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8195" windowHeight="11505"/>
  </bookViews>
  <sheets>
    <sheet name="MainTable" sheetId="7" r:id="rId1"/>
    <sheet name="2019_20" sheetId="18" r:id="rId2"/>
    <sheet name="2018_19" sheetId="17" r:id="rId3"/>
    <sheet name="2017_18" sheetId="16" r:id="rId4"/>
    <sheet name="2016_17" sheetId="11" r:id="rId5"/>
    <sheet name="2015_16" sheetId="1" r:id="rId6"/>
    <sheet name="2014_15" sheetId="2" r:id="rId7"/>
    <sheet name="2013-14" sheetId="3" r:id="rId8"/>
    <sheet name="2012-13" sheetId="4" r:id="rId9"/>
    <sheet name="2011-12" sheetId="6" r:id="rId10"/>
    <sheet name="NHB" sheetId="5" r:id="rId11"/>
    <sheet name="SP content" sheetId="8" r:id="rId12"/>
    <sheet name="PopulationsOtherdata" sheetId="9" r:id="rId13"/>
    <sheet name="Exc Ctax" sheetId="14" r:id="rId14"/>
    <sheet name="Sheet1" sheetId="15" r:id="rId15"/>
    <sheet name="Authority summary" sheetId="12" r:id="rId16"/>
  </sheets>
  <definedNames>
    <definedName name="_xlnm._FilterDatabase" localSheetId="9" hidden="1">'2011-12'!$B$4:$AT$608</definedName>
    <definedName name="_xlnm._FilterDatabase" localSheetId="8" hidden="1">'2012-13'!$B$4:$AO$609</definedName>
    <definedName name="_xlnm._FilterDatabase" localSheetId="7" hidden="1">'2013-14'!$C$6:$AV$613</definedName>
    <definedName name="_xlnm._FilterDatabase" localSheetId="6" hidden="1">'2014_15'!$B$5:$BJ$395</definedName>
    <definedName name="_xlnm._FilterDatabase" localSheetId="5" hidden="1">'2015_16'!$B$5:$AX$395</definedName>
    <definedName name="_xlnm._FilterDatabase" localSheetId="4" hidden="1">'2016_17'!$B$7:$B$391</definedName>
    <definedName name="_xlnm._FilterDatabase" localSheetId="15" hidden="1">'Authority summary'!$B$15:$S$482</definedName>
    <definedName name="_xlnm._FilterDatabase" localSheetId="0" hidden="1">MainTable!$A$7:$AY$481</definedName>
    <definedName name="retpi1112">MainTable!#REF!</definedName>
    <definedName name="retpi1213">MainTable!#REF!</definedName>
    <definedName name="retpi1314">MainTable!#REF!</definedName>
    <definedName name="retpi1415">MainTable!#REF!</definedName>
    <definedName name="retpi1516">MainTable!#REF!</definedName>
    <definedName name="retpi1617">MainTable!#REF!</definedName>
    <definedName name="SP_1112">'2011-12'!$C$6:$AT$390</definedName>
    <definedName name="SP_1213">'2012-13'!$C$8:$AF$393</definedName>
    <definedName name="SP_1314">'2013-14'!$B$10:$AU$393</definedName>
    <definedName name="SP_1415">'2014_15'!$B$10:$BG$394</definedName>
    <definedName name="SP_1516">'2015_16'!$B$7:$AW$394</definedName>
    <definedName name="SP_1617">'2016_17'!$B$9:$S$392</definedName>
    <definedName name="SP_1718">'2017_18'!$A$9:$M$393</definedName>
    <definedName name="SP_1920">'2019_20'!$A$9:$L$394</definedName>
    <definedName name="SP_201819">'2018_19'!$A$9:$L$394</definedName>
    <definedName name="transition">PopulationsOtherdata!$Q$4:$T$228</definedName>
  </definedNames>
  <calcPr calcId="145621" concurrentCalc="0"/>
</workbook>
</file>

<file path=xl/calcChain.xml><?xml version="1.0" encoding="utf-8"?>
<calcChain xmlns="http://schemas.openxmlformats.org/spreadsheetml/2006/main">
  <c r="T10" i="7" l="1"/>
  <c r="U10" i="7"/>
  <c r="AX10" i="7"/>
  <c r="X10" i="7"/>
  <c r="Y10" i="7"/>
  <c r="AB10" i="7"/>
  <c r="AC10" i="7"/>
  <c r="AF10" i="7"/>
  <c r="AG10" i="7"/>
  <c r="AJ10" i="7"/>
  <c r="AK10" i="7"/>
  <c r="AN10" i="7"/>
  <c r="AO10" i="7"/>
  <c r="T11" i="7"/>
  <c r="U11" i="7"/>
  <c r="X11" i="7"/>
  <c r="Y11" i="7"/>
  <c r="AB11" i="7"/>
  <c r="AC11" i="7"/>
  <c r="AF11" i="7"/>
  <c r="AG11" i="7"/>
  <c r="AJ11" i="7"/>
  <c r="AK11" i="7"/>
  <c r="AN11" i="7"/>
  <c r="AO11" i="7"/>
  <c r="T12" i="7"/>
  <c r="U12" i="7"/>
  <c r="AX12" i="7"/>
  <c r="X12" i="7"/>
  <c r="Y12" i="7"/>
  <c r="AB12" i="7"/>
  <c r="AC12" i="7"/>
  <c r="AF12" i="7"/>
  <c r="AG12" i="7"/>
  <c r="AJ12" i="7"/>
  <c r="AK12" i="7"/>
  <c r="AN12" i="7"/>
  <c r="AO12" i="7"/>
  <c r="T13" i="7"/>
  <c r="U13" i="7"/>
  <c r="AX13" i="7"/>
  <c r="X13" i="7"/>
  <c r="Y13" i="7"/>
  <c r="AB13" i="7"/>
  <c r="AC13" i="7"/>
  <c r="AF13" i="7"/>
  <c r="AG13" i="7"/>
  <c r="AJ13" i="7"/>
  <c r="AK13" i="7"/>
  <c r="AN13" i="7"/>
  <c r="AO13" i="7"/>
  <c r="T14" i="7"/>
  <c r="U14" i="7"/>
  <c r="AX14" i="7"/>
  <c r="X14" i="7"/>
  <c r="Y14" i="7"/>
  <c r="AB14" i="7"/>
  <c r="AC14" i="7"/>
  <c r="AF14" i="7"/>
  <c r="AG14" i="7"/>
  <c r="AJ14" i="7"/>
  <c r="AK14" i="7"/>
  <c r="AN14" i="7"/>
  <c r="AO14" i="7"/>
  <c r="T15" i="7"/>
  <c r="U15" i="7"/>
  <c r="AX15" i="7"/>
  <c r="X15" i="7"/>
  <c r="Y15" i="7"/>
  <c r="AB15" i="7"/>
  <c r="AC15" i="7"/>
  <c r="AF15" i="7"/>
  <c r="AG15" i="7"/>
  <c r="AJ15" i="7"/>
  <c r="AK15" i="7"/>
  <c r="AN15" i="7"/>
  <c r="AO15" i="7"/>
  <c r="T16" i="7"/>
  <c r="U16" i="7"/>
  <c r="AX16" i="7"/>
  <c r="X16" i="7"/>
  <c r="Y16" i="7"/>
  <c r="AB16" i="7"/>
  <c r="AC16" i="7"/>
  <c r="AF16" i="7"/>
  <c r="AG16" i="7"/>
  <c r="AJ16" i="7"/>
  <c r="AK16" i="7"/>
  <c r="AN16" i="7"/>
  <c r="AO16" i="7"/>
  <c r="T17" i="7"/>
  <c r="U17" i="7"/>
  <c r="AX17" i="7"/>
  <c r="X17" i="7"/>
  <c r="Y17" i="7"/>
  <c r="AB17" i="7"/>
  <c r="AC17" i="7"/>
  <c r="AF17" i="7"/>
  <c r="AG17" i="7"/>
  <c r="AJ17" i="7"/>
  <c r="AK17" i="7"/>
  <c r="AN17" i="7"/>
  <c r="AO17" i="7"/>
  <c r="T18" i="7"/>
  <c r="U18" i="7"/>
  <c r="AX18" i="7"/>
  <c r="X18" i="7"/>
  <c r="Y18" i="7"/>
  <c r="AB18" i="7"/>
  <c r="AC18" i="7"/>
  <c r="AF18" i="7"/>
  <c r="AG18" i="7"/>
  <c r="AJ18" i="7"/>
  <c r="AK18" i="7"/>
  <c r="AN18" i="7"/>
  <c r="AO18" i="7"/>
  <c r="T19" i="7"/>
  <c r="U19" i="7"/>
  <c r="AX19" i="7"/>
  <c r="X19" i="7"/>
  <c r="Y19" i="7"/>
  <c r="AB19" i="7"/>
  <c r="AC19" i="7"/>
  <c r="AF19" i="7"/>
  <c r="AG19" i="7"/>
  <c r="AJ19" i="7"/>
  <c r="AK19" i="7"/>
  <c r="AN19" i="7"/>
  <c r="AO19" i="7"/>
  <c r="T20" i="7"/>
  <c r="U20" i="7"/>
  <c r="AX20" i="7"/>
  <c r="X20" i="7"/>
  <c r="Y20" i="7"/>
  <c r="AB20" i="7"/>
  <c r="AC20" i="7"/>
  <c r="AF20" i="7"/>
  <c r="AG20" i="7"/>
  <c r="AJ20" i="7"/>
  <c r="AK20" i="7"/>
  <c r="AN20" i="7"/>
  <c r="AO20" i="7"/>
  <c r="T21" i="7"/>
  <c r="U21" i="7"/>
  <c r="AX21" i="7"/>
  <c r="X21" i="7"/>
  <c r="Y21" i="7"/>
  <c r="AB21" i="7"/>
  <c r="AC21" i="7"/>
  <c r="AF21" i="7"/>
  <c r="AG21" i="7"/>
  <c r="AJ21" i="7"/>
  <c r="AK21" i="7"/>
  <c r="AN21" i="7"/>
  <c r="AO21" i="7"/>
  <c r="T22" i="7"/>
  <c r="U22" i="7"/>
  <c r="AX22" i="7"/>
  <c r="X22" i="7"/>
  <c r="Y22" i="7"/>
  <c r="AB22" i="7"/>
  <c r="AC22" i="7"/>
  <c r="AF22" i="7"/>
  <c r="AG22" i="7"/>
  <c r="AJ22" i="7"/>
  <c r="AK22" i="7"/>
  <c r="AN22" i="7"/>
  <c r="AO22" i="7"/>
  <c r="T23" i="7"/>
  <c r="U23" i="7"/>
  <c r="AX23" i="7"/>
  <c r="X23" i="7"/>
  <c r="Y23" i="7"/>
  <c r="AB23" i="7"/>
  <c r="AC23" i="7"/>
  <c r="AF23" i="7"/>
  <c r="AG23" i="7"/>
  <c r="AJ23" i="7"/>
  <c r="AK23" i="7"/>
  <c r="AN23" i="7"/>
  <c r="AO23" i="7"/>
  <c r="T24" i="7"/>
  <c r="U24" i="7"/>
  <c r="X24" i="7"/>
  <c r="Y24" i="7"/>
  <c r="AB24" i="7"/>
  <c r="AC24" i="7"/>
  <c r="AF24" i="7"/>
  <c r="AG24" i="7"/>
  <c r="AJ24" i="7"/>
  <c r="AK24" i="7"/>
  <c r="AN24" i="7"/>
  <c r="AO24" i="7"/>
  <c r="T25" i="7"/>
  <c r="U25" i="7"/>
  <c r="AX25" i="7"/>
  <c r="X25" i="7"/>
  <c r="Y25" i="7"/>
  <c r="AB25" i="7"/>
  <c r="AC25" i="7"/>
  <c r="AF25" i="7"/>
  <c r="AG25" i="7"/>
  <c r="AJ25" i="7"/>
  <c r="AK25" i="7"/>
  <c r="AN25" i="7"/>
  <c r="AO25" i="7"/>
  <c r="T26" i="7"/>
  <c r="U26" i="7"/>
  <c r="AX26" i="7"/>
  <c r="X26" i="7"/>
  <c r="Y26" i="7"/>
  <c r="AB26" i="7"/>
  <c r="AC26" i="7"/>
  <c r="AF26" i="7"/>
  <c r="AG26" i="7"/>
  <c r="AJ26" i="7"/>
  <c r="AK26" i="7"/>
  <c r="AN26" i="7"/>
  <c r="AO26" i="7"/>
  <c r="T27" i="7"/>
  <c r="U27" i="7"/>
  <c r="AX27" i="7"/>
  <c r="X27" i="7"/>
  <c r="Y27" i="7"/>
  <c r="AB27" i="7"/>
  <c r="AC27" i="7"/>
  <c r="AF27" i="7"/>
  <c r="AG27" i="7"/>
  <c r="AJ27" i="7"/>
  <c r="AK27" i="7"/>
  <c r="AN27" i="7"/>
  <c r="AO27" i="7"/>
  <c r="T28" i="7"/>
  <c r="U28" i="7"/>
  <c r="AX28" i="7"/>
  <c r="X28" i="7"/>
  <c r="Y28" i="7"/>
  <c r="AB28" i="7"/>
  <c r="AC28" i="7"/>
  <c r="AF28" i="7"/>
  <c r="AG28" i="7"/>
  <c r="AJ28" i="7"/>
  <c r="AK28" i="7"/>
  <c r="AN28" i="7"/>
  <c r="AO28" i="7"/>
  <c r="T29" i="7"/>
  <c r="U29" i="7"/>
  <c r="AX29" i="7"/>
  <c r="X29" i="7"/>
  <c r="Y29" i="7"/>
  <c r="AB29" i="7"/>
  <c r="AC29" i="7"/>
  <c r="AF29" i="7"/>
  <c r="AG29" i="7"/>
  <c r="AJ29" i="7"/>
  <c r="AK29" i="7"/>
  <c r="AN29" i="7"/>
  <c r="AO29" i="7"/>
  <c r="T30" i="7"/>
  <c r="U30" i="7"/>
  <c r="AX30" i="7"/>
  <c r="X30" i="7"/>
  <c r="Y30" i="7"/>
  <c r="AB30" i="7"/>
  <c r="AC30" i="7"/>
  <c r="AF30" i="7"/>
  <c r="AG30" i="7"/>
  <c r="AJ30" i="7"/>
  <c r="AK30" i="7"/>
  <c r="AN30" i="7"/>
  <c r="AO30" i="7"/>
  <c r="T31" i="7"/>
  <c r="U31" i="7"/>
  <c r="AX31" i="7"/>
  <c r="X31" i="7"/>
  <c r="Y31" i="7"/>
  <c r="AB31" i="7"/>
  <c r="AC31" i="7"/>
  <c r="AF31" i="7"/>
  <c r="AG31" i="7"/>
  <c r="AJ31" i="7"/>
  <c r="AK31" i="7"/>
  <c r="AN31" i="7"/>
  <c r="AO31" i="7"/>
  <c r="T32" i="7"/>
  <c r="U32" i="7"/>
  <c r="AX32" i="7"/>
  <c r="X32" i="7"/>
  <c r="Y32" i="7"/>
  <c r="AB32" i="7"/>
  <c r="AC32" i="7"/>
  <c r="AF32" i="7"/>
  <c r="AG32" i="7"/>
  <c r="AJ32" i="7"/>
  <c r="AK32" i="7"/>
  <c r="AN32" i="7"/>
  <c r="AO32" i="7"/>
  <c r="T33" i="7"/>
  <c r="U33" i="7"/>
  <c r="AX33" i="7"/>
  <c r="X33" i="7"/>
  <c r="Y33" i="7"/>
  <c r="AB33" i="7"/>
  <c r="AC33" i="7"/>
  <c r="AF33" i="7"/>
  <c r="AG33" i="7"/>
  <c r="AJ33" i="7"/>
  <c r="AK33" i="7"/>
  <c r="AN33" i="7"/>
  <c r="AO33" i="7"/>
  <c r="T34" i="7"/>
  <c r="U34" i="7"/>
  <c r="AX34" i="7"/>
  <c r="X34" i="7"/>
  <c r="Y34" i="7"/>
  <c r="AB34" i="7"/>
  <c r="AC34" i="7"/>
  <c r="AF34" i="7"/>
  <c r="AG34" i="7"/>
  <c r="AJ34" i="7"/>
  <c r="AK34" i="7"/>
  <c r="AN34" i="7"/>
  <c r="AO34" i="7"/>
  <c r="T35" i="7"/>
  <c r="U35" i="7"/>
  <c r="AX35" i="7"/>
  <c r="X35" i="7"/>
  <c r="Y35" i="7"/>
  <c r="AB35" i="7"/>
  <c r="AC35" i="7"/>
  <c r="AF35" i="7"/>
  <c r="AG35" i="7"/>
  <c r="AJ35" i="7"/>
  <c r="AK35" i="7"/>
  <c r="AN35" i="7"/>
  <c r="AO35" i="7"/>
  <c r="T36" i="7"/>
  <c r="U36" i="7"/>
  <c r="AX36" i="7"/>
  <c r="X36" i="7"/>
  <c r="Y36" i="7"/>
  <c r="AB36" i="7"/>
  <c r="AC36" i="7"/>
  <c r="AF36" i="7"/>
  <c r="AG36" i="7"/>
  <c r="AJ36" i="7"/>
  <c r="AK36" i="7"/>
  <c r="AN36" i="7"/>
  <c r="AO36" i="7"/>
  <c r="T37" i="7"/>
  <c r="U37" i="7"/>
  <c r="AX37" i="7"/>
  <c r="X37" i="7"/>
  <c r="Y37" i="7"/>
  <c r="AB37" i="7"/>
  <c r="AC37" i="7"/>
  <c r="AF37" i="7"/>
  <c r="AG37" i="7"/>
  <c r="AJ37" i="7"/>
  <c r="AK37" i="7"/>
  <c r="AN37" i="7"/>
  <c r="AO37" i="7"/>
  <c r="T38" i="7"/>
  <c r="U38" i="7"/>
  <c r="AX38" i="7"/>
  <c r="X38" i="7"/>
  <c r="Y38" i="7"/>
  <c r="AB38" i="7"/>
  <c r="AC38" i="7"/>
  <c r="AF38" i="7"/>
  <c r="AG38" i="7"/>
  <c r="AJ38" i="7"/>
  <c r="AK38" i="7"/>
  <c r="AN38" i="7"/>
  <c r="AO38" i="7"/>
  <c r="T39" i="7"/>
  <c r="U39" i="7"/>
  <c r="AX39" i="7"/>
  <c r="X39" i="7"/>
  <c r="Y39" i="7"/>
  <c r="AB39" i="7"/>
  <c r="AC39" i="7"/>
  <c r="AF39" i="7"/>
  <c r="AG39" i="7"/>
  <c r="AJ39" i="7"/>
  <c r="AK39" i="7"/>
  <c r="AN39" i="7"/>
  <c r="AO39" i="7"/>
  <c r="T40" i="7"/>
  <c r="U40" i="7"/>
  <c r="AX40" i="7"/>
  <c r="X40" i="7"/>
  <c r="Y40" i="7"/>
  <c r="AB40" i="7"/>
  <c r="AC40" i="7"/>
  <c r="AF40" i="7"/>
  <c r="AG40" i="7"/>
  <c r="AJ40" i="7"/>
  <c r="AK40" i="7"/>
  <c r="AN40" i="7"/>
  <c r="AO40" i="7"/>
  <c r="T41" i="7"/>
  <c r="U41" i="7"/>
  <c r="AX41" i="7"/>
  <c r="X41" i="7"/>
  <c r="Y41" i="7"/>
  <c r="AB41" i="7"/>
  <c r="AC41" i="7"/>
  <c r="AF41" i="7"/>
  <c r="AG41" i="7"/>
  <c r="AJ41" i="7"/>
  <c r="AK41" i="7"/>
  <c r="AN41" i="7"/>
  <c r="AO41" i="7"/>
  <c r="T42" i="7"/>
  <c r="U42" i="7"/>
  <c r="AX42" i="7"/>
  <c r="X42" i="7"/>
  <c r="Y42" i="7"/>
  <c r="AB42" i="7"/>
  <c r="AC42" i="7"/>
  <c r="AF42" i="7"/>
  <c r="AG42" i="7"/>
  <c r="AJ42" i="7"/>
  <c r="AK42" i="7"/>
  <c r="AN42" i="7"/>
  <c r="AO42" i="7"/>
  <c r="T43" i="7"/>
  <c r="U43" i="7"/>
  <c r="AX43" i="7"/>
  <c r="X43" i="7"/>
  <c r="Y43" i="7"/>
  <c r="AB43" i="7"/>
  <c r="AC43" i="7"/>
  <c r="AF43" i="7"/>
  <c r="AG43" i="7"/>
  <c r="AJ43" i="7"/>
  <c r="AK43" i="7"/>
  <c r="AN43" i="7"/>
  <c r="AO43" i="7"/>
  <c r="T46" i="7"/>
  <c r="T47" i="7"/>
  <c r="T48" i="7"/>
  <c r="T49" i="7"/>
  <c r="T50" i="7"/>
  <c r="T51" i="7"/>
  <c r="T52" i="7"/>
  <c r="T53" i="7"/>
  <c r="T54" i="7"/>
  <c r="T55" i="7"/>
  <c r="T45" i="7"/>
  <c r="U46" i="7"/>
  <c r="U47" i="7"/>
  <c r="U48" i="7"/>
  <c r="U49" i="7"/>
  <c r="U50" i="7"/>
  <c r="U51" i="7"/>
  <c r="U52" i="7"/>
  <c r="U53" i="7"/>
  <c r="U54" i="7"/>
  <c r="U55" i="7"/>
  <c r="U45" i="7"/>
  <c r="X46" i="7"/>
  <c r="X47" i="7"/>
  <c r="X48" i="7"/>
  <c r="X49" i="7"/>
  <c r="X50" i="7"/>
  <c r="X51" i="7"/>
  <c r="X52" i="7"/>
  <c r="X53" i="7"/>
  <c r="X54" i="7"/>
  <c r="X55" i="7"/>
  <c r="X45" i="7"/>
  <c r="Y46" i="7"/>
  <c r="Y47" i="7"/>
  <c r="Y48" i="7"/>
  <c r="Y49" i="7"/>
  <c r="Y50" i="7"/>
  <c r="Y51" i="7"/>
  <c r="Y52" i="7"/>
  <c r="Y53" i="7"/>
  <c r="Y54" i="7"/>
  <c r="Y55" i="7"/>
  <c r="Y45" i="7"/>
  <c r="AB46" i="7"/>
  <c r="AB47" i="7"/>
  <c r="AB48" i="7"/>
  <c r="AB49" i="7"/>
  <c r="AB50" i="7"/>
  <c r="AB51" i="7"/>
  <c r="AB52" i="7"/>
  <c r="AB53" i="7"/>
  <c r="AB54" i="7"/>
  <c r="AB55" i="7"/>
  <c r="AB45" i="7"/>
  <c r="AC46" i="7"/>
  <c r="AC47" i="7"/>
  <c r="AC48" i="7"/>
  <c r="AC49" i="7"/>
  <c r="AC50" i="7"/>
  <c r="AC51" i="7"/>
  <c r="AC52" i="7"/>
  <c r="AC53" i="7"/>
  <c r="AC54" i="7"/>
  <c r="AC55" i="7"/>
  <c r="AC45" i="7"/>
  <c r="AF46" i="7"/>
  <c r="AF47" i="7"/>
  <c r="AF48" i="7"/>
  <c r="AF49" i="7"/>
  <c r="AF50" i="7"/>
  <c r="AF51" i="7"/>
  <c r="AF52" i="7"/>
  <c r="AF53" i="7"/>
  <c r="AF54" i="7"/>
  <c r="AF55" i="7"/>
  <c r="AF45" i="7"/>
  <c r="AG46" i="7"/>
  <c r="AG47" i="7"/>
  <c r="AG48" i="7"/>
  <c r="AG49" i="7"/>
  <c r="AG50" i="7"/>
  <c r="AG51" i="7"/>
  <c r="AG52" i="7"/>
  <c r="AG53" i="7"/>
  <c r="AG54" i="7"/>
  <c r="AG55" i="7"/>
  <c r="AG45" i="7"/>
  <c r="AJ46" i="7"/>
  <c r="AJ47" i="7"/>
  <c r="AJ48" i="7"/>
  <c r="AJ49" i="7"/>
  <c r="AJ50" i="7"/>
  <c r="AJ51" i="7"/>
  <c r="AJ52" i="7"/>
  <c r="AJ53" i="7"/>
  <c r="AJ54" i="7"/>
  <c r="AJ55" i="7"/>
  <c r="AJ45" i="7"/>
  <c r="AK46" i="7"/>
  <c r="AK47" i="7"/>
  <c r="AK48" i="7"/>
  <c r="AK49" i="7"/>
  <c r="AK50" i="7"/>
  <c r="AK51" i="7"/>
  <c r="AK52" i="7"/>
  <c r="AK53" i="7"/>
  <c r="AK54" i="7"/>
  <c r="AK55" i="7"/>
  <c r="AK45" i="7"/>
  <c r="AN46" i="7"/>
  <c r="AN47" i="7"/>
  <c r="AN48" i="7"/>
  <c r="AN49" i="7"/>
  <c r="AN50" i="7"/>
  <c r="AN51" i="7"/>
  <c r="AN52" i="7"/>
  <c r="AN53" i="7"/>
  <c r="AN54" i="7"/>
  <c r="AN55" i="7"/>
  <c r="AN45" i="7"/>
  <c r="AO46" i="7"/>
  <c r="AO47" i="7"/>
  <c r="AO48" i="7"/>
  <c r="AO49" i="7"/>
  <c r="AO50" i="7"/>
  <c r="AO51" i="7"/>
  <c r="AO52" i="7"/>
  <c r="AO53" i="7"/>
  <c r="AO54" i="7"/>
  <c r="AO55" i="7"/>
  <c r="AO45" i="7"/>
  <c r="T56" i="7"/>
  <c r="U56" i="7"/>
  <c r="X56" i="7"/>
  <c r="Y56" i="7"/>
  <c r="AB56" i="7"/>
  <c r="AC56" i="7"/>
  <c r="AF56" i="7"/>
  <c r="AG56" i="7"/>
  <c r="AJ56" i="7"/>
  <c r="AK56" i="7"/>
  <c r="AN56" i="7"/>
  <c r="AO56" i="7"/>
  <c r="T59" i="7"/>
  <c r="T60" i="7"/>
  <c r="T61" i="7"/>
  <c r="T62" i="7"/>
  <c r="T58" i="7"/>
  <c r="U59" i="7"/>
  <c r="U60" i="7"/>
  <c r="U61" i="7"/>
  <c r="U62" i="7"/>
  <c r="U58" i="7"/>
  <c r="X59" i="7"/>
  <c r="X60" i="7"/>
  <c r="X61" i="7"/>
  <c r="X62" i="7"/>
  <c r="X58" i="7"/>
  <c r="Y59" i="7"/>
  <c r="Y60" i="7"/>
  <c r="Y61" i="7"/>
  <c r="Y62" i="7"/>
  <c r="Y58" i="7"/>
  <c r="AB59" i="7"/>
  <c r="AB60" i="7"/>
  <c r="AB61" i="7"/>
  <c r="AB62" i="7"/>
  <c r="AB58" i="7"/>
  <c r="AC59" i="7"/>
  <c r="AC60" i="7"/>
  <c r="AC61" i="7"/>
  <c r="AC62" i="7"/>
  <c r="AC58" i="7"/>
  <c r="AF59" i="7"/>
  <c r="AF60" i="7"/>
  <c r="AF61" i="7"/>
  <c r="AF62" i="7"/>
  <c r="AF58" i="7"/>
  <c r="AG59" i="7"/>
  <c r="AG60" i="7"/>
  <c r="AG61" i="7"/>
  <c r="AG62" i="7"/>
  <c r="AG58" i="7"/>
  <c r="AJ59" i="7"/>
  <c r="AJ60" i="7"/>
  <c r="AJ61" i="7"/>
  <c r="AJ62" i="7"/>
  <c r="AJ58" i="7"/>
  <c r="AK59" i="7"/>
  <c r="AK60" i="7"/>
  <c r="AK61" i="7"/>
  <c r="AK62" i="7"/>
  <c r="AK58" i="7"/>
  <c r="AN59" i="7"/>
  <c r="AN60" i="7"/>
  <c r="AN61" i="7"/>
  <c r="AN62" i="7"/>
  <c r="AN58" i="7"/>
  <c r="AO59" i="7"/>
  <c r="AO60" i="7"/>
  <c r="AO61" i="7"/>
  <c r="AO62" i="7"/>
  <c r="AO58" i="7"/>
  <c r="T63" i="7"/>
  <c r="U63" i="7"/>
  <c r="X63" i="7"/>
  <c r="Y63" i="7"/>
  <c r="AB63" i="7"/>
  <c r="AC63" i="7"/>
  <c r="AF63" i="7"/>
  <c r="AG63" i="7"/>
  <c r="AJ63" i="7"/>
  <c r="AK63" i="7"/>
  <c r="AN63" i="7"/>
  <c r="AO63" i="7"/>
  <c r="T66" i="7"/>
  <c r="T67" i="7"/>
  <c r="T68" i="7"/>
  <c r="T69" i="7"/>
  <c r="T70" i="7"/>
  <c r="T65" i="7"/>
  <c r="U66" i="7"/>
  <c r="U67" i="7"/>
  <c r="U68" i="7"/>
  <c r="U69" i="7"/>
  <c r="U70" i="7"/>
  <c r="U65" i="7"/>
  <c r="X66" i="7"/>
  <c r="X67" i="7"/>
  <c r="X68" i="7"/>
  <c r="X69" i="7"/>
  <c r="X70" i="7"/>
  <c r="X65" i="7"/>
  <c r="Y66" i="7"/>
  <c r="Y67" i="7"/>
  <c r="Y68" i="7"/>
  <c r="Y69" i="7"/>
  <c r="Y70" i="7"/>
  <c r="Y65" i="7"/>
  <c r="AB66" i="7"/>
  <c r="AB67" i="7"/>
  <c r="AB68" i="7"/>
  <c r="AB69" i="7"/>
  <c r="AB70" i="7"/>
  <c r="AB65" i="7"/>
  <c r="AC66" i="7"/>
  <c r="AC67" i="7"/>
  <c r="AC68" i="7"/>
  <c r="AC69" i="7"/>
  <c r="AC70" i="7"/>
  <c r="AC65" i="7"/>
  <c r="AF66" i="7"/>
  <c r="AF67" i="7"/>
  <c r="AF68" i="7"/>
  <c r="AF69" i="7"/>
  <c r="AF70" i="7"/>
  <c r="AF65" i="7"/>
  <c r="AG66" i="7"/>
  <c r="AG67" i="7"/>
  <c r="AG68" i="7"/>
  <c r="AG69" i="7"/>
  <c r="AG70" i="7"/>
  <c r="AG65" i="7"/>
  <c r="AJ66" i="7"/>
  <c r="AJ67" i="7"/>
  <c r="AJ68" i="7"/>
  <c r="AJ69" i="7"/>
  <c r="AJ70" i="7"/>
  <c r="AJ65" i="7"/>
  <c r="AK66" i="7"/>
  <c r="AK67" i="7"/>
  <c r="AK68" i="7"/>
  <c r="AK69" i="7"/>
  <c r="AK70" i="7"/>
  <c r="AK65" i="7"/>
  <c r="AN66" i="7"/>
  <c r="AN67" i="7"/>
  <c r="AN68" i="7"/>
  <c r="AN69" i="7"/>
  <c r="AN70" i="7"/>
  <c r="AN65" i="7"/>
  <c r="AO66" i="7"/>
  <c r="AO67" i="7"/>
  <c r="AO68" i="7"/>
  <c r="AO69" i="7"/>
  <c r="AO70" i="7"/>
  <c r="AO65" i="7"/>
  <c r="T71" i="7"/>
  <c r="U71" i="7"/>
  <c r="X71" i="7"/>
  <c r="Y71" i="7"/>
  <c r="AB71" i="7"/>
  <c r="AC71" i="7"/>
  <c r="AF71" i="7"/>
  <c r="AG71" i="7"/>
  <c r="AJ71" i="7"/>
  <c r="AK71" i="7"/>
  <c r="AN71" i="7"/>
  <c r="AO71" i="7"/>
  <c r="T74" i="7"/>
  <c r="T75" i="7"/>
  <c r="T77" i="7"/>
  <c r="T78" i="7"/>
  <c r="T76" i="7"/>
  <c r="T79" i="7"/>
  <c r="T73" i="7"/>
  <c r="U74" i="7"/>
  <c r="U75" i="7"/>
  <c r="U77" i="7"/>
  <c r="U78" i="7"/>
  <c r="U76" i="7"/>
  <c r="U79" i="7"/>
  <c r="U73" i="7"/>
  <c r="X74" i="7"/>
  <c r="X75" i="7"/>
  <c r="X77" i="7"/>
  <c r="X78" i="7"/>
  <c r="X76" i="7"/>
  <c r="X79" i="7"/>
  <c r="X73" i="7"/>
  <c r="Y74" i="7"/>
  <c r="Y75" i="7"/>
  <c r="Y77" i="7"/>
  <c r="Y78" i="7"/>
  <c r="Y76" i="7"/>
  <c r="Y79" i="7"/>
  <c r="Y73" i="7"/>
  <c r="AB74" i="7"/>
  <c r="AB75" i="7"/>
  <c r="AB77" i="7"/>
  <c r="AB78" i="7"/>
  <c r="AB76" i="7"/>
  <c r="AB79" i="7"/>
  <c r="AB73" i="7"/>
  <c r="AC74" i="7"/>
  <c r="AC75" i="7"/>
  <c r="AC77" i="7"/>
  <c r="AC78" i="7"/>
  <c r="AC76" i="7"/>
  <c r="AC79" i="7"/>
  <c r="AC73" i="7"/>
  <c r="AF74" i="7"/>
  <c r="AF75" i="7"/>
  <c r="AF77" i="7"/>
  <c r="AF78" i="7"/>
  <c r="AF76" i="7"/>
  <c r="AF79" i="7"/>
  <c r="AF73" i="7"/>
  <c r="AG74" i="7"/>
  <c r="AG75" i="7"/>
  <c r="AG77" i="7"/>
  <c r="AG78" i="7"/>
  <c r="AG76" i="7"/>
  <c r="AG79" i="7"/>
  <c r="AG73" i="7"/>
  <c r="AJ74" i="7"/>
  <c r="AJ75" i="7"/>
  <c r="AJ77" i="7"/>
  <c r="AJ78" i="7"/>
  <c r="AJ76" i="7"/>
  <c r="AJ79" i="7"/>
  <c r="AJ73" i="7"/>
  <c r="AK74" i="7"/>
  <c r="AK75" i="7"/>
  <c r="AK77" i="7"/>
  <c r="AK78" i="7"/>
  <c r="AK76" i="7"/>
  <c r="AK79" i="7"/>
  <c r="AK73" i="7"/>
  <c r="AN74" i="7"/>
  <c r="AN75" i="7"/>
  <c r="AN77" i="7"/>
  <c r="AN78" i="7"/>
  <c r="AN76" i="7"/>
  <c r="AN79" i="7"/>
  <c r="AN73" i="7"/>
  <c r="AO74" i="7"/>
  <c r="AO75" i="7"/>
  <c r="AO77" i="7"/>
  <c r="AO78" i="7"/>
  <c r="AO76" i="7"/>
  <c r="AO79" i="7"/>
  <c r="AO73" i="7"/>
  <c r="T82" i="7"/>
  <c r="T83" i="7"/>
  <c r="T84" i="7"/>
  <c r="T85" i="7"/>
  <c r="T86" i="7"/>
  <c r="T87" i="7"/>
  <c r="T81" i="7"/>
  <c r="U82" i="7"/>
  <c r="U83" i="7"/>
  <c r="U84" i="7"/>
  <c r="U85" i="7"/>
  <c r="U86" i="7"/>
  <c r="U87" i="7"/>
  <c r="U81" i="7"/>
  <c r="X82" i="7"/>
  <c r="X83" i="7"/>
  <c r="X84" i="7"/>
  <c r="X85" i="7"/>
  <c r="X86" i="7"/>
  <c r="X87" i="7"/>
  <c r="X81" i="7"/>
  <c r="Y82" i="7"/>
  <c r="Y83" i="7"/>
  <c r="Y84" i="7"/>
  <c r="Y85" i="7"/>
  <c r="Y86" i="7"/>
  <c r="Y87" i="7"/>
  <c r="Y81" i="7"/>
  <c r="AB82" i="7"/>
  <c r="AB83" i="7"/>
  <c r="AB84" i="7"/>
  <c r="AB85" i="7"/>
  <c r="AB86" i="7"/>
  <c r="AB87" i="7"/>
  <c r="AB81" i="7"/>
  <c r="AC82" i="7"/>
  <c r="AC83" i="7"/>
  <c r="AC84" i="7"/>
  <c r="AC85" i="7"/>
  <c r="AC86" i="7"/>
  <c r="AC87" i="7"/>
  <c r="AC81" i="7"/>
  <c r="AF82" i="7"/>
  <c r="AF83" i="7"/>
  <c r="AF84" i="7"/>
  <c r="AF85" i="7"/>
  <c r="AF86" i="7"/>
  <c r="AF87" i="7"/>
  <c r="AF81" i="7"/>
  <c r="AG82" i="7"/>
  <c r="AG83" i="7"/>
  <c r="AG84" i="7"/>
  <c r="AG85" i="7"/>
  <c r="AG86" i="7"/>
  <c r="AG87" i="7"/>
  <c r="AG81" i="7"/>
  <c r="AJ82" i="7"/>
  <c r="AJ83" i="7"/>
  <c r="AJ84" i="7"/>
  <c r="AJ85" i="7"/>
  <c r="AJ86" i="7"/>
  <c r="AJ87" i="7"/>
  <c r="AJ81" i="7"/>
  <c r="AK82" i="7"/>
  <c r="AK83" i="7"/>
  <c r="AK84" i="7"/>
  <c r="AK85" i="7"/>
  <c r="AK86" i="7"/>
  <c r="AK87" i="7"/>
  <c r="AK81" i="7"/>
  <c r="AN82" i="7"/>
  <c r="AN83" i="7"/>
  <c r="AN84" i="7"/>
  <c r="AN85" i="7"/>
  <c r="AN86" i="7"/>
  <c r="AN87" i="7"/>
  <c r="AN81" i="7"/>
  <c r="AO82" i="7"/>
  <c r="AO83" i="7"/>
  <c r="AO84" i="7"/>
  <c r="AO85" i="7"/>
  <c r="AO86" i="7"/>
  <c r="AO87" i="7"/>
  <c r="AO81" i="7"/>
  <c r="T90" i="7"/>
  <c r="U90" i="7"/>
  <c r="X90" i="7"/>
  <c r="Y90" i="7"/>
  <c r="AB90" i="7"/>
  <c r="AC90" i="7"/>
  <c r="AF90" i="7"/>
  <c r="AG90" i="7"/>
  <c r="AJ90" i="7"/>
  <c r="AK90" i="7"/>
  <c r="AN90" i="7"/>
  <c r="AO90" i="7"/>
  <c r="T91" i="7"/>
  <c r="U91" i="7"/>
  <c r="X91" i="7"/>
  <c r="Y91" i="7"/>
  <c r="AB91" i="7"/>
  <c r="AC91" i="7"/>
  <c r="AF91" i="7"/>
  <c r="AG91" i="7"/>
  <c r="AJ91" i="7"/>
  <c r="AK91" i="7"/>
  <c r="AN91" i="7"/>
  <c r="AO91" i="7"/>
  <c r="T92" i="7"/>
  <c r="U92" i="7"/>
  <c r="X92" i="7"/>
  <c r="Y92" i="7"/>
  <c r="AB92" i="7"/>
  <c r="AC92" i="7"/>
  <c r="AF92" i="7"/>
  <c r="AG92" i="7"/>
  <c r="AJ92" i="7"/>
  <c r="AK92" i="7"/>
  <c r="AN92" i="7"/>
  <c r="AO92" i="7"/>
  <c r="T93" i="7"/>
  <c r="U93" i="7"/>
  <c r="X93" i="7"/>
  <c r="Y93" i="7"/>
  <c r="AB93" i="7"/>
  <c r="AC93" i="7"/>
  <c r="AF93" i="7"/>
  <c r="AG93" i="7"/>
  <c r="AJ93" i="7"/>
  <c r="AK93" i="7"/>
  <c r="AN93" i="7"/>
  <c r="AO93" i="7"/>
  <c r="T94" i="7"/>
  <c r="U94" i="7"/>
  <c r="X94" i="7"/>
  <c r="Y94" i="7"/>
  <c r="AB94" i="7"/>
  <c r="AC94" i="7"/>
  <c r="AF94" i="7"/>
  <c r="AG94" i="7"/>
  <c r="AJ94" i="7"/>
  <c r="AK94" i="7"/>
  <c r="AN94" i="7"/>
  <c r="AO94" i="7"/>
  <c r="T95" i="7"/>
  <c r="U95" i="7"/>
  <c r="X95" i="7"/>
  <c r="Y95" i="7"/>
  <c r="AB95" i="7"/>
  <c r="AC95" i="7"/>
  <c r="AF95" i="7"/>
  <c r="AG95" i="7"/>
  <c r="AJ95" i="7"/>
  <c r="AK95" i="7"/>
  <c r="AN95" i="7"/>
  <c r="AO95" i="7"/>
  <c r="T96" i="7"/>
  <c r="U96" i="7"/>
  <c r="X96" i="7"/>
  <c r="Y96" i="7"/>
  <c r="AB96" i="7"/>
  <c r="AC96" i="7"/>
  <c r="AF96" i="7"/>
  <c r="AG96" i="7"/>
  <c r="AJ96" i="7"/>
  <c r="AK96" i="7"/>
  <c r="AN96" i="7"/>
  <c r="AO96" i="7"/>
  <c r="T97" i="7"/>
  <c r="U97" i="7"/>
  <c r="X97" i="7"/>
  <c r="Y97" i="7"/>
  <c r="AB97" i="7"/>
  <c r="AC97" i="7"/>
  <c r="AF97" i="7"/>
  <c r="AG97" i="7"/>
  <c r="AJ97" i="7"/>
  <c r="AK97" i="7"/>
  <c r="AN97" i="7"/>
  <c r="AO97" i="7"/>
  <c r="T99" i="7"/>
  <c r="U99" i="7"/>
  <c r="X99" i="7"/>
  <c r="Y99" i="7"/>
  <c r="AB99" i="7"/>
  <c r="AC99" i="7"/>
  <c r="AF99" i="7"/>
  <c r="AG99" i="7"/>
  <c r="AJ99" i="7"/>
  <c r="AK99" i="7"/>
  <c r="AN99" i="7"/>
  <c r="AO99" i="7"/>
  <c r="T100" i="7"/>
  <c r="U100" i="7"/>
  <c r="X100" i="7"/>
  <c r="Y100" i="7"/>
  <c r="AB100" i="7"/>
  <c r="AC100" i="7"/>
  <c r="AF100" i="7"/>
  <c r="AG100" i="7"/>
  <c r="AJ100" i="7"/>
  <c r="AK100" i="7"/>
  <c r="AN100" i="7"/>
  <c r="AO100" i="7"/>
  <c r="T101" i="7"/>
  <c r="U101" i="7"/>
  <c r="X101" i="7"/>
  <c r="Y101" i="7"/>
  <c r="AB101" i="7"/>
  <c r="AC101" i="7"/>
  <c r="AF101" i="7"/>
  <c r="AG101" i="7"/>
  <c r="AJ101" i="7"/>
  <c r="AK101" i="7"/>
  <c r="AN101" i="7"/>
  <c r="AO101" i="7"/>
  <c r="T102" i="7"/>
  <c r="U102" i="7"/>
  <c r="X102" i="7"/>
  <c r="Y102" i="7"/>
  <c r="AB102" i="7"/>
  <c r="AC102" i="7"/>
  <c r="AF102" i="7"/>
  <c r="AG102" i="7"/>
  <c r="AJ102" i="7"/>
  <c r="AK102" i="7"/>
  <c r="AN102" i="7"/>
  <c r="AO102" i="7"/>
  <c r="T103" i="7"/>
  <c r="U103" i="7"/>
  <c r="X103" i="7"/>
  <c r="Y103" i="7"/>
  <c r="AB103" i="7"/>
  <c r="AC103" i="7"/>
  <c r="AF103" i="7"/>
  <c r="AG103" i="7"/>
  <c r="AJ103" i="7"/>
  <c r="AK103" i="7"/>
  <c r="AN103" i="7"/>
  <c r="AO103" i="7"/>
  <c r="T105" i="7"/>
  <c r="U105" i="7"/>
  <c r="X105" i="7"/>
  <c r="Y105" i="7"/>
  <c r="AB105" i="7"/>
  <c r="AC105" i="7"/>
  <c r="AF105" i="7"/>
  <c r="AG105" i="7"/>
  <c r="AJ105" i="7"/>
  <c r="AK105" i="7"/>
  <c r="AN105" i="7"/>
  <c r="AO105" i="7"/>
  <c r="T106" i="7"/>
  <c r="U106" i="7"/>
  <c r="X106" i="7"/>
  <c r="Y106" i="7"/>
  <c r="AB106" i="7"/>
  <c r="AC106" i="7"/>
  <c r="AF106" i="7"/>
  <c r="AG106" i="7"/>
  <c r="AJ106" i="7"/>
  <c r="AK106" i="7"/>
  <c r="AN106" i="7"/>
  <c r="AO106" i="7"/>
  <c r="T107" i="7"/>
  <c r="U107" i="7"/>
  <c r="X107" i="7"/>
  <c r="Y107" i="7"/>
  <c r="AB107" i="7"/>
  <c r="AC107" i="7"/>
  <c r="AF107" i="7"/>
  <c r="AG107" i="7"/>
  <c r="AJ107" i="7"/>
  <c r="AK107" i="7"/>
  <c r="AN107" i="7"/>
  <c r="AO107" i="7"/>
  <c r="T108" i="7"/>
  <c r="U108" i="7"/>
  <c r="X108" i="7"/>
  <c r="Y108" i="7"/>
  <c r="AB108" i="7"/>
  <c r="AC108" i="7"/>
  <c r="AF108" i="7"/>
  <c r="AG108" i="7"/>
  <c r="AJ108" i="7"/>
  <c r="AK108" i="7"/>
  <c r="AN108" i="7"/>
  <c r="AO108" i="7"/>
  <c r="T109" i="7"/>
  <c r="U109" i="7"/>
  <c r="X109" i="7"/>
  <c r="Y109" i="7"/>
  <c r="AB109" i="7"/>
  <c r="AC109" i="7"/>
  <c r="AF109" i="7"/>
  <c r="AG109" i="7"/>
  <c r="AJ109" i="7"/>
  <c r="AK109" i="7"/>
  <c r="AN109" i="7"/>
  <c r="AO109" i="7"/>
  <c r="T111" i="7"/>
  <c r="U111" i="7"/>
  <c r="X111" i="7"/>
  <c r="Y111" i="7"/>
  <c r="AB111" i="7"/>
  <c r="AC111" i="7"/>
  <c r="AF111" i="7"/>
  <c r="AG111" i="7"/>
  <c r="AJ111" i="7"/>
  <c r="AK111" i="7"/>
  <c r="AN111" i="7"/>
  <c r="AO111" i="7"/>
  <c r="T112" i="7"/>
  <c r="U112" i="7"/>
  <c r="X112" i="7"/>
  <c r="Y112" i="7"/>
  <c r="AB112" i="7"/>
  <c r="AC112" i="7"/>
  <c r="AF112" i="7"/>
  <c r="AG112" i="7"/>
  <c r="AJ112" i="7"/>
  <c r="AK112" i="7"/>
  <c r="AN112" i="7"/>
  <c r="AO112" i="7"/>
  <c r="T113" i="7"/>
  <c r="U113" i="7"/>
  <c r="X113" i="7"/>
  <c r="Y113" i="7"/>
  <c r="AB113" i="7"/>
  <c r="AC113" i="7"/>
  <c r="AF113" i="7"/>
  <c r="AG113" i="7"/>
  <c r="AJ113" i="7"/>
  <c r="AK113" i="7"/>
  <c r="AN113" i="7"/>
  <c r="AO113" i="7"/>
  <c r="T114" i="7"/>
  <c r="U114" i="7"/>
  <c r="X114" i="7"/>
  <c r="Y114" i="7"/>
  <c r="AB114" i="7"/>
  <c r="AC114" i="7"/>
  <c r="AF114" i="7"/>
  <c r="AG114" i="7"/>
  <c r="AJ114" i="7"/>
  <c r="AK114" i="7"/>
  <c r="AN114" i="7"/>
  <c r="AO114" i="7"/>
  <c r="T115" i="7"/>
  <c r="U115" i="7"/>
  <c r="X115" i="7"/>
  <c r="Y115" i="7"/>
  <c r="AB115" i="7"/>
  <c r="AC115" i="7"/>
  <c r="AF115" i="7"/>
  <c r="AG115" i="7"/>
  <c r="AJ115" i="7"/>
  <c r="AK115" i="7"/>
  <c r="AN115" i="7"/>
  <c r="AO115" i="7"/>
  <c r="T117" i="7"/>
  <c r="U117" i="7"/>
  <c r="X117" i="7"/>
  <c r="Y117" i="7"/>
  <c r="AB117" i="7"/>
  <c r="AC117" i="7"/>
  <c r="AF117" i="7"/>
  <c r="AG117" i="7"/>
  <c r="AJ117" i="7"/>
  <c r="AK117" i="7"/>
  <c r="AN117" i="7"/>
  <c r="AO117" i="7"/>
  <c r="T118" i="7"/>
  <c r="U118" i="7"/>
  <c r="X118" i="7"/>
  <c r="Y118" i="7"/>
  <c r="AB118" i="7"/>
  <c r="AC118" i="7"/>
  <c r="AF118" i="7"/>
  <c r="AG118" i="7"/>
  <c r="AJ118" i="7"/>
  <c r="AK118" i="7"/>
  <c r="AN118" i="7"/>
  <c r="AO118" i="7"/>
  <c r="T119" i="7"/>
  <c r="U119" i="7"/>
  <c r="X119" i="7"/>
  <c r="Y119" i="7"/>
  <c r="AB119" i="7"/>
  <c r="AC119" i="7"/>
  <c r="AF119" i="7"/>
  <c r="AG119" i="7"/>
  <c r="AJ119" i="7"/>
  <c r="AK119" i="7"/>
  <c r="AN119" i="7"/>
  <c r="AO119" i="7"/>
  <c r="T120" i="7"/>
  <c r="U120" i="7"/>
  <c r="X120" i="7"/>
  <c r="Y120" i="7"/>
  <c r="AB120" i="7"/>
  <c r="AC120" i="7"/>
  <c r="AF120" i="7"/>
  <c r="AG120" i="7"/>
  <c r="AJ120" i="7"/>
  <c r="AK120" i="7"/>
  <c r="AN120" i="7"/>
  <c r="AO120" i="7"/>
  <c r="T121" i="7"/>
  <c r="U121" i="7"/>
  <c r="X121" i="7"/>
  <c r="Y121" i="7"/>
  <c r="AB121" i="7"/>
  <c r="AC121" i="7"/>
  <c r="AF121" i="7"/>
  <c r="AG121" i="7"/>
  <c r="AJ121" i="7"/>
  <c r="AK121" i="7"/>
  <c r="AN121" i="7"/>
  <c r="AO121" i="7"/>
  <c r="T123" i="7"/>
  <c r="U123" i="7"/>
  <c r="X123" i="7"/>
  <c r="Y123" i="7"/>
  <c r="AB123" i="7"/>
  <c r="AC123" i="7"/>
  <c r="AF123" i="7"/>
  <c r="AG123" i="7"/>
  <c r="AJ123" i="7"/>
  <c r="AK123" i="7"/>
  <c r="AN123" i="7"/>
  <c r="AO123" i="7"/>
  <c r="T124" i="7"/>
  <c r="U124" i="7"/>
  <c r="X124" i="7"/>
  <c r="Y124" i="7"/>
  <c r="AB124" i="7"/>
  <c r="AC124" i="7"/>
  <c r="AF124" i="7"/>
  <c r="AG124" i="7"/>
  <c r="AJ124" i="7"/>
  <c r="AK124" i="7"/>
  <c r="AN124" i="7"/>
  <c r="AO124" i="7"/>
  <c r="T125" i="7"/>
  <c r="U125" i="7"/>
  <c r="X125" i="7"/>
  <c r="Y125" i="7"/>
  <c r="AB125" i="7"/>
  <c r="AC125" i="7"/>
  <c r="AF125" i="7"/>
  <c r="AG125" i="7"/>
  <c r="AJ125" i="7"/>
  <c r="AK125" i="7"/>
  <c r="AN125" i="7"/>
  <c r="AO125" i="7"/>
  <c r="T126" i="7"/>
  <c r="U126" i="7"/>
  <c r="X126" i="7"/>
  <c r="Y126" i="7"/>
  <c r="AB126" i="7"/>
  <c r="AC126" i="7"/>
  <c r="AF126" i="7"/>
  <c r="AG126" i="7"/>
  <c r="AJ126" i="7"/>
  <c r="AK126" i="7"/>
  <c r="AN126" i="7"/>
  <c r="AO126" i="7"/>
  <c r="T127" i="7"/>
  <c r="U127" i="7"/>
  <c r="X127" i="7"/>
  <c r="Y127" i="7"/>
  <c r="AB127" i="7"/>
  <c r="AC127" i="7"/>
  <c r="AF127" i="7"/>
  <c r="AG127" i="7"/>
  <c r="AJ127" i="7"/>
  <c r="AK127" i="7"/>
  <c r="AN127" i="7"/>
  <c r="AO127" i="7"/>
  <c r="T129" i="7"/>
  <c r="U129" i="7"/>
  <c r="X129" i="7"/>
  <c r="Y129" i="7"/>
  <c r="AB129" i="7"/>
  <c r="AC129" i="7"/>
  <c r="AF129" i="7"/>
  <c r="AG129" i="7"/>
  <c r="AJ129" i="7"/>
  <c r="AK129" i="7"/>
  <c r="AN129" i="7"/>
  <c r="AO129" i="7"/>
  <c r="T130" i="7"/>
  <c r="U130" i="7"/>
  <c r="X130" i="7"/>
  <c r="Y130" i="7"/>
  <c r="AB130" i="7"/>
  <c r="AC130" i="7"/>
  <c r="AF130" i="7"/>
  <c r="AG130" i="7"/>
  <c r="AJ130" i="7"/>
  <c r="AK130" i="7"/>
  <c r="AN130" i="7"/>
  <c r="AO130" i="7"/>
  <c r="T131" i="7"/>
  <c r="U131" i="7"/>
  <c r="X131" i="7"/>
  <c r="Y131" i="7"/>
  <c r="AB131" i="7"/>
  <c r="AC131" i="7"/>
  <c r="AF131" i="7"/>
  <c r="AG131" i="7"/>
  <c r="AJ131" i="7"/>
  <c r="AK131" i="7"/>
  <c r="AN131" i="7"/>
  <c r="AO131" i="7"/>
  <c r="T132" i="7"/>
  <c r="U132" i="7"/>
  <c r="X132" i="7"/>
  <c r="Y132" i="7"/>
  <c r="AB132" i="7"/>
  <c r="AC132" i="7"/>
  <c r="AF132" i="7"/>
  <c r="AG132" i="7"/>
  <c r="AJ132" i="7"/>
  <c r="AK132" i="7"/>
  <c r="AN132" i="7"/>
  <c r="AO132" i="7"/>
  <c r="T133" i="7"/>
  <c r="U133" i="7"/>
  <c r="X133" i="7"/>
  <c r="Y133" i="7"/>
  <c r="AB133" i="7"/>
  <c r="AC133" i="7"/>
  <c r="AF133" i="7"/>
  <c r="AG133" i="7"/>
  <c r="AJ133" i="7"/>
  <c r="AK133" i="7"/>
  <c r="AN133" i="7"/>
  <c r="AO133" i="7"/>
  <c r="T135" i="7"/>
  <c r="U135" i="7"/>
  <c r="X135" i="7"/>
  <c r="Y135" i="7"/>
  <c r="AB135" i="7"/>
  <c r="AC135" i="7"/>
  <c r="AF135" i="7"/>
  <c r="AG135" i="7"/>
  <c r="AJ135" i="7"/>
  <c r="AK135" i="7"/>
  <c r="AN135" i="7"/>
  <c r="AO135" i="7"/>
  <c r="T136" i="7"/>
  <c r="U136" i="7"/>
  <c r="X136" i="7"/>
  <c r="Y136" i="7"/>
  <c r="AB136" i="7"/>
  <c r="AC136" i="7"/>
  <c r="AF136" i="7"/>
  <c r="AG136" i="7"/>
  <c r="AJ136" i="7"/>
  <c r="AK136" i="7"/>
  <c r="AN136" i="7"/>
  <c r="AO136" i="7"/>
  <c r="T137" i="7"/>
  <c r="U137" i="7"/>
  <c r="X137" i="7"/>
  <c r="Y137" i="7"/>
  <c r="AB137" i="7"/>
  <c r="AC137" i="7"/>
  <c r="AF137" i="7"/>
  <c r="AG137" i="7"/>
  <c r="AJ137" i="7"/>
  <c r="AK137" i="7"/>
  <c r="AN137" i="7"/>
  <c r="AO137" i="7"/>
  <c r="T138" i="7"/>
  <c r="U138" i="7"/>
  <c r="X138" i="7"/>
  <c r="Y138" i="7"/>
  <c r="AB138" i="7"/>
  <c r="AC138" i="7"/>
  <c r="AF138" i="7"/>
  <c r="AG138" i="7"/>
  <c r="AJ138" i="7"/>
  <c r="AK138" i="7"/>
  <c r="AN138" i="7"/>
  <c r="AO138" i="7"/>
  <c r="T139" i="7"/>
  <c r="U139" i="7"/>
  <c r="X139" i="7"/>
  <c r="Y139" i="7"/>
  <c r="AB139" i="7"/>
  <c r="AC139" i="7"/>
  <c r="AF139" i="7"/>
  <c r="AG139" i="7"/>
  <c r="AJ139" i="7"/>
  <c r="AK139" i="7"/>
  <c r="AN139" i="7"/>
  <c r="AO139" i="7"/>
  <c r="T141" i="7"/>
  <c r="U141" i="7"/>
  <c r="X141" i="7"/>
  <c r="Y141" i="7"/>
  <c r="AB141" i="7"/>
  <c r="AC141" i="7"/>
  <c r="AF141" i="7"/>
  <c r="AG141" i="7"/>
  <c r="AJ141" i="7"/>
  <c r="AK141" i="7"/>
  <c r="AN141" i="7"/>
  <c r="AO141" i="7"/>
  <c r="T142" i="7"/>
  <c r="U142" i="7"/>
  <c r="X142" i="7"/>
  <c r="Y142" i="7"/>
  <c r="AB142" i="7"/>
  <c r="AC142" i="7"/>
  <c r="AF142" i="7"/>
  <c r="AG142" i="7"/>
  <c r="AJ142" i="7"/>
  <c r="AK142" i="7"/>
  <c r="AN142" i="7"/>
  <c r="AO142" i="7"/>
  <c r="T143" i="7"/>
  <c r="U143" i="7"/>
  <c r="X143" i="7"/>
  <c r="Y143" i="7"/>
  <c r="AB143" i="7"/>
  <c r="AC143" i="7"/>
  <c r="AF143" i="7"/>
  <c r="AG143" i="7"/>
  <c r="AJ143" i="7"/>
  <c r="AK143" i="7"/>
  <c r="AN143" i="7"/>
  <c r="AO143" i="7"/>
  <c r="T144" i="7"/>
  <c r="U144" i="7"/>
  <c r="X144" i="7"/>
  <c r="Y144" i="7"/>
  <c r="AB144" i="7"/>
  <c r="AC144" i="7"/>
  <c r="AF144" i="7"/>
  <c r="AG144" i="7"/>
  <c r="AJ144" i="7"/>
  <c r="AK144" i="7"/>
  <c r="AN144" i="7"/>
  <c r="AO144" i="7"/>
  <c r="T145" i="7"/>
  <c r="U145" i="7"/>
  <c r="X145" i="7"/>
  <c r="Y145" i="7"/>
  <c r="AB145" i="7"/>
  <c r="AC145" i="7"/>
  <c r="AF145" i="7"/>
  <c r="AG145" i="7"/>
  <c r="AJ145" i="7"/>
  <c r="AK145" i="7"/>
  <c r="AN145" i="7"/>
  <c r="AO145" i="7"/>
  <c r="T147" i="7"/>
  <c r="U147" i="7"/>
  <c r="X147" i="7"/>
  <c r="Y147" i="7"/>
  <c r="AB147" i="7"/>
  <c r="AC147" i="7"/>
  <c r="AF147" i="7"/>
  <c r="AG147" i="7"/>
  <c r="AJ147" i="7"/>
  <c r="AK147" i="7"/>
  <c r="AN147" i="7"/>
  <c r="AO147" i="7"/>
  <c r="T148" i="7"/>
  <c r="U148" i="7"/>
  <c r="X148" i="7"/>
  <c r="Y148" i="7"/>
  <c r="AB148" i="7"/>
  <c r="AC148" i="7"/>
  <c r="AF148" i="7"/>
  <c r="AG148" i="7"/>
  <c r="AJ148" i="7"/>
  <c r="AK148" i="7"/>
  <c r="AN148" i="7"/>
  <c r="AO148" i="7"/>
  <c r="T149" i="7"/>
  <c r="U149" i="7"/>
  <c r="X149" i="7"/>
  <c r="Y149" i="7"/>
  <c r="AB149" i="7"/>
  <c r="AC149" i="7"/>
  <c r="AF149" i="7"/>
  <c r="AG149" i="7"/>
  <c r="AJ149" i="7"/>
  <c r="AK149" i="7"/>
  <c r="AN149" i="7"/>
  <c r="AO149" i="7"/>
  <c r="T150" i="7"/>
  <c r="U150" i="7"/>
  <c r="X150" i="7"/>
  <c r="Y150" i="7"/>
  <c r="AB150" i="7"/>
  <c r="AC150" i="7"/>
  <c r="AF150" i="7"/>
  <c r="AG150" i="7"/>
  <c r="AJ150" i="7"/>
  <c r="AK150" i="7"/>
  <c r="AN150" i="7"/>
  <c r="AO150" i="7"/>
  <c r="T151" i="7"/>
  <c r="U151" i="7"/>
  <c r="X151" i="7"/>
  <c r="Y151" i="7"/>
  <c r="AB151" i="7"/>
  <c r="AC151" i="7"/>
  <c r="AF151" i="7"/>
  <c r="AG151" i="7"/>
  <c r="AJ151" i="7"/>
  <c r="AK151" i="7"/>
  <c r="AN151" i="7"/>
  <c r="AO151" i="7"/>
  <c r="T153" i="7"/>
  <c r="U153" i="7"/>
  <c r="X153" i="7"/>
  <c r="Y153" i="7"/>
  <c r="AB153" i="7"/>
  <c r="AC153" i="7"/>
  <c r="AF153" i="7"/>
  <c r="AG153" i="7"/>
  <c r="AJ153" i="7"/>
  <c r="AK153" i="7"/>
  <c r="AN153" i="7"/>
  <c r="AO153" i="7"/>
  <c r="T154" i="7"/>
  <c r="U154" i="7"/>
  <c r="X154" i="7"/>
  <c r="Y154" i="7"/>
  <c r="AB154" i="7"/>
  <c r="AC154" i="7"/>
  <c r="AF154" i="7"/>
  <c r="AG154" i="7"/>
  <c r="AJ154" i="7"/>
  <c r="AK154" i="7"/>
  <c r="AN154" i="7"/>
  <c r="AO154" i="7"/>
  <c r="T155" i="7"/>
  <c r="U155" i="7"/>
  <c r="X155" i="7"/>
  <c r="Y155" i="7"/>
  <c r="AB155" i="7"/>
  <c r="AC155" i="7"/>
  <c r="AF155" i="7"/>
  <c r="AG155" i="7"/>
  <c r="AJ155" i="7"/>
  <c r="AK155" i="7"/>
  <c r="AN155" i="7"/>
  <c r="AO155" i="7"/>
  <c r="T156" i="7"/>
  <c r="U156" i="7"/>
  <c r="X156" i="7"/>
  <c r="Y156" i="7"/>
  <c r="AB156" i="7"/>
  <c r="AC156" i="7"/>
  <c r="AF156" i="7"/>
  <c r="AG156" i="7"/>
  <c r="AJ156" i="7"/>
  <c r="AK156" i="7"/>
  <c r="AN156" i="7"/>
  <c r="AO156" i="7"/>
  <c r="T157" i="7"/>
  <c r="U157" i="7"/>
  <c r="X157" i="7"/>
  <c r="Y157" i="7"/>
  <c r="AB157" i="7"/>
  <c r="AC157" i="7"/>
  <c r="AF157" i="7"/>
  <c r="AG157" i="7"/>
  <c r="AJ157" i="7"/>
  <c r="AK157" i="7"/>
  <c r="AN157" i="7"/>
  <c r="AO157" i="7"/>
  <c r="T159" i="7"/>
  <c r="U159" i="7"/>
  <c r="X159" i="7"/>
  <c r="Y159" i="7"/>
  <c r="AB159" i="7"/>
  <c r="AC159" i="7"/>
  <c r="AF159" i="7"/>
  <c r="AG159" i="7"/>
  <c r="AJ159" i="7"/>
  <c r="AK159" i="7"/>
  <c r="AN159" i="7"/>
  <c r="AO159" i="7"/>
  <c r="T160" i="7"/>
  <c r="U160" i="7"/>
  <c r="X160" i="7"/>
  <c r="Y160" i="7"/>
  <c r="AB160" i="7"/>
  <c r="AC160" i="7"/>
  <c r="AF160" i="7"/>
  <c r="AG160" i="7"/>
  <c r="AJ160" i="7"/>
  <c r="AK160" i="7"/>
  <c r="AN160" i="7"/>
  <c r="AO160" i="7"/>
  <c r="T161" i="7"/>
  <c r="U161" i="7"/>
  <c r="X161" i="7"/>
  <c r="Y161" i="7"/>
  <c r="AB161" i="7"/>
  <c r="AC161" i="7"/>
  <c r="AF161" i="7"/>
  <c r="AG161" i="7"/>
  <c r="AJ161" i="7"/>
  <c r="AK161" i="7"/>
  <c r="AN161" i="7"/>
  <c r="AO161" i="7"/>
  <c r="T162" i="7"/>
  <c r="U162" i="7"/>
  <c r="X162" i="7"/>
  <c r="Y162" i="7"/>
  <c r="AB162" i="7"/>
  <c r="AC162" i="7"/>
  <c r="AF162" i="7"/>
  <c r="AG162" i="7"/>
  <c r="AJ162" i="7"/>
  <c r="AK162" i="7"/>
  <c r="AN162" i="7"/>
  <c r="AO162" i="7"/>
  <c r="T163" i="7"/>
  <c r="U163" i="7"/>
  <c r="X163" i="7"/>
  <c r="Y163" i="7"/>
  <c r="AB163" i="7"/>
  <c r="AC163" i="7"/>
  <c r="AF163" i="7"/>
  <c r="AG163" i="7"/>
  <c r="AJ163" i="7"/>
  <c r="AK163" i="7"/>
  <c r="AN163" i="7"/>
  <c r="AO163" i="7"/>
  <c r="T165" i="7"/>
  <c r="U165" i="7"/>
  <c r="X165" i="7"/>
  <c r="Y165" i="7"/>
  <c r="AB165" i="7"/>
  <c r="AC165" i="7"/>
  <c r="AF165" i="7"/>
  <c r="AG165" i="7"/>
  <c r="AJ165" i="7"/>
  <c r="AK165" i="7"/>
  <c r="AN165" i="7"/>
  <c r="AO165" i="7"/>
  <c r="T166" i="7"/>
  <c r="U166" i="7"/>
  <c r="X166" i="7"/>
  <c r="Y166" i="7"/>
  <c r="AB166" i="7"/>
  <c r="AC166" i="7"/>
  <c r="AF166" i="7"/>
  <c r="AG166" i="7"/>
  <c r="AJ166" i="7"/>
  <c r="AK166" i="7"/>
  <c r="AN166" i="7"/>
  <c r="AO166" i="7"/>
  <c r="T167" i="7"/>
  <c r="U167" i="7"/>
  <c r="X167" i="7"/>
  <c r="Y167" i="7"/>
  <c r="AB167" i="7"/>
  <c r="AC167" i="7"/>
  <c r="AF167" i="7"/>
  <c r="AG167" i="7"/>
  <c r="AJ167" i="7"/>
  <c r="AK167" i="7"/>
  <c r="AN167" i="7"/>
  <c r="AO167" i="7"/>
  <c r="T168" i="7"/>
  <c r="U168" i="7"/>
  <c r="X168" i="7"/>
  <c r="Y168" i="7"/>
  <c r="AB168" i="7"/>
  <c r="AC168" i="7"/>
  <c r="AF168" i="7"/>
  <c r="AG168" i="7"/>
  <c r="AJ168" i="7"/>
  <c r="AK168" i="7"/>
  <c r="AN168" i="7"/>
  <c r="AO168" i="7"/>
  <c r="T169" i="7"/>
  <c r="U169" i="7"/>
  <c r="X169" i="7"/>
  <c r="Y169" i="7"/>
  <c r="AB169" i="7"/>
  <c r="AC169" i="7"/>
  <c r="AF169" i="7"/>
  <c r="AG169" i="7"/>
  <c r="AJ169" i="7"/>
  <c r="AK169" i="7"/>
  <c r="AN169" i="7"/>
  <c r="AO169" i="7"/>
  <c r="T171" i="7"/>
  <c r="U171" i="7"/>
  <c r="X171" i="7"/>
  <c r="Y171" i="7"/>
  <c r="AB171" i="7"/>
  <c r="AC171" i="7"/>
  <c r="AF171" i="7"/>
  <c r="AG171" i="7"/>
  <c r="AJ171" i="7"/>
  <c r="AK171" i="7"/>
  <c r="AN171" i="7"/>
  <c r="AO171" i="7"/>
  <c r="T172" i="7"/>
  <c r="U172" i="7"/>
  <c r="X172" i="7"/>
  <c r="Y172" i="7"/>
  <c r="AB172" i="7"/>
  <c r="AC172" i="7"/>
  <c r="AF172" i="7"/>
  <c r="AG172" i="7"/>
  <c r="AJ172" i="7"/>
  <c r="AK172" i="7"/>
  <c r="AN172" i="7"/>
  <c r="AO172" i="7"/>
  <c r="T173" i="7"/>
  <c r="U173" i="7"/>
  <c r="X173" i="7"/>
  <c r="Y173" i="7"/>
  <c r="AB173" i="7"/>
  <c r="AC173" i="7"/>
  <c r="AF173" i="7"/>
  <c r="AG173" i="7"/>
  <c r="AJ173" i="7"/>
  <c r="AK173" i="7"/>
  <c r="AN173" i="7"/>
  <c r="AO173" i="7"/>
  <c r="T174" i="7"/>
  <c r="U174" i="7"/>
  <c r="X174" i="7"/>
  <c r="Y174" i="7"/>
  <c r="AB174" i="7"/>
  <c r="AC174" i="7"/>
  <c r="AF174" i="7"/>
  <c r="AG174" i="7"/>
  <c r="AJ174" i="7"/>
  <c r="AK174" i="7"/>
  <c r="AN174" i="7"/>
  <c r="AO174" i="7"/>
  <c r="T175" i="7"/>
  <c r="U175" i="7"/>
  <c r="X175" i="7"/>
  <c r="Y175" i="7"/>
  <c r="AB175" i="7"/>
  <c r="AC175" i="7"/>
  <c r="AF175" i="7"/>
  <c r="AG175" i="7"/>
  <c r="AJ175" i="7"/>
  <c r="AK175" i="7"/>
  <c r="AN175" i="7"/>
  <c r="AO175" i="7"/>
  <c r="T177" i="7"/>
  <c r="U177" i="7"/>
  <c r="X177" i="7"/>
  <c r="Y177" i="7"/>
  <c r="AB177" i="7"/>
  <c r="AC177" i="7"/>
  <c r="AF177" i="7"/>
  <c r="AG177" i="7"/>
  <c r="AJ177" i="7"/>
  <c r="AK177" i="7"/>
  <c r="AN177" i="7"/>
  <c r="AO177" i="7"/>
  <c r="T178" i="7"/>
  <c r="U178" i="7"/>
  <c r="X178" i="7"/>
  <c r="Y178" i="7"/>
  <c r="AB178" i="7"/>
  <c r="AC178" i="7"/>
  <c r="AF178" i="7"/>
  <c r="AG178" i="7"/>
  <c r="AJ178" i="7"/>
  <c r="AK178" i="7"/>
  <c r="AN178" i="7"/>
  <c r="AO178" i="7"/>
  <c r="T179" i="7"/>
  <c r="U179" i="7"/>
  <c r="X179" i="7"/>
  <c r="Y179" i="7"/>
  <c r="AB179" i="7"/>
  <c r="AC179" i="7"/>
  <c r="AF179" i="7"/>
  <c r="AG179" i="7"/>
  <c r="AJ179" i="7"/>
  <c r="AK179" i="7"/>
  <c r="AN179" i="7"/>
  <c r="AO179" i="7"/>
  <c r="T180" i="7"/>
  <c r="U180" i="7"/>
  <c r="X180" i="7"/>
  <c r="Y180" i="7"/>
  <c r="AB180" i="7"/>
  <c r="AC180" i="7"/>
  <c r="AF180" i="7"/>
  <c r="AG180" i="7"/>
  <c r="AJ180" i="7"/>
  <c r="AK180" i="7"/>
  <c r="AN180" i="7"/>
  <c r="AO180" i="7"/>
  <c r="T181" i="7"/>
  <c r="U181" i="7"/>
  <c r="X181" i="7"/>
  <c r="Y181" i="7"/>
  <c r="AB181" i="7"/>
  <c r="AC181" i="7"/>
  <c r="AF181" i="7"/>
  <c r="AG181" i="7"/>
  <c r="AJ181" i="7"/>
  <c r="AK181" i="7"/>
  <c r="AN181" i="7"/>
  <c r="AO181" i="7"/>
  <c r="T183" i="7"/>
  <c r="U183" i="7"/>
  <c r="X183" i="7"/>
  <c r="Y183" i="7"/>
  <c r="AB183" i="7"/>
  <c r="AC183" i="7"/>
  <c r="AF183" i="7"/>
  <c r="AG183" i="7"/>
  <c r="AJ183" i="7"/>
  <c r="AK183" i="7"/>
  <c r="AN183" i="7"/>
  <c r="AO183" i="7"/>
  <c r="T184" i="7"/>
  <c r="U184" i="7"/>
  <c r="X184" i="7"/>
  <c r="Y184" i="7"/>
  <c r="AB184" i="7"/>
  <c r="AC184" i="7"/>
  <c r="AF184" i="7"/>
  <c r="AG184" i="7"/>
  <c r="AJ184" i="7"/>
  <c r="AK184" i="7"/>
  <c r="AN184" i="7"/>
  <c r="AO184" i="7"/>
  <c r="T185" i="7"/>
  <c r="U185" i="7"/>
  <c r="X185" i="7"/>
  <c r="Y185" i="7"/>
  <c r="AB185" i="7"/>
  <c r="AC185" i="7"/>
  <c r="AF185" i="7"/>
  <c r="AG185" i="7"/>
  <c r="AJ185" i="7"/>
  <c r="AK185" i="7"/>
  <c r="AN185" i="7"/>
  <c r="AO185" i="7"/>
  <c r="T186" i="7"/>
  <c r="U186" i="7"/>
  <c r="X186" i="7"/>
  <c r="Y186" i="7"/>
  <c r="AB186" i="7"/>
  <c r="AC186" i="7"/>
  <c r="AF186" i="7"/>
  <c r="AG186" i="7"/>
  <c r="AJ186" i="7"/>
  <c r="AK186" i="7"/>
  <c r="AN186" i="7"/>
  <c r="AO186" i="7"/>
  <c r="T187" i="7"/>
  <c r="U187" i="7"/>
  <c r="X187" i="7"/>
  <c r="Y187" i="7"/>
  <c r="AB187" i="7"/>
  <c r="AC187" i="7"/>
  <c r="AF187" i="7"/>
  <c r="AG187" i="7"/>
  <c r="AJ187" i="7"/>
  <c r="AK187" i="7"/>
  <c r="AN187" i="7"/>
  <c r="AO187" i="7"/>
  <c r="T189" i="7"/>
  <c r="U189" i="7"/>
  <c r="X189" i="7"/>
  <c r="Y189" i="7"/>
  <c r="AB189" i="7"/>
  <c r="AC189" i="7"/>
  <c r="AF189" i="7"/>
  <c r="AG189" i="7"/>
  <c r="AJ189" i="7"/>
  <c r="AK189" i="7"/>
  <c r="AN189" i="7"/>
  <c r="AO189" i="7"/>
  <c r="T190" i="7"/>
  <c r="U190" i="7"/>
  <c r="X190" i="7"/>
  <c r="Y190" i="7"/>
  <c r="AB190" i="7"/>
  <c r="AC190" i="7"/>
  <c r="AF190" i="7"/>
  <c r="AG190" i="7"/>
  <c r="AJ190" i="7"/>
  <c r="AK190" i="7"/>
  <c r="AN190" i="7"/>
  <c r="AO190" i="7"/>
  <c r="T191" i="7"/>
  <c r="U191" i="7"/>
  <c r="X191" i="7"/>
  <c r="Y191" i="7"/>
  <c r="AB191" i="7"/>
  <c r="AC191" i="7"/>
  <c r="AF191" i="7"/>
  <c r="AG191" i="7"/>
  <c r="AJ191" i="7"/>
  <c r="AK191" i="7"/>
  <c r="AN191" i="7"/>
  <c r="AO191" i="7"/>
  <c r="T192" i="7"/>
  <c r="U192" i="7"/>
  <c r="X192" i="7"/>
  <c r="Y192" i="7"/>
  <c r="AB192" i="7"/>
  <c r="AC192" i="7"/>
  <c r="AF192" i="7"/>
  <c r="AG192" i="7"/>
  <c r="AJ192" i="7"/>
  <c r="AK192" i="7"/>
  <c r="AN192" i="7"/>
  <c r="AO192" i="7"/>
  <c r="T193" i="7"/>
  <c r="U193" i="7"/>
  <c r="X193" i="7"/>
  <c r="Y193" i="7"/>
  <c r="AB193" i="7"/>
  <c r="AC193" i="7"/>
  <c r="AF193" i="7"/>
  <c r="AG193" i="7"/>
  <c r="AJ193" i="7"/>
  <c r="AK193" i="7"/>
  <c r="AN193" i="7"/>
  <c r="AO193" i="7"/>
  <c r="T195" i="7"/>
  <c r="U195" i="7"/>
  <c r="X195" i="7"/>
  <c r="Y195" i="7"/>
  <c r="AB195" i="7"/>
  <c r="AC195" i="7"/>
  <c r="AF195" i="7"/>
  <c r="AG195" i="7"/>
  <c r="AJ195" i="7"/>
  <c r="AK195" i="7"/>
  <c r="AN195" i="7"/>
  <c r="AO195" i="7"/>
  <c r="T196" i="7"/>
  <c r="U196" i="7"/>
  <c r="X196" i="7"/>
  <c r="Y196" i="7"/>
  <c r="AB196" i="7"/>
  <c r="AC196" i="7"/>
  <c r="AF196" i="7"/>
  <c r="AG196" i="7"/>
  <c r="AJ196" i="7"/>
  <c r="AK196" i="7"/>
  <c r="AN196" i="7"/>
  <c r="AO196" i="7"/>
  <c r="T199" i="7"/>
  <c r="U199" i="7"/>
  <c r="X199" i="7"/>
  <c r="Y199" i="7"/>
  <c r="AB199" i="7"/>
  <c r="AC199" i="7"/>
  <c r="AF199" i="7"/>
  <c r="AG199" i="7"/>
  <c r="AJ199" i="7"/>
  <c r="AK199" i="7"/>
  <c r="AN199" i="7"/>
  <c r="AO199" i="7"/>
  <c r="T200" i="7"/>
  <c r="U200" i="7"/>
  <c r="X200" i="7"/>
  <c r="Y200" i="7"/>
  <c r="AB200" i="7"/>
  <c r="AC200" i="7"/>
  <c r="AF200" i="7"/>
  <c r="AG200" i="7"/>
  <c r="AJ200" i="7"/>
  <c r="AK200" i="7"/>
  <c r="AN200" i="7"/>
  <c r="AO200" i="7"/>
  <c r="T201" i="7"/>
  <c r="U201" i="7"/>
  <c r="X201" i="7"/>
  <c r="Y201" i="7"/>
  <c r="AB201" i="7"/>
  <c r="AC201" i="7"/>
  <c r="AF201" i="7"/>
  <c r="AG201" i="7"/>
  <c r="AJ201" i="7"/>
  <c r="AK201" i="7"/>
  <c r="AN201" i="7"/>
  <c r="AO201" i="7"/>
  <c r="T202" i="7"/>
  <c r="U202" i="7"/>
  <c r="X202" i="7"/>
  <c r="Y202" i="7"/>
  <c r="AB202" i="7"/>
  <c r="AC202" i="7"/>
  <c r="AF202" i="7"/>
  <c r="AG202" i="7"/>
  <c r="AJ202" i="7"/>
  <c r="AK202" i="7"/>
  <c r="AN202" i="7"/>
  <c r="AO202" i="7"/>
  <c r="T205" i="7"/>
  <c r="U205" i="7"/>
  <c r="X205" i="7"/>
  <c r="Y205" i="7"/>
  <c r="AB205" i="7"/>
  <c r="AC205" i="7"/>
  <c r="AF205" i="7"/>
  <c r="AG205" i="7"/>
  <c r="AJ205" i="7"/>
  <c r="AK205" i="7"/>
  <c r="AN205" i="7"/>
  <c r="AO205" i="7"/>
  <c r="T206" i="7"/>
  <c r="U206" i="7"/>
  <c r="X206" i="7"/>
  <c r="Y206" i="7"/>
  <c r="AB206" i="7"/>
  <c r="AC206" i="7"/>
  <c r="AF206" i="7"/>
  <c r="AG206" i="7"/>
  <c r="AJ206" i="7"/>
  <c r="AK206" i="7"/>
  <c r="AN206" i="7"/>
  <c r="AO206" i="7"/>
  <c r="T207" i="7"/>
  <c r="U207" i="7"/>
  <c r="X207" i="7"/>
  <c r="Y207" i="7"/>
  <c r="AB207" i="7"/>
  <c r="AC207" i="7"/>
  <c r="AF207" i="7"/>
  <c r="AG207" i="7"/>
  <c r="AJ207" i="7"/>
  <c r="AK207" i="7"/>
  <c r="AN207" i="7"/>
  <c r="AO207" i="7"/>
  <c r="T208" i="7"/>
  <c r="U208" i="7"/>
  <c r="X208" i="7"/>
  <c r="Y208" i="7"/>
  <c r="AB208" i="7"/>
  <c r="AC208" i="7"/>
  <c r="AF208" i="7"/>
  <c r="AG208" i="7"/>
  <c r="AJ208" i="7"/>
  <c r="AK208" i="7"/>
  <c r="AN208" i="7"/>
  <c r="AO208" i="7"/>
  <c r="T209" i="7"/>
  <c r="U209" i="7"/>
  <c r="X209" i="7"/>
  <c r="Y209" i="7"/>
  <c r="AB209" i="7"/>
  <c r="AC209" i="7"/>
  <c r="AF209" i="7"/>
  <c r="AG209" i="7"/>
  <c r="AJ209" i="7"/>
  <c r="AK209" i="7"/>
  <c r="AN209" i="7"/>
  <c r="AO209" i="7"/>
  <c r="T212" i="7"/>
  <c r="U212" i="7"/>
  <c r="X212" i="7"/>
  <c r="Y212" i="7"/>
  <c r="AB212" i="7"/>
  <c r="AC212" i="7"/>
  <c r="AF212" i="7"/>
  <c r="AG212" i="7"/>
  <c r="AJ212" i="7"/>
  <c r="AK212" i="7"/>
  <c r="AN212" i="7"/>
  <c r="AO212" i="7"/>
  <c r="T213" i="7"/>
  <c r="U213" i="7"/>
  <c r="X213" i="7"/>
  <c r="Y213" i="7"/>
  <c r="AB213" i="7"/>
  <c r="AC213" i="7"/>
  <c r="AF213" i="7"/>
  <c r="AG213" i="7"/>
  <c r="AJ213" i="7"/>
  <c r="AK213" i="7"/>
  <c r="AN213" i="7"/>
  <c r="AO213" i="7"/>
  <c r="T214" i="7"/>
  <c r="U214" i="7"/>
  <c r="X214" i="7"/>
  <c r="Y214" i="7"/>
  <c r="AB214" i="7"/>
  <c r="AC214" i="7"/>
  <c r="AF214" i="7"/>
  <c r="AG214" i="7"/>
  <c r="AJ214" i="7"/>
  <c r="AK214" i="7"/>
  <c r="AN214" i="7"/>
  <c r="AO214" i="7"/>
  <c r="T215" i="7"/>
  <c r="U215" i="7"/>
  <c r="X215" i="7"/>
  <c r="Y215" i="7"/>
  <c r="AB215" i="7"/>
  <c r="AC215" i="7"/>
  <c r="AF215" i="7"/>
  <c r="AG215" i="7"/>
  <c r="AJ215" i="7"/>
  <c r="AK215" i="7"/>
  <c r="AN215" i="7"/>
  <c r="AO215" i="7"/>
  <c r="T216" i="7"/>
  <c r="U216" i="7"/>
  <c r="X216" i="7"/>
  <c r="Y216" i="7"/>
  <c r="AB216" i="7"/>
  <c r="AC216" i="7"/>
  <c r="AF216" i="7"/>
  <c r="AG216" i="7"/>
  <c r="AJ216" i="7"/>
  <c r="AK216" i="7"/>
  <c r="AN216" i="7"/>
  <c r="AO216" i="7"/>
  <c r="T217" i="7"/>
  <c r="U217" i="7"/>
  <c r="X217" i="7"/>
  <c r="Y217" i="7"/>
  <c r="AB217" i="7"/>
  <c r="AC217" i="7"/>
  <c r="AF217" i="7"/>
  <c r="AG217" i="7"/>
  <c r="AJ217" i="7"/>
  <c r="AK217" i="7"/>
  <c r="AN217" i="7"/>
  <c r="AO217" i="7"/>
  <c r="T220" i="7"/>
  <c r="U220" i="7"/>
  <c r="X220" i="7"/>
  <c r="Y220" i="7"/>
  <c r="AB220" i="7"/>
  <c r="AC220" i="7"/>
  <c r="AF220" i="7"/>
  <c r="AG220" i="7"/>
  <c r="AJ220" i="7"/>
  <c r="AK220" i="7"/>
  <c r="AN220" i="7"/>
  <c r="AO220" i="7"/>
  <c r="T221" i="7"/>
  <c r="U221" i="7"/>
  <c r="X221" i="7"/>
  <c r="Y221" i="7"/>
  <c r="AB221" i="7"/>
  <c r="AC221" i="7"/>
  <c r="AF221" i="7"/>
  <c r="AG221" i="7"/>
  <c r="AJ221" i="7"/>
  <c r="AK221" i="7"/>
  <c r="AN221" i="7"/>
  <c r="AO221" i="7"/>
  <c r="T222" i="7"/>
  <c r="U222" i="7"/>
  <c r="X222" i="7"/>
  <c r="Y222" i="7"/>
  <c r="AB222" i="7"/>
  <c r="AC222" i="7"/>
  <c r="AF222" i="7"/>
  <c r="AG222" i="7"/>
  <c r="AJ222" i="7"/>
  <c r="AK222" i="7"/>
  <c r="AN222" i="7"/>
  <c r="AO222" i="7"/>
  <c r="T223" i="7"/>
  <c r="U223" i="7"/>
  <c r="X223" i="7"/>
  <c r="Y223" i="7"/>
  <c r="AB223" i="7"/>
  <c r="AC223" i="7"/>
  <c r="AF223" i="7"/>
  <c r="AG223" i="7"/>
  <c r="AJ223" i="7"/>
  <c r="AK223" i="7"/>
  <c r="AN223" i="7"/>
  <c r="AO223" i="7"/>
  <c r="T224" i="7"/>
  <c r="U224" i="7"/>
  <c r="X224" i="7"/>
  <c r="Y224" i="7"/>
  <c r="AB224" i="7"/>
  <c r="AC224" i="7"/>
  <c r="AF224" i="7"/>
  <c r="AG224" i="7"/>
  <c r="AJ224" i="7"/>
  <c r="AK224" i="7"/>
  <c r="AN224" i="7"/>
  <c r="AO224" i="7"/>
  <c r="T225" i="7"/>
  <c r="U225" i="7"/>
  <c r="X225" i="7"/>
  <c r="Y225" i="7"/>
  <c r="AB225" i="7"/>
  <c r="AC225" i="7"/>
  <c r="AF225" i="7"/>
  <c r="AG225" i="7"/>
  <c r="AJ225" i="7"/>
  <c r="AK225" i="7"/>
  <c r="AN225" i="7"/>
  <c r="AO225" i="7"/>
  <c r="T226" i="7"/>
  <c r="U226" i="7"/>
  <c r="X226" i="7"/>
  <c r="Y226" i="7"/>
  <c r="AB226" i="7"/>
  <c r="AC226" i="7"/>
  <c r="AF226" i="7"/>
  <c r="AG226" i="7"/>
  <c r="AJ226" i="7"/>
  <c r="AK226" i="7"/>
  <c r="AN226" i="7"/>
  <c r="AO226" i="7"/>
  <c r="T227" i="7"/>
  <c r="U227" i="7"/>
  <c r="X227" i="7"/>
  <c r="Y227" i="7"/>
  <c r="AB227" i="7"/>
  <c r="AC227" i="7"/>
  <c r="AF227" i="7"/>
  <c r="AG227" i="7"/>
  <c r="AJ227" i="7"/>
  <c r="AK227" i="7"/>
  <c r="AN227" i="7"/>
  <c r="AO227" i="7"/>
  <c r="T230" i="7"/>
  <c r="U230" i="7"/>
  <c r="X230" i="7"/>
  <c r="Y230" i="7"/>
  <c r="AB230" i="7"/>
  <c r="AC230" i="7"/>
  <c r="AF230" i="7"/>
  <c r="AG230" i="7"/>
  <c r="AJ230" i="7"/>
  <c r="AK230" i="7"/>
  <c r="AN230" i="7"/>
  <c r="AO230" i="7"/>
  <c r="T231" i="7"/>
  <c r="U231" i="7"/>
  <c r="X231" i="7"/>
  <c r="Y231" i="7"/>
  <c r="AB231" i="7"/>
  <c r="AC231" i="7"/>
  <c r="AF231" i="7"/>
  <c r="AG231" i="7"/>
  <c r="AJ231" i="7"/>
  <c r="AK231" i="7"/>
  <c r="AN231" i="7"/>
  <c r="AO231" i="7"/>
  <c r="T232" i="7"/>
  <c r="U232" i="7"/>
  <c r="X232" i="7"/>
  <c r="Y232" i="7"/>
  <c r="AB232" i="7"/>
  <c r="AC232" i="7"/>
  <c r="AF232" i="7"/>
  <c r="AG232" i="7"/>
  <c r="AJ232" i="7"/>
  <c r="AK232" i="7"/>
  <c r="AN232" i="7"/>
  <c r="AO232" i="7"/>
  <c r="T233" i="7"/>
  <c r="U233" i="7"/>
  <c r="X233" i="7"/>
  <c r="Y233" i="7"/>
  <c r="AB233" i="7"/>
  <c r="AC233" i="7"/>
  <c r="AF233" i="7"/>
  <c r="AG233" i="7"/>
  <c r="AJ233" i="7"/>
  <c r="AK233" i="7"/>
  <c r="AN233" i="7"/>
  <c r="AO233" i="7"/>
  <c r="T234" i="7"/>
  <c r="U234" i="7"/>
  <c r="X234" i="7"/>
  <c r="Y234" i="7"/>
  <c r="AB234" i="7"/>
  <c r="AC234" i="7"/>
  <c r="AF234" i="7"/>
  <c r="AG234" i="7"/>
  <c r="AJ234" i="7"/>
  <c r="AK234" i="7"/>
  <c r="AN234" i="7"/>
  <c r="AO234" i="7"/>
  <c r="T235" i="7"/>
  <c r="U235" i="7"/>
  <c r="X235" i="7"/>
  <c r="Y235" i="7"/>
  <c r="AB235" i="7"/>
  <c r="AC235" i="7"/>
  <c r="AF235" i="7"/>
  <c r="AG235" i="7"/>
  <c r="AJ235" i="7"/>
  <c r="AK235" i="7"/>
  <c r="AN235" i="7"/>
  <c r="AO235" i="7"/>
  <c r="T236" i="7"/>
  <c r="U236" i="7"/>
  <c r="X236" i="7"/>
  <c r="Y236" i="7"/>
  <c r="AB236" i="7"/>
  <c r="AC236" i="7"/>
  <c r="AF236" i="7"/>
  <c r="AG236" i="7"/>
  <c r="AJ236" i="7"/>
  <c r="AK236" i="7"/>
  <c r="AN236" i="7"/>
  <c r="AO236" i="7"/>
  <c r="T237" i="7"/>
  <c r="U237" i="7"/>
  <c r="X237" i="7"/>
  <c r="Y237" i="7"/>
  <c r="AB237" i="7"/>
  <c r="AC237" i="7"/>
  <c r="AF237" i="7"/>
  <c r="AG237" i="7"/>
  <c r="AJ237" i="7"/>
  <c r="AK237" i="7"/>
  <c r="AN237" i="7"/>
  <c r="AO237" i="7"/>
  <c r="T240" i="7"/>
  <c r="U240" i="7"/>
  <c r="X240" i="7"/>
  <c r="Y240" i="7"/>
  <c r="AB240" i="7"/>
  <c r="AC240" i="7"/>
  <c r="AF240" i="7"/>
  <c r="AG240" i="7"/>
  <c r="AJ240" i="7"/>
  <c r="AK240" i="7"/>
  <c r="AN240" i="7"/>
  <c r="AO240" i="7"/>
  <c r="T241" i="7"/>
  <c r="U241" i="7"/>
  <c r="X241" i="7"/>
  <c r="Y241" i="7"/>
  <c r="AB241" i="7"/>
  <c r="AC241" i="7"/>
  <c r="AF241" i="7"/>
  <c r="AG241" i="7"/>
  <c r="AJ241" i="7"/>
  <c r="AK241" i="7"/>
  <c r="AN241" i="7"/>
  <c r="AO241" i="7"/>
  <c r="T242" i="7"/>
  <c r="U242" i="7"/>
  <c r="X242" i="7"/>
  <c r="Y242" i="7"/>
  <c r="AB242" i="7"/>
  <c r="AC242" i="7"/>
  <c r="AF242" i="7"/>
  <c r="AG242" i="7"/>
  <c r="AJ242" i="7"/>
  <c r="AK242" i="7"/>
  <c r="AN242" i="7"/>
  <c r="AO242" i="7"/>
  <c r="T243" i="7"/>
  <c r="U243" i="7"/>
  <c r="X243" i="7"/>
  <c r="Y243" i="7"/>
  <c r="AB243" i="7"/>
  <c r="AC243" i="7"/>
  <c r="AF243" i="7"/>
  <c r="AG243" i="7"/>
  <c r="AJ243" i="7"/>
  <c r="AK243" i="7"/>
  <c r="AN243" i="7"/>
  <c r="AO243" i="7"/>
  <c r="T244" i="7"/>
  <c r="U244" i="7"/>
  <c r="X244" i="7"/>
  <c r="Y244" i="7"/>
  <c r="AB244" i="7"/>
  <c r="AC244" i="7"/>
  <c r="AF244" i="7"/>
  <c r="AG244" i="7"/>
  <c r="AJ244" i="7"/>
  <c r="AK244" i="7"/>
  <c r="AN244" i="7"/>
  <c r="AO244" i="7"/>
  <c r="T245" i="7"/>
  <c r="U245" i="7"/>
  <c r="X245" i="7"/>
  <c r="Y245" i="7"/>
  <c r="AB245" i="7"/>
  <c r="AC245" i="7"/>
  <c r="AF245" i="7"/>
  <c r="AG245" i="7"/>
  <c r="AJ245" i="7"/>
  <c r="AK245" i="7"/>
  <c r="AN245" i="7"/>
  <c r="AO245" i="7"/>
  <c r="T248" i="7"/>
  <c r="U248" i="7"/>
  <c r="X248" i="7"/>
  <c r="Y248" i="7"/>
  <c r="AB248" i="7"/>
  <c r="AC248" i="7"/>
  <c r="AF248" i="7"/>
  <c r="AG248" i="7"/>
  <c r="AJ248" i="7"/>
  <c r="AK248" i="7"/>
  <c r="AN248" i="7"/>
  <c r="AO248" i="7"/>
  <c r="T249" i="7"/>
  <c r="U249" i="7"/>
  <c r="X249" i="7"/>
  <c r="Y249" i="7"/>
  <c r="AB249" i="7"/>
  <c r="AC249" i="7"/>
  <c r="AF249" i="7"/>
  <c r="AG249" i="7"/>
  <c r="AJ249" i="7"/>
  <c r="AK249" i="7"/>
  <c r="AN249" i="7"/>
  <c r="AO249" i="7"/>
  <c r="T250" i="7"/>
  <c r="U250" i="7"/>
  <c r="X250" i="7"/>
  <c r="Y250" i="7"/>
  <c r="AB250" i="7"/>
  <c r="AC250" i="7"/>
  <c r="AF250" i="7"/>
  <c r="AG250" i="7"/>
  <c r="AJ250" i="7"/>
  <c r="AK250" i="7"/>
  <c r="AN250" i="7"/>
  <c r="AO250" i="7"/>
  <c r="T251" i="7"/>
  <c r="U251" i="7"/>
  <c r="X251" i="7"/>
  <c r="Y251" i="7"/>
  <c r="AB251" i="7"/>
  <c r="AC251" i="7"/>
  <c r="AF251" i="7"/>
  <c r="AG251" i="7"/>
  <c r="AJ251" i="7"/>
  <c r="AK251" i="7"/>
  <c r="AN251" i="7"/>
  <c r="AO251" i="7"/>
  <c r="T252" i="7"/>
  <c r="U252" i="7"/>
  <c r="X252" i="7"/>
  <c r="Y252" i="7"/>
  <c r="AB252" i="7"/>
  <c r="AC252" i="7"/>
  <c r="AF252" i="7"/>
  <c r="AG252" i="7"/>
  <c r="AJ252" i="7"/>
  <c r="AK252" i="7"/>
  <c r="AN252" i="7"/>
  <c r="AO252" i="7"/>
  <c r="T255" i="7"/>
  <c r="U255" i="7"/>
  <c r="X255" i="7"/>
  <c r="Y255" i="7"/>
  <c r="AB255" i="7"/>
  <c r="AC255" i="7"/>
  <c r="AF255" i="7"/>
  <c r="AG255" i="7"/>
  <c r="AJ255" i="7"/>
  <c r="AK255" i="7"/>
  <c r="AN255" i="7"/>
  <c r="AO255" i="7"/>
  <c r="T256" i="7"/>
  <c r="U256" i="7"/>
  <c r="X256" i="7"/>
  <c r="Y256" i="7"/>
  <c r="AB256" i="7"/>
  <c r="AC256" i="7"/>
  <c r="AF256" i="7"/>
  <c r="AG256" i="7"/>
  <c r="AJ256" i="7"/>
  <c r="AK256" i="7"/>
  <c r="AN256" i="7"/>
  <c r="AO256" i="7"/>
  <c r="T257" i="7"/>
  <c r="U257" i="7"/>
  <c r="X257" i="7"/>
  <c r="Y257" i="7"/>
  <c r="AB257" i="7"/>
  <c r="AC257" i="7"/>
  <c r="AF257" i="7"/>
  <c r="AG257" i="7"/>
  <c r="AJ257" i="7"/>
  <c r="AK257" i="7"/>
  <c r="AN257" i="7"/>
  <c r="AO257" i="7"/>
  <c r="T258" i="7"/>
  <c r="U258" i="7"/>
  <c r="X258" i="7"/>
  <c r="Y258" i="7"/>
  <c r="AB258" i="7"/>
  <c r="AC258" i="7"/>
  <c r="AF258" i="7"/>
  <c r="AG258" i="7"/>
  <c r="AJ258" i="7"/>
  <c r="AK258" i="7"/>
  <c r="AN258" i="7"/>
  <c r="AO258" i="7"/>
  <c r="T259" i="7"/>
  <c r="U259" i="7"/>
  <c r="X259" i="7"/>
  <c r="Y259" i="7"/>
  <c r="AB259" i="7"/>
  <c r="AC259" i="7"/>
  <c r="AF259" i="7"/>
  <c r="AG259" i="7"/>
  <c r="AJ259" i="7"/>
  <c r="AK259" i="7"/>
  <c r="AN259" i="7"/>
  <c r="AO259" i="7"/>
  <c r="T260" i="7"/>
  <c r="U260" i="7"/>
  <c r="X260" i="7"/>
  <c r="Y260" i="7"/>
  <c r="AB260" i="7"/>
  <c r="AC260" i="7"/>
  <c r="AF260" i="7"/>
  <c r="AG260" i="7"/>
  <c r="AJ260" i="7"/>
  <c r="AK260" i="7"/>
  <c r="AN260" i="7"/>
  <c r="AO260" i="7"/>
  <c r="T261" i="7"/>
  <c r="U261" i="7"/>
  <c r="X261" i="7"/>
  <c r="Y261" i="7"/>
  <c r="AB261" i="7"/>
  <c r="AC261" i="7"/>
  <c r="AF261" i="7"/>
  <c r="AG261" i="7"/>
  <c r="AJ261" i="7"/>
  <c r="AK261" i="7"/>
  <c r="AN261" i="7"/>
  <c r="AO261" i="7"/>
  <c r="T262" i="7"/>
  <c r="U262" i="7"/>
  <c r="X262" i="7"/>
  <c r="Y262" i="7"/>
  <c r="AB262" i="7"/>
  <c r="AC262" i="7"/>
  <c r="AF262" i="7"/>
  <c r="AG262" i="7"/>
  <c r="AJ262" i="7"/>
  <c r="AK262" i="7"/>
  <c r="AN262" i="7"/>
  <c r="AO262" i="7"/>
  <c r="T263" i="7"/>
  <c r="U263" i="7"/>
  <c r="X263" i="7"/>
  <c r="Y263" i="7"/>
  <c r="AB263" i="7"/>
  <c r="AC263" i="7"/>
  <c r="AF263" i="7"/>
  <c r="AG263" i="7"/>
  <c r="AJ263" i="7"/>
  <c r="AK263" i="7"/>
  <c r="AN263" i="7"/>
  <c r="AO263" i="7"/>
  <c r="T264" i="7"/>
  <c r="U264" i="7"/>
  <c r="X264" i="7"/>
  <c r="Y264" i="7"/>
  <c r="AB264" i="7"/>
  <c r="AC264" i="7"/>
  <c r="AF264" i="7"/>
  <c r="AG264" i="7"/>
  <c r="AJ264" i="7"/>
  <c r="AK264" i="7"/>
  <c r="AN264" i="7"/>
  <c r="AO264" i="7"/>
  <c r="T265" i="7"/>
  <c r="U265" i="7"/>
  <c r="X265" i="7"/>
  <c r="Y265" i="7"/>
  <c r="AB265" i="7"/>
  <c r="AC265" i="7"/>
  <c r="AF265" i="7"/>
  <c r="AG265" i="7"/>
  <c r="AJ265" i="7"/>
  <c r="AK265" i="7"/>
  <c r="AN265" i="7"/>
  <c r="AO265" i="7"/>
  <c r="T266" i="7"/>
  <c r="U266" i="7"/>
  <c r="X266" i="7"/>
  <c r="Y266" i="7"/>
  <c r="AB266" i="7"/>
  <c r="AC266" i="7"/>
  <c r="AF266" i="7"/>
  <c r="AG266" i="7"/>
  <c r="AJ266" i="7"/>
  <c r="AK266" i="7"/>
  <c r="AN266" i="7"/>
  <c r="AO266" i="7"/>
  <c r="T269" i="7"/>
  <c r="U269" i="7"/>
  <c r="X269" i="7"/>
  <c r="Y269" i="7"/>
  <c r="AB269" i="7"/>
  <c r="AC269" i="7"/>
  <c r="AF269" i="7"/>
  <c r="AG269" i="7"/>
  <c r="AJ269" i="7"/>
  <c r="AK269" i="7"/>
  <c r="AN269" i="7"/>
  <c r="AO269" i="7"/>
  <c r="T270" i="7"/>
  <c r="U270" i="7"/>
  <c r="X270" i="7"/>
  <c r="Y270" i="7"/>
  <c r="AB270" i="7"/>
  <c r="AC270" i="7"/>
  <c r="AF270" i="7"/>
  <c r="AG270" i="7"/>
  <c r="AJ270" i="7"/>
  <c r="AK270" i="7"/>
  <c r="AN270" i="7"/>
  <c r="AO270" i="7"/>
  <c r="T271" i="7"/>
  <c r="U271" i="7"/>
  <c r="X271" i="7"/>
  <c r="Y271" i="7"/>
  <c r="AB271" i="7"/>
  <c r="AC271" i="7"/>
  <c r="AF271" i="7"/>
  <c r="AG271" i="7"/>
  <c r="AJ271" i="7"/>
  <c r="AK271" i="7"/>
  <c r="AN271" i="7"/>
  <c r="AO271" i="7"/>
  <c r="T272" i="7"/>
  <c r="U272" i="7"/>
  <c r="X272" i="7"/>
  <c r="Y272" i="7"/>
  <c r="AB272" i="7"/>
  <c r="AC272" i="7"/>
  <c r="AF272" i="7"/>
  <c r="AG272" i="7"/>
  <c r="AJ272" i="7"/>
  <c r="AK272" i="7"/>
  <c r="AN272" i="7"/>
  <c r="AO272" i="7"/>
  <c r="T273" i="7"/>
  <c r="U273" i="7"/>
  <c r="X273" i="7"/>
  <c r="Y273" i="7"/>
  <c r="AB273" i="7"/>
  <c r="AC273" i="7"/>
  <c r="AF273" i="7"/>
  <c r="AG273" i="7"/>
  <c r="AJ273" i="7"/>
  <c r="AK273" i="7"/>
  <c r="AN273" i="7"/>
  <c r="AO273" i="7"/>
  <c r="T274" i="7"/>
  <c r="U274" i="7"/>
  <c r="X274" i="7"/>
  <c r="Y274" i="7"/>
  <c r="AB274" i="7"/>
  <c r="AC274" i="7"/>
  <c r="AF274" i="7"/>
  <c r="AG274" i="7"/>
  <c r="AJ274" i="7"/>
  <c r="AK274" i="7"/>
  <c r="AN274" i="7"/>
  <c r="AO274" i="7"/>
  <c r="T277" i="7"/>
  <c r="U277" i="7"/>
  <c r="X277" i="7"/>
  <c r="Y277" i="7"/>
  <c r="AB277" i="7"/>
  <c r="AC277" i="7"/>
  <c r="AF277" i="7"/>
  <c r="AG277" i="7"/>
  <c r="AJ277" i="7"/>
  <c r="AK277" i="7"/>
  <c r="AN277" i="7"/>
  <c r="AO277" i="7"/>
  <c r="T278" i="7"/>
  <c r="U278" i="7"/>
  <c r="X278" i="7"/>
  <c r="Y278" i="7"/>
  <c r="AB278" i="7"/>
  <c r="AC278" i="7"/>
  <c r="AF278" i="7"/>
  <c r="AG278" i="7"/>
  <c r="AJ278" i="7"/>
  <c r="AK278" i="7"/>
  <c r="AN278" i="7"/>
  <c r="AO278" i="7"/>
  <c r="T279" i="7"/>
  <c r="U279" i="7"/>
  <c r="X279" i="7"/>
  <c r="Y279" i="7"/>
  <c r="AB279" i="7"/>
  <c r="AC279" i="7"/>
  <c r="AF279" i="7"/>
  <c r="AG279" i="7"/>
  <c r="AJ279" i="7"/>
  <c r="AK279" i="7"/>
  <c r="AN279" i="7"/>
  <c r="AO279" i="7"/>
  <c r="T280" i="7"/>
  <c r="U280" i="7"/>
  <c r="X280" i="7"/>
  <c r="Y280" i="7"/>
  <c r="AB280" i="7"/>
  <c r="AC280" i="7"/>
  <c r="AF280" i="7"/>
  <c r="AG280" i="7"/>
  <c r="AJ280" i="7"/>
  <c r="AK280" i="7"/>
  <c r="AN280" i="7"/>
  <c r="AO280" i="7"/>
  <c r="T281" i="7"/>
  <c r="U281" i="7"/>
  <c r="X281" i="7"/>
  <c r="Y281" i="7"/>
  <c r="AB281" i="7"/>
  <c r="AC281" i="7"/>
  <c r="AF281" i="7"/>
  <c r="AG281" i="7"/>
  <c r="AJ281" i="7"/>
  <c r="AK281" i="7"/>
  <c r="AN281" i="7"/>
  <c r="AO281" i="7"/>
  <c r="T282" i="7"/>
  <c r="U282" i="7"/>
  <c r="X282" i="7"/>
  <c r="Y282" i="7"/>
  <c r="AB282" i="7"/>
  <c r="AC282" i="7"/>
  <c r="AF282" i="7"/>
  <c r="AG282" i="7"/>
  <c r="AJ282" i="7"/>
  <c r="AK282" i="7"/>
  <c r="AN282" i="7"/>
  <c r="AO282" i="7"/>
  <c r="T283" i="7"/>
  <c r="U283" i="7"/>
  <c r="X283" i="7"/>
  <c r="Y283" i="7"/>
  <c r="AB283" i="7"/>
  <c r="AC283" i="7"/>
  <c r="AF283" i="7"/>
  <c r="AG283" i="7"/>
  <c r="AJ283" i="7"/>
  <c r="AK283" i="7"/>
  <c r="AN283" i="7"/>
  <c r="AO283" i="7"/>
  <c r="T284" i="7"/>
  <c r="U284" i="7"/>
  <c r="X284" i="7"/>
  <c r="Y284" i="7"/>
  <c r="AB284" i="7"/>
  <c r="AC284" i="7"/>
  <c r="AF284" i="7"/>
  <c r="AG284" i="7"/>
  <c r="AJ284" i="7"/>
  <c r="AK284" i="7"/>
  <c r="AN284" i="7"/>
  <c r="AO284" i="7"/>
  <c r="T285" i="7"/>
  <c r="U285" i="7"/>
  <c r="X285" i="7"/>
  <c r="Y285" i="7"/>
  <c r="AB285" i="7"/>
  <c r="AC285" i="7"/>
  <c r="AF285" i="7"/>
  <c r="AG285" i="7"/>
  <c r="AJ285" i="7"/>
  <c r="AK285" i="7"/>
  <c r="AN285" i="7"/>
  <c r="AO285" i="7"/>
  <c r="T286" i="7"/>
  <c r="U286" i="7"/>
  <c r="X286" i="7"/>
  <c r="Y286" i="7"/>
  <c r="AB286" i="7"/>
  <c r="AC286" i="7"/>
  <c r="AF286" i="7"/>
  <c r="AG286" i="7"/>
  <c r="AJ286" i="7"/>
  <c r="AK286" i="7"/>
  <c r="AN286" i="7"/>
  <c r="AO286" i="7"/>
  <c r="T287" i="7"/>
  <c r="U287" i="7"/>
  <c r="X287" i="7"/>
  <c r="Y287" i="7"/>
  <c r="AB287" i="7"/>
  <c r="AC287" i="7"/>
  <c r="AF287" i="7"/>
  <c r="AG287" i="7"/>
  <c r="AJ287" i="7"/>
  <c r="AK287" i="7"/>
  <c r="AN287" i="7"/>
  <c r="AO287" i="7"/>
  <c r="T290" i="7"/>
  <c r="U290" i="7"/>
  <c r="X290" i="7"/>
  <c r="Y290" i="7"/>
  <c r="AB290" i="7"/>
  <c r="AC290" i="7"/>
  <c r="AF290" i="7"/>
  <c r="AG290" i="7"/>
  <c r="AJ290" i="7"/>
  <c r="AK290" i="7"/>
  <c r="AN290" i="7"/>
  <c r="AO290" i="7"/>
  <c r="T291" i="7"/>
  <c r="U291" i="7"/>
  <c r="X291" i="7"/>
  <c r="Y291" i="7"/>
  <c r="AB291" i="7"/>
  <c r="AC291" i="7"/>
  <c r="AF291" i="7"/>
  <c r="AG291" i="7"/>
  <c r="AJ291" i="7"/>
  <c r="AK291" i="7"/>
  <c r="AN291" i="7"/>
  <c r="AO291" i="7"/>
  <c r="T292" i="7"/>
  <c r="U292" i="7"/>
  <c r="X292" i="7"/>
  <c r="Y292" i="7"/>
  <c r="AB292" i="7"/>
  <c r="AC292" i="7"/>
  <c r="AF292" i="7"/>
  <c r="AG292" i="7"/>
  <c r="AJ292" i="7"/>
  <c r="AK292" i="7"/>
  <c r="AN292" i="7"/>
  <c r="AO292" i="7"/>
  <c r="T293" i="7"/>
  <c r="U293" i="7"/>
  <c r="X293" i="7"/>
  <c r="Y293" i="7"/>
  <c r="AB293" i="7"/>
  <c r="AC293" i="7"/>
  <c r="AF293" i="7"/>
  <c r="AG293" i="7"/>
  <c r="AJ293" i="7"/>
  <c r="AK293" i="7"/>
  <c r="AN293" i="7"/>
  <c r="AO293" i="7"/>
  <c r="T294" i="7"/>
  <c r="U294" i="7"/>
  <c r="X294" i="7"/>
  <c r="Y294" i="7"/>
  <c r="AB294" i="7"/>
  <c r="AC294" i="7"/>
  <c r="AF294" i="7"/>
  <c r="AG294" i="7"/>
  <c r="AJ294" i="7"/>
  <c r="AK294" i="7"/>
  <c r="AN294" i="7"/>
  <c r="AO294" i="7"/>
  <c r="T295" i="7"/>
  <c r="U295" i="7"/>
  <c r="X295" i="7"/>
  <c r="Y295" i="7"/>
  <c r="AB295" i="7"/>
  <c r="AC295" i="7"/>
  <c r="AF295" i="7"/>
  <c r="AG295" i="7"/>
  <c r="AJ295" i="7"/>
  <c r="AK295" i="7"/>
  <c r="AN295" i="7"/>
  <c r="AO295" i="7"/>
  <c r="T296" i="7"/>
  <c r="U296" i="7"/>
  <c r="X296" i="7"/>
  <c r="Y296" i="7"/>
  <c r="AB296" i="7"/>
  <c r="AC296" i="7"/>
  <c r="AF296" i="7"/>
  <c r="AG296" i="7"/>
  <c r="AJ296" i="7"/>
  <c r="AK296" i="7"/>
  <c r="AN296" i="7"/>
  <c r="AO296" i="7"/>
  <c r="T297" i="7"/>
  <c r="U297" i="7"/>
  <c r="X297" i="7"/>
  <c r="Y297" i="7"/>
  <c r="AB297" i="7"/>
  <c r="AC297" i="7"/>
  <c r="AF297" i="7"/>
  <c r="AG297" i="7"/>
  <c r="AJ297" i="7"/>
  <c r="AK297" i="7"/>
  <c r="AN297" i="7"/>
  <c r="AO297" i="7"/>
  <c r="T298" i="7"/>
  <c r="U298" i="7"/>
  <c r="X298" i="7"/>
  <c r="Y298" i="7"/>
  <c r="AB298" i="7"/>
  <c r="AC298" i="7"/>
  <c r="AF298" i="7"/>
  <c r="AG298" i="7"/>
  <c r="AJ298" i="7"/>
  <c r="AK298" i="7"/>
  <c r="AN298" i="7"/>
  <c r="AO298" i="7"/>
  <c r="T299" i="7"/>
  <c r="U299" i="7"/>
  <c r="X299" i="7"/>
  <c r="Y299" i="7"/>
  <c r="AB299" i="7"/>
  <c r="AC299" i="7"/>
  <c r="AF299" i="7"/>
  <c r="AG299" i="7"/>
  <c r="AJ299" i="7"/>
  <c r="AK299" i="7"/>
  <c r="AN299" i="7"/>
  <c r="AO299" i="7"/>
  <c r="T302" i="7"/>
  <c r="U302" i="7"/>
  <c r="X302" i="7"/>
  <c r="Y302" i="7"/>
  <c r="AB302" i="7"/>
  <c r="AC302" i="7"/>
  <c r="AF302" i="7"/>
  <c r="AG302" i="7"/>
  <c r="AJ302" i="7"/>
  <c r="AK302" i="7"/>
  <c r="AN302" i="7"/>
  <c r="AO302" i="7"/>
  <c r="T303" i="7"/>
  <c r="U303" i="7"/>
  <c r="X303" i="7"/>
  <c r="Y303" i="7"/>
  <c r="AB303" i="7"/>
  <c r="AC303" i="7"/>
  <c r="AF303" i="7"/>
  <c r="AG303" i="7"/>
  <c r="AJ303" i="7"/>
  <c r="AK303" i="7"/>
  <c r="AN303" i="7"/>
  <c r="AO303" i="7"/>
  <c r="T304" i="7"/>
  <c r="U304" i="7"/>
  <c r="X304" i="7"/>
  <c r="Y304" i="7"/>
  <c r="AB304" i="7"/>
  <c r="AC304" i="7"/>
  <c r="AF304" i="7"/>
  <c r="AG304" i="7"/>
  <c r="AJ304" i="7"/>
  <c r="AK304" i="7"/>
  <c r="AN304" i="7"/>
  <c r="AO304" i="7"/>
  <c r="T305" i="7"/>
  <c r="U305" i="7"/>
  <c r="X305" i="7"/>
  <c r="Y305" i="7"/>
  <c r="AB305" i="7"/>
  <c r="AC305" i="7"/>
  <c r="AF305" i="7"/>
  <c r="AG305" i="7"/>
  <c r="AJ305" i="7"/>
  <c r="AK305" i="7"/>
  <c r="AN305" i="7"/>
  <c r="AO305" i="7"/>
  <c r="T306" i="7"/>
  <c r="U306" i="7"/>
  <c r="X306" i="7"/>
  <c r="Y306" i="7"/>
  <c r="AB306" i="7"/>
  <c r="AC306" i="7"/>
  <c r="AF306" i="7"/>
  <c r="AG306" i="7"/>
  <c r="AJ306" i="7"/>
  <c r="AK306" i="7"/>
  <c r="AN306" i="7"/>
  <c r="AO306" i="7"/>
  <c r="T307" i="7"/>
  <c r="U307" i="7"/>
  <c r="X307" i="7"/>
  <c r="Y307" i="7"/>
  <c r="AB307" i="7"/>
  <c r="AC307" i="7"/>
  <c r="AF307" i="7"/>
  <c r="AG307" i="7"/>
  <c r="AJ307" i="7"/>
  <c r="AK307" i="7"/>
  <c r="AN307" i="7"/>
  <c r="AO307" i="7"/>
  <c r="T308" i="7"/>
  <c r="U308" i="7"/>
  <c r="X308" i="7"/>
  <c r="Y308" i="7"/>
  <c r="AB308" i="7"/>
  <c r="AC308" i="7"/>
  <c r="AF308" i="7"/>
  <c r="AG308" i="7"/>
  <c r="AJ308" i="7"/>
  <c r="AK308" i="7"/>
  <c r="AN308" i="7"/>
  <c r="AO308" i="7"/>
  <c r="T309" i="7"/>
  <c r="U309" i="7"/>
  <c r="X309" i="7"/>
  <c r="Y309" i="7"/>
  <c r="AB309" i="7"/>
  <c r="AC309" i="7"/>
  <c r="AF309" i="7"/>
  <c r="AG309" i="7"/>
  <c r="AJ309" i="7"/>
  <c r="AK309" i="7"/>
  <c r="AN309" i="7"/>
  <c r="AO309" i="7"/>
  <c r="T310" i="7"/>
  <c r="U310" i="7"/>
  <c r="X310" i="7"/>
  <c r="Y310" i="7"/>
  <c r="AB310" i="7"/>
  <c r="AC310" i="7"/>
  <c r="AF310" i="7"/>
  <c r="AG310" i="7"/>
  <c r="AJ310" i="7"/>
  <c r="AK310" i="7"/>
  <c r="AN310" i="7"/>
  <c r="AO310" i="7"/>
  <c r="T311" i="7"/>
  <c r="U311" i="7"/>
  <c r="X311" i="7"/>
  <c r="Y311" i="7"/>
  <c r="AB311" i="7"/>
  <c r="AC311" i="7"/>
  <c r="AF311" i="7"/>
  <c r="AG311" i="7"/>
  <c r="AJ311" i="7"/>
  <c r="AK311" i="7"/>
  <c r="AN311" i="7"/>
  <c r="AO311" i="7"/>
  <c r="T312" i="7"/>
  <c r="U312" i="7"/>
  <c r="X312" i="7"/>
  <c r="Y312" i="7"/>
  <c r="AB312" i="7"/>
  <c r="AC312" i="7"/>
  <c r="AF312" i="7"/>
  <c r="AG312" i="7"/>
  <c r="AJ312" i="7"/>
  <c r="AK312" i="7"/>
  <c r="AN312" i="7"/>
  <c r="AO312" i="7"/>
  <c r="T313" i="7"/>
  <c r="U313" i="7"/>
  <c r="X313" i="7"/>
  <c r="Y313" i="7"/>
  <c r="AB313" i="7"/>
  <c r="AC313" i="7"/>
  <c r="AF313" i="7"/>
  <c r="AG313" i="7"/>
  <c r="AJ313" i="7"/>
  <c r="AK313" i="7"/>
  <c r="AN313" i="7"/>
  <c r="AO313" i="7"/>
  <c r="T316" i="7"/>
  <c r="U316" i="7"/>
  <c r="X316" i="7"/>
  <c r="Y316" i="7"/>
  <c r="AB316" i="7"/>
  <c r="AC316" i="7"/>
  <c r="AF316" i="7"/>
  <c r="AG316" i="7"/>
  <c r="AJ316" i="7"/>
  <c r="AK316" i="7"/>
  <c r="AN316" i="7"/>
  <c r="AO316" i="7"/>
  <c r="T317" i="7"/>
  <c r="U317" i="7"/>
  <c r="X317" i="7"/>
  <c r="Y317" i="7"/>
  <c r="AB317" i="7"/>
  <c r="AC317" i="7"/>
  <c r="AF317" i="7"/>
  <c r="AG317" i="7"/>
  <c r="AJ317" i="7"/>
  <c r="AK317" i="7"/>
  <c r="AN317" i="7"/>
  <c r="AO317" i="7"/>
  <c r="T318" i="7"/>
  <c r="U318" i="7"/>
  <c r="X318" i="7"/>
  <c r="Y318" i="7"/>
  <c r="AB318" i="7"/>
  <c r="AC318" i="7"/>
  <c r="AF318" i="7"/>
  <c r="AG318" i="7"/>
  <c r="AJ318" i="7"/>
  <c r="AK318" i="7"/>
  <c r="AN318" i="7"/>
  <c r="AO318" i="7"/>
  <c r="T319" i="7"/>
  <c r="U319" i="7"/>
  <c r="X319" i="7"/>
  <c r="Y319" i="7"/>
  <c r="AB319" i="7"/>
  <c r="AC319" i="7"/>
  <c r="AF319" i="7"/>
  <c r="AG319" i="7"/>
  <c r="AJ319" i="7"/>
  <c r="AK319" i="7"/>
  <c r="AN319" i="7"/>
  <c r="AO319" i="7"/>
  <c r="T320" i="7"/>
  <c r="U320" i="7"/>
  <c r="X320" i="7"/>
  <c r="Y320" i="7"/>
  <c r="AB320" i="7"/>
  <c r="AC320" i="7"/>
  <c r="AF320" i="7"/>
  <c r="AG320" i="7"/>
  <c r="AJ320" i="7"/>
  <c r="AK320" i="7"/>
  <c r="AN320" i="7"/>
  <c r="AO320" i="7"/>
  <c r="T321" i="7"/>
  <c r="U321" i="7"/>
  <c r="X321" i="7"/>
  <c r="Y321" i="7"/>
  <c r="AB321" i="7"/>
  <c r="AC321" i="7"/>
  <c r="AF321" i="7"/>
  <c r="AG321" i="7"/>
  <c r="AJ321" i="7"/>
  <c r="AK321" i="7"/>
  <c r="AN321" i="7"/>
  <c r="AO321" i="7"/>
  <c r="T322" i="7"/>
  <c r="U322" i="7"/>
  <c r="X322" i="7"/>
  <c r="Y322" i="7"/>
  <c r="AB322" i="7"/>
  <c r="AC322" i="7"/>
  <c r="AF322" i="7"/>
  <c r="AG322" i="7"/>
  <c r="AJ322" i="7"/>
  <c r="AK322" i="7"/>
  <c r="AN322" i="7"/>
  <c r="AO322" i="7"/>
  <c r="T323" i="7"/>
  <c r="U323" i="7"/>
  <c r="X323" i="7"/>
  <c r="Y323" i="7"/>
  <c r="AB323" i="7"/>
  <c r="AC323" i="7"/>
  <c r="AF323" i="7"/>
  <c r="AG323" i="7"/>
  <c r="AJ323" i="7"/>
  <c r="AK323" i="7"/>
  <c r="AN323" i="7"/>
  <c r="AO323" i="7"/>
  <c r="T324" i="7"/>
  <c r="U324" i="7"/>
  <c r="X324" i="7"/>
  <c r="Y324" i="7"/>
  <c r="AB324" i="7"/>
  <c r="AC324" i="7"/>
  <c r="AF324" i="7"/>
  <c r="AG324" i="7"/>
  <c r="AJ324" i="7"/>
  <c r="AK324" i="7"/>
  <c r="AN324" i="7"/>
  <c r="AO324" i="7"/>
  <c r="T325" i="7"/>
  <c r="U325" i="7"/>
  <c r="X325" i="7"/>
  <c r="Y325" i="7"/>
  <c r="AB325" i="7"/>
  <c r="AC325" i="7"/>
  <c r="AF325" i="7"/>
  <c r="AG325" i="7"/>
  <c r="AJ325" i="7"/>
  <c r="AK325" i="7"/>
  <c r="AN325" i="7"/>
  <c r="AO325" i="7"/>
  <c r="T326" i="7"/>
  <c r="U326" i="7"/>
  <c r="X326" i="7"/>
  <c r="Y326" i="7"/>
  <c r="AB326" i="7"/>
  <c r="AC326" i="7"/>
  <c r="AF326" i="7"/>
  <c r="AG326" i="7"/>
  <c r="AJ326" i="7"/>
  <c r="AK326" i="7"/>
  <c r="AN326" i="7"/>
  <c r="AO326" i="7"/>
  <c r="T327" i="7"/>
  <c r="U327" i="7"/>
  <c r="X327" i="7"/>
  <c r="Y327" i="7"/>
  <c r="AB327" i="7"/>
  <c r="AC327" i="7"/>
  <c r="AF327" i="7"/>
  <c r="AG327" i="7"/>
  <c r="AJ327" i="7"/>
  <c r="AK327" i="7"/>
  <c r="AN327" i="7"/>
  <c r="AO327" i="7"/>
  <c r="T330" i="7"/>
  <c r="U330" i="7"/>
  <c r="X330" i="7"/>
  <c r="Y330" i="7"/>
  <c r="AB330" i="7"/>
  <c r="AC330" i="7"/>
  <c r="AF330" i="7"/>
  <c r="AG330" i="7"/>
  <c r="AJ330" i="7"/>
  <c r="AK330" i="7"/>
  <c r="AN330" i="7"/>
  <c r="AO330" i="7"/>
  <c r="T331" i="7"/>
  <c r="U331" i="7"/>
  <c r="X331" i="7"/>
  <c r="Y331" i="7"/>
  <c r="AB331" i="7"/>
  <c r="AC331" i="7"/>
  <c r="AF331" i="7"/>
  <c r="AG331" i="7"/>
  <c r="AJ331" i="7"/>
  <c r="AK331" i="7"/>
  <c r="AN331" i="7"/>
  <c r="AO331" i="7"/>
  <c r="T332" i="7"/>
  <c r="U332" i="7"/>
  <c r="X332" i="7"/>
  <c r="Y332" i="7"/>
  <c r="AB332" i="7"/>
  <c r="AC332" i="7"/>
  <c r="AF332" i="7"/>
  <c r="AG332" i="7"/>
  <c r="AJ332" i="7"/>
  <c r="AK332" i="7"/>
  <c r="AN332" i="7"/>
  <c r="AO332" i="7"/>
  <c r="T333" i="7"/>
  <c r="U333" i="7"/>
  <c r="X333" i="7"/>
  <c r="Y333" i="7"/>
  <c r="AB333" i="7"/>
  <c r="AC333" i="7"/>
  <c r="AF333" i="7"/>
  <c r="AG333" i="7"/>
  <c r="AJ333" i="7"/>
  <c r="AK333" i="7"/>
  <c r="AN333" i="7"/>
  <c r="AO333" i="7"/>
  <c r="T334" i="7"/>
  <c r="U334" i="7"/>
  <c r="X334" i="7"/>
  <c r="Y334" i="7"/>
  <c r="AB334" i="7"/>
  <c r="AC334" i="7"/>
  <c r="AF334" i="7"/>
  <c r="AG334" i="7"/>
  <c r="AJ334" i="7"/>
  <c r="AK334" i="7"/>
  <c r="AN334" i="7"/>
  <c r="AO334" i="7"/>
  <c r="T335" i="7"/>
  <c r="U335" i="7"/>
  <c r="X335" i="7"/>
  <c r="Y335" i="7"/>
  <c r="AB335" i="7"/>
  <c r="AC335" i="7"/>
  <c r="AF335" i="7"/>
  <c r="AG335" i="7"/>
  <c r="AJ335" i="7"/>
  <c r="AK335" i="7"/>
  <c r="AN335" i="7"/>
  <c r="AO335" i="7"/>
  <c r="T336" i="7"/>
  <c r="U336" i="7"/>
  <c r="X336" i="7"/>
  <c r="Y336" i="7"/>
  <c r="AB336" i="7"/>
  <c r="AC336" i="7"/>
  <c r="AF336" i="7"/>
  <c r="AG336" i="7"/>
  <c r="AJ336" i="7"/>
  <c r="AK336" i="7"/>
  <c r="AN336" i="7"/>
  <c r="AO336" i="7"/>
  <c r="T339" i="7"/>
  <c r="U339" i="7"/>
  <c r="X339" i="7"/>
  <c r="Y339" i="7"/>
  <c r="AB339" i="7"/>
  <c r="AC339" i="7"/>
  <c r="AF339" i="7"/>
  <c r="AG339" i="7"/>
  <c r="AJ339" i="7"/>
  <c r="AK339" i="7"/>
  <c r="AN339" i="7"/>
  <c r="AO339" i="7"/>
  <c r="T340" i="7"/>
  <c r="U340" i="7"/>
  <c r="X340" i="7"/>
  <c r="Y340" i="7"/>
  <c r="AB340" i="7"/>
  <c r="AC340" i="7"/>
  <c r="AF340" i="7"/>
  <c r="AG340" i="7"/>
  <c r="AJ340" i="7"/>
  <c r="AK340" i="7"/>
  <c r="AN340" i="7"/>
  <c r="AO340" i="7"/>
  <c r="T341" i="7"/>
  <c r="U341" i="7"/>
  <c r="X341" i="7"/>
  <c r="Y341" i="7"/>
  <c r="AB341" i="7"/>
  <c r="AC341" i="7"/>
  <c r="AF341" i="7"/>
  <c r="AG341" i="7"/>
  <c r="AJ341" i="7"/>
  <c r="AK341" i="7"/>
  <c r="AN341" i="7"/>
  <c r="AO341" i="7"/>
  <c r="T342" i="7"/>
  <c r="U342" i="7"/>
  <c r="X342" i="7"/>
  <c r="Y342" i="7"/>
  <c r="AB342" i="7"/>
  <c r="AC342" i="7"/>
  <c r="AF342" i="7"/>
  <c r="AG342" i="7"/>
  <c r="AJ342" i="7"/>
  <c r="AK342" i="7"/>
  <c r="AN342" i="7"/>
  <c r="AO342" i="7"/>
  <c r="T343" i="7"/>
  <c r="U343" i="7"/>
  <c r="X343" i="7"/>
  <c r="Y343" i="7"/>
  <c r="AB343" i="7"/>
  <c r="AC343" i="7"/>
  <c r="AF343" i="7"/>
  <c r="AG343" i="7"/>
  <c r="AJ343" i="7"/>
  <c r="AK343" i="7"/>
  <c r="AN343" i="7"/>
  <c r="AO343" i="7"/>
  <c r="T344" i="7"/>
  <c r="U344" i="7"/>
  <c r="X344" i="7"/>
  <c r="Y344" i="7"/>
  <c r="AB344" i="7"/>
  <c r="AC344" i="7"/>
  <c r="AF344" i="7"/>
  <c r="AG344" i="7"/>
  <c r="AJ344" i="7"/>
  <c r="AK344" i="7"/>
  <c r="AN344" i="7"/>
  <c r="AO344" i="7"/>
  <c r="T345" i="7"/>
  <c r="U345" i="7"/>
  <c r="X345" i="7"/>
  <c r="Y345" i="7"/>
  <c r="AB345" i="7"/>
  <c r="AC345" i="7"/>
  <c r="AF345" i="7"/>
  <c r="AG345" i="7"/>
  <c r="AJ345" i="7"/>
  <c r="AK345" i="7"/>
  <c r="AN345" i="7"/>
  <c r="AO345" i="7"/>
  <c r="T348" i="7"/>
  <c r="U348" i="7"/>
  <c r="X348" i="7"/>
  <c r="Y348" i="7"/>
  <c r="AB348" i="7"/>
  <c r="AC348" i="7"/>
  <c r="AF348" i="7"/>
  <c r="AG348" i="7"/>
  <c r="AJ348" i="7"/>
  <c r="AK348" i="7"/>
  <c r="AN348" i="7"/>
  <c r="AO348" i="7"/>
  <c r="T349" i="7"/>
  <c r="U349" i="7"/>
  <c r="X349" i="7"/>
  <c r="Y349" i="7"/>
  <c r="AB349" i="7"/>
  <c r="AC349" i="7"/>
  <c r="AF349" i="7"/>
  <c r="AG349" i="7"/>
  <c r="AJ349" i="7"/>
  <c r="AK349" i="7"/>
  <c r="AN349" i="7"/>
  <c r="AO349" i="7"/>
  <c r="T350" i="7"/>
  <c r="U350" i="7"/>
  <c r="X350" i="7"/>
  <c r="Y350" i="7"/>
  <c r="AB350" i="7"/>
  <c r="AC350" i="7"/>
  <c r="AF350" i="7"/>
  <c r="AG350" i="7"/>
  <c r="AJ350" i="7"/>
  <c r="AK350" i="7"/>
  <c r="AN350" i="7"/>
  <c r="AO350" i="7"/>
  <c r="T351" i="7"/>
  <c r="U351" i="7"/>
  <c r="X351" i="7"/>
  <c r="Y351" i="7"/>
  <c r="AB351" i="7"/>
  <c r="AC351" i="7"/>
  <c r="AF351" i="7"/>
  <c r="AG351" i="7"/>
  <c r="AJ351" i="7"/>
  <c r="AK351" i="7"/>
  <c r="AN351" i="7"/>
  <c r="AO351" i="7"/>
  <c r="T352" i="7"/>
  <c r="U352" i="7"/>
  <c r="X352" i="7"/>
  <c r="Y352" i="7"/>
  <c r="AB352" i="7"/>
  <c r="AC352" i="7"/>
  <c r="AF352" i="7"/>
  <c r="AG352" i="7"/>
  <c r="AJ352" i="7"/>
  <c r="AK352" i="7"/>
  <c r="AN352" i="7"/>
  <c r="AO352" i="7"/>
  <c r="T353" i="7"/>
  <c r="U353" i="7"/>
  <c r="X353" i="7"/>
  <c r="Y353" i="7"/>
  <c r="AB353" i="7"/>
  <c r="AC353" i="7"/>
  <c r="AF353" i="7"/>
  <c r="AG353" i="7"/>
  <c r="AJ353" i="7"/>
  <c r="AK353" i="7"/>
  <c r="AN353" i="7"/>
  <c r="AO353" i="7"/>
  <c r="T354" i="7"/>
  <c r="U354" i="7"/>
  <c r="X354" i="7"/>
  <c r="Y354" i="7"/>
  <c r="AB354" i="7"/>
  <c r="AC354" i="7"/>
  <c r="AF354" i="7"/>
  <c r="AG354" i="7"/>
  <c r="AJ354" i="7"/>
  <c r="AK354" i="7"/>
  <c r="AN354" i="7"/>
  <c r="AO354" i="7"/>
  <c r="T357" i="7"/>
  <c r="U357" i="7"/>
  <c r="X357" i="7"/>
  <c r="Y357" i="7"/>
  <c r="AB357" i="7"/>
  <c r="AC357" i="7"/>
  <c r="AF357" i="7"/>
  <c r="AG357" i="7"/>
  <c r="AJ357" i="7"/>
  <c r="AK357" i="7"/>
  <c r="AN357" i="7"/>
  <c r="AO357" i="7"/>
  <c r="T358" i="7"/>
  <c r="U358" i="7"/>
  <c r="X358" i="7"/>
  <c r="Y358" i="7"/>
  <c r="AB358" i="7"/>
  <c r="AC358" i="7"/>
  <c r="AF358" i="7"/>
  <c r="AG358" i="7"/>
  <c r="AJ358" i="7"/>
  <c r="AK358" i="7"/>
  <c r="AN358" i="7"/>
  <c r="AO358" i="7"/>
  <c r="T359" i="7"/>
  <c r="U359" i="7"/>
  <c r="X359" i="7"/>
  <c r="Y359" i="7"/>
  <c r="AB359" i="7"/>
  <c r="AC359" i="7"/>
  <c r="AF359" i="7"/>
  <c r="AG359" i="7"/>
  <c r="AJ359" i="7"/>
  <c r="AK359" i="7"/>
  <c r="AN359" i="7"/>
  <c r="AO359" i="7"/>
  <c r="T360" i="7"/>
  <c r="U360" i="7"/>
  <c r="X360" i="7"/>
  <c r="Y360" i="7"/>
  <c r="AB360" i="7"/>
  <c r="AC360" i="7"/>
  <c r="AF360" i="7"/>
  <c r="AG360" i="7"/>
  <c r="AJ360" i="7"/>
  <c r="AK360" i="7"/>
  <c r="AN360" i="7"/>
  <c r="AO360" i="7"/>
  <c r="T361" i="7"/>
  <c r="U361" i="7"/>
  <c r="X361" i="7"/>
  <c r="Y361" i="7"/>
  <c r="AB361" i="7"/>
  <c r="AC361" i="7"/>
  <c r="AF361" i="7"/>
  <c r="AG361" i="7"/>
  <c r="AJ361" i="7"/>
  <c r="AK361" i="7"/>
  <c r="AN361" i="7"/>
  <c r="AO361" i="7"/>
  <c r="T362" i="7"/>
  <c r="U362" i="7"/>
  <c r="X362" i="7"/>
  <c r="Y362" i="7"/>
  <c r="AB362" i="7"/>
  <c r="AC362" i="7"/>
  <c r="AF362" i="7"/>
  <c r="AG362" i="7"/>
  <c r="AJ362" i="7"/>
  <c r="AK362" i="7"/>
  <c r="AN362" i="7"/>
  <c r="AO362" i="7"/>
  <c r="T363" i="7"/>
  <c r="U363" i="7"/>
  <c r="X363" i="7"/>
  <c r="Y363" i="7"/>
  <c r="AB363" i="7"/>
  <c r="AC363" i="7"/>
  <c r="AF363" i="7"/>
  <c r="AG363" i="7"/>
  <c r="AJ363" i="7"/>
  <c r="AK363" i="7"/>
  <c r="AN363" i="7"/>
  <c r="AO363" i="7"/>
  <c r="T366" i="7"/>
  <c r="U366" i="7"/>
  <c r="X366" i="7"/>
  <c r="Y366" i="7"/>
  <c r="AB366" i="7"/>
  <c r="AC366" i="7"/>
  <c r="AF366" i="7"/>
  <c r="AG366" i="7"/>
  <c r="AJ366" i="7"/>
  <c r="AK366" i="7"/>
  <c r="AN366" i="7"/>
  <c r="AO366" i="7"/>
  <c r="T367" i="7"/>
  <c r="U367" i="7"/>
  <c r="X367" i="7"/>
  <c r="Y367" i="7"/>
  <c r="AB367" i="7"/>
  <c r="AC367" i="7"/>
  <c r="AF367" i="7"/>
  <c r="AG367" i="7"/>
  <c r="AJ367" i="7"/>
  <c r="AK367" i="7"/>
  <c r="AN367" i="7"/>
  <c r="AO367" i="7"/>
  <c r="T368" i="7"/>
  <c r="U368" i="7"/>
  <c r="X368" i="7"/>
  <c r="Y368" i="7"/>
  <c r="AB368" i="7"/>
  <c r="AC368" i="7"/>
  <c r="AF368" i="7"/>
  <c r="AG368" i="7"/>
  <c r="AJ368" i="7"/>
  <c r="AK368" i="7"/>
  <c r="AN368" i="7"/>
  <c r="AO368" i="7"/>
  <c r="T369" i="7"/>
  <c r="U369" i="7"/>
  <c r="X369" i="7"/>
  <c r="Y369" i="7"/>
  <c r="AB369" i="7"/>
  <c r="AC369" i="7"/>
  <c r="AF369" i="7"/>
  <c r="AG369" i="7"/>
  <c r="AJ369" i="7"/>
  <c r="AK369" i="7"/>
  <c r="AN369" i="7"/>
  <c r="AO369" i="7"/>
  <c r="T370" i="7"/>
  <c r="U370" i="7"/>
  <c r="X370" i="7"/>
  <c r="Y370" i="7"/>
  <c r="AB370" i="7"/>
  <c r="AC370" i="7"/>
  <c r="AF370" i="7"/>
  <c r="AG370" i="7"/>
  <c r="AJ370" i="7"/>
  <c r="AK370" i="7"/>
  <c r="AN370" i="7"/>
  <c r="AO370" i="7"/>
  <c r="T371" i="7"/>
  <c r="U371" i="7"/>
  <c r="X371" i="7"/>
  <c r="Y371" i="7"/>
  <c r="AB371" i="7"/>
  <c r="AC371" i="7"/>
  <c r="AF371" i="7"/>
  <c r="AG371" i="7"/>
  <c r="AJ371" i="7"/>
  <c r="AK371" i="7"/>
  <c r="AN371" i="7"/>
  <c r="AO371" i="7"/>
  <c r="T372" i="7"/>
  <c r="U372" i="7"/>
  <c r="X372" i="7"/>
  <c r="Y372" i="7"/>
  <c r="AB372" i="7"/>
  <c r="AC372" i="7"/>
  <c r="AF372" i="7"/>
  <c r="AG372" i="7"/>
  <c r="AJ372" i="7"/>
  <c r="AK372" i="7"/>
  <c r="AN372" i="7"/>
  <c r="AO372" i="7"/>
  <c r="T375" i="7"/>
  <c r="U375" i="7"/>
  <c r="X375" i="7"/>
  <c r="Y375" i="7"/>
  <c r="AB375" i="7"/>
  <c r="AC375" i="7"/>
  <c r="AF375" i="7"/>
  <c r="AG375" i="7"/>
  <c r="AJ375" i="7"/>
  <c r="AK375" i="7"/>
  <c r="AN375" i="7"/>
  <c r="AO375" i="7"/>
  <c r="T376" i="7"/>
  <c r="U376" i="7"/>
  <c r="X376" i="7"/>
  <c r="Y376" i="7"/>
  <c r="AB376" i="7"/>
  <c r="AC376" i="7"/>
  <c r="AF376" i="7"/>
  <c r="AG376" i="7"/>
  <c r="AJ376" i="7"/>
  <c r="AK376" i="7"/>
  <c r="AN376" i="7"/>
  <c r="AO376" i="7"/>
  <c r="T377" i="7"/>
  <c r="U377" i="7"/>
  <c r="X377" i="7"/>
  <c r="Y377" i="7"/>
  <c r="AB377" i="7"/>
  <c r="AC377" i="7"/>
  <c r="AF377" i="7"/>
  <c r="AG377" i="7"/>
  <c r="AJ377" i="7"/>
  <c r="AK377" i="7"/>
  <c r="AN377" i="7"/>
  <c r="AO377" i="7"/>
  <c r="T378" i="7"/>
  <c r="U378" i="7"/>
  <c r="X378" i="7"/>
  <c r="Y378" i="7"/>
  <c r="AB378" i="7"/>
  <c r="AC378" i="7"/>
  <c r="AF378" i="7"/>
  <c r="AG378" i="7"/>
  <c r="AJ378" i="7"/>
  <c r="AK378" i="7"/>
  <c r="AN378" i="7"/>
  <c r="AO378" i="7"/>
  <c r="T379" i="7"/>
  <c r="U379" i="7"/>
  <c r="X379" i="7"/>
  <c r="Y379" i="7"/>
  <c r="AB379" i="7"/>
  <c r="AC379" i="7"/>
  <c r="AF379" i="7"/>
  <c r="AG379" i="7"/>
  <c r="AJ379" i="7"/>
  <c r="AK379" i="7"/>
  <c r="AN379" i="7"/>
  <c r="AO379" i="7"/>
  <c r="T380" i="7"/>
  <c r="U380" i="7"/>
  <c r="X380" i="7"/>
  <c r="Y380" i="7"/>
  <c r="AB380" i="7"/>
  <c r="AC380" i="7"/>
  <c r="AF380" i="7"/>
  <c r="AG380" i="7"/>
  <c r="AJ380" i="7"/>
  <c r="AK380" i="7"/>
  <c r="AN380" i="7"/>
  <c r="AO380" i="7"/>
  <c r="T381" i="7"/>
  <c r="U381" i="7"/>
  <c r="X381" i="7"/>
  <c r="Y381" i="7"/>
  <c r="AB381" i="7"/>
  <c r="AC381" i="7"/>
  <c r="AF381" i="7"/>
  <c r="AG381" i="7"/>
  <c r="AJ381" i="7"/>
  <c r="AK381" i="7"/>
  <c r="AN381" i="7"/>
  <c r="AO381" i="7"/>
  <c r="T384" i="7"/>
  <c r="U384" i="7"/>
  <c r="X384" i="7"/>
  <c r="Y384" i="7"/>
  <c r="AB384" i="7"/>
  <c r="AC384" i="7"/>
  <c r="AF384" i="7"/>
  <c r="AG384" i="7"/>
  <c r="AJ384" i="7"/>
  <c r="AK384" i="7"/>
  <c r="AN384" i="7"/>
  <c r="AO384" i="7"/>
  <c r="T385" i="7"/>
  <c r="U385" i="7"/>
  <c r="X385" i="7"/>
  <c r="Y385" i="7"/>
  <c r="AB385" i="7"/>
  <c r="AC385" i="7"/>
  <c r="AF385" i="7"/>
  <c r="AG385" i="7"/>
  <c r="AJ385" i="7"/>
  <c r="AK385" i="7"/>
  <c r="AN385" i="7"/>
  <c r="AO385" i="7"/>
  <c r="T386" i="7"/>
  <c r="U386" i="7"/>
  <c r="X386" i="7"/>
  <c r="Y386" i="7"/>
  <c r="AB386" i="7"/>
  <c r="AC386" i="7"/>
  <c r="AF386" i="7"/>
  <c r="AG386" i="7"/>
  <c r="AJ386" i="7"/>
  <c r="AK386" i="7"/>
  <c r="AN386" i="7"/>
  <c r="AO386" i="7"/>
  <c r="T387" i="7"/>
  <c r="U387" i="7"/>
  <c r="X387" i="7"/>
  <c r="Y387" i="7"/>
  <c r="AB387" i="7"/>
  <c r="AC387" i="7"/>
  <c r="AF387" i="7"/>
  <c r="AG387" i="7"/>
  <c r="AJ387" i="7"/>
  <c r="AK387" i="7"/>
  <c r="AN387" i="7"/>
  <c r="AO387" i="7"/>
  <c r="T388" i="7"/>
  <c r="U388" i="7"/>
  <c r="X388" i="7"/>
  <c r="Y388" i="7"/>
  <c r="AB388" i="7"/>
  <c r="AC388" i="7"/>
  <c r="AF388" i="7"/>
  <c r="AG388" i="7"/>
  <c r="AJ388" i="7"/>
  <c r="AK388" i="7"/>
  <c r="AN388" i="7"/>
  <c r="AO388" i="7"/>
  <c r="T391" i="7"/>
  <c r="U391" i="7"/>
  <c r="X391" i="7"/>
  <c r="Y391" i="7"/>
  <c r="AB391" i="7"/>
  <c r="AC391" i="7"/>
  <c r="AF391" i="7"/>
  <c r="AG391" i="7"/>
  <c r="AJ391" i="7"/>
  <c r="AK391" i="7"/>
  <c r="AN391" i="7"/>
  <c r="AO391" i="7"/>
  <c r="T392" i="7"/>
  <c r="U392" i="7"/>
  <c r="X392" i="7"/>
  <c r="Y392" i="7"/>
  <c r="AB392" i="7"/>
  <c r="AC392" i="7"/>
  <c r="AF392" i="7"/>
  <c r="AG392" i="7"/>
  <c r="AJ392" i="7"/>
  <c r="AK392" i="7"/>
  <c r="AN392" i="7"/>
  <c r="AO392" i="7"/>
  <c r="T393" i="7"/>
  <c r="U393" i="7"/>
  <c r="X393" i="7"/>
  <c r="Y393" i="7"/>
  <c r="AB393" i="7"/>
  <c r="AC393" i="7"/>
  <c r="AF393" i="7"/>
  <c r="AG393" i="7"/>
  <c r="AJ393" i="7"/>
  <c r="AK393" i="7"/>
  <c r="AN393" i="7"/>
  <c r="AO393" i="7"/>
  <c r="T394" i="7"/>
  <c r="U394" i="7"/>
  <c r="X394" i="7"/>
  <c r="Y394" i="7"/>
  <c r="AB394" i="7"/>
  <c r="AC394" i="7"/>
  <c r="AF394" i="7"/>
  <c r="AG394" i="7"/>
  <c r="AJ394" i="7"/>
  <c r="AK394" i="7"/>
  <c r="AN394" i="7"/>
  <c r="AO394" i="7"/>
  <c r="T395" i="7"/>
  <c r="U395" i="7"/>
  <c r="X395" i="7"/>
  <c r="Y395" i="7"/>
  <c r="AB395" i="7"/>
  <c r="AC395" i="7"/>
  <c r="AF395" i="7"/>
  <c r="AG395" i="7"/>
  <c r="AJ395" i="7"/>
  <c r="AK395" i="7"/>
  <c r="AN395" i="7"/>
  <c r="AO395" i="7"/>
  <c r="T398" i="7"/>
  <c r="U398" i="7"/>
  <c r="X398" i="7"/>
  <c r="Y398" i="7"/>
  <c r="AB398" i="7"/>
  <c r="AC398" i="7"/>
  <c r="AF398" i="7"/>
  <c r="AG398" i="7"/>
  <c r="AJ398" i="7"/>
  <c r="AK398" i="7"/>
  <c r="AN398" i="7"/>
  <c r="AO398" i="7"/>
  <c r="T399" i="7"/>
  <c r="U399" i="7"/>
  <c r="X399" i="7"/>
  <c r="Y399" i="7"/>
  <c r="AB399" i="7"/>
  <c r="AC399" i="7"/>
  <c r="AF399" i="7"/>
  <c r="AG399" i="7"/>
  <c r="AJ399" i="7"/>
  <c r="AK399" i="7"/>
  <c r="AN399" i="7"/>
  <c r="AO399" i="7"/>
  <c r="T400" i="7"/>
  <c r="U400" i="7"/>
  <c r="X400" i="7"/>
  <c r="Y400" i="7"/>
  <c r="AB400" i="7"/>
  <c r="AC400" i="7"/>
  <c r="AF400" i="7"/>
  <c r="AG400" i="7"/>
  <c r="AJ400" i="7"/>
  <c r="AK400" i="7"/>
  <c r="AN400" i="7"/>
  <c r="AO400" i="7"/>
  <c r="T401" i="7"/>
  <c r="U401" i="7"/>
  <c r="X401" i="7"/>
  <c r="Y401" i="7"/>
  <c r="AB401" i="7"/>
  <c r="AC401" i="7"/>
  <c r="AF401" i="7"/>
  <c r="AG401" i="7"/>
  <c r="AJ401" i="7"/>
  <c r="AK401" i="7"/>
  <c r="AN401" i="7"/>
  <c r="AO401" i="7"/>
  <c r="T402" i="7"/>
  <c r="U402" i="7"/>
  <c r="X402" i="7"/>
  <c r="Y402" i="7"/>
  <c r="AB402" i="7"/>
  <c r="AC402" i="7"/>
  <c r="AF402" i="7"/>
  <c r="AG402" i="7"/>
  <c r="AJ402" i="7"/>
  <c r="AK402" i="7"/>
  <c r="AN402" i="7"/>
  <c r="AO402" i="7"/>
  <c r="T403" i="7"/>
  <c r="U403" i="7"/>
  <c r="X403" i="7"/>
  <c r="Y403" i="7"/>
  <c r="AB403" i="7"/>
  <c r="AC403" i="7"/>
  <c r="AF403" i="7"/>
  <c r="AG403" i="7"/>
  <c r="AJ403" i="7"/>
  <c r="AK403" i="7"/>
  <c r="AN403" i="7"/>
  <c r="AO403" i="7"/>
  <c r="T404" i="7"/>
  <c r="U404" i="7"/>
  <c r="X404" i="7"/>
  <c r="Y404" i="7"/>
  <c r="AB404" i="7"/>
  <c r="AC404" i="7"/>
  <c r="AF404" i="7"/>
  <c r="AG404" i="7"/>
  <c r="AJ404" i="7"/>
  <c r="AK404" i="7"/>
  <c r="AN404" i="7"/>
  <c r="AO404" i="7"/>
  <c r="T405" i="7"/>
  <c r="U405" i="7"/>
  <c r="X405" i="7"/>
  <c r="Y405" i="7"/>
  <c r="AB405" i="7"/>
  <c r="AC405" i="7"/>
  <c r="AF405" i="7"/>
  <c r="AG405" i="7"/>
  <c r="AJ405" i="7"/>
  <c r="AK405" i="7"/>
  <c r="AN405" i="7"/>
  <c r="AO405" i="7"/>
  <c r="T408" i="7"/>
  <c r="U408" i="7"/>
  <c r="X408" i="7"/>
  <c r="Y408" i="7"/>
  <c r="AB408" i="7"/>
  <c r="AC408" i="7"/>
  <c r="AF408" i="7"/>
  <c r="AG408" i="7"/>
  <c r="AJ408" i="7"/>
  <c r="AK408" i="7"/>
  <c r="AN408" i="7"/>
  <c r="AO408" i="7"/>
  <c r="T409" i="7"/>
  <c r="U409" i="7"/>
  <c r="X409" i="7"/>
  <c r="Y409" i="7"/>
  <c r="AB409" i="7"/>
  <c r="AC409" i="7"/>
  <c r="AF409" i="7"/>
  <c r="AG409" i="7"/>
  <c r="AJ409" i="7"/>
  <c r="AK409" i="7"/>
  <c r="AN409" i="7"/>
  <c r="AO409" i="7"/>
  <c r="T410" i="7"/>
  <c r="U410" i="7"/>
  <c r="X410" i="7"/>
  <c r="Y410" i="7"/>
  <c r="AB410" i="7"/>
  <c r="AC410" i="7"/>
  <c r="AF410" i="7"/>
  <c r="AG410" i="7"/>
  <c r="AJ410" i="7"/>
  <c r="AK410" i="7"/>
  <c r="AN410" i="7"/>
  <c r="AO410" i="7"/>
  <c r="T411" i="7"/>
  <c r="U411" i="7"/>
  <c r="X411" i="7"/>
  <c r="Y411" i="7"/>
  <c r="AB411" i="7"/>
  <c r="AC411" i="7"/>
  <c r="AF411" i="7"/>
  <c r="AG411" i="7"/>
  <c r="AJ411" i="7"/>
  <c r="AK411" i="7"/>
  <c r="AN411" i="7"/>
  <c r="AO411" i="7"/>
  <c r="T412" i="7"/>
  <c r="U412" i="7"/>
  <c r="X412" i="7"/>
  <c r="Y412" i="7"/>
  <c r="AB412" i="7"/>
  <c r="AC412" i="7"/>
  <c r="AF412" i="7"/>
  <c r="AG412" i="7"/>
  <c r="AJ412" i="7"/>
  <c r="AK412" i="7"/>
  <c r="AN412" i="7"/>
  <c r="AO412" i="7"/>
  <c r="T413" i="7"/>
  <c r="U413" i="7"/>
  <c r="X413" i="7"/>
  <c r="Y413" i="7"/>
  <c r="AB413" i="7"/>
  <c r="AC413" i="7"/>
  <c r="AF413" i="7"/>
  <c r="AG413" i="7"/>
  <c r="AJ413" i="7"/>
  <c r="AK413" i="7"/>
  <c r="AN413" i="7"/>
  <c r="AO413" i="7"/>
  <c r="T414" i="7"/>
  <c r="U414" i="7"/>
  <c r="X414" i="7"/>
  <c r="Y414" i="7"/>
  <c r="AB414" i="7"/>
  <c r="AC414" i="7"/>
  <c r="AF414" i="7"/>
  <c r="AG414" i="7"/>
  <c r="AJ414" i="7"/>
  <c r="AK414" i="7"/>
  <c r="AN414" i="7"/>
  <c r="AO414" i="7"/>
  <c r="T417" i="7"/>
  <c r="U417" i="7"/>
  <c r="X417" i="7"/>
  <c r="Y417" i="7"/>
  <c r="AB417" i="7"/>
  <c r="AC417" i="7"/>
  <c r="AF417" i="7"/>
  <c r="AG417" i="7"/>
  <c r="AJ417" i="7"/>
  <c r="AK417" i="7"/>
  <c r="AN417" i="7"/>
  <c r="AO417" i="7"/>
  <c r="T418" i="7"/>
  <c r="U418" i="7"/>
  <c r="X418" i="7"/>
  <c r="Y418" i="7"/>
  <c r="AB418" i="7"/>
  <c r="AC418" i="7"/>
  <c r="AF418" i="7"/>
  <c r="AG418" i="7"/>
  <c r="AJ418" i="7"/>
  <c r="AK418" i="7"/>
  <c r="AN418" i="7"/>
  <c r="AO418" i="7"/>
  <c r="T419" i="7"/>
  <c r="U419" i="7"/>
  <c r="X419" i="7"/>
  <c r="Y419" i="7"/>
  <c r="AB419" i="7"/>
  <c r="AC419" i="7"/>
  <c r="AF419" i="7"/>
  <c r="AG419" i="7"/>
  <c r="AJ419" i="7"/>
  <c r="AK419" i="7"/>
  <c r="AN419" i="7"/>
  <c r="AO419" i="7"/>
  <c r="T420" i="7"/>
  <c r="U420" i="7"/>
  <c r="X420" i="7"/>
  <c r="Y420" i="7"/>
  <c r="AB420" i="7"/>
  <c r="AC420" i="7"/>
  <c r="AF420" i="7"/>
  <c r="AG420" i="7"/>
  <c r="AJ420" i="7"/>
  <c r="AK420" i="7"/>
  <c r="AN420" i="7"/>
  <c r="AO420" i="7"/>
  <c r="T421" i="7"/>
  <c r="U421" i="7"/>
  <c r="X421" i="7"/>
  <c r="Y421" i="7"/>
  <c r="AB421" i="7"/>
  <c r="AC421" i="7"/>
  <c r="AF421" i="7"/>
  <c r="AG421" i="7"/>
  <c r="AJ421" i="7"/>
  <c r="AK421" i="7"/>
  <c r="AN421" i="7"/>
  <c r="AO421" i="7"/>
  <c r="T422" i="7"/>
  <c r="U422" i="7"/>
  <c r="X422" i="7"/>
  <c r="Y422" i="7"/>
  <c r="AB422" i="7"/>
  <c r="AC422" i="7"/>
  <c r="AF422" i="7"/>
  <c r="AG422" i="7"/>
  <c r="AJ422" i="7"/>
  <c r="AK422" i="7"/>
  <c r="AN422" i="7"/>
  <c r="AO422" i="7"/>
  <c r="T423" i="7"/>
  <c r="U423" i="7"/>
  <c r="X423" i="7"/>
  <c r="Y423" i="7"/>
  <c r="AB423" i="7"/>
  <c r="AC423" i="7"/>
  <c r="AF423" i="7"/>
  <c r="AG423" i="7"/>
  <c r="AJ423" i="7"/>
  <c r="AK423" i="7"/>
  <c r="AN423" i="7"/>
  <c r="AO423" i="7"/>
  <c r="T424" i="7"/>
  <c r="U424" i="7"/>
  <c r="X424" i="7"/>
  <c r="Y424" i="7"/>
  <c r="AB424" i="7"/>
  <c r="AC424" i="7"/>
  <c r="AF424" i="7"/>
  <c r="AG424" i="7"/>
  <c r="AJ424" i="7"/>
  <c r="AK424" i="7"/>
  <c r="AN424" i="7"/>
  <c r="AO424" i="7"/>
  <c r="T425" i="7"/>
  <c r="U425" i="7"/>
  <c r="X425" i="7"/>
  <c r="Y425" i="7"/>
  <c r="AB425" i="7"/>
  <c r="AC425" i="7"/>
  <c r="AF425" i="7"/>
  <c r="AG425" i="7"/>
  <c r="AJ425" i="7"/>
  <c r="AK425" i="7"/>
  <c r="AN425" i="7"/>
  <c r="AO425" i="7"/>
  <c r="T426" i="7"/>
  <c r="U426" i="7"/>
  <c r="X426" i="7"/>
  <c r="Y426" i="7"/>
  <c r="AB426" i="7"/>
  <c r="AC426" i="7"/>
  <c r="AF426" i="7"/>
  <c r="AG426" i="7"/>
  <c r="AJ426" i="7"/>
  <c r="AK426" i="7"/>
  <c r="AN426" i="7"/>
  <c r="AO426" i="7"/>
  <c r="T427" i="7"/>
  <c r="U427" i="7"/>
  <c r="X427" i="7"/>
  <c r="Y427" i="7"/>
  <c r="AB427" i="7"/>
  <c r="AC427" i="7"/>
  <c r="AF427" i="7"/>
  <c r="AG427" i="7"/>
  <c r="AJ427" i="7"/>
  <c r="AK427" i="7"/>
  <c r="AN427" i="7"/>
  <c r="AO427" i="7"/>
  <c r="T430" i="7"/>
  <c r="U430" i="7"/>
  <c r="X430" i="7"/>
  <c r="Y430" i="7"/>
  <c r="AB430" i="7"/>
  <c r="AC430" i="7"/>
  <c r="AF430" i="7"/>
  <c r="AG430" i="7"/>
  <c r="AJ430" i="7"/>
  <c r="AK430" i="7"/>
  <c r="AN430" i="7"/>
  <c r="AO430" i="7"/>
  <c r="T431" i="7"/>
  <c r="U431" i="7"/>
  <c r="X431" i="7"/>
  <c r="Y431" i="7"/>
  <c r="AB431" i="7"/>
  <c r="AC431" i="7"/>
  <c r="AF431" i="7"/>
  <c r="AG431" i="7"/>
  <c r="AJ431" i="7"/>
  <c r="AK431" i="7"/>
  <c r="AN431" i="7"/>
  <c r="AO431" i="7"/>
  <c r="T432" i="7"/>
  <c r="U432" i="7"/>
  <c r="X432" i="7"/>
  <c r="Y432" i="7"/>
  <c r="AB432" i="7"/>
  <c r="AC432" i="7"/>
  <c r="AF432" i="7"/>
  <c r="AG432" i="7"/>
  <c r="AJ432" i="7"/>
  <c r="AK432" i="7"/>
  <c r="AN432" i="7"/>
  <c r="AO432" i="7"/>
  <c r="T433" i="7"/>
  <c r="U433" i="7"/>
  <c r="X433" i="7"/>
  <c r="Y433" i="7"/>
  <c r="AB433" i="7"/>
  <c r="AC433" i="7"/>
  <c r="AF433" i="7"/>
  <c r="AG433" i="7"/>
  <c r="AJ433" i="7"/>
  <c r="AK433" i="7"/>
  <c r="AN433" i="7"/>
  <c r="AO433" i="7"/>
  <c r="T434" i="7"/>
  <c r="U434" i="7"/>
  <c r="X434" i="7"/>
  <c r="Y434" i="7"/>
  <c r="AB434" i="7"/>
  <c r="AC434" i="7"/>
  <c r="AF434" i="7"/>
  <c r="AG434" i="7"/>
  <c r="AJ434" i="7"/>
  <c r="AK434" i="7"/>
  <c r="AN434" i="7"/>
  <c r="AO434" i="7"/>
  <c r="T437" i="7"/>
  <c r="U437" i="7"/>
  <c r="X437" i="7"/>
  <c r="Y437" i="7"/>
  <c r="AB437" i="7"/>
  <c r="AC437" i="7"/>
  <c r="AF437" i="7"/>
  <c r="AG437" i="7"/>
  <c r="AJ437" i="7"/>
  <c r="AK437" i="7"/>
  <c r="AN437" i="7"/>
  <c r="AO437" i="7"/>
  <c r="T438" i="7"/>
  <c r="U438" i="7"/>
  <c r="X438" i="7"/>
  <c r="Y438" i="7"/>
  <c r="AB438" i="7"/>
  <c r="AC438" i="7"/>
  <c r="AF438" i="7"/>
  <c r="AG438" i="7"/>
  <c r="AJ438" i="7"/>
  <c r="AK438" i="7"/>
  <c r="AN438" i="7"/>
  <c r="AO438" i="7"/>
  <c r="T439" i="7"/>
  <c r="U439" i="7"/>
  <c r="X439" i="7"/>
  <c r="Y439" i="7"/>
  <c r="AB439" i="7"/>
  <c r="AC439" i="7"/>
  <c r="AF439" i="7"/>
  <c r="AG439" i="7"/>
  <c r="AJ439" i="7"/>
  <c r="AK439" i="7"/>
  <c r="AN439" i="7"/>
  <c r="AO439" i="7"/>
  <c r="T440" i="7"/>
  <c r="U440" i="7"/>
  <c r="X440" i="7"/>
  <c r="Y440" i="7"/>
  <c r="AB440" i="7"/>
  <c r="AC440" i="7"/>
  <c r="AF440" i="7"/>
  <c r="AG440" i="7"/>
  <c r="AJ440" i="7"/>
  <c r="AK440" i="7"/>
  <c r="AN440" i="7"/>
  <c r="AO440" i="7"/>
  <c r="T441" i="7"/>
  <c r="U441" i="7"/>
  <c r="X441" i="7"/>
  <c r="Y441" i="7"/>
  <c r="AB441" i="7"/>
  <c r="AC441" i="7"/>
  <c r="AF441" i="7"/>
  <c r="AG441" i="7"/>
  <c r="AJ441" i="7"/>
  <c r="AK441" i="7"/>
  <c r="AN441" i="7"/>
  <c r="AO441" i="7"/>
  <c r="T442" i="7"/>
  <c r="U442" i="7"/>
  <c r="X442" i="7"/>
  <c r="Y442" i="7"/>
  <c r="AB442" i="7"/>
  <c r="AC442" i="7"/>
  <c r="AF442" i="7"/>
  <c r="AG442" i="7"/>
  <c r="AJ442" i="7"/>
  <c r="AK442" i="7"/>
  <c r="AN442" i="7"/>
  <c r="AO442" i="7"/>
  <c r="T443" i="7"/>
  <c r="U443" i="7"/>
  <c r="X443" i="7"/>
  <c r="Y443" i="7"/>
  <c r="AB443" i="7"/>
  <c r="AC443" i="7"/>
  <c r="AF443" i="7"/>
  <c r="AG443" i="7"/>
  <c r="AJ443" i="7"/>
  <c r="AK443" i="7"/>
  <c r="AN443" i="7"/>
  <c r="AO443" i="7"/>
  <c r="T446" i="7"/>
  <c r="U446" i="7"/>
  <c r="X446" i="7"/>
  <c r="Y446" i="7"/>
  <c r="AB446" i="7"/>
  <c r="AC446" i="7"/>
  <c r="AF446" i="7"/>
  <c r="AG446" i="7"/>
  <c r="AJ446" i="7"/>
  <c r="AK446" i="7"/>
  <c r="AN446" i="7"/>
  <c r="AO446" i="7"/>
  <c r="T447" i="7"/>
  <c r="U447" i="7"/>
  <c r="X447" i="7"/>
  <c r="Y447" i="7"/>
  <c r="AB447" i="7"/>
  <c r="AC447" i="7"/>
  <c r="AF447" i="7"/>
  <c r="AG447" i="7"/>
  <c r="AJ447" i="7"/>
  <c r="AK447" i="7"/>
  <c r="AN447" i="7"/>
  <c r="AO447" i="7"/>
  <c r="T448" i="7"/>
  <c r="U448" i="7"/>
  <c r="X448" i="7"/>
  <c r="Y448" i="7"/>
  <c r="AB448" i="7"/>
  <c r="AC448" i="7"/>
  <c r="AF448" i="7"/>
  <c r="AG448" i="7"/>
  <c r="AJ448" i="7"/>
  <c r="AK448" i="7"/>
  <c r="AN448" i="7"/>
  <c r="AO448" i="7"/>
  <c r="T449" i="7"/>
  <c r="U449" i="7"/>
  <c r="X449" i="7"/>
  <c r="Y449" i="7"/>
  <c r="AB449" i="7"/>
  <c r="AC449" i="7"/>
  <c r="AF449" i="7"/>
  <c r="AG449" i="7"/>
  <c r="AJ449" i="7"/>
  <c r="AK449" i="7"/>
  <c r="AN449" i="7"/>
  <c r="AO449" i="7"/>
  <c r="T450" i="7"/>
  <c r="U450" i="7"/>
  <c r="X450" i="7"/>
  <c r="Y450" i="7"/>
  <c r="AB450" i="7"/>
  <c r="AC450" i="7"/>
  <c r="AF450" i="7"/>
  <c r="AG450" i="7"/>
  <c r="AJ450" i="7"/>
  <c r="AK450" i="7"/>
  <c r="AN450" i="7"/>
  <c r="AO450" i="7"/>
  <c r="T451" i="7"/>
  <c r="U451" i="7"/>
  <c r="X451" i="7"/>
  <c r="Y451" i="7"/>
  <c r="AB451" i="7"/>
  <c r="AC451" i="7"/>
  <c r="AF451" i="7"/>
  <c r="AG451" i="7"/>
  <c r="AJ451" i="7"/>
  <c r="AK451" i="7"/>
  <c r="AN451" i="7"/>
  <c r="AO451" i="7"/>
  <c r="T453" i="7"/>
  <c r="U453" i="7"/>
  <c r="X453" i="7"/>
  <c r="Y453" i="7"/>
  <c r="AB453" i="7"/>
  <c r="AC453" i="7"/>
  <c r="AF453" i="7"/>
  <c r="AG453" i="7"/>
  <c r="AJ453" i="7"/>
  <c r="AK453" i="7"/>
  <c r="AN453" i="7"/>
  <c r="AO453" i="7"/>
  <c r="T454" i="7"/>
  <c r="U454" i="7"/>
  <c r="X454" i="7"/>
  <c r="Y454" i="7"/>
  <c r="AB454" i="7"/>
  <c r="AC454" i="7"/>
  <c r="AF454" i="7"/>
  <c r="AG454" i="7"/>
  <c r="AJ454" i="7"/>
  <c r="AK454" i="7"/>
  <c r="AN454" i="7"/>
  <c r="AO454" i="7"/>
  <c r="T455" i="7"/>
  <c r="U455" i="7"/>
  <c r="X455" i="7"/>
  <c r="Y455" i="7"/>
  <c r="AB455" i="7"/>
  <c r="AC455" i="7"/>
  <c r="AF455" i="7"/>
  <c r="AG455" i="7"/>
  <c r="AJ455" i="7"/>
  <c r="AK455" i="7"/>
  <c r="AN455" i="7"/>
  <c r="AO455" i="7"/>
  <c r="T456" i="7"/>
  <c r="U456" i="7"/>
  <c r="X456" i="7"/>
  <c r="Y456" i="7"/>
  <c r="AB456" i="7"/>
  <c r="AC456" i="7"/>
  <c r="AF456" i="7"/>
  <c r="AG456" i="7"/>
  <c r="AJ456" i="7"/>
  <c r="AK456" i="7"/>
  <c r="AN456" i="7"/>
  <c r="AO456" i="7"/>
  <c r="T457" i="7"/>
  <c r="U457" i="7"/>
  <c r="X457" i="7"/>
  <c r="Y457" i="7"/>
  <c r="AB457" i="7"/>
  <c r="AC457" i="7"/>
  <c r="AF457" i="7"/>
  <c r="AG457" i="7"/>
  <c r="AJ457" i="7"/>
  <c r="AK457" i="7"/>
  <c r="AN457" i="7"/>
  <c r="AO457" i="7"/>
  <c r="T459" i="7"/>
  <c r="U459" i="7"/>
  <c r="X459" i="7"/>
  <c r="Y459" i="7"/>
  <c r="AB459" i="7"/>
  <c r="AC459" i="7"/>
  <c r="AF459" i="7"/>
  <c r="AG459" i="7"/>
  <c r="AJ459" i="7"/>
  <c r="AK459" i="7"/>
  <c r="AN459" i="7"/>
  <c r="AO459" i="7"/>
  <c r="T460" i="7"/>
  <c r="U460" i="7"/>
  <c r="X460" i="7"/>
  <c r="Y460" i="7"/>
  <c r="AB460" i="7"/>
  <c r="AC460" i="7"/>
  <c r="AF460" i="7"/>
  <c r="AG460" i="7"/>
  <c r="AJ460" i="7"/>
  <c r="AK460" i="7"/>
  <c r="AN460" i="7"/>
  <c r="AO460" i="7"/>
  <c r="T461" i="7"/>
  <c r="U461" i="7"/>
  <c r="X461" i="7"/>
  <c r="Y461" i="7"/>
  <c r="AB461" i="7"/>
  <c r="AC461" i="7"/>
  <c r="AF461" i="7"/>
  <c r="AG461" i="7"/>
  <c r="AJ461" i="7"/>
  <c r="AK461" i="7"/>
  <c r="AN461" i="7"/>
  <c r="AO461" i="7"/>
  <c r="T462" i="7"/>
  <c r="U462" i="7"/>
  <c r="X462" i="7"/>
  <c r="Y462" i="7"/>
  <c r="AB462" i="7"/>
  <c r="AC462" i="7"/>
  <c r="AF462" i="7"/>
  <c r="AG462" i="7"/>
  <c r="AJ462" i="7"/>
  <c r="AK462" i="7"/>
  <c r="AN462" i="7"/>
  <c r="AO462" i="7"/>
  <c r="T463" i="7"/>
  <c r="U463" i="7"/>
  <c r="X464" i="7"/>
  <c r="Y464" i="7"/>
  <c r="AB464" i="7"/>
  <c r="AC464" i="7"/>
  <c r="AF464" i="7"/>
  <c r="AG464" i="7"/>
  <c r="AJ464" i="7"/>
  <c r="AK464" i="7"/>
  <c r="AN464" i="7"/>
  <c r="AO464" i="7"/>
  <c r="T466" i="7"/>
  <c r="U466" i="7"/>
  <c r="X466" i="7"/>
  <c r="Y466" i="7"/>
  <c r="AB466" i="7"/>
  <c r="AC466" i="7"/>
  <c r="AF466" i="7"/>
  <c r="AG466" i="7"/>
  <c r="AJ466" i="7"/>
  <c r="AK466" i="7"/>
  <c r="AN466" i="7"/>
  <c r="AO466" i="7"/>
  <c r="T467" i="7"/>
  <c r="U467" i="7"/>
  <c r="X467" i="7"/>
  <c r="Y467" i="7"/>
  <c r="AB467" i="7"/>
  <c r="AC467" i="7"/>
  <c r="AF467" i="7"/>
  <c r="AG467" i="7"/>
  <c r="AJ467" i="7"/>
  <c r="AK467" i="7"/>
  <c r="AN467" i="7"/>
  <c r="AO467" i="7"/>
  <c r="T468" i="7"/>
  <c r="U468" i="7"/>
  <c r="X468" i="7"/>
  <c r="Y468" i="7"/>
  <c r="AB468" i="7"/>
  <c r="AC468" i="7"/>
  <c r="AF468" i="7"/>
  <c r="AG468" i="7"/>
  <c r="AJ468" i="7"/>
  <c r="AK468" i="7"/>
  <c r="AN468" i="7"/>
  <c r="AO468" i="7"/>
  <c r="T469" i="7"/>
  <c r="U469" i="7"/>
  <c r="X469" i="7"/>
  <c r="Y469" i="7"/>
  <c r="AB469" i="7"/>
  <c r="AC469" i="7"/>
  <c r="AF469" i="7"/>
  <c r="AG469" i="7"/>
  <c r="AJ469" i="7"/>
  <c r="AK469" i="7"/>
  <c r="AN469" i="7"/>
  <c r="AO469" i="7"/>
  <c r="T470" i="7"/>
  <c r="U470" i="7"/>
  <c r="X470" i="7"/>
  <c r="Y470" i="7"/>
  <c r="AB470" i="7"/>
  <c r="AC470" i="7"/>
  <c r="AF470" i="7"/>
  <c r="AG470" i="7"/>
  <c r="AJ470" i="7"/>
  <c r="AK470" i="7"/>
  <c r="AN470" i="7"/>
  <c r="AO470" i="7"/>
  <c r="T472" i="7"/>
  <c r="U472" i="7"/>
  <c r="X472" i="7"/>
  <c r="Y472" i="7"/>
  <c r="AB472" i="7"/>
  <c r="AC472" i="7"/>
  <c r="AF472" i="7"/>
  <c r="AG472" i="7"/>
  <c r="AJ472" i="7"/>
  <c r="AK472" i="7"/>
  <c r="AN472" i="7"/>
  <c r="AO472" i="7"/>
  <c r="T473" i="7"/>
  <c r="U473" i="7"/>
  <c r="X473" i="7"/>
  <c r="Y473" i="7"/>
  <c r="AB473" i="7"/>
  <c r="AC473" i="7"/>
  <c r="AF473" i="7"/>
  <c r="AG473" i="7"/>
  <c r="AJ473" i="7"/>
  <c r="AK473" i="7"/>
  <c r="AN473" i="7"/>
  <c r="AO473" i="7"/>
  <c r="T474" i="7"/>
  <c r="U474" i="7"/>
  <c r="X474" i="7"/>
  <c r="Y474" i="7"/>
  <c r="AB474" i="7"/>
  <c r="AC474" i="7"/>
  <c r="AF474" i="7"/>
  <c r="AG474" i="7"/>
  <c r="AJ474" i="7"/>
  <c r="AK474" i="7"/>
  <c r="AN474" i="7"/>
  <c r="AO474" i="7"/>
  <c r="T475" i="7"/>
  <c r="U475" i="7"/>
  <c r="X475" i="7"/>
  <c r="Y475" i="7"/>
  <c r="AB475" i="7"/>
  <c r="AC475" i="7"/>
  <c r="AF475" i="7"/>
  <c r="AG475" i="7"/>
  <c r="AJ475" i="7"/>
  <c r="AK475" i="7"/>
  <c r="AN475" i="7"/>
  <c r="AO475" i="7"/>
  <c r="T476" i="7"/>
  <c r="U476" i="7"/>
  <c r="X476" i="7"/>
  <c r="Y476" i="7"/>
  <c r="AB476" i="7"/>
  <c r="AC476" i="7"/>
  <c r="AF476" i="7"/>
  <c r="AG476" i="7"/>
  <c r="AJ476" i="7"/>
  <c r="AK476" i="7"/>
  <c r="AN476" i="7"/>
  <c r="AO476" i="7"/>
  <c r="T478" i="7"/>
  <c r="U478" i="7"/>
  <c r="X478" i="7"/>
  <c r="Y478" i="7"/>
  <c r="AB478" i="7"/>
  <c r="AC478" i="7"/>
  <c r="AF478" i="7"/>
  <c r="AG478" i="7"/>
  <c r="AJ478" i="7"/>
  <c r="AK478" i="7"/>
  <c r="AN478" i="7"/>
  <c r="AO478" i="7"/>
  <c r="T479" i="7"/>
  <c r="U479" i="7"/>
  <c r="X479" i="7"/>
  <c r="Y479" i="7"/>
  <c r="AB479" i="7"/>
  <c r="AC479" i="7"/>
  <c r="AF479" i="7"/>
  <c r="AG479" i="7"/>
  <c r="AJ479" i="7"/>
  <c r="AK479" i="7"/>
  <c r="AN479" i="7"/>
  <c r="AO479" i="7"/>
  <c r="T480" i="7"/>
  <c r="U480" i="7"/>
  <c r="X480" i="7"/>
  <c r="Y480" i="7"/>
  <c r="AB480" i="7"/>
  <c r="AC480" i="7"/>
  <c r="AF480" i="7"/>
  <c r="AG480" i="7"/>
  <c r="AJ480" i="7"/>
  <c r="AK480" i="7"/>
  <c r="AN480" i="7"/>
  <c r="AO480" i="7"/>
  <c r="X481" i="7"/>
  <c r="AB481" i="7"/>
  <c r="AC481" i="7"/>
  <c r="AB6" i="7"/>
  <c r="Y481" i="7"/>
  <c r="Y6" i="7"/>
  <c r="X6" i="7"/>
  <c r="Z6" i="7"/>
  <c r="AF481" i="7"/>
  <c r="AG481" i="7"/>
  <c r="AF6" i="7"/>
  <c r="AC6" i="7"/>
  <c r="AJ481" i="7"/>
  <c r="AK481" i="7"/>
  <c r="AJ6" i="7"/>
  <c r="AG6" i="7"/>
  <c r="AN481" i="7"/>
  <c r="AO481" i="7"/>
  <c r="AN6" i="7"/>
  <c r="AK6" i="7"/>
  <c r="AP481" i="7"/>
  <c r="AL481" i="7"/>
  <c r="AH481" i="7"/>
  <c r="AD481" i="7"/>
  <c r="Z481" i="7"/>
  <c r="AY6" i="7"/>
  <c r="AY10" i="7"/>
  <c r="AY11" i="7"/>
  <c r="AY12" i="7"/>
  <c r="AY13" i="7"/>
  <c r="AY14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6" i="7"/>
  <c r="AY47" i="7"/>
  <c r="AY48" i="7"/>
  <c r="AY49" i="7"/>
  <c r="AY50" i="7"/>
  <c r="AY51" i="7"/>
  <c r="AY52" i="7"/>
  <c r="AY53" i="7"/>
  <c r="AY54" i="7"/>
  <c r="AY55" i="7"/>
  <c r="AY45" i="7"/>
  <c r="AY56" i="7"/>
  <c r="AY59" i="7"/>
  <c r="AY60" i="7"/>
  <c r="AY61" i="7"/>
  <c r="AY62" i="7"/>
  <c r="AY58" i="7"/>
  <c r="AY63" i="7"/>
  <c r="AY66" i="7"/>
  <c r="AY67" i="7"/>
  <c r="AY68" i="7"/>
  <c r="AY69" i="7"/>
  <c r="AY70" i="7"/>
  <c r="AY65" i="7"/>
  <c r="AY71" i="7"/>
  <c r="AY74" i="7"/>
  <c r="AY75" i="7"/>
  <c r="AY76" i="7"/>
  <c r="AY77" i="7"/>
  <c r="AY78" i="7"/>
  <c r="AY73" i="7"/>
  <c r="AY79" i="7"/>
  <c r="AY82" i="7"/>
  <c r="AY83" i="7"/>
  <c r="AY84" i="7"/>
  <c r="AY85" i="7"/>
  <c r="AY86" i="7"/>
  <c r="AY81" i="7"/>
  <c r="AY87" i="7"/>
  <c r="AY90" i="7"/>
  <c r="AY91" i="7"/>
  <c r="AY92" i="7"/>
  <c r="AY93" i="7"/>
  <c r="AY94" i="7"/>
  <c r="AY95" i="7"/>
  <c r="AY96" i="7"/>
  <c r="AY97" i="7"/>
  <c r="AY99" i="7"/>
  <c r="AY100" i="7"/>
  <c r="AY101" i="7"/>
  <c r="AY102" i="7"/>
  <c r="AY103" i="7"/>
  <c r="AY105" i="7"/>
  <c r="AY106" i="7"/>
  <c r="AY107" i="7"/>
  <c r="AY108" i="7"/>
  <c r="AY109" i="7"/>
  <c r="AY111" i="7"/>
  <c r="AY112" i="7"/>
  <c r="AY113" i="7"/>
  <c r="AY114" i="7"/>
  <c r="AY115" i="7"/>
  <c r="AY117" i="7"/>
  <c r="AY118" i="7"/>
  <c r="AY119" i="7"/>
  <c r="AY120" i="7"/>
  <c r="AY121" i="7"/>
  <c r="AY123" i="7"/>
  <c r="AY124" i="7"/>
  <c r="AY125" i="7"/>
  <c r="AY126" i="7"/>
  <c r="AY127" i="7"/>
  <c r="AY129" i="7"/>
  <c r="AY130" i="7"/>
  <c r="AY131" i="7"/>
  <c r="AY132" i="7"/>
  <c r="AY133" i="7"/>
  <c r="AY135" i="7"/>
  <c r="AY136" i="7"/>
  <c r="AY137" i="7"/>
  <c r="AY138" i="7"/>
  <c r="AY139" i="7"/>
  <c r="AY141" i="7"/>
  <c r="AY142" i="7"/>
  <c r="AY143" i="7"/>
  <c r="AY144" i="7"/>
  <c r="AY145" i="7"/>
  <c r="AY147" i="7"/>
  <c r="AY148" i="7"/>
  <c r="AY149" i="7"/>
  <c r="AY150" i="7"/>
  <c r="AY151" i="7"/>
  <c r="AY153" i="7"/>
  <c r="AY154" i="7"/>
  <c r="AY155" i="7"/>
  <c r="AY156" i="7"/>
  <c r="AY157" i="7"/>
  <c r="AY159" i="7"/>
  <c r="AY160" i="7"/>
  <c r="AY161" i="7"/>
  <c r="AY162" i="7"/>
  <c r="AY163" i="7"/>
  <c r="AY165" i="7"/>
  <c r="AY166" i="7"/>
  <c r="AY167" i="7"/>
  <c r="AY168" i="7"/>
  <c r="AY169" i="7"/>
  <c r="AY171" i="7"/>
  <c r="AY172" i="7"/>
  <c r="AY173" i="7"/>
  <c r="AY174" i="7"/>
  <c r="AY175" i="7"/>
  <c r="AY177" i="7"/>
  <c r="AY178" i="7"/>
  <c r="AY179" i="7"/>
  <c r="AY180" i="7"/>
  <c r="AY181" i="7"/>
  <c r="AY183" i="7"/>
  <c r="AY184" i="7"/>
  <c r="AY185" i="7"/>
  <c r="AY186" i="7"/>
  <c r="AY187" i="7"/>
  <c r="AY189" i="7"/>
  <c r="AY190" i="7"/>
  <c r="AY191" i="7"/>
  <c r="AY192" i="7"/>
  <c r="AY193" i="7"/>
  <c r="AY195" i="7"/>
  <c r="AY196" i="7"/>
  <c r="AY198" i="7"/>
  <c r="AY199" i="7"/>
  <c r="AY200" i="7"/>
  <c r="AY201" i="7"/>
  <c r="AY202" i="7"/>
  <c r="AY204" i="7"/>
  <c r="AY205" i="7"/>
  <c r="AY206" i="7"/>
  <c r="AY207" i="7"/>
  <c r="AY208" i="7"/>
  <c r="AY209" i="7"/>
  <c r="AY211" i="7"/>
  <c r="AY212" i="7"/>
  <c r="AY213" i="7"/>
  <c r="AY214" i="7"/>
  <c r="AY215" i="7"/>
  <c r="AY216" i="7"/>
  <c r="AY217" i="7"/>
  <c r="AY219" i="7"/>
  <c r="AY220" i="7"/>
  <c r="AY221" i="7"/>
  <c r="AY222" i="7"/>
  <c r="AY223" i="7"/>
  <c r="AY224" i="7"/>
  <c r="AY225" i="7"/>
  <c r="AY226" i="7"/>
  <c r="AY227" i="7"/>
  <c r="AY229" i="7"/>
  <c r="AY230" i="7"/>
  <c r="AY231" i="7"/>
  <c r="AY232" i="7"/>
  <c r="AY233" i="7"/>
  <c r="AY234" i="7"/>
  <c r="AY235" i="7"/>
  <c r="AY236" i="7"/>
  <c r="AY237" i="7"/>
  <c r="AY239" i="7"/>
  <c r="AY240" i="7"/>
  <c r="AY241" i="7"/>
  <c r="AY242" i="7"/>
  <c r="AY243" i="7"/>
  <c r="AY244" i="7"/>
  <c r="AY245" i="7"/>
  <c r="AY247" i="7"/>
  <c r="AY248" i="7"/>
  <c r="AY249" i="7"/>
  <c r="AY250" i="7"/>
  <c r="AY251" i="7"/>
  <c r="AY252" i="7"/>
  <c r="AY254" i="7"/>
  <c r="AY255" i="7"/>
  <c r="AY256" i="7"/>
  <c r="AY257" i="7"/>
  <c r="AY258" i="7"/>
  <c r="AY259" i="7"/>
  <c r="AY260" i="7"/>
  <c r="AY261" i="7"/>
  <c r="AY262" i="7"/>
  <c r="AY263" i="7"/>
  <c r="AY264" i="7"/>
  <c r="AY265" i="7"/>
  <c r="AY266" i="7"/>
  <c r="AY268" i="7"/>
  <c r="AY269" i="7"/>
  <c r="AY270" i="7"/>
  <c r="AY271" i="7"/>
  <c r="AY272" i="7"/>
  <c r="AY273" i="7"/>
  <c r="AY274" i="7"/>
  <c r="AY276" i="7"/>
  <c r="AY277" i="7"/>
  <c r="AY278" i="7"/>
  <c r="AY279" i="7"/>
  <c r="AY280" i="7"/>
  <c r="AY281" i="7"/>
  <c r="AY282" i="7"/>
  <c r="AY283" i="7"/>
  <c r="AY284" i="7"/>
  <c r="AY285" i="7"/>
  <c r="AY286" i="7"/>
  <c r="AY287" i="7"/>
  <c r="AY289" i="7"/>
  <c r="AY290" i="7"/>
  <c r="AY291" i="7"/>
  <c r="AY292" i="7"/>
  <c r="AY293" i="7"/>
  <c r="AY294" i="7"/>
  <c r="AY295" i="7"/>
  <c r="AY296" i="7"/>
  <c r="AY297" i="7"/>
  <c r="AY298" i="7"/>
  <c r="AY299" i="7"/>
  <c r="AY301" i="7"/>
  <c r="AY302" i="7"/>
  <c r="AY303" i="7"/>
  <c r="AY304" i="7"/>
  <c r="AY305" i="7"/>
  <c r="AY306" i="7"/>
  <c r="AY307" i="7"/>
  <c r="AY308" i="7"/>
  <c r="AY309" i="7"/>
  <c r="AY310" i="7"/>
  <c r="AY311" i="7"/>
  <c r="AY312" i="7"/>
  <c r="AY313" i="7"/>
  <c r="AY315" i="7"/>
  <c r="AY316" i="7"/>
  <c r="AY317" i="7"/>
  <c r="AY318" i="7"/>
  <c r="AY319" i="7"/>
  <c r="AY320" i="7"/>
  <c r="AY321" i="7"/>
  <c r="AY322" i="7"/>
  <c r="AY323" i="7"/>
  <c r="AY324" i="7"/>
  <c r="AY325" i="7"/>
  <c r="AY326" i="7"/>
  <c r="AY327" i="7"/>
  <c r="AY329" i="7"/>
  <c r="AY330" i="7"/>
  <c r="AY331" i="7"/>
  <c r="AY332" i="7"/>
  <c r="AY333" i="7"/>
  <c r="AY334" i="7"/>
  <c r="AY335" i="7"/>
  <c r="AY336" i="7"/>
  <c r="AY338" i="7"/>
  <c r="AY339" i="7"/>
  <c r="AY340" i="7"/>
  <c r="AY341" i="7"/>
  <c r="AY342" i="7"/>
  <c r="AY343" i="7"/>
  <c r="AY344" i="7"/>
  <c r="AY345" i="7"/>
  <c r="AY347" i="7"/>
  <c r="AY348" i="7"/>
  <c r="AY349" i="7"/>
  <c r="AY350" i="7"/>
  <c r="AY351" i="7"/>
  <c r="AY352" i="7"/>
  <c r="AY353" i="7"/>
  <c r="AY354" i="7"/>
  <c r="AY356" i="7"/>
  <c r="AY357" i="7"/>
  <c r="AY358" i="7"/>
  <c r="AY359" i="7"/>
  <c r="AY360" i="7"/>
  <c r="AY361" i="7"/>
  <c r="AY362" i="7"/>
  <c r="AY363" i="7"/>
  <c r="AY365" i="7"/>
  <c r="AY366" i="7"/>
  <c r="AY367" i="7"/>
  <c r="AY368" i="7"/>
  <c r="AY369" i="7"/>
  <c r="AY370" i="7"/>
  <c r="AY371" i="7"/>
  <c r="AY372" i="7"/>
  <c r="AY374" i="7"/>
  <c r="AY375" i="7"/>
  <c r="AY376" i="7"/>
  <c r="AY377" i="7"/>
  <c r="AY378" i="7"/>
  <c r="AY379" i="7"/>
  <c r="AY380" i="7"/>
  <c r="AY381" i="7"/>
  <c r="AY383" i="7"/>
  <c r="AY384" i="7"/>
  <c r="AY385" i="7"/>
  <c r="AY386" i="7"/>
  <c r="AY387" i="7"/>
  <c r="AY388" i="7"/>
  <c r="AY390" i="7"/>
  <c r="AY391" i="7"/>
  <c r="AY392" i="7"/>
  <c r="AY393" i="7"/>
  <c r="AY394" i="7"/>
  <c r="AY395" i="7"/>
  <c r="AY397" i="7"/>
  <c r="AY398" i="7"/>
  <c r="AY399" i="7"/>
  <c r="AY400" i="7"/>
  <c r="AY401" i="7"/>
  <c r="AY402" i="7"/>
  <c r="AY403" i="7"/>
  <c r="AY404" i="7"/>
  <c r="AY405" i="7"/>
  <c r="AY407" i="7"/>
  <c r="AY408" i="7"/>
  <c r="AY409" i="7"/>
  <c r="AY410" i="7"/>
  <c r="AY411" i="7"/>
  <c r="AY412" i="7"/>
  <c r="AY413" i="7"/>
  <c r="AY414" i="7"/>
  <c r="AY416" i="7"/>
  <c r="AY417" i="7"/>
  <c r="AY418" i="7"/>
  <c r="AY419" i="7"/>
  <c r="AY420" i="7"/>
  <c r="AY421" i="7"/>
  <c r="AY422" i="7"/>
  <c r="AY423" i="7"/>
  <c r="AY424" i="7"/>
  <c r="AY425" i="7"/>
  <c r="AY426" i="7"/>
  <c r="AY427" i="7"/>
  <c r="AY429" i="7"/>
  <c r="AY430" i="7"/>
  <c r="AY431" i="7"/>
  <c r="AY432" i="7"/>
  <c r="AY433" i="7"/>
  <c r="AY434" i="7"/>
  <c r="AY436" i="7"/>
  <c r="AY437" i="7"/>
  <c r="AY438" i="7"/>
  <c r="AY439" i="7"/>
  <c r="AY440" i="7"/>
  <c r="AY441" i="7"/>
  <c r="AY442" i="7"/>
  <c r="AY443" i="7"/>
  <c r="AY445" i="7"/>
  <c r="AY446" i="7"/>
  <c r="AY447" i="7"/>
  <c r="AY448" i="7"/>
  <c r="AY449" i="7"/>
  <c r="AY450" i="7"/>
  <c r="AY451" i="7"/>
  <c r="AY453" i="7"/>
  <c r="AY454" i="7"/>
  <c r="AY455" i="7"/>
  <c r="AY456" i="7"/>
  <c r="AY457" i="7"/>
  <c r="AY459" i="7"/>
  <c r="AY460" i="7"/>
  <c r="AY461" i="7"/>
  <c r="AY464" i="7"/>
  <c r="AY466" i="7"/>
  <c r="AY467" i="7"/>
  <c r="AY468" i="7"/>
  <c r="AY469" i="7"/>
  <c r="AY470" i="7"/>
  <c r="AY472" i="7"/>
  <c r="AY473" i="7"/>
  <c r="AY474" i="7"/>
  <c r="AY475" i="7"/>
  <c r="AY476" i="7"/>
  <c r="AY478" i="7"/>
  <c r="AY479" i="7"/>
  <c r="AY480" i="7"/>
  <c r="AY481" i="7"/>
  <c r="AY484" i="7"/>
  <c r="AP10" i="7"/>
  <c r="AL10" i="7"/>
  <c r="AH10" i="7"/>
  <c r="AD10" i="7"/>
  <c r="Z10" i="7"/>
  <c r="V10" i="7"/>
  <c r="P10" i="7"/>
  <c r="Q10" i="7"/>
  <c r="R10" i="7"/>
  <c r="L10" i="7"/>
  <c r="M10" i="7"/>
  <c r="N10" i="7"/>
  <c r="H10" i="7"/>
  <c r="I10" i="7"/>
  <c r="J10" i="7"/>
  <c r="F10" i="7"/>
  <c r="AP11" i="7"/>
  <c r="AL11" i="7"/>
  <c r="AH11" i="7"/>
  <c r="AD11" i="7"/>
  <c r="Z11" i="7"/>
  <c r="V11" i="7"/>
  <c r="P11" i="7"/>
  <c r="Q11" i="7"/>
  <c r="R11" i="7"/>
  <c r="L11" i="7"/>
  <c r="M11" i="7"/>
  <c r="N11" i="7"/>
  <c r="H11" i="7"/>
  <c r="I11" i="7"/>
  <c r="J11" i="7"/>
  <c r="F11" i="7"/>
  <c r="AP12" i="7"/>
  <c r="AL12" i="7"/>
  <c r="AH12" i="7"/>
  <c r="AD12" i="7"/>
  <c r="Z12" i="7"/>
  <c r="V12" i="7"/>
  <c r="P12" i="7"/>
  <c r="Q12" i="7"/>
  <c r="R12" i="7"/>
  <c r="L12" i="7"/>
  <c r="M12" i="7"/>
  <c r="N12" i="7"/>
  <c r="H12" i="7"/>
  <c r="I12" i="7"/>
  <c r="J12" i="7"/>
  <c r="F12" i="7"/>
  <c r="AP13" i="7"/>
  <c r="AL13" i="7"/>
  <c r="AH13" i="7"/>
  <c r="AD13" i="7"/>
  <c r="Z13" i="7"/>
  <c r="V13" i="7"/>
  <c r="P13" i="7"/>
  <c r="Q13" i="7"/>
  <c r="R13" i="7"/>
  <c r="L13" i="7"/>
  <c r="M13" i="7"/>
  <c r="N13" i="7"/>
  <c r="H13" i="7"/>
  <c r="I13" i="7"/>
  <c r="J13" i="7"/>
  <c r="F13" i="7"/>
  <c r="AP14" i="7"/>
  <c r="AL14" i="7"/>
  <c r="AH14" i="7"/>
  <c r="AD14" i="7"/>
  <c r="Z14" i="7"/>
  <c r="V14" i="7"/>
  <c r="P14" i="7"/>
  <c r="Q14" i="7"/>
  <c r="R14" i="7"/>
  <c r="L14" i="7"/>
  <c r="M14" i="7"/>
  <c r="N14" i="7"/>
  <c r="H14" i="7"/>
  <c r="I14" i="7"/>
  <c r="J14" i="7"/>
  <c r="F14" i="7"/>
  <c r="AP15" i="7"/>
  <c r="AL15" i="7"/>
  <c r="AH15" i="7"/>
  <c r="AD15" i="7"/>
  <c r="Z15" i="7"/>
  <c r="V15" i="7"/>
  <c r="P15" i="7"/>
  <c r="Q15" i="7"/>
  <c r="R15" i="7"/>
  <c r="L15" i="7"/>
  <c r="M15" i="7"/>
  <c r="N15" i="7"/>
  <c r="H15" i="7"/>
  <c r="I15" i="7"/>
  <c r="J15" i="7"/>
  <c r="F15" i="7"/>
  <c r="AP16" i="7"/>
  <c r="AL16" i="7"/>
  <c r="AH16" i="7"/>
  <c r="AD16" i="7"/>
  <c r="Z16" i="7"/>
  <c r="V16" i="7"/>
  <c r="P16" i="7"/>
  <c r="Q16" i="7"/>
  <c r="R16" i="7"/>
  <c r="L16" i="7"/>
  <c r="M16" i="7"/>
  <c r="N16" i="7"/>
  <c r="H16" i="7"/>
  <c r="I16" i="7"/>
  <c r="J16" i="7"/>
  <c r="F16" i="7"/>
  <c r="AP17" i="7"/>
  <c r="AL17" i="7"/>
  <c r="AH17" i="7"/>
  <c r="AD17" i="7"/>
  <c r="Z17" i="7"/>
  <c r="V17" i="7"/>
  <c r="P17" i="7"/>
  <c r="Q17" i="7"/>
  <c r="R17" i="7"/>
  <c r="L17" i="7"/>
  <c r="M17" i="7"/>
  <c r="N17" i="7"/>
  <c r="H17" i="7"/>
  <c r="I17" i="7"/>
  <c r="J17" i="7"/>
  <c r="F17" i="7"/>
  <c r="AP18" i="7"/>
  <c r="AL18" i="7"/>
  <c r="AH18" i="7"/>
  <c r="AD18" i="7"/>
  <c r="Z18" i="7"/>
  <c r="V18" i="7"/>
  <c r="P18" i="7"/>
  <c r="Q18" i="7"/>
  <c r="R18" i="7"/>
  <c r="L18" i="7"/>
  <c r="M18" i="7"/>
  <c r="N18" i="7"/>
  <c r="H18" i="7"/>
  <c r="I18" i="7"/>
  <c r="J18" i="7"/>
  <c r="F18" i="7"/>
  <c r="AP19" i="7"/>
  <c r="AL19" i="7"/>
  <c r="AH19" i="7"/>
  <c r="AD19" i="7"/>
  <c r="Z19" i="7"/>
  <c r="V19" i="7"/>
  <c r="P19" i="7"/>
  <c r="Q19" i="7"/>
  <c r="R19" i="7"/>
  <c r="L19" i="7"/>
  <c r="M19" i="7"/>
  <c r="N19" i="7"/>
  <c r="H19" i="7"/>
  <c r="I19" i="7"/>
  <c r="J19" i="7"/>
  <c r="F19" i="7"/>
  <c r="AP20" i="7"/>
  <c r="AL20" i="7"/>
  <c r="AH20" i="7"/>
  <c r="AD20" i="7"/>
  <c r="Z20" i="7"/>
  <c r="V20" i="7"/>
  <c r="P20" i="7"/>
  <c r="Q20" i="7"/>
  <c r="R20" i="7"/>
  <c r="L20" i="7"/>
  <c r="M20" i="7"/>
  <c r="N20" i="7"/>
  <c r="H20" i="7"/>
  <c r="I20" i="7"/>
  <c r="J20" i="7"/>
  <c r="F20" i="7"/>
  <c r="AP21" i="7"/>
  <c r="AL21" i="7"/>
  <c r="AH21" i="7"/>
  <c r="AD21" i="7"/>
  <c r="Z21" i="7"/>
  <c r="V21" i="7"/>
  <c r="P21" i="7"/>
  <c r="Q21" i="7"/>
  <c r="R21" i="7"/>
  <c r="L21" i="7"/>
  <c r="M21" i="7"/>
  <c r="N21" i="7"/>
  <c r="H21" i="7"/>
  <c r="I21" i="7"/>
  <c r="J21" i="7"/>
  <c r="F21" i="7"/>
  <c r="AP22" i="7"/>
  <c r="AL22" i="7"/>
  <c r="AH22" i="7"/>
  <c r="AD22" i="7"/>
  <c r="Z22" i="7"/>
  <c r="V22" i="7"/>
  <c r="P22" i="7"/>
  <c r="Q22" i="7"/>
  <c r="R22" i="7"/>
  <c r="L22" i="7"/>
  <c r="M22" i="7"/>
  <c r="N22" i="7"/>
  <c r="H22" i="7"/>
  <c r="I22" i="7"/>
  <c r="J22" i="7"/>
  <c r="F22" i="7"/>
  <c r="AP23" i="7"/>
  <c r="AL23" i="7"/>
  <c r="AH23" i="7"/>
  <c r="AD23" i="7"/>
  <c r="Z23" i="7"/>
  <c r="V23" i="7"/>
  <c r="P23" i="7"/>
  <c r="Q23" i="7"/>
  <c r="R23" i="7"/>
  <c r="L23" i="7"/>
  <c r="M23" i="7"/>
  <c r="N23" i="7"/>
  <c r="H23" i="7"/>
  <c r="I23" i="7"/>
  <c r="J23" i="7"/>
  <c r="F23" i="7"/>
  <c r="AP24" i="7"/>
  <c r="AL24" i="7"/>
  <c r="AH24" i="7"/>
  <c r="AD24" i="7"/>
  <c r="Z24" i="7"/>
  <c r="V24" i="7"/>
  <c r="P24" i="7"/>
  <c r="Q24" i="7"/>
  <c r="R24" i="7"/>
  <c r="L24" i="7"/>
  <c r="M24" i="7"/>
  <c r="N24" i="7"/>
  <c r="H24" i="7"/>
  <c r="I24" i="7"/>
  <c r="J24" i="7"/>
  <c r="F24" i="7"/>
  <c r="AP25" i="7"/>
  <c r="AL25" i="7"/>
  <c r="AH25" i="7"/>
  <c r="AD25" i="7"/>
  <c r="Z25" i="7"/>
  <c r="V25" i="7"/>
  <c r="P25" i="7"/>
  <c r="Q25" i="7"/>
  <c r="R25" i="7"/>
  <c r="L25" i="7"/>
  <c r="M25" i="7"/>
  <c r="N25" i="7"/>
  <c r="H25" i="7"/>
  <c r="I25" i="7"/>
  <c r="J25" i="7"/>
  <c r="F25" i="7"/>
  <c r="AP26" i="7"/>
  <c r="AL26" i="7"/>
  <c r="AH26" i="7"/>
  <c r="AD26" i="7"/>
  <c r="Z26" i="7"/>
  <c r="V26" i="7"/>
  <c r="P26" i="7"/>
  <c r="Q26" i="7"/>
  <c r="R26" i="7"/>
  <c r="L26" i="7"/>
  <c r="M26" i="7"/>
  <c r="N26" i="7"/>
  <c r="H26" i="7"/>
  <c r="I26" i="7"/>
  <c r="J26" i="7"/>
  <c r="F26" i="7"/>
  <c r="AP27" i="7"/>
  <c r="AL27" i="7"/>
  <c r="AH27" i="7"/>
  <c r="AD27" i="7"/>
  <c r="Z27" i="7"/>
  <c r="V27" i="7"/>
  <c r="P27" i="7"/>
  <c r="Q27" i="7"/>
  <c r="R27" i="7"/>
  <c r="L27" i="7"/>
  <c r="M27" i="7"/>
  <c r="N27" i="7"/>
  <c r="H27" i="7"/>
  <c r="I27" i="7"/>
  <c r="J27" i="7"/>
  <c r="F27" i="7"/>
  <c r="AP28" i="7"/>
  <c r="AL28" i="7"/>
  <c r="AH28" i="7"/>
  <c r="AD28" i="7"/>
  <c r="Z28" i="7"/>
  <c r="V28" i="7"/>
  <c r="P28" i="7"/>
  <c r="Q28" i="7"/>
  <c r="R28" i="7"/>
  <c r="L28" i="7"/>
  <c r="M28" i="7"/>
  <c r="N28" i="7"/>
  <c r="H28" i="7"/>
  <c r="I28" i="7"/>
  <c r="J28" i="7"/>
  <c r="F28" i="7"/>
  <c r="AP29" i="7"/>
  <c r="AL29" i="7"/>
  <c r="AH29" i="7"/>
  <c r="AD29" i="7"/>
  <c r="Z29" i="7"/>
  <c r="V29" i="7"/>
  <c r="P29" i="7"/>
  <c r="Q29" i="7"/>
  <c r="R29" i="7"/>
  <c r="L29" i="7"/>
  <c r="M29" i="7"/>
  <c r="N29" i="7"/>
  <c r="H29" i="7"/>
  <c r="I29" i="7"/>
  <c r="J29" i="7"/>
  <c r="F29" i="7"/>
  <c r="AP30" i="7"/>
  <c r="AL30" i="7"/>
  <c r="AH30" i="7"/>
  <c r="AD30" i="7"/>
  <c r="Z30" i="7"/>
  <c r="V30" i="7"/>
  <c r="P30" i="7"/>
  <c r="Q30" i="7"/>
  <c r="R30" i="7"/>
  <c r="L30" i="7"/>
  <c r="M30" i="7"/>
  <c r="N30" i="7"/>
  <c r="H30" i="7"/>
  <c r="I30" i="7"/>
  <c r="J30" i="7"/>
  <c r="F30" i="7"/>
  <c r="AP31" i="7"/>
  <c r="AL31" i="7"/>
  <c r="AH31" i="7"/>
  <c r="AD31" i="7"/>
  <c r="Z31" i="7"/>
  <c r="V31" i="7"/>
  <c r="P31" i="7"/>
  <c r="Q31" i="7"/>
  <c r="R31" i="7"/>
  <c r="L31" i="7"/>
  <c r="M31" i="7"/>
  <c r="N31" i="7"/>
  <c r="H31" i="7"/>
  <c r="I31" i="7"/>
  <c r="J31" i="7"/>
  <c r="F31" i="7"/>
  <c r="AP32" i="7"/>
  <c r="AL32" i="7"/>
  <c r="AH32" i="7"/>
  <c r="AD32" i="7"/>
  <c r="Z32" i="7"/>
  <c r="V32" i="7"/>
  <c r="P32" i="7"/>
  <c r="Q32" i="7"/>
  <c r="R32" i="7"/>
  <c r="L32" i="7"/>
  <c r="M32" i="7"/>
  <c r="N32" i="7"/>
  <c r="H32" i="7"/>
  <c r="I32" i="7"/>
  <c r="J32" i="7"/>
  <c r="F32" i="7"/>
  <c r="AP33" i="7"/>
  <c r="AL33" i="7"/>
  <c r="AH33" i="7"/>
  <c r="AD33" i="7"/>
  <c r="Z33" i="7"/>
  <c r="V33" i="7"/>
  <c r="P33" i="7"/>
  <c r="Q33" i="7"/>
  <c r="R33" i="7"/>
  <c r="L33" i="7"/>
  <c r="M33" i="7"/>
  <c r="N33" i="7"/>
  <c r="H33" i="7"/>
  <c r="I33" i="7"/>
  <c r="J33" i="7"/>
  <c r="F33" i="7"/>
  <c r="AP34" i="7"/>
  <c r="AL34" i="7"/>
  <c r="AH34" i="7"/>
  <c r="AD34" i="7"/>
  <c r="Z34" i="7"/>
  <c r="V34" i="7"/>
  <c r="P34" i="7"/>
  <c r="Q34" i="7"/>
  <c r="R34" i="7"/>
  <c r="L34" i="7"/>
  <c r="M34" i="7"/>
  <c r="N34" i="7"/>
  <c r="H34" i="7"/>
  <c r="I34" i="7"/>
  <c r="J34" i="7"/>
  <c r="F34" i="7"/>
  <c r="AP35" i="7"/>
  <c r="AL35" i="7"/>
  <c r="AH35" i="7"/>
  <c r="AD35" i="7"/>
  <c r="Z35" i="7"/>
  <c r="V35" i="7"/>
  <c r="P35" i="7"/>
  <c r="Q35" i="7"/>
  <c r="R35" i="7"/>
  <c r="L35" i="7"/>
  <c r="M35" i="7"/>
  <c r="N35" i="7"/>
  <c r="H35" i="7"/>
  <c r="I35" i="7"/>
  <c r="J35" i="7"/>
  <c r="F35" i="7"/>
  <c r="AP36" i="7"/>
  <c r="AL36" i="7"/>
  <c r="AH36" i="7"/>
  <c r="AD36" i="7"/>
  <c r="Z36" i="7"/>
  <c r="V36" i="7"/>
  <c r="P36" i="7"/>
  <c r="Q36" i="7"/>
  <c r="R36" i="7"/>
  <c r="L36" i="7"/>
  <c r="M36" i="7"/>
  <c r="N36" i="7"/>
  <c r="H36" i="7"/>
  <c r="I36" i="7"/>
  <c r="J36" i="7"/>
  <c r="F36" i="7"/>
  <c r="AP37" i="7"/>
  <c r="AL37" i="7"/>
  <c r="AH37" i="7"/>
  <c r="AD37" i="7"/>
  <c r="Z37" i="7"/>
  <c r="V37" i="7"/>
  <c r="P37" i="7"/>
  <c r="Q37" i="7"/>
  <c r="R37" i="7"/>
  <c r="L37" i="7"/>
  <c r="M37" i="7"/>
  <c r="N37" i="7"/>
  <c r="H37" i="7"/>
  <c r="I37" i="7"/>
  <c r="J37" i="7"/>
  <c r="F37" i="7"/>
  <c r="AP38" i="7"/>
  <c r="AL38" i="7"/>
  <c r="AH38" i="7"/>
  <c r="AD38" i="7"/>
  <c r="Z38" i="7"/>
  <c r="V38" i="7"/>
  <c r="P38" i="7"/>
  <c r="Q38" i="7"/>
  <c r="R38" i="7"/>
  <c r="L38" i="7"/>
  <c r="M38" i="7"/>
  <c r="N38" i="7"/>
  <c r="H38" i="7"/>
  <c r="I38" i="7"/>
  <c r="J38" i="7"/>
  <c r="F38" i="7"/>
  <c r="AP39" i="7"/>
  <c r="AL39" i="7"/>
  <c r="AH39" i="7"/>
  <c r="AD39" i="7"/>
  <c r="Z39" i="7"/>
  <c r="V39" i="7"/>
  <c r="P39" i="7"/>
  <c r="Q39" i="7"/>
  <c r="R39" i="7"/>
  <c r="L39" i="7"/>
  <c r="M39" i="7"/>
  <c r="N39" i="7"/>
  <c r="H39" i="7"/>
  <c r="I39" i="7"/>
  <c r="J39" i="7"/>
  <c r="F39" i="7"/>
  <c r="AP40" i="7"/>
  <c r="AL40" i="7"/>
  <c r="AH40" i="7"/>
  <c r="AD40" i="7"/>
  <c r="Z40" i="7"/>
  <c r="V40" i="7"/>
  <c r="P40" i="7"/>
  <c r="Q40" i="7"/>
  <c r="R40" i="7"/>
  <c r="L40" i="7"/>
  <c r="M40" i="7"/>
  <c r="N40" i="7"/>
  <c r="H40" i="7"/>
  <c r="I40" i="7"/>
  <c r="J40" i="7"/>
  <c r="F40" i="7"/>
  <c r="AP41" i="7"/>
  <c r="AL41" i="7"/>
  <c r="AH41" i="7"/>
  <c r="AD41" i="7"/>
  <c r="Z41" i="7"/>
  <c r="V41" i="7"/>
  <c r="P41" i="7"/>
  <c r="Q41" i="7"/>
  <c r="R41" i="7"/>
  <c r="L41" i="7"/>
  <c r="M41" i="7"/>
  <c r="N41" i="7"/>
  <c r="H41" i="7"/>
  <c r="I41" i="7"/>
  <c r="J41" i="7"/>
  <c r="F41" i="7"/>
  <c r="AP42" i="7"/>
  <c r="AL42" i="7"/>
  <c r="AH42" i="7"/>
  <c r="AD42" i="7"/>
  <c r="Z42" i="7"/>
  <c r="V42" i="7"/>
  <c r="P42" i="7"/>
  <c r="Q42" i="7"/>
  <c r="R42" i="7"/>
  <c r="L42" i="7"/>
  <c r="M42" i="7"/>
  <c r="N42" i="7"/>
  <c r="H42" i="7"/>
  <c r="I42" i="7"/>
  <c r="J42" i="7"/>
  <c r="F42" i="7"/>
  <c r="AP43" i="7"/>
  <c r="AL43" i="7"/>
  <c r="AH43" i="7"/>
  <c r="AD43" i="7"/>
  <c r="Z43" i="7"/>
  <c r="V43" i="7"/>
  <c r="P43" i="7"/>
  <c r="Q43" i="7"/>
  <c r="R43" i="7"/>
  <c r="L43" i="7"/>
  <c r="M43" i="7"/>
  <c r="N43" i="7"/>
  <c r="H43" i="7"/>
  <c r="I43" i="7"/>
  <c r="J43" i="7"/>
  <c r="F43" i="7"/>
  <c r="AP46" i="7"/>
  <c r="AL46" i="7"/>
  <c r="AH46" i="7"/>
  <c r="AD46" i="7"/>
  <c r="Z46" i="7"/>
  <c r="V46" i="7"/>
  <c r="P46" i="7"/>
  <c r="Q46" i="7"/>
  <c r="R46" i="7"/>
  <c r="L46" i="7"/>
  <c r="M46" i="7"/>
  <c r="N46" i="7"/>
  <c r="H46" i="7"/>
  <c r="I46" i="7"/>
  <c r="J46" i="7"/>
  <c r="F46" i="7"/>
  <c r="AP47" i="7"/>
  <c r="AL47" i="7"/>
  <c r="AH47" i="7"/>
  <c r="AD47" i="7"/>
  <c r="Z47" i="7"/>
  <c r="V47" i="7"/>
  <c r="P47" i="7"/>
  <c r="Q47" i="7"/>
  <c r="R47" i="7"/>
  <c r="L47" i="7"/>
  <c r="M47" i="7"/>
  <c r="N47" i="7"/>
  <c r="H47" i="7"/>
  <c r="I47" i="7"/>
  <c r="J47" i="7"/>
  <c r="F47" i="7"/>
  <c r="AP48" i="7"/>
  <c r="AL48" i="7"/>
  <c r="AH48" i="7"/>
  <c r="AD48" i="7"/>
  <c r="Z48" i="7"/>
  <c r="V48" i="7"/>
  <c r="P48" i="7"/>
  <c r="Q48" i="7"/>
  <c r="R48" i="7"/>
  <c r="L48" i="7"/>
  <c r="M48" i="7"/>
  <c r="N48" i="7"/>
  <c r="H48" i="7"/>
  <c r="I48" i="7"/>
  <c r="J48" i="7"/>
  <c r="F48" i="7"/>
  <c r="AP49" i="7"/>
  <c r="AL49" i="7"/>
  <c r="AH49" i="7"/>
  <c r="AD49" i="7"/>
  <c r="Z49" i="7"/>
  <c r="V49" i="7"/>
  <c r="P49" i="7"/>
  <c r="Q49" i="7"/>
  <c r="R49" i="7"/>
  <c r="L49" i="7"/>
  <c r="M49" i="7"/>
  <c r="N49" i="7"/>
  <c r="H49" i="7"/>
  <c r="I49" i="7"/>
  <c r="J49" i="7"/>
  <c r="F49" i="7"/>
  <c r="AP50" i="7"/>
  <c r="AL50" i="7"/>
  <c r="AH50" i="7"/>
  <c r="AD50" i="7"/>
  <c r="Z50" i="7"/>
  <c r="V50" i="7"/>
  <c r="P50" i="7"/>
  <c r="Q50" i="7"/>
  <c r="R50" i="7"/>
  <c r="L50" i="7"/>
  <c r="M50" i="7"/>
  <c r="N50" i="7"/>
  <c r="H50" i="7"/>
  <c r="I50" i="7"/>
  <c r="J50" i="7"/>
  <c r="F50" i="7"/>
  <c r="AP51" i="7"/>
  <c r="AL51" i="7"/>
  <c r="AH51" i="7"/>
  <c r="AD51" i="7"/>
  <c r="Z51" i="7"/>
  <c r="V51" i="7"/>
  <c r="P51" i="7"/>
  <c r="Q51" i="7"/>
  <c r="R51" i="7"/>
  <c r="L51" i="7"/>
  <c r="M51" i="7"/>
  <c r="N51" i="7"/>
  <c r="H51" i="7"/>
  <c r="I51" i="7"/>
  <c r="J51" i="7"/>
  <c r="F51" i="7"/>
  <c r="AP52" i="7"/>
  <c r="AL52" i="7"/>
  <c r="AH52" i="7"/>
  <c r="AD52" i="7"/>
  <c r="Z52" i="7"/>
  <c r="V52" i="7"/>
  <c r="P52" i="7"/>
  <c r="Q52" i="7"/>
  <c r="R52" i="7"/>
  <c r="L52" i="7"/>
  <c r="M52" i="7"/>
  <c r="N52" i="7"/>
  <c r="H52" i="7"/>
  <c r="I52" i="7"/>
  <c r="J52" i="7"/>
  <c r="F52" i="7"/>
  <c r="AP53" i="7"/>
  <c r="AL53" i="7"/>
  <c r="AH53" i="7"/>
  <c r="AD53" i="7"/>
  <c r="Z53" i="7"/>
  <c r="V53" i="7"/>
  <c r="P53" i="7"/>
  <c r="Q53" i="7"/>
  <c r="R53" i="7"/>
  <c r="L53" i="7"/>
  <c r="M53" i="7"/>
  <c r="N53" i="7"/>
  <c r="H53" i="7"/>
  <c r="I53" i="7"/>
  <c r="J53" i="7"/>
  <c r="F53" i="7"/>
  <c r="AP54" i="7"/>
  <c r="AL54" i="7"/>
  <c r="AH54" i="7"/>
  <c r="AD54" i="7"/>
  <c r="Z54" i="7"/>
  <c r="V54" i="7"/>
  <c r="P54" i="7"/>
  <c r="Q54" i="7"/>
  <c r="R54" i="7"/>
  <c r="L54" i="7"/>
  <c r="M54" i="7"/>
  <c r="N54" i="7"/>
  <c r="H54" i="7"/>
  <c r="I54" i="7"/>
  <c r="J54" i="7"/>
  <c r="F54" i="7"/>
  <c r="AP55" i="7"/>
  <c r="AL55" i="7"/>
  <c r="AH55" i="7"/>
  <c r="AD55" i="7"/>
  <c r="Z55" i="7"/>
  <c r="V55" i="7"/>
  <c r="P55" i="7"/>
  <c r="Q55" i="7"/>
  <c r="R55" i="7"/>
  <c r="L55" i="7"/>
  <c r="M55" i="7"/>
  <c r="N55" i="7"/>
  <c r="H55" i="7"/>
  <c r="I55" i="7"/>
  <c r="J55" i="7"/>
  <c r="F55" i="7"/>
  <c r="AP56" i="7"/>
  <c r="AL56" i="7"/>
  <c r="AH56" i="7"/>
  <c r="AD56" i="7"/>
  <c r="Z56" i="7"/>
  <c r="V56" i="7"/>
  <c r="P56" i="7"/>
  <c r="Q56" i="7"/>
  <c r="R56" i="7"/>
  <c r="L56" i="7"/>
  <c r="M56" i="7"/>
  <c r="N56" i="7"/>
  <c r="H56" i="7"/>
  <c r="I56" i="7"/>
  <c r="J56" i="7"/>
  <c r="F56" i="7"/>
  <c r="AP59" i="7"/>
  <c r="AL59" i="7"/>
  <c r="AH59" i="7"/>
  <c r="AD59" i="7"/>
  <c r="Z59" i="7"/>
  <c r="V59" i="7"/>
  <c r="P59" i="7"/>
  <c r="Q59" i="7"/>
  <c r="R59" i="7"/>
  <c r="L59" i="7"/>
  <c r="M59" i="7"/>
  <c r="N59" i="7"/>
  <c r="H59" i="7"/>
  <c r="I59" i="7"/>
  <c r="J59" i="7"/>
  <c r="F59" i="7"/>
  <c r="AP60" i="7"/>
  <c r="AL60" i="7"/>
  <c r="AH60" i="7"/>
  <c r="AD60" i="7"/>
  <c r="Z60" i="7"/>
  <c r="V60" i="7"/>
  <c r="P60" i="7"/>
  <c r="Q60" i="7"/>
  <c r="R60" i="7"/>
  <c r="L60" i="7"/>
  <c r="M60" i="7"/>
  <c r="N60" i="7"/>
  <c r="H60" i="7"/>
  <c r="I60" i="7"/>
  <c r="J60" i="7"/>
  <c r="F60" i="7"/>
  <c r="AP61" i="7"/>
  <c r="AL61" i="7"/>
  <c r="AH61" i="7"/>
  <c r="AD61" i="7"/>
  <c r="Z61" i="7"/>
  <c r="V61" i="7"/>
  <c r="P61" i="7"/>
  <c r="Q61" i="7"/>
  <c r="R61" i="7"/>
  <c r="L61" i="7"/>
  <c r="M61" i="7"/>
  <c r="N61" i="7"/>
  <c r="H61" i="7"/>
  <c r="I61" i="7"/>
  <c r="J61" i="7"/>
  <c r="F61" i="7"/>
  <c r="AP62" i="7"/>
  <c r="AL62" i="7"/>
  <c r="AH62" i="7"/>
  <c r="AD62" i="7"/>
  <c r="Z62" i="7"/>
  <c r="V62" i="7"/>
  <c r="P62" i="7"/>
  <c r="Q62" i="7"/>
  <c r="R62" i="7"/>
  <c r="L62" i="7"/>
  <c r="M62" i="7"/>
  <c r="N62" i="7"/>
  <c r="H62" i="7"/>
  <c r="I62" i="7"/>
  <c r="J62" i="7"/>
  <c r="F62" i="7"/>
  <c r="AP63" i="7"/>
  <c r="AL63" i="7"/>
  <c r="AH63" i="7"/>
  <c r="AD63" i="7"/>
  <c r="Z63" i="7"/>
  <c r="V63" i="7"/>
  <c r="P63" i="7"/>
  <c r="Q63" i="7"/>
  <c r="R63" i="7"/>
  <c r="L63" i="7"/>
  <c r="M63" i="7"/>
  <c r="N63" i="7"/>
  <c r="H63" i="7"/>
  <c r="I63" i="7"/>
  <c r="J63" i="7"/>
  <c r="F63" i="7"/>
  <c r="AP66" i="7"/>
  <c r="AL66" i="7"/>
  <c r="AH66" i="7"/>
  <c r="AD66" i="7"/>
  <c r="Z66" i="7"/>
  <c r="V66" i="7"/>
  <c r="P66" i="7"/>
  <c r="Q66" i="7"/>
  <c r="R66" i="7"/>
  <c r="L66" i="7"/>
  <c r="M66" i="7"/>
  <c r="N66" i="7"/>
  <c r="H66" i="7"/>
  <c r="I66" i="7"/>
  <c r="J66" i="7"/>
  <c r="F66" i="7"/>
  <c r="AP67" i="7"/>
  <c r="AL67" i="7"/>
  <c r="AH67" i="7"/>
  <c r="AD67" i="7"/>
  <c r="Z67" i="7"/>
  <c r="V67" i="7"/>
  <c r="P67" i="7"/>
  <c r="Q67" i="7"/>
  <c r="R67" i="7"/>
  <c r="L67" i="7"/>
  <c r="M67" i="7"/>
  <c r="N67" i="7"/>
  <c r="H67" i="7"/>
  <c r="I67" i="7"/>
  <c r="J67" i="7"/>
  <c r="F67" i="7"/>
  <c r="AP68" i="7"/>
  <c r="AL68" i="7"/>
  <c r="AH68" i="7"/>
  <c r="AD68" i="7"/>
  <c r="Z68" i="7"/>
  <c r="V68" i="7"/>
  <c r="P68" i="7"/>
  <c r="Q68" i="7"/>
  <c r="R68" i="7"/>
  <c r="L68" i="7"/>
  <c r="M68" i="7"/>
  <c r="N68" i="7"/>
  <c r="H68" i="7"/>
  <c r="I68" i="7"/>
  <c r="J68" i="7"/>
  <c r="F68" i="7"/>
  <c r="AP69" i="7"/>
  <c r="AL69" i="7"/>
  <c r="AH69" i="7"/>
  <c r="AD69" i="7"/>
  <c r="Z69" i="7"/>
  <c r="V69" i="7"/>
  <c r="P69" i="7"/>
  <c r="Q69" i="7"/>
  <c r="R69" i="7"/>
  <c r="L69" i="7"/>
  <c r="M69" i="7"/>
  <c r="N69" i="7"/>
  <c r="H69" i="7"/>
  <c r="I69" i="7"/>
  <c r="J69" i="7"/>
  <c r="F69" i="7"/>
  <c r="AP70" i="7"/>
  <c r="AL70" i="7"/>
  <c r="AH70" i="7"/>
  <c r="AD70" i="7"/>
  <c r="Z70" i="7"/>
  <c r="V70" i="7"/>
  <c r="P70" i="7"/>
  <c r="Q70" i="7"/>
  <c r="R70" i="7"/>
  <c r="L70" i="7"/>
  <c r="M70" i="7"/>
  <c r="N70" i="7"/>
  <c r="H70" i="7"/>
  <c r="I70" i="7"/>
  <c r="J70" i="7"/>
  <c r="F70" i="7"/>
  <c r="AP71" i="7"/>
  <c r="AL71" i="7"/>
  <c r="AH71" i="7"/>
  <c r="AD71" i="7"/>
  <c r="Z71" i="7"/>
  <c r="V71" i="7"/>
  <c r="P71" i="7"/>
  <c r="Q71" i="7"/>
  <c r="R71" i="7"/>
  <c r="L71" i="7"/>
  <c r="M71" i="7"/>
  <c r="N71" i="7"/>
  <c r="H71" i="7"/>
  <c r="I71" i="7"/>
  <c r="J71" i="7"/>
  <c r="F71" i="7"/>
  <c r="AP74" i="7"/>
  <c r="AL74" i="7"/>
  <c r="AH74" i="7"/>
  <c r="AD74" i="7"/>
  <c r="Z74" i="7"/>
  <c r="V74" i="7"/>
  <c r="P74" i="7"/>
  <c r="Q74" i="7"/>
  <c r="R74" i="7"/>
  <c r="L74" i="7"/>
  <c r="M74" i="7"/>
  <c r="N74" i="7"/>
  <c r="H74" i="7"/>
  <c r="I74" i="7"/>
  <c r="J74" i="7"/>
  <c r="F74" i="7"/>
  <c r="AP75" i="7"/>
  <c r="AL75" i="7"/>
  <c r="AH75" i="7"/>
  <c r="AD75" i="7"/>
  <c r="Z75" i="7"/>
  <c r="V75" i="7"/>
  <c r="P75" i="7"/>
  <c r="Q75" i="7"/>
  <c r="R75" i="7"/>
  <c r="L75" i="7"/>
  <c r="M75" i="7"/>
  <c r="N75" i="7"/>
  <c r="H75" i="7"/>
  <c r="I75" i="7"/>
  <c r="J75" i="7"/>
  <c r="F75" i="7"/>
  <c r="AP76" i="7"/>
  <c r="AL76" i="7"/>
  <c r="AH76" i="7"/>
  <c r="AD76" i="7"/>
  <c r="Z76" i="7"/>
  <c r="V76" i="7"/>
  <c r="P76" i="7"/>
  <c r="Q76" i="7"/>
  <c r="R76" i="7"/>
  <c r="L76" i="7"/>
  <c r="M76" i="7"/>
  <c r="N76" i="7"/>
  <c r="H76" i="7"/>
  <c r="I76" i="7"/>
  <c r="J76" i="7"/>
  <c r="F76" i="7"/>
  <c r="AP77" i="7"/>
  <c r="AL77" i="7"/>
  <c r="AH77" i="7"/>
  <c r="AD77" i="7"/>
  <c r="Z77" i="7"/>
  <c r="V77" i="7"/>
  <c r="P77" i="7"/>
  <c r="Q77" i="7"/>
  <c r="R77" i="7"/>
  <c r="L77" i="7"/>
  <c r="M77" i="7"/>
  <c r="N77" i="7"/>
  <c r="H77" i="7"/>
  <c r="I77" i="7"/>
  <c r="J77" i="7"/>
  <c r="F77" i="7"/>
  <c r="AP78" i="7"/>
  <c r="AL78" i="7"/>
  <c r="AH78" i="7"/>
  <c r="AD78" i="7"/>
  <c r="Z78" i="7"/>
  <c r="V78" i="7"/>
  <c r="P78" i="7"/>
  <c r="Q78" i="7"/>
  <c r="R78" i="7"/>
  <c r="L78" i="7"/>
  <c r="M78" i="7"/>
  <c r="N78" i="7"/>
  <c r="H78" i="7"/>
  <c r="I78" i="7"/>
  <c r="J78" i="7"/>
  <c r="F78" i="7"/>
  <c r="AP79" i="7"/>
  <c r="AL79" i="7"/>
  <c r="AH79" i="7"/>
  <c r="AD79" i="7"/>
  <c r="Z79" i="7"/>
  <c r="V79" i="7"/>
  <c r="P79" i="7"/>
  <c r="Q79" i="7"/>
  <c r="R79" i="7"/>
  <c r="L79" i="7"/>
  <c r="M79" i="7"/>
  <c r="N79" i="7"/>
  <c r="H79" i="7"/>
  <c r="I79" i="7"/>
  <c r="J79" i="7"/>
  <c r="F79" i="7"/>
  <c r="AP82" i="7"/>
  <c r="AL82" i="7"/>
  <c r="AH82" i="7"/>
  <c r="AD82" i="7"/>
  <c r="Z82" i="7"/>
  <c r="V82" i="7"/>
  <c r="P82" i="7"/>
  <c r="Q82" i="7"/>
  <c r="R82" i="7"/>
  <c r="L82" i="7"/>
  <c r="M82" i="7"/>
  <c r="N82" i="7"/>
  <c r="H82" i="7"/>
  <c r="I82" i="7"/>
  <c r="J82" i="7"/>
  <c r="F82" i="7"/>
  <c r="AP83" i="7"/>
  <c r="AL83" i="7"/>
  <c r="AH83" i="7"/>
  <c r="AD83" i="7"/>
  <c r="Z83" i="7"/>
  <c r="V83" i="7"/>
  <c r="P83" i="7"/>
  <c r="Q83" i="7"/>
  <c r="R83" i="7"/>
  <c r="L83" i="7"/>
  <c r="M83" i="7"/>
  <c r="N83" i="7"/>
  <c r="H83" i="7"/>
  <c r="I83" i="7"/>
  <c r="J83" i="7"/>
  <c r="F83" i="7"/>
  <c r="AP84" i="7"/>
  <c r="AL84" i="7"/>
  <c r="AH84" i="7"/>
  <c r="AD84" i="7"/>
  <c r="Z84" i="7"/>
  <c r="V84" i="7"/>
  <c r="P84" i="7"/>
  <c r="Q84" i="7"/>
  <c r="R84" i="7"/>
  <c r="L84" i="7"/>
  <c r="M84" i="7"/>
  <c r="N84" i="7"/>
  <c r="H84" i="7"/>
  <c r="I84" i="7"/>
  <c r="J84" i="7"/>
  <c r="F84" i="7"/>
  <c r="AP85" i="7"/>
  <c r="AL85" i="7"/>
  <c r="AH85" i="7"/>
  <c r="AD85" i="7"/>
  <c r="Z85" i="7"/>
  <c r="V85" i="7"/>
  <c r="P85" i="7"/>
  <c r="Q85" i="7"/>
  <c r="R85" i="7"/>
  <c r="L85" i="7"/>
  <c r="M85" i="7"/>
  <c r="N85" i="7"/>
  <c r="H85" i="7"/>
  <c r="I85" i="7"/>
  <c r="J85" i="7"/>
  <c r="F85" i="7"/>
  <c r="AP86" i="7"/>
  <c r="AL86" i="7"/>
  <c r="AH86" i="7"/>
  <c r="AD86" i="7"/>
  <c r="Z86" i="7"/>
  <c r="V86" i="7"/>
  <c r="P86" i="7"/>
  <c r="Q86" i="7"/>
  <c r="R86" i="7"/>
  <c r="L86" i="7"/>
  <c r="M86" i="7"/>
  <c r="N86" i="7"/>
  <c r="H86" i="7"/>
  <c r="I86" i="7"/>
  <c r="J86" i="7"/>
  <c r="F86" i="7"/>
  <c r="AP87" i="7"/>
  <c r="AL87" i="7"/>
  <c r="AH87" i="7"/>
  <c r="AD87" i="7"/>
  <c r="Z87" i="7"/>
  <c r="V87" i="7"/>
  <c r="P87" i="7"/>
  <c r="Q87" i="7"/>
  <c r="R87" i="7"/>
  <c r="L87" i="7"/>
  <c r="M87" i="7"/>
  <c r="N87" i="7"/>
  <c r="H87" i="7"/>
  <c r="I87" i="7"/>
  <c r="J87" i="7"/>
  <c r="F87" i="7"/>
  <c r="AP90" i="7"/>
  <c r="AL90" i="7"/>
  <c r="AH90" i="7"/>
  <c r="AD90" i="7"/>
  <c r="Z90" i="7"/>
  <c r="V90" i="7"/>
  <c r="P90" i="7"/>
  <c r="Q90" i="7"/>
  <c r="R90" i="7"/>
  <c r="L90" i="7"/>
  <c r="M90" i="7"/>
  <c r="N90" i="7"/>
  <c r="H90" i="7"/>
  <c r="I90" i="7"/>
  <c r="J90" i="7"/>
  <c r="F90" i="7"/>
  <c r="AP91" i="7"/>
  <c r="AL91" i="7"/>
  <c r="AH91" i="7"/>
  <c r="AD91" i="7"/>
  <c r="Z91" i="7"/>
  <c r="V91" i="7"/>
  <c r="P91" i="7"/>
  <c r="Q91" i="7"/>
  <c r="R91" i="7"/>
  <c r="L91" i="7"/>
  <c r="M91" i="7"/>
  <c r="N91" i="7"/>
  <c r="H91" i="7"/>
  <c r="I91" i="7"/>
  <c r="J91" i="7"/>
  <c r="F91" i="7"/>
  <c r="AP92" i="7"/>
  <c r="AL92" i="7"/>
  <c r="AH92" i="7"/>
  <c r="AD92" i="7"/>
  <c r="Z92" i="7"/>
  <c r="V92" i="7"/>
  <c r="P92" i="7"/>
  <c r="Q92" i="7"/>
  <c r="R92" i="7"/>
  <c r="L92" i="7"/>
  <c r="M92" i="7"/>
  <c r="N92" i="7"/>
  <c r="H92" i="7"/>
  <c r="I92" i="7"/>
  <c r="J92" i="7"/>
  <c r="F92" i="7"/>
  <c r="AP93" i="7"/>
  <c r="AL93" i="7"/>
  <c r="AH93" i="7"/>
  <c r="AD93" i="7"/>
  <c r="Z93" i="7"/>
  <c r="V93" i="7"/>
  <c r="P93" i="7"/>
  <c r="Q93" i="7"/>
  <c r="R93" i="7"/>
  <c r="L93" i="7"/>
  <c r="M93" i="7"/>
  <c r="N93" i="7"/>
  <c r="H93" i="7"/>
  <c r="I93" i="7"/>
  <c r="J93" i="7"/>
  <c r="F93" i="7"/>
  <c r="AP94" i="7"/>
  <c r="AL94" i="7"/>
  <c r="AH94" i="7"/>
  <c r="AD94" i="7"/>
  <c r="Z94" i="7"/>
  <c r="V94" i="7"/>
  <c r="P94" i="7"/>
  <c r="Q94" i="7"/>
  <c r="R94" i="7"/>
  <c r="L94" i="7"/>
  <c r="M94" i="7"/>
  <c r="N94" i="7"/>
  <c r="H94" i="7"/>
  <c r="I94" i="7"/>
  <c r="J94" i="7"/>
  <c r="F94" i="7"/>
  <c r="AP95" i="7"/>
  <c r="AL95" i="7"/>
  <c r="AH95" i="7"/>
  <c r="AD95" i="7"/>
  <c r="Z95" i="7"/>
  <c r="V95" i="7"/>
  <c r="P95" i="7"/>
  <c r="Q95" i="7"/>
  <c r="R95" i="7"/>
  <c r="L95" i="7"/>
  <c r="M95" i="7"/>
  <c r="N95" i="7"/>
  <c r="H95" i="7"/>
  <c r="I95" i="7"/>
  <c r="J95" i="7"/>
  <c r="F95" i="7"/>
  <c r="AP96" i="7"/>
  <c r="AL96" i="7"/>
  <c r="AH96" i="7"/>
  <c r="AD96" i="7"/>
  <c r="Z96" i="7"/>
  <c r="V96" i="7"/>
  <c r="P96" i="7"/>
  <c r="Q96" i="7"/>
  <c r="R96" i="7"/>
  <c r="L96" i="7"/>
  <c r="M96" i="7"/>
  <c r="N96" i="7"/>
  <c r="H96" i="7"/>
  <c r="I96" i="7"/>
  <c r="J96" i="7"/>
  <c r="F96" i="7"/>
  <c r="AP97" i="7"/>
  <c r="AL97" i="7"/>
  <c r="AH97" i="7"/>
  <c r="AD97" i="7"/>
  <c r="Z97" i="7"/>
  <c r="V97" i="7"/>
  <c r="P97" i="7"/>
  <c r="Q97" i="7"/>
  <c r="R97" i="7"/>
  <c r="L97" i="7"/>
  <c r="M97" i="7"/>
  <c r="N97" i="7"/>
  <c r="H97" i="7"/>
  <c r="I97" i="7"/>
  <c r="J97" i="7"/>
  <c r="F97" i="7"/>
  <c r="AP99" i="7"/>
  <c r="AL99" i="7"/>
  <c r="AH99" i="7"/>
  <c r="AD99" i="7"/>
  <c r="Z99" i="7"/>
  <c r="V99" i="7"/>
  <c r="P99" i="7"/>
  <c r="Q99" i="7"/>
  <c r="R99" i="7"/>
  <c r="L99" i="7"/>
  <c r="M99" i="7"/>
  <c r="N99" i="7"/>
  <c r="H99" i="7"/>
  <c r="I99" i="7"/>
  <c r="J99" i="7"/>
  <c r="F99" i="7"/>
  <c r="AP100" i="7"/>
  <c r="AL100" i="7"/>
  <c r="AH100" i="7"/>
  <c r="AD100" i="7"/>
  <c r="Z100" i="7"/>
  <c r="V100" i="7"/>
  <c r="P100" i="7"/>
  <c r="Q100" i="7"/>
  <c r="R100" i="7"/>
  <c r="L100" i="7"/>
  <c r="M100" i="7"/>
  <c r="N100" i="7"/>
  <c r="H100" i="7"/>
  <c r="I100" i="7"/>
  <c r="J100" i="7"/>
  <c r="F100" i="7"/>
  <c r="AP101" i="7"/>
  <c r="AL101" i="7"/>
  <c r="AH101" i="7"/>
  <c r="AD101" i="7"/>
  <c r="Z101" i="7"/>
  <c r="V101" i="7"/>
  <c r="P101" i="7"/>
  <c r="Q101" i="7"/>
  <c r="R101" i="7"/>
  <c r="L101" i="7"/>
  <c r="M101" i="7"/>
  <c r="N101" i="7"/>
  <c r="H101" i="7"/>
  <c r="I101" i="7"/>
  <c r="J101" i="7"/>
  <c r="F101" i="7"/>
  <c r="AP102" i="7"/>
  <c r="AL102" i="7"/>
  <c r="AH102" i="7"/>
  <c r="AD102" i="7"/>
  <c r="Z102" i="7"/>
  <c r="V102" i="7"/>
  <c r="P102" i="7"/>
  <c r="Q102" i="7"/>
  <c r="R102" i="7"/>
  <c r="L102" i="7"/>
  <c r="M102" i="7"/>
  <c r="N102" i="7"/>
  <c r="H102" i="7"/>
  <c r="I102" i="7"/>
  <c r="J102" i="7"/>
  <c r="F102" i="7"/>
  <c r="AP103" i="7"/>
  <c r="AL103" i="7"/>
  <c r="AH103" i="7"/>
  <c r="AD103" i="7"/>
  <c r="Z103" i="7"/>
  <c r="V103" i="7"/>
  <c r="P103" i="7"/>
  <c r="Q103" i="7"/>
  <c r="R103" i="7"/>
  <c r="L103" i="7"/>
  <c r="M103" i="7"/>
  <c r="N103" i="7"/>
  <c r="H103" i="7"/>
  <c r="I103" i="7"/>
  <c r="J103" i="7"/>
  <c r="F103" i="7"/>
  <c r="AP105" i="7"/>
  <c r="AL105" i="7"/>
  <c r="AH105" i="7"/>
  <c r="AD105" i="7"/>
  <c r="Z105" i="7"/>
  <c r="V105" i="7"/>
  <c r="P105" i="7"/>
  <c r="Q105" i="7"/>
  <c r="R105" i="7"/>
  <c r="L105" i="7"/>
  <c r="M105" i="7"/>
  <c r="N105" i="7"/>
  <c r="H105" i="7"/>
  <c r="I105" i="7"/>
  <c r="J105" i="7"/>
  <c r="F105" i="7"/>
  <c r="AP106" i="7"/>
  <c r="AL106" i="7"/>
  <c r="AH106" i="7"/>
  <c r="AD106" i="7"/>
  <c r="Z106" i="7"/>
  <c r="V106" i="7"/>
  <c r="P106" i="7"/>
  <c r="Q106" i="7"/>
  <c r="R106" i="7"/>
  <c r="L106" i="7"/>
  <c r="M106" i="7"/>
  <c r="N106" i="7"/>
  <c r="H106" i="7"/>
  <c r="I106" i="7"/>
  <c r="J106" i="7"/>
  <c r="F106" i="7"/>
  <c r="AP107" i="7"/>
  <c r="AL107" i="7"/>
  <c r="AH107" i="7"/>
  <c r="AD107" i="7"/>
  <c r="Z107" i="7"/>
  <c r="V107" i="7"/>
  <c r="P107" i="7"/>
  <c r="Q107" i="7"/>
  <c r="R107" i="7"/>
  <c r="L107" i="7"/>
  <c r="M107" i="7"/>
  <c r="N107" i="7"/>
  <c r="H107" i="7"/>
  <c r="I107" i="7"/>
  <c r="J107" i="7"/>
  <c r="F107" i="7"/>
  <c r="AP108" i="7"/>
  <c r="AL108" i="7"/>
  <c r="AH108" i="7"/>
  <c r="AD108" i="7"/>
  <c r="Z108" i="7"/>
  <c r="V108" i="7"/>
  <c r="P108" i="7"/>
  <c r="Q108" i="7"/>
  <c r="R108" i="7"/>
  <c r="L108" i="7"/>
  <c r="M108" i="7"/>
  <c r="N108" i="7"/>
  <c r="H108" i="7"/>
  <c r="I108" i="7"/>
  <c r="J108" i="7"/>
  <c r="F108" i="7"/>
  <c r="AP109" i="7"/>
  <c r="AL109" i="7"/>
  <c r="AH109" i="7"/>
  <c r="AD109" i="7"/>
  <c r="Z109" i="7"/>
  <c r="V109" i="7"/>
  <c r="P109" i="7"/>
  <c r="Q109" i="7"/>
  <c r="R109" i="7"/>
  <c r="L109" i="7"/>
  <c r="M109" i="7"/>
  <c r="N109" i="7"/>
  <c r="H109" i="7"/>
  <c r="I109" i="7"/>
  <c r="J109" i="7"/>
  <c r="F109" i="7"/>
  <c r="AP111" i="7"/>
  <c r="AL111" i="7"/>
  <c r="AH111" i="7"/>
  <c r="AD111" i="7"/>
  <c r="Z111" i="7"/>
  <c r="V111" i="7"/>
  <c r="P111" i="7"/>
  <c r="Q111" i="7"/>
  <c r="R111" i="7"/>
  <c r="L111" i="7"/>
  <c r="M111" i="7"/>
  <c r="N111" i="7"/>
  <c r="H111" i="7"/>
  <c r="I111" i="7"/>
  <c r="J111" i="7"/>
  <c r="F111" i="7"/>
  <c r="AP112" i="7"/>
  <c r="AL112" i="7"/>
  <c r="AH112" i="7"/>
  <c r="AD112" i="7"/>
  <c r="Z112" i="7"/>
  <c r="V112" i="7"/>
  <c r="P112" i="7"/>
  <c r="Q112" i="7"/>
  <c r="R112" i="7"/>
  <c r="L112" i="7"/>
  <c r="M112" i="7"/>
  <c r="N112" i="7"/>
  <c r="H112" i="7"/>
  <c r="I112" i="7"/>
  <c r="J112" i="7"/>
  <c r="F112" i="7"/>
  <c r="AP113" i="7"/>
  <c r="AL113" i="7"/>
  <c r="AH113" i="7"/>
  <c r="AD113" i="7"/>
  <c r="Z113" i="7"/>
  <c r="V113" i="7"/>
  <c r="P113" i="7"/>
  <c r="Q113" i="7"/>
  <c r="R113" i="7"/>
  <c r="L113" i="7"/>
  <c r="M113" i="7"/>
  <c r="N113" i="7"/>
  <c r="H113" i="7"/>
  <c r="I113" i="7"/>
  <c r="J113" i="7"/>
  <c r="F113" i="7"/>
  <c r="AP114" i="7"/>
  <c r="AL114" i="7"/>
  <c r="AH114" i="7"/>
  <c r="AD114" i="7"/>
  <c r="Z114" i="7"/>
  <c r="V114" i="7"/>
  <c r="P114" i="7"/>
  <c r="Q114" i="7"/>
  <c r="R114" i="7"/>
  <c r="L114" i="7"/>
  <c r="M114" i="7"/>
  <c r="N114" i="7"/>
  <c r="H114" i="7"/>
  <c r="I114" i="7"/>
  <c r="J114" i="7"/>
  <c r="F114" i="7"/>
  <c r="AP115" i="7"/>
  <c r="AL115" i="7"/>
  <c r="AH115" i="7"/>
  <c r="AD115" i="7"/>
  <c r="Z115" i="7"/>
  <c r="V115" i="7"/>
  <c r="P115" i="7"/>
  <c r="Q115" i="7"/>
  <c r="R115" i="7"/>
  <c r="L115" i="7"/>
  <c r="M115" i="7"/>
  <c r="N115" i="7"/>
  <c r="H115" i="7"/>
  <c r="I115" i="7"/>
  <c r="J115" i="7"/>
  <c r="F115" i="7"/>
  <c r="AP117" i="7"/>
  <c r="AL117" i="7"/>
  <c r="AH117" i="7"/>
  <c r="AD117" i="7"/>
  <c r="Z117" i="7"/>
  <c r="V117" i="7"/>
  <c r="P117" i="7"/>
  <c r="Q117" i="7"/>
  <c r="R117" i="7"/>
  <c r="L117" i="7"/>
  <c r="M117" i="7"/>
  <c r="N117" i="7"/>
  <c r="H117" i="7"/>
  <c r="I117" i="7"/>
  <c r="J117" i="7"/>
  <c r="F117" i="7"/>
  <c r="AP118" i="7"/>
  <c r="AL118" i="7"/>
  <c r="AH118" i="7"/>
  <c r="AD118" i="7"/>
  <c r="Z118" i="7"/>
  <c r="V118" i="7"/>
  <c r="P118" i="7"/>
  <c r="Q118" i="7"/>
  <c r="R118" i="7"/>
  <c r="L118" i="7"/>
  <c r="M118" i="7"/>
  <c r="N118" i="7"/>
  <c r="H118" i="7"/>
  <c r="I118" i="7"/>
  <c r="J118" i="7"/>
  <c r="F118" i="7"/>
  <c r="AP119" i="7"/>
  <c r="AL119" i="7"/>
  <c r="AH119" i="7"/>
  <c r="AD119" i="7"/>
  <c r="Z119" i="7"/>
  <c r="V119" i="7"/>
  <c r="P119" i="7"/>
  <c r="Q119" i="7"/>
  <c r="R119" i="7"/>
  <c r="L119" i="7"/>
  <c r="M119" i="7"/>
  <c r="N119" i="7"/>
  <c r="H119" i="7"/>
  <c r="I119" i="7"/>
  <c r="J119" i="7"/>
  <c r="F119" i="7"/>
  <c r="AP120" i="7"/>
  <c r="AL120" i="7"/>
  <c r="AH120" i="7"/>
  <c r="AD120" i="7"/>
  <c r="Z120" i="7"/>
  <c r="V120" i="7"/>
  <c r="P120" i="7"/>
  <c r="Q120" i="7"/>
  <c r="R120" i="7"/>
  <c r="L120" i="7"/>
  <c r="M120" i="7"/>
  <c r="N120" i="7"/>
  <c r="H120" i="7"/>
  <c r="I120" i="7"/>
  <c r="J120" i="7"/>
  <c r="F120" i="7"/>
  <c r="AP121" i="7"/>
  <c r="AL121" i="7"/>
  <c r="AH121" i="7"/>
  <c r="AD121" i="7"/>
  <c r="Z121" i="7"/>
  <c r="V121" i="7"/>
  <c r="P121" i="7"/>
  <c r="Q121" i="7"/>
  <c r="R121" i="7"/>
  <c r="L121" i="7"/>
  <c r="M121" i="7"/>
  <c r="N121" i="7"/>
  <c r="H121" i="7"/>
  <c r="I121" i="7"/>
  <c r="J121" i="7"/>
  <c r="F121" i="7"/>
  <c r="AP123" i="7"/>
  <c r="AL123" i="7"/>
  <c r="AH123" i="7"/>
  <c r="AD123" i="7"/>
  <c r="Z123" i="7"/>
  <c r="V123" i="7"/>
  <c r="P123" i="7"/>
  <c r="Q123" i="7"/>
  <c r="R123" i="7"/>
  <c r="L123" i="7"/>
  <c r="M123" i="7"/>
  <c r="N123" i="7"/>
  <c r="H123" i="7"/>
  <c r="I123" i="7"/>
  <c r="J123" i="7"/>
  <c r="F123" i="7"/>
  <c r="AP124" i="7"/>
  <c r="AL124" i="7"/>
  <c r="AH124" i="7"/>
  <c r="AD124" i="7"/>
  <c r="Z124" i="7"/>
  <c r="V124" i="7"/>
  <c r="P124" i="7"/>
  <c r="Q124" i="7"/>
  <c r="R124" i="7"/>
  <c r="L124" i="7"/>
  <c r="M124" i="7"/>
  <c r="N124" i="7"/>
  <c r="H124" i="7"/>
  <c r="I124" i="7"/>
  <c r="J124" i="7"/>
  <c r="F124" i="7"/>
  <c r="AP125" i="7"/>
  <c r="AL125" i="7"/>
  <c r="AH125" i="7"/>
  <c r="AD125" i="7"/>
  <c r="Z125" i="7"/>
  <c r="V125" i="7"/>
  <c r="P125" i="7"/>
  <c r="Q125" i="7"/>
  <c r="R125" i="7"/>
  <c r="L125" i="7"/>
  <c r="M125" i="7"/>
  <c r="N125" i="7"/>
  <c r="H125" i="7"/>
  <c r="I125" i="7"/>
  <c r="J125" i="7"/>
  <c r="F125" i="7"/>
  <c r="AP126" i="7"/>
  <c r="AL126" i="7"/>
  <c r="AH126" i="7"/>
  <c r="AD126" i="7"/>
  <c r="Z126" i="7"/>
  <c r="V126" i="7"/>
  <c r="P126" i="7"/>
  <c r="Q126" i="7"/>
  <c r="R126" i="7"/>
  <c r="L126" i="7"/>
  <c r="M126" i="7"/>
  <c r="N126" i="7"/>
  <c r="H126" i="7"/>
  <c r="I126" i="7"/>
  <c r="J126" i="7"/>
  <c r="F126" i="7"/>
  <c r="AP127" i="7"/>
  <c r="AL127" i="7"/>
  <c r="AH127" i="7"/>
  <c r="AD127" i="7"/>
  <c r="Z127" i="7"/>
  <c r="V127" i="7"/>
  <c r="P127" i="7"/>
  <c r="Q127" i="7"/>
  <c r="R127" i="7"/>
  <c r="L127" i="7"/>
  <c r="M127" i="7"/>
  <c r="N127" i="7"/>
  <c r="H127" i="7"/>
  <c r="I127" i="7"/>
  <c r="J127" i="7"/>
  <c r="F127" i="7"/>
  <c r="AP129" i="7"/>
  <c r="AL129" i="7"/>
  <c r="AH129" i="7"/>
  <c r="AD129" i="7"/>
  <c r="Z129" i="7"/>
  <c r="V129" i="7"/>
  <c r="P129" i="7"/>
  <c r="Q129" i="7"/>
  <c r="R129" i="7"/>
  <c r="L129" i="7"/>
  <c r="M129" i="7"/>
  <c r="N129" i="7"/>
  <c r="H129" i="7"/>
  <c r="I129" i="7"/>
  <c r="J129" i="7"/>
  <c r="F129" i="7"/>
  <c r="AP130" i="7"/>
  <c r="AL130" i="7"/>
  <c r="AH130" i="7"/>
  <c r="AD130" i="7"/>
  <c r="Z130" i="7"/>
  <c r="V130" i="7"/>
  <c r="P130" i="7"/>
  <c r="Q130" i="7"/>
  <c r="R130" i="7"/>
  <c r="L130" i="7"/>
  <c r="M130" i="7"/>
  <c r="N130" i="7"/>
  <c r="H130" i="7"/>
  <c r="I130" i="7"/>
  <c r="J130" i="7"/>
  <c r="F130" i="7"/>
  <c r="AP131" i="7"/>
  <c r="AL131" i="7"/>
  <c r="AH131" i="7"/>
  <c r="AD131" i="7"/>
  <c r="Z131" i="7"/>
  <c r="V131" i="7"/>
  <c r="P131" i="7"/>
  <c r="Q131" i="7"/>
  <c r="R131" i="7"/>
  <c r="L131" i="7"/>
  <c r="M131" i="7"/>
  <c r="N131" i="7"/>
  <c r="H131" i="7"/>
  <c r="I131" i="7"/>
  <c r="J131" i="7"/>
  <c r="F131" i="7"/>
  <c r="AP132" i="7"/>
  <c r="AL132" i="7"/>
  <c r="AH132" i="7"/>
  <c r="AD132" i="7"/>
  <c r="Z132" i="7"/>
  <c r="V132" i="7"/>
  <c r="P132" i="7"/>
  <c r="Q132" i="7"/>
  <c r="R132" i="7"/>
  <c r="L132" i="7"/>
  <c r="M132" i="7"/>
  <c r="N132" i="7"/>
  <c r="H132" i="7"/>
  <c r="I132" i="7"/>
  <c r="J132" i="7"/>
  <c r="F132" i="7"/>
  <c r="AP133" i="7"/>
  <c r="AL133" i="7"/>
  <c r="AH133" i="7"/>
  <c r="AD133" i="7"/>
  <c r="Z133" i="7"/>
  <c r="V133" i="7"/>
  <c r="P133" i="7"/>
  <c r="Q133" i="7"/>
  <c r="R133" i="7"/>
  <c r="L133" i="7"/>
  <c r="M133" i="7"/>
  <c r="N133" i="7"/>
  <c r="H133" i="7"/>
  <c r="I133" i="7"/>
  <c r="J133" i="7"/>
  <c r="F133" i="7"/>
  <c r="AP135" i="7"/>
  <c r="AL135" i="7"/>
  <c r="AH135" i="7"/>
  <c r="AD135" i="7"/>
  <c r="Z135" i="7"/>
  <c r="V135" i="7"/>
  <c r="P135" i="7"/>
  <c r="Q135" i="7"/>
  <c r="R135" i="7"/>
  <c r="L135" i="7"/>
  <c r="M135" i="7"/>
  <c r="N135" i="7"/>
  <c r="H135" i="7"/>
  <c r="I135" i="7"/>
  <c r="J135" i="7"/>
  <c r="F135" i="7"/>
  <c r="AP136" i="7"/>
  <c r="AL136" i="7"/>
  <c r="AH136" i="7"/>
  <c r="AD136" i="7"/>
  <c r="Z136" i="7"/>
  <c r="V136" i="7"/>
  <c r="P136" i="7"/>
  <c r="Q136" i="7"/>
  <c r="R136" i="7"/>
  <c r="L136" i="7"/>
  <c r="M136" i="7"/>
  <c r="N136" i="7"/>
  <c r="H136" i="7"/>
  <c r="I136" i="7"/>
  <c r="J136" i="7"/>
  <c r="F136" i="7"/>
  <c r="AP137" i="7"/>
  <c r="AL137" i="7"/>
  <c r="AH137" i="7"/>
  <c r="AD137" i="7"/>
  <c r="Z137" i="7"/>
  <c r="V137" i="7"/>
  <c r="P137" i="7"/>
  <c r="Q137" i="7"/>
  <c r="R137" i="7"/>
  <c r="L137" i="7"/>
  <c r="M137" i="7"/>
  <c r="N137" i="7"/>
  <c r="H137" i="7"/>
  <c r="I137" i="7"/>
  <c r="J137" i="7"/>
  <c r="F137" i="7"/>
  <c r="AP138" i="7"/>
  <c r="AL138" i="7"/>
  <c r="AH138" i="7"/>
  <c r="AD138" i="7"/>
  <c r="Z138" i="7"/>
  <c r="V138" i="7"/>
  <c r="P138" i="7"/>
  <c r="Q138" i="7"/>
  <c r="R138" i="7"/>
  <c r="L138" i="7"/>
  <c r="M138" i="7"/>
  <c r="N138" i="7"/>
  <c r="H138" i="7"/>
  <c r="I138" i="7"/>
  <c r="J138" i="7"/>
  <c r="F138" i="7"/>
  <c r="AP139" i="7"/>
  <c r="AL139" i="7"/>
  <c r="AH139" i="7"/>
  <c r="AD139" i="7"/>
  <c r="Z139" i="7"/>
  <c r="V139" i="7"/>
  <c r="P139" i="7"/>
  <c r="Q139" i="7"/>
  <c r="R139" i="7"/>
  <c r="L139" i="7"/>
  <c r="M139" i="7"/>
  <c r="N139" i="7"/>
  <c r="H139" i="7"/>
  <c r="I139" i="7"/>
  <c r="J139" i="7"/>
  <c r="F139" i="7"/>
  <c r="AP141" i="7"/>
  <c r="AL141" i="7"/>
  <c r="AH141" i="7"/>
  <c r="AD141" i="7"/>
  <c r="Z141" i="7"/>
  <c r="V141" i="7"/>
  <c r="P141" i="7"/>
  <c r="Q141" i="7"/>
  <c r="R141" i="7"/>
  <c r="L141" i="7"/>
  <c r="M141" i="7"/>
  <c r="N141" i="7"/>
  <c r="H141" i="7"/>
  <c r="I141" i="7"/>
  <c r="J141" i="7"/>
  <c r="F141" i="7"/>
  <c r="AP142" i="7"/>
  <c r="AL142" i="7"/>
  <c r="AH142" i="7"/>
  <c r="AD142" i="7"/>
  <c r="Z142" i="7"/>
  <c r="V142" i="7"/>
  <c r="P142" i="7"/>
  <c r="Q142" i="7"/>
  <c r="R142" i="7"/>
  <c r="L142" i="7"/>
  <c r="M142" i="7"/>
  <c r="N142" i="7"/>
  <c r="H142" i="7"/>
  <c r="I142" i="7"/>
  <c r="J142" i="7"/>
  <c r="F142" i="7"/>
  <c r="AP143" i="7"/>
  <c r="AL143" i="7"/>
  <c r="AH143" i="7"/>
  <c r="AD143" i="7"/>
  <c r="Z143" i="7"/>
  <c r="V143" i="7"/>
  <c r="P143" i="7"/>
  <c r="Q143" i="7"/>
  <c r="R143" i="7"/>
  <c r="L143" i="7"/>
  <c r="M143" i="7"/>
  <c r="N143" i="7"/>
  <c r="H143" i="7"/>
  <c r="I143" i="7"/>
  <c r="J143" i="7"/>
  <c r="F143" i="7"/>
  <c r="AP144" i="7"/>
  <c r="AL144" i="7"/>
  <c r="AH144" i="7"/>
  <c r="AD144" i="7"/>
  <c r="Z144" i="7"/>
  <c r="V144" i="7"/>
  <c r="P144" i="7"/>
  <c r="Q144" i="7"/>
  <c r="R144" i="7"/>
  <c r="L144" i="7"/>
  <c r="M144" i="7"/>
  <c r="N144" i="7"/>
  <c r="H144" i="7"/>
  <c r="I144" i="7"/>
  <c r="J144" i="7"/>
  <c r="F144" i="7"/>
  <c r="AP145" i="7"/>
  <c r="AL145" i="7"/>
  <c r="AH145" i="7"/>
  <c r="AD145" i="7"/>
  <c r="Z145" i="7"/>
  <c r="V145" i="7"/>
  <c r="P145" i="7"/>
  <c r="Q145" i="7"/>
  <c r="R145" i="7"/>
  <c r="L145" i="7"/>
  <c r="M145" i="7"/>
  <c r="N145" i="7"/>
  <c r="H145" i="7"/>
  <c r="I145" i="7"/>
  <c r="J145" i="7"/>
  <c r="F145" i="7"/>
  <c r="AP147" i="7"/>
  <c r="AL147" i="7"/>
  <c r="AH147" i="7"/>
  <c r="AD147" i="7"/>
  <c r="Z147" i="7"/>
  <c r="V147" i="7"/>
  <c r="P147" i="7"/>
  <c r="Q147" i="7"/>
  <c r="R147" i="7"/>
  <c r="L147" i="7"/>
  <c r="M147" i="7"/>
  <c r="N147" i="7"/>
  <c r="H147" i="7"/>
  <c r="I147" i="7"/>
  <c r="J147" i="7"/>
  <c r="F147" i="7"/>
  <c r="AP148" i="7"/>
  <c r="AL148" i="7"/>
  <c r="AH148" i="7"/>
  <c r="AD148" i="7"/>
  <c r="Z148" i="7"/>
  <c r="V148" i="7"/>
  <c r="P148" i="7"/>
  <c r="Q148" i="7"/>
  <c r="R148" i="7"/>
  <c r="L148" i="7"/>
  <c r="M148" i="7"/>
  <c r="N148" i="7"/>
  <c r="H148" i="7"/>
  <c r="I148" i="7"/>
  <c r="J148" i="7"/>
  <c r="F148" i="7"/>
  <c r="AP149" i="7"/>
  <c r="AL149" i="7"/>
  <c r="AH149" i="7"/>
  <c r="AD149" i="7"/>
  <c r="Z149" i="7"/>
  <c r="V149" i="7"/>
  <c r="P149" i="7"/>
  <c r="Q149" i="7"/>
  <c r="R149" i="7"/>
  <c r="L149" i="7"/>
  <c r="M149" i="7"/>
  <c r="N149" i="7"/>
  <c r="H149" i="7"/>
  <c r="I149" i="7"/>
  <c r="J149" i="7"/>
  <c r="F149" i="7"/>
  <c r="AP150" i="7"/>
  <c r="AL150" i="7"/>
  <c r="AH150" i="7"/>
  <c r="AD150" i="7"/>
  <c r="Z150" i="7"/>
  <c r="V150" i="7"/>
  <c r="P150" i="7"/>
  <c r="Q150" i="7"/>
  <c r="R150" i="7"/>
  <c r="L150" i="7"/>
  <c r="M150" i="7"/>
  <c r="N150" i="7"/>
  <c r="H150" i="7"/>
  <c r="I150" i="7"/>
  <c r="J150" i="7"/>
  <c r="F150" i="7"/>
  <c r="AP151" i="7"/>
  <c r="AL151" i="7"/>
  <c r="AH151" i="7"/>
  <c r="AD151" i="7"/>
  <c r="Z151" i="7"/>
  <c r="V151" i="7"/>
  <c r="P151" i="7"/>
  <c r="Q151" i="7"/>
  <c r="R151" i="7"/>
  <c r="L151" i="7"/>
  <c r="M151" i="7"/>
  <c r="N151" i="7"/>
  <c r="H151" i="7"/>
  <c r="I151" i="7"/>
  <c r="J151" i="7"/>
  <c r="F151" i="7"/>
  <c r="AP153" i="7"/>
  <c r="AL153" i="7"/>
  <c r="AH153" i="7"/>
  <c r="AD153" i="7"/>
  <c r="Z153" i="7"/>
  <c r="V153" i="7"/>
  <c r="P153" i="7"/>
  <c r="Q153" i="7"/>
  <c r="R153" i="7"/>
  <c r="L153" i="7"/>
  <c r="M153" i="7"/>
  <c r="N153" i="7"/>
  <c r="H153" i="7"/>
  <c r="I153" i="7"/>
  <c r="J153" i="7"/>
  <c r="F153" i="7"/>
  <c r="AP154" i="7"/>
  <c r="AL154" i="7"/>
  <c r="AH154" i="7"/>
  <c r="AD154" i="7"/>
  <c r="Z154" i="7"/>
  <c r="V154" i="7"/>
  <c r="P154" i="7"/>
  <c r="Q154" i="7"/>
  <c r="R154" i="7"/>
  <c r="L154" i="7"/>
  <c r="M154" i="7"/>
  <c r="N154" i="7"/>
  <c r="H154" i="7"/>
  <c r="I154" i="7"/>
  <c r="J154" i="7"/>
  <c r="F154" i="7"/>
  <c r="AP155" i="7"/>
  <c r="AL155" i="7"/>
  <c r="AH155" i="7"/>
  <c r="AD155" i="7"/>
  <c r="Z155" i="7"/>
  <c r="V155" i="7"/>
  <c r="P155" i="7"/>
  <c r="Q155" i="7"/>
  <c r="R155" i="7"/>
  <c r="L155" i="7"/>
  <c r="M155" i="7"/>
  <c r="N155" i="7"/>
  <c r="H155" i="7"/>
  <c r="I155" i="7"/>
  <c r="J155" i="7"/>
  <c r="F155" i="7"/>
  <c r="AP156" i="7"/>
  <c r="AL156" i="7"/>
  <c r="AH156" i="7"/>
  <c r="AD156" i="7"/>
  <c r="Z156" i="7"/>
  <c r="V156" i="7"/>
  <c r="P156" i="7"/>
  <c r="Q156" i="7"/>
  <c r="R156" i="7"/>
  <c r="L156" i="7"/>
  <c r="M156" i="7"/>
  <c r="N156" i="7"/>
  <c r="H156" i="7"/>
  <c r="I156" i="7"/>
  <c r="J156" i="7"/>
  <c r="F156" i="7"/>
  <c r="AP157" i="7"/>
  <c r="AL157" i="7"/>
  <c r="AH157" i="7"/>
  <c r="AD157" i="7"/>
  <c r="Z157" i="7"/>
  <c r="V157" i="7"/>
  <c r="P157" i="7"/>
  <c r="Q157" i="7"/>
  <c r="R157" i="7"/>
  <c r="L157" i="7"/>
  <c r="M157" i="7"/>
  <c r="N157" i="7"/>
  <c r="H157" i="7"/>
  <c r="I157" i="7"/>
  <c r="J157" i="7"/>
  <c r="F157" i="7"/>
  <c r="AP159" i="7"/>
  <c r="AL159" i="7"/>
  <c r="AH159" i="7"/>
  <c r="AD159" i="7"/>
  <c r="Z159" i="7"/>
  <c r="V159" i="7"/>
  <c r="P159" i="7"/>
  <c r="Q159" i="7"/>
  <c r="R159" i="7"/>
  <c r="L159" i="7"/>
  <c r="M159" i="7"/>
  <c r="N159" i="7"/>
  <c r="H159" i="7"/>
  <c r="I159" i="7"/>
  <c r="J159" i="7"/>
  <c r="F159" i="7"/>
  <c r="AP160" i="7"/>
  <c r="AL160" i="7"/>
  <c r="AH160" i="7"/>
  <c r="AD160" i="7"/>
  <c r="Z160" i="7"/>
  <c r="V160" i="7"/>
  <c r="P160" i="7"/>
  <c r="Q160" i="7"/>
  <c r="R160" i="7"/>
  <c r="L160" i="7"/>
  <c r="M160" i="7"/>
  <c r="N160" i="7"/>
  <c r="H160" i="7"/>
  <c r="I160" i="7"/>
  <c r="J160" i="7"/>
  <c r="F160" i="7"/>
  <c r="AP161" i="7"/>
  <c r="AL161" i="7"/>
  <c r="AH161" i="7"/>
  <c r="AD161" i="7"/>
  <c r="Z161" i="7"/>
  <c r="V161" i="7"/>
  <c r="P161" i="7"/>
  <c r="Q161" i="7"/>
  <c r="R161" i="7"/>
  <c r="L161" i="7"/>
  <c r="M161" i="7"/>
  <c r="N161" i="7"/>
  <c r="H161" i="7"/>
  <c r="I161" i="7"/>
  <c r="J161" i="7"/>
  <c r="F161" i="7"/>
  <c r="AP162" i="7"/>
  <c r="AL162" i="7"/>
  <c r="AH162" i="7"/>
  <c r="AD162" i="7"/>
  <c r="Z162" i="7"/>
  <c r="V162" i="7"/>
  <c r="P162" i="7"/>
  <c r="Q162" i="7"/>
  <c r="R162" i="7"/>
  <c r="L162" i="7"/>
  <c r="M162" i="7"/>
  <c r="N162" i="7"/>
  <c r="H162" i="7"/>
  <c r="I162" i="7"/>
  <c r="J162" i="7"/>
  <c r="F162" i="7"/>
  <c r="AP163" i="7"/>
  <c r="AL163" i="7"/>
  <c r="AH163" i="7"/>
  <c r="AD163" i="7"/>
  <c r="Z163" i="7"/>
  <c r="V163" i="7"/>
  <c r="P163" i="7"/>
  <c r="Q163" i="7"/>
  <c r="R163" i="7"/>
  <c r="L163" i="7"/>
  <c r="M163" i="7"/>
  <c r="N163" i="7"/>
  <c r="H163" i="7"/>
  <c r="I163" i="7"/>
  <c r="J163" i="7"/>
  <c r="F163" i="7"/>
  <c r="AP165" i="7"/>
  <c r="AL165" i="7"/>
  <c r="AH165" i="7"/>
  <c r="AD165" i="7"/>
  <c r="Z165" i="7"/>
  <c r="V165" i="7"/>
  <c r="P165" i="7"/>
  <c r="Q165" i="7"/>
  <c r="R165" i="7"/>
  <c r="L165" i="7"/>
  <c r="M165" i="7"/>
  <c r="N165" i="7"/>
  <c r="H165" i="7"/>
  <c r="I165" i="7"/>
  <c r="J165" i="7"/>
  <c r="F165" i="7"/>
  <c r="AP166" i="7"/>
  <c r="AL166" i="7"/>
  <c r="AH166" i="7"/>
  <c r="AD166" i="7"/>
  <c r="Z166" i="7"/>
  <c r="V166" i="7"/>
  <c r="P166" i="7"/>
  <c r="Q166" i="7"/>
  <c r="R166" i="7"/>
  <c r="L166" i="7"/>
  <c r="M166" i="7"/>
  <c r="N166" i="7"/>
  <c r="H166" i="7"/>
  <c r="I166" i="7"/>
  <c r="J166" i="7"/>
  <c r="F166" i="7"/>
  <c r="AP167" i="7"/>
  <c r="AL167" i="7"/>
  <c r="AH167" i="7"/>
  <c r="AD167" i="7"/>
  <c r="Z167" i="7"/>
  <c r="V167" i="7"/>
  <c r="P167" i="7"/>
  <c r="Q167" i="7"/>
  <c r="R167" i="7"/>
  <c r="L167" i="7"/>
  <c r="M167" i="7"/>
  <c r="N167" i="7"/>
  <c r="H167" i="7"/>
  <c r="I167" i="7"/>
  <c r="J167" i="7"/>
  <c r="F167" i="7"/>
  <c r="AP168" i="7"/>
  <c r="AL168" i="7"/>
  <c r="AH168" i="7"/>
  <c r="AD168" i="7"/>
  <c r="Z168" i="7"/>
  <c r="V168" i="7"/>
  <c r="P168" i="7"/>
  <c r="Q168" i="7"/>
  <c r="R168" i="7"/>
  <c r="L168" i="7"/>
  <c r="M168" i="7"/>
  <c r="N168" i="7"/>
  <c r="H168" i="7"/>
  <c r="I168" i="7"/>
  <c r="J168" i="7"/>
  <c r="F168" i="7"/>
  <c r="AP169" i="7"/>
  <c r="AL169" i="7"/>
  <c r="AH169" i="7"/>
  <c r="AD169" i="7"/>
  <c r="Z169" i="7"/>
  <c r="V169" i="7"/>
  <c r="P169" i="7"/>
  <c r="Q169" i="7"/>
  <c r="R169" i="7"/>
  <c r="L169" i="7"/>
  <c r="M169" i="7"/>
  <c r="N169" i="7"/>
  <c r="H169" i="7"/>
  <c r="I169" i="7"/>
  <c r="J169" i="7"/>
  <c r="F169" i="7"/>
  <c r="AP171" i="7"/>
  <c r="AL171" i="7"/>
  <c r="AH171" i="7"/>
  <c r="AD171" i="7"/>
  <c r="Z171" i="7"/>
  <c r="V171" i="7"/>
  <c r="P171" i="7"/>
  <c r="Q171" i="7"/>
  <c r="R171" i="7"/>
  <c r="L171" i="7"/>
  <c r="M171" i="7"/>
  <c r="N171" i="7"/>
  <c r="H171" i="7"/>
  <c r="I171" i="7"/>
  <c r="J171" i="7"/>
  <c r="F171" i="7"/>
  <c r="AP172" i="7"/>
  <c r="AL172" i="7"/>
  <c r="AH172" i="7"/>
  <c r="AD172" i="7"/>
  <c r="Z172" i="7"/>
  <c r="V172" i="7"/>
  <c r="P172" i="7"/>
  <c r="Q172" i="7"/>
  <c r="R172" i="7"/>
  <c r="L172" i="7"/>
  <c r="M172" i="7"/>
  <c r="N172" i="7"/>
  <c r="H172" i="7"/>
  <c r="I172" i="7"/>
  <c r="J172" i="7"/>
  <c r="F172" i="7"/>
  <c r="AP173" i="7"/>
  <c r="AL173" i="7"/>
  <c r="AH173" i="7"/>
  <c r="AD173" i="7"/>
  <c r="Z173" i="7"/>
  <c r="V173" i="7"/>
  <c r="P173" i="7"/>
  <c r="Q173" i="7"/>
  <c r="R173" i="7"/>
  <c r="L173" i="7"/>
  <c r="M173" i="7"/>
  <c r="N173" i="7"/>
  <c r="H173" i="7"/>
  <c r="I173" i="7"/>
  <c r="J173" i="7"/>
  <c r="F173" i="7"/>
  <c r="AP174" i="7"/>
  <c r="AL174" i="7"/>
  <c r="AH174" i="7"/>
  <c r="AD174" i="7"/>
  <c r="Z174" i="7"/>
  <c r="V174" i="7"/>
  <c r="P174" i="7"/>
  <c r="Q174" i="7"/>
  <c r="R174" i="7"/>
  <c r="L174" i="7"/>
  <c r="M174" i="7"/>
  <c r="N174" i="7"/>
  <c r="H174" i="7"/>
  <c r="I174" i="7"/>
  <c r="J174" i="7"/>
  <c r="F174" i="7"/>
  <c r="AP175" i="7"/>
  <c r="AL175" i="7"/>
  <c r="AH175" i="7"/>
  <c r="AD175" i="7"/>
  <c r="Z175" i="7"/>
  <c r="V175" i="7"/>
  <c r="P175" i="7"/>
  <c r="Q175" i="7"/>
  <c r="R175" i="7"/>
  <c r="L175" i="7"/>
  <c r="M175" i="7"/>
  <c r="N175" i="7"/>
  <c r="H175" i="7"/>
  <c r="I175" i="7"/>
  <c r="J175" i="7"/>
  <c r="F175" i="7"/>
  <c r="AP177" i="7"/>
  <c r="AL177" i="7"/>
  <c r="AH177" i="7"/>
  <c r="AD177" i="7"/>
  <c r="Z177" i="7"/>
  <c r="V177" i="7"/>
  <c r="P177" i="7"/>
  <c r="Q177" i="7"/>
  <c r="R177" i="7"/>
  <c r="L177" i="7"/>
  <c r="M177" i="7"/>
  <c r="N177" i="7"/>
  <c r="H177" i="7"/>
  <c r="I177" i="7"/>
  <c r="J177" i="7"/>
  <c r="F177" i="7"/>
  <c r="AP178" i="7"/>
  <c r="AL178" i="7"/>
  <c r="AH178" i="7"/>
  <c r="AD178" i="7"/>
  <c r="Z178" i="7"/>
  <c r="V178" i="7"/>
  <c r="P178" i="7"/>
  <c r="Q178" i="7"/>
  <c r="R178" i="7"/>
  <c r="L178" i="7"/>
  <c r="M178" i="7"/>
  <c r="N178" i="7"/>
  <c r="H178" i="7"/>
  <c r="I178" i="7"/>
  <c r="J178" i="7"/>
  <c r="F178" i="7"/>
  <c r="AP179" i="7"/>
  <c r="AL179" i="7"/>
  <c r="AH179" i="7"/>
  <c r="AD179" i="7"/>
  <c r="Z179" i="7"/>
  <c r="V179" i="7"/>
  <c r="P179" i="7"/>
  <c r="Q179" i="7"/>
  <c r="R179" i="7"/>
  <c r="L179" i="7"/>
  <c r="M179" i="7"/>
  <c r="N179" i="7"/>
  <c r="H179" i="7"/>
  <c r="I179" i="7"/>
  <c r="J179" i="7"/>
  <c r="F179" i="7"/>
  <c r="AP180" i="7"/>
  <c r="AL180" i="7"/>
  <c r="AH180" i="7"/>
  <c r="AD180" i="7"/>
  <c r="Z180" i="7"/>
  <c r="V180" i="7"/>
  <c r="P180" i="7"/>
  <c r="Q180" i="7"/>
  <c r="R180" i="7"/>
  <c r="L180" i="7"/>
  <c r="M180" i="7"/>
  <c r="N180" i="7"/>
  <c r="H180" i="7"/>
  <c r="I180" i="7"/>
  <c r="J180" i="7"/>
  <c r="F180" i="7"/>
  <c r="AP181" i="7"/>
  <c r="AL181" i="7"/>
  <c r="AH181" i="7"/>
  <c r="AD181" i="7"/>
  <c r="Z181" i="7"/>
  <c r="V181" i="7"/>
  <c r="P181" i="7"/>
  <c r="Q181" i="7"/>
  <c r="R181" i="7"/>
  <c r="L181" i="7"/>
  <c r="M181" i="7"/>
  <c r="N181" i="7"/>
  <c r="H181" i="7"/>
  <c r="I181" i="7"/>
  <c r="J181" i="7"/>
  <c r="F181" i="7"/>
  <c r="AP183" i="7"/>
  <c r="AL183" i="7"/>
  <c r="AH183" i="7"/>
  <c r="AD183" i="7"/>
  <c r="Z183" i="7"/>
  <c r="V183" i="7"/>
  <c r="P183" i="7"/>
  <c r="Q183" i="7"/>
  <c r="R183" i="7"/>
  <c r="L183" i="7"/>
  <c r="M183" i="7"/>
  <c r="N183" i="7"/>
  <c r="H183" i="7"/>
  <c r="I183" i="7"/>
  <c r="J183" i="7"/>
  <c r="F183" i="7"/>
  <c r="AP184" i="7"/>
  <c r="AL184" i="7"/>
  <c r="AH184" i="7"/>
  <c r="AD184" i="7"/>
  <c r="Z184" i="7"/>
  <c r="V184" i="7"/>
  <c r="P184" i="7"/>
  <c r="Q184" i="7"/>
  <c r="R184" i="7"/>
  <c r="L184" i="7"/>
  <c r="M184" i="7"/>
  <c r="N184" i="7"/>
  <c r="H184" i="7"/>
  <c r="I184" i="7"/>
  <c r="J184" i="7"/>
  <c r="F184" i="7"/>
  <c r="AP185" i="7"/>
  <c r="AL185" i="7"/>
  <c r="AH185" i="7"/>
  <c r="AD185" i="7"/>
  <c r="Z185" i="7"/>
  <c r="V185" i="7"/>
  <c r="P185" i="7"/>
  <c r="Q185" i="7"/>
  <c r="R185" i="7"/>
  <c r="L185" i="7"/>
  <c r="M185" i="7"/>
  <c r="N185" i="7"/>
  <c r="H185" i="7"/>
  <c r="I185" i="7"/>
  <c r="J185" i="7"/>
  <c r="F185" i="7"/>
  <c r="AP186" i="7"/>
  <c r="AL186" i="7"/>
  <c r="AH186" i="7"/>
  <c r="AD186" i="7"/>
  <c r="Z186" i="7"/>
  <c r="V186" i="7"/>
  <c r="P186" i="7"/>
  <c r="Q186" i="7"/>
  <c r="R186" i="7"/>
  <c r="L186" i="7"/>
  <c r="M186" i="7"/>
  <c r="N186" i="7"/>
  <c r="H186" i="7"/>
  <c r="I186" i="7"/>
  <c r="J186" i="7"/>
  <c r="F186" i="7"/>
  <c r="AP187" i="7"/>
  <c r="AL187" i="7"/>
  <c r="AH187" i="7"/>
  <c r="AD187" i="7"/>
  <c r="Z187" i="7"/>
  <c r="V187" i="7"/>
  <c r="P187" i="7"/>
  <c r="Q187" i="7"/>
  <c r="R187" i="7"/>
  <c r="L187" i="7"/>
  <c r="M187" i="7"/>
  <c r="N187" i="7"/>
  <c r="H187" i="7"/>
  <c r="I187" i="7"/>
  <c r="J187" i="7"/>
  <c r="F187" i="7"/>
  <c r="AP189" i="7"/>
  <c r="AL189" i="7"/>
  <c r="AH189" i="7"/>
  <c r="AD189" i="7"/>
  <c r="Z189" i="7"/>
  <c r="V189" i="7"/>
  <c r="P189" i="7"/>
  <c r="Q189" i="7"/>
  <c r="R189" i="7"/>
  <c r="L189" i="7"/>
  <c r="M189" i="7"/>
  <c r="N189" i="7"/>
  <c r="H189" i="7"/>
  <c r="I189" i="7"/>
  <c r="J189" i="7"/>
  <c r="F189" i="7"/>
  <c r="AP190" i="7"/>
  <c r="AL190" i="7"/>
  <c r="AH190" i="7"/>
  <c r="AD190" i="7"/>
  <c r="Z190" i="7"/>
  <c r="V190" i="7"/>
  <c r="P190" i="7"/>
  <c r="Q190" i="7"/>
  <c r="R190" i="7"/>
  <c r="L190" i="7"/>
  <c r="M190" i="7"/>
  <c r="N190" i="7"/>
  <c r="H190" i="7"/>
  <c r="I190" i="7"/>
  <c r="J190" i="7"/>
  <c r="F190" i="7"/>
  <c r="AP191" i="7"/>
  <c r="AL191" i="7"/>
  <c r="AH191" i="7"/>
  <c r="AD191" i="7"/>
  <c r="Z191" i="7"/>
  <c r="V191" i="7"/>
  <c r="P191" i="7"/>
  <c r="Q191" i="7"/>
  <c r="R191" i="7"/>
  <c r="L191" i="7"/>
  <c r="M191" i="7"/>
  <c r="N191" i="7"/>
  <c r="H191" i="7"/>
  <c r="I191" i="7"/>
  <c r="J191" i="7"/>
  <c r="F191" i="7"/>
  <c r="AP192" i="7"/>
  <c r="AL192" i="7"/>
  <c r="AH192" i="7"/>
  <c r="AD192" i="7"/>
  <c r="Z192" i="7"/>
  <c r="V192" i="7"/>
  <c r="P192" i="7"/>
  <c r="Q192" i="7"/>
  <c r="R192" i="7"/>
  <c r="L192" i="7"/>
  <c r="M192" i="7"/>
  <c r="N192" i="7"/>
  <c r="H192" i="7"/>
  <c r="I192" i="7"/>
  <c r="J192" i="7"/>
  <c r="F192" i="7"/>
  <c r="AP193" i="7"/>
  <c r="AL193" i="7"/>
  <c r="AH193" i="7"/>
  <c r="AD193" i="7"/>
  <c r="Z193" i="7"/>
  <c r="V193" i="7"/>
  <c r="P193" i="7"/>
  <c r="Q193" i="7"/>
  <c r="R193" i="7"/>
  <c r="L193" i="7"/>
  <c r="M193" i="7"/>
  <c r="N193" i="7"/>
  <c r="H193" i="7"/>
  <c r="I193" i="7"/>
  <c r="J193" i="7"/>
  <c r="F193" i="7"/>
  <c r="AP195" i="7"/>
  <c r="AL195" i="7"/>
  <c r="AH195" i="7"/>
  <c r="AD195" i="7"/>
  <c r="Z195" i="7"/>
  <c r="V195" i="7"/>
  <c r="P195" i="7"/>
  <c r="Q195" i="7"/>
  <c r="R195" i="7"/>
  <c r="L195" i="7"/>
  <c r="M195" i="7"/>
  <c r="N195" i="7"/>
  <c r="H195" i="7"/>
  <c r="I195" i="7"/>
  <c r="J195" i="7"/>
  <c r="F195" i="7"/>
  <c r="AP196" i="7"/>
  <c r="AL196" i="7"/>
  <c r="AH196" i="7"/>
  <c r="AD196" i="7"/>
  <c r="Z196" i="7"/>
  <c r="V196" i="7"/>
  <c r="P196" i="7"/>
  <c r="Q196" i="7"/>
  <c r="R196" i="7"/>
  <c r="L196" i="7"/>
  <c r="M196" i="7"/>
  <c r="N196" i="7"/>
  <c r="H196" i="7"/>
  <c r="I196" i="7"/>
  <c r="J196" i="7"/>
  <c r="F196" i="7"/>
  <c r="AP199" i="7"/>
  <c r="AL199" i="7"/>
  <c r="AH199" i="7"/>
  <c r="AD199" i="7"/>
  <c r="Z199" i="7"/>
  <c r="V199" i="7"/>
  <c r="P199" i="7"/>
  <c r="Q199" i="7"/>
  <c r="R199" i="7"/>
  <c r="L199" i="7"/>
  <c r="M199" i="7"/>
  <c r="N199" i="7"/>
  <c r="H199" i="7"/>
  <c r="I199" i="7"/>
  <c r="J199" i="7"/>
  <c r="F199" i="7"/>
  <c r="AP200" i="7"/>
  <c r="AL200" i="7"/>
  <c r="AH200" i="7"/>
  <c r="AD200" i="7"/>
  <c r="Z200" i="7"/>
  <c r="V200" i="7"/>
  <c r="P200" i="7"/>
  <c r="Q200" i="7"/>
  <c r="R200" i="7"/>
  <c r="L200" i="7"/>
  <c r="M200" i="7"/>
  <c r="N200" i="7"/>
  <c r="H200" i="7"/>
  <c r="I200" i="7"/>
  <c r="J200" i="7"/>
  <c r="F200" i="7"/>
  <c r="AP201" i="7"/>
  <c r="AL201" i="7"/>
  <c r="AH201" i="7"/>
  <c r="AD201" i="7"/>
  <c r="Z201" i="7"/>
  <c r="V201" i="7"/>
  <c r="P201" i="7"/>
  <c r="Q201" i="7"/>
  <c r="R201" i="7"/>
  <c r="L201" i="7"/>
  <c r="M201" i="7"/>
  <c r="N201" i="7"/>
  <c r="H201" i="7"/>
  <c r="I201" i="7"/>
  <c r="J201" i="7"/>
  <c r="F201" i="7"/>
  <c r="AP202" i="7"/>
  <c r="AL202" i="7"/>
  <c r="AH202" i="7"/>
  <c r="AD202" i="7"/>
  <c r="Z202" i="7"/>
  <c r="V202" i="7"/>
  <c r="P202" i="7"/>
  <c r="Q202" i="7"/>
  <c r="R202" i="7"/>
  <c r="L202" i="7"/>
  <c r="M202" i="7"/>
  <c r="N202" i="7"/>
  <c r="H202" i="7"/>
  <c r="I202" i="7"/>
  <c r="J202" i="7"/>
  <c r="F202" i="7"/>
  <c r="AP205" i="7"/>
  <c r="AL205" i="7"/>
  <c r="AH205" i="7"/>
  <c r="AD205" i="7"/>
  <c r="Z205" i="7"/>
  <c r="V205" i="7"/>
  <c r="P205" i="7"/>
  <c r="Q205" i="7"/>
  <c r="R205" i="7"/>
  <c r="L205" i="7"/>
  <c r="M205" i="7"/>
  <c r="N205" i="7"/>
  <c r="H205" i="7"/>
  <c r="I205" i="7"/>
  <c r="J205" i="7"/>
  <c r="F205" i="7"/>
  <c r="AP206" i="7"/>
  <c r="AL206" i="7"/>
  <c r="AH206" i="7"/>
  <c r="AD206" i="7"/>
  <c r="Z206" i="7"/>
  <c r="V206" i="7"/>
  <c r="P206" i="7"/>
  <c r="Q206" i="7"/>
  <c r="R206" i="7"/>
  <c r="L206" i="7"/>
  <c r="M206" i="7"/>
  <c r="N206" i="7"/>
  <c r="H206" i="7"/>
  <c r="I206" i="7"/>
  <c r="J206" i="7"/>
  <c r="F206" i="7"/>
  <c r="AP207" i="7"/>
  <c r="AL207" i="7"/>
  <c r="AH207" i="7"/>
  <c r="AD207" i="7"/>
  <c r="Z207" i="7"/>
  <c r="V207" i="7"/>
  <c r="P207" i="7"/>
  <c r="Q207" i="7"/>
  <c r="R207" i="7"/>
  <c r="L207" i="7"/>
  <c r="M207" i="7"/>
  <c r="N207" i="7"/>
  <c r="H207" i="7"/>
  <c r="I207" i="7"/>
  <c r="J207" i="7"/>
  <c r="F207" i="7"/>
  <c r="AP208" i="7"/>
  <c r="AL208" i="7"/>
  <c r="AH208" i="7"/>
  <c r="AD208" i="7"/>
  <c r="Z208" i="7"/>
  <c r="V208" i="7"/>
  <c r="P208" i="7"/>
  <c r="Q208" i="7"/>
  <c r="R208" i="7"/>
  <c r="L208" i="7"/>
  <c r="M208" i="7"/>
  <c r="N208" i="7"/>
  <c r="H208" i="7"/>
  <c r="I208" i="7"/>
  <c r="J208" i="7"/>
  <c r="F208" i="7"/>
  <c r="AP209" i="7"/>
  <c r="AL209" i="7"/>
  <c r="AH209" i="7"/>
  <c r="AD209" i="7"/>
  <c r="Z209" i="7"/>
  <c r="V209" i="7"/>
  <c r="P209" i="7"/>
  <c r="Q209" i="7"/>
  <c r="R209" i="7"/>
  <c r="L209" i="7"/>
  <c r="M209" i="7"/>
  <c r="N209" i="7"/>
  <c r="H209" i="7"/>
  <c r="I209" i="7"/>
  <c r="J209" i="7"/>
  <c r="F209" i="7"/>
  <c r="AP212" i="7"/>
  <c r="AL212" i="7"/>
  <c r="AH212" i="7"/>
  <c r="AD212" i="7"/>
  <c r="Z212" i="7"/>
  <c r="V212" i="7"/>
  <c r="P212" i="7"/>
  <c r="Q212" i="7"/>
  <c r="R212" i="7"/>
  <c r="L212" i="7"/>
  <c r="M212" i="7"/>
  <c r="N212" i="7"/>
  <c r="H212" i="7"/>
  <c r="I212" i="7"/>
  <c r="J212" i="7"/>
  <c r="F212" i="7"/>
  <c r="AP213" i="7"/>
  <c r="AL213" i="7"/>
  <c r="AH213" i="7"/>
  <c r="AD213" i="7"/>
  <c r="Z213" i="7"/>
  <c r="V213" i="7"/>
  <c r="P213" i="7"/>
  <c r="Q213" i="7"/>
  <c r="R213" i="7"/>
  <c r="L213" i="7"/>
  <c r="M213" i="7"/>
  <c r="N213" i="7"/>
  <c r="H213" i="7"/>
  <c r="I213" i="7"/>
  <c r="J213" i="7"/>
  <c r="F213" i="7"/>
  <c r="AP214" i="7"/>
  <c r="AL214" i="7"/>
  <c r="AH214" i="7"/>
  <c r="AD214" i="7"/>
  <c r="Z214" i="7"/>
  <c r="V214" i="7"/>
  <c r="P214" i="7"/>
  <c r="Q214" i="7"/>
  <c r="R214" i="7"/>
  <c r="L214" i="7"/>
  <c r="M214" i="7"/>
  <c r="N214" i="7"/>
  <c r="H214" i="7"/>
  <c r="I214" i="7"/>
  <c r="J214" i="7"/>
  <c r="F214" i="7"/>
  <c r="AP215" i="7"/>
  <c r="AL215" i="7"/>
  <c r="AH215" i="7"/>
  <c r="AD215" i="7"/>
  <c r="Z215" i="7"/>
  <c r="V215" i="7"/>
  <c r="P215" i="7"/>
  <c r="Q215" i="7"/>
  <c r="R215" i="7"/>
  <c r="L215" i="7"/>
  <c r="M215" i="7"/>
  <c r="N215" i="7"/>
  <c r="H215" i="7"/>
  <c r="I215" i="7"/>
  <c r="J215" i="7"/>
  <c r="F215" i="7"/>
  <c r="AP216" i="7"/>
  <c r="AL216" i="7"/>
  <c r="AH216" i="7"/>
  <c r="AD216" i="7"/>
  <c r="Z216" i="7"/>
  <c r="V216" i="7"/>
  <c r="P216" i="7"/>
  <c r="Q216" i="7"/>
  <c r="R216" i="7"/>
  <c r="L216" i="7"/>
  <c r="M216" i="7"/>
  <c r="N216" i="7"/>
  <c r="H216" i="7"/>
  <c r="I216" i="7"/>
  <c r="J216" i="7"/>
  <c r="F216" i="7"/>
  <c r="AP217" i="7"/>
  <c r="AL217" i="7"/>
  <c r="AH217" i="7"/>
  <c r="AD217" i="7"/>
  <c r="Z217" i="7"/>
  <c r="V217" i="7"/>
  <c r="P217" i="7"/>
  <c r="Q217" i="7"/>
  <c r="R217" i="7"/>
  <c r="L217" i="7"/>
  <c r="M217" i="7"/>
  <c r="N217" i="7"/>
  <c r="H217" i="7"/>
  <c r="I217" i="7"/>
  <c r="J217" i="7"/>
  <c r="F217" i="7"/>
  <c r="AP220" i="7"/>
  <c r="AL220" i="7"/>
  <c r="AH220" i="7"/>
  <c r="AD220" i="7"/>
  <c r="Z220" i="7"/>
  <c r="V220" i="7"/>
  <c r="P220" i="7"/>
  <c r="Q220" i="7"/>
  <c r="R220" i="7"/>
  <c r="L220" i="7"/>
  <c r="M220" i="7"/>
  <c r="N220" i="7"/>
  <c r="H220" i="7"/>
  <c r="I220" i="7"/>
  <c r="J220" i="7"/>
  <c r="F220" i="7"/>
  <c r="AP221" i="7"/>
  <c r="AL221" i="7"/>
  <c r="AH221" i="7"/>
  <c r="AD221" i="7"/>
  <c r="Z221" i="7"/>
  <c r="V221" i="7"/>
  <c r="P221" i="7"/>
  <c r="Q221" i="7"/>
  <c r="R221" i="7"/>
  <c r="L221" i="7"/>
  <c r="M221" i="7"/>
  <c r="N221" i="7"/>
  <c r="H221" i="7"/>
  <c r="I221" i="7"/>
  <c r="J221" i="7"/>
  <c r="F221" i="7"/>
  <c r="AP222" i="7"/>
  <c r="AL222" i="7"/>
  <c r="AH222" i="7"/>
  <c r="AD222" i="7"/>
  <c r="Z222" i="7"/>
  <c r="V222" i="7"/>
  <c r="P222" i="7"/>
  <c r="Q222" i="7"/>
  <c r="R222" i="7"/>
  <c r="L222" i="7"/>
  <c r="M222" i="7"/>
  <c r="N222" i="7"/>
  <c r="H222" i="7"/>
  <c r="I222" i="7"/>
  <c r="J222" i="7"/>
  <c r="F222" i="7"/>
  <c r="AP223" i="7"/>
  <c r="AL223" i="7"/>
  <c r="AH223" i="7"/>
  <c r="AD223" i="7"/>
  <c r="Z223" i="7"/>
  <c r="V223" i="7"/>
  <c r="P223" i="7"/>
  <c r="Q223" i="7"/>
  <c r="R223" i="7"/>
  <c r="L223" i="7"/>
  <c r="M223" i="7"/>
  <c r="N223" i="7"/>
  <c r="H223" i="7"/>
  <c r="I223" i="7"/>
  <c r="J223" i="7"/>
  <c r="F223" i="7"/>
  <c r="AP224" i="7"/>
  <c r="AL224" i="7"/>
  <c r="AH224" i="7"/>
  <c r="AD224" i="7"/>
  <c r="Z224" i="7"/>
  <c r="V224" i="7"/>
  <c r="P224" i="7"/>
  <c r="Q224" i="7"/>
  <c r="R224" i="7"/>
  <c r="L224" i="7"/>
  <c r="M224" i="7"/>
  <c r="N224" i="7"/>
  <c r="H224" i="7"/>
  <c r="I224" i="7"/>
  <c r="J224" i="7"/>
  <c r="F224" i="7"/>
  <c r="AP225" i="7"/>
  <c r="AL225" i="7"/>
  <c r="AH225" i="7"/>
  <c r="AD225" i="7"/>
  <c r="Z225" i="7"/>
  <c r="V225" i="7"/>
  <c r="P225" i="7"/>
  <c r="Q225" i="7"/>
  <c r="R225" i="7"/>
  <c r="L225" i="7"/>
  <c r="M225" i="7"/>
  <c r="N225" i="7"/>
  <c r="H225" i="7"/>
  <c r="I225" i="7"/>
  <c r="J225" i="7"/>
  <c r="F225" i="7"/>
  <c r="AP226" i="7"/>
  <c r="AL226" i="7"/>
  <c r="AH226" i="7"/>
  <c r="AD226" i="7"/>
  <c r="Z226" i="7"/>
  <c r="V226" i="7"/>
  <c r="P226" i="7"/>
  <c r="Q226" i="7"/>
  <c r="R226" i="7"/>
  <c r="L226" i="7"/>
  <c r="M226" i="7"/>
  <c r="N226" i="7"/>
  <c r="H226" i="7"/>
  <c r="I226" i="7"/>
  <c r="J226" i="7"/>
  <c r="F226" i="7"/>
  <c r="AP227" i="7"/>
  <c r="AL227" i="7"/>
  <c r="AH227" i="7"/>
  <c r="AD227" i="7"/>
  <c r="Z227" i="7"/>
  <c r="V227" i="7"/>
  <c r="P227" i="7"/>
  <c r="Q227" i="7"/>
  <c r="R227" i="7"/>
  <c r="L227" i="7"/>
  <c r="M227" i="7"/>
  <c r="N227" i="7"/>
  <c r="H227" i="7"/>
  <c r="I227" i="7"/>
  <c r="J227" i="7"/>
  <c r="F227" i="7"/>
  <c r="AP230" i="7"/>
  <c r="AL230" i="7"/>
  <c r="AH230" i="7"/>
  <c r="AD230" i="7"/>
  <c r="Z230" i="7"/>
  <c r="V230" i="7"/>
  <c r="P230" i="7"/>
  <c r="Q230" i="7"/>
  <c r="R230" i="7"/>
  <c r="L230" i="7"/>
  <c r="M230" i="7"/>
  <c r="N230" i="7"/>
  <c r="H230" i="7"/>
  <c r="I230" i="7"/>
  <c r="J230" i="7"/>
  <c r="F230" i="7"/>
  <c r="AP231" i="7"/>
  <c r="AL231" i="7"/>
  <c r="AH231" i="7"/>
  <c r="AD231" i="7"/>
  <c r="Z231" i="7"/>
  <c r="V231" i="7"/>
  <c r="P231" i="7"/>
  <c r="Q231" i="7"/>
  <c r="R231" i="7"/>
  <c r="L231" i="7"/>
  <c r="M231" i="7"/>
  <c r="N231" i="7"/>
  <c r="H231" i="7"/>
  <c r="I231" i="7"/>
  <c r="J231" i="7"/>
  <c r="F231" i="7"/>
  <c r="AP232" i="7"/>
  <c r="AL232" i="7"/>
  <c r="AH232" i="7"/>
  <c r="AD232" i="7"/>
  <c r="Z232" i="7"/>
  <c r="V232" i="7"/>
  <c r="P232" i="7"/>
  <c r="Q232" i="7"/>
  <c r="R232" i="7"/>
  <c r="L232" i="7"/>
  <c r="M232" i="7"/>
  <c r="N232" i="7"/>
  <c r="H232" i="7"/>
  <c r="I232" i="7"/>
  <c r="J232" i="7"/>
  <c r="F232" i="7"/>
  <c r="AP233" i="7"/>
  <c r="AL233" i="7"/>
  <c r="AH233" i="7"/>
  <c r="AD233" i="7"/>
  <c r="Z233" i="7"/>
  <c r="V233" i="7"/>
  <c r="P233" i="7"/>
  <c r="Q233" i="7"/>
  <c r="R233" i="7"/>
  <c r="L233" i="7"/>
  <c r="M233" i="7"/>
  <c r="N233" i="7"/>
  <c r="H233" i="7"/>
  <c r="I233" i="7"/>
  <c r="J233" i="7"/>
  <c r="F233" i="7"/>
  <c r="AP234" i="7"/>
  <c r="AL234" i="7"/>
  <c r="AH234" i="7"/>
  <c r="AD234" i="7"/>
  <c r="Z234" i="7"/>
  <c r="V234" i="7"/>
  <c r="P234" i="7"/>
  <c r="Q234" i="7"/>
  <c r="R234" i="7"/>
  <c r="L234" i="7"/>
  <c r="M234" i="7"/>
  <c r="N234" i="7"/>
  <c r="H234" i="7"/>
  <c r="I234" i="7"/>
  <c r="J234" i="7"/>
  <c r="F234" i="7"/>
  <c r="AP235" i="7"/>
  <c r="AL235" i="7"/>
  <c r="AH235" i="7"/>
  <c r="AD235" i="7"/>
  <c r="Z235" i="7"/>
  <c r="V235" i="7"/>
  <c r="P235" i="7"/>
  <c r="Q235" i="7"/>
  <c r="R235" i="7"/>
  <c r="L235" i="7"/>
  <c r="M235" i="7"/>
  <c r="N235" i="7"/>
  <c r="H235" i="7"/>
  <c r="I235" i="7"/>
  <c r="J235" i="7"/>
  <c r="F235" i="7"/>
  <c r="AP236" i="7"/>
  <c r="AL236" i="7"/>
  <c r="AH236" i="7"/>
  <c r="AD236" i="7"/>
  <c r="Z236" i="7"/>
  <c r="V236" i="7"/>
  <c r="P236" i="7"/>
  <c r="Q236" i="7"/>
  <c r="R236" i="7"/>
  <c r="L236" i="7"/>
  <c r="M236" i="7"/>
  <c r="N236" i="7"/>
  <c r="H236" i="7"/>
  <c r="I236" i="7"/>
  <c r="J236" i="7"/>
  <c r="F236" i="7"/>
  <c r="AP237" i="7"/>
  <c r="AL237" i="7"/>
  <c r="AH237" i="7"/>
  <c r="AD237" i="7"/>
  <c r="Z237" i="7"/>
  <c r="V237" i="7"/>
  <c r="P237" i="7"/>
  <c r="Q237" i="7"/>
  <c r="R237" i="7"/>
  <c r="L237" i="7"/>
  <c r="M237" i="7"/>
  <c r="N237" i="7"/>
  <c r="H237" i="7"/>
  <c r="I237" i="7"/>
  <c r="J237" i="7"/>
  <c r="F237" i="7"/>
  <c r="AP240" i="7"/>
  <c r="AL240" i="7"/>
  <c r="AH240" i="7"/>
  <c r="AD240" i="7"/>
  <c r="Z240" i="7"/>
  <c r="V240" i="7"/>
  <c r="P240" i="7"/>
  <c r="Q240" i="7"/>
  <c r="R240" i="7"/>
  <c r="L240" i="7"/>
  <c r="M240" i="7"/>
  <c r="N240" i="7"/>
  <c r="H240" i="7"/>
  <c r="I240" i="7"/>
  <c r="J240" i="7"/>
  <c r="F240" i="7"/>
  <c r="AP241" i="7"/>
  <c r="AL241" i="7"/>
  <c r="AH241" i="7"/>
  <c r="AD241" i="7"/>
  <c r="Z241" i="7"/>
  <c r="V241" i="7"/>
  <c r="P241" i="7"/>
  <c r="Q241" i="7"/>
  <c r="R241" i="7"/>
  <c r="L241" i="7"/>
  <c r="M241" i="7"/>
  <c r="N241" i="7"/>
  <c r="H241" i="7"/>
  <c r="I241" i="7"/>
  <c r="J241" i="7"/>
  <c r="F241" i="7"/>
  <c r="AP242" i="7"/>
  <c r="AL242" i="7"/>
  <c r="AH242" i="7"/>
  <c r="AD242" i="7"/>
  <c r="Z242" i="7"/>
  <c r="V242" i="7"/>
  <c r="P242" i="7"/>
  <c r="Q242" i="7"/>
  <c r="R242" i="7"/>
  <c r="L242" i="7"/>
  <c r="M242" i="7"/>
  <c r="N242" i="7"/>
  <c r="H242" i="7"/>
  <c r="I242" i="7"/>
  <c r="J242" i="7"/>
  <c r="F242" i="7"/>
  <c r="AP243" i="7"/>
  <c r="AL243" i="7"/>
  <c r="AH243" i="7"/>
  <c r="AD243" i="7"/>
  <c r="Z243" i="7"/>
  <c r="V243" i="7"/>
  <c r="P243" i="7"/>
  <c r="Q243" i="7"/>
  <c r="R243" i="7"/>
  <c r="L243" i="7"/>
  <c r="M243" i="7"/>
  <c r="N243" i="7"/>
  <c r="H243" i="7"/>
  <c r="I243" i="7"/>
  <c r="J243" i="7"/>
  <c r="F243" i="7"/>
  <c r="AP244" i="7"/>
  <c r="AL244" i="7"/>
  <c r="AH244" i="7"/>
  <c r="AD244" i="7"/>
  <c r="Z244" i="7"/>
  <c r="V244" i="7"/>
  <c r="P244" i="7"/>
  <c r="Q244" i="7"/>
  <c r="R244" i="7"/>
  <c r="L244" i="7"/>
  <c r="M244" i="7"/>
  <c r="N244" i="7"/>
  <c r="H244" i="7"/>
  <c r="I244" i="7"/>
  <c r="J244" i="7"/>
  <c r="F244" i="7"/>
  <c r="AP245" i="7"/>
  <c r="AL245" i="7"/>
  <c r="AH245" i="7"/>
  <c r="AD245" i="7"/>
  <c r="Z245" i="7"/>
  <c r="V245" i="7"/>
  <c r="P245" i="7"/>
  <c r="Q245" i="7"/>
  <c r="R245" i="7"/>
  <c r="L245" i="7"/>
  <c r="M245" i="7"/>
  <c r="N245" i="7"/>
  <c r="H245" i="7"/>
  <c r="I245" i="7"/>
  <c r="J245" i="7"/>
  <c r="F245" i="7"/>
  <c r="AP248" i="7"/>
  <c r="AL248" i="7"/>
  <c r="AH248" i="7"/>
  <c r="AD248" i="7"/>
  <c r="Z248" i="7"/>
  <c r="V248" i="7"/>
  <c r="P248" i="7"/>
  <c r="Q248" i="7"/>
  <c r="R248" i="7"/>
  <c r="L248" i="7"/>
  <c r="M248" i="7"/>
  <c r="N248" i="7"/>
  <c r="H248" i="7"/>
  <c r="I248" i="7"/>
  <c r="J248" i="7"/>
  <c r="F248" i="7"/>
  <c r="AP249" i="7"/>
  <c r="AL249" i="7"/>
  <c r="AH249" i="7"/>
  <c r="AD249" i="7"/>
  <c r="Z249" i="7"/>
  <c r="V249" i="7"/>
  <c r="P249" i="7"/>
  <c r="Q249" i="7"/>
  <c r="R249" i="7"/>
  <c r="L249" i="7"/>
  <c r="M249" i="7"/>
  <c r="N249" i="7"/>
  <c r="H249" i="7"/>
  <c r="I249" i="7"/>
  <c r="J249" i="7"/>
  <c r="F249" i="7"/>
  <c r="AP250" i="7"/>
  <c r="AL250" i="7"/>
  <c r="AH250" i="7"/>
  <c r="AD250" i="7"/>
  <c r="Z250" i="7"/>
  <c r="V250" i="7"/>
  <c r="P250" i="7"/>
  <c r="Q250" i="7"/>
  <c r="R250" i="7"/>
  <c r="L250" i="7"/>
  <c r="M250" i="7"/>
  <c r="N250" i="7"/>
  <c r="H250" i="7"/>
  <c r="I250" i="7"/>
  <c r="J250" i="7"/>
  <c r="F250" i="7"/>
  <c r="AP251" i="7"/>
  <c r="AL251" i="7"/>
  <c r="AH251" i="7"/>
  <c r="AD251" i="7"/>
  <c r="Z251" i="7"/>
  <c r="V251" i="7"/>
  <c r="P251" i="7"/>
  <c r="Q251" i="7"/>
  <c r="R251" i="7"/>
  <c r="L251" i="7"/>
  <c r="M251" i="7"/>
  <c r="N251" i="7"/>
  <c r="H251" i="7"/>
  <c r="I251" i="7"/>
  <c r="J251" i="7"/>
  <c r="F251" i="7"/>
  <c r="AP252" i="7"/>
  <c r="AL252" i="7"/>
  <c r="AH252" i="7"/>
  <c r="AD252" i="7"/>
  <c r="Z252" i="7"/>
  <c r="V252" i="7"/>
  <c r="P252" i="7"/>
  <c r="Q252" i="7"/>
  <c r="R252" i="7"/>
  <c r="L252" i="7"/>
  <c r="M252" i="7"/>
  <c r="N252" i="7"/>
  <c r="H252" i="7"/>
  <c r="I252" i="7"/>
  <c r="J252" i="7"/>
  <c r="F252" i="7"/>
  <c r="AP255" i="7"/>
  <c r="AL255" i="7"/>
  <c r="AH255" i="7"/>
  <c r="AD255" i="7"/>
  <c r="Z255" i="7"/>
  <c r="V255" i="7"/>
  <c r="P255" i="7"/>
  <c r="Q255" i="7"/>
  <c r="R255" i="7"/>
  <c r="L255" i="7"/>
  <c r="M255" i="7"/>
  <c r="N255" i="7"/>
  <c r="H255" i="7"/>
  <c r="I255" i="7"/>
  <c r="J255" i="7"/>
  <c r="F255" i="7"/>
  <c r="AP256" i="7"/>
  <c r="AL256" i="7"/>
  <c r="AH256" i="7"/>
  <c r="AD256" i="7"/>
  <c r="Z256" i="7"/>
  <c r="V256" i="7"/>
  <c r="P256" i="7"/>
  <c r="Q256" i="7"/>
  <c r="R256" i="7"/>
  <c r="L256" i="7"/>
  <c r="M256" i="7"/>
  <c r="N256" i="7"/>
  <c r="H256" i="7"/>
  <c r="I256" i="7"/>
  <c r="J256" i="7"/>
  <c r="F256" i="7"/>
  <c r="AP257" i="7"/>
  <c r="AL257" i="7"/>
  <c r="AH257" i="7"/>
  <c r="AD257" i="7"/>
  <c r="Z257" i="7"/>
  <c r="V257" i="7"/>
  <c r="P257" i="7"/>
  <c r="Q257" i="7"/>
  <c r="R257" i="7"/>
  <c r="L257" i="7"/>
  <c r="M257" i="7"/>
  <c r="N257" i="7"/>
  <c r="H257" i="7"/>
  <c r="I257" i="7"/>
  <c r="J257" i="7"/>
  <c r="F257" i="7"/>
  <c r="AP258" i="7"/>
  <c r="AL258" i="7"/>
  <c r="AH258" i="7"/>
  <c r="AD258" i="7"/>
  <c r="Z258" i="7"/>
  <c r="V258" i="7"/>
  <c r="P258" i="7"/>
  <c r="Q258" i="7"/>
  <c r="R258" i="7"/>
  <c r="L258" i="7"/>
  <c r="M258" i="7"/>
  <c r="N258" i="7"/>
  <c r="H258" i="7"/>
  <c r="I258" i="7"/>
  <c r="J258" i="7"/>
  <c r="F258" i="7"/>
  <c r="AP259" i="7"/>
  <c r="AL259" i="7"/>
  <c r="AH259" i="7"/>
  <c r="AD259" i="7"/>
  <c r="Z259" i="7"/>
  <c r="V259" i="7"/>
  <c r="P259" i="7"/>
  <c r="Q259" i="7"/>
  <c r="R259" i="7"/>
  <c r="L259" i="7"/>
  <c r="M259" i="7"/>
  <c r="N259" i="7"/>
  <c r="H259" i="7"/>
  <c r="I259" i="7"/>
  <c r="J259" i="7"/>
  <c r="F259" i="7"/>
  <c r="AP260" i="7"/>
  <c r="AL260" i="7"/>
  <c r="AH260" i="7"/>
  <c r="AD260" i="7"/>
  <c r="Z260" i="7"/>
  <c r="V260" i="7"/>
  <c r="P260" i="7"/>
  <c r="Q260" i="7"/>
  <c r="R260" i="7"/>
  <c r="L260" i="7"/>
  <c r="M260" i="7"/>
  <c r="N260" i="7"/>
  <c r="H260" i="7"/>
  <c r="I260" i="7"/>
  <c r="J260" i="7"/>
  <c r="F260" i="7"/>
  <c r="AP261" i="7"/>
  <c r="AL261" i="7"/>
  <c r="AH261" i="7"/>
  <c r="AD261" i="7"/>
  <c r="Z261" i="7"/>
  <c r="V261" i="7"/>
  <c r="P261" i="7"/>
  <c r="Q261" i="7"/>
  <c r="R261" i="7"/>
  <c r="L261" i="7"/>
  <c r="M261" i="7"/>
  <c r="N261" i="7"/>
  <c r="H261" i="7"/>
  <c r="I261" i="7"/>
  <c r="J261" i="7"/>
  <c r="F261" i="7"/>
  <c r="AP262" i="7"/>
  <c r="AL262" i="7"/>
  <c r="AH262" i="7"/>
  <c r="AD262" i="7"/>
  <c r="Z262" i="7"/>
  <c r="V262" i="7"/>
  <c r="P262" i="7"/>
  <c r="Q262" i="7"/>
  <c r="R262" i="7"/>
  <c r="L262" i="7"/>
  <c r="M262" i="7"/>
  <c r="N262" i="7"/>
  <c r="H262" i="7"/>
  <c r="I262" i="7"/>
  <c r="J262" i="7"/>
  <c r="F262" i="7"/>
  <c r="AP263" i="7"/>
  <c r="AL263" i="7"/>
  <c r="AH263" i="7"/>
  <c r="AD263" i="7"/>
  <c r="Z263" i="7"/>
  <c r="V263" i="7"/>
  <c r="P263" i="7"/>
  <c r="Q263" i="7"/>
  <c r="R263" i="7"/>
  <c r="L263" i="7"/>
  <c r="M263" i="7"/>
  <c r="N263" i="7"/>
  <c r="H263" i="7"/>
  <c r="I263" i="7"/>
  <c r="J263" i="7"/>
  <c r="F263" i="7"/>
  <c r="AP264" i="7"/>
  <c r="AL264" i="7"/>
  <c r="AH264" i="7"/>
  <c r="AD264" i="7"/>
  <c r="Z264" i="7"/>
  <c r="V264" i="7"/>
  <c r="P264" i="7"/>
  <c r="Q264" i="7"/>
  <c r="R264" i="7"/>
  <c r="L264" i="7"/>
  <c r="M264" i="7"/>
  <c r="N264" i="7"/>
  <c r="H264" i="7"/>
  <c r="I264" i="7"/>
  <c r="J264" i="7"/>
  <c r="F264" i="7"/>
  <c r="AP265" i="7"/>
  <c r="AL265" i="7"/>
  <c r="AH265" i="7"/>
  <c r="AD265" i="7"/>
  <c r="Z265" i="7"/>
  <c r="V265" i="7"/>
  <c r="P265" i="7"/>
  <c r="Q265" i="7"/>
  <c r="R265" i="7"/>
  <c r="L265" i="7"/>
  <c r="M265" i="7"/>
  <c r="N265" i="7"/>
  <c r="H265" i="7"/>
  <c r="I265" i="7"/>
  <c r="J265" i="7"/>
  <c r="F265" i="7"/>
  <c r="AP266" i="7"/>
  <c r="AL266" i="7"/>
  <c r="AH266" i="7"/>
  <c r="AD266" i="7"/>
  <c r="Z266" i="7"/>
  <c r="V266" i="7"/>
  <c r="P266" i="7"/>
  <c r="Q266" i="7"/>
  <c r="R266" i="7"/>
  <c r="L266" i="7"/>
  <c r="M266" i="7"/>
  <c r="N266" i="7"/>
  <c r="H266" i="7"/>
  <c r="I266" i="7"/>
  <c r="J266" i="7"/>
  <c r="F266" i="7"/>
  <c r="AP269" i="7"/>
  <c r="AL269" i="7"/>
  <c r="AH269" i="7"/>
  <c r="AD269" i="7"/>
  <c r="Z269" i="7"/>
  <c r="V269" i="7"/>
  <c r="P269" i="7"/>
  <c r="Q269" i="7"/>
  <c r="R269" i="7"/>
  <c r="L269" i="7"/>
  <c r="M269" i="7"/>
  <c r="N269" i="7"/>
  <c r="H269" i="7"/>
  <c r="I269" i="7"/>
  <c r="J269" i="7"/>
  <c r="F269" i="7"/>
  <c r="AP270" i="7"/>
  <c r="AL270" i="7"/>
  <c r="AH270" i="7"/>
  <c r="AD270" i="7"/>
  <c r="Z270" i="7"/>
  <c r="V270" i="7"/>
  <c r="P270" i="7"/>
  <c r="Q270" i="7"/>
  <c r="R270" i="7"/>
  <c r="L270" i="7"/>
  <c r="M270" i="7"/>
  <c r="N270" i="7"/>
  <c r="H270" i="7"/>
  <c r="I270" i="7"/>
  <c r="J270" i="7"/>
  <c r="F270" i="7"/>
  <c r="AP271" i="7"/>
  <c r="AL271" i="7"/>
  <c r="AH271" i="7"/>
  <c r="AD271" i="7"/>
  <c r="Z271" i="7"/>
  <c r="V271" i="7"/>
  <c r="P271" i="7"/>
  <c r="Q271" i="7"/>
  <c r="R271" i="7"/>
  <c r="L271" i="7"/>
  <c r="M271" i="7"/>
  <c r="N271" i="7"/>
  <c r="H271" i="7"/>
  <c r="I271" i="7"/>
  <c r="J271" i="7"/>
  <c r="F271" i="7"/>
  <c r="AP272" i="7"/>
  <c r="AL272" i="7"/>
  <c r="AH272" i="7"/>
  <c r="AD272" i="7"/>
  <c r="Z272" i="7"/>
  <c r="V272" i="7"/>
  <c r="P272" i="7"/>
  <c r="Q272" i="7"/>
  <c r="R272" i="7"/>
  <c r="L272" i="7"/>
  <c r="M272" i="7"/>
  <c r="N272" i="7"/>
  <c r="H272" i="7"/>
  <c r="I272" i="7"/>
  <c r="J272" i="7"/>
  <c r="F272" i="7"/>
  <c r="AP273" i="7"/>
  <c r="AL273" i="7"/>
  <c r="AH273" i="7"/>
  <c r="AD273" i="7"/>
  <c r="Z273" i="7"/>
  <c r="V273" i="7"/>
  <c r="P273" i="7"/>
  <c r="Q273" i="7"/>
  <c r="R273" i="7"/>
  <c r="L273" i="7"/>
  <c r="M273" i="7"/>
  <c r="N273" i="7"/>
  <c r="H273" i="7"/>
  <c r="I273" i="7"/>
  <c r="J273" i="7"/>
  <c r="F273" i="7"/>
  <c r="AP274" i="7"/>
  <c r="AL274" i="7"/>
  <c r="AH274" i="7"/>
  <c r="AD274" i="7"/>
  <c r="Z274" i="7"/>
  <c r="V274" i="7"/>
  <c r="P274" i="7"/>
  <c r="Q274" i="7"/>
  <c r="R274" i="7"/>
  <c r="L274" i="7"/>
  <c r="M274" i="7"/>
  <c r="N274" i="7"/>
  <c r="H274" i="7"/>
  <c r="I274" i="7"/>
  <c r="J274" i="7"/>
  <c r="F274" i="7"/>
  <c r="AP277" i="7"/>
  <c r="AL277" i="7"/>
  <c r="AH277" i="7"/>
  <c r="AD277" i="7"/>
  <c r="Z277" i="7"/>
  <c r="V277" i="7"/>
  <c r="P277" i="7"/>
  <c r="Q277" i="7"/>
  <c r="R277" i="7"/>
  <c r="L277" i="7"/>
  <c r="M277" i="7"/>
  <c r="N277" i="7"/>
  <c r="H277" i="7"/>
  <c r="I277" i="7"/>
  <c r="J277" i="7"/>
  <c r="F277" i="7"/>
  <c r="AP278" i="7"/>
  <c r="AL278" i="7"/>
  <c r="AH278" i="7"/>
  <c r="AD278" i="7"/>
  <c r="Z278" i="7"/>
  <c r="V278" i="7"/>
  <c r="P278" i="7"/>
  <c r="Q278" i="7"/>
  <c r="R278" i="7"/>
  <c r="L278" i="7"/>
  <c r="M278" i="7"/>
  <c r="N278" i="7"/>
  <c r="H278" i="7"/>
  <c r="I278" i="7"/>
  <c r="J278" i="7"/>
  <c r="F278" i="7"/>
  <c r="AP279" i="7"/>
  <c r="AL279" i="7"/>
  <c r="AH279" i="7"/>
  <c r="AD279" i="7"/>
  <c r="Z279" i="7"/>
  <c r="V279" i="7"/>
  <c r="P279" i="7"/>
  <c r="Q279" i="7"/>
  <c r="R279" i="7"/>
  <c r="L279" i="7"/>
  <c r="M279" i="7"/>
  <c r="N279" i="7"/>
  <c r="H279" i="7"/>
  <c r="I279" i="7"/>
  <c r="J279" i="7"/>
  <c r="F279" i="7"/>
  <c r="AP280" i="7"/>
  <c r="AL280" i="7"/>
  <c r="AH280" i="7"/>
  <c r="AD280" i="7"/>
  <c r="Z280" i="7"/>
  <c r="V280" i="7"/>
  <c r="P280" i="7"/>
  <c r="Q280" i="7"/>
  <c r="R280" i="7"/>
  <c r="L280" i="7"/>
  <c r="M280" i="7"/>
  <c r="N280" i="7"/>
  <c r="H280" i="7"/>
  <c r="I280" i="7"/>
  <c r="J280" i="7"/>
  <c r="F280" i="7"/>
  <c r="AP281" i="7"/>
  <c r="AL281" i="7"/>
  <c r="AH281" i="7"/>
  <c r="AD281" i="7"/>
  <c r="Z281" i="7"/>
  <c r="V281" i="7"/>
  <c r="P281" i="7"/>
  <c r="Q281" i="7"/>
  <c r="R281" i="7"/>
  <c r="L281" i="7"/>
  <c r="M281" i="7"/>
  <c r="N281" i="7"/>
  <c r="H281" i="7"/>
  <c r="I281" i="7"/>
  <c r="J281" i="7"/>
  <c r="F281" i="7"/>
  <c r="AP282" i="7"/>
  <c r="AL282" i="7"/>
  <c r="AH282" i="7"/>
  <c r="AD282" i="7"/>
  <c r="Z282" i="7"/>
  <c r="V282" i="7"/>
  <c r="P282" i="7"/>
  <c r="Q282" i="7"/>
  <c r="R282" i="7"/>
  <c r="L282" i="7"/>
  <c r="M282" i="7"/>
  <c r="N282" i="7"/>
  <c r="H282" i="7"/>
  <c r="I282" i="7"/>
  <c r="J282" i="7"/>
  <c r="F282" i="7"/>
  <c r="AP283" i="7"/>
  <c r="AL283" i="7"/>
  <c r="AH283" i="7"/>
  <c r="AD283" i="7"/>
  <c r="Z283" i="7"/>
  <c r="V283" i="7"/>
  <c r="P283" i="7"/>
  <c r="Q283" i="7"/>
  <c r="R283" i="7"/>
  <c r="L283" i="7"/>
  <c r="M283" i="7"/>
  <c r="N283" i="7"/>
  <c r="H283" i="7"/>
  <c r="I283" i="7"/>
  <c r="J283" i="7"/>
  <c r="F283" i="7"/>
  <c r="AP284" i="7"/>
  <c r="AL284" i="7"/>
  <c r="AH284" i="7"/>
  <c r="AD284" i="7"/>
  <c r="Z284" i="7"/>
  <c r="V284" i="7"/>
  <c r="P284" i="7"/>
  <c r="Q284" i="7"/>
  <c r="R284" i="7"/>
  <c r="L284" i="7"/>
  <c r="M284" i="7"/>
  <c r="N284" i="7"/>
  <c r="H284" i="7"/>
  <c r="I284" i="7"/>
  <c r="J284" i="7"/>
  <c r="F284" i="7"/>
  <c r="AP285" i="7"/>
  <c r="AL285" i="7"/>
  <c r="AH285" i="7"/>
  <c r="AD285" i="7"/>
  <c r="Z285" i="7"/>
  <c r="V285" i="7"/>
  <c r="P285" i="7"/>
  <c r="Q285" i="7"/>
  <c r="R285" i="7"/>
  <c r="L285" i="7"/>
  <c r="M285" i="7"/>
  <c r="N285" i="7"/>
  <c r="H285" i="7"/>
  <c r="I285" i="7"/>
  <c r="J285" i="7"/>
  <c r="F285" i="7"/>
  <c r="AP286" i="7"/>
  <c r="AL286" i="7"/>
  <c r="AH286" i="7"/>
  <c r="AD286" i="7"/>
  <c r="Z286" i="7"/>
  <c r="V286" i="7"/>
  <c r="P286" i="7"/>
  <c r="Q286" i="7"/>
  <c r="R286" i="7"/>
  <c r="L286" i="7"/>
  <c r="M286" i="7"/>
  <c r="N286" i="7"/>
  <c r="H286" i="7"/>
  <c r="I286" i="7"/>
  <c r="J286" i="7"/>
  <c r="F286" i="7"/>
  <c r="AP287" i="7"/>
  <c r="AL287" i="7"/>
  <c r="AH287" i="7"/>
  <c r="AD287" i="7"/>
  <c r="Z287" i="7"/>
  <c r="V287" i="7"/>
  <c r="P287" i="7"/>
  <c r="Q287" i="7"/>
  <c r="R287" i="7"/>
  <c r="L287" i="7"/>
  <c r="M287" i="7"/>
  <c r="N287" i="7"/>
  <c r="H287" i="7"/>
  <c r="I287" i="7"/>
  <c r="J287" i="7"/>
  <c r="F287" i="7"/>
  <c r="AP290" i="7"/>
  <c r="AL290" i="7"/>
  <c r="AH290" i="7"/>
  <c r="AD290" i="7"/>
  <c r="Z290" i="7"/>
  <c r="V290" i="7"/>
  <c r="P290" i="7"/>
  <c r="Q290" i="7"/>
  <c r="R290" i="7"/>
  <c r="L290" i="7"/>
  <c r="M290" i="7"/>
  <c r="N290" i="7"/>
  <c r="H290" i="7"/>
  <c r="I290" i="7"/>
  <c r="J290" i="7"/>
  <c r="F290" i="7"/>
  <c r="AP291" i="7"/>
  <c r="AL291" i="7"/>
  <c r="AH291" i="7"/>
  <c r="AD291" i="7"/>
  <c r="Z291" i="7"/>
  <c r="V291" i="7"/>
  <c r="P291" i="7"/>
  <c r="Q291" i="7"/>
  <c r="R291" i="7"/>
  <c r="L291" i="7"/>
  <c r="M291" i="7"/>
  <c r="N291" i="7"/>
  <c r="H291" i="7"/>
  <c r="I291" i="7"/>
  <c r="J291" i="7"/>
  <c r="F291" i="7"/>
  <c r="AP292" i="7"/>
  <c r="AL292" i="7"/>
  <c r="AH292" i="7"/>
  <c r="AD292" i="7"/>
  <c r="Z292" i="7"/>
  <c r="V292" i="7"/>
  <c r="P292" i="7"/>
  <c r="Q292" i="7"/>
  <c r="R292" i="7"/>
  <c r="L292" i="7"/>
  <c r="M292" i="7"/>
  <c r="N292" i="7"/>
  <c r="H292" i="7"/>
  <c r="I292" i="7"/>
  <c r="J292" i="7"/>
  <c r="F292" i="7"/>
  <c r="AP293" i="7"/>
  <c r="AL293" i="7"/>
  <c r="AH293" i="7"/>
  <c r="AD293" i="7"/>
  <c r="Z293" i="7"/>
  <c r="V293" i="7"/>
  <c r="P293" i="7"/>
  <c r="Q293" i="7"/>
  <c r="R293" i="7"/>
  <c r="L293" i="7"/>
  <c r="M293" i="7"/>
  <c r="N293" i="7"/>
  <c r="H293" i="7"/>
  <c r="I293" i="7"/>
  <c r="J293" i="7"/>
  <c r="F293" i="7"/>
  <c r="AP294" i="7"/>
  <c r="AL294" i="7"/>
  <c r="AH294" i="7"/>
  <c r="AD294" i="7"/>
  <c r="Z294" i="7"/>
  <c r="V294" i="7"/>
  <c r="P294" i="7"/>
  <c r="Q294" i="7"/>
  <c r="R294" i="7"/>
  <c r="L294" i="7"/>
  <c r="M294" i="7"/>
  <c r="N294" i="7"/>
  <c r="H294" i="7"/>
  <c r="I294" i="7"/>
  <c r="J294" i="7"/>
  <c r="F294" i="7"/>
  <c r="AP295" i="7"/>
  <c r="AL295" i="7"/>
  <c r="AH295" i="7"/>
  <c r="AD295" i="7"/>
  <c r="Z295" i="7"/>
  <c r="V295" i="7"/>
  <c r="P295" i="7"/>
  <c r="Q295" i="7"/>
  <c r="R295" i="7"/>
  <c r="L295" i="7"/>
  <c r="M295" i="7"/>
  <c r="N295" i="7"/>
  <c r="H295" i="7"/>
  <c r="I295" i="7"/>
  <c r="J295" i="7"/>
  <c r="F295" i="7"/>
  <c r="AP296" i="7"/>
  <c r="AL296" i="7"/>
  <c r="AH296" i="7"/>
  <c r="AD296" i="7"/>
  <c r="Z296" i="7"/>
  <c r="V296" i="7"/>
  <c r="P296" i="7"/>
  <c r="Q296" i="7"/>
  <c r="R296" i="7"/>
  <c r="L296" i="7"/>
  <c r="M296" i="7"/>
  <c r="N296" i="7"/>
  <c r="H296" i="7"/>
  <c r="I296" i="7"/>
  <c r="J296" i="7"/>
  <c r="F296" i="7"/>
  <c r="AP297" i="7"/>
  <c r="AL297" i="7"/>
  <c r="AH297" i="7"/>
  <c r="AD297" i="7"/>
  <c r="Z297" i="7"/>
  <c r="V297" i="7"/>
  <c r="P297" i="7"/>
  <c r="Q297" i="7"/>
  <c r="R297" i="7"/>
  <c r="L297" i="7"/>
  <c r="M297" i="7"/>
  <c r="N297" i="7"/>
  <c r="H297" i="7"/>
  <c r="I297" i="7"/>
  <c r="J297" i="7"/>
  <c r="F297" i="7"/>
  <c r="AP298" i="7"/>
  <c r="AL298" i="7"/>
  <c r="AH298" i="7"/>
  <c r="AD298" i="7"/>
  <c r="Z298" i="7"/>
  <c r="V298" i="7"/>
  <c r="P298" i="7"/>
  <c r="Q298" i="7"/>
  <c r="R298" i="7"/>
  <c r="L298" i="7"/>
  <c r="M298" i="7"/>
  <c r="N298" i="7"/>
  <c r="H298" i="7"/>
  <c r="I298" i="7"/>
  <c r="J298" i="7"/>
  <c r="F298" i="7"/>
  <c r="AP299" i="7"/>
  <c r="AL299" i="7"/>
  <c r="AH299" i="7"/>
  <c r="AD299" i="7"/>
  <c r="Z299" i="7"/>
  <c r="V299" i="7"/>
  <c r="P299" i="7"/>
  <c r="Q299" i="7"/>
  <c r="R299" i="7"/>
  <c r="L299" i="7"/>
  <c r="M299" i="7"/>
  <c r="N299" i="7"/>
  <c r="H299" i="7"/>
  <c r="I299" i="7"/>
  <c r="J299" i="7"/>
  <c r="F299" i="7"/>
  <c r="AP302" i="7"/>
  <c r="AL302" i="7"/>
  <c r="AH302" i="7"/>
  <c r="AD302" i="7"/>
  <c r="Z302" i="7"/>
  <c r="V302" i="7"/>
  <c r="P302" i="7"/>
  <c r="Q302" i="7"/>
  <c r="R302" i="7"/>
  <c r="L302" i="7"/>
  <c r="M302" i="7"/>
  <c r="N302" i="7"/>
  <c r="H302" i="7"/>
  <c r="I302" i="7"/>
  <c r="J302" i="7"/>
  <c r="F302" i="7"/>
  <c r="AP303" i="7"/>
  <c r="AL303" i="7"/>
  <c r="AH303" i="7"/>
  <c r="AD303" i="7"/>
  <c r="Z303" i="7"/>
  <c r="V303" i="7"/>
  <c r="P303" i="7"/>
  <c r="Q303" i="7"/>
  <c r="R303" i="7"/>
  <c r="L303" i="7"/>
  <c r="M303" i="7"/>
  <c r="N303" i="7"/>
  <c r="H303" i="7"/>
  <c r="I303" i="7"/>
  <c r="J303" i="7"/>
  <c r="F303" i="7"/>
  <c r="AP304" i="7"/>
  <c r="AL304" i="7"/>
  <c r="AH304" i="7"/>
  <c r="AD304" i="7"/>
  <c r="Z304" i="7"/>
  <c r="V304" i="7"/>
  <c r="P304" i="7"/>
  <c r="Q304" i="7"/>
  <c r="R304" i="7"/>
  <c r="L304" i="7"/>
  <c r="M304" i="7"/>
  <c r="N304" i="7"/>
  <c r="H304" i="7"/>
  <c r="I304" i="7"/>
  <c r="J304" i="7"/>
  <c r="F304" i="7"/>
  <c r="AP305" i="7"/>
  <c r="AL305" i="7"/>
  <c r="AH305" i="7"/>
  <c r="AD305" i="7"/>
  <c r="Z305" i="7"/>
  <c r="V305" i="7"/>
  <c r="P305" i="7"/>
  <c r="Q305" i="7"/>
  <c r="R305" i="7"/>
  <c r="L305" i="7"/>
  <c r="M305" i="7"/>
  <c r="N305" i="7"/>
  <c r="H305" i="7"/>
  <c r="I305" i="7"/>
  <c r="J305" i="7"/>
  <c r="F305" i="7"/>
  <c r="AP306" i="7"/>
  <c r="AL306" i="7"/>
  <c r="AH306" i="7"/>
  <c r="AD306" i="7"/>
  <c r="Z306" i="7"/>
  <c r="V306" i="7"/>
  <c r="P306" i="7"/>
  <c r="Q306" i="7"/>
  <c r="R306" i="7"/>
  <c r="L306" i="7"/>
  <c r="M306" i="7"/>
  <c r="N306" i="7"/>
  <c r="H306" i="7"/>
  <c r="I306" i="7"/>
  <c r="J306" i="7"/>
  <c r="F306" i="7"/>
  <c r="AP307" i="7"/>
  <c r="AL307" i="7"/>
  <c r="AH307" i="7"/>
  <c r="AD307" i="7"/>
  <c r="Z307" i="7"/>
  <c r="V307" i="7"/>
  <c r="P307" i="7"/>
  <c r="Q307" i="7"/>
  <c r="R307" i="7"/>
  <c r="L307" i="7"/>
  <c r="M307" i="7"/>
  <c r="N307" i="7"/>
  <c r="H307" i="7"/>
  <c r="I307" i="7"/>
  <c r="J307" i="7"/>
  <c r="F307" i="7"/>
  <c r="AP308" i="7"/>
  <c r="AL308" i="7"/>
  <c r="AH308" i="7"/>
  <c r="AD308" i="7"/>
  <c r="Z308" i="7"/>
  <c r="V308" i="7"/>
  <c r="P308" i="7"/>
  <c r="Q308" i="7"/>
  <c r="R308" i="7"/>
  <c r="L308" i="7"/>
  <c r="M308" i="7"/>
  <c r="N308" i="7"/>
  <c r="H308" i="7"/>
  <c r="I308" i="7"/>
  <c r="J308" i="7"/>
  <c r="F308" i="7"/>
  <c r="AP309" i="7"/>
  <c r="AL309" i="7"/>
  <c r="AH309" i="7"/>
  <c r="AD309" i="7"/>
  <c r="Z309" i="7"/>
  <c r="V309" i="7"/>
  <c r="P309" i="7"/>
  <c r="Q309" i="7"/>
  <c r="R309" i="7"/>
  <c r="L309" i="7"/>
  <c r="M309" i="7"/>
  <c r="N309" i="7"/>
  <c r="H309" i="7"/>
  <c r="I309" i="7"/>
  <c r="J309" i="7"/>
  <c r="F309" i="7"/>
  <c r="AP310" i="7"/>
  <c r="AL310" i="7"/>
  <c r="AH310" i="7"/>
  <c r="AD310" i="7"/>
  <c r="Z310" i="7"/>
  <c r="V310" i="7"/>
  <c r="P310" i="7"/>
  <c r="Q310" i="7"/>
  <c r="R310" i="7"/>
  <c r="L310" i="7"/>
  <c r="M310" i="7"/>
  <c r="N310" i="7"/>
  <c r="H310" i="7"/>
  <c r="I310" i="7"/>
  <c r="J310" i="7"/>
  <c r="F310" i="7"/>
  <c r="AP311" i="7"/>
  <c r="AL311" i="7"/>
  <c r="AH311" i="7"/>
  <c r="AD311" i="7"/>
  <c r="Z311" i="7"/>
  <c r="V311" i="7"/>
  <c r="P311" i="7"/>
  <c r="Q311" i="7"/>
  <c r="R311" i="7"/>
  <c r="L311" i="7"/>
  <c r="M311" i="7"/>
  <c r="N311" i="7"/>
  <c r="H311" i="7"/>
  <c r="I311" i="7"/>
  <c r="J311" i="7"/>
  <c r="F311" i="7"/>
  <c r="AP312" i="7"/>
  <c r="AL312" i="7"/>
  <c r="AH312" i="7"/>
  <c r="AD312" i="7"/>
  <c r="Z312" i="7"/>
  <c r="V312" i="7"/>
  <c r="P312" i="7"/>
  <c r="Q312" i="7"/>
  <c r="R312" i="7"/>
  <c r="L312" i="7"/>
  <c r="M312" i="7"/>
  <c r="N312" i="7"/>
  <c r="H312" i="7"/>
  <c r="I312" i="7"/>
  <c r="J312" i="7"/>
  <c r="F312" i="7"/>
  <c r="AP313" i="7"/>
  <c r="AL313" i="7"/>
  <c r="AH313" i="7"/>
  <c r="AD313" i="7"/>
  <c r="Z313" i="7"/>
  <c r="V313" i="7"/>
  <c r="P313" i="7"/>
  <c r="Q313" i="7"/>
  <c r="R313" i="7"/>
  <c r="L313" i="7"/>
  <c r="M313" i="7"/>
  <c r="N313" i="7"/>
  <c r="H313" i="7"/>
  <c r="I313" i="7"/>
  <c r="J313" i="7"/>
  <c r="F313" i="7"/>
  <c r="AP316" i="7"/>
  <c r="AL316" i="7"/>
  <c r="AH316" i="7"/>
  <c r="AD316" i="7"/>
  <c r="Z316" i="7"/>
  <c r="V316" i="7"/>
  <c r="P316" i="7"/>
  <c r="Q316" i="7"/>
  <c r="R316" i="7"/>
  <c r="L316" i="7"/>
  <c r="M316" i="7"/>
  <c r="N316" i="7"/>
  <c r="H316" i="7"/>
  <c r="I316" i="7"/>
  <c r="J316" i="7"/>
  <c r="F316" i="7"/>
  <c r="AP317" i="7"/>
  <c r="AL317" i="7"/>
  <c r="AH317" i="7"/>
  <c r="AD317" i="7"/>
  <c r="Z317" i="7"/>
  <c r="V317" i="7"/>
  <c r="P317" i="7"/>
  <c r="Q317" i="7"/>
  <c r="R317" i="7"/>
  <c r="L317" i="7"/>
  <c r="M317" i="7"/>
  <c r="N317" i="7"/>
  <c r="H317" i="7"/>
  <c r="I317" i="7"/>
  <c r="J317" i="7"/>
  <c r="F317" i="7"/>
  <c r="AP318" i="7"/>
  <c r="AL318" i="7"/>
  <c r="AH318" i="7"/>
  <c r="AD318" i="7"/>
  <c r="Z318" i="7"/>
  <c r="V318" i="7"/>
  <c r="P318" i="7"/>
  <c r="Q318" i="7"/>
  <c r="R318" i="7"/>
  <c r="L318" i="7"/>
  <c r="M318" i="7"/>
  <c r="N318" i="7"/>
  <c r="H318" i="7"/>
  <c r="I318" i="7"/>
  <c r="J318" i="7"/>
  <c r="F318" i="7"/>
  <c r="AP319" i="7"/>
  <c r="AL319" i="7"/>
  <c r="AH319" i="7"/>
  <c r="AD319" i="7"/>
  <c r="Z319" i="7"/>
  <c r="V319" i="7"/>
  <c r="P319" i="7"/>
  <c r="Q319" i="7"/>
  <c r="R319" i="7"/>
  <c r="L319" i="7"/>
  <c r="M319" i="7"/>
  <c r="N319" i="7"/>
  <c r="H319" i="7"/>
  <c r="I319" i="7"/>
  <c r="J319" i="7"/>
  <c r="F319" i="7"/>
  <c r="AP320" i="7"/>
  <c r="AL320" i="7"/>
  <c r="AH320" i="7"/>
  <c r="AD320" i="7"/>
  <c r="Z320" i="7"/>
  <c r="V320" i="7"/>
  <c r="P320" i="7"/>
  <c r="Q320" i="7"/>
  <c r="R320" i="7"/>
  <c r="L320" i="7"/>
  <c r="M320" i="7"/>
  <c r="N320" i="7"/>
  <c r="H320" i="7"/>
  <c r="I320" i="7"/>
  <c r="J320" i="7"/>
  <c r="F320" i="7"/>
  <c r="AP321" i="7"/>
  <c r="AL321" i="7"/>
  <c r="AH321" i="7"/>
  <c r="AD321" i="7"/>
  <c r="Z321" i="7"/>
  <c r="V321" i="7"/>
  <c r="P321" i="7"/>
  <c r="Q321" i="7"/>
  <c r="R321" i="7"/>
  <c r="L321" i="7"/>
  <c r="M321" i="7"/>
  <c r="N321" i="7"/>
  <c r="H321" i="7"/>
  <c r="I321" i="7"/>
  <c r="J321" i="7"/>
  <c r="F321" i="7"/>
  <c r="AP322" i="7"/>
  <c r="AL322" i="7"/>
  <c r="AH322" i="7"/>
  <c r="AD322" i="7"/>
  <c r="Z322" i="7"/>
  <c r="V322" i="7"/>
  <c r="P322" i="7"/>
  <c r="Q322" i="7"/>
  <c r="R322" i="7"/>
  <c r="L322" i="7"/>
  <c r="M322" i="7"/>
  <c r="N322" i="7"/>
  <c r="H322" i="7"/>
  <c r="I322" i="7"/>
  <c r="J322" i="7"/>
  <c r="F322" i="7"/>
  <c r="AP323" i="7"/>
  <c r="AL323" i="7"/>
  <c r="AH323" i="7"/>
  <c r="AD323" i="7"/>
  <c r="Z323" i="7"/>
  <c r="V323" i="7"/>
  <c r="P323" i="7"/>
  <c r="Q323" i="7"/>
  <c r="R323" i="7"/>
  <c r="L323" i="7"/>
  <c r="M323" i="7"/>
  <c r="N323" i="7"/>
  <c r="H323" i="7"/>
  <c r="I323" i="7"/>
  <c r="J323" i="7"/>
  <c r="F323" i="7"/>
  <c r="AP324" i="7"/>
  <c r="AL324" i="7"/>
  <c r="AH324" i="7"/>
  <c r="AD324" i="7"/>
  <c r="Z324" i="7"/>
  <c r="V324" i="7"/>
  <c r="P324" i="7"/>
  <c r="Q324" i="7"/>
  <c r="R324" i="7"/>
  <c r="L324" i="7"/>
  <c r="M324" i="7"/>
  <c r="N324" i="7"/>
  <c r="H324" i="7"/>
  <c r="I324" i="7"/>
  <c r="J324" i="7"/>
  <c r="F324" i="7"/>
  <c r="AP325" i="7"/>
  <c r="AL325" i="7"/>
  <c r="AH325" i="7"/>
  <c r="AD325" i="7"/>
  <c r="Z325" i="7"/>
  <c r="V325" i="7"/>
  <c r="P325" i="7"/>
  <c r="Q325" i="7"/>
  <c r="R325" i="7"/>
  <c r="L325" i="7"/>
  <c r="M325" i="7"/>
  <c r="N325" i="7"/>
  <c r="H325" i="7"/>
  <c r="I325" i="7"/>
  <c r="J325" i="7"/>
  <c r="F325" i="7"/>
  <c r="AP326" i="7"/>
  <c r="AL326" i="7"/>
  <c r="AH326" i="7"/>
  <c r="AD326" i="7"/>
  <c r="Z326" i="7"/>
  <c r="V326" i="7"/>
  <c r="P326" i="7"/>
  <c r="Q326" i="7"/>
  <c r="R326" i="7"/>
  <c r="L326" i="7"/>
  <c r="M326" i="7"/>
  <c r="N326" i="7"/>
  <c r="H326" i="7"/>
  <c r="I326" i="7"/>
  <c r="J326" i="7"/>
  <c r="F326" i="7"/>
  <c r="AP327" i="7"/>
  <c r="AL327" i="7"/>
  <c r="AH327" i="7"/>
  <c r="AD327" i="7"/>
  <c r="Z327" i="7"/>
  <c r="V327" i="7"/>
  <c r="P327" i="7"/>
  <c r="Q327" i="7"/>
  <c r="R327" i="7"/>
  <c r="L327" i="7"/>
  <c r="M327" i="7"/>
  <c r="N327" i="7"/>
  <c r="H327" i="7"/>
  <c r="I327" i="7"/>
  <c r="J327" i="7"/>
  <c r="F327" i="7"/>
  <c r="AP330" i="7"/>
  <c r="AL330" i="7"/>
  <c r="AH330" i="7"/>
  <c r="AD330" i="7"/>
  <c r="Z330" i="7"/>
  <c r="V330" i="7"/>
  <c r="P330" i="7"/>
  <c r="Q330" i="7"/>
  <c r="R330" i="7"/>
  <c r="L330" i="7"/>
  <c r="M330" i="7"/>
  <c r="N330" i="7"/>
  <c r="H330" i="7"/>
  <c r="I330" i="7"/>
  <c r="J330" i="7"/>
  <c r="F330" i="7"/>
  <c r="AP331" i="7"/>
  <c r="AL331" i="7"/>
  <c r="AH331" i="7"/>
  <c r="AD331" i="7"/>
  <c r="Z331" i="7"/>
  <c r="V331" i="7"/>
  <c r="P331" i="7"/>
  <c r="Q331" i="7"/>
  <c r="R331" i="7"/>
  <c r="L331" i="7"/>
  <c r="M331" i="7"/>
  <c r="N331" i="7"/>
  <c r="H331" i="7"/>
  <c r="I331" i="7"/>
  <c r="J331" i="7"/>
  <c r="F331" i="7"/>
  <c r="AP332" i="7"/>
  <c r="AL332" i="7"/>
  <c r="AH332" i="7"/>
  <c r="AD332" i="7"/>
  <c r="Z332" i="7"/>
  <c r="V332" i="7"/>
  <c r="P332" i="7"/>
  <c r="Q332" i="7"/>
  <c r="R332" i="7"/>
  <c r="L332" i="7"/>
  <c r="M332" i="7"/>
  <c r="N332" i="7"/>
  <c r="H332" i="7"/>
  <c r="I332" i="7"/>
  <c r="J332" i="7"/>
  <c r="F332" i="7"/>
  <c r="AP333" i="7"/>
  <c r="AL333" i="7"/>
  <c r="AH333" i="7"/>
  <c r="AD333" i="7"/>
  <c r="Z333" i="7"/>
  <c r="V333" i="7"/>
  <c r="P333" i="7"/>
  <c r="Q333" i="7"/>
  <c r="R333" i="7"/>
  <c r="L333" i="7"/>
  <c r="M333" i="7"/>
  <c r="N333" i="7"/>
  <c r="H333" i="7"/>
  <c r="I333" i="7"/>
  <c r="J333" i="7"/>
  <c r="F333" i="7"/>
  <c r="AP334" i="7"/>
  <c r="AL334" i="7"/>
  <c r="AH334" i="7"/>
  <c r="AD334" i="7"/>
  <c r="Z334" i="7"/>
  <c r="V334" i="7"/>
  <c r="P334" i="7"/>
  <c r="Q334" i="7"/>
  <c r="R334" i="7"/>
  <c r="L334" i="7"/>
  <c r="M334" i="7"/>
  <c r="N334" i="7"/>
  <c r="H334" i="7"/>
  <c r="I334" i="7"/>
  <c r="J334" i="7"/>
  <c r="F334" i="7"/>
  <c r="AP335" i="7"/>
  <c r="AL335" i="7"/>
  <c r="AH335" i="7"/>
  <c r="AD335" i="7"/>
  <c r="Z335" i="7"/>
  <c r="V335" i="7"/>
  <c r="P335" i="7"/>
  <c r="Q335" i="7"/>
  <c r="R335" i="7"/>
  <c r="L335" i="7"/>
  <c r="M335" i="7"/>
  <c r="N335" i="7"/>
  <c r="H335" i="7"/>
  <c r="I335" i="7"/>
  <c r="J335" i="7"/>
  <c r="F335" i="7"/>
  <c r="AP336" i="7"/>
  <c r="AL336" i="7"/>
  <c r="AH336" i="7"/>
  <c r="AD336" i="7"/>
  <c r="Z336" i="7"/>
  <c r="V336" i="7"/>
  <c r="P336" i="7"/>
  <c r="Q336" i="7"/>
  <c r="R336" i="7"/>
  <c r="L336" i="7"/>
  <c r="M336" i="7"/>
  <c r="N336" i="7"/>
  <c r="H336" i="7"/>
  <c r="I336" i="7"/>
  <c r="J336" i="7"/>
  <c r="F336" i="7"/>
  <c r="AP339" i="7"/>
  <c r="AL339" i="7"/>
  <c r="AH339" i="7"/>
  <c r="AD339" i="7"/>
  <c r="Z339" i="7"/>
  <c r="V339" i="7"/>
  <c r="P339" i="7"/>
  <c r="Q339" i="7"/>
  <c r="R339" i="7"/>
  <c r="L339" i="7"/>
  <c r="M339" i="7"/>
  <c r="N339" i="7"/>
  <c r="H339" i="7"/>
  <c r="I339" i="7"/>
  <c r="J339" i="7"/>
  <c r="F339" i="7"/>
  <c r="AP340" i="7"/>
  <c r="AL340" i="7"/>
  <c r="AH340" i="7"/>
  <c r="AD340" i="7"/>
  <c r="Z340" i="7"/>
  <c r="V340" i="7"/>
  <c r="P340" i="7"/>
  <c r="Q340" i="7"/>
  <c r="R340" i="7"/>
  <c r="L340" i="7"/>
  <c r="M340" i="7"/>
  <c r="N340" i="7"/>
  <c r="H340" i="7"/>
  <c r="I340" i="7"/>
  <c r="J340" i="7"/>
  <c r="F340" i="7"/>
  <c r="AP341" i="7"/>
  <c r="AL341" i="7"/>
  <c r="AH341" i="7"/>
  <c r="AD341" i="7"/>
  <c r="Z341" i="7"/>
  <c r="V341" i="7"/>
  <c r="P341" i="7"/>
  <c r="Q341" i="7"/>
  <c r="R341" i="7"/>
  <c r="L341" i="7"/>
  <c r="M341" i="7"/>
  <c r="N341" i="7"/>
  <c r="H341" i="7"/>
  <c r="I341" i="7"/>
  <c r="J341" i="7"/>
  <c r="F341" i="7"/>
  <c r="AP342" i="7"/>
  <c r="AL342" i="7"/>
  <c r="AH342" i="7"/>
  <c r="AD342" i="7"/>
  <c r="Z342" i="7"/>
  <c r="V342" i="7"/>
  <c r="P342" i="7"/>
  <c r="Q342" i="7"/>
  <c r="R342" i="7"/>
  <c r="L342" i="7"/>
  <c r="M342" i="7"/>
  <c r="N342" i="7"/>
  <c r="H342" i="7"/>
  <c r="I342" i="7"/>
  <c r="J342" i="7"/>
  <c r="F342" i="7"/>
  <c r="AP343" i="7"/>
  <c r="AL343" i="7"/>
  <c r="AH343" i="7"/>
  <c r="AD343" i="7"/>
  <c r="Z343" i="7"/>
  <c r="V343" i="7"/>
  <c r="P343" i="7"/>
  <c r="Q343" i="7"/>
  <c r="R343" i="7"/>
  <c r="L343" i="7"/>
  <c r="M343" i="7"/>
  <c r="N343" i="7"/>
  <c r="H343" i="7"/>
  <c r="I343" i="7"/>
  <c r="J343" i="7"/>
  <c r="F343" i="7"/>
  <c r="AP344" i="7"/>
  <c r="AL344" i="7"/>
  <c r="AH344" i="7"/>
  <c r="AD344" i="7"/>
  <c r="Z344" i="7"/>
  <c r="V344" i="7"/>
  <c r="P344" i="7"/>
  <c r="Q344" i="7"/>
  <c r="R344" i="7"/>
  <c r="L344" i="7"/>
  <c r="M344" i="7"/>
  <c r="N344" i="7"/>
  <c r="H344" i="7"/>
  <c r="I344" i="7"/>
  <c r="J344" i="7"/>
  <c r="F344" i="7"/>
  <c r="AP345" i="7"/>
  <c r="AL345" i="7"/>
  <c r="AH345" i="7"/>
  <c r="AD345" i="7"/>
  <c r="Z345" i="7"/>
  <c r="V345" i="7"/>
  <c r="P345" i="7"/>
  <c r="Q345" i="7"/>
  <c r="R345" i="7"/>
  <c r="L345" i="7"/>
  <c r="M345" i="7"/>
  <c r="N345" i="7"/>
  <c r="H345" i="7"/>
  <c r="I345" i="7"/>
  <c r="J345" i="7"/>
  <c r="F345" i="7"/>
  <c r="AP348" i="7"/>
  <c r="AL348" i="7"/>
  <c r="AH348" i="7"/>
  <c r="AD348" i="7"/>
  <c r="Z348" i="7"/>
  <c r="V348" i="7"/>
  <c r="P348" i="7"/>
  <c r="Q348" i="7"/>
  <c r="R348" i="7"/>
  <c r="L348" i="7"/>
  <c r="M348" i="7"/>
  <c r="N348" i="7"/>
  <c r="H348" i="7"/>
  <c r="I348" i="7"/>
  <c r="J348" i="7"/>
  <c r="F348" i="7"/>
  <c r="AP349" i="7"/>
  <c r="AL349" i="7"/>
  <c r="AH349" i="7"/>
  <c r="AD349" i="7"/>
  <c r="Z349" i="7"/>
  <c r="V349" i="7"/>
  <c r="P349" i="7"/>
  <c r="Q349" i="7"/>
  <c r="R349" i="7"/>
  <c r="L349" i="7"/>
  <c r="M349" i="7"/>
  <c r="N349" i="7"/>
  <c r="H349" i="7"/>
  <c r="I349" i="7"/>
  <c r="J349" i="7"/>
  <c r="F349" i="7"/>
  <c r="AP350" i="7"/>
  <c r="AL350" i="7"/>
  <c r="AH350" i="7"/>
  <c r="AD350" i="7"/>
  <c r="Z350" i="7"/>
  <c r="V350" i="7"/>
  <c r="P350" i="7"/>
  <c r="Q350" i="7"/>
  <c r="R350" i="7"/>
  <c r="L350" i="7"/>
  <c r="M350" i="7"/>
  <c r="N350" i="7"/>
  <c r="H350" i="7"/>
  <c r="I350" i="7"/>
  <c r="J350" i="7"/>
  <c r="F350" i="7"/>
  <c r="AP351" i="7"/>
  <c r="AL351" i="7"/>
  <c r="AH351" i="7"/>
  <c r="AD351" i="7"/>
  <c r="Z351" i="7"/>
  <c r="V351" i="7"/>
  <c r="P351" i="7"/>
  <c r="Q351" i="7"/>
  <c r="R351" i="7"/>
  <c r="L351" i="7"/>
  <c r="M351" i="7"/>
  <c r="N351" i="7"/>
  <c r="H351" i="7"/>
  <c r="I351" i="7"/>
  <c r="J351" i="7"/>
  <c r="F351" i="7"/>
  <c r="AP352" i="7"/>
  <c r="AL352" i="7"/>
  <c r="AH352" i="7"/>
  <c r="AD352" i="7"/>
  <c r="Z352" i="7"/>
  <c r="V352" i="7"/>
  <c r="P352" i="7"/>
  <c r="Q352" i="7"/>
  <c r="R352" i="7"/>
  <c r="L352" i="7"/>
  <c r="M352" i="7"/>
  <c r="N352" i="7"/>
  <c r="H352" i="7"/>
  <c r="I352" i="7"/>
  <c r="J352" i="7"/>
  <c r="F352" i="7"/>
  <c r="AP353" i="7"/>
  <c r="AL353" i="7"/>
  <c r="AH353" i="7"/>
  <c r="AD353" i="7"/>
  <c r="Z353" i="7"/>
  <c r="V353" i="7"/>
  <c r="P353" i="7"/>
  <c r="Q353" i="7"/>
  <c r="R353" i="7"/>
  <c r="L353" i="7"/>
  <c r="M353" i="7"/>
  <c r="N353" i="7"/>
  <c r="H353" i="7"/>
  <c r="I353" i="7"/>
  <c r="J353" i="7"/>
  <c r="F353" i="7"/>
  <c r="AP354" i="7"/>
  <c r="AL354" i="7"/>
  <c r="AH354" i="7"/>
  <c r="AD354" i="7"/>
  <c r="Z354" i="7"/>
  <c r="V354" i="7"/>
  <c r="P354" i="7"/>
  <c r="Q354" i="7"/>
  <c r="R354" i="7"/>
  <c r="L354" i="7"/>
  <c r="M354" i="7"/>
  <c r="N354" i="7"/>
  <c r="H354" i="7"/>
  <c r="I354" i="7"/>
  <c r="J354" i="7"/>
  <c r="F354" i="7"/>
  <c r="AP357" i="7"/>
  <c r="AL357" i="7"/>
  <c r="AH357" i="7"/>
  <c r="AD357" i="7"/>
  <c r="Z357" i="7"/>
  <c r="V357" i="7"/>
  <c r="P357" i="7"/>
  <c r="Q357" i="7"/>
  <c r="R357" i="7"/>
  <c r="L357" i="7"/>
  <c r="M357" i="7"/>
  <c r="N357" i="7"/>
  <c r="H357" i="7"/>
  <c r="I357" i="7"/>
  <c r="J357" i="7"/>
  <c r="F357" i="7"/>
  <c r="AP358" i="7"/>
  <c r="AL358" i="7"/>
  <c r="AH358" i="7"/>
  <c r="AD358" i="7"/>
  <c r="Z358" i="7"/>
  <c r="V358" i="7"/>
  <c r="P358" i="7"/>
  <c r="Q358" i="7"/>
  <c r="R358" i="7"/>
  <c r="L358" i="7"/>
  <c r="M358" i="7"/>
  <c r="N358" i="7"/>
  <c r="H358" i="7"/>
  <c r="I358" i="7"/>
  <c r="J358" i="7"/>
  <c r="F358" i="7"/>
  <c r="AP359" i="7"/>
  <c r="AL359" i="7"/>
  <c r="AH359" i="7"/>
  <c r="AD359" i="7"/>
  <c r="Z359" i="7"/>
  <c r="V359" i="7"/>
  <c r="P359" i="7"/>
  <c r="Q359" i="7"/>
  <c r="R359" i="7"/>
  <c r="L359" i="7"/>
  <c r="M359" i="7"/>
  <c r="N359" i="7"/>
  <c r="H359" i="7"/>
  <c r="I359" i="7"/>
  <c r="J359" i="7"/>
  <c r="F359" i="7"/>
  <c r="AP360" i="7"/>
  <c r="AL360" i="7"/>
  <c r="AH360" i="7"/>
  <c r="AD360" i="7"/>
  <c r="Z360" i="7"/>
  <c r="V360" i="7"/>
  <c r="P360" i="7"/>
  <c r="Q360" i="7"/>
  <c r="R360" i="7"/>
  <c r="L360" i="7"/>
  <c r="M360" i="7"/>
  <c r="N360" i="7"/>
  <c r="H360" i="7"/>
  <c r="I360" i="7"/>
  <c r="J360" i="7"/>
  <c r="F360" i="7"/>
  <c r="AP361" i="7"/>
  <c r="AL361" i="7"/>
  <c r="AH361" i="7"/>
  <c r="AD361" i="7"/>
  <c r="Z361" i="7"/>
  <c r="V361" i="7"/>
  <c r="P361" i="7"/>
  <c r="Q361" i="7"/>
  <c r="R361" i="7"/>
  <c r="L361" i="7"/>
  <c r="M361" i="7"/>
  <c r="N361" i="7"/>
  <c r="H361" i="7"/>
  <c r="I361" i="7"/>
  <c r="J361" i="7"/>
  <c r="F361" i="7"/>
  <c r="AP362" i="7"/>
  <c r="AL362" i="7"/>
  <c r="AH362" i="7"/>
  <c r="AD362" i="7"/>
  <c r="Z362" i="7"/>
  <c r="V362" i="7"/>
  <c r="P362" i="7"/>
  <c r="Q362" i="7"/>
  <c r="R362" i="7"/>
  <c r="L362" i="7"/>
  <c r="M362" i="7"/>
  <c r="N362" i="7"/>
  <c r="H362" i="7"/>
  <c r="I362" i="7"/>
  <c r="J362" i="7"/>
  <c r="F362" i="7"/>
  <c r="AP363" i="7"/>
  <c r="AL363" i="7"/>
  <c r="AH363" i="7"/>
  <c r="AD363" i="7"/>
  <c r="Z363" i="7"/>
  <c r="V363" i="7"/>
  <c r="P363" i="7"/>
  <c r="Q363" i="7"/>
  <c r="R363" i="7"/>
  <c r="L363" i="7"/>
  <c r="M363" i="7"/>
  <c r="N363" i="7"/>
  <c r="H363" i="7"/>
  <c r="I363" i="7"/>
  <c r="J363" i="7"/>
  <c r="F363" i="7"/>
  <c r="AP366" i="7"/>
  <c r="AL366" i="7"/>
  <c r="AH366" i="7"/>
  <c r="AD366" i="7"/>
  <c r="Z366" i="7"/>
  <c r="V366" i="7"/>
  <c r="P366" i="7"/>
  <c r="Q366" i="7"/>
  <c r="R366" i="7"/>
  <c r="L366" i="7"/>
  <c r="M366" i="7"/>
  <c r="N366" i="7"/>
  <c r="H366" i="7"/>
  <c r="I366" i="7"/>
  <c r="J366" i="7"/>
  <c r="F366" i="7"/>
  <c r="AP367" i="7"/>
  <c r="AL367" i="7"/>
  <c r="AH367" i="7"/>
  <c r="AD367" i="7"/>
  <c r="Z367" i="7"/>
  <c r="V367" i="7"/>
  <c r="P367" i="7"/>
  <c r="Q367" i="7"/>
  <c r="R367" i="7"/>
  <c r="L367" i="7"/>
  <c r="M367" i="7"/>
  <c r="N367" i="7"/>
  <c r="H367" i="7"/>
  <c r="I367" i="7"/>
  <c r="J367" i="7"/>
  <c r="F367" i="7"/>
  <c r="AP368" i="7"/>
  <c r="AL368" i="7"/>
  <c r="AH368" i="7"/>
  <c r="AD368" i="7"/>
  <c r="Z368" i="7"/>
  <c r="V368" i="7"/>
  <c r="P368" i="7"/>
  <c r="Q368" i="7"/>
  <c r="R368" i="7"/>
  <c r="L368" i="7"/>
  <c r="M368" i="7"/>
  <c r="N368" i="7"/>
  <c r="H368" i="7"/>
  <c r="I368" i="7"/>
  <c r="J368" i="7"/>
  <c r="F368" i="7"/>
  <c r="AP369" i="7"/>
  <c r="AL369" i="7"/>
  <c r="AH369" i="7"/>
  <c r="AD369" i="7"/>
  <c r="Z369" i="7"/>
  <c r="V369" i="7"/>
  <c r="P369" i="7"/>
  <c r="Q369" i="7"/>
  <c r="R369" i="7"/>
  <c r="L369" i="7"/>
  <c r="M369" i="7"/>
  <c r="N369" i="7"/>
  <c r="H369" i="7"/>
  <c r="I369" i="7"/>
  <c r="J369" i="7"/>
  <c r="F369" i="7"/>
  <c r="AP370" i="7"/>
  <c r="AL370" i="7"/>
  <c r="AH370" i="7"/>
  <c r="AD370" i="7"/>
  <c r="Z370" i="7"/>
  <c r="V370" i="7"/>
  <c r="P370" i="7"/>
  <c r="Q370" i="7"/>
  <c r="R370" i="7"/>
  <c r="L370" i="7"/>
  <c r="M370" i="7"/>
  <c r="N370" i="7"/>
  <c r="H370" i="7"/>
  <c r="I370" i="7"/>
  <c r="J370" i="7"/>
  <c r="F370" i="7"/>
  <c r="AP371" i="7"/>
  <c r="AL371" i="7"/>
  <c r="AH371" i="7"/>
  <c r="AD371" i="7"/>
  <c r="Z371" i="7"/>
  <c r="V371" i="7"/>
  <c r="P371" i="7"/>
  <c r="Q371" i="7"/>
  <c r="R371" i="7"/>
  <c r="L371" i="7"/>
  <c r="M371" i="7"/>
  <c r="N371" i="7"/>
  <c r="H371" i="7"/>
  <c r="I371" i="7"/>
  <c r="J371" i="7"/>
  <c r="F371" i="7"/>
  <c r="AP372" i="7"/>
  <c r="AL372" i="7"/>
  <c r="AH372" i="7"/>
  <c r="AD372" i="7"/>
  <c r="Z372" i="7"/>
  <c r="V372" i="7"/>
  <c r="P372" i="7"/>
  <c r="Q372" i="7"/>
  <c r="R372" i="7"/>
  <c r="L372" i="7"/>
  <c r="M372" i="7"/>
  <c r="N372" i="7"/>
  <c r="H372" i="7"/>
  <c r="I372" i="7"/>
  <c r="J372" i="7"/>
  <c r="F372" i="7"/>
  <c r="AP375" i="7"/>
  <c r="AL375" i="7"/>
  <c r="AH375" i="7"/>
  <c r="AD375" i="7"/>
  <c r="Z375" i="7"/>
  <c r="V375" i="7"/>
  <c r="P375" i="7"/>
  <c r="Q375" i="7"/>
  <c r="R375" i="7"/>
  <c r="L375" i="7"/>
  <c r="M375" i="7"/>
  <c r="N375" i="7"/>
  <c r="H375" i="7"/>
  <c r="I375" i="7"/>
  <c r="J375" i="7"/>
  <c r="F375" i="7"/>
  <c r="AP376" i="7"/>
  <c r="AL376" i="7"/>
  <c r="AH376" i="7"/>
  <c r="AD376" i="7"/>
  <c r="Z376" i="7"/>
  <c r="V376" i="7"/>
  <c r="P376" i="7"/>
  <c r="Q376" i="7"/>
  <c r="R376" i="7"/>
  <c r="L376" i="7"/>
  <c r="M376" i="7"/>
  <c r="N376" i="7"/>
  <c r="H376" i="7"/>
  <c r="I376" i="7"/>
  <c r="J376" i="7"/>
  <c r="F376" i="7"/>
  <c r="AP377" i="7"/>
  <c r="AL377" i="7"/>
  <c r="AH377" i="7"/>
  <c r="AD377" i="7"/>
  <c r="Z377" i="7"/>
  <c r="V377" i="7"/>
  <c r="P377" i="7"/>
  <c r="Q377" i="7"/>
  <c r="R377" i="7"/>
  <c r="L377" i="7"/>
  <c r="M377" i="7"/>
  <c r="N377" i="7"/>
  <c r="H377" i="7"/>
  <c r="I377" i="7"/>
  <c r="J377" i="7"/>
  <c r="F377" i="7"/>
  <c r="AP378" i="7"/>
  <c r="AL378" i="7"/>
  <c r="AH378" i="7"/>
  <c r="AD378" i="7"/>
  <c r="Z378" i="7"/>
  <c r="V378" i="7"/>
  <c r="P378" i="7"/>
  <c r="Q378" i="7"/>
  <c r="R378" i="7"/>
  <c r="L378" i="7"/>
  <c r="M378" i="7"/>
  <c r="N378" i="7"/>
  <c r="H378" i="7"/>
  <c r="I378" i="7"/>
  <c r="J378" i="7"/>
  <c r="F378" i="7"/>
  <c r="AP379" i="7"/>
  <c r="AL379" i="7"/>
  <c r="AH379" i="7"/>
  <c r="AD379" i="7"/>
  <c r="Z379" i="7"/>
  <c r="V379" i="7"/>
  <c r="P379" i="7"/>
  <c r="Q379" i="7"/>
  <c r="R379" i="7"/>
  <c r="L379" i="7"/>
  <c r="M379" i="7"/>
  <c r="N379" i="7"/>
  <c r="H379" i="7"/>
  <c r="I379" i="7"/>
  <c r="J379" i="7"/>
  <c r="F379" i="7"/>
  <c r="AP380" i="7"/>
  <c r="AL380" i="7"/>
  <c r="AH380" i="7"/>
  <c r="AD380" i="7"/>
  <c r="Z380" i="7"/>
  <c r="V380" i="7"/>
  <c r="P380" i="7"/>
  <c r="Q380" i="7"/>
  <c r="R380" i="7"/>
  <c r="L380" i="7"/>
  <c r="M380" i="7"/>
  <c r="N380" i="7"/>
  <c r="H380" i="7"/>
  <c r="I380" i="7"/>
  <c r="J380" i="7"/>
  <c r="F380" i="7"/>
  <c r="AP381" i="7"/>
  <c r="AL381" i="7"/>
  <c r="AH381" i="7"/>
  <c r="AD381" i="7"/>
  <c r="Z381" i="7"/>
  <c r="V381" i="7"/>
  <c r="P381" i="7"/>
  <c r="Q381" i="7"/>
  <c r="R381" i="7"/>
  <c r="L381" i="7"/>
  <c r="M381" i="7"/>
  <c r="N381" i="7"/>
  <c r="H381" i="7"/>
  <c r="I381" i="7"/>
  <c r="J381" i="7"/>
  <c r="F381" i="7"/>
  <c r="AP384" i="7"/>
  <c r="AL384" i="7"/>
  <c r="AH384" i="7"/>
  <c r="AD384" i="7"/>
  <c r="Z384" i="7"/>
  <c r="V384" i="7"/>
  <c r="P384" i="7"/>
  <c r="Q384" i="7"/>
  <c r="R384" i="7"/>
  <c r="L384" i="7"/>
  <c r="M384" i="7"/>
  <c r="N384" i="7"/>
  <c r="H384" i="7"/>
  <c r="I384" i="7"/>
  <c r="J384" i="7"/>
  <c r="F384" i="7"/>
  <c r="AP385" i="7"/>
  <c r="AL385" i="7"/>
  <c r="AH385" i="7"/>
  <c r="AD385" i="7"/>
  <c r="Z385" i="7"/>
  <c r="V385" i="7"/>
  <c r="P385" i="7"/>
  <c r="Q385" i="7"/>
  <c r="R385" i="7"/>
  <c r="L385" i="7"/>
  <c r="M385" i="7"/>
  <c r="N385" i="7"/>
  <c r="H385" i="7"/>
  <c r="I385" i="7"/>
  <c r="J385" i="7"/>
  <c r="F385" i="7"/>
  <c r="AP386" i="7"/>
  <c r="AL386" i="7"/>
  <c r="AH386" i="7"/>
  <c r="AD386" i="7"/>
  <c r="Z386" i="7"/>
  <c r="V386" i="7"/>
  <c r="P386" i="7"/>
  <c r="Q386" i="7"/>
  <c r="R386" i="7"/>
  <c r="L386" i="7"/>
  <c r="M386" i="7"/>
  <c r="N386" i="7"/>
  <c r="H386" i="7"/>
  <c r="I386" i="7"/>
  <c r="J386" i="7"/>
  <c r="F386" i="7"/>
  <c r="AP387" i="7"/>
  <c r="AL387" i="7"/>
  <c r="AH387" i="7"/>
  <c r="AD387" i="7"/>
  <c r="Z387" i="7"/>
  <c r="V387" i="7"/>
  <c r="P387" i="7"/>
  <c r="Q387" i="7"/>
  <c r="R387" i="7"/>
  <c r="L387" i="7"/>
  <c r="M387" i="7"/>
  <c r="N387" i="7"/>
  <c r="H387" i="7"/>
  <c r="I387" i="7"/>
  <c r="J387" i="7"/>
  <c r="F387" i="7"/>
  <c r="AP388" i="7"/>
  <c r="AL388" i="7"/>
  <c r="AH388" i="7"/>
  <c r="AD388" i="7"/>
  <c r="Z388" i="7"/>
  <c r="V388" i="7"/>
  <c r="P388" i="7"/>
  <c r="Q388" i="7"/>
  <c r="R388" i="7"/>
  <c r="L388" i="7"/>
  <c r="M388" i="7"/>
  <c r="N388" i="7"/>
  <c r="H388" i="7"/>
  <c r="I388" i="7"/>
  <c r="J388" i="7"/>
  <c r="F388" i="7"/>
  <c r="AP391" i="7"/>
  <c r="AL391" i="7"/>
  <c r="AH391" i="7"/>
  <c r="AD391" i="7"/>
  <c r="Z391" i="7"/>
  <c r="V391" i="7"/>
  <c r="P391" i="7"/>
  <c r="Q391" i="7"/>
  <c r="R391" i="7"/>
  <c r="L391" i="7"/>
  <c r="M391" i="7"/>
  <c r="N391" i="7"/>
  <c r="H391" i="7"/>
  <c r="I391" i="7"/>
  <c r="J391" i="7"/>
  <c r="F391" i="7"/>
  <c r="AP392" i="7"/>
  <c r="AL392" i="7"/>
  <c r="AH392" i="7"/>
  <c r="AD392" i="7"/>
  <c r="Z392" i="7"/>
  <c r="V392" i="7"/>
  <c r="P392" i="7"/>
  <c r="Q392" i="7"/>
  <c r="R392" i="7"/>
  <c r="L392" i="7"/>
  <c r="M392" i="7"/>
  <c r="N392" i="7"/>
  <c r="H392" i="7"/>
  <c r="I392" i="7"/>
  <c r="J392" i="7"/>
  <c r="F392" i="7"/>
  <c r="AP393" i="7"/>
  <c r="AL393" i="7"/>
  <c r="AH393" i="7"/>
  <c r="AD393" i="7"/>
  <c r="Z393" i="7"/>
  <c r="V393" i="7"/>
  <c r="P393" i="7"/>
  <c r="Q393" i="7"/>
  <c r="R393" i="7"/>
  <c r="L393" i="7"/>
  <c r="M393" i="7"/>
  <c r="N393" i="7"/>
  <c r="H393" i="7"/>
  <c r="I393" i="7"/>
  <c r="J393" i="7"/>
  <c r="F393" i="7"/>
  <c r="AP394" i="7"/>
  <c r="AL394" i="7"/>
  <c r="AH394" i="7"/>
  <c r="AD394" i="7"/>
  <c r="Z394" i="7"/>
  <c r="V394" i="7"/>
  <c r="P394" i="7"/>
  <c r="Q394" i="7"/>
  <c r="R394" i="7"/>
  <c r="L394" i="7"/>
  <c r="M394" i="7"/>
  <c r="N394" i="7"/>
  <c r="H394" i="7"/>
  <c r="I394" i="7"/>
  <c r="J394" i="7"/>
  <c r="F394" i="7"/>
  <c r="AP395" i="7"/>
  <c r="AL395" i="7"/>
  <c r="AH395" i="7"/>
  <c r="AD395" i="7"/>
  <c r="Z395" i="7"/>
  <c r="V395" i="7"/>
  <c r="P395" i="7"/>
  <c r="Q395" i="7"/>
  <c r="R395" i="7"/>
  <c r="L395" i="7"/>
  <c r="M395" i="7"/>
  <c r="N395" i="7"/>
  <c r="H395" i="7"/>
  <c r="I395" i="7"/>
  <c r="J395" i="7"/>
  <c r="F395" i="7"/>
  <c r="AP398" i="7"/>
  <c r="AL398" i="7"/>
  <c r="AH398" i="7"/>
  <c r="AD398" i="7"/>
  <c r="Z398" i="7"/>
  <c r="V398" i="7"/>
  <c r="P398" i="7"/>
  <c r="Q398" i="7"/>
  <c r="R398" i="7"/>
  <c r="L398" i="7"/>
  <c r="M398" i="7"/>
  <c r="N398" i="7"/>
  <c r="H398" i="7"/>
  <c r="I398" i="7"/>
  <c r="J398" i="7"/>
  <c r="F398" i="7"/>
  <c r="AP399" i="7"/>
  <c r="AL399" i="7"/>
  <c r="AH399" i="7"/>
  <c r="AD399" i="7"/>
  <c r="Z399" i="7"/>
  <c r="V399" i="7"/>
  <c r="P399" i="7"/>
  <c r="Q399" i="7"/>
  <c r="R399" i="7"/>
  <c r="L399" i="7"/>
  <c r="M399" i="7"/>
  <c r="N399" i="7"/>
  <c r="H399" i="7"/>
  <c r="I399" i="7"/>
  <c r="J399" i="7"/>
  <c r="F399" i="7"/>
  <c r="AP400" i="7"/>
  <c r="AL400" i="7"/>
  <c r="AH400" i="7"/>
  <c r="AD400" i="7"/>
  <c r="Z400" i="7"/>
  <c r="V400" i="7"/>
  <c r="P400" i="7"/>
  <c r="Q400" i="7"/>
  <c r="R400" i="7"/>
  <c r="L400" i="7"/>
  <c r="M400" i="7"/>
  <c r="N400" i="7"/>
  <c r="H400" i="7"/>
  <c r="I400" i="7"/>
  <c r="J400" i="7"/>
  <c r="F400" i="7"/>
  <c r="AP401" i="7"/>
  <c r="AL401" i="7"/>
  <c r="AH401" i="7"/>
  <c r="AD401" i="7"/>
  <c r="Z401" i="7"/>
  <c r="V401" i="7"/>
  <c r="P401" i="7"/>
  <c r="Q401" i="7"/>
  <c r="R401" i="7"/>
  <c r="L401" i="7"/>
  <c r="M401" i="7"/>
  <c r="N401" i="7"/>
  <c r="H401" i="7"/>
  <c r="I401" i="7"/>
  <c r="J401" i="7"/>
  <c r="F401" i="7"/>
  <c r="AP402" i="7"/>
  <c r="AL402" i="7"/>
  <c r="AH402" i="7"/>
  <c r="AD402" i="7"/>
  <c r="Z402" i="7"/>
  <c r="V402" i="7"/>
  <c r="P402" i="7"/>
  <c r="Q402" i="7"/>
  <c r="R402" i="7"/>
  <c r="L402" i="7"/>
  <c r="M402" i="7"/>
  <c r="N402" i="7"/>
  <c r="H402" i="7"/>
  <c r="I402" i="7"/>
  <c r="J402" i="7"/>
  <c r="F402" i="7"/>
  <c r="AP403" i="7"/>
  <c r="AL403" i="7"/>
  <c r="AH403" i="7"/>
  <c r="AD403" i="7"/>
  <c r="Z403" i="7"/>
  <c r="V403" i="7"/>
  <c r="P403" i="7"/>
  <c r="Q403" i="7"/>
  <c r="R403" i="7"/>
  <c r="L403" i="7"/>
  <c r="M403" i="7"/>
  <c r="N403" i="7"/>
  <c r="H403" i="7"/>
  <c r="I403" i="7"/>
  <c r="J403" i="7"/>
  <c r="F403" i="7"/>
  <c r="AP404" i="7"/>
  <c r="AL404" i="7"/>
  <c r="AH404" i="7"/>
  <c r="AD404" i="7"/>
  <c r="Z404" i="7"/>
  <c r="V404" i="7"/>
  <c r="P404" i="7"/>
  <c r="Q404" i="7"/>
  <c r="R404" i="7"/>
  <c r="L404" i="7"/>
  <c r="M404" i="7"/>
  <c r="N404" i="7"/>
  <c r="H404" i="7"/>
  <c r="I404" i="7"/>
  <c r="J404" i="7"/>
  <c r="F404" i="7"/>
  <c r="AP405" i="7"/>
  <c r="AL405" i="7"/>
  <c r="AH405" i="7"/>
  <c r="AD405" i="7"/>
  <c r="Z405" i="7"/>
  <c r="V405" i="7"/>
  <c r="P405" i="7"/>
  <c r="Q405" i="7"/>
  <c r="R405" i="7"/>
  <c r="L405" i="7"/>
  <c r="M405" i="7"/>
  <c r="N405" i="7"/>
  <c r="H405" i="7"/>
  <c r="I405" i="7"/>
  <c r="J405" i="7"/>
  <c r="F405" i="7"/>
  <c r="AP408" i="7"/>
  <c r="AL408" i="7"/>
  <c r="AH408" i="7"/>
  <c r="AD408" i="7"/>
  <c r="Z408" i="7"/>
  <c r="V408" i="7"/>
  <c r="P408" i="7"/>
  <c r="Q408" i="7"/>
  <c r="R408" i="7"/>
  <c r="L408" i="7"/>
  <c r="M408" i="7"/>
  <c r="N408" i="7"/>
  <c r="H408" i="7"/>
  <c r="I408" i="7"/>
  <c r="J408" i="7"/>
  <c r="F408" i="7"/>
  <c r="AP409" i="7"/>
  <c r="AL409" i="7"/>
  <c r="AH409" i="7"/>
  <c r="AD409" i="7"/>
  <c r="Z409" i="7"/>
  <c r="V409" i="7"/>
  <c r="P409" i="7"/>
  <c r="Q409" i="7"/>
  <c r="R409" i="7"/>
  <c r="L409" i="7"/>
  <c r="M409" i="7"/>
  <c r="N409" i="7"/>
  <c r="H409" i="7"/>
  <c r="I409" i="7"/>
  <c r="J409" i="7"/>
  <c r="F409" i="7"/>
  <c r="AP410" i="7"/>
  <c r="AL410" i="7"/>
  <c r="AH410" i="7"/>
  <c r="AD410" i="7"/>
  <c r="Z410" i="7"/>
  <c r="V410" i="7"/>
  <c r="P410" i="7"/>
  <c r="Q410" i="7"/>
  <c r="R410" i="7"/>
  <c r="L410" i="7"/>
  <c r="M410" i="7"/>
  <c r="N410" i="7"/>
  <c r="H410" i="7"/>
  <c r="I410" i="7"/>
  <c r="J410" i="7"/>
  <c r="F410" i="7"/>
  <c r="AP411" i="7"/>
  <c r="AL411" i="7"/>
  <c r="AH411" i="7"/>
  <c r="AD411" i="7"/>
  <c r="Z411" i="7"/>
  <c r="V411" i="7"/>
  <c r="P411" i="7"/>
  <c r="Q411" i="7"/>
  <c r="R411" i="7"/>
  <c r="L411" i="7"/>
  <c r="M411" i="7"/>
  <c r="N411" i="7"/>
  <c r="H411" i="7"/>
  <c r="I411" i="7"/>
  <c r="J411" i="7"/>
  <c r="F411" i="7"/>
  <c r="AP412" i="7"/>
  <c r="AL412" i="7"/>
  <c r="AH412" i="7"/>
  <c r="AD412" i="7"/>
  <c r="Z412" i="7"/>
  <c r="V412" i="7"/>
  <c r="P412" i="7"/>
  <c r="Q412" i="7"/>
  <c r="R412" i="7"/>
  <c r="L412" i="7"/>
  <c r="M412" i="7"/>
  <c r="N412" i="7"/>
  <c r="H412" i="7"/>
  <c r="I412" i="7"/>
  <c r="J412" i="7"/>
  <c r="F412" i="7"/>
  <c r="AP413" i="7"/>
  <c r="AL413" i="7"/>
  <c r="AH413" i="7"/>
  <c r="AD413" i="7"/>
  <c r="Z413" i="7"/>
  <c r="V413" i="7"/>
  <c r="P413" i="7"/>
  <c r="Q413" i="7"/>
  <c r="R413" i="7"/>
  <c r="L413" i="7"/>
  <c r="M413" i="7"/>
  <c r="N413" i="7"/>
  <c r="H413" i="7"/>
  <c r="I413" i="7"/>
  <c r="J413" i="7"/>
  <c r="F413" i="7"/>
  <c r="AP414" i="7"/>
  <c r="AL414" i="7"/>
  <c r="AH414" i="7"/>
  <c r="AD414" i="7"/>
  <c r="Z414" i="7"/>
  <c r="V414" i="7"/>
  <c r="P414" i="7"/>
  <c r="Q414" i="7"/>
  <c r="R414" i="7"/>
  <c r="L414" i="7"/>
  <c r="M414" i="7"/>
  <c r="N414" i="7"/>
  <c r="H414" i="7"/>
  <c r="I414" i="7"/>
  <c r="J414" i="7"/>
  <c r="F414" i="7"/>
  <c r="AP417" i="7"/>
  <c r="AL417" i="7"/>
  <c r="AH417" i="7"/>
  <c r="AD417" i="7"/>
  <c r="Z417" i="7"/>
  <c r="V417" i="7"/>
  <c r="P417" i="7"/>
  <c r="Q417" i="7"/>
  <c r="R417" i="7"/>
  <c r="L417" i="7"/>
  <c r="M417" i="7"/>
  <c r="N417" i="7"/>
  <c r="H417" i="7"/>
  <c r="I417" i="7"/>
  <c r="J417" i="7"/>
  <c r="F417" i="7"/>
  <c r="AP418" i="7"/>
  <c r="AL418" i="7"/>
  <c r="AH418" i="7"/>
  <c r="AD418" i="7"/>
  <c r="Z418" i="7"/>
  <c r="V418" i="7"/>
  <c r="P418" i="7"/>
  <c r="Q418" i="7"/>
  <c r="R418" i="7"/>
  <c r="L418" i="7"/>
  <c r="M418" i="7"/>
  <c r="N418" i="7"/>
  <c r="H418" i="7"/>
  <c r="I418" i="7"/>
  <c r="J418" i="7"/>
  <c r="F418" i="7"/>
  <c r="AP419" i="7"/>
  <c r="AL419" i="7"/>
  <c r="AH419" i="7"/>
  <c r="AD419" i="7"/>
  <c r="Z419" i="7"/>
  <c r="V419" i="7"/>
  <c r="P419" i="7"/>
  <c r="Q419" i="7"/>
  <c r="R419" i="7"/>
  <c r="L419" i="7"/>
  <c r="M419" i="7"/>
  <c r="N419" i="7"/>
  <c r="H419" i="7"/>
  <c r="I419" i="7"/>
  <c r="J419" i="7"/>
  <c r="F419" i="7"/>
  <c r="AP420" i="7"/>
  <c r="AL420" i="7"/>
  <c r="AH420" i="7"/>
  <c r="AD420" i="7"/>
  <c r="Z420" i="7"/>
  <c r="V420" i="7"/>
  <c r="P420" i="7"/>
  <c r="Q420" i="7"/>
  <c r="R420" i="7"/>
  <c r="L420" i="7"/>
  <c r="M420" i="7"/>
  <c r="N420" i="7"/>
  <c r="H420" i="7"/>
  <c r="I420" i="7"/>
  <c r="J420" i="7"/>
  <c r="F420" i="7"/>
  <c r="AP421" i="7"/>
  <c r="AL421" i="7"/>
  <c r="AH421" i="7"/>
  <c r="AD421" i="7"/>
  <c r="Z421" i="7"/>
  <c r="V421" i="7"/>
  <c r="P421" i="7"/>
  <c r="Q421" i="7"/>
  <c r="R421" i="7"/>
  <c r="L421" i="7"/>
  <c r="M421" i="7"/>
  <c r="N421" i="7"/>
  <c r="H421" i="7"/>
  <c r="I421" i="7"/>
  <c r="J421" i="7"/>
  <c r="F421" i="7"/>
  <c r="AP422" i="7"/>
  <c r="AL422" i="7"/>
  <c r="AH422" i="7"/>
  <c r="AD422" i="7"/>
  <c r="Z422" i="7"/>
  <c r="V422" i="7"/>
  <c r="P422" i="7"/>
  <c r="Q422" i="7"/>
  <c r="R422" i="7"/>
  <c r="L422" i="7"/>
  <c r="M422" i="7"/>
  <c r="N422" i="7"/>
  <c r="H422" i="7"/>
  <c r="I422" i="7"/>
  <c r="J422" i="7"/>
  <c r="F422" i="7"/>
  <c r="AP423" i="7"/>
  <c r="AL423" i="7"/>
  <c r="AH423" i="7"/>
  <c r="AD423" i="7"/>
  <c r="Z423" i="7"/>
  <c r="V423" i="7"/>
  <c r="P423" i="7"/>
  <c r="Q423" i="7"/>
  <c r="R423" i="7"/>
  <c r="L423" i="7"/>
  <c r="M423" i="7"/>
  <c r="N423" i="7"/>
  <c r="H423" i="7"/>
  <c r="I423" i="7"/>
  <c r="J423" i="7"/>
  <c r="F423" i="7"/>
  <c r="AP424" i="7"/>
  <c r="AL424" i="7"/>
  <c r="AH424" i="7"/>
  <c r="AD424" i="7"/>
  <c r="Z424" i="7"/>
  <c r="V424" i="7"/>
  <c r="P424" i="7"/>
  <c r="Q424" i="7"/>
  <c r="R424" i="7"/>
  <c r="L424" i="7"/>
  <c r="M424" i="7"/>
  <c r="N424" i="7"/>
  <c r="H424" i="7"/>
  <c r="I424" i="7"/>
  <c r="J424" i="7"/>
  <c r="F424" i="7"/>
  <c r="AP425" i="7"/>
  <c r="AL425" i="7"/>
  <c r="AH425" i="7"/>
  <c r="AD425" i="7"/>
  <c r="Z425" i="7"/>
  <c r="V425" i="7"/>
  <c r="P425" i="7"/>
  <c r="Q425" i="7"/>
  <c r="R425" i="7"/>
  <c r="L425" i="7"/>
  <c r="M425" i="7"/>
  <c r="N425" i="7"/>
  <c r="H425" i="7"/>
  <c r="I425" i="7"/>
  <c r="J425" i="7"/>
  <c r="F425" i="7"/>
  <c r="AP426" i="7"/>
  <c r="AL426" i="7"/>
  <c r="AH426" i="7"/>
  <c r="AD426" i="7"/>
  <c r="Z426" i="7"/>
  <c r="V426" i="7"/>
  <c r="P426" i="7"/>
  <c r="Q426" i="7"/>
  <c r="R426" i="7"/>
  <c r="L426" i="7"/>
  <c r="M426" i="7"/>
  <c r="N426" i="7"/>
  <c r="H426" i="7"/>
  <c r="I426" i="7"/>
  <c r="J426" i="7"/>
  <c r="F426" i="7"/>
  <c r="AP427" i="7"/>
  <c r="AL427" i="7"/>
  <c r="AH427" i="7"/>
  <c r="AD427" i="7"/>
  <c r="Z427" i="7"/>
  <c r="V427" i="7"/>
  <c r="P427" i="7"/>
  <c r="Q427" i="7"/>
  <c r="R427" i="7"/>
  <c r="L427" i="7"/>
  <c r="M427" i="7"/>
  <c r="N427" i="7"/>
  <c r="H427" i="7"/>
  <c r="I427" i="7"/>
  <c r="J427" i="7"/>
  <c r="F427" i="7"/>
  <c r="AP430" i="7"/>
  <c r="AL430" i="7"/>
  <c r="AH430" i="7"/>
  <c r="AD430" i="7"/>
  <c r="Z430" i="7"/>
  <c r="V430" i="7"/>
  <c r="P430" i="7"/>
  <c r="Q430" i="7"/>
  <c r="R430" i="7"/>
  <c r="L430" i="7"/>
  <c r="M430" i="7"/>
  <c r="N430" i="7"/>
  <c r="H430" i="7"/>
  <c r="I430" i="7"/>
  <c r="J430" i="7"/>
  <c r="F430" i="7"/>
  <c r="AP431" i="7"/>
  <c r="AL431" i="7"/>
  <c r="AH431" i="7"/>
  <c r="AD431" i="7"/>
  <c r="Z431" i="7"/>
  <c r="V431" i="7"/>
  <c r="P431" i="7"/>
  <c r="Q431" i="7"/>
  <c r="R431" i="7"/>
  <c r="L431" i="7"/>
  <c r="M431" i="7"/>
  <c r="N431" i="7"/>
  <c r="H431" i="7"/>
  <c r="I431" i="7"/>
  <c r="J431" i="7"/>
  <c r="F431" i="7"/>
  <c r="AP432" i="7"/>
  <c r="AL432" i="7"/>
  <c r="AH432" i="7"/>
  <c r="AD432" i="7"/>
  <c r="Z432" i="7"/>
  <c r="V432" i="7"/>
  <c r="P432" i="7"/>
  <c r="Q432" i="7"/>
  <c r="R432" i="7"/>
  <c r="L432" i="7"/>
  <c r="M432" i="7"/>
  <c r="N432" i="7"/>
  <c r="H432" i="7"/>
  <c r="I432" i="7"/>
  <c r="J432" i="7"/>
  <c r="F432" i="7"/>
  <c r="AP433" i="7"/>
  <c r="AL433" i="7"/>
  <c r="AH433" i="7"/>
  <c r="AD433" i="7"/>
  <c r="Z433" i="7"/>
  <c r="V433" i="7"/>
  <c r="P433" i="7"/>
  <c r="Q433" i="7"/>
  <c r="R433" i="7"/>
  <c r="L433" i="7"/>
  <c r="M433" i="7"/>
  <c r="N433" i="7"/>
  <c r="H433" i="7"/>
  <c r="I433" i="7"/>
  <c r="J433" i="7"/>
  <c r="F433" i="7"/>
  <c r="AP434" i="7"/>
  <c r="AL434" i="7"/>
  <c r="AH434" i="7"/>
  <c r="AD434" i="7"/>
  <c r="Z434" i="7"/>
  <c r="V434" i="7"/>
  <c r="P434" i="7"/>
  <c r="Q434" i="7"/>
  <c r="R434" i="7"/>
  <c r="L434" i="7"/>
  <c r="M434" i="7"/>
  <c r="N434" i="7"/>
  <c r="H434" i="7"/>
  <c r="I434" i="7"/>
  <c r="J434" i="7"/>
  <c r="F434" i="7"/>
  <c r="AP437" i="7"/>
  <c r="AL437" i="7"/>
  <c r="AH437" i="7"/>
  <c r="AD437" i="7"/>
  <c r="Z437" i="7"/>
  <c r="V437" i="7"/>
  <c r="P437" i="7"/>
  <c r="Q437" i="7"/>
  <c r="R437" i="7"/>
  <c r="L437" i="7"/>
  <c r="M437" i="7"/>
  <c r="N437" i="7"/>
  <c r="H437" i="7"/>
  <c r="I437" i="7"/>
  <c r="J437" i="7"/>
  <c r="F437" i="7"/>
  <c r="AP438" i="7"/>
  <c r="AL438" i="7"/>
  <c r="AH438" i="7"/>
  <c r="AD438" i="7"/>
  <c r="Z438" i="7"/>
  <c r="V438" i="7"/>
  <c r="P438" i="7"/>
  <c r="Q438" i="7"/>
  <c r="R438" i="7"/>
  <c r="L438" i="7"/>
  <c r="M438" i="7"/>
  <c r="N438" i="7"/>
  <c r="H438" i="7"/>
  <c r="I438" i="7"/>
  <c r="J438" i="7"/>
  <c r="F438" i="7"/>
  <c r="AP439" i="7"/>
  <c r="AL439" i="7"/>
  <c r="AH439" i="7"/>
  <c r="AD439" i="7"/>
  <c r="Z439" i="7"/>
  <c r="V439" i="7"/>
  <c r="P439" i="7"/>
  <c r="Q439" i="7"/>
  <c r="R439" i="7"/>
  <c r="L439" i="7"/>
  <c r="M439" i="7"/>
  <c r="N439" i="7"/>
  <c r="H439" i="7"/>
  <c r="I439" i="7"/>
  <c r="J439" i="7"/>
  <c r="F439" i="7"/>
  <c r="AP440" i="7"/>
  <c r="AL440" i="7"/>
  <c r="AH440" i="7"/>
  <c r="AD440" i="7"/>
  <c r="Z440" i="7"/>
  <c r="V440" i="7"/>
  <c r="P440" i="7"/>
  <c r="Q440" i="7"/>
  <c r="R440" i="7"/>
  <c r="L440" i="7"/>
  <c r="M440" i="7"/>
  <c r="N440" i="7"/>
  <c r="H440" i="7"/>
  <c r="I440" i="7"/>
  <c r="J440" i="7"/>
  <c r="F440" i="7"/>
  <c r="AP441" i="7"/>
  <c r="AL441" i="7"/>
  <c r="AH441" i="7"/>
  <c r="AD441" i="7"/>
  <c r="Z441" i="7"/>
  <c r="V441" i="7"/>
  <c r="P441" i="7"/>
  <c r="Q441" i="7"/>
  <c r="R441" i="7"/>
  <c r="L441" i="7"/>
  <c r="M441" i="7"/>
  <c r="N441" i="7"/>
  <c r="H441" i="7"/>
  <c r="I441" i="7"/>
  <c r="J441" i="7"/>
  <c r="F441" i="7"/>
  <c r="AP442" i="7"/>
  <c r="AL442" i="7"/>
  <c r="AH442" i="7"/>
  <c r="AD442" i="7"/>
  <c r="Z442" i="7"/>
  <c r="V442" i="7"/>
  <c r="P442" i="7"/>
  <c r="Q442" i="7"/>
  <c r="R442" i="7"/>
  <c r="L442" i="7"/>
  <c r="M442" i="7"/>
  <c r="N442" i="7"/>
  <c r="H442" i="7"/>
  <c r="I442" i="7"/>
  <c r="J442" i="7"/>
  <c r="F442" i="7"/>
  <c r="AP443" i="7"/>
  <c r="AL443" i="7"/>
  <c r="AH443" i="7"/>
  <c r="AD443" i="7"/>
  <c r="Z443" i="7"/>
  <c r="V443" i="7"/>
  <c r="P443" i="7"/>
  <c r="Q443" i="7"/>
  <c r="R443" i="7"/>
  <c r="L443" i="7"/>
  <c r="M443" i="7"/>
  <c r="N443" i="7"/>
  <c r="H443" i="7"/>
  <c r="I443" i="7"/>
  <c r="J443" i="7"/>
  <c r="F443" i="7"/>
  <c r="AP446" i="7"/>
  <c r="AL446" i="7"/>
  <c r="AH446" i="7"/>
  <c r="AD446" i="7"/>
  <c r="Z446" i="7"/>
  <c r="V446" i="7"/>
  <c r="P446" i="7"/>
  <c r="Q446" i="7"/>
  <c r="R446" i="7"/>
  <c r="L446" i="7"/>
  <c r="M446" i="7"/>
  <c r="N446" i="7"/>
  <c r="H446" i="7"/>
  <c r="I446" i="7"/>
  <c r="J446" i="7"/>
  <c r="F446" i="7"/>
  <c r="AP447" i="7"/>
  <c r="AL447" i="7"/>
  <c r="AH447" i="7"/>
  <c r="AD447" i="7"/>
  <c r="Z447" i="7"/>
  <c r="V447" i="7"/>
  <c r="P447" i="7"/>
  <c r="Q447" i="7"/>
  <c r="R447" i="7"/>
  <c r="L447" i="7"/>
  <c r="M447" i="7"/>
  <c r="N447" i="7"/>
  <c r="H447" i="7"/>
  <c r="I447" i="7"/>
  <c r="J447" i="7"/>
  <c r="F447" i="7"/>
  <c r="AP448" i="7"/>
  <c r="AL448" i="7"/>
  <c r="AH448" i="7"/>
  <c r="AD448" i="7"/>
  <c r="Z448" i="7"/>
  <c r="V448" i="7"/>
  <c r="P448" i="7"/>
  <c r="Q448" i="7"/>
  <c r="R448" i="7"/>
  <c r="L448" i="7"/>
  <c r="M448" i="7"/>
  <c r="N448" i="7"/>
  <c r="H448" i="7"/>
  <c r="I448" i="7"/>
  <c r="J448" i="7"/>
  <c r="F448" i="7"/>
  <c r="AP449" i="7"/>
  <c r="AL449" i="7"/>
  <c r="AH449" i="7"/>
  <c r="AD449" i="7"/>
  <c r="Z449" i="7"/>
  <c r="V449" i="7"/>
  <c r="P449" i="7"/>
  <c r="Q449" i="7"/>
  <c r="R449" i="7"/>
  <c r="L449" i="7"/>
  <c r="M449" i="7"/>
  <c r="N449" i="7"/>
  <c r="H449" i="7"/>
  <c r="I449" i="7"/>
  <c r="J449" i="7"/>
  <c r="F449" i="7"/>
  <c r="AP450" i="7"/>
  <c r="AL450" i="7"/>
  <c r="AH450" i="7"/>
  <c r="AD450" i="7"/>
  <c r="Z450" i="7"/>
  <c r="V450" i="7"/>
  <c r="P450" i="7"/>
  <c r="Q450" i="7"/>
  <c r="R450" i="7"/>
  <c r="L450" i="7"/>
  <c r="M450" i="7"/>
  <c r="N450" i="7"/>
  <c r="H450" i="7"/>
  <c r="I450" i="7"/>
  <c r="J450" i="7"/>
  <c r="F450" i="7"/>
  <c r="AP451" i="7"/>
  <c r="AL451" i="7"/>
  <c r="AH451" i="7"/>
  <c r="AD451" i="7"/>
  <c r="Z451" i="7"/>
  <c r="V451" i="7"/>
  <c r="P451" i="7"/>
  <c r="Q451" i="7"/>
  <c r="R451" i="7"/>
  <c r="L451" i="7"/>
  <c r="M451" i="7"/>
  <c r="N451" i="7"/>
  <c r="H451" i="7"/>
  <c r="I451" i="7"/>
  <c r="J451" i="7"/>
  <c r="F451" i="7"/>
  <c r="AP453" i="7"/>
  <c r="AL453" i="7"/>
  <c r="AH453" i="7"/>
  <c r="AD453" i="7"/>
  <c r="Z453" i="7"/>
  <c r="V453" i="7"/>
  <c r="P453" i="7"/>
  <c r="Q453" i="7"/>
  <c r="R453" i="7"/>
  <c r="L453" i="7"/>
  <c r="M453" i="7"/>
  <c r="N453" i="7"/>
  <c r="H453" i="7"/>
  <c r="I453" i="7"/>
  <c r="J453" i="7"/>
  <c r="F453" i="7"/>
  <c r="AP454" i="7"/>
  <c r="AL454" i="7"/>
  <c r="AH454" i="7"/>
  <c r="AD454" i="7"/>
  <c r="Z454" i="7"/>
  <c r="V454" i="7"/>
  <c r="P454" i="7"/>
  <c r="Q454" i="7"/>
  <c r="R454" i="7"/>
  <c r="L454" i="7"/>
  <c r="M454" i="7"/>
  <c r="N454" i="7"/>
  <c r="H454" i="7"/>
  <c r="I454" i="7"/>
  <c r="J454" i="7"/>
  <c r="F454" i="7"/>
  <c r="AP455" i="7"/>
  <c r="AL455" i="7"/>
  <c r="AH455" i="7"/>
  <c r="AD455" i="7"/>
  <c r="Z455" i="7"/>
  <c r="V455" i="7"/>
  <c r="P455" i="7"/>
  <c r="Q455" i="7"/>
  <c r="R455" i="7"/>
  <c r="L455" i="7"/>
  <c r="M455" i="7"/>
  <c r="N455" i="7"/>
  <c r="H455" i="7"/>
  <c r="I455" i="7"/>
  <c r="J455" i="7"/>
  <c r="F455" i="7"/>
  <c r="AP456" i="7"/>
  <c r="AL456" i="7"/>
  <c r="AH456" i="7"/>
  <c r="AD456" i="7"/>
  <c r="Z456" i="7"/>
  <c r="V456" i="7"/>
  <c r="P456" i="7"/>
  <c r="Q456" i="7"/>
  <c r="R456" i="7"/>
  <c r="L456" i="7"/>
  <c r="M456" i="7"/>
  <c r="N456" i="7"/>
  <c r="H456" i="7"/>
  <c r="I456" i="7"/>
  <c r="J456" i="7"/>
  <c r="F456" i="7"/>
  <c r="AP457" i="7"/>
  <c r="AL457" i="7"/>
  <c r="AH457" i="7"/>
  <c r="AD457" i="7"/>
  <c r="Z457" i="7"/>
  <c r="V457" i="7"/>
  <c r="P457" i="7"/>
  <c r="Q457" i="7"/>
  <c r="R457" i="7"/>
  <c r="L457" i="7"/>
  <c r="M457" i="7"/>
  <c r="N457" i="7"/>
  <c r="H457" i="7"/>
  <c r="I457" i="7"/>
  <c r="J457" i="7"/>
  <c r="F457" i="7"/>
  <c r="AP459" i="7"/>
  <c r="AL459" i="7"/>
  <c r="AH459" i="7"/>
  <c r="AD459" i="7"/>
  <c r="Z459" i="7"/>
  <c r="V459" i="7"/>
  <c r="P459" i="7"/>
  <c r="Q459" i="7"/>
  <c r="R459" i="7"/>
  <c r="L459" i="7"/>
  <c r="M459" i="7"/>
  <c r="N459" i="7"/>
  <c r="H459" i="7"/>
  <c r="I459" i="7"/>
  <c r="J459" i="7"/>
  <c r="F459" i="7"/>
  <c r="AP460" i="7"/>
  <c r="AL460" i="7"/>
  <c r="AH460" i="7"/>
  <c r="AD460" i="7"/>
  <c r="Z460" i="7"/>
  <c r="V460" i="7"/>
  <c r="P460" i="7"/>
  <c r="Q460" i="7"/>
  <c r="R460" i="7"/>
  <c r="L460" i="7"/>
  <c r="M460" i="7"/>
  <c r="N460" i="7"/>
  <c r="H460" i="7"/>
  <c r="I460" i="7"/>
  <c r="J460" i="7"/>
  <c r="F460" i="7"/>
  <c r="AP461" i="7"/>
  <c r="AL461" i="7"/>
  <c r="AH461" i="7"/>
  <c r="AD461" i="7"/>
  <c r="Z461" i="7"/>
  <c r="V461" i="7"/>
  <c r="P461" i="7"/>
  <c r="Q461" i="7"/>
  <c r="R461" i="7"/>
  <c r="L461" i="7"/>
  <c r="M461" i="7"/>
  <c r="N461" i="7"/>
  <c r="H461" i="7"/>
  <c r="I461" i="7"/>
  <c r="J461" i="7"/>
  <c r="F461" i="7"/>
  <c r="AP462" i="7"/>
  <c r="AL462" i="7"/>
  <c r="AH462" i="7"/>
  <c r="AD462" i="7"/>
  <c r="Z462" i="7"/>
  <c r="V462" i="7"/>
  <c r="P462" i="7"/>
  <c r="Q462" i="7"/>
  <c r="R462" i="7"/>
  <c r="L462" i="7"/>
  <c r="M462" i="7"/>
  <c r="N462" i="7"/>
  <c r="H462" i="7"/>
  <c r="I462" i="7"/>
  <c r="J462" i="7"/>
  <c r="F462" i="7"/>
  <c r="V463" i="7"/>
  <c r="F463" i="7"/>
  <c r="AP464" i="7"/>
  <c r="AL464" i="7"/>
  <c r="AH464" i="7"/>
  <c r="AD464" i="7"/>
  <c r="Z464" i="7"/>
  <c r="F464" i="7"/>
  <c r="AP466" i="7"/>
  <c r="AL466" i="7"/>
  <c r="AH466" i="7"/>
  <c r="AD466" i="7"/>
  <c r="Z466" i="7"/>
  <c r="V466" i="7"/>
  <c r="P466" i="7"/>
  <c r="Q466" i="7"/>
  <c r="R466" i="7"/>
  <c r="L466" i="7"/>
  <c r="M466" i="7"/>
  <c r="N466" i="7"/>
  <c r="H466" i="7"/>
  <c r="I466" i="7"/>
  <c r="J466" i="7"/>
  <c r="F466" i="7"/>
  <c r="AP467" i="7"/>
  <c r="AL467" i="7"/>
  <c r="AH467" i="7"/>
  <c r="AD467" i="7"/>
  <c r="Z467" i="7"/>
  <c r="V467" i="7"/>
  <c r="P467" i="7"/>
  <c r="Q467" i="7"/>
  <c r="R467" i="7"/>
  <c r="L467" i="7"/>
  <c r="M467" i="7"/>
  <c r="N467" i="7"/>
  <c r="H467" i="7"/>
  <c r="I467" i="7"/>
  <c r="J467" i="7"/>
  <c r="F467" i="7"/>
  <c r="AP468" i="7"/>
  <c r="AL468" i="7"/>
  <c r="AH468" i="7"/>
  <c r="AD468" i="7"/>
  <c r="Z468" i="7"/>
  <c r="V468" i="7"/>
  <c r="P468" i="7"/>
  <c r="Q468" i="7"/>
  <c r="R468" i="7"/>
  <c r="L468" i="7"/>
  <c r="M468" i="7"/>
  <c r="N468" i="7"/>
  <c r="H468" i="7"/>
  <c r="I468" i="7"/>
  <c r="J468" i="7"/>
  <c r="F468" i="7"/>
  <c r="AP469" i="7"/>
  <c r="AL469" i="7"/>
  <c r="AH469" i="7"/>
  <c r="AD469" i="7"/>
  <c r="Z469" i="7"/>
  <c r="V469" i="7"/>
  <c r="P469" i="7"/>
  <c r="Q469" i="7"/>
  <c r="R469" i="7"/>
  <c r="L469" i="7"/>
  <c r="M469" i="7"/>
  <c r="N469" i="7"/>
  <c r="H469" i="7"/>
  <c r="I469" i="7"/>
  <c r="J469" i="7"/>
  <c r="F469" i="7"/>
  <c r="AP470" i="7"/>
  <c r="AL470" i="7"/>
  <c r="AH470" i="7"/>
  <c r="AD470" i="7"/>
  <c r="Z470" i="7"/>
  <c r="V470" i="7"/>
  <c r="P470" i="7"/>
  <c r="Q470" i="7"/>
  <c r="R470" i="7"/>
  <c r="L470" i="7"/>
  <c r="M470" i="7"/>
  <c r="N470" i="7"/>
  <c r="H470" i="7"/>
  <c r="I470" i="7"/>
  <c r="J470" i="7"/>
  <c r="F470" i="7"/>
  <c r="AP472" i="7"/>
  <c r="AL472" i="7"/>
  <c r="AH472" i="7"/>
  <c r="AD472" i="7"/>
  <c r="Z472" i="7"/>
  <c r="V472" i="7"/>
  <c r="P472" i="7"/>
  <c r="Q472" i="7"/>
  <c r="R472" i="7"/>
  <c r="L472" i="7"/>
  <c r="M472" i="7"/>
  <c r="N472" i="7"/>
  <c r="H472" i="7"/>
  <c r="I472" i="7"/>
  <c r="J472" i="7"/>
  <c r="F472" i="7"/>
  <c r="AP473" i="7"/>
  <c r="AL473" i="7"/>
  <c r="AH473" i="7"/>
  <c r="AD473" i="7"/>
  <c r="Z473" i="7"/>
  <c r="V473" i="7"/>
  <c r="P473" i="7"/>
  <c r="Q473" i="7"/>
  <c r="R473" i="7"/>
  <c r="L473" i="7"/>
  <c r="M473" i="7"/>
  <c r="N473" i="7"/>
  <c r="H473" i="7"/>
  <c r="I473" i="7"/>
  <c r="J473" i="7"/>
  <c r="F473" i="7"/>
  <c r="AP474" i="7"/>
  <c r="AL474" i="7"/>
  <c r="AH474" i="7"/>
  <c r="AD474" i="7"/>
  <c r="Z474" i="7"/>
  <c r="V474" i="7"/>
  <c r="P474" i="7"/>
  <c r="Q474" i="7"/>
  <c r="R474" i="7"/>
  <c r="L474" i="7"/>
  <c r="M474" i="7"/>
  <c r="N474" i="7"/>
  <c r="H474" i="7"/>
  <c r="I474" i="7"/>
  <c r="J474" i="7"/>
  <c r="F474" i="7"/>
  <c r="AP475" i="7"/>
  <c r="AL475" i="7"/>
  <c r="AH475" i="7"/>
  <c r="AD475" i="7"/>
  <c r="Z475" i="7"/>
  <c r="V475" i="7"/>
  <c r="P475" i="7"/>
  <c r="Q475" i="7"/>
  <c r="R475" i="7"/>
  <c r="L475" i="7"/>
  <c r="M475" i="7"/>
  <c r="N475" i="7"/>
  <c r="H475" i="7"/>
  <c r="I475" i="7"/>
  <c r="J475" i="7"/>
  <c r="F475" i="7"/>
  <c r="AP476" i="7"/>
  <c r="AL476" i="7"/>
  <c r="AH476" i="7"/>
  <c r="AD476" i="7"/>
  <c r="Z476" i="7"/>
  <c r="V476" i="7"/>
  <c r="P476" i="7"/>
  <c r="Q476" i="7"/>
  <c r="R476" i="7"/>
  <c r="L476" i="7"/>
  <c r="M476" i="7"/>
  <c r="N476" i="7"/>
  <c r="H476" i="7"/>
  <c r="I476" i="7"/>
  <c r="J476" i="7"/>
  <c r="F476" i="7"/>
  <c r="AP478" i="7"/>
  <c r="AL478" i="7"/>
  <c r="AH478" i="7"/>
  <c r="AD478" i="7"/>
  <c r="Z478" i="7"/>
  <c r="V478" i="7"/>
  <c r="P478" i="7"/>
  <c r="Q478" i="7"/>
  <c r="R478" i="7"/>
  <c r="L478" i="7"/>
  <c r="M478" i="7"/>
  <c r="N478" i="7"/>
  <c r="H478" i="7"/>
  <c r="I478" i="7"/>
  <c r="J478" i="7"/>
  <c r="F478" i="7"/>
  <c r="AP479" i="7"/>
  <c r="AL479" i="7"/>
  <c r="AH479" i="7"/>
  <c r="AD479" i="7"/>
  <c r="Z479" i="7"/>
  <c r="V479" i="7"/>
  <c r="P479" i="7"/>
  <c r="Q479" i="7"/>
  <c r="R479" i="7"/>
  <c r="L479" i="7"/>
  <c r="M479" i="7"/>
  <c r="N479" i="7"/>
  <c r="H479" i="7"/>
  <c r="I479" i="7"/>
  <c r="J479" i="7"/>
  <c r="F479" i="7"/>
  <c r="AP480" i="7"/>
  <c r="AL480" i="7"/>
  <c r="AH480" i="7"/>
  <c r="AD480" i="7"/>
  <c r="Z480" i="7"/>
  <c r="V480" i="7"/>
  <c r="P480" i="7"/>
  <c r="Q480" i="7"/>
  <c r="R480" i="7"/>
  <c r="L480" i="7"/>
  <c r="M480" i="7"/>
  <c r="N480" i="7"/>
  <c r="H480" i="7"/>
  <c r="I480" i="7"/>
  <c r="J480" i="7"/>
  <c r="F480" i="7"/>
  <c r="F481" i="7"/>
  <c r="F485" i="7"/>
  <c r="Z45" i="7"/>
  <c r="Z58" i="7"/>
  <c r="Z65" i="7"/>
  <c r="Z73" i="7"/>
  <c r="Z81" i="7"/>
  <c r="Z485" i="7"/>
  <c r="V45" i="7"/>
  <c r="V58" i="7"/>
  <c r="V65" i="7"/>
  <c r="V73" i="7"/>
  <c r="V81" i="7"/>
  <c r="V485" i="7"/>
  <c r="AP45" i="7"/>
  <c r="AP58" i="7"/>
  <c r="AP65" i="7"/>
  <c r="AP73" i="7"/>
  <c r="AP81" i="7"/>
  <c r="AP485" i="7"/>
  <c r="AL45" i="7"/>
  <c r="AL58" i="7"/>
  <c r="AL65" i="7"/>
  <c r="AL73" i="7"/>
  <c r="AL81" i="7"/>
  <c r="AL485" i="7"/>
  <c r="AH45" i="7"/>
  <c r="AH58" i="7"/>
  <c r="AH65" i="7"/>
  <c r="AH73" i="7"/>
  <c r="AH81" i="7"/>
  <c r="AH485" i="7"/>
  <c r="AD45" i="7"/>
  <c r="AD58" i="7"/>
  <c r="AD65" i="7"/>
  <c r="AD73" i="7"/>
  <c r="AD81" i="7"/>
  <c r="AD485" i="7"/>
  <c r="P45" i="7"/>
  <c r="Q45" i="7"/>
  <c r="R45" i="7"/>
  <c r="P58" i="7"/>
  <c r="Q58" i="7"/>
  <c r="R58" i="7"/>
  <c r="P65" i="7"/>
  <c r="Q65" i="7"/>
  <c r="R65" i="7"/>
  <c r="P73" i="7"/>
  <c r="Q73" i="7"/>
  <c r="R73" i="7"/>
  <c r="P81" i="7"/>
  <c r="Q81" i="7"/>
  <c r="R81" i="7"/>
  <c r="P463" i="7"/>
  <c r="Q463" i="7"/>
  <c r="R463" i="7"/>
  <c r="R485" i="7"/>
  <c r="L45" i="7"/>
  <c r="M45" i="7"/>
  <c r="N45" i="7"/>
  <c r="L58" i="7"/>
  <c r="M58" i="7"/>
  <c r="N58" i="7"/>
  <c r="L65" i="7"/>
  <c r="M65" i="7"/>
  <c r="N65" i="7"/>
  <c r="L73" i="7"/>
  <c r="M73" i="7"/>
  <c r="N73" i="7"/>
  <c r="L81" i="7"/>
  <c r="M81" i="7"/>
  <c r="N81" i="7"/>
  <c r="L463" i="7"/>
  <c r="M463" i="7"/>
  <c r="N463" i="7"/>
  <c r="N485" i="7"/>
  <c r="H45" i="7"/>
  <c r="I45" i="7"/>
  <c r="J45" i="7"/>
  <c r="H58" i="7"/>
  <c r="I58" i="7"/>
  <c r="J58" i="7"/>
  <c r="H65" i="7"/>
  <c r="I65" i="7"/>
  <c r="J65" i="7"/>
  <c r="H73" i="7"/>
  <c r="I73" i="7"/>
  <c r="J73" i="7"/>
  <c r="H81" i="7"/>
  <c r="I81" i="7"/>
  <c r="J81" i="7"/>
  <c r="H463" i="7"/>
  <c r="I463" i="7"/>
  <c r="J463" i="7"/>
  <c r="J485" i="7"/>
  <c r="E463" i="7"/>
  <c r="E481" i="7"/>
  <c r="E480" i="7"/>
  <c r="E479" i="7"/>
  <c r="E478" i="7"/>
  <c r="E476" i="7"/>
  <c r="E475" i="7"/>
  <c r="E474" i="7"/>
  <c r="E473" i="7"/>
  <c r="E472" i="7"/>
  <c r="E470" i="7"/>
  <c r="E469" i="7"/>
  <c r="E468" i="7"/>
  <c r="E467" i="7"/>
  <c r="E466" i="7"/>
  <c r="E464" i="7"/>
  <c r="E462" i="7"/>
  <c r="E461" i="7"/>
  <c r="E460" i="7"/>
  <c r="E459" i="7"/>
  <c r="E457" i="7"/>
  <c r="E456" i="7"/>
  <c r="E455" i="7"/>
  <c r="E454" i="7"/>
  <c r="E453" i="7"/>
  <c r="E451" i="7"/>
  <c r="E450" i="7"/>
  <c r="E449" i="7"/>
  <c r="E448" i="7"/>
  <c r="E447" i="7"/>
  <c r="E446" i="7"/>
  <c r="E443" i="7"/>
  <c r="E442" i="7"/>
  <c r="E441" i="7"/>
  <c r="E440" i="7"/>
  <c r="E439" i="7"/>
  <c r="E438" i="7"/>
  <c r="E437" i="7"/>
  <c r="E434" i="7"/>
  <c r="E433" i="7"/>
  <c r="E432" i="7"/>
  <c r="E431" i="7"/>
  <c r="E430" i="7"/>
  <c r="E427" i="7"/>
  <c r="E426" i="7"/>
  <c r="E425" i="7"/>
  <c r="E424" i="7"/>
  <c r="E423" i="7"/>
  <c r="E422" i="7"/>
  <c r="E421" i="7"/>
  <c r="E420" i="7"/>
  <c r="E419" i="7"/>
  <c r="E418" i="7"/>
  <c r="E417" i="7"/>
  <c r="E414" i="7"/>
  <c r="E413" i="7"/>
  <c r="E412" i="7"/>
  <c r="E411" i="7"/>
  <c r="E410" i="7"/>
  <c r="E409" i="7"/>
  <c r="E408" i="7"/>
  <c r="E405" i="7"/>
  <c r="E404" i="7"/>
  <c r="E403" i="7"/>
  <c r="E402" i="7"/>
  <c r="E401" i="7"/>
  <c r="E400" i="7"/>
  <c r="E399" i="7"/>
  <c r="E398" i="7"/>
  <c r="E395" i="7"/>
  <c r="E394" i="7"/>
  <c r="E393" i="7"/>
  <c r="E392" i="7"/>
  <c r="E391" i="7"/>
  <c r="E388" i="7"/>
  <c r="E387" i="7"/>
  <c r="E386" i="7"/>
  <c r="E385" i="7"/>
  <c r="E384" i="7"/>
  <c r="E381" i="7"/>
  <c r="E380" i="7"/>
  <c r="E379" i="7"/>
  <c r="E378" i="7"/>
  <c r="E377" i="7"/>
  <c r="E376" i="7"/>
  <c r="E375" i="7"/>
  <c r="E372" i="7"/>
  <c r="E371" i="7"/>
  <c r="E370" i="7"/>
  <c r="E369" i="7"/>
  <c r="E368" i="7"/>
  <c r="E367" i="7"/>
  <c r="E366" i="7"/>
  <c r="E363" i="7"/>
  <c r="E362" i="7"/>
  <c r="E361" i="7"/>
  <c r="E360" i="7"/>
  <c r="E359" i="7"/>
  <c r="E358" i="7"/>
  <c r="E357" i="7"/>
  <c r="E354" i="7"/>
  <c r="E353" i="7"/>
  <c r="E352" i="7"/>
  <c r="E351" i="7"/>
  <c r="E350" i="7"/>
  <c r="E349" i="7"/>
  <c r="E348" i="7"/>
  <c r="E345" i="7"/>
  <c r="E344" i="7"/>
  <c r="E343" i="7"/>
  <c r="E342" i="7"/>
  <c r="E341" i="7"/>
  <c r="E340" i="7"/>
  <c r="E339" i="7"/>
  <c r="E336" i="7"/>
  <c r="E335" i="7"/>
  <c r="E334" i="7"/>
  <c r="E333" i="7"/>
  <c r="E332" i="7"/>
  <c r="E331" i="7"/>
  <c r="E330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299" i="7"/>
  <c r="E298" i="7"/>
  <c r="E297" i="7"/>
  <c r="E296" i="7"/>
  <c r="E295" i="7"/>
  <c r="E294" i="7"/>
  <c r="E293" i="7"/>
  <c r="E292" i="7"/>
  <c r="E291" i="7"/>
  <c r="E290" i="7"/>
  <c r="E287" i="7"/>
  <c r="E286" i="7"/>
  <c r="E285" i="7"/>
  <c r="E284" i="7"/>
  <c r="E283" i="7"/>
  <c r="E282" i="7"/>
  <c r="E281" i="7"/>
  <c r="E280" i="7"/>
  <c r="E279" i="7"/>
  <c r="E278" i="7"/>
  <c r="E277" i="7"/>
  <c r="E274" i="7"/>
  <c r="E273" i="7"/>
  <c r="E272" i="7"/>
  <c r="E271" i="7"/>
  <c r="E270" i="7"/>
  <c r="E269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2" i="7"/>
  <c r="E251" i="7"/>
  <c r="E250" i="7"/>
  <c r="E249" i="7"/>
  <c r="E248" i="7"/>
  <c r="E245" i="7"/>
  <c r="E244" i="7"/>
  <c r="E243" i="7"/>
  <c r="E242" i="7"/>
  <c r="E241" i="7"/>
  <c r="E240" i="7"/>
  <c r="E237" i="7"/>
  <c r="E236" i="7"/>
  <c r="E235" i="7"/>
  <c r="E234" i="7"/>
  <c r="E233" i="7"/>
  <c r="E232" i="7"/>
  <c r="E231" i="7"/>
  <c r="E230" i="7"/>
  <c r="E227" i="7"/>
  <c r="E226" i="7"/>
  <c r="E225" i="7"/>
  <c r="E224" i="7"/>
  <c r="E223" i="7"/>
  <c r="E222" i="7"/>
  <c r="E221" i="7"/>
  <c r="E220" i="7"/>
  <c r="E217" i="7"/>
  <c r="E216" i="7"/>
  <c r="E215" i="7"/>
  <c r="E214" i="7"/>
  <c r="E213" i="7"/>
  <c r="E212" i="7"/>
  <c r="E209" i="7"/>
  <c r="E208" i="7"/>
  <c r="E207" i="7"/>
  <c r="E206" i="7"/>
  <c r="E205" i="7"/>
  <c r="E202" i="7"/>
  <c r="E201" i="7"/>
  <c r="E200" i="7"/>
  <c r="E199" i="7"/>
  <c r="E196" i="7"/>
  <c r="E195" i="7"/>
  <c r="E193" i="7"/>
  <c r="E192" i="7"/>
  <c r="E191" i="7"/>
  <c r="E190" i="7"/>
  <c r="E189" i="7"/>
  <c r="E187" i="7"/>
  <c r="E186" i="7"/>
  <c r="E185" i="7"/>
  <c r="E184" i="7"/>
  <c r="E183" i="7"/>
  <c r="E181" i="7"/>
  <c r="E180" i="7"/>
  <c r="E179" i="7"/>
  <c r="E178" i="7"/>
  <c r="E177" i="7"/>
  <c r="E175" i="7"/>
  <c r="E174" i="7"/>
  <c r="E173" i="7"/>
  <c r="E172" i="7"/>
  <c r="E171" i="7"/>
  <c r="E169" i="7"/>
  <c r="E168" i="7"/>
  <c r="E167" i="7"/>
  <c r="E166" i="7"/>
  <c r="E165" i="7"/>
  <c r="E163" i="7"/>
  <c r="E162" i="7"/>
  <c r="E161" i="7"/>
  <c r="E160" i="7"/>
  <c r="E159" i="7"/>
  <c r="E157" i="7"/>
  <c r="E156" i="7"/>
  <c r="E155" i="7"/>
  <c r="E154" i="7"/>
  <c r="E153" i="7"/>
  <c r="E151" i="7"/>
  <c r="E150" i="7"/>
  <c r="E149" i="7"/>
  <c r="E148" i="7"/>
  <c r="E147" i="7"/>
  <c r="E145" i="7"/>
  <c r="E144" i="7"/>
  <c r="E143" i="7"/>
  <c r="E142" i="7"/>
  <c r="E141" i="7"/>
  <c r="E139" i="7"/>
  <c r="E138" i="7"/>
  <c r="E137" i="7"/>
  <c r="E136" i="7"/>
  <c r="E135" i="7"/>
  <c r="E133" i="7"/>
  <c r="E132" i="7"/>
  <c r="E131" i="7"/>
  <c r="E130" i="7"/>
  <c r="E129" i="7"/>
  <c r="E127" i="7"/>
  <c r="E126" i="7"/>
  <c r="E125" i="7"/>
  <c r="E124" i="7"/>
  <c r="E123" i="7"/>
  <c r="E121" i="7"/>
  <c r="E120" i="7"/>
  <c r="E119" i="7"/>
  <c r="E118" i="7"/>
  <c r="E117" i="7"/>
  <c r="E115" i="7"/>
  <c r="E114" i="7"/>
  <c r="E113" i="7"/>
  <c r="E112" i="7"/>
  <c r="E111" i="7"/>
  <c r="E109" i="7"/>
  <c r="E108" i="7"/>
  <c r="E107" i="7"/>
  <c r="E106" i="7"/>
  <c r="E105" i="7"/>
  <c r="E103" i="7"/>
  <c r="E102" i="7"/>
  <c r="E101" i="7"/>
  <c r="E100" i="7"/>
  <c r="E99" i="7"/>
  <c r="E97" i="7"/>
  <c r="E96" i="7"/>
  <c r="E95" i="7"/>
  <c r="E94" i="7"/>
  <c r="E93" i="7"/>
  <c r="E92" i="7"/>
  <c r="E91" i="7"/>
  <c r="E90" i="7"/>
  <c r="E87" i="7"/>
  <c r="E86" i="7"/>
  <c r="E85" i="7"/>
  <c r="E84" i="7"/>
  <c r="E83" i="7"/>
  <c r="E82" i="7"/>
  <c r="E79" i="7"/>
  <c r="E78" i="7"/>
  <c r="E77" i="7"/>
  <c r="E76" i="7"/>
  <c r="E75" i="7"/>
  <c r="E74" i="7"/>
  <c r="E71" i="7"/>
  <c r="E70" i="7"/>
  <c r="E69" i="7"/>
  <c r="E68" i="7"/>
  <c r="E67" i="7"/>
  <c r="E66" i="7"/>
  <c r="E63" i="7"/>
  <c r="E62" i="7"/>
  <c r="E61" i="7"/>
  <c r="E60" i="7"/>
  <c r="E59" i="7"/>
  <c r="E56" i="7"/>
  <c r="E55" i="7"/>
  <c r="E54" i="7"/>
  <c r="E53" i="7"/>
  <c r="E52" i="7"/>
  <c r="E51" i="7"/>
  <c r="E50" i="7"/>
  <c r="E49" i="7"/>
  <c r="E48" i="7"/>
  <c r="E47" i="7"/>
  <c r="E46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AO6" i="7"/>
  <c r="T6" i="7"/>
  <c r="U6" i="7"/>
  <c r="P6" i="7"/>
  <c r="Q6" i="7"/>
  <c r="L6" i="7"/>
  <c r="M6" i="7"/>
  <c r="H6" i="7"/>
  <c r="I6" i="7"/>
  <c r="E6" i="7"/>
  <c r="V6" i="7"/>
  <c r="R6" i="7"/>
  <c r="N6" i="7"/>
  <c r="J6" i="7"/>
  <c r="AD6" i="7"/>
  <c r="AH6" i="7"/>
  <c r="AL6" i="7"/>
  <c r="AP6" i="7"/>
  <c r="F6" i="7"/>
  <c r="L3" i="18"/>
  <c r="K3" i="18"/>
  <c r="J3" i="18"/>
  <c r="I3" i="18"/>
  <c r="H3" i="18"/>
  <c r="G3" i="18"/>
  <c r="F3" i="18"/>
  <c r="E3" i="18"/>
  <c r="D3" i="18"/>
  <c r="C3" i="18"/>
  <c r="B3" i="18"/>
  <c r="A3" i="18"/>
  <c r="H484" i="7"/>
  <c r="I484" i="7"/>
  <c r="J484" i="7"/>
  <c r="L484" i="7"/>
  <c r="M484" i="7"/>
  <c r="N484" i="7"/>
  <c r="K3" i="17"/>
  <c r="J3" i="17"/>
  <c r="I3" i="17"/>
  <c r="H3" i="17"/>
  <c r="G3" i="17"/>
  <c r="F3" i="17"/>
  <c r="E3" i="17"/>
  <c r="D3" i="17"/>
  <c r="C3" i="17"/>
  <c r="B3" i="17"/>
  <c r="A3" i="17"/>
  <c r="P484" i="7"/>
  <c r="Q484" i="7"/>
  <c r="R484" i="7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2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4" i="16"/>
  <c r="O353" i="16"/>
  <c r="O352" i="16"/>
  <c r="O351" i="16"/>
  <c r="O350" i="16"/>
  <c r="O349" i="16"/>
  <c r="O348" i="16"/>
  <c r="O347" i="16"/>
  <c r="O346" i="16"/>
  <c r="O345" i="16"/>
  <c r="O344" i="16"/>
  <c r="O343" i="16"/>
  <c r="O342" i="16"/>
  <c r="O341" i="16"/>
  <c r="O340" i="16"/>
  <c r="O339" i="16"/>
  <c r="O338" i="16"/>
  <c r="O337" i="16"/>
  <c r="O336" i="16"/>
  <c r="O335" i="16"/>
  <c r="O334" i="16"/>
  <c r="O333" i="16"/>
  <c r="O332" i="16"/>
  <c r="O331" i="16"/>
  <c r="O330" i="16"/>
  <c r="O329" i="16"/>
  <c r="O328" i="16"/>
  <c r="O327" i="16"/>
  <c r="O326" i="16"/>
  <c r="O325" i="16"/>
  <c r="O324" i="16"/>
  <c r="O323" i="16"/>
  <c r="O322" i="16"/>
  <c r="O321" i="16"/>
  <c r="O320" i="16"/>
  <c r="O319" i="16"/>
  <c r="O318" i="16"/>
  <c r="O317" i="16"/>
  <c r="O316" i="16"/>
  <c r="O315" i="16"/>
  <c r="O314" i="16"/>
  <c r="O313" i="16"/>
  <c r="O312" i="16"/>
  <c r="O311" i="16"/>
  <c r="O310" i="16"/>
  <c r="O309" i="16"/>
  <c r="O308" i="16"/>
  <c r="O307" i="16"/>
  <c r="O306" i="16"/>
  <c r="O305" i="16"/>
  <c r="O304" i="16"/>
  <c r="O303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85" i="16"/>
  <c r="O284" i="16"/>
  <c r="O283" i="16"/>
  <c r="O282" i="16"/>
  <c r="O281" i="16"/>
  <c r="O280" i="16"/>
  <c r="O279" i="16"/>
  <c r="O278" i="16"/>
  <c r="O277" i="16"/>
  <c r="O276" i="16"/>
  <c r="O275" i="16"/>
  <c r="O274" i="16"/>
  <c r="O273" i="16"/>
  <c r="O272" i="16"/>
  <c r="O271" i="16"/>
  <c r="O270" i="16"/>
  <c r="O269" i="16"/>
  <c r="O268" i="16"/>
  <c r="O267" i="16"/>
  <c r="O266" i="16"/>
  <c r="O265" i="16"/>
  <c r="O264" i="16"/>
  <c r="O263" i="16"/>
  <c r="O262" i="16"/>
  <c r="O261" i="16"/>
  <c r="O260" i="16"/>
  <c r="O259" i="16"/>
  <c r="O258" i="16"/>
  <c r="O257" i="16"/>
  <c r="O256" i="16"/>
  <c r="O255" i="16"/>
  <c r="O254" i="16"/>
  <c r="O253" i="16"/>
  <c r="O252" i="16"/>
  <c r="O251" i="16"/>
  <c r="O250" i="16"/>
  <c r="O249" i="16"/>
  <c r="O248" i="16"/>
  <c r="O247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Q391" i="11"/>
  <c r="Q390" i="11"/>
  <c r="Q389" i="11"/>
  <c r="Q388" i="11"/>
  <c r="Q387" i="11"/>
  <c r="Q386" i="11"/>
  <c r="Q385" i="11"/>
  <c r="Q384" i="11"/>
  <c r="Q383" i="11"/>
  <c r="Q382" i="11"/>
  <c r="Q381" i="11"/>
  <c r="Q380" i="11"/>
  <c r="Q379" i="11"/>
  <c r="Q378" i="11"/>
  <c r="Q377" i="11"/>
  <c r="Q376" i="11"/>
  <c r="Q375" i="11"/>
  <c r="Q374" i="11"/>
  <c r="Q373" i="11"/>
  <c r="Q372" i="11"/>
  <c r="Q371" i="11"/>
  <c r="Q370" i="11"/>
  <c r="Q369" i="11"/>
  <c r="Q368" i="11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Q330" i="11"/>
  <c r="Q329" i="11"/>
  <c r="Q328" i="11"/>
  <c r="Q327" i="11"/>
  <c r="Q326" i="11"/>
  <c r="Q325" i="11"/>
  <c r="Q324" i="11"/>
  <c r="Q323" i="11"/>
  <c r="Q322" i="11"/>
  <c r="Q321" i="11"/>
  <c r="Q320" i="11"/>
  <c r="Q319" i="11"/>
  <c r="Q318" i="11"/>
  <c r="Q317" i="11"/>
  <c r="Q316" i="11"/>
  <c r="Q315" i="11"/>
  <c r="Q314" i="11"/>
  <c r="Q313" i="11"/>
  <c r="Q312" i="11"/>
  <c r="Q311" i="11"/>
  <c r="Q310" i="11"/>
  <c r="Q309" i="11"/>
  <c r="Q308" i="11"/>
  <c r="Q307" i="11"/>
  <c r="Q306" i="11"/>
  <c r="Q305" i="11"/>
  <c r="Q304" i="11"/>
  <c r="Q303" i="11"/>
  <c r="Q302" i="11"/>
  <c r="Q301" i="11"/>
  <c r="Q300" i="11"/>
  <c r="Q299" i="11"/>
  <c r="Q298" i="11"/>
  <c r="Q297" i="11"/>
  <c r="Q296" i="11"/>
  <c r="Q295" i="11"/>
  <c r="Q294" i="11"/>
  <c r="Q293" i="11"/>
  <c r="Q292" i="11"/>
  <c r="Q291" i="11"/>
  <c r="Q290" i="11"/>
  <c r="Q289" i="11"/>
  <c r="Q288" i="11"/>
  <c r="Q287" i="11"/>
  <c r="Q286" i="11"/>
  <c r="Q285" i="11"/>
  <c r="Q284" i="11"/>
  <c r="Q283" i="11"/>
  <c r="Q282" i="11"/>
  <c r="Q281" i="11"/>
  <c r="Q280" i="11"/>
  <c r="Q279" i="11"/>
  <c r="Q278" i="11"/>
  <c r="Q277" i="11"/>
  <c r="Q276" i="11"/>
  <c r="Q275" i="11"/>
  <c r="Q274" i="11"/>
  <c r="Q273" i="11"/>
  <c r="Q272" i="11"/>
  <c r="Q271" i="11"/>
  <c r="Q270" i="11"/>
  <c r="Q269" i="11"/>
  <c r="Q268" i="11"/>
  <c r="Q267" i="11"/>
  <c r="Q266" i="11"/>
  <c r="Q265" i="11"/>
  <c r="Q264" i="11"/>
  <c r="Q263" i="11"/>
  <c r="Q262" i="11"/>
  <c r="Q261" i="11"/>
  <c r="Q260" i="11"/>
  <c r="Q259" i="11"/>
  <c r="Q258" i="11"/>
  <c r="Q257" i="11"/>
  <c r="Q256" i="11"/>
  <c r="Q255" i="11"/>
  <c r="Q254" i="11"/>
  <c r="Q253" i="11"/>
  <c r="Q252" i="11"/>
  <c r="Q251" i="11"/>
  <c r="Q250" i="11"/>
  <c r="Q249" i="11"/>
  <c r="Q248" i="11"/>
  <c r="Q247" i="11"/>
  <c r="Q246" i="11"/>
  <c r="Q245" i="11"/>
  <c r="Q244" i="11"/>
  <c r="Q243" i="11"/>
  <c r="Q242" i="11"/>
  <c r="Q241" i="11"/>
  <c r="Q240" i="11"/>
  <c r="Q239" i="11"/>
  <c r="Q238" i="11"/>
  <c r="Q237" i="11"/>
  <c r="Q236" i="11"/>
  <c r="Q235" i="11"/>
  <c r="Q234" i="11"/>
  <c r="Q233" i="11"/>
  <c r="Q232" i="11"/>
  <c r="Q231" i="11"/>
  <c r="Q230" i="11"/>
  <c r="Q229" i="11"/>
  <c r="Q228" i="11"/>
  <c r="Q227" i="11"/>
  <c r="Q226" i="11"/>
  <c r="Q225" i="11"/>
  <c r="Q224" i="11"/>
  <c r="Q223" i="11"/>
  <c r="Q222" i="11"/>
  <c r="Q221" i="11"/>
  <c r="Q220" i="11"/>
  <c r="Q219" i="11"/>
  <c r="Q218" i="11"/>
  <c r="Q217" i="11"/>
  <c r="Q216" i="11"/>
  <c r="Q215" i="11"/>
  <c r="Q214" i="11"/>
  <c r="Q213" i="11"/>
  <c r="Q212" i="11"/>
  <c r="Q211" i="11"/>
  <c r="Q210" i="11"/>
  <c r="Q209" i="11"/>
  <c r="Q208" i="11"/>
  <c r="Q207" i="11"/>
  <c r="Q206" i="11"/>
  <c r="Q205" i="11"/>
  <c r="Q204" i="11"/>
  <c r="Q203" i="11"/>
  <c r="Q202" i="11"/>
  <c r="Q201" i="11"/>
  <c r="Q200" i="11"/>
  <c r="Q199" i="11"/>
  <c r="Q198" i="11"/>
  <c r="Q197" i="11"/>
  <c r="Q196" i="11"/>
  <c r="Q195" i="11"/>
  <c r="Q194" i="11"/>
  <c r="Q193" i="11"/>
  <c r="Q192" i="11"/>
  <c r="Q191" i="11"/>
  <c r="Q190" i="11"/>
  <c r="Q189" i="11"/>
  <c r="Q188" i="11"/>
  <c r="Q187" i="11"/>
  <c r="Q186" i="11"/>
  <c r="Q185" i="11"/>
  <c r="Q184" i="11"/>
  <c r="Q183" i="11"/>
  <c r="Q182" i="11"/>
  <c r="Q181" i="11"/>
  <c r="Q180" i="11"/>
  <c r="Q179" i="11"/>
  <c r="Q178" i="11"/>
  <c r="Q177" i="11"/>
  <c r="Q176" i="11"/>
  <c r="Q175" i="11"/>
  <c r="Q174" i="11"/>
  <c r="Q173" i="11"/>
  <c r="Q172" i="11"/>
  <c r="Q171" i="11"/>
  <c r="Q170" i="11"/>
  <c r="Q169" i="11"/>
  <c r="Q168" i="11"/>
  <c r="Q167" i="11"/>
  <c r="Q166" i="11"/>
  <c r="Q165" i="11"/>
  <c r="Q164" i="11"/>
  <c r="Q163" i="11"/>
  <c r="Q162" i="11"/>
  <c r="Q161" i="11"/>
  <c r="Q160" i="11"/>
  <c r="Q159" i="11"/>
  <c r="Q158" i="11"/>
  <c r="Q157" i="11"/>
  <c r="Q156" i="11"/>
  <c r="Q155" i="11"/>
  <c r="Q154" i="11"/>
  <c r="Q153" i="11"/>
  <c r="Q152" i="11"/>
  <c r="Q151" i="11"/>
  <c r="Q150" i="11"/>
  <c r="Q149" i="11"/>
  <c r="Q148" i="11"/>
  <c r="Q147" i="11"/>
  <c r="Q146" i="11"/>
  <c r="Q145" i="11"/>
  <c r="Q144" i="11"/>
  <c r="Q143" i="11"/>
  <c r="Q142" i="11"/>
  <c r="Q141" i="11"/>
  <c r="Q140" i="11"/>
  <c r="Q139" i="11"/>
  <c r="Q138" i="11"/>
  <c r="Q137" i="11"/>
  <c r="Q136" i="11"/>
  <c r="Q135" i="11"/>
  <c r="Q134" i="11"/>
  <c r="Q133" i="11"/>
  <c r="Q132" i="11"/>
  <c r="Q131" i="11"/>
  <c r="Q130" i="11"/>
  <c r="Q129" i="11"/>
  <c r="Q128" i="11"/>
  <c r="Q127" i="11"/>
  <c r="Q126" i="11"/>
  <c r="Q125" i="11"/>
  <c r="Q124" i="11"/>
  <c r="Q123" i="11"/>
  <c r="Q122" i="11"/>
  <c r="Q121" i="11"/>
  <c r="Q120" i="11"/>
  <c r="Q119" i="11"/>
  <c r="Q118" i="11"/>
  <c r="Q117" i="11"/>
  <c r="Q116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P7" i="11"/>
  <c r="Q7" i="11"/>
  <c r="O7" i="11"/>
  <c r="N7" i="11"/>
  <c r="M7" i="11"/>
  <c r="L7" i="11"/>
  <c r="K7" i="11"/>
  <c r="J7" i="11"/>
  <c r="I7" i="11"/>
  <c r="H7" i="11"/>
  <c r="D1" i="7"/>
  <c r="T484" i="7"/>
  <c r="AO484" i="7"/>
  <c r="AK484" i="7"/>
  <c r="AN484" i="7"/>
  <c r="AG484" i="7"/>
  <c r="AJ484" i="7"/>
  <c r="AC484" i="7"/>
  <c r="AF484" i="7"/>
  <c r="Y484" i="7"/>
  <c r="AB484" i="7"/>
  <c r="U484" i="7"/>
  <c r="X484" i="7"/>
  <c r="C178" i="12"/>
  <c r="C177" i="12"/>
  <c r="D177" i="12"/>
  <c r="B169" i="12"/>
  <c r="D178" i="12"/>
  <c r="K12" i="14"/>
  <c r="K13" i="14"/>
  <c r="K14" i="14"/>
  <c r="K16" i="14"/>
  <c r="K19" i="14"/>
  <c r="K17" i="14"/>
  <c r="H17" i="14"/>
  <c r="K18" i="14"/>
  <c r="K21" i="14"/>
  <c r="K22" i="14"/>
  <c r="K26" i="14"/>
  <c r="K27" i="14"/>
  <c r="H27" i="14"/>
  <c r="K31" i="14"/>
  <c r="K32" i="14"/>
  <c r="K36" i="14"/>
  <c r="H36" i="14"/>
  <c r="K37" i="14"/>
  <c r="H37" i="14"/>
  <c r="H32" i="14"/>
  <c r="H34" i="14"/>
  <c r="H31" i="14"/>
  <c r="H26" i="14"/>
  <c r="H22" i="14"/>
  <c r="H21" i="14"/>
  <c r="H16" i="14"/>
  <c r="H14" i="14"/>
  <c r="H12" i="14"/>
  <c r="H11" i="14"/>
  <c r="F38" i="14"/>
  <c r="F33" i="14"/>
  <c r="F28" i="14"/>
  <c r="F23" i="14"/>
  <c r="F18" i="14"/>
  <c r="F13" i="14"/>
  <c r="F41" i="14"/>
  <c r="H13" i="14"/>
  <c r="H33" i="14"/>
  <c r="H23" i="14"/>
  <c r="H39" i="14"/>
  <c r="I36" i="14"/>
  <c r="I31" i="14"/>
  <c r="I26" i="14"/>
  <c r="I21" i="14"/>
  <c r="I16" i="14"/>
  <c r="I11" i="14"/>
  <c r="H18" i="14"/>
  <c r="H29" i="14"/>
  <c r="H38" i="14"/>
  <c r="H28" i="14"/>
  <c r="H24" i="14"/>
  <c r="H19" i="14"/>
  <c r="H41" i="14"/>
  <c r="S167" i="12"/>
  <c r="S166" i="12"/>
  <c r="R166" i="12"/>
  <c r="S165" i="12"/>
  <c r="R165" i="12"/>
  <c r="S164" i="12"/>
  <c r="R164" i="12"/>
  <c r="S163" i="12"/>
  <c r="R163" i="12"/>
  <c r="S162" i="12"/>
  <c r="R162" i="12"/>
  <c r="S161" i="12"/>
  <c r="R161" i="12"/>
  <c r="S160" i="12"/>
  <c r="R160" i="12"/>
  <c r="S159" i="12"/>
  <c r="R159" i="12"/>
  <c r="S158" i="12"/>
  <c r="R158" i="12"/>
  <c r="S157" i="12"/>
  <c r="R157" i="12"/>
  <c r="S156" i="12"/>
  <c r="R156" i="12"/>
  <c r="S155" i="12"/>
  <c r="R155" i="12"/>
  <c r="S154" i="12"/>
  <c r="R154" i="12"/>
  <c r="S153" i="12"/>
  <c r="R153" i="12"/>
  <c r="S152" i="12"/>
  <c r="R152" i="12"/>
  <c r="S151" i="12"/>
  <c r="R151" i="12"/>
  <c r="S150" i="12"/>
  <c r="R150" i="12"/>
  <c r="S149" i="12"/>
  <c r="R149" i="12"/>
  <c r="S148" i="12"/>
  <c r="R148" i="12"/>
  <c r="S147" i="12"/>
  <c r="R147" i="12"/>
  <c r="S146" i="12"/>
  <c r="R146" i="12"/>
  <c r="S145" i="12"/>
  <c r="R145" i="12"/>
  <c r="S144" i="12"/>
  <c r="R144" i="12"/>
  <c r="S143" i="12"/>
  <c r="R143" i="12"/>
  <c r="S142" i="12"/>
  <c r="R142" i="12"/>
  <c r="S141" i="12"/>
  <c r="R141" i="12"/>
  <c r="S140" i="12"/>
  <c r="R140" i="12"/>
  <c r="S139" i="12"/>
  <c r="R139" i="12"/>
  <c r="S138" i="12"/>
  <c r="R138" i="12"/>
  <c r="S137" i="12"/>
  <c r="R137" i="12"/>
  <c r="S136" i="12"/>
  <c r="R136" i="12"/>
  <c r="S135" i="12"/>
  <c r="R135" i="12"/>
  <c r="S134" i="12"/>
  <c r="R134" i="12"/>
  <c r="S133" i="12"/>
  <c r="R133" i="12"/>
  <c r="S132" i="12"/>
  <c r="R132" i="12"/>
  <c r="S131" i="12"/>
  <c r="R131" i="12"/>
  <c r="S130" i="12"/>
  <c r="R130" i="12"/>
  <c r="S129" i="12"/>
  <c r="R129" i="12"/>
  <c r="S128" i="12"/>
  <c r="R128" i="12"/>
  <c r="S127" i="12"/>
  <c r="R127" i="12"/>
  <c r="S126" i="12"/>
  <c r="R126" i="12"/>
  <c r="S125" i="12"/>
  <c r="R125" i="12"/>
  <c r="S124" i="12"/>
  <c r="R124" i="12"/>
  <c r="S123" i="12"/>
  <c r="R123" i="12"/>
  <c r="S122" i="12"/>
  <c r="R122" i="12"/>
  <c r="S121" i="12"/>
  <c r="R121" i="12"/>
  <c r="S120" i="12"/>
  <c r="R120" i="12"/>
  <c r="S119" i="12"/>
  <c r="R119" i="12"/>
  <c r="S118" i="12"/>
  <c r="R118" i="12"/>
  <c r="S117" i="12"/>
  <c r="R117" i="12"/>
  <c r="S116" i="12"/>
  <c r="R116" i="12"/>
  <c r="S115" i="12"/>
  <c r="R115" i="12"/>
  <c r="S114" i="12"/>
  <c r="R114" i="12"/>
  <c r="S113" i="12"/>
  <c r="R113" i="12"/>
  <c r="S112" i="12"/>
  <c r="R112" i="12"/>
  <c r="S111" i="12"/>
  <c r="R111" i="12"/>
  <c r="S110" i="12"/>
  <c r="R110" i="12"/>
  <c r="S109" i="12"/>
  <c r="R109" i="12"/>
  <c r="S108" i="12"/>
  <c r="R108" i="12"/>
  <c r="S107" i="12"/>
  <c r="R107" i="12"/>
  <c r="S106" i="12"/>
  <c r="R106" i="12"/>
  <c r="S105" i="12"/>
  <c r="R105" i="12"/>
  <c r="S104" i="12"/>
  <c r="R104" i="12"/>
  <c r="S103" i="12"/>
  <c r="R103" i="12"/>
  <c r="S102" i="12"/>
  <c r="R102" i="12"/>
  <c r="S101" i="12"/>
  <c r="R101" i="12"/>
  <c r="S100" i="12"/>
  <c r="R100" i="12"/>
  <c r="S99" i="12"/>
  <c r="R99" i="12"/>
  <c r="S98" i="12"/>
  <c r="R98" i="12"/>
  <c r="S97" i="12"/>
  <c r="R97" i="12"/>
  <c r="S96" i="12"/>
  <c r="R96" i="12"/>
  <c r="S95" i="12"/>
  <c r="R95" i="12"/>
  <c r="S94" i="12"/>
  <c r="R94" i="12"/>
  <c r="S93" i="12"/>
  <c r="R93" i="12"/>
  <c r="S92" i="12"/>
  <c r="R92" i="12"/>
  <c r="S91" i="12"/>
  <c r="R91" i="12"/>
  <c r="S90" i="12"/>
  <c r="R90" i="12"/>
  <c r="S89" i="12"/>
  <c r="R89" i="12"/>
  <c r="S88" i="12"/>
  <c r="R88" i="12"/>
  <c r="S87" i="12"/>
  <c r="R87" i="12"/>
  <c r="S86" i="12"/>
  <c r="R86" i="12"/>
  <c r="S85" i="12"/>
  <c r="R85" i="12"/>
  <c r="S84" i="12"/>
  <c r="R84" i="12"/>
  <c r="S83" i="12"/>
  <c r="R83" i="12"/>
  <c r="S82" i="12"/>
  <c r="R82" i="12"/>
  <c r="S81" i="12"/>
  <c r="R81" i="12"/>
  <c r="S80" i="12"/>
  <c r="R80" i="12"/>
  <c r="S79" i="12"/>
  <c r="R79" i="12"/>
  <c r="S78" i="12"/>
  <c r="R78" i="12"/>
  <c r="S77" i="12"/>
  <c r="R77" i="12"/>
  <c r="S76" i="12"/>
  <c r="R76" i="12"/>
  <c r="S75" i="12"/>
  <c r="R75" i="12"/>
  <c r="S74" i="12"/>
  <c r="R74" i="12"/>
  <c r="S73" i="12"/>
  <c r="R73" i="12"/>
  <c r="S72" i="12"/>
  <c r="R72" i="12"/>
  <c r="S71" i="12"/>
  <c r="R71" i="12"/>
  <c r="S70" i="12"/>
  <c r="R70" i="12"/>
  <c r="S69" i="12"/>
  <c r="R69" i="12"/>
  <c r="S68" i="12"/>
  <c r="R68" i="12"/>
  <c r="S67" i="12"/>
  <c r="R67" i="12"/>
  <c r="S66" i="12"/>
  <c r="R66" i="12"/>
  <c r="S65" i="12"/>
  <c r="R65" i="12"/>
  <c r="S64" i="12"/>
  <c r="R64" i="12"/>
  <c r="S63" i="12"/>
  <c r="R63" i="12"/>
  <c r="S62" i="12"/>
  <c r="R62" i="12"/>
  <c r="S61" i="12"/>
  <c r="R61" i="12"/>
  <c r="S60" i="12"/>
  <c r="R60" i="12"/>
  <c r="S59" i="12"/>
  <c r="R59" i="12"/>
  <c r="S58" i="12"/>
  <c r="R58" i="12"/>
  <c r="S57" i="12"/>
  <c r="R57" i="12"/>
  <c r="S56" i="12"/>
  <c r="R56" i="12"/>
  <c r="S55" i="12"/>
  <c r="R55" i="12"/>
  <c r="S54" i="12"/>
  <c r="R54" i="12"/>
  <c r="S53" i="12"/>
  <c r="R53" i="12"/>
  <c r="S52" i="12"/>
  <c r="R52" i="12"/>
  <c r="S51" i="12"/>
  <c r="R51" i="12"/>
  <c r="S50" i="12"/>
  <c r="R50" i="12"/>
  <c r="S49" i="12"/>
  <c r="R49" i="12"/>
  <c r="S48" i="12"/>
  <c r="R48" i="12"/>
  <c r="S47" i="12"/>
  <c r="R47" i="12"/>
  <c r="S46" i="12"/>
  <c r="R46" i="12"/>
  <c r="S45" i="12"/>
  <c r="R45" i="12"/>
  <c r="S44" i="12"/>
  <c r="R44" i="12"/>
  <c r="S43" i="12"/>
  <c r="R43" i="12"/>
  <c r="S42" i="12"/>
  <c r="R42" i="12"/>
  <c r="S41" i="12"/>
  <c r="R41" i="12"/>
  <c r="S40" i="12"/>
  <c r="R40" i="12"/>
  <c r="S39" i="12"/>
  <c r="R39" i="12"/>
  <c r="S38" i="12"/>
  <c r="R38" i="12"/>
  <c r="S37" i="12"/>
  <c r="R37" i="12"/>
  <c r="S36" i="12"/>
  <c r="R36" i="12"/>
  <c r="S35" i="12"/>
  <c r="R35" i="12"/>
  <c r="S34" i="12"/>
  <c r="R34" i="12"/>
  <c r="S33" i="12"/>
  <c r="R33" i="12"/>
  <c r="S32" i="12"/>
  <c r="R32" i="12"/>
  <c r="S31" i="12"/>
  <c r="R31" i="12"/>
  <c r="S30" i="12"/>
  <c r="R30" i="12"/>
  <c r="S29" i="12"/>
  <c r="R29" i="12"/>
  <c r="S28" i="12"/>
  <c r="R28" i="12"/>
  <c r="S27" i="12"/>
  <c r="R27" i="12"/>
  <c r="S26" i="12"/>
  <c r="R26" i="12"/>
  <c r="S25" i="12"/>
  <c r="R25" i="12"/>
  <c r="S24" i="12"/>
  <c r="R24" i="12"/>
  <c r="S23" i="12"/>
  <c r="R23" i="12"/>
  <c r="S22" i="12"/>
  <c r="R22" i="12"/>
  <c r="S21" i="12"/>
  <c r="R21" i="12"/>
  <c r="S20" i="12"/>
  <c r="R20" i="12"/>
  <c r="S19" i="12"/>
  <c r="R19" i="12"/>
  <c r="S18" i="12"/>
  <c r="R18" i="12"/>
  <c r="S17" i="12"/>
  <c r="R17" i="12"/>
  <c r="S16" i="12"/>
  <c r="R16" i="12"/>
  <c r="N168" i="12"/>
  <c r="N14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E168" i="12"/>
  <c r="D168" i="12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M6" i="12"/>
  <c r="I25" i="12"/>
  <c r="I41" i="12"/>
  <c r="I17" i="12"/>
  <c r="I65" i="12"/>
  <c r="I56" i="12"/>
  <c r="I50" i="12"/>
  <c r="I38" i="12"/>
  <c r="I74" i="12"/>
  <c r="I54" i="12"/>
  <c r="I45" i="12"/>
  <c r="I72" i="12"/>
  <c r="I71" i="12"/>
  <c r="I32" i="12"/>
  <c r="I95" i="12"/>
  <c r="I53" i="12"/>
  <c r="I37" i="12"/>
  <c r="I24" i="12"/>
  <c r="I52" i="12"/>
  <c r="I49" i="12"/>
  <c r="I64" i="12"/>
  <c r="I27" i="12"/>
  <c r="I51" i="12"/>
  <c r="I79" i="12"/>
  <c r="I84" i="12"/>
  <c r="I34" i="12"/>
  <c r="I19" i="12"/>
  <c r="I47" i="12"/>
  <c r="I16" i="12"/>
  <c r="I18" i="12"/>
  <c r="I26" i="12"/>
  <c r="I29" i="12"/>
  <c r="I61" i="12"/>
  <c r="I116" i="12"/>
  <c r="I75" i="12"/>
  <c r="I87" i="12"/>
  <c r="I36" i="12"/>
  <c r="I127" i="12"/>
  <c r="I105" i="12"/>
  <c r="I92" i="12"/>
  <c r="I98" i="12"/>
  <c r="I31" i="12"/>
  <c r="I88" i="12"/>
  <c r="I46" i="12"/>
  <c r="I21" i="12"/>
  <c r="I135" i="12"/>
  <c r="I86" i="12"/>
  <c r="I108" i="12"/>
  <c r="I28" i="12"/>
  <c r="I106" i="12"/>
  <c r="I80" i="12"/>
  <c r="I144" i="12"/>
  <c r="I104" i="12"/>
  <c r="I48" i="12"/>
  <c r="I91" i="12"/>
  <c r="I129" i="12"/>
  <c r="I55" i="12"/>
  <c r="I155" i="12"/>
  <c r="I67" i="12"/>
  <c r="I93" i="12"/>
  <c r="I123" i="12"/>
  <c r="I154" i="12"/>
  <c r="I109" i="12"/>
  <c r="I58" i="12"/>
  <c r="I159" i="12"/>
  <c r="I141" i="12"/>
  <c r="I69" i="12"/>
  <c r="I120" i="12"/>
  <c r="I113" i="12"/>
  <c r="I85" i="12"/>
  <c r="I77" i="12"/>
  <c r="I68" i="12"/>
  <c r="I30" i="12"/>
  <c r="I20" i="12"/>
  <c r="I96" i="12"/>
  <c r="I110" i="12"/>
  <c r="I33" i="12"/>
  <c r="I83" i="12"/>
  <c r="I152" i="12"/>
  <c r="I151" i="12"/>
  <c r="I62" i="12"/>
  <c r="I42" i="12"/>
  <c r="I138" i="12"/>
  <c r="I124" i="12"/>
  <c r="I66" i="12"/>
  <c r="I132" i="12"/>
  <c r="I94" i="12"/>
  <c r="I114" i="12"/>
  <c r="I149" i="12"/>
  <c r="I146" i="12"/>
  <c r="I160" i="12"/>
  <c r="I111" i="12"/>
  <c r="I147" i="12"/>
  <c r="I134" i="12"/>
  <c r="I136" i="12"/>
  <c r="I137" i="12"/>
  <c r="I126" i="12"/>
  <c r="I165" i="12"/>
  <c r="I166" i="12"/>
  <c r="I103" i="12"/>
  <c r="I100" i="12"/>
  <c r="I90" i="12"/>
  <c r="I101" i="12"/>
  <c r="I128" i="12"/>
  <c r="I130" i="12"/>
  <c r="I115" i="12"/>
  <c r="I125" i="12"/>
  <c r="I119" i="12"/>
  <c r="I112" i="12"/>
  <c r="I81" i="12"/>
  <c r="I121" i="12"/>
  <c r="I82" i="12"/>
  <c r="I133" i="12"/>
  <c r="I148" i="12"/>
  <c r="I139" i="12"/>
  <c r="I163" i="12"/>
  <c r="I102" i="12"/>
  <c r="I122" i="12"/>
  <c r="I107" i="12"/>
  <c r="I63" i="12"/>
  <c r="I22" i="12"/>
  <c r="I70" i="12"/>
  <c r="I73" i="12"/>
  <c r="I40" i="12"/>
  <c r="I78" i="12"/>
  <c r="I59" i="12"/>
  <c r="I35" i="12"/>
  <c r="I57" i="12"/>
  <c r="I131" i="12"/>
  <c r="I89" i="12"/>
  <c r="I99" i="12"/>
  <c r="I76" i="12"/>
  <c r="I39" i="12"/>
  <c r="I117" i="12"/>
  <c r="I60" i="12"/>
  <c r="I44" i="12"/>
  <c r="I118" i="12"/>
  <c r="I23" i="12"/>
  <c r="I158" i="12"/>
  <c r="I97" i="12"/>
  <c r="I157" i="12"/>
  <c r="I156" i="12"/>
  <c r="I150" i="12"/>
  <c r="I142" i="12"/>
  <c r="I145" i="12"/>
  <c r="I153" i="12"/>
  <c r="I161" i="12"/>
  <c r="I140" i="12"/>
  <c r="I143" i="12"/>
  <c r="I164" i="12"/>
  <c r="I170" i="12"/>
  <c r="I162" i="12"/>
  <c r="I43" i="12"/>
  <c r="T230" i="9"/>
  <c r="T228" i="9"/>
  <c r="T227" i="9"/>
  <c r="T226" i="9"/>
  <c r="T225" i="9"/>
  <c r="T224" i="9"/>
  <c r="T223" i="9"/>
  <c r="T222" i="9"/>
  <c r="T221" i="9"/>
  <c r="T220" i="9"/>
  <c r="T219" i="9"/>
  <c r="T218" i="9"/>
  <c r="T217" i="9"/>
  <c r="T216" i="9"/>
  <c r="T215" i="9"/>
  <c r="T214" i="9"/>
  <c r="T213" i="9"/>
  <c r="T212" i="9"/>
  <c r="T211" i="9"/>
  <c r="T210" i="9"/>
  <c r="T209" i="9"/>
  <c r="T208" i="9"/>
  <c r="T207" i="9"/>
  <c r="T206" i="9"/>
  <c r="T205" i="9"/>
  <c r="T204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T187" i="9"/>
  <c r="T186" i="9"/>
  <c r="T185" i="9"/>
  <c r="T184" i="9"/>
  <c r="T183" i="9"/>
  <c r="T182" i="9"/>
  <c r="T181" i="9"/>
  <c r="T180" i="9"/>
  <c r="T179" i="9"/>
  <c r="T178" i="9"/>
  <c r="T177" i="9"/>
  <c r="T176" i="9"/>
  <c r="T175" i="9"/>
  <c r="T174" i="9"/>
  <c r="T173" i="9"/>
  <c r="T172" i="9"/>
  <c r="T171" i="9"/>
  <c r="T170" i="9"/>
  <c r="T169" i="9"/>
  <c r="T168" i="9"/>
  <c r="T167" i="9"/>
  <c r="T166" i="9"/>
  <c r="T165" i="9"/>
  <c r="T164" i="9"/>
  <c r="T163" i="9"/>
  <c r="T162" i="9"/>
  <c r="T161" i="9"/>
  <c r="T160" i="9"/>
  <c r="T159" i="9"/>
  <c r="T158" i="9"/>
  <c r="T157" i="9"/>
  <c r="T156" i="9"/>
  <c r="T155" i="9"/>
  <c r="T154" i="9"/>
  <c r="T153" i="9"/>
  <c r="T152" i="9"/>
  <c r="T151" i="9"/>
  <c r="T150" i="9"/>
  <c r="T149" i="9"/>
  <c r="T148" i="9"/>
  <c r="T147" i="9"/>
  <c r="T146" i="9"/>
  <c r="T145" i="9"/>
  <c r="T144" i="9"/>
  <c r="T143" i="9"/>
  <c r="T142" i="9"/>
  <c r="T141" i="9"/>
  <c r="T140" i="9"/>
  <c r="T139" i="9"/>
  <c r="T138" i="9"/>
  <c r="T137" i="9"/>
  <c r="T136" i="9"/>
  <c r="T135" i="9"/>
  <c r="T134" i="9"/>
  <c r="T133" i="9"/>
  <c r="T132" i="9"/>
  <c r="T131" i="9"/>
  <c r="T130" i="9"/>
  <c r="T129" i="9"/>
  <c r="T128" i="9"/>
  <c r="T127" i="9"/>
  <c r="T126" i="9"/>
  <c r="T125" i="9"/>
  <c r="T124" i="9"/>
  <c r="T123" i="9"/>
  <c r="T122" i="9"/>
  <c r="T121" i="9"/>
  <c r="T120" i="9"/>
  <c r="T119" i="9"/>
  <c r="T118" i="9"/>
  <c r="T117" i="9"/>
  <c r="T116" i="9"/>
  <c r="T115" i="9"/>
  <c r="T114" i="9"/>
  <c r="T113" i="9"/>
  <c r="T112" i="9"/>
  <c r="T111" i="9"/>
  <c r="T110" i="9"/>
  <c r="T109" i="9"/>
  <c r="T108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T4" i="9"/>
  <c r="R230" i="9"/>
  <c r="S230" i="9"/>
  <c r="AY462" i="7"/>
  <c r="L445" i="9"/>
  <c r="L443" i="9"/>
  <c r="L444" i="9"/>
  <c r="M1" i="9"/>
  <c r="L1" i="9"/>
  <c r="K1" i="9"/>
  <c r="J1" i="9"/>
  <c r="H1" i="9"/>
  <c r="G1" i="9"/>
  <c r="L446" i="9"/>
  <c r="AT390" i="6"/>
  <c r="AD390" i="6"/>
  <c r="R392" i="4"/>
  <c r="AU394" i="3"/>
  <c r="W394" i="3"/>
  <c r="BG396" i="2"/>
  <c r="AC396" i="2"/>
  <c r="AW397" i="1"/>
  <c r="Z397" i="1"/>
  <c r="P393" i="11"/>
  <c r="G393" i="11"/>
  <c r="S2" i="11"/>
  <c r="R2" i="11"/>
  <c r="Q2" i="11"/>
  <c r="P2" i="11"/>
  <c r="O2" i="11"/>
  <c r="N2" i="11"/>
  <c r="M2" i="11"/>
  <c r="L2" i="11"/>
  <c r="K2" i="11"/>
  <c r="J2" i="11"/>
  <c r="I2" i="11"/>
  <c r="H2" i="11"/>
  <c r="G2" i="11"/>
  <c r="F2" i="11"/>
  <c r="E2" i="11"/>
  <c r="D2" i="11"/>
  <c r="C2" i="11"/>
  <c r="B2" i="11"/>
  <c r="V484" i="7"/>
  <c r="G394" i="11"/>
  <c r="G395" i="11"/>
  <c r="P394" i="11"/>
  <c r="P395" i="11"/>
  <c r="AF399" i="2"/>
  <c r="AF400" i="2"/>
  <c r="AF397" i="2"/>
  <c r="AF398" i="2"/>
  <c r="AF396" i="2"/>
  <c r="E399" i="2"/>
  <c r="E398" i="2"/>
  <c r="E396" i="2"/>
  <c r="AT1" i="6"/>
  <c r="AS1" i="6"/>
  <c r="AR1" i="6"/>
  <c r="AQ1" i="6"/>
  <c r="AP1" i="6"/>
  <c r="AO1" i="6"/>
  <c r="AN1" i="6"/>
  <c r="AM1" i="6"/>
  <c r="AL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X1" i="6"/>
  <c r="W1" i="6"/>
  <c r="V1" i="6"/>
  <c r="U1" i="6"/>
  <c r="T1" i="6"/>
  <c r="S1" i="6"/>
  <c r="R1" i="6"/>
  <c r="Q1" i="6"/>
  <c r="P1" i="6"/>
  <c r="O1" i="6"/>
  <c r="N1" i="6"/>
  <c r="M1" i="6"/>
  <c r="L1" i="6"/>
  <c r="K1" i="6"/>
  <c r="J1" i="6"/>
  <c r="I1" i="6"/>
  <c r="H1" i="6"/>
  <c r="G1" i="6"/>
  <c r="F1" i="6"/>
  <c r="E1" i="6"/>
  <c r="D1" i="6"/>
  <c r="C1" i="6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AV1" i="3"/>
  <c r="AU1" i="3"/>
  <c r="AT1" i="3"/>
  <c r="AS1" i="3"/>
  <c r="AR1" i="3"/>
  <c r="AQ1" i="3"/>
  <c r="AP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D1" i="3"/>
  <c r="C1" i="3"/>
  <c r="B1" i="3"/>
  <c r="AT389" i="6"/>
  <c r="AT388" i="6"/>
  <c r="AT387" i="6"/>
  <c r="AT386" i="6"/>
  <c r="AT385" i="6"/>
  <c r="AT384" i="6"/>
  <c r="AT383" i="6"/>
  <c r="AT382" i="6"/>
  <c r="AT381" i="6"/>
  <c r="AT380" i="6"/>
  <c r="AT379" i="6"/>
  <c r="AT378" i="6"/>
  <c r="AT377" i="6"/>
  <c r="AT376" i="6"/>
  <c r="AT375" i="6"/>
  <c r="AT374" i="6"/>
  <c r="AT373" i="6"/>
  <c r="AT372" i="6"/>
  <c r="AT371" i="6"/>
  <c r="AT370" i="6"/>
  <c r="AT369" i="6"/>
  <c r="AT368" i="6"/>
  <c r="AT367" i="6"/>
  <c r="AT366" i="6"/>
  <c r="AT365" i="6"/>
  <c r="AT364" i="6"/>
  <c r="AT363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31" i="6"/>
  <c r="AT330" i="6"/>
  <c r="AT329" i="6"/>
  <c r="AT328" i="6"/>
  <c r="AT327" i="6"/>
  <c r="AT326" i="6"/>
  <c r="AT325" i="6"/>
  <c r="AT324" i="6"/>
  <c r="AT323" i="6"/>
  <c r="AT322" i="6"/>
  <c r="AT321" i="6"/>
  <c r="AT320" i="6"/>
  <c r="AT319" i="6"/>
  <c r="AT318" i="6"/>
  <c r="AT317" i="6"/>
  <c r="AT316" i="6"/>
  <c r="AT315" i="6"/>
  <c r="AT314" i="6"/>
  <c r="AT313" i="6"/>
  <c r="AT312" i="6"/>
  <c r="AT311" i="6"/>
  <c r="AT310" i="6"/>
  <c r="AT309" i="6"/>
  <c r="AT308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5" i="6"/>
  <c r="AT254" i="6"/>
  <c r="AT253" i="6"/>
  <c r="AT252" i="6"/>
  <c r="AT251" i="6"/>
  <c r="AT250" i="6"/>
  <c r="AT249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21" i="6"/>
  <c r="AT220" i="6"/>
  <c r="AT219" i="6"/>
  <c r="AT218" i="6"/>
  <c r="AT217" i="6"/>
  <c r="AT216" i="6"/>
  <c r="AT215" i="6"/>
  <c r="AT214" i="6"/>
  <c r="AT213" i="6"/>
  <c r="AT212" i="6"/>
  <c r="AT211" i="6"/>
  <c r="AT210" i="6"/>
  <c r="AT209" i="6"/>
  <c r="AT208" i="6"/>
  <c r="AT207" i="6"/>
  <c r="AT206" i="6"/>
  <c r="AT205" i="6"/>
  <c r="AT204" i="6"/>
  <c r="AT203" i="6"/>
  <c r="AT202" i="6"/>
  <c r="AT201" i="6"/>
  <c r="AT200" i="6"/>
  <c r="AT199" i="6"/>
  <c r="AT198" i="6"/>
  <c r="AT197" i="6"/>
  <c r="AT196" i="6"/>
  <c r="AT195" i="6"/>
  <c r="AT194" i="6"/>
  <c r="AT193" i="6"/>
  <c r="AT192" i="6"/>
  <c r="AT191" i="6"/>
  <c r="AT190" i="6"/>
  <c r="AT189" i="6"/>
  <c r="AT188" i="6"/>
  <c r="AT187" i="6"/>
  <c r="AT186" i="6"/>
  <c r="AT185" i="6"/>
  <c r="AT184" i="6"/>
  <c r="AT183" i="6"/>
  <c r="AT182" i="6"/>
  <c r="AT181" i="6"/>
  <c r="AT180" i="6"/>
  <c r="AT179" i="6"/>
  <c r="AT178" i="6"/>
  <c r="AT177" i="6"/>
  <c r="AT176" i="6"/>
  <c r="AT175" i="6"/>
  <c r="AT174" i="6"/>
  <c r="AT173" i="6"/>
  <c r="AT172" i="6"/>
  <c r="AT171" i="6"/>
  <c r="AT170" i="6"/>
  <c r="AT169" i="6"/>
  <c r="AT168" i="6"/>
  <c r="AT167" i="6"/>
  <c r="AT166" i="6"/>
  <c r="AT165" i="6"/>
  <c r="AT164" i="6"/>
  <c r="AT163" i="6"/>
  <c r="AT162" i="6"/>
  <c r="AT161" i="6"/>
  <c r="AT160" i="6"/>
  <c r="AT159" i="6"/>
  <c r="AT158" i="6"/>
  <c r="AT157" i="6"/>
  <c r="AT156" i="6"/>
  <c r="AT155" i="6"/>
  <c r="AT154" i="6"/>
  <c r="AT153" i="6"/>
  <c r="AT152" i="6"/>
  <c r="AT151" i="6"/>
  <c r="AT150" i="6"/>
  <c r="AT149" i="6"/>
  <c r="AT148" i="6"/>
  <c r="AT147" i="6"/>
  <c r="AT146" i="6"/>
  <c r="AT145" i="6"/>
  <c r="AT144" i="6"/>
  <c r="AT143" i="6"/>
  <c r="AT142" i="6"/>
  <c r="AT141" i="6"/>
  <c r="AT140" i="6"/>
  <c r="AT139" i="6"/>
  <c r="AT138" i="6"/>
  <c r="AT137" i="6"/>
  <c r="AT136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T7" i="6"/>
  <c r="AT6" i="6"/>
  <c r="AT5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5" i="6"/>
  <c r="AD374" i="6"/>
  <c r="AD373" i="6"/>
  <c r="AD372" i="6"/>
  <c r="AD371" i="6"/>
  <c r="AD370" i="6"/>
  <c r="AD369" i="6"/>
  <c r="AD368" i="6"/>
  <c r="AD367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5" i="6"/>
  <c r="AD314" i="6"/>
  <c r="AD313" i="6"/>
  <c r="AD312" i="6"/>
  <c r="AD311" i="6"/>
  <c r="AD310" i="6"/>
  <c r="AD309" i="6"/>
  <c r="AD308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356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5" i="4"/>
  <c r="AF194" i="4"/>
  <c r="AF193" i="4"/>
  <c r="AF192" i="4"/>
  <c r="AF191" i="4"/>
  <c r="AF190" i="4"/>
  <c r="AF189" i="4"/>
  <c r="AF188" i="4"/>
  <c r="AF187" i="4"/>
  <c r="AF186" i="4"/>
  <c r="AF185" i="4"/>
  <c r="AF184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2" i="4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AU393" i="3"/>
  <c r="AU392" i="3"/>
  <c r="AU391" i="3"/>
  <c r="AU390" i="3"/>
  <c r="AU389" i="3"/>
  <c r="AU388" i="3"/>
  <c r="AU387" i="3"/>
  <c r="AU386" i="3"/>
  <c r="AU385" i="3"/>
  <c r="AU384" i="3"/>
  <c r="AU383" i="3"/>
  <c r="AU382" i="3"/>
  <c r="AU381" i="3"/>
  <c r="AU380" i="3"/>
  <c r="AU379" i="3"/>
  <c r="AU378" i="3"/>
  <c r="AU377" i="3"/>
  <c r="AU376" i="3"/>
  <c r="AU375" i="3"/>
  <c r="AU374" i="3"/>
  <c r="AU373" i="3"/>
  <c r="AU372" i="3"/>
  <c r="AU371" i="3"/>
  <c r="AU370" i="3"/>
  <c r="AU369" i="3"/>
  <c r="AU368" i="3"/>
  <c r="AU367" i="3"/>
  <c r="AU366" i="3"/>
  <c r="AU365" i="3"/>
  <c r="AU364" i="3"/>
  <c r="AU363" i="3"/>
  <c r="AU362" i="3"/>
  <c r="AU361" i="3"/>
  <c r="AU360" i="3"/>
  <c r="AU359" i="3"/>
  <c r="AU358" i="3"/>
  <c r="AU357" i="3"/>
  <c r="AU356" i="3"/>
  <c r="AU355" i="3"/>
  <c r="AU354" i="3"/>
  <c r="AU353" i="3"/>
  <c r="AU352" i="3"/>
  <c r="AU351" i="3"/>
  <c r="AU350" i="3"/>
  <c r="AU349" i="3"/>
  <c r="AU348" i="3"/>
  <c r="AU347" i="3"/>
  <c r="AU346" i="3"/>
  <c r="AU345" i="3"/>
  <c r="AU344" i="3"/>
  <c r="AU343" i="3"/>
  <c r="AU342" i="3"/>
  <c r="AU341" i="3"/>
  <c r="AU340" i="3"/>
  <c r="AU339" i="3"/>
  <c r="AU338" i="3"/>
  <c r="AU337" i="3"/>
  <c r="AU336" i="3"/>
  <c r="AU335" i="3"/>
  <c r="AU334" i="3"/>
  <c r="AU333" i="3"/>
  <c r="AU332" i="3"/>
  <c r="AU331" i="3"/>
  <c r="AU330" i="3"/>
  <c r="AU329" i="3"/>
  <c r="AU328" i="3"/>
  <c r="AU327" i="3"/>
  <c r="AU326" i="3"/>
  <c r="AU325" i="3"/>
  <c r="AU324" i="3"/>
  <c r="AU323" i="3"/>
  <c r="AU322" i="3"/>
  <c r="AU321" i="3"/>
  <c r="AU320" i="3"/>
  <c r="AU319" i="3"/>
  <c r="AU318" i="3"/>
  <c r="AU317" i="3"/>
  <c r="AU316" i="3"/>
  <c r="AU315" i="3"/>
  <c r="AU314" i="3"/>
  <c r="AU313" i="3"/>
  <c r="AU312" i="3"/>
  <c r="AU311" i="3"/>
  <c r="AU310" i="3"/>
  <c r="AU309" i="3"/>
  <c r="AU308" i="3"/>
  <c r="AU307" i="3"/>
  <c r="AU306" i="3"/>
  <c r="AU305" i="3"/>
  <c r="AU304" i="3"/>
  <c r="AU303" i="3"/>
  <c r="AU302" i="3"/>
  <c r="AU301" i="3"/>
  <c r="AU300" i="3"/>
  <c r="AU299" i="3"/>
  <c r="AU298" i="3"/>
  <c r="AU297" i="3"/>
  <c r="AU296" i="3"/>
  <c r="AU295" i="3"/>
  <c r="AU294" i="3"/>
  <c r="AU293" i="3"/>
  <c r="AU292" i="3"/>
  <c r="AU291" i="3"/>
  <c r="AU290" i="3"/>
  <c r="AU289" i="3"/>
  <c r="AU288" i="3"/>
  <c r="AU287" i="3"/>
  <c r="AU286" i="3"/>
  <c r="AU285" i="3"/>
  <c r="AU284" i="3"/>
  <c r="AU283" i="3"/>
  <c r="AU282" i="3"/>
  <c r="AU281" i="3"/>
  <c r="AU280" i="3"/>
  <c r="AU279" i="3"/>
  <c r="AU278" i="3"/>
  <c r="AU277" i="3"/>
  <c r="AU276" i="3"/>
  <c r="AU275" i="3"/>
  <c r="AU274" i="3"/>
  <c r="AU273" i="3"/>
  <c r="AU272" i="3"/>
  <c r="AU271" i="3"/>
  <c r="AU270" i="3"/>
  <c r="AU269" i="3"/>
  <c r="AU268" i="3"/>
  <c r="AU267" i="3"/>
  <c r="AU266" i="3"/>
  <c r="AU265" i="3"/>
  <c r="AU264" i="3"/>
  <c r="AU263" i="3"/>
  <c r="AU262" i="3"/>
  <c r="AU261" i="3"/>
  <c r="AU260" i="3"/>
  <c r="AU259" i="3"/>
  <c r="AU258" i="3"/>
  <c r="AU25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7" i="3"/>
  <c r="AU10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7" i="3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1" i="2"/>
  <c r="AC10" i="2"/>
  <c r="AC9" i="2"/>
  <c r="AC8" i="2"/>
  <c r="AC7" i="2"/>
  <c r="AC12" i="2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8" i="1"/>
  <c r="AW7" i="1"/>
  <c r="Z10" i="1"/>
  <c r="Z9" i="1"/>
  <c r="Z8" i="1"/>
  <c r="Z7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BH7" i="2"/>
  <c r="AW396" i="1"/>
  <c r="Z396" i="1"/>
  <c r="AC399" i="2"/>
  <c r="AY7" i="1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F395" i="4"/>
  <c r="AT392" i="6"/>
  <c r="W397" i="3"/>
  <c r="AU397" i="3"/>
  <c r="R395" i="4"/>
  <c r="AD393" i="6"/>
  <c r="E397" i="3"/>
  <c r="AY396" i="1"/>
  <c r="AV397" i="3"/>
  <c r="D128" i="8"/>
  <c r="F128" i="8"/>
  <c r="F132" i="8"/>
  <c r="F99" i="8"/>
  <c r="D99" i="8"/>
  <c r="D81" i="8"/>
  <c r="D83" i="8"/>
  <c r="F81" i="8"/>
  <c r="F83" i="8"/>
  <c r="F56" i="8"/>
  <c r="F59" i="8"/>
  <c r="D56" i="8"/>
  <c r="F28" i="8"/>
  <c r="G28" i="8"/>
  <c r="D28" i="8"/>
  <c r="AS389" i="6"/>
  <c r="AS388" i="6"/>
  <c r="AS387" i="6"/>
  <c r="AS386" i="6"/>
  <c r="AS385" i="6"/>
  <c r="AS384" i="6"/>
  <c r="AS383" i="6"/>
  <c r="AS381" i="6"/>
  <c r="AS379" i="6"/>
  <c r="AS377" i="6"/>
  <c r="AS376" i="6"/>
  <c r="AS375" i="6"/>
  <c r="AS374" i="6"/>
  <c r="AS369" i="6"/>
  <c r="AS366" i="6"/>
  <c r="AS352" i="6"/>
  <c r="AS347" i="6"/>
  <c r="AS344" i="6"/>
  <c r="AS326" i="6"/>
  <c r="AS312" i="6"/>
  <c r="AS309" i="6"/>
  <c r="AS296" i="6"/>
  <c r="AS294" i="6"/>
  <c r="AS232" i="6"/>
  <c r="BJ1" i="2"/>
  <c r="BI1" i="2"/>
  <c r="BH1" i="2"/>
  <c r="BG1" i="2"/>
  <c r="BF1" i="2"/>
  <c r="BE1" i="2"/>
  <c r="BD1" i="2"/>
  <c r="BC1" i="2"/>
  <c r="BB1" i="2"/>
  <c r="BA1" i="2"/>
  <c r="AZ1" i="2"/>
  <c r="AY1" i="2"/>
  <c r="AX1" i="2"/>
  <c r="AW1" i="2"/>
  <c r="AV1" i="2"/>
  <c r="AU1" i="2"/>
  <c r="AT1" i="2"/>
  <c r="AS1" i="2"/>
  <c r="AR1" i="2"/>
  <c r="AQ1" i="2"/>
  <c r="AP1" i="2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AR5" i="6"/>
  <c r="AP5" i="6"/>
  <c r="AO5" i="6"/>
  <c r="AN5" i="6"/>
  <c r="AM5" i="6"/>
  <c r="AL5" i="6"/>
  <c r="AK5" i="6"/>
  <c r="AJ5" i="6"/>
  <c r="AI5" i="6"/>
  <c r="AH5" i="6"/>
  <c r="AG5" i="6"/>
  <c r="AF5" i="6"/>
  <c r="AE5" i="6"/>
  <c r="AQ389" i="6"/>
  <c r="AQ388" i="6"/>
  <c r="AQ387" i="6"/>
  <c r="AQ386" i="6"/>
  <c r="AQ385" i="6"/>
  <c r="AQ384" i="6"/>
  <c r="AQ383" i="6"/>
  <c r="AQ382" i="6"/>
  <c r="AQ381" i="6"/>
  <c r="AQ380" i="6"/>
  <c r="AQ379" i="6"/>
  <c r="AQ378" i="6"/>
  <c r="AQ377" i="6"/>
  <c r="AQ376" i="6"/>
  <c r="AQ375" i="6"/>
  <c r="AQ374" i="6"/>
  <c r="AQ373" i="6"/>
  <c r="AQ372" i="6"/>
  <c r="AQ371" i="6"/>
  <c r="AQ370" i="6"/>
  <c r="AQ369" i="6"/>
  <c r="AQ368" i="6"/>
  <c r="AQ367" i="6"/>
  <c r="AQ366" i="6"/>
  <c r="AQ365" i="6"/>
  <c r="AQ364" i="6"/>
  <c r="AQ363" i="6"/>
  <c r="AQ362" i="6"/>
  <c r="AQ361" i="6"/>
  <c r="AQ360" i="6"/>
  <c r="AQ359" i="6"/>
  <c r="AQ358" i="6"/>
  <c r="AQ357" i="6"/>
  <c r="AQ356" i="6"/>
  <c r="AQ355" i="6"/>
  <c r="AQ354" i="6"/>
  <c r="AQ353" i="6"/>
  <c r="AQ352" i="6"/>
  <c r="AQ351" i="6"/>
  <c r="AQ350" i="6"/>
  <c r="AQ349" i="6"/>
  <c r="AQ348" i="6"/>
  <c r="AQ347" i="6"/>
  <c r="AQ346" i="6"/>
  <c r="AQ345" i="6"/>
  <c r="AQ344" i="6"/>
  <c r="AQ343" i="6"/>
  <c r="AQ342" i="6"/>
  <c r="AQ341" i="6"/>
  <c r="AQ340" i="6"/>
  <c r="AQ339" i="6"/>
  <c r="AQ338" i="6"/>
  <c r="AQ337" i="6"/>
  <c r="AQ336" i="6"/>
  <c r="AQ335" i="6"/>
  <c r="AQ334" i="6"/>
  <c r="AQ333" i="6"/>
  <c r="AQ332" i="6"/>
  <c r="AQ331" i="6"/>
  <c r="AQ330" i="6"/>
  <c r="AQ329" i="6"/>
  <c r="AQ328" i="6"/>
  <c r="AQ327" i="6"/>
  <c r="AQ326" i="6"/>
  <c r="AQ325" i="6"/>
  <c r="AQ324" i="6"/>
  <c r="AQ323" i="6"/>
  <c r="AQ322" i="6"/>
  <c r="AQ321" i="6"/>
  <c r="AQ320" i="6"/>
  <c r="AQ319" i="6"/>
  <c r="AQ318" i="6"/>
  <c r="AQ317" i="6"/>
  <c r="AQ316" i="6"/>
  <c r="AQ315" i="6"/>
  <c r="AQ314" i="6"/>
  <c r="AQ313" i="6"/>
  <c r="AQ312" i="6"/>
  <c r="AQ311" i="6"/>
  <c r="AQ310" i="6"/>
  <c r="AQ309" i="6"/>
  <c r="AQ308" i="6"/>
  <c r="AQ307" i="6"/>
  <c r="AQ306" i="6"/>
  <c r="AQ305" i="6"/>
  <c r="AQ304" i="6"/>
  <c r="AQ303" i="6"/>
  <c r="AQ302" i="6"/>
  <c r="AQ301" i="6"/>
  <c r="AQ300" i="6"/>
  <c r="AQ299" i="6"/>
  <c r="AQ298" i="6"/>
  <c r="AQ297" i="6"/>
  <c r="AQ296" i="6"/>
  <c r="AQ295" i="6"/>
  <c r="AQ294" i="6"/>
  <c r="AQ293" i="6"/>
  <c r="AQ292" i="6"/>
  <c r="AQ291" i="6"/>
  <c r="AQ290" i="6"/>
  <c r="AQ289" i="6"/>
  <c r="AQ288" i="6"/>
  <c r="AQ287" i="6"/>
  <c r="AQ286" i="6"/>
  <c r="AQ285" i="6"/>
  <c r="AQ284" i="6"/>
  <c r="AQ283" i="6"/>
  <c r="AQ282" i="6"/>
  <c r="AQ281" i="6"/>
  <c r="AQ280" i="6"/>
  <c r="AQ279" i="6"/>
  <c r="AQ278" i="6"/>
  <c r="AQ277" i="6"/>
  <c r="AQ276" i="6"/>
  <c r="AQ275" i="6"/>
  <c r="AQ274" i="6"/>
  <c r="AQ273" i="6"/>
  <c r="AQ272" i="6"/>
  <c r="AQ271" i="6"/>
  <c r="AQ270" i="6"/>
  <c r="AQ269" i="6"/>
  <c r="AQ268" i="6"/>
  <c r="AQ267" i="6"/>
  <c r="AQ266" i="6"/>
  <c r="AQ265" i="6"/>
  <c r="AQ264" i="6"/>
  <c r="AQ263" i="6"/>
  <c r="AQ262" i="6"/>
  <c r="AQ261" i="6"/>
  <c r="AQ260" i="6"/>
  <c r="AQ259" i="6"/>
  <c r="AQ258" i="6"/>
  <c r="AQ257" i="6"/>
  <c r="AQ256" i="6"/>
  <c r="AQ255" i="6"/>
  <c r="AQ254" i="6"/>
  <c r="AQ253" i="6"/>
  <c r="AQ252" i="6"/>
  <c r="AQ251" i="6"/>
  <c r="AQ250" i="6"/>
  <c r="AQ249" i="6"/>
  <c r="AQ248" i="6"/>
  <c r="AQ247" i="6"/>
  <c r="AQ246" i="6"/>
  <c r="AQ245" i="6"/>
  <c r="AQ244" i="6"/>
  <c r="AQ243" i="6"/>
  <c r="AQ242" i="6"/>
  <c r="AQ241" i="6"/>
  <c r="AQ240" i="6"/>
  <c r="AQ239" i="6"/>
  <c r="AQ238" i="6"/>
  <c r="AQ237" i="6"/>
  <c r="AQ236" i="6"/>
  <c r="AQ235" i="6"/>
  <c r="AQ234" i="6"/>
  <c r="AQ233" i="6"/>
  <c r="AQ232" i="6"/>
  <c r="AQ231" i="6"/>
  <c r="AQ230" i="6"/>
  <c r="AQ229" i="6"/>
  <c r="AQ228" i="6"/>
  <c r="AQ227" i="6"/>
  <c r="AQ226" i="6"/>
  <c r="AQ225" i="6"/>
  <c r="AQ224" i="6"/>
  <c r="AQ223" i="6"/>
  <c r="AQ222" i="6"/>
  <c r="AQ221" i="6"/>
  <c r="AQ220" i="6"/>
  <c r="AQ219" i="6"/>
  <c r="AQ218" i="6"/>
  <c r="AQ217" i="6"/>
  <c r="AQ216" i="6"/>
  <c r="AQ215" i="6"/>
  <c r="AQ214" i="6"/>
  <c r="AQ213" i="6"/>
  <c r="AQ212" i="6"/>
  <c r="AQ211" i="6"/>
  <c r="AQ210" i="6"/>
  <c r="AQ209" i="6"/>
  <c r="AQ208" i="6"/>
  <c r="AQ207" i="6"/>
  <c r="AQ206" i="6"/>
  <c r="AQ205" i="6"/>
  <c r="AQ204" i="6"/>
  <c r="AQ203" i="6"/>
  <c r="AQ202" i="6"/>
  <c r="AQ201" i="6"/>
  <c r="AQ200" i="6"/>
  <c r="AQ199" i="6"/>
  <c r="AQ198" i="6"/>
  <c r="AQ197" i="6"/>
  <c r="AQ196" i="6"/>
  <c r="AQ195" i="6"/>
  <c r="AQ194" i="6"/>
  <c r="AQ193" i="6"/>
  <c r="AQ192" i="6"/>
  <c r="AQ191" i="6"/>
  <c r="AQ190" i="6"/>
  <c r="AQ189" i="6"/>
  <c r="AQ188" i="6"/>
  <c r="AQ187" i="6"/>
  <c r="AQ186" i="6"/>
  <c r="AQ185" i="6"/>
  <c r="AQ184" i="6"/>
  <c r="AQ183" i="6"/>
  <c r="AQ182" i="6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64" i="6"/>
  <c r="AQ163" i="6"/>
  <c r="AQ162" i="6"/>
  <c r="AQ161" i="6"/>
  <c r="AQ160" i="6"/>
  <c r="AQ159" i="6"/>
  <c r="AQ158" i="6"/>
  <c r="AQ157" i="6"/>
  <c r="AQ156" i="6"/>
  <c r="AQ155" i="6"/>
  <c r="AQ154" i="6"/>
  <c r="AQ153" i="6"/>
  <c r="AQ152" i="6"/>
  <c r="AQ151" i="6"/>
  <c r="AQ150" i="6"/>
  <c r="AQ149" i="6"/>
  <c r="AQ148" i="6"/>
  <c r="AQ147" i="6"/>
  <c r="AQ146" i="6"/>
  <c r="AQ145" i="6"/>
  <c r="AQ144" i="6"/>
  <c r="AQ143" i="6"/>
  <c r="AQ142" i="6"/>
  <c r="AQ141" i="6"/>
  <c r="AQ140" i="6"/>
  <c r="AQ139" i="6"/>
  <c r="AQ138" i="6"/>
  <c r="AQ137" i="6"/>
  <c r="AQ136" i="6"/>
  <c r="AQ135" i="6"/>
  <c r="AQ134" i="6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O390" i="6"/>
  <c r="AC390" i="6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7" i="4"/>
  <c r="Q376" i="4"/>
  <c r="Q375" i="4"/>
  <c r="Q374" i="4"/>
  <c r="Q373" i="4"/>
  <c r="Q372" i="4"/>
  <c r="Q370" i="4"/>
  <c r="Q368" i="4"/>
  <c r="Q366" i="4"/>
  <c r="Q363" i="4"/>
  <c r="Q339" i="4"/>
  <c r="P100" i="4"/>
  <c r="AS157" i="6"/>
  <c r="P378" i="4"/>
  <c r="P371" i="4"/>
  <c r="Q371" i="4"/>
  <c r="P369" i="4"/>
  <c r="P367" i="4"/>
  <c r="Q367" i="4"/>
  <c r="P365" i="4"/>
  <c r="P364" i="4"/>
  <c r="P362" i="4"/>
  <c r="P361" i="4"/>
  <c r="P360" i="4"/>
  <c r="Q360" i="4"/>
  <c r="P359" i="4"/>
  <c r="P358" i="4"/>
  <c r="P357" i="4"/>
  <c r="Q357" i="4"/>
  <c r="P356" i="4"/>
  <c r="Q356" i="4"/>
  <c r="P355" i="4"/>
  <c r="P354" i="4"/>
  <c r="P353" i="4"/>
  <c r="P352" i="4"/>
  <c r="P351" i="4"/>
  <c r="P350" i="4"/>
  <c r="P349" i="4"/>
  <c r="Q349" i="4"/>
  <c r="P348" i="4"/>
  <c r="P347" i="4"/>
  <c r="P346" i="4"/>
  <c r="P345" i="4"/>
  <c r="P344" i="4"/>
  <c r="P343" i="4"/>
  <c r="P342" i="4"/>
  <c r="P341" i="4"/>
  <c r="P340" i="4"/>
  <c r="P338" i="4"/>
  <c r="P337" i="4"/>
  <c r="P336" i="4"/>
  <c r="P335" i="4"/>
  <c r="P334" i="4"/>
  <c r="P333" i="4"/>
  <c r="P332" i="4"/>
  <c r="P331" i="4"/>
  <c r="P330" i="4"/>
  <c r="P329" i="4"/>
  <c r="Q329" i="4"/>
  <c r="P328" i="4"/>
  <c r="Q328" i="4"/>
  <c r="P327" i="4"/>
  <c r="P326" i="4"/>
  <c r="Q326" i="4"/>
  <c r="P325" i="4"/>
  <c r="P324" i="4"/>
  <c r="P323" i="4"/>
  <c r="P322" i="4"/>
  <c r="Q322" i="4"/>
  <c r="P321" i="4"/>
  <c r="Q321" i="4"/>
  <c r="P320" i="4"/>
  <c r="P319" i="4"/>
  <c r="P318" i="4"/>
  <c r="P317" i="4"/>
  <c r="P316" i="4"/>
  <c r="P315" i="4"/>
  <c r="P314" i="4"/>
  <c r="P313" i="4"/>
  <c r="P312" i="4"/>
  <c r="Q312" i="4"/>
  <c r="P311" i="4"/>
  <c r="P310" i="4"/>
  <c r="P309" i="4"/>
  <c r="P308" i="4"/>
  <c r="P307" i="4"/>
  <c r="P306" i="4"/>
  <c r="P305" i="4"/>
  <c r="P304" i="4"/>
  <c r="P303" i="4"/>
  <c r="Q303" i="4"/>
  <c r="P302" i="4"/>
  <c r="P301" i="4"/>
  <c r="P300" i="4"/>
  <c r="Q300" i="4"/>
  <c r="P299" i="4"/>
  <c r="P298" i="4"/>
  <c r="P297" i="4"/>
  <c r="P296" i="4"/>
  <c r="P295" i="4"/>
  <c r="P294" i="4"/>
  <c r="Q294" i="4"/>
  <c r="P293" i="4"/>
  <c r="P292" i="4"/>
  <c r="Q292" i="4"/>
  <c r="P291" i="4"/>
  <c r="P290" i="4"/>
  <c r="P289" i="4"/>
  <c r="P288" i="4"/>
  <c r="P287" i="4"/>
  <c r="Q287" i="4"/>
  <c r="P286" i="4"/>
  <c r="P285" i="4"/>
  <c r="P284" i="4"/>
  <c r="P283" i="4"/>
  <c r="P282" i="4"/>
  <c r="P281" i="4"/>
  <c r="P280" i="4"/>
  <c r="Q280" i="4"/>
  <c r="P279" i="4"/>
  <c r="Q279" i="4"/>
  <c r="P278" i="4"/>
  <c r="P277" i="4"/>
  <c r="P276" i="4"/>
  <c r="P275" i="4"/>
  <c r="Q275" i="4"/>
  <c r="P274" i="4"/>
  <c r="P273" i="4"/>
  <c r="P272" i="4"/>
  <c r="Q272" i="4"/>
  <c r="P271" i="4"/>
  <c r="Q271" i="4"/>
  <c r="P270" i="4"/>
  <c r="P269" i="4"/>
  <c r="P268" i="4"/>
  <c r="P267" i="4"/>
  <c r="Q267" i="4"/>
  <c r="P266" i="4"/>
  <c r="P265" i="4"/>
  <c r="P264" i="4"/>
  <c r="P263" i="4"/>
  <c r="P262" i="4"/>
  <c r="P261" i="4"/>
  <c r="P260" i="4"/>
  <c r="P259" i="4"/>
  <c r="Q259" i="4"/>
  <c r="P258" i="4"/>
  <c r="P257" i="4"/>
  <c r="P256" i="4"/>
  <c r="P255" i="4"/>
  <c r="P254" i="4"/>
  <c r="Q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Q236" i="4"/>
  <c r="P235" i="4"/>
  <c r="P234" i="4"/>
  <c r="P233" i="4"/>
  <c r="P232" i="4"/>
  <c r="Q232" i="4"/>
  <c r="P231" i="4"/>
  <c r="P230" i="4"/>
  <c r="P229" i="4"/>
  <c r="Q229" i="4"/>
  <c r="P228" i="4"/>
  <c r="P227" i="4"/>
  <c r="P226" i="4"/>
  <c r="P225" i="4"/>
  <c r="P224" i="4"/>
  <c r="P223" i="4"/>
  <c r="Q223" i="4"/>
  <c r="P222" i="4"/>
  <c r="P221" i="4"/>
  <c r="Q221" i="4"/>
  <c r="P220" i="4"/>
  <c r="P219" i="4"/>
  <c r="P218" i="4"/>
  <c r="Q218" i="4"/>
  <c r="P217" i="4"/>
  <c r="P216" i="4"/>
  <c r="P215" i="4"/>
  <c r="Q215" i="4"/>
  <c r="P214" i="4"/>
  <c r="P213" i="4"/>
  <c r="P212" i="4"/>
  <c r="P211" i="4"/>
  <c r="P210" i="4"/>
  <c r="P209" i="4"/>
  <c r="P208" i="4"/>
  <c r="Q208" i="4"/>
  <c r="P207" i="4"/>
  <c r="Q207" i="4"/>
  <c r="P206" i="4"/>
  <c r="P205" i="4"/>
  <c r="P204" i="4"/>
  <c r="Q204" i="4"/>
  <c r="P203" i="4"/>
  <c r="P202" i="4"/>
  <c r="Q202" i="4"/>
  <c r="P201" i="4"/>
  <c r="P200" i="4"/>
  <c r="P199" i="4"/>
  <c r="P198" i="4"/>
  <c r="P197" i="4"/>
  <c r="P196" i="4"/>
  <c r="P195" i="4"/>
  <c r="Q195" i="4"/>
  <c r="P194" i="4"/>
  <c r="P193" i="4"/>
  <c r="P192" i="4"/>
  <c r="Q192" i="4"/>
  <c r="P191" i="4"/>
  <c r="Q191" i="4"/>
  <c r="P190" i="4"/>
  <c r="Q190" i="4"/>
  <c r="P189" i="4"/>
  <c r="P188" i="4"/>
  <c r="P187" i="4"/>
  <c r="P186" i="4"/>
  <c r="P185" i="4"/>
  <c r="P184" i="4"/>
  <c r="P183" i="4"/>
  <c r="Q183" i="4"/>
  <c r="P182" i="4"/>
  <c r="P181" i="4"/>
  <c r="P180" i="4"/>
  <c r="Q180" i="4"/>
  <c r="P179" i="4"/>
  <c r="P178" i="4"/>
  <c r="Q178" i="4"/>
  <c r="P177" i="4"/>
  <c r="P176" i="4"/>
  <c r="Q176" i="4"/>
  <c r="P175" i="4"/>
  <c r="Q175" i="4"/>
  <c r="P174" i="4"/>
  <c r="Q174" i="4"/>
  <c r="P173" i="4"/>
  <c r="P172" i="4"/>
  <c r="P171" i="4"/>
  <c r="P170" i="4"/>
  <c r="P169" i="4"/>
  <c r="P168" i="4"/>
  <c r="Q168" i="4"/>
  <c r="P167" i="4"/>
  <c r="P166" i="4"/>
  <c r="Q166" i="4"/>
  <c r="P165" i="4"/>
  <c r="P164" i="4"/>
  <c r="P163" i="4"/>
  <c r="Q163" i="4"/>
  <c r="P162" i="4"/>
  <c r="Q162" i="4"/>
  <c r="P161" i="4"/>
  <c r="P160" i="4"/>
  <c r="P159" i="4"/>
  <c r="P158" i="4"/>
  <c r="P157" i="4"/>
  <c r="P156" i="4"/>
  <c r="P155" i="4"/>
  <c r="P154" i="4"/>
  <c r="P153" i="4"/>
  <c r="P152" i="4"/>
  <c r="Q152" i="4"/>
  <c r="P151" i="4"/>
  <c r="Q151" i="4"/>
  <c r="P150" i="4"/>
  <c r="P149" i="4"/>
  <c r="P148" i="4"/>
  <c r="P147" i="4"/>
  <c r="Q147" i="4"/>
  <c r="P146" i="4"/>
  <c r="P145" i="4"/>
  <c r="P144" i="4"/>
  <c r="P143" i="4"/>
  <c r="P142" i="4"/>
  <c r="Q142" i="4"/>
  <c r="P141" i="4"/>
  <c r="P140" i="4"/>
  <c r="P139" i="4"/>
  <c r="Q139" i="4"/>
  <c r="P138" i="4"/>
  <c r="P137" i="4"/>
  <c r="P136" i="4"/>
  <c r="Q136" i="4"/>
  <c r="P135" i="4"/>
  <c r="P134" i="4"/>
  <c r="Q134" i="4"/>
  <c r="P133" i="4"/>
  <c r="P132" i="4"/>
  <c r="P131" i="4"/>
  <c r="P130" i="4"/>
  <c r="P129" i="4"/>
  <c r="P128" i="4"/>
  <c r="P127" i="4"/>
  <c r="Q127" i="4"/>
  <c r="P126" i="4"/>
  <c r="P125" i="4"/>
  <c r="P124" i="4"/>
  <c r="P123" i="4"/>
  <c r="Q123" i="4"/>
  <c r="P122" i="4"/>
  <c r="P121" i="4"/>
  <c r="P120" i="4"/>
  <c r="P119" i="4"/>
  <c r="P118" i="4"/>
  <c r="P117" i="4"/>
  <c r="P116" i="4"/>
  <c r="P115" i="4"/>
  <c r="Q115" i="4"/>
  <c r="P114" i="4"/>
  <c r="P113" i="4"/>
  <c r="P112" i="4"/>
  <c r="P111" i="4"/>
  <c r="P110" i="4"/>
  <c r="Q110" i="4"/>
  <c r="P109" i="4"/>
  <c r="P108" i="4"/>
  <c r="P107" i="4"/>
  <c r="Q107" i="4"/>
  <c r="P106" i="4"/>
  <c r="Q106" i="4"/>
  <c r="P105" i="4"/>
  <c r="P104" i="4"/>
  <c r="P103" i="4"/>
  <c r="P102" i="4"/>
  <c r="P101" i="4"/>
  <c r="P99" i="4"/>
  <c r="P98" i="4"/>
  <c r="Q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Q82" i="4"/>
  <c r="P81" i="4"/>
  <c r="Q81" i="4"/>
  <c r="P80" i="4"/>
  <c r="P79" i="4"/>
  <c r="P78" i="4"/>
  <c r="P77" i="4"/>
  <c r="P76" i="4"/>
  <c r="P75" i="4"/>
  <c r="P74" i="4"/>
  <c r="Q74" i="4"/>
  <c r="P73" i="4"/>
  <c r="Q73" i="4"/>
  <c r="P72" i="4"/>
  <c r="P71" i="4"/>
  <c r="P70" i="4"/>
  <c r="P69" i="4"/>
  <c r="Q69" i="4"/>
  <c r="P68" i="4"/>
  <c r="P67" i="4"/>
  <c r="P66" i="4"/>
  <c r="Q66" i="4"/>
  <c r="P65" i="4"/>
  <c r="Q65" i="4"/>
  <c r="P64" i="4"/>
  <c r="P63" i="4"/>
  <c r="P62" i="4"/>
  <c r="P61" i="4"/>
  <c r="P60" i="4"/>
  <c r="P59" i="4"/>
  <c r="P58" i="4"/>
  <c r="P57" i="4"/>
  <c r="P56" i="4"/>
  <c r="P55" i="4"/>
  <c r="P54" i="4"/>
  <c r="P53" i="4"/>
  <c r="Q53" i="4"/>
  <c r="P52" i="4"/>
  <c r="P51" i="4"/>
  <c r="P50" i="4"/>
  <c r="P49" i="4"/>
  <c r="Q49" i="4"/>
  <c r="P48" i="4"/>
  <c r="P47" i="4"/>
  <c r="Q47" i="4"/>
  <c r="P46" i="4"/>
  <c r="P45" i="4"/>
  <c r="P44" i="4"/>
  <c r="P43" i="4"/>
  <c r="Q43" i="4"/>
  <c r="P42" i="4"/>
  <c r="P41" i="4"/>
  <c r="Q41" i="4"/>
  <c r="P40" i="4"/>
  <c r="P39" i="4"/>
  <c r="P38" i="4"/>
  <c r="P37" i="4"/>
  <c r="Q37" i="4"/>
  <c r="P36" i="4"/>
  <c r="P35" i="4"/>
  <c r="P34" i="4"/>
  <c r="Q34" i="4"/>
  <c r="P33" i="4"/>
  <c r="P32" i="4"/>
  <c r="P31" i="4"/>
  <c r="P30" i="4"/>
  <c r="P29" i="4"/>
  <c r="Q29" i="4"/>
  <c r="P28" i="4"/>
  <c r="P27" i="4"/>
  <c r="P26" i="4"/>
  <c r="Q26" i="4"/>
  <c r="P25" i="4"/>
  <c r="Q25" i="4"/>
  <c r="P24" i="4"/>
  <c r="P23" i="4"/>
  <c r="P22" i="4"/>
  <c r="Q22" i="4"/>
  <c r="P21" i="4"/>
  <c r="P20" i="4"/>
  <c r="P19" i="4"/>
  <c r="P18" i="4"/>
  <c r="Q18" i="4"/>
  <c r="P17" i="4"/>
  <c r="P16" i="4"/>
  <c r="P15" i="4"/>
  <c r="Q15" i="4"/>
  <c r="P14" i="4"/>
  <c r="Q14" i="4"/>
  <c r="P13" i="4"/>
  <c r="P12" i="4"/>
  <c r="P11" i="4"/>
  <c r="P10" i="4"/>
  <c r="Q10" i="4"/>
  <c r="P9" i="4"/>
  <c r="P8" i="4"/>
  <c r="AC393" i="4"/>
  <c r="AB393" i="4"/>
  <c r="AA393" i="4"/>
  <c r="Z393" i="4"/>
  <c r="Y393" i="4"/>
  <c r="X393" i="4"/>
  <c r="W393" i="4"/>
  <c r="V393" i="4"/>
  <c r="U393" i="4"/>
  <c r="T393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C7" i="4"/>
  <c r="E465" i="5"/>
  <c r="E467" i="5"/>
  <c r="H465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Q100" i="4"/>
  <c r="AS34" i="6"/>
  <c r="AS95" i="6"/>
  <c r="AS127" i="6"/>
  <c r="AS167" i="6"/>
  <c r="AS231" i="6"/>
  <c r="AS275" i="6"/>
  <c r="AS299" i="6"/>
  <c r="AS359" i="6"/>
  <c r="AS39" i="6"/>
  <c r="AS103" i="6"/>
  <c r="AS139" i="6"/>
  <c r="AS183" i="6"/>
  <c r="AS291" i="6"/>
  <c r="AS23" i="6"/>
  <c r="AS55" i="6"/>
  <c r="AS111" i="6"/>
  <c r="AS155" i="6"/>
  <c r="AS199" i="6"/>
  <c r="AS243" i="6"/>
  <c r="AS311" i="6"/>
  <c r="AS29" i="6"/>
  <c r="AS71" i="6"/>
  <c r="AS119" i="6"/>
  <c r="AS215" i="6"/>
  <c r="AS259" i="6"/>
  <c r="AQ5" i="6"/>
  <c r="AD391" i="6"/>
  <c r="Q8" i="4"/>
  <c r="AS6" i="6"/>
  <c r="Q20" i="4"/>
  <c r="AS51" i="6"/>
  <c r="Q28" i="4"/>
  <c r="AS41" i="6"/>
  <c r="Q36" i="4"/>
  <c r="AS91" i="6"/>
  <c r="Q48" i="4"/>
  <c r="AS109" i="6"/>
  <c r="Q56" i="4"/>
  <c r="AS113" i="6"/>
  <c r="Q64" i="4"/>
  <c r="AS64" i="6"/>
  <c r="Q72" i="4"/>
  <c r="AS25" i="6"/>
  <c r="Q76" i="4"/>
  <c r="AS133" i="6"/>
  <c r="Q88" i="4"/>
  <c r="AS151" i="6"/>
  <c r="Q92" i="4"/>
  <c r="AS212" i="6"/>
  <c r="Q101" i="4"/>
  <c r="AS190" i="6"/>
  <c r="Q105" i="4"/>
  <c r="AS171" i="6"/>
  <c r="Q109" i="4"/>
  <c r="AS179" i="6"/>
  <c r="Q113" i="4"/>
  <c r="AS198" i="6"/>
  <c r="Q117" i="4"/>
  <c r="AS30" i="6"/>
  <c r="Q121" i="4"/>
  <c r="AS116" i="6"/>
  <c r="Q125" i="4"/>
  <c r="AS227" i="6"/>
  <c r="Q129" i="4"/>
  <c r="AS99" i="6"/>
  <c r="Q133" i="4"/>
  <c r="AS219" i="6"/>
  <c r="Q137" i="4"/>
  <c r="AS96" i="6"/>
  <c r="Q141" i="4"/>
  <c r="AS126" i="6"/>
  <c r="Q12" i="4"/>
  <c r="AS10" i="6"/>
  <c r="Q24" i="4"/>
  <c r="AS21" i="6"/>
  <c r="Q32" i="4"/>
  <c r="AS79" i="6"/>
  <c r="Q44" i="4"/>
  <c r="AS123" i="6"/>
  <c r="Q52" i="4"/>
  <c r="AS81" i="6"/>
  <c r="Q60" i="4"/>
  <c r="AS129" i="6"/>
  <c r="Q68" i="4"/>
  <c r="AS106" i="6"/>
  <c r="Q80" i="4"/>
  <c r="AS174" i="6"/>
  <c r="Q84" i="4"/>
  <c r="AS161" i="6"/>
  <c r="Q96" i="4"/>
  <c r="AS156" i="6"/>
  <c r="AF393" i="4"/>
  <c r="Q16" i="4"/>
  <c r="AS13" i="6"/>
  <c r="Q40" i="4"/>
  <c r="AS115" i="6"/>
  <c r="Q145" i="4"/>
  <c r="AS175" i="6"/>
  <c r="Q157" i="4"/>
  <c r="AS137" i="6"/>
  <c r="Q161" i="4"/>
  <c r="AS240" i="6"/>
  <c r="Q169" i="4"/>
  <c r="AS153" i="6"/>
  <c r="Q177" i="4"/>
  <c r="AS276" i="6"/>
  <c r="Q185" i="4"/>
  <c r="AS205" i="6"/>
  <c r="Q193" i="4"/>
  <c r="AS88" i="6"/>
  <c r="Q197" i="4"/>
  <c r="AS40" i="6"/>
  <c r="Q205" i="4"/>
  <c r="AS114" i="6"/>
  <c r="Q225" i="4"/>
  <c r="AS203" i="6"/>
  <c r="Q241" i="4"/>
  <c r="AS93" i="6"/>
  <c r="Q249" i="4"/>
  <c r="AS265" i="6"/>
  <c r="Q257" i="4"/>
  <c r="AS67" i="6"/>
  <c r="Q261" i="4"/>
  <c r="AS84" i="6"/>
  <c r="Q269" i="4"/>
  <c r="AS140" i="6"/>
  <c r="Q273" i="4"/>
  <c r="AS170" i="6"/>
  <c r="Q285" i="4"/>
  <c r="AS301" i="6"/>
  <c r="Q293" i="4"/>
  <c r="AS65" i="6"/>
  <c r="Q305" i="4"/>
  <c r="AS313" i="6"/>
  <c r="Q313" i="4"/>
  <c r="AS314" i="6"/>
  <c r="Q325" i="4"/>
  <c r="AS351" i="6"/>
  <c r="Q333" i="4"/>
  <c r="AS362" i="6"/>
  <c r="Q337" i="4"/>
  <c r="AS226" i="6"/>
  <c r="Q346" i="4"/>
  <c r="AS355" i="6"/>
  <c r="Q354" i="4"/>
  <c r="AS247" i="6"/>
  <c r="Q358" i="4"/>
  <c r="AS365" i="6"/>
  <c r="Q369" i="4"/>
  <c r="AS382" i="6"/>
  <c r="AS87" i="6"/>
  <c r="Q13" i="4"/>
  <c r="AS11" i="6"/>
  <c r="AS14" i="6"/>
  <c r="AS63" i="6"/>
  <c r="AS323" i="6"/>
  <c r="Q149" i="4"/>
  <c r="AS217" i="6"/>
  <c r="Q153" i="4"/>
  <c r="AS24" i="6"/>
  <c r="Q165" i="4"/>
  <c r="AS260" i="6"/>
  <c r="Q173" i="4"/>
  <c r="AS234" i="6"/>
  <c r="Q181" i="4"/>
  <c r="AS178" i="6"/>
  <c r="Q189" i="4"/>
  <c r="AS143" i="6"/>
  <c r="Q201" i="4"/>
  <c r="AS264" i="6"/>
  <c r="Q209" i="4"/>
  <c r="AS289" i="6"/>
  <c r="Q213" i="4"/>
  <c r="AS50" i="6"/>
  <c r="Q217" i="4"/>
  <c r="AS60" i="6"/>
  <c r="Q233" i="4"/>
  <c r="AS209" i="6"/>
  <c r="Q237" i="4"/>
  <c r="AS134" i="6"/>
  <c r="Q245" i="4"/>
  <c r="AS251" i="6"/>
  <c r="Q253" i="4"/>
  <c r="AS252" i="6"/>
  <c r="Q265" i="4"/>
  <c r="AS261" i="6"/>
  <c r="Q277" i="4"/>
  <c r="AS279" i="6"/>
  <c r="Q281" i="4"/>
  <c r="AS286" i="6"/>
  <c r="Q289" i="4"/>
  <c r="AS295" i="6"/>
  <c r="Q297" i="4"/>
  <c r="AS310" i="6"/>
  <c r="Q301" i="4"/>
  <c r="AS308" i="6"/>
  <c r="Q309" i="4"/>
  <c r="AS317" i="6"/>
  <c r="Q317" i="4"/>
  <c r="AS327" i="6"/>
  <c r="Q342" i="4"/>
  <c r="AS346" i="6"/>
  <c r="Q350" i="4"/>
  <c r="AS368" i="6"/>
  <c r="Q362" i="4"/>
  <c r="AS370" i="6"/>
  <c r="Q9" i="4"/>
  <c r="AS7" i="6"/>
  <c r="Q17" i="4"/>
  <c r="AS15" i="6"/>
  <c r="AS18" i="6"/>
  <c r="Q11" i="4"/>
  <c r="AS9" i="6"/>
  <c r="Q19" i="4"/>
  <c r="AS28" i="6"/>
  <c r="Q23" i="4"/>
  <c r="AS22" i="6"/>
  <c r="Q27" i="4"/>
  <c r="AS52" i="6"/>
  <c r="Q31" i="4"/>
  <c r="AS37" i="6"/>
  <c r="Q35" i="4"/>
  <c r="AS54" i="6"/>
  <c r="Q39" i="4"/>
  <c r="AS83" i="6"/>
  <c r="Q51" i="4"/>
  <c r="AS122" i="6"/>
  <c r="Q55" i="4"/>
  <c r="AS112" i="6"/>
  <c r="Q59" i="4"/>
  <c r="AS49" i="6"/>
  <c r="Q63" i="4"/>
  <c r="AS19" i="6"/>
  <c r="Q67" i="4"/>
  <c r="AS118" i="6"/>
  <c r="Q71" i="4"/>
  <c r="AS145" i="6"/>
  <c r="Q75" i="4"/>
  <c r="AS135" i="6"/>
  <c r="Q79" i="4"/>
  <c r="AS159" i="6"/>
  <c r="Q83" i="4"/>
  <c r="AS26" i="6"/>
  <c r="Q87" i="4"/>
  <c r="AS149" i="6"/>
  <c r="Q91" i="4"/>
  <c r="AS107" i="6"/>
  <c r="Q95" i="4"/>
  <c r="AS20" i="6"/>
  <c r="Q99" i="4"/>
  <c r="AS165" i="6"/>
  <c r="Q104" i="4"/>
  <c r="AS201" i="6"/>
  <c r="Q108" i="4"/>
  <c r="AS110" i="6"/>
  <c r="Q112" i="4"/>
  <c r="AS142" i="6"/>
  <c r="Q116" i="4"/>
  <c r="AS188" i="6"/>
  <c r="Q120" i="4"/>
  <c r="AS184" i="6"/>
  <c r="AS47" i="6"/>
  <c r="AS335" i="6"/>
  <c r="Q21" i="4"/>
  <c r="AS32" i="6"/>
  <c r="Q33" i="4"/>
  <c r="AS36" i="6"/>
  <c r="Q45" i="4"/>
  <c r="AS105" i="6"/>
  <c r="Q57" i="4"/>
  <c r="AS124" i="6"/>
  <c r="Q61" i="4"/>
  <c r="AS68" i="6"/>
  <c r="Q77" i="4"/>
  <c r="AS76" i="6"/>
  <c r="Q85" i="4"/>
  <c r="AS136" i="6"/>
  <c r="Q89" i="4"/>
  <c r="AS148" i="6"/>
  <c r="Q93" i="4"/>
  <c r="AS160" i="6"/>
  <c r="Q97" i="4"/>
  <c r="AS189" i="6"/>
  <c r="Q102" i="4"/>
  <c r="AS144" i="6"/>
  <c r="Q114" i="4"/>
  <c r="AS168" i="6"/>
  <c r="Q118" i="4"/>
  <c r="AS181" i="6"/>
  <c r="Q122" i="4"/>
  <c r="AS138" i="6"/>
  <c r="Q126" i="4"/>
  <c r="AS196" i="6"/>
  <c r="Q130" i="4"/>
  <c r="AS192" i="6"/>
  <c r="Q138" i="4"/>
  <c r="AS101" i="6"/>
  <c r="Q146" i="4"/>
  <c r="AS53" i="6"/>
  <c r="Q150" i="4"/>
  <c r="AS200" i="6"/>
  <c r="Q154" i="4"/>
  <c r="AS229" i="6"/>
  <c r="Q158" i="4"/>
  <c r="AS210" i="6"/>
  <c r="Q170" i="4"/>
  <c r="AS173" i="6"/>
  <c r="Q182" i="4"/>
  <c r="AS237" i="6"/>
  <c r="Q186" i="4"/>
  <c r="AS230" i="6"/>
  <c r="Q194" i="4"/>
  <c r="AS208" i="6"/>
  <c r="Q198" i="4"/>
  <c r="AS274" i="6"/>
  <c r="Q206" i="4"/>
  <c r="AS202" i="6"/>
  <c r="Q210" i="4"/>
  <c r="AS238" i="6"/>
  <c r="Q214" i="4"/>
  <c r="AS162" i="6"/>
  <c r="Q222" i="4"/>
  <c r="AS89" i="6"/>
  <c r="Q226" i="4"/>
  <c r="AS236" i="6"/>
  <c r="Q230" i="4"/>
  <c r="AS61" i="6"/>
  <c r="Q234" i="4"/>
  <c r="AS69" i="6"/>
  <c r="Q238" i="4"/>
  <c r="AS224" i="6"/>
  <c r="Q242" i="4"/>
  <c r="AS44" i="6"/>
  <c r="Q246" i="4"/>
  <c r="AS290" i="6"/>
  <c r="Q250" i="4"/>
  <c r="AS277" i="6"/>
  <c r="Q258" i="4"/>
  <c r="AS257" i="6"/>
  <c r="Q262" i="4"/>
  <c r="AS282" i="6"/>
  <c r="Q266" i="4"/>
  <c r="AS150" i="6"/>
  <c r="Q270" i="4"/>
  <c r="AS293" i="6"/>
  <c r="Q274" i="4"/>
  <c r="AS285" i="6"/>
  <c r="Q278" i="4"/>
  <c r="AS305" i="6"/>
  <c r="Q282" i="4"/>
  <c r="AS288" i="6"/>
  <c r="Q286" i="4"/>
  <c r="AS304" i="6"/>
  <c r="Q290" i="4"/>
  <c r="AS300" i="6"/>
  <c r="Q298" i="4"/>
  <c r="AS241" i="6"/>
  <c r="Q302" i="4"/>
  <c r="AS281" i="6"/>
  <c r="Q306" i="4"/>
  <c r="AS322" i="6"/>
  <c r="Q310" i="4"/>
  <c r="AS316" i="6"/>
  <c r="Q314" i="4"/>
  <c r="AS332" i="6"/>
  <c r="Q318" i="4"/>
  <c r="AS324" i="6"/>
  <c r="Q330" i="4"/>
  <c r="AS340" i="6"/>
  <c r="Q334" i="4"/>
  <c r="AS336" i="6"/>
  <c r="Q338" i="4"/>
  <c r="AS356" i="6"/>
  <c r="Q343" i="4"/>
  <c r="AS348" i="6"/>
  <c r="Q347" i="4"/>
  <c r="AS353" i="6"/>
  <c r="Q351" i="4"/>
  <c r="AS357" i="6"/>
  <c r="Q355" i="4"/>
  <c r="AS361" i="6"/>
  <c r="Q359" i="4"/>
  <c r="AS364" i="6"/>
  <c r="Q364" i="4"/>
  <c r="AS372" i="6"/>
  <c r="AS35" i="6"/>
  <c r="AS42" i="6"/>
  <c r="AS58" i="6"/>
  <c r="AS66" i="6"/>
  <c r="AS74" i="6"/>
  <c r="AS82" i="6"/>
  <c r="AS90" i="6"/>
  <c r="AS98" i="6"/>
  <c r="AS130" i="6"/>
  <c r="AS187" i="6"/>
  <c r="AS263" i="6"/>
  <c r="AS303" i="6"/>
  <c r="AS339" i="6"/>
  <c r="AS363" i="6"/>
  <c r="AS371" i="6"/>
  <c r="Q30" i="4"/>
  <c r="AS72" i="6"/>
  <c r="Q38" i="4"/>
  <c r="AS80" i="6"/>
  <c r="Q42" i="4"/>
  <c r="AS108" i="6"/>
  <c r="Q46" i="4"/>
  <c r="AS48" i="6"/>
  <c r="Q50" i="4"/>
  <c r="AS77" i="6"/>
  <c r="Q54" i="4"/>
  <c r="AS85" i="6"/>
  <c r="Q58" i="4"/>
  <c r="AS128" i="6"/>
  <c r="Q62" i="4"/>
  <c r="AS132" i="6"/>
  <c r="Q70" i="4"/>
  <c r="AS146" i="6"/>
  <c r="Q78" i="4"/>
  <c r="AS117" i="6"/>
  <c r="Q86" i="4"/>
  <c r="AS125" i="6"/>
  <c r="Q90" i="4"/>
  <c r="AS194" i="6"/>
  <c r="Q94" i="4"/>
  <c r="AS182" i="6"/>
  <c r="Q103" i="4"/>
  <c r="AS177" i="6"/>
  <c r="Q111" i="4"/>
  <c r="AS164" i="6"/>
  <c r="Q119" i="4"/>
  <c r="AS197" i="6"/>
  <c r="Q131" i="4"/>
  <c r="AS180" i="6"/>
  <c r="Q135" i="4"/>
  <c r="AS218" i="6"/>
  <c r="Q143" i="4"/>
  <c r="AS221" i="6"/>
  <c r="Q155" i="4"/>
  <c r="AS216" i="6"/>
  <c r="Q159" i="4"/>
  <c r="AS204" i="6"/>
  <c r="Q167" i="4"/>
  <c r="AS248" i="6"/>
  <c r="Q171" i="4"/>
  <c r="AS206" i="6"/>
  <c r="Q179" i="4"/>
  <c r="AS228" i="6"/>
  <c r="Q187" i="4"/>
  <c r="AS233" i="6"/>
  <c r="Q199" i="4"/>
  <c r="AS56" i="6"/>
  <c r="Q203" i="4"/>
  <c r="AS73" i="6"/>
  <c r="Q211" i="4"/>
  <c r="AS152" i="6"/>
  <c r="Q219" i="4"/>
  <c r="AS244" i="6"/>
  <c r="Q227" i="4"/>
  <c r="AS270" i="6"/>
  <c r="Q231" i="4"/>
  <c r="AS262" i="6"/>
  <c r="Q235" i="4"/>
  <c r="AS213" i="6"/>
  <c r="Q239" i="4"/>
  <c r="AS266" i="6"/>
  <c r="Q243" i="4"/>
  <c r="AS280" i="6"/>
  <c r="Q247" i="4"/>
  <c r="AS100" i="6"/>
  <c r="Q251" i="4"/>
  <c r="AS256" i="6"/>
  <c r="Q255" i="4"/>
  <c r="AS246" i="6"/>
  <c r="Q263" i="4"/>
  <c r="AS141" i="6"/>
  <c r="Q283" i="4"/>
  <c r="AS222" i="6"/>
  <c r="Q291" i="4"/>
  <c r="AS306" i="6"/>
  <c r="Q295" i="4"/>
  <c r="AS298" i="6"/>
  <c r="Q299" i="4"/>
  <c r="AS250" i="6"/>
  <c r="Q307" i="4"/>
  <c r="AS334" i="6"/>
  <c r="Q311" i="4"/>
  <c r="AS320" i="6"/>
  <c r="Q315" i="4"/>
  <c r="AS341" i="6"/>
  <c r="Q319" i="4"/>
  <c r="AS321" i="6"/>
  <c r="Q323" i="4"/>
  <c r="AS333" i="6"/>
  <c r="Q327" i="4"/>
  <c r="AS342" i="6"/>
  <c r="Q331" i="4"/>
  <c r="AS349" i="6"/>
  <c r="Q335" i="4"/>
  <c r="AS338" i="6"/>
  <c r="Q340" i="4"/>
  <c r="AS358" i="6"/>
  <c r="Q344" i="4"/>
  <c r="AS360" i="6"/>
  <c r="Q348" i="4"/>
  <c r="AS249" i="6"/>
  <c r="Q352" i="4"/>
  <c r="AS350" i="6"/>
  <c r="Q365" i="4"/>
  <c r="AS378" i="6"/>
  <c r="Q378" i="4"/>
  <c r="AS380" i="6"/>
  <c r="AS8" i="6"/>
  <c r="AS12" i="6"/>
  <c r="AS16" i="6"/>
  <c r="AS31" i="6"/>
  <c r="AS43" i="6"/>
  <c r="AS59" i="6"/>
  <c r="AS75" i="6"/>
  <c r="AS131" i="6"/>
  <c r="AS147" i="6"/>
  <c r="AS191" i="6"/>
  <c r="AS207" i="6"/>
  <c r="AS223" i="6"/>
  <c r="AS235" i="6"/>
  <c r="AS267" i="6"/>
  <c r="AS283" i="6"/>
  <c r="AS307" i="6"/>
  <c r="AS315" i="6"/>
  <c r="AS343" i="6"/>
  <c r="Q124" i="4"/>
  <c r="AS185" i="6"/>
  <c r="Q128" i="4"/>
  <c r="AS176" i="6"/>
  <c r="Q132" i="4"/>
  <c r="AS169" i="6"/>
  <c r="Q140" i="4"/>
  <c r="AS225" i="6"/>
  <c r="Q144" i="4"/>
  <c r="AS104" i="6"/>
  <c r="Q148" i="4"/>
  <c r="AS172" i="6"/>
  <c r="Q156" i="4"/>
  <c r="AS154" i="6"/>
  <c r="Q160" i="4"/>
  <c r="AS166" i="6"/>
  <c r="Q164" i="4"/>
  <c r="AS254" i="6"/>
  <c r="Q172" i="4"/>
  <c r="AS193" i="6"/>
  <c r="Q184" i="4"/>
  <c r="AS186" i="6"/>
  <c r="Q188" i="4"/>
  <c r="AS242" i="6"/>
  <c r="Q196" i="4"/>
  <c r="AS272" i="6"/>
  <c r="Q200" i="4"/>
  <c r="AS258" i="6"/>
  <c r="Q212" i="4"/>
  <c r="AS158" i="6"/>
  <c r="Q216" i="4"/>
  <c r="AS297" i="6"/>
  <c r="Q220" i="4"/>
  <c r="AS57" i="6"/>
  <c r="Q224" i="4"/>
  <c r="AS253" i="6"/>
  <c r="Q228" i="4"/>
  <c r="AS45" i="6"/>
  <c r="Q240" i="4"/>
  <c r="AS245" i="6"/>
  <c r="Q244" i="4"/>
  <c r="AS120" i="6"/>
  <c r="Q248" i="4"/>
  <c r="AS220" i="6"/>
  <c r="Q252" i="4"/>
  <c r="AS214" i="6"/>
  <c r="Q256" i="4"/>
  <c r="AS269" i="6"/>
  <c r="Q260" i="4"/>
  <c r="AS97" i="6"/>
  <c r="Q264" i="4"/>
  <c r="AS121" i="6"/>
  <c r="Q268" i="4"/>
  <c r="AS284" i="6"/>
  <c r="Q276" i="4"/>
  <c r="AS292" i="6"/>
  <c r="Q284" i="4"/>
  <c r="AS273" i="6"/>
  <c r="Q288" i="4"/>
  <c r="AS302" i="6"/>
  <c r="Q296" i="4"/>
  <c r="AS92" i="6"/>
  <c r="Q304" i="4"/>
  <c r="AS330" i="6"/>
  <c r="Q308" i="4"/>
  <c r="AS318" i="6"/>
  <c r="Q316" i="4"/>
  <c r="AS325" i="6"/>
  <c r="Q320" i="4"/>
  <c r="AS329" i="6"/>
  <c r="Q324" i="4"/>
  <c r="AS278" i="6"/>
  <c r="Q332" i="4"/>
  <c r="AS328" i="6"/>
  <c r="Q336" i="4"/>
  <c r="AS337" i="6"/>
  <c r="Q341" i="4"/>
  <c r="AS345" i="6"/>
  <c r="Q345" i="4"/>
  <c r="AS354" i="6"/>
  <c r="Q353" i="4"/>
  <c r="AS268" i="6"/>
  <c r="Q361" i="4"/>
  <c r="AS373" i="6"/>
  <c r="AS17" i="6"/>
  <c r="AS27" i="6"/>
  <c r="AS33" i="6"/>
  <c r="AS38" i="6"/>
  <c r="AS46" i="6"/>
  <c r="AS62" i="6"/>
  <c r="AS70" i="6"/>
  <c r="AS78" i="6"/>
  <c r="AS86" i="6"/>
  <c r="AS94" i="6"/>
  <c r="AS102" i="6"/>
  <c r="AS163" i="6"/>
  <c r="AS195" i="6"/>
  <c r="AS211" i="6"/>
  <c r="AS239" i="6"/>
  <c r="AS255" i="6"/>
  <c r="AS271" i="6"/>
  <c r="AS287" i="6"/>
  <c r="AS319" i="6"/>
  <c r="AS331" i="6"/>
  <c r="AS367" i="6"/>
  <c r="P7" i="4"/>
  <c r="AP484" i="7"/>
  <c r="AS5" i="6"/>
  <c r="AT391" i="6"/>
  <c r="AH7" i="4"/>
  <c r="AE7" i="4"/>
  <c r="AB7" i="4"/>
  <c r="AA7" i="4"/>
  <c r="Z7" i="4"/>
  <c r="Y7" i="4"/>
  <c r="X7" i="4"/>
  <c r="W7" i="4"/>
  <c r="V7" i="4"/>
  <c r="U7" i="4"/>
  <c r="T7" i="4"/>
  <c r="O7" i="4"/>
  <c r="Q7" i="4"/>
  <c r="N7" i="4"/>
  <c r="M7" i="4"/>
  <c r="L7" i="4"/>
  <c r="K7" i="4"/>
  <c r="J7" i="4"/>
  <c r="I7" i="4"/>
  <c r="H7" i="4"/>
  <c r="G7" i="4"/>
  <c r="F7" i="4"/>
  <c r="AH393" i="4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BG397" i="2"/>
  <c r="BG398" i="2"/>
  <c r="AC397" i="2"/>
  <c r="AC398" i="2"/>
  <c r="AX351" i="1"/>
  <c r="AX287" i="1"/>
  <c r="AX223" i="1"/>
  <c r="AX159" i="1"/>
  <c r="AX95" i="1"/>
  <c r="AW9" i="1"/>
  <c r="AX127" i="1"/>
  <c r="AX67" i="1"/>
  <c r="AX52" i="1"/>
  <c r="AX50" i="1"/>
  <c r="AX36" i="1"/>
  <c r="AX32" i="1"/>
  <c r="AX26" i="1"/>
  <c r="AX18" i="1"/>
  <c r="AX12" i="1"/>
  <c r="Z11" i="1"/>
  <c r="AX48" i="1"/>
  <c r="AX40" i="1"/>
  <c r="AX24" i="1"/>
  <c r="AX16" i="1"/>
  <c r="AX367" i="1"/>
  <c r="AX335" i="1"/>
  <c r="AX319" i="1"/>
  <c r="AX303" i="1"/>
  <c r="AX271" i="1"/>
  <c r="AX255" i="1"/>
  <c r="AX239" i="1"/>
  <c r="AX207" i="1"/>
  <c r="AX191" i="1"/>
  <c r="AX175" i="1"/>
  <c r="AX143" i="1"/>
  <c r="AX111" i="1"/>
  <c r="AX78" i="1"/>
  <c r="AX59" i="1"/>
  <c r="AX44" i="1"/>
  <c r="AX34" i="1"/>
  <c r="AX28" i="1"/>
  <c r="AX20" i="1"/>
  <c r="AX7" i="1"/>
  <c r="AX70" i="1"/>
  <c r="AL484" i="7"/>
  <c r="BG400" i="2"/>
  <c r="AF401" i="2"/>
  <c r="BH396" i="2"/>
  <c r="AX65" i="1"/>
  <c r="AX73" i="1"/>
  <c r="AX81" i="1"/>
  <c r="AX57" i="1"/>
  <c r="AX42" i="1"/>
  <c r="F29" i="8"/>
  <c r="AX91" i="1"/>
  <c r="AX107" i="1"/>
  <c r="AX123" i="1"/>
  <c r="AX139" i="1"/>
  <c r="AX155" i="1"/>
  <c r="AX171" i="1"/>
  <c r="AX187" i="1"/>
  <c r="AX203" i="1"/>
  <c r="AX219" i="1"/>
  <c r="AX235" i="1"/>
  <c r="AX251" i="1"/>
  <c r="AX267" i="1"/>
  <c r="AX283" i="1"/>
  <c r="AX299" i="1"/>
  <c r="AX315" i="1"/>
  <c r="AX331" i="1"/>
  <c r="AX347" i="1"/>
  <c r="AX363" i="1"/>
  <c r="AX379" i="1"/>
  <c r="AV10" i="3"/>
  <c r="AV14" i="3"/>
  <c r="AV18" i="3"/>
  <c r="AV22" i="3"/>
  <c r="AV26" i="3"/>
  <c r="AV30" i="3"/>
  <c r="AV34" i="3"/>
  <c r="AV38" i="3"/>
  <c r="AV42" i="3"/>
  <c r="AV46" i="3"/>
  <c r="AV50" i="3"/>
  <c r="AV54" i="3"/>
  <c r="AV58" i="3"/>
  <c r="AV62" i="3"/>
  <c r="AV66" i="3"/>
  <c r="AV70" i="3"/>
  <c r="AV74" i="3"/>
  <c r="AV78" i="3"/>
  <c r="AV82" i="3"/>
  <c r="AV86" i="3"/>
  <c r="AV90" i="3"/>
  <c r="AV94" i="3"/>
  <c r="AV98" i="3"/>
  <c r="AV102" i="3"/>
  <c r="AV106" i="3"/>
  <c r="AV110" i="3"/>
  <c r="AV114" i="3"/>
  <c r="AV11" i="3"/>
  <c r="AV15" i="3"/>
  <c r="AV19" i="3"/>
  <c r="AV23" i="3"/>
  <c r="AV27" i="3"/>
  <c r="AV31" i="3"/>
  <c r="AV35" i="3"/>
  <c r="AV39" i="3"/>
  <c r="AV43" i="3"/>
  <c r="AV47" i="3"/>
  <c r="AV51" i="3"/>
  <c r="AV55" i="3"/>
  <c r="AV59" i="3"/>
  <c r="AV63" i="3"/>
  <c r="AV67" i="3"/>
  <c r="AV71" i="3"/>
  <c r="AV75" i="3"/>
  <c r="AV79" i="3"/>
  <c r="AV83" i="3"/>
  <c r="AV87" i="3"/>
  <c r="AV91" i="3"/>
  <c r="AV95" i="3"/>
  <c r="AV99" i="3"/>
  <c r="AV103" i="3"/>
  <c r="AV107" i="3"/>
  <c r="AV111" i="3"/>
  <c r="AV115" i="3"/>
  <c r="AV119" i="3"/>
  <c r="AV123" i="3"/>
  <c r="AV127" i="3"/>
  <c r="AV131" i="3"/>
  <c r="AV135" i="3"/>
  <c r="AV139" i="3"/>
  <c r="AV143" i="3"/>
  <c r="AV147" i="3"/>
  <c r="AV151" i="3"/>
  <c r="AV155" i="3"/>
  <c r="AV159" i="3"/>
  <c r="AV163" i="3"/>
  <c r="AV167" i="3"/>
  <c r="AV171" i="3"/>
  <c r="AV175" i="3"/>
  <c r="AV179" i="3"/>
  <c r="AV183" i="3"/>
  <c r="AV187" i="3"/>
  <c r="AV191" i="3"/>
  <c r="AV195" i="3"/>
  <c r="AV199" i="3"/>
  <c r="AV203" i="3"/>
  <c r="AV207" i="3"/>
  <c r="AV211" i="3"/>
  <c r="AV215" i="3"/>
  <c r="AV219" i="3"/>
  <c r="AV223" i="3"/>
  <c r="AV227" i="3"/>
  <c r="AV231" i="3"/>
  <c r="AV235" i="3"/>
  <c r="AV239" i="3"/>
  <c r="AV12" i="3"/>
  <c r="AV16" i="3"/>
  <c r="AV20" i="3"/>
  <c r="AV24" i="3"/>
  <c r="AV28" i="3"/>
  <c r="AV32" i="3"/>
  <c r="AV36" i="3"/>
  <c r="AV40" i="3"/>
  <c r="AV44" i="3"/>
  <c r="AV48" i="3"/>
  <c r="AV52" i="3"/>
  <c r="AV56" i="3"/>
  <c r="AV60" i="3"/>
  <c r="AV64" i="3"/>
  <c r="AV68" i="3"/>
  <c r="AV72" i="3"/>
  <c r="AV76" i="3"/>
  <c r="AV80" i="3"/>
  <c r="AV84" i="3"/>
  <c r="AV88" i="3"/>
  <c r="AV13" i="3"/>
  <c r="AV17" i="3"/>
  <c r="AV21" i="3"/>
  <c r="AV25" i="3"/>
  <c r="AV29" i="3"/>
  <c r="AV33" i="3"/>
  <c r="AV37" i="3"/>
  <c r="AV41" i="3"/>
  <c r="AV45" i="3"/>
  <c r="AV49" i="3"/>
  <c r="AV53" i="3"/>
  <c r="AV57" i="3"/>
  <c r="AV61" i="3"/>
  <c r="AV65" i="3"/>
  <c r="AV69" i="3"/>
  <c r="AV73" i="3"/>
  <c r="AV77" i="3"/>
  <c r="AV81" i="3"/>
  <c r="AV85" i="3"/>
  <c r="AV89" i="3"/>
  <c r="AV93" i="3"/>
  <c r="AV97" i="3"/>
  <c r="AV101" i="3"/>
  <c r="AV105" i="3"/>
  <c r="AV109" i="3"/>
  <c r="AV113" i="3"/>
  <c r="AV117" i="3"/>
  <c r="AV121" i="3"/>
  <c r="AV125" i="3"/>
  <c r="AV129" i="3"/>
  <c r="AV133" i="3"/>
  <c r="AV137" i="3"/>
  <c r="AV141" i="3"/>
  <c r="AV145" i="3"/>
  <c r="AV149" i="3"/>
  <c r="AV153" i="3"/>
  <c r="AV157" i="3"/>
  <c r="AV161" i="3"/>
  <c r="AV165" i="3"/>
  <c r="AV169" i="3"/>
  <c r="AV173" i="3"/>
  <c r="AV177" i="3"/>
  <c r="AV181" i="3"/>
  <c r="AV185" i="3"/>
  <c r="AV189" i="3"/>
  <c r="AV193" i="3"/>
  <c r="AV197" i="3"/>
  <c r="AV201" i="3"/>
  <c r="AV205" i="3"/>
  <c r="AV209" i="3"/>
  <c r="AV213" i="3"/>
  <c r="AV217" i="3"/>
  <c r="AV221" i="3"/>
  <c r="AV225" i="3"/>
  <c r="AV229" i="3"/>
  <c r="AV233" i="3"/>
  <c r="AV118" i="3"/>
  <c r="AV122" i="3"/>
  <c r="AV126" i="3"/>
  <c r="AV130" i="3"/>
  <c r="AV134" i="3"/>
  <c r="AV138" i="3"/>
  <c r="AV142" i="3"/>
  <c r="AV146" i="3"/>
  <c r="AV150" i="3"/>
  <c r="AV154" i="3"/>
  <c r="AV158" i="3"/>
  <c r="AV162" i="3"/>
  <c r="AV166" i="3"/>
  <c r="AV170" i="3"/>
  <c r="AV174" i="3"/>
  <c r="AV178" i="3"/>
  <c r="AV182" i="3"/>
  <c r="AV186" i="3"/>
  <c r="AV190" i="3"/>
  <c r="AV194" i="3"/>
  <c r="AV198" i="3"/>
  <c r="AV202" i="3"/>
  <c r="AV206" i="3"/>
  <c r="AV210" i="3"/>
  <c r="AV214" i="3"/>
  <c r="AV218" i="3"/>
  <c r="AV222" i="3"/>
  <c r="AV226" i="3"/>
  <c r="AV230" i="3"/>
  <c r="AV234" i="3"/>
  <c r="AV238" i="3"/>
  <c r="AV242" i="3"/>
  <c r="AV246" i="3"/>
  <c r="AV250" i="3"/>
  <c r="AV254" i="3"/>
  <c r="AV258" i="3"/>
  <c r="AV262" i="3"/>
  <c r="AV266" i="3"/>
  <c r="AV270" i="3"/>
  <c r="AV274" i="3"/>
  <c r="AV278" i="3"/>
  <c r="AV282" i="3"/>
  <c r="AV286" i="3"/>
  <c r="AV290" i="3"/>
  <c r="AV294" i="3"/>
  <c r="AV298" i="3"/>
  <c r="AV302" i="3"/>
  <c r="AV306" i="3"/>
  <c r="AV310" i="3"/>
  <c r="AV314" i="3"/>
  <c r="AV318" i="3"/>
  <c r="AV322" i="3"/>
  <c r="AV326" i="3"/>
  <c r="AV330" i="3"/>
  <c r="AV334" i="3"/>
  <c r="AV338" i="3"/>
  <c r="AV342" i="3"/>
  <c r="AV346" i="3"/>
  <c r="AV350" i="3"/>
  <c r="AV354" i="3"/>
  <c r="AV358" i="3"/>
  <c r="AV362" i="3"/>
  <c r="AV366" i="3"/>
  <c r="AV370" i="3"/>
  <c r="AV374" i="3"/>
  <c r="AV378" i="3"/>
  <c r="AV382" i="3"/>
  <c r="AV386" i="3"/>
  <c r="AV390" i="3"/>
  <c r="AV243" i="3"/>
  <c r="AV247" i="3"/>
  <c r="AV251" i="3"/>
  <c r="AV255" i="3"/>
  <c r="AV259" i="3"/>
  <c r="AV263" i="3"/>
  <c r="AV267" i="3"/>
  <c r="AV271" i="3"/>
  <c r="AV275" i="3"/>
  <c r="AV279" i="3"/>
  <c r="AV283" i="3"/>
  <c r="AV287" i="3"/>
  <c r="AV291" i="3"/>
  <c r="AV295" i="3"/>
  <c r="AV299" i="3"/>
  <c r="AV303" i="3"/>
  <c r="AV307" i="3"/>
  <c r="AV311" i="3"/>
  <c r="AV315" i="3"/>
  <c r="AV319" i="3"/>
  <c r="AV323" i="3"/>
  <c r="AV327" i="3"/>
  <c r="AV331" i="3"/>
  <c r="AV335" i="3"/>
  <c r="AV339" i="3"/>
  <c r="AV343" i="3"/>
  <c r="AV347" i="3"/>
  <c r="AV351" i="3"/>
  <c r="AV355" i="3"/>
  <c r="AV359" i="3"/>
  <c r="AV363" i="3"/>
  <c r="AV367" i="3"/>
  <c r="AV371" i="3"/>
  <c r="AV375" i="3"/>
  <c r="AV379" i="3"/>
  <c r="AV383" i="3"/>
  <c r="AV387" i="3"/>
  <c r="AV391" i="3"/>
  <c r="AV92" i="3"/>
  <c r="AV96" i="3"/>
  <c r="AV100" i="3"/>
  <c r="AV104" i="3"/>
  <c r="AV108" i="3"/>
  <c r="AV112" i="3"/>
  <c r="AV116" i="3"/>
  <c r="AV120" i="3"/>
  <c r="AV124" i="3"/>
  <c r="AV128" i="3"/>
  <c r="AV132" i="3"/>
  <c r="AV136" i="3"/>
  <c r="AV140" i="3"/>
  <c r="AV144" i="3"/>
  <c r="AV148" i="3"/>
  <c r="AV152" i="3"/>
  <c r="AV156" i="3"/>
  <c r="AV160" i="3"/>
  <c r="AV164" i="3"/>
  <c r="AV168" i="3"/>
  <c r="AV172" i="3"/>
  <c r="AV176" i="3"/>
  <c r="AV180" i="3"/>
  <c r="AV184" i="3"/>
  <c r="AV188" i="3"/>
  <c r="AV192" i="3"/>
  <c r="AV196" i="3"/>
  <c r="AV200" i="3"/>
  <c r="AV204" i="3"/>
  <c r="AV208" i="3"/>
  <c r="AV212" i="3"/>
  <c r="AV216" i="3"/>
  <c r="AV220" i="3"/>
  <c r="AV224" i="3"/>
  <c r="AV228" i="3"/>
  <c r="AV232" i="3"/>
  <c r="AV236" i="3"/>
  <c r="AV240" i="3"/>
  <c r="AV244" i="3"/>
  <c r="AV248" i="3"/>
  <c r="AV252" i="3"/>
  <c r="AV256" i="3"/>
  <c r="AV260" i="3"/>
  <c r="AV264" i="3"/>
  <c r="AV268" i="3"/>
  <c r="AV272" i="3"/>
  <c r="AV276" i="3"/>
  <c r="AV280" i="3"/>
  <c r="AV284" i="3"/>
  <c r="AV288" i="3"/>
  <c r="AV292" i="3"/>
  <c r="AV296" i="3"/>
  <c r="AV300" i="3"/>
  <c r="AV304" i="3"/>
  <c r="AV308" i="3"/>
  <c r="AV312" i="3"/>
  <c r="AV316" i="3"/>
  <c r="AV320" i="3"/>
  <c r="AV324" i="3"/>
  <c r="AV328" i="3"/>
  <c r="AV332" i="3"/>
  <c r="AV336" i="3"/>
  <c r="AV340" i="3"/>
  <c r="AV344" i="3"/>
  <c r="AV348" i="3"/>
  <c r="AV352" i="3"/>
  <c r="AV356" i="3"/>
  <c r="AV360" i="3"/>
  <c r="AV364" i="3"/>
  <c r="AV368" i="3"/>
  <c r="AV372" i="3"/>
  <c r="AV376" i="3"/>
  <c r="AV380" i="3"/>
  <c r="AV384" i="3"/>
  <c r="AV388" i="3"/>
  <c r="AV392" i="3"/>
  <c r="AV237" i="3"/>
  <c r="AV241" i="3"/>
  <c r="AV245" i="3"/>
  <c r="AV249" i="3"/>
  <c r="AV253" i="3"/>
  <c r="AV257" i="3"/>
  <c r="AV261" i="3"/>
  <c r="AV265" i="3"/>
  <c r="AV269" i="3"/>
  <c r="AV273" i="3"/>
  <c r="AV277" i="3"/>
  <c r="AV281" i="3"/>
  <c r="AV285" i="3"/>
  <c r="AV289" i="3"/>
  <c r="AV293" i="3"/>
  <c r="AV297" i="3"/>
  <c r="AV301" i="3"/>
  <c r="AV305" i="3"/>
  <c r="AV309" i="3"/>
  <c r="AV313" i="3"/>
  <c r="AV317" i="3"/>
  <c r="AV321" i="3"/>
  <c r="AV325" i="3"/>
  <c r="AV329" i="3"/>
  <c r="AV333" i="3"/>
  <c r="AV337" i="3"/>
  <c r="AV341" i="3"/>
  <c r="AV345" i="3"/>
  <c r="AV349" i="3"/>
  <c r="AV353" i="3"/>
  <c r="AV357" i="3"/>
  <c r="AV361" i="3"/>
  <c r="AV365" i="3"/>
  <c r="AV369" i="3"/>
  <c r="AV373" i="3"/>
  <c r="AV377" i="3"/>
  <c r="AV381" i="3"/>
  <c r="AV385" i="3"/>
  <c r="AV389" i="3"/>
  <c r="AV393" i="3"/>
  <c r="AF394" i="4"/>
  <c r="AX19" i="1"/>
  <c r="AX43" i="1"/>
  <c r="AX63" i="1"/>
  <c r="AX79" i="1"/>
  <c r="AX135" i="1"/>
  <c r="AX211" i="1"/>
  <c r="AX231" i="1"/>
  <c r="AX291" i="1"/>
  <c r="AX23" i="1"/>
  <c r="AX31" i="1"/>
  <c r="AX39" i="1"/>
  <c r="AX51" i="1"/>
  <c r="AX71" i="1"/>
  <c r="AX83" i="1"/>
  <c r="AX103" i="1"/>
  <c r="AX119" i="1"/>
  <c r="AX147" i="1"/>
  <c r="AX163" i="1"/>
  <c r="AX179" i="1"/>
  <c r="AX199" i="1"/>
  <c r="AX227" i="1"/>
  <c r="AX243" i="1"/>
  <c r="AX263" i="1"/>
  <c r="AX275" i="1"/>
  <c r="AX295" i="1"/>
  <c r="AX307" i="1"/>
  <c r="AX339" i="1"/>
  <c r="AX10" i="1"/>
  <c r="AX14" i="1"/>
  <c r="AX22" i="1"/>
  <c r="AX30" i="1"/>
  <c r="AX38" i="1"/>
  <c r="AX46" i="1"/>
  <c r="AX54" i="1"/>
  <c r="AX58" i="1"/>
  <c r="AX62" i="1"/>
  <c r="AX66" i="1"/>
  <c r="AX74" i="1"/>
  <c r="AX82" i="1"/>
  <c r="AX86" i="1"/>
  <c r="AX90" i="1"/>
  <c r="AX94" i="1"/>
  <c r="AX98" i="1"/>
  <c r="AX102" i="1"/>
  <c r="AX106" i="1"/>
  <c r="AX110" i="1"/>
  <c r="AX114" i="1"/>
  <c r="AX118" i="1"/>
  <c r="AX122" i="1"/>
  <c r="AX126" i="1"/>
  <c r="AX130" i="1"/>
  <c r="AX134" i="1"/>
  <c r="AX138" i="1"/>
  <c r="AX142" i="1"/>
  <c r="AX146" i="1"/>
  <c r="AX150" i="1"/>
  <c r="AX154" i="1"/>
  <c r="AX158" i="1"/>
  <c r="AX162" i="1"/>
  <c r="AX166" i="1"/>
  <c r="AX170" i="1"/>
  <c r="AX174" i="1"/>
  <c r="AX178" i="1"/>
  <c r="AX182" i="1"/>
  <c r="AX186" i="1"/>
  <c r="AX190" i="1"/>
  <c r="AX194" i="1"/>
  <c r="AX198" i="1"/>
  <c r="AX202" i="1"/>
  <c r="AX206" i="1"/>
  <c r="AX210" i="1"/>
  <c r="AX214" i="1"/>
  <c r="AX218" i="1"/>
  <c r="AX222" i="1"/>
  <c r="AX226" i="1"/>
  <c r="AX230" i="1"/>
  <c r="AX234" i="1"/>
  <c r="AX238" i="1"/>
  <c r="AX242" i="1"/>
  <c r="AX246" i="1"/>
  <c r="AX250" i="1"/>
  <c r="AX254" i="1"/>
  <c r="AX258" i="1"/>
  <c r="AX262" i="1"/>
  <c r="AX266" i="1"/>
  <c r="AX270" i="1"/>
  <c r="AX274" i="1"/>
  <c r="AX278" i="1"/>
  <c r="AX282" i="1"/>
  <c r="AX286" i="1"/>
  <c r="AX15" i="1"/>
  <c r="AX27" i="1"/>
  <c r="AX35" i="1"/>
  <c r="AX47" i="1"/>
  <c r="AX55" i="1"/>
  <c r="AX75" i="1"/>
  <c r="AX87" i="1"/>
  <c r="AX99" i="1"/>
  <c r="AX115" i="1"/>
  <c r="AX131" i="1"/>
  <c r="AX151" i="1"/>
  <c r="AX167" i="1"/>
  <c r="AX183" i="1"/>
  <c r="AX195" i="1"/>
  <c r="AX215" i="1"/>
  <c r="AX247" i="1"/>
  <c r="AX259" i="1"/>
  <c r="AX279" i="1"/>
  <c r="AX311" i="1"/>
  <c r="AX323" i="1"/>
  <c r="AX327" i="1"/>
  <c r="AX343" i="1"/>
  <c r="AX355" i="1"/>
  <c r="AX359" i="1"/>
  <c r="AX371" i="1"/>
  <c r="AX375" i="1"/>
  <c r="AX383" i="1"/>
  <c r="AX387" i="1"/>
  <c r="AX391" i="1"/>
  <c r="AX56" i="1"/>
  <c r="AX60" i="1"/>
  <c r="AX64" i="1"/>
  <c r="AX68" i="1"/>
  <c r="AX72" i="1"/>
  <c r="AX76" i="1"/>
  <c r="AX80" i="1"/>
  <c r="AX84" i="1"/>
  <c r="AX88" i="1"/>
  <c r="AX92" i="1"/>
  <c r="AX96" i="1"/>
  <c r="AX100" i="1"/>
  <c r="AX104" i="1"/>
  <c r="AX108" i="1"/>
  <c r="AX112" i="1"/>
  <c r="AX116" i="1"/>
  <c r="AX120" i="1"/>
  <c r="AX124" i="1"/>
  <c r="AX128" i="1"/>
  <c r="AX132" i="1"/>
  <c r="AX136" i="1"/>
  <c r="AX140" i="1"/>
  <c r="AX144" i="1"/>
  <c r="AX148" i="1"/>
  <c r="AX152" i="1"/>
  <c r="AX156" i="1"/>
  <c r="AX160" i="1"/>
  <c r="AX164" i="1"/>
  <c r="AX168" i="1"/>
  <c r="AX172" i="1"/>
  <c r="AX176" i="1"/>
  <c r="AX180" i="1"/>
  <c r="AX184" i="1"/>
  <c r="AX188" i="1"/>
  <c r="AX192" i="1"/>
  <c r="AX196" i="1"/>
  <c r="AX200" i="1"/>
  <c r="AX204" i="1"/>
  <c r="AX208" i="1"/>
  <c r="AX212" i="1"/>
  <c r="AX216" i="1"/>
  <c r="AX220" i="1"/>
  <c r="AX224" i="1"/>
  <c r="AX228" i="1"/>
  <c r="AX232" i="1"/>
  <c r="AX236" i="1"/>
  <c r="AX240" i="1"/>
  <c r="AX244" i="1"/>
  <c r="AX248" i="1"/>
  <c r="AX252" i="1"/>
  <c r="AX256" i="1"/>
  <c r="AX260" i="1"/>
  <c r="AX264" i="1"/>
  <c r="AX268" i="1"/>
  <c r="AX272" i="1"/>
  <c r="AX276" i="1"/>
  <c r="AX13" i="1"/>
  <c r="AX17" i="1"/>
  <c r="AX21" i="1"/>
  <c r="AX25" i="1"/>
  <c r="AX29" i="1"/>
  <c r="AX33" i="1"/>
  <c r="AX37" i="1"/>
  <c r="AX41" i="1"/>
  <c r="AX45" i="1"/>
  <c r="AX49" i="1"/>
  <c r="AX53" i="1"/>
  <c r="AX61" i="1"/>
  <c r="AX69" i="1"/>
  <c r="AX77" i="1"/>
  <c r="AX85" i="1"/>
  <c r="AX89" i="1"/>
  <c r="AX93" i="1"/>
  <c r="AX97" i="1"/>
  <c r="AX101" i="1"/>
  <c r="AX105" i="1"/>
  <c r="AX109" i="1"/>
  <c r="AX113" i="1"/>
  <c r="AX117" i="1"/>
  <c r="AX121" i="1"/>
  <c r="AX125" i="1"/>
  <c r="AX129" i="1"/>
  <c r="AX133" i="1"/>
  <c r="AX137" i="1"/>
  <c r="AX141" i="1"/>
  <c r="AX145" i="1"/>
  <c r="AX149" i="1"/>
  <c r="AX153" i="1"/>
  <c r="AX157" i="1"/>
  <c r="AX161" i="1"/>
  <c r="AX165" i="1"/>
  <c r="AX169" i="1"/>
  <c r="AX173" i="1"/>
  <c r="AX177" i="1"/>
  <c r="AX181" i="1"/>
  <c r="AX185" i="1"/>
  <c r="AX189" i="1"/>
  <c r="AX193" i="1"/>
  <c r="AX197" i="1"/>
  <c r="AX201" i="1"/>
  <c r="AX205" i="1"/>
  <c r="AX209" i="1"/>
  <c r="AX213" i="1"/>
  <c r="AX217" i="1"/>
  <c r="AX221" i="1"/>
  <c r="AX225" i="1"/>
  <c r="AX229" i="1"/>
  <c r="AX233" i="1"/>
  <c r="AX237" i="1"/>
  <c r="AX241" i="1"/>
  <c r="AX245" i="1"/>
  <c r="AX249" i="1"/>
  <c r="AX253" i="1"/>
  <c r="AX257" i="1"/>
  <c r="AX261" i="1"/>
  <c r="AX265" i="1"/>
  <c r="AX269" i="1"/>
  <c r="AX273" i="1"/>
  <c r="AX277" i="1"/>
  <c r="AX281" i="1"/>
  <c r="AX285" i="1"/>
  <c r="AX289" i="1"/>
  <c r="AX293" i="1"/>
  <c r="AX297" i="1"/>
  <c r="AX301" i="1"/>
  <c r="AX305" i="1"/>
  <c r="AX309" i="1"/>
  <c r="AX313" i="1"/>
  <c r="AX317" i="1"/>
  <c r="AX321" i="1"/>
  <c r="AX325" i="1"/>
  <c r="AX329" i="1"/>
  <c r="AX333" i="1"/>
  <c r="AX337" i="1"/>
  <c r="AX341" i="1"/>
  <c r="AX345" i="1"/>
  <c r="AX349" i="1"/>
  <c r="AX353" i="1"/>
  <c r="AX357" i="1"/>
  <c r="AX361" i="1"/>
  <c r="AX365" i="1"/>
  <c r="AX369" i="1"/>
  <c r="AX373" i="1"/>
  <c r="AX377" i="1"/>
  <c r="AX381" i="1"/>
  <c r="AX385" i="1"/>
  <c r="AX389" i="1"/>
  <c r="AX393" i="1"/>
  <c r="AX290" i="1"/>
  <c r="AX294" i="1"/>
  <c r="AX298" i="1"/>
  <c r="AX302" i="1"/>
  <c r="AX306" i="1"/>
  <c r="AX310" i="1"/>
  <c r="AX314" i="1"/>
  <c r="AX318" i="1"/>
  <c r="AX322" i="1"/>
  <c r="AX326" i="1"/>
  <c r="AX330" i="1"/>
  <c r="AX334" i="1"/>
  <c r="AX338" i="1"/>
  <c r="AX342" i="1"/>
  <c r="AX346" i="1"/>
  <c r="AX350" i="1"/>
  <c r="AX354" i="1"/>
  <c r="AX358" i="1"/>
  <c r="AX362" i="1"/>
  <c r="AX366" i="1"/>
  <c r="AX370" i="1"/>
  <c r="AX374" i="1"/>
  <c r="AX378" i="1"/>
  <c r="AX382" i="1"/>
  <c r="AX386" i="1"/>
  <c r="AX390" i="1"/>
  <c r="AX394" i="1"/>
  <c r="AX280" i="1"/>
  <c r="AX284" i="1"/>
  <c r="AX288" i="1"/>
  <c r="AX292" i="1"/>
  <c r="AX296" i="1"/>
  <c r="AX300" i="1"/>
  <c r="AX304" i="1"/>
  <c r="AX308" i="1"/>
  <c r="AX312" i="1"/>
  <c r="AX316" i="1"/>
  <c r="AX320" i="1"/>
  <c r="AX324" i="1"/>
  <c r="AX328" i="1"/>
  <c r="AX332" i="1"/>
  <c r="AX336" i="1"/>
  <c r="AX340" i="1"/>
  <c r="AX344" i="1"/>
  <c r="AX348" i="1"/>
  <c r="AX352" i="1"/>
  <c r="AX356" i="1"/>
  <c r="AX360" i="1"/>
  <c r="AX364" i="1"/>
  <c r="AX368" i="1"/>
  <c r="AX372" i="1"/>
  <c r="AX376" i="1"/>
  <c r="AX380" i="1"/>
  <c r="AX384" i="1"/>
  <c r="AX388" i="1"/>
  <c r="AX392" i="1"/>
  <c r="AD484" i="7"/>
  <c r="Z484" i="7"/>
  <c r="AH484" i="7"/>
  <c r="AS484" i="7"/>
  <c r="AW398" i="1"/>
  <c r="AW399" i="1"/>
  <c r="R393" i="4"/>
  <c r="W395" i="3"/>
  <c r="AU395" i="3"/>
  <c r="AV7" i="3"/>
  <c r="F484" i="7"/>
  <c r="Z398" i="1"/>
  <c r="Z399" i="1"/>
  <c r="D29" i="8"/>
  <c r="D167" i="12"/>
  <c r="F167" i="12"/>
  <c r="AR87" i="7"/>
  <c r="AS87" i="7"/>
  <c r="AR43" i="7"/>
  <c r="AS43" i="7"/>
  <c r="AR71" i="7"/>
  <c r="AS71" i="7"/>
  <c r="AR54" i="7"/>
  <c r="AS54" i="7"/>
  <c r="R167" i="12"/>
  <c r="H25" i="12"/>
  <c r="H17" i="12"/>
  <c r="H56" i="12"/>
  <c r="H38" i="12"/>
  <c r="H54" i="12"/>
  <c r="H72" i="12"/>
  <c r="H32" i="12"/>
  <c r="H53" i="12"/>
  <c r="H24" i="12"/>
  <c r="H49" i="12"/>
  <c r="H27" i="12"/>
  <c r="H79" i="12"/>
  <c r="H34" i="12"/>
  <c r="H47" i="12"/>
  <c r="H18" i="12"/>
  <c r="H29" i="12"/>
  <c r="H116" i="12"/>
  <c r="H87" i="12"/>
  <c r="H127" i="12"/>
  <c r="H92" i="12"/>
  <c r="H31" i="12"/>
  <c r="H46" i="12"/>
  <c r="H135" i="12"/>
  <c r="H108" i="12"/>
  <c r="H106" i="12"/>
  <c r="H144" i="12"/>
  <c r="H48" i="12"/>
  <c r="H129" i="12"/>
  <c r="H155" i="12"/>
  <c r="H93" i="12"/>
  <c r="H154" i="12"/>
  <c r="H58" i="12"/>
  <c r="H141" i="12"/>
  <c r="H120" i="12"/>
  <c r="H85" i="12"/>
  <c r="H68" i="12"/>
  <c r="H20" i="12"/>
  <c r="H110" i="12"/>
  <c r="H83" i="12"/>
  <c r="H151" i="12"/>
  <c r="H42" i="12"/>
  <c r="H124" i="12"/>
  <c r="H132" i="12"/>
  <c r="H114" i="12"/>
  <c r="H146" i="12"/>
  <c r="H111" i="12"/>
  <c r="H134" i="12"/>
  <c r="H137" i="12"/>
  <c r="H165" i="12"/>
  <c r="H103" i="12"/>
  <c r="H90" i="12"/>
  <c r="H128" i="12"/>
  <c r="H115" i="12"/>
  <c r="H119" i="12"/>
  <c r="H81" i="12"/>
  <c r="H82" i="12"/>
  <c r="H148" i="12"/>
  <c r="H163" i="12"/>
  <c r="H122" i="12"/>
  <c r="H63" i="12"/>
  <c r="H70" i="12"/>
  <c r="H40" i="12"/>
  <c r="H59" i="12"/>
  <c r="H57" i="12"/>
  <c r="H89" i="12"/>
  <c r="H76" i="12"/>
  <c r="H117" i="12"/>
  <c r="H44" i="12"/>
  <c r="H23" i="12"/>
  <c r="H97" i="12"/>
  <c r="H156" i="12"/>
  <c r="H142" i="12"/>
  <c r="H153" i="12"/>
  <c r="H140" i="12"/>
  <c r="H164" i="12"/>
  <c r="H162" i="12"/>
  <c r="H41" i="12"/>
  <c r="H65" i="12"/>
  <c r="H50" i="12"/>
  <c r="H74" i="12"/>
  <c r="H45" i="12"/>
  <c r="H71" i="12"/>
  <c r="H95" i="12"/>
  <c r="H37" i="12"/>
  <c r="H52" i="12"/>
  <c r="H64" i="12"/>
  <c r="H51" i="12"/>
  <c r="H84" i="12"/>
  <c r="H19" i="12"/>
  <c r="H16" i="12"/>
  <c r="H26" i="12"/>
  <c r="H61" i="12"/>
  <c r="H75" i="12"/>
  <c r="H36" i="12"/>
  <c r="H105" i="12"/>
  <c r="H98" i="12"/>
  <c r="H88" i="12"/>
  <c r="H21" i="12"/>
  <c r="H86" i="12"/>
  <c r="H28" i="12"/>
  <c r="H80" i="12"/>
  <c r="H104" i="12"/>
  <c r="H91" i="12"/>
  <c r="H55" i="12"/>
  <c r="H67" i="12"/>
  <c r="H123" i="12"/>
  <c r="H109" i="12"/>
  <c r="H159" i="12"/>
  <c r="H69" i="12"/>
  <c r="H113" i="12"/>
  <c r="H77" i="12"/>
  <c r="H30" i="12"/>
  <c r="H96" i="12"/>
  <c r="H33" i="12"/>
  <c r="H152" i="12"/>
  <c r="H62" i="12"/>
  <c r="H138" i="12"/>
  <c r="H66" i="12"/>
  <c r="H94" i="12"/>
  <c r="H149" i="12"/>
  <c r="H160" i="12"/>
  <c r="H147" i="12"/>
  <c r="H136" i="12"/>
  <c r="H126" i="12"/>
  <c r="H166" i="12"/>
  <c r="H100" i="12"/>
  <c r="H101" i="12"/>
  <c r="H130" i="12"/>
  <c r="H125" i="12"/>
  <c r="H112" i="12"/>
  <c r="H121" i="12"/>
  <c r="H133" i="12"/>
  <c r="H139" i="12"/>
  <c r="H102" i="12"/>
  <c r="H107" i="12"/>
  <c r="H22" i="12"/>
  <c r="H73" i="12"/>
  <c r="H78" i="12"/>
  <c r="H35" i="12"/>
  <c r="H131" i="12"/>
  <c r="H99" i="12"/>
  <c r="H39" i="12"/>
  <c r="H60" i="12"/>
  <c r="H118" i="12"/>
  <c r="H158" i="12"/>
  <c r="H157" i="12"/>
  <c r="H150" i="12"/>
  <c r="H145" i="12"/>
  <c r="H161" i="12"/>
  <c r="H143" i="12"/>
  <c r="H170" i="12"/>
  <c r="H43" i="12"/>
  <c r="D171" i="12"/>
  <c r="D172" i="12"/>
  <c r="N171" i="12"/>
  <c r="N172" i="12"/>
  <c r="AR73" i="7"/>
  <c r="AS73" i="7"/>
  <c r="AR79" i="7"/>
  <c r="AS79" i="7"/>
  <c r="AR76" i="7"/>
  <c r="AS76" i="7"/>
  <c r="AR58" i="7"/>
  <c r="AS58" i="7"/>
  <c r="AR52" i="7"/>
  <c r="AS52" i="7"/>
  <c r="AR45" i="7"/>
  <c r="AS45" i="7"/>
  <c r="D14" i="12"/>
  <c r="D173" i="12"/>
  <c r="F14" i="12"/>
  <c r="G14" i="12"/>
  <c r="E14" i="12"/>
  <c r="AR65" i="7"/>
  <c r="AS65" i="7"/>
</calcChain>
</file>

<file path=xl/comments1.xml><?xml version="1.0" encoding="utf-8"?>
<comments xmlns="http://schemas.openxmlformats.org/spreadsheetml/2006/main">
  <authors>
    <author>James Caddick</author>
  </authors>
  <commentList>
    <comment ref="S80" authorId="0">
      <text>
        <r>
          <rPr>
            <b/>
            <sz val="9"/>
            <color indexed="81"/>
            <rFont val="Tahoma"/>
            <family val="2"/>
          </rPr>
          <t>James Caddick:</t>
        </r>
        <r>
          <rPr>
            <sz val="9"/>
            <color indexed="81"/>
            <rFont val="Tahoma"/>
            <family val="2"/>
          </rPr>
          <t xml:space="preserve">
remove hard coding</t>
        </r>
      </text>
    </comment>
  </commentList>
</comments>
</file>

<file path=xl/sharedStrings.xml><?xml version="1.0" encoding="utf-8"?>
<sst xmlns="http://schemas.openxmlformats.org/spreadsheetml/2006/main" count="13860" uniqueCount="1316">
  <si>
    <t>Local Authority figures for each component in Revenue Spending Power 2015-16</t>
  </si>
  <si>
    <t>2014-15 (adjusted)</t>
  </si>
  <si>
    <t>2015-16</t>
  </si>
  <si>
    <t>rcode</t>
  </si>
  <si>
    <t>Local Authority</t>
  </si>
  <si>
    <t>Council Tax Requirement excluding parish precepts 2014-15</t>
  </si>
  <si>
    <r>
      <t>Adjusted Settlement Funding Assessment 2014-15</t>
    </r>
    <r>
      <rPr>
        <vertAlign val="superscript"/>
        <sz val="10"/>
        <rFont val="Arial"/>
        <family val="2"/>
      </rPr>
      <t>1</t>
    </r>
  </si>
  <si>
    <r>
      <t>Settlement Funding Adjustment 2014-15</t>
    </r>
    <r>
      <rPr>
        <vertAlign val="superscript"/>
        <sz val="10"/>
        <rFont val="Arial"/>
        <family val="2"/>
      </rPr>
      <t>2</t>
    </r>
  </si>
  <si>
    <r>
      <t>minus Council Tax Support Funding to Parishes 2013-14</t>
    </r>
    <r>
      <rPr>
        <vertAlign val="superscript"/>
        <sz val="10"/>
        <rFont val="Arial"/>
        <family val="2"/>
      </rPr>
      <t>3</t>
    </r>
  </si>
  <si>
    <t>Commons Registration Authorities 2014-15</t>
  </si>
  <si>
    <t>Inshore Fisheries Conservation Authorities 2014-15</t>
  </si>
  <si>
    <t>Lead Local Flood Authorities 2014-15</t>
  </si>
  <si>
    <t>Community Right to Challenge 2014-15</t>
  </si>
  <si>
    <t>Community Right to Bid 2014-15</t>
  </si>
  <si>
    <t>Fire Revenue Grant (FireLink and New Dimension elements) 2014-15</t>
  </si>
  <si>
    <t>New Homes Bonus 2014-15</t>
  </si>
  <si>
    <t>New Homes Bonus: Returned Funding 2014-15</t>
  </si>
  <si>
    <t xml:space="preserve">Council Tax Support New Burdens Funding 2014-15 </t>
  </si>
  <si>
    <r>
      <t>Local Council Tax Support and Adjusted Housing Benefit Admin Subsidy Grant 2014-15</t>
    </r>
    <r>
      <rPr>
        <vertAlign val="superscript"/>
        <sz val="10"/>
        <rFont val="Arial"/>
        <family val="2"/>
      </rPr>
      <t>4</t>
    </r>
  </si>
  <si>
    <t>Social Housing Fraud 2014-15</t>
  </si>
  <si>
    <t>City of London Offset 2014-15</t>
  </si>
  <si>
    <t xml:space="preserve">Adjusted GLA Transport Revenue Grant 2014-15 </t>
  </si>
  <si>
    <r>
      <t>Department of Health revenue grant 2014-15</t>
    </r>
    <r>
      <rPr>
        <vertAlign val="superscript"/>
        <sz val="10"/>
        <rFont val="Arial"/>
        <family val="2"/>
      </rPr>
      <t>5</t>
    </r>
  </si>
  <si>
    <t>Public Health Grant 2014-15 (Ring-fenced)</t>
  </si>
  <si>
    <r>
      <t>Adjusted Adult Social Care New Burdens 2014-15</t>
    </r>
    <r>
      <rPr>
        <vertAlign val="superscript"/>
        <sz val="10"/>
        <rFont val="Arial"/>
        <family val="2"/>
      </rPr>
      <t>6</t>
    </r>
  </si>
  <si>
    <t>NHS funding to support social care and benefit health plus adjustments for Carers, Reablement and new Care Bill Costs 2014-15</t>
  </si>
  <si>
    <t>Adjusted 2014-15 Revenue Spending Power</t>
  </si>
  <si>
    <r>
      <t>Estimated Council Tax Requirement excluding parish precepts 2015-16</t>
    </r>
    <r>
      <rPr>
        <vertAlign val="superscript"/>
        <sz val="10"/>
        <rFont val="Arial"/>
        <family val="2"/>
      </rPr>
      <t>7</t>
    </r>
  </si>
  <si>
    <r>
      <t>Settlement Funding Assessment 2015-16</t>
    </r>
    <r>
      <rPr>
        <vertAlign val="superscript"/>
        <sz val="10"/>
        <rFont val="Arial"/>
        <family val="2"/>
      </rPr>
      <t>1</t>
    </r>
  </si>
  <si>
    <r>
      <t>Settlement Funding Assessment: Adjustment 2015-16</t>
    </r>
    <r>
      <rPr>
        <vertAlign val="superscript"/>
        <sz val="10"/>
        <rFont val="Arial"/>
        <family val="2"/>
      </rPr>
      <t>2</t>
    </r>
  </si>
  <si>
    <t>Commons Registration Authorities 2015-16</t>
  </si>
  <si>
    <t>Inshore Fisheries Conservation Authorities 2015-16</t>
  </si>
  <si>
    <t>Lead Local Flood Authorities 2015-16</t>
  </si>
  <si>
    <t>Fire Revenue Grant (FireLink and New Dimension elements) 2015-16</t>
  </si>
  <si>
    <r>
      <t>Council Tax Freeze Grant 2015-16</t>
    </r>
    <r>
      <rPr>
        <vertAlign val="superscript"/>
        <sz val="10"/>
        <rFont val="Arial"/>
        <family val="2"/>
      </rPr>
      <t>8</t>
    </r>
  </si>
  <si>
    <t>New Homes Bonus 2015-16</t>
  </si>
  <si>
    <t>New Homes Bonus: Returned Funding 2015-16</t>
  </si>
  <si>
    <t>Council Tax Support New Burdens 2015-16</t>
  </si>
  <si>
    <r>
      <t>Local Council Tax Support and Housing Benefit Admin Subsidy Grant 2015-16</t>
    </r>
    <r>
      <rPr>
        <vertAlign val="superscript"/>
        <sz val="10"/>
        <rFont val="Arial"/>
        <family val="2"/>
      </rPr>
      <t>4</t>
    </r>
  </si>
  <si>
    <t>City of London Offset 2015-16</t>
  </si>
  <si>
    <t>GLA Transport Revenue Grant 2015-16</t>
  </si>
  <si>
    <r>
      <t>Department of Health revenue grant 2015-16</t>
    </r>
    <r>
      <rPr>
        <vertAlign val="superscript"/>
        <sz val="10"/>
        <rFont val="Arial"/>
        <family val="2"/>
      </rPr>
      <t>5</t>
    </r>
  </si>
  <si>
    <t>Public Health Grant 2015-16 (Ring-fenced)</t>
  </si>
  <si>
    <r>
      <t>Adult Social Care New Burdens 2015-16</t>
    </r>
    <r>
      <rPr>
        <vertAlign val="superscript"/>
        <sz val="10"/>
        <rFont val="Arial"/>
        <family val="2"/>
      </rPr>
      <t>6</t>
    </r>
  </si>
  <si>
    <r>
      <t>Better Care Fund 2015-16</t>
    </r>
    <r>
      <rPr>
        <vertAlign val="superscript"/>
        <sz val="10"/>
        <rFont val="Arial"/>
        <family val="2"/>
      </rPr>
      <t>9</t>
    </r>
  </si>
  <si>
    <t>Efficiency Support Grant 2015-16</t>
  </si>
  <si>
    <t>Estimated 2015-16 Revenue Spending Power including Better Care Fund and Efficiency Support Grant</t>
  </si>
  <si>
    <t>£m</t>
  </si>
  <si>
    <t>TE</t>
  </si>
  <si>
    <t>England</t>
  </si>
  <si>
    <t>nonGLA</t>
  </si>
  <si>
    <t>England except the GLA</t>
  </si>
  <si>
    <t>R570</t>
  </si>
  <si>
    <t>Greater London Authority</t>
  </si>
  <si>
    <t>R285</t>
  </si>
  <si>
    <t>Adur</t>
  </si>
  <si>
    <t>R46</t>
  </si>
  <si>
    <t>Allerdale</t>
  </si>
  <si>
    <t>R52</t>
  </si>
  <si>
    <t>Amber Valley</t>
  </si>
  <si>
    <t>R286</t>
  </si>
  <si>
    <t>Arun</t>
  </si>
  <si>
    <t>R229</t>
  </si>
  <si>
    <t>Ashfield</t>
  </si>
  <si>
    <t>R157</t>
  </si>
  <si>
    <t>Ashford</t>
  </si>
  <si>
    <t>R950</t>
  </si>
  <si>
    <t>Avon Fire Authority</t>
  </si>
  <si>
    <t>R17</t>
  </si>
  <si>
    <t>Aylesbury Vale</t>
  </si>
  <si>
    <t>R262</t>
  </si>
  <si>
    <t>Babergh</t>
  </si>
  <si>
    <t>R383</t>
  </si>
  <si>
    <t>Barking and Dagenham</t>
  </si>
  <si>
    <t>R384</t>
  </si>
  <si>
    <t>Barnet</t>
  </si>
  <si>
    <t>R349</t>
  </si>
  <si>
    <t>Barnsley</t>
  </si>
  <si>
    <t>R47</t>
  </si>
  <si>
    <t>Barrow-in-Furness</t>
  </si>
  <si>
    <t>R94</t>
  </si>
  <si>
    <t>Basildon</t>
  </si>
  <si>
    <t>R114</t>
  </si>
  <si>
    <t>Basingstoke and Deane</t>
  </si>
  <si>
    <t>R230</t>
  </si>
  <si>
    <t>Bassetlaw</t>
  </si>
  <si>
    <t>R602</t>
  </si>
  <si>
    <t>Bath &amp; North East Somerset</t>
  </si>
  <si>
    <t>R679</t>
  </si>
  <si>
    <t>Bedford</t>
  </si>
  <si>
    <t>R954</t>
  </si>
  <si>
    <t>Bedfordshire Fire Authority</t>
  </si>
  <si>
    <t>R964</t>
  </si>
  <si>
    <t>Berkshire Fire Authority</t>
  </si>
  <si>
    <t>R385</t>
  </si>
  <si>
    <t>Bexley</t>
  </si>
  <si>
    <t>R358</t>
  </si>
  <si>
    <t>Birmingham</t>
  </si>
  <si>
    <t>R185</t>
  </si>
  <si>
    <t>Blaby</t>
  </si>
  <si>
    <t>R659</t>
  </si>
  <si>
    <t>Blackburn with Darwen</t>
  </si>
  <si>
    <t>R660</t>
  </si>
  <si>
    <t>Blackpool</t>
  </si>
  <si>
    <t>R53</t>
  </si>
  <si>
    <t>Bolsover</t>
  </si>
  <si>
    <t>R334</t>
  </si>
  <si>
    <t>Bolton</t>
  </si>
  <si>
    <t>R194</t>
  </si>
  <si>
    <t>Boston</t>
  </si>
  <si>
    <t>R622</t>
  </si>
  <si>
    <t>Bournemouth</t>
  </si>
  <si>
    <t>R642</t>
  </si>
  <si>
    <t>Bracknell Forest</t>
  </si>
  <si>
    <t>R365</t>
  </si>
  <si>
    <t>Bradford</t>
  </si>
  <si>
    <t>R95</t>
  </si>
  <si>
    <t>Braintree</t>
  </si>
  <si>
    <t>R201</t>
  </si>
  <si>
    <t>Breckland</t>
  </si>
  <si>
    <t>R386</t>
  </si>
  <si>
    <t>Brent</t>
  </si>
  <si>
    <t>R96</t>
  </si>
  <si>
    <t>Brentwood</t>
  </si>
  <si>
    <t>R625</t>
  </si>
  <si>
    <t>Brighton &amp; Hove</t>
  </si>
  <si>
    <t>R603</t>
  </si>
  <si>
    <t>Bristol</t>
  </si>
  <si>
    <t>R202</t>
  </si>
  <si>
    <t>Broadland</t>
  </si>
  <si>
    <t>R387</t>
  </si>
  <si>
    <t>Bromley</t>
  </si>
  <si>
    <t>R127</t>
  </si>
  <si>
    <t>Bromsgrove</t>
  </si>
  <si>
    <t>R136</t>
  </si>
  <si>
    <t>Broxbourne</t>
  </si>
  <si>
    <t>R231</t>
  </si>
  <si>
    <t>Broxtowe</t>
  </si>
  <si>
    <t>R633</t>
  </si>
  <si>
    <t>Buckinghamshire</t>
  </si>
  <si>
    <t>R955</t>
  </si>
  <si>
    <t>Buckinghamshire Fire Authority</t>
  </si>
  <si>
    <t>R173</t>
  </si>
  <si>
    <t>Burnley</t>
  </si>
  <si>
    <t>R335</t>
  </si>
  <si>
    <t>Bury</t>
  </si>
  <si>
    <t>R366</t>
  </si>
  <si>
    <t>Calderdale</t>
  </si>
  <si>
    <t>R22</t>
  </si>
  <si>
    <t>Cambridge</t>
  </si>
  <si>
    <t>R663</t>
  </si>
  <si>
    <t>Cambridgeshire</t>
  </si>
  <si>
    <t>R965</t>
  </si>
  <si>
    <t>Cambridgeshire Fire Authority</t>
  </si>
  <si>
    <t>R371</t>
  </si>
  <si>
    <t>Camden</t>
  </si>
  <si>
    <t>R253</t>
  </si>
  <si>
    <t>Cannock Chase</t>
  </si>
  <si>
    <t>R158</t>
  </si>
  <si>
    <t>Canterbury</t>
  </si>
  <si>
    <t>R48</t>
  </si>
  <si>
    <t>Carlisle</t>
  </si>
  <si>
    <t>R97</t>
  </si>
  <si>
    <t>Castle Point</t>
  </si>
  <si>
    <t>R680</t>
  </si>
  <si>
    <t>Central Bedfordshire</t>
  </si>
  <si>
    <t>R186</t>
  </si>
  <si>
    <t>Charnwood</t>
  </si>
  <si>
    <t>R98</t>
  </si>
  <si>
    <t>Chelmsford</t>
  </si>
  <si>
    <t>R108</t>
  </si>
  <si>
    <t>Cheltenham</t>
  </si>
  <si>
    <t>R237</t>
  </si>
  <si>
    <t>Cherwell</t>
  </si>
  <si>
    <t>R677</t>
  </si>
  <si>
    <t>Cheshire East</t>
  </si>
  <si>
    <t>R966</t>
  </si>
  <si>
    <t>Cheshire Fire Authority</t>
  </si>
  <si>
    <t>R678</t>
  </si>
  <si>
    <t>Cheshire West and Chester</t>
  </si>
  <si>
    <t>R54</t>
  </si>
  <si>
    <t>Chesterfield</t>
  </si>
  <si>
    <t>R287</t>
  </si>
  <si>
    <t>Chichester</t>
  </si>
  <si>
    <t>R19</t>
  </si>
  <si>
    <t>Chiltern</t>
  </si>
  <si>
    <t>R174</t>
  </si>
  <si>
    <t>Chorley</t>
  </si>
  <si>
    <t>R72</t>
  </si>
  <si>
    <t>Christchurch</t>
  </si>
  <si>
    <t>R370</t>
  </si>
  <si>
    <t>City of London</t>
  </si>
  <si>
    <t>R951</t>
  </si>
  <si>
    <t>Cleveland Fire Authority</t>
  </si>
  <si>
    <t>R99</t>
  </si>
  <si>
    <t>Colchester</t>
  </si>
  <si>
    <t>R49</t>
  </si>
  <si>
    <t>Copeland</t>
  </si>
  <si>
    <t>R208</t>
  </si>
  <si>
    <t>Corby</t>
  </si>
  <si>
    <t>R672</t>
  </si>
  <si>
    <t>Cornwall</t>
  </si>
  <si>
    <t>R109</t>
  </si>
  <si>
    <t>Cotswold</t>
  </si>
  <si>
    <t>R359</t>
  </si>
  <si>
    <t>Coventry</t>
  </si>
  <si>
    <t>R221</t>
  </si>
  <si>
    <t>Craven</t>
  </si>
  <si>
    <t>R288</t>
  </si>
  <si>
    <t>Crawley</t>
  </si>
  <si>
    <t>R388</t>
  </si>
  <si>
    <t>Croydon</t>
  </si>
  <si>
    <t>R412</t>
  </si>
  <si>
    <t>Cumbria</t>
  </si>
  <si>
    <t>R137</t>
  </si>
  <si>
    <t>Dacorum</t>
  </si>
  <si>
    <t>R624</t>
  </si>
  <si>
    <t>Darlington</t>
  </si>
  <si>
    <t>R159</t>
  </si>
  <si>
    <t>Dartford</t>
  </si>
  <si>
    <t>R209</t>
  </si>
  <si>
    <t>Daventry</t>
  </si>
  <si>
    <t>R621</t>
  </si>
  <si>
    <t>Derby</t>
  </si>
  <si>
    <t>R634</t>
  </si>
  <si>
    <t>Derbyshire</t>
  </si>
  <si>
    <t>R60</t>
  </si>
  <si>
    <t>Derbyshire Dales</t>
  </si>
  <si>
    <t>R956</t>
  </si>
  <si>
    <t>Derbyshire Fire Authority</t>
  </si>
  <si>
    <t>R665</t>
  </si>
  <si>
    <t>Devon</t>
  </si>
  <si>
    <t>R751</t>
  </si>
  <si>
    <t>Devon &amp; Somerset Fire Authority</t>
  </si>
  <si>
    <t>R350</t>
  </si>
  <si>
    <t>Doncaster</t>
  </si>
  <si>
    <t>R635</t>
  </si>
  <si>
    <t>Dorset</t>
  </si>
  <si>
    <t>R957</t>
  </si>
  <si>
    <t>Dorset Fire Authority</t>
  </si>
  <si>
    <t>R160</t>
  </si>
  <si>
    <t>Dover</t>
  </si>
  <si>
    <t>R360</t>
  </si>
  <si>
    <t>Dudley</t>
  </si>
  <si>
    <t>R673</t>
  </si>
  <si>
    <t>Durham</t>
  </si>
  <si>
    <t>R958</t>
  </si>
  <si>
    <t>Durham Fire Authority</t>
  </si>
  <si>
    <t>R389</t>
  </si>
  <si>
    <t>Ealing</t>
  </si>
  <si>
    <t>R23</t>
  </si>
  <si>
    <t>East Cambridgeshire</t>
  </si>
  <si>
    <t>R61</t>
  </si>
  <si>
    <t>East Devon</t>
  </si>
  <si>
    <t>R78</t>
  </si>
  <si>
    <t>East Dorset</t>
  </si>
  <si>
    <t>R115</t>
  </si>
  <si>
    <t>East Hampshire</t>
  </si>
  <si>
    <t>R138</t>
  </si>
  <si>
    <t>East Hertfordshire</t>
  </si>
  <si>
    <t>R195</t>
  </si>
  <si>
    <t>East Lindsey</t>
  </si>
  <si>
    <t>R210</t>
  </si>
  <si>
    <t>East Northamptonshire</t>
  </si>
  <si>
    <t>R610</t>
  </si>
  <si>
    <t>East Riding of Yorkshire</t>
  </si>
  <si>
    <t>R254</t>
  </si>
  <si>
    <t>East Staffordshire</t>
  </si>
  <si>
    <t>R637</t>
  </si>
  <si>
    <t>East Sussex</t>
  </si>
  <si>
    <t>R959</t>
  </si>
  <si>
    <t>East Sussex Fire Authority</t>
  </si>
  <si>
    <t>R88</t>
  </si>
  <si>
    <t>Eastbourne</t>
  </si>
  <si>
    <t>R116</t>
  </si>
  <si>
    <t>Eastleigh</t>
  </si>
  <si>
    <t>R50</t>
  </si>
  <si>
    <t>Eden</t>
  </si>
  <si>
    <t>R269</t>
  </si>
  <si>
    <t>Elmbridge</t>
  </si>
  <si>
    <t>R390</t>
  </si>
  <si>
    <t>Enfield</t>
  </si>
  <si>
    <t>R100</t>
  </si>
  <si>
    <t>Epping Forest</t>
  </si>
  <si>
    <t>R270</t>
  </si>
  <si>
    <t>Epsom and Ewell</t>
  </si>
  <si>
    <t>R56</t>
  </si>
  <si>
    <t>Erewash</t>
  </si>
  <si>
    <t>R968</t>
  </si>
  <si>
    <t>Essex Fire Authority</t>
  </si>
  <si>
    <t>R666</t>
  </si>
  <si>
    <r>
      <t>Essex</t>
    </r>
    <r>
      <rPr>
        <vertAlign val="superscript"/>
        <sz val="10"/>
        <rFont val="Arial"/>
        <family val="2"/>
      </rPr>
      <t>6</t>
    </r>
  </si>
  <si>
    <t>R62</t>
  </si>
  <si>
    <t>Exeter</t>
  </si>
  <si>
    <t>R117</t>
  </si>
  <si>
    <t>Fareham</t>
  </si>
  <si>
    <t>R24</t>
  </si>
  <si>
    <t>Fenland</t>
  </si>
  <si>
    <t>R263</t>
  </si>
  <si>
    <t>Forest Heath</t>
  </si>
  <si>
    <t>R110</t>
  </si>
  <si>
    <t>Forest of Dean</t>
  </si>
  <si>
    <t>R175</t>
  </si>
  <si>
    <t>Fylde</t>
  </si>
  <si>
    <t>R353</t>
  </si>
  <si>
    <t>Gateshead</t>
  </si>
  <si>
    <t>R232</t>
  </si>
  <si>
    <t>Gedling</t>
  </si>
  <si>
    <t>R111</t>
  </si>
  <si>
    <t>Gloucester</t>
  </si>
  <si>
    <t>R419</t>
  </si>
  <si>
    <t>Gloucestershire</t>
  </si>
  <si>
    <t>R118</t>
  </si>
  <si>
    <t>Gosport</t>
  </si>
  <si>
    <t>R162</t>
  </si>
  <si>
    <t>Gravesham</t>
  </si>
  <si>
    <t>R203</t>
  </si>
  <si>
    <t>Great Yarmouth</t>
  </si>
  <si>
    <t>R301</t>
  </si>
  <si>
    <t>Greater Manchester Fire</t>
  </si>
  <si>
    <t>R372</t>
  </si>
  <si>
    <t>Greenwich</t>
  </si>
  <si>
    <t>R271</t>
  </si>
  <si>
    <t>Guildford</t>
  </si>
  <si>
    <t>R373</t>
  </si>
  <si>
    <t>Hackney</t>
  </si>
  <si>
    <t>R650</t>
  </si>
  <si>
    <t>Halton</t>
  </si>
  <si>
    <t>R222</t>
  </si>
  <si>
    <t>Hambleton</t>
  </si>
  <si>
    <t>R374</t>
  </si>
  <si>
    <t>Hammersmith and Fulham</t>
  </si>
  <si>
    <t>R638</t>
  </si>
  <si>
    <t>Hampshire</t>
  </si>
  <si>
    <t>R960</t>
  </si>
  <si>
    <t>Hampshire Fire Authority</t>
  </si>
  <si>
    <t>R187</t>
  </si>
  <si>
    <t>Harborough</t>
  </si>
  <si>
    <t>R391</t>
  </si>
  <si>
    <t>Haringey</t>
  </si>
  <si>
    <t>R101</t>
  </si>
  <si>
    <t>Harlow</t>
  </si>
  <si>
    <t>R614</t>
  </si>
  <si>
    <t>Harrogate</t>
  </si>
  <si>
    <t>R392</t>
  </si>
  <si>
    <t>Harrow</t>
  </si>
  <si>
    <t>R119</t>
  </si>
  <si>
    <t>Hart</t>
  </si>
  <si>
    <t>R606</t>
  </si>
  <si>
    <t>Hartlepool</t>
  </si>
  <si>
    <t>R89</t>
  </si>
  <si>
    <t>Hastings</t>
  </si>
  <si>
    <t>R120</t>
  </si>
  <si>
    <t>Havant</t>
  </si>
  <si>
    <t>R393</t>
  </si>
  <si>
    <t>Havering</t>
  </si>
  <si>
    <t>R969</t>
  </si>
  <si>
    <t>Hereford and Worcester Fire Authority</t>
  </si>
  <si>
    <t>R656</t>
  </si>
  <si>
    <t xml:space="preserve">Herefordshire </t>
  </si>
  <si>
    <t>R422</t>
  </si>
  <si>
    <t>Hertfordshire</t>
  </si>
  <si>
    <t>R139</t>
  </si>
  <si>
    <t>Hertsmere</t>
  </si>
  <si>
    <t>R57</t>
  </si>
  <si>
    <t>High Peak</t>
  </si>
  <si>
    <t>R394</t>
  </si>
  <si>
    <t>Hillingdon</t>
  </si>
  <si>
    <t>R188</t>
  </si>
  <si>
    <t>Hinckley and Bosworth</t>
  </si>
  <si>
    <t>R289</t>
  </si>
  <si>
    <t>Horsham</t>
  </si>
  <si>
    <t>R395</t>
  </si>
  <si>
    <t>Hounslow</t>
  </si>
  <si>
    <t>R952</t>
  </si>
  <si>
    <t>Humberside Fire Authority</t>
  </si>
  <si>
    <t>R648</t>
  </si>
  <si>
    <t>Huntingdonshire</t>
  </si>
  <si>
    <t>R176</t>
  </si>
  <si>
    <t>Hyndburn</t>
  </si>
  <si>
    <t>R264</t>
  </si>
  <si>
    <t>Ipswich</t>
  </si>
  <si>
    <t>R601</t>
  </si>
  <si>
    <t>Isle of Wight Council</t>
  </si>
  <si>
    <t>R403</t>
  </si>
  <si>
    <t>Isles of Scilly</t>
  </si>
  <si>
    <t>R375</t>
  </si>
  <si>
    <t>Islington</t>
  </si>
  <si>
    <t>R376</t>
  </si>
  <si>
    <t>Kensington and Chelsea</t>
  </si>
  <si>
    <t>R667</t>
  </si>
  <si>
    <t>Kent</t>
  </si>
  <si>
    <t>R970</t>
  </si>
  <si>
    <t>Kent Fire Authority</t>
  </si>
  <si>
    <t>R211</t>
  </si>
  <si>
    <t>Kettering</t>
  </si>
  <si>
    <t>R207</t>
  </si>
  <si>
    <t>King's Lynn and West Norfolk</t>
  </si>
  <si>
    <t>R611</t>
  </si>
  <si>
    <t>Kingston upon Hull</t>
  </si>
  <si>
    <t>R396</t>
  </si>
  <si>
    <t>Kingston upon Thames</t>
  </si>
  <si>
    <t>R367</t>
  </si>
  <si>
    <t>Kirklees</t>
  </si>
  <si>
    <t>R344</t>
  </si>
  <si>
    <t>Knowsley</t>
  </si>
  <si>
    <t>R377</t>
  </si>
  <si>
    <t>Lambeth</t>
  </si>
  <si>
    <t>R668</t>
  </si>
  <si>
    <t>Lancashire</t>
  </si>
  <si>
    <t>R971</t>
  </si>
  <si>
    <t>Lancashire Fire Authority</t>
  </si>
  <si>
    <t>R177</t>
  </si>
  <si>
    <t>Lancaster</t>
  </si>
  <si>
    <t>R368</t>
  </si>
  <si>
    <t>Leeds</t>
  </si>
  <si>
    <t>R628</t>
  </si>
  <si>
    <t>Leicester</t>
  </si>
  <si>
    <t>R639</t>
  </si>
  <si>
    <t>Leicestershire</t>
  </si>
  <si>
    <t>R961</t>
  </si>
  <si>
    <t>Leicestershire Fire Authority</t>
  </si>
  <si>
    <t>R91</t>
  </si>
  <si>
    <t>Lewes</t>
  </si>
  <si>
    <t>R378</t>
  </si>
  <si>
    <t>Lewisham</t>
  </si>
  <si>
    <t>R255</t>
  </si>
  <si>
    <t>Lichfield</t>
  </si>
  <si>
    <t>R196</t>
  </si>
  <si>
    <t>Lincoln</t>
  </si>
  <si>
    <t>R428</t>
  </si>
  <si>
    <t>Lincolnshire</t>
  </si>
  <si>
    <t>R345</t>
  </si>
  <si>
    <t>Liverpool</t>
  </si>
  <si>
    <t>R619</t>
  </si>
  <si>
    <t>Luton</t>
  </si>
  <si>
    <t>R163</t>
  </si>
  <si>
    <t>Maidstone</t>
  </si>
  <si>
    <t>R102</t>
  </si>
  <si>
    <t>Maldon</t>
  </si>
  <si>
    <t>R657</t>
  </si>
  <si>
    <t>Malvern Hills</t>
  </si>
  <si>
    <t>R336</t>
  </si>
  <si>
    <t>Manchester</t>
  </si>
  <si>
    <t>R233</t>
  </si>
  <si>
    <t>Mansfield</t>
  </si>
  <si>
    <t>R658</t>
  </si>
  <si>
    <t xml:space="preserve">Medway </t>
  </si>
  <si>
    <t>R190</t>
  </si>
  <si>
    <t>Melton</t>
  </si>
  <si>
    <t>R248</t>
  </si>
  <si>
    <t>Mendip</t>
  </si>
  <si>
    <t>R302</t>
  </si>
  <si>
    <t xml:space="preserve">Merseyside Fire </t>
  </si>
  <si>
    <t>R397</t>
  </si>
  <si>
    <t>Merton</t>
  </si>
  <si>
    <t>R67</t>
  </si>
  <si>
    <t>Mid Devon</t>
  </si>
  <si>
    <t>R265</t>
  </si>
  <si>
    <t>Mid Suffolk</t>
  </si>
  <si>
    <t>R290</t>
  </si>
  <si>
    <t>Mid Sussex</t>
  </si>
  <si>
    <t>R607</t>
  </si>
  <si>
    <t>Middlesbrough</t>
  </si>
  <si>
    <t>R620</t>
  </si>
  <si>
    <t>Milton Keynes</t>
  </si>
  <si>
    <t>R272</t>
  </si>
  <si>
    <t>Mole Valley</t>
  </si>
  <si>
    <t>R121</t>
  </si>
  <si>
    <t>New Forest</t>
  </si>
  <si>
    <t>R234</t>
  </si>
  <si>
    <t>Newark and Sherwood</t>
  </si>
  <si>
    <t>R354</t>
  </si>
  <si>
    <t>Newcastle upon Tyne</t>
  </si>
  <si>
    <t>R256</t>
  </si>
  <si>
    <t>Newcastle-under-Lyme</t>
  </si>
  <si>
    <t>R398</t>
  </si>
  <si>
    <t>Newham</t>
  </si>
  <si>
    <t>R429</t>
  </si>
  <si>
    <t>Norfolk</t>
  </si>
  <si>
    <t>R63</t>
  </si>
  <si>
    <t>North Devon</t>
  </si>
  <si>
    <t>R73</t>
  </si>
  <si>
    <t>North Dorset</t>
  </si>
  <si>
    <t>R58</t>
  </si>
  <si>
    <t>North East Derbyshire</t>
  </si>
  <si>
    <t>R612</t>
  </si>
  <si>
    <t>North East Lincolnshire</t>
  </si>
  <si>
    <t>R140</t>
  </si>
  <si>
    <t>North Hertfordshire</t>
  </si>
  <si>
    <t>R197</t>
  </si>
  <si>
    <t>North Kesteven</t>
  </si>
  <si>
    <t>R613</t>
  </si>
  <si>
    <t>North Lincolnshire</t>
  </si>
  <si>
    <t>R204</t>
  </si>
  <si>
    <t>North Norfolk</t>
  </si>
  <si>
    <t>R605</t>
  </si>
  <si>
    <t>North Somerset</t>
  </si>
  <si>
    <t>R355</t>
  </si>
  <si>
    <t>North Tyneside</t>
  </si>
  <si>
    <t>R280</t>
  </si>
  <si>
    <t>North Warwickshire</t>
  </si>
  <si>
    <t>R191</t>
  </si>
  <si>
    <t>North West Leicestershire</t>
  </si>
  <si>
    <t>R618</t>
  </si>
  <si>
    <t>North Yorkshire</t>
  </si>
  <si>
    <t>R953</t>
  </si>
  <si>
    <t>North Yorkshire Fire Authority</t>
  </si>
  <si>
    <t>R212</t>
  </si>
  <si>
    <t>Northampton</t>
  </si>
  <si>
    <t>R430</t>
  </si>
  <si>
    <t>Northamptonshire</t>
  </si>
  <si>
    <t>R674</t>
  </si>
  <si>
    <t>Northumberland</t>
  </si>
  <si>
    <t>R205</t>
  </si>
  <si>
    <t>Norwich</t>
  </si>
  <si>
    <t>R661</t>
  </si>
  <si>
    <t>Nottingham</t>
  </si>
  <si>
    <t>R669</t>
  </si>
  <si>
    <t>Nottinghamshire</t>
  </si>
  <si>
    <t>R972</t>
  </si>
  <si>
    <t>Nottinghamshire Fire Authority</t>
  </si>
  <si>
    <t>R281</t>
  </si>
  <si>
    <t>Nuneaton and Bedworth</t>
  </si>
  <si>
    <t>R192</t>
  </si>
  <si>
    <t>Oadby and Wigston</t>
  </si>
  <si>
    <t>R337</t>
  </si>
  <si>
    <t>Oldham</t>
  </si>
  <si>
    <t>R238</t>
  </si>
  <si>
    <t>Oxford</t>
  </si>
  <si>
    <t>R434</t>
  </si>
  <si>
    <t>Oxfordshire</t>
  </si>
  <si>
    <t>R178</t>
  </si>
  <si>
    <t>Pendle</t>
  </si>
  <si>
    <t>R649</t>
  </si>
  <si>
    <t>Peterborough</t>
  </si>
  <si>
    <t>R652</t>
  </si>
  <si>
    <t>Plymouth</t>
  </si>
  <si>
    <t>R623</t>
  </si>
  <si>
    <t>Poole</t>
  </si>
  <si>
    <t>R626</t>
  </si>
  <si>
    <t>Portsmouth</t>
  </si>
  <si>
    <t>R179</t>
  </si>
  <si>
    <t>Preston</t>
  </si>
  <si>
    <t>R75</t>
  </si>
  <si>
    <t>Purbeck</t>
  </si>
  <si>
    <t>R644</t>
  </si>
  <si>
    <t>Reading</t>
  </si>
  <si>
    <t>R399</t>
  </si>
  <si>
    <t>Redbridge</t>
  </si>
  <si>
    <t>R608</t>
  </si>
  <si>
    <t>Redcar and Cleveland</t>
  </si>
  <si>
    <t>R131</t>
  </si>
  <si>
    <t>Redditch</t>
  </si>
  <si>
    <t>R273</t>
  </si>
  <si>
    <t>Reigate and Banstead</t>
  </si>
  <si>
    <t>R180</t>
  </si>
  <si>
    <t>Ribble Valley</t>
  </si>
  <si>
    <t>R400</t>
  </si>
  <si>
    <t>Richmond upon Thames</t>
  </si>
  <si>
    <t>R224</t>
  </si>
  <si>
    <t>Richmondshire</t>
  </si>
  <si>
    <t>R338</t>
  </si>
  <si>
    <t>Rochdale</t>
  </si>
  <si>
    <t>R103</t>
  </si>
  <si>
    <t>Rochford</t>
  </si>
  <si>
    <t>R181</t>
  </si>
  <si>
    <t>Rossendale</t>
  </si>
  <si>
    <t>R92</t>
  </si>
  <si>
    <t>Rother</t>
  </si>
  <si>
    <t>R351</t>
  </si>
  <si>
    <t>Rotherham</t>
  </si>
  <si>
    <t>R282</t>
  </si>
  <si>
    <t>Rugby</t>
  </si>
  <si>
    <t>R274</t>
  </si>
  <si>
    <t>Runnymede</t>
  </si>
  <si>
    <t>R236</t>
  </si>
  <si>
    <t>Rushcliffe</t>
  </si>
  <si>
    <t>R123</t>
  </si>
  <si>
    <t>Rushmoor</t>
  </si>
  <si>
    <t>R629</t>
  </si>
  <si>
    <t>Rutland</t>
  </si>
  <si>
    <t>R615</t>
  </si>
  <si>
    <t>Ryedale</t>
  </si>
  <si>
    <t>R339</t>
  </si>
  <si>
    <t>Salford</t>
  </si>
  <si>
    <t>R361</t>
  </si>
  <si>
    <t>Sandwell</t>
  </si>
  <si>
    <t>R226</t>
  </si>
  <si>
    <t>Scarborough</t>
  </si>
  <si>
    <t>R249</t>
  </si>
  <si>
    <t>Sedgemoor</t>
  </si>
  <si>
    <t>R347</t>
  </si>
  <si>
    <t>Sefton</t>
  </si>
  <si>
    <t>R616</t>
  </si>
  <si>
    <t>Selby</t>
  </si>
  <si>
    <t>R165</t>
  </si>
  <si>
    <t>Sevenoaks</t>
  </si>
  <si>
    <t>R352</t>
  </si>
  <si>
    <t>Sheffield</t>
  </si>
  <si>
    <t>R166</t>
  </si>
  <si>
    <t>Shepway</t>
  </si>
  <si>
    <t>R675</t>
  </si>
  <si>
    <t>Shropshire</t>
  </si>
  <si>
    <t>R973</t>
  </si>
  <si>
    <t>Shropshire Fire Authority</t>
  </si>
  <si>
    <t>R645</t>
  </si>
  <si>
    <t>Slough</t>
  </si>
  <si>
    <t>R362</t>
  </si>
  <si>
    <t>Solihull</t>
  </si>
  <si>
    <t>R436</t>
  </si>
  <si>
    <t>Somerset</t>
  </si>
  <si>
    <t>R18</t>
  </si>
  <si>
    <t>South Bucks</t>
  </si>
  <si>
    <t>R27</t>
  </si>
  <si>
    <t>South Cambridgeshire</t>
  </si>
  <si>
    <t>R59</t>
  </si>
  <si>
    <t>South Derbyshire</t>
  </si>
  <si>
    <t>R604</t>
  </si>
  <si>
    <t>South Gloucestershire</t>
  </si>
  <si>
    <t>R65</t>
  </si>
  <si>
    <t>South Hams</t>
  </si>
  <si>
    <t>R198</t>
  </si>
  <si>
    <t>South Holland</t>
  </si>
  <si>
    <t>R199</t>
  </si>
  <si>
    <t>South Kesteven</t>
  </si>
  <si>
    <t>R51</t>
  </si>
  <si>
    <t>South Lakeland</t>
  </si>
  <si>
    <t>R206</t>
  </si>
  <si>
    <t>South Norfolk</t>
  </si>
  <si>
    <t>R213</t>
  </si>
  <si>
    <t>South Northamptonshire</t>
  </si>
  <si>
    <t>R239</t>
  </si>
  <si>
    <t>South Oxfordshire</t>
  </si>
  <si>
    <t>R182</t>
  </si>
  <si>
    <t>South Ribble</t>
  </si>
  <si>
    <t>R252</t>
  </si>
  <si>
    <t>South Somerset</t>
  </si>
  <si>
    <t>R257</t>
  </si>
  <si>
    <t>South Staffordshire</t>
  </si>
  <si>
    <t>R356</t>
  </si>
  <si>
    <t>South Tyneside</t>
  </si>
  <si>
    <t>R303</t>
  </si>
  <si>
    <t xml:space="preserve">South Yorkshire Fire </t>
  </si>
  <si>
    <t>R627</t>
  </si>
  <si>
    <t>Southampton</t>
  </si>
  <si>
    <t>R654</t>
  </si>
  <si>
    <t>Southend-on-Sea</t>
  </si>
  <si>
    <t>R379</t>
  </si>
  <si>
    <t>Southwark</t>
  </si>
  <si>
    <t>R275</t>
  </si>
  <si>
    <t>Spelthorne</t>
  </si>
  <si>
    <t>R141</t>
  </si>
  <si>
    <t>St Albans</t>
  </si>
  <si>
    <t>R266</t>
  </si>
  <si>
    <t>St Edmundsbury</t>
  </si>
  <si>
    <t>R346</t>
  </si>
  <si>
    <t>St Helens</t>
  </si>
  <si>
    <t>R258</t>
  </si>
  <si>
    <t>Stafford</t>
  </si>
  <si>
    <t>R640</t>
  </si>
  <si>
    <t>Staffordshire</t>
  </si>
  <si>
    <t>R962</t>
  </si>
  <si>
    <t>Staffordshire Fire Authority</t>
  </si>
  <si>
    <t>R259</t>
  </si>
  <si>
    <t>Staffordshire Moorlands</t>
  </si>
  <si>
    <t>R142</t>
  </si>
  <si>
    <t>Stevenage</t>
  </si>
  <si>
    <t>R340</t>
  </si>
  <si>
    <t>Stockport</t>
  </si>
  <si>
    <t>R609</t>
  </si>
  <si>
    <t>Stockton-on-Tees</t>
  </si>
  <si>
    <t>R630</t>
  </si>
  <si>
    <t>Stoke-on-Trent</t>
  </si>
  <si>
    <t>R283</t>
  </si>
  <si>
    <t>Stratford-on-Avon</t>
  </si>
  <si>
    <t>R112</t>
  </si>
  <si>
    <t>Stroud</t>
  </si>
  <si>
    <t>R438</t>
  </si>
  <si>
    <t>Suffolk</t>
  </si>
  <si>
    <t>R267</t>
  </si>
  <si>
    <t>Suffolk Coastal</t>
  </si>
  <si>
    <t>R357</t>
  </si>
  <si>
    <t>Sunderland</t>
  </si>
  <si>
    <t>R439</t>
  </si>
  <si>
    <t>Surrey</t>
  </si>
  <si>
    <t>R276</t>
  </si>
  <si>
    <t>Surrey Heath</t>
  </si>
  <si>
    <t>R401</t>
  </si>
  <si>
    <t>Sutton</t>
  </si>
  <si>
    <t>R167</t>
  </si>
  <si>
    <t>Swale</t>
  </si>
  <si>
    <t>R631</t>
  </si>
  <si>
    <t>Swindon</t>
  </si>
  <si>
    <t>R341</t>
  </si>
  <si>
    <t>Tameside</t>
  </si>
  <si>
    <t>R261</t>
  </si>
  <si>
    <t>Tamworth</t>
  </si>
  <si>
    <t>R277</t>
  </si>
  <si>
    <t>Tandridge</t>
  </si>
  <si>
    <t>R250</t>
  </si>
  <si>
    <t>Taunton Deane</t>
  </si>
  <si>
    <t>R66</t>
  </si>
  <si>
    <t>Teignbridge</t>
  </si>
  <si>
    <t>R662</t>
  </si>
  <si>
    <t>Telford and the Wrekin</t>
  </si>
  <si>
    <t>R105</t>
  </si>
  <si>
    <t>Tendring</t>
  </si>
  <si>
    <t>R125</t>
  </si>
  <si>
    <t>Test Valley</t>
  </si>
  <si>
    <t>R113</t>
  </si>
  <si>
    <t>Tewkesbury</t>
  </si>
  <si>
    <t>R168</t>
  </si>
  <si>
    <t>Thanet</t>
  </si>
  <si>
    <t>R143</t>
  </si>
  <si>
    <t>Three Rivers</t>
  </si>
  <si>
    <t>R655</t>
  </si>
  <si>
    <r>
      <t>Thurrock</t>
    </r>
    <r>
      <rPr>
        <vertAlign val="superscript"/>
        <sz val="10"/>
        <rFont val="Arial"/>
        <family val="2"/>
      </rPr>
      <t>6</t>
    </r>
  </si>
  <si>
    <t>R169</t>
  </si>
  <si>
    <t>Tonbridge and Malling</t>
  </si>
  <si>
    <t>R653</t>
  </si>
  <si>
    <t>Torbay</t>
  </si>
  <si>
    <t>R69</t>
  </si>
  <si>
    <t>Torridge</t>
  </si>
  <si>
    <t>R380</t>
  </si>
  <si>
    <t>Tower Hamlets</t>
  </si>
  <si>
    <t>R342</t>
  </si>
  <si>
    <t>Trafford</t>
  </si>
  <si>
    <t>R170</t>
  </si>
  <si>
    <t>Tunbridge Wells</t>
  </si>
  <si>
    <t>R304</t>
  </si>
  <si>
    <t>Tyne and Wear Fire</t>
  </si>
  <si>
    <t>R107</t>
  </si>
  <si>
    <t>Uttlesford</t>
  </si>
  <si>
    <t>R240</t>
  </si>
  <si>
    <t>Vale of White Horse</t>
  </si>
  <si>
    <t>R369</t>
  </si>
  <si>
    <t>Wakefield</t>
  </si>
  <si>
    <t>R363</t>
  </si>
  <si>
    <t>Walsall</t>
  </si>
  <si>
    <t>R402</t>
  </si>
  <si>
    <t>Waltham Forest</t>
  </si>
  <si>
    <t>R381</t>
  </si>
  <si>
    <t>Wandsworth</t>
  </si>
  <si>
    <t>R651</t>
  </si>
  <si>
    <t>Warrington</t>
  </si>
  <si>
    <t>R284</t>
  </si>
  <si>
    <t>Warwick</t>
  </si>
  <si>
    <t>R440</t>
  </si>
  <si>
    <t>Warwickshire</t>
  </si>
  <si>
    <t>R144</t>
  </si>
  <si>
    <t>Watford</t>
  </si>
  <si>
    <t>R268</t>
  </si>
  <si>
    <t>Waveney</t>
  </si>
  <si>
    <t>R278</t>
  </si>
  <si>
    <t>Waverley</t>
  </si>
  <si>
    <t>R93</t>
  </si>
  <si>
    <t>Wealden</t>
  </si>
  <si>
    <t>R214</t>
  </si>
  <si>
    <t>Wellingborough</t>
  </si>
  <si>
    <t>R145</t>
  </si>
  <si>
    <t>Welwyn Hatfield</t>
  </si>
  <si>
    <t>R643</t>
  </si>
  <si>
    <t>West Berkshire</t>
  </si>
  <si>
    <t>R70</t>
  </si>
  <si>
    <t>West Devon</t>
  </si>
  <si>
    <t>R76</t>
  </si>
  <si>
    <t>West Dorset</t>
  </si>
  <si>
    <t>R183</t>
  </si>
  <si>
    <t>West Lancashire</t>
  </si>
  <si>
    <t>R200</t>
  </si>
  <si>
    <t>West Lindsey</t>
  </si>
  <si>
    <t>R305</t>
  </si>
  <si>
    <t>West Midlands Fire</t>
  </si>
  <si>
    <t>R241</t>
  </si>
  <si>
    <t>West Oxfordshire</t>
  </si>
  <si>
    <t>R251</t>
  </si>
  <si>
    <t>West Somerset</t>
  </si>
  <si>
    <t>R441</t>
  </si>
  <si>
    <t>West Sussex</t>
  </si>
  <si>
    <t>R306</t>
  </si>
  <si>
    <t>West Yorkshire Fire</t>
  </si>
  <si>
    <t>R382</t>
  </si>
  <si>
    <t>Westminster</t>
  </si>
  <si>
    <t>R77</t>
  </si>
  <si>
    <t>Weymouth and Portland</t>
  </si>
  <si>
    <t>R343</t>
  </si>
  <si>
    <t>Wigan</t>
  </si>
  <si>
    <t>R676</t>
  </si>
  <si>
    <t>Wiltshire</t>
  </si>
  <si>
    <t>R963</t>
  </si>
  <si>
    <t>Wiltshire Fire Authority</t>
  </si>
  <si>
    <t>R126</t>
  </si>
  <si>
    <t>Winchester</t>
  </si>
  <si>
    <t>R646</t>
  </si>
  <si>
    <t>Windsor and Maidenhead</t>
  </si>
  <si>
    <t>R348</t>
  </si>
  <si>
    <t>Wirral</t>
  </si>
  <si>
    <t>R279</t>
  </si>
  <si>
    <t>Woking</t>
  </si>
  <si>
    <t>R647</t>
  </si>
  <si>
    <t>Wokingham</t>
  </si>
  <si>
    <t>R364</t>
  </si>
  <si>
    <t>Wolverhampton</t>
  </si>
  <si>
    <t>R133</t>
  </si>
  <si>
    <t>Worcester</t>
  </si>
  <si>
    <t>R671</t>
  </si>
  <si>
    <t>Worcestershire</t>
  </si>
  <si>
    <t>R291</t>
  </si>
  <si>
    <t>Worthing</t>
  </si>
  <si>
    <t>R134</t>
  </si>
  <si>
    <t>Wychavon</t>
  </si>
  <si>
    <t>R21</t>
  </si>
  <si>
    <t>Wycombe</t>
  </si>
  <si>
    <t>R184</t>
  </si>
  <si>
    <t>Wyre</t>
  </si>
  <si>
    <t>R135</t>
  </si>
  <si>
    <t>Wyre Forest</t>
  </si>
  <si>
    <t>R617</t>
  </si>
  <si>
    <t>York</t>
  </si>
  <si>
    <t>SP less better care public health and Council Tax</t>
  </si>
  <si>
    <t>Cut in Core</t>
  </si>
  <si>
    <t>Adjusted 2013-14</t>
  </si>
  <si>
    <t>2014-15</t>
  </si>
  <si>
    <t>2013-14 Council Tax Requirement excluding parish precepts</t>
  </si>
  <si>
    <t>Start-up Funding Assessment (adjusted) 2013-14</t>
  </si>
  <si>
    <r>
      <t>minus Council Tax Support Funding to Parishes 2013-14</t>
    </r>
    <r>
      <rPr>
        <vertAlign val="superscript"/>
        <sz val="10"/>
        <rFont val="Arial"/>
        <family val="2"/>
      </rPr>
      <t>1</t>
    </r>
  </si>
  <si>
    <t>Efficiency Support Grant 2013-14</t>
  </si>
  <si>
    <t>Commons Registration Authorities 2013-14</t>
  </si>
  <si>
    <t>Inshore Fisheries Conservation Authorities 2013-14</t>
  </si>
  <si>
    <t>Lead Local Flood Authorities 2013-14</t>
  </si>
  <si>
    <t>Local Welfare Provision Grant 2013-14</t>
  </si>
  <si>
    <t>Fire Revenue Grant (FireLink and New Dimension elements) 2013-14</t>
  </si>
  <si>
    <t>Community Right to Challenge 2013-14</t>
  </si>
  <si>
    <t>Community Right to Bid 2013-14</t>
  </si>
  <si>
    <t>New Homes Bonus 2013-14</t>
  </si>
  <si>
    <r>
      <t>New Homes Bonus: Returned Funding 2013-14</t>
    </r>
    <r>
      <rPr>
        <vertAlign val="superscript"/>
        <sz val="10"/>
        <rFont val="Arial"/>
        <family val="2"/>
      </rPr>
      <t>2</t>
    </r>
  </si>
  <si>
    <t>Housing Benefit Adminastration Subsidy 2013-14</t>
  </si>
  <si>
    <t>Council Tax Support New Burdens Funding 2013-14</t>
  </si>
  <si>
    <t>LA Social Housing Fraud 2013-14</t>
  </si>
  <si>
    <t>City of London Offset 2013-14</t>
  </si>
  <si>
    <t>Transport for London 2013-14</t>
  </si>
  <si>
    <t>Local Reform and Community Voices DH revenue grant 2013-14</t>
  </si>
  <si>
    <t>Public Health Grant 2013-14 (Ring-fenced)</t>
  </si>
  <si>
    <t>NHS funding to support social care and benefit health 2013-14</t>
  </si>
  <si>
    <t>Estimated 2013-14 Revenue Spending Power</t>
  </si>
  <si>
    <r>
      <t>Estimated 2014-15 Council Tax Requirement excluding parish precepts</t>
    </r>
    <r>
      <rPr>
        <vertAlign val="superscript"/>
        <sz val="10"/>
        <rFont val="Arial"/>
        <family val="2"/>
      </rPr>
      <t>3</t>
    </r>
  </si>
  <si>
    <t>Settlement Funding Assessment 2014-15</t>
  </si>
  <si>
    <r>
      <t>Settlement Funding Assessment: Adjustment 2014-15</t>
    </r>
    <r>
      <rPr>
        <vertAlign val="superscript"/>
        <sz val="10"/>
        <rFont val="Arial"/>
        <family val="2"/>
      </rPr>
      <t>4</t>
    </r>
  </si>
  <si>
    <t>Local Welfare Provision Grant 2014-15</t>
  </si>
  <si>
    <r>
      <t>Indicative CT Freeze 2014-15 2014-15</t>
    </r>
    <r>
      <rPr>
        <vertAlign val="superscript"/>
        <sz val="10"/>
        <rFont val="Arial"/>
        <family val="2"/>
      </rPr>
      <t>5</t>
    </r>
  </si>
  <si>
    <t>Provisional New Homes Bonus 2014-15</t>
  </si>
  <si>
    <r>
      <t>New Homes Bonus: Returned Funding 2014-15</t>
    </r>
    <r>
      <rPr>
        <vertAlign val="superscript"/>
        <sz val="10"/>
        <rFont val="Arial"/>
        <family val="2"/>
      </rPr>
      <t>2</t>
    </r>
  </si>
  <si>
    <t>Localised Council Tax Support and Housing Benefit Adminastration Subsidy 2014-15</t>
  </si>
  <si>
    <t>Indicative Council Tax Support New Burdens Funding 2014-15</t>
  </si>
  <si>
    <t>LA Social Housing Fraud 2014-15</t>
  </si>
  <si>
    <t xml:space="preserve">City of London Offset 2014-15 </t>
  </si>
  <si>
    <t>Transport for London 2014-15</t>
  </si>
  <si>
    <t>Local Reform and Community Voices DH revenue grant 2014-15</t>
  </si>
  <si>
    <t>NHS funding to support social care and benefit health 2014-15</t>
  </si>
  <si>
    <r>
      <t>Efficiency Support Grant 2014-15</t>
    </r>
    <r>
      <rPr>
        <vertAlign val="superscript"/>
        <sz val="10"/>
        <rFont val="Arial"/>
        <family val="2"/>
      </rPr>
      <t>6</t>
    </r>
  </si>
  <si>
    <t xml:space="preserve">Estimated 2014-15 Revenue Spending Power </t>
  </si>
  <si>
    <t>%</t>
  </si>
  <si>
    <t>Essex</t>
  </si>
  <si>
    <t>Thurrock</t>
  </si>
  <si>
    <t>Spending power 2013-14: Includes grants where equivalent 2014-15 figures are available, and New Homes Bonus</t>
  </si>
  <si>
    <t>2012-13 adjusted</t>
  </si>
  <si>
    <t>2013-14</t>
  </si>
  <si>
    <t>2012-13 Council Tax Requirement excluding parish precepts</t>
  </si>
  <si>
    <t>minus Adjusted 2012-13 Council Tax Support Funding</t>
  </si>
  <si>
    <t>Start-up Funding Assessment 2012-13 (adjusted)</t>
  </si>
  <si>
    <t>Transition grant 2012-13</t>
  </si>
  <si>
    <t>CT Freeze Grant 2012-13</t>
  </si>
  <si>
    <t>Commons Pioneer Authorities 2012-13</t>
  </si>
  <si>
    <t>Inshore Fisheries Conservation Authorities 2012-13</t>
  </si>
  <si>
    <t>Lead Local Flood Authorities 2012-13 (adjusted)</t>
  </si>
  <si>
    <t>Social Fund Admin Grant 2012-13 (adjusted)</t>
  </si>
  <si>
    <t>Fire Revenue Grant (FireLink and New Dimension elements) 2012-13</t>
  </si>
  <si>
    <t>Community Right to Challenge 2012-13</t>
  </si>
  <si>
    <t>Community Right to Bid 2012-13</t>
  </si>
  <si>
    <t>New Homes Bonus 2012-13</t>
  </si>
  <si>
    <t>Local Reform and Community Voices DH revenue grant 2012-13 (adjusted)</t>
  </si>
  <si>
    <t>NHS funding to support social care and benefit health 2012-13</t>
  </si>
  <si>
    <t>Estimated 2012-13 Revenue Spending Power including NHS support for social care</t>
  </si>
  <si>
    <t>Public Health Grant 2012-13 (adjusted, ring-fenced)</t>
  </si>
  <si>
    <t>Estimated 2012-13 Revenue Spending Power including NHS support for social care and Public Health Grant</t>
  </si>
  <si>
    <t>minus Council Tax Support Funding 2013-14</t>
  </si>
  <si>
    <t>Start-up Funding Assessment 2013-14</t>
  </si>
  <si>
    <t>Commons Pioneer Authorities 2013-14</t>
  </si>
  <si>
    <t>Social Fund Admin Grant 2013-14</t>
  </si>
  <si>
    <t>CT Freeze 2013-14</t>
  </si>
  <si>
    <t>New Homes Bonus Adjustment 2013-14 (estimate)</t>
  </si>
  <si>
    <t>Estimated 2013-14 Revenue Spending Power including NHS support for social care</t>
  </si>
  <si>
    <t>'Revenue sending power if reduction limited to no more than  8.8%</t>
  </si>
  <si>
    <t>Efficiency support grant - cost of bringing reduction to 8.8%</t>
  </si>
  <si>
    <t>Change in estimated 'revenue spending power' 2013-14 including Efficiency Support Grant</t>
  </si>
  <si>
    <t>Public Health Grant 2013-14 (ring-fenced)</t>
  </si>
  <si>
    <t>Estimated 2013-14 Revenue Spending Power including NHS support for social care and Public Health Grant and Efficiency Support Grant</t>
  </si>
  <si>
    <t>SD</t>
  </si>
  <si>
    <t>FIR</t>
  </si>
  <si>
    <t>SFIR</t>
  </si>
  <si>
    <t>UNITARY</t>
  </si>
  <si>
    <t>MD</t>
  </si>
  <si>
    <t>ILB</t>
  </si>
  <si>
    <t>SC</t>
  </si>
  <si>
    <t>OLB</t>
  </si>
  <si>
    <t>GLA</t>
  </si>
  <si>
    <t>SCILLY</t>
  </si>
  <si>
    <t>CITY</t>
  </si>
  <si>
    <t>1. City of London offset (£10.271m in 2012-13 and £10.538m in 2013-14) has been included in the City of London's spending power total</t>
  </si>
  <si>
    <t>2011-12 adjusted</t>
  </si>
  <si>
    <t>2012-13</t>
  </si>
  <si>
    <t>2010-11 
Council Tax Requirement</t>
  </si>
  <si>
    <t>2011-12 Formula Grant adj</t>
  </si>
  <si>
    <t>Learning Disability Grant
 2011-12</t>
  </si>
  <si>
    <t xml:space="preserve">Early  Intervention Grant
2011-12 </t>
  </si>
  <si>
    <t xml:space="preserve">Preventing Homelessness
2011-12 </t>
  </si>
  <si>
    <t xml:space="preserve">Inidicative Council Tax Freeze Grant
</t>
  </si>
  <si>
    <t>Neighbourhood policing</t>
  </si>
  <si>
    <t>NHS funding to support social care and benefit health
2011-12</t>
  </si>
  <si>
    <t>Transitional grant</t>
  </si>
  <si>
    <r>
      <t>Revenue Spending Power' 2011-12 adjusted</t>
    </r>
    <r>
      <rPr>
        <vertAlign val="superscript"/>
        <sz val="10"/>
        <rFont val="Arial"/>
        <family val="2"/>
      </rPr>
      <t>*1</t>
    </r>
  </si>
  <si>
    <t xml:space="preserve">2010-11 
Council Tax Requirement </t>
  </si>
  <si>
    <t>2012-13 Formula Grant</t>
  </si>
  <si>
    <t>Learning Disability Grant
2012-13</t>
  </si>
  <si>
    <t xml:space="preserve">Early  Intervention Grant
2012-13 </t>
  </si>
  <si>
    <t xml:space="preserve">Preventing Homelessness
2012-13 </t>
  </si>
  <si>
    <t>NHS funding to support social care and benefit health 
2012-13</t>
  </si>
  <si>
    <t>Estimated 2012-13 'Revenue Spending Power' including NHS support for social care</t>
  </si>
  <si>
    <t>Change in estimated 'revenue spending power'
2012-13
£m</t>
  </si>
  <si>
    <t>Change in estimated 'revenue spending power' 2012-13
%</t>
  </si>
  <si>
    <t>Cost of bringing reduction to 8.8%</t>
  </si>
  <si>
    <t xml:space="preserve">Greater London Authority </t>
  </si>
  <si>
    <t xml:space="preserve">1 This is an adjusted figure to enable a like for like comparison with 2012-13.  The main difference with the actual 2011-12 allocation is that </t>
  </si>
  <si>
    <t xml:space="preserve">Housing and Council Tax Benefit Subsidy Admin Grant allocations have yet to be announced for 2012-13, and so the subsidy is not included </t>
  </si>
  <si>
    <t>in this table.</t>
  </si>
  <si>
    <t>R555</t>
  </si>
  <si>
    <t>City of London - Non-Police</t>
  </si>
  <si>
    <t>GLA - all functions</t>
  </si>
  <si>
    <t>R572</t>
  </si>
  <si>
    <t>GLA - fire</t>
  </si>
  <si>
    <t>R579</t>
  </si>
  <si>
    <t>GLA - Mayor</t>
  </si>
  <si>
    <t>GREATER MANCHESTER</t>
  </si>
  <si>
    <t>MERSEYSIDE</t>
  </si>
  <si>
    <t>Merseyside Fire</t>
  </si>
  <si>
    <t>SOUTH YORKSHIRE</t>
  </si>
  <si>
    <t>South Yorkshire Fire</t>
  </si>
  <si>
    <t>TYNE AND WEAR</t>
  </si>
  <si>
    <t>WEST MIDLANDS</t>
  </si>
  <si>
    <t>WEST YORKSHIRE</t>
  </si>
  <si>
    <t>ALL PURPOSE AUTHORITIES</t>
  </si>
  <si>
    <t>Cheshire West &amp; Chester</t>
  </si>
  <si>
    <t>Herefordshire</t>
  </si>
  <si>
    <t>Medway</t>
  </si>
  <si>
    <t>SHIRE COUNTIES</t>
  </si>
  <si>
    <t>BUCKINGHAMSHIRE</t>
  </si>
  <si>
    <t>CAMBRIDGESHIRE</t>
  </si>
  <si>
    <t>CUMBRIA</t>
  </si>
  <si>
    <t>DERBYSHIRE</t>
  </si>
  <si>
    <t>DEVON</t>
  </si>
  <si>
    <t>DORSET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</si>
  <si>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</si>
  <si>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</si>
  <si>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</si>
  <si>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</si>
  <si>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</si>
  <si>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</si>
  <si>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</si>
  <si>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</si>
  <si>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</si>
  <si>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</si>
  <si>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 YORKSHIRE</t>
  </si>
  <si>
    <t>NORTHAMPTONSHIRE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</si>
  <si>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</si>
  <si>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</si>
  <si>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</si>
  <si>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</si>
  <si>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</si>
  <si>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</si>
  <si>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</si>
  <si>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</si>
  <si>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</si>
  <si>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Total NHB 2012-13</t>
  </si>
  <si>
    <t>£</t>
  </si>
  <si>
    <t>NHB  2013-14</t>
  </si>
  <si>
    <t>GRANT earned</t>
  </si>
  <si>
    <t>Total Grant</t>
  </si>
  <si>
    <t>Cumulative</t>
  </si>
  <si>
    <t>Total NHB 2011-12</t>
  </si>
  <si>
    <t>New Homes Bonus</t>
  </si>
  <si>
    <t>Revenue spending power including CAP and New Homes Bonus</t>
  </si>
  <si>
    <t>Revenue Spending Power' 2011-12 adjusted including NHB</t>
  </si>
  <si>
    <t>2010-11 adjusted</t>
  </si>
  <si>
    <t>2011-12</t>
  </si>
  <si>
    <t>Class</t>
  </si>
  <si>
    <t>Acct</t>
  </si>
  <si>
    <t>2010-11 
Council Tax Requirement excluding parish precepts</t>
  </si>
  <si>
    <t>Formula Grant     2010-11 (adjusted)</t>
  </si>
  <si>
    <t>Learning disability
2010-11 adj</t>
  </si>
  <si>
    <t>Early Intervention Grant
2010-11 adj</t>
  </si>
  <si>
    <t>New Deal for Communities 2010-11</t>
  </si>
  <si>
    <t>Housing Market Renewal 2010-11</t>
  </si>
  <si>
    <t>Migration Impact Fund 
2010-11</t>
  </si>
  <si>
    <t>Renewing Neighbourhoods (1)
2010-11</t>
  </si>
  <si>
    <t>Renewing Neighbourhoods - Inspiring Communities
2010-11</t>
  </si>
  <si>
    <t>HCA Growth - LDV
2010-11</t>
  </si>
  <si>
    <t>CLG - Grwoth EcoTowns
2010-11</t>
  </si>
  <si>
    <t>Redress Review
2010-11</t>
  </si>
  <si>
    <t>Aggregate Levy Sustainability Fund
2010-11</t>
  </si>
  <si>
    <t>Environmental Damage Regs
2010-11</t>
  </si>
  <si>
    <t>Pitt Review - Surface Water Mangt
2010-11</t>
  </si>
  <si>
    <t>Cohesion
2010-11</t>
  </si>
  <si>
    <t>LEGI
2010-11</t>
  </si>
  <si>
    <t>SSCF - (DCLG)
2010-11</t>
  </si>
  <si>
    <t>WNF
2010-11</t>
  </si>
  <si>
    <t>Prevent
2010-11</t>
  </si>
  <si>
    <t xml:space="preserve">Housing and Council Tax Benefit Subsidy Admin Grant
2010-11 </t>
  </si>
  <si>
    <t>Preventing Homelessness
2010-11 adj</t>
  </si>
  <si>
    <t>Emergency Budget Reductions Adjustment Grant 10-11</t>
  </si>
  <si>
    <t>'Revenue Spending Power 2010-11'</t>
  </si>
  <si>
    <t>2011-12 Formula Grant</t>
  </si>
  <si>
    <t>Learning Disability 2011-12</t>
  </si>
  <si>
    <t xml:space="preserve">Early Intervention Grant
2011-12 </t>
  </si>
  <si>
    <t xml:space="preserve">Housing and Council Tax Benefit Subsidy Admin Grant
2011-12 </t>
  </si>
  <si>
    <t>Inidicative Council Tax Freeze Grant
2011-12</t>
  </si>
  <si>
    <t>NHS funding to support social care and benefit health 
2011-12</t>
  </si>
  <si>
    <t>Estimated 2011-12 Revenue Spending Power including NHS support for social care</t>
  </si>
  <si>
    <t>Change in estimated 'revenue spending power' 2011-12
£m</t>
  </si>
  <si>
    <t>Change in estimated 'revenue spending power' 2011-12
%</t>
  </si>
  <si>
    <t>Transition grant - cost of bringing reduction to 8.8%</t>
  </si>
  <si>
    <t>Spending power</t>
  </si>
  <si>
    <t>Cut %</t>
  </si>
  <si>
    <t>SP less better care public health and Council Tax plus NHB</t>
  </si>
  <si>
    <t>Estimated Council Tax Requirement excluding parish precepts 2015-167</t>
  </si>
  <si>
    <t>Settlement Funding Assessment 2015-161</t>
  </si>
  <si>
    <t>Settlement Funding Assessment: Adjustment 2015-162</t>
  </si>
  <si>
    <t>minus Council Tax Support Funding to Parishes 2013-143</t>
  </si>
  <si>
    <t>Council Tax Freeze Grant 2015-168</t>
  </si>
  <si>
    <t>Local Council Tax Support and Housing Benefit Admin Subsidy Grant 2015-164</t>
  </si>
  <si>
    <t>Department of Health revenue grant 2015-165</t>
  </si>
  <si>
    <t>Adult Social Care New Burdens 2015-166</t>
  </si>
  <si>
    <t>Better Care Fund 2015-169</t>
  </si>
  <si>
    <t>minus Council Tax Support Funding to Parishes 2013-141</t>
  </si>
  <si>
    <t>New Homes Bonus: Returned Funding 2013-142</t>
  </si>
  <si>
    <t>Estimated 2014-15 Council Tax Requirement excluding parish precepts3</t>
  </si>
  <si>
    <t>Settlement Funding Assessment: Adjustment 2014-154</t>
  </si>
  <si>
    <t>Indicative CT Freeze 2014-15 2014-155</t>
  </si>
  <si>
    <t>New Homes Bonus: Returned Funding 2014-152</t>
  </si>
  <si>
    <t>Efficiency Support Grant 2014-156</t>
  </si>
  <si>
    <t>Revenue Spending Power' 2011-12 adjusted*1</t>
  </si>
  <si>
    <t>Adjusted prior year</t>
  </si>
  <si>
    <t>Workings</t>
  </si>
  <si>
    <t>SIGOMA</t>
  </si>
  <si>
    <t>Core Spending Power</t>
  </si>
  <si>
    <t>2016-17</t>
  </si>
  <si>
    <t>Core Spending Power: 2016-17 compared to 2015-16</t>
  </si>
  <si>
    <t>Rcode</t>
  </si>
  <si>
    <t>Adjusted Settlement Funding Assessment</t>
  </si>
  <si>
    <t>Council Tax excluding Parish Precepts</t>
  </si>
  <si>
    <t>Rural Services Delivery Grant</t>
  </si>
  <si>
    <t>Adjusted Core Spending Power</t>
  </si>
  <si>
    <t>Settlement Funding Assessment</t>
  </si>
  <si>
    <t>Estimated Council Tax excluding Parish Precepts</t>
  </si>
  <si>
    <t>Potential additional Council Tax revenue from Adult Social Care flexibility</t>
  </si>
  <si>
    <t>Potential additional Council Tax revenue from £5 referendum principle for districts</t>
  </si>
  <si>
    <t>Proposed Improved Better Care Fund</t>
  </si>
  <si>
    <t>Transition Grant</t>
  </si>
  <si>
    <t>Percentage change in Core Spending Power from 2015-16 to 2016-17</t>
  </si>
  <si>
    <t>£ millions</t>
  </si>
  <si>
    <t>Avon Fire</t>
  </si>
  <si>
    <t>Bedfordshire Fire</t>
  </si>
  <si>
    <t>Buckinghamshire Fire</t>
  </si>
  <si>
    <t>Cambridgeshire Fire</t>
  </si>
  <si>
    <t>Cheshire Fire</t>
  </si>
  <si>
    <t>Cleveland Fire</t>
  </si>
  <si>
    <t>Derbyshire Fire</t>
  </si>
  <si>
    <t>Devon and Somerset Fire</t>
  </si>
  <si>
    <t>R753</t>
  </si>
  <si>
    <t>Dorset and Wiltshire Fire</t>
  </si>
  <si>
    <t>Durham Fire</t>
  </si>
  <si>
    <t>East Sussex Fire</t>
  </si>
  <si>
    <t>Essex Fire Auhtority</t>
  </si>
  <si>
    <t>Hampshire Fire</t>
  </si>
  <si>
    <t>Hereford &amp; Worcester Fire</t>
  </si>
  <si>
    <t>Humberside Fire</t>
  </si>
  <si>
    <t>Kent Fire</t>
  </si>
  <si>
    <t>Lancashire Fire</t>
  </si>
  <si>
    <t>Leicestershire Fire</t>
  </si>
  <si>
    <t>North Yorkshire Fire</t>
  </si>
  <si>
    <t>Nottinghamshire Fire</t>
  </si>
  <si>
    <t>Shropshire Fire</t>
  </si>
  <si>
    <t>Staffordshire Fire</t>
  </si>
  <si>
    <t>London</t>
  </si>
  <si>
    <t>Kings Lynn and West Norfolk</t>
  </si>
  <si>
    <t>R311</t>
  </si>
  <si>
    <t>Greater Manchester Police</t>
  </si>
  <si>
    <t>R312</t>
  </si>
  <si>
    <t>Merseyside Police</t>
  </si>
  <si>
    <t>R313</t>
  </si>
  <si>
    <t>South Yorkshire Police</t>
  </si>
  <si>
    <t>R314</t>
  </si>
  <si>
    <t>Northumbria Police</t>
  </si>
  <si>
    <t>R315</t>
  </si>
  <si>
    <t>West Midlands Police</t>
  </si>
  <si>
    <t>R316</t>
  </si>
  <si>
    <t>West Yorkshire Police</t>
  </si>
  <si>
    <t/>
  </si>
  <si>
    <t>R412F</t>
  </si>
  <si>
    <t>R419F</t>
  </si>
  <si>
    <t>R422F</t>
  </si>
  <si>
    <t>R428F</t>
  </si>
  <si>
    <t>R429F</t>
  </si>
  <si>
    <t>R430F</t>
  </si>
  <si>
    <t>R434F</t>
  </si>
  <si>
    <t>R438F</t>
  </si>
  <si>
    <t>R439F</t>
  </si>
  <si>
    <t>R440F</t>
  </si>
  <si>
    <t>R441F</t>
  </si>
  <si>
    <t>R471</t>
  </si>
  <si>
    <t>Avon &amp; Somerset Police</t>
  </si>
  <si>
    <t>R472</t>
  </si>
  <si>
    <t>Devon &amp; Cornwall Police</t>
  </si>
  <si>
    <t>R473</t>
  </si>
  <si>
    <t>Hampshire Police</t>
  </si>
  <si>
    <t>R475</t>
  </si>
  <si>
    <t>Sussex Police</t>
  </si>
  <si>
    <t>R476</t>
  </si>
  <si>
    <t>Thames Valley Police</t>
  </si>
  <si>
    <t>R477</t>
  </si>
  <si>
    <t>West Mercia Police</t>
  </si>
  <si>
    <t>R551</t>
  </si>
  <si>
    <t>Essex Police 2000</t>
  </si>
  <si>
    <t>R552</t>
  </si>
  <si>
    <t>Hertfordshire Police 2000</t>
  </si>
  <si>
    <t>R553</t>
  </si>
  <si>
    <t>Surrey Police 2000</t>
  </si>
  <si>
    <t>R554</t>
  </si>
  <si>
    <t>City of London - Police</t>
  </si>
  <si>
    <t>R571</t>
  </si>
  <si>
    <t>GLA - police</t>
  </si>
  <si>
    <t>R601F</t>
  </si>
  <si>
    <t>R672F</t>
  </si>
  <si>
    <t>R674F</t>
  </si>
  <si>
    <t>R905</t>
  </si>
  <si>
    <t>Bedfordshire Police</t>
  </si>
  <si>
    <t>R908</t>
  </si>
  <si>
    <t>Cambridgeshire Police</t>
  </si>
  <si>
    <t>R909</t>
  </si>
  <si>
    <t>Cheshire Police</t>
  </si>
  <si>
    <t>R910</t>
  </si>
  <si>
    <t>Cleveland Police</t>
  </si>
  <si>
    <t>R912</t>
  </si>
  <si>
    <t>Cumbria Police</t>
  </si>
  <si>
    <t>R913</t>
  </si>
  <si>
    <t>Derbyshire Police</t>
  </si>
  <si>
    <t>R915</t>
  </si>
  <si>
    <t>Dorset Police</t>
  </si>
  <si>
    <t>R916</t>
  </si>
  <si>
    <t>Durham Police</t>
  </si>
  <si>
    <t>R919</t>
  </si>
  <si>
    <t>Gloucestershire Police</t>
  </si>
  <si>
    <t>R923</t>
  </si>
  <si>
    <t>Humberside Police</t>
  </si>
  <si>
    <t>R925</t>
  </si>
  <si>
    <t>Kent Police</t>
  </si>
  <si>
    <t>R926</t>
  </si>
  <si>
    <t>Lancashire Police</t>
  </si>
  <si>
    <t>R927</t>
  </si>
  <si>
    <t>Leicestershire Police</t>
  </si>
  <si>
    <t>R928</t>
  </si>
  <si>
    <t>Lincolnshire Police</t>
  </si>
  <si>
    <t>R929</t>
  </si>
  <si>
    <t>Norfolk Police</t>
  </si>
  <si>
    <t>R930</t>
  </si>
  <si>
    <t>Northamptonshire Police</t>
  </si>
  <si>
    <t>R932</t>
  </si>
  <si>
    <t>North Yorkshire Police</t>
  </si>
  <si>
    <t>R933</t>
  </si>
  <si>
    <t>Nottinghamshire Police</t>
  </si>
  <si>
    <t>R937</t>
  </si>
  <si>
    <t>Staffordshire Police</t>
  </si>
  <si>
    <t>R938</t>
  </si>
  <si>
    <t>Suffolk Police</t>
  </si>
  <si>
    <t>R940</t>
  </si>
  <si>
    <t>Warwickshire Police</t>
  </si>
  <si>
    <t>R942</t>
  </si>
  <si>
    <t>Wiltshire Police</t>
  </si>
  <si>
    <t>Total England</t>
  </si>
  <si>
    <t>Dorset Fire</t>
  </si>
  <si>
    <t>Wiltshire Fire</t>
  </si>
  <si>
    <t>Tyne &amp; Wear</t>
  </si>
  <si>
    <t>Greater London authority</t>
  </si>
  <si>
    <t>Dorset and Wiltshire fire</t>
  </si>
  <si>
    <t>Scilly isles</t>
  </si>
  <si>
    <t>Scilly</t>
  </si>
  <si>
    <t>Cumulative cash terms</t>
  </si>
  <si>
    <t>Cumulative real terms</t>
  </si>
  <si>
    <t>From 13/14 formula funding model</t>
  </si>
  <si>
    <t>ACCT</t>
  </si>
  <si>
    <t>Floor Group</t>
  </si>
  <si>
    <t>2013 Population Projection</t>
  </si>
  <si>
    <t>POL</t>
  </si>
  <si>
    <t>EDUPSS</t>
  </si>
  <si>
    <t>SCFIR</t>
  </si>
  <si>
    <t>SCNFIR</t>
  </si>
  <si>
    <t>SPOL</t>
  </si>
  <si>
    <t>CITYPOL</t>
  </si>
  <si>
    <t>GLAPOL</t>
  </si>
  <si>
    <t>UNIFIR</t>
  </si>
  <si>
    <t>UNINFIR</t>
  </si>
  <si>
    <t>Population</t>
  </si>
  <si>
    <t>No</t>
  </si>
  <si>
    <t>Cumulative real term per head</t>
  </si>
  <si>
    <t>Windsor And Maidenhead</t>
  </si>
  <si>
    <t>Richmond Upon Thames</t>
  </si>
  <si>
    <t>Kingston Upon Thames</t>
  </si>
  <si>
    <t>East Riding Of Yorkshire</t>
  </si>
  <si>
    <t>Telford And The Wrekin</t>
  </si>
  <si>
    <t>Southend-On-Sea</t>
  </si>
  <si>
    <t>Stockton-On-Tees</t>
  </si>
  <si>
    <t>Isle Of Wight Council</t>
  </si>
  <si>
    <t>Barking And Dagenham</t>
  </si>
  <si>
    <t>Stoke-On-Trent</t>
  </si>
  <si>
    <t>Redcar And Cleveland</t>
  </si>
  <si>
    <t>Hammersmith And Fulham</t>
  </si>
  <si>
    <t>Newcastle Upon Tyne</t>
  </si>
  <si>
    <t>Blackburn With Darwen</t>
  </si>
  <si>
    <t>Kensington And Chelsea</t>
  </si>
  <si>
    <t>Kingston Upon Hull</t>
  </si>
  <si>
    <t>Cumulative cash cut per head</t>
  </si>
  <si>
    <t>Rank of Cash per head cut</t>
  </si>
  <si>
    <t>Rank of real term per head cut</t>
  </si>
  <si>
    <t>City Of London</t>
  </si>
  <si>
    <t>Cuts to Core Spending Power 2010-11 to 2016-17</t>
  </si>
  <si>
    <t>#</t>
  </si>
  <si>
    <r>
      <t>Share of £300m transition grant</t>
    </r>
    <r>
      <rPr>
        <sz val="8"/>
        <color theme="1"/>
        <rFont val="Calibri"/>
        <family val="2"/>
        <scheme val="minor"/>
      </rPr>
      <t xml:space="preserve"> (2016-17 2017-18)</t>
    </r>
  </si>
  <si>
    <t>Fire authorities excluded from list</t>
  </si>
  <si>
    <t>City of London excluded as outlier due to small population</t>
  </si>
  <si>
    <t>Sources-DCLG settlement tables 2010 to 2016-17</t>
  </si>
  <si>
    <t>Shire County cuts include cuts and transition grant of their districts. Shire districts not shown separately</t>
  </si>
  <si>
    <t>Cut calculated as aggregate of spending power compared to adjusted spending power in each year</t>
  </si>
  <si>
    <t>Cut per head based on 2013 ONS population estimates.</t>
  </si>
  <si>
    <t>Fire authorities</t>
  </si>
  <si>
    <t>Cut in core spending and equivalent 2010-11 to 2015-16 includes Council Tax, Settlement funding and</t>
  </si>
  <si>
    <t>Real term cuts figure needs some revisiting</t>
  </si>
  <si>
    <t>Geoff 4 April 2016</t>
  </si>
  <si>
    <t>Cut £m</t>
  </si>
  <si>
    <t>2010-11 to 2016-17</t>
  </si>
  <si>
    <t>Including Council tax requirement</t>
  </si>
  <si>
    <t>Excluding CT requirement</t>
  </si>
  <si>
    <t>The basis of  cash and real term is not the same as the real term takes into account the adjustments to comparaitve, need another look</t>
  </si>
  <si>
    <t>Median line</t>
  </si>
  <si>
    <t>Share of £300m transition grant (2016-17 2017-18)</t>
  </si>
  <si>
    <t>Core Spending Power: 2017-18 compared to 2016-17</t>
  </si>
  <si>
    <t>Potential additional Council Tax from £5 referendum principle for all Districts</t>
  </si>
  <si>
    <t>The 2017-18 Adult Social Care Support Grant</t>
  </si>
  <si>
    <t>Provisional New Homes Bonus</t>
  </si>
  <si>
    <t>Percentage change in Core Spending Power from 2016-17 to 2017-18</t>
  </si>
  <si>
    <t>2017-18</t>
  </si>
  <si>
    <t>Bath &amp; North East Somerset**</t>
  </si>
  <si>
    <t>Birmingham**</t>
  </si>
  <si>
    <t>Bolton**</t>
  </si>
  <si>
    <t>Bristol**</t>
  </si>
  <si>
    <t>Bury**</t>
  </si>
  <si>
    <t>Cornwall**</t>
  </si>
  <si>
    <t>Coventry**</t>
  </si>
  <si>
    <t>Dudley**</t>
  </si>
  <si>
    <t>Greater London Authority**</t>
  </si>
  <si>
    <t>Halton**</t>
  </si>
  <si>
    <t>Knowsley**</t>
  </si>
  <si>
    <t>Liverpool**</t>
  </si>
  <si>
    <t>Manchester**</t>
  </si>
  <si>
    <t>Oldham**</t>
  </si>
  <si>
    <t>Rochdale**</t>
  </si>
  <si>
    <t>Salford**</t>
  </si>
  <si>
    <t>Sandwell**</t>
  </si>
  <si>
    <t>Sefton**</t>
  </si>
  <si>
    <t>Solihull**</t>
  </si>
  <si>
    <t>South Gloucestershire**</t>
  </si>
  <si>
    <t>St Helens**</t>
  </si>
  <si>
    <t>Stockport**</t>
  </si>
  <si>
    <t>Tameside**</t>
  </si>
  <si>
    <t>Trafford**</t>
  </si>
  <si>
    <t>Walsall**</t>
  </si>
  <si>
    <t>Wigan**</t>
  </si>
  <si>
    <t>Wirral**</t>
  </si>
  <si>
    <t>Wolverhampton**</t>
  </si>
  <si>
    <t>Notes</t>
  </si>
  <si>
    <t>*Non social care excludes the GLA</t>
  </si>
  <si>
    <t>** Confirmed 100% Business Rate Retention pilot authorities. Details of pilot schemes still being finalised. Elements of funding within Core Spending Power may change once pilots are finalised.</t>
  </si>
  <si>
    <t>Core Spending Power: 2018-19 compared to 2017-18</t>
  </si>
  <si>
    <t>&lt;-- Look up refs for summary</t>
  </si>
  <si>
    <t>&lt;-- Look up refs from LA Data</t>
  </si>
  <si>
    <t>Illustrative New Homes Bonus</t>
  </si>
  <si>
    <t>Percentage change in Core Spending Power from 2017-18 to 2018-19</t>
  </si>
  <si>
    <t>2018-19</t>
  </si>
  <si>
    <t>Brentwood***</t>
  </si>
  <si>
    <t>Cambridgeshire***</t>
  </si>
  <si>
    <t>Cannock Chase***</t>
  </si>
  <si>
    <t>East Hampshire***</t>
  </si>
  <si>
    <t>Harrow***</t>
  </si>
  <si>
    <t>Hart***</t>
  </si>
  <si>
    <t>Havant***</t>
  </si>
  <si>
    <t>Lancashire***</t>
  </si>
  <si>
    <t>South Derbyshire***</t>
  </si>
  <si>
    <t>Surrey***</t>
  </si>
  <si>
    <t>*** These authorities have not accepted the multi-year settlement offer. Therefore, elements of the multi-year offer (Settlement Funding Assessment, Rural Services Delivery Grant and Transition Grant) will be subject to change in future years.</t>
  </si>
  <si>
    <t>Core Spending Power: 2019-20 compared to 2018-19</t>
  </si>
  <si>
    <t>Modified Settlement Funding Assessment</t>
  </si>
  <si>
    <t>Percentage change in Core Spending Power from 2018-19 to 2019-20</t>
  </si>
  <si>
    <t>2019-20</t>
  </si>
  <si>
    <t>SIGOMA authorities below average</t>
  </si>
  <si>
    <t>Cum. Cut  10-11 to 19-20</t>
  </si>
  <si>
    <t>CORE SPENDING POWER CHANGES 2010-11 to 2019-20 projected</t>
  </si>
  <si>
    <t>cash terms cuts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</si>
</sst>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0.000"/>
    <numFmt numFmtId="165" formatCode="#,##0.000"/>
    <numFmt numFmtId="166" formatCode="0.0%"/>
    <numFmt numFmtId="167" formatCode="#,##0.0000"/>
    <numFmt numFmtId="168" formatCode="_-* #,##0_-;\-* #,##0_-;_-* &quot;-&quot;??_-;_-@_-"/>
    <numFmt numFmtId="169" formatCode="_-* #,##0.000_-;\-* #,##0.000_-;_-* &quot;-&quot;??_-;_-@_-"/>
    <numFmt numFmtId="170" formatCode="_-* #,##0.0_-;\-* #,##0.0_-;_-* &quot;-&quot;??_-;_-@_-"/>
    <numFmt numFmtId="171" formatCode="_(* #,##0.00_);_(* \(#,##0.00\);_(* &quot;-&quot;??_);_(@_)"/>
    <numFmt numFmtId="172" formatCode="#,##0.0"/>
    <numFmt numFmtId="173" formatCode="_(* #,##0.0_);_(* \(#,##0.0\);_(* &quot;-&quot;??_);_(@_)"/>
    <numFmt numFmtId="174" formatCode="0.000%"/>
    <numFmt numFmtId="175" formatCode="0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theme="0" tint="-0.1499984740745262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name val="Courier"/>
      <family val="3"/>
    </font>
    <font>
      <b/>
      <sz val="11"/>
      <color theme="6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0"/>
      <color indexed="57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5" tint="-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/>
      <bottom style="dashed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dashed">
        <color theme="0" tint="-0.499984740745262"/>
      </bottom>
      <diagonal/>
    </border>
    <border>
      <left/>
      <right/>
      <top style="medium">
        <color indexed="64"/>
      </top>
      <bottom style="dashed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medium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medium">
        <color indexed="64"/>
      </bottom>
      <diagonal/>
    </border>
    <border>
      <left/>
      <right/>
      <top style="dashed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dashed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theme="0" tint="-0.499984740745262"/>
      </bottom>
      <diagonal/>
    </border>
    <border>
      <left/>
      <right style="medium">
        <color indexed="64"/>
      </right>
      <top/>
      <bottom style="dashed">
        <color theme="0" tint="-0.499984740745262"/>
      </bottom>
      <diagonal/>
    </border>
    <border>
      <left style="medium">
        <color indexed="64"/>
      </left>
      <right/>
      <top style="dashed">
        <color theme="0" tint="-0.499984740745262"/>
      </top>
      <bottom style="medium">
        <color rgb="FFFF0000"/>
      </bottom>
      <diagonal/>
    </border>
    <border>
      <left/>
      <right/>
      <top style="dashed">
        <color theme="0" tint="-0.499984740745262"/>
      </top>
      <bottom style="medium">
        <color rgb="FFFF0000"/>
      </bottom>
      <diagonal/>
    </border>
    <border>
      <left/>
      <right style="medium">
        <color indexed="64"/>
      </right>
      <top style="dashed">
        <color theme="0" tint="-0.499984740745262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6" fillId="11" borderId="23" applyNumberFormat="0" applyAlignment="0" applyProtection="0"/>
    <xf numFmtId="0" fontId="6" fillId="0" borderId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171" fontId="6" fillId="0" borderId="0" applyFont="0" applyFill="0" applyBorder="0" applyAlignment="0" applyProtection="0"/>
    <xf numFmtId="175" fontId="28" fillId="0" borderId="0"/>
  </cellStyleXfs>
  <cellXfs count="541">
    <xf numFmtId="0" fontId="0" fillId="0" borderId="0" xfId="0"/>
    <xf numFmtId="164" fontId="0" fillId="0" borderId="0" xfId="0" applyNumberFormat="1" applyBorder="1"/>
    <xf numFmtId="164" fontId="0" fillId="0" borderId="0" xfId="0" applyNumberFormat="1" applyFill="1" applyBorder="1"/>
    <xf numFmtId="164" fontId="3" fillId="0" borderId="0" xfId="0" applyNumberFormat="1" applyFont="1" applyFill="1" applyBorder="1"/>
    <xf numFmtId="164" fontId="4" fillId="0" borderId="0" xfId="0" applyNumberFormat="1" applyFont="1" applyBorder="1"/>
    <xf numFmtId="164" fontId="0" fillId="0" borderId="1" xfId="0" applyNumberFormat="1" applyBorder="1"/>
    <xf numFmtId="164" fontId="0" fillId="0" borderId="2" xfId="0" applyNumberFormat="1" applyBorder="1"/>
    <xf numFmtId="164" fontId="3" fillId="3" borderId="3" xfId="0" quotePrefix="1" applyNumberFormat="1" applyFont="1" applyFill="1" applyBorder="1" applyAlignment="1"/>
    <xf numFmtId="164" fontId="3" fillId="3" borderId="1" xfId="0" quotePrefix="1" applyNumberFormat="1" applyFont="1" applyFill="1" applyBorder="1" applyAlignment="1"/>
    <xf numFmtId="164" fontId="5" fillId="3" borderId="1" xfId="0" quotePrefix="1" applyNumberFormat="1" applyFont="1" applyFill="1" applyBorder="1" applyAlignment="1"/>
    <xf numFmtId="164" fontId="3" fillId="3" borderId="2" xfId="0" quotePrefix="1" applyNumberFormat="1" applyFont="1" applyFill="1" applyBorder="1" applyAlignment="1"/>
    <xf numFmtId="164" fontId="3" fillId="4" borderId="3" xfId="0" quotePrefix="1" applyNumberFormat="1" applyFont="1" applyFill="1" applyBorder="1" applyAlignment="1"/>
    <xf numFmtId="164" fontId="3" fillId="4" borderId="1" xfId="0" quotePrefix="1" applyNumberFormat="1" applyFont="1" applyFill="1" applyBorder="1" applyAlignment="1"/>
    <xf numFmtId="164" fontId="6" fillId="0" borderId="0" xfId="0" applyNumberFormat="1" applyFont="1" applyBorder="1" applyAlignment="1">
      <alignment wrapText="1"/>
    </xf>
    <xf numFmtId="164" fontId="6" fillId="0" borderId="4" xfId="0" applyNumberFormat="1" applyFont="1" applyBorder="1" applyAlignment="1">
      <alignment vertical="top" wrapText="1"/>
    </xf>
    <xf numFmtId="164" fontId="6" fillId="0" borderId="5" xfId="0" applyNumberFormat="1" applyFont="1" applyBorder="1" applyAlignment="1">
      <alignment horizontal="right" vertical="top" wrapText="1"/>
    </xf>
    <xf numFmtId="164" fontId="6" fillId="0" borderId="0" xfId="0" applyNumberFormat="1" applyFont="1" applyFill="1" applyBorder="1" applyAlignment="1">
      <alignment horizontal="right" vertical="top" wrapText="1"/>
    </xf>
    <xf numFmtId="165" fontId="3" fillId="0" borderId="4" xfId="0" applyNumberFormat="1" applyFont="1" applyFill="1" applyBorder="1" applyAlignment="1">
      <alignment horizontal="right" vertical="top" wrapText="1"/>
    </xf>
    <xf numFmtId="164" fontId="6" fillId="0" borderId="5" xfId="0" applyNumberFormat="1" applyFont="1" applyFill="1" applyBorder="1" applyAlignment="1">
      <alignment horizontal="right" vertical="top" wrapText="1"/>
    </xf>
    <xf numFmtId="165" fontId="3" fillId="0" borderId="0" xfId="0" applyNumberFormat="1" applyFont="1" applyFill="1" applyBorder="1" applyAlignment="1">
      <alignment horizontal="right" vertical="top" wrapText="1"/>
    </xf>
    <xf numFmtId="164" fontId="0" fillId="0" borderId="6" xfId="0" applyNumberFormat="1" applyBorder="1" applyAlignment="1">
      <alignment horizontal="center" wrapText="1"/>
    </xf>
    <xf numFmtId="164" fontId="6" fillId="0" borderId="7" xfId="0" applyNumberFormat="1" applyFont="1" applyBorder="1" applyAlignment="1">
      <alignment horizontal="center" vertical="top" wrapText="1"/>
    </xf>
    <xf numFmtId="164" fontId="6" fillId="0" borderId="8" xfId="0" applyNumberFormat="1" applyFont="1" applyBorder="1" applyAlignment="1">
      <alignment horizontal="right" vertical="top" wrapText="1"/>
    </xf>
    <xf numFmtId="164" fontId="6" fillId="0" borderId="6" xfId="0" applyNumberFormat="1" applyFont="1" applyFill="1" applyBorder="1" applyAlignment="1">
      <alignment horizontal="right" vertical="top" wrapText="1"/>
    </xf>
    <xf numFmtId="164" fontId="3" fillId="0" borderId="7" xfId="0" applyNumberFormat="1" applyFont="1" applyFill="1" applyBorder="1" applyAlignment="1">
      <alignment horizontal="right" vertical="top" wrapText="1"/>
    </xf>
    <xf numFmtId="164" fontId="6" fillId="0" borderId="8" xfId="0" applyNumberFormat="1" applyFont="1" applyFill="1" applyBorder="1" applyAlignment="1">
      <alignment horizontal="right" vertical="top" wrapText="1"/>
    </xf>
    <xf numFmtId="164" fontId="6" fillId="0" borderId="6" xfId="0" applyNumberFormat="1" applyFont="1" applyFill="1" applyBorder="1" applyAlignment="1">
      <alignment horizontal="right"/>
    </xf>
    <xf numFmtId="164" fontId="3" fillId="0" borderId="6" xfId="0" applyNumberFormat="1" applyFont="1" applyFill="1" applyBorder="1" applyAlignment="1">
      <alignment horizontal="center"/>
    </xf>
    <xf numFmtId="164" fontId="0" fillId="0" borderId="0" xfId="0" applyNumberFormat="1" applyBorder="1" applyAlignment="1">
      <alignment horizontal="center" wrapText="1"/>
    </xf>
    <xf numFmtId="164" fontId="6" fillId="0" borderId="1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/>
    </xf>
    <xf numFmtId="165" fontId="3" fillId="0" borderId="4" xfId="0" applyNumberFormat="1" applyFont="1" applyBorder="1"/>
    <xf numFmtId="164" fontId="6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64" fontId="6" fillId="0" borderId="0" xfId="0" applyNumberFormat="1" applyFont="1" applyBorder="1" applyAlignment="1">
      <alignment horizontal="left" vertical="top" wrapText="1"/>
    </xf>
    <xf numFmtId="165" fontId="0" fillId="0" borderId="0" xfId="0" applyNumberFormat="1" applyBorder="1"/>
    <xf numFmtId="164" fontId="6" fillId="0" borderId="0" xfId="0" applyNumberFormat="1" applyFont="1" applyBorder="1" applyAlignment="1">
      <alignment horizontal="right" vertical="top" wrapText="1"/>
    </xf>
    <xf numFmtId="165" fontId="3" fillId="0" borderId="0" xfId="0" applyNumberFormat="1" applyFont="1" applyBorder="1"/>
    <xf numFmtId="165" fontId="0" fillId="0" borderId="5" xfId="0" applyNumberFormat="1" applyBorder="1"/>
    <xf numFmtId="0" fontId="0" fillId="0" borderId="0" xfId="0" applyFill="1" applyBorder="1"/>
    <xf numFmtId="165" fontId="0" fillId="0" borderId="0" xfId="0" applyNumberFormat="1" applyFill="1" applyBorder="1"/>
    <xf numFmtId="165" fontId="3" fillId="0" borderId="0" xfId="0" applyNumberFormat="1" applyFont="1" applyFill="1" applyBorder="1"/>
    <xf numFmtId="164" fontId="0" fillId="0" borderId="5" xfId="0" applyNumberFormat="1" applyFill="1" applyBorder="1"/>
    <xf numFmtId="164" fontId="6" fillId="0" borderId="0" xfId="0" applyNumberFormat="1" applyFont="1" applyFill="1" applyBorder="1"/>
    <xf numFmtId="164" fontId="8" fillId="0" borderId="0" xfId="0" applyNumberFormat="1" applyFont="1" applyBorder="1" applyAlignment="1">
      <alignment wrapText="1"/>
    </xf>
    <xf numFmtId="164" fontId="8" fillId="0" borderId="0" xfId="0" applyNumberFormat="1" applyFont="1" applyBorder="1" applyAlignment="1">
      <alignment vertical="top" wrapText="1"/>
    </xf>
    <xf numFmtId="164" fontId="9" fillId="0" borderId="0" xfId="0" applyNumberFormat="1" applyFont="1" applyBorder="1" applyAlignment="1">
      <alignment horizontal="right" vertical="top" wrapText="1"/>
    </xf>
    <xf numFmtId="164" fontId="8" fillId="0" borderId="5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horizontal="left" vertical="top" wrapText="1"/>
    </xf>
    <xf numFmtId="164" fontId="5" fillId="0" borderId="0" xfId="0" applyNumberFormat="1" applyFont="1" applyFill="1" applyBorder="1" applyAlignment="1">
      <alignment horizontal="right"/>
    </xf>
    <xf numFmtId="166" fontId="10" fillId="0" borderId="0" xfId="2" applyNumberFormat="1" applyFont="1" applyFill="1" applyBorder="1"/>
    <xf numFmtId="2" fontId="0" fillId="0" borderId="0" xfId="0" applyNumberFormat="1" applyFill="1" applyBorder="1"/>
    <xf numFmtId="2" fontId="6" fillId="0" borderId="0" xfId="0" applyNumberFormat="1" applyFont="1" applyFill="1" applyBorder="1" applyAlignment="1">
      <alignment horizontal="right"/>
    </xf>
    <xf numFmtId="165" fontId="6" fillId="0" borderId="0" xfId="0" applyNumberFormat="1" applyFont="1" applyBorder="1"/>
    <xf numFmtId="164" fontId="6" fillId="0" borderId="0" xfId="0" applyNumberFormat="1" applyFont="1" applyBorder="1"/>
    <xf numFmtId="2" fontId="6" fillId="0" borderId="0" xfId="0" applyNumberFormat="1" applyFont="1" applyFill="1" applyBorder="1"/>
    <xf numFmtId="164" fontId="0" fillId="0" borderId="6" xfId="0" applyNumberFormat="1" applyBorder="1" applyAlignment="1">
      <alignment wrapText="1"/>
    </xf>
    <xf numFmtId="164" fontId="6" fillId="0" borderId="6" xfId="0" applyNumberFormat="1" applyFont="1" applyBorder="1" applyAlignment="1">
      <alignment vertical="top" wrapText="1"/>
    </xf>
    <xf numFmtId="164" fontId="6" fillId="0" borderId="6" xfId="0" applyNumberFormat="1" applyFont="1" applyFill="1" applyBorder="1" applyAlignment="1">
      <alignment vertical="top" wrapText="1"/>
    </xf>
    <xf numFmtId="164" fontId="3" fillId="0" borderId="7" xfId="0" applyNumberFormat="1" applyFont="1" applyFill="1" applyBorder="1" applyAlignment="1">
      <alignment vertical="top" wrapText="1"/>
    </xf>
    <xf numFmtId="164" fontId="6" fillId="0" borderId="8" xfId="0" applyNumberFormat="1" applyFont="1" applyFill="1" applyBorder="1" applyAlignment="1">
      <alignment vertical="top" wrapText="1"/>
    </xf>
    <xf numFmtId="164" fontId="6" fillId="0" borderId="6" xfId="0" applyNumberFormat="1" applyFont="1" applyFill="1" applyBorder="1" applyAlignment="1">
      <alignment horizontal="left" vertical="top" wrapText="1"/>
    </xf>
    <xf numFmtId="10" fontId="6" fillId="0" borderId="6" xfId="0" applyNumberFormat="1" applyFont="1" applyFill="1" applyBorder="1" applyAlignment="1">
      <alignment horizontal="left" vertical="top" wrapText="1"/>
    </xf>
    <xf numFmtId="10" fontId="3" fillId="0" borderId="6" xfId="0" applyNumberFormat="1" applyFont="1" applyFill="1" applyBorder="1" applyAlignment="1">
      <alignment horizontal="left" vertical="top" wrapText="1"/>
    </xf>
    <xf numFmtId="164" fontId="3" fillId="0" borderId="6" xfId="0" applyNumberFormat="1" applyFont="1" applyFill="1" applyBorder="1" applyAlignment="1">
      <alignment horizontal="right" vertical="top" wrapText="1"/>
    </xf>
    <xf numFmtId="164" fontId="3" fillId="0" borderId="6" xfId="0" applyNumberFormat="1" applyFont="1" applyFill="1" applyBorder="1" applyAlignment="1">
      <alignment vertical="top" wrapText="1"/>
    </xf>
    <xf numFmtId="165" fontId="0" fillId="0" borderId="0" xfId="0" applyNumberFormat="1"/>
    <xf numFmtId="164" fontId="3" fillId="0" borderId="0" xfId="0" applyNumberFormat="1" applyFont="1" applyFill="1" applyBorder="1" applyAlignment="1">
      <alignment horizontal="right" vertical="top" wrapText="1"/>
    </xf>
    <xf numFmtId="0" fontId="2" fillId="0" borderId="0" xfId="0" applyFont="1"/>
    <xf numFmtId="165" fontId="2" fillId="0" borderId="0" xfId="0" applyNumberFormat="1" applyFont="1"/>
    <xf numFmtId="164" fontId="3" fillId="0" borderId="0" xfId="0" quotePrefix="1" applyNumberFormat="1" applyFont="1" applyFill="1" applyBorder="1"/>
    <xf numFmtId="164" fontId="0" fillId="0" borderId="0" xfId="0" applyNumberFormat="1" applyBorder="1" applyAlignment="1">
      <alignment wrapText="1"/>
    </xf>
    <xf numFmtId="164" fontId="6" fillId="0" borderId="1" xfId="0" applyNumberFormat="1" applyFont="1" applyBorder="1" applyAlignment="1">
      <alignment vertical="top" wrapText="1"/>
    </xf>
    <xf numFmtId="164" fontId="6" fillId="0" borderId="1" xfId="0" applyNumberFormat="1" applyFont="1" applyBorder="1" applyAlignment="1">
      <alignment horizontal="right" vertical="top" wrapText="1"/>
    </xf>
    <xf numFmtId="164" fontId="6" fillId="0" borderId="1" xfId="0" applyNumberFormat="1" applyFont="1" applyFill="1" applyBorder="1" applyAlignment="1">
      <alignment horizontal="right" vertical="top" wrapText="1"/>
    </xf>
    <xf numFmtId="165" fontId="0" fillId="0" borderId="1" xfId="0" applyNumberFormat="1" applyFill="1" applyBorder="1" applyAlignment="1">
      <alignment horizontal="right" vertical="top" wrapText="1"/>
    </xf>
    <xf numFmtId="164" fontId="6" fillId="0" borderId="1" xfId="0" quotePrefix="1" applyNumberFormat="1" applyFont="1" applyFill="1" applyBorder="1" applyAlignment="1">
      <alignment horizontal="left" vertical="top" wrapText="1"/>
    </xf>
    <xf numFmtId="164" fontId="0" fillId="0" borderId="1" xfId="0" applyNumberFormat="1" applyFill="1" applyBorder="1" applyAlignment="1">
      <alignment horizontal="right"/>
    </xf>
    <xf numFmtId="164" fontId="6" fillId="0" borderId="12" xfId="0" applyNumberFormat="1" applyFont="1" applyBorder="1" applyAlignment="1">
      <alignment horizontal="center" vertical="top" wrapText="1"/>
    </xf>
    <xf numFmtId="164" fontId="6" fillId="0" borderId="12" xfId="0" applyNumberFormat="1" applyFont="1" applyBorder="1" applyAlignment="1">
      <alignment horizontal="right" vertical="top" wrapText="1"/>
    </xf>
    <xf numFmtId="164" fontId="6" fillId="0" borderId="12" xfId="0" applyNumberFormat="1" applyFont="1" applyFill="1" applyBorder="1" applyAlignment="1">
      <alignment horizontal="right" vertical="top" wrapText="1"/>
    </xf>
    <xf numFmtId="164" fontId="6" fillId="0" borderId="13" xfId="0" applyNumberFormat="1" applyFont="1" applyFill="1" applyBorder="1" applyAlignment="1">
      <alignment horizontal="right" vertical="top" wrapText="1"/>
    </xf>
    <xf numFmtId="10" fontId="6" fillId="0" borderId="12" xfId="0" applyNumberFormat="1" applyFont="1" applyFill="1" applyBorder="1" applyAlignment="1">
      <alignment horizontal="right" vertical="top" wrapText="1"/>
    </xf>
    <xf numFmtId="164" fontId="0" fillId="0" borderId="12" xfId="0" applyNumberFormat="1" applyFill="1" applyBorder="1" applyAlignment="1">
      <alignment horizontal="right"/>
    </xf>
    <xf numFmtId="164" fontId="6" fillId="0" borderId="0" xfId="0" applyNumberFormat="1" applyFont="1" applyBorder="1" applyAlignment="1">
      <alignment horizontal="center" vertical="top" wrapText="1"/>
    </xf>
    <xf numFmtId="164" fontId="6" fillId="0" borderId="14" xfId="0" applyNumberFormat="1" applyFont="1" applyFill="1" applyBorder="1" applyAlignment="1">
      <alignment horizontal="right" vertical="top" wrapText="1"/>
    </xf>
    <xf numFmtId="10" fontId="6" fillId="0" borderId="0" xfId="0" applyNumberFormat="1" applyFont="1" applyFill="1" applyBorder="1" applyAlignment="1">
      <alignment horizontal="right" vertical="top" wrapText="1"/>
    </xf>
    <xf numFmtId="164" fontId="0" fillId="0" borderId="0" xfId="0" applyNumberFormat="1" applyFill="1" applyBorder="1" applyAlignment="1">
      <alignment horizontal="right"/>
    </xf>
    <xf numFmtId="167" fontId="0" fillId="0" borderId="0" xfId="0" applyNumberFormat="1" applyBorder="1"/>
    <xf numFmtId="10" fontId="0" fillId="0" borderId="0" xfId="0" applyNumberFormat="1" applyFill="1" applyBorder="1"/>
    <xf numFmtId="166" fontId="0" fillId="0" borderId="0" xfId="2" applyNumberFormat="1" applyFont="1" applyBorder="1"/>
    <xf numFmtId="164" fontId="0" fillId="0" borderId="0" xfId="0" applyNumberFormat="1"/>
    <xf numFmtId="3" fontId="7" fillId="0" borderId="0" xfId="0" applyNumberFormat="1" applyFont="1"/>
    <xf numFmtId="165" fontId="0" fillId="0" borderId="14" xfId="0" applyNumberFormat="1" applyFill="1" applyBorder="1"/>
    <xf numFmtId="164" fontId="6" fillId="0" borderId="0" xfId="0" applyNumberFormat="1" applyFont="1" applyBorder="1" applyAlignment="1">
      <alignment vertical="top" wrapText="1"/>
    </xf>
    <xf numFmtId="164" fontId="6" fillId="0" borderId="0" xfId="0" applyNumberFormat="1" applyFont="1" applyFill="1" applyBorder="1" applyAlignment="1">
      <alignment vertical="top" wrapText="1"/>
    </xf>
    <xf numFmtId="164" fontId="6" fillId="0" borderId="0" xfId="0" applyNumberFormat="1" applyFont="1" applyFill="1" applyBorder="1" applyAlignment="1">
      <alignment horizontal="left" vertical="top" wrapText="1"/>
    </xf>
    <xf numFmtId="164" fontId="6" fillId="0" borderId="14" xfId="0" applyNumberFormat="1" applyFont="1" applyFill="1" applyBorder="1" applyAlignment="1">
      <alignment horizontal="left" vertical="top" wrapText="1"/>
    </xf>
    <xf numFmtId="10" fontId="6" fillId="0" borderId="0" xfId="0" applyNumberFormat="1" applyFont="1" applyFill="1" applyBorder="1" applyAlignment="1">
      <alignment horizontal="left" vertical="top" wrapText="1"/>
    </xf>
    <xf numFmtId="164" fontId="0" fillId="0" borderId="14" xfId="0" applyNumberFormat="1" applyFill="1" applyBorder="1"/>
    <xf numFmtId="164" fontId="3" fillId="6" borderId="0" xfId="0" quotePrefix="1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164" fontId="3" fillId="0" borderId="0" xfId="0" quotePrefix="1" applyNumberFormat="1" applyFont="1" applyBorder="1" applyAlignment="1">
      <alignment horizontal="center"/>
    </xf>
    <xf numFmtId="164" fontId="15" fillId="0" borderId="0" xfId="0" quotePrefix="1" applyNumberFormat="1" applyFont="1" applyBorder="1" applyAlignment="1">
      <alignment horizontal="center"/>
    </xf>
    <xf numFmtId="165" fontId="14" fillId="0" borderId="1" xfId="0" applyNumberFormat="1" applyFont="1" applyFill="1" applyBorder="1" applyAlignment="1">
      <alignment horizontal="right" vertical="top" wrapText="1"/>
    </xf>
    <xf numFmtId="164" fontId="6" fillId="0" borderId="1" xfId="0" quotePrefix="1" applyNumberFormat="1" applyFont="1" applyFill="1" applyBorder="1" applyAlignment="1">
      <alignment horizontal="right" vertical="top" wrapText="1"/>
    </xf>
    <xf numFmtId="164" fontId="14" fillId="0" borderId="12" xfId="0" applyNumberFormat="1" applyFont="1" applyFill="1" applyBorder="1" applyAlignment="1">
      <alignment horizontal="right" vertical="top" wrapText="1"/>
    </xf>
    <xf numFmtId="164" fontId="14" fillId="0" borderId="13" xfId="0" applyNumberFormat="1" applyFont="1" applyFill="1" applyBorder="1" applyAlignment="1">
      <alignment horizontal="right" vertical="top" wrapText="1"/>
    </xf>
    <xf numFmtId="164" fontId="6" fillId="0" borderId="12" xfId="0" applyNumberFormat="1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 vertical="top" wrapText="1"/>
    </xf>
    <xf numFmtId="164" fontId="3" fillId="0" borderId="0" xfId="0" applyNumberFormat="1" applyFont="1" applyFill="1" applyBorder="1" applyAlignment="1">
      <alignment horizontal="right"/>
    </xf>
    <xf numFmtId="164" fontId="14" fillId="0" borderId="0" xfId="0" applyNumberFormat="1" applyFont="1"/>
    <xf numFmtId="164" fontId="14" fillId="0" borderId="0" xfId="0" applyNumberFormat="1" applyFont="1" applyFill="1" applyBorder="1"/>
    <xf numFmtId="0" fontId="0" fillId="0" borderId="0" xfId="0" applyBorder="1"/>
    <xf numFmtId="0" fontId="14" fillId="0" borderId="0" xfId="0" applyFont="1" applyBorder="1"/>
    <xf numFmtId="164" fontId="14" fillId="0" borderId="0" xfId="0" applyNumberFormat="1" applyFont="1" applyFill="1" applyBorder="1" applyAlignment="1">
      <alignment horizontal="right" vertical="top" wrapText="1"/>
    </xf>
    <xf numFmtId="0" fontId="6" fillId="0" borderId="0" xfId="0" applyFont="1"/>
    <xf numFmtId="165" fontId="6" fillId="0" borderId="1" xfId="0" applyNumberFormat="1" applyFont="1" applyFill="1" applyBorder="1" applyAlignment="1">
      <alignment horizontal="right" vertical="top" wrapText="1"/>
    </xf>
    <xf numFmtId="164" fontId="6" fillId="0" borderId="0" xfId="0" applyNumberFormat="1" applyFont="1"/>
    <xf numFmtId="0" fontId="6" fillId="0" borderId="0" xfId="0" applyFont="1" applyBorder="1"/>
    <xf numFmtId="164" fontId="3" fillId="0" borderId="6" xfId="0" quotePrefix="1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0" xfId="0" quotePrefix="1" applyNumberFormat="1" applyFont="1" applyBorder="1"/>
    <xf numFmtId="164" fontId="3" fillId="0" borderId="7" xfId="0" quotePrefix="1" applyNumberFormat="1" applyFont="1" applyBorder="1" applyAlignment="1">
      <alignment horizontal="center"/>
    </xf>
    <xf numFmtId="164" fontId="6" fillId="0" borderId="1" xfId="0" applyNumberFormat="1" applyFont="1" applyFill="1" applyBorder="1" applyAlignment="1">
      <alignment vertical="top" wrapText="1"/>
    </xf>
    <xf numFmtId="164" fontId="6" fillId="0" borderId="1" xfId="0" applyNumberFormat="1" applyFont="1" applyBorder="1" applyAlignment="1">
      <alignment horizontal="left" vertical="top" wrapText="1"/>
    </xf>
    <xf numFmtId="165" fontId="0" fillId="0" borderId="1" xfId="0" quotePrefix="1" applyNumberFormat="1" applyBorder="1" applyAlignment="1">
      <alignment vertical="top" wrapText="1"/>
    </xf>
    <xf numFmtId="165" fontId="0" fillId="0" borderId="1" xfId="0" applyNumberFormat="1" applyBorder="1" applyAlignment="1">
      <alignment vertical="top" wrapText="1"/>
    </xf>
    <xf numFmtId="164" fontId="6" fillId="0" borderId="1" xfId="0" quotePrefix="1" applyNumberFormat="1" applyFont="1" applyBorder="1" applyAlignment="1">
      <alignment horizontal="left" vertical="top" wrapText="1"/>
    </xf>
    <xf numFmtId="164" fontId="6" fillId="0" borderId="15" xfId="0" applyNumberFormat="1" applyFont="1" applyFill="1" applyBorder="1" applyAlignment="1">
      <alignment horizontal="left" vertical="top" wrapText="1"/>
    </xf>
    <xf numFmtId="164" fontId="6" fillId="0" borderId="1" xfId="0" applyNumberFormat="1" applyFont="1" applyBorder="1"/>
    <xf numFmtId="164" fontId="6" fillId="0" borderId="12" xfId="0" applyNumberFormat="1" applyFont="1" applyFill="1" applyBorder="1" applyAlignment="1">
      <alignment horizontal="center" vertical="top" wrapText="1"/>
    </xf>
    <xf numFmtId="164" fontId="6" fillId="0" borderId="13" xfId="0" applyNumberFormat="1" applyFont="1" applyBorder="1" applyAlignment="1">
      <alignment horizontal="center" vertical="top" wrapText="1"/>
    </xf>
    <xf numFmtId="10" fontId="6" fillId="0" borderId="12" xfId="0" applyNumberFormat="1" applyFont="1" applyBorder="1" applyAlignment="1">
      <alignment horizontal="center" vertical="top" wrapText="1"/>
    </xf>
    <xf numFmtId="164" fontId="6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left" vertical="top" wrapText="1"/>
    </xf>
    <xf numFmtId="164" fontId="3" fillId="0" borderId="16" xfId="0" applyNumberFormat="1" applyFont="1" applyBorder="1"/>
    <xf numFmtId="164" fontId="0" fillId="0" borderId="14" xfId="0" applyNumberFormat="1" applyBorder="1"/>
    <xf numFmtId="10" fontId="0" fillId="0" borderId="0" xfId="0" applyNumberFormat="1" applyBorder="1"/>
    <xf numFmtId="164" fontId="6" fillId="0" borderId="16" xfId="0" applyNumberFormat="1" applyFont="1" applyBorder="1"/>
    <xf numFmtId="164" fontId="3" fillId="0" borderId="0" xfId="0" applyNumberFormat="1" applyFont="1" applyBorder="1"/>
    <xf numFmtId="164" fontId="6" fillId="0" borderId="17" xfId="0" applyNumberFormat="1" applyFont="1" applyBorder="1"/>
    <xf numFmtId="164" fontId="6" fillId="0" borderId="14" xfId="0" applyNumberFormat="1" applyFont="1" applyBorder="1"/>
    <xf numFmtId="164" fontId="3" fillId="0" borderId="14" xfId="0" applyNumberFormat="1" applyFont="1" applyBorder="1"/>
    <xf numFmtId="164" fontId="3" fillId="0" borderId="0" xfId="0" applyNumberFormat="1" applyFont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top" wrapText="1"/>
    </xf>
    <xf numFmtId="164" fontId="6" fillId="0" borderId="14" xfId="0" applyNumberFormat="1" applyFont="1" applyBorder="1" applyAlignment="1">
      <alignment horizontal="center" vertical="top" wrapText="1"/>
    </xf>
    <xf numFmtId="10" fontId="6" fillId="0" borderId="0" xfId="0" applyNumberFormat="1" applyFont="1" applyBorder="1" applyAlignment="1">
      <alignment horizontal="center" vertical="top" wrapText="1"/>
    </xf>
    <xf numFmtId="168" fontId="0" fillId="2" borderId="17" xfId="3" applyNumberFormat="1" applyFont="1" applyBorder="1" applyAlignment="1">
      <alignment horizontal="center"/>
    </xf>
    <xf numFmtId="168" fontId="1" fillId="2" borderId="18" xfId="3" applyNumberFormat="1" applyBorder="1" applyAlignment="1">
      <alignment horizontal="center"/>
    </xf>
    <xf numFmtId="168" fontId="0" fillId="0" borderId="0" xfId="1" applyNumberFormat="1" applyFont="1"/>
    <xf numFmtId="168" fontId="0" fillId="0" borderId="0" xfId="0" applyNumberFormat="1"/>
    <xf numFmtId="0" fontId="0" fillId="2" borderId="19" xfId="3" applyFont="1" applyBorder="1"/>
    <xf numFmtId="0" fontId="1" fillId="2" borderId="20" xfId="3" applyBorder="1"/>
    <xf numFmtId="0" fontId="1" fillId="2" borderId="21" xfId="3" applyBorder="1"/>
    <xf numFmtId="0" fontId="1" fillId="2" borderId="0" xfId="3" applyBorder="1"/>
    <xf numFmtId="168" fontId="1" fillId="2" borderId="22" xfId="3" applyNumberFormat="1" applyBorder="1"/>
    <xf numFmtId="168" fontId="0" fillId="2" borderId="17" xfId="3" applyNumberFormat="1" applyFont="1" applyBorder="1" applyAlignment="1">
      <alignment horizontal="center" wrapText="1"/>
    </xf>
    <xf numFmtId="165" fontId="3" fillId="7" borderId="0" xfId="0" applyNumberFormat="1" applyFont="1" applyFill="1" applyBorder="1" applyAlignment="1">
      <alignment horizontal="right" vertical="top" wrapText="1"/>
    </xf>
    <xf numFmtId="164" fontId="6" fillId="7" borderId="12" xfId="0" applyNumberFormat="1" applyFont="1" applyFill="1" applyBorder="1" applyAlignment="1">
      <alignment horizontal="center" vertical="top" wrapText="1"/>
    </xf>
    <xf numFmtId="164" fontId="6" fillId="7" borderId="0" xfId="0" applyNumberFormat="1" applyFont="1" applyFill="1" applyBorder="1" applyAlignment="1">
      <alignment horizontal="center" vertical="top" wrapText="1"/>
    </xf>
    <xf numFmtId="164" fontId="6" fillId="7" borderId="0" xfId="0" applyNumberFormat="1" applyFont="1" applyFill="1" applyBorder="1" applyAlignment="1">
      <alignment vertical="top" wrapText="1"/>
    </xf>
    <xf numFmtId="169" fontId="6" fillId="0" borderId="0" xfId="1" applyNumberFormat="1" applyFont="1" applyBorder="1" applyAlignment="1">
      <alignment horizontal="left" vertical="top" wrapText="1"/>
    </xf>
    <xf numFmtId="164" fontId="3" fillId="0" borderId="8" xfId="0" quotePrefix="1" applyNumberFormat="1" applyFont="1" applyBorder="1" applyAlignment="1">
      <alignment horizontal="center"/>
    </xf>
    <xf numFmtId="164" fontId="6" fillId="0" borderId="15" xfId="0" quotePrefix="1" applyNumberFormat="1" applyFont="1" applyBorder="1" applyAlignment="1">
      <alignment horizontal="left" vertical="top" wrapText="1"/>
    </xf>
    <xf numFmtId="164" fontId="6" fillId="0" borderId="2" xfId="0" applyNumberFormat="1" applyFont="1" applyFill="1" applyBorder="1" applyAlignment="1">
      <alignment horizontal="left" vertical="top" wrapText="1"/>
    </xf>
    <xf numFmtId="164" fontId="6" fillId="0" borderId="20" xfId="0" applyNumberFormat="1" applyFont="1" applyBorder="1" applyAlignment="1">
      <alignment horizontal="center"/>
    </xf>
    <xf numFmtId="10" fontId="0" fillId="0" borderId="0" xfId="0" applyNumberFormat="1" applyBorder="1" applyAlignment="1"/>
    <xf numFmtId="164" fontId="0" fillId="0" borderId="4" xfId="0" applyNumberFormat="1" applyBorder="1"/>
    <xf numFmtId="164" fontId="6" fillId="0" borderId="4" xfId="0" applyNumberFormat="1" applyFont="1" applyBorder="1"/>
    <xf numFmtId="164" fontId="0" fillId="8" borderId="3" xfId="0" applyNumberFormat="1" applyFill="1" applyBorder="1"/>
    <xf numFmtId="164" fontId="0" fillId="8" borderId="5" xfId="0" applyNumberFormat="1" applyFill="1" applyBorder="1"/>
    <xf numFmtId="164" fontId="0" fillId="8" borderId="0" xfId="0" applyNumberFormat="1" applyFill="1" applyBorder="1"/>
    <xf numFmtId="164" fontId="0" fillId="8" borderId="8" xfId="0" applyNumberFormat="1" applyFill="1" applyBorder="1"/>
    <xf numFmtId="164" fontId="0" fillId="7" borderId="0" xfId="0" applyNumberFormat="1" applyFill="1" applyBorder="1"/>
    <xf numFmtId="164" fontId="0" fillId="7" borderId="0" xfId="0" applyNumberFormat="1" applyFill="1" applyBorder="1" applyAlignment="1">
      <alignment horizontal="center"/>
    </xf>
    <xf numFmtId="43" fontId="6" fillId="0" borderId="0" xfId="1" applyFont="1" applyBorder="1"/>
    <xf numFmtId="43" fontId="0" fillId="7" borderId="0" xfId="1" applyNumberFormat="1" applyFont="1" applyFill="1" applyBorder="1"/>
    <xf numFmtId="43" fontId="0" fillId="0" borderId="0" xfId="1" applyFont="1"/>
    <xf numFmtId="1" fontId="0" fillId="0" borderId="0" xfId="0" applyNumberFormat="1" applyBorder="1"/>
    <xf numFmtId="166" fontId="0" fillId="0" borderId="0" xfId="2" applyNumberFormat="1" applyFont="1"/>
    <xf numFmtId="43" fontId="6" fillId="7" borderId="0" xfId="1" applyFont="1" applyFill="1" applyBorder="1" applyAlignment="1">
      <alignment horizontal="left" vertical="top" wrapText="1"/>
    </xf>
    <xf numFmtId="0" fontId="0" fillId="9" borderId="0" xfId="0" applyFill="1"/>
    <xf numFmtId="0" fontId="0" fillId="9" borderId="0" xfId="0" applyFill="1" applyAlignment="1">
      <alignment wrapText="1"/>
    </xf>
    <xf numFmtId="0" fontId="0" fillId="9" borderId="0" xfId="0" applyFill="1" applyAlignment="1">
      <alignment horizontal="right" wrapText="1"/>
    </xf>
    <xf numFmtId="0" fontId="2" fillId="9" borderId="0" xfId="0" applyFont="1" applyFill="1"/>
    <xf numFmtId="165" fontId="3" fillId="10" borderId="0" xfId="0" applyNumberFormat="1" applyFont="1" applyFill="1" applyBorder="1" applyAlignment="1">
      <alignment horizontal="right" vertical="top" wrapText="1"/>
    </xf>
    <xf numFmtId="0" fontId="0" fillId="10" borderId="0" xfId="0" applyFill="1"/>
    <xf numFmtId="165" fontId="0" fillId="10" borderId="0" xfId="0" applyNumberFormat="1" applyFill="1"/>
    <xf numFmtId="165" fontId="0" fillId="10" borderId="0" xfId="0" applyNumberFormat="1" applyFill="1" applyBorder="1"/>
    <xf numFmtId="164" fontId="14" fillId="10" borderId="0" xfId="0" applyNumberFormat="1" applyFont="1" applyFill="1"/>
    <xf numFmtId="164" fontId="6" fillId="10" borderId="0" xfId="0" applyNumberFormat="1" applyFont="1" applyFill="1" applyBorder="1" applyAlignment="1">
      <alignment horizontal="right" vertical="top" wrapText="1"/>
    </xf>
    <xf numFmtId="164" fontId="6" fillId="10" borderId="0" xfId="0" applyNumberFormat="1" applyFont="1" applyFill="1" applyBorder="1" applyAlignment="1">
      <alignment horizontal="left" vertical="top" wrapText="1"/>
    </xf>
    <xf numFmtId="164" fontId="6" fillId="10" borderId="0" xfId="0" applyNumberFormat="1" applyFont="1" applyFill="1"/>
    <xf numFmtId="170" fontId="2" fillId="9" borderId="0" xfId="1" applyNumberFormat="1" applyFont="1" applyFill="1" applyBorder="1"/>
    <xf numFmtId="170" fontId="0" fillId="9" borderId="24" xfId="1" applyNumberFormat="1" applyFont="1" applyFill="1" applyBorder="1"/>
    <xf numFmtId="9" fontId="0" fillId="9" borderId="24" xfId="2" applyFont="1" applyFill="1" applyBorder="1"/>
    <xf numFmtId="0" fontId="0" fillId="9" borderId="24" xfId="0" applyFill="1" applyBorder="1"/>
    <xf numFmtId="170" fontId="2" fillId="9" borderId="24" xfId="1" applyNumberFormat="1" applyFont="1" applyFill="1" applyBorder="1"/>
    <xf numFmtId="9" fontId="2" fillId="9" borderId="24" xfId="2" applyFont="1" applyFill="1" applyBorder="1"/>
    <xf numFmtId="9" fontId="0" fillId="9" borderId="24" xfId="0" applyNumberFormat="1" applyFill="1" applyBorder="1"/>
    <xf numFmtId="0" fontId="0" fillId="9" borderId="26" xfId="0" applyFill="1" applyBorder="1"/>
    <xf numFmtId="9" fontId="0" fillId="9" borderId="26" xfId="0" applyNumberFormat="1" applyFill="1" applyBorder="1"/>
    <xf numFmtId="170" fontId="0" fillId="9" borderId="26" xfId="1" applyNumberFormat="1" applyFont="1" applyFill="1" applyBorder="1"/>
    <xf numFmtId="43" fontId="0" fillId="9" borderId="0" xfId="0" applyNumberFormat="1" applyFill="1"/>
    <xf numFmtId="170" fontId="0" fillId="9" borderId="0" xfId="0" applyNumberFormat="1" applyFill="1"/>
    <xf numFmtId="170" fontId="0" fillId="9" borderId="24" xfId="0" applyNumberFormat="1" applyFill="1" applyBorder="1"/>
    <xf numFmtId="170" fontId="0" fillId="9" borderId="26" xfId="0" applyNumberFormat="1" applyFill="1" applyBorder="1"/>
    <xf numFmtId="170" fontId="0" fillId="9" borderId="0" xfId="0" applyNumberFormat="1" applyFill="1" applyBorder="1"/>
    <xf numFmtId="170" fontId="2" fillId="9" borderId="25" xfId="1" applyNumberFormat="1" applyFont="1" applyFill="1" applyBorder="1"/>
    <xf numFmtId="0" fontId="2" fillId="9" borderId="24" xfId="0" applyFont="1" applyFill="1" applyBorder="1"/>
    <xf numFmtId="0" fontId="0" fillId="3" borderId="0" xfId="0" applyFill="1"/>
    <xf numFmtId="0" fontId="16" fillId="11" borderId="0" xfId="4" applyBorder="1"/>
    <xf numFmtId="0" fontId="16" fillId="11" borderId="0" xfId="4" applyBorder="1" applyAlignment="1">
      <alignment wrapText="1"/>
    </xf>
    <xf numFmtId="0" fontId="16" fillId="11" borderId="0" xfId="4" applyBorder="1" applyAlignment="1">
      <alignment horizontal="right" wrapText="1"/>
    </xf>
    <xf numFmtId="170" fontId="2" fillId="9" borderId="0" xfId="0" applyNumberFormat="1" applyFont="1" applyFill="1"/>
    <xf numFmtId="168" fontId="0" fillId="9" borderId="0" xfId="1" applyNumberFormat="1" applyFont="1" applyFill="1"/>
    <xf numFmtId="170" fontId="2" fillId="9" borderId="0" xfId="0" applyNumberFormat="1" applyFont="1" applyFill="1" applyBorder="1"/>
    <xf numFmtId="43" fontId="0" fillId="5" borderId="0" xfId="1" applyFont="1" applyFill="1"/>
    <xf numFmtId="43" fontId="0" fillId="0" borderId="0" xfId="0" applyNumberFormat="1"/>
    <xf numFmtId="43" fontId="6" fillId="0" borderId="0" xfId="1" applyNumberFormat="1" applyFont="1" applyBorder="1" applyAlignment="1">
      <alignment horizontal="right" vertical="top" wrapText="1"/>
    </xf>
    <xf numFmtId="165" fontId="3" fillId="10" borderId="0" xfId="0" applyNumberFormat="1" applyFont="1" applyFill="1" applyBorder="1"/>
    <xf numFmtId="165" fontId="17" fillId="9" borderId="0" xfId="5" applyNumberFormat="1" applyFont="1" applyFill="1" applyAlignment="1">
      <alignment wrapText="1"/>
    </xf>
    <xf numFmtId="165" fontId="18" fillId="9" borderId="0" xfId="5" applyNumberFormat="1" applyFont="1" applyFill="1" applyAlignment="1"/>
    <xf numFmtId="165" fontId="19" fillId="9" borderId="0" xfId="1" applyNumberFormat="1" applyFont="1" applyFill="1" applyBorder="1" applyAlignment="1">
      <alignment wrapText="1"/>
    </xf>
    <xf numFmtId="165" fontId="19" fillId="9" borderId="0" xfId="6" applyNumberFormat="1" applyFont="1" applyFill="1" applyAlignment="1">
      <alignment wrapText="1"/>
    </xf>
    <xf numFmtId="165" fontId="19" fillId="9" borderId="0" xfId="7" applyNumberFormat="1" applyFont="1" applyFill="1" applyAlignment="1">
      <alignment wrapText="1"/>
    </xf>
    <xf numFmtId="165" fontId="1" fillId="9" borderId="0" xfId="5" applyNumberFormat="1" applyFont="1" applyFill="1"/>
    <xf numFmtId="171" fontId="19" fillId="9" borderId="0" xfId="1" applyNumberFormat="1" applyFont="1" applyFill="1" applyBorder="1" applyAlignment="1">
      <alignment wrapText="1"/>
    </xf>
    <xf numFmtId="165" fontId="21" fillId="9" borderId="0" xfId="5" applyNumberFormat="1" applyFont="1" applyFill="1" applyBorder="1" applyAlignment="1">
      <alignment wrapText="1"/>
    </xf>
    <xf numFmtId="165" fontId="1" fillId="9" borderId="10" xfId="5" applyNumberFormat="1" applyFont="1" applyFill="1" applyBorder="1" applyAlignment="1">
      <alignment wrapText="1"/>
    </xf>
    <xf numFmtId="165" fontId="1" fillId="9" borderId="10" xfId="5" applyNumberFormat="1" applyFont="1" applyFill="1" applyBorder="1" applyAlignment="1">
      <alignment horizontal="left" vertical="top" wrapText="1"/>
    </xf>
    <xf numFmtId="172" fontId="19" fillId="9" borderId="10" xfId="6" applyNumberFormat="1" applyFont="1" applyFill="1" applyBorder="1" applyAlignment="1">
      <alignment wrapText="1"/>
    </xf>
    <xf numFmtId="165" fontId="19" fillId="9" borderId="10" xfId="7" applyNumberFormat="1" applyFont="1" applyFill="1" applyBorder="1" applyAlignment="1">
      <alignment wrapText="1"/>
    </xf>
    <xf numFmtId="0" fontId="22" fillId="9" borderId="10" xfId="5" applyFont="1" applyFill="1" applyBorder="1" applyAlignment="1">
      <alignment horizontal="left" wrapText="1"/>
    </xf>
    <xf numFmtId="173" fontId="2" fillId="9" borderId="28" xfId="1" applyNumberFormat="1" applyFont="1" applyFill="1" applyBorder="1" applyAlignment="1">
      <alignment wrapText="1"/>
    </xf>
    <xf numFmtId="165" fontId="19" fillId="9" borderId="10" xfId="6" applyNumberFormat="1" applyFont="1" applyFill="1" applyBorder="1" applyAlignment="1">
      <alignment wrapText="1"/>
    </xf>
    <xf numFmtId="0" fontId="23" fillId="9" borderId="10" xfId="5" applyFont="1" applyFill="1" applyBorder="1" applyAlignment="1">
      <alignment horizontal="left" wrapText="1"/>
    </xf>
    <xf numFmtId="171" fontId="22" fillId="9" borderId="10" xfId="5" applyNumberFormat="1" applyFont="1" applyFill="1" applyBorder="1" applyAlignment="1">
      <alignment horizontal="left" wrapText="1"/>
    </xf>
    <xf numFmtId="173" fontId="2" fillId="9" borderId="10" xfId="1" applyNumberFormat="1" applyFont="1" applyFill="1" applyBorder="1" applyAlignment="1">
      <alignment wrapText="1"/>
    </xf>
    <xf numFmtId="173" fontId="0" fillId="9" borderId="10" xfId="1" applyNumberFormat="1" applyFont="1" applyFill="1" applyBorder="1" applyAlignment="1">
      <alignment wrapText="1"/>
    </xf>
    <xf numFmtId="173" fontId="0" fillId="9" borderId="29" xfId="1" applyNumberFormat="1" applyFont="1" applyFill="1" applyBorder="1" applyAlignment="1">
      <alignment wrapText="1"/>
    </xf>
    <xf numFmtId="173" fontId="0" fillId="9" borderId="28" xfId="1" applyNumberFormat="1" applyFont="1" applyFill="1" applyBorder="1" applyAlignment="1">
      <alignment wrapText="1"/>
    </xf>
    <xf numFmtId="173" fontId="0" fillId="9" borderId="10" xfId="1" applyNumberFormat="1" applyFont="1" applyFill="1" applyBorder="1" applyAlignment="1">
      <alignment horizontal="right" wrapText="1"/>
    </xf>
    <xf numFmtId="173" fontId="2" fillId="9" borderId="28" xfId="1" applyNumberFormat="1" applyFont="1" applyFill="1" applyBorder="1" applyAlignment="1">
      <alignment horizontal="right" wrapText="1"/>
    </xf>
    <xf numFmtId="0" fontId="23" fillId="9" borderId="10" xfId="5" applyFont="1" applyFill="1" applyBorder="1" applyAlignment="1">
      <alignment horizontal="right" vertical="top" wrapText="1" indent="2"/>
    </xf>
    <xf numFmtId="171" fontId="0" fillId="9" borderId="10" xfId="1" applyNumberFormat="1" applyFont="1" applyFill="1" applyBorder="1" applyAlignment="1">
      <alignment horizontal="right" wrapText="1"/>
    </xf>
    <xf numFmtId="173" fontId="2" fillId="9" borderId="10" xfId="1" applyNumberFormat="1" applyFont="1" applyFill="1" applyBorder="1" applyAlignment="1">
      <alignment horizontal="right" wrapText="1"/>
    </xf>
    <xf numFmtId="0" fontId="0" fillId="9" borderId="10" xfId="0" applyFont="1" applyFill="1" applyBorder="1" applyAlignment="1">
      <alignment horizontal="right" wrapText="1"/>
    </xf>
    <xf numFmtId="0" fontId="0" fillId="9" borderId="28" xfId="0" applyFont="1" applyFill="1" applyBorder="1" applyAlignment="1">
      <alignment horizontal="right" wrapText="1"/>
    </xf>
    <xf numFmtId="165" fontId="19" fillId="9" borderId="10" xfId="6" applyNumberFormat="1" applyFont="1" applyFill="1" applyBorder="1" applyAlignment="1">
      <alignment horizontal="right" vertical="top" wrapText="1"/>
    </xf>
    <xf numFmtId="165" fontId="19" fillId="9" borderId="10" xfId="7" applyNumberFormat="1" applyFont="1" applyFill="1" applyBorder="1" applyAlignment="1">
      <alignment horizontal="right" vertical="top" wrapText="1"/>
    </xf>
    <xf numFmtId="165" fontId="19" fillId="9" borderId="10" xfId="1" applyNumberFormat="1" applyFont="1" applyFill="1" applyBorder="1" applyAlignment="1">
      <alignment horizontal="right" vertical="top" wrapText="1"/>
    </xf>
    <xf numFmtId="165" fontId="24" fillId="9" borderId="28" xfId="7" applyNumberFormat="1" applyFont="1" applyFill="1" applyBorder="1" applyAlignment="1">
      <alignment horizontal="right" vertical="top" wrapText="1"/>
    </xf>
    <xf numFmtId="171" fontId="19" fillId="9" borderId="10" xfId="1" applyNumberFormat="1" applyFont="1" applyFill="1" applyBorder="1" applyAlignment="1">
      <alignment horizontal="right" vertical="top" wrapText="1"/>
    </xf>
    <xf numFmtId="0" fontId="2" fillId="9" borderId="10" xfId="0" applyFont="1" applyFill="1" applyBorder="1" applyAlignment="1">
      <alignment horizontal="right"/>
    </xf>
    <xf numFmtId="0" fontId="0" fillId="9" borderId="10" xfId="0" applyFont="1" applyFill="1" applyBorder="1"/>
    <xf numFmtId="0" fontId="0" fillId="9" borderId="29" xfId="0" applyFont="1" applyFill="1" applyBorder="1"/>
    <xf numFmtId="0" fontId="0" fillId="9" borderId="28" xfId="0" applyFont="1" applyFill="1" applyBorder="1"/>
    <xf numFmtId="165" fontId="1" fillId="9" borderId="0" xfId="5" applyNumberFormat="1" applyFont="1" applyFill="1" applyAlignment="1">
      <alignment wrapText="1"/>
    </xf>
    <xf numFmtId="166" fontId="24" fillId="9" borderId="14" xfId="1" applyNumberFormat="1" applyFont="1" applyFill="1" applyBorder="1" applyAlignment="1">
      <alignment wrapText="1"/>
    </xf>
    <xf numFmtId="0" fontId="0" fillId="9" borderId="0" xfId="0" applyFont="1" applyFill="1" applyBorder="1"/>
    <xf numFmtId="0" fontId="0" fillId="9" borderId="17" xfId="0" applyFont="1" applyFill="1" applyBorder="1"/>
    <xf numFmtId="0" fontId="0" fillId="9" borderId="14" xfId="0" applyFont="1" applyFill="1" applyBorder="1"/>
    <xf numFmtId="172" fontId="19" fillId="9" borderId="0" xfId="1" applyNumberFormat="1" applyFont="1" applyFill="1" applyBorder="1" applyAlignment="1">
      <alignment wrapText="1"/>
    </xf>
    <xf numFmtId="172" fontId="24" fillId="9" borderId="14" xfId="1" applyNumberFormat="1" applyFont="1" applyFill="1" applyBorder="1" applyAlignment="1">
      <alignment wrapText="1"/>
    </xf>
    <xf numFmtId="172" fontId="19" fillId="9" borderId="0" xfId="1" applyNumberFormat="1" applyFont="1" applyFill="1" applyAlignment="1">
      <alignment wrapText="1"/>
    </xf>
    <xf numFmtId="172" fontId="19" fillId="9" borderId="0" xfId="7" applyNumberFormat="1" applyFont="1" applyFill="1" applyAlignment="1">
      <alignment wrapText="1"/>
    </xf>
    <xf numFmtId="172" fontId="19" fillId="9" borderId="0" xfId="6" applyNumberFormat="1" applyFont="1" applyFill="1" applyAlignment="1">
      <alignment wrapText="1"/>
    </xf>
    <xf numFmtId="172" fontId="2" fillId="9" borderId="0" xfId="0" applyNumberFormat="1" applyFont="1" applyFill="1"/>
    <xf numFmtId="166" fontId="1" fillId="9" borderId="0" xfId="2" applyNumberFormat="1" applyFont="1" applyFill="1" applyBorder="1"/>
    <xf numFmtId="172" fontId="1" fillId="9" borderId="17" xfId="2" applyNumberFormat="1" applyFont="1" applyFill="1" applyBorder="1"/>
    <xf numFmtId="166" fontId="1" fillId="9" borderId="14" xfId="2" applyNumberFormat="1" applyFont="1" applyFill="1" applyBorder="1"/>
    <xf numFmtId="172" fontId="1" fillId="9" borderId="0" xfId="8" applyNumberFormat="1" applyFont="1" applyFill="1" applyAlignment="1">
      <alignment wrapText="1"/>
    </xf>
    <xf numFmtId="172" fontId="19" fillId="9" borderId="0" xfId="7" applyNumberFormat="1" applyFont="1" applyFill="1" applyBorder="1" applyAlignment="1">
      <alignment wrapText="1"/>
    </xf>
    <xf numFmtId="165" fontId="24" fillId="9" borderId="14" xfId="7" applyNumberFormat="1" applyFont="1" applyFill="1" applyBorder="1" applyAlignment="1">
      <alignment wrapText="1"/>
    </xf>
    <xf numFmtId="174" fontId="0" fillId="9" borderId="0" xfId="2" applyNumberFormat="1" applyFont="1" applyFill="1"/>
    <xf numFmtId="174" fontId="1" fillId="9" borderId="0" xfId="2" applyNumberFormat="1" applyFont="1" applyFill="1"/>
    <xf numFmtId="172" fontId="24" fillId="9" borderId="14" xfId="7" applyNumberFormat="1" applyFont="1" applyFill="1" applyBorder="1" applyAlignment="1">
      <alignment wrapText="1"/>
    </xf>
    <xf numFmtId="174" fontId="2" fillId="9" borderId="0" xfId="2" applyNumberFormat="1" applyFont="1" applyFill="1"/>
    <xf numFmtId="165" fontId="0" fillId="9" borderId="0" xfId="5" applyNumberFormat="1" applyFont="1" applyFill="1" applyAlignment="1">
      <alignment wrapText="1"/>
    </xf>
    <xf numFmtId="165" fontId="2" fillId="9" borderId="0" xfId="5" applyNumberFormat="1" applyFont="1" applyFill="1" applyAlignment="1">
      <alignment wrapText="1"/>
    </xf>
    <xf numFmtId="165" fontId="0" fillId="9" borderId="0" xfId="5" applyNumberFormat="1" applyFont="1" applyFill="1"/>
    <xf numFmtId="165" fontId="19" fillId="9" borderId="0" xfId="1" applyNumberFormat="1" applyFont="1" applyFill="1" applyBorder="1"/>
    <xf numFmtId="165" fontId="19" fillId="9" borderId="0" xfId="6" applyNumberFormat="1" applyFont="1" applyFill="1"/>
    <xf numFmtId="165" fontId="19" fillId="9" borderId="0" xfId="7" applyNumberFormat="1" applyFont="1" applyFill="1"/>
    <xf numFmtId="165" fontId="1" fillId="9" borderId="0" xfId="5" applyNumberFormat="1" applyFont="1" applyFill="1" applyBorder="1"/>
    <xf numFmtId="170" fontId="2" fillId="9" borderId="24" xfId="1" applyNumberFormat="1" applyFont="1" applyFill="1" applyBorder="1" applyAlignment="1">
      <alignment wrapText="1"/>
    </xf>
    <xf numFmtId="0" fontId="0" fillId="9" borderId="0" xfId="0" applyFont="1" applyFill="1"/>
    <xf numFmtId="3" fontId="25" fillId="9" borderId="0" xfId="5" applyNumberFormat="1" applyFont="1" applyFill="1" applyBorder="1" applyAlignment="1">
      <alignment horizontal="center" wrapText="1"/>
    </xf>
    <xf numFmtId="175" fontId="28" fillId="14" borderId="0" xfId="9" applyFill="1"/>
    <xf numFmtId="175" fontId="6" fillId="14" borderId="0" xfId="9" applyFont="1" applyFill="1" applyAlignment="1" applyProtection="1">
      <alignment horizontal="left"/>
    </xf>
    <xf numFmtId="175" fontId="6" fillId="14" borderId="0" xfId="9" applyFont="1" applyFill="1"/>
    <xf numFmtId="0" fontId="26" fillId="9" borderId="17" xfId="0" applyFont="1" applyFill="1" applyBorder="1"/>
    <xf numFmtId="0" fontId="27" fillId="9" borderId="17" xfId="0" applyFont="1" applyFill="1" applyBorder="1"/>
    <xf numFmtId="43" fontId="2" fillId="9" borderId="0" xfId="0" applyNumberFormat="1" applyFont="1" applyFill="1"/>
    <xf numFmtId="169" fontId="0" fillId="0" borderId="0" xfId="1" applyNumberFormat="1" applyFont="1"/>
    <xf numFmtId="170" fontId="6" fillId="0" borderId="0" xfId="1" applyNumberFormat="1" applyFont="1" applyFill="1" applyBorder="1"/>
    <xf numFmtId="170" fontId="0" fillId="0" borderId="0" xfId="1" applyNumberFormat="1" applyFont="1" applyBorder="1"/>
    <xf numFmtId="168" fontId="0" fillId="0" borderId="0" xfId="1" applyNumberFormat="1" applyFont="1" applyBorder="1"/>
    <xf numFmtId="43" fontId="30" fillId="0" borderId="0" xfId="0" applyNumberFormat="1" applyFont="1"/>
    <xf numFmtId="0" fontId="31" fillId="8" borderId="0" xfId="0" applyFont="1" applyFill="1" applyAlignment="1">
      <alignment horizontal="center"/>
    </xf>
    <xf numFmtId="0" fontId="3" fillId="0" borderId="0" xfId="0" applyFont="1"/>
    <xf numFmtId="175" fontId="6" fillId="14" borderId="0" xfId="9" applyFont="1" applyFill="1" applyAlignment="1" applyProtection="1">
      <alignment horizontal="left" vertical="top" wrapText="1"/>
    </xf>
    <xf numFmtId="3" fontId="6" fillId="14" borderId="0" xfId="9" applyNumberFormat="1" applyFont="1" applyFill="1" applyAlignment="1" applyProtection="1">
      <alignment horizontal="left" vertical="top" wrapText="1"/>
    </xf>
    <xf numFmtId="3" fontId="6" fillId="0" borderId="0" xfId="9" applyNumberFormat="1" applyFont="1" applyFill="1" applyProtection="1"/>
    <xf numFmtId="3" fontId="6" fillId="0" borderId="0" xfId="9" applyNumberFormat="1" applyFont="1"/>
    <xf numFmtId="3" fontId="0" fillId="0" borderId="0" xfId="0" applyNumberFormat="1"/>
    <xf numFmtId="170" fontId="30" fillId="0" borderId="0" xfId="1" applyNumberFormat="1" applyFont="1"/>
    <xf numFmtId="170" fontId="0" fillId="9" borderId="0" xfId="1" applyNumberFormat="1" applyFont="1" applyFill="1"/>
    <xf numFmtId="170" fontId="0" fillId="0" borderId="0" xfId="1" applyNumberFormat="1" applyFont="1"/>
    <xf numFmtId="170" fontId="0" fillId="9" borderId="0" xfId="0" applyNumberFormat="1" applyFont="1" applyFill="1" applyBorder="1"/>
    <xf numFmtId="169" fontId="29" fillId="9" borderId="0" xfId="1" applyNumberFormat="1" applyFont="1" applyFill="1" applyBorder="1"/>
    <xf numFmtId="169" fontId="30" fillId="9" borderId="0" xfId="1" applyNumberFormat="1" applyFont="1" applyFill="1"/>
    <xf numFmtId="43" fontId="29" fillId="9" borderId="0" xfId="4" applyNumberFormat="1" applyFont="1" applyFill="1" applyBorder="1"/>
    <xf numFmtId="43" fontId="30" fillId="9" borderId="0" xfId="0" applyNumberFormat="1" applyFont="1" applyFill="1"/>
    <xf numFmtId="0" fontId="0" fillId="0" borderId="0" xfId="0" applyAlignment="1">
      <alignment wrapText="1"/>
    </xf>
    <xf numFmtId="43" fontId="0" fillId="9" borderId="0" xfId="1" applyNumberFormat="1" applyFont="1" applyFill="1"/>
    <xf numFmtId="3" fontId="16" fillId="11" borderId="0" xfId="4" applyNumberFormat="1" applyBorder="1"/>
    <xf numFmtId="0" fontId="32" fillId="0" borderId="0" xfId="0" applyFont="1"/>
    <xf numFmtId="0" fontId="25" fillId="9" borderId="0" xfId="0" applyFont="1" applyFill="1"/>
    <xf numFmtId="0" fontId="0" fillId="9" borderId="30" xfId="0" applyFill="1" applyBorder="1"/>
    <xf numFmtId="169" fontId="29" fillId="9" borderId="30" xfId="1" applyNumberFormat="1" applyFont="1" applyFill="1" applyBorder="1"/>
    <xf numFmtId="169" fontId="30" fillId="9" borderId="30" xfId="1" applyNumberFormat="1" applyFont="1" applyFill="1" applyBorder="1"/>
    <xf numFmtId="43" fontId="29" fillId="9" borderId="30" xfId="4" applyNumberFormat="1" applyFont="1" applyFill="1" applyBorder="1"/>
    <xf numFmtId="43" fontId="30" fillId="9" borderId="30" xfId="0" applyNumberFormat="1" applyFont="1" applyFill="1" applyBorder="1"/>
    <xf numFmtId="170" fontId="2" fillId="9" borderId="30" xfId="0" applyNumberFormat="1" applyFont="1" applyFill="1" applyBorder="1"/>
    <xf numFmtId="170" fontId="0" fillId="9" borderId="30" xfId="0" applyNumberFormat="1" applyFont="1" applyFill="1" applyBorder="1"/>
    <xf numFmtId="170" fontId="29" fillId="9" borderId="30" xfId="1" applyNumberFormat="1" applyFont="1" applyFill="1" applyBorder="1"/>
    <xf numFmtId="170" fontId="30" fillId="9" borderId="30" xfId="1" applyNumberFormat="1" applyFont="1" applyFill="1" applyBorder="1"/>
    <xf numFmtId="170" fontId="0" fillId="9" borderId="30" xfId="1" applyNumberFormat="1" applyFont="1" applyFill="1" applyBorder="1"/>
    <xf numFmtId="0" fontId="0" fillId="9" borderId="31" xfId="0" applyFill="1" applyBorder="1"/>
    <xf numFmtId="169" fontId="29" fillId="9" borderId="31" xfId="1" applyNumberFormat="1" applyFont="1" applyFill="1" applyBorder="1"/>
    <xf numFmtId="169" fontId="30" fillId="9" borderId="31" xfId="1" applyNumberFormat="1" applyFont="1" applyFill="1" applyBorder="1"/>
    <xf numFmtId="43" fontId="29" fillId="9" borderId="31" xfId="4" applyNumberFormat="1" applyFont="1" applyFill="1" applyBorder="1"/>
    <xf numFmtId="43" fontId="30" fillId="9" borderId="31" xfId="0" applyNumberFormat="1" applyFont="1" applyFill="1" applyBorder="1"/>
    <xf numFmtId="0" fontId="0" fillId="9" borderId="3" xfId="0" applyFill="1" applyBorder="1"/>
    <xf numFmtId="0" fontId="0" fillId="9" borderId="1" xfId="0" applyFill="1" applyBorder="1"/>
    <xf numFmtId="0" fontId="29" fillId="9" borderId="1" xfId="4" applyFont="1" applyFill="1" applyBorder="1" applyAlignment="1">
      <alignment wrapText="1"/>
    </xf>
    <xf numFmtId="0" fontId="16" fillId="9" borderId="1" xfId="4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9" borderId="2" xfId="0" applyFill="1" applyBorder="1" applyAlignment="1">
      <alignment wrapText="1"/>
    </xf>
    <xf numFmtId="0" fontId="0" fillId="9" borderId="8" xfId="0" applyFill="1" applyBorder="1"/>
    <xf numFmtId="0" fontId="0" fillId="9" borderId="6" xfId="0" applyFill="1" applyBorder="1"/>
    <xf numFmtId="0" fontId="29" fillId="9" borderId="6" xfId="4" applyFont="1" applyFill="1" applyBorder="1" applyAlignment="1">
      <alignment horizontal="right" wrapText="1"/>
    </xf>
    <xf numFmtId="0" fontId="16" fillId="9" borderId="6" xfId="4" applyFill="1" applyBorder="1" applyAlignment="1">
      <alignment horizontal="right" wrapText="1"/>
    </xf>
    <xf numFmtId="0" fontId="0" fillId="9" borderId="6" xfId="0" applyFill="1" applyBorder="1" applyAlignment="1">
      <alignment horizontal="right"/>
    </xf>
    <xf numFmtId="0" fontId="0" fillId="9" borderId="7" xfId="0" applyFill="1" applyBorder="1" applyAlignment="1">
      <alignment horizontal="right"/>
    </xf>
    <xf numFmtId="0" fontId="0" fillId="9" borderId="32" xfId="0" applyFill="1" applyBorder="1"/>
    <xf numFmtId="0" fontId="0" fillId="9" borderId="33" xfId="0" applyFill="1" applyBorder="1"/>
    <xf numFmtId="169" fontId="29" fillId="9" borderId="33" xfId="1" applyNumberFormat="1" applyFont="1" applyFill="1" applyBorder="1"/>
    <xf numFmtId="169" fontId="30" fillId="9" borderId="33" xfId="1" applyNumberFormat="1" applyFont="1" applyFill="1" applyBorder="1"/>
    <xf numFmtId="43" fontId="29" fillId="9" borderId="33" xfId="4" applyNumberFormat="1" applyFont="1" applyFill="1" applyBorder="1"/>
    <xf numFmtId="43" fontId="30" fillId="9" borderId="33" xfId="0" applyNumberFormat="1" applyFont="1" applyFill="1" applyBorder="1"/>
    <xf numFmtId="43" fontId="0" fillId="9" borderId="34" xfId="0" applyNumberFormat="1" applyFill="1" applyBorder="1"/>
    <xf numFmtId="0" fontId="0" fillId="9" borderId="35" xfId="0" applyFont="1" applyFill="1" applyBorder="1"/>
    <xf numFmtId="43" fontId="0" fillId="9" borderId="36" xfId="1" applyNumberFormat="1" applyFont="1" applyFill="1" applyBorder="1"/>
    <xf numFmtId="43" fontId="0" fillId="9" borderId="36" xfId="1" applyFont="1" applyFill="1" applyBorder="1"/>
    <xf numFmtId="0" fontId="0" fillId="9" borderId="37" xfId="0" applyFont="1" applyFill="1" applyBorder="1"/>
    <xf numFmtId="170" fontId="0" fillId="9" borderId="38" xfId="0" applyNumberFormat="1" applyFont="1" applyFill="1" applyBorder="1"/>
    <xf numFmtId="169" fontId="29" fillId="9" borderId="38" xfId="1" applyNumberFormat="1" applyFont="1" applyFill="1" applyBorder="1"/>
    <xf numFmtId="169" fontId="30" fillId="9" borderId="38" xfId="1" applyNumberFormat="1" applyFont="1" applyFill="1" applyBorder="1"/>
    <xf numFmtId="43" fontId="29" fillId="9" borderId="38" xfId="4" applyNumberFormat="1" applyFont="1" applyFill="1" applyBorder="1"/>
    <xf numFmtId="43" fontId="30" fillId="9" borderId="38" xfId="0" applyNumberFormat="1" applyFont="1" applyFill="1" applyBorder="1"/>
    <xf numFmtId="0" fontId="0" fillId="9" borderId="38" xfId="0" applyFill="1" applyBorder="1"/>
    <xf numFmtId="43" fontId="0" fillId="9" borderId="39" xfId="1" applyNumberFormat="1" applyFont="1" applyFill="1" applyBorder="1"/>
    <xf numFmtId="0" fontId="34" fillId="9" borderId="0" xfId="0" applyFont="1" applyFill="1"/>
    <xf numFmtId="0" fontId="0" fillId="9" borderId="40" xfId="0" applyFill="1" applyBorder="1"/>
    <xf numFmtId="43" fontId="0" fillId="9" borderId="41" xfId="0" applyNumberFormat="1" applyFill="1" applyBorder="1"/>
    <xf numFmtId="0" fontId="0" fillId="9" borderId="40" xfId="0" applyFont="1" applyFill="1" applyBorder="1"/>
    <xf numFmtId="170" fontId="0" fillId="9" borderId="31" xfId="0" applyNumberFormat="1" applyFont="1" applyFill="1" applyBorder="1"/>
    <xf numFmtId="43" fontId="0" fillId="9" borderId="41" xfId="1" applyNumberFormat="1" applyFont="1" applyFill="1" applyBorder="1"/>
    <xf numFmtId="0" fontId="0" fillId="9" borderId="42" xfId="0" applyFont="1" applyFill="1" applyBorder="1"/>
    <xf numFmtId="170" fontId="0" fillId="9" borderId="43" xfId="0" applyNumberFormat="1" applyFont="1" applyFill="1" applyBorder="1"/>
    <xf numFmtId="169" fontId="29" fillId="9" borderId="43" xfId="1" applyNumberFormat="1" applyFont="1" applyFill="1" applyBorder="1"/>
    <xf numFmtId="169" fontId="30" fillId="9" borderId="43" xfId="1" applyNumberFormat="1" applyFont="1" applyFill="1" applyBorder="1"/>
    <xf numFmtId="43" fontId="29" fillId="9" borderId="43" xfId="4" applyNumberFormat="1" applyFont="1" applyFill="1" applyBorder="1"/>
    <xf numFmtId="43" fontId="30" fillId="9" borderId="43" xfId="0" applyNumberFormat="1" applyFont="1" applyFill="1" applyBorder="1"/>
    <xf numFmtId="0" fontId="0" fillId="9" borderId="43" xfId="0" applyFill="1" applyBorder="1"/>
    <xf numFmtId="43" fontId="0" fillId="9" borderId="44" xfId="1" applyNumberFormat="1" applyFont="1" applyFill="1" applyBorder="1"/>
    <xf numFmtId="0" fontId="0" fillId="3" borderId="3" xfId="0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4" xfId="0" applyFill="1" applyBorder="1"/>
    <xf numFmtId="165" fontId="1" fillId="3" borderId="5" xfId="5" applyNumberFormat="1" applyFont="1" applyFill="1" applyBorder="1" applyAlignment="1">
      <alignment wrapText="1"/>
    </xf>
    <xf numFmtId="169" fontId="19" fillId="3" borderId="0" xfId="1" applyNumberFormat="1" applyFont="1" applyFill="1" applyBorder="1" applyAlignment="1">
      <alignment wrapText="1"/>
    </xf>
    <xf numFmtId="169" fontId="0" fillId="3" borderId="0" xfId="1" applyNumberFormat="1" applyFont="1" applyFill="1" applyBorder="1"/>
    <xf numFmtId="169" fontId="0" fillId="3" borderId="0" xfId="0" applyNumberFormat="1" applyFill="1" applyBorder="1"/>
    <xf numFmtId="171" fontId="19" fillId="3" borderId="0" xfId="1" applyNumberFormat="1" applyFont="1" applyFill="1" applyBorder="1" applyAlignment="1">
      <alignment wrapText="1"/>
    </xf>
    <xf numFmtId="165" fontId="0" fillId="3" borderId="5" xfId="5" applyNumberFormat="1" applyFont="1" applyFill="1" applyBorder="1" applyAlignment="1">
      <alignment wrapText="1"/>
    </xf>
    <xf numFmtId="165" fontId="2" fillId="3" borderId="5" xfId="5" applyNumberFormat="1" applyFont="1" applyFill="1" applyBorder="1" applyAlignment="1">
      <alignment wrapText="1"/>
    </xf>
    <xf numFmtId="170" fontId="0" fillId="3" borderId="0" xfId="1" applyNumberFormat="1" applyFont="1" applyFill="1" applyBorder="1"/>
    <xf numFmtId="0" fontId="0" fillId="3" borderId="8" xfId="0" applyFill="1" applyBorder="1"/>
    <xf numFmtId="0" fontId="0" fillId="3" borderId="6" xfId="0" applyFill="1" applyBorder="1"/>
    <xf numFmtId="0" fontId="0" fillId="3" borderId="7" xfId="0" applyFill="1" applyBorder="1"/>
    <xf numFmtId="43" fontId="32" fillId="0" borderId="0" xfId="1" applyFont="1"/>
    <xf numFmtId="0" fontId="32" fillId="3" borderId="3" xfId="0" applyFont="1" applyFill="1" applyBorder="1"/>
    <xf numFmtId="0" fontId="32" fillId="3" borderId="5" xfId="0" applyFont="1" applyFill="1" applyBorder="1"/>
    <xf numFmtId="0" fontId="32" fillId="3" borderId="8" xfId="0" applyFont="1" applyFill="1" applyBorder="1"/>
    <xf numFmtId="0" fontId="0" fillId="3" borderId="45" xfId="0" applyFill="1" applyBorder="1"/>
    <xf numFmtId="0" fontId="0" fillId="3" borderId="46" xfId="0" applyFill="1" applyBorder="1"/>
    <xf numFmtId="0" fontId="0" fillId="3" borderId="47" xfId="0" applyFill="1" applyBorder="1"/>
    <xf numFmtId="170" fontId="0" fillId="0" borderId="0" xfId="1" applyNumberFormat="1" applyFont="1" applyAlignment="1">
      <alignment wrapText="1"/>
    </xf>
    <xf numFmtId="0" fontId="32" fillId="9" borderId="0" xfId="0" applyFont="1" applyFill="1"/>
    <xf numFmtId="10" fontId="0" fillId="0" borderId="0" xfId="2" applyNumberFormat="1" applyFont="1"/>
    <xf numFmtId="43" fontId="0" fillId="9" borderId="0" xfId="0" applyNumberFormat="1" applyFill="1" applyAlignment="1">
      <alignment horizontal="right" wrapText="1"/>
    </xf>
    <xf numFmtId="166" fontId="0" fillId="9" borderId="0" xfId="2" applyNumberFormat="1" applyFont="1" applyFill="1"/>
    <xf numFmtId="166" fontId="0" fillId="15" borderId="0" xfId="2" applyNumberFormat="1" applyFont="1" applyFill="1"/>
    <xf numFmtId="170" fontId="0" fillId="15" borderId="0" xfId="0" applyNumberFormat="1" applyFill="1" applyBorder="1"/>
    <xf numFmtId="0" fontId="0" fillId="0" borderId="0" xfId="0" applyFill="1"/>
    <xf numFmtId="170" fontId="2" fillId="0" borderId="0" xfId="0" applyNumberFormat="1" applyFont="1" applyFill="1" applyBorder="1"/>
    <xf numFmtId="43" fontId="19" fillId="9" borderId="0" xfId="1" applyNumberFormat="1" applyFont="1" applyFill="1" applyAlignment="1">
      <alignment horizontal="right" wrapText="1"/>
    </xf>
    <xf numFmtId="43" fontId="1" fillId="9" borderId="0" xfId="1" applyNumberFormat="1" applyFont="1" applyFill="1" applyAlignment="1">
      <alignment horizontal="right"/>
    </xf>
    <xf numFmtId="43" fontId="19" fillId="9" borderId="0" xfId="1" applyNumberFormat="1" applyFont="1" applyFill="1" applyBorder="1" applyAlignment="1">
      <alignment horizontal="right" wrapText="1"/>
    </xf>
    <xf numFmtId="43" fontId="2" fillId="9" borderId="0" xfId="1" applyNumberFormat="1" applyFont="1" applyFill="1" applyAlignment="1">
      <alignment horizontal="right"/>
    </xf>
    <xf numFmtId="4" fontId="19" fillId="9" borderId="0" xfId="1" applyNumberFormat="1" applyFont="1" applyFill="1" applyAlignment="1">
      <alignment wrapText="1"/>
    </xf>
    <xf numFmtId="0" fontId="0" fillId="9" borderId="10" xfId="5" applyFont="1" applyFill="1" applyBorder="1" applyAlignment="1">
      <alignment horizontal="left" wrapText="1"/>
    </xf>
    <xf numFmtId="166" fontId="0" fillId="9" borderId="14" xfId="2" applyNumberFormat="1" applyFont="1" applyFill="1" applyBorder="1"/>
    <xf numFmtId="0" fontId="17" fillId="9" borderId="0" xfId="0" applyFont="1" applyFill="1"/>
    <xf numFmtId="3" fontId="35" fillId="9" borderId="0" xfId="5" applyNumberFormat="1" applyFont="1" applyFill="1" applyAlignment="1"/>
    <xf numFmtId="3" fontId="36" fillId="9" borderId="0" xfId="5" applyNumberFormat="1" applyFont="1" applyFill="1" applyAlignment="1"/>
    <xf numFmtId="3" fontId="17" fillId="9" borderId="0" xfId="5" applyNumberFormat="1" applyFont="1" applyFill="1" applyAlignment="1"/>
    <xf numFmtId="3" fontId="17" fillId="9" borderId="0" xfId="5" applyNumberFormat="1" applyFont="1" applyFill="1" applyBorder="1" applyAlignment="1">
      <alignment horizontal="right"/>
    </xf>
    <xf numFmtId="3" fontId="21" fillId="9" borderId="0" xfId="7" applyNumberFormat="1" applyFont="1" applyFill="1" applyBorder="1" applyAlignment="1">
      <alignment wrapText="1"/>
    </xf>
    <xf numFmtId="3" fontId="17" fillId="9" borderId="0" xfId="7" applyNumberFormat="1" applyFont="1" applyFill="1" applyBorder="1" applyAlignment="1">
      <alignment wrapText="1"/>
    </xf>
    <xf numFmtId="165" fontId="17" fillId="9" borderId="0" xfId="5" applyNumberFormat="1" applyFont="1" applyFill="1"/>
    <xf numFmtId="165" fontId="1" fillId="9" borderId="10" xfId="5" applyNumberFormat="1" applyFont="1" applyFill="1" applyBorder="1" applyAlignment="1">
      <alignment horizontal="left" wrapText="1"/>
    </xf>
    <xf numFmtId="0" fontId="2" fillId="9" borderId="10" xfId="5" applyFont="1" applyFill="1" applyBorder="1" applyAlignment="1">
      <alignment horizontal="left" wrapText="1"/>
    </xf>
    <xf numFmtId="0" fontId="37" fillId="9" borderId="10" xfId="5" applyFont="1" applyFill="1" applyBorder="1" applyAlignment="1">
      <alignment horizontal="left" wrapText="1"/>
    </xf>
    <xf numFmtId="0" fontId="1" fillId="9" borderId="10" xfId="5" applyFont="1" applyFill="1" applyBorder="1" applyAlignment="1">
      <alignment horizontal="left" wrapText="1"/>
    </xf>
    <xf numFmtId="0" fontId="1" fillId="9" borderId="28" xfId="5" applyFont="1" applyFill="1" applyBorder="1" applyAlignment="1">
      <alignment horizontal="left" wrapText="1"/>
    </xf>
    <xf numFmtId="0" fontId="1" fillId="9" borderId="0" xfId="0" applyFont="1" applyFill="1"/>
    <xf numFmtId="0" fontId="19" fillId="9" borderId="0" xfId="0" applyFont="1" applyFill="1"/>
    <xf numFmtId="173" fontId="1" fillId="9" borderId="10" xfId="1" applyNumberFormat="1" applyFont="1" applyFill="1" applyBorder="1" applyAlignment="1">
      <alignment horizontal="right" wrapText="1"/>
    </xf>
    <xf numFmtId="0" fontId="1" fillId="9" borderId="10" xfId="5" applyFont="1" applyFill="1" applyBorder="1" applyAlignment="1">
      <alignment horizontal="right" vertical="top" wrapText="1" indent="2"/>
    </xf>
    <xf numFmtId="0" fontId="1" fillId="9" borderId="28" xfId="0" applyFont="1" applyFill="1" applyBorder="1" applyAlignment="1">
      <alignment horizontal="right" wrapText="1"/>
    </xf>
    <xf numFmtId="165" fontId="24" fillId="9" borderId="10" xfId="7" applyNumberFormat="1" applyFont="1" applyFill="1" applyBorder="1" applyAlignment="1">
      <alignment horizontal="right" vertical="top" wrapText="1"/>
    </xf>
    <xf numFmtId="0" fontId="1" fillId="9" borderId="28" xfId="0" applyFont="1" applyFill="1" applyBorder="1"/>
    <xf numFmtId="166" fontId="24" fillId="9" borderId="0" xfId="1" applyNumberFormat="1" applyFont="1" applyFill="1" applyBorder="1" applyAlignment="1">
      <alignment wrapText="1"/>
    </xf>
    <xf numFmtId="166" fontId="19" fillId="9" borderId="0" xfId="1" applyNumberFormat="1" applyFont="1" applyFill="1" applyBorder="1" applyAlignment="1">
      <alignment wrapText="1"/>
    </xf>
    <xf numFmtId="0" fontId="0" fillId="9" borderId="14" xfId="0" applyFill="1" applyBorder="1"/>
    <xf numFmtId="172" fontId="24" fillId="9" borderId="0" xfId="1" applyNumberFormat="1" applyFont="1" applyFill="1" applyBorder="1" applyAlignment="1">
      <alignment wrapText="1"/>
    </xf>
    <xf numFmtId="172" fontId="0" fillId="9" borderId="0" xfId="0" applyNumberFormat="1" applyFill="1"/>
    <xf numFmtId="172" fontId="24" fillId="9" borderId="0" xfId="7" applyNumberFormat="1" applyFont="1" applyFill="1" applyAlignment="1">
      <alignment wrapText="1"/>
    </xf>
    <xf numFmtId="4" fontId="19" fillId="9" borderId="0" xfId="7" applyNumberFormat="1" applyFont="1" applyFill="1" applyAlignment="1">
      <alignment wrapText="1"/>
    </xf>
    <xf numFmtId="165" fontId="24" fillId="9" borderId="0" xfId="5" applyNumberFormat="1" applyFont="1" applyFill="1"/>
    <xf numFmtId="3" fontId="38" fillId="9" borderId="0" xfId="5" applyNumberFormat="1" applyFont="1" applyFill="1" applyAlignment="1"/>
    <xf numFmtId="165" fontId="0" fillId="9" borderId="0" xfId="5" applyNumberFormat="1" applyFont="1" applyFill="1" applyAlignment="1"/>
    <xf numFmtId="3" fontId="17" fillId="9" borderId="0" xfId="0" applyNumberFormat="1" applyFont="1" applyFill="1"/>
    <xf numFmtId="172" fontId="39" fillId="9" borderId="0" xfId="1" applyNumberFormat="1" applyFont="1" applyFill="1" applyBorder="1" applyAlignment="1">
      <alignment wrapText="1"/>
    </xf>
    <xf numFmtId="172" fontId="40" fillId="9" borderId="0" xfId="6" applyNumberFormat="1" applyFont="1" applyFill="1" applyAlignment="1">
      <alignment wrapText="1"/>
    </xf>
    <xf numFmtId="172" fontId="40" fillId="9" borderId="0" xfId="1" applyNumberFormat="1" applyFont="1" applyFill="1" applyBorder="1" applyAlignment="1">
      <alignment wrapText="1"/>
    </xf>
    <xf numFmtId="172" fontId="39" fillId="9" borderId="0" xfId="0" applyNumberFormat="1" applyFont="1" applyFill="1"/>
    <xf numFmtId="166" fontId="40" fillId="9" borderId="14" xfId="2" applyNumberFormat="1" applyFont="1" applyFill="1" applyBorder="1"/>
    <xf numFmtId="166" fontId="0" fillId="9" borderId="0" xfId="2" applyNumberFormat="1" applyFont="1" applyFill="1" applyBorder="1"/>
    <xf numFmtId="0" fontId="0" fillId="9" borderId="0" xfId="0" applyFill="1" applyAlignment="1">
      <alignment horizontal="left" wrapText="1"/>
    </xf>
    <xf numFmtId="165" fontId="1" fillId="9" borderId="0" xfId="5" applyNumberFormat="1" applyFont="1" applyFill="1" applyAlignment="1">
      <alignment horizontal="left" wrapText="1"/>
    </xf>
    <xf numFmtId="165" fontId="19" fillId="9" borderId="0" xfId="7" applyNumberFormat="1" applyFont="1" applyFill="1" applyAlignment="1">
      <alignment horizontal="left" wrapText="1"/>
    </xf>
    <xf numFmtId="165" fontId="19" fillId="9" borderId="0" xfId="1" applyNumberFormat="1" applyFont="1" applyFill="1" applyBorder="1" applyAlignment="1">
      <alignment horizontal="left" wrapText="1"/>
    </xf>
    <xf numFmtId="3" fontId="35" fillId="9" borderId="0" xfId="5" applyNumberFormat="1" applyFont="1" applyFill="1" applyAlignment="1">
      <alignment horizontal="left" wrapText="1"/>
    </xf>
    <xf numFmtId="3" fontId="17" fillId="9" borderId="0" xfId="0" applyNumberFormat="1" applyFont="1" applyFill="1" applyAlignment="1">
      <alignment horizontal="left" wrapText="1"/>
    </xf>
    <xf numFmtId="0" fontId="17" fillId="9" borderId="0" xfId="0" applyFont="1" applyFill="1" applyAlignment="1">
      <alignment horizontal="left" wrapText="1"/>
    </xf>
    <xf numFmtId="165" fontId="21" fillId="9" borderId="6" xfId="5" applyNumberFormat="1" applyFont="1" applyFill="1" applyBorder="1" applyAlignment="1">
      <alignment wrapText="1"/>
    </xf>
    <xf numFmtId="165" fontId="17" fillId="9" borderId="6" xfId="5" applyNumberFormat="1" applyFont="1" applyFill="1" applyBorder="1" applyAlignment="1">
      <alignment wrapText="1"/>
    </xf>
    <xf numFmtId="3" fontId="17" fillId="9" borderId="6" xfId="7" applyNumberFormat="1" applyFont="1" applyFill="1" applyBorder="1" applyAlignment="1">
      <alignment wrapText="1"/>
    </xf>
    <xf numFmtId="173" fontId="24" fillId="9" borderId="10" xfId="1" applyNumberFormat="1" applyFont="1" applyFill="1" applyBorder="1" applyAlignment="1">
      <alignment horizontal="right" wrapText="1"/>
    </xf>
    <xf numFmtId="0" fontId="24" fillId="9" borderId="10" xfId="0" applyFont="1" applyFill="1" applyBorder="1" applyAlignment="1">
      <alignment horizontal="right"/>
    </xf>
    <xf numFmtId="0" fontId="1" fillId="9" borderId="48" xfId="0" applyFont="1" applyFill="1" applyBorder="1"/>
    <xf numFmtId="0" fontId="24" fillId="9" borderId="0" xfId="0" applyFont="1" applyFill="1"/>
    <xf numFmtId="172" fontId="24" fillId="9" borderId="0" xfId="0" applyNumberFormat="1" applyFont="1" applyFill="1"/>
    <xf numFmtId="3" fontId="25" fillId="9" borderId="0" xfId="5" applyNumberFormat="1" applyFont="1" applyFill="1" applyAlignment="1">
      <alignment wrapText="1"/>
    </xf>
    <xf numFmtId="166" fontId="0" fillId="3" borderId="0" xfId="2" applyNumberFormat="1" applyFont="1" applyFill="1"/>
    <xf numFmtId="166" fontId="2" fillId="9" borderId="24" xfId="2" applyNumberFormat="1" applyFont="1" applyFill="1" applyBorder="1"/>
    <xf numFmtId="166" fontId="0" fillId="9" borderId="24" xfId="2" applyNumberFormat="1" applyFont="1" applyFill="1" applyBorder="1"/>
    <xf numFmtId="166" fontId="0" fillId="9" borderId="26" xfId="2" applyNumberFormat="1" applyFont="1" applyFill="1" applyBorder="1"/>
    <xf numFmtId="166" fontId="0" fillId="0" borderId="0" xfId="2" applyNumberFormat="1" applyFont="1" applyFill="1"/>
    <xf numFmtId="3" fontId="41" fillId="9" borderId="0" xfId="5" applyNumberFormat="1" applyFont="1" applyFill="1" applyBorder="1" applyAlignment="1">
      <alignment horizontal="right"/>
    </xf>
    <xf numFmtId="3" fontId="41" fillId="9" borderId="0" xfId="0" applyNumberFormat="1" applyFont="1" applyFill="1"/>
    <xf numFmtId="3" fontId="42" fillId="9" borderId="0" xfId="5" applyNumberFormat="1" applyFont="1" applyFill="1" applyAlignment="1"/>
    <xf numFmtId="3" fontId="42" fillId="5" borderId="0" xfId="5" applyNumberFormat="1" applyFont="1" applyFill="1" applyAlignment="1">
      <alignment horizontal="right"/>
    </xf>
    <xf numFmtId="164" fontId="3" fillId="6" borderId="9" xfId="0" applyNumberFormat="1" applyFont="1" applyFill="1" applyBorder="1" applyAlignment="1">
      <alignment horizontal="center"/>
    </xf>
    <xf numFmtId="164" fontId="3" fillId="6" borderId="10" xfId="0" quotePrefix="1" applyNumberFormat="1" applyFont="1" applyFill="1" applyBorder="1" applyAlignment="1">
      <alignment horizontal="center"/>
    </xf>
    <xf numFmtId="164" fontId="3" fillId="6" borderId="11" xfId="0" quotePrefix="1" applyNumberFormat="1" applyFont="1" applyFill="1" applyBorder="1" applyAlignment="1">
      <alignment horizontal="center"/>
    </xf>
    <xf numFmtId="164" fontId="3" fillId="5" borderId="9" xfId="0" quotePrefix="1" applyNumberFormat="1" applyFont="1" applyFill="1" applyBorder="1" applyAlignment="1">
      <alignment horizontal="center"/>
    </xf>
    <xf numFmtId="164" fontId="3" fillId="5" borderId="10" xfId="0" quotePrefix="1" applyNumberFormat="1" applyFont="1" applyFill="1" applyBorder="1" applyAlignment="1">
      <alignment horizontal="center"/>
    </xf>
    <xf numFmtId="164" fontId="3" fillId="5" borderId="11" xfId="0" quotePrefix="1" applyNumberFormat="1" applyFont="1" applyFill="1" applyBorder="1" applyAlignment="1">
      <alignment horizontal="center"/>
    </xf>
    <xf numFmtId="164" fontId="3" fillId="5" borderId="8" xfId="0" quotePrefix="1" applyNumberFormat="1" applyFont="1" applyFill="1" applyBorder="1" applyAlignment="1">
      <alignment horizontal="center"/>
    </xf>
    <xf numFmtId="164" fontId="3" fillId="5" borderId="6" xfId="0" quotePrefix="1" applyNumberFormat="1" applyFont="1" applyFill="1" applyBorder="1" applyAlignment="1">
      <alignment horizontal="center"/>
    </xf>
    <xf numFmtId="164" fontId="3" fillId="5" borderId="7" xfId="0" quotePrefix="1" applyNumberFormat="1" applyFont="1" applyFill="1" applyBorder="1" applyAlignment="1">
      <alignment horizontal="center"/>
    </xf>
    <xf numFmtId="164" fontId="3" fillId="6" borderId="8" xfId="0" quotePrefix="1" applyNumberFormat="1" applyFont="1" applyFill="1" applyBorder="1" applyAlignment="1">
      <alignment horizontal="center"/>
    </xf>
    <xf numFmtId="164" fontId="3" fillId="6" borderId="6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Border="1" applyAlignment="1">
      <alignment horizontal="center"/>
    </xf>
    <xf numFmtId="164" fontId="3" fillId="0" borderId="6" xfId="0" quotePrefix="1" applyNumberFormat="1" applyFont="1" applyBorder="1" applyAlignment="1">
      <alignment horizontal="center"/>
    </xf>
    <xf numFmtId="164" fontId="3" fillId="0" borderId="7" xfId="0" quotePrefix="1" applyNumberFormat="1" applyFont="1" applyBorder="1" applyAlignment="1">
      <alignment horizontal="center"/>
    </xf>
    <xf numFmtId="170" fontId="2" fillId="9" borderId="0" xfId="1" applyNumberFormat="1" applyFont="1" applyFill="1"/>
    <xf numFmtId="168" fontId="0" fillId="10" borderId="0" xfId="1" applyNumberFormat="1" applyFont="1" applyFill="1"/>
    <xf numFmtId="166" fontId="0" fillId="10" borderId="0" xfId="2" applyNumberFormat="1" applyFont="1" applyFill="1"/>
    <xf numFmtId="0" fontId="0" fillId="15" borderId="3" xfId="0" applyFill="1" applyBorder="1"/>
    <xf numFmtId="0" fontId="0" fillId="15" borderId="1" xfId="0" applyFill="1" applyBorder="1"/>
    <xf numFmtId="0" fontId="0" fillId="15" borderId="49" xfId="0" applyFill="1" applyBorder="1"/>
    <xf numFmtId="0" fontId="0" fillId="15" borderId="50" xfId="0" applyFill="1" applyBorder="1"/>
    <xf numFmtId="0" fontId="0" fillId="15" borderId="5" xfId="0" applyFill="1" applyBorder="1"/>
    <xf numFmtId="0" fontId="0" fillId="15" borderId="0" xfId="0" applyFill="1" applyBorder="1" applyAlignment="1">
      <alignment wrapText="1"/>
    </xf>
    <xf numFmtId="0" fontId="0" fillId="15" borderId="0" xfId="0" applyFill="1" applyBorder="1" applyAlignment="1">
      <alignment textRotation="180"/>
    </xf>
    <xf numFmtId="166" fontId="0" fillId="15" borderId="0" xfId="2" applyNumberFormat="1" applyFont="1" applyFill="1" applyBorder="1"/>
    <xf numFmtId="0" fontId="0" fillId="15" borderId="0" xfId="0" applyFill="1" applyBorder="1"/>
    <xf numFmtId="0" fontId="0" fillId="15" borderId="4" xfId="0" applyFill="1" applyBorder="1"/>
    <xf numFmtId="43" fontId="0" fillId="15" borderId="8" xfId="0" applyNumberFormat="1" applyFill="1" applyBorder="1"/>
    <xf numFmtId="0" fontId="0" fillId="15" borderId="6" xfId="0" applyFill="1" applyBorder="1"/>
    <xf numFmtId="0" fontId="0" fillId="15" borderId="6" xfId="0" applyFill="1" applyBorder="1" applyAlignment="1">
      <alignment horizontal="right" wrapText="1"/>
    </xf>
    <xf numFmtId="166" fontId="0" fillId="15" borderId="6" xfId="2" applyNumberFormat="1" applyFont="1" applyFill="1" applyBorder="1" applyAlignment="1">
      <alignment horizontal="right"/>
    </xf>
    <xf numFmtId="0" fontId="0" fillId="15" borderId="6" xfId="0" applyFill="1" applyBorder="1" applyAlignment="1">
      <alignment horizontal="right"/>
    </xf>
    <xf numFmtId="0" fontId="0" fillId="15" borderId="7" xfId="0" applyFill="1" applyBorder="1" applyAlignment="1">
      <alignment horizontal="right"/>
    </xf>
    <xf numFmtId="0" fontId="2" fillId="15" borderId="49" xfId="0" applyFont="1" applyFill="1" applyBorder="1"/>
    <xf numFmtId="166" fontId="2" fillId="15" borderId="49" xfId="2" applyNumberFormat="1" applyFont="1" applyFill="1" applyBorder="1"/>
    <xf numFmtId="0" fontId="2" fillId="15" borderId="1" xfId="0" applyFont="1" applyFill="1" applyBorder="1"/>
    <xf numFmtId="0" fontId="2" fillId="15" borderId="49" xfId="0" quotePrefix="1" applyFont="1" applyFill="1" applyBorder="1"/>
    <xf numFmtId="166" fontId="2" fillId="15" borderId="0" xfId="2" applyNumberFormat="1" applyFont="1" applyFill="1"/>
    <xf numFmtId="0" fontId="2" fillId="3" borderId="0" xfId="0" applyFont="1" applyFill="1"/>
    <xf numFmtId="0" fontId="2" fillId="15" borderId="0" xfId="0" applyFont="1" applyFill="1" applyBorder="1" applyAlignment="1">
      <alignment wrapText="1"/>
    </xf>
    <xf numFmtId="0" fontId="43" fillId="3" borderId="0" xfId="0" applyFont="1" applyFill="1"/>
    <xf numFmtId="0" fontId="36" fillId="3" borderId="0" xfId="0" applyFont="1" applyFill="1"/>
    <xf numFmtId="43" fontId="2" fillId="15" borderId="6" xfId="0" applyNumberFormat="1" applyFont="1" applyFill="1" applyBorder="1"/>
    <xf numFmtId="0" fontId="2" fillId="15" borderId="6" xfId="0" applyFont="1" applyFill="1" applyBorder="1"/>
    <xf numFmtId="0" fontId="44" fillId="15" borderId="1" xfId="0" applyFont="1" applyFill="1" applyBorder="1" applyAlignment="1">
      <alignment horizontal="centerContinuous"/>
    </xf>
    <xf numFmtId="170" fontId="0" fillId="10" borderId="0" xfId="0" applyNumberFormat="1" applyFill="1" applyBorder="1"/>
    <xf numFmtId="170" fontId="0" fillId="10" borderId="0" xfId="1" applyNumberFormat="1" applyFont="1" applyFill="1"/>
    <xf numFmtId="170" fontId="2" fillId="10" borderId="0" xfId="1" applyNumberFormat="1" applyFont="1" applyFill="1"/>
    <xf numFmtId="166" fontId="2" fillId="10" borderId="0" xfId="2" applyNumberFormat="1" applyFont="1" applyFill="1"/>
    <xf numFmtId="168" fontId="2" fillId="10" borderId="0" xfId="1" applyNumberFormat="1" applyFont="1" applyFill="1"/>
    <xf numFmtId="10" fontId="2" fillId="9" borderId="0" xfId="2" applyNumberFormat="1" applyFont="1" applyFill="1"/>
    <xf numFmtId="166" fontId="2" fillId="9" borderId="0" xfId="2" applyNumberFormat="1" applyFont="1" applyFill="1"/>
    <xf numFmtId="0" fontId="2" fillId="9" borderId="27" xfId="0" applyFont="1" applyFill="1" applyBorder="1"/>
  </cellXfs>
  <cellStyles count="10">
    <cellStyle name="20% - Accent1 2" xfId="6"/>
    <cellStyle name="20% - Accent3" xfId="3" builtinId="38"/>
    <cellStyle name="20% - Accent6 2" xfId="7"/>
    <cellStyle name="Calculation" xfId="4" builtinId="22"/>
    <cellStyle name="Comma" xfId="1" builtinId="3"/>
    <cellStyle name="Comma 2" xfId="8"/>
    <cellStyle name="Normal" xfId="0" builtinId="0"/>
    <cellStyle name="Normal 2" xfId="5"/>
    <cellStyle name="Normal_Sheet2" xfId="9"/>
    <cellStyle name="Percent" xfId="2" builtinId="5"/>
  </cellStyles>
  <dxfs count="1"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12"/>
  <sheetViews>
    <sheetView tabSelected="1" workbookViewId="0">
      <pane xSplit="6" ySplit="6" topLeftCell="G7" activePane="bottomRight" state="frozen"/>
      <selection pane="topRight" activeCell="F1" sqref="F1"/>
      <selection pane="bottomLeft" activeCell="A6" sqref="A6"/>
      <selection pane="bottomRight" activeCell="G7" sqref="G7"/>
    </sheetView>
  </sheetViews>
  <sheetFormatPr defaultRowHeight="15" x14ac:dyDescent="0.25"/>
  <cols>
    <col min="2" max="2" width="5" hidden="1" customWidth="1"/>
    <col min="3" max="3" width="5.7109375" hidden="1" customWidth="1"/>
    <col min="4" max="4" width="21.7109375" bestFit="1" customWidth="1"/>
    <col min="5" max="5" width="9.7109375" customWidth="1"/>
    <col min="6" max="6" width="8.7109375" style="417" customWidth="1"/>
    <col min="7" max="7" width="5.28515625" style="417" customWidth="1"/>
    <col min="8" max="10" width="9.85546875" style="417" customWidth="1"/>
    <col min="11" max="11" width="3.5703125" style="417" customWidth="1"/>
    <col min="12" max="12" width="11.7109375" style="417" customWidth="1"/>
    <col min="13" max="13" width="10.7109375" style="417" customWidth="1"/>
    <col min="14" max="14" width="8.140625" style="417" customWidth="1"/>
    <col min="15" max="15" width="3.7109375" bestFit="1" customWidth="1"/>
    <col min="16" max="17" width="9.7109375" style="417" customWidth="1"/>
    <col min="18" max="18" width="8.140625" style="483" customWidth="1"/>
    <col min="19" max="19" width="3.7109375" bestFit="1" customWidth="1"/>
    <col min="20" max="22" width="10.5703125" customWidth="1"/>
    <col min="23" max="23" width="3.140625" customWidth="1"/>
    <col min="24" max="24" width="11.7109375" customWidth="1"/>
    <col min="25" max="25" width="12.140625" customWidth="1"/>
    <col min="26" max="26" width="9.140625" customWidth="1"/>
    <col min="27" max="27" width="2.85546875" customWidth="1"/>
    <col min="28" max="28" width="10.5703125" customWidth="1"/>
    <col min="29" max="29" width="11.85546875" customWidth="1"/>
    <col min="30" max="30" width="7.5703125" customWidth="1"/>
    <col min="31" max="31" width="3.28515625" customWidth="1"/>
    <col min="32" max="33" width="11.85546875" customWidth="1"/>
    <col min="34" max="34" width="9.140625" customWidth="1"/>
    <col min="35" max="35" width="3" customWidth="1"/>
    <col min="36" max="36" width="10.28515625" customWidth="1"/>
    <col min="37" max="37" width="11.7109375" customWidth="1"/>
    <col min="38" max="38" width="7.7109375" customWidth="1"/>
    <col min="39" max="39" width="3.28515625" customWidth="1"/>
    <col min="40" max="40" width="10.28515625" customWidth="1"/>
    <col min="41" max="41" width="11.28515625" customWidth="1"/>
    <col min="42" max="42" width="6.7109375" customWidth="1"/>
    <col min="43" max="43" width="2.28515625" customWidth="1"/>
    <col min="44" max="45" width="11.5703125" customWidth="1"/>
    <col min="46" max="47" width="5" style="188" customWidth="1"/>
    <col min="48" max="48" width="7.5703125" style="188" customWidth="1"/>
    <col min="49" max="49" width="5" style="188" customWidth="1"/>
    <col min="50" max="50" width="11.5703125" customWidth="1"/>
    <col min="51" max="51" width="14.28515625" customWidth="1"/>
  </cols>
  <sheetData>
    <row r="1" spans="1:51" x14ac:dyDescent="0.25">
      <c r="A1" s="188"/>
      <c r="B1" s="217"/>
      <c r="D1" s="529" t="str">
        <f ca="1">CELL("filename")</f>
        <v>G:\Sigoma\Data_Warehouse\2016\[Cuts_9 years_Cuts 2010 to 2019xlsx.xlsx]MainTable</v>
      </c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479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X1" s="218" t="s">
        <v>1052</v>
      </c>
      <c r="AY1" s="218"/>
    </row>
    <row r="2" spans="1:51" ht="19.5" thickBot="1" x14ac:dyDescent="0.35">
      <c r="A2" s="188"/>
      <c r="B2" s="217"/>
      <c r="D2" s="528" t="s">
        <v>1314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479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X2" s="218"/>
      <c r="AY2" s="218"/>
    </row>
    <row r="3" spans="1:51" x14ac:dyDescent="0.25">
      <c r="A3" s="188"/>
      <c r="B3" s="217"/>
      <c r="C3" s="188"/>
      <c r="D3" s="505"/>
      <c r="E3" s="532" t="s">
        <v>1315</v>
      </c>
      <c r="F3" s="532"/>
      <c r="G3" s="506"/>
      <c r="H3" s="521" t="s">
        <v>1311</v>
      </c>
      <c r="I3" s="521"/>
      <c r="J3" s="522"/>
      <c r="K3" s="523"/>
      <c r="L3" s="524" t="s">
        <v>1296</v>
      </c>
      <c r="M3" s="521"/>
      <c r="N3" s="522"/>
      <c r="O3" s="523"/>
      <c r="P3" s="521" t="s">
        <v>1259</v>
      </c>
      <c r="Q3" s="521"/>
      <c r="R3" s="522"/>
      <c r="S3" s="523"/>
      <c r="T3" s="521" t="s">
        <v>1055</v>
      </c>
      <c r="U3" s="521"/>
      <c r="V3" s="521"/>
      <c r="W3" s="523"/>
      <c r="X3" s="521" t="s">
        <v>2</v>
      </c>
      <c r="Y3" s="521"/>
      <c r="Z3" s="521"/>
      <c r="AA3" s="523"/>
      <c r="AB3" s="521" t="s">
        <v>823</v>
      </c>
      <c r="AC3" s="521"/>
      <c r="AD3" s="521"/>
      <c r="AE3" s="523"/>
      <c r="AF3" s="521" t="s">
        <v>867</v>
      </c>
      <c r="AG3" s="521"/>
      <c r="AH3" s="521"/>
      <c r="AI3" s="523"/>
      <c r="AJ3" s="521" t="s">
        <v>911</v>
      </c>
      <c r="AK3" s="521"/>
      <c r="AL3" s="521"/>
      <c r="AM3" s="523"/>
      <c r="AN3" s="521" t="s">
        <v>994</v>
      </c>
      <c r="AO3" s="507"/>
      <c r="AP3" s="508"/>
      <c r="AQ3" s="188"/>
      <c r="AR3" s="188"/>
      <c r="AS3" s="188"/>
      <c r="AX3" s="218"/>
      <c r="AY3" s="218"/>
    </row>
    <row r="4" spans="1:51" ht="60" x14ac:dyDescent="0.25">
      <c r="A4" s="188"/>
      <c r="B4" s="217"/>
      <c r="C4" s="188"/>
      <c r="D4" s="509"/>
      <c r="E4" s="527" t="s">
        <v>1313</v>
      </c>
      <c r="F4" s="527" t="s">
        <v>1313</v>
      </c>
      <c r="G4" s="511" t="s">
        <v>1053</v>
      </c>
      <c r="H4" s="510" t="s">
        <v>1031</v>
      </c>
      <c r="I4" s="510" t="s">
        <v>1051</v>
      </c>
      <c r="J4" s="512" t="s">
        <v>1032</v>
      </c>
      <c r="K4" s="510"/>
      <c r="L4" s="510" t="s">
        <v>1031</v>
      </c>
      <c r="M4" s="510" t="s">
        <v>1051</v>
      </c>
      <c r="N4" s="512" t="s">
        <v>1032</v>
      </c>
      <c r="O4" s="513"/>
      <c r="P4" s="510" t="s">
        <v>1031</v>
      </c>
      <c r="Q4" s="510" t="s">
        <v>1051</v>
      </c>
      <c r="R4" s="512" t="s">
        <v>1032</v>
      </c>
      <c r="S4" s="513"/>
      <c r="T4" s="510" t="s">
        <v>1031</v>
      </c>
      <c r="U4" s="510" t="s">
        <v>1051</v>
      </c>
      <c r="V4" s="513" t="s">
        <v>1032</v>
      </c>
      <c r="W4" s="513"/>
      <c r="X4" s="510" t="s">
        <v>1031</v>
      </c>
      <c r="Y4" s="510" t="s">
        <v>1051</v>
      </c>
      <c r="Z4" s="513" t="s">
        <v>1032</v>
      </c>
      <c r="AA4" s="513"/>
      <c r="AB4" s="510" t="s">
        <v>1031</v>
      </c>
      <c r="AC4" s="510" t="s">
        <v>1051</v>
      </c>
      <c r="AD4" s="513" t="s">
        <v>1032</v>
      </c>
      <c r="AE4" s="513"/>
      <c r="AF4" s="510" t="s">
        <v>1031</v>
      </c>
      <c r="AG4" s="510" t="s">
        <v>1051</v>
      </c>
      <c r="AH4" s="513" t="s">
        <v>1032</v>
      </c>
      <c r="AI4" s="513"/>
      <c r="AJ4" s="510" t="s">
        <v>1031</v>
      </c>
      <c r="AK4" s="510" t="s">
        <v>1051</v>
      </c>
      <c r="AL4" s="513" t="s">
        <v>1032</v>
      </c>
      <c r="AM4" s="513"/>
      <c r="AN4" s="510" t="s">
        <v>1031</v>
      </c>
      <c r="AO4" s="510" t="s">
        <v>1051</v>
      </c>
      <c r="AP4" s="514" t="s">
        <v>1032</v>
      </c>
      <c r="AQ4" s="188"/>
      <c r="AR4" s="189"/>
      <c r="AS4" s="189"/>
      <c r="AX4" s="218"/>
      <c r="AY4" s="219" t="s">
        <v>1211</v>
      </c>
    </row>
    <row r="5" spans="1:51" ht="15.75" thickBot="1" x14ac:dyDescent="0.3">
      <c r="A5" s="188"/>
      <c r="B5" s="217"/>
      <c r="C5" s="188"/>
      <c r="D5" s="515"/>
      <c r="E5" s="530" t="s">
        <v>47</v>
      </c>
      <c r="F5" s="531" t="s">
        <v>862</v>
      </c>
      <c r="G5" s="516"/>
      <c r="H5" s="517" t="s">
        <v>47</v>
      </c>
      <c r="I5" s="517" t="s">
        <v>47</v>
      </c>
      <c r="J5" s="518" t="s">
        <v>862</v>
      </c>
      <c r="K5" s="516"/>
      <c r="L5" s="517" t="s">
        <v>47</v>
      </c>
      <c r="M5" s="517" t="s">
        <v>47</v>
      </c>
      <c r="N5" s="518" t="s">
        <v>862</v>
      </c>
      <c r="O5" s="516"/>
      <c r="P5" s="517" t="s">
        <v>47</v>
      </c>
      <c r="Q5" s="517" t="s">
        <v>47</v>
      </c>
      <c r="R5" s="518" t="s">
        <v>862</v>
      </c>
      <c r="S5" s="516"/>
      <c r="T5" s="517" t="s">
        <v>47</v>
      </c>
      <c r="U5" s="517" t="s">
        <v>47</v>
      </c>
      <c r="V5" s="519" t="s">
        <v>862</v>
      </c>
      <c r="W5" s="516"/>
      <c r="X5" s="517" t="s">
        <v>47</v>
      </c>
      <c r="Y5" s="517" t="s">
        <v>47</v>
      </c>
      <c r="Z5" s="519" t="s">
        <v>862</v>
      </c>
      <c r="AA5" s="516"/>
      <c r="AB5" s="517" t="s">
        <v>47</v>
      </c>
      <c r="AC5" s="517" t="s">
        <v>47</v>
      </c>
      <c r="AD5" s="519" t="s">
        <v>862</v>
      </c>
      <c r="AE5" s="516"/>
      <c r="AF5" s="517" t="s">
        <v>47</v>
      </c>
      <c r="AG5" s="517" t="s">
        <v>47</v>
      </c>
      <c r="AH5" s="519" t="s">
        <v>862</v>
      </c>
      <c r="AI5" s="516"/>
      <c r="AJ5" s="517" t="s">
        <v>47</v>
      </c>
      <c r="AK5" s="517" t="s">
        <v>47</v>
      </c>
      <c r="AL5" s="519" t="s">
        <v>862</v>
      </c>
      <c r="AM5" s="516"/>
      <c r="AN5" s="517" t="s">
        <v>47</v>
      </c>
      <c r="AO5" s="517" t="s">
        <v>47</v>
      </c>
      <c r="AP5" s="520" t="s">
        <v>862</v>
      </c>
      <c r="AQ5" s="188"/>
      <c r="AR5" s="190"/>
      <c r="AS5" s="413"/>
      <c r="AX5" s="218"/>
      <c r="AY5" s="220" t="s">
        <v>1212</v>
      </c>
    </row>
    <row r="6" spans="1:51" x14ac:dyDescent="0.25">
      <c r="A6" s="188"/>
      <c r="B6" s="217"/>
      <c r="C6" s="188"/>
      <c r="D6" s="191" t="s">
        <v>49</v>
      </c>
      <c r="E6" s="535">
        <f>+AN6-AO6+AJ6-AK6+AF6-AG6+AB6-AC6+X6-Y6+T6-U6+P6-Q6+L6-M6+H6-I6</f>
        <v>-10185.05764658987</v>
      </c>
      <c r="F6" s="536">
        <f>((100*(1+AP6)*(1+AL6)*(1+AH6)*(1+AD6)*(1+Z6)*(1+V6)*(1+R6)*(1+N6)*(1+J6)-100)/100)</f>
        <v>-0.18439254571933802</v>
      </c>
      <c r="G6" s="526"/>
      <c r="H6" s="204">
        <f>SUBTOTAL(9,H7:H481)</f>
        <v>44672.579403156626</v>
      </c>
      <c r="I6" s="204">
        <f>SUBTOTAL(9,I7:I481)</f>
        <v>43488.813175518051</v>
      </c>
      <c r="J6" s="480">
        <f>+H6/I6-1</f>
        <v>2.7220016854931695E-2</v>
      </c>
      <c r="K6" s="525"/>
      <c r="L6" s="204">
        <f>SUBTOTAL(9,L7:L481)</f>
        <v>43489.369345539264</v>
      </c>
      <c r="M6" s="204">
        <f>SUBTOTAL(9,M7:M481)</f>
        <v>43063.990982380761</v>
      </c>
      <c r="N6" s="480">
        <f>+L6/M6-1</f>
        <v>9.8778202729177256E-3</v>
      </c>
      <c r="O6" s="221"/>
      <c r="P6" s="204">
        <f>SUBTOTAL(9,P7:P481)</f>
        <v>43064.547152401974</v>
      </c>
      <c r="Q6" s="204">
        <f>SUBTOTAL(9,Q7:Q481)</f>
        <v>43558.846449491888</v>
      </c>
      <c r="R6" s="480">
        <f>+P6/Q6-1</f>
        <v>-1.1347850950623184E-2</v>
      </c>
      <c r="S6" s="221"/>
      <c r="T6" s="204">
        <f>SUBTOTAL(9,T7:T481)</f>
        <v>43559.402619513101</v>
      </c>
      <c r="U6" s="204">
        <f>SUBTOTAL(9,U7:U481)</f>
        <v>44496.563271330051</v>
      </c>
      <c r="V6" s="480">
        <f>+T6/U6-1</f>
        <v>-2.1061416498670993E-2</v>
      </c>
      <c r="W6" s="221"/>
      <c r="X6" s="204">
        <f>SUBTOTAL(9,X7:X481)</f>
        <v>45291.566342530765</v>
      </c>
      <c r="Y6" s="204">
        <f>SUBTOTAL(9,Y7:Y481)</f>
        <v>48134.338766013752</v>
      </c>
      <c r="Z6" s="480">
        <f>+X6/Y6-1</f>
        <v>-5.9059135252735318E-2</v>
      </c>
      <c r="AA6" s="204"/>
      <c r="AB6" s="204">
        <f>SUBTOTAL(9,AB7:AB481)</f>
        <v>48509.66709063491</v>
      </c>
      <c r="AC6" s="204">
        <f>SUBTOTAL(9,AC7:AC481)</f>
        <v>50548.176383591963</v>
      </c>
      <c r="AD6" s="480">
        <f>+AB6/AC6-1</f>
        <v>-4.032804818689284E-2</v>
      </c>
      <c r="AE6" s="204"/>
      <c r="AF6" s="204">
        <f>SUBTOTAL(9,AF7:AF481)</f>
        <v>47846.216160340278</v>
      </c>
      <c r="AG6" s="204">
        <f>SUBTOTAL(9,AG7:AG481)</f>
        <v>48912.416494158344</v>
      </c>
      <c r="AH6" s="480">
        <f>+AF6/AG6-1</f>
        <v>-2.1798152907562929E-2</v>
      </c>
      <c r="AI6" s="204"/>
      <c r="AJ6" s="204">
        <f>SUBTOTAL(9,AJ7:AJ481)</f>
        <v>50171.876551492722</v>
      </c>
      <c r="AK6" s="204">
        <f>SUBTOTAL(9,AK7:AK481)</f>
        <v>51656.151823076005</v>
      </c>
      <c r="AL6" s="480">
        <f>+AJ6/AK6-1</f>
        <v>-2.8733756178101921E-2</v>
      </c>
      <c r="AM6" s="216"/>
      <c r="AN6" s="204">
        <f>SUBTOTAL(9,AN7:AN481)</f>
        <v>52252.640420076015</v>
      </c>
      <c r="AO6" s="204">
        <f>SUBTOTAL(9,AO7:AO481)</f>
        <v>55183.62538671471</v>
      </c>
      <c r="AP6" s="480">
        <f>+AN6/AO6-1</f>
        <v>-5.3113309357603722E-2</v>
      </c>
      <c r="AQ6" s="191"/>
      <c r="AR6" s="215"/>
      <c r="AS6" s="200"/>
      <c r="AX6" s="218"/>
      <c r="AY6" s="324">
        <f>+PopulationsOtherdata!L443</f>
        <v>54066041</v>
      </c>
    </row>
    <row r="7" spans="1:51" x14ac:dyDescent="0.25">
      <c r="A7" s="188"/>
      <c r="B7" s="217"/>
      <c r="C7" s="188"/>
      <c r="D7" s="301"/>
      <c r="E7" s="301"/>
      <c r="F7" s="418"/>
      <c r="G7" s="217"/>
      <c r="H7" s="204"/>
      <c r="I7" s="204"/>
      <c r="J7" s="480"/>
      <c r="K7" s="418"/>
      <c r="L7" s="204"/>
      <c r="M7" s="204"/>
      <c r="N7" s="480"/>
      <c r="O7" s="221"/>
      <c r="P7" s="204"/>
      <c r="Q7" s="204"/>
      <c r="R7" s="480"/>
      <c r="S7" s="221"/>
      <c r="T7" s="204"/>
      <c r="U7" s="204"/>
      <c r="V7" s="205"/>
      <c r="W7" s="221"/>
      <c r="X7" s="204"/>
      <c r="Y7" s="293"/>
      <c r="Z7" s="205"/>
      <c r="AA7" s="204"/>
      <c r="AB7" s="204"/>
      <c r="AC7" s="293"/>
      <c r="AD7" s="205"/>
      <c r="AE7" s="204"/>
      <c r="AF7" s="204"/>
      <c r="AG7" s="293"/>
      <c r="AH7" s="205"/>
      <c r="AI7" s="204"/>
      <c r="AJ7" s="204"/>
      <c r="AK7" s="293"/>
      <c r="AL7" s="205"/>
      <c r="AM7" s="216"/>
      <c r="AN7" s="204"/>
      <c r="AO7" s="293"/>
      <c r="AP7" s="205"/>
      <c r="AQ7" s="191"/>
      <c r="AR7" s="204"/>
      <c r="AS7" s="200"/>
      <c r="AX7" s="218"/>
      <c r="AY7" s="218"/>
    </row>
    <row r="8" spans="1:51" x14ac:dyDescent="0.25">
      <c r="A8" s="188"/>
      <c r="B8" s="217"/>
      <c r="C8" s="188"/>
      <c r="D8" s="301"/>
      <c r="E8" s="301"/>
      <c r="F8" s="223"/>
      <c r="G8" s="217"/>
      <c r="H8" s="204"/>
      <c r="I8" s="204"/>
      <c r="J8" s="480"/>
      <c r="K8" s="223"/>
      <c r="L8" s="204"/>
      <c r="M8" s="204"/>
      <c r="N8" s="480"/>
      <c r="O8" s="221"/>
      <c r="P8" s="204"/>
      <c r="Q8" s="204"/>
      <c r="R8" s="480"/>
      <c r="S8" s="221"/>
      <c r="T8" s="204"/>
      <c r="U8" s="204"/>
      <c r="V8" s="205"/>
      <c r="W8" s="221"/>
      <c r="X8" s="204"/>
      <c r="Y8" s="293"/>
      <c r="Z8" s="205"/>
      <c r="AA8" s="204"/>
      <c r="AB8" s="204"/>
      <c r="AC8" s="293"/>
      <c r="AD8" s="205"/>
      <c r="AE8" s="204"/>
      <c r="AF8" s="204"/>
      <c r="AG8" s="293"/>
      <c r="AH8" s="205"/>
      <c r="AI8" s="204"/>
      <c r="AJ8" s="204"/>
      <c r="AK8" s="293"/>
      <c r="AL8" s="205"/>
      <c r="AM8" s="216"/>
      <c r="AN8" s="204"/>
      <c r="AO8" s="293"/>
      <c r="AP8" s="205"/>
      <c r="AQ8" s="191"/>
      <c r="AR8" s="204"/>
      <c r="AS8" s="200"/>
      <c r="AX8" s="218"/>
      <c r="AY8" s="218"/>
    </row>
    <row r="9" spans="1:51" x14ac:dyDescent="0.25">
      <c r="A9" s="188"/>
      <c r="B9" s="217"/>
      <c r="C9" s="188"/>
      <c r="D9" s="191" t="s">
        <v>1093</v>
      </c>
      <c r="E9" s="502"/>
      <c r="F9" s="502"/>
      <c r="G9" s="217"/>
      <c r="H9" s="204"/>
      <c r="I9" s="204"/>
      <c r="J9" s="481"/>
      <c r="K9" s="223"/>
      <c r="L9" s="204"/>
      <c r="M9" s="204"/>
      <c r="N9" s="481"/>
      <c r="O9" s="221"/>
      <c r="P9" s="204"/>
      <c r="Q9" s="204"/>
      <c r="R9" s="481"/>
      <c r="S9" s="221"/>
      <c r="T9" s="204"/>
      <c r="U9" s="204"/>
      <c r="V9" s="202"/>
      <c r="W9" s="221"/>
      <c r="X9" s="204"/>
      <c r="Y9" s="204"/>
      <c r="Z9" s="202"/>
      <c r="AA9" s="204"/>
      <c r="AB9" s="204"/>
      <c r="AC9" s="204"/>
      <c r="AD9" s="202"/>
      <c r="AE9" s="204"/>
      <c r="AF9" s="204"/>
      <c r="AG9" s="204"/>
      <c r="AH9" s="202"/>
      <c r="AI9" s="204"/>
      <c r="AJ9" s="204"/>
      <c r="AK9" s="204"/>
      <c r="AL9" s="202"/>
      <c r="AM9" s="216"/>
      <c r="AN9" s="204"/>
      <c r="AO9" s="204"/>
      <c r="AP9" s="202"/>
      <c r="AQ9" s="191"/>
      <c r="AR9" s="204"/>
      <c r="AS9" s="200"/>
      <c r="AX9" s="218"/>
      <c r="AY9" s="218"/>
    </row>
    <row r="10" spans="1:51" x14ac:dyDescent="0.25">
      <c r="A10" s="188" t="s">
        <v>154</v>
      </c>
      <c r="B10" s="217">
        <v>1</v>
      </c>
      <c r="C10" s="188">
        <v>1</v>
      </c>
      <c r="D10" s="294" t="s">
        <v>155</v>
      </c>
      <c r="E10" s="534">
        <f>+AN10-AO10+AJ10-AK10+AF10-AG10+AB10-AC10+X10-Y10+T10-U10+P10-Q10+L10-M10+H10-I10</f>
        <v>-90.212896061613066</v>
      </c>
      <c r="F10" s="504">
        <f t="shared" ref="F9:F43" si="0">((100*(1+AP10)*(1+AL10)*(1+AH10)*(1+AD10)*(1+Z10)*(1+V10)*(1+R10)*(1+N10)*(1+J10)-100)/100)</f>
        <v>-0.27077966133859716</v>
      </c>
      <c r="G10" s="217"/>
      <c r="H10" s="201">
        <f>VLOOKUP($A10,SP_1920,'2019_20'!$K$3,FALSE)</f>
        <v>243.5607162701796</v>
      </c>
      <c r="I10" s="201">
        <f>VLOOKUP($A10,SP_1920,'2019_20'!$C$3,FALSE)</f>
        <v>239.2212432008231</v>
      </c>
      <c r="J10" s="481">
        <f>+H10/I10-1</f>
        <v>1.8139998819894032E-2</v>
      </c>
      <c r="K10" s="415"/>
      <c r="L10" s="201">
        <f>VLOOKUP($A10,SP_201819,'2018_19'!$K$3,FALSE)</f>
        <v>239.2212432008231</v>
      </c>
      <c r="M10" s="201">
        <f>VLOOKUP($A10,SP_201819,'2018_19'!$C$3,FALSE)</f>
        <v>237.91761990797403</v>
      </c>
      <c r="N10" s="481">
        <f>+L10/M10-1</f>
        <v>5.4793053719741636E-3</v>
      </c>
      <c r="O10" s="211"/>
      <c r="P10" s="201">
        <f>VLOOKUP($A10,SP_1718,'2017_18'!$M$2,FALSE)</f>
        <v>237.91761990797403</v>
      </c>
      <c r="Q10" s="201">
        <f>VLOOKUP($A10,SP_1718,'2017_18'!$C$2,FALSE)</f>
        <v>243.33497861127216</v>
      </c>
      <c r="R10" s="481">
        <f>+P10/Q10-1</f>
        <v>-2.2262967429571123E-2</v>
      </c>
      <c r="S10" s="211"/>
      <c r="T10" s="201">
        <f>VLOOKUP($D10,SP_1617,'2016_17'!$P$2,FALSE)</f>
        <v>243.33497861127216</v>
      </c>
      <c r="U10" s="201">
        <f>VLOOKUP($D10,SP_1617,'2016_17'!$G$2,FALSE)</f>
        <v>251.39082142284087</v>
      </c>
      <c r="V10" s="202">
        <f>+T10/U10-1</f>
        <v>-3.2045095226522768E-2</v>
      </c>
      <c r="W10" s="211"/>
      <c r="X10" s="201">
        <f>VLOOKUP($AX10,SP_1516,'2015_16'!$AW$1,FALSE)</f>
        <v>253.56532874412181</v>
      </c>
      <c r="Y10" s="201">
        <f>VLOOKUP($AX10,SP_1516,'2015_16'!$Z$1,FALSE)</f>
        <v>276.79801471318245</v>
      </c>
      <c r="Z10" s="202">
        <f>+X10/Y10-1</f>
        <v>-8.393371604610067E-2</v>
      </c>
      <c r="AA10" s="201"/>
      <c r="AB10" s="201">
        <f>VLOOKUP($AX10,SP_1415,'2014_15'!$BG$1,FALSE)</f>
        <v>275.83446029812262</v>
      </c>
      <c r="AC10" s="201">
        <f>VLOOKUP($AX10,SP_1415,'2014_15'!$AC$1,FALSE)</f>
        <v>294.07560968949269</v>
      </c>
      <c r="AD10" s="202">
        <f>+AB10/AC10-1</f>
        <v>-6.2028773520627745E-2</v>
      </c>
      <c r="AE10" s="201"/>
      <c r="AF10" s="201">
        <f>VLOOKUP($AX10,SP_1314,'2013-14'!$AU$1,FALSE)</f>
        <v>287.82877693873468</v>
      </c>
      <c r="AG10" s="201">
        <f>VLOOKUP($AX10,SP_1314,'2013-14'!$W$1,FALSE)</f>
        <v>293.226508176511</v>
      </c>
      <c r="AH10" s="202">
        <f>+AF10/AG10-1</f>
        <v>-1.8408060278530813E-2</v>
      </c>
      <c r="AI10" s="201"/>
      <c r="AJ10" s="201">
        <f>VLOOKUP($AX10,SP_1213,'2012-13'!$AF$1,FALSE)</f>
        <v>292.2436069307542</v>
      </c>
      <c r="AK10" s="201">
        <f>VLOOKUP($AX10,SP_1213,'2012-13'!$R$1,FALSE)</f>
        <v>304.42990491480765</v>
      </c>
      <c r="AL10" s="202">
        <f>+AJ10/AK10-1</f>
        <v>-4.0029897810018644E-2</v>
      </c>
      <c r="AM10" s="203"/>
      <c r="AN10" s="201">
        <f>VLOOKUP($AX10,SP_1112,'2011-12'!$AT$1,FALSE)</f>
        <v>307.99229391673663</v>
      </c>
      <c r="AO10" s="201">
        <f>VLOOKUP($AX10,SP_1112,'2011-12'!$AD$1,FALSE)</f>
        <v>331.31722024342793</v>
      </c>
      <c r="AP10" s="202">
        <f>+AN10/AO10-1</f>
        <v>-7.0400585606609334E-2</v>
      </c>
      <c r="AQ10" s="188"/>
      <c r="AR10" s="201"/>
      <c r="AS10" s="200"/>
      <c r="AX10" s="218" t="str">
        <f>VLOOKUP(D10,PopulationsOtherdata!$C$5:$D$442,2,FALSE)</f>
        <v>R371</v>
      </c>
      <c r="AY10" s="306">
        <f>VLOOKUP(A10,PopulationsOtherdata!$G$4:$M$441,6,FALSE)</f>
        <v>231149</v>
      </c>
    </row>
    <row r="11" spans="1:51" x14ac:dyDescent="0.25">
      <c r="A11" s="188" t="s">
        <v>190</v>
      </c>
      <c r="B11" s="217">
        <v>1</v>
      </c>
      <c r="C11" s="188">
        <v>1</v>
      </c>
      <c r="D11" s="294" t="s">
        <v>191</v>
      </c>
      <c r="E11" s="534">
        <f t="shared" ref="E11:E43" si="1">+AN11-AO11+AJ11-AK11+AF11-AG11+AB11-AC11+X11-Y11+T11-U11+P11-Q11+L11-M11+H11-I11</f>
        <v>-24.823773348306013</v>
      </c>
      <c r="F11" s="504">
        <f t="shared" si="0"/>
        <v>-0.31007821479657194</v>
      </c>
      <c r="G11" s="217"/>
      <c r="H11" s="201">
        <f>VLOOKUP($A11,SP_1920,'2019_20'!$K$3,FALSE)</f>
        <v>31.640714981722269</v>
      </c>
      <c r="I11" s="201">
        <f>VLOOKUP($A11,SP_1920,'2019_20'!$C$3,FALSE)</f>
        <v>31.695558315710233</v>
      </c>
      <c r="J11" s="481">
        <f t="shared" ref="J11:J43" si="2">+H11/I11-1</f>
        <v>-1.7303160727344391E-3</v>
      </c>
      <c r="K11" s="415"/>
      <c r="L11" s="201">
        <f>VLOOKUP($A11,SP_201819,'2018_19'!$K$3,FALSE)</f>
        <v>31.695558315710233</v>
      </c>
      <c r="M11" s="201">
        <f>VLOOKUP($A11,SP_201819,'2018_19'!$C$3,FALSE)</f>
        <v>32.209596174311571</v>
      </c>
      <c r="N11" s="481">
        <f t="shared" ref="N11:N43" si="3">+L11/M11-1</f>
        <v>-1.5959152540114818E-2</v>
      </c>
      <c r="O11" s="221"/>
      <c r="P11" s="201">
        <f>VLOOKUP($A11,SP_1718,'2017_18'!$M$2,FALSE)</f>
        <v>32.209596174311571</v>
      </c>
      <c r="Q11" s="201">
        <f>VLOOKUP($A11,SP_1718,'2017_18'!$C$2,FALSE)</f>
        <v>33.356327078530775</v>
      </c>
      <c r="R11" s="481">
        <f t="shared" ref="R11:R43" si="4">+P11/Q11-1</f>
        <v>-3.4378212610742698E-2</v>
      </c>
      <c r="S11" s="221"/>
      <c r="T11" s="201">
        <f>VLOOKUP($D11,SP_1617,'2016_17'!$P$2,FALSE)</f>
        <v>33.356327078530775</v>
      </c>
      <c r="U11" s="201">
        <f>VLOOKUP($D11,SP_1617,'2016_17'!$G$2,FALSE)</f>
        <v>34.298960220881952</v>
      </c>
      <c r="V11" s="202">
        <f t="shared" ref="V11:V23" si="5">+T11/U11-1</f>
        <v>-2.748284893421582E-2</v>
      </c>
      <c r="W11" s="221"/>
      <c r="X11" s="201">
        <f>VLOOKUP($AX11,SP_1516,'2015_16'!$AW$1,FALSE)</f>
        <v>45.590198091526204</v>
      </c>
      <c r="Y11" s="201">
        <f>VLOOKUP($AX11,SP_1516,'2015_16'!$Z$1,FALSE)</f>
        <v>49.260211439664751</v>
      </c>
      <c r="Z11" s="202">
        <f t="shared" ref="Z11:Z23" si="6">+X11/Y11-1</f>
        <v>-7.450259024230288E-2</v>
      </c>
      <c r="AA11" s="201"/>
      <c r="AB11" s="201">
        <f>VLOOKUP($AX11,SP_1415,'2014_15'!$BG$1,FALSE)</f>
        <v>49.10843056393459</v>
      </c>
      <c r="AC11" s="201">
        <f>VLOOKUP($AX11,SP_1415,'2014_15'!$AC$1,FALSE)</f>
        <v>52.563901069161915</v>
      </c>
      <c r="AD11" s="202">
        <f t="shared" ref="AD11:AD23" si="7">+AB11/AC11-1</f>
        <v>-6.5738471364230056E-2</v>
      </c>
      <c r="AE11" s="201"/>
      <c r="AF11" s="201">
        <f>VLOOKUP($AX11,SP_1314,'2013-14'!$AU$1,FALSE)</f>
        <v>52.476466651294203</v>
      </c>
      <c r="AG11" s="201">
        <f>VLOOKUP($AX11,SP_1314,'2013-14'!$W$1,FALSE)</f>
        <v>53.123789710367561</v>
      </c>
      <c r="AH11" s="202">
        <f t="shared" ref="AH11:AH23" si="8">+AF11/AG11-1</f>
        <v>-1.2185182243258263E-2</v>
      </c>
      <c r="AI11" s="201"/>
      <c r="AJ11" s="201">
        <f>VLOOKUP($AX11,SP_1213,'2012-13'!$AF$1,FALSE)</f>
        <v>101.23392537883436</v>
      </c>
      <c r="AK11" s="201">
        <f>VLOOKUP($AX11,SP_1213,'2012-13'!$R$1,FALSE)</f>
        <v>108.18586715525552</v>
      </c>
      <c r="AL11" s="202">
        <f t="shared" ref="AL11:AL23" si="9">+AJ11/AK11-1</f>
        <v>-6.4259241610963524E-2</v>
      </c>
      <c r="AM11" s="203"/>
      <c r="AN11" s="201">
        <f>VLOOKUP($AX11,SP_1112,'2011-12'!$AT$1,FALSE)</f>
        <v>108.36875398306753</v>
      </c>
      <c r="AO11" s="201">
        <f>VLOOKUP($AX11,SP_1112,'2011-12'!$AD$1,FALSE)</f>
        <v>115.80953340335347</v>
      </c>
      <c r="AP11" s="202">
        <f t="shared" ref="AP11:AP23" si="10">+AN11/AO11-1</f>
        <v>-6.4250145921669666E-2</v>
      </c>
      <c r="AQ11" s="191"/>
      <c r="AR11" s="204"/>
      <c r="AS11" s="200"/>
      <c r="AX11" s="218" t="s">
        <v>190</v>
      </c>
      <c r="AY11" s="306">
        <f>VLOOKUP(A11,PopulationsOtherdata!$G$4:$M$441,6,FALSE)</f>
        <v>8614</v>
      </c>
    </row>
    <row r="12" spans="1:51" x14ac:dyDescent="0.25">
      <c r="A12" s="188" t="s">
        <v>324</v>
      </c>
      <c r="B12" s="217">
        <v>1</v>
      </c>
      <c r="C12" s="188">
        <v>1</v>
      </c>
      <c r="D12" s="294" t="s">
        <v>325</v>
      </c>
      <c r="E12" s="534">
        <f t="shared" si="1"/>
        <v>-116.48745116799051</v>
      </c>
      <c r="F12" s="504">
        <f t="shared" si="0"/>
        <v>-0.31267233938342159</v>
      </c>
      <c r="G12" s="217"/>
      <c r="H12" s="201">
        <f>VLOOKUP($A12,SP_1920,'2019_20'!$K$3,FALSE)</f>
        <v>256.5471418144042</v>
      </c>
      <c r="I12" s="201">
        <f>VLOOKUP($A12,SP_1920,'2019_20'!$C$3,FALSE)</f>
        <v>251.60418393309914</v>
      </c>
      <c r="J12" s="481">
        <f t="shared" si="2"/>
        <v>1.9645769812076663E-2</v>
      </c>
      <c r="K12" s="415"/>
      <c r="L12" s="201">
        <f>VLOOKUP($A12,SP_201819,'2018_19'!$K$3,FALSE)</f>
        <v>251.60418393309914</v>
      </c>
      <c r="M12" s="201">
        <f>VLOOKUP($A12,SP_201819,'2018_19'!$C$3,FALSE)</f>
        <v>251.29253034225707</v>
      </c>
      <c r="N12" s="481">
        <f t="shared" si="3"/>
        <v>1.2402023666107098E-3</v>
      </c>
      <c r="O12" s="221"/>
      <c r="P12" s="201">
        <f>VLOOKUP($A12,SP_1718,'2017_18'!$M$2,FALSE)</f>
        <v>251.29253034225707</v>
      </c>
      <c r="Q12" s="201">
        <f>VLOOKUP($A12,SP_1718,'2017_18'!$C$2,FALSE)</f>
        <v>256.88505974553755</v>
      </c>
      <c r="R12" s="481">
        <f t="shared" si="4"/>
        <v>-2.1770551424128204E-2</v>
      </c>
      <c r="S12" s="221"/>
      <c r="T12" s="201">
        <f>VLOOKUP($D12,SP_1617,'2016_17'!$P$2,FALSE)</f>
        <v>256.88505974553755</v>
      </c>
      <c r="U12" s="201">
        <f>VLOOKUP($D12,SP_1617,'2016_17'!$G$2,FALSE)</f>
        <v>266.26093484999842</v>
      </c>
      <c r="V12" s="202">
        <f t="shared" si="5"/>
        <v>-3.5213108185558228E-2</v>
      </c>
      <c r="W12" s="221"/>
      <c r="X12" s="201">
        <f>VLOOKUP($AX12,SP_1516,'2015_16'!$AW$1,FALSE)</f>
        <v>269.94142343681722</v>
      </c>
      <c r="Y12" s="201">
        <f>VLOOKUP($AX12,SP_1516,'2015_16'!$Z$1,FALSE)</f>
        <v>299.94323929015803</v>
      </c>
      <c r="Z12" s="202">
        <f t="shared" si="6"/>
        <v>-0.10002497780694353</v>
      </c>
      <c r="AA12" s="201"/>
      <c r="AB12" s="201">
        <f>VLOOKUP($AX12,SP_1415,'2014_15'!$BG$1,FALSE)</f>
        <v>299.5015847684241</v>
      </c>
      <c r="AC12" s="201">
        <f>VLOOKUP($AX12,SP_1415,'2014_15'!$AC$1,FALSE)</f>
        <v>318.3434566076013</v>
      </c>
      <c r="AD12" s="202">
        <f t="shared" si="7"/>
        <v>-5.9187243991015048E-2</v>
      </c>
      <c r="AE12" s="201"/>
      <c r="AF12" s="201">
        <f>VLOOKUP($AX12,SP_1314,'2013-14'!$AU$1,FALSE)</f>
        <v>307.62908829342717</v>
      </c>
      <c r="AG12" s="201">
        <f>VLOOKUP($AX12,SP_1314,'2013-14'!$W$1,FALSE)</f>
        <v>311.3895220970079</v>
      </c>
      <c r="AH12" s="202">
        <f t="shared" si="8"/>
        <v>-1.2076301663128008E-2</v>
      </c>
      <c r="AI12" s="201"/>
      <c r="AJ12" s="201">
        <f>VLOOKUP($AX12,SP_1213,'2012-13'!$AF$1,FALSE)</f>
        <v>310.86719828434963</v>
      </c>
      <c r="AK12" s="201">
        <f>VLOOKUP($AX12,SP_1213,'2012-13'!$R$1,FALSE)</f>
        <v>331.12269575544866</v>
      </c>
      <c r="AL12" s="202">
        <f t="shared" si="9"/>
        <v>-6.1172180979279012E-2</v>
      </c>
      <c r="AM12" s="203"/>
      <c r="AN12" s="201">
        <f>VLOOKUP($AX12,SP_1112,'2011-12'!$AT$1,FALSE)</f>
        <v>336.19101953023841</v>
      </c>
      <c r="AO12" s="201">
        <f>VLOOKUP($AX12,SP_1112,'2011-12'!$AD$1,FALSE)</f>
        <v>370.10505869543692</v>
      </c>
      <c r="AP12" s="202">
        <f t="shared" si="10"/>
        <v>-9.1633546660346288E-2</v>
      </c>
      <c r="AQ12" s="191"/>
      <c r="AR12" s="204"/>
      <c r="AS12" s="200"/>
      <c r="AX12" s="218" t="str">
        <f>VLOOKUP(D12,PopulationsOtherdata!$C$5:$D$442,2,FALSE)</f>
        <v>R373</v>
      </c>
      <c r="AY12" s="306">
        <f>VLOOKUP(A12,PopulationsOtherdata!$G$4:$M$441,6,FALSE)</f>
        <v>251923</v>
      </c>
    </row>
    <row r="13" spans="1:51" x14ac:dyDescent="0.25">
      <c r="A13" s="188" t="s">
        <v>330</v>
      </c>
      <c r="B13" s="217">
        <v>1</v>
      </c>
      <c r="C13" s="188">
        <v>1</v>
      </c>
      <c r="D13" s="294" t="s">
        <v>331</v>
      </c>
      <c r="E13" s="534">
        <f t="shared" si="1"/>
        <v>-61.675300561148958</v>
      </c>
      <c r="F13" s="504">
        <f t="shared" si="0"/>
        <v>-0.27765506188939454</v>
      </c>
      <c r="G13" s="217"/>
      <c r="H13" s="201">
        <f>VLOOKUP($A13,SP_1920,'2019_20'!$K$3,FALSE)</f>
        <v>158.13557020135238</v>
      </c>
      <c r="I13" s="201">
        <f>VLOOKUP($A13,SP_1920,'2019_20'!$C$3,FALSE)</f>
        <v>155.10710735393178</v>
      </c>
      <c r="J13" s="481">
        <f t="shared" si="2"/>
        <v>1.9524977927091847E-2</v>
      </c>
      <c r="K13" s="415"/>
      <c r="L13" s="201">
        <f>VLOOKUP($A13,SP_201819,'2018_19'!$K$3,FALSE)</f>
        <v>155.10710735393178</v>
      </c>
      <c r="M13" s="201">
        <f>VLOOKUP($A13,SP_201819,'2018_19'!$C$3,FALSE)</f>
        <v>154.53462796507125</v>
      </c>
      <c r="N13" s="481">
        <f t="shared" si="3"/>
        <v>3.7045379174815984E-3</v>
      </c>
      <c r="O13" s="221"/>
      <c r="P13" s="201">
        <f>VLOOKUP($A13,SP_1718,'2017_18'!$M$2,FALSE)</f>
        <v>154.53462796507125</v>
      </c>
      <c r="Q13" s="201">
        <f>VLOOKUP($A13,SP_1718,'2017_18'!$C$2,FALSE)</f>
        <v>157.04029839410197</v>
      </c>
      <c r="R13" s="481">
        <f t="shared" si="4"/>
        <v>-1.5955588817989752E-2</v>
      </c>
      <c r="S13" s="221"/>
      <c r="T13" s="201">
        <f>VLOOKUP($D13,SP_1617,'2016_17'!$P$2,FALSE)</f>
        <v>157.04029839410197</v>
      </c>
      <c r="U13" s="201">
        <f>VLOOKUP($D13,SP_1617,'2016_17'!$G$2,FALSE)</f>
        <v>163.93624989974225</v>
      </c>
      <c r="V13" s="202">
        <f t="shared" si="5"/>
        <v>-4.2064836238828285E-2</v>
      </c>
      <c r="W13" s="221"/>
      <c r="X13" s="201">
        <f>VLOOKUP($AX13,SP_1516,'2015_16'!$AW$1,FALSE)</f>
        <v>166.03705188451647</v>
      </c>
      <c r="Y13" s="201">
        <f>VLOOKUP($AX13,SP_1516,'2015_16'!$Z$1,FALSE)</f>
        <v>182.22642138930357</v>
      </c>
      <c r="Z13" s="202">
        <f t="shared" si="6"/>
        <v>-8.8842053645999952E-2</v>
      </c>
      <c r="AA13" s="201"/>
      <c r="AB13" s="201">
        <f>VLOOKUP($AX13,SP_1415,'2014_15'!$BG$1,FALSE)</f>
        <v>181.93916942026058</v>
      </c>
      <c r="AC13" s="201">
        <f>VLOOKUP($AX13,SP_1415,'2014_15'!$AC$1,FALSE)</f>
        <v>193.95131108167797</v>
      </c>
      <c r="AD13" s="202">
        <f t="shared" si="7"/>
        <v>-6.1933799748116969E-2</v>
      </c>
      <c r="AE13" s="201"/>
      <c r="AF13" s="201">
        <f>VLOOKUP($AX13,SP_1314,'2013-14'!$AU$1,FALSE)</f>
        <v>191.74841352580867</v>
      </c>
      <c r="AG13" s="201">
        <f>VLOOKUP($AX13,SP_1314,'2013-14'!$W$1,FALSE)</f>
        <v>195.08307597312557</v>
      </c>
      <c r="AH13" s="202">
        <f t="shared" si="8"/>
        <v>-1.7093550686971382E-2</v>
      </c>
      <c r="AI13" s="201"/>
      <c r="AJ13" s="201">
        <f>VLOOKUP($AX13,SP_1213,'2012-13'!$AF$1,FALSE)</f>
        <v>197.94983857857525</v>
      </c>
      <c r="AK13" s="201">
        <f>VLOOKUP($AX13,SP_1213,'2012-13'!$R$1,FALSE)</f>
        <v>205.95416027468269</v>
      </c>
      <c r="AL13" s="202">
        <f t="shared" si="9"/>
        <v>-3.8864578823909257E-2</v>
      </c>
      <c r="AM13" s="203"/>
      <c r="AN13" s="201">
        <f>VLOOKUP($AX13,SP_1112,'2011-12'!$AT$1,FALSE)</f>
        <v>208.64752286672271</v>
      </c>
      <c r="AO13" s="201">
        <f>VLOOKUP($AX13,SP_1112,'2011-12'!$AD$1,FALSE)</f>
        <v>224.98164841985297</v>
      </c>
      <c r="AP13" s="202">
        <f t="shared" si="10"/>
        <v>-7.2602035178656377E-2</v>
      </c>
      <c r="AQ13" s="191"/>
      <c r="AR13" s="204"/>
      <c r="AS13" s="200"/>
      <c r="AX13" s="218" t="str">
        <f>VLOOKUP(D13,PopulationsOtherdata!$C$5:$D$442,2,FALSE)</f>
        <v>R374</v>
      </c>
      <c r="AY13" s="306">
        <f>VLOOKUP(A13,PopulationsOtherdata!$G$4:$M$441,6,FALSE)</f>
        <v>182995</v>
      </c>
    </row>
    <row r="14" spans="1:51" x14ac:dyDescent="0.25">
      <c r="A14" s="188" t="s">
        <v>338</v>
      </c>
      <c r="B14" s="217">
        <v>1</v>
      </c>
      <c r="C14" s="188">
        <v>1</v>
      </c>
      <c r="D14" s="294" t="s">
        <v>339</v>
      </c>
      <c r="E14" s="534">
        <f t="shared" si="1"/>
        <v>-84.784594861029092</v>
      </c>
      <c r="F14" s="504">
        <f t="shared" si="0"/>
        <v>-0.27567965286264906</v>
      </c>
      <c r="G14" s="217"/>
      <c r="H14" s="201">
        <f>VLOOKUP($A14,SP_1920,'2019_20'!$K$3,FALSE)</f>
        <v>225.71456260901212</v>
      </c>
      <c r="I14" s="201">
        <f>VLOOKUP($A14,SP_1920,'2019_20'!$C$3,FALSE)</f>
        <v>219.97370048109809</v>
      </c>
      <c r="J14" s="481">
        <f t="shared" si="2"/>
        <v>2.6097947688102474E-2</v>
      </c>
      <c r="K14" s="415"/>
      <c r="L14" s="201">
        <f>VLOOKUP($A14,SP_201819,'2018_19'!$K$3,FALSE)</f>
        <v>219.97370048109809</v>
      </c>
      <c r="M14" s="201">
        <f>VLOOKUP($A14,SP_201819,'2018_19'!$C$3,FALSE)</f>
        <v>217.03999565707903</v>
      </c>
      <c r="N14" s="481">
        <f t="shared" si="3"/>
        <v>1.3516885747888896E-2</v>
      </c>
      <c r="O14" s="221"/>
      <c r="P14" s="201">
        <f>VLOOKUP($A14,SP_1718,'2017_18'!$M$2,FALSE)</f>
        <v>217.03999565707903</v>
      </c>
      <c r="Q14" s="201">
        <f>VLOOKUP($A14,SP_1718,'2017_18'!$C$2,FALSE)</f>
        <v>220.10859667919277</v>
      </c>
      <c r="R14" s="481">
        <f t="shared" si="4"/>
        <v>-1.3941304739615412E-2</v>
      </c>
      <c r="S14" s="221"/>
      <c r="T14" s="201">
        <f>VLOOKUP($D14,SP_1617,'2016_17'!$P$2,FALSE)</f>
        <v>220.10859667919277</v>
      </c>
      <c r="U14" s="201">
        <f>VLOOKUP($D14,SP_1617,'2016_17'!$G$2,FALSE)</f>
        <v>230.84704657138047</v>
      </c>
      <c r="V14" s="202">
        <f t="shared" si="5"/>
        <v>-4.6517597048257087E-2</v>
      </c>
      <c r="W14" s="221"/>
      <c r="X14" s="201">
        <f>VLOOKUP($AX14,SP_1516,'2015_16'!$AW$1,FALSE)</f>
        <v>230.53509944017796</v>
      </c>
      <c r="Y14" s="201">
        <f>VLOOKUP($AX14,SP_1516,'2015_16'!$Z$1,FALSE)</f>
        <v>253.59521377470421</v>
      </c>
      <c r="Z14" s="202">
        <f t="shared" si="6"/>
        <v>-9.0932766400761089E-2</v>
      </c>
      <c r="AA14" s="201"/>
      <c r="AB14" s="201">
        <f>VLOOKUP($AX14,SP_1415,'2014_15'!$BG$1,FALSE)</f>
        <v>248.61662717837044</v>
      </c>
      <c r="AC14" s="201">
        <f>VLOOKUP($AX14,SP_1415,'2014_15'!$AC$1,FALSE)</f>
        <v>264.28463839810433</v>
      </c>
      <c r="AD14" s="202">
        <f t="shared" si="7"/>
        <v>-5.9284608120629523E-2</v>
      </c>
      <c r="AE14" s="201"/>
      <c r="AF14" s="201">
        <f>VLOOKUP($AX14,SP_1314,'2013-14'!$AU$1,FALSE)</f>
        <v>261.53486049752638</v>
      </c>
      <c r="AG14" s="201">
        <f>VLOOKUP($AX14,SP_1314,'2013-14'!$W$1,FALSE)</f>
        <v>265.97814904994249</v>
      </c>
      <c r="AH14" s="202">
        <f t="shared" si="8"/>
        <v>-1.6705464596574071E-2</v>
      </c>
      <c r="AI14" s="201"/>
      <c r="AJ14" s="201">
        <f>VLOOKUP($AX14,SP_1213,'2012-13'!$AF$1,FALSE)</f>
        <v>267.04795959043742</v>
      </c>
      <c r="AK14" s="201">
        <f>VLOOKUP($AX14,SP_1213,'2012-13'!$R$1,FALSE)</f>
        <v>277.18688452262018</v>
      </c>
      <c r="AL14" s="202">
        <f t="shared" si="9"/>
        <v>-3.6577938922486619E-2</v>
      </c>
      <c r="AM14" s="203"/>
      <c r="AN14" s="201">
        <f>VLOOKUP($AX14,SP_1112,'2011-12'!$AT$1,FALSE)</f>
        <v>281.42512073275816</v>
      </c>
      <c r="AO14" s="201">
        <f>VLOOKUP($AX14,SP_1112,'2011-12'!$AD$1,FALSE)</f>
        <v>307.76689259255988</v>
      </c>
      <c r="AP14" s="202">
        <f t="shared" si="10"/>
        <v>-8.5590011446340153E-2</v>
      </c>
      <c r="AQ14" s="191"/>
      <c r="AR14" s="204"/>
      <c r="AS14" s="200"/>
      <c r="AX14" s="218" t="str">
        <f>VLOOKUP(D14,PopulationsOtherdata!$C$5:$D$442,2,FALSE)</f>
        <v>R391</v>
      </c>
      <c r="AY14" s="306">
        <f>VLOOKUP(A14,PopulationsOtherdata!$G$4:$M$441,6,FALSE)</f>
        <v>262506</v>
      </c>
    </row>
    <row r="15" spans="1:51" x14ac:dyDescent="0.25">
      <c r="A15" s="188" t="s">
        <v>386</v>
      </c>
      <c r="B15" s="217">
        <v>1</v>
      </c>
      <c r="C15" s="188">
        <v>1</v>
      </c>
      <c r="D15" s="294" t="s">
        <v>387</v>
      </c>
      <c r="E15" s="534">
        <f t="shared" si="1"/>
        <v>-81.963200907586042</v>
      </c>
      <c r="F15" s="504">
        <f t="shared" si="0"/>
        <v>-0.26803567289903596</v>
      </c>
      <c r="G15" s="217"/>
      <c r="H15" s="201">
        <f>VLOOKUP($A15,SP_1920,'2019_20'!$K$3,FALSE)</f>
        <v>223.54073800365228</v>
      </c>
      <c r="I15" s="201">
        <f>VLOOKUP($A15,SP_1920,'2019_20'!$C$3,FALSE)</f>
        <v>218.65011756474473</v>
      </c>
      <c r="J15" s="481">
        <f t="shared" si="2"/>
        <v>2.2367335052812853E-2</v>
      </c>
      <c r="K15" s="415"/>
      <c r="L15" s="201">
        <f>VLOOKUP($A15,SP_201819,'2018_19'!$K$3,FALSE)</f>
        <v>218.65011756474473</v>
      </c>
      <c r="M15" s="201">
        <f>VLOOKUP($A15,SP_201819,'2018_19'!$C$3,FALSE)</f>
        <v>217.53401656661512</v>
      </c>
      <c r="N15" s="481">
        <f t="shared" si="3"/>
        <v>5.1306964112798337E-3</v>
      </c>
      <c r="O15" s="221"/>
      <c r="P15" s="201">
        <f>VLOOKUP($A15,SP_1718,'2017_18'!$M$2,FALSE)</f>
        <v>217.53401656661512</v>
      </c>
      <c r="Q15" s="201">
        <f>VLOOKUP($A15,SP_1718,'2017_18'!$C$2,FALSE)</f>
        <v>223.22806100772118</v>
      </c>
      <c r="R15" s="481">
        <f t="shared" si="4"/>
        <v>-2.5507744928667808E-2</v>
      </c>
      <c r="S15" s="221"/>
      <c r="T15" s="201">
        <f>VLOOKUP($D15,SP_1617,'2016_17'!$P$2,FALSE)</f>
        <v>223.22806100772118</v>
      </c>
      <c r="U15" s="201">
        <f>VLOOKUP($D15,SP_1617,'2016_17'!$G$2,FALSE)</f>
        <v>229.89298587956435</v>
      </c>
      <c r="V15" s="202">
        <f t="shared" si="5"/>
        <v>-2.8991423319608245E-2</v>
      </c>
      <c r="W15" s="221"/>
      <c r="X15" s="201">
        <f>VLOOKUP($AX15,SP_1516,'2015_16'!$AW$1,FALSE)</f>
        <v>231.82716026787281</v>
      </c>
      <c r="Y15" s="201">
        <f>VLOOKUP($AX15,SP_1516,'2015_16'!$Z$1,FALSE)</f>
        <v>254.05321649421231</v>
      </c>
      <c r="Z15" s="202">
        <f t="shared" si="6"/>
        <v>-8.7485828886743611E-2</v>
      </c>
      <c r="AA15" s="201"/>
      <c r="AB15" s="201">
        <f>VLOOKUP($AX15,SP_1415,'2014_15'!$BG$1,FALSE)</f>
        <v>253.71879099634091</v>
      </c>
      <c r="AC15" s="201">
        <f>VLOOKUP($AX15,SP_1415,'2014_15'!$AC$1,FALSE)</f>
        <v>268.39102806474727</v>
      </c>
      <c r="AD15" s="202">
        <f t="shared" si="7"/>
        <v>-5.4667390241028513E-2</v>
      </c>
      <c r="AE15" s="201"/>
      <c r="AF15" s="201">
        <f>VLOOKUP($AX15,SP_1314,'2013-14'!$AU$1,FALSE)</f>
        <v>264.24002855853649</v>
      </c>
      <c r="AG15" s="201">
        <f>VLOOKUP($AX15,SP_1314,'2013-14'!$W$1,FALSE)</f>
        <v>266.84097360545286</v>
      </c>
      <c r="AH15" s="202">
        <f t="shared" si="8"/>
        <v>-9.7471726765698818E-3</v>
      </c>
      <c r="AI15" s="201"/>
      <c r="AJ15" s="201">
        <f>VLOOKUP($AX15,SP_1213,'2012-13'!$AF$1,FALSE)</f>
        <v>265.00022906294629</v>
      </c>
      <c r="AK15" s="201">
        <f>VLOOKUP($AX15,SP_1213,'2012-13'!$R$1,FALSE)</f>
        <v>274.76846311787807</v>
      </c>
      <c r="AL15" s="202">
        <f t="shared" si="9"/>
        <v>-3.555078317245286E-2</v>
      </c>
      <c r="AM15" s="203"/>
      <c r="AN15" s="201">
        <f>VLOOKUP($AX15,SP_1112,'2011-12'!$AT$1,FALSE)</f>
        <v>278.95303817200107</v>
      </c>
      <c r="AO15" s="201">
        <f>VLOOKUP($AX15,SP_1112,'2011-12'!$AD$1,FALSE)</f>
        <v>305.29651880708104</v>
      </c>
      <c r="AP15" s="202">
        <f t="shared" si="10"/>
        <v>-8.6288178908867974E-2</v>
      </c>
      <c r="AQ15" s="191"/>
      <c r="AR15" s="204"/>
      <c r="AS15" s="200"/>
      <c r="AX15" s="218" t="str">
        <f>VLOOKUP(D15,PopulationsOtherdata!$C$5:$D$442,2,FALSE)</f>
        <v>R375</v>
      </c>
      <c r="AY15" s="306">
        <f>VLOOKUP(A15,PopulationsOtherdata!$G$4:$M$441,6,FALSE)</f>
        <v>215142</v>
      </c>
    </row>
    <row r="16" spans="1:51" x14ac:dyDescent="0.25">
      <c r="A16" s="188" t="s">
        <v>388</v>
      </c>
      <c r="B16" s="217">
        <v>1</v>
      </c>
      <c r="C16" s="188">
        <v>1</v>
      </c>
      <c r="D16" s="294" t="s">
        <v>389</v>
      </c>
      <c r="E16" s="534">
        <f t="shared" si="1"/>
        <v>-60.588663118867771</v>
      </c>
      <c r="F16" s="504">
        <f t="shared" si="0"/>
        <v>-0.27817836447037947</v>
      </c>
      <c r="G16" s="217"/>
      <c r="H16" s="201">
        <f>VLOOKUP($A16,SP_1920,'2019_20'!$K$3,FALSE)</f>
        <v>157.2528427102155</v>
      </c>
      <c r="I16" s="201">
        <f>VLOOKUP($A16,SP_1920,'2019_20'!$C$3,FALSE)</f>
        <v>154.80449338152403</v>
      </c>
      <c r="J16" s="481">
        <f t="shared" si="2"/>
        <v>1.5815751049663485E-2</v>
      </c>
      <c r="K16" s="415"/>
      <c r="L16" s="201">
        <f>VLOOKUP($A16,SP_201819,'2018_19'!$K$3,FALSE)</f>
        <v>154.80449338152403</v>
      </c>
      <c r="M16" s="201">
        <f>VLOOKUP($A16,SP_201819,'2018_19'!$C$3,FALSE)</f>
        <v>153.89826404445918</v>
      </c>
      <c r="N16" s="481">
        <f t="shared" si="3"/>
        <v>5.8884961613541176E-3</v>
      </c>
      <c r="O16" s="221"/>
      <c r="P16" s="201">
        <f>VLOOKUP($A16,SP_1718,'2017_18'!$M$2,FALSE)</f>
        <v>153.89826404445918</v>
      </c>
      <c r="Q16" s="201">
        <f>VLOOKUP($A16,SP_1718,'2017_18'!$C$2,FALSE)</f>
        <v>157.70472298326266</v>
      </c>
      <c r="R16" s="481">
        <f t="shared" si="4"/>
        <v>-2.4136619796779724E-2</v>
      </c>
      <c r="S16" s="221"/>
      <c r="T16" s="201">
        <f>VLOOKUP($D16,SP_1617,'2016_17'!$P$2,FALSE)</f>
        <v>157.70472298326266</v>
      </c>
      <c r="U16" s="201">
        <f>VLOOKUP($D16,SP_1617,'2016_17'!$G$2,FALSE)</f>
        <v>166.24556247942894</v>
      </c>
      <c r="V16" s="202">
        <f t="shared" si="5"/>
        <v>-5.1374841943363836E-2</v>
      </c>
      <c r="W16" s="221"/>
      <c r="X16" s="201">
        <f>VLOOKUP($AX16,SP_1516,'2015_16'!$AW$1,FALSE)</f>
        <v>167.96196589589852</v>
      </c>
      <c r="Y16" s="201">
        <f>VLOOKUP($AX16,SP_1516,'2015_16'!$Z$1,FALSE)</f>
        <v>180.9310676480863</v>
      </c>
      <c r="Z16" s="202">
        <f t="shared" si="6"/>
        <v>-7.1679794524912022E-2</v>
      </c>
      <c r="AA16" s="201"/>
      <c r="AB16" s="201">
        <f>VLOOKUP($AX16,SP_1415,'2014_15'!$BG$1,FALSE)</f>
        <v>180.34735169109274</v>
      </c>
      <c r="AC16" s="201">
        <f>VLOOKUP($AX16,SP_1415,'2014_15'!$AC$1,FALSE)</f>
        <v>191.4178819575144</v>
      </c>
      <c r="AD16" s="202">
        <f t="shared" si="7"/>
        <v>-5.7834357758063448E-2</v>
      </c>
      <c r="AE16" s="201"/>
      <c r="AF16" s="201">
        <f>VLOOKUP($AX16,SP_1314,'2013-14'!$AU$1,FALSE)</f>
        <v>187.35757391104809</v>
      </c>
      <c r="AG16" s="201">
        <f>VLOOKUP($AX16,SP_1314,'2013-14'!$W$1,FALSE)</f>
        <v>193.05752338945123</v>
      </c>
      <c r="AH16" s="202">
        <f t="shared" si="8"/>
        <v>-2.9524617214242155E-2</v>
      </c>
      <c r="AI16" s="201"/>
      <c r="AJ16" s="201">
        <f>VLOOKUP($AX16,SP_1213,'2012-13'!$AF$1,FALSE)</f>
        <v>193.21452441448122</v>
      </c>
      <c r="AK16" s="201">
        <f>VLOOKUP($AX16,SP_1213,'2012-13'!$R$1,FALSE)</f>
        <v>201.57314349560752</v>
      </c>
      <c r="AL16" s="202">
        <f t="shared" si="9"/>
        <v>-4.1466928263230951E-2</v>
      </c>
      <c r="AM16" s="203"/>
      <c r="AN16" s="201">
        <f>VLOOKUP($AX16,SP_1112,'2011-12'!$AT$1,FALSE)</f>
        <v>203.91940028017655</v>
      </c>
      <c r="AO16" s="201">
        <f>VLOOKUP($AX16,SP_1112,'2011-12'!$AD$1,FALSE)</f>
        <v>217.41714305169199</v>
      </c>
      <c r="AP16" s="202">
        <f t="shared" si="10"/>
        <v>-6.2082237776007854E-2</v>
      </c>
      <c r="AQ16" s="191"/>
      <c r="AR16" s="204"/>
      <c r="AS16" s="200"/>
      <c r="AX16" s="218" t="str">
        <f>VLOOKUP(D16,PopulationsOtherdata!$C$5:$D$442,2,FALSE)</f>
        <v>R376</v>
      </c>
      <c r="AY16" s="306">
        <f>VLOOKUP(A16,PopulationsOtherdata!$G$4:$M$441,6,FALSE)</f>
        <v>159011</v>
      </c>
    </row>
    <row r="17" spans="1:51" x14ac:dyDescent="0.25">
      <c r="A17" s="188" t="s">
        <v>406</v>
      </c>
      <c r="B17" s="217">
        <v>1</v>
      </c>
      <c r="C17" s="188">
        <v>1</v>
      </c>
      <c r="D17" s="294" t="s">
        <v>407</v>
      </c>
      <c r="E17" s="534">
        <f t="shared" si="1"/>
        <v>-105.31802680742629</v>
      </c>
      <c r="F17" s="504">
        <f t="shared" si="0"/>
        <v>-0.26951990022660355</v>
      </c>
      <c r="G17" s="217"/>
      <c r="H17" s="201">
        <f>VLOOKUP($A17,SP_1920,'2019_20'!$K$3,FALSE)</f>
        <v>289.596097684482</v>
      </c>
      <c r="I17" s="201">
        <f>VLOOKUP($A17,SP_1920,'2019_20'!$C$3,FALSE)</f>
        <v>282.41281338855606</v>
      </c>
      <c r="J17" s="481">
        <f t="shared" si="2"/>
        <v>2.5435405036112302E-2</v>
      </c>
      <c r="K17" s="415"/>
      <c r="L17" s="201">
        <f>VLOOKUP($A17,SP_201819,'2018_19'!$K$3,FALSE)</f>
        <v>282.41281338855606</v>
      </c>
      <c r="M17" s="201">
        <f>VLOOKUP($A17,SP_201819,'2018_19'!$C$3,FALSE)</f>
        <v>279.49362591408408</v>
      </c>
      <c r="N17" s="481">
        <f t="shared" si="3"/>
        <v>1.0444558314790742E-2</v>
      </c>
      <c r="O17" s="221"/>
      <c r="P17" s="201">
        <f>VLOOKUP($A17,SP_1718,'2017_18'!$M$2,FALSE)</f>
        <v>279.49362591408408</v>
      </c>
      <c r="Q17" s="201">
        <f>VLOOKUP($A17,SP_1718,'2017_18'!$C$2,FALSE)</f>
        <v>284.57571410140559</v>
      </c>
      <c r="R17" s="481">
        <f t="shared" si="4"/>
        <v>-1.7858474688780213E-2</v>
      </c>
      <c r="S17" s="221"/>
      <c r="T17" s="201">
        <f>VLOOKUP($D17,SP_1617,'2016_17'!$P$2,FALSE)</f>
        <v>284.57571410140559</v>
      </c>
      <c r="U17" s="201">
        <f>VLOOKUP($D17,SP_1617,'2016_17'!$G$2,FALSE)</f>
        <v>293.72030351546312</v>
      </c>
      <c r="V17" s="202">
        <f t="shared" si="5"/>
        <v>-3.1133664593861132E-2</v>
      </c>
      <c r="W17" s="221"/>
      <c r="X17" s="201">
        <f>VLOOKUP($AX17,SP_1516,'2015_16'!$AW$1,FALSE)</f>
        <v>293.99421635132802</v>
      </c>
      <c r="Y17" s="201">
        <f>VLOOKUP($AX17,SP_1516,'2015_16'!$Z$1,FALSE)</f>
        <v>322.63202282191673</v>
      </c>
      <c r="Z17" s="202">
        <f t="shared" si="6"/>
        <v>-8.8763062699439232E-2</v>
      </c>
      <c r="AA17" s="201"/>
      <c r="AB17" s="201">
        <f>VLOOKUP($AX17,SP_1415,'2014_15'!$BG$1,FALSE)</f>
        <v>319.11210632277573</v>
      </c>
      <c r="AC17" s="201">
        <f>VLOOKUP($AX17,SP_1415,'2014_15'!$AC$1,FALSE)</f>
        <v>340.24844463392503</v>
      </c>
      <c r="AD17" s="202">
        <f t="shared" si="7"/>
        <v>-6.212030839373861E-2</v>
      </c>
      <c r="AE17" s="201"/>
      <c r="AF17" s="201">
        <f>VLOOKUP($AX17,SP_1314,'2013-14'!$AU$1,FALSE)</f>
        <v>333.17071234933269</v>
      </c>
      <c r="AG17" s="201">
        <f>VLOOKUP($AX17,SP_1314,'2013-14'!$W$1,FALSE)</f>
        <v>339.45842409450114</v>
      </c>
      <c r="AH17" s="202">
        <f t="shared" si="8"/>
        <v>-1.8522774215843363E-2</v>
      </c>
      <c r="AI17" s="201"/>
      <c r="AJ17" s="201">
        <f>VLOOKUP($AX17,SP_1213,'2012-13'!$AF$1,FALSE)</f>
        <v>337.95921642864039</v>
      </c>
      <c r="AK17" s="201">
        <f>VLOOKUP($AX17,SP_1213,'2012-13'!$R$1,FALSE)</f>
        <v>351.21186359741489</v>
      </c>
      <c r="AL17" s="202">
        <f t="shared" si="9"/>
        <v>-3.7734053266394452E-2</v>
      </c>
      <c r="AM17" s="203"/>
      <c r="AN17" s="201">
        <f>VLOOKUP($AX17,SP_1112,'2011-12'!$AT$1,FALSE)</f>
        <v>356.42421589171789</v>
      </c>
      <c r="AO17" s="201">
        <f>VLOOKUP($AX17,SP_1112,'2011-12'!$AD$1,FALSE)</f>
        <v>388.3035331724821</v>
      </c>
      <c r="AP17" s="202">
        <f t="shared" si="10"/>
        <v>-8.2098962685986154E-2</v>
      </c>
      <c r="AQ17" s="191"/>
      <c r="AR17" s="204"/>
      <c r="AS17" s="200"/>
      <c r="AX17" s="218" t="str">
        <f>VLOOKUP(D17,PopulationsOtherdata!$C$5:$D$442,2,FALSE)</f>
        <v>R377</v>
      </c>
      <c r="AY17" s="306">
        <f>VLOOKUP(A17,PopulationsOtherdata!$G$4:$M$441,6,FALSE)</f>
        <v>311012</v>
      </c>
    </row>
    <row r="18" spans="1:51" x14ac:dyDescent="0.25">
      <c r="A18" s="188" t="s">
        <v>424</v>
      </c>
      <c r="B18" s="217">
        <v>1</v>
      </c>
      <c r="C18" s="188">
        <v>1</v>
      </c>
      <c r="D18" s="294" t="s">
        <v>425</v>
      </c>
      <c r="E18" s="534">
        <f t="shared" si="1"/>
        <v>-89.140779272593676</v>
      </c>
      <c r="F18" s="504">
        <f t="shared" si="0"/>
        <v>-0.26478327360456888</v>
      </c>
      <c r="G18" s="217"/>
      <c r="H18" s="201">
        <f>VLOOKUP($A18,SP_1920,'2019_20'!$K$3,FALSE)</f>
        <v>247.10801566562986</v>
      </c>
      <c r="I18" s="201">
        <f>VLOOKUP($A18,SP_1920,'2019_20'!$C$3,FALSE)</f>
        <v>242.02343803156381</v>
      </c>
      <c r="J18" s="481">
        <f t="shared" si="2"/>
        <v>2.1008616667130164E-2</v>
      </c>
      <c r="K18" s="415"/>
      <c r="L18" s="201">
        <f>VLOOKUP($A18,SP_201819,'2018_19'!$K$3,FALSE)</f>
        <v>242.02343803156381</v>
      </c>
      <c r="M18" s="201">
        <f>VLOOKUP($A18,SP_201819,'2018_19'!$C$3,FALSE)</f>
        <v>240.56908878107458</v>
      </c>
      <c r="N18" s="481">
        <f t="shared" si="3"/>
        <v>6.0454535445855218E-3</v>
      </c>
      <c r="O18" s="221"/>
      <c r="P18" s="201">
        <f>VLOOKUP($A18,SP_1718,'2017_18'!$M$2,FALSE)</f>
        <v>240.56908878107458</v>
      </c>
      <c r="Q18" s="201">
        <f>VLOOKUP($A18,SP_1718,'2017_18'!$C$2,FALSE)</f>
        <v>243.21106128818249</v>
      </c>
      <c r="R18" s="481">
        <f t="shared" si="4"/>
        <v>-1.0862879727239982E-2</v>
      </c>
      <c r="S18" s="221"/>
      <c r="T18" s="201">
        <f>VLOOKUP($D18,SP_1617,'2016_17'!$P$2,FALSE)</f>
        <v>243.21106128818249</v>
      </c>
      <c r="U18" s="201">
        <f>VLOOKUP($D18,SP_1617,'2016_17'!$G$2,FALSE)</f>
        <v>250.79693063937674</v>
      </c>
      <c r="V18" s="202">
        <f t="shared" si="5"/>
        <v>-3.0247058175133845E-2</v>
      </c>
      <c r="W18" s="221"/>
      <c r="X18" s="201">
        <f>VLOOKUP($AX18,SP_1516,'2015_16'!$AW$1,FALSE)</f>
        <v>254.47347819042224</v>
      </c>
      <c r="Y18" s="201">
        <f>VLOOKUP($AX18,SP_1516,'2015_16'!$Z$1,FALSE)</f>
        <v>281.00284071484339</v>
      </c>
      <c r="Z18" s="202">
        <f t="shared" si="6"/>
        <v>-9.4409588376163978E-2</v>
      </c>
      <c r="AA18" s="201"/>
      <c r="AB18" s="201">
        <f>VLOOKUP($AX18,SP_1415,'2014_15'!$BG$1,FALSE)</f>
        <v>278.6386507992421</v>
      </c>
      <c r="AC18" s="201">
        <f>VLOOKUP($AX18,SP_1415,'2014_15'!$AC$1,FALSE)</f>
        <v>295.74398059510378</v>
      </c>
      <c r="AD18" s="202">
        <f t="shared" si="7"/>
        <v>-5.7838302444708667E-2</v>
      </c>
      <c r="AE18" s="201"/>
      <c r="AF18" s="201">
        <f>VLOOKUP($AX18,SP_1314,'2013-14'!$AU$1,FALSE)</f>
        <v>287.4800195076333</v>
      </c>
      <c r="AG18" s="201">
        <f>VLOOKUP($AX18,SP_1314,'2013-14'!$W$1,FALSE)</f>
        <v>292.2816997294517</v>
      </c>
      <c r="AH18" s="202">
        <f t="shared" si="8"/>
        <v>-1.6428261592371429E-2</v>
      </c>
      <c r="AI18" s="201"/>
      <c r="AJ18" s="201">
        <f>VLOOKUP($AX18,SP_1213,'2012-13'!$AF$1,FALSE)</f>
        <v>293.6664745593074</v>
      </c>
      <c r="AK18" s="201">
        <f>VLOOKUP($AX18,SP_1213,'2012-13'!$R$1,FALSE)</f>
        <v>305.94834158673348</v>
      </c>
      <c r="AL18" s="202">
        <f t="shared" si="9"/>
        <v>-4.0143597326688818E-2</v>
      </c>
      <c r="AM18" s="203"/>
      <c r="AN18" s="201">
        <f>VLOOKUP($AX18,SP_1112,'2011-12'!$AT$1,FALSE)</f>
        <v>311.1521500578055</v>
      </c>
      <c r="AO18" s="201">
        <f>VLOOKUP($AX18,SP_1112,'2011-12'!$AD$1,FALSE)</f>
        <v>335.885774787125</v>
      </c>
      <c r="AP18" s="202">
        <f t="shared" si="10"/>
        <v>-7.3637011704336008E-2</v>
      </c>
      <c r="AQ18" s="191"/>
      <c r="AR18" s="204"/>
      <c r="AS18" s="200"/>
      <c r="AX18" s="218" t="str">
        <f>VLOOKUP(D18,PopulationsOtherdata!$C$5:$D$442,2,FALSE)</f>
        <v>R378</v>
      </c>
      <c r="AY18" s="306">
        <f>VLOOKUP(A18,PopulationsOtherdata!$G$4:$M$441,6,FALSE)</f>
        <v>286331</v>
      </c>
    </row>
    <row r="19" spans="1:51" x14ac:dyDescent="0.25">
      <c r="A19" s="188" t="s">
        <v>476</v>
      </c>
      <c r="B19" s="217">
        <v>1</v>
      </c>
      <c r="C19" s="188">
        <v>1</v>
      </c>
      <c r="D19" s="294" t="s">
        <v>477</v>
      </c>
      <c r="E19" s="534">
        <f t="shared" si="1"/>
        <v>-115.68490408730221</v>
      </c>
      <c r="F19" s="504">
        <f t="shared" si="0"/>
        <v>-0.31412414208545314</v>
      </c>
      <c r="G19" s="217"/>
      <c r="H19" s="201">
        <f>VLOOKUP($A19,SP_1920,'2019_20'!$K$3,FALSE)</f>
        <v>254.86985936392281</v>
      </c>
      <c r="I19" s="201">
        <f>VLOOKUP($A19,SP_1920,'2019_20'!$C$3,FALSE)</f>
        <v>249.31622731725645</v>
      </c>
      <c r="J19" s="481">
        <f t="shared" si="2"/>
        <v>2.2275453573261883E-2</v>
      </c>
      <c r="K19" s="415"/>
      <c r="L19" s="201">
        <f>VLOOKUP($A19,SP_201819,'2018_19'!$K$3,FALSE)</f>
        <v>249.31622731725645</v>
      </c>
      <c r="M19" s="201">
        <f>VLOOKUP($A19,SP_201819,'2018_19'!$C$3,FALSE)</f>
        <v>247.53295256428981</v>
      </c>
      <c r="N19" s="481">
        <f t="shared" si="3"/>
        <v>7.2041913389429002E-3</v>
      </c>
      <c r="O19" s="221"/>
      <c r="P19" s="201">
        <f>VLOOKUP($A19,SP_1718,'2017_18'!$M$2,FALSE)</f>
        <v>247.53295256428981</v>
      </c>
      <c r="Q19" s="201">
        <f>VLOOKUP($A19,SP_1718,'2017_18'!$C$2,FALSE)</f>
        <v>251.68568498883835</v>
      </c>
      <c r="R19" s="481">
        <f t="shared" si="4"/>
        <v>-1.6499676669067154E-2</v>
      </c>
      <c r="S19" s="221"/>
      <c r="T19" s="201">
        <f>VLOOKUP($D19,SP_1617,'2016_17'!$P$2,FALSE)</f>
        <v>251.68568498883835</v>
      </c>
      <c r="U19" s="201">
        <f>VLOOKUP($D19,SP_1617,'2016_17'!$G$2,FALSE)</f>
        <v>264.87214597748175</v>
      </c>
      <c r="V19" s="202">
        <f t="shared" si="5"/>
        <v>-4.9784249453562635E-2</v>
      </c>
      <c r="W19" s="221"/>
      <c r="X19" s="201">
        <f>VLOOKUP($AX19,SP_1516,'2015_16'!$AW$1,FALSE)</f>
        <v>265.3849833206271</v>
      </c>
      <c r="Y19" s="201">
        <f>VLOOKUP($AX19,SP_1516,'2015_16'!$Z$1,FALSE)</f>
        <v>292.7664669263811</v>
      </c>
      <c r="Z19" s="202">
        <f t="shared" si="6"/>
        <v>-9.3526707116492691E-2</v>
      </c>
      <c r="AA19" s="201"/>
      <c r="AB19" s="201">
        <f>VLOOKUP($AX19,SP_1415,'2014_15'!$BG$1,FALSE)</f>
        <v>289.25343473874801</v>
      </c>
      <c r="AC19" s="201">
        <f>VLOOKUP($AX19,SP_1415,'2014_15'!$AC$1,FALSE)</f>
        <v>311.67292073813292</v>
      </c>
      <c r="AD19" s="202">
        <f t="shared" si="7"/>
        <v>-7.193273623608043E-2</v>
      </c>
      <c r="AE19" s="201"/>
      <c r="AF19" s="201">
        <f>VLOOKUP($AX19,SP_1314,'2013-14'!$AU$1,FALSE)</f>
        <v>303.30884491280665</v>
      </c>
      <c r="AG19" s="201">
        <f>VLOOKUP($AX19,SP_1314,'2013-14'!$W$1,FALSE)</f>
        <v>304.66366313932383</v>
      </c>
      <c r="AH19" s="202">
        <f t="shared" si="8"/>
        <v>-4.4469307975779637E-3</v>
      </c>
      <c r="AI19" s="201"/>
      <c r="AJ19" s="201">
        <f>VLOOKUP($AX19,SP_1213,'2012-13'!$AF$1,FALSE)</f>
        <v>308.63406680264779</v>
      </c>
      <c r="AK19" s="201">
        <f>VLOOKUP($AX19,SP_1213,'2012-13'!$R$1,FALSE)</f>
        <v>328.76900029729455</v>
      </c>
      <c r="AL19" s="202">
        <f t="shared" si="9"/>
        <v>-6.1243406393058475E-2</v>
      </c>
      <c r="AM19" s="203"/>
      <c r="AN19" s="201">
        <f>VLOOKUP($AX19,SP_1112,'2011-12'!$AT$1,FALSE)</f>
        <v>333.7945487098375</v>
      </c>
      <c r="AO19" s="201">
        <f>VLOOKUP($AX19,SP_1112,'2011-12'!$AD$1,FALSE)</f>
        <v>368.18644485727793</v>
      </c>
      <c r="AP19" s="202">
        <f t="shared" si="10"/>
        <v>-9.3408914499206963E-2</v>
      </c>
      <c r="AQ19" s="191"/>
      <c r="AR19" s="204"/>
      <c r="AS19" s="200"/>
      <c r="AX19" s="218" t="str">
        <f>VLOOKUP(D19,PopulationsOtherdata!$C$5:$D$442,2,FALSE)</f>
        <v>R398</v>
      </c>
      <c r="AY19" s="306">
        <f>VLOOKUP(A19,PopulationsOtherdata!$G$4:$M$441,6,FALSE)</f>
        <v>318369</v>
      </c>
    </row>
    <row r="20" spans="1:51" x14ac:dyDescent="0.25">
      <c r="A20" s="188" t="s">
        <v>648</v>
      </c>
      <c r="B20" s="217">
        <v>1</v>
      </c>
      <c r="C20" s="188">
        <v>1</v>
      </c>
      <c r="D20" s="294" t="s">
        <v>649</v>
      </c>
      <c r="E20" s="534">
        <f t="shared" si="1"/>
        <v>-115.55427258114662</v>
      </c>
      <c r="F20" s="504">
        <f t="shared" si="0"/>
        <v>-0.29032756842872742</v>
      </c>
      <c r="G20" s="217"/>
      <c r="H20" s="201">
        <f>VLOOKUP($A20,SP_1920,'2019_20'!$K$3,FALSE)</f>
        <v>281.41728980637788</v>
      </c>
      <c r="I20" s="201">
        <f>VLOOKUP($A20,SP_1920,'2019_20'!$C$3,FALSE)</f>
        <v>275.57642705117848</v>
      </c>
      <c r="J20" s="481">
        <f t="shared" si="2"/>
        <v>2.1195073968045319E-2</v>
      </c>
      <c r="K20" s="415"/>
      <c r="L20" s="201">
        <f>VLOOKUP($A20,SP_201819,'2018_19'!$K$3,FALSE)</f>
        <v>275.57642705117848</v>
      </c>
      <c r="M20" s="201">
        <f>VLOOKUP($A20,SP_201819,'2018_19'!$C$3,FALSE)</f>
        <v>273.97135307235789</v>
      </c>
      <c r="N20" s="481">
        <f t="shared" si="3"/>
        <v>5.8585467452019202E-3</v>
      </c>
      <c r="O20" s="221"/>
      <c r="P20" s="201">
        <f>VLOOKUP($A20,SP_1718,'2017_18'!$M$2,FALSE)</f>
        <v>273.97135307235789</v>
      </c>
      <c r="Q20" s="201">
        <f>VLOOKUP($A20,SP_1718,'2017_18'!$C$2,FALSE)</f>
        <v>280.96999181969159</v>
      </c>
      <c r="R20" s="481">
        <f t="shared" si="4"/>
        <v>-2.4908847745651719E-2</v>
      </c>
      <c r="S20" s="221"/>
      <c r="T20" s="201">
        <f>VLOOKUP($D20,SP_1617,'2016_17'!$P$2,FALSE)</f>
        <v>280.96999181969159</v>
      </c>
      <c r="U20" s="201">
        <f>VLOOKUP($D20,SP_1617,'2016_17'!$G$2,FALSE)</f>
        <v>291.38713813306282</v>
      </c>
      <c r="V20" s="202">
        <f t="shared" si="5"/>
        <v>-3.5750192613560716E-2</v>
      </c>
      <c r="W20" s="221"/>
      <c r="X20" s="201">
        <f>VLOOKUP($AX20,SP_1516,'2015_16'!$AW$1,FALSE)</f>
        <v>294.29316867873706</v>
      </c>
      <c r="Y20" s="201">
        <f>VLOOKUP($AX20,SP_1516,'2015_16'!$Z$1,FALSE)</f>
        <v>324.80831676078299</v>
      </c>
      <c r="Z20" s="202">
        <f t="shared" si="6"/>
        <v>-9.3948173453082928E-2</v>
      </c>
      <c r="AA20" s="201"/>
      <c r="AB20" s="201">
        <f>VLOOKUP($AX20,SP_1415,'2014_15'!$BG$1,FALSE)</f>
        <v>323.35075422501376</v>
      </c>
      <c r="AC20" s="201">
        <f>VLOOKUP($AX20,SP_1415,'2014_15'!$AC$1,FALSE)</f>
        <v>343.77729082917455</v>
      </c>
      <c r="AD20" s="202">
        <f t="shared" si="7"/>
        <v>-5.9417934660235816E-2</v>
      </c>
      <c r="AE20" s="201"/>
      <c r="AF20" s="201">
        <f>VLOOKUP($AX20,SP_1314,'2013-14'!$AU$1,FALSE)</f>
        <v>336.7265987752387</v>
      </c>
      <c r="AG20" s="201">
        <f>VLOOKUP($AX20,SP_1314,'2013-14'!$W$1,FALSE)</f>
        <v>342.09604153597763</v>
      </c>
      <c r="AH20" s="202">
        <f t="shared" si="8"/>
        <v>-1.569571730976671E-2</v>
      </c>
      <c r="AI20" s="201"/>
      <c r="AJ20" s="201">
        <f>VLOOKUP($AX20,SP_1213,'2012-13'!$AF$1,FALSE)</f>
        <v>344.59221976779293</v>
      </c>
      <c r="AK20" s="201">
        <f>VLOOKUP($AX20,SP_1213,'2012-13'!$R$1,FALSE)</f>
        <v>358.51409993966286</v>
      </c>
      <c r="AL20" s="202">
        <f t="shared" si="9"/>
        <v>-3.8832169150984419E-2</v>
      </c>
      <c r="AM20" s="203"/>
      <c r="AN20" s="201">
        <f>VLOOKUP($AX20,SP_1112,'2011-12'!$AT$1,FALSE)</f>
        <v>363.55595659700987</v>
      </c>
      <c r="AO20" s="201">
        <f>VLOOKUP($AX20,SP_1112,'2011-12'!$AD$1,FALSE)</f>
        <v>398.90737323265597</v>
      </c>
      <c r="AP20" s="202">
        <f t="shared" si="10"/>
        <v>-8.8620614728592617E-2</v>
      </c>
      <c r="AQ20" s="191"/>
      <c r="AR20" s="204"/>
      <c r="AS20" s="200"/>
      <c r="AX20" s="218" t="str">
        <f>VLOOKUP(D20,PopulationsOtherdata!$C$5:$D$442,2,FALSE)</f>
        <v>R379</v>
      </c>
      <c r="AY20" s="306">
        <f>VLOOKUP(A20,PopulationsOtherdata!$G$4:$M$441,6,FALSE)</f>
        <v>303859</v>
      </c>
    </row>
    <row r="21" spans="1:51" x14ac:dyDescent="0.25">
      <c r="A21" s="188" t="s">
        <v>724</v>
      </c>
      <c r="B21" s="217">
        <v>1</v>
      </c>
      <c r="C21" s="188">
        <v>1</v>
      </c>
      <c r="D21" s="294" t="s">
        <v>725</v>
      </c>
      <c r="E21" s="534">
        <f t="shared" si="1"/>
        <v>-102.21409202158623</v>
      </c>
      <c r="F21" s="504">
        <f t="shared" si="0"/>
        <v>-0.27021678707585323</v>
      </c>
      <c r="G21" s="217"/>
      <c r="H21" s="201">
        <f>VLOOKUP($A21,SP_1920,'2019_20'!$K$3,FALSE)</f>
        <v>275.8853397235622</v>
      </c>
      <c r="I21" s="201">
        <f>VLOOKUP($A21,SP_1920,'2019_20'!$C$3,FALSE)</f>
        <v>269.49269665568704</v>
      </c>
      <c r="J21" s="481">
        <f t="shared" si="2"/>
        <v>2.37210252715776E-2</v>
      </c>
      <c r="K21" s="415"/>
      <c r="L21" s="201">
        <f>VLOOKUP($A21,SP_201819,'2018_19'!$K$3,FALSE)</f>
        <v>269.49269665568704</v>
      </c>
      <c r="M21" s="201">
        <f>VLOOKUP($A21,SP_201819,'2018_19'!$C$3,FALSE)</f>
        <v>269.59530536723082</v>
      </c>
      <c r="N21" s="481">
        <f t="shared" si="3"/>
        <v>-3.8060273862705607E-4</v>
      </c>
      <c r="O21" s="221"/>
      <c r="P21" s="201">
        <f>VLOOKUP($A21,SP_1718,'2017_18'!$M$2,FALSE)</f>
        <v>269.59530536723082</v>
      </c>
      <c r="Q21" s="201">
        <f>VLOOKUP($A21,SP_1718,'2017_18'!$C$2,FALSE)</f>
        <v>276.48717538677016</v>
      </c>
      <c r="R21" s="481">
        <f t="shared" si="4"/>
        <v>-2.4926545001222933E-2</v>
      </c>
      <c r="S21" s="221"/>
      <c r="T21" s="201">
        <f>VLOOKUP($D21,SP_1617,'2016_17'!$P$2,FALSE)</f>
        <v>276.48717538677016</v>
      </c>
      <c r="U21" s="201">
        <f>VLOOKUP($D21,SP_1617,'2016_17'!$G$2,FALSE)</f>
        <v>282.86037064025822</v>
      </c>
      <c r="V21" s="202">
        <f t="shared" si="5"/>
        <v>-2.253124125893724E-2</v>
      </c>
      <c r="W21" s="221"/>
      <c r="X21" s="201">
        <f>VLOOKUP($AX21,SP_1516,'2015_16'!$AW$1,FALSE)</f>
        <v>287.0015389957851</v>
      </c>
      <c r="Y21" s="201">
        <f>VLOOKUP($AX21,SP_1516,'2015_16'!$Z$1,FALSE)</f>
        <v>313.078939848147</v>
      </c>
      <c r="Z21" s="202">
        <f t="shared" si="6"/>
        <v>-8.3293372799237986E-2</v>
      </c>
      <c r="AA21" s="201"/>
      <c r="AB21" s="201">
        <f>VLOOKUP($AX21,SP_1415,'2014_15'!$BG$1,FALSE)</f>
        <v>312.15471205170229</v>
      </c>
      <c r="AC21" s="201">
        <f>VLOOKUP($AX21,SP_1415,'2014_15'!$AC$1,FALSE)</f>
        <v>331.65976141138543</v>
      </c>
      <c r="AD21" s="202">
        <f t="shared" si="7"/>
        <v>-5.8810418474279147E-2</v>
      </c>
      <c r="AE21" s="201"/>
      <c r="AF21" s="201">
        <f>VLOOKUP($AX21,SP_1314,'2013-14'!$AU$1,FALSE)</f>
        <v>322.31277456112576</v>
      </c>
      <c r="AG21" s="201">
        <f>VLOOKUP($AX21,SP_1314,'2013-14'!$W$1,FALSE)</f>
        <v>324.60720380870407</v>
      </c>
      <c r="AH21" s="202">
        <f t="shared" si="8"/>
        <v>-7.0683251038705652E-3</v>
      </c>
      <c r="AI21" s="201"/>
      <c r="AJ21" s="201">
        <f>VLOOKUP($AX21,SP_1213,'2012-13'!$AF$1,FALSE)</f>
        <v>323.09116585105915</v>
      </c>
      <c r="AK21" s="201">
        <f>VLOOKUP($AX21,SP_1213,'2012-13'!$R$1,FALSE)</f>
        <v>337.92512870170123</v>
      </c>
      <c r="AL21" s="202">
        <f t="shared" si="9"/>
        <v>-4.3897187840495122E-2</v>
      </c>
      <c r="AM21" s="203"/>
      <c r="AN21" s="201">
        <f>VLOOKUP($AX21,SP_1112,'2011-12'!$AT$1,FALSE)</f>
        <v>343.49639250793024</v>
      </c>
      <c r="AO21" s="201">
        <f>VLOOKUP($AX21,SP_1112,'2011-12'!$AD$1,FALSE)</f>
        <v>376.024611302555</v>
      </c>
      <c r="AP21" s="202">
        <f t="shared" si="10"/>
        <v>-8.6505557925973253E-2</v>
      </c>
      <c r="AQ21" s="191"/>
      <c r="AR21" s="204"/>
      <c r="AS21" s="200"/>
      <c r="AX21" s="218" t="str">
        <f>VLOOKUP(D21,PopulationsOtherdata!$C$5:$D$442,2,FALSE)</f>
        <v>R380</v>
      </c>
      <c r="AY21" s="306">
        <f>VLOOKUP(A21,PopulationsOtherdata!$G$4:$M$441,6,FALSE)</f>
        <v>270262</v>
      </c>
    </row>
    <row r="22" spans="1:51" x14ac:dyDescent="0.25">
      <c r="A22" s="188" t="s">
        <v>742</v>
      </c>
      <c r="B22" s="217">
        <v>1</v>
      </c>
      <c r="C22" s="188">
        <v>1</v>
      </c>
      <c r="D22" s="294" t="s">
        <v>743</v>
      </c>
      <c r="E22" s="534">
        <f t="shared" si="1"/>
        <v>-61.446433263582151</v>
      </c>
      <c r="F22" s="504">
        <f t="shared" si="0"/>
        <v>-0.25003519262042007</v>
      </c>
      <c r="G22" s="217"/>
      <c r="H22" s="201">
        <f>VLOOKUP($A22,SP_1920,'2019_20'!$K$3,FALSE)</f>
        <v>182.47892398839423</v>
      </c>
      <c r="I22" s="201">
        <f>VLOOKUP($A22,SP_1920,'2019_20'!$C$3,FALSE)</f>
        <v>178.07973551376071</v>
      </c>
      <c r="J22" s="481">
        <f t="shared" si="2"/>
        <v>2.4703476012819969E-2</v>
      </c>
      <c r="K22" s="415"/>
      <c r="L22" s="201">
        <f>VLOOKUP($A22,SP_201819,'2018_19'!$K$3,FALSE)</f>
        <v>178.07973551376071</v>
      </c>
      <c r="M22" s="201">
        <f>VLOOKUP($A22,SP_201819,'2018_19'!$C$3,FALSE)</f>
        <v>177.18990135320811</v>
      </c>
      <c r="N22" s="481">
        <f t="shared" si="3"/>
        <v>5.0219236748645368E-3</v>
      </c>
      <c r="O22" s="221"/>
      <c r="P22" s="201">
        <f>VLOOKUP($A22,SP_1718,'2017_18'!$M$2,FALSE)</f>
        <v>177.18990135320811</v>
      </c>
      <c r="Q22" s="201">
        <f>VLOOKUP($A22,SP_1718,'2017_18'!$C$2,FALSE)</f>
        <v>178.49667953610111</v>
      </c>
      <c r="R22" s="481">
        <f t="shared" si="4"/>
        <v>-7.3210223646131833E-3</v>
      </c>
      <c r="S22" s="221"/>
      <c r="T22" s="201">
        <f>VLOOKUP($D22,SP_1617,'2016_17'!$P$2,FALSE)</f>
        <v>178.49667953610111</v>
      </c>
      <c r="U22" s="201">
        <f>VLOOKUP($D22,SP_1617,'2016_17'!$G$2,FALSE)</f>
        <v>182.33004457887171</v>
      </c>
      <c r="V22" s="202">
        <f t="shared" si="5"/>
        <v>-2.1024319122087243E-2</v>
      </c>
      <c r="W22" s="221"/>
      <c r="X22" s="201">
        <f>VLOOKUP($AX22,SP_1516,'2015_16'!$AW$1,FALSE)</f>
        <v>185.13150580443062</v>
      </c>
      <c r="Y22" s="201">
        <f>VLOOKUP($AX22,SP_1516,'2015_16'!$Z$1,FALSE)</f>
        <v>203.14732632475781</v>
      </c>
      <c r="Z22" s="202">
        <f t="shared" si="6"/>
        <v>-8.8683522674211979E-2</v>
      </c>
      <c r="AA22" s="201"/>
      <c r="AB22" s="201">
        <f>VLOOKUP($AX22,SP_1415,'2014_15'!$BG$1,FALSE)</f>
        <v>201.95380070368472</v>
      </c>
      <c r="AC22" s="201">
        <f>VLOOKUP($AX22,SP_1415,'2014_15'!$AC$1,FALSE)</f>
        <v>216.43374422414701</v>
      </c>
      <c r="AD22" s="202">
        <f t="shared" si="7"/>
        <v>-6.6902430452186357E-2</v>
      </c>
      <c r="AE22" s="201"/>
      <c r="AF22" s="201">
        <f>VLOOKUP($AX22,SP_1314,'2013-14'!$AU$1,FALSE)</f>
        <v>211.6529282798125</v>
      </c>
      <c r="AG22" s="201">
        <f>VLOOKUP($AX22,SP_1314,'2013-14'!$W$1,FALSE)</f>
        <v>213.96121757133943</v>
      </c>
      <c r="AH22" s="202">
        <f t="shared" si="8"/>
        <v>-1.0788353691982944E-2</v>
      </c>
      <c r="AI22" s="201"/>
      <c r="AJ22" s="201">
        <f>VLOOKUP($AX22,SP_1213,'2012-13'!$AF$1,FALSE)</f>
        <v>216.15848570263773</v>
      </c>
      <c r="AK22" s="201">
        <f>VLOOKUP($AX22,SP_1213,'2012-13'!$R$1,FALSE)</f>
        <v>224.66124312583514</v>
      </c>
      <c r="AL22" s="202">
        <f t="shared" si="9"/>
        <v>-3.7847014931876477E-2</v>
      </c>
      <c r="AM22" s="203"/>
      <c r="AN22" s="201">
        <f>VLOOKUP($AX22,SP_1112,'2011-12'!$AT$1,FALSE)</f>
        <v>228.46801944512316</v>
      </c>
      <c r="AO22" s="201">
        <f>VLOOKUP($AX22,SP_1112,'2011-12'!$AD$1,FALSE)</f>
        <v>246.75652136271401</v>
      </c>
      <c r="AP22" s="202">
        <f t="shared" si="10"/>
        <v>-7.4115576830928398E-2</v>
      </c>
      <c r="AQ22" s="191"/>
      <c r="AR22" s="204"/>
      <c r="AS22" s="200"/>
      <c r="AX22" s="218" t="str">
        <f>VLOOKUP(D22,PopulationsOtherdata!$C$5:$D$442,2,FALSE)</f>
        <v>R381</v>
      </c>
      <c r="AY22" s="306">
        <f>VLOOKUP(A22,PopulationsOtherdata!$G$4:$M$441,6,FALSE)</f>
        <v>315171</v>
      </c>
    </row>
    <row r="23" spans="1:51" x14ac:dyDescent="0.25">
      <c r="A23" s="188" t="s">
        <v>782</v>
      </c>
      <c r="B23" s="217">
        <v>1</v>
      </c>
      <c r="C23" s="188">
        <v>1</v>
      </c>
      <c r="D23" s="294" t="s">
        <v>783</v>
      </c>
      <c r="E23" s="534">
        <f t="shared" si="1"/>
        <v>-91.090571667360223</v>
      </c>
      <c r="F23" s="504">
        <f t="shared" si="0"/>
        <v>-0.31283178115754962</v>
      </c>
      <c r="G23" s="217"/>
      <c r="H23" s="201">
        <f>VLOOKUP($A23,SP_1920,'2019_20'!$K$3,FALSE)</f>
        <v>199.33992732171407</v>
      </c>
      <c r="I23" s="201">
        <f>VLOOKUP($A23,SP_1920,'2019_20'!$C$3,FALSE)</f>
        <v>196.26972385219349</v>
      </c>
      <c r="J23" s="481">
        <f t="shared" si="2"/>
        <v>1.5642776732251784E-2</v>
      </c>
      <c r="K23" s="415"/>
      <c r="L23" s="201">
        <f>VLOOKUP($A23,SP_201819,'2018_19'!$K$3,FALSE)</f>
        <v>196.26972385219349</v>
      </c>
      <c r="M23" s="201">
        <f>VLOOKUP($A23,SP_201819,'2018_19'!$C$3,FALSE)</f>
        <v>195.87532027750197</v>
      </c>
      <c r="N23" s="481">
        <f t="shared" si="3"/>
        <v>2.0135439938668842E-3</v>
      </c>
      <c r="O23" s="221"/>
      <c r="P23" s="201">
        <f>VLOOKUP($A23,SP_1718,'2017_18'!$M$2,FALSE)</f>
        <v>195.87532027750197</v>
      </c>
      <c r="Q23" s="201">
        <f>VLOOKUP($A23,SP_1718,'2017_18'!$C$2,FALSE)</f>
        <v>202.99843031927207</v>
      </c>
      <c r="R23" s="481">
        <f t="shared" si="4"/>
        <v>-3.5089483354955098E-2</v>
      </c>
      <c r="S23" s="221"/>
      <c r="T23" s="201">
        <f>VLOOKUP($D23,SP_1617,'2016_17'!$P$2,FALSE)</f>
        <v>202.99843031927207</v>
      </c>
      <c r="U23" s="201">
        <f>VLOOKUP($D23,SP_1617,'2016_17'!$G$2,FALSE)</f>
        <v>210.94343305686374</v>
      </c>
      <c r="V23" s="202">
        <f t="shared" si="5"/>
        <v>-3.7664138780987511E-2</v>
      </c>
      <c r="W23" s="221"/>
      <c r="X23" s="201">
        <f>VLOOKUP($AX23,SP_1516,'2015_16'!$AW$1,FALSE)</f>
        <v>213.80147330845898</v>
      </c>
      <c r="Y23" s="201">
        <f>VLOOKUP($AX23,SP_1516,'2015_16'!$Z$1,FALSE)</f>
        <v>237.37974679663404</v>
      </c>
      <c r="Z23" s="202">
        <f t="shared" si="6"/>
        <v>-9.9327233289092876E-2</v>
      </c>
      <c r="AA23" s="201"/>
      <c r="AB23" s="201">
        <f>VLOOKUP($AX23,SP_1415,'2014_15'!$BG$1,FALSE)</f>
        <v>235.71425172812417</v>
      </c>
      <c r="AC23" s="201">
        <f>VLOOKUP($AX23,SP_1415,'2014_15'!$AC$1,FALSE)</f>
        <v>254.12683425836511</v>
      </c>
      <c r="AD23" s="202">
        <f t="shared" si="7"/>
        <v>-7.2454302529583625E-2</v>
      </c>
      <c r="AE23" s="201"/>
      <c r="AF23" s="201">
        <f>VLOOKUP($AX23,SP_1314,'2013-14'!$AU$1,FALSE)</f>
        <v>248.98047634725307</v>
      </c>
      <c r="AG23" s="201">
        <f>VLOOKUP($AX23,SP_1314,'2013-14'!$W$1,FALSE)</f>
        <v>253.42407902395311</v>
      </c>
      <c r="AH23" s="202">
        <f t="shared" si="8"/>
        <v>-1.7534255994198666E-2</v>
      </c>
      <c r="AI23" s="201"/>
      <c r="AJ23" s="201">
        <f>VLOOKUP($AX23,SP_1213,'2012-13'!$AF$1,FALSE)</f>
        <v>254.5668997146536</v>
      </c>
      <c r="AK23" s="201">
        <f>VLOOKUP($AX23,SP_1213,'2012-13'!$R$1,FALSE)</f>
        <v>264.39377374457922</v>
      </c>
      <c r="AL23" s="202">
        <f t="shared" si="9"/>
        <v>-3.7167569760621522E-2</v>
      </c>
      <c r="AM23" s="203"/>
      <c r="AN23" s="201">
        <f>VLOOKUP($AX23,SP_1112,'2011-12'!$AT$1,FALSE)</f>
        <v>267.68512180819016</v>
      </c>
      <c r="AO23" s="201">
        <f>VLOOKUP($AX23,SP_1112,'2011-12'!$AD$1,FALSE)</f>
        <v>290.91085501535906</v>
      </c>
      <c r="AP23" s="202">
        <f t="shared" si="10"/>
        <v>-7.9837973752965197E-2</v>
      </c>
      <c r="AQ23" s="191"/>
      <c r="AR23" s="204"/>
      <c r="AS23" s="200"/>
      <c r="AX23" s="218" t="str">
        <f>VLOOKUP(D23,PopulationsOtherdata!$C$5:$D$442,2,FALSE)</f>
        <v>R382</v>
      </c>
      <c r="AY23" s="306">
        <f>VLOOKUP(A23,PopulationsOtherdata!$G$4:$M$441,6,FALSE)</f>
        <v>230302</v>
      </c>
    </row>
    <row r="24" spans="1:51" x14ac:dyDescent="0.25">
      <c r="A24" s="188" t="s">
        <v>52</v>
      </c>
      <c r="B24" s="217">
        <v>1</v>
      </c>
      <c r="C24" s="188">
        <v>1</v>
      </c>
      <c r="D24" s="294" t="s">
        <v>1192</v>
      </c>
      <c r="E24" s="534">
        <f t="shared" si="1"/>
        <v>-545.21642866219759</v>
      </c>
      <c r="F24" s="504">
        <f t="shared" si="0"/>
        <v>-0.13769253824996341</v>
      </c>
      <c r="G24" s="217"/>
      <c r="H24" s="201">
        <f>VLOOKUP($A24,SP_1920,'2019_20'!$K$3,FALSE)</f>
        <v>2104.0135909154669</v>
      </c>
      <c r="I24" s="201">
        <f>VLOOKUP($A24,SP_1920,'2019_20'!$C$3,FALSE)</f>
        <v>2032.1832364239419</v>
      </c>
      <c r="J24" s="481">
        <f t="shared" si="2"/>
        <v>3.5346396527670354E-2</v>
      </c>
      <c r="K24" s="415"/>
      <c r="L24" s="201">
        <f>VLOOKUP($A24,SP_201819,'2018_19'!$K$3,FALSE)</f>
        <v>2032.1832364239419</v>
      </c>
      <c r="M24" s="201">
        <f>VLOOKUP($A24,SP_201819,'2018_19'!$C$3,FALSE)</f>
        <v>1970.6171855968025</v>
      </c>
      <c r="N24" s="481">
        <f t="shared" si="3"/>
        <v>3.1242014571436938E-2</v>
      </c>
      <c r="O24" s="221"/>
      <c r="P24" s="201">
        <f>VLOOKUP($A24,SP_1718,'2017_18'!$M$2,FALSE)</f>
        <v>1970.6171855968025</v>
      </c>
      <c r="Q24" s="201">
        <f>VLOOKUP($A24,SP_1718,'2017_18'!$C$2,FALSE)</f>
        <v>1930.8993213826084</v>
      </c>
      <c r="R24" s="481">
        <f t="shared" si="4"/>
        <v>2.0569619438135289E-2</v>
      </c>
      <c r="S24" s="221"/>
      <c r="T24" s="201">
        <f>VLOOKUP($D24,SP_1617,'2016_17'!$P$2,FALSE)</f>
        <v>1930.8993213826084</v>
      </c>
      <c r="U24" s="201">
        <f>VLOOKUP($D24,SP_1617,'2016_17'!$G$2,FALSE)</f>
        <v>1964.17133060111</v>
      </c>
      <c r="V24" s="202">
        <f t="shared" ref="V24" si="11">+T24/U24-1</f>
        <v>-1.6939463834002244E-2</v>
      </c>
      <c r="W24" s="221"/>
      <c r="X24" s="201">
        <f>VLOOKUP($AX24,SP_1516,'2015_16'!$AW$1,FALSE)</f>
        <v>2607.3903602643477</v>
      </c>
      <c r="Y24" s="201">
        <f>VLOOKUP($AX24,SP_1516,'2015_16'!$Z$1,FALSE)</f>
        <v>2801.9814149755707</v>
      </c>
      <c r="Z24" s="202">
        <f t="shared" ref="Z24" si="12">+X24/Y24-1</f>
        <v>-6.9447660741504103E-2</v>
      </c>
      <c r="AA24" s="204"/>
      <c r="AB24" s="201">
        <f>VLOOKUP($AX24,SP_1415,'2014_15'!$BG$1,FALSE)</f>
        <v>3712.3074773598264</v>
      </c>
      <c r="AC24" s="201">
        <f>VLOOKUP($AX24,SP_1415,'2014_15'!$AC$1,FALSE)</f>
        <v>3936.9307696353944</v>
      </c>
      <c r="AD24" s="202">
        <f t="shared" ref="AD24" si="13">+AB24/AC24-1</f>
        <v>-5.7055433640853859E-2</v>
      </c>
      <c r="AE24" s="201"/>
      <c r="AF24" s="201">
        <f>VLOOKUP($AX24,SP_1314,'2013-14'!$AU$1,FALSE)</f>
        <v>2063.7451774608899</v>
      </c>
      <c r="AG24" s="201">
        <f>VLOOKUP($AX24,SP_1314,'2013-14'!$W$1,FALSE)</f>
        <v>2096.0280506307854</v>
      </c>
      <c r="AH24" s="202">
        <f t="shared" ref="AH24" si="14">+AF24/AG24-1</f>
        <v>-1.5401928022948042E-2</v>
      </c>
      <c r="AI24" s="201"/>
      <c r="AJ24" s="201">
        <f>VLOOKUP($AX24,SP_1213,'2012-13'!$AF$1,FALSE)</f>
        <v>3189.4046423012701</v>
      </c>
      <c r="AK24" s="201">
        <f>VLOOKUP($AX24,SP_1213,'2012-13'!$R$1,FALSE)</f>
        <v>3325.37658787072</v>
      </c>
      <c r="AL24" s="202">
        <f t="shared" ref="AL24" si="15">+AJ24/AK24-1</f>
        <v>-4.0889187127078008E-2</v>
      </c>
      <c r="AM24" s="203"/>
      <c r="AN24" s="201">
        <f>VLOOKUP($AX24,SP_1112,'2011-12'!$AT$1,FALSE)</f>
        <v>3325.37658787072</v>
      </c>
      <c r="AO24" s="201">
        <f>VLOOKUP($AX24,SP_1112,'2011-12'!$AD$1,FALSE)</f>
        <v>3422.9661111211381</v>
      </c>
      <c r="AP24" s="202">
        <f t="shared" ref="AP24" si="16">+AN24/AO24-1</f>
        <v>-2.8510221860903573E-2</v>
      </c>
      <c r="AQ24" s="191"/>
      <c r="AR24" s="204"/>
      <c r="AS24" s="200"/>
      <c r="AX24" s="288" t="s">
        <v>52</v>
      </c>
      <c r="AY24" s="306">
        <f>VLOOKUP(A24,PopulationsOtherdata!$G$4:$M$441,7,FALSE)</f>
        <v>8450952</v>
      </c>
    </row>
    <row r="25" spans="1:51" x14ac:dyDescent="0.25">
      <c r="A25" s="188" t="s">
        <v>72</v>
      </c>
      <c r="B25" s="217">
        <v>1</v>
      </c>
      <c r="C25" s="188">
        <v>1</v>
      </c>
      <c r="D25" s="294" t="s">
        <v>73</v>
      </c>
      <c r="E25" s="534">
        <f t="shared" si="1"/>
        <v>-42.506608518475531</v>
      </c>
      <c r="F25" s="504">
        <f t="shared" si="0"/>
        <v>-0.22031923382492963</v>
      </c>
      <c r="G25" s="217"/>
      <c r="H25" s="201">
        <f>VLOOKUP($A25,SP_1920,'2019_20'!$K$3,FALSE)</f>
        <v>150.58904214921688</v>
      </c>
      <c r="I25" s="201">
        <f>VLOOKUP($A25,SP_1920,'2019_20'!$C$3,FALSE)</f>
        <v>145.91077242729045</v>
      </c>
      <c r="J25" s="481">
        <f t="shared" si="2"/>
        <v>3.2062538249241879E-2</v>
      </c>
      <c r="K25" s="415"/>
      <c r="L25" s="201">
        <f>VLOOKUP($A25,SP_201819,'2018_19'!$K$3,FALSE)</f>
        <v>145.91077242729045</v>
      </c>
      <c r="M25" s="201">
        <f>VLOOKUP($A25,SP_201819,'2018_19'!$C$3,FALSE)</f>
        <v>143.25281093728063</v>
      </c>
      <c r="N25" s="481">
        <f t="shared" si="3"/>
        <v>1.8554340906954625E-2</v>
      </c>
      <c r="O25" s="221"/>
      <c r="P25" s="201">
        <f>VLOOKUP($A25,SP_1718,'2017_18'!$M$2,FALSE)</f>
        <v>143.25281093728063</v>
      </c>
      <c r="Q25" s="201">
        <f>VLOOKUP($A25,SP_1718,'2017_18'!$C$2,FALSE)</f>
        <v>144.86646406365114</v>
      </c>
      <c r="R25" s="481">
        <f t="shared" si="4"/>
        <v>-1.1138900481905245E-2</v>
      </c>
      <c r="S25" s="221"/>
      <c r="T25" s="201">
        <f>VLOOKUP($D25,SP_1617,'2016_17'!$P$2,FALSE)</f>
        <v>144.86646406365114</v>
      </c>
      <c r="U25" s="201">
        <f>VLOOKUP($D25,SP_1617,'2016_17'!$G$2,FALSE)</f>
        <v>146.95800084163434</v>
      </c>
      <c r="V25" s="202">
        <f t="shared" ref="V25" si="17">+T25/U25-1</f>
        <v>-1.4232207610370917E-2</v>
      </c>
      <c r="W25" s="221"/>
      <c r="X25" s="201">
        <f>VLOOKUP($AX25,SP_1516,'2015_16'!$AW$1,FALSE)</f>
        <v>147.15895556117206</v>
      </c>
      <c r="Y25" s="201">
        <f>VLOOKUP($AX25,SP_1516,'2015_16'!$Z$1,FALSE)</f>
        <v>163.06437626609232</v>
      </c>
      <c r="Z25" s="202">
        <f t="shared" ref="Z25" si="18">+X25/Y25-1</f>
        <v>-9.7540744760617804E-2</v>
      </c>
      <c r="AA25" s="201"/>
      <c r="AB25" s="201">
        <f>VLOOKUP($AX25,SP_1415,'2014_15'!$BG$1,FALSE)</f>
        <v>162.17675444063727</v>
      </c>
      <c r="AC25" s="201">
        <f>VLOOKUP($AX25,SP_1415,'2014_15'!$AC$1,FALSE)</f>
        <v>173.49084967344353</v>
      </c>
      <c r="AD25" s="202">
        <f t="shared" ref="AD25" si="19">+AB25/AC25-1</f>
        <v>-6.521436291367777E-2</v>
      </c>
      <c r="AE25" s="201"/>
      <c r="AF25" s="201">
        <f>VLOOKUP($AX25,SP_1314,'2013-14'!$AU$1,FALSE)</f>
        <v>169.80791298924646</v>
      </c>
      <c r="AG25" s="201">
        <f>VLOOKUP($AX25,SP_1314,'2013-14'!$W$1,FALSE)</f>
        <v>170.1995699118531</v>
      </c>
      <c r="AH25" s="202">
        <f t="shared" ref="AH25" si="20">+AF25/AG25-1</f>
        <v>-2.3011628220299674E-3</v>
      </c>
      <c r="AI25" s="201"/>
      <c r="AJ25" s="201">
        <f>VLOOKUP($AX25,SP_1213,'2012-13'!$AF$1,FALSE)</f>
        <v>172.66289171195308</v>
      </c>
      <c r="AK25" s="201">
        <f>VLOOKUP($AX25,SP_1213,'2012-13'!$R$1,FALSE)</f>
        <v>177.96831742377006</v>
      </c>
      <c r="AL25" s="202">
        <f t="shared" ref="AL25" si="21">+AJ25/AK25-1</f>
        <v>-2.9811068557691334E-2</v>
      </c>
      <c r="AM25" s="203"/>
      <c r="AN25" s="201">
        <f>VLOOKUP($AX25,SP_1112,'2011-12'!$AT$1,FALSE)</f>
        <v>180.62724446478509</v>
      </c>
      <c r="AO25" s="201">
        <f>VLOOKUP($AX25,SP_1112,'2011-12'!$AD$1,FALSE)</f>
        <v>193.84829571869301</v>
      </c>
      <c r="AP25" s="202">
        <f t="shared" ref="AP25" si="22">+AN25/AO25-1</f>
        <v>-6.8203082234439272E-2</v>
      </c>
      <c r="AQ25" s="191"/>
      <c r="AR25" s="204"/>
      <c r="AS25" s="200"/>
      <c r="AX25" s="218" t="str">
        <f>VLOOKUP(D25,PopulationsOtherdata!$C$5:$D$442,2,FALSE)</f>
        <v>R383</v>
      </c>
      <c r="AY25" s="306">
        <f>VLOOKUP(A25,PopulationsOtherdata!$G$4:$M$441,6,FALSE)</f>
        <v>196094</v>
      </c>
    </row>
    <row r="26" spans="1:51" x14ac:dyDescent="0.25">
      <c r="A26" s="188" t="s">
        <v>74</v>
      </c>
      <c r="B26" s="217">
        <v>1</v>
      </c>
      <c r="C26" s="188">
        <v>1</v>
      </c>
      <c r="D26" s="294" t="s">
        <v>75</v>
      </c>
      <c r="E26" s="534">
        <f t="shared" si="1"/>
        <v>-38.229884784444948</v>
      </c>
      <c r="F26" s="504">
        <f t="shared" si="0"/>
        <v>-0.1282625646290127</v>
      </c>
      <c r="G26" s="217"/>
      <c r="H26" s="201">
        <f>VLOOKUP($A26,SP_1920,'2019_20'!$K$3,FALSE)</f>
        <v>262.87076559087166</v>
      </c>
      <c r="I26" s="201">
        <f>VLOOKUP($A26,SP_1920,'2019_20'!$C$3,FALSE)</f>
        <v>255.18689481496591</v>
      </c>
      <c r="J26" s="481">
        <f t="shared" si="2"/>
        <v>3.0110757770210883E-2</v>
      </c>
      <c r="K26" s="415"/>
      <c r="L26" s="201">
        <f>VLOOKUP($A26,SP_201819,'2018_19'!$K$3,FALSE)</f>
        <v>255.18689481496591</v>
      </c>
      <c r="M26" s="201">
        <f>VLOOKUP($A26,SP_201819,'2018_19'!$C$3,FALSE)</f>
        <v>253.92231686402846</v>
      </c>
      <c r="N26" s="481">
        <f t="shared" si="3"/>
        <v>4.9801764829304762E-3</v>
      </c>
      <c r="O26" s="221"/>
      <c r="P26" s="201">
        <f>VLOOKUP($A26,SP_1718,'2017_18'!$M$2,FALSE)</f>
        <v>253.92231686402846</v>
      </c>
      <c r="Q26" s="201">
        <f>VLOOKUP($A26,SP_1718,'2017_18'!$C$2,FALSE)</f>
        <v>256.15953508517902</v>
      </c>
      <c r="R26" s="481">
        <f t="shared" si="4"/>
        <v>-8.73369098053145E-3</v>
      </c>
      <c r="S26" s="221"/>
      <c r="T26" s="201">
        <f>VLOOKUP($D26,SP_1617,'2016_17'!$P$2,FALSE)</f>
        <v>256.15953508517902</v>
      </c>
      <c r="U26" s="201">
        <f>VLOOKUP($D26,SP_1617,'2016_17'!$G$2,FALSE)</f>
        <v>263.2425506401766</v>
      </c>
      <c r="V26" s="202">
        <f t="shared" ref="V26:V43" si="23">+T26/U26-1</f>
        <v>-2.6906803393951573E-2</v>
      </c>
      <c r="W26" s="221"/>
      <c r="X26" s="201">
        <f>VLOOKUP($AX26,SP_1516,'2015_16'!$AW$1,FALSE)</f>
        <v>265.18972576494104</v>
      </c>
      <c r="Y26" s="201">
        <f>VLOOKUP($AX26,SP_1516,'2015_16'!$Z$1,FALSE)</f>
        <v>275.91042938101873</v>
      </c>
      <c r="Z26" s="202">
        <f t="shared" ref="Z26:Z43" si="24">+X26/Y26-1</f>
        <v>-3.885573894444172E-2</v>
      </c>
      <c r="AA26" s="201"/>
      <c r="AB26" s="201">
        <f>VLOOKUP($AX26,SP_1415,'2014_15'!$BG$1,FALSE)</f>
        <v>273.78074707490117</v>
      </c>
      <c r="AC26" s="201">
        <f>VLOOKUP($AX26,SP_1415,'2014_15'!$AC$1,FALSE)</f>
        <v>280.44944163424492</v>
      </c>
      <c r="AD26" s="202">
        <f t="shared" ref="AD26:AD43" si="25">+AB26/AC26-1</f>
        <v>-2.3778598097695225E-2</v>
      </c>
      <c r="AE26" s="201"/>
      <c r="AF26" s="201">
        <f>VLOOKUP($AX26,SP_1314,'2013-14'!$AU$1,FALSE)</f>
        <v>274.18863739014114</v>
      </c>
      <c r="AG26" s="201">
        <f>VLOOKUP($AX26,SP_1314,'2013-14'!$W$1,FALSE)</f>
        <v>279.26390190663687</v>
      </c>
      <c r="AH26" s="202">
        <f t="shared" ref="AH26:AH43" si="26">+AF26/AG26-1</f>
        <v>-1.8173721995019987E-2</v>
      </c>
      <c r="AI26" s="201"/>
      <c r="AJ26" s="201">
        <f>VLOOKUP($AX26,SP_1213,'2012-13'!$AF$1,FALSE)</f>
        <v>275.98972367777208</v>
      </c>
      <c r="AK26" s="201">
        <f>VLOOKUP($AX26,SP_1213,'2012-13'!$R$1,FALSE)</f>
        <v>281.34514496072677</v>
      </c>
      <c r="AL26" s="202">
        <f t="shared" ref="AL26:AL43" si="27">+AJ26/AK26-1</f>
        <v>-1.9035058464230037E-2</v>
      </c>
      <c r="AM26" s="203"/>
      <c r="AN26" s="201">
        <f>VLOOKUP($AX26,SP_1112,'2011-12'!$AT$1,FALSE)</f>
        <v>285.14619044028177</v>
      </c>
      <c r="AO26" s="201">
        <f>VLOOKUP($AX26,SP_1112,'2011-12'!$AD$1,FALSE)</f>
        <v>295.18420620054991</v>
      </c>
      <c r="AP26" s="202">
        <f t="shared" ref="AP26:AP43" si="28">+AN26/AO26-1</f>
        <v>-3.4005937815820175E-2</v>
      </c>
      <c r="AQ26" s="191"/>
      <c r="AR26" s="204"/>
      <c r="AS26" s="200"/>
      <c r="AX26" s="218" t="str">
        <f>VLOOKUP(D26,PopulationsOtherdata!$C$5:$D$442,2,FALSE)</f>
        <v>R384</v>
      </c>
      <c r="AY26" s="306">
        <f>VLOOKUP(A26,PopulationsOtherdata!$G$4:$M$441,6,FALSE)</f>
        <v>370688</v>
      </c>
    </row>
    <row r="27" spans="1:51" x14ac:dyDescent="0.25">
      <c r="A27" s="188" t="s">
        <v>94</v>
      </c>
      <c r="B27" s="217">
        <v>1</v>
      </c>
      <c r="C27" s="188">
        <v>1</v>
      </c>
      <c r="D27" s="294" t="s">
        <v>95</v>
      </c>
      <c r="E27" s="534">
        <f t="shared" si="1"/>
        <v>-26.273296918998597</v>
      </c>
      <c r="F27" s="504">
        <f t="shared" si="0"/>
        <v>-0.14211875618878567</v>
      </c>
      <c r="G27" s="217"/>
      <c r="H27" s="201">
        <f>VLOOKUP($A27,SP_1920,'2019_20'!$K$3,FALSE)</f>
        <v>160.82068586900172</v>
      </c>
      <c r="I27" s="201">
        <f>VLOOKUP($A27,SP_1920,'2019_20'!$C$3,FALSE)</f>
        <v>155.85997566040976</v>
      </c>
      <c r="J27" s="481">
        <f t="shared" si="2"/>
        <v>3.1827992963379126E-2</v>
      </c>
      <c r="K27" s="415"/>
      <c r="L27" s="201">
        <f>VLOOKUP($A27,SP_201819,'2018_19'!$K$3,FALSE)</f>
        <v>155.85997566040976</v>
      </c>
      <c r="M27" s="201">
        <f>VLOOKUP($A27,SP_201819,'2018_19'!$C$3,FALSE)</f>
        <v>154.01415590977354</v>
      </c>
      <c r="N27" s="481">
        <f t="shared" si="3"/>
        <v>1.1984740881335387E-2</v>
      </c>
      <c r="O27" s="221"/>
      <c r="P27" s="201">
        <f>VLOOKUP($A27,SP_1718,'2017_18'!$M$2,FALSE)</f>
        <v>154.01415590977354</v>
      </c>
      <c r="Q27" s="201">
        <f>VLOOKUP($A27,SP_1718,'2017_18'!$C$2,FALSE)</f>
        <v>154.66924397745822</v>
      </c>
      <c r="R27" s="481">
        <f t="shared" si="4"/>
        <v>-4.2354126188148822E-3</v>
      </c>
      <c r="S27" s="221"/>
      <c r="T27" s="201">
        <f>VLOOKUP($D27,SP_1617,'2016_17'!$P$2,FALSE)</f>
        <v>154.66924397745822</v>
      </c>
      <c r="U27" s="201">
        <f>VLOOKUP($D27,SP_1617,'2016_17'!$G$2,FALSE)</f>
        <v>157.7798254253743</v>
      </c>
      <c r="V27" s="202">
        <f t="shared" si="23"/>
        <v>-1.9714696980618118E-2</v>
      </c>
      <c r="W27" s="221"/>
      <c r="X27" s="201">
        <f>VLOOKUP($AX27,SP_1516,'2015_16'!$AW$1,FALSE)</f>
        <v>157.43448465165878</v>
      </c>
      <c r="Y27" s="201">
        <f>VLOOKUP($AX27,SP_1516,'2015_16'!$Z$1,FALSE)</f>
        <v>165.58464378721595</v>
      </c>
      <c r="Z27" s="202">
        <f t="shared" si="24"/>
        <v>-4.922050106307263E-2</v>
      </c>
      <c r="AA27" s="201"/>
      <c r="AB27" s="201">
        <f>VLOOKUP($AX27,SP_1415,'2014_15'!$BG$1,FALSE)</f>
        <v>162.23392740968936</v>
      </c>
      <c r="AC27" s="201">
        <f>VLOOKUP($AX27,SP_1415,'2014_15'!$AC$1,FALSE)</f>
        <v>168.5419615770804</v>
      </c>
      <c r="AD27" s="202">
        <f t="shared" si="25"/>
        <v>-3.7427084082595985E-2</v>
      </c>
      <c r="AE27" s="201"/>
      <c r="AF27" s="201">
        <f>VLOOKUP($AX27,SP_1314,'2013-14'!$AU$1,FALSE)</f>
        <v>167.60732185291923</v>
      </c>
      <c r="AG27" s="201">
        <f>VLOOKUP($AX27,SP_1314,'2013-14'!$W$1,FALSE)</f>
        <v>170.72989927659242</v>
      </c>
      <c r="AH27" s="202">
        <f t="shared" si="26"/>
        <v>-1.8289575738660968E-2</v>
      </c>
      <c r="AI27" s="201"/>
      <c r="AJ27" s="201">
        <f>VLOOKUP($AX27,SP_1213,'2012-13'!$AF$1,FALSE)</f>
        <v>172.50273523274041</v>
      </c>
      <c r="AK27" s="201">
        <f>VLOOKUP($AX27,SP_1213,'2012-13'!$R$1,FALSE)</f>
        <v>176.98850583363145</v>
      </c>
      <c r="AL27" s="202">
        <f t="shared" si="27"/>
        <v>-2.5344982600777777E-2</v>
      </c>
      <c r="AM27" s="203"/>
      <c r="AN27" s="201">
        <f>VLOOKUP($AX27,SP_1112,'2011-12'!$AT$1,FALSE)</f>
        <v>179.28274453429546</v>
      </c>
      <c r="AO27" s="201">
        <f>VLOOKUP($AX27,SP_1112,'2011-12'!$AD$1,FALSE)</f>
        <v>186.53036056940903</v>
      </c>
      <c r="AP27" s="202">
        <f t="shared" si="28"/>
        <v>-3.8854886748673212E-2</v>
      </c>
      <c r="AQ27" s="191"/>
      <c r="AR27" s="204"/>
      <c r="AS27" s="200"/>
      <c r="AX27" s="218" t="str">
        <f>VLOOKUP(D27,PopulationsOtherdata!$C$5:$D$442,2,FALSE)</f>
        <v>R385</v>
      </c>
      <c r="AY27" s="306">
        <f>VLOOKUP(A27,PopulationsOtherdata!$G$4:$M$441,6,FALSE)</f>
        <v>237794</v>
      </c>
    </row>
    <row r="28" spans="1:51" x14ac:dyDescent="0.25">
      <c r="A28" s="188" t="s">
        <v>120</v>
      </c>
      <c r="B28" s="217">
        <v>1</v>
      </c>
      <c r="C28" s="188">
        <v>1</v>
      </c>
      <c r="D28" s="294" t="s">
        <v>121</v>
      </c>
      <c r="E28" s="534">
        <f t="shared" si="1"/>
        <v>-63.794687898863032</v>
      </c>
      <c r="F28" s="504">
        <f t="shared" si="0"/>
        <v>-0.19939158345968194</v>
      </c>
      <c r="G28" s="217"/>
      <c r="H28" s="201">
        <f>VLOOKUP($A28,SP_1920,'2019_20'!$K$3,FALSE)</f>
        <v>258.19688223158516</v>
      </c>
      <c r="I28" s="201">
        <f>VLOOKUP($A28,SP_1920,'2019_20'!$C$3,FALSE)</f>
        <v>249.87853170438342</v>
      </c>
      <c r="J28" s="481">
        <f t="shared" si="2"/>
        <v>3.328957662134302E-2</v>
      </c>
      <c r="K28" s="415"/>
      <c r="L28" s="201">
        <f>VLOOKUP($A28,SP_201819,'2018_19'!$K$3,FALSE)</f>
        <v>249.87853170438342</v>
      </c>
      <c r="M28" s="201">
        <f>VLOOKUP($A28,SP_201819,'2018_19'!$C$3,FALSE)</f>
        <v>245.76775858749593</v>
      </c>
      <c r="N28" s="481">
        <f t="shared" si="3"/>
        <v>1.6726250589228497E-2</v>
      </c>
      <c r="O28" s="221"/>
      <c r="P28" s="201">
        <f>VLOOKUP($A28,SP_1718,'2017_18'!$M$2,FALSE)</f>
        <v>245.76775858749593</v>
      </c>
      <c r="Q28" s="201">
        <f>VLOOKUP($A28,SP_1718,'2017_18'!$C$2,FALSE)</f>
        <v>246.45241487188414</v>
      </c>
      <c r="R28" s="481">
        <f t="shared" si="4"/>
        <v>-2.7780465642591734E-3</v>
      </c>
      <c r="S28" s="221"/>
      <c r="T28" s="201">
        <f>VLOOKUP($D28,SP_1617,'2016_17'!$P$2,FALSE)</f>
        <v>246.45241487188414</v>
      </c>
      <c r="U28" s="201">
        <f>VLOOKUP($D28,SP_1617,'2016_17'!$G$2,FALSE)</f>
        <v>247.70159258788132</v>
      </c>
      <c r="V28" s="202">
        <f t="shared" si="23"/>
        <v>-5.04307502808643E-3</v>
      </c>
      <c r="W28" s="221"/>
      <c r="X28" s="201">
        <f>VLOOKUP($AX28,SP_1516,'2015_16'!$AW$1,FALSE)</f>
        <v>248.50385396482812</v>
      </c>
      <c r="Y28" s="201">
        <f>VLOOKUP($AX28,SP_1516,'2015_16'!$Z$1,FALSE)</f>
        <v>272.19038353778927</v>
      </c>
      <c r="Z28" s="202">
        <f t="shared" si="24"/>
        <v>-8.7021919235705347E-2</v>
      </c>
      <c r="AA28" s="201"/>
      <c r="AB28" s="201">
        <f>VLOOKUP($AX28,SP_1415,'2014_15'!$BG$1,FALSE)</f>
        <v>269.66491404235217</v>
      </c>
      <c r="AC28" s="201">
        <f>VLOOKUP($AX28,SP_1415,'2014_15'!$AC$1,FALSE)</f>
        <v>286.91979030014926</v>
      </c>
      <c r="AD28" s="202">
        <f t="shared" si="25"/>
        <v>-6.0138327299579464E-2</v>
      </c>
      <c r="AE28" s="201"/>
      <c r="AF28" s="201">
        <f>VLOOKUP($AX28,SP_1314,'2013-14'!$AU$1,FALSE)</f>
        <v>280.71668738873302</v>
      </c>
      <c r="AG28" s="201">
        <f>VLOOKUP($AX28,SP_1314,'2013-14'!$W$1,FALSE)</f>
        <v>283.16768134472477</v>
      </c>
      <c r="AH28" s="202">
        <f t="shared" si="26"/>
        <v>-8.655627451382597E-3</v>
      </c>
      <c r="AI28" s="201"/>
      <c r="AJ28" s="201">
        <f>VLOOKUP($AX28,SP_1213,'2012-13'!$AF$1,FALSE)</f>
        <v>284.31062730802199</v>
      </c>
      <c r="AK28" s="201">
        <f>VLOOKUP($AX28,SP_1213,'2012-13'!$R$1,FALSE)</f>
        <v>294.13200891761426</v>
      </c>
      <c r="AL28" s="202">
        <f t="shared" si="27"/>
        <v>-3.3391066976131811E-2</v>
      </c>
      <c r="AM28" s="203"/>
      <c r="AN28" s="201">
        <f>VLOOKUP($AX28,SP_1112,'2011-12'!$AT$1,FALSE)</f>
        <v>298.79630103388627</v>
      </c>
      <c r="AO28" s="201">
        <f>VLOOKUP($AX28,SP_1112,'2011-12'!$AD$1,FALSE)</f>
        <v>319.87249718011088</v>
      </c>
      <c r="AP28" s="202">
        <f t="shared" si="28"/>
        <v>-6.5889366331977062E-2</v>
      </c>
      <c r="AQ28" s="191"/>
      <c r="AR28" s="204"/>
      <c r="AS28" s="200"/>
      <c r="AX28" s="218" t="str">
        <f>VLOOKUP(D28,PopulationsOtherdata!$C$5:$D$442,2,FALSE)</f>
        <v>R386</v>
      </c>
      <c r="AY28" s="306">
        <f>VLOOKUP(A28,PopulationsOtherdata!$G$4:$M$441,6,FALSE)</f>
        <v>316607</v>
      </c>
    </row>
    <row r="29" spans="1:51" x14ac:dyDescent="0.25">
      <c r="A29" s="188" t="s">
        <v>130</v>
      </c>
      <c r="B29" s="217">
        <v>1</v>
      </c>
      <c r="C29" s="188">
        <v>1</v>
      </c>
      <c r="D29" s="294" t="s">
        <v>131</v>
      </c>
      <c r="E29" s="534">
        <f t="shared" si="1"/>
        <v>-32.282524531045397</v>
      </c>
      <c r="F29" s="504">
        <f t="shared" si="0"/>
        <v>-0.13851807883851067</v>
      </c>
      <c r="G29" s="217"/>
      <c r="H29" s="201">
        <f>VLOOKUP($A29,SP_1920,'2019_20'!$K$3,FALSE)</f>
        <v>203.45520311515574</v>
      </c>
      <c r="I29" s="201">
        <f>VLOOKUP($A29,SP_1920,'2019_20'!$C$3,FALSE)</f>
        <v>198.38894043112938</v>
      </c>
      <c r="J29" s="481">
        <f t="shared" si="2"/>
        <v>2.5537021736275145E-2</v>
      </c>
      <c r="K29" s="415"/>
      <c r="L29" s="201">
        <f>VLOOKUP($A29,SP_201819,'2018_19'!$K$3,FALSE)</f>
        <v>198.38894043112938</v>
      </c>
      <c r="M29" s="201">
        <f>VLOOKUP($A29,SP_201819,'2018_19'!$C$3,FALSE)</f>
        <v>198.95788025695816</v>
      </c>
      <c r="N29" s="481">
        <f t="shared" si="3"/>
        <v>-2.8595993538631514E-3</v>
      </c>
      <c r="O29" s="221"/>
      <c r="P29" s="201">
        <f>VLOOKUP($A29,SP_1718,'2017_18'!$M$2,FALSE)</f>
        <v>198.95788025695816</v>
      </c>
      <c r="Q29" s="201">
        <f>VLOOKUP($A29,SP_1718,'2017_18'!$C$2,FALSE)</f>
        <v>201.73547190075851</v>
      </c>
      <c r="R29" s="481">
        <f t="shared" si="4"/>
        <v>-1.3768484132362979E-2</v>
      </c>
      <c r="S29" s="221"/>
      <c r="T29" s="201">
        <f>VLOOKUP($D29,SP_1617,'2016_17'!$P$2,FALSE)</f>
        <v>201.73547190075851</v>
      </c>
      <c r="U29" s="201">
        <f>VLOOKUP($D29,SP_1617,'2016_17'!$G$2,FALSE)</f>
        <v>204.862212312742</v>
      </c>
      <c r="V29" s="202">
        <f t="shared" si="23"/>
        <v>-1.5262650816297074E-2</v>
      </c>
      <c r="W29" s="221"/>
      <c r="X29" s="201">
        <f>VLOOKUP($AX29,SP_1516,'2015_16'!$AW$1,FALSE)</f>
        <v>206.00502115878504</v>
      </c>
      <c r="Y29" s="201">
        <f>VLOOKUP($AX29,SP_1516,'2015_16'!$Z$1,FALSE)</f>
        <v>213.66495499828818</v>
      </c>
      <c r="Z29" s="202">
        <f t="shared" si="24"/>
        <v>-3.5850211559328993E-2</v>
      </c>
      <c r="AA29" s="201"/>
      <c r="AB29" s="201">
        <f>VLOOKUP($AX29,SP_1415,'2014_15'!$BG$1,FALSE)</f>
        <v>210.53497352444012</v>
      </c>
      <c r="AC29" s="201">
        <f>VLOOKUP($AX29,SP_1415,'2014_15'!$AC$1,FALSE)</f>
        <v>214.75778765453177</v>
      </c>
      <c r="AD29" s="202">
        <f t="shared" si="25"/>
        <v>-1.9663147847679641E-2</v>
      </c>
      <c r="AE29" s="201"/>
      <c r="AF29" s="201">
        <f>VLOOKUP($AX29,SP_1314,'2013-14'!$AU$1,FALSE)</f>
        <v>209.47624454925096</v>
      </c>
      <c r="AG29" s="201">
        <f>VLOOKUP($AX29,SP_1314,'2013-14'!$W$1,FALSE)</f>
        <v>215.54729495535952</v>
      </c>
      <c r="AH29" s="202">
        <f t="shared" si="26"/>
        <v>-2.8165746210667586E-2</v>
      </c>
      <c r="AI29" s="201"/>
      <c r="AJ29" s="201">
        <f>VLOOKUP($AX29,SP_1213,'2012-13'!$AF$1,FALSE)</f>
        <v>217.54161569911116</v>
      </c>
      <c r="AK29" s="201">
        <f>VLOOKUP($AX29,SP_1213,'2012-13'!$R$1,FALSE)</f>
        <v>222.55219053970606</v>
      </c>
      <c r="AL29" s="202">
        <f t="shared" si="27"/>
        <v>-2.2514156470191837E-2</v>
      </c>
      <c r="AM29" s="203"/>
      <c r="AN29" s="201">
        <f>VLOOKUP($AX29,SP_1112,'2011-12'!$AT$1,FALSE)</f>
        <v>225.37360892425008</v>
      </c>
      <c r="AO29" s="201">
        <f>VLOOKUP($AX29,SP_1112,'2011-12'!$AD$1,FALSE)</f>
        <v>233.28475104141097</v>
      </c>
      <c r="AP29" s="202">
        <f t="shared" si="28"/>
        <v>-3.3911955590087306E-2</v>
      </c>
      <c r="AQ29" s="191"/>
      <c r="AR29" s="204"/>
      <c r="AS29" s="200"/>
      <c r="AX29" s="218" t="str">
        <f>VLOOKUP(D29,PopulationsOtherdata!$C$5:$D$442,2,FALSE)</f>
        <v>R387</v>
      </c>
      <c r="AY29" s="306">
        <f>VLOOKUP(A29,PopulationsOtherdata!$G$4:$M$441,6,FALSE)</f>
        <v>318378</v>
      </c>
    </row>
    <row r="30" spans="1:51" x14ac:dyDescent="0.25">
      <c r="A30" s="188" t="s">
        <v>210</v>
      </c>
      <c r="B30" s="217">
        <v>1</v>
      </c>
      <c r="C30" s="188">
        <v>1</v>
      </c>
      <c r="D30" s="294" t="s">
        <v>211</v>
      </c>
      <c r="E30" s="534">
        <f t="shared" si="1"/>
        <v>-54.527513912824247</v>
      </c>
      <c r="F30" s="504">
        <f t="shared" si="0"/>
        <v>-0.1659439244104233</v>
      </c>
      <c r="G30" s="217"/>
      <c r="H30" s="201">
        <f>VLOOKUP($A30,SP_1920,'2019_20'!$K$3,FALSE)</f>
        <v>277.0379027603268</v>
      </c>
      <c r="I30" s="201">
        <f>VLOOKUP($A30,SP_1920,'2019_20'!$C$3,FALSE)</f>
        <v>269.14608368493003</v>
      </c>
      <c r="J30" s="481">
        <f t="shared" si="2"/>
        <v>2.9321693882178756E-2</v>
      </c>
      <c r="K30" s="415"/>
      <c r="L30" s="201">
        <f>VLOOKUP($A30,SP_201819,'2018_19'!$K$3,FALSE)</f>
        <v>269.14608368493003</v>
      </c>
      <c r="M30" s="201">
        <f>VLOOKUP($A30,SP_201819,'2018_19'!$C$3,FALSE)</f>
        <v>266.02637115680045</v>
      </c>
      <c r="N30" s="481">
        <f t="shared" si="3"/>
        <v>1.1727079967913223E-2</v>
      </c>
      <c r="O30" s="221"/>
      <c r="P30" s="201">
        <f>VLOOKUP($A30,SP_1718,'2017_18'!$M$2,FALSE)</f>
        <v>266.02637115680045</v>
      </c>
      <c r="Q30" s="201">
        <f>VLOOKUP($A30,SP_1718,'2017_18'!$C$2,FALSE)</f>
        <v>270.3770463957614</v>
      </c>
      <c r="R30" s="481">
        <f t="shared" si="4"/>
        <v>-1.6091141230208938E-2</v>
      </c>
      <c r="S30" s="221"/>
      <c r="T30" s="201">
        <f>VLOOKUP($D30,SP_1617,'2016_17'!$P$2,FALSE)</f>
        <v>270.3770463957614</v>
      </c>
      <c r="U30" s="201">
        <f>VLOOKUP($D30,SP_1617,'2016_17'!$G$2,FALSE)</f>
        <v>275.29686833721667</v>
      </c>
      <c r="V30" s="202">
        <f t="shared" si="23"/>
        <v>-1.7870969514367618E-2</v>
      </c>
      <c r="W30" s="221"/>
      <c r="X30" s="201">
        <f>VLOOKUP($AX30,SP_1516,'2015_16'!$AW$1,FALSE)</f>
        <v>276.31847640006561</v>
      </c>
      <c r="Y30" s="201">
        <f>VLOOKUP($AX30,SP_1516,'2015_16'!$Z$1,FALSE)</f>
        <v>293.14223678902403</v>
      </c>
      <c r="Z30" s="202">
        <f t="shared" si="24"/>
        <v>-5.7391116930947672E-2</v>
      </c>
      <c r="AA30" s="201"/>
      <c r="AB30" s="201">
        <f>VLOOKUP($AX30,SP_1415,'2014_15'!$BG$1,FALSE)</f>
        <v>289.5171806007113</v>
      </c>
      <c r="AC30" s="201">
        <f>VLOOKUP($AX30,SP_1415,'2014_15'!$AC$1,FALSE)</f>
        <v>299.30059865504933</v>
      </c>
      <c r="AD30" s="202">
        <f t="shared" si="25"/>
        <v>-3.2687599350957663E-2</v>
      </c>
      <c r="AE30" s="201"/>
      <c r="AF30" s="201">
        <f>VLOOKUP($AX30,SP_1314,'2013-14'!$AU$1,FALSE)</f>
        <v>292.75162787882221</v>
      </c>
      <c r="AG30" s="201">
        <f>VLOOKUP($AX30,SP_1314,'2013-14'!$W$1,FALSE)</f>
        <v>297.67787735150768</v>
      </c>
      <c r="AH30" s="202">
        <f t="shared" si="26"/>
        <v>-1.6548927036550976E-2</v>
      </c>
      <c r="AI30" s="201"/>
      <c r="AJ30" s="201">
        <f>VLOOKUP($AX30,SP_1213,'2012-13'!$AF$1,FALSE)</f>
        <v>298.71425774848649</v>
      </c>
      <c r="AK30" s="201">
        <f>VLOOKUP($AX30,SP_1213,'2012-13'!$R$1,FALSE)</f>
        <v>305.47702678329563</v>
      </c>
      <c r="AL30" s="202">
        <f t="shared" si="27"/>
        <v>-2.2138388297220923E-2</v>
      </c>
      <c r="AM30" s="203"/>
      <c r="AN30" s="201">
        <f>VLOOKUP($AX30,SP_1112,'2011-12'!$AT$1,FALSE)</f>
        <v>310.0577279522966</v>
      </c>
      <c r="AO30" s="201">
        <f>VLOOKUP($AX30,SP_1112,'2011-12'!$AD$1,FALSE)</f>
        <v>328.03007933743993</v>
      </c>
      <c r="AP30" s="202">
        <f t="shared" si="28"/>
        <v>-5.4788729806254821E-2</v>
      </c>
      <c r="AQ30" s="191"/>
      <c r="AR30" s="204"/>
      <c r="AS30" s="200"/>
      <c r="AX30" s="218" t="str">
        <f>VLOOKUP(D30,PopulationsOtherdata!$C$5:$D$442,2,FALSE)</f>
        <v>R388</v>
      </c>
      <c r="AY30" s="306">
        <f>VLOOKUP(A30,PopulationsOtherdata!$G$4:$M$441,6,FALSE)</f>
        <v>371005</v>
      </c>
    </row>
    <row r="31" spans="1:51" x14ac:dyDescent="0.25">
      <c r="A31" s="188" t="s">
        <v>248</v>
      </c>
      <c r="B31" s="217">
        <v>1</v>
      </c>
      <c r="C31" s="188">
        <v>1</v>
      </c>
      <c r="D31" s="294" t="s">
        <v>249</v>
      </c>
      <c r="E31" s="534">
        <f t="shared" si="1"/>
        <v>-68.75877252271863</v>
      </c>
      <c r="F31" s="504">
        <f t="shared" si="0"/>
        <v>-0.21616883441372933</v>
      </c>
      <c r="G31" s="217"/>
      <c r="H31" s="201">
        <f>VLOOKUP($A31,SP_1920,'2019_20'!$K$3,FALSE)</f>
        <v>251.32048080524055</v>
      </c>
      <c r="I31" s="201">
        <f>VLOOKUP($A31,SP_1920,'2019_20'!$C$3,FALSE)</f>
        <v>244.21381038509381</v>
      </c>
      <c r="J31" s="481">
        <f t="shared" si="2"/>
        <v>2.9100198751825124E-2</v>
      </c>
      <c r="K31" s="415"/>
      <c r="L31" s="201">
        <f>VLOOKUP($A31,SP_201819,'2018_19'!$K$3,FALSE)</f>
        <v>244.21381038509381</v>
      </c>
      <c r="M31" s="201">
        <f>VLOOKUP($A31,SP_201819,'2018_19'!$C$3,FALSE)</f>
        <v>240.56576621101686</v>
      </c>
      <c r="N31" s="481">
        <f t="shared" si="3"/>
        <v>1.5164436035661755E-2</v>
      </c>
      <c r="O31" s="221"/>
      <c r="P31" s="201">
        <f>VLOOKUP($A31,SP_1718,'2017_18'!$M$2,FALSE)</f>
        <v>240.56576621101686</v>
      </c>
      <c r="Q31" s="201">
        <f>VLOOKUP($A31,SP_1718,'2017_18'!$C$2,FALSE)</f>
        <v>244.65267396075797</v>
      </c>
      <c r="R31" s="481">
        <f t="shared" si="4"/>
        <v>-1.6704937998742841E-2</v>
      </c>
      <c r="S31" s="221"/>
      <c r="T31" s="201">
        <f>VLOOKUP($D31,SP_1617,'2016_17'!$P$2,FALSE)</f>
        <v>244.65267396075797</v>
      </c>
      <c r="U31" s="201">
        <f>VLOOKUP($D31,SP_1617,'2016_17'!$G$2,FALSE)</f>
        <v>255.05504819687411</v>
      </c>
      <c r="V31" s="202">
        <f t="shared" si="23"/>
        <v>-4.0784820020839829E-2</v>
      </c>
      <c r="W31" s="221"/>
      <c r="X31" s="201">
        <f>VLOOKUP($AX31,SP_1516,'2015_16'!$AW$1,FALSE)</f>
        <v>254.83268827873502</v>
      </c>
      <c r="Y31" s="201">
        <f>VLOOKUP($AX31,SP_1516,'2015_16'!$Z$1,FALSE)</f>
        <v>273.85401434989234</v>
      </c>
      <c r="Z31" s="202">
        <f t="shared" si="24"/>
        <v>-6.9457904848729157E-2</v>
      </c>
      <c r="AA31" s="201"/>
      <c r="AB31" s="201">
        <f>VLOOKUP($AX31,SP_1415,'2014_15'!$BG$1,FALSE)</f>
        <v>272.383692015809</v>
      </c>
      <c r="AC31" s="201">
        <f>VLOOKUP($AX31,SP_1415,'2014_15'!$AC$1,FALSE)</f>
        <v>285.82714509163736</v>
      </c>
      <c r="AD31" s="202">
        <f t="shared" si="25"/>
        <v>-4.7033507162233756E-2</v>
      </c>
      <c r="AE31" s="201"/>
      <c r="AF31" s="201">
        <f>VLOOKUP($AX31,SP_1314,'2013-14'!$AU$1,FALSE)</f>
        <v>280.5168458341563</v>
      </c>
      <c r="AG31" s="201">
        <f>VLOOKUP($AX31,SP_1314,'2013-14'!$W$1,FALSE)</f>
        <v>285.520396792074</v>
      </c>
      <c r="AH31" s="202">
        <f t="shared" si="26"/>
        <v>-1.7524320553398032E-2</v>
      </c>
      <c r="AI31" s="201"/>
      <c r="AJ31" s="201">
        <f>VLOOKUP($AX31,SP_1213,'2012-13'!$AF$1,FALSE)</f>
        <v>286.50893511632927</v>
      </c>
      <c r="AK31" s="201">
        <f>VLOOKUP($AX31,SP_1213,'2012-13'!$R$1,FALSE)</f>
        <v>295.95131096618843</v>
      </c>
      <c r="AL31" s="202">
        <f t="shared" si="27"/>
        <v>-3.1905166491855597E-2</v>
      </c>
      <c r="AM31" s="203"/>
      <c r="AN31" s="201">
        <f>VLOOKUP($AX31,SP_1112,'2011-12'!$AT$1,FALSE)</f>
        <v>300.43793187915242</v>
      </c>
      <c r="AO31" s="201">
        <f>VLOOKUP($AX31,SP_1112,'2011-12'!$AD$1,FALSE)</f>
        <v>318.55143105547495</v>
      </c>
      <c r="AP31" s="202">
        <f t="shared" si="28"/>
        <v>-5.6862086967576997E-2</v>
      </c>
      <c r="AQ31" s="191"/>
      <c r="AR31" s="204"/>
      <c r="AS31" s="200"/>
      <c r="AX31" s="218" t="str">
        <f>VLOOKUP(D31,PopulationsOtherdata!$C$5:$D$442,2,FALSE)</f>
        <v>R389</v>
      </c>
      <c r="AY31" s="306">
        <f>VLOOKUP(A31,PopulationsOtherdata!$G$4:$M$441,6,FALSE)</f>
        <v>347428</v>
      </c>
    </row>
    <row r="32" spans="1:51" x14ac:dyDescent="0.25">
      <c r="A32" s="188" t="s">
        <v>280</v>
      </c>
      <c r="B32" s="217">
        <v>1</v>
      </c>
      <c r="C32" s="188">
        <v>1</v>
      </c>
      <c r="D32" s="294" t="s">
        <v>281</v>
      </c>
      <c r="E32" s="534">
        <f t="shared" si="1"/>
        <v>-56.424660447591265</v>
      </c>
      <c r="F32" s="504">
        <f t="shared" si="0"/>
        <v>-0.19560579891853722</v>
      </c>
      <c r="G32" s="217"/>
      <c r="H32" s="201">
        <f>VLOOKUP($A32,SP_1920,'2019_20'!$K$3,FALSE)</f>
        <v>232.99123167884756</v>
      </c>
      <c r="I32" s="201">
        <f>VLOOKUP($A32,SP_1920,'2019_20'!$C$3,FALSE)</f>
        <v>227.19674775107242</v>
      </c>
      <c r="J32" s="481">
        <f t="shared" si="2"/>
        <v>2.5504255607231796E-2</v>
      </c>
      <c r="K32" s="415"/>
      <c r="L32" s="201">
        <f>VLOOKUP($A32,SP_201819,'2018_19'!$K$3,FALSE)</f>
        <v>227.19674775107242</v>
      </c>
      <c r="M32" s="201">
        <f>VLOOKUP($A32,SP_201819,'2018_19'!$C$3,FALSE)</f>
        <v>223.90203254266851</v>
      </c>
      <c r="N32" s="481">
        <f t="shared" si="3"/>
        <v>1.4714985705974071E-2</v>
      </c>
      <c r="O32" s="221"/>
      <c r="P32" s="201">
        <f>VLOOKUP($A32,SP_1718,'2017_18'!$M$2,FALSE)</f>
        <v>223.90203254266851</v>
      </c>
      <c r="Q32" s="201">
        <f>VLOOKUP($A32,SP_1718,'2017_18'!$C$2,FALSE)</f>
        <v>227.46215152850661</v>
      </c>
      <c r="R32" s="481">
        <f t="shared" si="4"/>
        <v>-1.5651478551111486E-2</v>
      </c>
      <c r="S32" s="221"/>
      <c r="T32" s="201">
        <f>VLOOKUP($D32,SP_1617,'2016_17'!$P$2,FALSE)</f>
        <v>227.46215152850661</v>
      </c>
      <c r="U32" s="201">
        <f>VLOOKUP($D32,SP_1617,'2016_17'!$G$2,FALSE)</f>
        <v>234.51999770696597</v>
      </c>
      <c r="V32" s="202">
        <f t="shared" si="23"/>
        <v>-3.0094858636653177E-2</v>
      </c>
      <c r="W32" s="221"/>
      <c r="X32" s="201">
        <f>VLOOKUP($AX32,SP_1516,'2015_16'!$AW$1,FALSE)</f>
        <v>234.96628010520507</v>
      </c>
      <c r="Y32" s="201">
        <f>VLOOKUP($AX32,SP_1516,'2015_16'!$Z$1,FALSE)</f>
        <v>255.66674932445852</v>
      </c>
      <c r="Z32" s="202">
        <f t="shared" si="24"/>
        <v>-8.0966607014599123E-2</v>
      </c>
      <c r="AA32" s="201"/>
      <c r="AB32" s="201">
        <f>VLOOKUP($AX32,SP_1415,'2014_15'!$BG$1,FALSE)</f>
        <v>253.21934260019657</v>
      </c>
      <c r="AC32" s="201">
        <f>VLOOKUP($AX32,SP_1415,'2014_15'!$AC$1,FALSE)</f>
        <v>268.32987721968595</v>
      </c>
      <c r="AD32" s="202">
        <f t="shared" si="25"/>
        <v>-5.6313276687851466E-2</v>
      </c>
      <c r="AE32" s="201"/>
      <c r="AF32" s="201">
        <f>VLOOKUP($AX32,SP_1314,'2013-14'!$AU$1,FALSE)</f>
        <v>262.96869193076748</v>
      </c>
      <c r="AG32" s="201">
        <f>VLOOKUP($AX32,SP_1314,'2013-14'!$W$1,FALSE)</f>
        <v>265.09946491763532</v>
      </c>
      <c r="AH32" s="202">
        <f t="shared" si="26"/>
        <v>-8.0376359398909303E-3</v>
      </c>
      <c r="AI32" s="201"/>
      <c r="AJ32" s="201">
        <f>VLOOKUP($AX32,SP_1213,'2012-13'!$AF$1,FALSE)</f>
        <v>268.3239101425429</v>
      </c>
      <c r="AK32" s="201">
        <f>VLOOKUP($AX32,SP_1213,'2012-13'!$R$1,FALSE)</f>
        <v>274.28821383040122</v>
      </c>
      <c r="AL32" s="202">
        <f t="shared" si="27"/>
        <v>-2.1744659037906011E-2</v>
      </c>
      <c r="AM32" s="203"/>
      <c r="AN32" s="201">
        <f>VLOOKUP($AX32,SP_1112,'2011-12'!$AT$1,FALSE)</f>
        <v>278.68193183097623</v>
      </c>
      <c r="AO32" s="201">
        <f>VLOOKUP($AX32,SP_1112,'2011-12'!$AD$1,FALSE)</f>
        <v>289.67174573698009</v>
      </c>
      <c r="AP32" s="202">
        <f t="shared" si="28"/>
        <v>-3.7938853435787068E-2</v>
      </c>
      <c r="AQ32" s="191"/>
      <c r="AR32" s="204"/>
      <c r="AS32" s="200"/>
      <c r="AX32" s="218" t="str">
        <f>VLOOKUP(D32,PopulationsOtherdata!$C$5:$D$442,2,FALSE)</f>
        <v>R390</v>
      </c>
      <c r="AY32" s="306">
        <f>VLOOKUP(A32,PopulationsOtherdata!$G$4:$M$441,6,FALSE)</f>
        <v>324773</v>
      </c>
    </row>
    <row r="33" spans="1:51" x14ac:dyDescent="0.25">
      <c r="A33" s="188" t="s">
        <v>320</v>
      </c>
      <c r="B33" s="217">
        <v>1</v>
      </c>
      <c r="C33" s="188">
        <v>1</v>
      </c>
      <c r="D33" s="294" t="s">
        <v>321</v>
      </c>
      <c r="E33" s="534">
        <f t="shared" si="1"/>
        <v>-70.531852892540883</v>
      </c>
      <c r="F33" s="504">
        <f t="shared" si="0"/>
        <v>-0.23742632298392238</v>
      </c>
      <c r="G33" s="217"/>
      <c r="H33" s="201">
        <f>VLOOKUP($A33,SP_1920,'2019_20'!$K$3,FALSE)</f>
        <v>225.67140078539506</v>
      </c>
      <c r="I33" s="201">
        <f>VLOOKUP($A33,SP_1920,'2019_20'!$C$3,FALSE)</f>
        <v>219.6540080959208</v>
      </c>
      <c r="J33" s="481">
        <f t="shared" si="2"/>
        <v>2.7394868601016142E-2</v>
      </c>
      <c r="K33" s="415"/>
      <c r="L33" s="201">
        <f>VLOOKUP($A33,SP_201819,'2018_19'!$K$3,FALSE)</f>
        <v>219.6540080959208</v>
      </c>
      <c r="M33" s="201">
        <f>VLOOKUP($A33,SP_201819,'2018_19'!$C$3,FALSE)</f>
        <v>217.89789101552341</v>
      </c>
      <c r="N33" s="481">
        <f t="shared" si="3"/>
        <v>8.0593578589169823E-3</v>
      </c>
      <c r="O33" s="221"/>
      <c r="P33" s="201">
        <f>VLOOKUP($A33,SP_1718,'2017_18'!$M$2,FALSE)</f>
        <v>217.89789101552341</v>
      </c>
      <c r="Q33" s="201">
        <f>VLOOKUP($A33,SP_1718,'2017_18'!$C$2,FALSE)</f>
        <v>218.81514194650856</v>
      </c>
      <c r="R33" s="481">
        <f t="shared" si="4"/>
        <v>-4.1918988001725666E-3</v>
      </c>
      <c r="S33" s="221"/>
      <c r="T33" s="201">
        <f>VLOOKUP($D33,SP_1617,'2016_17'!$P$2,FALSE)</f>
        <v>218.81514194650856</v>
      </c>
      <c r="U33" s="201">
        <f>VLOOKUP($D33,SP_1617,'2016_17'!$G$2,FALSE)</f>
        <v>222.56124330587647</v>
      </c>
      <c r="V33" s="202">
        <f t="shared" si="23"/>
        <v>-1.6831777643421364E-2</v>
      </c>
      <c r="W33" s="221"/>
      <c r="X33" s="201">
        <f>VLOOKUP($AX33,SP_1516,'2015_16'!$AW$1,FALSE)</f>
        <v>225.71636970498312</v>
      </c>
      <c r="Y33" s="201">
        <f>VLOOKUP($AX33,SP_1516,'2015_16'!$Z$1,FALSE)</f>
        <v>246.1357571696947</v>
      </c>
      <c r="Z33" s="202">
        <f t="shared" si="24"/>
        <v>-8.2959858004839737E-2</v>
      </c>
      <c r="AA33" s="201"/>
      <c r="AB33" s="201">
        <f>VLOOKUP($AX33,SP_1415,'2014_15'!$BG$1,FALSE)</f>
        <v>244.33642133668312</v>
      </c>
      <c r="AC33" s="201">
        <f>VLOOKUP($AX33,SP_1415,'2014_15'!$AC$1,FALSE)</f>
        <v>259.25866092508244</v>
      </c>
      <c r="AD33" s="202">
        <f t="shared" si="25"/>
        <v>-5.7557342675280454E-2</v>
      </c>
      <c r="AE33" s="201"/>
      <c r="AF33" s="201">
        <f>VLOOKUP($AX33,SP_1314,'2013-14'!$AU$1,FALSE)</f>
        <v>253.55872708668758</v>
      </c>
      <c r="AG33" s="201">
        <f>VLOOKUP($AX33,SP_1314,'2013-14'!$W$1,FALSE)</f>
        <v>256.83905881572412</v>
      </c>
      <c r="AH33" s="202">
        <f t="shared" si="26"/>
        <v>-1.2771934861317558E-2</v>
      </c>
      <c r="AI33" s="201"/>
      <c r="AJ33" s="201">
        <f>VLOOKUP($AX33,SP_1213,'2012-13'!$AF$1,FALSE)</f>
        <v>257.63346879798593</v>
      </c>
      <c r="AK33" s="201">
        <f>VLOOKUP($AX33,SP_1213,'2012-13'!$R$1,FALSE)</f>
        <v>267.20749566224373</v>
      </c>
      <c r="AL33" s="202">
        <f t="shared" si="27"/>
        <v>-3.5829933739432218E-2</v>
      </c>
      <c r="AM33" s="203"/>
      <c r="AN33" s="201">
        <f>VLOOKUP($AX33,SP_1112,'2011-12'!$AT$1,FALSE)</f>
        <v>271.12178220528972</v>
      </c>
      <c r="AO33" s="201">
        <f>VLOOKUP($AX33,SP_1112,'2011-12'!$AD$1,FALSE)</f>
        <v>296.56780693094396</v>
      </c>
      <c r="AP33" s="202">
        <f t="shared" si="28"/>
        <v>-8.5801709190840736E-2</v>
      </c>
      <c r="AQ33" s="191"/>
      <c r="AR33" s="204"/>
      <c r="AS33" s="200"/>
      <c r="AX33" s="218" t="str">
        <f>VLOOKUP(D33,PopulationsOtherdata!$C$5:$D$442,2,FALSE)</f>
        <v>R372</v>
      </c>
      <c r="AY33" s="306">
        <f>VLOOKUP(A33,PopulationsOtherdata!$G$4:$M$441,6,FALSE)</f>
        <v>258689</v>
      </c>
    </row>
    <row r="34" spans="1:51" x14ac:dyDescent="0.25">
      <c r="A34" s="188" t="s">
        <v>344</v>
      </c>
      <c r="B34" s="217">
        <v>1</v>
      </c>
      <c r="C34" s="188">
        <v>1</v>
      </c>
      <c r="D34" s="294" t="s">
        <v>345</v>
      </c>
      <c r="E34" s="534">
        <f t="shared" si="1"/>
        <v>-26.39752158211644</v>
      </c>
      <c r="F34" s="504">
        <f t="shared" si="0"/>
        <v>-0.1337107496364365</v>
      </c>
      <c r="G34" s="217"/>
      <c r="H34" s="201">
        <f>VLOOKUP($A34,SP_1920,'2019_20'!$K$3,FALSE)</f>
        <v>174.5078062995297</v>
      </c>
      <c r="I34" s="201">
        <f>VLOOKUP($A34,SP_1920,'2019_20'!$C$3,FALSE)</f>
        <v>169.4054036315413</v>
      </c>
      <c r="J34" s="481">
        <f t="shared" si="2"/>
        <v>3.0119480008360178E-2</v>
      </c>
      <c r="K34" s="415"/>
      <c r="L34" s="201">
        <f>VLOOKUP($A34,SP_201819,'2018_19'!$K$3,FALSE)</f>
        <v>169.4054036315413</v>
      </c>
      <c r="M34" s="201">
        <f>VLOOKUP($A34,SP_201819,'2018_19'!$C$3,FALSE)</f>
        <v>167.66043838168238</v>
      </c>
      <c r="N34" s="481">
        <f t="shared" si="3"/>
        <v>1.0407734028980986E-2</v>
      </c>
      <c r="O34" s="221"/>
      <c r="P34" s="201">
        <f>VLOOKUP($A34,SP_1718,'2017_18'!$M$2,FALSE)</f>
        <v>167.66043838168238</v>
      </c>
      <c r="Q34" s="201">
        <f>VLOOKUP($A34,SP_1718,'2017_18'!$C$2,FALSE)</f>
        <v>169.46321319690111</v>
      </c>
      <c r="R34" s="481">
        <f t="shared" si="4"/>
        <v>-1.0638148428851468E-2</v>
      </c>
      <c r="S34" s="221"/>
      <c r="T34" s="201">
        <f>VLOOKUP($D34,SP_1617,'2016_17'!$P$2,FALSE)</f>
        <v>169.46321319690111</v>
      </c>
      <c r="U34" s="201">
        <f>VLOOKUP($D34,SP_1617,'2016_17'!$G$2,FALSE)</f>
        <v>171.70195543005008</v>
      </c>
      <c r="V34" s="202">
        <f t="shared" si="23"/>
        <v>-1.303853661737131E-2</v>
      </c>
      <c r="W34" s="221"/>
      <c r="X34" s="201">
        <f>VLOOKUP($AX34,SP_1516,'2015_16'!$AW$1,FALSE)</f>
        <v>171.57336500320059</v>
      </c>
      <c r="Y34" s="201">
        <f>VLOOKUP($AX34,SP_1516,'2015_16'!$Z$1,FALSE)</f>
        <v>181.2634000055063</v>
      </c>
      <c r="Z34" s="202">
        <f t="shared" si="24"/>
        <v>-5.3458309851913577E-2</v>
      </c>
      <c r="AA34" s="201"/>
      <c r="AB34" s="201">
        <f>VLOOKUP($AX34,SP_1415,'2014_15'!$BG$1,FALSE)</f>
        <v>178.67018994848888</v>
      </c>
      <c r="AC34" s="201">
        <f>VLOOKUP($AX34,SP_1415,'2014_15'!$AC$1,FALSE)</f>
        <v>185.57622883314323</v>
      </c>
      <c r="AD34" s="202">
        <f t="shared" si="25"/>
        <v>-3.7214027508144731E-2</v>
      </c>
      <c r="AE34" s="201"/>
      <c r="AF34" s="201">
        <f>VLOOKUP($AX34,SP_1314,'2013-14'!$AU$1,FALSE)</f>
        <v>181.41042635008438</v>
      </c>
      <c r="AG34" s="201">
        <f>VLOOKUP($AX34,SP_1314,'2013-14'!$W$1,FALSE)</f>
        <v>185.04189625530213</v>
      </c>
      <c r="AH34" s="202">
        <f t="shared" si="26"/>
        <v>-1.9625122627404457E-2</v>
      </c>
      <c r="AI34" s="201"/>
      <c r="AJ34" s="201">
        <f>VLOOKUP($AX34,SP_1213,'2012-13'!$AF$1,FALSE)</f>
        <v>184.59700823653372</v>
      </c>
      <c r="AK34" s="201">
        <f>VLOOKUP($AX34,SP_1213,'2012-13'!$R$1,FALSE)</f>
        <v>187.93114039446948</v>
      </c>
      <c r="AL34" s="202">
        <f t="shared" si="27"/>
        <v>-1.7741243686051011E-2</v>
      </c>
      <c r="AM34" s="203"/>
      <c r="AN34" s="201">
        <f>VLOOKUP($AX34,SP_1112,'2011-12'!$AT$1,FALSE)</f>
        <v>190.66286744882251</v>
      </c>
      <c r="AO34" s="201">
        <f>VLOOKUP($AX34,SP_1112,'2011-12'!$AD$1,FALSE)</f>
        <v>196.30456395030501</v>
      </c>
      <c r="AP34" s="202">
        <f t="shared" si="28"/>
        <v>-2.8739507569017664E-2</v>
      </c>
      <c r="AQ34" s="191"/>
      <c r="AR34" s="204"/>
      <c r="AS34" s="200"/>
      <c r="AX34" s="218" t="str">
        <f>VLOOKUP(D34,PopulationsOtherdata!$C$5:$D$442,2,FALSE)</f>
        <v>R392</v>
      </c>
      <c r="AY34" s="306">
        <f>VLOOKUP(A34,PopulationsOtherdata!$G$4:$M$441,6,FALSE)</f>
        <v>247795</v>
      </c>
    </row>
    <row r="35" spans="1:51" x14ac:dyDescent="0.25">
      <c r="A35" s="188" t="s">
        <v>354</v>
      </c>
      <c r="B35" s="217">
        <v>1</v>
      </c>
      <c r="C35" s="188">
        <v>1</v>
      </c>
      <c r="D35" s="294" t="s">
        <v>355</v>
      </c>
      <c r="E35" s="534">
        <f t="shared" si="1"/>
        <v>-16.464923206593937</v>
      </c>
      <c r="F35" s="504">
        <f t="shared" si="0"/>
        <v>-8.7960085980328978E-2</v>
      </c>
      <c r="G35" s="217"/>
      <c r="H35" s="201">
        <f>VLOOKUP($A35,SP_1920,'2019_20'!$K$3,FALSE)</f>
        <v>176.36385477891983</v>
      </c>
      <c r="I35" s="201">
        <f>VLOOKUP($A35,SP_1920,'2019_20'!$C$3,FALSE)</f>
        <v>170.53358890804577</v>
      </c>
      <c r="J35" s="481">
        <f t="shared" si="2"/>
        <v>3.4188372555847835E-2</v>
      </c>
      <c r="K35" s="415"/>
      <c r="L35" s="201">
        <f>VLOOKUP($A35,SP_201819,'2018_19'!$K$3,FALSE)</f>
        <v>170.53358890804577</v>
      </c>
      <c r="M35" s="201">
        <f>VLOOKUP($A35,SP_201819,'2018_19'!$C$3,FALSE)</f>
        <v>169.43064495249828</v>
      </c>
      <c r="N35" s="481">
        <f t="shared" si="3"/>
        <v>6.5097075907178947E-3</v>
      </c>
      <c r="O35" s="221"/>
      <c r="P35" s="201">
        <f>VLOOKUP($A35,SP_1718,'2017_18'!$M$2,FALSE)</f>
        <v>169.43064495249828</v>
      </c>
      <c r="Q35" s="201">
        <f>VLOOKUP($A35,SP_1718,'2017_18'!$C$2,FALSE)</f>
        <v>169.2711824928929</v>
      </c>
      <c r="R35" s="481">
        <f t="shared" si="4"/>
        <v>9.4205320277751525E-4</v>
      </c>
      <c r="S35" s="221"/>
      <c r="T35" s="201">
        <f>VLOOKUP($D35,SP_1617,'2016_17'!$P$2,FALSE)</f>
        <v>169.2711824928929</v>
      </c>
      <c r="U35" s="201">
        <f>VLOOKUP($D35,SP_1617,'2016_17'!$G$2,FALSE)</f>
        <v>169.58442399038285</v>
      </c>
      <c r="V35" s="202">
        <f t="shared" si="23"/>
        <v>-1.8471124300172281E-3</v>
      </c>
      <c r="W35" s="221"/>
      <c r="X35" s="201">
        <f>VLOOKUP($AX35,SP_1516,'2015_16'!$AW$1,FALSE)</f>
        <v>167.52286647586274</v>
      </c>
      <c r="Y35" s="201">
        <f>VLOOKUP($AX35,SP_1516,'2015_16'!$Z$1,FALSE)</f>
        <v>174.46599541516122</v>
      </c>
      <c r="Z35" s="202">
        <f t="shared" si="24"/>
        <v>-3.9796459606793455E-2</v>
      </c>
      <c r="AA35" s="201"/>
      <c r="AB35" s="201">
        <f>VLOOKUP($AX35,SP_1415,'2014_15'!$BG$1,FALSE)</f>
        <v>172.7927981301666</v>
      </c>
      <c r="AC35" s="201">
        <f>VLOOKUP($AX35,SP_1415,'2014_15'!$AC$1,FALSE)</f>
        <v>176.29059677780879</v>
      </c>
      <c r="AD35" s="202">
        <f t="shared" si="25"/>
        <v>-1.9841095960726141E-2</v>
      </c>
      <c r="AE35" s="201"/>
      <c r="AF35" s="201">
        <f>VLOOKUP($AX35,SP_1314,'2013-14'!$AU$1,FALSE)</f>
        <v>173.28496442218369</v>
      </c>
      <c r="AG35" s="201">
        <f>VLOOKUP($AX35,SP_1314,'2013-14'!$W$1,FALSE)</f>
        <v>177.11892829972356</v>
      </c>
      <c r="AH35" s="202">
        <f t="shared" si="26"/>
        <v>-2.1646268495098209E-2</v>
      </c>
      <c r="AI35" s="201"/>
      <c r="AJ35" s="201">
        <f>VLOOKUP($AX35,SP_1213,'2012-13'!$AF$1,FALSE)</f>
        <v>178.24538531826158</v>
      </c>
      <c r="AK35" s="201">
        <f>VLOOKUP($AX35,SP_1213,'2012-13'!$R$1,FALSE)</f>
        <v>181.70953590763278</v>
      </c>
      <c r="AL35" s="202">
        <f t="shared" si="27"/>
        <v>-1.9064220114084263E-2</v>
      </c>
      <c r="AM35" s="203"/>
      <c r="AN35" s="201">
        <f>VLOOKUP($AX35,SP_1112,'2011-12'!$AT$1,FALSE)</f>
        <v>183.96375012787681</v>
      </c>
      <c r="AO35" s="201">
        <f>VLOOKUP($AX35,SP_1112,'2011-12'!$AD$1,FALSE)</f>
        <v>189.469062069156</v>
      </c>
      <c r="AP35" s="202">
        <f t="shared" si="28"/>
        <v>-2.9056521846663075E-2</v>
      </c>
      <c r="AQ35" s="191"/>
      <c r="AR35" s="204"/>
      <c r="AS35" s="200"/>
      <c r="AX35" s="218" t="str">
        <f>VLOOKUP(D35,PopulationsOtherdata!$C$5:$D$442,2,FALSE)</f>
        <v>R393</v>
      </c>
      <c r="AY35" s="306">
        <f>VLOOKUP(A35,PopulationsOtherdata!$G$4:$M$441,6,FALSE)</f>
        <v>243676</v>
      </c>
    </row>
    <row r="36" spans="1:51" x14ac:dyDescent="0.25">
      <c r="A36" s="188" t="s">
        <v>366</v>
      </c>
      <c r="B36" s="217">
        <v>1</v>
      </c>
      <c r="C36" s="188">
        <v>1</v>
      </c>
      <c r="D36" s="294" t="s">
        <v>367</v>
      </c>
      <c r="E36" s="534">
        <f t="shared" si="1"/>
        <v>-33.131365279373256</v>
      </c>
      <c r="F36" s="504">
        <f t="shared" si="0"/>
        <v>-0.14590341136478757</v>
      </c>
      <c r="G36" s="217"/>
      <c r="H36" s="201">
        <f>VLOOKUP($A36,SP_1920,'2019_20'!$K$3,FALSE)</f>
        <v>195.04882155661531</v>
      </c>
      <c r="I36" s="201">
        <f>VLOOKUP($A36,SP_1920,'2019_20'!$C$3,FALSE)</f>
        <v>188.87041319879989</v>
      </c>
      <c r="J36" s="481">
        <f t="shared" si="2"/>
        <v>3.2712420400712539E-2</v>
      </c>
      <c r="K36" s="415"/>
      <c r="L36" s="201">
        <f>VLOOKUP($A36,SP_201819,'2018_19'!$K$3,FALSE)</f>
        <v>188.87041319879989</v>
      </c>
      <c r="M36" s="201">
        <f>VLOOKUP($A36,SP_201819,'2018_19'!$C$3,FALSE)</f>
        <v>186.64356562949521</v>
      </c>
      <c r="N36" s="481">
        <f t="shared" si="3"/>
        <v>1.1931017079502171E-2</v>
      </c>
      <c r="O36" s="221"/>
      <c r="P36" s="201">
        <f>VLOOKUP($A36,SP_1718,'2017_18'!$M$2,FALSE)</f>
        <v>186.64356562949521</v>
      </c>
      <c r="Q36" s="201">
        <f>VLOOKUP($A36,SP_1718,'2017_18'!$C$2,FALSE)</f>
        <v>188.93138998202065</v>
      </c>
      <c r="R36" s="481">
        <f t="shared" si="4"/>
        <v>-1.2109286618508186E-2</v>
      </c>
      <c r="S36" s="221"/>
      <c r="T36" s="201">
        <f>VLOOKUP($D36,SP_1617,'2016_17'!$P$2,FALSE)</f>
        <v>188.93138998202065</v>
      </c>
      <c r="U36" s="201">
        <f>VLOOKUP($D36,SP_1617,'2016_17'!$G$2,FALSE)</f>
        <v>194.50631181606369</v>
      </c>
      <c r="V36" s="202">
        <f t="shared" si="23"/>
        <v>-2.8661907071247161E-2</v>
      </c>
      <c r="W36" s="221"/>
      <c r="X36" s="201">
        <f>VLOOKUP($AX36,SP_1516,'2015_16'!$AW$1,FALSE)</f>
        <v>195.83946568308144</v>
      </c>
      <c r="Y36" s="201">
        <f>VLOOKUP($AX36,SP_1516,'2015_16'!$Z$1,FALSE)</f>
        <v>206.40495664870139</v>
      </c>
      <c r="Z36" s="202">
        <f t="shared" si="24"/>
        <v>-5.1188164941224135E-2</v>
      </c>
      <c r="AA36" s="201"/>
      <c r="AB36" s="201">
        <f>VLOOKUP($AX36,SP_1415,'2014_15'!$BG$1,FALSE)</f>
        <v>204.23468031445017</v>
      </c>
      <c r="AC36" s="201">
        <f>VLOOKUP($AX36,SP_1415,'2014_15'!$AC$1,FALSE)</f>
        <v>210.80773832821791</v>
      </c>
      <c r="AD36" s="202">
        <f t="shared" si="25"/>
        <v>-3.1180345019089284E-2</v>
      </c>
      <c r="AE36" s="201"/>
      <c r="AF36" s="201">
        <f>VLOOKUP($AX36,SP_1314,'2013-14'!$AU$1,FALSE)</f>
        <v>206.41831834254026</v>
      </c>
      <c r="AG36" s="201">
        <f>VLOOKUP($AX36,SP_1314,'2013-14'!$W$1,FALSE)</f>
        <v>209.59694779812395</v>
      </c>
      <c r="AH36" s="202">
        <f t="shared" si="26"/>
        <v>-1.5165437707829743E-2</v>
      </c>
      <c r="AI36" s="201"/>
      <c r="AJ36" s="201">
        <f>VLOOKUP($AX36,SP_1213,'2012-13'!$AF$1,FALSE)</f>
        <v>210.55092659367048</v>
      </c>
      <c r="AK36" s="201">
        <f>VLOOKUP($AX36,SP_1213,'2012-13'!$R$1,FALSE)</f>
        <v>215.96958167348828</v>
      </c>
      <c r="AL36" s="202">
        <f t="shared" si="27"/>
        <v>-2.5089899410047245E-2</v>
      </c>
      <c r="AM36" s="203"/>
      <c r="AN36" s="201">
        <f>VLOOKUP($AX36,SP_1112,'2011-12'!$AT$1,FALSE)</f>
        <v>219.13931121596428</v>
      </c>
      <c r="AO36" s="201">
        <f>VLOOKUP($AX36,SP_1112,'2011-12'!$AD$1,FALSE)</f>
        <v>227.0773527211</v>
      </c>
      <c r="AP36" s="202">
        <f t="shared" si="28"/>
        <v>-3.4957433711521824E-2</v>
      </c>
      <c r="AQ36" s="191"/>
      <c r="AR36" s="204"/>
      <c r="AS36" s="200"/>
      <c r="AX36" s="218" t="str">
        <f>VLOOKUP(D36,PopulationsOtherdata!$C$5:$D$442,2,FALSE)</f>
        <v>R394</v>
      </c>
      <c r="AY36" s="306">
        <f>VLOOKUP(A36,PopulationsOtherdata!$G$4:$M$441,6,FALSE)</f>
        <v>285286</v>
      </c>
    </row>
    <row r="37" spans="1:51" x14ac:dyDescent="0.25">
      <c r="A37" s="188" t="s">
        <v>372</v>
      </c>
      <c r="B37" s="217">
        <v>1</v>
      </c>
      <c r="C37" s="188">
        <v>1</v>
      </c>
      <c r="D37" s="294" t="s">
        <v>373</v>
      </c>
      <c r="E37" s="534">
        <f t="shared" si="1"/>
        <v>-46.812065409321775</v>
      </c>
      <c r="F37" s="504">
        <f t="shared" si="0"/>
        <v>-0.21348374112412102</v>
      </c>
      <c r="G37" s="217"/>
      <c r="H37" s="201">
        <f>VLOOKUP($A37,SP_1920,'2019_20'!$K$3,FALSE)</f>
        <v>173.2120414829073</v>
      </c>
      <c r="I37" s="201">
        <f>VLOOKUP($A37,SP_1920,'2019_20'!$C$3,FALSE)</f>
        <v>168.91839181016186</v>
      </c>
      <c r="J37" s="481">
        <f t="shared" si="2"/>
        <v>2.5418485380625855E-2</v>
      </c>
      <c r="K37" s="415"/>
      <c r="L37" s="201">
        <f>VLOOKUP($A37,SP_201819,'2018_19'!$K$3,FALSE)</f>
        <v>168.91839181016186</v>
      </c>
      <c r="M37" s="201">
        <f>VLOOKUP($A37,SP_201819,'2018_19'!$C$3,FALSE)</f>
        <v>167.20850601362028</v>
      </c>
      <c r="N37" s="481">
        <f t="shared" si="3"/>
        <v>1.0226069458465936E-2</v>
      </c>
      <c r="O37" s="221"/>
      <c r="P37" s="201">
        <f>VLOOKUP($A37,SP_1718,'2017_18'!$M$2,FALSE)</f>
        <v>167.20850601362028</v>
      </c>
      <c r="Q37" s="201">
        <f>VLOOKUP($A37,SP_1718,'2017_18'!$C$2,FALSE)</f>
        <v>170.9182094275574</v>
      </c>
      <c r="R37" s="481">
        <f t="shared" si="4"/>
        <v>-2.170455346075606E-2</v>
      </c>
      <c r="S37" s="221"/>
      <c r="T37" s="201">
        <f>VLOOKUP($D37,SP_1617,'2016_17'!$P$2,FALSE)</f>
        <v>170.9182094275574</v>
      </c>
      <c r="U37" s="201">
        <f>VLOOKUP($D37,SP_1617,'2016_17'!$G$2,FALSE)</f>
        <v>178.58687315304695</v>
      </c>
      <c r="V37" s="202">
        <f t="shared" si="23"/>
        <v>-4.2940802927422306E-2</v>
      </c>
      <c r="W37" s="221"/>
      <c r="X37" s="201">
        <f>VLOOKUP($AX37,SP_1516,'2015_16'!$AW$1,FALSE)</f>
        <v>178.73492227399512</v>
      </c>
      <c r="Y37" s="201">
        <f>VLOOKUP($AX37,SP_1516,'2015_16'!$Z$1,FALSE)</f>
        <v>190.6101735887367</v>
      </c>
      <c r="Z37" s="202">
        <f t="shared" si="24"/>
        <v>-6.2301245999407118E-2</v>
      </c>
      <c r="AA37" s="201"/>
      <c r="AB37" s="201">
        <f>VLOOKUP($AX37,SP_1415,'2014_15'!$BG$1,FALSE)</f>
        <v>189.80359494470287</v>
      </c>
      <c r="AC37" s="201">
        <f>VLOOKUP($AX37,SP_1415,'2014_15'!$AC$1,FALSE)</f>
        <v>198.11560865507332</v>
      </c>
      <c r="AD37" s="202">
        <f t="shared" si="25"/>
        <v>-4.1955370234568301E-2</v>
      </c>
      <c r="AE37" s="201"/>
      <c r="AF37" s="201">
        <f>VLOOKUP($AX37,SP_1314,'2013-14'!$AU$1,FALSE)</f>
        <v>194.64458136450517</v>
      </c>
      <c r="AG37" s="201">
        <f>VLOOKUP($AX37,SP_1314,'2013-14'!$W$1,FALSE)</f>
        <v>199.01817927188867</v>
      </c>
      <c r="AH37" s="202">
        <f t="shared" si="26"/>
        <v>-2.1975871367049926E-2</v>
      </c>
      <c r="AI37" s="201"/>
      <c r="AJ37" s="201">
        <f>VLOOKUP($AX37,SP_1213,'2012-13'!$AF$1,FALSE)</f>
        <v>200.12710784500041</v>
      </c>
      <c r="AK37" s="201">
        <f>VLOOKUP($AX37,SP_1213,'2012-13'!$R$1,FALSE)</f>
        <v>205.49569011441045</v>
      </c>
      <c r="AL37" s="202">
        <f t="shared" si="27"/>
        <v>-2.6125035841000233E-2</v>
      </c>
      <c r="AM37" s="203"/>
      <c r="AN37" s="201">
        <f>VLOOKUP($AX37,SP_1112,'2011-12'!$AT$1,FALSE)</f>
        <v>208.58542737846545</v>
      </c>
      <c r="AO37" s="201">
        <f>VLOOKUP($AX37,SP_1112,'2011-12'!$AD$1,FALSE)</f>
        <v>220.09321591574201</v>
      </c>
      <c r="AP37" s="202">
        <f t="shared" si="28"/>
        <v>-5.2285975691690911E-2</v>
      </c>
      <c r="AQ37" s="191"/>
      <c r="AR37" s="204"/>
      <c r="AS37" s="200"/>
      <c r="AX37" s="218" t="str">
        <f>VLOOKUP(D37,PopulationsOtherdata!$C$5:$D$442,2,FALSE)</f>
        <v>R395</v>
      </c>
      <c r="AY37" s="306">
        <f>VLOOKUP(A37,PopulationsOtherdata!$G$4:$M$441,6,FALSE)</f>
        <v>264371</v>
      </c>
    </row>
    <row r="38" spans="1:51" x14ac:dyDescent="0.25">
      <c r="A38" s="188" t="s">
        <v>400</v>
      </c>
      <c r="B38" s="217">
        <v>1</v>
      </c>
      <c r="C38" s="188">
        <v>1</v>
      </c>
      <c r="D38" s="294" t="s">
        <v>401</v>
      </c>
      <c r="E38" s="534">
        <f t="shared" si="1"/>
        <v>-20.250321107667745</v>
      </c>
      <c r="F38" s="504">
        <f t="shared" si="0"/>
        <v>-0.14321111176873744</v>
      </c>
      <c r="G38" s="217"/>
      <c r="H38" s="201">
        <f>VLOOKUP($A38,SP_1920,'2019_20'!$K$3,FALSE)</f>
        <v>122.39241910429834</v>
      </c>
      <c r="I38" s="201">
        <f>VLOOKUP($A38,SP_1920,'2019_20'!$C$3,FALSE)</f>
        <v>120.17988392875849</v>
      </c>
      <c r="J38" s="481">
        <f t="shared" si="2"/>
        <v>1.8410195643485672E-2</v>
      </c>
      <c r="K38" s="415"/>
      <c r="L38" s="201">
        <f>VLOOKUP($A38,SP_201819,'2018_19'!$K$3,FALSE)</f>
        <v>120.17988392875849</v>
      </c>
      <c r="M38" s="201">
        <f>VLOOKUP($A38,SP_201819,'2018_19'!$C$3,FALSE)</f>
        <v>121.32564509203914</v>
      </c>
      <c r="N38" s="481">
        <f t="shared" si="3"/>
        <v>-9.4436849061174666E-3</v>
      </c>
      <c r="O38" s="221"/>
      <c r="P38" s="201">
        <f>VLOOKUP($A38,SP_1718,'2017_18'!$M$2,FALSE)</f>
        <v>121.32564509203914</v>
      </c>
      <c r="Q38" s="201">
        <f>VLOOKUP($A38,SP_1718,'2017_18'!$C$2,FALSE)</f>
        <v>123.1293020980127</v>
      </c>
      <c r="R38" s="481">
        <f t="shared" si="4"/>
        <v>-1.4648479080453414E-2</v>
      </c>
      <c r="S38" s="221"/>
      <c r="T38" s="201">
        <f>VLOOKUP($D38,SP_1617,'2016_17'!$P$2,FALSE)</f>
        <v>123.1293020980127</v>
      </c>
      <c r="U38" s="201">
        <f>VLOOKUP($D38,SP_1617,'2016_17'!$G$2,FALSE)</f>
        <v>125.84120361093072</v>
      </c>
      <c r="V38" s="202">
        <f t="shared" si="23"/>
        <v>-2.1550187340090399E-2</v>
      </c>
      <c r="W38" s="221"/>
      <c r="X38" s="201">
        <f>VLOOKUP($AX38,SP_1516,'2015_16'!$AW$1,FALSE)</f>
        <v>126.62022635027895</v>
      </c>
      <c r="Y38" s="201">
        <f>VLOOKUP($AX38,SP_1516,'2015_16'!$Z$1,FALSE)</f>
        <v>130.21047800361396</v>
      </c>
      <c r="Z38" s="202">
        <f t="shared" si="24"/>
        <v>-2.7572678546156304E-2</v>
      </c>
      <c r="AA38" s="201"/>
      <c r="AB38" s="201">
        <f>VLOOKUP($AX38,SP_1415,'2014_15'!$BG$1,FALSE)</f>
        <v>129.62071249628667</v>
      </c>
      <c r="AC38" s="201">
        <f>VLOOKUP($AX38,SP_1415,'2014_15'!$AC$1,FALSE)</f>
        <v>131.90043608606723</v>
      </c>
      <c r="AD38" s="202">
        <f t="shared" si="25"/>
        <v>-1.7283669845435501E-2</v>
      </c>
      <c r="AE38" s="201"/>
      <c r="AF38" s="201">
        <f>VLOOKUP($AX38,SP_1314,'2013-14'!$AU$1,FALSE)</f>
        <v>128.7542249608662</v>
      </c>
      <c r="AG38" s="201">
        <f>VLOOKUP($AX38,SP_1314,'2013-14'!$W$1,FALSE)</f>
        <v>132.51330194806792</v>
      </c>
      <c r="AH38" s="202">
        <f t="shared" si="26"/>
        <v>-2.8367544479986684E-2</v>
      </c>
      <c r="AI38" s="201"/>
      <c r="AJ38" s="201">
        <f>VLOOKUP($AX38,SP_1213,'2012-13'!$AF$1,FALSE)</f>
        <v>131.87239998942891</v>
      </c>
      <c r="AK38" s="201">
        <f>VLOOKUP($AX38,SP_1213,'2012-13'!$R$1,FALSE)</f>
        <v>134.44248686871265</v>
      </c>
      <c r="AL38" s="202">
        <f t="shared" si="27"/>
        <v>-1.9116627036165346E-2</v>
      </c>
      <c r="AM38" s="203"/>
      <c r="AN38" s="201">
        <f>VLOOKUP($AX38,SP_1112,'2011-12'!$AT$1,FALSE)</f>
        <v>135.91659656009563</v>
      </c>
      <c r="AO38" s="201">
        <f>VLOOKUP($AX38,SP_1112,'2011-12'!$AD$1,FALSE)</f>
        <v>140.51899405152997</v>
      </c>
      <c r="AP38" s="202">
        <f t="shared" si="28"/>
        <v>-3.2752849694800634E-2</v>
      </c>
      <c r="AQ38" s="191"/>
      <c r="AR38" s="204"/>
      <c r="AS38" s="200"/>
      <c r="AX38" s="218" t="str">
        <f>VLOOKUP(D38,PopulationsOtherdata!$C$5:$D$442,2,FALSE)</f>
        <v>R396</v>
      </c>
      <c r="AY38" s="306">
        <f>VLOOKUP(A38,PopulationsOtherdata!$G$4:$M$441,6,FALSE)</f>
        <v>169331</v>
      </c>
    </row>
    <row r="39" spans="1:51" x14ac:dyDescent="0.25">
      <c r="A39" s="188" t="s">
        <v>454</v>
      </c>
      <c r="B39" s="217">
        <v>1</v>
      </c>
      <c r="C39" s="188">
        <v>1</v>
      </c>
      <c r="D39" s="294" t="s">
        <v>455</v>
      </c>
      <c r="E39" s="534">
        <f t="shared" si="1"/>
        <v>-34.825438202651611</v>
      </c>
      <c r="F39" s="504">
        <f t="shared" si="0"/>
        <v>-0.19820901886908984</v>
      </c>
      <c r="G39" s="217"/>
      <c r="H39" s="201">
        <f>VLOOKUP($A39,SP_1920,'2019_20'!$K$3,FALSE)</f>
        <v>141.55077043128034</v>
      </c>
      <c r="I39" s="201">
        <f>VLOOKUP($A39,SP_1920,'2019_20'!$C$3,FALSE)</f>
        <v>138.26526327117534</v>
      </c>
      <c r="J39" s="481">
        <f t="shared" si="2"/>
        <v>2.3762346972581616E-2</v>
      </c>
      <c r="K39" s="415"/>
      <c r="L39" s="201">
        <f>VLOOKUP($A39,SP_201819,'2018_19'!$K$3,FALSE)</f>
        <v>138.26526327117534</v>
      </c>
      <c r="M39" s="201">
        <f>VLOOKUP($A39,SP_201819,'2018_19'!$C$3,FALSE)</f>
        <v>137.81742006572367</v>
      </c>
      <c r="N39" s="481">
        <f t="shared" si="3"/>
        <v>3.2495399002396841E-3</v>
      </c>
      <c r="O39" s="221"/>
      <c r="P39" s="201">
        <f>VLOOKUP($A39,SP_1718,'2017_18'!$M$2,FALSE)</f>
        <v>137.81742006572367</v>
      </c>
      <c r="Q39" s="201">
        <f>VLOOKUP($A39,SP_1718,'2017_18'!$C$2,FALSE)</f>
        <v>139.72083732536615</v>
      </c>
      <c r="R39" s="481">
        <f t="shared" si="4"/>
        <v>-1.3623002095313974E-2</v>
      </c>
      <c r="S39" s="221"/>
      <c r="T39" s="201">
        <f>VLOOKUP($D39,SP_1617,'2016_17'!$P$2,FALSE)</f>
        <v>139.72083732536615</v>
      </c>
      <c r="U39" s="201">
        <f>VLOOKUP($D39,SP_1617,'2016_17'!$G$2,FALSE)</f>
        <v>145.77237976005406</v>
      </c>
      <c r="V39" s="202">
        <f t="shared" si="23"/>
        <v>-4.1513642328189659E-2</v>
      </c>
      <c r="W39" s="221"/>
      <c r="X39" s="201">
        <f>VLOOKUP($AX39,SP_1516,'2015_16'!$AW$1,FALSE)</f>
        <v>146.45645936831627</v>
      </c>
      <c r="Y39" s="201">
        <f>VLOOKUP($AX39,SP_1516,'2015_16'!$Z$1,FALSE)</f>
        <v>154.35033300269788</v>
      </c>
      <c r="Z39" s="202">
        <f t="shared" si="24"/>
        <v>-5.1142575988116779E-2</v>
      </c>
      <c r="AA39" s="201"/>
      <c r="AB39" s="201">
        <f>VLOOKUP($AX39,SP_1415,'2014_15'!$BG$1,FALSE)</f>
        <v>153.24366438164407</v>
      </c>
      <c r="AC39" s="201">
        <f>VLOOKUP($AX39,SP_1415,'2014_15'!$AC$1,FALSE)</f>
        <v>158.47479346856116</v>
      </c>
      <c r="AD39" s="202">
        <f t="shared" si="25"/>
        <v>-3.3009218516223293E-2</v>
      </c>
      <c r="AE39" s="201"/>
      <c r="AF39" s="201">
        <f>VLOOKUP($AX39,SP_1314,'2013-14'!$AU$1,FALSE)</f>
        <v>155.53733422384306</v>
      </c>
      <c r="AG39" s="201">
        <f>VLOOKUP($AX39,SP_1314,'2013-14'!$W$1,FALSE)</f>
        <v>159.74695770228749</v>
      </c>
      <c r="AH39" s="202">
        <f t="shared" si="26"/>
        <v>-2.6351822526033297E-2</v>
      </c>
      <c r="AI39" s="201"/>
      <c r="AJ39" s="201">
        <f>VLOOKUP($AX39,SP_1213,'2012-13'!$AF$1,FALSE)</f>
        <v>160.72671833404928</v>
      </c>
      <c r="AK39" s="201">
        <f>VLOOKUP($AX39,SP_1213,'2012-13'!$R$1,FALSE)</f>
        <v>165.73726868838074</v>
      </c>
      <c r="AL39" s="202">
        <f t="shared" si="27"/>
        <v>-3.0231886853115064E-2</v>
      </c>
      <c r="AM39" s="203"/>
      <c r="AN39" s="201">
        <f>VLOOKUP($AX39,SP_1112,'2011-12'!$AT$1,FALSE)</f>
        <v>167.76986422906171</v>
      </c>
      <c r="AO39" s="201">
        <f>VLOOKUP($AX39,SP_1112,'2011-12'!$AD$1,FALSE)</f>
        <v>176.02851654886501</v>
      </c>
      <c r="AP39" s="202">
        <f t="shared" si="28"/>
        <v>-4.6916559212783704E-2</v>
      </c>
      <c r="AQ39" s="191"/>
      <c r="AR39" s="204"/>
      <c r="AS39" s="200"/>
      <c r="AX39" s="218" t="str">
        <f>VLOOKUP(D39,PopulationsOtherdata!$C$5:$D$442,2,FALSE)</f>
        <v>R397</v>
      </c>
      <c r="AY39" s="306">
        <f>VLOOKUP(A39,PopulationsOtherdata!$G$4:$M$441,6,FALSE)</f>
        <v>210344</v>
      </c>
    </row>
    <row r="40" spans="1:51" x14ac:dyDescent="0.25">
      <c r="A40" s="188" t="s">
        <v>548</v>
      </c>
      <c r="B40" s="217">
        <v>1</v>
      </c>
      <c r="C40" s="188">
        <v>1</v>
      </c>
      <c r="D40" s="294" t="s">
        <v>549</v>
      </c>
      <c r="E40" s="534">
        <f t="shared" si="1"/>
        <v>-38.065521559902038</v>
      </c>
      <c r="F40" s="504">
        <f t="shared" si="0"/>
        <v>-0.16873646998528144</v>
      </c>
      <c r="G40" s="217"/>
      <c r="H40" s="201">
        <f>VLOOKUP($A40,SP_1920,'2019_20'!$K$3,FALSE)</f>
        <v>187.22544216893115</v>
      </c>
      <c r="I40" s="201">
        <f>VLOOKUP($A40,SP_1920,'2019_20'!$C$3,FALSE)</f>
        <v>181.82186808624425</v>
      </c>
      <c r="J40" s="481">
        <f t="shared" si="2"/>
        <v>2.9719054916561571E-2</v>
      </c>
      <c r="K40" s="415"/>
      <c r="L40" s="201">
        <f>VLOOKUP($A40,SP_201819,'2018_19'!$K$3,FALSE)</f>
        <v>181.82186808624425</v>
      </c>
      <c r="M40" s="201">
        <f>VLOOKUP($A40,SP_201819,'2018_19'!$C$3,FALSE)</f>
        <v>178.42282580847331</v>
      </c>
      <c r="N40" s="481">
        <f t="shared" si="3"/>
        <v>1.9050490106123696E-2</v>
      </c>
      <c r="O40" s="221"/>
      <c r="P40" s="201">
        <f>VLOOKUP($A40,SP_1718,'2017_18'!$M$2,FALSE)</f>
        <v>178.42282580847331</v>
      </c>
      <c r="Q40" s="201">
        <f>VLOOKUP($A40,SP_1718,'2017_18'!$C$2,FALSE)</f>
        <v>181.42861180879694</v>
      </c>
      <c r="R40" s="481">
        <f t="shared" si="4"/>
        <v>-1.6567320723874346E-2</v>
      </c>
      <c r="S40" s="221"/>
      <c r="T40" s="201">
        <f>VLOOKUP($D40,SP_1617,'2016_17'!$P$2,FALSE)</f>
        <v>181.42861180879694</v>
      </c>
      <c r="U40" s="201">
        <f>VLOOKUP($D40,SP_1617,'2016_17'!$G$2,FALSE)</f>
        <v>186.33804948933278</v>
      </c>
      <c r="V40" s="202">
        <f t="shared" si="23"/>
        <v>-2.634694145393468E-2</v>
      </c>
      <c r="W40" s="221"/>
      <c r="X40" s="201">
        <f>VLOOKUP($AX40,SP_1516,'2015_16'!$AW$1,FALSE)</f>
        <v>187.60397610429916</v>
      </c>
      <c r="Y40" s="201">
        <f>VLOOKUP($AX40,SP_1516,'2015_16'!$Z$1,FALSE)</f>
        <v>201.02478693362704</v>
      </c>
      <c r="Z40" s="202">
        <f t="shared" si="24"/>
        <v>-6.6761970173156104E-2</v>
      </c>
      <c r="AA40" s="201"/>
      <c r="AB40" s="201">
        <f>VLOOKUP($AX40,SP_1415,'2014_15'!$BG$1,FALSE)</f>
        <v>199.48092688713447</v>
      </c>
      <c r="AC40" s="201">
        <f>VLOOKUP($AX40,SP_1415,'2014_15'!$AC$1,FALSE)</f>
        <v>209.07011906066435</v>
      </c>
      <c r="AD40" s="202">
        <f t="shared" si="25"/>
        <v>-4.5865914347843484E-2</v>
      </c>
      <c r="AE40" s="201"/>
      <c r="AF40" s="201">
        <f>VLOOKUP($AX40,SP_1314,'2013-14'!$AU$1,FALSE)</f>
        <v>205.25319047747402</v>
      </c>
      <c r="AG40" s="201">
        <f>VLOOKUP($AX40,SP_1314,'2013-14'!$W$1,FALSE)</f>
        <v>208.27940085109734</v>
      </c>
      <c r="AH40" s="202">
        <f t="shared" si="26"/>
        <v>-1.4529571149413889E-2</v>
      </c>
      <c r="AI40" s="201"/>
      <c r="AJ40" s="201">
        <f>VLOOKUP($AX40,SP_1213,'2012-13'!$AF$1,FALSE)</f>
        <v>211.43000038434562</v>
      </c>
      <c r="AK40" s="201">
        <f>VLOOKUP($AX40,SP_1213,'2012-13'!$R$1,FALSE)</f>
        <v>216.80991975969374</v>
      </c>
      <c r="AL40" s="202">
        <f t="shared" si="27"/>
        <v>-2.4813990897238791E-2</v>
      </c>
      <c r="AM40" s="203"/>
      <c r="AN40" s="201">
        <f>VLOOKUP($AX40,SP_1112,'2011-12'!$AT$1,FALSE)</f>
        <v>219.56406232745476</v>
      </c>
      <c r="AO40" s="201">
        <f>VLOOKUP($AX40,SP_1112,'2011-12'!$AD$1,FALSE)</f>
        <v>227.10084381512598</v>
      </c>
      <c r="AP40" s="202">
        <f t="shared" si="28"/>
        <v>-3.3186937402164052E-2</v>
      </c>
      <c r="AQ40" s="191"/>
      <c r="AR40" s="204"/>
      <c r="AS40" s="200"/>
      <c r="AX40" s="218" t="str">
        <f>VLOOKUP(D40,PopulationsOtherdata!$C$5:$D$442,2,FALSE)</f>
        <v>R399</v>
      </c>
      <c r="AY40" s="306">
        <f>VLOOKUP(A40,PopulationsOtherdata!$G$4:$M$441,6,FALSE)</f>
        <v>293541</v>
      </c>
    </row>
    <row r="41" spans="1:51" x14ac:dyDescent="0.25">
      <c r="A41" s="188" t="s">
        <v>558</v>
      </c>
      <c r="B41" s="217">
        <v>1</v>
      </c>
      <c r="C41" s="188">
        <v>1</v>
      </c>
      <c r="D41" s="294" t="s">
        <v>559</v>
      </c>
      <c r="E41" s="534">
        <f t="shared" si="1"/>
        <v>-20.278478763028147</v>
      </c>
      <c r="F41" s="504">
        <f t="shared" si="0"/>
        <v>-0.11984414427004296</v>
      </c>
      <c r="G41" s="217"/>
      <c r="H41" s="201">
        <f>VLOOKUP($A41,SP_1920,'2019_20'!$K$3,FALSE)</f>
        <v>149.91643673268507</v>
      </c>
      <c r="I41" s="201">
        <f>VLOOKUP($A41,SP_1920,'2019_20'!$C$3,FALSE)</f>
        <v>150.00999055567337</v>
      </c>
      <c r="J41" s="481">
        <f t="shared" si="2"/>
        <v>-6.2365061581404202E-4</v>
      </c>
      <c r="K41" s="415"/>
      <c r="L41" s="201">
        <f>VLOOKUP($A41,SP_201819,'2018_19'!$K$3,FALSE)</f>
        <v>150.00999055567337</v>
      </c>
      <c r="M41" s="201">
        <f>VLOOKUP($A41,SP_201819,'2018_19'!$C$3,FALSE)</f>
        <v>150.82920308694611</v>
      </c>
      <c r="N41" s="481">
        <f t="shared" si="3"/>
        <v>-5.431392028243387E-3</v>
      </c>
      <c r="O41" s="221"/>
      <c r="P41" s="201">
        <f>VLOOKUP($A41,SP_1718,'2017_18'!$M$2,FALSE)</f>
        <v>150.82920308694611</v>
      </c>
      <c r="Q41" s="201">
        <f>VLOOKUP($A41,SP_1718,'2017_18'!$C$2,FALSE)</f>
        <v>153.16361567751255</v>
      </c>
      <c r="R41" s="481">
        <f t="shared" si="4"/>
        <v>-1.5241299836389111E-2</v>
      </c>
      <c r="S41" s="221"/>
      <c r="T41" s="201">
        <f>VLOOKUP($D41,SP_1617,'2016_17'!$P$2,FALSE)</f>
        <v>153.16361567751255</v>
      </c>
      <c r="U41" s="201">
        <f>VLOOKUP($D41,SP_1617,'2016_17'!$G$2,FALSE)</f>
        <v>157.78338451463731</v>
      </c>
      <c r="V41" s="202">
        <f t="shared" si="23"/>
        <v>-2.927918456899492E-2</v>
      </c>
      <c r="W41" s="221"/>
      <c r="X41" s="201">
        <f>VLOOKUP($AX41,SP_1516,'2015_16'!$AW$1,FALSE)</f>
        <v>158.86538087453928</v>
      </c>
      <c r="Y41" s="201">
        <f>VLOOKUP($AX41,SP_1516,'2015_16'!$Z$1,FALSE)</f>
        <v>161.62865770934286</v>
      </c>
      <c r="Z41" s="202">
        <f t="shared" si="24"/>
        <v>-1.7096453524799937E-2</v>
      </c>
      <c r="AA41" s="201"/>
      <c r="AB41" s="201">
        <f>VLOOKUP($AX41,SP_1415,'2014_15'!$BG$1,FALSE)</f>
        <v>159.95990221669541</v>
      </c>
      <c r="AC41" s="201">
        <f>VLOOKUP($AX41,SP_1415,'2014_15'!$AC$1,FALSE)</f>
        <v>162.00573953840859</v>
      </c>
      <c r="AD41" s="202">
        <f t="shared" si="25"/>
        <v>-1.2628178035804405E-2</v>
      </c>
      <c r="AE41" s="201"/>
      <c r="AF41" s="201">
        <f>VLOOKUP($AX41,SP_1314,'2013-14'!$AU$1,FALSE)</f>
        <v>159.7792217496542</v>
      </c>
      <c r="AG41" s="201">
        <f>VLOOKUP($AX41,SP_1314,'2013-14'!$W$1,FALSE)</f>
        <v>163.14510560057064</v>
      </c>
      <c r="AH41" s="202">
        <f t="shared" si="26"/>
        <v>-2.063122787855598E-2</v>
      </c>
      <c r="AI41" s="201"/>
      <c r="AJ41" s="201">
        <f>VLOOKUP($AX41,SP_1213,'2012-13'!$AF$1,FALSE)</f>
        <v>161.88400603603429</v>
      </c>
      <c r="AK41" s="201">
        <f>VLOOKUP($AX41,SP_1213,'2012-13'!$R$1,FALSE)</f>
        <v>163.9908462636003</v>
      </c>
      <c r="AL41" s="202">
        <f t="shared" si="27"/>
        <v>-1.284730383169963E-2</v>
      </c>
      <c r="AM41" s="203"/>
      <c r="AN41" s="201">
        <f>VLOOKUP($AX41,SP_1112,'2011-12'!$AT$1,FALSE)</f>
        <v>165.56994127215131</v>
      </c>
      <c r="AO41" s="201">
        <f>VLOOKUP($AX41,SP_1112,'2011-12'!$AD$1,FALSE)</f>
        <v>167.69963401822801</v>
      </c>
      <c r="AP41" s="202">
        <f t="shared" si="28"/>
        <v>-1.269944778678056E-2</v>
      </c>
      <c r="AQ41" s="191"/>
      <c r="AR41" s="204"/>
      <c r="AS41" s="200"/>
      <c r="AX41" s="218" t="str">
        <f>VLOOKUP(D41,PopulationsOtherdata!$C$5:$D$442,2,FALSE)</f>
        <v>R400</v>
      </c>
      <c r="AY41" s="306">
        <f>VLOOKUP(A41,PopulationsOtherdata!$G$4:$M$441,6,FALSE)</f>
        <v>193512</v>
      </c>
    </row>
    <row r="42" spans="1:51" x14ac:dyDescent="0.25">
      <c r="A42" s="188" t="s">
        <v>688</v>
      </c>
      <c r="B42" s="217">
        <v>1</v>
      </c>
      <c r="C42" s="188">
        <v>1</v>
      </c>
      <c r="D42" s="294" t="s">
        <v>689</v>
      </c>
      <c r="E42" s="534">
        <f t="shared" si="1"/>
        <v>-27.619618313413895</v>
      </c>
      <c r="F42" s="504">
        <f t="shared" si="0"/>
        <v>-0.15799712894092066</v>
      </c>
      <c r="G42" s="217"/>
      <c r="H42" s="201">
        <f>VLOOKUP($A42,SP_1920,'2019_20'!$K$3,FALSE)</f>
        <v>150.54613044304631</v>
      </c>
      <c r="I42" s="201">
        <f>VLOOKUP($A42,SP_1920,'2019_20'!$C$3,FALSE)</f>
        <v>146.80139070256314</v>
      </c>
      <c r="J42" s="481">
        <f t="shared" si="2"/>
        <v>2.5508884640408125E-2</v>
      </c>
      <c r="K42" s="415"/>
      <c r="L42" s="201">
        <f>VLOOKUP($A42,SP_201819,'2018_19'!$K$3,FALSE)</f>
        <v>146.80139070256314</v>
      </c>
      <c r="M42" s="201">
        <f>VLOOKUP($A42,SP_201819,'2018_19'!$C$3,FALSE)</f>
        <v>146.7061880093255</v>
      </c>
      <c r="N42" s="481">
        <f t="shared" si="3"/>
        <v>6.4893440780822154E-4</v>
      </c>
      <c r="O42" s="221"/>
      <c r="P42" s="201">
        <f>VLOOKUP($A42,SP_1718,'2017_18'!$M$2,FALSE)</f>
        <v>146.7061880093255</v>
      </c>
      <c r="Q42" s="201">
        <f>VLOOKUP($A42,SP_1718,'2017_18'!$C$2,FALSE)</f>
        <v>148.90747927195875</v>
      </c>
      <c r="R42" s="481">
        <f t="shared" si="4"/>
        <v>-1.4782946252235529E-2</v>
      </c>
      <c r="S42" s="221"/>
      <c r="T42" s="201">
        <f>VLOOKUP($D42,SP_1617,'2016_17'!$P$2,FALSE)</f>
        <v>148.90747927195875</v>
      </c>
      <c r="U42" s="201">
        <f>VLOOKUP($D42,SP_1617,'2016_17'!$G$2,FALSE)</f>
        <v>152.39852452667412</v>
      </c>
      <c r="V42" s="202">
        <f t="shared" si="23"/>
        <v>-2.2907342873285774E-2</v>
      </c>
      <c r="W42" s="221"/>
      <c r="X42" s="201">
        <f>VLOOKUP($AX42,SP_1516,'2015_16'!$AW$1,FALSE)</f>
        <v>150.23412474886973</v>
      </c>
      <c r="Y42" s="201">
        <f>VLOOKUP($AX42,SP_1516,'2015_16'!$Z$1,FALSE)</f>
        <v>157.10818895677528</v>
      </c>
      <c r="Z42" s="202">
        <f t="shared" si="24"/>
        <v>-4.3753697713343143E-2</v>
      </c>
      <c r="AA42" s="201"/>
      <c r="AB42" s="201">
        <f>VLOOKUP($AX42,SP_1415,'2014_15'!$BG$1,FALSE)</f>
        <v>154.65580058024563</v>
      </c>
      <c r="AC42" s="201">
        <f>VLOOKUP($AX42,SP_1415,'2014_15'!$AC$1,FALSE)</f>
        <v>159.52299255071165</v>
      </c>
      <c r="AD42" s="202">
        <f t="shared" si="25"/>
        <v>-3.0510911892019377E-2</v>
      </c>
      <c r="AE42" s="201"/>
      <c r="AF42" s="201">
        <f>VLOOKUP($AX42,SP_1314,'2013-14'!$AU$1,FALSE)</f>
        <v>157.70792813671721</v>
      </c>
      <c r="AG42" s="201">
        <f>VLOOKUP($AX42,SP_1314,'2013-14'!$W$1,FALSE)</f>
        <v>162.03401335815425</v>
      </c>
      <c r="AH42" s="202">
        <f t="shared" si="26"/>
        <v>-2.6698624145504612E-2</v>
      </c>
      <c r="AI42" s="201"/>
      <c r="AJ42" s="201">
        <f>VLOOKUP($AX42,SP_1213,'2012-13'!$AF$1,FALSE)</f>
        <v>164.13674064823149</v>
      </c>
      <c r="AK42" s="201">
        <f>VLOOKUP($AX42,SP_1213,'2012-13'!$R$1,FALSE)</f>
        <v>167.23808250403013</v>
      </c>
      <c r="AL42" s="202">
        <f t="shared" si="27"/>
        <v>-1.8544471506505733E-2</v>
      </c>
      <c r="AM42" s="203"/>
      <c r="AN42" s="201">
        <f>VLOOKUP($AX42,SP_1112,'2011-12'!$AT$1,FALSE)</f>
        <v>169.29334388178015</v>
      </c>
      <c r="AO42" s="201">
        <f>VLOOKUP($AX42,SP_1112,'2011-12'!$AD$1,FALSE)</f>
        <v>175.89188485595898</v>
      </c>
      <c r="AP42" s="202">
        <f t="shared" si="28"/>
        <v>-3.7514755041612613E-2</v>
      </c>
      <c r="AQ42" s="191"/>
      <c r="AR42" s="204"/>
      <c r="AS42" s="200"/>
      <c r="AX42" s="218" t="str">
        <f>VLOOKUP(D42,PopulationsOtherdata!$C$5:$D$442,2,FALSE)</f>
        <v>R401</v>
      </c>
      <c r="AY42" s="306">
        <f>VLOOKUP(A42,PopulationsOtherdata!$G$4:$M$441,6,FALSE)</f>
        <v>196935</v>
      </c>
    </row>
    <row r="43" spans="1:51" x14ac:dyDescent="0.25">
      <c r="A43" s="188" t="s">
        <v>740</v>
      </c>
      <c r="B43" s="217">
        <v>1</v>
      </c>
      <c r="C43" s="188">
        <v>1</v>
      </c>
      <c r="D43" s="294" t="s">
        <v>741</v>
      </c>
      <c r="E43" s="534">
        <f t="shared" si="1"/>
        <v>-48.645220595962627</v>
      </c>
      <c r="F43" s="504">
        <f t="shared" si="0"/>
        <v>-0.18933218777219593</v>
      </c>
      <c r="G43" s="217"/>
      <c r="H43" s="201">
        <f>VLOOKUP($A43,SP_1920,'2019_20'!$K$3,FALSE)</f>
        <v>211.7380526176635</v>
      </c>
      <c r="I43" s="201">
        <f>VLOOKUP($A43,SP_1920,'2019_20'!$C$3,FALSE)</f>
        <v>204.6493839612005</v>
      </c>
      <c r="J43" s="481">
        <f t="shared" si="2"/>
        <v>3.463811382792592E-2</v>
      </c>
      <c r="K43" s="415"/>
      <c r="L43" s="201">
        <f>VLOOKUP($A43,SP_201819,'2018_19'!$K$3,FALSE)</f>
        <v>204.6493839612005</v>
      </c>
      <c r="M43" s="201">
        <f>VLOOKUP($A43,SP_201819,'2018_19'!$C$3,FALSE)</f>
        <v>200.45625036752466</v>
      </c>
      <c r="N43" s="481">
        <f t="shared" si="3"/>
        <v>2.091794885910514E-2</v>
      </c>
      <c r="O43" s="221"/>
      <c r="P43" s="201">
        <f>VLOOKUP($A43,SP_1718,'2017_18'!$M$2,FALSE)</f>
        <v>200.45625036752466</v>
      </c>
      <c r="Q43" s="201">
        <f>VLOOKUP($A43,SP_1718,'2017_18'!$C$2,FALSE)</f>
        <v>200.95184944023077</v>
      </c>
      <c r="R43" s="481">
        <f t="shared" si="4"/>
        <v>-2.4662578328422669E-3</v>
      </c>
      <c r="S43" s="221"/>
      <c r="T43" s="201">
        <f>VLOOKUP($D43,SP_1617,'2016_17'!$P$2,FALSE)</f>
        <v>200.95184944023077</v>
      </c>
      <c r="U43" s="201">
        <f>VLOOKUP($D43,SP_1617,'2016_17'!$G$2,FALSE)</f>
        <v>205.63979489676191</v>
      </c>
      <c r="V43" s="202">
        <f t="shared" si="23"/>
        <v>-2.2796878682380783E-2</v>
      </c>
      <c r="W43" s="221"/>
      <c r="X43" s="201">
        <f>VLOOKUP($AX43,SP_1516,'2015_16'!$AW$1,FALSE)</f>
        <v>205.72252153675458</v>
      </c>
      <c r="Y43" s="201">
        <f>VLOOKUP($AX43,SP_1516,'2015_16'!$Z$1,FALSE)</f>
        <v>223.97646735798691</v>
      </c>
      <c r="Z43" s="202">
        <f t="shared" si="24"/>
        <v>-8.1499391594817006E-2</v>
      </c>
      <c r="AA43" s="201"/>
      <c r="AB43" s="201">
        <f>VLOOKUP($AX43,SP_1415,'2014_15'!$BG$1,FALSE)</f>
        <v>219.8624752241717</v>
      </c>
      <c r="AC43" s="201">
        <f>VLOOKUP($AX43,SP_1415,'2014_15'!$AC$1,FALSE)</f>
        <v>232.62701392810163</v>
      </c>
      <c r="AD43" s="202">
        <f t="shared" si="25"/>
        <v>-5.4871265758821508E-2</v>
      </c>
      <c r="AE43" s="201"/>
      <c r="AF43" s="201">
        <f>VLOOKUP($AX43,SP_1314,'2013-14'!$AU$1,FALSE)</f>
        <v>227.60950759440613</v>
      </c>
      <c r="AG43" s="201">
        <f>VLOOKUP($AX43,SP_1314,'2013-14'!$W$1,FALSE)</f>
        <v>227.90939774013196</v>
      </c>
      <c r="AH43" s="202">
        <f t="shared" si="26"/>
        <v>-1.3158305392381164E-3</v>
      </c>
      <c r="AI43" s="201"/>
      <c r="AJ43" s="201">
        <f>VLOOKUP($AX43,SP_1213,'2012-13'!$AF$1,FALSE)</f>
        <v>229.35562904302191</v>
      </c>
      <c r="AK43" s="201">
        <f>VLOOKUP($AX43,SP_1213,'2012-13'!$R$1,FALSE)</f>
        <v>237.29748628992937</v>
      </c>
      <c r="AL43" s="202">
        <f t="shared" si="27"/>
        <v>-3.3467936686038535E-2</v>
      </c>
      <c r="AM43" s="203"/>
      <c r="AN43" s="201">
        <f>VLOOKUP($AX43,SP_1112,'2011-12'!$AT$1,FALSE)</f>
        <v>240.80059140472537</v>
      </c>
      <c r="AO43" s="201">
        <f>VLOOKUP($AX43,SP_1112,'2011-12'!$AD$1,FALSE)</f>
        <v>256.28383780379403</v>
      </c>
      <c r="AP43" s="202">
        <f t="shared" si="28"/>
        <v>-6.0414447246268987E-2</v>
      </c>
      <c r="AQ43" s="188"/>
      <c r="AR43" s="201" t="e">
        <f>+#REF!/$AB$6*$Y$6*(1+$Z$6)</f>
        <v>#REF!</v>
      </c>
      <c r="AS43" s="200" t="e">
        <f t="shared" ref="AS43" si="29">+AR43-AO43</f>
        <v>#REF!</v>
      </c>
      <c r="AX43" s="218" t="str">
        <f>VLOOKUP(D43,PopulationsOtherdata!$C$5:$D$442,2,FALSE)</f>
        <v>R402</v>
      </c>
      <c r="AY43" s="306">
        <f>VLOOKUP(A43,PopulationsOtherdata!$G$4:$M$441,6,FALSE)</f>
        <v>266673</v>
      </c>
    </row>
    <row r="44" spans="1:51" x14ac:dyDescent="0.25">
      <c r="A44" s="188"/>
      <c r="B44" s="217"/>
      <c r="C44" s="188"/>
      <c r="D44" s="188"/>
      <c r="E44" s="315"/>
      <c r="F44" s="214"/>
      <c r="G44" s="217"/>
      <c r="H44" s="201"/>
      <c r="I44" s="201"/>
      <c r="J44" s="481"/>
      <c r="K44" s="214"/>
      <c r="L44" s="201"/>
      <c r="M44" s="201"/>
      <c r="N44" s="481"/>
      <c r="O44" s="211"/>
      <c r="P44" s="201"/>
      <c r="Q44" s="201"/>
      <c r="R44" s="481"/>
      <c r="S44" s="211"/>
      <c r="T44" s="201"/>
      <c r="U44" s="201"/>
      <c r="V44" s="201"/>
      <c r="W44" s="21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3"/>
      <c r="AN44" s="201"/>
      <c r="AO44" s="201"/>
      <c r="AP44" s="201"/>
      <c r="AQ44" s="188"/>
      <c r="AR44" s="212"/>
      <c r="AS44" s="214"/>
      <c r="AX44" s="218"/>
      <c r="AY44" s="218"/>
    </row>
    <row r="45" spans="1:51" x14ac:dyDescent="0.25">
      <c r="A45" s="188"/>
      <c r="B45" s="217"/>
      <c r="C45" s="188"/>
      <c r="D45" s="191" t="s">
        <v>943</v>
      </c>
      <c r="E45" s="315"/>
      <c r="F45" s="223"/>
      <c r="G45" s="217"/>
      <c r="H45" s="204">
        <f>SUBTOTAL(9,H46:H55)</f>
        <v>2095.2791070851599</v>
      </c>
      <c r="I45" s="204">
        <f>SUBTOTAL(9,I46:I55)</f>
        <v>2042.1584890513436</v>
      </c>
      <c r="J45" s="480">
        <f>+H45/I45-1</f>
        <v>2.6011995796904497E-2</v>
      </c>
      <c r="K45" s="223"/>
      <c r="L45" s="204">
        <f>SUBTOTAL(9,L46:L55)</f>
        <v>2042.1584890513436</v>
      </c>
      <c r="M45" s="204">
        <f>SUBTOTAL(9,M46:M55)</f>
        <v>2014.0418215671616</v>
      </c>
      <c r="N45" s="480">
        <f>+L45/M45-1</f>
        <v>1.3960319583782965E-2</v>
      </c>
      <c r="O45" s="221"/>
      <c r="P45" s="204">
        <f>SUBTOTAL(9,P46:P55)</f>
        <v>2014.0418215671616</v>
      </c>
      <c r="Q45" s="204">
        <f>SUBTOTAL(9,Q46:Q55)</f>
        <v>2047.2105191068438</v>
      </c>
      <c r="R45" s="480">
        <f>+P45/Q45-1</f>
        <v>-1.6201898744713894E-2</v>
      </c>
      <c r="S45" s="221"/>
      <c r="T45" s="204">
        <f>SUBTOTAL(9,T46:T55)</f>
        <v>2047.2105191068438</v>
      </c>
      <c r="U45" s="204">
        <f>SUBTOTAL(9,U46:U55)</f>
        <v>2121.6025319206528</v>
      </c>
      <c r="V45" s="205">
        <f>+T45/U45-1</f>
        <v>-3.5064066758283441E-2</v>
      </c>
      <c r="W45" s="221"/>
      <c r="X45" s="204">
        <f>SUBTOTAL(9,X46:X55)</f>
        <v>2136.4037143858673</v>
      </c>
      <c r="Y45" s="204">
        <f>SUBTOTAL(9,Y46:Y55)</f>
        <v>2323.4618704674872</v>
      </c>
      <c r="Z45" s="205">
        <f>+X45/Y45-1</f>
        <v>-8.0508382108281928E-2</v>
      </c>
      <c r="AA45" s="204"/>
      <c r="AB45" s="204">
        <f>SUBTOTAL(9,AB46:AB55)</f>
        <v>2299.2919208585577</v>
      </c>
      <c r="AC45" s="204">
        <f>SUBTOTAL(9,AC46:AC55)</f>
        <v>2427.1132223190184</v>
      </c>
      <c r="AD45" s="205">
        <f>+AB45/AC45-1</f>
        <v>-5.2663922014454689E-2</v>
      </c>
      <c r="AE45" s="204"/>
      <c r="AF45" s="204">
        <f>SUBTOTAL(9,AF46:AF55)</f>
        <v>2370.3170702329899</v>
      </c>
      <c r="AG45" s="204">
        <f>SUBTOTAL(9,AG46:AG55)</f>
        <v>2429.112191850108</v>
      </c>
      <c r="AH45" s="205">
        <f>+AF45/AG45-1</f>
        <v>-2.4204366440702563E-2</v>
      </c>
      <c r="AI45" s="201"/>
      <c r="AJ45" s="204">
        <f>SUBTOTAL(9,AJ46:AJ55)</f>
        <v>2452.4671225820762</v>
      </c>
      <c r="AK45" s="204">
        <f>SUBTOTAL(9,AK46:AK55)</f>
        <v>2555.2379121755557</v>
      </c>
      <c r="AL45" s="205">
        <f>+AJ45/AK45-1</f>
        <v>-4.0219655909057628E-2</v>
      </c>
      <c r="AM45" s="203"/>
      <c r="AN45" s="204">
        <f>SUBTOTAL(9,AN46:AN55)</f>
        <v>2588.1261986269024</v>
      </c>
      <c r="AO45" s="204">
        <f>SUBTOTAL(9,AO46:AO55)</f>
        <v>2811.105137348567</v>
      </c>
      <c r="AP45" s="205">
        <f>+AN45/AO45-1</f>
        <v>-7.9320739647602889E-2</v>
      </c>
      <c r="AQ45" s="188"/>
      <c r="AR45" s="204" t="e">
        <f>+#REF!/$AB$6*$Y$6*(1+$Z$6)</f>
        <v>#REF!</v>
      </c>
      <c r="AS45" s="200" t="e">
        <f>+AR45-AO45</f>
        <v>#REF!</v>
      </c>
      <c r="AX45" s="218"/>
      <c r="AY45" s="306">
        <f>SUM(AY46:AY55)</f>
        <v>2722679</v>
      </c>
    </row>
    <row r="46" spans="1:51" x14ac:dyDescent="0.25">
      <c r="A46" s="188" t="s">
        <v>106</v>
      </c>
      <c r="B46" s="217">
        <v>1</v>
      </c>
      <c r="C46" s="188">
        <v>1</v>
      </c>
      <c r="D46" s="188" t="s">
        <v>107</v>
      </c>
      <c r="E46" s="534">
        <f t="shared" ref="E46:E56" si="30">+AN46-AO46+AJ46-AK46+AF46-AG46+AB46-AC46+X46-Y46+T46-U46+P46-Q46+L46-M46+H46-I46</f>
        <v>-72.43496511401986</v>
      </c>
      <c r="F46" s="504">
        <f t="shared" ref="F46:F56" si="31">((100*(1+AP46)*(1+AL46)*(1+AH46)*(1+AD46)*(1+Z46)*(1+V46)*(1+R46)*(1+N46)*(1+J46)-100)/100)</f>
        <v>-0.25971943926142416</v>
      </c>
      <c r="G46" s="217">
        <v>1</v>
      </c>
      <c r="H46" s="201">
        <f>VLOOKUP($A46,SP_1920,'2019_20'!$K$3,FALSE)</f>
        <v>206.71075912495036</v>
      </c>
      <c r="I46" s="201">
        <f>VLOOKUP($A46,SP_1920,'2019_20'!$C$3,FALSE)</f>
        <v>201.93192788419282</v>
      </c>
      <c r="J46" s="481">
        <f>+H46/I46-1</f>
        <v>2.3665555471238608E-2</v>
      </c>
      <c r="K46" s="415"/>
      <c r="L46" s="201">
        <f>VLOOKUP($A46,SP_201819,'2018_19'!$K$3,FALSE)</f>
        <v>201.93192788419282</v>
      </c>
      <c r="M46" s="201">
        <f>VLOOKUP($A46,SP_201819,'2018_19'!$C$3,FALSE)</f>
        <v>199.18954328417416</v>
      </c>
      <c r="N46" s="481">
        <f>+L46/M46-1</f>
        <v>1.3767713680161497E-2</v>
      </c>
      <c r="O46" s="211"/>
      <c r="P46" s="201">
        <f>VLOOKUP($A46,SP_1718,'2017_18'!$M$2,FALSE)</f>
        <v>199.18954328417416</v>
      </c>
      <c r="Q46" s="201">
        <f>VLOOKUP($A46,SP_1718,'2017_18'!$C$2,FALSE)</f>
        <v>203.37980664403256</v>
      </c>
      <c r="R46" s="481">
        <f>+P46/Q46-1</f>
        <v>-2.0603143591302775E-2</v>
      </c>
      <c r="S46" s="211"/>
      <c r="T46" s="201">
        <f>VLOOKUP($D46,SP_1617,'2016_17'!$P$2,FALSE)</f>
        <v>203.37980664403256</v>
      </c>
      <c r="U46" s="201">
        <f>VLOOKUP($D46,SP_1617,'2016_17'!$G$2,FALSE)</f>
        <v>211.72494450240285</v>
      </c>
      <c r="V46" s="202">
        <f>+T46/U46-1</f>
        <v>-3.9414996083636189E-2</v>
      </c>
      <c r="W46" s="211"/>
      <c r="X46" s="201">
        <f>VLOOKUP($AX46,SP_1516,'2015_16'!$AW$1,FALSE)</f>
        <v>213.33546364155367</v>
      </c>
      <c r="Y46" s="201">
        <f>VLOOKUP($AX46,SP_1516,'2015_16'!$Z$1,FALSE)</f>
        <v>231.82659382252385</v>
      </c>
      <c r="Z46" s="202">
        <f>+X46/Y46-1</f>
        <v>-7.9762765246536693E-2</v>
      </c>
      <c r="AA46" s="201"/>
      <c r="AB46" s="201">
        <f>VLOOKUP($AX46,SP_1415,'2014_15'!$BG$1,FALSE)</f>
        <v>230.34271307955038</v>
      </c>
      <c r="AC46" s="201">
        <f>VLOOKUP($AX46,SP_1415,'2014_15'!$AC$1,FALSE)</f>
        <v>242.65327541070991</v>
      </c>
      <c r="AD46" s="202">
        <f>+AB46/AC46-1</f>
        <v>-5.0733138921462806E-2</v>
      </c>
      <c r="AE46" s="201"/>
      <c r="AF46" s="201">
        <f>VLOOKUP($AX46,SP_1314,'2013-14'!$AU$1,FALSE)</f>
        <v>236.27206660464739</v>
      </c>
      <c r="AG46" s="201">
        <f>VLOOKUP($AX46,SP_1314,'2013-14'!$W$1,FALSE)</f>
        <v>241.70851611337034</v>
      </c>
      <c r="AH46" s="202">
        <f>+AF46/AG46-1</f>
        <v>-2.2491758238973425E-2</v>
      </c>
      <c r="AI46" s="201"/>
      <c r="AJ46" s="201">
        <f>VLOOKUP($AX46,SP_1213,'2012-13'!$AF$1,FALSE)</f>
        <v>244.86709426955815</v>
      </c>
      <c r="AK46" s="201">
        <f>VLOOKUP($AX46,SP_1213,'2012-13'!$R$1,FALSE)</f>
        <v>253.61155888521662</v>
      </c>
      <c r="AL46" s="202">
        <f>+AJ46/AK46-1</f>
        <v>-3.4479755789112776E-2</v>
      </c>
      <c r="AM46" s="203"/>
      <c r="AN46" s="201">
        <f>VLOOKUP($AX46,SP_1112,'2011-12'!$AT$1,FALSE)</f>
        <v>256.91135378191166</v>
      </c>
      <c r="AO46" s="201">
        <f>VLOOKUP($AX46,SP_1112,'2011-12'!$AD$1,FALSE)</f>
        <v>279.3495268819679</v>
      </c>
      <c r="AP46" s="202">
        <f>+AN46/AO46-1</f>
        <v>-8.0322932172127604E-2</v>
      </c>
      <c r="AQ46" s="188"/>
      <c r="AR46" s="201"/>
      <c r="AS46" s="200"/>
      <c r="AX46" s="218" t="s">
        <v>106</v>
      </c>
      <c r="AY46" s="306">
        <f>VLOOKUP(A46,PopulationsOtherdata!$G$4:$M$441,6,FALSE)</f>
        <v>281493</v>
      </c>
    </row>
    <row r="47" spans="1:51" x14ac:dyDescent="0.25">
      <c r="A47" s="188" t="s">
        <v>144</v>
      </c>
      <c r="B47" s="217">
        <v>1</v>
      </c>
      <c r="C47" s="188">
        <v>1</v>
      </c>
      <c r="D47" s="188" t="s">
        <v>145</v>
      </c>
      <c r="E47" s="534">
        <f t="shared" si="30"/>
        <v>-38.531382157814846</v>
      </c>
      <c r="F47" s="504">
        <f t="shared" si="31"/>
        <v>-0.22940901748353226</v>
      </c>
      <c r="G47" s="217">
        <v>1</v>
      </c>
      <c r="H47" s="201">
        <f>VLOOKUP($A47,SP_1920,'2019_20'!$K$3,FALSE)</f>
        <v>129.35266270793491</v>
      </c>
      <c r="I47" s="201">
        <f>VLOOKUP($A47,SP_1920,'2019_20'!$C$3,FALSE)</f>
        <v>126.83715948874267</v>
      </c>
      <c r="J47" s="481">
        <f t="shared" ref="J47:J56" si="32">+H47/I47-1</f>
        <v>1.9832541420288674E-2</v>
      </c>
      <c r="K47" s="415"/>
      <c r="L47" s="201">
        <f>VLOOKUP($A47,SP_201819,'2018_19'!$K$3,FALSE)</f>
        <v>126.83715948874267</v>
      </c>
      <c r="M47" s="201">
        <f>VLOOKUP($A47,SP_201819,'2018_19'!$C$3,FALSE)</f>
        <v>125.79339662378953</v>
      </c>
      <c r="N47" s="481">
        <f t="shared" ref="N47:N56" si="33">+L47/M47-1</f>
        <v>8.2974376475000167E-3</v>
      </c>
      <c r="O47" s="211"/>
      <c r="P47" s="201">
        <f>VLOOKUP($A47,SP_1718,'2017_18'!$M$2,FALSE)</f>
        <v>125.79339662378953</v>
      </c>
      <c r="Q47" s="201">
        <f>VLOOKUP($A47,SP_1718,'2017_18'!$C$2,FALSE)</f>
        <v>128.22365273323621</v>
      </c>
      <c r="R47" s="481">
        <f t="shared" ref="R47:R56" si="34">+P47/Q47-1</f>
        <v>-1.895325907227674E-2</v>
      </c>
      <c r="S47" s="211"/>
      <c r="T47" s="201">
        <f>VLOOKUP($D47,SP_1617,'2016_17'!$P$2,FALSE)</f>
        <v>128.22365273323621</v>
      </c>
      <c r="U47" s="201">
        <f>VLOOKUP($D47,SP_1617,'2016_17'!$G$2,FALSE)</f>
        <v>132.57862965723851</v>
      </c>
      <c r="V47" s="202">
        <f t="shared" ref="V47:V56" si="35">+T47/U47-1</f>
        <v>-3.2848257183389351E-2</v>
      </c>
      <c r="W47" s="211"/>
      <c r="X47" s="201">
        <f>VLOOKUP($AX47,SP_1516,'2015_16'!$AW$1,FALSE)</f>
        <v>133.97998292450058</v>
      </c>
      <c r="Y47" s="201">
        <f>VLOOKUP($AX47,SP_1516,'2015_16'!$Z$1,FALSE)</f>
        <v>143.52693080767699</v>
      </c>
      <c r="Z47" s="202">
        <f t="shared" ref="Z47:Z70" si="36">+X47/Y47-1</f>
        <v>-6.6516770263617797E-2</v>
      </c>
      <c r="AA47" s="201"/>
      <c r="AB47" s="201">
        <f>VLOOKUP($AX47,SP_1415,'2014_15'!$BG$1,FALSE)</f>
        <v>142.53361551401218</v>
      </c>
      <c r="AC47" s="201">
        <f>VLOOKUP($AX47,SP_1415,'2014_15'!$AC$1,FALSE)</f>
        <v>149.16582645365307</v>
      </c>
      <c r="AD47" s="202">
        <f t="shared" ref="AD47:AD55" si="37">+AB47/AC47-1</f>
        <v>-4.4461999757709703E-2</v>
      </c>
      <c r="AE47" s="201"/>
      <c r="AF47" s="201">
        <f>VLOOKUP($AX47,SP_1314,'2013-14'!$AU$1,FALSE)</f>
        <v>145.45680430457807</v>
      </c>
      <c r="AG47" s="201">
        <f>VLOOKUP($AX47,SP_1314,'2013-14'!$W$1,FALSE)</f>
        <v>149.94031347620822</v>
      </c>
      <c r="AH47" s="202">
        <f t="shared" ref="AH47:AH55" si="38">+AF47/AG47-1</f>
        <v>-2.9901959437623638E-2</v>
      </c>
      <c r="AI47" s="201"/>
      <c r="AJ47" s="201">
        <f>VLOOKUP($AX47,SP_1213,'2012-13'!$AF$1,FALSE)</f>
        <v>151.97134071400913</v>
      </c>
      <c r="AK47" s="201">
        <f>VLOOKUP($AX47,SP_1213,'2012-13'!$R$1,FALSE)</f>
        <v>157.4644010330434</v>
      </c>
      <c r="AL47" s="202">
        <f t="shared" ref="AL47:AL55" si="39">+AJ47/AK47-1</f>
        <v>-3.4884458220379444E-2</v>
      </c>
      <c r="AM47" s="203"/>
      <c r="AN47" s="201">
        <f>VLOOKUP($AX47,SP_1112,'2011-12'!$AT$1,FALSE)</f>
        <v>159.48312784435541</v>
      </c>
      <c r="AO47" s="201">
        <f>VLOOKUP($AX47,SP_1112,'2011-12'!$AD$1,FALSE)</f>
        <v>168.63281473938494</v>
      </c>
      <c r="AP47" s="202">
        <f t="shared" ref="AP47:AP55" si="40">+AN47/AO47-1</f>
        <v>-5.4258045263432253E-2</v>
      </c>
      <c r="AQ47" s="188"/>
      <c r="AR47" s="201"/>
      <c r="AS47" s="200"/>
      <c r="AX47" s="218" t="s">
        <v>144</v>
      </c>
      <c r="AY47" s="306">
        <f>VLOOKUP(A47,PopulationsOtherdata!$G$4:$M$441,6,FALSE)</f>
        <v>188059</v>
      </c>
    </row>
    <row r="48" spans="1:51" x14ac:dyDescent="0.25">
      <c r="A48" s="188" t="s">
        <v>442</v>
      </c>
      <c r="B48" s="217">
        <v>1</v>
      </c>
      <c r="C48" s="188">
        <v>1</v>
      </c>
      <c r="D48" s="188" t="s">
        <v>443</v>
      </c>
      <c r="E48" s="534">
        <f t="shared" si="30"/>
        <v>-195.30737035008667</v>
      </c>
      <c r="F48" s="504">
        <f t="shared" si="31"/>
        <v>-0.31283555894823051</v>
      </c>
      <c r="G48" s="217">
        <v>1</v>
      </c>
      <c r="H48" s="201">
        <f>VLOOKUP($A48,SP_1920,'2019_20'!$K$3,FALSE)</f>
        <v>431.39844361941726</v>
      </c>
      <c r="I48" s="201">
        <f>VLOOKUP($A48,SP_1920,'2019_20'!$C$3,FALSE)</f>
        <v>419.72579009214087</v>
      </c>
      <c r="J48" s="481">
        <f t="shared" si="32"/>
        <v>2.7810188944343839E-2</v>
      </c>
      <c r="K48" s="415"/>
      <c r="L48" s="201">
        <f>VLOOKUP($A48,SP_201819,'2018_19'!$K$3,FALSE)</f>
        <v>419.72579009214087</v>
      </c>
      <c r="M48" s="201">
        <f>VLOOKUP($A48,SP_201819,'2018_19'!$C$3,FALSE)</f>
        <v>412.6979290424465</v>
      </c>
      <c r="N48" s="481">
        <f t="shared" si="33"/>
        <v>1.7029067885076632E-2</v>
      </c>
      <c r="O48" s="211"/>
      <c r="P48" s="201">
        <f>VLOOKUP($A48,SP_1718,'2017_18'!$M$2,FALSE)</f>
        <v>412.6979290424465</v>
      </c>
      <c r="Q48" s="201">
        <f>VLOOKUP($A48,SP_1718,'2017_18'!$C$2,FALSE)</f>
        <v>419.56725688218614</v>
      </c>
      <c r="R48" s="481">
        <f t="shared" si="34"/>
        <v>-1.6372411638567286E-2</v>
      </c>
      <c r="S48" s="211"/>
      <c r="T48" s="201">
        <f>VLOOKUP($D48,SP_1617,'2016_17'!$P$2,FALSE)</f>
        <v>419.56725688218614</v>
      </c>
      <c r="U48" s="201">
        <f>VLOOKUP($D48,SP_1617,'2016_17'!$G$2,FALSE)</f>
        <v>434.62691006372825</v>
      </c>
      <c r="V48" s="202">
        <f t="shared" si="35"/>
        <v>-3.4649610580564261E-2</v>
      </c>
      <c r="W48" s="211"/>
      <c r="X48" s="201">
        <f>VLOOKUP($AX48,SP_1516,'2015_16'!$AW$1,FALSE)</f>
        <v>439.67158573668956</v>
      </c>
      <c r="Y48" s="201">
        <f>VLOOKUP($AX48,SP_1516,'2015_16'!$Z$1,FALSE)</f>
        <v>489.99846538912936</v>
      </c>
      <c r="Z48" s="202">
        <f t="shared" si="36"/>
        <v>-0.1027082393257559</v>
      </c>
      <c r="AA48" s="201"/>
      <c r="AB48" s="201">
        <f>VLOOKUP($AX48,SP_1415,'2014_15'!$BG$1,FALSE)</f>
        <v>482.23592784420407</v>
      </c>
      <c r="AC48" s="201">
        <f>VLOOKUP($AX48,SP_1415,'2014_15'!$AC$1,FALSE)</f>
        <v>516.75208180918298</v>
      </c>
      <c r="AD48" s="202">
        <f t="shared" si="37"/>
        <v>-6.6794416858729555E-2</v>
      </c>
      <c r="AE48" s="201"/>
      <c r="AF48" s="201">
        <f>VLOOKUP($AX48,SP_1314,'2013-14'!$AU$1,FALSE)</f>
        <v>505.11243009023417</v>
      </c>
      <c r="AG48" s="201">
        <f>VLOOKUP($AX48,SP_1314,'2013-14'!$W$1,FALSE)</f>
        <v>516.47870224076826</v>
      </c>
      <c r="AH48" s="202">
        <f t="shared" si="38"/>
        <v>-2.2007242701820973E-2</v>
      </c>
      <c r="AI48" s="201"/>
      <c r="AJ48" s="201">
        <f>VLOOKUP($AX48,SP_1213,'2012-13'!$AF$1,FALSE)</f>
        <v>519.83210873615599</v>
      </c>
      <c r="AK48" s="201">
        <f>VLOOKUP($AX48,SP_1213,'2012-13'!$R$1,FALSE)</f>
        <v>556.10455294489066</v>
      </c>
      <c r="AL48" s="202">
        <f t="shared" si="39"/>
        <v>-6.5225943604761749E-2</v>
      </c>
      <c r="AM48" s="203"/>
      <c r="AN48" s="201">
        <f>VLOOKUP($AX48,SP_1112,'2011-12'!$AT$1,FALSE)</f>
        <v>563.59858390146098</v>
      </c>
      <c r="AO48" s="201">
        <f>VLOOKUP($AX48,SP_1112,'2011-12'!$AD$1,FALSE)</f>
        <v>623.19573783054921</v>
      </c>
      <c r="AP48" s="202">
        <f t="shared" si="40"/>
        <v>-9.5631517212482975E-2</v>
      </c>
      <c r="AQ48" s="188"/>
      <c r="AR48" s="201"/>
      <c r="AS48" s="200"/>
      <c r="AX48" s="218" t="s">
        <v>442</v>
      </c>
      <c r="AY48" s="306">
        <f>VLOOKUP(A48,PopulationsOtherdata!$G$4:$M$441,6,FALSE)</f>
        <v>510993</v>
      </c>
    </row>
    <row r="49" spans="1:51" x14ac:dyDescent="0.25">
      <c r="A49" s="188" t="s">
        <v>526</v>
      </c>
      <c r="B49" s="217">
        <v>1</v>
      </c>
      <c r="C49" s="188">
        <v>1</v>
      </c>
      <c r="D49" s="188" t="s">
        <v>527</v>
      </c>
      <c r="E49" s="534">
        <f t="shared" si="30"/>
        <v>-68.679746793364814</v>
      </c>
      <c r="F49" s="504">
        <f t="shared" si="31"/>
        <v>-0.27089638177825731</v>
      </c>
      <c r="G49" s="217">
        <v>1</v>
      </c>
      <c r="H49" s="201">
        <f>VLOOKUP($A49,SP_1920,'2019_20'!$K$3,FALSE)</f>
        <v>187.11855636681705</v>
      </c>
      <c r="I49" s="201">
        <f>VLOOKUP($A49,SP_1920,'2019_20'!$C$3,FALSE)</f>
        <v>182.34972190856308</v>
      </c>
      <c r="J49" s="481">
        <f t="shared" si="32"/>
        <v>2.6152134526671977E-2</v>
      </c>
      <c r="K49" s="415"/>
      <c r="L49" s="201">
        <f>VLOOKUP($A49,SP_201819,'2018_19'!$K$3,FALSE)</f>
        <v>182.34972190856308</v>
      </c>
      <c r="M49" s="201">
        <f>VLOOKUP($A49,SP_201819,'2018_19'!$C$3,FALSE)</f>
        <v>179.47474731777308</v>
      </c>
      <c r="N49" s="481">
        <f t="shared" si="33"/>
        <v>1.6018825120280855E-2</v>
      </c>
      <c r="O49" s="211"/>
      <c r="P49" s="201">
        <f>VLOOKUP($A49,SP_1718,'2017_18'!$M$2,FALSE)</f>
        <v>179.47474731777308</v>
      </c>
      <c r="Q49" s="201">
        <f>VLOOKUP($A49,SP_1718,'2017_18'!$C$2,FALSE)</f>
        <v>181.33147691316793</v>
      </c>
      <c r="R49" s="481">
        <f t="shared" si="34"/>
        <v>-1.0239422448888758E-2</v>
      </c>
      <c r="S49" s="211"/>
      <c r="T49" s="201">
        <f>VLOOKUP($D49,SP_1617,'2016_17'!$P$2,FALSE)</f>
        <v>181.33147691316793</v>
      </c>
      <c r="U49" s="201">
        <f>VLOOKUP($D49,SP_1617,'2016_17'!$G$2,FALSE)</f>
        <v>188.63921064534375</v>
      </c>
      <c r="V49" s="202">
        <f t="shared" si="35"/>
        <v>-3.873920860448743E-2</v>
      </c>
      <c r="W49" s="211"/>
      <c r="X49" s="201">
        <f>VLOOKUP($AX49,SP_1516,'2015_16'!$AW$1,FALSE)</f>
        <v>188.54878128335091</v>
      </c>
      <c r="Y49" s="201">
        <f>VLOOKUP($AX49,SP_1516,'2015_16'!$Z$1,FALSE)</f>
        <v>206.78022091161145</v>
      </c>
      <c r="Z49" s="202">
        <f t="shared" si="36"/>
        <v>-8.816819881459359E-2</v>
      </c>
      <c r="AA49" s="201"/>
      <c r="AB49" s="201">
        <f>VLOOKUP($AX49,SP_1415,'2014_15'!$BG$1,FALSE)</f>
        <v>203.56181627937534</v>
      </c>
      <c r="AC49" s="201">
        <f>VLOOKUP($AX49,SP_1415,'2014_15'!$AC$1,FALSE)</f>
        <v>216.3160387671677</v>
      </c>
      <c r="AD49" s="202">
        <f t="shared" si="37"/>
        <v>-5.8961057906207315E-2</v>
      </c>
      <c r="AE49" s="201"/>
      <c r="AF49" s="201">
        <f>VLOOKUP($AX49,SP_1314,'2013-14'!$AU$1,FALSE)</f>
        <v>211.76463595345186</v>
      </c>
      <c r="AG49" s="201">
        <f>VLOOKUP($AX49,SP_1314,'2013-14'!$W$1,FALSE)</f>
        <v>216.6353760874442</v>
      </c>
      <c r="AH49" s="202">
        <f t="shared" si="38"/>
        <v>-2.2483586115807253E-2</v>
      </c>
      <c r="AI49" s="201"/>
      <c r="AJ49" s="201">
        <f>VLOOKUP($AX49,SP_1213,'2012-13'!$AF$1,FALSE)</f>
        <v>219.83987504961812</v>
      </c>
      <c r="AK49" s="201">
        <f>VLOOKUP($AX49,SP_1213,'2012-13'!$R$1,FALSE)</f>
        <v>228.16648408424871</v>
      </c>
      <c r="AL49" s="202">
        <f t="shared" si="39"/>
        <v>-3.6493567703642427E-2</v>
      </c>
      <c r="AM49" s="203"/>
      <c r="AN49" s="201">
        <f>VLOOKUP($AX49,SP_1112,'2011-12'!$AT$1,FALSE)</f>
        <v>230.90711757153272</v>
      </c>
      <c r="AO49" s="201">
        <f>VLOOKUP($AX49,SP_1112,'2011-12'!$AD$1,FALSE)</f>
        <v>253.88319880169499</v>
      </c>
      <c r="AP49" s="202">
        <f t="shared" si="40"/>
        <v>-9.0498628261370673E-2</v>
      </c>
      <c r="AQ49" s="188"/>
      <c r="AR49" s="201"/>
      <c r="AS49" s="200"/>
      <c r="AX49" s="218" t="s">
        <v>526</v>
      </c>
      <c r="AY49" s="306">
        <f>VLOOKUP(A49,PopulationsOtherdata!$G$4:$M$441,6,FALSE)</f>
        <v>227495</v>
      </c>
    </row>
    <row r="50" spans="1:51" x14ac:dyDescent="0.25">
      <c r="A50" s="188" t="s">
        <v>562</v>
      </c>
      <c r="B50" s="217">
        <v>1</v>
      </c>
      <c r="C50" s="188">
        <v>1</v>
      </c>
      <c r="D50" s="188" t="s">
        <v>563</v>
      </c>
      <c r="E50" s="534">
        <f t="shared" si="30"/>
        <v>-71.456355123998719</v>
      </c>
      <c r="F50" s="504">
        <f t="shared" si="31"/>
        <v>-0.29142345643484918</v>
      </c>
      <c r="G50" s="217">
        <v>1</v>
      </c>
      <c r="H50" s="201">
        <f>VLOOKUP($A50,SP_1920,'2019_20'!$K$3,FALSE)</f>
        <v>174.12075562805404</v>
      </c>
      <c r="I50" s="201">
        <f>VLOOKUP($A50,SP_1920,'2019_20'!$C$3,FALSE)</f>
        <v>170.45436463697942</v>
      </c>
      <c r="J50" s="481">
        <f t="shared" si="32"/>
        <v>2.1509516631522008E-2</v>
      </c>
      <c r="K50" s="415"/>
      <c r="L50" s="201">
        <f>VLOOKUP($A50,SP_201819,'2018_19'!$K$3,FALSE)</f>
        <v>170.45436463697942</v>
      </c>
      <c r="M50" s="201">
        <f>VLOOKUP($A50,SP_201819,'2018_19'!$C$3,FALSE)</f>
        <v>168.67229939055559</v>
      </c>
      <c r="N50" s="481">
        <f t="shared" si="33"/>
        <v>1.0565251394940134E-2</v>
      </c>
      <c r="O50" s="211"/>
      <c r="P50" s="201">
        <f>VLOOKUP($A50,SP_1718,'2017_18'!$M$2,FALSE)</f>
        <v>168.67229939055559</v>
      </c>
      <c r="Q50" s="201">
        <f>VLOOKUP($A50,SP_1718,'2017_18'!$C$2,FALSE)</f>
        <v>171.4712638734903</v>
      </c>
      <c r="R50" s="481">
        <f t="shared" si="34"/>
        <v>-1.6323227692540687E-2</v>
      </c>
      <c r="S50" s="211"/>
      <c r="T50" s="201">
        <f>VLOOKUP($D50,SP_1617,'2016_17'!$P$2,FALSE)</f>
        <v>171.4712638734903</v>
      </c>
      <c r="U50" s="201">
        <f>VLOOKUP($D50,SP_1617,'2016_17'!$G$2,FALSE)</f>
        <v>177.7066375523614</v>
      </c>
      <c r="V50" s="202">
        <f t="shared" si="35"/>
        <v>-3.5088017897102142E-2</v>
      </c>
      <c r="W50" s="211"/>
      <c r="X50" s="201">
        <f>VLOOKUP($AX50,SP_1516,'2015_16'!$AW$1,FALSE)</f>
        <v>179.634186295559</v>
      </c>
      <c r="Y50" s="201">
        <f>VLOOKUP($AX50,SP_1516,'2015_16'!$Z$1,FALSE)</f>
        <v>196.4522384826727</v>
      </c>
      <c r="Z50" s="202">
        <f t="shared" si="36"/>
        <v>-8.5608860031376355E-2</v>
      </c>
      <c r="AA50" s="201"/>
      <c r="AB50" s="201">
        <f>VLOOKUP($AX50,SP_1415,'2014_15'!$BG$1,FALSE)</f>
        <v>194.90429666556267</v>
      </c>
      <c r="AC50" s="201">
        <f>VLOOKUP($AX50,SP_1415,'2014_15'!$AC$1,FALSE)</f>
        <v>206.24454487239095</v>
      </c>
      <c r="AD50" s="202">
        <f t="shared" si="37"/>
        <v>-5.4984475898961604E-2</v>
      </c>
      <c r="AE50" s="201"/>
      <c r="AF50" s="201">
        <f>VLOOKUP($AX50,SP_1314,'2013-14'!$AU$1,FALSE)</f>
        <v>199.79468076855323</v>
      </c>
      <c r="AG50" s="201">
        <f>VLOOKUP($AX50,SP_1314,'2013-14'!$W$1,FALSE)</f>
        <v>205.66548184003639</v>
      </c>
      <c r="AH50" s="202">
        <f t="shared" si="38"/>
        <v>-2.8545388457793752E-2</v>
      </c>
      <c r="AI50" s="201"/>
      <c r="AJ50" s="201">
        <f>VLOOKUP($AX50,SP_1213,'2012-13'!$AF$1,FALSE)</f>
        <v>208.6614424358248</v>
      </c>
      <c r="AK50" s="201">
        <f>VLOOKUP($AX50,SP_1213,'2012-13'!$R$1,FALSE)</f>
        <v>218.28204357541063</v>
      </c>
      <c r="AL50" s="202">
        <f t="shared" si="39"/>
        <v>-4.4074175694906237E-2</v>
      </c>
      <c r="AM50" s="203"/>
      <c r="AN50" s="201">
        <f>VLOOKUP($AX50,SP_1112,'2011-12'!$AT$1,FALSE)</f>
        <v>220.93405434486962</v>
      </c>
      <c r="AO50" s="201">
        <f>VLOOKUP($AX50,SP_1112,'2011-12'!$AD$1,FALSE)</f>
        <v>245.15482493955002</v>
      </c>
      <c r="AP50" s="202">
        <f t="shared" si="40"/>
        <v>-9.8797853971067995E-2</v>
      </c>
      <c r="AQ50" s="188"/>
      <c r="AR50" s="201"/>
      <c r="AS50" s="200"/>
      <c r="AX50" s="218" t="s">
        <v>562</v>
      </c>
      <c r="AY50" s="306">
        <f>VLOOKUP(A50,PopulationsOtherdata!$G$4:$M$441,6,FALSE)</f>
        <v>213284</v>
      </c>
    </row>
    <row r="51" spans="1:51" x14ac:dyDescent="0.25">
      <c r="A51" s="188" t="s">
        <v>584</v>
      </c>
      <c r="B51" s="217">
        <v>1</v>
      </c>
      <c r="C51" s="188">
        <v>1</v>
      </c>
      <c r="D51" s="188" t="s">
        <v>585</v>
      </c>
      <c r="E51" s="534">
        <f t="shared" si="30"/>
        <v>-67.750593044719523</v>
      </c>
      <c r="F51" s="504">
        <f t="shared" si="31"/>
        <v>-0.24109868372491433</v>
      </c>
      <c r="G51" s="217">
        <v>1</v>
      </c>
      <c r="H51" s="201">
        <f>VLOOKUP($A51,SP_1920,'2019_20'!$K$3,FALSE)</f>
        <v>215.16715058932698</v>
      </c>
      <c r="I51" s="201">
        <f>VLOOKUP($A51,SP_1920,'2019_20'!$C$3,FALSE)</f>
        <v>208.57118654735251</v>
      </c>
      <c r="J51" s="481">
        <f t="shared" si="32"/>
        <v>3.1624521829514363E-2</v>
      </c>
      <c r="K51" s="415"/>
      <c r="L51" s="201">
        <f>VLOOKUP($A51,SP_201819,'2018_19'!$K$3,FALSE)</f>
        <v>208.57118654735251</v>
      </c>
      <c r="M51" s="201">
        <f>VLOOKUP($A51,SP_201819,'2018_19'!$C$3,FALSE)</f>
        <v>205.05986104055094</v>
      </c>
      <c r="N51" s="481">
        <f t="shared" si="33"/>
        <v>1.7123416981674522E-2</v>
      </c>
      <c r="O51" s="211"/>
      <c r="P51" s="201">
        <f>VLOOKUP($A51,SP_1718,'2017_18'!$M$2,FALSE)</f>
        <v>205.05986104055094</v>
      </c>
      <c r="Q51" s="201">
        <f>VLOOKUP($A51,SP_1718,'2017_18'!$C$2,FALSE)</f>
        <v>209.39848078251944</v>
      </c>
      <c r="R51" s="481">
        <f t="shared" si="34"/>
        <v>-2.0719442308058444E-2</v>
      </c>
      <c r="S51" s="211"/>
      <c r="T51" s="201">
        <f>VLOOKUP($D51,SP_1617,'2016_17'!$P$2,FALSE)</f>
        <v>209.39848078251944</v>
      </c>
      <c r="U51" s="201">
        <f>VLOOKUP($D51,SP_1617,'2016_17'!$G$2,FALSE)</f>
        <v>214.2885433184492</v>
      </c>
      <c r="V51" s="202">
        <f t="shared" si="35"/>
        <v>-2.2819990561337433E-2</v>
      </c>
      <c r="W51" s="211"/>
      <c r="X51" s="201">
        <f>VLOOKUP($AX51,SP_1516,'2015_16'!$AW$1,FALSE)</f>
        <v>214.70903992406278</v>
      </c>
      <c r="Y51" s="201">
        <f>VLOOKUP($AX51,SP_1516,'2015_16'!$Z$1,FALSE)</f>
        <v>233.43093816891485</v>
      </c>
      <c r="Z51" s="202">
        <f t="shared" si="36"/>
        <v>-8.0203157266602654E-2</v>
      </c>
      <c r="AA51" s="201"/>
      <c r="AB51" s="201">
        <f>VLOOKUP($AX51,SP_1415,'2014_15'!$BG$1,FALSE)</f>
        <v>232.19773592668056</v>
      </c>
      <c r="AC51" s="201">
        <f>VLOOKUP($AX51,SP_1415,'2014_15'!$AC$1,FALSE)</f>
        <v>245.00329669790833</v>
      </c>
      <c r="AD51" s="202">
        <f t="shared" si="37"/>
        <v>-5.2266891686021499E-2</v>
      </c>
      <c r="AE51" s="201"/>
      <c r="AF51" s="201">
        <f>VLOOKUP($AX51,SP_1314,'2013-14'!$AU$1,FALSE)</f>
        <v>240.41769047523465</v>
      </c>
      <c r="AG51" s="201">
        <f>VLOOKUP($AX51,SP_1314,'2013-14'!$W$1,FALSE)</f>
        <v>243.77501940667307</v>
      </c>
      <c r="AH51" s="202">
        <f t="shared" si="38"/>
        <v>-1.3772243520315808E-2</v>
      </c>
      <c r="AI51" s="201"/>
      <c r="AJ51" s="201">
        <f>VLOOKUP($AX51,SP_1213,'2012-13'!$AF$1,FALSE)</f>
        <v>242.85842217144696</v>
      </c>
      <c r="AK51" s="201">
        <f>VLOOKUP($AX51,SP_1213,'2012-13'!$R$1,FALSE)</f>
        <v>250.36427489332976</v>
      </c>
      <c r="AL51" s="202">
        <f t="shared" si="39"/>
        <v>-2.9979727439470971E-2</v>
      </c>
      <c r="AM51" s="203"/>
      <c r="AN51" s="201">
        <f>VLOOKUP($AX51,SP_1112,'2011-12'!$AT$1,FALSE)</f>
        <v>253.79069769694277</v>
      </c>
      <c r="AO51" s="201">
        <f>VLOOKUP($AX51,SP_1112,'2011-12'!$AD$1,FALSE)</f>
        <v>280.02925734313902</v>
      </c>
      <c r="AP51" s="202">
        <f t="shared" si="40"/>
        <v>-9.3699350900482314E-2</v>
      </c>
      <c r="AQ51" s="188"/>
      <c r="AR51" s="201"/>
      <c r="AS51" s="200"/>
      <c r="AX51" s="218" t="s">
        <v>584</v>
      </c>
      <c r="AY51" s="306">
        <f>VLOOKUP(A51,PopulationsOtherdata!$G$4:$M$441,6,FALSE)</f>
        <v>240672</v>
      </c>
    </row>
    <row r="52" spans="1:51" x14ac:dyDescent="0.25">
      <c r="A52" s="188" t="s">
        <v>668</v>
      </c>
      <c r="B52" s="217">
        <v>1</v>
      </c>
      <c r="C52" s="188">
        <v>1</v>
      </c>
      <c r="D52" s="188" t="s">
        <v>669</v>
      </c>
      <c r="E52" s="534">
        <f t="shared" si="30"/>
        <v>-44.435439110825513</v>
      </c>
      <c r="F52" s="504">
        <f t="shared" si="31"/>
        <v>-0.17437721310553911</v>
      </c>
      <c r="G52" s="217">
        <v>1</v>
      </c>
      <c r="H52" s="201">
        <f>VLOOKUP($A52,SP_1920,'2019_20'!$K$3,FALSE)</f>
        <v>212.32818891056075</v>
      </c>
      <c r="I52" s="201">
        <f>VLOOKUP($A52,SP_1920,'2019_20'!$C$3,FALSE)</f>
        <v>207.03445519090818</v>
      </c>
      <c r="J52" s="481">
        <f t="shared" si="32"/>
        <v>2.5569336827395039E-2</v>
      </c>
      <c r="K52" s="415"/>
      <c r="L52" s="201">
        <f>VLOOKUP($A52,SP_201819,'2018_19'!$K$3,FALSE)</f>
        <v>207.03445519090818</v>
      </c>
      <c r="M52" s="201">
        <f>VLOOKUP($A52,SP_201819,'2018_19'!$C$3,FALSE)</f>
        <v>205.36458895390496</v>
      </c>
      <c r="N52" s="481">
        <f t="shared" si="33"/>
        <v>8.1312277131575517E-3</v>
      </c>
      <c r="O52" s="211"/>
      <c r="P52" s="201">
        <f>VLOOKUP($A52,SP_1718,'2017_18'!$M$2,FALSE)</f>
        <v>205.36458895390496</v>
      </c>
      <c r="Q52" s="201">
        <f>VLOOKUP($A52,SP_1718,'2017_18'!$C$2,FALSE)</f>
        <v>207.98557586217763</v>
      </c>
      <c r="R52" s="481">
        <f t="shared" si="34"/>
        <v>-1.2601772490268615E-2</v>
      </c>
      <c r="S52" s="211"/>
      <c r="T52" s="201">
        <f>VLOOKUP($D52,SP_1617,'2016_17'!$P$2,FALSE)</f>
        <v>207.98557586217763</v>
      </c>
      <c r="U52" s="201">
        <f>VLOOKUP($D52,SP_1617,'2016_17'!$G$2,FALSE)</f>
        <v>213.40685060245465</v>
      </c>
      <c r="V52" s="202">
        <f t="shared" si="35"/>
        <v>-2.5403470999045163E-2</v>
      </c>
      <c r="W52" s="211"/>
      <c r="X52" s="201">
        <f>VLOOKUP($AX52,SP_1516,'2015_16'!$AW$1,FALSE)</f>
        <v>214.35400146003451</v>
      </c>
      <c r="Y52" s="201">
        <f>VLOOKUP($AX52,SP_1516,'2015_16'!$Z$1,FALSE)</f>
        <v>226.62305297106568</v>
      </c>
      <c r="Z52" s="202">
        <f t="shared" si="36"/>
        <v>-5.4138585418305296E-2</v>
      </c>
      <c r="AA52" s="201"/>
      <c r="AB52" s="201">
        <f>VLOOKUP($AX52,SP_1415,'2014_15'!$BG$1,FALSE)</f>
        <v>223.94487142151496</v>
      </c>
      <c r="AC52" s="201">
        <f>VLOOKUP($AX52,SP_1415,'2014_15'!$AC$1,FALSE)</f>
        <v>231.97607003558198</v>
      </c>
      <c r="AD52" s="202">
        <f t="shared" si="37"/>
        <v>-3.4620806416951311E-2</v>
      </c>
      <c r="AE52" s="201"/>
      <c r="AF52" s="201">
        <f>VLOOKUP($AX52,SP_1314,'2013-14'!$AU$1,FALSE)</f>
        <v>227.14640223404706</v>
      </c>
      <c r="AG52" s="201">
        <f>VLOOKUP($AX52,SP_1314,'2013-14'!$W$1,FALSE)</f>
        <v>233.74319341701272</v>
      </c>
      <c r="AH52" s="202">
        <f t="shared" si="38"/>
        <v>-2.8222388367889595E-2</v>
      </c>
      <c r="AI52" s="201"/>
      <c r="AJ52" s="201">
        <f>VLOOKUP($AX52,SP_1213,'2012-13'!$AF$1,FALSE)</f>
        <v>235.73456902762621</v>
      </c>
      <c r="AK52" s="201">
        <f>VLOOKUP($AX52,SP_1213,'2012-13'!$R$1,FALSE)</f>
        <v>241.85290515552785</v>
      </c>
      <c r="AL52" s="202">
        <f t="shared" si="39"/>
        <v>-2.5297757428082712E-2</v>
      </c>
      <c r="AM52" s="203"/>
      <c r="AN52" s="201">
        <f>VLOOKUP($AX52,SP_1112,'2011-12'!$AT$1,FALSE)</f>
        <v>244.62759873747586</v>
      </c>
      <c r="AO52" s="201">
        <f>VLOOKUP($AX52,SP_1112,'2011-12'!$AD$1,FALSE)</f>
        <v>254.96899872044199</v>
      </c>
      <c r="AP52" s="202">
        <f t="shared" si="40"/>
        <v>-4.0559440696179894E-2</v>
      </c>
      <c r="AQ52" s="188"/>
      <c r="AR52" s="201" t="e">
        <f>+#REF!/$AB$6*$Y$6*(1+$Z$6)</f>
        <v>#REF!</v>
      </c>
      <c r="AS52" s="200" t="e">
        <f t="shared" ref="AS52:AS65" si="41">+AR52-AO52</f>
        <v>#REF!</v>
      </c>
      <c r="AX52" s="218" t="s">
        <v>668</v>
      </c>
      <c r="AY52" s="306">
        <f>VLOOKUP(A52,PopulationsOtherdata!$G$4:$M$441,6,FALSE)</f>
        <v>285986</v>
      </c>
    </row>
    <row r="53" spans="1:51" x14ac:dyDescent="0.25">
      <c r="A53" s="188" t="s">
        <v>694</v>
      </c>
      <c r="B53" s="217">
        <v>1</v>
      </c>
      <c r="C53" s="188">
        <v>1</v>
      </c>
      <c r="D53" s="188" t="s">
        <v>695</v>
      </c>
      <c r="E53" s="534">
        <f t="shared" si="30"/>
        <v>-56.270921613766888</v>
      </c>
      <c r="F53" s="504">
        <f t="shared" si="31"/>
        <v>-0.25237868625223259</v>
      </c>
      <c r="G53" s="217">
        <v>1</v>
      </c>
      <c r="H53" s="201">
        <f>VLOOKUP($A53,SP_1920,'2019_20'!$K$3,FALSE)</f>
        <v>168.33501720404107</v>
      </c>
      <c r="I53" s="201">
        <f>VLOOKUP($A53,SP_1920,'2019_20'!$C$3,FALSE)</f>
        <v>164.1800736834241</v>
      </c>
      <c r="J53" s="481">
        <f t="shared" si="32"/>
        <v>2.5307233864620082E-2</v>
      </c>
      <c r="K53" s="415"/>
      <c r="L53" s="201">
        <f>VLOOKUP($A53,SP_201819,'2018_19'!$K$3,FALSE)</f>
        <v>164.1800736834241</v>
      </c>
      <c r="M53" s="201">
        <f>VLOOKUP($A53,SP_201819,'2018_19'!$C$3,FALSE)</f>
        <v>161.83023090839913</v>
      </c>
      <c r="N53" s="481">
        <f t="shared" si="33"/>
        <v>1.4520419094965265E-2</v>
      </c>
      <c r="O53" s="211"/>
      <c r="P53" s="201">
        <f>VLOOKUP($A53,SP_1718,'2017_18'!$M$2,FALSE)</f>
        <v>161.83023090839913</v>
      </c>
      <c r="Q53" s="201">
        <f>VLOOKUP($A53,SP_1718,'2017_18'!$C$2,FALSE)</f>
        <v>164.79698258005646</v>
      </c>
      <c r="R53" s="481">
        <f t="shared" si="34"/>
        <v>-1.8002463547632797E-2</v>
      </c>
      <c r="S53" s="211"/>
      <c r="T53" s="201">
        <f>VLOOKUP($D53,SP_1617,'2016_17'!$P$2,FALSE)</f>
        <v>164.79698258005646</v>
      </c>
      <c r="U53" s="201">
        <f>VLOOKUP($D53,SP_1617,'2016_17'!$G$2,FALSE)</f>
        <v>170.95622828330451</v>
      </c>
      <c r="V53" s="202">
        <f t="shared" si="35"/>
        <v>-3.6028203038271811E-2</v>
      </c>
      <c r="W53" s="211"/>
      <c r="X53" s="201">
        <f>VLOOKUP($AX53,SP_1516,'2015_16'!$AW$1,FALSE)</f>
        <v>171.07221041378031</v>
      </c>
      <c r="Y53" s="201">
        <f>VLOOKUP($AX53,SP_1516,'2015_16'!$Z$1,FALSE)</f>
        <v>186.94233995978377</v>
      </c>
      <c r="Z53" s="202">
        <f t="shared" si="36"/>
        <v>-8.4893179091572013E-2</v>
      </c>
      <c r="AA53" s="201"/>
      <c r="AB53" s="201">
        <f>VLOOKUP($AX53,SP_1415,'2014_15'!$BG$1,FALSE)</f>
        <v>185.92230284295368</v>
      </c>
      <c r="AC53" s="201">
        <f>VLOOKUP($AX53,SP_1415,'2014_15'!$AC$1,FALSE)</f>
        <v>196.71233433234238</v>
      </c>
      <c r="AD53" s="202">
        <f t="shared" si="37"/>
        <v>-5.4851829835739219E-2</v>
      </c>
      <c r="AE53" s="201"/>
      <c r="AF53" s="201">
        <f>VLOOKUP($AX53,SP_1314,'2013-14'!$AU$1,FALSE)</f>
        <v>190.54487809981885</v>
      </c>
      <c r="AG53" s="201">
        <f>VLOOKUP($AX53,SP_1314,'2013-14'!$W$1,FALSE)</f>
        <v>194.70343148119807</v>
      </c>
      <c r="AH53" s="202">
        <f t="shared" si="38"/>
        <v>-2.1358397999168277E-2</v>
      </c>
      <c r="AI53" s="201"/>
      <c r="AJ53" s="201">
        <f>VLOOKUP($AX53,SP_1213,'2012-13'!$AF$1,FALSE)</f>
        <v>196.88612997524592</v>
      </c>
      <c r="AK53" s="201">
        <f>VLOOKUP($AX53,SP_1213,'2012-13'!$R$1,FALSE)</f>
        <v>203.31242576669115</v>
      </c>
      <c r="AL53" s="202">
        <f t="shared" si="39"/>
        <v>-3.160798346294702E-2</v>
      </c>
      <c r="AM53" s="203"/>
      <c r="AN53" s="201">
        <f>VLOOKUP($AX53,SP_1112,'2011-12'!$AT$1,FALSE)</f>
        <v>206.14356967067516</v>
      </c>
      <c r="AO53" s="201">
        <f>VLOOKUP($AX53,SP_1112,'2011-12'!$AD$1,FALSE)</f>
        <v>222.54826999696201</v>
      </c>
      <c r="AP53" s="202">
        <f t="shared" si="40"/>
        <v>-7.3712998651981332E-2</v>
      </c>
      <c r="AQ53" s="188"/>
      <c r="AR53" s="201"/>
      <c r="AS53" s="200"/>
      <c r="AX53" s="218" t="s">
        <v>694</v>
      </c>
      <c r="AY53" s="306">
        <f>VLOOKUP(A53,PopulationsOtherdata!$G$4:$M$441,6,FALSE)</f>
        <v>222837</v>
      </c>
    </row>
    <row r="54" spans="1:51" x14ac:dyDescent="0.25">
      <c r="A54" s="188" t="s">
        <v>726</v>
      </c>
      <c r="B54" s="217">
        <v>1</v>
      </c>
      <c r="C54" s="188">
        <v>1</v>
      </c>
      <c r="D54" s="188" t="s">
        <v>727</v>
      </c>
      <c r="E54" s="534">
        <f t="shared" si="30"/>
        <v>-37.334578155759601</v>
      </c>
      <c r="F54" s="504">
        <f t="shared" si="31"/>
        <v>-0.20299005133245629</v>
      </c>
      <c r="G54" s="217"/>
      <c r="H54" s="201">
        <f>VLOOKUP($A54,SP_1920,'2019_20'!$K$3,FALSE)</f>
        <v>146.41264936890963</v>
      </c>
      <c r="I54" s="201">
        <f>VLOOKUP($A54,SP_1920,'2019_20'!$C$3,FALSE)</f>
        <v>142.60567852960853</v>
      </c>
      <c r="J54" s="481">
        <f t="shared" si="32"/>
        <v>2.6695787142239746E-2</v>
      </c>
      <c r="K54" s="415"/>
      <c r="L54" s="201">
        <f>VLOOKUP($A54,SP_201819,'2018_19'!$K$3,FALSE)</f>
        <v>142.60567852960853</v>
      </c>
      <c r="M54" s="201">
        <f>VLOOKUP($A54,SP_201819,'2018_19'!$C$3,FALSE)</f>
        <v>140.93547555059476</v>
      </c>
      <c r="N54" s="481">
        <f t="shared" si="33"/>
        <v>1.1850834379979691E-2</v>
      </c>
      <c r="O54" s="211"/>
      <c r="P54" s="201">
        <f>VLOOKUP($A54,SP_1718,'2017_18'!$M$2,FALSE)</f>
        <v>140.93547555059476</v>
      </c>
      <c r="Q54" s="201">
        <f>VLOOKUP($A54,SP_1718,'2017_18'!$C$2,FALSE)</f>
        <v>143.10551196153526</v>
      </c>
      <c r="R54" s="481">
        <f t="shared" si="34"/>
        <v>-1.5163891182079503E-2</v>
      </c>
      <c r="S54" s="211"/>
      <c r="T54" s="201">
        <f>VLOOKUP($D54,SP_1617,'2016_17'!$P$2,FALSE)</f>
        <v>143.10551196153526</v>
      </c>
      <c r="U54" s="201">
        <f>VLOOKUP($D54,SP_1617,'2016_17'!$G$2,FALSE)</f>
        <v>148.65533368175312</v>
      </c>
      <c r="V54" s="202">
        <f t="shared" si="35"/>
        <v>-3.733348533661851E-2</v>
      </c>
      <c r="W54" s="211"/>
      <c r="X54" s="201">
        <f>VLOOKUP($AX54,SP_1516,'2015_16'!$AW$1,FALSE)</f>
        <v>149.9644868834979</v>
      </c>
      <c r="Y54" s="201">
        <f>VLOOKUP($AX54,SP_1516,'2015_16'!$Z$1,FALSE)</f>
        <v>158.7397066851596</v>
      </c>
      <c r="Z54" s="202">
        <f t="shared" si="36"/>
        <v>-5.5280559507812743E-2</v>
      </c>
      <c r="AA54" s="201"/>
      <c r="AB54" s="201">
        <f>VLOOKUP($AX54,SP_1415,'2014_15'!$BG$1,FALSE)</f>
        <v>156.83090224068442</v>
      </c>
      <c r="AC54" s="201">
        <f>VLOOKUP($AX54,SP_1415,'2014_15'!$AC$1,FALSE)</f>
        <v>162.92071140549794</v>
      </c>
      <c r="AD54" s="202">
        <f t="shared" si="37"/>
        <v>-3.737897479256902E-2</v>
      </c>
      <c r="AE54" s="201"/>
      <c r="AF54" s="201">
        <f>VLOOKUP($AX54,SP_1314,'2013-14'!$AU$1,FALSE)</f>
        <v>160.77927535727778</v>
      </c>
      <c r="AG54" s="201">
        <f>VLOOKUP($AX54,SP_1314,'2013-14'!$W$1,FALSE)</f>
        <v>166.33371966506584</v>
      </c>
      <c r="AH54" s="202">
        <f t="shared" si="38"/>
        <v>-3.3393375191588581E-2</v>
      </c>
      <c r="AI54" s="201"/>
      <c r="AJ54" s="201">
        <f>VLOOKUP($AX54,SP_1213,'2012-13'!$AF$1,FALSE)</f>
        <v>168.77162678559216</v>
      </c>
      <c r="AK54" s="201">
        <f>VLOOKUP($AX54,SP_1213,'2012-13'!$R$1,FALSE)</f>
        <v>174.41241018327841</v>
      </c>
      <c r="AL54" s="202">
        <f t="shared" si="39"/>
        <v>-3.2341640091772872E-2</v>
      </c>
      <c r="AM54" s="203"/>
      <c r="AN54" s="201">
        <f>VLOOKUP($AX54,SP_1112,'2011-12'!$AT$1,FALSE)</f>
        <v>176.57425418176442</v>
      </c>
      <c r="AO54" s="201">
        <f>VLOOKUP($AX54,SP_1112,'2011-12'!$AD$1,FALSE)</f>
        <v>185.60589135273099</v>
      </c>
      <c r="AP54" s="202">
        <f t="shared" si="40"/>
        <v>-4.8660293620758965E-2</v>
      </c>
      <c r="AQ54" s="188"/>
      <c r="AR54" s="201" t="e">
        <f>+#REF!/$AB$6*$Y$6*(1+$Z$6)</f>
        <v>#REF!</v>
      </c>
      <c r="AS54" s="200" t="e">
        <f t="shared" si="41"/>
        <v>#REF!</v>
      </c>
      <c r="AX54" s="218" t="s">
        <v>726</v>
      </c>
      <c r="AY54" s="306">
        <f>VLOOKUP(A54,PopulationsOtherdata!$G$4:$M$441,6,FALSE)</f>
        <v>230225</v>
      </c>
    </row>
    <row r="55" spans="1:51" x14ac:dyDescent="0.25">
      <c r="A55" s="188" t="s">
        <v>786</v>
      </c>
      <c r="B55" s="217">
        <v>1</v>
      </c>
      <c r="C55" s="188">
        <v>1</v>
      </c>
      <c r="D55" s="188" t="s">
        <v>787</v>
      </c>
      <c r="E55" s="534">
        <f t="shared" si="30"/>
        <v>-73.546380845480655</v>
      </c>
      <c r="F55" s="504">
        <f t="shared" si="31"/>
        <v>-0.24730116523037041</v>
      </c>
      <c r="G55" s="217">
        <v>1</v>
      </c>
      <c r="H55" s="201">
        <f>VLOOKUP($A55,SP_1920,'2019_20'!$K$3,FALSE)</f>
        <v>224.33492356514739</v>
      </c>
      <c r="I55" s="201">
        <f>VLOOKUP($A55,SP_1920,'2019_20'!$C$3,FALSE)</f>
        <v>218.46813108943152</v>
      </c>
      <c r="J55" s="481">
        <f t="shared" si="32"/>
        <v>2.6854225586404823E-2</v>
      </c>
      <c r="K55" s="415"/>
      <c r="L55" s="201">
        <f>VLOOKUP($A55,SP_201819,'2018_19'!$K$3,FALSE)</f>
        <v>218.46813108943152</v>
      </c>
      <c r="M55" s="201">
        <f>VLOOKUP($A55,SP_201819,'2018_19'!$C$3,FALSE)</f>
        <v>215.02374945497289</v>
      </c>
      <c r="N55" s="481">
        <f t="shared" si="33"/>
        <v>1.6018610238121234E-2</v>
      </c>
      <c r="O55" s="211"/>
      <c r="P55" s="201">
        <f>VLOOKUP($A55,SP_1718,'2017_18'!$M$2,FALSE)</f>
        <v>215.02374945497289</v>
      </c>
      <c r="Q55" s="201">
        <f>VLOOKUP($A55,SP_1718,'2017_18'!$C$2,FALSE)</f>
        <v>217.9505108744417</v>
      </c>
      <c r="R55" s="481">
        <f t="shared" si="34"/>
        <v>-1.3428559574035104E-2</v>
      </c>
      <c r="S55" s="211"/>
      <c r="T55" s="201">
        <f>VLOOKUP($D55,SP_1617,'2016_17'!$P$2,FALSE)</f>
        <v>217.9505108744417</v>
      </c>
      <c r="U55" s="201">
        <f>VLOOKUP($D55,SP_1617,'2016_17'!$G$2,FALSE)</f>
        <v>229.01924361361665</v>
      </c>
      <c r="V55" s="202">
        <f t="shared" si="35"/>
        <v>-4.8331016051425091E-2</v>
      </c>
      <c r="W55" s="211"/>
      <c r="X55" s="201">
        <f>VLOOKUP($AX55,SP_1516,'2015_16'!$AW$1,FALSE)</f>
        <v>231.13397582283781</v>
      </c>
      <c r="Y55" s="201">
        <f>VLOOKUP($AX55,SP_1516,'2015_16'!$Z$1,FALSE)</f>
        <v>249.14138326894866</v>
      </c>
      <c r="Z55" s="202">
        <f t="shared" si="36"/>
        <v>-7.227786572362338E-2</v>
      </c>
      <c r="AA55" s="201"/>
      <c r="AB55" s="201">
        <f>VLOOKUP($AX55,SP_1415,'2014_15'!$BG$1,FALSE)</f>
        <v>246.81773904401902</v>
      </c>
      <c r="AC55" s="201">
        <f>VLOOKUP($AX55,SP_1415,'2014_15'!$AC$1,FALSE)</f>
        <v>259.36904253458323</v>
      </c>
      <c r="AD55" s="202">
        <f t="shared" si="37"/>
        <v>-4.8391679160748935E-2</v>
      </c>
      <c r="AE55" s="201"/>
      <c r="AF55" s="201">
        <f>VLOOKUP($AX55,SP_1314,'2013-14'!$AU$1,FALSE)</f>
        <v>253.02820634514669</v>
      </c>
      <c r="AG55" s="201">
        <f>VLOOKUP($AX55,SP_1314,'2013-14'!$W$1,FALSE)</f>
        <v>260.12843812233115</v>
      </c>
      <c r="AH55" s="202">
        <f t="shared" si="38"/>
        <v>-2.7295100176034648E-2</v>
      </c>
      <c r="AI55" s="201"/>
      <c r="AJ55" s="201">
        <f>VLOOKUP($AX55,SP_1213,'2012-13'!$AF$1,FALSE)</f>
        <v>263.04451341699911</v>
      </c>
      <c r="AK55" s="201">
        <f>VLOOKUP($AX55,SP_1213,'2012-13'!$R$1,FALSE)</f>
        <v>271.66685565391856</v>
      </c>
      <c r="AL55" s="202">
        <f t="shared" si="39"/>
        <v>-3.173866100141276E-2</v>
      </c>
      <c r="AM55" s="203"/>
      <c r="AN55" s="201">
        <f>VLOOKUP($AX55,SP_1112,'2011-12'!$AT$1,FALSE)</f>
        <v>275.15584089591351</v>
      </c>
      <c r="AO55" s="201">
        <f>VLOOKUP($AX55,SP_1112,'2011-12'!$AD$1,FALSE)</f>
        <v>297.73661674214594</v>
      </c>
      <c r="AP55" s="202">
        <f t="shared" si="40"/>
        <v>-7.5841447025605357E-2</v>
      </c>
      <c r="AQ55" s="188"/>
      <c r="AR55" s="201"/>
      <c r="AS55" s="200"/>
      <c r="AX55" s="218" t="s">
        <v>786</v>
      </c>
      <c r="AY55" s="306">
        <f>VLOOKUP(A55,PopulationsOtherdata!$G$4:$M$441,6,FALSE)</f>
        <v>321635</v>
      </c>
    </row>
    <row r="56" spans="1:51" x14ac:dyDescent="0.25">
      <c r="A56" s="188" t="s">
        <v>318</v>
      </c>
      <c r="B56" s="217"/>
      <c r="C56" s="188">
        <v>1</v>
      </c>
      <c r="D56" s="188" t="s">
        <v>319</v>
      </c>
      <c r="E56" s="534">
        <f t="shared" si="30"/>
        <v>-25.904739220871491</v>
      </c>
      <c r="F56" s="504">
        <f t="shared" si="31"/>
        <v>-0.21475728600999816</v>
      </c>
      <c r="G56" s="217"/>
      <c r="H56" s="201">
        <f>VLOOKUP($A56,SP_1920,'2019_20'!$K$3,FALSE)</f>
        <v>96.947880709307171</v>
      </c>
      <c r="I56" s="201">
        <f>VLOOKUP($A56,SP_1920,'2019_20'!$C$3,FALSE)</f>
        <v>95.711084633797412</v>
      </c>
      <c r="J56" s="481">
        <f t="shared" si="32"/>
        <v>1.2922182213709998E-2</v>
      </c>
      <c r="K56" s="415"/>
      <c r="L56" s="201">
        <f>VLOOKUP($A56,SP_201819,'2018_19'!$K$3,FALSE)</f>
        <v>95.711084633797412</v>
      </c>
      <c r="M56" s="201">
        <f>VLOOKUP($A56,SP_201819,'2018_19'!$C$3,FALSE)</f>
        <v>95.60203257162911</v>
      </c>
      <c r="N56" s="481">
        <f t="shared" si="33"/>
        <v>1.140687694967113E-3</v>
      </c>
      <c r="O56" s="211"/>
      <c r="P56" s="201">
        <f>VLOOKUP($A56,SP_1718,'2017_18'!$M$2,FALSE)</f>
        <v>95.60203257162911</v>
      </c>
      <c r="Q56" s="201">
        <f>VLOOKUP($A56,SP_1718,'2017_18'!$C$2,FALSE)</f>
        <v>97.953613245789995</v>
      </c>
      <c r="R56" s="481">
        <f t="shared" si="34"/>
        <v>-2.4007084539701351E-2</v>
      </c>
      <c r="S56" s="211"/>
      <c r="T56" s="201">
        <f>VLOOKUP($D56,SP_1617,'2016_17'!$P$2,FALSE)</f>
        <v>97.953613245789995</v>
      </c>
      <c r="U56" s="201">
        <f>VLOOKUP($D56,SP_1617,'2016_17'!$G$2,FALSE)</f>
        <v>99.594861591501996</v>
      </c>
      <c r="V56" s="202">
        <f t="shared" si="35"/>
        <v>-1.6479247217027537E-2</v>
      </c>
      <c r="W56" s="211"/>
      <c r="X56" s="201">
        <f>VLOOKUP($AX56,SP_1516,'2015_16'!$AW$1,FALSE)</f>
        <v>99.797084367485439</v>
      </c>
      <c r="Y56" s="201">
        <f>VLOOKUP($AX56,SP_1516,'2015_16'!$Z$1,FALSE)</f>
        <v>104.75239449743414</v>
      </c>
      <c r="Z56" s="202">
        <f t="shared" ref="Z56" si="42">+X56/Y56-1</f>
        <v>-4.7304981940723856E-2</v>
      </c>
      <c r="AA56" s="201"/>
      <c r="AB56" s="201">
        <f>VLOOKUP($AX56,SP_1415,'2014_15'!$BG$1,FALSE)</f>
        <v>104.34999585068608</v>
      </c>
      <c r="AC56" s="201">
        <f>VLOOKUP($AX56,SP_1415,'2014_15'!$AC$1,FALSE)</f>
        <v>108.72744706174626</v>
      </c>
      <c r="AD56" s="202">
        <f t="shared" ref="AD56" si="43">+AB56/AC56-1</f>
        <v>-4.0260774343153893E-2</v>
      </c>
      <c r="AE56" s="201"/>
      <c r="AF56" s="201">
        <f>VLOOKUP($AX56,SP_1314,'2013-14'!$AU$1,FALSE)</f>
        <v>105.51293043986479</v>
      </c>
      <c r="AG56" s="201">
        <f>VLOOKUP($AX56,SP_1314,'2013-14'!$W$1,FALSE)</f>
        <v>111.18769820578157</v>
      </c>
      <c r="AH56" s="202">
        <f t="shared" ref="AH56" si="44">+AF56/AG56-1</f>
        <v>-5.1037730409835058E-2</v>
      </c>
      <c r="AI56" s="201"/>
      <c r="AJ56" s="201">
        <f>VLOOKUP($AX56,SP_1213,'2012-13'!$AF$1,FALSE)</f>
        <v>109.120138231502</v>
      </c>
      <c r="AK56" s="201">
        <f>VLOOKUP($AX56,SP_1213,'2012-13'!$R$1,FALSE)</f>
        <v>111.26809171924401</v>
      </c>
      <c r="AL56" s="202">
        <f t="shared" ref="AL56" si="45">+AJ56/AK56-1</f>
        <v>-1.9304307771915608E-2</v>
      </c>
      <c r="AM56" s="203"/>
      <c r="AN56" s="201">
        <f>VLOOKUP($AX56,SP_1112,'2011-12'!$AT$1,FALSE)</f>
        <v>111.26809171924401</v>
      </c>
      <c r="AO56" s="201">
        <f>VLOOKUP($AX56,SP_1112,'2011-12'!$AD$1,FALSE)</f>
        <v>117.370367463253</v>
      </c>
      <c r="AP56" s="202">
        <f t="shared" ref="AP56" si="46">+AN56/AO56-1</f>
        <v>-5.1991621700592572E-2</v>
      </c>
      <c r="AQ56" s="188"/>
      <c r="AR56" s="201"/>
      <c r="AS56" s="200"/>
      <c r="AX56" s="218" t="s">
        <v>318</v>
      </c>
      <c r="AY56" s="306">
        <f>+AY45</f>
        <v>2722679</v>
      </c>
    </row>
    <row r="57" spans="1:51" x14ac:dyDescent="0.25">
      <c r="A57" s="188"/>
      <c r="B57" s="217"/>
      <c r="C57" s="188"/>
      <c r="D57" s="188"/>
      <c r="E57" s="315"/>
      <c r="F57" s="214"/>
      <c r="G57" s="217"/>
      <c r="H57" s="203"/>
      <c r="I57" s="212"/>
      <c r="J57" s="481"/>
      <c r="K57" s="214"/>
      <c r="L57" s="203"/>
      <c r="M57" s="212"/>
      <c r="N57" s="481"/>
      <c r="O57" s="211"/>
      <c r="P57" s="203"/>
      <c r="Q57" s="212"/>
      <c r="R57" s="481"/>
      <c r="S57" s="211"/>
      <c r="T57" s="203"/>
      <c r="U57" s="212"/>
      <c r="V57" s="203"/>
      <c r="W57" s="211"/>
      <c r="X57" s="203"/>
      <c r="Y57" s="212"/>
      <c r="Z57" s="203"/>
      <c r="AA57" s="201"/>
      <c r="AB57" s="203"/>
      <c r="AC57" s="212"/>
      <c r="AD57" s="203"/>
      <c r="AE57" s="201"/>
      <c r="AF57" s="203"/>
      <c r="AG57" s="212"/>
      <c r="AH57" s="203"/>
      <c r="AI57" s="201"/>
      <c r="AJ57" s="201"/>
      <c r="AK57" s="201"/>
      <c r="AL57" s="203"/>
      <c r="AM57" s="203"/>
      <c r="AN57" s="201"/>
      <c r="AO57" s="201"/>
      <c r="AP57" s="203"/>
      <c r="AQ57" s="188"/>
      <c r="AR57" s="212"/>
      <c r="AS57" s="214"/>
      <c r="AX57" s="218"/>
      <c r="AY57" s="218"/>
    </row>
    <row r="58" spans="1:51" x14ac:dyDescent="0.25">
      <c r="A58" s="188"/>
      <c r="B58" s="217"/>
      <c r="C58" s="188"/>
      <c r="D58" s="191" t="s">
        <v>946</v>
      </c>
      <c r="E58" s="315"/>
      <c r="F58" s="223"/>
      <c r="G58" s="217"/>
      <c r="H58" s="204">
        <f>SUBTOTAL(9,H59:H62)</f>
        <v>1015.1434714829895</v>
      </c>
      <c r="I58" s="204">
        <f>SUBTOTAL(9,I59:I62)</f>
        <v>990.29961358278251</v>
      </c>
      <c r="J58" s="480">
        <f>+H58/I58-1</f>
        <v>2.5087213565927691E-2</v>
      </c>
      <c r="K58" s="223"/>
      <c r="L58" s="204">
        <f>SUBTOTAL(9,L59:L62)</f>
        <v>990.29961358278251</v>
      </c>
      <c r="M58" s="204">
        <f>SUBTOTAL(9,M59:M62)</f>
        <v>977.0287283743196</v>
      </c>
      <c r="N58" s="480">
        <f>+L58/M58-1</f>
        <v>1.3582901733651509E-2</v>
      </c>
      <c r="O58" s="221"/>
      <c r="P58" s="204">
        <f>SUBTOTAL(9,P59:P62)</f>
        <v>977.0287283743196</v>
      </c>
      <c r="Q58" s="204">
        <f>SUBTOTAL(9,Q59:Q62)</f>
        <v>992.35745962892008</v>
      </c>
      <c r="R58" s="480">
        <f>+P58/Q58-1</f>
        <v>-1.544678392434562E-2</v>
      </c>
      <c r="S58" s="221"/>
      <c r="T58" s="204">
        <f>SUBTOTAL(9,T59:T62)</f>
        <v>992.35745962892008</v>
      </c>
      <c r="U58" s="204">
        <f>SUBTOTAL(9,U59:U62)</f>
        <v>1029.6035007225069</v>
      </c>
      <c r="V58" s="205">
        <f>+T58/U58-1</f>
        <v>-3.6175130589056859E-2</v>
      </c>
      <c r="W58" s="221"/>
      <c r="X58" s="204">
        <f>SUBTOTAL(9,X59:X62)</f>
        <v>1034.0616817302509</v>
      </c>
      <c r="Y58" s="204">
        <f>SUBTOTAL(9,Y59:Y62)</f>
        <v>1124.0537279900548</v>
      </c>
      <c r="Z58" s="205">
        <f>+X58/Y58-1</f>
        <v>-8.0060271158675422E-2</v>
      </c>
      <c r="AA58" s="204"/>
      <c r="AB58" s="204">
        <f>SUBTOTAL(9,AB59:AB62)</f>
        <v>1112.6708793495402</v>
      </c>
      <c r="AC58" s="204">
        <f>SUBTOTAL(9,AC59:AC62)</f>
        <v>1176.1795784622104</v>
      </c>
      <c r="AD58" s="205">
        <f>+AB58/AC58-1</f>
        <v>-5.3995750543215815E-2</v>
      </c>
      <c r="AE58" s="204"/>
      <c r="AF58" s="204">
        <f>SUBTOTAL(9,AF59:AF62)</f>
        <v>1153.7243611281938</v>
      </c>
      <c r="AG58" s="204">
        <f>SUBTOTAL(9,AG59:AG62)</f>
        <v>1181.9259181293608</v>
      </c>
      <c r="AH58" s="205">
        <f>+AF58/AG58-1</f>
        <v>-2.386068074875769E-2</v>
      </c>
      <c r="AI58" s="201"/>
      <c r="AJ58" s="204">
        <f>SUBTOTAL(9,AJ59:AJ62)</f>
        <v>1193.450017876019</v>
      </c>
      <c r="AK58" s="204">
        <f>SUBTOTAL(9,AK59:AK62)</f>
        <v>1239.6455502105177</v>
      </c>
      <c r="AL58" s="205">
        <f>+AJ58/AK58-1</f>
        <v>-3.7265113666284488E-2</v>
      </c>
      <c r="AM58" s="203"/>
      <c r="AN58" s="204">
        <f>SUBTOTAL(9,AN59:AN62)</f>
        <v>1254.9188892111567</v>
      </c>
      <c r="AO58" s="204">
        <f>SUBTOTAL(9,AO59:AO62)</f>
        <v>1375.3636969941631</v>
      </c>
      <c r="AP58" s="205">
        <f>+AN58/AO58-1</f>
        <v>-8.7573060163094851E-2</v>
      </c>
      <c r="AQ58" s="188"/>
      <c r="AR58" s="204" t="e">
        <f>+#REF!/$AB$6*$Y$6*(1+$Z$6)</f>
        <v>#REF!</v>
      </c>
      <c r="AS58" s="200" t="e">
        <f t="shared" si="41"/>
        <v>#REF!</v>
      </c>
      <c r="AX58" s="218"/>
      <c r="AY58" s="306">
        <f>SUM(AY59:AY62)</f>
        <v>1360525</v>
      </c>
    </row>
    <row r="59" spans="1:51" x14ac:dyDescent="0.25">
      <c r="A59" s="188" t="s">
        <v>76</v>
      </c>
      <c r="B59" s="217">
        <v>1</v>
      </c>
      <c r="C59" s="188">
        <v>1</v>
      </c>
      <c r="D59" s="188" t="s">
        <v>77</v>
      </c>
      <c r="E59" s="534">
        <f t="shared" ref="E59:E63" si="47">+AN59-AO59+AJ59-AK59+AF59-AG59+AB59-AC59+X59-Y59+T59-U59+P59-Q59+L59-M59+H59-I59</f>
        <v>-60.083218741680668</v>
      </c>
      <c r="F59" s="504">
        <f t="shared" ref="F59:F63" si="48">((100*(1+AP59)*(1+AL59)*(1+AH59)*(1+AD59)*(1+Z59)*(1+V59)*(1+R59)*(1+N59)*(1+J59)-100)/100)</f>
        <v>-0.25762628818130151</v>
      </c>
      <c r="G59" s="217">
        <v>1</v>
      </c>
      <c r="H59" s="201">
        <f>VLOOKUP($A59,SP_1920,'2019_20'!$K$3,FALSE)</f>
        <v>174.13483846571103</v>
      </c>
      <c r="I59" s="201">
        <f>VLOOKUP($A59,SP_1920,'2019_20'!$C$3,FALSE)</f>
        <v>169.99451971110474</v>
      </c>
      <c r="J59" s="481">
        <f t="shared" ref="J59:J63" si="49">+H59/I59-1</f>
        <v>2.4355601354929091E-2</v>
      </c>
      <c r="K59" s="415"/>
      <c r="L59" s="201">
        <f>VLOOKUP($A59,SP_201819,'2018_19'!$K$3,FALSE)</f>
        <v>169.99451971110474</v>
      </c>
      <c r="M59" s="201">
        <f>VLOOKUP($A59,SP_201819,'2018_19'!$C$3,FALSE)</f>
        <v>168.12576198828378</v>
      </c>
      <c r="N59" s="481">
        <f t="shared" ref="N59:N63" si="50">+L59/M59-1</f>
        <v>1.1115237193400462E-2</v>
      </c>
      <c r="O59" s="211"/>
      <c r="P59" s="201">
        <f>VLOOKUP($A59,SP_1718,'2017_18'!$M$2,FALSE)</f>
        <v>168.12576198828378</v>
      </c>
      <c r="Q59" s="201">
        <f>VLOOKUP($A59,SP_1718,'2017_18'!$C$2,FALSE)</f>
        <v>171.38348108432436</v>
      </c>
      <c r="R59" s="481">
        <f t="shared" ref="R59:R63" si="51">+P59/Q59-1</f>
        <v>-1.9008361105920746E-2</v>
      </c>
      <c r="S59" s="211"/>
      <c r="T59" s="201">
        <f>VLOOKUP($D59,SP_1617,'2016_17'!$P$2,FALSE)</f>
        <v>171.38348108432436</v>
      </c>
      <c r="U59" s="201">
        <f>VLOOKUP($D59,SP_1617,'2016_17'!$G$2,FALSE)</f>
        <v>178.79311883251307</v>
      </c>
      <c r="V59" s="202">
        <f t="shared" ref="V59:V62" si="52">+T59/U59-1</f>
        <v>-4.1442521930219245E-2</v>
      </c>
      <c r="W59" s="211"/>
      <c r="X59" s="201">
        <f>VLOOKUP($AX59,SP_1516,'2015_16'!$AW$1,FALSE)</f>
        <v>179.29040439219023</v>
      </c>
      <c r="Y59" s="201">
        <f>VLOOKUP($AX59,SP_1516,'2015_16'!$Z$1,FALSE)</f>
        <v>194.08383141780078</v>
      </c>
      <c r="Z59" s="202">
        <f t="shared" si="36"/>
        <v>-7.622184144626154E-2</v>
      </c>
      <c r="AA59" s="201"/>
      <c r="AB59" s="201">
        <f>VLOOKUP($AX59,SP_1415,'2014_15'!$BG$1,FALSE)</f>
        <v>192.58700865392507</v>
      </c>
      <c r="AC59" s="201">
        <f>VLOOKUP($AX59,SP_1415,'2014_15'!$AC$1,FALSE)</f>
        <v>202.52180348704684</v>
      </c>
      <c r="AD59" s="202">
        <f t="shared" ref="AD59:AD62" si="53">+AB59/AC59-1</f>
        <v>-4.9055433351190669E-2</v>
      </c>
      <c r="AE59" s="201"/>
      <c r="AF59" s="201">
        <f>VLOOKUP($AX59,SP_1314,'2013-14'!$AU$1,FALSE)</f>
        <v>198.79866812868096</v>
      </c>
      <c r="AG59" s="201">
        <f>VLOOKUP($AX59,SP_1314,'2013-14'!$W$1,FALSE)</f>
        <v>202.92224251823612</v>
      </c>
      <c r="AH59" s="202">
        <f t="shared" ref="AH59:AH62" si="54">+AF59/AG59-1</f>
        <v>-2.0320958108791753E-2</v>
      </c>
      <c r="AI59" s="201"/>
      <c r="AJ59" s="201">
        <f>VLOOKUP($AX59,SP_1213,'2012-13'!$AF$1,FALSE)</f>
        <v>203.8812133697279</v>
      </c>
      <c r="AK59" s="201">
        <f>VLOOKUP($AX59,SP_1213,'2012-13'!$R$1,FALSE)</f>
        <v>210.07567783515995</v>
      </c>
      <c r="AL59" s="202">
        <f t="shared" ref="AL59:AL62" si="55">+AJ59/AK59-1</f>
        <v>-2.948682364977373E-2</v>
      </c>
      <c r="AM59" s="212"/>
      <c r="AN59" s="201">
        <f>VLOOKUP($AX59,SP_1112,'2011-12'!$AT$1,FALSE)</f>
        <v>212.78197328526295</v>
      </c>
      <c r="AO59" s="201">
        <f>VLOOKUP($AX59,SP_1112,'2011-12'!$AD$1,FALSE)</f>
        <v>233.16065094642204</v>
      </c>
      <c r="AP59" s="202">
        <f t="shared" ref="AP59:AP62" si="56">+AN59/AO59-1</f>
        <v>-8.7401873251082618E-2</v>
      </c>
      <c r="AQ59" s="188"/>
      <c r="AR59" s="201"/>
      <c r="AS59" s="200"/>
      <c r="AX59" s="218" t="s">
        <v>76</v>
      </c>
      <c r="AY59" s="306">
        <f>VLOOKUP(A59,PopulationsOtherdata!$G$4:$M$441,6,FALSE)</f>
        <v>235097</v>
      </c>
    </row>
    <row r="60" spans="1:51" x14ac:dyDescent="0.25">
      <c r="A60" s="188" t="s">
        <v>234</v>
      </c>
      <c r="B60" s="217">
        <v>1</v>
      </c>
      <c r="C60" s="188">
        <v>1</v>
      </c>
      <c r="D60" s="188" t="s">
        <v>235</v>
      </c>
      <c r="E60" s="534">
        <f t="shared" si="47"/>
        <v>-79.2178177005664</v>
      </c>
      <c r="F60" s="504">
        <f t="shared" si="48"/>
        <v>-0.26226858921988183</v>
      </c>
      <c r="G60" s="217">
        <v>1</v>
      </c>
      <c r="H60" s="201">
        <f>VLOOKUP($A60,SP_1920,'2019_20'!$K$3,FALSE)</f>
        <v>224.17090523696365</v>
      </c>
      <c r="I60" s="201">
        <f>VLOOKUP($A60,SP_1920,'2019_20'!$C$3,FALSE)</f>
        <v>217.54624888497838</v>
      </c>
      <c r="J60" s="481">
        <f t="shared" si="49"/>
        <v>3.0451714915516126E-2</v>
      </c>
      <c r="K60" s="415"/>
      <c r="L60" s="201">
        <f>VLOOKUP($A60,SP_201819,'2018_19'!$K$3,FALSE)</f>
        <v>217.54624888497838</v>
      </c>
      <c r="M60" s="201">
        <f>VLOOKUP($A60,SP_201819,'2018_19'!$C$3,FALSE)</f>
        <v>213.51004204957368</v>
      </c>
      <c r="N60" s="481">
        <f t="shared" si="50"/>
        <v>1.890406088940555E-2</v>
      </c>
      <c r="O60" s="211"/>
      <c r="P60" s="201">
        <f>VLOOKUP($A60,SP_1718,'2017_18'!$M$2,FALSE)</f>
        <v>213.51004204957368</v>
      </c>
      <c r="Q60" s="201">
        <f>VLOOKUP($A60,SP_1718,'2017_18'!$C$2,FALSE)</f>
        <v>214.85120774423905</v>
      </c>
      <c r="R60" s="481">
        <f t="shared" si="51"/>
        <v>-6.2423000026227138E-3</v>
      </c>
      <c r="S60" s="211"/>
      <c r="T60" s="201">
        <f>VLOOKUP($D60,SP_1617,'2016_17'!$P$2,FALSE)</f>
        <v>214.85120774423905</v>
      </c>
      <c r="U60" s="201">
        <f>VLOOKUP($D60,SP_1617,'2016_17'!$G$2,FALSE)</f>
        <v>222.55010956470804</v>
      </c>
      <c r="V60" s="202">
        <f t="shared" si="52"/>
        <v>-3.4594014963764685E-2</v>
      </c>
      <c r="W60" s="211"/>
      <c r="X60" s="201">
        <f>VLOOKUP($AX60,SP_1516,'2015_16'!$AW$1,FALSE)</f>
        <v>224.25086286256862</v>
      </c>
      <c r="Y60" s="201">
        <f>VLOOKUP($AX60,SP_1516,'2015_16'!$Z$1,FALSE)</f>
        <v>243.43522558199143</v>
      </c>
      <c r="Z60" s="202">
        <f t="shared" si="36"/>
        <v>-7.8806847585668471E-2</v>
      </c>
      <c r="AA60" s="201"/>
      <c r="AB60" s="201">
        <f>VLOOKUP($AX60,SP_1415,'2014_15'!$BG$1,FALSE)</f>
        <v>238.41554073098311</v>
      </c>
      <c r="AC60" s="201">
        <f>VLOOKUP($AX60,SP_1415,'2014_15'!$AC$1,FALSE)</f>
        <v>252.00724783837674</v>
      </c>
      <c r="AD60" s="202">
        <f t="shared" si="53"/>
        <v>-5.3933794460191864E-2</v>
      </c>
      <c r="AE60" s="201"/>
      <c r="AF60" s="201">
        <f>VLOOKUP($AX60,SP_1314,'2013-14'!$AU$1,FALSE)</f>
        <v>247.50629850755482</v>
      </c>
      <c r="AG60" s="201">
        <f>VLOOKUP($AX60,SP_1314,'2013-14'!$W$1,FALSE)</f>
        <v>252.77435330567624</v>
      </c>
      <c r="AH60" s="202">
        <f t="shared" si="54"/>
        <v>-2.0840938683960752E-2</v>
      </c>
      <c r="AI60" s="201"/>
      <c r="AJ60" s="201">
        <f>VLOOKUP($AX60,SP_1213,'2012-13'!$AF$1,FALSE)</f>
        <v>256.61200689082483</v>
      </c>
      <c r="AK60" s="201">
        <f>VLOOKUP($AX60,SP_1213,'2012-13'!$R$1,FALSE)</f>
        <v>269.07180716672173</v>
      </c>
      <c r="AL60" s="202">
        <f t="shared" si="55"/>
        <v>-4.6306598997109316E-2</v>
      </c>
      <c r="AM60" s="203"/>
      <c r="AN60" s="201">
        <f>VLOOKUP($AX60,SP_1112,'2011-12'!$AT$1,FALSE)</f>
        <v>272.82421461877675</v>
      </c>
      <c r="AO60" s="201">
        <f>VLOOKUP($AX60,SP_1112,'2011-12'!$AD$1,FALSE)</f>
        <v>303.158903090764</v>
      </c>
      <c r="AP60" s="202">
        <f t="shared" si="56"/>
        <v>-0.10006200762279849</v>
      </c>
      <c r="AQ60" s="188"/>
      <c r="AR60" s="201"/>
      <c r="AS60" s="200"/>
      <c r="AX60" s="218" t="s">
        <v>234</v>
      </c>
      <c r="AY60" s="306">
        <f>VLOOKUP(A60,PopulationsOtherdata!$G$4:$M$441,6,FALSE)</f>
        <v>304436</v>
      </c>
    </row>
    <row r="61" spans="1:51" x14ac:dyDescent="0.25">
      <c r="A61" s="188" t="s">
        <v>570</v>
      </c>
      <c r="B61" s="217">
        <v>1</v>
      </c>
      <c r="C61" s="188">
        <v>1</v>
      </c>
      <c r="D61" s="188" t="s">
        <v>571</v>
      </c>
      <c r="E61" s="534">
        <f t="shared" si="47"/>
        <v>-57.243194247179076</v>
      </c>
      <c r="F61" s="504">
        <f t="shared" si="48"/>
        <v>-0.22393741072984355</v>
      </c>
      <c r="G61" s="217">
        <v>1</v>
      </c>
      <c r="H61" s="201">
        <f>VLOOKUP($A61,SP_1920,'2019_20'!$K$3,FALSE)</f>
        <v>199.34053200250543</v>
      </c>
      <c r="I61" s="201">
        <f>VLOOKUP($A61,SP_1920,'2019_20'!$C$3,FALSE)</f>
        <v>193.93304047721335</v>
      </c>
      <c r="J61" s="481">
        <f t="shared" si="49"/>
        <v>2.7883291635018903E-2</v>
      </c>
      <c r="K61" s="415"/>
      <c r="L61" s="201">
        <f>VLOOKUP($A61,SP_201819,'2018_19'!$K$3,FALSE)</f>
        <v>193.93304047721335</v>
      </c>
      <c r="M61" s="201">
        <f>VLOOKUP($A61,SP_201819,'2018_19'!$C$3,FALSE)</f>
        <v>190.99116542039133</v>
      </c>
      <c r="N61" s="481">
        <f t="shared" si="50"/>
        <v>1.5403199673380996E-2</v>
      </c>
      <c r="O61" s="211"/>
      <c r="P61" s="201">
        <f>VLOOKUP($A61,SP_1718,'2017_18'!$M$2,FALSE)</f>
        <v>190.99116542039133</v>
      </c>
      <c r="Q61" s="201">
        <f>VLOOKUP($A61,SP_1718,'2017_18'!$C$2,FALSE)</f>
        <v>193.48060300108011</v>
      </c>
      <c r="R61" s="481">
        <f t="shared" si="51"/>
        <v>-1.2866600279692553E-2</v>
      </c>
      <c r="S61" s="211"/>
      <c r="T61" s="201">
        <f>VLOOKUP($D61,SP_1617,'2016_17'!$P$2,FALSE)</f>
        <v>193.48060300108011</v>
      </c>
      <c r="U61" s="201">
        <f>VLOOKUP($D61,SP_1617,'2016_17'!$G$2,FALSE)</f>
        <v>199.66117704040008</v>
      </c>
      <c r="V61" s="202">
        <f t="shared" si="52"/>
        <v>-3.0955312048818406E-2</v>
      </c>
      <c r="W61" s="211"/>
      <c r="X61" s="201">
        <f>VLOOKUP($AX61,SP_1516,'2015_16'!$AW$1,FALSE)</f>
        <v>200.32310273025254</v>
      </c>
      <c r="Y61" s="201">
        <f>VLOOKUP($AX61,SP_1516,'2015_16'!$Z$1,FALSE)</f>
        <v>216.58201031151881</v>
      </c>
      <c r="Z61" s="202">
        <f t="shared" si="36"/>
        <v>-7.5070443560295796E-2</v>
      </c>
      <c r="AA61" s="201"/>
      <c r="AB61" s="201">
        <f>VLOOKUP($AX61,SP_1415,'2014_15'!$BG$1,FALSE)</f>
        <v>215.03105675650477</v>
      </c>
      <c r="AC61" s="201">
        <f>VLOOKUP($AX61,SP_1415,'2014_15'!$AC$1,FALSE)</f>
        <v>225.82615860734509</v>
      </c>
      <c r="AD61" s="202">
        <f t="shared" si="53"/>
        <v>-4.7802707699643787E-2</v>
      </c>
      <c r="AE61" s="201"/>
      <c r="AF61" s="201">
        <f>VLOOKUP($AX61,SP_1314,'2013-14'!$AU$1,FALSE)</f>
        <v>220.84664362926344</v>
      </c>
      <c r="AG61" s="201">
        <f>VLOOKUP($AX61,SP_1314,'2013-14'!$W$1,FALSE)</f>
        <v>226.05561830865264</v>
      </c>
      <c r="AH61" s="202">
        <f t="shared" si="54"/>
        <v>-2.3042889702820646E-2</v>
      </c>
      <c r="AI61" s="201"/>
      <c r="AJ61" s="201">
        <f>VLOOKUP($AX61,SP_1213,'2012-13'!$AF$1,FALSE)</f>
        <v>228.66871761653437</v>
      </c>
      <c r="AK61" s="201">
        <f>VLOOKUP($AX61,SP_1213,'2012-13'!$R$1,FALSE)</f>
        <v>236.71852535669527</v>
      </c>
      <c r="AL61" s="202">
        <f t="shared" si="55"/>
        <v>-3.4005820744410165E-2</v>
      </c>
      <c r="AM61" s="203"/>
      <c r="AN61" s="201">
        <f>VLOOKUP($AX61,SP_1112,'2011-12'!$AT$1,FALSE)</f>
        <v>239.75333215669528</v>
      </c>
      <c r="AO61" s="201">
        <f>VLOOKUP($AX61,SP_1112,'2011-12'!$AD$1,FALSE)</f>
        <v>256.36308951432301</v>
      </c>
      <c r="AP61" s="202">
        <f t="shared" si="56"/>
        <v>-6.4789971868004614E-2</v>
      </c>
      <c r="AQ61" s="188"/>
      <c r="AR61" s="201"/>
      <c r="AS61" s="200"/>
      <c r="AX61" s="218" t="s">
        <v>570</v>
      </c>
      <c r="AY61" s="306">
        <f>VLOOKUP(A61,PopulationsOtherdata!$G$4:$M$441,6,FALSE)</f>
        <v>259768</v>
      </c>
    </row>
    <row r="62" spans="1:51" x14ac:dyDescent="0.25">
      <c r="A62" s="188" t="s">
        <v>598</v>
      </c>
      <c r="B62" s="217">
        <v>1</v>
      </c>
      <c r="C62" s="188">
        <v>1</v>
      </c>
      <c r="D62" s="188" t="s">
        <v>599</v>
      </c>
      <c r="E62" s="534">
        <f t="shared" si="47"/>
        <v>-166.25844104123729</v>
      </c>
      <c r="F62" s="504">
        <f t="shared" si="48"/>
        <v>-0.28565450345197191</v>
      </c>
      <c r="G62" s="217">
        <v>1</v>
      </c>
      <c r="H62" s="201">
        <f>VLOOKUP($A62,SP_1920,'2019_20'!$K$3,FALSE)</f>
        <v>417.49719577780934</v>
      </c>
      <c r="I62" s="201">
        <f>VLOOKUP($A62,SP_1920,'2019_20'!$C$3,FALSE)</f>
        <v>408.82580450948603</v>
      </c>
      <c r="J62" s="481">
        <f t="shared" si="49"/>
        <v>2.1210479310931341E-2</v>
      </c>
      <c r="K62" s="415"/>
      <c r="L62" s="201">
        <f>VLOOKUP($A62,SP_201819,'2018_19'!$K$3,FALSE)</f>
        <v>408.82580450948603</v>
      </c>
      <c r="M62" s="201">
        <f>VLOOKUP($A62,SP_201819,'2018_19'!$C$3,FALSE)</f>
        <v>404.40175891607072</v>
      </c>
      <c r="N62" s="481">
        <f t="shared" si="50"/>
        <v>1.0939728860906106E-2</v>
      </c>
      <c r="O62" s="211"/>
      <c r="P62" s="201">
        <f>VLOOKUP($A62,SP_1718,'2017_18'!$M$2,FALSE)</f>
        <v>404.40175891607072</v>
      </c>
      <c r="Q62" s="201">
        <f>VLOOKUP($A62,SP_1718,'2017_18'!$C$2,FALSE)</f>
        <v>412.64216779927654</v>
      </c>
      <c r="R62" s="481">
        <f t="shared" si="51"/>
        <v>-1.9969866209151532E-2</v>
      </c>
      <c r="S62" s="211"/>
      <c r="T62" s="201">
        <f>VLOOKUP($D62,SP_1617,'2016_17'!$P$2,FALSE)</f>
        <v>412.64216779927654</v>
      </c>
      <c r="U62" s="201">
        <f>VLOOKUP($D62,SP_1617,'2016_17'!$G$2,FALSE)</f>
        <v>428.59909528488566</v>
      </c>
      <c r="V62" s="202">
        <f t="shared" si="52"/>
        <v>-3.7230427364767782E-2</v>
      </c>
      <c r="W62" s="211"/>
      <c r="X62" s="201">
        <f>VLOOKUP($AX62,SP_1516,'2015_16'!$AW$1,FALSE)</f>
        <v>430.19731174523957</v>
      </c>
      <c r="Y62" s="201">
        <f>VLOOKUP($AX62,SP_1516,'2015_16'!$Z$1,FALSE)</f>
        <v>469.95266067874371</v>
      </c>
      <c r="Z62" s="202">
        <f t="shared" si="36"/>
        <v>-8.4594369305381223E-2</v>
      </c>
      <c r="AA62" s="201"/>
      <c r="AB62" s="201">
        <f>VLOOKUP($AX62,SP_1415,'2014_15'!$BG$1,FALSE)</f>
        <v>466.63727320812728</v>
      </c>
      <c r="AC62" s="201">
        <f>VLOOKUP($AX62,SP_1415,'2014_15'!$AC$1,FALSE)</f>
        <v>495.82436852944193</v>
      </c>
      <c r="AD62" s="202">
        <f t="shared" si="53"/>
        <v>-5.8865794369647895E-2</v>
      </c>
      <c r="AE62" s="201"/>
      <c r="AF62" s="201">
        <f>VLOOKUP($AX62,SP_1314,'2013-14'!$AU$1,FALSE)</f>
        <v>486.57275086269442</v>
      </c>
      <c r="AG62" s="201">
        <f>VLOOKUP($AX62,SP_1314,'2013-14'!$W$1,FALSE)</f>
        <v>500.17370399679561</v>
      </c>
      <c r="AH62" s="202">
        <f t="shared" si="54"/>
        <v>-2.7192459390444679E-2</v>
      </c>
      <c r="AI62" s="201"/>
      <c r="AJ62" s="201">
        <f>VLOOKUP($AX62,SP_1213,'2012-13'!$AF$1,FALSE)</f>
        <v>504.28807999893195</v>
      </c>
      <c r="AK62" s="201">
        <f>VLOOKUP($AX62,SP_1213,'2012-13'!$R$1,FALSE)</f>
        <v>523.77953985194074</v>
      </c>
      <c r="AL62" s="202">
        <f t="shared" si="55"/>
        <v>-3.7213098966253133E-2</v>
      </c>
      <c r="AM62" s="203"/>
      <c r="AN62" s="201">
        <f>VLOOKUP($AX62,SP_1112,'2011-12'!$AT$1,FALSE)</f>
        <v>529.55936915042173</v>
      </c>
      <c r="AO62" s="201">
        <f>VLOOKUP($AX62,SP_1112,'2011-12'!$AD$1,FALSE)</f>
        <v>582.68105344265393</v>
      </c>
      <c r="AP62" s="202">
        <f t="shared" si="56"/>
        <v>-9.1167687671279807E-2</v>
      </c>
      <c r="AQ62" s="188"/>
      <c r="AR62" s="201"/>
      <c r="AS62" s="200"/>
      <c r="AX62" s="218" t="s">
        <v>598</v>
      </c>
      <c r="AY62" s="306">
        <f>VLOOKUP(A62,PopulationsOtherdata!$G$4:$M$441,6,FALSE)</f>
        <v>561224</v>
      </c>
    </row>
    <row r="63" spans="1:51" x14ac:dyDescent="0.25">
      <c r="A63" s="188" t="s">
        <v>642</v>
      </c>
      <c r="B63" s="217"/>
      <c r="C63" s="188">
        <v>1</v>
      </c>
      <c r="D63" s="188" t="s">
        <v>947</v>
      </c>
      <c r="E63" s="534">
        <f t="shared" si="47"/>
        <v>-12.515899635299647</v>
      </c>
      <c r="F63" s="504">
        <f t="shared" si="48"/>
        <v>-0.2050970403528295</v>
      </c>
      <c r="G63" s="217"/>
      <c r="H63" s="201">
        <f>VLOOKUP($A63,SP_1920,'2019_20'!$K$3,FALSE)</f>
        <v>49.2840283354913</v>
      </c>
      <c r="I63" s="201">
        <f>VLOOKUP($A63,SP_1920,'2019_20'!$C$3,FALSE)</f>
        <v>48.689203512192059</v>
      </c>
      <c r="J63" s="481">
        <f t="shared" si="49"/>
        <v>1.2216770462270876E-2</v>
      </c>
      <c r="K63" s="415"/>
      <c r="L63" s="201">
        <f>VLOOKUP($A63,SP_201819,'2018_19'!$K$3,FALSE)</f>
        <v>48.689203512192059</v>
      </c>
      <c r="M63" s="201">
        <f>VLOOKUP($A63,SP_201819,'2018_19'!$C$3,FALSE)</f>
        <v>48.662093996289585</v>
      </c>
      <c r="N63" s="481">
        <f t="shared" si="50"/>
        <v>5.5709719159513504E-4</v>
      </c>
      <c r="O63" s="211"/>
      <c r="P63" s="201">
        <f>VLOOKUP($A63,SP_1718,'2017_18'!$M$2,FALSE)</f>
        <v>48.662093996289585</v>
      </c>
      <c r="Q63" s="201">
        <f>VLOOKUP($A63,SP_1718,'2017_18'!$C$2,FALSE)</f>
        <v>49.88273446579101</v>
      </c>
      <c r="R63" s="481">
        <f t="shared" si="51"/>
        <v>-2.4470199610619359E-2</v>
      </c>
      <c r="S63" s="211"/>
      <c r="T63" s="201">
        <f>VLOOKUP($D63,SP_1617,'2016_17'!$P$2,FALSE)</f>
        <v>49.88273446579101</v>
      </c>
      <c r="U63" s="201">
        <f>VLOOKUP($D63,SP_1617,'2016_17'!$G$2,FALSE)</f>
        <v>50.806294318080006</v>
      </c>
      <c r="V63" s="202">
        <f t="shared" ref="V63" si="57">+T63/U63-1</f>
        <v>-1.8178059720453499E-2</v>
      </c>
      <c r="W63" s="211"/>
      <c r="X63" s="201">
        <f>VLOOKUP($AX63,SP_1516,'2015_16'!$AW$1,FALSE)</f>
        <v>50.796347865780113</v>
      </c>
      <c r="Y63" s="201">
        <f>VLOOKUP($AX63,SP_1516,'2015_16'!$Z$1,FALSE)</f>
        <v>53.142662143976025</v>
      </c>
      <c r="Z63" s="202">
        <f t="shared" ref="Z63" si="58">+X63/Y63-1</f>
        <v>-4.4151237132968424E-2</v>
      </c>
      <c r="AA63" s="201"/>
      <c r="AB63" s="201">
        <f>VLOOKUP($AX63,SP_1415,'2014_15'!$BG$1,FALSE)</f>
        <v>52.863979700013253</v>
      </c>
      <c r="AC63" s="201">
        <f>VLOOKUP($AX63,SP_1415,'2014_15'!$AC$1,FALSE)</f>
        <v>54.941921059384399</v>
      </c>
      <c r="AD63" s="202">
        <f t="shared" ref="AD63" si="59">+AB63/AC63-1</f>
        <v>-3.7820689908625305E-2</v>
      </c>
      <c r="AE63" s="201"/>
      <c r="AF63" s="201">
        <f>VLOOKUP($AX63,SP_1314,'2013-14'!$AU$1,FALSE)</f>
        <v>54.479009654449065</v>
      </c>
      <c r="AG63" s="201">
        <f>VLOOKUP($AX63,SP_1314,'2013-14'!$W$1,FALSE)</f>
        <v>57.00108844534595</v>
      </c>
      <c r="AH63" s="202">
        <f t="shared" ref="AH63" si="60">+AF63/AG63-1</f>
        <v>-4.4246151427706826E-2</v>
      </c>
      <c r="AI63" s="201"/>
      <c r="AJ63" s="201">
        <f>VLOOKUP($AX63,SP_1213,'2012-13'!$AF$1,FALSE)</f>
        <v>55.694825317189</v>
      </c>
      <c r="AK63" s="201">
        <f>VLOOKUP($AX63,SP_1213,'2012-13'!$R$1,FALSE)</f>
        <v>56.826253464998999</v>
      </c>
      <c r="AL63" s="202">
        <f t="shared" ref="AL63" si="61">+AJ63/AK63-1</f>
        <v>-1.9910306923663024E-2</v>
      </c>
      <c r="AM63" s="203"/>
      <c r="AN63" s="201">
        <f>VLOOKUP($AX63,SP_1112,'2011-12'!$AT$1,FALSE)</f>
        <v>56.826253464998999</v>
      </c>
      <c r="AO63" s="201">
        <f>VLOOKUP($AX63,SP_1112,'2011-12'!$AD$1,FALSE)</f>
        <v>59.742124541435999</v>
      </c>
      <c r="AP63" s="202">
        <f t="shared" ref="AP63" si="62">+AN63/AO63-1</f>
        <v>-4.8807622742217838E-2</v>
      </c>
      <c r="AQ63" s="188"/>
      <c r="AR63" s="201"/>
      <c r="AS63" s="200"/>
      <c r="AX63" s="218" t="s">
        <v>642</v>
      </c>
      <c r="AY63" s="306">
        <f>+AY58</f>
        <v>1360525</v>
      </c>
    </row>
    <row r="64" spans="1:51" x14ac:dyDescent="0.25">
      <c r="A64" s="188"/>
      <c r="B64" s="217"/>
      <c r="C64" s="188"/>
      <c r="D64" s="188"/>
      <c r="E64" s="315"/>
      <c r="F64" s="214"/>
      <c r="G64" s="217"/>
      <c r="H64" s="203"/>
      <c r="I64" s="203"/>
      <c r="J64" s="481"/>
      <c r="K64" s="214"/>
      <c r="L64" s="203"/>
      <c r="M64" s="203"/>
      <c r="N64" s="481"/>
      <c r="O64" s="211"/>
      <c r="P64" s="203"/>
      <c r="Q64" s="203"/>
      <c r="R64" s="481"/>
      <c r="S64" s="211"/>
      <c r="T64" s="203"/>
      <c r="U64" s="203"/>
      <c r="V64" s="203"/>
      <c r="W64" s="211"/>
      <c r="X64" s="203"/>
      <c r="Y64" s="203"/>
      <c r="Z64" s="203"/>
      <c r="AA64" s="203"/>
      <c r="AB64" s="203"/>
      <c r="AC64" s="203"/>
      <c r="AD64" s="203"/>
      <c r="AE64" s="201"/>
      <c r="AF64" s="203"/>
      <c r="AG64" s="203"/>
      <c r="AH64" s="203"/>
      <c r="AI64" s="201"/>
      <c r="AJ64" s="201"/>
      <c r="AK64" s="201"/>
      <c r="AL64" s="203"/>
      <c r="AM64" s="203"/>
      <c r="AN64" s="201"/>
      <c r="AO64" s="201"/>
      <c r="AP64" s="203"/>
      <c r="AQ64" s="188"/>
      <c r="AR64" s="212"/>
      <c r="AS64" s="214"/>
      <c r="AX64" s="218"/>
      <c r="AY64" s="218"/>
    </row>
    <row r="65" spans="1:51" x14ac:dyDescent="0.25">
      <c r="A65" s="188"/>
      <c r="B65" s="217"/>
      <c r="C65" s="188"/>
      <c r="D65" s="191" t="s">
        <v>950</v>
      </c>
      <c r="E65" s="315"/>
      <c r="F65" s="223"/>
      <c r="G65" s="217"/>
      <c r="H65" s="204">
        <f>SUBTOTAL(9,H66:H70)</f>
        <v>1595.6288339232565</v>
      </c>
      <c r="I65" s="204">
        <f>SUBTOTAL(9,I66:I70)</f>
        <v>1555.8025618254896</v>
      </c>
      <c r="J65" s="480">
        <f>+H65/I65-1</f>
        <v>2.559853870598916E-2</v>
      </c>
      <c r="K65" s="223"/>
      <c r="L65" s="204">
        <f>SUBTOTAL(9,L66:L70)</f>
        <v>1555.8025618254896</v>
      </c>
      <c r="M65" s="204">
        <f>SUBTOTAL(9,M66:M70)</f>
        <v>1536.0080221913227</v>
      </c>
      <c r="N65" s="480">
        <f>+L65/M65-1</f>
        <v>1.2887002768336764E-2</v>
      </c>
      <c r="O65" s="221"/>
      <c r="P65" s="204">
        <f>SUBTOTAL(9,P66:P70)</f>
        <v>1536.0080221913227</v>
      </c>
      <c r="Q65" s="204">
        <f>SUBTOTAL(9,Q66:Q70)</f>
        <v>1561.5093397639516</v>
      </c>
      <c r="R65" s="480">
        <f>+P65/Q65-1</f>
        <v>-1.6331197594043112E-2</v>
      </c>
      <c r="S65" s="221"/>
      <c r="T65" s="204">
        <f>SUBTOTAL(9,T66:T70)</f>
        <v>1561.5093397639516</v>
      </c>
      <c r="U65" s="204">
        <f>SUBTOTAL(9,U66:U70)</f>
        <v>1611.3657652134252</v>
      </c>
      <c r="V65" s="205">
        <f>+T65/U65-1</f>
        <v>-3.0940477032457059E-2</v>
      </c>
      <c r="W65" s="221"/>
      <c r="X65" s="204">
        <f>SUBTOTAL(9,X66:X70)</f>
        <v>1621.3114457672684</v>
      </c>
      <c r="Y65" s="204">
        <f>SUBTOTAL(9,Y66:Y70)</f>
        <v>1750.3260956259733</v>
      </c>
      <c r="Z65" s="205">
        <f>+X65/Y65-1</f>
        <v>-7.3708922115204523E-2</v>
      </c>
      <c r="AA65" s="204"/>
      <c r="AB65" s="204">
        <f>SUBTOTAL(9,AB66:AB70)</f>
        <v>1733.2619168219871</v>
      </c>
      <c r="AC65" s="204">
        <f>SUBTOTAL(9,AC66:AC70)</f>
        <v>1821.2674842644783</v>
      </c>
      <c r="AD65" s="205">
        <f>+AB65/AC65-1</f>
        <v>-4.8321055640013433E-2</v>
      </c>
      <c r="AE65" s="204"/>
      <c r="AF65" s="204">
        <f>SUBTOTAL(9,AF66:AF70)</f>
        <v>1778.0076001535949</v>
      </c>
      <c r="AG65" s="204">
        <f>SUBTOTAL(9,AG66:AG70)</f>
        <v>1823.2744016452227</v>
      </c>
      <c r="AH65" s="205">
        <f>+AF65/AG65-1</f>
        <v>-2.482720179188691E-2</v>
      </c>
      <c r="AI65" s="201"/>
      <c r="AJ65" s="204">
        <f>SUBTOTAL(9,AJ66:AJ70)</f>
        <v>1842.1557701196216</v>
      </c>
      <c r="AK65" s="204">
        <f>SUBTOTAL(9,AK66:AK70)</f>
        <v>1906.0288114439368</v>
      </c>
      <c r="AL65" s="205">
        <f>+AJ65/AK65-1</f>
        <v>-3.3511057619285078E-2</v>
      </c>
      <c r="AM65" s="203"/>
      <c r="AN65" s="204">
        <f>SUBTOTAL(9,AN66:AN70)</f>
        <v>1932.4601212377756</v>
      </c>
      <c r="AO65" s="204">
        <f>SUBTOTAL(9,AO66:AO70)</f>
        <v>2071.8067040767437</v>
      </c>
      <c r="AP65" s="205">
        <f>+AN65/AO65-1</f>
        <v>-6.725848630799991E-2</v>
      </c>
      <c r="AQ65" s="188"/>
      <c r="AR65" s="204" t="e">
        <f>+#REF!/$AB$6*$Y$6*(1+$Z$6)</f>
        <v>#REF!</v>
      </c>
      <c r="AS65" s="200" t="e">
        <f t="shared" si="41"/>
        <v>#REF!</v>
      </c>
      <c r="AX65" s="218"/>
      <c r="AY65" s="306">
        <f>SUM(AY66:AY70)</f>
        <v>2273284</v>
      </c>
    </row>
    <row r="66" spans="1:51" x14ac:dyDescent="0.25">
      <c r="A66" s="188" t="s">
        <v>114</v>
      </c>
      <c r="B66" s="217">
        <v>1</v>
      </c>
      <c r="C66" s="188">
        <v>1</v>
      </c>
      <c r="D66" s="188" t="s">
        <v>115</v>
      </c>
      <c r="E66" s="534">
        <f t="shared" ref="E66:E71" si="63">+AN66-AO66+AJ66-AK66+AF66-AG66+AB66-AC66+X66-Y66+T66-U66+P66-Q66+L66-M66+H66-I66</f>
        <v>-148.79357011092412</v>
      </c>
      <c r="F66" s="504">
        <f t="shared" ref="F66:F71" si="64">((100*(1+AP66)*(1+AL66)*(1+AH66)*(1+AD66)*(1+Z66)*(1+V66)*(1+R66)*(1+N66)*(1+J66)-100)/100)</f>
        <v>-0.2767727644156126</v>
      </c>
      <c r="G66" s="217">
        <v>1</v>
      </c>
      <c r="H66" s="201">
        <f>VLOOKUP($A66,SP_1920,'2019_20'!$K$3,FALSE)</f>
        <v>390.31342006660668</v>
      </c>
      <c r="I66" s="201">
        <f>VLOOKUP($A66,SP_1920,'2019_20'!$C$3,FALSE)</f>
        <v>380.89845715113347</v>
      </c>
      <c r="J66" s="481">
        <f t="shared" ref="J66:J71" si="65">+H66/I66-1</f>
        <v>2.4717776453837326E-2</v>
      </c>
      <c r="K66" s="415"/>
      <c r="L66" s="201">
        <f>VLOOKUP($A66,SP_201819,'2018_19'!$K$3,FALSE)</f>
        <v>380.89845715113347</v>
      </c>
      <c r="M66" s="201">
        <f>VLOOKUP($A66,SP_201819,'2018_19'!$C$3,FALSE)</f>
        <v>375.92423267853326</v>
      </c>
      <c r="N66" s="481">
        <f t="shared" ref="N66:N71" si="66">+L66/M66-1</f>
        <v>1.3231986768072579E-2</v>
      </c>
      <c r="O66" s="211"/>
      <c r="P66" s="201">
        <f>VLOOKUP($A66,SP_1718,'2017_18'!$M$2,FALSE)</f>
        <v>375.92423267853326</v>
      </c>
      <c r="Q66" s="201">
        <f>VLOOKUP($A66,SP_1718,'2017_18'!$C$2,FALSE)</f>
        <v>382.78738594452295</v>
      </c>
      <c r="R66" s="481">
        <f t="shared" ref="R66:R71" si="67">+P66/Q66-1</f>
        <v>-1.7929413345361245E-2</v>
      </c>
      <c r="S66" s="211"/>
      <c r="T66" s="201">
        <f>VLOOKUP($D66,SP_1617,'2016_17'!$P$2,FALSE)</f>
        <v>382.78738594452295</v>
      </c>
      <c r="U66" s="201">
        <f>VLOOKUP($D66,SP_1617,'2016_17'!$G$2,FALSE)</f>
        <v>396.34886493663271</v>
      </c>
      <c r="V66" s="202">
        <f t="shared" ref="V66:V70" si="68">+T66/U66-1</f>
        <v>-3.4216015717057569E-2</v>
      </c>
      <c r="W66" s="211"/>
      <c r="X66" s="201">
        <f>VLOOKUP($AX66,SP_1516,'2015_16'!$AW$1,FALSE)</f>
        <v>398.7021522109851</v>
      </c>
      <c r="Y66" s="201">
        <f>VLOOKUP($AX66,SP_1516,'2015_16'!$Z$1,FALSE)</f>
        <v>436.14647011909761</v>
      </c>
      <c r="Z66" s="202">
        <f t="shared" si="36"/>
        <v>-8.5852621707307786E-2</v>
      </c>
      <c r="AA66" s="201"/>
      <c r="AB66" s="201">
        <f>VLOOKUP($AX66,SP_1415,'2014_15'!$BG$1,FALSE)</f>
        <v>430.63068641198402</v>
      </c>
      <c r="AC66" s="201">
        <f>VLOOKUP($AX66,SP_1415,'2014_15'!$AC$1,FALSE)</f>
        <v>457.01518205393609</v>
      </c>
      <c r="AD66" s="202">
        <f t="shared" ref="AD66:AD70" si="69">+AB66/AC66-1</f>
        <v>-5.7732208202304847E-2</v>
      </c>
      <c r="AE66" s="201"/>
      <c r="AF66" s="201">
        <f>VLOOKUP($AX66,SP_1314,'2013-14'!$AU$1,FALSE)</f>
        <v>447.12176008546919</v>
      </c>
      <c r="AG66" s="201">
        <f>VLOOKUP($AX66,SP_1314,'2013-14'!$W$1,FALSE)</f>
        <v>456.67906729850063</v>
      </c>
      <c r="AH66" s="202">
        <f t="shared" ref="AH66:AH70" si="70">+AF66/AG66-1</f>
        <v>-2.0927841666945612E-2</v>
      </c>
      <c r="AI66" s="201"/>
      <c r="AJ66" s="201">
        <f>VLOOKUP($AX66,SP_1213,'2012-13'!$AF$1,FALSE)</f>
        <v>462.94980008720802</v>
      </c>
      <c r="AK66" s="201">
        <f>VLOOKUP($AX66,SP_1213,'2012-13'!$R$1,FALSE)</f>
        <v>481.409376573781</v>
      </c>
      <c r="AL66" s="202">
        <f t="shared" ref="AL66:AL70" si="71">+AJ66/AK66-1</f>
        <v>-3.8344862781757305E-2</v>
      </c>
      <c r="AM66" s="203"/>
      <c r="AN66" s="201">
        <f>VLOOKUP($AX66,SP_1112,'2011-12'!$AT$1,FALSE)</f>
        <v>488.15066281819287</v>
      </c>
      <c r="AO66" s="201">
        <f>VLOOKUP($AX66,SP_1112,'2011-12'!$AD$1,FALSE)</f>
        <v>539.06309080942196</v>
      </c>
      <c r="AP66" s="202">
        <f t="shared" ref="AP66:AP70" si="72">+AN66/AO66-1</f>
        <v>-9.4446139717676347E-2</v>
      </c>
      <c r="AQ66" s="188"/>
      <c r="AR66" s="201"/>
      <c r="AS66" s="200"/>
      <c r="AX66" s="218" t="s">
        <v>114</v>
      </c>
      <c r="AY66" s="306">
        <f>VLOOKUP(A66,PopulationsOtherdata!$G$4:$M$441,6,FALSE)</f>
        <v>532648</v>
      </c>
    </row>
    <row r="67" spans="1:51" x14ac:dyDescent="0.25">
      <c r="A67" s="188" t="s">
        <v>146</v>
      </c>
      <c r="B67" s="217">
        <v>1</v>
      </c>
      <c r="C67" s="188">
        <v>1</v>
      </c>
      <c r="D67" s="188" t="s">
        <v>147</v>
      </c>
      <c r="E67" s="534">
        <f t="shared" si="63"/>
        <v>-41.975489216776026</v>
      </c>
      <c r="F67" s="504">
        <f t="shared" si="64"/>
        <v>-0.22118460126237635</v>
      </c>
      <c r="G67" s="217">
        <v>1</v>
      </c>
      <c r="H67" s="201">
        <f>VLOOKUP($A67,SP_1920,'2019_20'!$K$3,FALSE)</f>
        <v>147.70160535046597</v>
      </c>
      <c r="I67" s="201">
        <f>VLOOKUP($A67,SP_1920,'2019_20'!$C$3,FALSE)</f>
        <v>144.10556905934976</v>
      </c>
      <c r="J67" s="481">
        <f t="shared" si="65"/>
        <v>2.4954179873750704E-2</v>
      </c>
      <c r="K67" s="415"/>
      <c r="L67" s="201">
        <f>VLOOKUP($A67,SP_201819,'2018_19'!$K$3,FALSE)</f>
        <v>144.10556905934976</v>
      </c>
      <c r="M67" s="201">
        <f>VLOOKUP($A67,SP_201819,'2018_19'!$C$3,FALSE)</f>
        <v>142.21967091877212</v>
      </c>
      <c r="N67" s="481">
        <f t="shared" si="66"/>
        <v>1.3260459178356276E-2</v>
      </c>
      <c r="O67" s="211"/>
      <c r="P67" s="201">
        <f>VLOOKUP($A67,SP_1718,'2017_18'!$M$2,FALSE)</f>
        <v>142.21967091877212</v>
      </c>
      <c r="Q67" s="201">
        <f>VLOOKUP($A67,SP_1718,'2017_18'!$C$2,FALSE)</f>
        <v>145.18331055324958</v>
      </c>
      <c r="R67" s="481">
        <f t="shared" si="67"/>
        <v>-2.0413087586885315E-2</v>
      </c>
      <c r="S67" s="211"/>
      <c r="T67" s="201">
        <f>VLOOKUP($D67,SP_1617,'2016_17'!$P$2,FALSE)</f>
        <v>145.18331055324958</v>
      </c>
      <c r="U67" s="201">
        <f>VLOOKUP($D67,SP_1617,'2016_17'!$G$2,FALSE)</f>
        <v>150.39717384877889</v>
      </c>
      <c r="V67" s="202">
        <f t="shared" si="68"/>
        <v>-3.4667295681844013E-2</v>
      </c>
      <c r="W67" s="211"/>
      <c r="X67" s="201">
        <f>VLOOKUP($AX67,SP_1516,'2015_16'!$AW$1,FALSE)</f>
        <v>152.1849552406384</v>
      </c>
      <c r="Y67" s="201">
        <f>VLOOKUP($AX67,SP_1516,'2015_16'!$Z$1,FALSE)</f>
        <v>162.97298713135663</v>
      </c>
      <c r="Z67" s="202">
        <f t="shared" si="36"/>
        <v>-6.6195214805893299E-2</v>
      </c>
      <c r="AA67" s="201"/>
      <c r="AB67" s="201">
        <f>VLOOKUP($AX67,SP_1415,'2014_15'!$BG$1,FALSE)</f>
        <v>161.42465901129208</v>
      </c>
      <c r="AC67" s="201">
        <f>VLOOKUP($AX67,SP_1415,'2014_15'!$AC$1,FALSE)</f>
        <v>168.75646073031226</v>
      </c>
      <c r="AD67" s="202">
        <f t="shared" si="69"/>
        <v>-4.344605052328665E-2</v>
      </c>
      <c r="AE67" s="201"/>
      <c r="AF67" s="201">
        <f>VLOOKUP($AX67,SP_1314,'2013-14'!$AU$1,FALSE)</f>
        <v>165.1891428167302</v>
      </c>
      <c r="AG67" s="201">
        <f>VLOOKUP($AX67,SP_1314,'2013-14'!$W$1,FALSE)</f>
        <v>169.58439408401907</v>
      </c>
      <c r="AH67" s="202">
        <f t="shared" si="70"/>
        <v>-2.5917781474109503E-2</v>
      </c>
      <c r="AI67" s="201"/>
      <c r="AJ67" s="201">
        <f>VLOOKUP($AX67,SP_1213,'2012-13'!$AF$1,FALSE)</f>
        <v>170.96146684322517</v>
      </c>
      <c r="AK67" s="201">
        <f>VLOOKUP($AX67,SP_1213,'2012-13'!$R$1,FALSE)</f>
        <v>176.51189894425963</v>
      </c>
      <c r="AL67" s="202">
        <f t="shared" si="71"/>
        <v>-3.1445087465673982E-2</v>
      </c>
      <c r="AM67" s="203"/>
      <c r="AN67" s="201">
        <f>VLOOKUP($AX67,SP_1112,'2011-12'!$AT$1,FALSE)</f>
        <v>178.9575800768296</v>
      </c>
      <c r="AO67" s="201">
        <f>VLOOKUP($AX67,SP_1112,'2011-12'!$AD$1,FALSE)</f>
        <v>190.17198381723097</v>
      </c>
      <c r="AP67" s="202">
        <f t="shared" si="72"/>
        <v>-5.8969799416822677E-2</v>
      </c>
      <c r="AQ67" s="188"/>
      <c r="AR67" s="201"/>
      <c r="AS67" s="200"/>
      <c r="AX67" s="218" t="s">
        <v>146</v>
      </c>
      <c r="AY67" s="306">
        <f>VLOOKUP(A67,PopulationsOtherdata!$G$4:$M$441,6,FALSE)</f>
        <v>207520</v>
      </c>
    </row>
    <row r="68" spans="1:51" x14ac:dyDescent="0.25">
      <c r="A68" s="188" t="s">
        <v>402</v>
      </c>
      <c r="B68" s="217">
        <v>1</v>
      </c>
      <c r="C68" s="188">
        <v>1</v>
      </c>
      <c r="D68" s="188" t="s">
        <v>403</v>
      </c>
      <c r="E68" s="534">
        <f t="shared" si="63"/>
        <v>-75.57093946077498</v>
      </c>
      <c r="F68" s="504">
        <f t="shared" si="64"/>
        <v>-0.20823444133501312</v>
      </c>
      <c r="G68" s="217">
        <v>1</v>
      </c>
      <c r="H68" s="201">
        <f>VLOOKUP($A68,SP_1920,'2019_20'!$K$3,FALSE)</f>
        <v>288.31027762285566</v>
      </c>
      <c r="I68" s="201">
        <f>VLOOKUP($A68,SP_1920,'2019_20'!$C$3,FALSE)</f>
        <v>281.02753328894596</v>
      </c>
      <c r="J68" s="481">
        <f t="shared" si="65"/>
        <v>2.5914700416281855E-2</v>
      </c>
      <c r="K68" s="415"/>
      <c r="L68" s="201">
        <f>VLOOKUP($A68,SP_201819,'2018_19'!$K$3,FALSE)</f>
        <v>281.02753328894596</v>
      </c>
      <c r="M68" s="201">
        <f>VLOOKUP($A68,SP_201819,'2018_19'!$C$3,FALSE)</f>
        <v>277.44702302137637</v>
      </c>
      <c r="N68" s="481">
        <f t="shared" si="66"/>
        <v>1.2905203409927068E-2</v>
      </c>
      <c r="O68" s="211"/>
      <c r="P68" s="201">
        <f>VLOOKUP($A68,SP_1718,'2017_18'!$M$2,FALSE)</f>
        <v>277.44702302137637</v>
      </c>
      <c r="Q68" s="201">
        <f>VLOOKUP($A68,SP_1718,'2017_18'!$C$2,FALSE)</f>
        <v>281.90078790976003</v>
      </c>
      <c r="R68" s="481">
        <f t="shared" si="67"/>
        <v>-1.5799050869660491E-2</v>
      </c>
      <c r="S68" s="211"/>
      <c r="T68" s="201">
        <f>VLOOKUP($D68,SP_1617,'2016_17'!$P$2,FALSE)</f>
        <v>281.90078790976003</v>
      </c>
      <c r="U68" s="201">
        <f>VLOOKUP($D68,SP_1617,'2016_17'!$G$2,FALSE)</f>
        <v>290.8267532478431</v>
      </c>
      <c r="V68" s="202">
        <f t="shared" si="68"/>
        <v>-3.069169269471006E-2</v>
      </c>
      <c r="W68" s="211"/>
      <c r="X68" s="201">
        <f>VLOOKUP($AX68,SP_1516,'2015_16'!$AW$1,FALSE)</f>
        <v>292.00737880646909</v>
      </c>
      <c r="Y68" s="201">
        <f>VLOOKUP($AX68,SP_1516,'2015_16'!$Z$1,FALSE)</f>
        <v>313.91374996286601</v>
      </c>
      <c r="Z68" s="202">
        <f t="shared" si="36"/>
        <v>-6.9784681808262028E-2</v>
      </c>
      <c r="AA68" s="201"/>
      <c r="AB68" s="201">
        <f>VLOOKUP($AX68,SP_1415,'2014_15'!$BG$1,FALSE)</f>
        <v>311.31157076379935</v>
      </c>
      <c r="AC68" s="201">
        <f>VLOOKUP($AX68,SP_1415,'2014_15'!$AC$1,FALSE)</f>
        <v>325.96859246537696</v>
      </c>
      <c r="AD68" s="202">
        <f t="shared" si="69"/>
        <v>-4.4964521246427802E-2</v>
      </c>
      <c r="AE68" s="201"/>
      <c r="AF68" s="201">
        <f>VLOOKUP($AX68,SP_1314,'2013-14'!$AU$1,FALSE)</f>
        <v>319.55860546595881</v>
      </c>
      <c r="AG68" s="201">
        <f>VLOOKUP($AX68,SP_1314,'2013-14'!$W$1,FALSE)</f>
        <v>326.74756267150002</v>
      </c>
      <c r="AH68" s="202">
        <f t="shared" si="70"/>
        <v>-2.2001563368259092E-2</v>
      </c>
      <c r="AI68" s="201"/>
      <c r="AJ68" s="201">
        <f>VLOOKUP($AX68,SP_1213,'2012-13'!$AF$1,FALSE)</f>
        <v>330.5070148385492</v>
      </c>
      <c r="AK68" s="201">
        <f>VLOOKUP($AX68,SP_1213,'2012-13'!$R$1,FALSE)</f>
        <v>340.57619204528407</v>
      </c>
      <c r="AL68" s="202">
        <f t="shared" si="71"/>
        <v>-2.9565123581498209E-2</v>
      </c>
      <c r="AM68" s="203"/>
      <c r="AN68" s="201">
        <f>VLOOKUP($AX68,SP_1112,'2011-12'!$AT$1,FALSE)</f>
        <v>345.35250183618706</v>
      </c>
      <c r="AO68" s="201">
        <f>VLOOKUP($AX68,SP_1112,'2011-12'!$AD$1,FALSE)</f>
        <v>364.58543840172399</v>
      </c>
      <c r="AP68" s="202">
        <f t="shared" si="72"/>
        <v>-5.2752892846874566E-2</v>
      </c>
      <c r="AQ68" s="188"/>
      <c r="AR68" s="201"/>
      <c r="AS68" s="200"/>
      <c r="AX68" s="218" t="s">
        <v>402</v>
      </c>
      <c r="AY68" s="306">
        <f>VLOOKUP(A68,PopulationsOtherdata!$G$4:$M$441,6,FALSE)</f>
        <v>428487</v>
      </c>
    </row>
    <row r="69" spans="1:51" x14ac:dyDescent="0.25">
      <c r="A69" s="188" t="s">
        <v>414</v>
      </c>
      <c r="B69" s="217">
        <v>1</v>
      </c>
      <c r="C69" s="188">
        <v>1</v>
      </c>
      <c r="D69" s="188" t="s">
        <v>415</v>
      </c>
      <c r="E69" s="534">
        <f t="shared" si="63"/>
        <v>-150.87799194459092</v>
      </c>
      <c r="F69" s="504">
        <f t="shared" si="64"/>
        <v>-0.22196369751476866</v>
      </c>
      <c r="G69" s="217">
        <v>1</v>
      </c>
      <c r="H69" s="201">
        <f>VLOOKUP($A69,SP_1920,'2019_20'!$K$3,FALSE)</f>
        <v>531.38569998157232</v>
      </c>
      <c r="I69" s="201">
        <f>VLOOKUP($A69,SP_1920,'2019_20'!$C$3,FALSE)</f>
        <v>518.46034157238569</v>
      </c>
      <c r="J69" s="481">
        <f t="shared" si="65"/>
        <v>2.4930274068768021E-2</v>
      </c>
      <c r="K69" s="415"/>
      <c r="L69" s="201">
        <f>VLOOKUP($A69,SP_201819,'2018_19'!$K$3,FALSE)</f>
        <v>518.46034157238569</v>
      </c>
      <c r="M69" s="201">
        <f>VLOOKUP($A69,SP_201819,'2018_19'!$C$3,FALSE)</f>
        <v>512.44532731631239</v>
      </c>
      <c r="N69" s="481">
        <f t="shared" si="66"/>
        <v>1.1737865359362498E-2</v>
      </c>
      <c r="O69" s="211"/>
      <c r="P69" s="201">
        <f>VLOOKUP($A69,SP_1718,'2017_18'!$M$2,FALSE)</f>
        <v>512.44532731631239</v>
      </c>
      <c r="Q69" s="201">
        <f>VLOOKUP($A69,SP_1718,'2017_18'!$C$2,FALSE)</f>
        <v>520.80449348406751</v>
      </c>
      <c r="R69" s="481">
        <f t="shared" si="67"/>
        <v>-1.6050487797895419E-2</v>
      </c>
      <c r="S69" s="211"/>
      <c r="T69" s="201">
        <f>VLOOKUP($D69,SP_1617,'2016_17'!$P$2,FALSE)</f>
        <v>520.80449348406751</v>
      </c>
      <c r="U69" s="201">
        <f>VLOOKUP($D69,SP_1617,'2016_17'!$G$2,FALSE)</f>
        <v>536.17498598541363</v>
      </c>
      <c r="V69" s="202">
        <f t="shared" si="68"/>
        <v>-2.8666933189912536E-2</v>
      </c>
      <c r="W69" s="211"/>
      <c r="X69" s="201">
        <f>VLOOKUP($AX69,SP_1516,'2015_16'!$AW$1,FALSE)</f>
        <v>541.3332654149275</v>
      </c>
      <c r="Y69" s="201">
        <f>VLOOKUP($AX69,SP_1516,'2015_16'!$Z$1,FALSE)</f>
        <v>581.87557904463335</v>
      </c>
      <c r="Z69" s="202">
        <f t="shared" si="36"/>
        <v>-6.9675227986490285E-2</v>
      </c>
      <c r="AA69" s="201"/>
      <c r="AB69" s="201">
        <f>VLOOKUP($AX69,SP_1415,'2014_15'!$BG$1,FALSE)</f>
        <v>576.00685879012008</v>
      </c>
      <c r="AC69" s="201">
        <f>VLOOKUP($AX69,SP_1415,'2014_15'!$AC$1,FALSE)</f>
        <v>602.96269805065913</v>
      </c>
      <c r="AD69" s="202">
        <f t="shared" si="69"/>
        <v>-4.4705649864719033E-2</v>
      </c>
      <c r="AE69" s="201"/>
      <c r="AF69" s="201">
        <f>VLOOKUP($AX69,SP_1314,'2013-14'!$AU$1,FALSE)</f>
        <v>587.21038895748484</v>
      </c>
      <c r="AG69" s="201">
        <f>VLOOKUP($AX69,SP_1314,'2013-14'!$W$1,FALSE)</f>
        <v>604.12157744009471</v>
      </c>
      <c r="AH69" s="202">
        <f t="shared" si="70"/>
        <v>-2.7993021792516282E-2</v>
      </c>
      <c r="AI69" s="201"/>
      <c r="AJ69" s="201">
        <f>VLOOKUP($AX69,SP_1213,'2012-13'!$AF$1,FALSE)</f>
        <v>609.13278488304309</v>
      </c>
      <c r="AK69" s="201">
        <f>VLOOKUP($AX69,SP_1213,'2012-13'!$R$1,FALSE)</f>
        <v>630.36847847278921</v>
      </c>
      <c r="AL69" s="202">
        <f t="shared" si="71"/>
        <v>-3.3687746635419402E-2</v>
      </c>
      <c r="AM69" s="203"/>
      <c r="AN69" s="201">
        <f>VLOOKUP($AX69,SP_1112,'2011-12'!$AT$1,FALSE)</f>
        <v>638.76483560545432</v>
      </c>
      <c r="AO69" s="201">
        <f>VLOOKUP($AX69,SP_1112,'2011-12'!$AD$1,FALSE)</f>
        <v>679.20850658360303</v>
      </c>
      <c r="AP69" s="202">
        <f t="shared" si="72"/>
        <v>-5.9545295128264897E-2</v>
      </c>
      <c r="AQ69" s="188"/>
      <c r="AR69" s="201"/>
      <c r="AS69" s="200"/>
      <c r="AX69" s="218" t="s">
        <v>414</v>
      </c>
      <c r="AY69" s="306">
        <f>VLOOKUP(A69,PopulationsOtherdata!$G$4:$M$441,6,FALSE)</f>
        <v>773597</v>
      </c>
    </row>
    <row r="70" spans="1:51" x14ac:dyDescent="0.25">
      <c r="A70" s="188" t="s">
        <v>736</v>
      </c>
      <c r="B70" s="217">
        <v>1</v>
      </c>
      <c r="C70" s="188">
        <v>1</v>
      </c>
      <c r="D70" s="188" t="s">
        <v>737</v>
      </c>
      <c r="E70" s="534">
        <f t="shared" si="63"/>
        <v>-64.025583513209739</v>
      </c>
      <c r="F70" s="504">
        <f t="shared" si="64"/>
        <v>-0.21439622334743902</v>
      </c>
      <c r="G70" s="217">
        <v>1</v>
      </c>
      <c r="H70" s="201">
        <f>VLOOKUP($A70,SP_1920,'2019_20'!$K$3,FALSE)</f>
        <v>237.91783090175579</v>
      </c>
      <c r="I70" s="201">
        <f>VLOOKUP($A70,SP_1920,'2019_20'!$C$3,FALSE)</f>
        <v>231.31066075367465</v>
      </c>
      <c r="J70" s="481">
        <f t="shared" si="65"/>
        <v>2.8564053755901764E-2</v>
      </c>
      <c r="K70" s="415"/>
      <c r="L70" s="201">
        <f>VLOOKUP($A70,SP_201819,'2018_19'!$K$3,FALSE)</f>
        <v>231.31066075367465</v>
      </c>
      <c r="M70" s="201">
        <f>VLOOKUP($A70,SP_201819,'2018_19'!$C$3,FALSE)</f>
        <v>227.97176825632857</v>
      </c>
      <c r="N70" s="481">
        <f t="shared" si="66"/>
        <v>1.4646078867063261E-2</v>
      </c>
      <c r="O70" s="211"/>
      <c r="P70" s="201">
        <f>VLOOKUP($A70,SP_1718,'2017_18'!$M$2,FALSE)</f>
        <v>227.97176825632857</v>
      </c>
      <c r="Q70" s="201">
        <f>VLOOKUP($A70,SP_1718,'2017_18'!$C$2,FALSE)</f>
        <v>230.83336187235156</v>
      </c>
      <c r="R70" s="481">
        <f t="shared" si="67"/>
        <v>-1.239679391580073E-2</v>
      </c>
      <c r="S70" s="211"/>
      <c r="T70" s="201">
        <f>VLOOKUP($D70,SP_1617,'2016_17'!$P$2,FALSE)</f>
        <v>230.83336187235156</v>
      </c>
      <c r="U70" s="201">
        <f>VLOOKUP($D70,SP_1617,'2016_17'!$G$2,FALSE)</f>
        <v>237.61798719475692</v>
      </c>
      <c r="V70" s="202">
        <f t="shared" si="68"/>
        <v>-2.8552658839099299E-2</v>
      </c>
      <c r="W70" s="211"/>
      <c r="X70" s="201">
        <f>VLOOKUP($AX70,SP_1516,'2015_16'!$AW$1,FALSE)</f>
        <v>237.08369409424827</v>
      </c>
      <c r="Y70" s="201">
        <f>VLOOKUP($AX70,SP_1516,'2015_16'!$Z$1,FALSE)</f>
        <v>255.41730936801972</v>
      </c>
      <c r="Z70" s="202">
        <f t="shared" si="36"/>
        <v>-7.1779063522101949E-2</v>
      </c>
      <c r="AA70" s="201"/>
      <c r="AB70" s="201">
        <f>VLOOKUP($AX70,SP_1415,'2014_15'!$BG$1,FALSE)</f>
        <v>253.88814184479151</v>
      </c>
      <c r="AC70" s="201">
        <f>VLOOKUP($AX70,SP_1415,'2014_15'!$AC$1,FALSE)</f>
        <v>266.5645509641937</v>
      </c>
      <c r="AD70" s="202">
        <f t="shared" si="69"/>
        <v>-4.7554744520793224E-2</v>
      </c>
      <c r="AE70" s="201"/>
      <c r="AF70" s="201">
        <f>VLOOKUP($AX70,SP_1314,'2013-14'!$AU$1,FALSE)</f>
        <v>258.92770282795186</v>
      </c>
      <c r="AG70" s="201">
        <f>VLOOKUP($AX70,SP_1314,'2013-14'!$W$1,FALSE)</f>
        <v>266.1418001511081</v>
      </c>
      <c r="AH70" s="202">
        <f t="shared" si="70"/>
        <v>-2.7106216757609158E-2</v>
      </c>
      <c r="AI70" s="201"/>
      <c r="AJ70" s="201">
        <f>VLOOKUP($AX70,SP_1213,'2012-13'!$AF$1,FALSE)</f>
        <v>268.60470346759627</v>
      </c>
      <c r="AK70" s="201">
        <f>VLOOKUP($AX70,SP_1213,'2012-13'!$R$1,FALSE)</f>
        <v>277.16286540782278</v>
      </c>
      <c r="AL70" s="202">
        <f t="shared" si="71"/>
        <v>-3.0877736552600066E-2</v>
      </c>
      <c r="AM70" s="203"/>
      <c r="AN70" s="201">
        <f>VLOOKUP($AX70,SP_1112,'2011-12'!$AT$1,FALSE)</f>
        <v>281.23454090111176</v>
      </c>
      <c r="AO70" s="201">
        <f>VLOOKUP($AX70,SP_1112,'2011-12'!$AD$1,FALSE)</f>
        <v>298.77768446476398</v>
      </c>
      <c r="AP70" s="202">
        <f t="shared" si="72"/>
        <v>-5.8716378350275211E-2</v>
      </c>
      <c r="AQ70" s="188"/>
      <c r="AR70" s="201"/>
      <c r="AS70" s="200"/>
      <c r="AX70" s="218" t="s">
        <v>736</v>
      </c>
      <c r="AY70" s="306">
        <f>VLOOKUP(A70,PopulationsOtherdata!$G$4:$M$441,6,FALSE)</f>
        <v>331032</v>
      </c>
    </row>
    <row r="71" spans="1:51" x14ac:dyDescent="0.25">
      <c r="A71" s="188" t="s">
        <v>780</v>
      </c>
      <c r="B71" s="217"/>
      <c r="C71" s="188">
        <v>1</v>
      </c>
      <c r="D71" s="188" t="s">
        <v>781</v>
      </c>
      <c r="E71" s="534">
        <f t="shared" si="63"/>
        <v>-18.785995944757516</v>
      </c>
      <c r="F71" s="504">
        <f t="shared" si="64"/>
        <v>-0.19421019949637666</v>
      </c>
      <c r="G71" s="217"/>
      <c r="H71" s="201">
        <f>VLOOKUP($A71,SP_1920,'2019_20'!$K$3,FALSE)</f>
        <v>79.24742447101579</v>
      </c>
      <c r="I71" s="201">
        <f>VLOOKUP($A71,SP_1920,'2019_20'!$C$3,FALSE)</f>
        <v>78.237589357467371</v>
      </c>
      <c r="J71" s="481">
        <f t="shared" si="65"/>
        <v>1.2907288195377342E-2</v>
      </c>
      <c r="K71" s="415"/>
      <c r="L71" s="201">
        <f>VLOOKUP($A71,SP_201819,'2018_19'!$K$3,FALSE)</f>
        <v>78.237589357467371</v>
      </c>
      <c r="M71" s="201">
        <f>VLOOKUP($A71,SP_201819,'2018_19'!$C$3,FALSE)</f>
        <v>78.138077595155394</v>
      </c>
      <c r="N71" s="481">
        <f t="shared" si="66"/>
        <v>1.273537376073719E-3</v>
      </c>
      <c r="O71" s="211"/>
      <c r="P71" s="201">
        <f>VLOOKUP($A71,SP_1718,'2017_18'!$M$2,FALSE)</f>
        <v>78.138077595155394</v>
      </c>
      <c r="Q71" s="201">
        <f>VLOOKUP($A71,SP_1718,'2017_18'!$C$2,FALSE)</f>
        <v>80.036600465976008</v>
      </c>
      <c r="R71" s="481">
        <f t="shared" si="67"/>
        <v>-2.3720683534374842E-2</v>
      </c>
      <c r="S71" s="211"/>
      <c r="T71" s="201">
        <f>VLOOKUP($D71,SP_1617,'2016_17'!$P$2,FALSE)</f>
        <v>80.036600465976008</v>
      </c>
      <c r="U71" s="201">
        <f>VLOOKUP($D71,SP_1617,'2016_17'!$G$2,FALSE)</f>
        <v>81.287938066387994</v>
      </c>
      <c r="V71" s="202">
        <f t="shared" ref="V71" si="73">+T71/U71-1</f>
        <v>-1.5393890288987522E-2</v>
      </c>
      <c r="W71" s="211"/>
      <c r="X71" s="201">
        <f>VLOOKUP($AX71,SP_1516,'2015_16'!$AW$1,FALSE)</f>
        <v>82.443236823677736</v>
      </c>
      <c r="Y71" s="201">
        <f>VLOOKUP($AX71,SP_1516,'2015_16'!$Z$1,FALSE)</f>
        <v>86.228532027604004</v>
      </c>
      <c r="Z71" s="202">
        <f t="shared" ref="Z71" si="74">+X71/Y71-1</f>
        <v>-4.3898407115576243E-2</v>
      </c>
      <c r="AA71" s="201"/>
      <c r="AB71" s="201">
        <f>VLOOKUP($AX71,SP_1415,'2014_15'!$BG$1,FALSE)</f>
        <v>86.149167305932565</v>
      </c>
      <c r="AC71" s="201">
        <f>VLOOKUP($AX71,SP_1415,'2014_15'!$AC$1,FALSE)</f>
        <v>89.250839602795281</v>
      </c>
      <c r="AD71" s="202">
        <f t="shared" ref="AD71" si="75">+AB71/AC71-1</f>
        <v>-3.4752303851330657E-2</v>
      </c>
      <c r="AE71" s="201"/>
      <c r="AF71" s="201">
        <f>VLOOKUP($AX71,SP_1314,'2013-14'!$AU$1,FALSE)</f>
        <v>86.098530958804901</v>
      </c>
      <c r="AG71" s="201">
        <f>VLOOKUP($AX71,SP_1314,'2013-14'!$W$1,FALSE)</f>
        <v>90.863129476313233</v>
      </c>
      <c r="AH71" s="202">
        <f t="shared" ref="AH71" si="76">+AF71/AG71-1</f>
        <v>-5.2437094616583746E-2</v>
      </c>
      <c r="AI71" s="201"/>
      <c r="AJ71" s="201">
        <f>VLOOKUP($AX71,SP_1213,'2012-13'!$AF$1,FALSE)</f>
        <v>87.816989046538993</v>
      </c>
      <c r="AK71" s="201">
        <f>VLOOKUP($AX71,SP_1213,'2012-13'!$R$1,FALSE)</f>
        <v>88.526244369186998</v>
      </c>
      <c r="AL71" s="202">
        <f t="shared" ref="AL71" si="77">+AJ71/AK71-1</f>
        <v>-8.011808562556344E-3</v>
      </c>
      <c r="AM71" s="203"/>
      <c r="AN71" s="201">
        <f>VLOOKUP($AX71,SP_1112,'2011-12'!$AT$1,FALSE)</f>
        <v>88.526244369186998</v>
      </c>
      <c r="AO71" s="201">
        <f>VLOOKUP($AX71,SP_1112,'2011-12'!$AD$1,FALSE)</f>
        <v>92.910905377626989</v>
      </c>
      <c r="AP71" s="202">
        <f t="shared" ref="AP71" si="78">+AN71/AO71-1</f>
        <v>-4.7192102914280887E-2</v>
      </c>
      <c r="AQ71" s="188"/>
      <c r="AR71" s="201" t="e">
        <f>+#REF!/$AB$6*$Y$6*(1+$Z$6)</f>
        <v>#REF!</v>
      </c>
      <c r="AS71" s="200" t="e">
        <f t="shared" ref="AS71" si="79">+AR71-AO71</f>
        <v>#REF!</v>
      </c>
      <c r="AX71" s="218" t="s">
        <v>780</v>
      </c>
      <c r="AY71" s="306">
        <f>+AY65</f>
        <v>2273284</v>
      </c>
    </row>
    <row r="72" spans="1:51" x14ac:dyDescent="0.25">
      <c r="A72" s="188"/>
      <c r="B72" s="217"/>
      <c r="C72" s="188"/>
      <c r="D72" s="188"/>
      <c r="E72" s="315"/>
      <c r="F72" s="214"/>
      <c r="G72" s="217"/>
      <c r="H72" s="201"/>
      <c r="I72" s="201"/>
      <c r="J72" s="481"/>
      <c r="K72" s="214"/>
      <c r="L72" s="201"/>
      <c r="M72" s="201"/>
      <c r="N72" s="481"/>
      <c r="O72" s="211"/>
      <c r="P72" s="201"/>
      <c r="Q72" s="201"/>
      <c r="R72" s="481"/>
      <c r="S72" s="211"/>
      <c r="T72" s="201"/>
      <c r="U72" s="201"/>
      <c r="V72" s="202"/>
      <c r="W72" s="211"/>
      <c r="X72" s="201"/>
      <c r="Y72" s="201"/>
      <c r="Z72" s="202"/>
      <c r="AA72" s="201"/>
      <c r="AB72" s="201"/>
      <c r="AC72" s="201"/>
      <c r="AD72" s="202"/>
      <c r="AE72" s="201"/>
      <c r="AF72" s="201"/>
      <c r="AG72" s="201"/>
      <c r="AH72" s="202"/>
      <c r="AI72" s="201"/>
      <c r="AJ72" s="201"/>
      <c r="AK72" s="201"/>
      <c r="AL72" s="202"/>
      <c r="AM72" s="203"/>
      <c r="AN72" s="201"/>
      <c r="AO72" s="201"/>
      <c r="AP72" s="202"/>
      <c r="AQ72" s="188"/>
      <c r="AR72" s="201"/>
      <c r="AS72" s="200"/>
      <c r="AX72" s="218"/>
      <c r="AY72" s="218"/>
    </row>
    <row r="73" spans="1:51" x14ac:dyDescent="0.25">
      <c r="A73" s="188"/>
      <c r="B73" s="217"/>
      <c r="C73" s="188"/>
      <c r="D73" s="191" t="s">
        <v>944</v>
      </c>
      <c r="E73" s="315"/>
      <c r="F73" s="214"/>
      <c r="G73" s="217"/>
      <c r="H73" s="204">
        <f>SUBTOTAL(9,H74:H79)</f>
        <v>1281.0259174033431</v>
      </c>
      <c r="I73" s="204">
        <f>SUBTOTAL(9,I74:I79)</f>
        <v>1243.4751337503797</v>
      </c>
      <c r="J73" s="480">
        <f>+H73/I73-1</f>
        <v>3.0198258601045413E-2</v>
      </c>
      <c r="K73" s="214"/>
      <c r="L73" s="204">
        <f>SUBTOTAL(9,L74:L79)</f>
        <v>1243.4751337503797</v>
      </c>
      <c r="M73" s="204">
        <f>SUBTOTAL(9,M74:M79)</f>
        <v>1219.1630837225268</v>
      </c>
      <c r="N73" s="480">
        <f>+L73/M73-1</f>
        <v>1.9941589728602827E-2</v>
      </c>
      <c r="O73" s="211"/>
      <c r="P73" s="204">
        <f>SUBTOTAL(9,P74:P79)</f>
        <v>1219.1630837225268</v>
      </c>
      <c r="Q73" s="204">
        <f>SUBTOTAL(9,Q74:Q79)</f>
        <v>1230.2702852768607</v>
      </c>
      <c r="R73" s="480">
        <f>+P73/Q73-1</f>
        <v>-9.0282612587316846E-3</v>
      </c>
      <c r="S73" s="211"/>
      <c r="T73" s="204">
        <f>SUBTOTAL(9,T74:T79)</f>
        <v>1230.2702852768607</v>
      </c>
      <c r="U73" s="204">
        <f>SUBTOTAL(9,U74:U79)</f>
        <v>1267.4286381928025</v>
      </c>
      <c r="V73" s="205">
        <f>+T73/U73-1</f>
        <v>-2.9317905400121802E-2</v>
      </c>
      <c r="W73" s="211"/>
      <c r="X73" s="204">
        <f>SUBTOTAL(9,X74:X79)</f>
        <v>1273.6218950113941</v>
      </c>
      <c r="Y73" s="204">
        <f>SUBTOTAL(9,Y74:Y79)</f>
        <v>1398.9122848457553</v>
      </c>
      <c r="Z73" s="205">
        <f>+X73/Y73-1</f>
        <v>-8.9562720401855422E-2</v>
      </c>
      <c r="AA73" s="204"/>
      <c r="AB73" s="204">
        <f>SUBTOTAL(9,AB74:AB79)</f>
        <v>1381.7535194631691</v>
      </c>
      <c r="AC73" s="204">
        <f>SUBTOTAL(9,AC74:AC79)</f>
        <v>1471.1218747743517</v>
      </c>
      <c r="AD73" s="205">
        <f>+AB73/AC73-1</f>
        <v>-6.0748437531656152E-2</v>
      </c>
      <c r="AE73" s="204"/>
      <c r="AF73" s="204">
        <f>SUBTOTAL(9,AF74:AF79)</f>
        <v>1447.1320993225816</v>
      </c>
      <c r="AG73" s="204">
        <f>SUBTOTAL(9,AG74:AG79)</f>
        <v>1484.3411085929813</v>
      </c>
      <c r="AH73" s="205">
        <f>+AF73/AG73-1</f>
        <v>-2.5067694383045458E-2</v>
      </c>
      <c r="AI73" s="201"/>
      <c r="AJ73" s="204">
        <f>SUBTOTAL(9,AJ74:AJ79)</f>
        <v>1492.6362531826971</v>
      </c>
      <c r="AK73" s="204">
        <f>SUBTOTAL(9,AK74:AK79)</f>
        <v>1574.9095285675178</v>
      </c>
      <c r="AL73" s="205">
        <f>+AJ73/AK73-1</f>
        <v>-5.2240001023838856E-2</v>
      </c>
      <c r="AM73" s="203"/>
      <c r="AN73" s="204">
        <f>SUBTOTAL(9,AN74:AN79)</f>
        <v>1595.6037093212897</v>
      </c>
      <c r="AO73" s="204">
        <f>SUBTOTAL(9,AO74:AO79)</f>
        <v>1757.4969489423058</v>
      </c>
      <c r="AP73" s="205">
        <f>+AN73/AO73-1</f>
        <v>-9.211580123564167E-2</v>
      </c>
      <c r="AQ73" s="188"/>
      <c r="AR73" s="204" t="e">
        <f>+#REF!/$AB$6*$Y$6*(1+$Z$6)</f>
        <v>#REF!</v>
      </c>
      <c r="AS73" s="200" t="e">
        <f t="shared" ref="AS73" si="80">+AR73-AO73</f>
        <v>#REF!</v>
      </c>
      <c r="AX73" s="218"/>
      <c r="AY73" s="306">
        <f>SUM(AY74:AY78)</f>
        <v>1382551</v>
      </c>
    </row>
    <row r="74" spans="1:51" x14ac:dyDescent="0.25">
      <c r="A74" s="188" t="s">
        <v>404</v>
      </c>
      <c r="B74" s="217">
        <v>1</v>
      </c>
      <c r="C74" s="188">
        <v>1</v>
      </c>
      <c r="D74" s="188" t="s">
        <v>405</v>
      </c>
      <c r="E74" s="534">
        <f t="shared" ref="E74:E79" si="81">+AN74-AO74+AJ74-AK74+AF74-AG74+AB74-AC74+X74-Y74+T74-U74+P74-Q74+L74-M74+H74-I74</f>
        <v>-71.104979985574062</v>
      </c>
      <c r="F74" s="504">
        <f t="shared" ref="F74:F79" si="82">((100*(1+AP74)*(1+AL74)*(1+AH74)*(1+AD74)*(1+Z74)*(1+V74)*(1+R74)*(1+N74)*(1+J74)-100)/100)</f>
        <v>-0.32729213364302995</v>
      </c>
      <c r="G74" s="217">
        <v>1</v>
      </c>
      <c r="H74" s="201">
        <f>VLOOKUP($A74,SP_1920,'2019_20'!$K$3,FALSE)</f>
        <v>147.8142273885033</v>
      </c>
      <c r="I74" s="201">
        <f>VLOOKUP($A74,SP_1920,'2019_20'!$C$3,FALSE)</f>
        <v>144.3316896874444</v>
      </c>
      <c r="J74" s="481">
        <f t="shared" ref="J74:J79" si="83">+H74/I74-1</f>
        <v>2.4128711501961053E-2</v>
      </c>
      <c r="K74" s="415"/>
      <c r="L74" s="201">
        <f>VLOOKUP($A74,SP_201819,'2018_19'!$K$3,FALSE)</f>
        <v>144.3316896874444</v>
      </c>
      <c r="M74" s="201">
        <f>VLOOKUP($A74,SP_201819,'2018_19'!$C$3,FALSE)</f>
        <v>142.18146245881678</v>
      </c>
      <c r="N74" s="481">
        <f t="shared" ref="N74:N79" si="84">+L74/M74-1</f>
        <v>1.5123119367621118E-2</v>
      </c>
      <c r="O74" s="211"/>
      <c r="P74" s="201">
        <f>VLOOKUP($A74,SP_1718,'2017_18'!$M$2,FALSE)</f>
        <v>142.18146245881678</v>
      </c>
      <c r="Q74" s="201">
        <f>VLOOKUP($A74,SP_1718,'2017_18'!$C$2,FALSE)</f>
        <v>144.09465231689424</v>
      </c>
      <c r="R74" s="481">
        <f t="shared" ref="R74:R79" si="85">+P74/Q74-1</f>
        <v>-1.3277313400014035E-2</v>
      </c>
      <c r="S74" s="211"/>
      <c r="T74" s="201">
        <f>VLOOKUP($D74,SP_1617,'2016_17'!$P$2,FALSE)</f>
        <v>144.09465231689424</v>
      </c>
      <c r="U74" s="201">
        <f>VLOOKUP($D74,SP_1617,'2016_17'!$G$2,FALSE)</f>
        <v>150.48965695360297</v>
      </c>
      <c r="V74" s="202">
        <f t="shared" ref="V74:V79" si="86">+T74/U74-1</f>
        <v>-4.2494645586708679E-2</v>
      </c>
      <c r="W74" s="211"/>
      <c r="X74" s="201">
        <f>VLOOKUP($AX74,SP_1516,'2015_16'!$AW$1,FALSE)</f>
        <v>150.13225791384392</v>
      </c>
      <c r="Y74" s="201">
        <f>VLOOKUP($AX74,SP_1516,'2015_16'!$Z$1,FALSE)</f>
        <v>168.00330624634606</v>
      </c>
      <c r="Z74" s="202">
        <f t="shared" ref="Z74" si="87">+X74/Y74-1</f>
        <v>-0.10637319426498382</v>
      </c>
      <c r="AA74" s="201"/>
      <c r="AB74" s="201">
        <f>VLOOKUP($AX74,SP_1415,'2014_15'!$BG$1,FALSE)</f>
        <v>166.73643418562409</v>
      </c>
      <c r="AC74" s="201">
        <f>VLOOKUP($AX74,SP_1415,'2014_15'!$AC$1,FALSE)</f>
        <v>179.35801057914384</v>
      </c>
      <c r="AD74" s="202">
        <f t="shared" ref="AD74" si="88">+AB74/AC74-1</f>
        <v>-7.037085409659094E-2</v>
      </c>
      <c r="AE74" s="201"/>
      <c r="AF74" s="201">
        <f>VLOOKUP($AX74,SP_1314,'2013-14'!$AU$1,FALSE)</f>
        <v>175.98352728268594</v>
      </c>
      <c r="AG74" s="201">
        <f>VLOOKUP($AX74,SP_1314,'2013-14'!$W$1,FALSE)</f>
        <v>179.78699119856427</v>
      </c>
      <c r="AH74" s="202">
        <f t="shared" ref="AH74" si="89">+AF74/AG74-1</f>
        <v>-2.115539000081279E-2</v>
      </c>
      <c r="AI74" s="201"/>
      <c r="AJ74" s="201">
        <f>VLOOKUP($AX74,SP_1213,'2012-13'!$AF$1,FALSE)</f>
        <v>180.79041178825184</v>
      </c>
      <c r="AK74" s="201">
        <f>VLOOKUP($AX74,SP_1213,'2012-13'!$R$1,FALSE)</f>
        <v>193.1289204328915</v>
      </c>
      <c r="AL74" s="202">
        <f t="shared" ref="AL74" si="90">+AJ74/AK74-1</f>
        <v>-6.3887420987925214E-2</v>
      </c>
      <c r="AM74" s="203"/>
      <c r="AN74" s="201">
        <f>VLOOKUP($AX74,SP_1112,'2011-12'!$AT$1,FALSE)</f>
        <v>195.55407111532148</v>
      </c>
      <c r="AO74" s="201">
        <f>VLOOKUP($AX74,SP_1112,'2011-12'!$AD$1,FALSE)</f>
        <v>217.34902424925599</v>
      </c>
      <c r="AP74" s="202">
        <f t="shared" ref="AP74" si="91">+AN74/AO74-1</f>
        <v>-0.10027628699607161</v>
      </c>
      <c r="AQ74" s="188"/>
      <c r="AR74" s="201"/>
      <c r="AS74" s="200"/>
      <c r="AX74" s="188" t="s">
        <v>404</v>
      </c>
      <c r="AY74" s="306">
        <f>VLOOKUP(A74,PopulationsOtherdata!$G$4:$M$441,6,FALSE)</f>
        <v>146655</v>
      </c>
    </row>
    <row r="75" spans="1:51" x14ac:dyDescent="0.25">
      <c r="A75" s="188" t="s">
        <v>432</v>
      </c>
      <c r="B75" s="217">
        <v>1</v>
      </c>
      <c r="C75" s="188">
        <v>1</v>
      </c>
      <c r="D75" s="188" t="s">
        <v>433</v>
      </c>
      <c r="E75" s="534">
        <f t="shared" si="81"/>
        <v>-183.93478443098945</v>
      </c>
      <c r="F75" s="504">
        <f t="shared" si="82"/>
        <v>-0.28979865026851753</v>
      </c>
      <c r="G75" s="217">
        <v>1</v>
      </c>
      <c r="H75" s="201">
        <f>VLOOKUP($A75,SP_1920,'2019_20'!$K$3,FALSE)</f>
        <v>454.06462841225857</v>
      </c>
      <c r="I75" s="201">
        <f>VLOOKUP($A75,SP_1920,'2019_20'!$C$3,FALSE)</f>
        <v>438.29979051667186</v>
      </c>
      <c r="J75" s="481">
        <f t="shared" si="83"/>
        <v>3.596816205867448E-2</v>
      </c>
      <c r="K75" s="415"/>
      <c r="L75" s="201">
        <f>VLOOKUP($A75,SP_201819,'2018_19'!$K$3,FALSE)</f>
        <v>438.29979051667186</v>
      </c>
      <c r="M75" s="201">
        <f>VLOOKUP($A75,SP_201819,'2018_19'!$C$3,FALSE)</f>
        <v>427.58674315508466</v>
      </c>
      <c r="N75" s="481">
        <f t="shared" si="84"/>
        <v>2.5054676116798236E-2</v>
      </c>
      <c r="O75" s="211"/>
      <c r="P75" s="201">
        <f>VLOOKUP($A75,SP_1718,'2017_18'!$M$2,FALSE)</f>
        <v>427.58674315508466</v>
      </c>
      <c r="Q75" s="201">
        <f>VLOOKUP($A75,SP_1718,'2017_18'!$C$2,FALSE)</f>
        <v>427.9545812795098</v>
      </c>
      <c r="R75" s="481">
        <f t="shared" si="85"/>
        <v>-8.5952608177564116E-4</v>
      </c>
      <c r="S75" s="211"/>
      <c r="T75" s="201">
        <f>VLOOKUP($D75,SP_1617,'2016_17'!$P$2,FALSE)</f>
        <v>427.9545812795098</v>
      </c>
      <c r="U75" s="201">
        <f>VLOOKUP($D75,SP_1617,'2016_17'!$G$2,FALSE)</f>
        <v>437.85110801274226</v>
      </c>
      <c r="V75" s="202">
        <f t="shared" si="86"/>
        <v>-2.2602493295379444E-2</v>
      </c>
      <c r="W75" s="211"/>
      <c r="X75" s="201">
        <f>VLOOKUP($AX75,SP_1516,'2015_16'!$AW$1,FALSE)</f>
        <v>441.05759892819077</v>
      </c>
      <c r="Y75" s="201">
        <f>VLOOKUP($AX75,SP_1516,'2015_16'!$Z$1,FALSE)</f>
        <v>492.37066785592555</v>
      </c>
      <c r="Z75" s="202">
        <f t="shared" ref="Z75:Z79" si="92">+X75/Y75-1</f>
        <v>-0.10421634000088265</v>
      </c>
      <c r="AA75" s="201"/>
      <c r="AB75" s="201">
        <f>VLOOKUP($AX75,SP_1415,'2014_15'!$BG$1,FALSE)</f>
        <v>485.23264208740659</v>
      </c>
      <c r="AC75" s="201">
        <f>VLOOKUP($AX75,SP_1415,'2014_15'!$AC$1,FALSE)</f>
        <v>520.45963006649333</v>
      </c>
      <c r="AD75" s="202">
        <f t="shared" ref="AD75:AD79" si="93">+AB75/AC75-1</f>
        <v>-6.7684381158604312E-2</v>
      </c>
      <c r="AE75" s="201"/>
      <c r="AF75" s="201">
        <f>VLOOKUP($AX75,SP_1314,'2013-14'!$AU$1,FALSE)</f>
        <v>510.6146660024022</v>
      </c>
      <c r="AG75" s="201">
        <f>VLOOKUP($AX75,SP_1314,'2013-14'!$W$1,FALSE)</f>
        <v>521.7970657169418</v>
      </c>
      <c r="AH75" s="202">
        <f t="shared" ref="AH75:AH79" si="94">+AF75/AG75-1</f>
        <v>-2.1430553081350001E-2</v>
      </c>
      <c r="AI75" s="201"/>
      <c r="AJ75" s="201">
        <f>VLOOKUP($AX75,SP_1213,'2012-13'!$AF$1,FALSE)</f>
        <v>524.77779093585855</v>
      </c>
      <c r="AK75" s="201">
        <f>VLOOKUP($AX75,SP_1213,'2012-13'!$R$1,FALSE)</f>
        <v>564.0089270726703</v>
      </c>
      <c r="AL75" s="202">
        <f t="shared" ref="AL75:AL79" si="95">+AJ75/AK75-1</f>
        <v>-6.955765104717393E-2</v>
      </c>
      <c r="AM75" s="203"/>
      <c r="AN75" s="201">
        <f>VLOOKUP($AX75,SP_1112,'2011-12'!$AT$1,FALSE)</f>
        <v>572.71443647690523</v>
      </c>
      <c r="AO75" s="201">
        <f>VLOOKUP($AX75,SP_1112,'2011-12'!$AD$1,FALSE)</f>
        <v>635.90914854923813</v>
      </c>
      <c r="AP75" s="202">
        <f t="shared" ref="AP75:AP79" si="96">+AN75/AO75-1</f>
        <v>-9.9376950648540241E-2</v>
      </c>
      <c r="AQ75" s="188"/>
      <c r="AR75" s="201"/>
      <c r="AS75" s="200"/>
      <c r="AX75" s="188" t="s">
        <v>432</v>
      </c>
      <c r="AY75" s="306">
        <f>VLOOKUP(A75,PopulationsOtherdata!$G$4:$M$441,6,FALSE)</f>
        <v>464551</v>
      </c>
    </row>
    <row r="76" spans="1:51" x14ac:dyDescent="0.25">
      <c r="A76" s="188" t="s">
        <v>592</v>
      </c>
      <c r="B76" s="217">
        <v>1</v>
      </c>
      <c r="C76" s="188">
        <v>1</v>
      </c>
      <c r="D76" s="188" t="s">
        <v>593</v>
      </c>
      <c r="E76" s="534">
        <f t="shared" si="81"/>
        <v>-67.655230075024065</v>
      </c>
      <c r="F76" s="504">
        <f t="shared" si="82"/>
        <v>-0.23530124196712648</v>
      </c>
      <c r="G76" s="217"/>
      <c r="H76" s="201">
        <f>VLOOKUP($A76,SP_1920,'2019_20'!$K$3,FALSE)</f>
        <v>221.48276167422432</v>
      </c>
      <c r="I76" s="201">
        <f>VLOOKUP($A76,SP_1920,'2019_20'!$C$3,FALSE)</f>
        <v>214.69156653374617</v>
      </c>
      <c r="J76" s="481">
        <f t="shared" si="83"/>
        <v>3.16323330726207E-2</v>
      </c>
      <c r="K76" s="415"/>
      <c r="L76" s="201">
        <f>VLOOKUP($A76,SP_201819,'2018_19'!$K$3,FALSE)</f>
        <v>214.69156653374617</v>
      </c>
      <c r="M76" s="201">
        <f>VLOOKUP($A76,SP_201819,'2018_19'!$C$3,FALSE)</f>
        <v>210.10056974515942</v>
      </c>
      <c r="N76" s="481">
        <f t="shared" si="84"/>
        <v>2.1851424744613324E-2</v>
      </c>
      <c r="O76" s="211"/>
      <c r="P76" s="201">
        <f>VLOOKUP($A76,SP_1718,'2017_18'!$M$2,FALSE)</f>
        <v>210.10056974515942</v>
      </c>
      <c r="Q76" s="201">
        <f>VLOOKUP($A76,SP_1718,'2017_18'!$C$2,FALSE)</f>
        <v>212.86215845822085</v>
      </c>
      <c r="R76" s="481">
        <f t="shared" si="85"/>
        <v>-1.2973601005758173E-2</v>
      </c>
      <c r="S76" s="211"/>
      <c r="T76" s="201">
        <f>VLOOKUP($D76,SP_1617,'2016_17'!$P$2,FALSE)</f>
        <v>212.86215845822085</v>
      </c>
      <c r="U76" s="201">
        <f>VLOOKUP($D76,SP_1617,'2016_17'!$G$2,FALSE)</f>
        <v>218.61762688959237</v>
      </c>
      <c r="V76" s="202">
        <f t="shared" si="86"/>
        <v>-2.6326643982272246E-2</v>
      </c>
      <c r="W76" s="211"/>
      <c r="X76" s="201">
        <f>VLOOKUP($AX76,SP_1516,'2015_16'!$AW$1,FALSE)</f>
        <v>218.96122435853144</v>
      </c>
      <c r="Y76" s="201">
        <f>VLOOKUP($AX76,SP_1516,'2015_16'!$Z$1,FALSE)</f>
        <v>236.92671972053381</v>
      </c>
      <c r="Z76" s="202">
        <f t="shared" si="92"/>
        <v>-7.5827223637728647E-2</v>
      </c>
      <c r="AA76" s="201"/>
      <c r="AB76" s="201">
        <f>VLOOKUP($AX76,SP_1415,'2014_15'!$BG$1,FALSE)</f>
        <v>233.52421595798447</v>
      </c>
      <c r="AC76" s="201">
        <f>VLOOKUP($AX76,SP_1415,'2014_15'!$AC$1,FALSE)</f>
        <v>246.7217436003553</v>
      </c>
      <c r="AD76" s="202">
        <f t="shared" si="93"/>
        <v>-5.3491546589215289E-2</v>
      </c>
      <c r="AE76" s="201"/>
      <c r="AF76" s="201">
        <f>VLOOKUP($AX76,SP_1314,'2013-14'!$AU$1,FALSE)</f>
        <v>243.87169149878184</v>
      </c>
      <c r="AG76" s="201">
        <f>VLOOKUP($AX76,SP_1314,'2013-14'!$W$1,FALSE)</f>
        <v>250.85957397725002</v>
      </c>
      <c r="AH76" s="202">
        <f t="shared" si="94"/>
        <v>-2.7855753590261156E-2</v>
      </c>
      <c r="AI76" s="201"/>
      <c r="AJ76" s="201">
        <f>VLOOKUP($AX76,SP_1213,'2012-13'!$AF$1,FALSE)</f>
        <v>253.4303957320783</v>
      </c>
      <c r="AK76" s="201">
        <f>VLOOKUP($AX76,SP_1213,'2012-13'!$R$1,FALSE)</f>
        <v>262.49001082383421</v>
      </c>
      <c r="AL76" s="202">
        <f t="shared" si="95"/>
        <v>-3.4514132798128205E-2</v>
      </c>
      <c r="AM76" s="203"/>
      <c r="AN76" s="201">
        <f>VLOOKUP($AX76,SP_1112,'2011-12'!$AT$1,FALSE)</f>
        <v>265.7183018689912</v>
      </c>
      <c r="AO76" s="201">
        <f>VLOOKUP($AX76,SP_1112,'2011-12'!$AD$1,FALSE)</f>
        <v>289.02814615404992</v>
      </c>
      <c r="AP76" s="202">
        <f t="shared" si="96"/>
        <v>-8.0649046105823685E-2</v>
      </c>
      <c r="AQ76" s="188"/>
      <c r="AR76" s="201" t="e">
        <f>+#REF!/$AB$6*$Y$6*(1+$Z$6)</f>
        <v>#REF!</v>
      </c>
      <c r="AS76" s="200" t="e">
        <f t="shared" ref="AS76:AS79" si="97">+AR76-AO76</f>
        <v>#REF!</v>
      </c>
      <c r="AX76" s="188" t="s">
        <v>592</v>
      </c>
      <c r="AY76" s="306">
        <f>VLOOKUP(A76,PopulationsOtherdata!$G$4:$M$441,6,FALSE)</f>
        <v>274282</v>
      </c>
    </row>
    <row r="77" spans="1:51" x14ac:dyDescent="0.25">
      <c r="A77" s="188" t="s">
        <v>656</v>
      </c>
      <c r="B77" s="217">
        <v>1</v>
      </c>
      <c r="C77" s="188">
        <v>1</v>
      </c>
      <c r="D77" s="188" t="s">
        <v>657</v>
      </c>
      <c r="E77" s="534">
        <f t="shared" si="81"/>
        <v>-51.498451015637698</v>
      </c>
      <c r="F77" s="504">
        <f t="shared" si="82"/>
        <v>-0.26932825374009012</v>
      </c>
      <c r="G77" s="217">
        <v>1</v>
      </c>
      <c r="H77" s="201">
        <f>VLOOKUP($A77,SP_1920,'2019_20'!$K$3,FALSE)</f>
        <v>140.38666729398801</v>
      </c>
      <c r="I77" s="201">
        <f>VLOOKUP($A77,SP_1920,'2019_20'!$C$3,FALSE)</f>
        <v>136.51718152444209</v>
      </c>
      <c r="J77" s="481">
        <f t="shared" si="83"/>
        <v>2.8344313340904481E-2</v>
      </c>
      <c r="K77" s="415"/>
      <c r="L77" s="201">
        <f>VLOOKUP($A77,SP_201819,'2018_19'!$K$3,FALSE)</f>
        <v>136.51718152444209</v>
      </c>
      <c r="M77" s="201">
        <f>VLOOKUP($A77,SP_201819,'2018_19'!$C$3,FALSE)</f>
        <v>134.29217790572116</v>
      </c>
      <c r="N77" s="481">
        <f t="shared" si="84"/>
        <v>1.6568378392693761E-2</v>
      </c>
      <c r="O77" s="211"/>
      <c r="P77" s="201">
        <f>VLOOKUP($A77,SP_1718,'2017_18'!$M$2,FALSE)</f>
        <v>134.29217790572116</v>
      </c>
      <c r="Q77" s="201">
        <f>VLOOKUP($A77,SP_1718,'2017_18'!$C$2,FALSE)</f>
        <v>135.58921792006433</v>
      </c>
      <c r="R77" s="481">
        <f t="shared" si="85"/>
        <v>-9.5659524720308475E-3</v>
      </c>
      <c r="S77" s="211"/>
      <c r="T77" s="201">
        <f>VLOOKUP($D77,SP_1617,'2016_17'!$P$2,FALSE)</f>
        <v>135.58921792006433</v>
      </c>
      <c r="U77" s="201">
        <f>VLOOKUP($D77,SP_1617,'2016_17'!$G$2,FALSE)</f>
        <v>140.01719774244128</v>
      </c>
      <c r="V77" s="202">
        <f t="shared" si="86"/>
        <v>-3.1624542511714426E-2</v>
      </c>
      <c r="W77" s="211"/>
      <c r="X77" s="201">
        <f>VLOOKUP($AX77,SP_1516,'2015_16'!$AW$1,FALSE)</f>
        <v>140.30628421586181</v>
      </c>
      <c r="Y77" s="201">
        <f>VLOOKUP($AX77,SP_1516,'2015_16'!$Z$1,FALSE)</f>
        <v>152.77182959314166</v>
      </c>
      <c r="Z77" s="202">
        <f t="shared" si="92"/>
        <v>-8.1595837468712684E-2</v>
      </c>
      <c r="AA77" s="201"/>
      <c r="AB77" s="201">
        <f>VLOOKUP($AX77,SP_1415,'2014_15'!$BG$1,FALSE)</f>
        <v>150.86944380032247</v>
      </c>
      <c r="AC77" s="201">
        <f>VLOOKUP($AX77,SP_1415,'2014_15'!$AC$1,FALSE)</f>
        <v>160.0231623607439</v>
      </c>
      <c r="AD77" s="202">
        <f t="shared" si="93"/>
        <v>-5.7202460102531827E-2</v>
      </c>
      <c r="AE77" s="201"/>
      <c r="AF77" s="201">
        <f>VLOOKUP($AX77,SP_1314,'2013-14'!$AU$1,FALSE)</f>
        <v>157.63311005666748</v>
      </c>
      <c r="AG77" s="201">
        <f>VLOOKUP($AX77,SP_1314,'2013-14'!$W$1,FALSE)</f>
        <v>160.55060563750084</v>
      </c>
      <c r="AH77" s="202">
        <f t="shared" si="94"/>
        <v>-1.8171812988489244E-2</v>
      </c>
      <c r="AI77" s="201"/>
      <c r="AJ77" s="201">
        <f>VLOOKUP($AX77,SP_1213,'2012-13'!$AF$1,FALSE)</f>
        <v>162.57000407719218</v>
      </c>
      <c r="AK77" s="201">
        <f>VLOOKUP($AX77,SP_1213,'2012-13'!$R$1,FALSE)</f>
        <v>170.69171534174671</v>
      </c>
      <c r="AL77" s="202">
        <f t="shared" si="95"/>
        <v>-4.7581168472610513E-2</v>
      </c>
      <c r="AM77" s="203"/>
      <c r="AN77" s="201">
        <f>VLOOKUP($AX77,SP_1112,'2011-12'!$AT$1,FALSE)</f>
        <v>172.96297958062368</v>
      </c>
      <c r="AO77" s="201">
        <f>VLOOKUP($AX77,SP_1112,'2011-12'!$AD$1,FALSE)</f>
        <v>192.17242936471894</v>
      </c>
      <c r="AP77" s="202">
        <f t="shared" si="96"/>
        <v>-9.995944708404636E-2</v>
      </c>
      <c r="AQ77" s="188"/>
      <c r="AR77" s="201"/>
      <c r="AS77" s="200"/>
      <c r="AX77" s="188" t="s">
        <v>656</v>
      </c>
      <c r="AY77" s="306">
        <f>VLOOKUP(A77,PopulationsOtherdata!$G$4:$M$441,6,FALSE)</f>
        <v>176570</v>
      </c>
    </row>
    <row r="78" spans="1:51" x14ac:dyDescent="0.25">
      <c r="A78" s="188" t="s">
        <v>796</v>
      </c>
      <c r="B78" s="217">
        <v>1</v>
      </c>
      <c r="C78" s="188">
        <v>1</v>
      </c>
      <c r="D78" s="188" t="s">
        <v>797</v>
      </c>
      <c r="E78" s="534">
        <f t="shared" si="81"/>
        <v>-93.200351700059002</v>
      </c>
      <c r="F78" s="504">
        <f t="shared" si="82"/>
        <v>-0.26717231459302992</v>
      </c>
      <c r="G78" s="217">
        <v>1</v>
      </c>
      <c r="H78" s="201">
        <f>VLOOKUP($A78,SP_1920,'2019_20'!$K$3,FALSE)</f>
        <v>256.38382319834432</v>
      </c>
      <c r="I78" s="201">
        <f>VLOOKUP($A78,SP_1920,'2019_20'!$C$3,FALSE)</f>
        <v>249.73351083769143</v>
      </c>
      <c r="J78" s="481">
        <f t="shared" si="83"/>
        <v>2.662963547961783E-2</v>
      </c>
      <c r="K78" s="415"/>
      <c r="L78" s="201">
        <f>VLOOKUP($A78,SP_201819,'2018_19'!$K$3,FALSE)</f>
        <v>249.73351083769143</v>
      </c>
      <c r="M78" s="201">
        <f>VLOOKUP($A78,SP_201819,'2018_19'!$C$3,FALSE)</f>
        <v>245.3777217511946</v>
      </c>
      <c r="N78" s="481">
        <f t="shared" si="84"/>
        <v>1.7751363308008195E-2</v>
      </c>
      <c r="O78" s="211"/>
      <c r="P78" s="201">
        <f>VLOOKUP($A78,SP_1718,'2017_18'!$M$2,FALSE)</f>
        <v>245.3777217511946</v>
      </c>
      <c r="Q78" s="201">
        <f>VLOOKUP($A78,SP_1718,'2017_18'!$C$2,FALSE)</f>
        <v>248.88500348868646</v>
      </c>
      <c r="R78" s="481">
        <f t="shared" si="85"/>
        <v>-1.4091976970606379E-2</v>
      </c>
      <c r="S78" s="211"/>
      <c r="T78" s="201">
        <f>VLOOKUP($D78,SP_1617,'2016_17'!$P$2,FALSE)</f>
        <v>248.88500348868646</v>
      </c>
      <c r="U78" s="201">
        <f>VLOOKUP($D78,SP_1617,'2016_17'!$G$2,FALSE)</f>
        <v>258.96669334066058</v>
      </c>
      <c r="V78" s="202">
        <f t="shared" si="86"/>
        <v>-3.8930449788429189E-2</v>
      </c>
      <c r="W78" s="211"/>
      <c r="X78" s="201">
        <f>VLOOKUP($AX78,SP_1516,'2015_16'!$AW$1,FALSE)</f>
        <v>260.9787373849627</v>
      </c>
      <c r="Y78" s="201">
        <f>VLOOKUP($AX78,SP_1516,'2015_16'!$Z$1,FALSE)</f>
        <v>283.36168736737136</v>
      </c>
      <c r="Z78" s="202">
        <f t="shared" si="92"/>
        <v>-7.8990742151354154E-2</v>
      </c>
      <c r="AA78" s="201"/>
      <c r="AB78" s="201">
        <f>VLOOKUP($AX78,SP_1415,'2014_15'!$BG$1,FALSE)</f>
        <v>280.34299895270203</v>
      </c>
      <c r="AC78" s="201">
        <f>VLOOKUP($AX78,SP_1415,'2014_15'!$AC$1,FALSE)</f>
        <v>296.69584715215393</v>
      </c>
      <c r="AD78" s="202">
        <f t="shared" si="93"/>
        <v>-5.51165388946806E-2</v>
      </c>
      <c r="AE78" s="201"/>
      <c r="AF78" s="201">
        <f>VLOOKUP($AX78,SP_1314,'2013-14'!$AU$1,FALSE)</f>
        <v>291.38756250294284</v>
      </c>
      <c r="AG78" s="201">
        <f>VLOOKUP($AX78,SP_1314,'2013-14'!$W$1,FALSE)</f>
        <v>300.50651533877721</v>
      </c>
      <c r="AH78" s="202">
        <f t="shared" si="94"/>
        <v>-3.0345274962022328E-2</v>
      </c>
      <c r="AI78" s="201"/>
      <c r="AJ78" s="201">
        <f>VLOOKUP($AX78,SP_1213,'2012-13'!$AF$1,FALSE)</f>
        <v>302.65973071960116</v>
      </c>
      <c r="AK78" s="201">
        <f>VLOOKUP($AX78,SP_1213,'2012-13'!$R$1,FALSE)</f>
        <v>314.75723691737414</v>
      </c>
      <c r="AL78" s="202">
        <f t="shared" si="95"/>
        <v>-3.8434402068882934E-2</v>
      </c>
      <c r="AM78" s="203"/>
      <c r="AN78" s="201">
        <f>VLOOKUP($AX78,SP_1112,'2011-12'!$AT$1,FALSE)</f>
        <v>318.82120230044717</v>
      </c>
      <c r="AO78" s="201">
        <f>VLOOKUP($AX78,SP_1112,'2011-12'!$AD$1,FALSE)</f>
        <v>349.48642664272199</v>
      </c>
      <c r="AP78" s="202">
        <f t="shared" si="96"/>
        <v>-8.774367759244539E-2</v>
      </c>
      <c r="AQ78" s="188"/>
      <c r="AR78" s="201"/>
      <c r="AS78" s="200"/>
      <c r="AX78" s="188" t="s">
        <v>796</v>
      </c>
      <c r="AY78" s="306">
        <f>VLOOKUP(A78,PopulationsOtherdata!$G$4:$M$441,6,FALSE)</f>
        <v>320493</v>
      </c>
    </row>
    <row r="79" spans="1:51" x14ac:dyDescent="0.25">
      <c r="A79" s="188" t="s">
        <v>452</v>
      </c>
      <c r="B79" s="217"/>
      <c r="C79" s="188">
        <v>1</v>
      </c>
      <c r="D79" s="188" t="s">
        <v>945</v>
      </c>
      <c r="E79" s="534">
        <f t="shared" si="81"/>
        <v>-15.043193003955395</v>
      </c>
      <c r="F79" s="504">
        <f t="shared" si="82"/>
        <v>-0.19936967086600574</v>
      </c>
      <c r="G79" s="217"/>
      <c r="H79" s="201">
        <f>VLOOKUP($A79,SP_1920,'2019_20'!$K$3,FALSE)</f>
        <v>60.893809436024569</v>
      </c>
      <c r="I79" s="201">
        <f>VLOOKUP($A79,SP_1920,'2019_20'!$C$3,FALSE)</f>
        <v>59.901394650383722</v>
      </c>
      <c r="J79" s="481">
        <f t="shared" si="83"/>
        <v>1.6567473786430309E-2</v>
      </c>
      <c r="K79" s="415"/>
      <c r="L79" s="201">
        <f>VLOOKUP($A79,SP_201819,'2018_19'!$K$3,FALSE)</f>
        <v>59.901394650383722</v>
      </c>
      <c r="M79" s="201">
        <f>VLOOKUP($A79,SP_201819,'2018_19'!$C$3,FALSE)</f>
        <v>59.624408706550128</v>
      </c>
      <c r="N79" s="481">
        <f t="shared" si="84"/>
        <v>4.6455126321975904E-3</v>
      </c>
      <c r="O79" s="211"/>
      <c r="P79" s="201">
        <f>VLOOKUP($A79,SP_1718,'2017_18'!$M$2,FALSE)</f>
        <v>59.624408706550128</v>
      </c>
      <c r="Q79" s="201">
        <f>VLOOKUP($A79,SP_1718,'2017_18'!$C$2,FALSE)</f>
        <v>60.884671813485006</v>
      </c>
      <c r="R79" s="481">
        <f t="shared" si="85"/>
        <v>-2.0699185351537808E-2</v>
      </c>
      <c r="S79" s="211"/>
      <c r="T79" s="201">
        <f>VLOOKUP($D79,SP_1617,'2016_17'!$P$2,FALSE)</f>
        <v>60.884671813485006</v>
      </c>
      <c r="U79" s="201">
        <f>VLOOKUP($D79,SP_1617,'2016_17'!$G$2,FALSE)</f>
        <v>61.486355253762994</v>
      </c>
      <c r="V79" s="202">
        <f t="shared" si="86"/>
        <v>-9.7856416727704065E-3</v>
      </c>
      <c r="W79" s="211"/>
      <c r="X79" s="201">
        <f>VLOOKUP($AX79,SP_1516,'2015_16'!$AW$1,FALSE)</f>
        <v>62.185792210003413</v>
      </c>
      <c r="Y79" s="201">
        <f>VLOOKUP($AX79,SP_1516,'2015_16'!$Z$1,FALSE)</f>
        <v>65.478074062436704</v>
      </c>
      <c r="Z79" s="202">
        <f t="shared" si="92"/>
        <v>-5.0280676387853607E-2</v>
      </c>
      <c r="AA79" s="201"/>
      <c r="AB79" s="201">
        <f>VLOOKUP($AX79,SP_1415,'2014_15'!$BG$1,FALSE)</f>
        <v>65.047784479129504</v>
      </c>
      <c r="AC79" s="201">
        <f>VLOOKUP($AX79,SP_1415,'2014_15'!$AC$1,FALSE)</f>
        <v>67.863481015461289</v>
      </c>
      <c r="AD79" s="202">
        <f t="shared" si="93"/>
        <v>-4.1490599866079503E-2</v>
      </c>
      <c r="AE79" s="201"/>
      <c r="AF79" s="201">
        <f>VLOOKUP($AX79,SP_1314,'2013-14'!$AU$1,FALSE)</f>
        <v>67.641541979101248</v>
      </c>
      <c r="AG79" s="201">
        <f>VLOOKUP($AX79,SP_1314,'2013-14'!$W$1,FALSE)</f>
        <v>70.840356723947124</v>
      </c>
      <c r="AH79" s="202">
        <f t="shared" si="94"/>
        <v>-4.5155260260914765E-2</v>
      </c>
      <c r="AI79" s="201"/>
      <c r="AJ79" s="201">
        <f>VLOOKUP($AX79,SP_1213,'2012-13'!$AF$1,FALSE)</f>
        <v>68.407919929714993</v>
      </c>
      <c r="AK79" s="201">
        <f>VLOOKUP($AX79,SP_1213,'2012-13'!$R$1,FALSE)</f>
        <v>69.832717979001004</v>
      </c>
      <c r="AL79" s="202">
        <f t="shared" si="95"/>
        <v>-2.0403015814370207E-2</v>
      </c>
      <c r="AM79" s="203"/>
      <c r="AN79" s="201">
        <f>VLOOKUP($AX79,SP_1112,'2011-12'!$AT$1,FALSE)</f>
        <v>69.832717979001004</v>
      </c>
      <c r="AO79" s="201">
        <f>VLOOKUP($AX79,SP_1112,'2011-12'!$AD$1,FALSE)</f>
        <v>73.551773982321009</v>
      </c>
      <c r="AP79" s="202">
        <f t="shared" si="96"/>
        <v>-5.056378387574878E-2</v>
      </c>
      <c r="AQ79" s="188"/>
      <c r="AR79" s="201" t="e">
        <f>+#REF!/$AB$6*$Y$6*(1+$Z$6)</f>
        <v>#REF!</v>
      </c>
      <c r="AS79" s="200" t="e">
        <f t="shared" si="97"/>
        <v>#REF!</v>
      </c>
      <c r="AX79" s="188" t="s">
        <v>452</v>
      </c>
      <c r="AY79" s="306">
        <f>+AY73</f>
        <v>1382551</v>
      </c>
    </row>
    <row r="80" spans="1:51" x14ac:dyDescent="0.25">
      <c r="A80" s="188"/>
      <c r="B80" s="217"/>
      <c r="C80" s="188"/>
      <c r="D80" s="188"/>
      <c r="E80" s="315"/>
      <c r="F80" s="214"/>
      <c r="G80" s="217"/>
      <c r="H80" s="201"/>
      <c r="I80" s="201"/>
      <c r="J80" s="481"/>
      <c r="K80" s="214"/>
      <c r="L80" s="201"/>
      <c r="M80" s="201"/>
      <c r="N80" s="481"/>
      <c r="O80" s="211"/>
      <c r="P80" s="201"/>
      <c r="Q80" s="201"/>
      <c r="R80" s="481"/>
      <c r="S80" s="211"/>
      <c r="T80" s="201"/>
      <c r="U80" s="201"/>
      <c r="V80" s="202"/>
      <c r="W80" s="211"/>
      <c r="X80" s="201"/>
      <c r="Y80" s="201"/>
      <c r="Z80" s="202"/>
      <c r="AA80" s="201"/>
      <c r="AB80" s="201"/>
      <c r="AC80" s="201"/>
      <c r="AD80" s="202"/>
      <c r="AE80" s="201"/>
      <c r="AF80" s="201"/>
      <c r="AG80" s="201"/>
      <c r="AH80" s="202"/>
      <c r="AI80" s="201"/>
      <c r="AJ80" s="201"/>
      <c r="AK80" s="201"/>
      <c r="AL80" s="202"/>
      <c r="AM80" s="203"/>
      <c r="AN80" s="201"/>
      <c r="AO80" s="201"/>
      <c r="AP80" s="202"/>
      <c r="AQ80" s="188"/>
      <c r="AR80" s="201"/>
      <c r="AS80" s="200"/>
      <c r="AX80" s="188"/>
      <c r="AY80" s="188"/>
    </row>
    <row r="81" spans="1:51" x14ac:dyDescent="0.25">
      <c r="A81" s="188"/>
      <c r="B81" s="217"/>
      <c r="C81" s="188"/>
      <c r="D81" s="299" t="s">
        <v>1191</v>
      </c>
      <c r="E81" s="315"/>
      <c r="F81" s="214"/>
      <c r="G81" s="217"/>
      <c r="H81" s="204">
        <f>SUBTOTAL(9,H82:H87)</f>
        <v>992.40834303690372</v>
      </c>
      <c r="I81" s="204">
        <f>SUBTOTAL(9,I82:I87)</f>
        <v>969.19850327366987</v>
      </c>
      <c r="J81" s="480">
        <f>+H81/I81-1</f>
        <v>2.3947457290573348E-2</v>
      </c>
      <c r="K81" s="214"/>
      <c r="L81" s="204">
        <f>SUBTOTAL(9,L82:L87)</f>
        <v>969.19850327366987</v>
      </c>
      <c r="M81" s="204">
        <f>SUBTOTAL(9,M82:M87)</f>
        <v>956.6226234585049</v>
      </c>
      <c r="N81" s="480">
        <f>+L81/M81-1</f>
        <v>1.3146124194407083E-2</v>
      </c>
      <c r="O81" s="211"/>
      <c r="P81" s="204">
        <f>SUBTOTAL(9,P82:P87)</f>
        <v>956.6226234585049</v>
      </c>
      <c r="Q81" s="204">
        <f>SUBTOTAL(9,Q82:Q87)</f>
        <v>969.29419345868746</v>
      </c>
      <c r="R81" s="480">
        <f>+P81/Q81-1</f>
        <v>-1.3072986597564507E-2</v>
      </c>
      <c r="S81" s="211"/>
      <c r="T81" s="204">
        <f>SUBTOTAL(9,T82:T87)</f>
        <v>969.29419345868746</v>
      </c>
      <c r="U81" s="204">
        <f>SUBTOTAL(9,U82:U87)</f>
        <v>1007.8398559288257</v>
      </c>
      <c r="V81" s="205">
        <f>+T81/U81-1</f>
        <v>-3.8245820745613002E-2</v>
      </c>
      <c r="W81" s="211"/>
      <c r="X81" s="204">
        <f>SUBTOTAL(9,X82:X87)</f>
        <v>1015.6341262605299</v>
      </c>
      <c r="Y81" s="204">
        <f>SUBTOTAL(9,Y82:Y87)</f>
        <v>1105.294047322765</v>
      </c>
      <c r="Z81" s="205">
        <f>+X81/Y81-1</f>
        <v>-8.1118613892301905E-2</v>
      </c>
      <c r="AA81" s="201"/>
      <c r="AB81" s="204">
        <f>SUBTOTAL(9,AB82:AB87)</f>
        <v>1091.3723660657859</v>
      </c>
      <c r="AC81" s="204">
        <f>SUBTOTAL(9,AC82:AC87)</f>
        <v>1154.8263909461371</v>
      </c>
      <c r="AD81" s="205">
        <f>+AB81/AC81-1</f>
        <v>-5.4946808782542655E-2</v>
      </c>
      <c r="AE81" s="201"/>
      <c r="AF81" s="204">
        <f>SUBTOTAL(9,AF82:AF87)</f>
        <v>1138.9074182016777</v>
      </c>
      <c r="AG81" s="204">
        <f>SUBTOTAL(9,AG82:AG87)</f>
        <v>1166.1008674900959</v>
      </c>
      <c r="AH81" s="205">
        <f>+AF81/AG81-1</f>
        <v>-2.331998032635807E-2</v>
      </c>
      <c r="AI81" s="201"/>
      <c r="AJ81" s="204">
        <f>SUBTOTAL(9,AJ82:AJ87)</f>
        <v>1169.4087238007996</v>
      </c>
      <c r="AK81" s="204">
        <f>SUBTOTAL(9,AK82:AK87)</f>
        <v>1215.7912457765765</v>
      </c>
      <c r="AL81" s="205">
        <f>+AJ81/AK81-1</f>
        <v>-3.8150070694209059E-2</v>
      </c>
      <c r="AM81" s="203"/>
      <c r="AN81" s="204">
        <f>SUBTOTAL(9,AN82:AN87)</f>
        <v>1230.1616454084615</v>
      </c>
      <c r="AO81" s="204">
        <f>SUBTOTAL(9,AO82:AO87)</f>
        <v>1346.7582733467689</v>
      </c>
      <c r="AP81" s="205">
        <f>+AN81/AO81-1</f>
        <v>-8.657576511377818E-2</v>
      </c>
      <c r="AQ81" s="188"/>
      <c r="AR81" s="201"/>
      <c r="AS81" s="200"/>
      <c r="AX81" s="188"/>
      <c r="AY81" s="306">
        <f>SUM(AY82:AY86)</f>
        <v>1117163</v>
      </c>
    </row>
    <row r="82" spans="1:51" x14ac:dyDescent="0.25">
      <c r="A82" s="188" t="s">
        <v>304</v>
      </c>
      <c r="B82" s="217">
        <v>1</v>
      </c>
      <c r="C82" s="188">
        <v>1</v>
      </c>
      <c r="D82" s="300" t="s">
        <v>305</v>
      </c>
      <c r="E82" s="534">
        <f t="shared" ref="E82:E87" si="98">+AN82-AO82+AJ82-AK82+AF82-AG82+AB82-AC82+X82-Y82+T82-U82+P82-Q82+L82-M82+H82-I82</f>
        <v>-58.457729039130641</v>
      </c>
      <c r="F82" s="504">
        <f t="shared" ref="F82:F87" si="99">((100*(1+AP82)*(1+AL82)*(1+AH82)*(1+AD82)*(1+Z82)*(1+V82)*(1+R82)*(1+N82)*(1+J82)-100)/100)</f>
        <v>-0.24967127856440796</v>
      </c>
      <c r="G82" s="217">
        <v>1</v>
      </c>
      <c r="H82" s="201">
        <f>VLOOKUP($A82,SP_1920,'2019_20'!$K$3,FALSE)</f>
        <v>177.29436064063967</v>
      </c>
      <c r="I82" s="201">
        <f>VLOOKUP($A82,SP_1920,'2019_20'!$C$3,FALSE)</f>
        <v>172.39220845078555</v>
      </c>
      <c r="J82" s="481">
        <f t="shared" ref="J82:J87" si="100">+H82/I82-1</f>
        <v>2.8436042637353776E-2</v>
      </c>
      <c r="K82" s="415"/>
      <c r="L82" s="201">
        <f>VLOOKUP($A82,SP_201819,'2018_19'!$K$3,FALSE)</f>
        <v>172.39220845078555</v>
      </c>
      <c r="M82" s="201">
        <f>VLOOKUP($A82,SP_201819,'2018_19'!$C$3,FALSE)</f>
        <v>169.29512392740483</v>
      </c>
      <c r="N82" s="481">
        <f t="shared" ref="N82:N87" si="101">+L82/M82-1</f>
        <v>1.8293997201648704E-2</v>
      </c>
      <c r="O82" s="211"/>
      <c r="P82" s="201">
        <f>VLOOKUP($A82,SP_1718,'2017_18'!$M$2,FALSE)</f>
        <v>169.29512392740483</v>
      </c>
      <c r="Q82" s="201">
        <f>VLOOKUP($A82,SP_1718,'2017_18'!$C$2,FALSE)</f>
        <v>171.23484170635993</v>
      </c>
      <c r="R82" s="481">
        <f t="shared" ref="R82:R87" si="102">+P82/Q82-1</f>
        <v>-1.1327821835940388E-2</v>
      </c>
      <c r="S82" s="211"/>
      <c r="T82" s="201">
        <f>VLOOKUP($D82,SP_1617,'2016_17'!$P$2,FALSE)</f>
        <v>171.23484170635993</v>
      </c>
      <c r="U82" s="201">
        <f>VLOOKUP($D82,SP_1617,'2016_17'!$G$2,FALSE)</f>
        <v>178.15157069143964</v>
      </c>
      <c r="V82" s="202">
        <f t="shared" ref="V82:V87" si="103">+T82/U82-1</f>
        <v>-3.8824967740865746E-2</v>
      </c>
      <c r="W82" s="211"/>
      <c r="X82" s="201">
        <f>VLOOKUP($AX82,SP_1516,'2015_16'!$AW$1,FALSE)</f>
        <v>179.6076434582657</v>
      </c>
      <c r="Y82" s="201">
        <f>VLOOKUP($AX82,SP_1516,'2015_16'!$Z$1,FALSE)</f>
        <v>194.36254978364499</v>
      </c>
      <c r="Z82" s="202">
        <f t="shared" ref="Z82:Z87" si="104">+X82/Y82-1</f>
        <v>-7.5914348426709521E-2</v>
      </c>
      <c r="AA82" s="201"/>
      <c r="AB82" s="201">
        <f>VLOOKUP($AX82,SP_1415,'2014_15'!$BG$1,FALSE)</f>
        <v>189.73566176823897</v>
      </c>
      <c r="AC82" s="201">
        <f>VLOOKUP($AX82,SP_1415,'2014_15'!$AC$1,FALSE)</f>
        <v>200.77880733652984</v>
      </c>
      <c r="AD82" s="202">
        <f t="shared" ref="AD82:AD87" si="105">+AB82/AC82-1</f>
        <v>-5.5001549788973536E-2</v>
      </c>
      <c r="AE82" s="201"/>
      <c r="AF82" s="201">
        <f>VLOOKUP($AX82,SP_1314,'2013-14'!$AU$1,FALSE)</f>
        <v>197.94639926757233</v>
      </c>
      <c r="AG82" s="201">
        <f>VLOOKUP($AX82,SP_1314,'2013-14'!$W$1,FALSE)</f>
        <v>202.667630045571</v>
      </c>
      <c r="AH82" s="202">
        <f t="shared" ref="AH82:AH87" si="106">+AF82/AG82-1</f>
        <v>-2.3295435866778846E-2</v>
      </c>
      <c r="AI82" s="201"/>
      <c r="AJ82" s="201">
        <f>VLOOKUP($AX82,SP_1213,'2012-13'!$AF$1,FALSE)</f>
        <v>204.57367737398116</v>
      </c>
      <c r="AK82" s="201">
        <f>VLOOKUP($AX82,SP_1213,'2012-13'!$R$1,FALSE)</f>
        <v>211.62445091951267</v>
      </c>
      <c r="AL82" s="202">
        <f t="shared" ref="AL82:AL87" si="107">+AJ82/AK82-1</f>
        <v>-3.3317386128567605E-2</v>
      </c>
      <c r="AM82" s="203"/>
      <c r="AN82" s="201">
        <f>VLOOKUP($AX82,SP_1112,'2011-12'!$AT$1,FALSE)</f>
        <v>214.08336478113867</v>
      </c>
      <c r="AO82" s="201">
        <f>VLOOKUP($AX82,SP_1112,'2011-12'!$AD$1,FALSE)</f>
        <v>234.11382755226899</v>
      </c>
      <c r="AP82" s="202">
        <f t="shared" ref="AP82:AP87" si="108">+AN82/AO82-1</f>
        <v>-8.555864888697462E-2</v>
      </c>
      <c r="AQ82" s="188"/>
      <c r="AR82" s="201"/>
      <c r="AS82" s="200"/>
      <c r="AX82" t="s">
        <v>304</v>
      </c>
      <c r="AY82" s="306">
        <f>VLOOKUP(A82,PopulationsOtherdata!$G$4:$M$441,6,FALSE)</f>
        <v>201476</v>
      </c>
    </row>
    <row r="83" spans="1:51" x14ac:dyDescent="0.25">
      <c r="A83" s="188" t="s">
        <v>472</v>
      </c>
      <c r="B83" s="217">
        <v>1</v>
      </c>
      <c r="C83" s="188">
        <v>1</v>
      </c>
      <c r="D83" s="300" t="s">
        <v>473</v>
      </c>
      <c r="E83" s="534">
        <f t="shared" si="98"/>
        <v>-97.402785475975321</v>
      </c>
      <c r="F83" s="504">
        <f t="shared" si="99"/>
        <v>-0.28776698845771703</v>
      </c>
      <c r="G83" s="217">
        <v>1</v>
      </c>
      <c r="H83" s="201">
        <f>VLOOKUP($A83,SP_1920,'2019_20'!$K$3,FALSE)</f>
        <v>240.47591837049109</v>
      </c>
      <c r="I83" s="201">
        <f>VLOOKUP($A83,SP_1920,'2019_20'!$C$3,FALSE)</f>
        <v>236.25852872341295</v>
      </c>
      <c r="J83" s="481">
        <f t="shared" si="100"/>
        <v>1.7850740330375148E-2</v>
      </c>
      <c r="K83" s="415"/>
      <c r="L83" s="201">
        <f>VLOOKUP($A83,SP_201819,'2018_19'!$K$3,FALSE)</f>
        <v>236.25852872341295</v>
      </c>
      <c r="M83" s="201">
        <f>VLOOKUP($A83,SP_201819,'2018_19'!$C$3,FALSE)</f>
        <v>234.99423556261385</v>
      </c>
      <c r="N83" s="481">
        <f t="shared" si="101"/>
        <v>5.3801028683626573E-3</v>
      </c>
      <c r="O83" s="211"/>
      <c r="P83" s="201">
        <f>VLOOKUP($A83,SP_1718,'2017_18'!$M$2,FALSE)</f>
        <v>234.99423556261385</v>
      </c>
      <c r="Q83" s="201">
        <f>VLOOKUP($A83,SP_1718,'2017_18'!$C$2,FALSE)</f>
        <v>237.91045318001002</v>
      </c>
      <c r="R83" s="481">
        <f t="shared" si="102"/>
        <v>-1.2257627096316281E-2</v>
      </c>
      <c r="S83" s="211"/>
      <c r="T83" s="201">
        <f>VLOOKUP($D83,SP_1617,'2016_17'!$P$2,FALSE)</f>
        <v>237.91045318001002</v>
      </c>
      <c r="U83" s="201">
        <f>VLOOKUP($D83,SP_1617,'2016_17'!$G$2,FALSE)</f>
        <v>248.34143625050075</v>
      </c>
      <c r="V83" s="202">
        <f t="shared" si="103"/>
        <v>-4.2002588162408205E-2</v>
      </c>
      <c r="W83" s="211"/>
      <c r="X83" s="201">
        <f>VLOOKUP($AX83,SP_1516,'2015_16'!$AW$1,FALSE)</f>
        <v>250.60556227118155</v>
      </c>
      <c r="Y83" s="201">
        <f>VLOOKUP($AX83,SP_1516,'2015_16'!$Z$1,FALSE)</f>
        <v>274.82893884829343</v>
      </c>
      <c r="Z83" s="202">
        <f t="shared" si="104"/>
        <v>-8.8139832284850006E-2</v>
      </c>
      <c r="AA83" s="201"/>
      <c r="AB83" s="201">
        <f>VLOOKUP($AX83,SP_1415,'2014_15'!$BG$1,FALSE)</f>
        <v>272.32454248923023</v>
      </c>
      <c r="AC83" s="201">
        <f>VLOOKUP($AX83,SP_1415,'2014_15'!$AC$1,FALSE)</f>
        <v>289.04015297519084</v>
      </c>
      <c r="AD83" s="202">
        <f t="shared" si="105"/>
        <v>-5.7831447686077619E-2</v>
      </c>
      <c r="AE83" s="201"/>
      <c r="AF83" s="201">
        <f>VLOOKUP($AX83,SP_1314,'2013-14'!$AU$1,FALSE)</f>
        <v>285.48627690802039</v>
      </c>
      <c r="AG83" s="201">
        <f>VLOOKUP($AX83,SP_1314,'2013-14'!$W$1,FALSE)</f>
        <v>290.9741653147683</v>
      </c>
      <c r="AH83" s="202">
        <f t="shared" si="106"/>
        <v>-1.8860397454225075E-2</v>
      </c>
      <c r="AI83" s="201"/>
      <c r="AJ83" s="201">
        <f>VLOOKUP($AX83,SP_1213,'2012-13'!$AF$1,FALSE)</f>
        <v>292.74946076047371</v>
      </c>
      <c r="AK83" s="201">
        <f>VLOOKUP($AX83,SP_1213,'2012-13'!$R$1,FALSE)</f>
        <v>304.15694469793925</v>
      </c>
      <c r="AL83" s="202">
        <f t="shared" si="107"/>
        <v>-3.7505255547574001E-2</v>
      </c>
      <c r="AM83" s="203"/>
      <c r="AN83" s="201">
        <f>VLOOKUP($AX83,SP_1112,'2011-12'!$AT$1,FALSE)</f>
        <v>307.71317288228926</v>
      </c>
      <c r="AO83" s="201">
        <f>VLOOKUP($AX83,SP_1112,'2011-12'!$AD$1,FALSE)</f>
        <v>339.41608107096897</v>
      </c>
      <c r="AP83" s="202">
        <f t="shared" si="108"/>
        <v>-9.3404260896085556E-2</v>
      </c>
      <c r="AQ83" s="188"/>
      <c r="AR83" s="201"/>
      <c r="AS83" s="200"/>
      <c r="AX83" t="s">
        <v>472</v>
      </c>
      <c r="AY83" s="306">
        <f>VLOOKUP(A83,PopulationsOtherdata!$G$4:$M$441,6,FALSE)</f>
        <v>285381</v>
      </c>
    </row>
    <row r="84" spans="1:51" x14ac:dyDescent="0.25">
      <c r="A84" s="188" t="s">
        <v>498</v>
      </c>
      <c r="B84" s="217">
        <v>1</v>
      </c>
      <c r="C84" s="188">
        <v>1</v>
      </c>
      <c r="D84" s="300" t="s">
        <v>499</v>
      </c>
      <c r="E84" s="534">
        <f t="shared" si="98"/>
        <v>-44.144258029855848</v>
      </c>
      <c r="F84" s="504">
        <f t="shared" si="99"/>
        <v>-0.21410794436822286</v>
      </c>
      <c r="G84" s="217">
        <v>1</v>
      </c>
      <c r="H84" s="201">
        <f>VLOOKUP($A84,SP_1920,'2019_20'!$K$3,FALSE)</f>
        <v>163.40579905196427</v>
      </c>
      <c r="I84" s="201">
        <f>VLOOKUP($A84,SP_1920,'2019_20'!$C$3,FALSE)</f>
        <v>158.76860964581019</v>
      </c>
      <c r="J84" s="481">
        <f t="shared" si="100"/>
        <v>2.920721807981419E-2</v>
      </c>
      <c r="K84" s="415"/>
      <c r="L84" s="201">
        <f>VLOOKUP($A84,SP_201819,'2018_19'!$K$3,FALSE)</f>
        <v>158.76860964581019</v>
      </c>
      <c r="M84" s="201">
        <f>VLOOKUP($A84,SP_201819,'2018_19'!$C$3,FALSE)</f>
        <v>155.99567309430751</v>
      </c>
      <c r="N84" s="481">
        <f t="shared" si="101"/>
        <v>1.7775727342298042E-2</v>
      </c>
      <c r="O84" s="211"/>
      <c r="P84" s="201">
        <f>VLOOKUP($A84,SP_1718,'2017_18'!$M$2,FALSE)</f>
        <v>155.99567309430751</v>
      </c>
      <c r="Q84" s="201">
        <f>VLOOKUP($A84,SP_1718,'2017_18'!$C$2,FALSE)</f>
        <v>157.47507635598538</v>
      </c>
      <c r="R84" s="481">
        <f t="shared" si="102"/>
        <v>-9.3945232217799157E-3</v>
      </c>
      <c r="S84" s="211"/>
      <c r="T84" s="201">
        <f>VLOOKUP($D84,SP_1617,'2016_17'!$P$2,FALSE)</f>
        <v>157.47507635598538</v>
      </c>
      <c r="U84" s="201">
        <f>VLOOKUP($D84,SP_1617,'2016_17'!$G$2,FALSE)</f>
        <v>163.43710628130196</v>
      </c>
      <c r="V84" s="202">
        <f t="shared" si="103"/>
        <v>-3.6479047267607423E-2</v>
      </c>
      <c r="W84" s="211"/>
      <c r="X84" s="201">
        <f>VLOOKUP($AX84,SP_1516,'2015_16'!$AW$1,FALSE)</f>
        <v>164.5456675412419</v>
      </c>
      <c r="Y84" s="201">
        <f>VLOOKUP($AX84,SP_1516,'2015_16'!$Z$1,FALSE)</f>
        <v>176.93445152502301</v>
      </c>
      <c r="Z84" s="202">
        <f t="shared" si="104"/>
        <v>-7.001906003607794E-2</v>
      </c>
      <c r="AA84" s="201"/>
      <c r="AB84" s="201">
        <f>VLOOKUP($AX84,SP_1415,'2014_15'!$BG$1,FALSE)</f>
        <v>173.12338571939017</v>
      </c>
      <c r="AC84" s="201">
        <f>VLOOKUP($AX84,SP_1415,'2014_15'!$AC$1,FALSE)</f>
        <v>181.5412654000159</v>
      </c>
      <c r="AD84" s="202">
        <f t="shared" si="105"/>
        <v>-4.6368960038244755E-2</v>
      </c>
      <c r="AE84" s="201"/>
      <c r="AF84" s="201">
        <f>VLOOKUP($AX84,SP_1314,'2013-14'!$AU$1,FALSE)</f>
        <v>179.70283643815833</v>
      </c>
      <c r="AG84" s="201">
        <f>VLOOKUP($AX84,SP_1314,'2013-14'!$W$1,FALSE)</f>
        <v>184.76889586854585</v>
      </c>
      <c r="AH84" s="202">
        <f t="shared" si="106"/>
        <v>-2.7418356355778495E-2</v>
      </c>
      <c r="AI84" s="201"/>
      <c r="AJ84" s="201">
        <f>VLOOKUP($AX84,SP_1213,'2012-13'!$AF$1,FALSE)</f>
        <v>186.04028200718724</v>
      </c>
      <c r="AK84" s="201">
        <f>VLOOKUP($AX84,SP_1213,'2012-13'!$R$1,FALSE)</f>
        <v>192.95319609336548</v>
      </c>
      <c r="AL84" s="202">
        <f t="shared" si="107"/>
        <v>-3.582689598379718E-2</v>
      </c>
      <c r="AM84" s="203"/>
      <c r="AN84" s="201">
        <f>VLOOKUP($AX84,SP_1112,'2011-12'!$AT$1,FALSE)</f>
        <v>195.26782257811846</v>
      </c>
      <c r="AO84" s="201">
        <f>VLOOKUP($AX84,SP_1112,'2011-12'!$AD$1,FALSE)</f>
        <v>206.595136197664</v>
      </c>
      <c r="AP84" s="202">
        <f t="shared" si="108"/>
        <v>-5.4828559026229517E-2</v>
      </c>
      <c r="AQ84" s="188"/>
      <c r="AR84" s="201"/>
      <c r="AS84" s="200"/>
      <c r="AX84" t="s">
        <v>498</v>
      </c>
      <c r="AY84" s="306">
        <f>VLOOKUP(A84,PopulationsOtherdata!$G$4:$M$441,6,FALSE)</f>
        <v>204007</v>
      </c>
    </row>
    <row r="85" spans="1:51" x14ac:dyDescent="0.25">
      <c r="A85" s="188" t="s">
        <v>640</v>
      </c>
      <c r="B85" s="217">
        <v>1</v>
      </c>
      <c r="C85" s="188">
        <v>1</v>
      </c>
      <c r="D85" s="300" t="s">
        <v>641</v>
      </c>
      <c r="E85" s="534">
        <f t="shared" si="98"/>
        <v>-55.022174355260717</v>
      </c>
      <c r="F85" s="504">
        <f t="shared" si="99"/>
        <v>-0.29188037514581083</v>
      </c>
      <c r="G85" s="217">
        <v>1</v>
      </c>
      <c r="H85" s="201">
        <f>VLOOKUP($A85,SP_1920,'2019_20'!$K$3,FALSE)</f>
        <v>134.39415980126091</v>
      </c>
      <c r="I85" s="201">
        <f>VLOOKUP($A85,SP_1920,'2019_20'!$C$3,FALSE)</f>
        <v>130.99644207598425</v>
      </c>
      <c r="J85" s="481">
        <f t="shared" si="100"/>
        <v>2.593748098368831E-2</v>
      </c>
      <c r="K85" s="415"/>
      <c r="L85" s="201">
        <f>VLOOKUP($A85,SP_201819,'2018_19'!$K$3,FALSE)</f>
        <v>130.99644207598425</v>
      </c>
      <c r="M85" s="201">
        <f>VLOOKUP($A85,SP_201819,'2018_19'!$C$3,FALSE)</f>
        <v>128.93178165944599</v>
      </c>
      <c r="N85" s="481">
        <f t="shared" si="101"/>
        <v>1.6013587883177971E-2</v>
      </c>
      <c r="O85" s="211"/>
      <c r="P85" s="201">
        <f>VLOOKUP($A85,SP_1718,'2017_18'!$M$2,FALSE)</f>
        <v>128.93178165944599</v>
      </c>
      <c r="Q85" s="201">
        <f>VLOOKUP($A85,SP_1718,'2017_18'!$C$2,FALSE)</f>
        <v>130.62727841858532</v>
      </c>
      <c r="R85" s="481">
        <f t="shared" si="102"/>
        <v>-1.2979653098996957E-2</v>
      </c>
      <c r="S85" s="211"/>
      <c r="T85" s="201">
        <f>VLOOKUP($D85,SP_1617,'2016_17'!$P$2,FALSE)</f>
        <v>130.62727841858532</v>
      </c>
      <c r="U85" s="201">
        <f>VLOOKUP($D85,SP_1617,'2016_17'!$G$2,FALSE)</f>
        <v>136.18613953366113</v>
      </c>
      <c r="V85" s="202">
        <f t="shared" si="103"/>
        <v>-4.0818112137629314E-2</v>
      </c>
      <c r="W85" s="211"/>
      <c r="X85" s="201">
        <f>VLOOKUP($AX85,SP_1516,'2015_16'!$AW$1,FALSE)</f>
        <v>136.59515683746693</v>
      </c>
      <c r="Y85" s="201">
        <f>VLOOKUP($AX85,SP_1516,'2015_16'!$Z$1,FALSE)</f>
        <v>149.37826830536301</v>
      </c>
      <c r="Z85" s="202">
        <f t="shared" si="104"/>
        <v>-8.5575442886809405E-2</v>
      </c>
      <c r="AA85" s="201"/>
      <c r="AB85" s="201">
        <f>VLOOKUP($AX85,SP_1415,'2014_15'!$BG$1,FALSE)</f>
        <v>147.94309001578111</v>
      </c>
      <c r="AC85" s="201">
        <f>VLOOKUP($AX85,SP_1415,'2014_15'!$AC$1,FALSE)</f>
        <v>157.1001364768054</v>
      </c>
      <c r="AD85" s="202">
        <f t="shared" si="105"/>
        <v>-5.8287959936790146E-2</v>
      </c>
      <c r="AE85" s="201"/>
      <c r="AF85" s="201">
        <f>VLOOKUP($AX85,SP_1314,'2013-14'!$AU$1,FALSE)</f>
        <v>154.44150794895006</v>
      </c>
      <c r="AG85" s="201">
        <f>VLOOKUP($AX85,SP_1314,'2013-14'!$W$1,FALSE)</f>
        <v>157.65795980551962</v>
      </c>
      <c r="AH85" s="202">
        <f t="shared" si="106"/>
        <v>-2.0401455534102109E-2</v>
      </c>
      <c r="AI85" s="201"/>
      <c r="AJ85" s="201">
        <f>VLOOKUP($AX85,SP_1213,'2012-13'!$AF$1,FALSE)</f>
        <v>158.60148811918145</v>
      </c>
      <c r="AK85" s="201">
        <f>VLOOKUP($AX85,SP_1213,'2012-13'!$R$1,FALSE)</f>
        <v>167.72291163538023</v>
      </c>
      <c r="AL85" s="202">
        <f t="shared" si="107"/>
        <v>-5.4383884868563492E-2</v>
      </c>
      <c r="AM85" s="203"/>
      <c r="AN85" s="201">
        <f>VLOOKUP($AX85,SP_1112,'2011-12'!$AT$1,FALSE)</f>
        <v>169.73924005578021</v>
      </c>
      <c r="AO85" s="201">
        <f>VLOOKUP($AX85,SP_1112,'2011-12'!$AD$1,FALSE)</f>
        <v>188.691401376952</v>
      </c>
      <c r="AP85" s="202">
        <f t="shared" si="108"/>
        <v>-0.1004399839254505</v>
      </c>
      <c r="AQ85" s="188"/>
      <c r="AR85" s="201"/>
      <c r="AS85" s="200"/>
      <c r="AX85" t="s">
        <v>640</v>
      </c>
      <c r="AY85" s="306">
        <f>VLOOKUP(A85,PopulationsOtherdata!$G$4:$M$441,6,FALSE)</f>
        <v>149222</v>
      </c>
    </row>
    <row r="86" spans="1:51" x14ac:dyDescent="0.25">
      <c r="A86" s="188" t="s">
        <v>682</v>
      </c>
      <c r="B86" s="217">
        <v>1</v>
      </c>
      <c r="C86" s="188">
        <v>1</v>
      </c>
      <c r="D86" s="300" t="s">
        <v>683</v>
      </c>
      <c r="E86" s="534">
        <f t="shared" si="98"/>
        <v>-90.671140845668589</v>
      </c>
      <c r="F86" s="504">
        <f t="shared" si="99"/>
        <v>-0.28412120900492255</v>
      </c>
      <c r="G86" s="217">
        <v>1</v>
      </c>
      <c r="H86" s="201">
        <f>VLOOKUP($A86,SP_1920,'2019_20'!$K$3,FALSE)</f>
        <v>228.94401461119179</v>
      </c>
      <c r="I86" s="201">
        <f>VLOOKUP($A86,SP_1920,'2019_20'!$C$3,FALSE)</f>
        <v>223.50630990839031</v>
      </c>
      <c r="J86" s="481">
        <f t="shared" si="100"/>
        <v>2.4329088091652906E-2</v>
      </c>
      <c r="K86" s="415"/>
      <c r="L86" s="201">
        <f>VLOOKUP($A86,SP_201819,'2018_19'!$K$3,FALSE)</f>
        <v>223.50630990839031</v>
      </c>
      <c r="M86" s="201">
        <f>VLOOKUP($A86,SP_201819,'2018_19'!$C$3,FALSE)</f>
        <v>220.19184941925997</v>
      </c>
      <c r="N86" s="481">
        <f t="shared" si="101"/>
        <v>1.5052602981772356E-2</v>
      </c>
      <c r="O86" s="211"/>
      <c r="P86" s="201">
        <f>VLOOKUP($A86,SP_1718,'2017_18'!$M$2,FALSE)</f>
        <v>220.19184941925997</v>
      </c>
      <c r="Q86" s="201">
        <f>VLOOKUP($A86,SP_1718,'2017_18'!$C$2,FALSE)</f>
        <v>223.67961728745084</v>
      </c>
      <c r="R86" s="481">
        <f t="shared" si="102"/>
        <v>-1.5592694186832179E-2</v>
      </c>
      <c r="S86" s="211"/>
      <c r="T86" s="201">
        <f>VLOOKUP($D86,SP_1617,'2016_17'!$P$2,FALSE)</f>
        <v>223.67961728745084</v>
      </c>
      <c r="U86" s="201">
        <f>VLOOKUP($D86,SP_1617,'2016_17'!$G$2,FALSE)</f>
        <v>232.40464380609819</v>
      </c>
      <c r="V86" s="202">
        <f t="shared" si="103"/>
        <v>-3.7542393197301571E-2</v>
      </c>
      <c r="W86" s="211"/>
      <c r="X86" s="201">
        <f>VLOOKUP($AX86,SP_1516,'2015_16'!$AW$1,FALSE)</f>
        <v>234.08629282597062</v>
      </c>
      <c r="Y86" s="201">
        <f>VLOOKUP($AX86,SP_1516,'2015_16'!$Z$1,FALSE)</f>
        <v>257.10939563786781</v>
      </c>
      <c r="Z86" s="202">
        <f t="shared" si="104"/>
        <v>-8.9545941153876263E-2</v>
      </c>
      <c r="AA86" s="201"/>
      <c r="AB86" s="201">
        <f>VLOOKUP($AX86,SP_1415,'2014_15'!$BG$1,FALSE)</f>
        <v>255.94389103224614</v>
      </c>
      <c r="AC86" s="201">
        <f>VLOOKUP($AX86,SP_1415,'2014_15'!$AC$1,FALSE)</f>
        <v>271.9875798739094</v>
      </c>
      <c r="AD86" s="202">
        <f t="shared" si="105"/>
        <v>-5.8986843623892504E-2</v>
      </c>
      <c r="AE86" s="201"/>
      <c r="AF86" s="201">
        <f>VLOOKUP($AX86,SP_1314,'2013-14'!$AU$1,FALSE)</f>
        <v>266.99556621799331</v>
      </c>
      <c r="AG86" s="201">
        <f>VLOOKUP($AX86,SP_1314,'2013-14'!$W$1,FALSE)</f>
        <v>272.5429836160032</v>
      </c>
      <c r="AH86" s="202">
        <f t="shared" si="106"/>
        <v>-2.0354284393634847E-2</v>
      </c>
      <c r="AI86" s="201"/>
      <c r="AJ86" s="201">
        <f>VLOOKUP($AX86,SP_1213,'2012-13'!$AF$1,FALSE)</f>
        <v>272.0025620581132</v>
      </c>
      <c r="AK86" s="201">
        <f>VLOOKUP($AX86,SP_1213,'2012-13'!$R$1,FALSE)</f>
        <v>282.79801193155572</v>
      </c>
      <c r="AL86" s="202">
        <f t="shared" si="107"/>
        <v>-3.8173712041707275E-2</v>
      </c>
      <c r="AM86" s="203"/>
      <c r="AN86" s="201">
        <f>VLOOKUP($AX86,SP_1112,'2011-12'!$AT$1,FALSE)</f>
        <v>286.82231461231169</v>
      </c>
      <c r="AO86" s="201">
        <f>VLOOKUP($AX86,SP_1112,'2011-12'!$AD$1,FALSE)</f>
        <v>318.62316733806102</v>
      </c>
      <c r="AP86" s="202">
        <f t="shared" si="108"/>
        <v>-9.9807094981290034E-2</v>
      </c>
      <c r="AQ86" s="188"/>
      <c r="AR86" s="201"/>
      <c r="AS86" s="200"/>
      <c r="AX86" t="s">
        <v>682</v>
      </c>
      <c r="AY86" s="306">
        <f>VLOOKUP(A86,PopulationsOtherdata!$G$4:$M$441,6,FALSE)</f>
        <v>277077</v>
      </c>
    </row>
    <row r="87" spans="1:51" x14ac:dyDescent="0.25">
      <c r="A87" s="188" t="s">
        <v>730</v>
      </c>
      <c r="B87" s="217"/>
      <c r="C87" s="188">
        <v>1</v>
      </c>
      <c r="D87" s="300" t="s">
        <v>731</v>
      </c>
      <c r="E87" s="534">
        <f t="shared" si="98"/>
        <v>-13.019970291119435</v>
      </c>
      <c r="F87" s="504">
        <f t="shared" si="99"/>
        <v>-0.21387426968235232</v>
      </c>
      <c r="G87" s="217"/>
      <c r="H87" s="201">
        <f>VLOOKUP($A87,SP_1920,'2019_20'!$K$3,FALSE)</f>
        <v>47.894090561355995</v>
      </c>
      <c r="I87" s="201">
        <f>VLOOKUP($A87,SP_1920,'2019_20'!$C$3,FALSE)</f>
        <v>47.276404469286462</v>
      </c>
      <c r="J87" s="481">
        <f t="shared" si="100"/>
        <v>1.3065420245120807E-2</v>
      </c>
      <c r="K87" s="415"/>
      <c r="L87" s="201">
        <f>VLOOKUP($A87,SP_201819,'2018_19'!$K$3,FALSE)</f>
        <v>47.276404469286462</v>
      </c>
      <c r="M87" s="201">
        <f>VLOOKUP($A87,SP_201819,'2018_19'!$C$3,FALSE)</f>
        <v>47.21395979547281</v>
      </c>
      <c r="N87" s="481">
        <f t="shared" si="101"/>
        <v>1.322589210567271E-3</v>
      </c>
      <c r="O87" s="211"/>
      <c r="P87" s="201">
        <f>VLOOKUP($A87,SP_1718,'2017_18'!$M$2,FALSE)</f>
        <v>47.21395979547281</v>
      </c>
      <c r="Q87" s="201">
        <f>VLOOKUP($A87,SP_1718,'2017_18'!$C$2,FALSE)</f>
        <v>48.366926510295997</v>
      </c>
      <c r="R87" s="481">
        <f t="shared" si="102"/>
        <v>-2.3837915658704301E-2</v>
      </c>
      <c r="S87" s="211"/>
      <c r="T87" s="201">
        <f>VLOOKUP($D87,SP_1617,'2016_17'!$P$2,FALSE)</f>
        <v>48.366926510295997</v>
      </c>
      <c r="U87" s="201">
        <f>VLOOKUP($D87,SP_1617,'2016_17'!$G$2,FALSE)</f>
        <v>49.318959365824</v>
      </c>
      <c r="V87" s="202">
        <f t="shared" si="103"/>
        <v>-1.9303587662227173E-2</v>
      </c>
      <c r="W87" s="211"/>
      <c r="X87" s="201">
        <f>VLOOKUP($AX87,SP_1516,'2015_16'!$AW$1,FALSE)</f>
        <v>50.193803326403163</v>
      </c>
      <c r="Y87" s="201">
        <f>VLOOKUP($AX87,SP_1516,'2015_16'!$Z$1,FALSE)</f>
        <v>52.680443222572585</v>
      </c>
      <c r="Z87" s="202">
        <f t="shared" si="104"/>
        <v>-4.7202334377929867E-2</v>
      </c>
      <c r="AA87" s="201"/>
      <c r="AB87" s="201">
        <f>VLOOKUP($AX87,SP_1415,'2014_15'!$BG$1,FALSE)</f>
        <v>52.301795040899144</v>
      </c>
      <c r="AC87" s="201">
        <f>VLOOKUP($AX87,SP_1415,'2014_15'!$AC$1,FALSE)</f>
        <v>54.378448883685572</v>
      </c>
      <c r="AD87" s="202">
        <f t="shared" si="105"/>
        <v>-3.8188912803091335E-2</v>
      </c>
      <c r="AE87" s="201"/>
      <c r="AF87" s="201">
        <f>VLOOKUP($AX87,SP_1314,'2013-14'!$AU$1,FALSE)</f>
        <v>54.334831420983157</v>
      </c>
      <c r="AG87" s="201">
        <f>VLOOKUP($AX87,SP_1314,'2013-14'!$W$1,FALSE)</f>
        <v>57.489232839687737</v>
      </c>
      <c r="AH87" s="202">
        <f t="shared" si="106"/>
        <v>-5.4869429680872939E-2</v>
      </c>
      <c r="AI87" s="201"/>
      <c r="AJ87" s="201">
        <f>VLOOKUP($AX87,SP_1213,'2012-13'!$AF$1,FALSE)</f>
        <v>55.441253481863001</v>
      </c>
      <c r="AK87" s="201">
        <f>VLOOKUP($AX87,SP_1213,'2012-13'!$R$1,FALSE)</f>
        <v>56.535730498823</v>
      </c>
      <c r="AL87" s="202">
        <f t="shared" si="107"/>
        <v>-1.9359032019278244E-2</v>
      </c>
      <c r="AM87" s="203"/>
      <c r="AN87" s="201">
        <f>VLOOKUP($AX87,SP_1112,'2011-12'!$AT$1,FALSE)</f>
        <v>56.535730498823</v>
      </c>
      <c r="AO87" s="201">
        <f>VLOOKUP($AX87,SP_1112,'2011-12'!$AD$1,FALSE)</f>
        <v>59.318659810854001</v>
      </c>
      <c r="AP87" s="202">
        <f t="shared" si="108"/>
        <v>-4.6914905375555871E-2</v>
      </c>
      <c r="AQ87" s="188"/>
      <c r="AR87" s="201" t="e">
        <f>+#REF!/$AB$6*$Y$6*(1+$Z$6)</f>
        <v>#REF!</v>
      </c>
      <c r="AS87" s="200" t="e">
        <f t="shared" ref="AS87" si="109">+AR87-AO87</f>
        <v>#REF!</v>
      </c>
      <c r="AX87" t="s">
        <v>730</v>
      </c>
      <c r="AY87" s="306">
        <f>+AY81</f>
        <v>1117163</v>
      </c>
    </row>
    <row r="88" spans="1:51" x14ac:dyDescent="0.25">
      <c r="A88" s="188"/>
      <c r="B88" s="217"/>
      <c r="C88" s="188"/>
      <c r="D88" s="188"/>
      <c r="E88" s="315"/>
      <c r="F88" s="214"/>
      <c r="G88" s="217"/>
      <c r="H88" s="201"/>
      <c r="I88" s="201"/>
      <c r="J88" s="481"/>
      <c r="K88" s="214"/>
      <c r="L88" s="201"/>
      <c r="M88" s="201"/>
      <c r="N88" s="481"/>
      <c r="O88" s="211"/>
      <c r="P88" s="201"/>
      <c r="Q88" s="201"/>
      <c r="R88" s="481"/>
      <c r="S88" s="211"/>
      <c r="T88" s="201"/>
      <c r="U88" s="201"/>
      <c r="V88" s="202"/>
      <c r="W88" s="211"/>
      <c r="X88" s="201"/>
      <c r="Y88" s="201"/>
      <c r="Z88" s="202"/>
      <c r="AA88" s="201"/>
      <c r="AB88" s="201"/>
      <c r="AC88" s="201"/>
      <c r="AD88" s="202"/>
      <c r="AE88" s="201"/>
      <c r="AF88" s="201"/>
      <c r="AG88" s="201"/>
      <c r="AH88" s="202"/>
      <c r="AI88" s="201"/>
      <c r="AJ88" s="201"/>
      <c r="AK88" s="201"/>
      <c r="AL88" s="202"/>
      <c r="AM88" s="203"/>
      <c r="AN88" s="201"/>
      <c r="AO88" s="201"/>
      <c r="AP88" s="202"/>
      <c r="AQ88" s="188"/>
      <c r="AR88" s="201"/>
      <c r="AS88" s="200"/>
      <c r="AX88" s="188"/>
      <c r="AY88" s="188"/>
    </row>
    <row r="89" spans="1:51" x14ac:dyDescent="0.25">
      <c r="A89" s="188"/>
      <c r="B89" s="217"/>
      <c r="C89" s="188"/>
      <c r="D89" s="191" t="s">
        <v>949</v>
      </c>
      <c r="E89" s="315"/>
      <c r="F89" s="214"/>
      <c r="G89" s="217"/>
      <c r="H89" s="201"/>
      <c r="I89" s="201"/>
      <c r="J89" s="481"/>
      <c r="K89" s="214"/>
      <c r="L89" s="201"/>
      <c r="M89" s="201"/>
      <c r="N89" s="481"/>
      <c r="O89" s="211"/>
      <c r="P89" s="201"/>
      <c r="Q89" s="201"/>
      <c r="R89" s="481"/>
      <c r="S89" s="211"/>
      <c r="T89" s="201"/>
      <c r="U89" s="201"/>
      <c r="V89" s="202"/>
      <c r="W89" s="211"/>
      <c r="X89" s="201"/>
      <c r="Y89" s="201"/>
      <c r="Z89" s="202"/>
      <c r="AA89" s="201"/>
      <c r="AB89" s="201"/>
      <c r="AC89" s="201"/>
      <c r="AD89" s="202"/>
      <c r="AE89" s="201"/>
      <c r="AF89" s="201"/>
      <c r="AG89" s="201"/>
      <c r="AH89" s="202"/>
      <c r="AI89" s="201"/>
      <c r="AJ89" s="201"/>
      <c r="AK89" s="201"/>
      <c r="AL89" s="202"/>
      <c r="AM89" s="203"/>
      <c r="AN89" s="201"/>
      <c r="AO89" s="201"/>
      <c r="AP89" s="202"/>
      <c r="AQ89" s="188"/>
      <c r="AR89" s="201"/>
      <c r="AS89" s="200"/>
      <c r="AX89" s="188"/>
      <c r="AY89" s="188"/>
    </row>
    <row r="90" spans="1:51" x14ac:dyDescent="0.25">
      <c r="A90" s="188" t="s">
        <v>96</v>
      </c>
      <c r="B90" s="217">
        <v>1</v>
      </c>
      <c r="C90" s="188">
        <v>1</v>
      </c>
      <c r="D90" s="188" t="s">
        <v>97</v>
      </c>
      <c r="E90" s="534">
        <f t="shared" ref="E90:E97" si="110">+AN90-AO90+AJ90-AK90+AF90-AG90+AB90-AC90+X90-Y90+T90-U90+P90-Q90+L90-M90+H90-I90</f>
        <v>-382.70922589304723</v>
      </c>
      <c r="F90" s="504">
        <f t="shared" ref="F90:F97" si="111">((100*(1+AP90)*(1+AL90)*(1+AH90)*(1+AD90)*(1+Z90)*(1+V90)*(1+R90)*(1+N90)*(1+J90)-100)/100)</f>
        <v>-0.30469182589203897</v>
      </c>
      <c r="G90" s="217"/>
      <c r="H90" s="201">
        <f>VLOOKUP($A90,SP_1920,'2019_20'!$K$3,FALSE)</f>
        <v>868.19410837327132</v>
      </c>
      <c r="I90" s="201">
        <f>VLOOKUP($A90,SP_1920,'2019_20'!$C$3,FALSE)</f>
        <v>851.87095686128498</v>
      </c>
      <c r="J90" s="481">
        <f t="shared" ref="J90:J97" si="112">+H90/I90-1</f>
        <v>1.9161530723067477E-2</v>
      </c>
      <c r="K90" s="415"/>
      <c r="L90" s="201">
        <f>VLOOKUP($A90,SP_201819,'2018_19'!$K$3,FALSE)</f>
        <v>851.87095686128498</v>
      </c>
      <c r="M90" s="201">
        <f>VLOOKUP($A90,SP_201819,'2018_19'!$C$3,FALSE)</f>
        <v>843.41445401093631</v>
      </c>
      <c r="N90" s="481">
        <f t="shared" ref="N90:N97" si="113">+L90/M90-1</f>
        <v>1.0026509280381735E-2</v>
      </c>
      <c r="O90" s="211"/>
      <c r="P90" s="201">
        <f>VLOOKUP($A90,SP_1718,'2017_18'!$M$2,FALSE)</f>
        <v>843.41445401093631</v>
      </c>
      <c r="Q90" s="201">
        <f>VLOOKUP($A90,SP_1718,'2017_18'!$C$2,FALSE)</f>
        <v>864.19068292110887</v>
      </c>
      <c r="R90" s="481">
        <f t="shared" ref="R90:R97" si="114">+P90/Q90-1</f>
        <v>-2.4041255385843119E-2</v>
      </c>
      <c r="S90" s="211"/>
      <c r="T90" s="201">
        <f>VLOOKUP($D90,SP_1617,'2016_17'!$P$2,FALSE)</f>
        <v>864.19068292110887</v>
      </c>
      <c r="U90" s="201">
        <f>VLOOKUP($D90,SP_1617,'2016_17'!$G$2,FALSE)</f>
        <v>901.91994387049419</v>
      </c>
      <c r="V90" s="202">
        <f t="shared" ref="V90:V97" si="115">+T90/U90-1</f>
        <v>-4.1832161718782013E-2</v>
      </c>
      <c r="W90" s="211"/>
      <c r="X90" s="201">
        <f>VLOOKUP($AX90,SP_1516,'2015_16'!$AW$1,FALSE)</f>
        <v>909.73818430134588</v>
      </c>
      <c r="Y90" s="201">
        <f>VLOOKUP($AX90,SP_1516,'2015_16'!$Z$1,FALSE)</f>
        <v>1011.6677637364412</v>
      </c>
      <c r="Z90" s="202">
        <f t="shared" ref="Z90:Z97" si="116">+X90/Y90-1</f>
        <v>-0.10075400550338176</v>
      </c>
      <c r="AA90" s="201"/>
      <c r="AB90" s="201">
        <f>VLOOKUP($AX90,SP_1415,'2014_15'!$BG$1,FALSE)</f>
        <v>1004.8630092340467</v>
      </c>
      <c r="AC90" s="201">
        <f>VLOOKUP($AX90,SP_1415,'2014_15'!$AC$1,FALSE)</f>
        <v>1075.1156960837095</v>
      </c>
      <c r="AD90" s="202">
        <f t="shared" ref="AD90:AD97" si="117">+AB90/AC90-1</f>
        <v>-6.5344303971721529E-2</v>
      </c>
      <c r="AE90" s="201"/>
      <c r="AF90" s="201">
        <f>VLOOKUP($AX90,SP_1314,'2013-14'!$AU$1,FALSE)</f>
        <v>1055.7604439614922</v>
      </c>
      <c r="AG90" s="201">
        <f>VLOOKUP($AX90,SP_1314,'2013-14'!$W$1,FALSE)</f>
        <v>1071.3635072459545</v>
      </c>
      <c r="AH90" s="202">
        <f t="shared" ref="AH90:AH97" si="118">+AF90/AG90-1</f>
        <v>-1.456374347169187E-2</v>
      </c>
      <c r="AI90" s="201"/>
      <c r="AJ90" s="201">
        <f>VLOOKUP($AX90,SP_1213,'2012-13'!$AF$1,FALSE)</f>
        <v>1088.5141229955841</v>
      </c>
      <c r="AK90" s="201">
        <f>VLOOKUP($AX90,SP_1213,'2012-13'!$R$1,FALSE)</f>
        <v>1132.3339621285827</v>
      </c>
      <c r="AL90" s="202">
        <f t="shared" ref="AL90:AL97" si="119">+AJ90/AK90-1</f>
        <v>-3.8698688371604839E-2</v>
      </c>
      <c r="AM90" s="203"/>
      <c r="AN90" s="201">
        <f>VLOOKUP($AX90,SP_1112,'2011-12'!$AT$1,FALSE)</f>
        <v>1147.6785824605317</v>
      </c>
      <c r="AO90" s="201">
        <f>VLOOKUP($AX90,SP_1112,'2011-12'!$AD$1,FALSE)</f>
        <v>1265.0568041541371</v>
      </c>
      <c r="AP90" s="202">
        <f t="shared" ref="AP90:AP97" si="120">+AN90/AO90-1</f>
        <v>-9.2784941599589832E-2</v>
      </c>
      <c r="AQ90" s="188"/>
      <c r="AR90" s="201"/>
      <c r="AS90" s="200"/>
      <c r="AX90" t="s">
        <v>96</v>
      </c>
      <c r="AY90" s="306">
        <f>VLOOKUP(A90,PopulationsOtherdata!$G$4:$M$441,6,FALSE)</f>
        <v>1093977</v>
      </c>
    </row>
    <row r="91" spans="1:51" x14ac:dyDescent="0.25">
      <c r="A91" s="188" t="s">
        <v>204</v>
      </c>
      <c r="B91" s="217">
        <v>1</v>
      </c>
      <c r="C91" s="188">
        <v>1</v>
      </c>
      <c r="D91" s="188" t="s">
        <v>205</v>
      </c>
      <c r="E91" s="534">
        <f t="shared" si="110"/>
        <v>-68.744456307469846</v>
      </c>
      <c r="F91" s="504">
        <f t="shared" si="111"/>
        <v>-0.21511237270855332</v>
      </c>
      <c r="G91" s="217">
        <v>1</v>
      </c>
      <c r="H91" s="201">
        <f>VLOOKUP($A91,SP_1920,'2019_20'!$K$3,FALSE)</f>
        <v>251.35970271335867</v>
      </c>
      <c r="I91" s="201">
        <f>VLOOKUP($A91,SP_1920,'2019_20'!$C$3,FALSE)</f>
        <v>243.60185711235067</v>
      </c>
      <c r="J91" s="481">
        <f t="shared" si="112"/>
        <v>3.1846414033822601E-2</v>
      </c>
      <c r="K91" s="415"/>
      <c r="L91" s="201">
        <f>VLOOKUP($A91,SP_201819,'2018_19'!$K$3,FALSE)</f>
        <v>243.60185711235067</v>
      </c>
      <c r="M91" s="201">
        <f>VLOOKUP($A91,SP_201819,'2018_19'!$C$3,FALSE)</f>
        <v>239.31025963655426</v>
      </c>
      <c r="N91" s="481">
        <f t="shared" si="113"/>
        <v>1.7933194683396048E-2</v>
      </c>
      <c r="O91" s="211"/>
      <c r="P91" s="201">
        <f>VLOOKUP($A91,SP_1718,'2017_18'!$M$2,FALSE)</f>
        <v>239.31025963655426</v>
      </c>
      <c r="Q91" s="201">
        <f>VLOOKUP($A91,SP_1718,'2017_18'!$C$2,FALSE)</f>
        <v>242.02495750880578</v>
      </c>
      <c r="R91" s="481">
        <f t="shared" si="114"/>
        <v>-1.1216603032159433E-2</v>
      </c>
      <c r="S91" s="211"/>
      <c r="T91" s="201">
        <f>VLOOKUP($D91,SP_1617,'2016_17'!$P$2,FALSE)</f>
        <v>242.02495750880578</v>
      </c>
      <c r="U91" s="201">
        <f>VLOOKUP($D91,SP_1617,'2016_17'!$G$2,FALSE)</f>
        <v>246.74519723749069</v>
      </c>
      <c r="V91" s="202">
        <f t="shared" si="115"/>
        <v>-1.9130016638750247E-2</v>
      </c>
      <c r="W91" s="211"/>
      <c r="X91" s="201">
        <f>VLOOKUP($AX91,SP_1516,'2015_16'!$AW$1,FALSE)</f>
        <v>248.67763283176745</v>
      </c>
      <c r="Y91" s="201">
        <f>VLOOKUP($AX91,SP_1516,'2015_16'!$Z$1,FALSE)</f>
        <v>270.84568485196786</v>
      </c>
      <c r="Z91" s="202">
        <f t="shared" si="116"/>
        <v>-8.1847536291067224E-2</v>
      </c>
      <c r="AA91" s="201"/>
      <c r="AB91" s="201">
        <f>VLOOKUP($AX91,SP_1415,'2014_15'!$BG$1,FALSE)</f>
        <v>266.26213026726629</v>
      </c>
      <c r="AC91" s="201">
        <f>VLOOKUP($AX91,SP_1415,'2014_15'!$AC$1,FALSE)</f>
        <v>281.7348369241069</v>
      </c>
      <c r="AD91" s="202">
        <f t="shared" si="117"/>
        <v>-5.4919394512112141E-2</v>
      </c>
      <c r="AE91" s="201"/>
      <c r="AF91" s="201">
        <f>VLOOKUP($AX91,SP_1314,'2013-14'!$AU$1,FALSE)</f>
        <v>278.10380641316846</v>
      </c>
      <c r="AG91" s="201">
        <f>VLOOKUP($AX91,SP_1314,'2013-14'!$W$1,FALSE)</f>
        <v>283.02139198908105</v>
      </c>
      <c r="AH91" s="202">
        <f t="shared" si="118"/>
        <v>-1.7375314075560477E-2</v>
      </c>
      <c r="AI91" s="201"/>
      <c r="AJ91" s="201">
        <f>VLOOKUP($AX91,SP_1213,'2012-13'!$AF$1,FALSE)</f>
        <v>286.06846980338992</v>
      </c>
      <c r="AK91" s="201">
        <f>VLOOKUP($AX91,SP_1213,'2012-13'!$R$1,FALSE)</f>
        <v>295.64517028650982</v>
      </c>
      <c r="AL91" s="202">
        <f t="shared" si="119"/>
        <v>-3.2392548384399866E-2</v>
      </c>
      <c r="AM91" s="203"/>
      <c r="AN91" s="201">
        <f>VLOOKUP($AX91,SP_1112,'2011-12'!$AT$1,FALSE)</f>
        <v>299.75582572443278</v>
      </c>
      <c r="AO91" s="201">
        <f>VLOOKUP($AX91,SP_1112,'2011-12'!$AD$1,FALSE)</f>
        <v>320.97974277169709</v>
      </c>
      <c r="AP91" s="202">
        <f t="shared" si="120"/>
        <v>-6.6122294397750303E-2</v>
      </c>
      <c r="AQ91" s="188"/>
      <c r="AR91" s="201"/>
      <c r="AS91" s="200"/>
      <c r="AX91" t="s">
        <v>204</v>
      </c>
      <c r="AY91" s="306">
        <f>VLOOKUP(A91,PopulationsOtherdata!$G$4:$M$441,6,FALSE)</f>
        <v>328021</v>
      </c>
    </row>
    <row r="92" spans="1:51" x14ac:dyDescent="0.25">
      <c r="A92" s="188" t="s">
        <v>242</v>
      </c>
      <c r="B92" s="217">
        <v>1</v>
      </c>
      <c r="C92" s="188">
        <v>1</v>
      </c>
      <c r="D92" s="188" t="s">
        <v>243</v>
      </c>
      <c r="E92" s="534">
        <f t="shared" si="110"/>
        <v>-52.312556371276884</v>
      </c>
      <c r="F92" s="504">
        <f t="shared" si="111"/>
        <v>-0.18830837337263218</v>
      </c>
      <c r="G92" s="217">
        <v>1</v>
      </c>
      <c r="H92" s="201">
        <f>VLOOKUP($A92,SP_1920,'2019_20'!$K$3,FALSE)</f>
        <v>225.76369093937751</v>
      </c>
      <c r="I92" s="201">
        <f>VLOOKUP($A92,SP_1920,'2019_20'!$C$3,FALSE)</f>
        <v>218.83397549293827</v>
      </c>
      <c r="J92" s="481">
        <f t="shared" si="112"/>
        <v>3.1666542778970186E-2</v>
      </c>
      <c r="K92" s="415"/>
      <c r="L92" s="201">
        <f>VLOOKUP($A92,SP_201819,'2018_19'!$K$3,FALSE)</f>
        <v>218.83397549293827</v>
      </c>
      <c r="M92" s="201">
        <f>VLOOKUP($A92,SP_201819,'2018_19'!$C$3,FALSE)</f>
        <v>214.45125925973676</v>
      </c>
      <c r="N92" s="481">
        <f t="shared" si="113"/>
        <v>2.0436887376321211E-2</v>
      </c>
      <c r="O92" s="211"/>
      <c r="P92" s="201">
        <f>VLOOKUP($A92,SP_1718,'2017_18'!$M$2,FALSE)</f>
        <v>214.45125925973676</v>
      </c>
      <c r="Q92" s="201">
        <f>VLOOKUP($A92,SP_1718,'2017_18'!$C$2,FALSE)</f>
        <v>216.63866991313165</v>
      </c>
      <c r="R92" s="481">
        <f t="shared" si="114"/>
        <v>-1.0097046174960433E-2</v>
      </c>
      <c r="S92" s="211"/>
      <c r="T92" s="201">
        <f>VLOOKUP($D92,SP_1617,'2016_17'!$P$2,FALSE)</f>
        <v>216.63866991313165</v>
      </c>
      <c r="U92" s="201">
        <f>VLOOKUP($D92,SP_1617,'2016_17'!$G$2,FALSE)</f>
        <v>223.1469256859728</v>
      </c>
      <c r="V92" s="202">
        <f t="shared" si="115"/>
        <v>-2.9165787307327773E-2</v>
      </c>
      <c r="W92" s="211"/>
      <c r="X92" s="201">
        <f>VLOOKUP($AX92,SP_1516,'2015_16'!$AW$1,FALSE)</f>
        <v>224.65983307776798</v>
      </c>
      <c r="Y92" s="201">
        <f>VLOOKUP($AX92,SP_1516,'2015_16'!$Z$1,FALSE)</f>
        <v>242.00977804748169</v>
      </c>
      <c r="Z92" s="202">
        <f t="shared" si="116"/>
        <v>-7.1691090788528755E-2</v>
      </c>
      <c r="AA92" s="201"/>
      <c r="AB92" s="201">
        <f>VLOOKUP($AX92,SP_1415,'2014_15'!$BG$1,FALSE)</f>
        <v>239.32946871250894</v>
      </c>
      <c r="AC92" s="201">
        <f>VLOOKUP($AX92,SP_1415,'2014_15'!$AC$1,FALSE)</f>
        <v>251.26803103840354</v>
      </c>
      <c r="AD92" s="202">
        <f t="shared" si="117"/>
        <v>-4.7513256169344986E-2</v>
      </c>
      <c r="AE92" s="201"/>
      <c r="AF92" s="201">
        <f>VLOOKUP($AX92,SP_1314,'2013-14'!$AU$1,FALSE)</f>
        <v>247.71061611703095</v>
      </c>
      <c r="AG92" s="201">
        <f>VLOOKUP($AX92,SP_1314,'2013-14'!$W$1,FALSE)</f>
        <v>253.33810953779326</v>
      </c>
      <c r="AH92" s="202">
        <f t="shared" si="118"/>
        <v>-2.2213371020370687E-2</v>
      </c>
      <c r="AI92" s="201"/>
      <c r="AJ92" s="201">
        <f>VLOOKUP($AX92,SP_1213,'2012-13'!$AF$1,FALSE)</f>
        <v>255.65928341519097</v>
      </c>
      <c r="AK92" s="201">
        <f>VLOOKUP($AX92,SP_1213,'2012-13'!$R$1,FALSE)</f>
        <v>262.48557270702861</v>
      </c>
      <c r="AL92" s="202">
        <f t="shared" si="119"/>
        <v>-2.600634092547538E-2</v>
      </c>
      <c r="AM92" s="203"/>
      <c r="AN92" s="201">
        <f>VLOOKUP($AX92,SP_1112,'2011-12'!$AT$1,FALSE)</f>
        <v>265.86779195102065</v>
      </c>
      <c r="AO92" s="201">
        <f>VLOOKUP($AX92,SP_1112,'2011-12'!$AD$1,FALSE)</f>
        <v>279.054823567494</v>
      </c>
      <c r="AP92" s="202">
        <f t="shared" si="120"/>
        <v>-4.7256060468289451E-2</v>
      </c>
      <c r="AQ92" s="188"/>
      <c r="AR92" s="201"/>
      <c r="AS92" s="200"/>
      <c r="AX92" t="s">
        <v>242</v>
      </c>
      <c r="AY92" s="306">
        <f>VLOOKUP(A92,PopulationsOtherdata!$G$4:$M$441,6,FALSE)</f>
        <v>315406</v>
      </c>
    </row>
    <row r="93" spans="1:51" x14ac:dyDescent="0.25">
      <c r="A93" s="188" t="s">
        <v>586</v>
      </c>
      <c r="B93" s="217">
        <v>1</v>
      </c>
      <c r="C93" s="188">
        <v>1</v>
      </c>
      <c r="D93" s="188" t="s">
        <v>587</v>
      </c>
      <c r="E93" s="534">
        <f t="shared" si="110"/>
        <v>-90.670049525203126</v>
      </c>
      <c r="F93" s="504">
        <f t="shared" si="111"/>
        <v>-0.25772529372544001</v>
      </c>
      <c r="G93" s="217">
        <v>1</v>
      </c>
      <c r="H93" s="201">
        <f>VLOOKUP($A93,SP_1920,'2019_20'!$K$3,FALSE)</f>
        <v>259.47989386787742</v>
      </c>
      <c r="I93" s="201">
        <f>VLOOKUP($A93,SP_1920,'2019_20'!$C$3,FALSE)</f>
        <v>252.83404122947096</v>
      </c>
      <c r="J93" s="481">
        <f t="shared" si="112"/>
        <v>2.6285434532823615E-2</v>
      </c>
      <c r="K93" s="415"/>
      <c r="L93" s="201">
        <f>VLOOKUP($A93,SP_201819,'2018_19'!$K$3,FALSE)</f>
        <v>252.83404122947096</v>
      </c>
      <c r="M93" s="201">
        <f>VLOOKUP($A93,SP_201819,'2018_19'!$C$3,FALSE)</f>
        <v>248.72488690156013</v>
      </c>
      <c r="N93" s="481">
        <f t="shared" si="113"/>
        <v>1.6520881280115418E-2</v>
      </c>
      <c r="O93" s="211"/>
      <c r="P93" s="201">
        <f>VLOOKUP($A93,SP_1718,'2017_18'!$M$2,FALSE)</f>
        <v>248.72488690156013</v>
      </c>
      <c r="Q93" s="201">
        <f>VLOOKUP($A93,SP_1718,'2017_18'!$C$2,FALSE)</f>
        <v>252.82300206814617</v>
      </c>
      <c r="R93" s="481">
        <f t="shared" si="114"/>
        <v>-1.620942371960854E-2</v>
      </c>
      <c r="S93" s="211"/>
      <c r="T93" s="201">
        <f>VLOOKUP($D93,SP_1617,'2016_17'!$P$2,FALSE)</f>
        <v>252.82300206814617</v>
      </c>
      <c r="U93" s="201">
        <f>VLOOKUP($D93,SP_1617,'2016_17'!$G$2,FALSE)</f>
        <v>262.72108516816434</v>
      </c>
      <c r="V93" s="202">
        <f t="shared" si="115"/>
        <v>-3.7675252040324625E-2</v>
      </c>
      <c r="W93" s="211"/>
      <c r="X93" s="201">
        <f>VLOOKUP($AX93,SP_1516,'2015_16'!$AW$1,FALSE)</f>
        <v>265.71611626345197</v>
      </c>
      <c r="Y93" s="201">
        <f>VLOOKUP($AX93,SP_1516,'2015_16'!$Z$1,FALSE)</f>
        <v>292.93941981684361</v>
      </c>
      <c r="Z93" s="202">
        <f t="shared" si="116"/>
        <v>-9.2931513179116187E-2</v>
      </c>
      <c r="AA93" s="201"/>
      <c r="AB93" s="201">
        <f>VLOOKUP($AX93,SP_1415,'2014_15'!$BG$1,FALSE)</f>
        <v>290.46931415056184</v>
      </c>
      <c r="AC93" s="201">
        <f>VLOOKUP($AX93,SP_1415,'2014_15'!$AC$1,FALSE)</f>
        <v>309.34708002458086</v>
      </c>
      <c r="AD93" s="202">
        <f t="shared" si="117"/>
        <v>-6.1024548453856409E-2</v>
      </c>
      <c r="AE93" s="201"/>
      <c r="AF93" s="201">
        <f>VLOOKUP($AX93,SP_1314,'2013-14'!$AU$1,FALSE)</f>
        <v>303.71993924086195</v>
      </c>
      <c r="AG93" s="201">
        <f>VLOOKUP($AX93,SP_1314,'2013-14'!$W$1,FALSE)</f>
        <v>306.67440169159295</v>
      </c>
      <c r="AH93" s="202">
        <f t="shared" si="118"/>
        <v>-9.6338736928625046E-3</v>
      </c>
      <c r="AI93" s="201"/>
      <c r="AJ93" s="201">
        <f>VLOOKUP($AX93,SP_1213,'2012-13'!$AF$1,FALSE)</f>
        <v>310.4199629298023</v>
      </c>
      <c r="AK93" s="201">
        <f>VLOOKUP($AX93,SP_1213,'2012-13'!$R$1,FALSE)</f>
        <v>320.74888552939393</v>
      </c>
      <c r="AL93" s="202">
        <f t="shared" si="119"/>
        <v>-3.2202520618407782E-2</v>
      </c>
      <c r="AM93" s="203"/>
      <c r="AN93" s="201">
        <f>VLOOKUP($AX93,SP_1112,'2011-12'!$AT$1,FALSE)</f>
        <v>325.25708342754098</v>
      </c>
      <c r="AO93" s="201">
        <f>VLOOKUP($AX93,SP_1112,'2011-12'!$AD$1,FALSE)</f>
        <v>353.30148717472389</v>
      </c>
      <c r="AP93" s="202">
        <f t="shared" si="120"/>
        <v>-7.9378108400980696E-2</v>
      </c>
      <c r="AQ93" s="188"/>
      <c r="AR93" s="201"/>
      <c r="AS93" s="200"/>
      <c r="AX93" t="s">
        <v>586</v>
      </c>
      <c r="AY93" s="306">
        <f>VLOOKUP(A93,PopulationsOtherdata!$G$4:$M$441,6,FALSE)</f>
        <v>314289</v>
      </c>
    </row>
    <row r="94" spans="1:51" x14ac:dyDescent="0.25">
      <c r="A94" s="188" t="s">
        <v>608</v>
      </c>
      <c r="B94" s="217">
        <v>1</v>
      </c>
      <c r="C94" s="188">
        <v>1</v>
      </c>
      <c r="D94" s="188" t="s">
        <v>609</v>
      </c>
      <c r="E94" s="534">
        <f t="shared" si="110"/>
        <v>-29.104630961849068</v>
      </c>
      <c r="F94" s="504">
        <f t="shared" si="111"/>
        <v>-0.16932586037357822</v>
      </c>
      <c r="G94" s="217"/>
      <c r="H94" s="201">
        <f>VLOOKUP($A94,SP_1920,'2019_20'!$K$3,FALSE)</f>
        <v>143.26941583481587</v>
      </c>
      <c r="I94" s="201">
        <f>VLOOKUP($A94,SP_1920,'2019_20'!$C$3,FALSE)</f>
        <v>139.49206123709422</v>
      </c>
      <c r="J94" s="481">
        <f t="shared" si="112"/>
        <v>2.707935178691856E-2</v>
      </c>
      <c r="K94" s="415"/>
      <c r="L94" s="201">
        <f>VLOOKUP($A94,SP_201819,'2018_19'!$K$3,FALSE)</f>
        <v>139.49206123709422</v>
      </c>
      <c r="M94" s="201">
        <f>VLOOKUP($A94,SP_201819,'2018_19'!$C$3,FALSE)</f>
        <v>138.76656007025937</v>
      </c>
      <c r="N94" s="481">
        <f t="shared" si="113"/>
        <v>5.228213241486479E-3</v>
      </c>
      <c r="O94" s="211"/>
      <c r="P94" s="201">
        <f>VLOOKUP($A94,SP_1718,'2017_18'!$M$2,FALSE)</f>
        <v>138.76656007025937</v>
      </c>
      <c r="Q94" s="201">
        <f>VLOOKUP($A94,SP_1718,'2017_18'!$C$2,FALSE)</f>
        <v>140.6559759825885</v>
      </c>
      <c r="R94" s="481">
        <f t="shared" si="114"/>
        <v>-1.3432887576444008E-2</v>
      </c>
      <c r="S94" s="211"/>
      <c r="T94" s="201">
        <f>VLOOKUP($D94,SP_1617,'2016_17'!$P$2,FALSE)</f>
        <v>140.6559759825885</v>
      </c>
      <c r="U94" s="201">
        <f>VLOOKUP($D94,SP_1617,'2016_17'!$G$2,FALSE)</f>
        <v>144.20500243824407</v>
      </c>
      <c r="V94" s="202">
        <f t="shared" si="115"/>
        <v>-2.461098017161667E-2</v>
      </c>
      <c r="W94" s="211"/>
      <c r="X94" s="201">
        <f>VLOOKUP($AX94,SP_1516,'2015_16'!$AW$1,FALSE)</f>
        <v>144.49929525997035</v>
      </c>
      <c r="Y94" s="201">
        <f>VLOOKUP($AX94,SP_1516,'2015_16'!$Z$1,FALSE)</f>
        <v>150.8039345446862</v>
      </c>
      <c r="Z94" s="202">
        <f t="shared" si="116"/>
        <v>-4.1806862027513381E-2</v>
      </c>
      <c r="AA94" s="201"/>
      <c r="AB94" s="201">
        <f>VLOOKUP($AX94,SP_1415,'2014_15'!$BG$1,FALSE)</f>
        <v>149.120591470535</v>
      </c>
      <c r="AC94" s="201">
        <f>VLOOKUP($AX94,SP_1415,'2014_15'!$AC$1,FALSE)</f>
        <v>153.770962271603</v>
      </c>
      <c r="AD94" s="202">
        <f t="shared" si="117"/>
        <v>-3.0242190933643998E-2</v>
      </c>
      <c r="AE94" s="201"/>
      <c r="AF94" s="201">
        <f>VLOOKUP($AX94,SP_1314,'2013-14'!$AU$1,FALSE)</f>
        <v>152.22552678204229</v>
      </c>
      <c r="AG94" s="201">
        <f>VLOOKUP($AX94,SP_1314,'2013-14'!$W$1,FALSE)</f>
        <v>157.46431473160737</v>
      </c>
      <c r="AH94" s="202">
        <f t="shared" si="118"/>
        <v>-3.3269683727988886E-2</v>
      </c>
      <c r="AI94" s="201"/>
      <c r="AJ94" s="201">
        <f>VLOOKUP($AX94,SP_1213,'2012-13'!$AF$1,FALSE)</f>
        <v>159.79301113365702</v>
      </c>
      <c r="AK94" s="201">
        <f>VLOOKUP($AX94,SP_1213,'2012-13'!$R$1,FALSE)</f>
        <v>164.27588833434697</v>
      </c>
      <c r="AL94" s="202">
        <f t="shared" si="119"/>
        <v>-2.7288710754472145E-2</v>
      </c>
      <c r="AM94" s="203"/>
      <c r="AN94" s="201">
        <f>VLOOKUP($AX94,SP_1112,'2011-12'!$AT$1,FALSE)</f>
        <v>166.21428107691401</v>
      </c>
      <c r="AO94" s="201">
        <f>VLOOKUP($AX94,SP_1112,'2011-12'!$AD$1,FALSE)</f>
        <v>173.70665019929601</v>
      </c>
      <c r="AP94" s="202">
        <f t="shared" si="120"/>
        <v>-4.3132310212567582E-2</v>
      </c>
      <c r="AQ94" s="188"/>
      <c r="AR94" s="201"/>
      <c r="AS94" s="200"/>
      <c r="AX94" t="s">
        <v>608</v>
      </c>
      <c r="AY94" s="306">
        <f>VLOOKUP(A94,PopulationsOtherdata!$G$4:$M$441,6,FALSE)</f>
        <v>209492</v>
      </c>
    </row>
    <row r="95" spans="1:51" x14ac:dyDescent="0.25">
      <c r="A95" s="188" t="s">
        <v>738</v>
      </c>
      <c r="B95" s="217">
        <v>1</v>
      </c>
      <c r="C95" s="188">
        <v>1</v>
      </c>
      <c r="D95" s="188" t="s">
        <v>739</v>
      </c>
      <c r="E95" s="534">
        <f t="shared" si="110"/>
        <v>-64.488892780251717</v>
      </c>
      <c r="F95" s="504">
        <f t="shared" si="111"/>
        <v>-0.21967191223332067</v>
      </c>
      <c r="G95" s="217">
        <v>1</v>
      </c>
      <c r="H95" s="201">
        <f>VLOOKUP($A95,SP_1920,'2019_20'!$K$3,FALSE)</f>
        <v>232.43651954005</v>
      </c>
      <c r="I95" s="201">
        <f>VLOOKUP($A95,SP_1920,'2019_20'!$C$3,FALSE)</f>
        <v>224.67561036867212</v>
      </c>
      <c r="J95" s="481">
        <f t="shared" si="112"/>
        <v>3.454273100067673E-2</v>
      </c>
      <c r="K95" s="415"/>
      <c r="L95" s="201">
        <f>VLOOKUP($A95,SP_201819,'2018_19'!$K$3,FALSE)</f>
        <v>224.67561036867212</v>
      </c>
      <c r="M95" s="201">
        <f>VLOOKUP($A95,SP_201819,'2018_19'!$C$3,FALSE)</f>
        <v>219.72923594208225</v>
      </c>
      <c r="N95" s="481">
        <f t="shared" si="113"/>
        <v>2.2511225715515115E-2</v>
      </c>
      <c r="O95" s="211"/>
      <c r="P95" s="201">
        <f>VLOOKUP($A95,SP_1718,'2017_18'!$M$2,FALSE)</f>
        <v>219.72923594208225</v>
      </c>
      <c r="Q95" s="201">
        <f>VLOOKUP($A95,SP_1718,'2017_18'!$C$2,FALSE)</f>
        <v>221.31250152611997</v>
      </c>
      <c r="R95" s="481">
        <f t="shared" si="114"/>
        <v>-7.1539816915894283E-3</v>
      </c>
      <c r="S95" s="211"/>
      <c r="T95" s="201">
        <f>VLOOKUP($D95,SP_1617,'2016_17'!$P$2,FALSE)</f>
        <v>221.31250152611997</v>
      </c>
      <c r="U95" s="201">
        <f>VLOOKUP($D95,SP_1617,'2016_17'!$G$2,FALSE)</f>
        <v>227.58072878087373</v>
      </c>
      <c r="V95" s="202">
        <f t="shared" si="115"/>
        <v>-2.7542873635795107E-2</v>
      </c>
      <c r="W95" s="211"/>
      <c r="X95" s="201">
        <f>VLOOKUP($AX95,SP_1516,'2015_16'!$AW$1,FALSE)</f>
        <v>225.39064376676208</v>
      </c>
      <c r="Y95" s="201">
        <f>VLOOKUP($AX95,SP_1516,'2015_16'!$Z$1,FALSE)</f>
        <v>245.32449289276161</v>
      </c>
      <c r="Z95" s="202">
        <f t="shared" si="116"/>
        <v>-8.1255030392392125E-2</v>
      </c>
      <c r="AA95" s="201"/>
      <c r="AB95" s="201">
        <f>VLOOKUP($AX95,SP_1415,'2014_15'!$BG$1,FALSE)</f>
        <v>242.9924762824499</v>
      </c>
      <c r="AC95" s="201">
        <f>VLOOKUP($AX95,SP_1415,'2014_15'!$AC$1,FALSE)</f>
        <v>256.81231434994578</v>
      </c>
      <c r="AD95" s="202">
        <f t="shared" si="117"/>
        <v>-5.3812988300336095E-2</v>
      </c>
      <c r="AE95" s="201"/>
      <c r="AF95" s="201">
        <f>VLOOKUP($AX95,SP_1314,'2013-14'!$AU$1,FALSE)</f>
        <v>253.58199035847167</v>
      </c>
      <c r="AG95" s="201">
        <f>VLOOKUP($AX95,SP_1314,'2013-14'!$W$1,FALSE)</f>
        <v>258.35548632343591</v>
      </c>
      <c r="AH95" s="202">
        <f t="shared" si="118"/>
        <v>-1.8476464474953325E-2</v>
      </c>
      <c r="AI95" s="201"/>
      <c r="AJ95" s="201">
        <f>VLOOKUP($AX95,SP_1213,'2012-13'!$AF$1,FALSE)</f>
        <v>261.13247705454262</v>
      </c>
      <c r="AK95" s="201">
        <f>VLOOKUP($AX95,SP_1213,'2012-13'!$R$1,FALSE)</f>
        <v>269.56078831528299</v>
      </c>
      <c r="AL95" s="202">
        <f t="shared" si="119"/>
        <v>-3.1266829695135279E-2</v>
      </c>
      <c r="AM95" s="203"/>
      <c r="AN95" s="201">
        <f>VLOOKUP($AX95,SP_1112,'2011-12'!$AT$1,FALSE)</f>
        <v>273.52731555750199</v>
      </c>
      <c r="AO95" s="201">
        <f>VLOOKUP($AX95,SP_1112,'2011-12'!$AD$1,FALSE)</f>
        <v>295.91650467772996</v>
      </c>
      <c r="AP95" s="202">
        <f t="shared" si="120"/>
        <v>-7.5660494654095301E-2</v>
      </c>
      <c r="AQ95" s="188"/>
      <c r="AR95" s="201"/>
      <c r="AS95" s="200"/>
      <c r="AX95" t="s">
        <v>738</v>
      </c>
      <c r="AY95" s="306">
        <f>VLOOKUP(A95,PopulationsOtherdata!$G$4:$M$441,6,FALSE)</f>
        <v>271895</v>
      </c>
    </row>
    <row r="96" spans="1:51" x14ac:dyDescent="0.25">
      <c r="A96" s="188" t="s">
        <v>802</v>
      </c>
      <c r="B96" s="217">
        <v>1</v>
      </c>
      <c r="C96" s="188">
        <v>1</v>
      </c>
      <c r="D96" s="188" t="s">
        <v>803</v>
      </c>
      <c r="E96" s="534">
        <f t="shared" si="110"/>
        <v>-74.749443571042747</v>
      </c>
      <c r="F96" s="504">
        <f t="shared" si="111"/>
        <v>-0.25553072099236773</v>
      </c>
      <c r="G96" s="217">
        <v>1</v>
      </c>
      <c r="H96" s="201">
        <f>VLOOKUP($A96,SP_1920,'2019_20'!$K$3,FALSE)</f>
        <v>220.24758614769985</v>
      </c>
      <c r="I96" s="201">
        <f>VLOOKUP($A96,SP_1920,'2019_20'!$C$3,FALSE)</f>
        <v>214.49611198049962</v>
      </c>
      <c r="J96" s="481">
        <f t="shared" si="112"/>
        <v>2.6813885408436322E-2</v>
      </c>
      <c r="K96" s="415"/>
      <c r="L96" s="201">
        <f>VLOOKUP($A96,SP_201819,'2018_19'!$K$3,FALSE)</f>
        <v>214.49611198049962</v>
      </c>
      <c r="M96" s="201">
        <f>VLOOKUP($A96,SP_201819,'2018_19'!$C$3,FALSE)</f>
        <v>210.98549270698868</v>
      </c>
      <c r="N96" s="481">
        <f t="shared" si="113"/>
        <v>1.6639150059413854E-2</v>
      </c>
      <c r="O96" s="211"/>
      <c r="P96" s="201">
        <f>VLOOKUP($A96,SP_1718,'2017_18'!$M$2,FALSE)</f>
        <v>210.98549270698868</v>
      </c>
      <c r="Q96" s="201">
        <f>VLOOKUP($A96,SP_1718,'2017_18'!$C$2,FALSE)</f>
        <v>213.35954187877948</v>
      </c>
      <c r="R96" s="481">
        <f t="shared" si="114"/>
        <v>-1.1126988513781244E-2</v>
      </c>
      <c r="S96" s="211"/>
      <c r="T96" s="201">
        <f>VLOOKUP($D96,SP_1617,'2016_17'!$P$2,FALSE)</f>
        <v>213.35954187877948</v>
      </c>
      <c r="U96" s="201">
        <f>VLOOKUP($D96,SP_1617,'2016_17'!$G$2,FALSE)</f>
        <v>221.78030405858115</v>
      </c>
      <c r="V96" s="202">
        <f t="shared" si="115"/>
        <v>-3.7968936040314039E-2</v>
      </c>
      <c r="W96" s="211"/>
      <c r="X96" s="201">
        <f>VLOOKUP($AX96,SP_1516,'2015_16'!$AW$1,FALSE)</f>
        <v>221.95104042599061</v>
      </c>
      <c r="Y96" s="201">
        <f>VLOOKUP($AX96,SP_1516,'2015_16'!$Z$1,FALSE)</f>
        <v>243.6856661706986</v>
      </c>
      <c r="Z96" s="202">
        <f t="shared" si="116"/>
        <v>-8.9191235932125634E-2</v>
      </c>
      <c r="AA96" s="201"/>
      <c r="AB96" s="201">
        <f>VLOOKUP($AX96,SP_1415,'2014_15'!$BG$1,FALSE)</f>
        <v>240.37068551870018</v>
      </c>
      <c r="AC96" s="201">
        <f>VLOOKUP($AX96,SP_1415,'2014_15'!$AC$1,FALSE)</f>
        <v>255.48298699108088</v>
      </c>
      <c r="AD96" s="202">
        <f t="shared" si="117"/>
        <v>-5.9151889722145246E-2</v>
      </c>
      <c r="AE96" s="201"/>
      <c r="AF96" s="201">
        <f>VLOOKUP($AX96,SP_1314,'2013-14'!$AU$1,FALSE)</f>
        <v>249.99857510931284</v>
      </c>
      <c r="AG96" s="201">
        <f>VLOOKUP($AX96,SP_1314,'2013-14'!$W$1,FALSE)</f>
        <v>253.99812566354791</v>
      </c>
      <c r="AH96" s="202">
        <f t="shared" si="118"/>
        <v>-1.5746378221439983E-2</v>
      </c>
      <c r="AI96" s="201"/>
      <c r="AJ96" s="201">
        <f>VLOOKUP($AX96,SP_1213,'2012-13'!$AF$1,FALSE)</f>
        <v>256.14373574897428</v>
      </c>
      <c r="AK96" s="201">
        <f>VLOOKUP($AX96,SP_1213,'2012-13'!$R$1,FALSE)</f>
        <v>264.78979316914337</v>
      </c>
      <c r="AL96" s="202">
        <f t="shared" si="119"/>
        <v>-3.2652532851393246E-2</v>
      </c>
      <c r="AM96" s="203"/>
      <c r="AN96" s="201">
        <f>VLOOKUP($AX96,SP_1112,'2011-12'!$AT$1,FALSE)</f>
        <v>268.45609844527735</v>
      </c>
      <c r="AO96" s="201">
        <f>VLOOKUP($AX96,SP_1112,'2011-12'!$AD$1,FALSE)</f>
        <v>292.18028891394596</v>
      </c>
      <c r="AP96" s="202">
        <f t="shared" si="120"/>
        <v>-8.1197094290148875E-2</v>
      </c>
      <c r="AQ96" s="188"/>
      <c r="AR96" s="201"/>
      <c r="AS96" s="200"/>
      <c r="AX96" t="s">
        <v>802</v>
      </c>
      <c r="AY96" s="306">
        <f>VLOOKUP(A96,PopulationsOtherdata!$G$4:$M$441,6,FALSE)</f>
        <v>251852</v>
      </c>
    </row>
    <row r="97" spans="1:51" x14ac:dyDescent="0.25">
      <c r="A97" s="188" t="s">
        <v>772</v>
      </c>
      <c r="B97" s="217"/>
      <c r="C97" s="188">
        <v>1</v>
      </c>
      <c r="D97" s="188" t="s">
        <v>773</v>
      </c>
      <c r="E97" s="534">
        <f t="shared" si="110"/>
        <v>-28.748290230895307</v>
      </c>
      <c r="F97" s="504">
        <f t="shared" si="111"/>
        <v>-0.23493278202936366</v>
      </c>
      <c r="G97" s="217"/>
      <c r="H97" s="201">
        <f>VLOOKUP($A97,SP_1920,'2019_20'!$K$3,FALSE)</f>
        <v>95.360883955872268</v>
      </c>
      <c r="I97" s="201">
        <f>VLOOKUP($A97,SP_1920,'2019_20'!$C$3,FALSE)</f>
        <v>94.206994307675814</v>
      </c>
      <c r="J97" s="481">
        <f t="shared" si="112"/>
        <v>1.2248449880779555E-2</v>
      </c>
      <c r="K97" s="415"/>
      <c r="L97" s="201">
        <f>VLOOKUP($A97,SP_201819,'2018_19'!$K$3,FALSE)</f>
        <v>94.206994307675814</v>
      </c>
      <c r="M97" s="201">
        <f>VLOOKUP($A97,SP_201819,'2018_19'!$C$3,FALSE)</f>
        <v>94.161824490181118</v>
      </c>
      <c r="N97" s="481">
        <f t="shared" si="113"/>
        <v>4.7970414485121182E-4</v>
      </c>
      <c r="O97" s="211"/>
      <c r="P97" s="201">
        <f>VLOOKUP($A97,SP_1718,'2017_18'!$M$2,FALSE)</f>
        <v>94.161824490181118</v>
      </c>
      <c r="Q97" s="201">
        <f>VLOOKUP($A97,SP_1718,'2017_18'!$C$2,FALSE)</f>
        <v>96.541136256509006</v>
      </c>
      <c r="R97" s="481">
        <f t="shared" si="114"/>
        <v>-2.4645574504179035E-2</v>
      </c>
      <c r="S97" s="211"/>
      <c r="T97" s="201">
        <f>VLOOKUP($D97,SP_1617,'2016_17'!$P$2,FALSE)</f>
        <v>96.541136256509006</v>
      </c>
      <c r="U97" s="201">
        <f>VLOOKUP($D97,SP_1617,'2016_17'!$G$2,FALSE)</f>
        <v>98.154738096314986</v>
      </c>
      <c r="V97" s="202">
        <f t="shared" si="115"/>
        <v>-1.6439367789078285E-2</v>
      </c>
      <c r="W97" s="211"/>
      <c r="X97" s="201">
        <f>VLOOKUP($AX97,SP_1516,'2015_16'!$AW$1,FALSE)</f>
        <v>98.896348276786028</v>
      </c>
      <c r="Y97" s="201">
        <f>VLOOKUP($AX97,SP_1516,'2015_16'!$Z$1,FALSE)</f>
        <v>104.27914517569455</v>
      </c>
      <c r="Z97" s="202">
        <f t="shared" si="116"/>
        <v>-5.1619112238015852E-2</v>
      </c>
      <c r="AA97" s="201"/>
      <c r="AB97" s="201">
        <f>VLOOKUP($AX97,SP_1415,'2014_15'!$BG$1,FALSE)</f>
        <v>103.8558365473629</v>
      </c>
      <c r="AC97" s="201">
        <f>VLOOKUP($AX97,SP_1415,'2014_15'!$AC$1,FALSE)</f>
        <v>108.48990415735496</v>
      </c>
      <c r="AD97" s="202">
        <f t="shared" si="117"/>
        <v>-4.2714275083797215E-2</v>
      </c>
      <c r="AE97" s="201"/>
      <c r="AF97" s="201">
        <f>VLOOKUP($AX97,SP_1314,'2013-14'!$AU$1,FALSE)</f>
        <v>105.66477885920254</v>
      </c>
      <c r="AG97" s="201">
        <f>VLOOKUP($AX97,SP_1314,'2013-14'!$W$1,FALSE)</f>
        <v>112.39815956120854</v>
      </c>
      <c r="AH97" s="202">
        <f t="shared" si="118"/>
        <v>-5.9906503169557812E-2</v>
      </c>
      <c r="AI97" s="201"/>
      <c r="AJ97" s="201">
        <f>VLOOKUP($AX97,SP_1213,'2012-13'!$AF$1,FALSE)</f>
        <v>109.81662520970599</v>
      </c>
      <c r="AK97" s="201">
        <f>VLOOKUP($AX97,SP_1213,'2012-13'!$R$1,FALSE)</f>
        <v>112.303235560773</v>
      </c>
      <c r="AL97" s="202">
        <f t="shared" si="119"/>
        <v>-2.2141929737379495E-2</v>
      </c>
      <c r="AM97" s="203"/>
      <c r="AN97" s="201">
        <f>VLOOKUP($AX97,SP_1112,'2011-12'!$AT$1,FALSE)</f>
        <v>112.303235560773</v>
      </c>
      <c r="AO97" s="201">
        <f>VLOOKUP($AX97,SP_1112,'2011-12'!$AD$1,FALSE)</f>
        <v>119.02081608925199</v>
      </c>
      <c r="AP97" s="202">
        <f t="shared" si="120"/>
        <v>-5.6440383700961827E-2</v>
      </c>
      <c r="AQ97" s="188"/>
      <c r="AR97" s="201"/>
      <c r="AS97" s="200"/>
      <c r="AX97" t="s">
        <v>772</v>
      </c>
      <c r="AY97" s="306">
        <f>SUM(AY90:AY96)</f>
        <v>2784932</v>
      </c>
    </row>
    <row r="98" spans="1:51" x14ac:dyDescent="0.25">
      <c r="A98" s="188"/>
      <c r="B98" s="217"/>
      <c r="C98" s="188"/>
      <c r="D98" s="188"/>
      <c r="E98" s="315"/>
      <c r="F98" s="214"/>
      <c r="G98" s="217"/>
      <c r="H98" s="201"/>
      <c r="I98" s="201"/>
      <c r="J98" s="481"/>
      <c r="K98" s="214"/>
      <c r="L98" s="201"/>
      <c r="M98" s="201"/>
      <c r="N98" s="481"/>
      <c r="O98" s="211"/>
      <c r="P98" s="201"/>
      <c r="Q98" s="201"/>
      <c r="R98" s="481"/>
      <c r="S98" s="211"/>
      <c r="T98" s="201"/>
      <c r="U98" s="201"/>
      <c r="V98" s="202"/>
      <c r="W98" s="211"/>
      <c r="X98" s="201"/>
      <c r="Y98" s="201"/>
      <c r="Z98" s="202"/>
      <c r="AA98" s="201"/>
      <c r="AB98" s="201"/>
      <c r="AC98" s="201"/>
      <c r="AD98" s="202"/>
      <c r="AE98" s="201"/>
      <c r="AF98" s="201"/>
      <c r="AG98" s="201"/>
      <c r="AH98" s="202"/>
      <c r="AI98" s="201"/>
      <c r="AJ98" s="201"/>
      <c r="AK98" s="201"/>
      <c r="AL98" s="202"/>
      <c r="AM98" s="203"/>
      <c r="AN98" s="201"/>
      <c r="AO98" s="201"/>
      <c r="AP98" s="202"/>
      <c r="AQ98" s="188"/>
      <c r="AR98" s="201"/>
      <c r="AS98" s="200"/>
      <c r="AX98" s="188"/>
      <c r="AY98" s="188"/>
    </row>
    <row r="99" spans="1:51" x14ac:dyDescent="0.25">
      <c r="A99" s="188" t="s">
        <v>86</v>
      </c>
      <c r="B99" s="217">
        <v>1</v>
      </c>
      <c r="C99" s="188">
        <v>1</v>
      </c>
      <c r="D99" s="188" t="s">
        <v>87</v>
      </c>
      <c r="E99" s="534">
        <f t="shared" ref="E99:E103" si="121">+AN99-AO99+AJ99-AK99+AF99-AG99+AB99-AC99+X99-Y99+T99-U99+P99-Q99+L99-M99+H99-I99</f>
        <v>-17.173812147921637</v>
      </c>
      <c r="F99" s="504">
        <f t="shared" ref="F99:F103" si="122">((100*(1+AP99)*(1+AL99)*(1+AH99)*(1+AD99)*(1+Z99)*(1+V99)*(1+R99)*(1+N99)*(1+J99)-100)/100)</f>
        <v>-0.12447125308180673</v>
      </c>
      <c r="G99" s="217"/>
      <c r="H99" s="201">
        <f>VLOOKUP($A99,SP_1920,'2019_20'!$K$3,FALSE)</f>
        <v>123.58630542273212</v>
      </c>
      <c r="I99" s="201">
        <f>VLOOKUP($A99,SP_1920,'2019_20'!$C$3,FALSE)</f>
        <v>120.04368227711848</v>
      </c>
      <c r="J99" s="481">
        <f t="shared" ref="J99:J103" si="123">+H99/I99-1</f>
        <v>2.9511116940211579E-2</v>
      </c>
      <c r="K99" s="415"/>
      <c r="L99" s="201">
        <f>VLOOKUP($A99,SP_201819,'2018_19'!$K$3,FALSE)</f>
        <v>120.04368227711848</v>
      </c>
      <c r="M99" s="201">
        <f>VLOOKUP($A99,SP_201819,'2018_19'!$C$3,FALSE)</f>
        <v>119.89046515408327</v>
      </c>
      <c r="N99" s="481">
        <f t="shared" ref="N99:N103" si="124">+L99/M99-1</f>
        <v>1.2779758827217158E-3</v>
      </c>
      <c r="O99" s="211"/>
      <c r="P99" s="201">
        <f>VLOOKUP($A99,SP_1718,'2017_18'!$M$2,FALSE)</f>
        <v>119.89046515408327</v>
      </c>
      <c r="Q99" s="201">
        <f>VLOOKUP($A99,SP_1718,'2017_18'!$C$2,FALSE)</f>
        <v>120.13512215791754</v>
      </c>
      <c r="R99" s="481">
        <f t="shared" ref="R99:R103" si="125">+P99/Q99-1</f>
        <v>-2.036515212534229E-3</v>
      </c>
      <c r="S99" s="211"/>
      <c r="T99" s="201">
        <f>VLOOKUP($D99,SP_1617,'2016_17'!$P$2,FALSE)</f>
        <v>120.13512215791754</v>
      </c>
      <c r="U99" s="201">
        <f>VLOOKUP($D99,SP_1617,'2016_17'!$G$2,FALSE)</f>
        <v>122.10655884940219</v>
      </c>
      <c r="V99" s="202">
        <f t="shared" ref="V99:V103" si="126">+T99/U99-1</f>
        <v>-1.6145215376318078E-2</v>
      </c>
      <c r="W99" s="211"/>
      <c r="X99" s="201">
        <f>VLOOKUP($AX99,SP_1516,'2015_16'!$AW$1,FALSE)</f>
        <v>121.98489252428591</v>
      </c>
      <c r="Y99" s="201">
        <f>VLOOKUP($AX99,SP_1516,'2015_16'!$Z$1,FALSE)</f>
        <v>126.35169844743676</v>
      </c>
      <c r="Z99" s="202">
        <f t="shared" ref="Z99:Z103" si="127">+X99/Y99-1</f>
        <v>-3.4560721991145016E-2</v>
      </c>
      <c r="AA99" s="201"/>
      <c r="AB99" s="201">
        <f>VLOOKUP($AX99,SP_1415,'2014_15'!$BG$1,FALSE)</f>
        <v>124.50359077437223</v>
      </c>
      <c r="AC99" s="201">
        <f>VLOOKUP($AX99,SP_1415,'2014_15'!$AC$1,FALSE)</f>
        <v>127.48967778578665</v>
      </c>
      <c r="AD99" s="202">
        <f t="shared" ref="AD99:AD103" si="128">+AB99/AC99-1</f>
        <v>-2.3422186511693699E-2</v>
      </c>
      <c r="AE99" s="201"/>
      <c r="AF99" s="201">
        <f>VLOOKUP($AX99,SP_1314,'2013-14'!$AU$1,FALSE)</f>
        <v>124.49407684847787</v>
      </c>
      <c r="AG99" s="201">
        <f>VLOOKUP($AX99,SP_1314,'2013-14'!$W$1,FALSE)</f>
        <v>128.29783118905345</v>
      </c>
      <c r="AH99" s="202">
        <f t="shared" ref="AH99:AH103" si="129">+AF99/AG99-1</f>
        <v>-2.9647845994922206E-2</v>
      </c>
      <c r="AI99" s="201"/>
      <c r="AJ99" s="201">
        <f>VLOOKUP($AX99,SP_1213,'2012-13'!$AF$1,FALSE)</f>
        <v>129.12647821222129</v>
      </c>
      <c r="AK99" s="201">
        <f>VLOOKUP($AX99,SP_1213,'2012-13'!$R$1,FALSE)</f>
        <v>131.6789525729356</v>
      </c>
      <c r="AL99" s="202">
        <f t="shared" ref="AL99:AL103" si="130">+AJ99/AK99-1</f>
        <v>-1.9384072479620595E-2</v>
      </c>
      <c r="AM99" s="203"/>
      <c r="AN99" s="201">
        <f>VLOOKUP($AX99,SP_1112,'2011-12'!$AT$1,FALSE)</f>
        <v>133.2694029385016</v>
      </c>
      <c r="AO99" s="201">
        <f>VLOOKUP($AX99,SP_1112,'2011-12'!$AD$1,FALSE)</f>
        <v>138.213840023898</v>
      </c>
      <c r="AP99" s="202">
        <f t="shared" ref="AP99:AP103" si="131">+AN99/AO99-1</f>
        <v>-3.5773820368072196E-2</v>
      </c>
      <c r="AQ99" s="188"/>
      <c r="AR99" s="201"/>
      <c r="AS99" s="200"/>
      <c r="AX99" s="188" t="s">
        <v>86</v>
      </c>
      <c r="AY99" s="306">
        <f>VLOOKUP(A99,PopulationsOtherdata!$G$4:$M$441,6,FALSE)</f>
        <v>178896</v>
      </c>
    </row>
    <row r="100" spans="1:51" x14ac:dyDescent="0.25">
      <c r="A100" s="188" t="s">
        <v>88</v>
      </c>
      <c r="B100" s="217">
        <v>1</v>
      </c>
      <c r="C100" s="188">
        <v>1</v>
      </c>
      <c r="D100" s="188" t="s">
        <v>89</v>
      </c>
      <c r="E100" s="534">
        <f t="shared" si="121"/>
        <v>-21.228987975679274</v>
      </c>
      <c r="F100" s="504">
        <f t="shared" si="122"/>
        <v>-0.13692112765334855</v>
      </c>
      <c r="G100" s="217"/>
      <c r="H100" s="201">
        <f>VLOOKUP($A100,SP_1920,'2019_20'!$K$3,FALSE)</f>
        <v>135.55651637078299</v>
      </c>
      <c r="I100" s="201">
        <f>VLOOKUP($A100,SP_1920,'2019_20'!$C$3,FALSE)</f>
        <v>132.15462834113544</v>
      </c>
      <c r="J100" s="481">
        <f t="shared" si="123"/>
        <v>2.5741724465874416E-2</v>
      </c>
      <c r="K100" s="415"/>
      <c r="L100" s="201">
        <f>VLOOKUP($A100,SP_201819,'2018_19'!$K$3,FALSE)</f>
        <v>132.15462834113544</v>
      </c>
      <c r="M100" s="201">
        <f>VLOOKUP($A100,SP_201819,'2018_19'!$C$3,FALSE)</f>
        <v>132.5012955838906</v>
      </c>
      <c r="N100" s="481">
        <f t="shared" si="124"/>
        <v>-2.6163309666332735E-3</v>
      </c>
      <c r="O100" s="211"/>
      <c r="P100" s="201">
        <f>VLOOKUP($A100,SP_1718,'2017_18'!$M$2,FALSE)</f>
        <v>132.5012955838906</v>
      </c>
      <c r="Q100" s="201">
        <f>VLOOKUP($A100,SP_1718,'2017_18'!$C$2,FALSE)</f>
        <v>134.27537490213106</v>
      </c>
      <c r="R100" s="481">
        <f t="shared" si="125"/>
        <v>-1.3212246247932935E-2</v>
      </c>
      <c r="S100" s="211"/>
      <c r="T100" s="201">
        <f>VLOOKUP($D100,SP_1617,'2016_17'!$P$2,FALSE)</f>
        <v>134.27537490213106</v>
      </c>
      <c r="U100" s="201">
        <f>VLOOKUP($D100,SP_1617,'2016_17'!$G$2,FALSE)</f>
        <v>135.74901312943081</v>
      </c>
      <c r="V100" s="202">
        <f t="shared" si="126"/>
        <v>-1.085560913724426E-2</v>
      </c>
      <c r="W100" s="211"/>
      <c r="X100" s="201">
        <f>VLOOKUP($AX100,SP_1516,'2015_16'!$AW$1,FALSE)</f>
        <v>136.2510653662865</v>
      </c>
      <c r="Y100" s="201">
        <f>VLOOKUP($AX100,SP_1516,'2015_16'!$Z$1,FALSE)</f>
        <v>141.38124419595351</v>
      </c>
      <c r="Z100" s="202">
        <f t="shared" si="127"/>
        <v>-3.6286134408016868E-2</v>
      </c>
      <c r="AA100" s="201"/>
      <c r="AB100" s="201">
        <f>VLOOKUP($AX100,SP_1415,'2014_15'!$BG$1,FALSE)</f>
        <v>139.71715694427866</v>
      </c>
      <c r="AC100" s="201">
        <f>VLOOKUP($AX100,SP_1415,'2014_15'!$AC$1,FALSE)</f>
        <v>142.82984557628379</v>
      </c>
      <c r="AD100" s="202">
        <f t="shared" si="128"/>
        <v>-2.1792984648594915E-2</v>
      </c>
      <c r="AE100" s="201"/>
      <c r="AF100" s="201">
        <f>VLOOKUP($AX100,SP_1314,'2013-14'!$AU$1,FALSE)</f>
        <v>139.92186893295275</v>
      </c>
      <c r="AG100" s="201">
        <f>VLOOKUP($AX100,SP_1314,'2013-14'!$W$1,FALSE)</f>
        <v>143.32856198074367</v>
      </c>
      <c r="AH100" s="202">
        <f t="shared" si="129"/>
        <v>-2.3768417129927055E-2</v>
      </c>
      <c r="AI100" s="201"/>
      <c r="AJ100" s="201">
        <f>VLOOKUP($AX100,SP_1213,'2012-13'!$AF$1,FALSE)</f>
        <v>143.62775215010558</v>
      </c>
      <c r="AK100" s="201">
        <f>VLOOKUP($AX100,SP_1213,'2012-13'!$R$1,FALSE)</f>
        <v>146.55957734542582</v>
      </c>
      <c r="AL100" s="202">
        <f t="shared" si="130"/>
        <v>-2.0004323486893183E-2</v>
      </c>
      <c r="AM100" s="203"/>
      <c r="AN100" s="201">
        <f>VLOOKUP($AX100,SP_1112,'2011-12'!$AT$1,FALSE)</f>
        <v>148.42049959633283</v>
      </c>
      <c r="AO100" s="201">
        <f>VLOOKUP($AX100,SP_1112,'2011-12'!$AD$1,FALSE)</f>
        <v>154.87560510858097</v>
      </c>
      <c r="AP100" s="202">
        <f t="shared" si="131"/>
        <v>-4.1679291633582749E-2</v>
      </c>
      <c r="AQ100" s="188"/>
      <c r="AR100" s="201"/>
      <c r="AS100" s="200"/>
      <c r="AX100" s="188" t="s">
        <v>88</v>
      </c>
      <c r="AY100" s="306">
        <f>VLOOKUP(A100,PopulationsOtherdata!$G$4:$M$441,6,FALSE)</f>
        <v>161759</v>
      </c>
    </row>
    <row r="101" spans="1:51" x14ac:dyDescent="0.25">
      <c r="A101" s="188" t="s">
        <v>100</v>
      </c>
      <c r="B101" s="217">
        <v>1</v>
      </c>
      <c r="C101" s="188">
        <v>1</v>
      </c>
      <c r="D101" s="188" t="s">
        <v>101</v>
      </c>
      <c r="E101" s="534">
        <f t="shared" si="121"/>
        <v>-51.735048960020293</v>
      </c>
      <c r="F101" s="504">
        <f t="shared" si="122"/>
        <v>-0.30483298983317053</v>
      </c>
      <c r="G101" s="217">
        <v>1</v>
      </c>
      <c r="H101" s="201">
        <f>VLOOKUP($A101,SP_1920,'2019_20'!$K$3,FALSE)</f>
        <v>118.93029118642534</v>
      </c>
      <c r="I101" s="201">
        <f>VLOOKUP($A101,SP_1920,'2019_20'!$C$3,FALSE)</f>
        <v>115.87472023622294</v>
      </c>
      <c r="J101" s="481">
        <f t="shared" si="123"/>
        <v>2.6369608004000344E-2</v>
      </c>
      <c r="K101" s="415"/>
      <c r="L101" s="201">
        <f>VLOOKUP($A101,SP_201819,'2018_19'!$K$3,FALSE)</f>
        <v>115.87472023622294</v>
      </c>
      <c r="M101" s="201">
        <f>VLOOKUP($A101,SP_201819,'2018_19'!$C$3,FALSE)</f>
        <v>113.86217283127209</v>
      </c>
      <c r="N101" s="481">
        <f t="shared" si="124"/>
        <v>1.7675294216747073E-2</v>
      </c>
      <c r="O101" s="211"/>
      <c r="P101" s="201">
        <f>VLOOKUP($A101,SP_1718,'2017_18'!$M$2,FALSE)</f>
        <v>113.86217283127209</v>
      </c>
      <c r="Q101" s="201">
        <f>VLOOKUP($A101,SP_1718,'2017_18'!$C$2,FALSE)</f>
        <v>115.30976013346481</v>
      </c>
      <c r="R101" s="481">
        <f t="shared" si="125"/>
        <v>-1.2553900905848847E-2</v>
      </c>
      <c r="S101" s="211"/>
      <c r="T101" s="201">
        <f>VLOOKUP($D101,SP_1617,'2016_17'!$P$2,FALSE)</f>
        <v>115.30976013346481</v>
      </c>
      <c r="U101" s="201">
        <f>VLOOKUP($D101,SP_1617,'2016_17'!$G$2,FALSE)</f>
        <v>120.80850756027887</v>
      </c>
      <c r="V101" s="202">
        <f t="shared" si="126"/>
        <v>-4.5516226777906343E-2</v>
      </c>
      <c r="W101" s="211"/>
      <c r="X101" s="201">
        <f>VLOOKUP($AX101,SP_1516,'2015_16'!$AW$1,FALSE)</f>
        <v>120.15942294457194</v>
      </c>
      <c r="Y101" s="201">
        <f>VLOOKUP($AX101,SP_1516,'2015_16'!$Z$1,FALSE)</f>
        <v>132.57506728549106</v>
      </c>
      <c r="Z101" s="202">
        <f t="shared" si="127"/>
        <v>-9.3649919212810184E-2</v>
      </c>
      <c r="AA101" s="201"/>
      <c r="AB101" s="201">
        <f>VLOOKUP($AX101,SP_1415,'2014_15'!$BG$1,FALSE)</f>
        <v>130.75890592137864</v>
      </c>
      <c r="AC101" s="201">
        <f>VLOOKUP($AX101,SP_1415,'2014_15'!$AC$1,FALSE)</f>
        <v>139.68299836128861</v>
      </c>
      <c r="AD101" s="202">
        <f t="shared" si="128"/>
        <v>-6.3888179267371559E-2</v>
      </c>
      <c r="AE101" s="201"/>
      <c r="AF101" s="201">
        <f>VLOOKUP($AX101,SP_1314,'2013-14'!$AU$1,FALSE)</f>
        <v>138.14314949788957</v>
      </c>
      <c r="AG101" s="201">
        <f>VLOOKUP($AX101,SP_1314,'2013-14'!$W$1,FALSE)</f>
        <v>141.15041185870939</v>
      </c>
      <c r="AH101" s="202">
        <f t="shared" si="129"/>
        <v>-2.1305374325298221E-2</v>
      </c>
      <c r="AI101" s="201"/>
      <c r="AJ101" s="201">
        <f>VLOOKUP($AX101,SP_1213,'2012-13'!$AF$1,FALSE)</f>
        <v>143.77565254882919</v>
      </c>
      <c r="AK101" s="201">
        <f>VLOOKUP($AX101,SP_1213,'2012-13'!$R$1,FALSE)</f>
        <v>152.29738159460081</v>
      </c>
      <c r="AL101" s="202">
        <f t="shared" si="130"/>
        <v>-5.5954534191897998E-2</v>
      </c>
      <c r="AM101" s="203"/>
      <c r="AN101" s="201">
        <f>VLOOKUP($AX101,SP_1112,'2011-12'!$AT$1,FALSE)</f>
        <v>154.27008195064278</v>
      </c>
      <c r="AO101" s="201">
        <f>VLOOKUP($AX101,SP_1112,'2011-12'!$AD$1,FALSE)</f>
        <v>171.25818634938901</v>
      </c>
      <c r="AP101" s="202">
        <f t="shared" si="131"/>
        <v>-9.9195867718044672E-2</v>
      </c>
      <c r="AQ101" s="188"/>
      <c r="AR101" s="201"/>
      <c r="AS101" s="200"/>
      <c r="AX101" s="188" t="s">
        <v>100</v>
      </c>
      <c r="AY101" s="306">
        <f>VLOOKUP(A101,PopulationsOtherdata!$G$4:$M$441,6,FALSE)</f>
        <v>148683</v>
      </c>
    </row>
    <row r="102" spans="1:51" x14ac:dyDescent="0.25">
      <c r="A102" s="188" t="s">
        <v>102</v>
      </c>
      <c r="B102" s="217">
        <v>1</v>
      </c>
      <c r="C102" s="188">
        <v>1</v>
      </c>
      <c r="D102" s="188" t="s">
        <v>103</v>
      </c>
      <c r="E102" s="534">
        <f t="shared" si="121"/>
        <v>-49.255916779698737</v>
      </c>
      <c r="F102" s="504">
        <f t="shared" si="122"/>
        <v>-0.27604743123996056</v>
      </c>
      <c r="G102" s="217">
        <v>1</v>
      </c>
      <c r="H102" s="201">
        <f>VLOOKUP($A102,SP_1920,'2019_20'!$K$3,FALSE)</f>
        <v>128.08451312348956</v>
      </c>
      <c r="I102" s="201">
        <f>VLOOKUP($A102,SP_1920,'2019_20'!$C$3,FALSE)</f>
        <v>125.22861184579638</v>
      </c>
      <c r="J102" s="481">
        <f t="shared" si="123"/>
        <v>2.2805501359464575E-2</v>
      </c>
      <c r="K102" s="415"/>
      <c r="L102" s="201">
        <f>VLOOKUP($A102,SP_201819,'2018_19'!$K$3,FALSE)</f>
        <v>125.22861184579638</v>
      </c>
      <c r="M102" s="201">
        <f>VLOOKUP($A102,SP_201819,'2018_19'!$C$3,FALSE)</f>
        <v>123.31541086156997</v>
      </c>
      <c r="N102" s="481">
        <f t="shared" si="124"/>
        <v>1.5514694966828557E-2</v>
      </c>
      <c r="O102" s="211"/>
      <c r="P102" s="201">
        <f>VLOOKUP($A102,SP_1718,'2017_18'!$M$2,FALSE)</f>
        <v>123.31541086156997</v>
      </c>
      <c r="Q102" s="201">
        <f>VLOOKUP($A102,SP_1718,'2017_18'!$C$2,FALSE)</f>
        <v>125.93346871926187</v>
      </c>
      <c r="R102" s="481">
        <f t="shared" si="125"/>
        <v>-2.0789214212214024E-2</v>
      </c>
      <c r="S102" s="211"/>
      <c r="T102" s="201">
        <f>VLOOKUP($D102,SP_1617,'2016_17'!$P$2,FALSE)</f>
        <v>125.93346871926187</v>
      </c>
      <c r="U102" s="201">
        <f>VLOOKUP($D102,SP_1617,'2016_17'!$G$2,FALSE)</f>
        <v>131.41571722742989</v>
      </c>
      <c r="V102" s="202">
        <f t="shared" si="126"/>
        <v>-4.1716840449764203E-2</v>
      </c>
      <c r="W102" s="211"/>
      <c r="X102" s="201">
        <f>VLOOKUP($AX102,SP_1516,'2015_16'!$AW$1,FALSE)</f>
        <v>133.68588604469477</v>
      </c>
      <c r="Y102" s="201">
        <f>VLOOKUP($AX102,SP_1516,'2015_16'!$Z$1,FALSE)</f>
        <v>147.68050511598531</v>
      </c>
      <c r="Z102" s="202">
        <f t="shared" si="127"/>
        <v>-9.4762806101587049E-2</v>
      </c>
      <c r="AA102" s="201"/>
      <c r="AB102" s="201">
        <f>VLOOKUP($AX102,SP_1415,'2014_15'!$BG$1,FALSE)</f>
        <v>146.41253432733825</v>
      </c>
      <c r="AC102" s="201">
        <f>VLOOKUP($AX102,SP_1415,'2014_15'!$AC$1,FALSE)</f>
        <v>156.28455769065206</v>
      </c>
      <c r="AD102" s="202">
        <f t="shared" si="128"/>
        <v>-6.3166978933736906E-2</v>
      </c>
      <c r="AE102" s="201"/>
      <c r="AF102" s="201">
        <f>VLOOKUP($AX102,SP_1314,'2013-14'!$AU$1,FALSE)</f>
        <v>153.54844026934592</v>
      </c>
      <c r="AG102" s="201">
        <f>VLOOKUP($AX102,SP_1314,'2013-14'!$W$1,FALSE)</f>
        <v>156.31321055052103</v>
      </c>
      <c r="AH102" s="202">
        <f t="shared" si="129"/>
        <v>-1.7687374416006429E-2</v>
      </c>
      <c r="AI102" s="201"/>
      <c r="AJ102" s="201">
        <f>VLOOKUP($AX102,SP_1213,'2012-13'!$AF$1,FALSE)</f>
        <v>156.99245764474009</v>
      </c>
      <c r="AK102" s="201">
        <f>VLOOKUP($AX102,SP_1213,'2012-13'!$R$1,FALSE)</f>
        <v>161.22496804412503</v>
      </c>
      <c r="AL102" s="202">
        <f t="shared" si="130"/>
        <v>-2.6252201819178311E-2</v>
      </c>
      <c r="AM102" s="203"/>
      <c r="AN102" s="201">
        <f>VLOOKUP($AX102,SP_1112,'2011-12'!$AT$1,FALSE)</f>
        <v>163.53726636594203</v>
      </c>
      <c r="AO102" s="201">
        <f>VLOOKUP($AX102,SP_1112,'2011-12'!$AD$1,FALSE)</f>
        <v>178.59805592653601</v>
      </c>
      <c r="AP102" s="202">
        <f t="shared" si="131"/>
        <v>-8.4327847145150514E-2</v>
      </c>
      <c r="AQ102" s="188"/>
      <c r="AR102" s="201"/>
      <c r="AS102" s="200"/>
      <c r="AX102" s="188" t="s">
        <v>102</v>
      </c>
      <c r="AY102" s="306">
        <f>VLOOKUP(A102,PopulationsOtherdata!$G$4:$M$441,6,FALSE)</f>
        <v>142259</v>
      </c>
    </row>
    <row r="103" spans="1:51" x14ac:dyDescent="0.25">
      <c r="A103" s="188" t="s">
        <v>110</v>
      </c>
      <c r="B103" s="217">
        <v>1</v>
      </c>
      <c r="C103" s="188">
        <v>1</v>
      </c>
      <c r="D103" s="188" t="s">
        <v>111</v>
      </c>
      <c r="E103" s="534">
        <f t="shared" si="121"/>
        <v>-27.72833344542795</v>
      </c>
      <c r="F103" s="504">
        <f t="shared" si="122"/>
        <v>-0.17150846237620557</v>
      </c>
      <c r="G103" s="217"/>
      <c r="H103" s="201">
        <f>VLOOKUP($A103,SP_1920,'2019_20'!$K$3,FALSE)</f>
        <v>136.66161101317701</v>
      </c>
      <c r="I103" s="201">
        <f>VLOOKUP($A103,SP_1920,'2019_20'!$C$3,FALSE)</f>
        <v>132.16354283438918</v>
      </c>
      <c r="J103" s="481">
        <f t="shared" si="123"/>
        <v>3.4034107154832016E-2</v>
      </c>
      <c r="K103" s="415"/>
      <c r="L103" s="201">
        <f>VLOOKUP($A103,SP_201819,'2018_19'!$K$3,FALSE)</f>
        <v>132.16354283438918</v>
      </c>
      <c r="M103" s="201">
        <f>VLOOKUP($A103,SP_201819,'2018_19'!$C$3,FALSE)</f>
        <v>129.82321253568583</v>
      </c>
      <c r="N103" s="481">
        <f t="shared" si="124"/>
        <v>1.8027055816848048E-2</v>
      </c>
      <c r="O103" s="211"/>
      <c r="P103" s="201">
        <f>VLOOKUP($A103,SP_1718,'2017_18'!$M$2,FALSE)</f>
        <v>129.82321253568583</v>
      </c>
      <c r="Q103" s="201">
        <f>VLOOKUP($A103,SP_1718,'2017_18'!$C$2,FALSE)</f>
        <v>131.79151873627509</v>
      </c>
      <c r="R103" s="481">
        <f t="shared" si="125"/>
        <v>-1.4934999000413618E-2</v>
      </c>
      <c r="S103" s="211"/>
      <c r="T103" s="201">
        <f>VLOOKUP($D103,SP_1617,'2016_17'!$P$2,FALSE)</f>
        <v>131.79151873627509</v>
      </c>
      <c r="U103" s="201">
        <f>VLOOKUP($D103,SP_1617,'2016_17'!$G$2,FALSE)</f>
        <v>134.53489079168307</v>
      </c>
      <c r="V103" s="202">
        <f t="shared" si="126"/>
        <v>-2.0391528467183062E-2</v>
      </c>
      <c r="W103" s="211"/>
      <c r="X103" s="201">
        <f>VLOOKUP($AX103,SP_1516,'2015_16'!$AW$1,FALSE)</f>
        <v>135.32232078667391</v>
      </c>
      <c r="Y103" s="201">
        <f>VLOOKUP($AX103,SP_1516,'2015_16'!$Z$1,FALSE)</f>
        <v>143.08249658935478</v>
      </c>
      <c r="Z103" s="202">
        <f t="shared" si="127"/>
        <v>-5.4235675136089401E-2</v>
      </c>
      <c r="AA103" s="201"/>
      <c r="AB103" s="201">
        <f>VLOOKUP($AX103,SP_1415,'2014_15'!$BG$1,FALSE)</f>
        <v>141.01671376393429</v>
      </c>
      <c r="AC103" s="201">
        <f>VLOOKUP($AX103,SP_1415,'2014_15'!$AC$1,FALSE)</f>
        <v>146.58443009316139</v>
      </c>
      <c r="AD103" s="202">
        <f t="shared" si="128"/>
        <v>-3.7982999461051548E-2</v>
      </c>
      <c r="AE103" s="201"/>
      <c r="AF103" s="201">
        <f>VLOOKUP($AX103,SP_1314,'2013-14'!$AU$1,FALSE)</f>
        <v>142.12701809980746</v>
      </c>
      <c r="AG103" s="201">
        <f>VLOOKUP($AX103,SP_1314,'2013-14'!$W$1,FALSE)</f>
        <v>146.43728231784769</v>
      </c>
      <c r="AH103" s="202">
        <f t="shared" si="129"/>
        <v>-2.9434199746241063E-2</v>
      </c>
      <c r="AI103" s="201"/>
      <c r="AJ103" s="201">
        <f>VLOOKUP($AX103,SP_1213,'2012-13'!$AF$1,FALSE)</f>
        <v>146.3063506358593</v>
      </c>
      <c r="AK103" s="201">
        <f>VLOOKUP($AX103,SP_1213,'2012-13'!$R$1,FALSE)</f>
        <v>150.68126992215409</v>
      </c>
      <c r="AL103" s="202">
        <f t="shared" si="130"/>
        <v>-2.9034260784734478E-2</v>
      </c>
      <c r="AM103" s="203"/>
      <c r="AN103" s="201">
        <f>VLOOKUP($AX103,SP_1112,'2011-12'!$AT$1,FALSE)</f>
        <v>152.92691727671408</v>
      </c>
      <c r="AO103" s="201">
        <f>VLOOKUP($AX103,SP_1112,'2011-12'!$AD$1,FALSE)</f>
        <v>160.768895307393</v>
      </c>
      <c r="AP103" s="202">
        <f t="shared" si="131"/>
        <v>-4.8777955559655473E-2</v>
      </c>
      <c r="AQ103" s="188"/>
      <c r="AR103" s="201"/>
      <c r="AS103" s="200"/>
      <c r="AX103" s="188" t="s">
        <v>110</v>
      </c>
      <c r="AY103" s="306">
        <f>VLOOKUP(A103,PopulationsOtherdata!$G$4:$M$441,6,FALSE)</f>
        <v>188413</v>
      </c>
    </row>
    <row r="104" spans="1:51" x14ac:dyDescent="0.25">
      <c r="A104" s="188"/>
      <c r="B104" s="217"/>
      <c r="C104" s="188"/>
      <c r="D104" s="188"/>
      <c r="E104" s="315"/>
      <c r="F104" s="214"/>
      <c r="G104" s="217"/>
      <c r="H104" s="201"/>
      <c r="I104" s="201"/>
      <c r="J104" s="481"/>
      <c r="K104" s="214"/>
      <c r="L104" s="201"/>
      <c r="M104" s="201"/>
      <c r="N104" s="481"/>
      <c r="O104" s="211"/>
      <c r="P104" s="201"/>
      <c r="Q104" s="201"/>
      <c r="R104" s="481"/>
      <c r="S104" s="211"/>
      <c r="T104" s="201"/>
      <c r="U104" s="201"/>
      <c r="V104" s="202"/>
      <c r="W104" s="211"/>
      <c r="X104" s="201"/>
      <c r="Y104" s="201"/>
      <c r="Z104" s="202"/>
      <c r="AA104" s="201"/>
      <c r="AB104" s="201"/>
      <c r="AC104" s="201"/>
      <c r="AD104" s="202"/>
      <c r="AE104" s="201"/>
      <c r="AF104" s="201"/>
      <c r="AG104" s="201"/>
      <c r="AH104" s="202"/>
      <c r="AI104" s="201"/>
      <c r="AJ104" s="201"/>
      <c r="AK104" s="201"/>
      <c r="AL104" s="202"/>
      <c r="AM104" s="203"/>
      <c r="AN104" s="201"/>
      <c r="AO104" s="201"/>
      <c r="AP104" s="202"/>
      <c r="AQ104" s="188"/>
      <c r="AR104" s="201"/>
      <c r="AS104" s="200"/>
      <c r="AX104" s="188"/>
      <c r="AY104" s="188"/>
    </row>
    <row r="105" spans="1:51" x14ac:dyDescent="0.25">
      <c r="A105" s="188" t="s">
        <v>112</v>
      </c>
      <c r="B105" s="217">
        <v>1</v>
      </c>
      <c r="C105" s="188">
        <v>1</v>
      </c>
      <c r="D105" s="188" t="s">
        <v>113</v>
      </c>
      <c r="E105" s="534">
        <f t="shared" ref="E105:E109" si="132">+AN105-AO105+AJ105-AK105+AF105-AG105+AB105-AC105+X105-Y105+T105-U105+P105-Q105+L105-M105+H105-I105</f>
        <v>-11.340787609633963</v>
      </c>
      <c r="F105" s="504">
        <f t="shared" ref="F105:F109" si="133">((100*(1+AP105)*(1+AL105)*(1+AH105)*(1+AD105)*(1+Z105)*(1+V105)*(1+R105)*(1+N105)*(1+J105)-100)/100)</f>
        <v>-0.12409128082313899</v>
      </c>
      <c r="G105" s="217"/>
      <c r="H105" s="201">
        <f>VLOOKUP($A105,SP_1920,'2019_20'!$K$3,FALSE)</f>
        <v>80.802084094868178</v>
      </c>
      <c r="I105" s="201">
        <f>VLOOKUP($A105,SP_1920,'2019_20'!$C$3,FALSE)</f>
        <v>78.989707364743197</v>
      </c>
      <c r="J105" s="481">
        <f t="shared" ref="J105:J109" si="134">+H105/I105-1</f>
        <v>2.2944466951322351E-2</v>
      </c>
      <c r="K105" s="415"/>
      <c r="L105" s="201">
        <f>VLOOKUP($A105,SP_201819,'2018_19'!$K$3,FALSE)</f>
        <v>78.989707364743197</v>
      </c>
      <c r="M105" s="201">
        <f>VLOOKUP($A105,SP_201819,'2018_19'!$C$3,FALSE)</f>
        <v>79.750348010965752</v>
      </c>
      <c r="N105" s="481">
        <f t="shared" ref="N105:N109" si="135">+L105/M105-1</f>
        <v>-9.5377721250566871E-3</v>
      </c>
      <c r="O105" s="211"/>
      <c r="P105" s="201">
        <f>VLOOKUP($A105,SP_1718,'2017_18'!$M$2,FALSE)</f>
        <v>79.750348010965752</v>
      </c>
      <c r="Q105" s="201">
        <f>VLOOKUP($A105,SP_1718,'2017_18'!$C$2,FALSE)</f>
        <v>81.350465738303285</v>
      </c>
      <c r="R105" s="481">
        <f t="shared" ref="R105:R109" si="136">+P105/Q105-1</f>
        <v>-1.9669435359902621E-2</v>
      </c>
      <c r="S105" s="211"/>
      <c r="T105" s="201">
        <f>VLOOKUP($D105,SP_1617,'2016_17'!$P$2,FALSE)</f>
        <v>81.350465738303285</v>
      </c>
      <c r="U105" s="201">
        <f>VLOOKUP($D105,SP_1617,'2016_17'!$G$2,FALSE)</f>
        <v>81.944354832543524</v>
      </c>
      <c r="V105" s="202">
        <f t="shared" ref="V105:V109" si="137">+T105/U105-1</f>
        <v>-7.2474680587073514E-3</v>
      </c>
      <c r="W105" s="211"/>
      <c r="X105" s="201">
        <f>VLOOKUP($AX105,SP_1516,'2015_16'!$AW$1,FALSE)</f>
        <v>82.217505942865799</v>
      </c>
      <c r="Y105" s="201">
        <f>VLOOKUP($AX105,SP_1516,'2015_16'!$Z$1,FALSE)</f>
        <v>84.717266598759124</v>
      </c>
      <c r="Z105" s="202">
        <f t="shared" ref="Z105:Z109" si="138">+X105/Y105-1</f>
        <v>-2.9507097623118317E-2</v>
      </c>
      <c r="AA105" s="201"/>
      <c r="AB105" s="201">
        <f>VLOOKUP($AX105,SP_1415,'2014_15'!$BG$1,FALSE)</f>
        <v>83.880805117865719</v>
      </c>
      <c r="AC105" s="201">
        <f>VLOOKUP($AX105,SP_1415,'2014_15'!$AC$1,FALSE)</f>
        <v>85.155058883601512</v>
      </c>
      <c r="AD105" s="202">
        <f t="shared" ref="AD105:AD109" si="139">+AB105/AC105-1</f>
        <v>-1.4963923252963363E-2</v>
      </c>
      <c r="AE105" s="201"/>
      <c r="AF105" s="201">
        <f>VLOOKUP($AX105,SP_1314,'2013-14'!$AU$1,FALSE)</f>
        <v>83.895817858154757</v>
      </c>
      <c r="AG105" s="201">
        <f>VLOOKUP($AX105,SP_1314,'2013-14'!$W$1,FALSE)</f>
        <v>86.174740344164135</v>
      </c>
      <c r="AH105" s="202">
        <f t="shared" ref="AH105:AH109" si="140">+AF105/AG105-1</f>
        <v>-2.6445365276504873E-2</v>
      </c>
      <c r="AI105" s="201"/>
      <c r="AJ105" s="201">
        <f>VLOOKUP($AX105,SP_1213,'2012-13'!$AF$1,FALSE)</f>
        <v>86.229467601274862</v>
      </c>
      <c r="AK105" s="201">
        <f>VLOOKUP($AX105,SP_1213,'2012-13'!$R$1,FALSE)</f>
        <v>87.677273443416638</v>
      </c>
      <c r="AL105" s="202">
        <f t="shared" ref="AL105:AL109" si="141">+AJ105/AK105-1</f>
        <v>-1.6512897644748614E-2</v>
      </c>
      <c r="AM105" s="203"/>
      <c r="AN105" s="201">
        <f>VLOOKUP($AX105,SP_1112,'2011-12'!$AT$1,FALSE)</f>
        <v>88.657319477686642</v>
      </c>
      <c r="AO105" s="201">
        <f>VLOOKUP($AX105,SP_1112,'2011-12'!$AD$1,FALSE)</f>
        <v>91.355093599864986</v>
      </c>
      <c r="AP105" s="202">
        <f t="shared" ref="AP105:AP109" si="142">+AN105/AO105-1</f>
        <v>-2.9530637163972306E-2</v>
      </c>
      <c r="AQ105" s="188"/>
      <c r="AR105" s="201"/>
      <c r="AS105" s="200"/>
      <c r="AX105" s="188" t="s">
        <v>112</v>
      </c>
      <c r="AY105" s="306">
        <f>VLOOKUP(A105,PopulationsOtherdata!$G$4:$M$441,6,FALSE)</f>
        <v>116668</v>
      </c>
    </row>
    <row r="106" spans="1:51" x14ac:dyDescent="0.25">
      <c r="A106" s="188" t="s">
        <v>124</v>
      </c>
      <c r="B106" s="217">
        <v>1</v>
      </c>
      <c r="C106" s="188">
        <v>1</v>
      </c>
      <c r="D106" s="188" t="s">
        <v>125</v>
      </c>
      <c r="E106" s="534">
        <f t="shared" si="132"/>
        <v>-54.579576105871894</v>
      </c>
      <c r="F106" s="504">
        <f t="shared" si="133"/>
        <v>-0.20106873670194575</v>
      </c>
      <c r="G106" s="217"/>
      <c r="H106" s="201">
        <f>VLOOKUP($A106,SP_1920,'2019_20'!$K$3,FALSE)</f>
        <v>220.93578131633166</v>
      </c>
      <c r="I106" s="201">
        <f>VLOOKUP($A106,SP_1920,'2019_20'!$C$3,FALSE)</f>
        <v>214.47901360135643</v>
      </c>
      <c r="J106" s="481">
        <f t="shared" si="134"/>
        <v>3.0104426566303522E-2</v>
      </c>
      <c r="K106" s="415"/>
      <c r="L106" s="201">
        <f>VLOOKUP($A106,SP_201819,'2018_19'!$K$3,FALSE)</f>
        <v>214.47901360135643</v>
      </c>
      <c r="M106" s="201">
        <f>VLOOKUP($A106,SP_201819,'2018_19'!$C$3,FALSE)</f>
        <v>210.90549745018862</v>
      </c>
      <c r="N106" s="481">
        <f t="shared" si="135"/>
        <v>1.6943684230003475E-2</v>
      </c>
      <c r="O106" s="211"/>
      <c r="P106" s="201">
        <f>VLOOKUP($A106,SP_1718,'2017_18'!$M$2,FALSE)</f>
        <v>210.90549745018862</v>
      </c>
      <c r="Q106" s="201">
        <f>VLOOKUP($A106,SP_1718,'2017_18'!$C$2,FALSE)</f>
        <v>212.40360892925102</v>
      </c>
      <c r="R106" s="481">
        <f t="shared" si="136"/>
        <v>-7.0531357099559155E-3</v>
      </c>
      <c r="S106" s="211"/>
      <c r="T106" s="201">
        <f>VLOOKUP($D106,SP_1617,'2016_17'!$P$2,FALSE)</f>
        <v>212.40360892925102</v>
      </c>
      <c r="U106" s="201">
        <f>VLOOKUP($D106,SP_1617,'2016_17'!$G$2,FALSE)</f>
        <v>217.36258431763449</v>
      </c>
      <c r="V106" s="202">
        <f t="shared" si="137"/>
        <v>-2.2814300832644019E-2</v>
      </c>
      <c r="W106" s="211"/>
      <c r="X106" s="201">
        <f>VLOOKUP($AX106,SP_1516,'2015_16'!$AW$1,FALSE)</f>
        <v>216.850888563448</v>
      </c>
      <c r="Y106" s="201">
        <f>VLOOKUP($AX106,SP_1516,'2015_16'!$Z$1,FALSE)</f>
        <v>231.10905731288005</v>
      </c>
      <c r="Z106" s="202">
        <f t="shared" si="138"/>
        <v>-6.1694547653011522E-2</v>
      </c>
      <c r="AA106" s="201"/>
      <c r="AB106" s="201">
        <f>VLOOKUP($AX106,SP_1415,'2014_15'!$BG$1,FALSE)</f>
        <v>227.77953488432345</v>
      </c>
      <c r="AC106" s="201">
        <f>VLOOKUP($AX106,SP_1415,'2014_15'!$AC$1,FALSE)</f>
        <v>238.39689717638626</v>
      </c>
      <c r="AD106" s="202">
        <f t="shared" si="139"/>
        <v>-4.4536495306007229E-2</v>
      </c>
      <c r="AE106" s="201"/>
      <c r="AF106" s="201">
        <f>VLOOKUP($AX106,SP_1314,'2013-14'!$AU$1,FALSE)</f>
        <v>234.02052010583728</v>
      </c>
      <c r="AG106" s="201">
        <f>VLOOKUP($AX106,SP_1314,'2013-14'!$W$1,FALSE)</f>
        <v>242.16833477500393</v>
      </c>
      <c r="AH106" s="202">
        <f t="shared" si="140"/>
        <v>-3.3645252079454124E-2</v>
      </c>
      <c r="AI106" s="201"/>
      <c r="AJ106" s="201">
        <f>VLOOKUP($AX106,SP_1213,'2012-13'!$AF$1,FALSE)</f>
        <v>243.63538896273946</v>
      </c>
      <c r="AK106" s="201">
        <f>VLOOKUP($AX106,SP_1213,'2012-13'!$R$1,FALSE)</f>
        <v>253.37852806052123</v>
      </c>
      <c r="AL106" s="202">
        <f t="shared" si="141"/>
        <v>-3.8452899590033729E-2</v>
      </c>
      <c r="AM106" s="203"/>
      <c r="AN106" s="201">
        <f>VLOOKUP($AX106,SP_1112,'2011-12'!$AT$1,FALSE)</f>
        <v>257.15488416349427</v>
      </c>
      <c r="AO106" s="201">
        <f>VLOOKUP($AX106,SP_1112,'2011-12'!$AD$1,FALSE)</f>
        <v>272.54117245962004</v>
      </c>
      <c r="AP106" s="202">
        <f t="shared" si="142"/>
        <v>-5.6454913425623476E-2</v>
      </c>
      <c r="AQ106" s="188"/>
      <c r="AR106" s="201"/>
      <c r="AS106" s="200"/>
      <c r="AX106" s="188" t="s">
        <v>124</v>
      </c>
      <c r="AY106" s="306">
        <f>VLOOKUP(A106,PopulationsOtherdata!$G$4:$M$441,6,FALSE)</f>
        <v>277442</v>
      </c>
    </row>
    <row r="107" spans="1:51" x14ac:dyDescent="0.25">
      <c r="A107" s="188" t="s">
        <v>126</v>
      </c>
      <c r="B107" s="217">
        <v>1</v>
      </c>
      <c r="C107" s="188">
        <v>1</v>
      </c>
      <c r="D107" s="188" t="s">
        <v>127</v>
      </c>
      <c r="E107" s="534">
        <f t="shared" si="132"/>
        <v>-86.489865168004428</v>
      </c>
      <c r="F107" s="504">
        <f t="shared" si="133"/>
        <v>-0.19954171426167647</v>
      </c>
      <c r="G107" s="217"/>
      <c r="H107" s="201">
        <f>VLOOKUP($A107,SP_1920,'2019_20'!$K$3,FALSE)</f>
        <v>352.74571738965551</v>
      </c>
      <c r="I107" s="201">
        <f>VLOOKUP($A107,SP_1920,'2019_20'!$C$3,FALSE)</f>
        <v>343.69407192507077</v>
      </c>
      <c r="J107" s="481">
        <f t="shared" si="134"/>
        <v>2.6336344452743798E-2</v>
      </c>
      <c r="K107" s="415"/>
      <c r="L107" s="201">
        <f>VLOOKUP($A107,SP_201819,'2018_19'!$K$3,FALSE)</f>
        <v>343.69407192507077</v>
      </c>
      <c r="M107" s="201">
        <f>VLOOKUP($A107,SP_201819,'2018_19'!$C$3,FALSE)</f>
        <v>339.50583724775748</v>
      </c>
      <c r="N107" s="481">
        <f t="shared" si="135"/>
        <v>1.2336267061755724E-2</v>
      </c>
      <c r="O107" s="211"/>
      <c r="P107" s="201">
        <f>VLOOKUP($A107,SP_1718,'2017_18'!$M$2,FALSE)</f>
        <v>339.50583724775748</v>
      </c>
      <c r="Q107" s="201">
        <f>VLOOKUP($A107,SP_1718,'2017_18'!$C$2,FALSE)</f>
        <v>345.86591653889502</v>
      </c>
      <c r="R107" s="481">
        <f t="shared" si="136"/>
        <v>-1.8388858187540769E-2</v>
      </c>
      <c r="S107" s="211"/>
      <c r="T107" s="201">
        <f>VLOOKUP($D107,SP_1617,'2016_17'!$P$2,FALSE)</f>
        <v>345.86591653889502</v>
      </c>
      <c r="U107" s="201">
        <f>VLOOKUP($D107,SP_1617,'2016_17'!$G$2,FALSE)</f>
        <v>357.15025750925156</v>
      </c>
      <c r="V107" s="202">
        <f t="shared" si="137"/>
        <v>-3.1595500025823786E-2</v>
      </c>
      <c r="W107" s="211"/>
      <c r="X107" s="201">
        <f>VLOOKUP($AX107,SP_1516,'2015_16'!$AW$1,FALSE)</f>
        <v>355.94592821995161</v>
      </c>
      <c r="Y107" s="201">
        <f>VLOOKUP($AX107,SP_1516,'2015_16'!$Z$1,FALSE)</f>
        <v>380.53427748563428</v>
      </c>
      <c r="Z107" s="202">
        <f t="shared" si="138"/>
        <v>-6.4615333546689246E-2</v>
      </c>
      <c r="AA107" s="201"/>
      <c r="AB107" s="201">
        <f>VLOOKUP($AX107,SP_1415,'2014_15'!$BG$1,FALSE)</f>
        <v>375.35106159305508</v>
      </c>
      <c r="AC107" s="201">
        <f>VLOOKUP($AX107,SP_1415,'2014_15'!$AC$1,FALSE)</f>
        <v>392.09239961014202</v>
      </c>
      <c r="AD107" s="202">
        <f t="shared" si="139"/>
        <v>-4.2697430589659136E-2</v>
      </c>
      <c r="AE107" s="201"/>
      <c r="AF107" s="201">
        <f>VLOOKUP($AX107,SP_1314,'2013-14'!$AU$1,FALSE)</f>
        <v>387.15068464397513</v>
      </c>
      <c r="AG107" s="201">
        <f>VLOOKUP($AX107,SP_1314,'2013-14'!$W$1,FALSE)</f>
        <v>399.26862541174239</v>
      </c>
      <c r="AH107" s="202">
        <f t="shared" si="140"/>
        <v>-3.0350345598206596E-2</v>
      </c>
      <c r="AI107" s="201"/>
      <c r="AJ107" s="201">
        <f>VLOOKUP($AX107,SP_1213,'2012-13'!$AF$1,FALSE)</f>
        <v>398.06131803252447</v>
      </c>
      <c r="AK107" s="201">
        <f>VLOOKUP($AX107,SP_1213,'2012-13'!$R$1,FALSE)</f>
        <v>407.76202935465841</v>
      </c>
      <c r="AL107" s="202">
        <f t="shared" si="141"/>
        <v>-2.3790129104190205E-2</v>
      </c>
      <c r="AM107" s="203"/>
      <c r="AN107" s="201">
        <f>VLOOKUP($AX107,SP_1112,'2011-12'!$AT$1,FALSE)</f>
        <v>413.01629482381043</v>
      </c>
      <c r="AO107" s="201">
        <f>VLOOKUP($AX107,SP_1112,'2011-12'!$AD$1,FALSE)</f>
        <v>431.95328049954799</v>
      </c>
      <c r="AP107" s="202">
        <f t="shared" si="142"/>
        <v>-4.3840356192774377E-2</v>
      </c>
      <c r="AQ107" s="188"/>
      <c r="AR107" s="201"/>
      <c r="AS107" s="200"/>
      <c r="AX107" s="188" t="s">
        <v>126</v>
      </c>
      <c r="AY107" s="306">
        <f>VLOOKUP(A107,PopulationsOtherdata!$G$4:$M$441,6,FALSE)</f>
        <v>438711</v>
      </c>
    </row>
    <row r="108" spans="1:51" x14ac:dyDescent="0.25">
      <c r="A108" s="188" t="s">
        <v>164</v>
      </c>
      <c r="B108" s="217">
        <v>1</v>
      </c>
      <c r="C108" s="188">
        <v>1</v>
      </c>
      <c r="D108" s="188" t="s">
        <v>165</v>
      </c>
      <c r="E108" s="534">
        <f t="shared" si="132"/>
        <v>-13.909961654289162</v>
      </c>
      <c r="F108" s="504">
        <f t="shared" si="133"/>
        <v>-6.770597379371153E-2</v>
      </c>
      <c r="G108" s="217"/>
      <c r="H108" s="201">
        <f>VLOOKUP($A108,SP_1920,'2019_20'!$K$3,FALSE)</f>
        <v>195.07911847158633</v>
      </c>
      <c r="I108" s="201">
        <f>VLOOKUP($A108,SP_1920,'2019_20'!$C$3,FALSE)</f>
        <v>190.76726600110584</v>
      </c>
      <c r="J108" s="481">
        <f t="shared" si="134"/>
        <v>2.2602685255527444E-2</v>
      </c>
      <c r="K108" s="415"/>
      <c r="L108" s="201">
        <f>VLOOKUP($A108,SP_201819,'2018_19'!$K$3,FALSE)</f>
        <v>190.76726600110584</v>
      </c>
      <c r="M108" s="201">
        <f>VLOOKUP($A108,SP_201819,'2018_19'!$C$3,FALSE)</f>
        <v>193.05827434109167</v>
      </c>
      <c r="N108" s="481">
        <f t="shared" si="135"/>
        <v>-1.1866926438688252E-2</v>
      </c>
      <c r="O108" s="211"/>
      <c r="P108" s="201">
        <f>VLOOKUP($A108,SP_1718,'2017_18'!$M$2,FALSE)</f>
        <v>193.05827434109167</v>
      </c>
      <c r="Q108" s="201">
        <f>VLOOKUP($A108,SP_1718,'2017_18'!$C$2,FALSE)</f>
        <v>194.04116473767513</v>
      </c>
      <c r="R108" s="481">
        <f t="shared" si="136"/>
        <v>-5.065370525435875E-3</v>
      </c>
      <c r="S108" s="211"/>
      <c r="T108" s="201">
        <f>VLOOKUP($D108,SP_1617,'2016_17'!$P$2,FALSE)</f>
        <v>194.04116473767513</v>
      </c>
      <c r="U108" s="201">
        <f>VLOOKUP($D108,SP_1617,'2016_17'!$G$2,FALSE)</f>
        <v>193.0895746827976</v>
      </c>
      <c r="V108" s="202">
        <f t="shared" si="137"/>
        <v>4.9282311406029233E-3</v>
      </c>
      <c r="W108" s="211"/>
      <c r="X108" s="201">
        <f>VLOOKUP($AX108,SP_1516,'2015_16'!$AW$1,FALSE)</f>
        <v>192.53006208759589</v>
      </c>
      <c r="Y108" s="201">
        <f>VLOOKUP($AX108,SP_1516,'2015_16'!$Z$1,FALSE)</f>
        <v>196.04975291005476</v>
      </c>
      <c r="Z108" s="202">
        <f t="shared" si="138"/>
        <v>-1.7953049010338007E-2</v>
      </c>
      <c r="AA108" s="201"/>
      <c r="AB108" s="201">
        <f>VLOOKUP($AX108,SP_1415,'2014_15'!$BG$1,FALSE)</f>
        <v>195.34413387492734</v>
      </c>
      <c r="AC108" s="201">
        <f>VLOOKUP($AX108,SP_1415,'2014_15'!$AC$1,FALSE)</f>
        <v>196.44177723732528</v>
      </c>
      <c r="AD108" s="202">
        <f t="shared" si="139"/>
        <v>-5.5876269184423899E-3</v>
      </c>
      <c r="AE108" s="201"/>
      <c r="AF108" s="201">
        <f>VLOOKUP($AX108,SP_1314,'2013-14'!$AU$1,FALSE)</f>
        <v>192.78787742340839</v>
      </c>
      <c r="AG108" s="201">
        <f>VLOOKUP($AX108,SP_1314,'2013-14'!$W$1,FALSE)</f>
        <v>196.78691267732262</v>
      </c>
      <c r="AH108" s="202">
        <f t="shared" si="140"/>
        <v>-2.0321652489520781E-2</v>
      </c>
      <c r="AI108" s="201"/>
      <c r="AJ108" s="201">
        <f>VLOOKUP($AX108,SP_1213,'2012-13'!$AF$1,FALSE)</f>
        <v>196.67970526099421</v>
      </c>
      <c r="AK108" s="201">
        <f>VLOOKUP($AX108,SP_1213,'2012-13'!$R$1,FALSE)</f>
        <v>199.22651571107187</v>
      </c>
      <c r="AL108" s="202">
        <f t="shared" si="141"/>
        <v>-1.2783491399162794E-2</v>
      </c>
      <c r="AM108" s="203"/>
      <c r="AN108" s="201">
        <f>VLOOKUP($AX108,SP_1112,'2011-12'!$AT$1,FALSE)</f>
        <v>201.42659094835585</v>
      </c>
      <c r="AO108" s="201">
        <f>VLOOKUP($AX108,SP_1112,'2011-12'!$AD$1,FALSE)</f>
        <v>206.16291650258503</v>
      </c>
      <c r="AP108" s="202">
        <f t="shared" si="142"/>
        <v>-2.2973702713260713E-2</v>
      </c>
      <c r="AQ108" s="188"/>
      <c r="AR108" s="201"/>
      <c r="AS108" s="200"/>
      <c r="AX108" s="188" t="s">
        <v>164</v>
      </c>
      <c r="AY108" s="306">
        <f>VLOOKUP(A108,PopulationsOtherdata!$G$4:$M$441,6,FALSE)</f>
        <v>262512</v>
      </c>
    </row>
    <row r="109" spans="1:51" x14ac:dyDescent="0.25">
      <c r="A109" s="188" t="s">
        <v>174</v>
      </c>
      <c r="B109" s="217">
        <v>1</v>
      </c>
      <c r="C109" s="188">
        <v>1</v>
      </c>
      <c r="D109" s="188" t="s">
        <v>175</v>
      </c>
      <c r="E109" s="534">
        <f t="shared" si="132"/>
        <v>-27.225386170771458</v>
      </c>
      <c r="F109" s="504">
        <f t="shared" si="133"/>
        <v>-9.6530637321188231E-2</v>
      </c>
      <c r="G109" s="217"/>
      <c r="H109" s="201">
        <f>VLOOKUP($A109,SP_1920,'2019_20'!$K$3,FALSE)</f>
        <v>260.15317368256149</v>
      </c>
      <c r="I109" s="201">
        <f>VLOOKUP($A109,SP_1920,'2019_20'!$C$3,FALSE)</f>
        <v>253.44532413232071</v>
      </c>
      <c r="J109" s="481">
        <f t="shared" si="134"/>
        <v>2.6466653402288376E-2</v>
      </c>
      <c r="K109" s="415"/>
      <c r="L109" s="201">
        <f>VLOOKUP($A109,SP_201819,'2018_19'!$K$3,FALSE)</f>
        <v>253.44532413232071</v>
      </c>
      <c r="M109" s="201">
        <f>VLOOKUP($A109,SP_201819,'2018_19'!$C$3,FALSE)</f>
        <v>254.80093346644665</v>
      </c>
      <c r="N109" s="481">
        <f t="shared" si="135"/>
        <v>-5.3202683195996414E-3</v>
      </c>
      <c r="O109" s="211"/>
      <c r="P109" s="201">
        <f>VLOOKUP($A109,SP_1718,'2017_18'!$M$2,FALSE)</f>
        <v>254.80093346644665</v>
      </c>
      <c r="Q109" s="201">
        <f>VLOOKUP($A109,SP_1718,'2017_18'!$C$2,FALSE)</f>
        <v>256.96739199986519</v>
      </c>
      <c r="R109" s="481">
        <f t="shared" si="136"/>
        <v>-8.4308694443988585E-3</v>
      </c>
      <c r="S109" s="211"/>
      <c r="T109" s="201">
        <f>VLOOKUP($D109,SP_1617,'2016_17'!$P$2,FALSE)</f>
        <v>256.96739199986519</v>
      </c>
      <c r="U109" s="201">
        <f>VLOOKUP($D109,SP_1617,'2016_17'!$G$2,FALSE)</f>
        <v>257.18029660681157</v>
      </c>
      <c r="V109" s="202">
        <f t="shared" si="137"/>
        <v>-8.278418283025335E-4</v>
      </c>
      <c r="W109" s="211"/>
      <c r="X109" s="201">
        <f>VLOOKUP($AX109,SP_1516,'2015_16'!$AW$1,FALSE)</f>
        <v>258.79925133257365</v>
      </c>
      <c r="Y109" s="201">
        <f>VLOOKUP($AX109,SP_1516,'2015_16'!$Z$1,FALSE)</f>
        <v>266.25212801364489</v>
      </c>
      <c r="Z109" s="202">
        <f t="shared" si="138"/>
        <v>-2.7991801367646896E-2</v>
      </c>
      <c r="AA109" s="201"/>
      <c r="AB109" s="201">
        <f>VLOOKUP($AX109,SP_1415,'2014_15'!$BG$1,FALSE)</f>
        <v>264.51149408439215</v>
      </c>
      <c r="AC109" s="201">
        <f>VLOOKUP($AX109,SP_1415,'2014_15'!$AC$1,FALSE)</f>
        <v>268.67332523614846</v>
      </c>
      <c r="AD109" s="202">
        <f t="shared" si="139"/>
        <v>-1.5490302761162811E-2</v>
      </c>
      <c r="AE109" s="201"/>
      <c r="AF109" s="201">
        <f>VLOOKUP($AX109,SP_1314,'2013-14'!$AU$1,FALSE)</f>
        <v>262.39501852484892</v>
      </c>
      <c r="AG109" s="201">
        <f>VLOOKUP($AX109,SP_1314,'2013-14'!$W$1,FALSE)</f>
        <v>269.8448978053753</v>
      </c>
      <c r="AH109" s="202">
        <f t="shared" si="140"/>
        <v>-2.7608004972914379E-2</v>
      </c>
      <c r="AI109" s="201"/>
      <c r="AJ109" s="201">
        <f>VLOOKUP($AX109,SP_1213,'2012-13'!$AF$1,FALSE)</f>
        <v>263.89599079431053</v>
      </c>
      <c r="AK109" s="201">
        <f>VLOOKUP($AX109,SP_1213,'2012-13'!$R$1,FALSE)</f>
        <v>267.39550445753844</v>
      </c>
      <c r="AL109" s="202">
        <f t="shared" si="141"/>
        <v>-1.3087406500447041E-2</v>
      </c>
      <c r="AM109" s="203"/>
      <c r="AN109" s="201">
        <f>VLOOKUP($AX109,SP_1112,'2011-12'!$AT$1,FALSE)</f>
        <v>270.47885753337243</v>
      </c>
      <c r="AO109" s="201">
        <f>VLOOKUP($AX109,SP_1112,'2011-12'!$AD$1,FALSE)</f>
        <v>278.11302000331199</v>
      </c>
      <c r="AP109" s="202">
        <f t="shared" si="142"/>
        <v>-2.7449856428327757E-2</v>
      </c>
      <c r="AQ109" s="188"/>
      <c r="AR109" s="201"/>
      <c r="AS109" s="200"/>
      <c r="AX109" s="188" t="s">
        <v>174</v>
      </c>
      <c r="AY109" s="306">
        <f>VLOOKUP(A109,PopulationsOtherdata!$G$4:$M$441,6,FALSE)</f>
        <v>374183</v>
      </c>
    </row>
    <row r="110" spans="1:51" x14ac:dyDescent="0.25">
      <c r="A110" s="188"/>
      <c r="B110" s="217"/>
      <c r="C110" s="188"/>
      <c r="D110" s="188"/>
      <c r="E110" s="315"/>
      <c r="F110" s="214"/>
      <c r="G110" s="217"/>
      <c r="H110" s="201"/>
      <c r="I110" s="201"/>
      <c r="J110" s="481"/>
      <c r="K110" s="214"/>
      <c r="L110" s="201"/>
      <c r="M110" s="201"/>
      <c r="N110" s="481"/>
      <c r="O110" s="211"/>
      <c r="P110" s="201"/>
      <c r="Q110" s="201"/>
      <c r="R110" s="481"/>
      <c r="S110" s="211"/>
      <c r="T110" s="201"/>
      <c r="U110" s="201"/>
      <c r="V110" s="202"/>
      <c r="W110" s="211"/>
      <c r="X110" s="201"/>
      <c r="Y110" s="201"/>
      <c r="Z110" s="202"/>
      <c r="AA110" s="201"/>
      <c r="AB110" s="201"/>
      <c r="AC110" s="201"/>
      <c r="AD110" s="202"/>
      <c r="AE110" s="201"/>
      <c r="AF110" s="201"/>
      <c r="AG110" s="201"/>
      <c r="AH110" s="202"/>
      <c r="AI110" s="201"/>
      <c r="AJ110" s="201"/>
      <c r="AK110" s="201"/>
      <c r="AL110" s="202"/>
      <c r="AM110" s="203"/>
      <c r="AN110" s="201"/>
      <c r="AO110" s="201"/>
      <c r="AP110" s="202"/>
      <c r="AQ110" s="188"/>
      <c r="AR110" s="201"/>
      <c r="AS110" s="200"/>
      <c r="AX110" s="188"/>
      <c r="AY110" s="188"/>
    </row>
    <row r="111" spans="1:51" x14ac:dyDescent="0.25">
      <c r="A111" s="188" t="s">
        <v>178</v>
      </c>
      <c r="B111" s="217">
        <v>1</v>
      </c>
      <c r="C111" s="188">
        <v>1</v>
      </c>
      <c r="D111" s="188" t="s">
        <v>952</v>
      </c>
      <c r="E111" s="534">
        <f t="shared" ref="E111:E115" si="143">+AN111-AO111+AJ111-AK111+AF111-AG111+AB111-AC111+X111-Y111+T111-U111+P111-Q111+L111-M111+H111-I111</f>
        <v>-41.48977112928759</v>
      </c>
      <c r="F111" s="504">
        <f t="shared" ref="F111:F115" si="144">((100*(1+AP111)*(1+AL111)*(1+AH111)*(1+AD111)*(1+Z111)*(1+V111)*(1+R111)*(1+N111)*(1+J111)-100)/100)</f>
        <v>-0.14423662054556702</v>
      </c>
      <c r="G111" s="217"/>
      <c r="H111" s="201">
        <f>VLOOKUP($A111,SP_1920,'2019_20'!$K$3,FALSE)</f>
        <v>249.48496794421916</v>
      </c>
      <c r="I111" s="201">
        <f>VLOOKUP($A111,SP_1920,'2019_20'!$C$3,FALSE)</f>
        <v>242.67666514808545</v>
      </c>
      <c r="J111" s="481">
        <f t="shared" ref="J111:J115" si="145">+H111/I111-1</f>
        <v>2.8055036902617569E-2</v>
      </c>
      <c r="K111" s="415"/>
      <c r="L111" s="201">
        <f>VLOOKUP($A111,SP_201819,'2018_19'!$K$3,FALSE)</f>
        <v>242.67666514808545</v>
      </c>
      <c r="M111" s="201">
        <f>VLOOKUP($A111,SP_201819,'2018_19'!$C$3,FALSE)</f>
        <v>241.53810879013974</v>
      </c>
      <c r="N111" s="481">
        <f t="shared" ref="N111:N115" si="146">+L111/M111-1</f>
        <v>4.7137752450274739E-3</v>
      </c>
      <c r="O111" s="211"/>
      <c r="P111" s="201">
        <f>VLOOKUP($A111,SP_1718,'2017_18'!$M$2,FALSE)</f>
        <v>241.53810879013974</v>
      </c>
      <c r="Q111" s="201">
        <f>VLOOKUP($A111,SP_1718,'2017_18'!$C$2,FALSE)</f>
        <v>242.48917701575735</v>
      </c>
      <c r="R111" s="481">
        <f t="shared" ref="R111:R115" si="147">+P111/Q111-1</f>
        <v>-3.9221058742584525E-3</v>
      </c>
      <c r="S111" s="211"/>
      <c r="T111" s="201">
        <f>VLOOKUP($D111,SP_1617,'2016_17'!$P$2,FALSE)</f>
        <v>242.48917701575735</v>
      </c>
      <c r="U111" s="201">
        <f>VLOOKUP($D111,SP_1617,'2016_17'!$G$2,FALSE)</f>
        <v>245.39055222143617</v>
      </c>
      <c r="V111" s="202">
        <f t="shared" ref="V111:V115" si="148">+T111/U111-1</f>
        <v>-1.182350004681787E-2</v>
      </c>
      <c r="W111" s="211"/>
      <c r="X111" s="201">
        <f>VLOOKUP($AX111,SP_1516,'2015_16'!$AW$1,FALSE)</f>
        <v>246.0140476718384</v>
      </c>
      <c r="Y111" s="201">
        <f>VLOOKUP($AX111,SP_1516,'2015_16'!$Z$1,FALSE)</f>
        <v>257.26966041340313</v>
      </c>
      <c r="Z111" s="202">
        <f t="shared" ref="Z111:Z115" si="149">+X111/Y111-1</f>
        <v>-4.3750253035971021E-2</v>
      </c>
      <c r="AA111" s="201"/>
      <c r="AB111" s="201">
        <f>VLOOKUP($AX111,SP_1415,'2014_15'!$BG$1,FALSE)</f>
        <v>254.31059660956694</v>
      </c>
      <c r="AC111" s="201">
        <f>VLOOKUP($AX111,SP_1415,'2014_15'!$AC$1,FALSE)</f>
        <v>262.09240574443038</v>
      </c>
      <c r="AD111" s="202">
        <f t="shared" ref="AD111:AD115" si="150">+AB111/AC111-1</f>
        <v>-2.9691089723719699E-2</v>
      </c>
      <c r="AE111" s="201"/>
      <c r="AF111" s="201">
        <f>VLOOKUP($AX111,SP_1314,'2013-14'!$AU$1,FALSE)</f>
        <v>256.34624071539065</v>
      </c>
      <c r="AG111" s="201">
        <f>VLOOKUP($AX111,SP_1314,'2013-14'!$W$1,FALSE)</f>
        <v>264.04298012673212</v>
      </c>
      <c r="AH111" s="202">
        <f t="shared" ref="AH111:AH115" si="151">+AF111/AG111-1</f>
        <v>-2.9149570299681016E-2</v>
      </c>
      <c r="AI111" s="201"/>
      <c r="AJ111" s="201">
        <f>VLOOKUP($AX111,SP_1213,'2012-13'!$AF$1,FALSE)</f>
        <v>266.52903552083706</v>
      </c>
      <c r="AK111" s="201">
        <f>VLOOKUP($AX111,SP_1213,'2012-13'!$R$1,FALSE)</f>
        <v>273.14616267424543</v>
      </c>
      <c r="AL111" s="202">
        <f t="shared" ref="AL111:AL115" si="152">+AJ111/AK111-1</f>
        <v>-2.4225590755598381E-2</v>
      </c>
      <c r="AM111" s="203"/>
      <c r="AN111" s="201">
        <f>VLOOKUP($AX111,SP_1112,'2011-12'!$AT$1,FALSE)</f>
        <v>276.27752025814243</v>
      </c>
      <c r="AO111" s="201">
        <f>VLOOKUP($AX111,SP_1112,'2011-12'!$AD$1,FALSE)</f>
        <v>288.510418669035</v>
      </c>
      <c r="AP111" s="202">
        <f t="shared" ref="AP111:AP115" si="153">+AN111/AO111-1</f>
        <v>-4.2400196385717237E-2</v>
      </c>
      <c r="AQ111" s="188"/>
      <c r="AR111" s="201"/>
      <c r="AS111" s="200"/>
      <c r="AX111" s="188" t="s">
        <v>178</v>
      </c>
      <c r="AY111" s="306">
        <f>VLOOKUP(A111,PopulationsOtherdata!$G$4:$M$441,6,FALSE)</f>
        <v>331643</v>
      </c>
    </row>
    <row r="112" spans="1:51" x14ac:dyDescent="0.25">
      <c r="A112" s="188" t="s">
        <v>200</v>
      </c>
      <c r="B112" s="217">
        <v>1</v>
      </c>
      <c r="C112" s="188">
        <v>1</v>
      </c>
      <c r="D112" s="188" t="s">
        <v>201</v>
      </c>
      <c r="E112" s="534">
        <f t="shared" si="143"/>
        <v>-79.961077267752216</v>
      </c>
      <c r="F112" s="504">
        <f t="shared" si="144"/>
        <v>-0.15420344301617661</v>
      </c>
      <c r="G112" s="217"/>
      <c r="H112" s="201">
        <f>VLOOKUP($A112,SP_1920,'2019_20'!$K$3,FALSE)</f>
        <v>448.43043404430699</v>
      </c>
      <c r="I112" s="201">
        <f>VLOOKUP($A112,SP_1920,'2019_20'!$C$3,FALSE)</f>
        <v>435.25304910811036</v>
      </c>
      <c r="J112" s="481">
        <f t="shared" si="145"/>
        <v>3.0275227165435847E-2</v>
      </c>
      <c r="K112" s="415"/>
      <c r="L112" s="201">
        <f>VLOOKUP($A112,SP_201819,'2018_19'!$K$3,FALSE)</f>
        <v>435.25304910811036</v>
      </c>
      <c r="M112" s="201">
        <f>VLOOKUP($A112,SP_201819,'2018_19'!$C$3,FALSE)</f>
        <v>430.98348190159783</v>
      </c>
      <c r="N112" s="481">
        <f t="shared" si="146"/>
        <v>9.9065680839418579E-3</v>
      </c>
      <c r="O112" s="211"/>
      <c r="P112" s="201">
        <f>VLOOKUP($A112,SP_1718,'2017_18'!$M$2,FALSE)</f>
        <v>430.98348190159783</v>
      </c>
      <c r="Q112" s="201">
        <f>VLOOKUP($A112,SP_1718,'2017_18'!$C$2,FALSE)</f>
        <v>437.22682989195192</v>
      </c>
      <c r="R112" s="481">
        <f t="shared" si="147"/>
        <v>-1.4279425605919327E-2</v>
      </c>
      <c r="S112" s="211"/>
      <c r="T112" s="201">
        <f>VLOOKUP($D112,SP_1617,'2016_17'!$P$2,FALSE)</f>
        <v>437.22682989195192</v>
      </c>
      <c r="U112" s="201">
        <f>VLOOKUP($D112,SP_1617,'2016_17'!$G$2,FALSE)</f>
        <v>444.71344475310383</v>
      </c>
      <c r="V112" s="202">
        <f t="shared" si="148"/>
        <v>-1.6834694227219393E-2</v>
      </c>
      <c r="W112" s="211"/>
      <c r="X112" s="201">
        <f>VLOOKUP($AX112,SP_1516,'2015_16'!$AW$1,FALSE)</f>
        <v>444.41597791547514</v>
      </c>
      <c r="Y112" s="201">
        <f>VLOOKUP($AX112,SP_1516,'2015_16'!$Z$1,FALSE)</f>
        <v>468.38732586346151</v>
      </c>
      <c r="Z112" s="202">
        <f t="shared" si="149"/>
        <v>-5.1178472653579443E-2</v>
      </c>
      <c r="AA112" s="201"/>
      <c r="AB112" s="201">
        <f>VLOOKUP($AX112,SP_1415,'2014_15'!$BG$1,FALSE)</f>
        <v>463.74204789109132</v>
      </c>
      <c r="AC112" s="201">
        <f>VLOOKUP($AX112,SP_1415,'2014_15'!$AC$1,FALSE)</f>
        <v>480.55581519143584</v>
      </c>
      <c r="AD112" s="202">
        <f t="shared" si="150"/>
        <v>-3.4988167386230784E-2</v>
      </c>
      <c r="AE112" s="201"/>
      <c r="AF112" s="201">
        <f>VLOOKUP($AX112,SP_1314,'2013-14'!$AU$1,FALSE)</f>
        <v>467.00704516310179</v>
      </c>
      <c r="AG112" s="201">
        <f>VLOOKUP($AX112,SP_1314,'2013-14'!$W$1,FALSE)</f>
        <v>476.72461479476664</v>
      </c>
      <c r="AH112" s="202">
        <f t="shared" si="151"/>
        <v>-2.0384031640254929E-2</v>
      </c>
      <c r="AI112" s="201"/>
      <c r="AJ112" s="201">
        <f>VLOOKUP($AX112,SP_1213,'2012-13'!$AF$1,FALSE)</f>
        <v>474.43876935741548</v>
      </c>
      <c r="AK112" s="201">
        <f>VLOOKUP($AX112,SP_1213,'2012-13'!$R$1,FALSE)</f>
        <v>485.14882936797954</v>
      </c>
      <c r="AL112" s="202">
        <f t="shared" si="152"/>
        <v>-2.2075823669442718E-2</v>
      </c>
      <c r="AM112" s="203"/>
      <c r="AN112" s="201">
        <f>VLOOKUP($AX112,SP_1112,'2011-12'!$AT$1,FALSE)</f>
        <v>491.06490236054145</v>
      </c>
      <c r="AO112" s="201">
        <f>VLOOKUP($AX112,SP_1112,'2011-12'!$AD$1,FALSE)</f>
        <v>513.53022402893703</v>
      </c>
      <c r="AP112" s="202">
        <f t="shared" si="153"/>
        <v>-4.3746834396897527E-2</v>
      </c>
      <c r="AQ112" s="188"/>
      <c r="AR112" s="201"/>
      <c r="AS112" s="200"/>
      <c r="AX112" s="188" t="s">
        <v>200</v>
      </c>
      <c r="AY112" s="306">
        <f>VLOOKUP(A112,PopulationsOtherdata!$G$4:$M$441,6,FALSE)</f>
        <v>544216</v>
      </c>
    </row>
    <row r="113" spans="1:51" x14ac:dyDescent="0.25">
      <c r="A113" s="188" t="s">
        <v>216</v>
      </c>
      <c r="B113" s="217">
        <v>1</v>
      </c>
      <c r="C113" s="188">
        <v>1</v>
      </c>
      <c r="D113" s="188" t="s">
        <v>217</v>
      </c>
      <c r="E113" s="534">
        <f t="shared" si="143"/>
        <v>-16.587738329972808</v>
      </c>
      <c r="F113" s="504">
        <f t="shared" si="144"/>
        <v>-0.17193366626919057</v>
      </c>
      <c r="G113" s="217"/>
      <c r="H113" s="201">
        <f>VLOOKUP($A113,SP_1920,'2019_20'!$K$3,FALSE)</f>
        <v>81.365850169382341</v>
      </c>
      <c r="I113" s="201">
        <f>VLOOKUP($A113,SP_1920,'2019_20'!$C$3,FALSE)</f>
        <v>79.013339396717512</v>
      </c>
      <c r="J113" s="481">
        <f t="shared" si="145"/>
        <v>2.977359001184765E-2</v>
      </c>
      <c r="K113" s="415"/>
      <c r="L113" s="201">
        <f>VLOOKUP($A113,SP_201819,'2018_19'!$K$3,FALSE)</f>
        <v>79.013339396717512</v>
      </c>
      <c r="M113" s="201">
        <f>VLOOKUP($A113,SP_201819,'2018_19'!$C$3,FALSE)</f>
        <v>77.777887442144788</v>
      </c>
      <c r="N113" s="481">
        <f t="shared" si="146"/>
        <v>1.5884359876600085E-2</v>
      </c>
      <c r="O113" s="211"/>
      <c r="P113" s="201">
        <f>VLOOKUP($A113,SP_1718,'2017_18'!$M$2,FALSE)</f>
        <v>77.777887442144788</v>
      </c>
      <c r="Q113" s="201">
        <f>VLOOKUP($A113,SP_1718,'2017_18'!$C$2,FALSE)</f>
        <v>78.645705236463868</v>
      </c>
      <c r="R113" s="481">
        <f t="shared" si="147"/>
        <v>-1.1034522377411649E-2</v>
      </c>
      <c r="S113" s="211"/>
      <c r="T113" s="201">
        <f>VLOOKUP($D113,SP_1617,'2016_17'!$P$2,FALSE)</f>
        <v>78.645705236463868</v>
      </c>
      <c r="U113" s="201">
        <f>VLOOKUP($D113,SP_1617,'2016_17'!$G$2,FALSE)</f>
        <v>80.546040672975536</v>
      </c>
      <c r="V113" s="202">
        <f t="shared" si="148"/>
        <v>-2.3593157660315112E-2</v>
      </c>
      <c r="W113" s="211"/>
      <c r="X113" s="201">
        <f>VLOOKUP($AX113,SP_1516,'2015_16'!$AW$1,FALSE)</f>
        <v>80.501534041175546</v>
      </c>
      <c r="Y113" s="201">
        <f>VLOOKUP($AX113,SP_1516,'2015_16'!$Z$1,FALSE)</f>
        <v>86.296925373486459</v>
      </c>
      <c r="Z113" s="202">
        <f t="shared" si="149"/>
        <v>-6.7156405714675294E-2</v>
      </c>
      <c r="AA113" s="201"/>
      <c r="AB113" s="201">
        <f>VLOOKUP($AX113,SP_1415,'2014_15'!$BG$1,FALSE)</f>
        <v>84.673012522935494</v>
      </c>
      <c r="AC113" s="201">
        <f>VLOOKUP($AX113,SP_1415,'2014_15'!$AC$1,FALSE)</f>
        <v>88.741495496451208</v>
      </c>
      <c r="AD113" s="202">
        <f t="shared" si="150"/>
        <v>-4.5846454927936264E-2</v>
      </c>
      <c r="AE113" s="201"/>
      <c r="AF113" s="201">
        <f>VLOOKUP($AX113,SP_1314,'2013-14'!$AU$1,FALSE)</f>
        <v>86.807161524541698</v>
      </c>
      <c r="AG113" s="201">
        <f>VLOOKUP($AX113,SP_1314,'2013-14'!$W$1,FALSE)</f>
        <v>87.411636263760016</v>
      </c>
      <c r="AH113" s="202">
        <f t="shared" si="151"/>
        <v>-6.915266262655817E-3</v>
      </c>
      <c r="AI113" s="201"/>
      <c r="AJ113" s="201">
        <f>VLOOKUP($AX113,SP_1213,'2012-13'!$AF$1,FALSE)</f>
        <v>87.793225612978361</v>
      </c>
      <c r="AK113" s="201">
        <f>VLOOKUP($AX113,SP_1213,'2012-13'!$R$1,FALSE)</f>
        <v>90.24560202336103</v>
      </c>
      <c r="AL113" s="202">
        <f t="shared" si="152"/>
        <v>-2.7174470061686162E-2</v>
      </c>
      <c r="AM113" s="203"/>
      <c r="AN113" s="201">
        <f>VLOOKUP($AX113,SP_1112,'2011-12'!$AT$1,FALSE)</f>
        <v>91.54199136081202</v>
      </c>
      <c r="AO113" s="201">
        <f>VLOOKUP($AX113,SP_1112,'2011-12'!$AD$1,FALSE)</f>
        <v>96.028813731764018</v>
      </c>
      <c r="AP113" s="202">
        <f t="shared" si="153"/>
        <v>-4.6723709234657185E-2</v>
      </c>
      <c r="AQ113" s="188"/>
      <c r="AR113" s="201"/>
      <c r="AS113" s="200"/>
      <c r="AX113" s="188" t="s">
        <v>216</v>
      </c>
      <c r="AY113" s="306">
        <f>VLOOKUP(A113,PopulationsOtherdata!$G$4:$M$441,6,FALSE)</f>
        <v>106565</v>
      </c>
    </row>
    <row r="114" spans="1:51" x14ac:dyDescent="0.25">
      <c r="A114" s="188" t="s">
        <v>222</v>
      </c>
      <c r="B114" s="217">
        <v>1</v>
      </c>
      <c r="C114" s="188">
        <v>1</v>
      </c>
      <c r="D114" s="188" t="s">
        <v>223</v>
      </c>
      <c r="E114" s="534">
        <f t="shared" si="143"/>
        <v>-55.684483815821181</v>
      </c>
      <c r="F114" s="504">
        <f t="shared" si="144"/>
        <v>-0.24071343855262498</v>
      </c>
      <c r="G114" s="217">
        <v>1</v>
      </c>
      <c r="H114" s="201">
        <f>VLOOKUP($A114,SP_1920,'2019_20'!$K$3,FALSE)</f>
        <v>176.98758214385037</v>
      </c>
      <c r="I114" s="201">
        <f>VLOOKUP($A114,SP_1920,'2019_20'!$C$3,FALSE)</f>
        <v>172.30320965870101</v>
      </c>
      <c r="J114" s="481">
        <f t="shared" si="145"/>
        <v>2.7186797590295519E-2</v>
      </c>
      <c r="K114" s="415"/>
      <c r="L114" s="201">
        <f>VLOOKUP($A114,SP_201819,'2018_19'!$K$3,FALSE)</f>
        <v>172.30320965870101</v>
      </c>
      <c r="M114" s="201">
        <f>VLOOKUP($A114,SP_201819,'2018_19'!$C$3,FALSE)</f>
        <v>169.49710825325874</v>
      </c>
      <c r="N114" s="481">
        <f t="shared" si="146"/>
        <v>1.6555452977105922E-2</v>
      </c>
      <c r="O114" s="211"/>
      <c r="P114" s="201">
        <f>VLOOKUP($A114,SP_1718,'2017_18'!$M$2,FALSE)</f>
        <v>169.49710825325874</v>
      </c>
      <c r="Q114" s="201">
        <f>VLOOKUP($A114,SP_1718,'2017_18'!$C$2,FALSE)</f>
        <v>172.75639507146295</v>
      </c>
      <c r="R114" s="481">
        <f t="shared" si="147"/>
        <v>-1.8866374335120617E-2</v>
      </c>
      <c r="S114" s="211"/>
      <c r="T114" s="201">
        <f>VLOOKUP($D114,SP_1617,'2016_17'!$P$2,FALSE)</f>
        <v>172.75639507146295</v>
      </c>
      <c r="U114" s="201">
        <f>VLOOKUP($D114,SP_1617,'2016_17'!$G$2,FALSE)</f>
        <v>177.93122490071576</v>
      </c>
      <c r="V114" s="202">
        <f t="shared" si="148"/>
        <v>-2.9083314815262606E-2</v>
      </c>
      <c r="W114" s="211"/>
      <c r="X114" s="201">
        <f>VLOOKUP($AX114,SP_1516,'2015_16'!$AW$1,FALSE)</f>
        <v>178.73940612121746</v>
      </c>
      <c r="Y114" s="201">
        <f>VLOOKUP($AX114,SP_1516,'2015_16'!$Z$1,FALSE)</f>
        <v>194.89910729176441</v>
      </c>
      <c r="Z114" s="202">
        <f t="shared" si="149"/>
        <v>-8.2913161558794801E-2</v>
      </c>
      <c r="AA114" s="201"/>
      <c r="AB114" s="201">
        <f>VLOOKUP($AX114,SP_1415,'2014_15'!$BG$1,FALSE)</f>
        <v>192.69127237196122</v>
      </c>
      <c r="AC114" s="201">
        <f>VLOOKUP($AX114,SP_1415,'2014_15'!$AC$1,FALSE)</f>
        <v>203.23525828545203</v>
      </c>
      <c r="AD114" s="202">
        <f t="shared" si="150"/>
        <v>-5.1880692368257098E-2</v>
      </c>
      <c r="AE114" s="201"/>
      <c r="AF114" s="201">
        <f>VLOOKUP($AX114,SP_1314,'2013-14'!$AU$1,FALSE)</f>
        <v>198.9546931060533</v>
      </c>
      <c r="AG114" s="201">
        <f>VLOOKUP($AX114,SP_1314,'2013-14'!$W$1,FALSE)</f>
        <v>204.56587303510901</v>
      </c>
      <c r="AH114" s="202">
        <f t="shared" si="151"/>
        <v>-2.7429697074118908E-2</v>
      </c>
      <c r="AI114" s="201"/>
      <c r="AJ114" s="201">
        <f>VLOOKUP($AX114,SP_1213,'2012-13'!$AF$1,FALSE)</f>
        <v>206.2305713954226</v>
      </c>
      <c r="AK114" s="201">
        <f>VLOOKUP($AX114,SP_1213,'2012-13'!$R$1,FALSE)</f>
        <v>213.86742931394349</v>
      </c>
      <c r="AL114" s="202">
        <f t="shared" si="152"/>
        <v>-3.5708372906612551E-2</v>
      </c>
      <c r="AM114" s="203"/>
      <c r="AN114" s="201">
        <f>VLOOKUP($AX114,SP_1112,'2011-12'!$AT$1,FALSE)</f>
        <v>216.57432077480451</v>
      </c>
      <c r="AO114" s="201">
        <f>VLOOKUP($AX114,SP_1112,'2011-12'!$AD$1,FALSE)</f>
        <v>231.36343690214593</v>
      </c>
      <c r="AP114" s="202">
        <f t="shared" si="153"/>
        <v>-6.3921578644236754E-2</v>
      </c>
      <c r="AQ114" s="188"/>
      <c r="AR114" s="201"/>
      <c r="AS114" s="200"/>
      <c r="AX114" s="188" t="s">
        <v>222</v>
      </c>
      <c r="AY114" s="306">
        <f>VLOOKUP(A114,PopulationsOtherdata!$G$4:$M$441,6,FALSE)</f>
        <v>254569</v>
      </c>
    </row>
    <row r="115" spans="1:51" x14ac:dyDescent="0.25">
      <c r="A115" s="188" t="s">
        <v>244</v>
      </c>
      <c r="B115" s="217">
        <v>1</v>
      </c>
      <c r="C115" s="188">
        <v>1</v>
      </c>
      <c r="D115" s="188" t="s">
        <v>245</v>
      </c>
      <c r="E115" s="534">
        <f t="shared" si="143"/>
        <v>-120.17228683772169</v>
      </c>
      <c r="F115" s="504">
        <f t="shared" si="144"/>
        <v>-0.23049480467454969</v>
      </c>
      <c r="G115" s="217">
        <v>1</v>
      </c>
      <c r="H115" s="201">
        <f>VLOOKUP($A115,SP_1920,'2019_20'!$K$3,FALSE)</f>
        <v>402.6227086019756</v>
      </c>
      <c r="I115" s="201">
        <f>VLOOKUP($A115,SP_1920,'2019_20'!$C$3,FALSE)</f>
        <v>391.62569079351829</v>
      </c>
      <c r="J115" s="481">
        <f t="shared" si="145"/>
        <v>2.8080430030458459E-2</v>
      </c>
      <c r="K115" s="415"/>
      <c r="L115" s="201">
        <f>VLOOKUP($A115,SP_201819,'2018_19'!$K$3,FALSE)</f>
        <v>391.62569079351829</v>
      </c>
      <c r="M115" s="201">
        <f>VLOOKUP($A115,SP_201819,'2018_19'!$C$3,FALSE)</f>
        <v>385.31375059375921</v>
      </c>
      <c r="N115" s="481">
        <f t="shared" si="146"/>
        <v>1.6381300148340161E-2</v>
      </c>
      <c r="O115" s="211"/>
      <c r="P115" s="201">
        <f>VLOOKUP($A115,SP_1718,'2017_18'!$M$2,FALSE)</f>
        <v>385.31375059375921</v>
      </c>
      <c r="Q115" s="201">
        <f>VLOOKUP($A115,SP_1718,'2017_18'!$C$2,FALSE)</f>
        <v>389.89460447152629</v>
      </c>
      <c r="R115" s="481">
        <f t="shared" si="147"/>
        <v>-1.1748954269259704E-2</v>
      </c>
      <c r="S115" s="211"/>
      <c r="T115" s="201">
        <f>VLOOKUP($D115,SP_1617,'2016_17'!$P$2,FALSE)</f>
        <v>389.89460447152629</v>
      </c>
      <c r="U115" s="201">
        <f>VLOOKUP($D115,SP_1617,'2016_17'!$G$2,FALSE)</f>
        <v>402.05884050007256</v>
      </c>
      <c r="V115" s="202">
        <f t="shared" si="148"/>
        <v>-3.0254865216784332E-2</v>
      </c>
      <c r="W115" s="211"/>
      <c r="X115" s="201">
        <f>VLOOKUP($AX115,SP_1516,'2015_16'!$AW$1,FALSE)</f>
        <v>404.01244117455076</v>
      </c>
      <c r="Y115" s="201">
        <f>VLOOKUP($AX115,SP_1516,'2015_16'!$Z$1,FALSE)</f>
        <v>436.60446921366474</v>
      </c>
      <c r="Z115" s="202">
        <f t="shared" si="149"/>
        <v>-7.464886490468825E-2</v>
      </c>
      <c r="AA115" s="201"/>
      <c r="AB115" s="201">
        <f>VLOOKUP($AX115,SP_1415,'2014_15'!$BG$1,FALSE)</f>
        <v>432.66971610983347</v>
      </c>
      <c r="AC115" s="201">
        <f>VLOOKUP($AX115,SP_1415,'2014_15'!$AC$1,FALSE)</f>
        <v>455.74866039625414</v>
      </c>
      <c r="AD115" s="202">
        <f t="shared" si="150"/>
        <v>-5.063963164774743E-2</v>
      </c>
      <c r="AE115" s="201"/>
      <c r="AF115" s="201">
        <f>VLOOKUP($AX115,SP_1314,'2013-14'!$AU$1,FALSE)</f>
        <v>448.60248184336558</v>
      </c>
      <c r="AG115" s="201">
        <f>VLOOKUP($AX115,SP_1314,'2013-14'!$W$1,FALSE)</f>
        <v>457.42731037510288</v>
      </c>
      <c r="AH115" s="202">
        <f t="shared" si="151"/>
        <v>-1.9292307939595243E-2</v>
      </c>
      <c r="AI115" s="201"/>
      <c r="AJ115" s="201">
        <f>VLOOKUP($AX115,SP_1213,'2012-13'!$AF$1,FALSE)</f>
        <v>459.25457939913025</v>
      </c>
      <c r="AK115" s="201">
        <f>VLOOKUP($AX115,SP_1213,'2012-13'!$R$1,FALSE)</f>
        <v>473.1916573715676</v>
      </c>
      <c r="AL115" s="202">
        <f t="shared" si="152"/>
        <v>-2.9453346768312572E-2</v>
      </c>
      <c r="AM115" s="203"/>
      <c r="AN115" s="201">
        <f>VLOOKUP($AX115,SP_1112,'2011-12'!$AT$1,FALSE)</f>
        <v>479.8739516340317</v>
      </c>
      <c r="AO115" s="201">
        <f>VLOOKUP($AX115,SP_1112,'2011-12'!$AD$1,FALSE)</f>
        <v>522.17722774394713</v>
      </c>
      <c r="AP115" s="202">
        <f t="shared" si="153"/>
        <v>-8.1013253474659597E-2</v>
      </c>
      <c r="AQ115" s="188"/>
      <c r="AR115" s="201"/>
      <c r="AS115" s="200"/>
      <c r="AX115" s="188" t="s">
        <v>244</v>
      </c>
      <c r="AY115" s="306">
        <f>VLOOKUP(A115,PopulationsOtherdata!$G$4:$M$441,6,FALSE)</f>
        <v>519588</v>
      </c>
    </row>
    <row r="116" spans="1:51" x14ac:dyDescent="0.25">
      <c r="A116" s="188"/>
      <c r="B116" s="217"/>
      <c r="C116" s="188"/>
      <c r="D116" s="188"/>
      <c r="E116" s="315"/>
      <c r="F116" s="214"/>
      <c r="G116" s="217"/>
      <c r="H116" s="201"/>
      <c r="I116" s="201"/>
      <c r="J116" s="481"/>
      <c r="K116" s="214"/>
      <c r="L116" s="201"/>
      <c r="M116" s="201"/>
      <c r="N116" s="481"/>
      <c r="O116" s="211"/>
      <c r="P116" s="201"/>
      <c r="Q116" s="201"/>
      <c r="R116" s="481"/>
      <c r="S116" s="211"/>
      <c r="T116" s="201"/>
      <c r="U116" s="201"/>
      <c r="V116" s="202"/>
      <c r="W116" s="211"/>
      <c r="X116" s="201"/>
      <c r="Y116" s="201"/>
      <c r="Z116" s="202"/>
      <c r="AA116" s="201"/>
      <c r="AB116" s="201"/>
      <c r="AC116" s="201"/>
      <c r="AD116" s="202"/>
      <c r="AE116" s="201"/>
      <c r="AF116" s="201"/>
      <c r="AG116" s="201"/>
      <c r="AH116" s="202"/>
      <c r="AI116" s="201"/>
      <c r="AJ116" s="201"/>
      <c r="AK116" s="201"/>
      <c r="AL116" s="202"/>
      <c r="AM116" s="203"/>
      <c r="AN116" s="201"/>
      <c r="AO116" s="201"/>
      <c r="AP116" s="202"/>
      <c r="AQ116" s="188"/>
      <c r="AR116" s="201"/>
      <c r="AS116" s="200"/>
      <c r="AX116" s="188"/>
      <c r="AY116" s="188"/>
    </row>
    <row r="117" spans="1:51" x14ac:dyDescent="0.25">
      <c r="A117" s="188" t="s">
        <v>264</v>
      </c>
      <c r="B117" s="217">
        <v>1</v>
      </c>
      <c r="C117" s="188">
        <v>1</v>
      </c>
      <c r="D117" s="188" t="s">
        <v>265</v>
      </c>
      <c r="E117" s="534">
        <f t="shared" ref="E117:E121" si="154">+AN117-AO117+AJ117-AK117+AF117-AG117+AB117-AC117+X117-Y117+T117-U117+P117-Q117+L117-M117+H117-I117</f>
        <v>-44.522705671506259</v>
      </c>
      <c r="F117" s="504">
        <f t="shared" ref="F117:F121" si="155">((100*(1+AP117)*(1+AL117)*(1+AH117)*(1+AD117)*(1+Z117)*(1+V117)*(1+R117)*(1+N117)*(1+J117)-100)/100)</f>
        <v>-0.1603604628759723</v>
      </c>
      <c r="G117" s="217"/>
      <c r="H117" s="201">
        <f>VLOOKUP($A117,SP_1920,'2019_20'!$K$3,FALSE)</f>
        <v>235.85558781078936</v>
      </c>
      <c r="I117" s="201">
        <f>VLOOKUP($A117,SP_1920,'2019_20'!$C$3,FALSE)</f>
        <v>229.05894854957194</v>
      </c>
      <c r="J117" s="481">
        <f t="shared" ref="J117:J121" si="156">+H117/I117-1</f>
        <v>2.9672009341938033E-2</v>
      </c>
      <c r="K117" s="415"/>
      <c r="L117" s="201">
        <f>VLOOKUP($A117,SP_201819,'2018_19'!$K$3,FALSE)</f>
        <v>229.05894854957194</v>
      </c>
      <c r="M117" s="201">
        <f>VLOOKUP($A117,SP_201819,'2018_19'!$C$3,FALSE)</f>
        <v>226.67807017680681</v>
      </c>
      <c r="N117" s="481">
        <f t="shared" ref="N117:N121" si="157">+L117/M117-1</f>
        <v>1.0503346754752396E-2</v>
      </c>
      <c r="O117" s="211"/>
      <c r="P117" s="201">
        <f>VLOOKUP($A117,SP_1718,'2017_18'!$M$2,FALSE)</f>
        <v>226.67807017680681</v>
      </c>
      <c r="Q117" s="201">
        <f>VLOOKUP($A117,SP_1718,'2017_18'!$C$2,FALSE)</f>
        <v>230.2956907117514</v>
      </c>
      <c r="R117" s="481">
        <f t="shared" ref="R117:R121" si="158">+P117/Q117-1</f>
        <v>-1.5708589786304628E-2</v>
      </c>
      <c r="S117" s="211"/>
      <c r="T117" s="201">
        <f>VLOOKUP($D117,SP_1617,'2016_17'!$P$2,FALSE)</f>
        <v>230.2956907117514</v>
      </c>
      <c r="U117" s="201">
        <f>VLOOKUP($D117,SP_1617,'2016_17'!$G$2,FALSE)</f>
        <v>234.14065421796062</v>
      </c>
      <c r="V117" s="202">
        <f t="shared" ref="V117:V121" si="159">+T117/U117-1</f>
        <v>-1.6421597176498715E-2</v>
      </c>
      <c r="W117" s="211"/>
      <c r="X117" s="201">
        <f>VLOOKUP($AX117,SP_1516,'2015_16'!$AW$1,FALSE)</f>
        <v>234.48061749229132</v>
      </c>
      <c r="Y117" s="201">
        <f>VLOOKUP($AX117,SP_1516,'2015_16'!$Z$1,FALSE)</f>
        <v>247.7506738096402</v>
      </c>
      <c r="Z117" s="202">
        <f t="shared" ref="Z117:Z121" si="160">+X117/Y117-1</f>
        <v>-5.3562140168163408E-2</v>
      </c>
      <c r="AA117" s="201"/>
      <c r="AB117" s="201">
        <f>VLOOKUP($AX117,SP_1415,'2014_15'!$BG$1,FALSE)</f>
        <v>244.66647802589193</v>
      </c>
      <c r="AC117" s="201">
        <f>VLOOKUP($AX117,SP_1415,'2014_15'!$AC$1,FALSE)</f>
        <v>253.65181089365583</v>
      </c>
      <c r="AD117" s="202">
        <f t="shared" ref="AD117:AD121" si="161">+AB117/AC117-1</f>
        <v>-3.5423886137879834E-2</v>
      </c>
      <c r="AE117" s="201"/>
      <c r="AF117" s="201">
        <f>VLOOKUP($AX117,SP_1314,'2013-14'!$AU$1,FALSE)</f>
        <v>249.75421322055459</v>
      </c>
      <c r="AG117" s="201">
        <f>VLOOKUP($AX117,SP_1314,'2013-14'!$W$1,FALSE)</f>
        <v>256.68005872050873</v>
      </c>
      <c r="AH117" s="202">
        <f t="shared" ref="AH117:AH121" si="162">+AF117/AG117-1</f>
        <v>-2.6982405779700569E-2</v>
      </c>
      <c r="AI117" s="201"/>
      <c r="AJ117" s="201">
        <f>VLOOKUP($AX117,SP_1213,'2012-13'!$AF$1,FALSE)</f>
        <v>257.654598068523</v>
      </c>
      <c r="AK117" s="201">
        <f>VLOOKUP($AX117,SP_1213,'2012-13'!$R$1,FALSE)</f>
        <v>263.6807783433926</v>
      </c>
      <c r="AL117" s="202">
        <f t="shared" ref="AL117:AL121" si="163">+AJ117/AK117-1</f>
        <v>-2.2854074964166249E-2</v>
      </c>
      <c r="AM117" s="203"/>
      <c r="AN117" s="201">
        <f>VLOOKUP($AX117,SP_1112,'2011-12'!$AT$1,FALSE)</f>
        <v>266.93121890109654</v>
      </c>
      <c r="AO117" s="201">
        <f>VLOOKUP($AX117,SP_1112,'2011-12'!$AD$1,FALSE)</f>
        <v>277.96144320549502</v>
      </c>
      <c r="AP117" s="202">
        <f t="shared" ref="AP117:AP121" si="164">+AN117/AO117-1</f>
        <v>-3.9682569557835778E-2</v>
      </c>
      <c r="AQ117" s="188"/>
      <c r="AR117" s="201"/>
      <c r="AS117" s="200"/>
      <c r="AX117" s="188" t="s">
        <v>264</v>
      </c>
      <c r="AY117" s="306">
        <f>VLOOKUP(A117,PopulationsOtherdata!$G$4:$M$441,6,FALSE)</f>
        <v>339546</v>
      </c>
    </row>
    <row r="118" spans="1:51" x14ac:dyDescent="0.25">
      <c r="A118" s="188" t="s">
        <v>326</v>
      </c>
      <c r="B118" s="217">
        <v>1</v>
      </c>
      <c r="C118" s="188">
        <v>1</v>
      </c>
      <c r="D118" s="188" t="s">
        <v>327</v>
      </c>
      <c r="E118" s="534">
        <f t="shared" si="154"/>
        <v>-38.865767629666848</v>
      </c>
      <c r="F118" s="504">
        <f t="shared" si="155"/>
        <v>-0.27764912381776286</v>
      </c>
      <c r="G118" s="217">
        <v>1</v>
      </c>
      <c r="H118" s="201">
        <f>VLOOKUP($A118,SP_1920,'2019_20'!$K$3,FALSE)</f>
        <v>101.30137138177446</v>
      </c>
      <c r="I118" s="201">
        <f>VLOOKUP($A118,SP_1920,'2019_20'!$C$3,FALSE)</f>
        <v>98.952349545253838</v>
      </c>
      <c r="J118" s="481">
        <f t="shared" si="156"/>
        <v>2.3738919260793745E-2</v>
      </c>
      <c r="K118" s="415"/>
      <c r="L118" s="201">
        <f>VLOOKUP($A118,SP_201819,'2018_19'!$K$3,FALSE)</f>
        <v>98.952349545253838</v>
      </c>
      <c r="M118" s="201">
        <f>VLOOKUP($A118,SP_201819,'2018_19'!$C$3,FALSE)</f>
        <v>97.767891492336048</v>
      </c>
      <c r="N118" s="481">
        <f t="shared" si="157"/>
        <v>1.2115000485723337E-2</v>
      </c>
      <c r="O118" s="211"/>
      <c r="P118" s="201">
        <f>VLOOKUP($A118,SP_1718,'2017_18'!$M$2,FALSE)</f>
        <v>97.767891492336048</v>
      </c>
      <c r="Q118" s="201">
        <f>VLOOKUP($A118,SP_1718,'2017_18'!$C$2,FALSE)</f>
        <v>99.261975520549214</v>
      </c>
      <c r="R118" s="481">
        <f t="shared" si="158"/>
        <v>-1.5051927189418723E-2</v>
      </c>
      <c r="S118" s="211"/>
      <c r="T118" s="201">
        <f>VLOOKUP($D118,SP_1617,'2016_17'!$P$2,FALSE)</f>
        <v>99.261975520549214</v>
      </c>
      <c r="U118" s="201">
        <f>VLOOKUP($D118,SP_1617,'2016_17'!$G$2,FALSE)</f>
        <v>102.73997121726859</v>
      </c>
      <c r="V118" s="202">
        <f t="shared" si="159"/>
        <v>-3.3852410658791299E-2</v>
      </c>
      <c r="W118" s="211"/>
      <c r="X118" s="201">
        <f>VLOOKUP($AX118,SP_1516,'2015_16'!$AW$1,FALSE)</f>
        <v>103.09265474837399</v>
      </c>
      <c r="Y118" s="201">
        <f>VLOOKUP($AX118,SP_1516,'2015_16'!$Z$1,FALSE)</f>
        <v>113.16688498658918</v>
      </c>
      <c r="Z118" s="202">
        <f t="shared" si="160"/>
        <v>-8.9021008569857174E-2</v>
      </c>
      <c r="AA118" s="201"/>
      <c r="AB118" s="201">
        <f>VLOOKUP($AX118,SP_1415,'2014_15'!$BG$1,FALSE)</f>
        <v>112.096389612857</v>
      </c>
      <c r="AC118" s="201">
        <f>VLOOKUP($AX118,SP_1415,'2014_15'!$AC$1,FALSE)</f>
        <v>118.65740150962846</v>
      </c>
      <c r="AD118" s="202">
        <f t="shared" si="161"/>
        <v>-5.529374327516412E-2</v>
      </c>
      <c r="AE118" s="201"/>
      <c r="AF118" s="201">
        <f>VLOOKUP($AX118,SP_1314,'2013-14'!$AU$1,FALSE)</f>
        <v>116.1677260451541</v>
      </c>
      <c r="AG118" s="201">
        <f>VLOOKUP($AX118,SP_1314,'2013-14'!$W$1,FALSE)</f>
        <v>118.88821968890048</v>
      </c>
      <c r="AH118" s="202">
        <f t="shared" si="162"/>
        <v>-2.2882785618837609E-2</v>
      </c>
      <c r="AI118" s="201"/>
      <c r="AJ118" s="201">
        <f>VLOOKUP($AX118,SP_1213,'2012-13'!$AF$1,FALSE)</f>
        <v>121.01067120281631</v>
      </c>
      <c r="AK118" s="201">
        <f>VLOOKUP($AX118,SP_1213,'2012-13'!$R$1,FALSE)</f>
        <v>125.33349044774258</v>
      </c>
      <c r="AL118" s="202">
        <f t="shared" si="163"/>
        <v>-3.4490535845474235E-2</v>
      </c>
      <c r="AM118" s="203"/>
      <c r="AN118" s="201">
        <f>VLOOKUP($AX118,SP_1112,'2011-12'!$AT$1,FALSE)</f>
        <v>127.01307780350258</v>
      </c>
      <c r="AO118" s="201">
        <f>VLOOKUP($AX118,SP_1112,'2011-12'!$AD$1,FALSE)</f>
        <v>140.761690574016</v>
      </c>
      <c r="AP118" s="202">
        <f t="shared" si="164"/>
        <v>-9.767297277013065E-2</v>
      </c>
      <c r="AQ118" s="188"/>
      <c r="AR118" s="201"/>
      <c r="AS118" s="200"/>
      <c r="AX118" s="188" t="s">
        <v>326</v>
      </c>
      <c r="AY118" s="306">
        <f>VLOOKUP(A118,PopulationsOtherdata!$G$4:$M$441,6,FALSE)</f>
        <v>126404</v>
      </c>
    </row>
    <row r="119" spans="1:51" x14ac:dyDescent="0.25">
      <c r="A119" s="188" t="s">
        <v>348</v>
      </c>
      <c r="B119" s="217">
        <v>1</v>
      </c>
      <c r="C119" s="188">
        <v>1</v>
      </c>
      <c r="D119" s="188" t="s">
        <v>349</v>
      </c>
      <c r="E119" s="534">
        <f t="shared" si="154"/>
        <v>-32.711165752826474</v>
      </c>
      <c r="F119" s="504">
        <f t="shared" si="155"/>
        <v>-0.28254162761019813</v>
      </c>
      <c r="G119" s="217"/>
      <c r="H119" s="201">
        <f>VLOOKUP($A119,SP_1920,'2019_20'!$K$3,FALSE)</f>
        <v>82.954566337362692</v>
      </c>
      <c r="I119" s="201">
        <f>VLOOKUP($A119,SP_1920,'2019_20'!$C$3,FALSE)</f>
        <v>80.870617639170931</v>
      </c>
      <c r="J119" s="481">
        <f t="shared" si="156"/>
        <v>2.576892274385667E-2</v>
      </c>
      <c r="K119" s="415"/>
      <c r="L119" s="201">
        <f>VLOOKUP($A119,SP_201819,'2018_19'!$K$3,FALSE)</f>
        <v>80.870617639170931</v>
      </c>
      <c r="M119" s="201">
        <f>VLOOKUP($A119,SP_201819,'2018_19'!$C$3,FALSE)</f>
        <v>79.752253714512804</v>
      </c>
      <c r="N119" s="481">
        <f t="shared" si="157"/>
        <v>1.4022975810332738E-2</v>
      </c>
      <c r="O119" s="211"/>
      <c r="P119" s="201">
        <f>VLOOKUP($A119,SP_1718,'2017_18'!$M$2,FALSE)</f>
        <v>79.752253714512804</v>
      </c>
      <c r="Q119" s="201">
        <f>VLOOKUP($A119,SP_1718,'2017_18'!$C$2,FALSE)</f>
        <v>80.914018970690663</v>
      </c>
      <c r="R119" s="481">
        <f t="shared" si="158"/>
        <v>-1.4358021897276974E-2</v>
      </c>
      <c r="S119" s="211"/>
      <c r="T119" s="201">
        <f>VLOOKUP($D119,SP_1617,'2016_17'!$P$2,FALSE)</f>
        <v>80.914018970690663</v>
      </c>
      <c r="U119" s="201">
        <f>VLOOKUP($D119,SP_1617,'2016_17'!$G$2,FALSE)</f>
        <v>82.98212568649808</v>
      </c>
      <c r="V119" s="202">
        <f t="shared" si="159"/>
        <v>-2.4922315482982627E-2</v>
      </c>
      <c r="W119" s="211"/>
      <c r="X119" s="201">
        <f>VLOOKUP($AX119,SP_1516,'2015_16'!$AW$1,FALSE)</f>
        <v>83.922133907272141</v>
      </c>
      <c r="Y119" s="201">
        <f>VLOOKUP($AX119,SP_1516,'2015_16'!$Z$1,FALSE)</f>
        <v>91.828667956013319</v>
      </c>
      <c r="Z119" s="202">
        <f t="shared" si="160"/>
        <v>-8.6100933670610114E-2</v>
      </c>
      <c r="AA119" s="201"/>
      <c r="AB119" s="201">
        <f>VLOOKUP($AX119,SP_1415,'2014_15'!$BG$1,FALSE)</f>
        <v>91.376959052885454</v>
      </c>
      <c r="AC119" s="201">
        <f>VLOOKUP($AX119,SP_1415,'2014_15'!$AC$1,FALSE)</f>
        <v>96.829977895525914</v>
      </c>
      <c r="AD119" s="202">
        <f t="shared" si="161"/>
        <v>-5.6315399023677992E-2</v>
      </c>
      <c r="AE119" s="201"/>
      <c r="AF119" s="201">
        <f>VLOOKUP($AX119,SP_1314,'2013-14'!$AU$1,FALSE)</f>
        <v>94.261143757254615</v>
      </c>
      <c r="AG119" s="201">
        <f>VLOOKUP($AX119,SP_1314,'2013-14'!$W$1,FALSE)</f>
        <v>96.890698066835526</v>
      </c>
      <c r="AH119" s="202">
        <f t="shared" si="162"/>
        <v>-2.713938863116705E-2</v>
      </c>
      <c r="AI119" s="201"/>
      <c r="AJ119" s="201">
        <f>VLOOKUP($AX119,SP_1213,'2012-13'!$AF$1,FALSE)</f>
        <v>97.799259048075484</v>
      </c>
      <c r="AK119" s="201">
        <f>VLOOKUP($AX119,SP_1213,'2012-13'!$R$1,FALSE)</f>
        <v>103.24423073591043</v>
      </c>
      <c r="AL119" s="202">
        <f t="shared" si="163"/>
        <v>-5.2738750136680279E-2</v>
      </c>
      <c r="AM119" s="203"/>
      <c r="AN119" s="201">
        <f>VLOOKUP($AX119,SP_1112,'2011-12'!$AT$1,FALSE)</f>
        <v>104.74418288162444</v>
      </c>
      <c r="AO119" s="201">
        <f>VLOOKUP($AX119,SP_1112,'2011-12'!$AD$1,FALSE)</f>
        <v>115.99371039651803</v>
      </c>
      <c r="AP119" s="202">
        <f t="shared" si="164"/>
        <v>-9.6983944012461576E-2</v>
      </c>
      <c r="AQ119" s="188"/>
      <c r="AR119" s="201"/>
      <c r="AS119" s="200"/>
      <c r="AX119" s="188" t="s">
        <v>348</v>
      </c>
      <c r="AY119" s="306">
        <f>VLOOKUP(A119,PopulationsOtherdata!$G$4:$M$441,6,FALSE)</f>
        <v>92707</v>
      </c>
    </row>
    <row r="120" spans="1:51" x14ac:dyDescent="0.25">
      <c r="A120" s="188" t="s">
        <v>358</v>
      </c>
      <c r="B120" s="217">
        <v>1</v>
      </c>
      <c r="C120" s="188">
        <v>1</v>
      </c>
      <c r="D120" s="188" t="s">
        <v>953</v>
      </c>
      <c r="E120" s="534">
        <f t="shared" si="154"/>
        <v>-22.600542518287511</v>
      </c>
      <c r="F120" s="504">
        <f t="shared" si="155"/>
        <v>-0.13484815610784751</v>
      </c>
      <c r="G120" s="217"/>
      <c r="H120" s="201">
        <f>VLOOKUP($A120,SP_1920,'2019_20'!$K$3,FALSE)</f>
        <v>148.09997641641644</v>
      </c>
      <c r="I120" s="201">
        <f>VLOOKUP($A120,SP_1920,'2019_20'!$C$3,FALSE)</f>
        <v>143.35590288750751</v>
      </c>
      <c r="J120" s="481">
        <f t="shared" si="156"/>
        <v>3.3092976524528916E-2</v>
      </c>
      <c r="K120" s="415"/>
      <c r="L120" s="201">
        <f>VLOOKUP($A120,SP_201819,'2018_19'!$K$3,FALSE)</f>
        <v>143.35590288750751</v>
      </c>
      <c r="M120" s="201">
        <f>VLOOKUP($A120,SP_201819,'2018_19'!$C$3,FALSE)</f>
        <v>143.1589957353975</v>
      </c>
      <c r="N120" s="481">
        <f t="shared" si="157"/>
        <v>1.3754437930952879E-3</v>
      </c>
      <c r="O120" s="211"/>
      <c r="P120" s="201">
        <f>VLOOKUP($A120,SP_1718,'2017_18'!$M$2,FALSE)</f>
        <v>143.1589957353975</v>
      </c>
      <c r="Q120" s="201">
        <f>VLOOKUP($A120,SP_1718,'2017_18'!$C$2,FALSE)</f>
        <v>146.20999095545878</v>
      </c>
      <c r="R120" s="481">
        <f t="shared" si="158"/>
        <v>-2.0867214340986706E-2</v>
      </c>
      <c r="S120" s="211"/>
      <c r="T120" s="201">
        <f>VLOOKUP($D120,SP_1617,'2016_17'!$P$2,FALSE)</f>
        <v>146.20999095545878</v>
      </c>
      <c r="U120" s="201">
        <f>VLOOKUP($D120,SP_1617,'2016_17'!$G$2,FALSE)</f>
        <v>145.18019285394126</v>
      </c>
      <c r="V120" s="202">
        <f t="shared" si="159"/>
        <v>7.0932410356663311E-3</v>
      </c>
      <c r="W120" s="211"/>
      <c r="X120" s="201">
        <f>VLOOKUP($AX120,SP_1516,'2015_16'!$AW$1,FALSE)</f>
        <v>145.22467607348358</v>
      </c>
      <c r="Y120" s="201">
        <f>VLOOKUP($AX120,SP_1516,'2015_16'!$Z$1,FALSE)</f>
        <v>152.04049020979389</v>
      </c>
      <c r="Z120" s="202">
        <f t="shared" si="160"/>
        <v>-4.4828940809816364E-2</v>
      </c>
      <c r="AA120" s="201"/>
      <c r="AB120" s="201">
        <f>VLOOKUP($AX120,SP_1415,'2014_15'!$BG$1,FALSE)</f>
        <v>149.99748954016013</v>
      </c>
      <c r="AC120" s="201">
        <f>VLOOKUP($AX120,SP_1415,'2014_15'!$AC$1,FALSE)</f>
        <v>154.61877387811148</v>
      </c>
      <c r="AD120" s="202">
        <f t="shared" si="161"/>
        <v>-2.9888248509811532E-2</v>
      </c>
      <c r="AE120" s="201"/>
      <c r="AF120" s="201">
        <f>VLOOKUP($AX120,SP_1314,'2013-14'!$AU$1,FALSE)</f>
        <v>151.9318502710299</v>
      </c>
      <c r="AG120" s="201">
        <f>VLOOKUP($AX120,SP_1314,'2013-14'!$W$1,FALSE)</f>
        <v>155.04711740419643</v>
      </c>
      <c r="AH120" s="202">
        <f t="shared" si="162"/>
        <v>-2.0092389883297535E-2</v>
      </c>
      <c r="AI120" s="201"/>
      <c r="AJ120" s="201">
        <f>VLOOKUP($AX120,SP_1213,'2012-13'!$AF$1,FALSE)</f>
        <v>154.12115908463542</v>
      </c>
      <c r="AK120" s="201">
        <f>VLOOKUP($AX120,SP_1213,'2012-13'!$R$1,FALSE)</f>
        <v>157.95556771156151</v>
      </c>
      <c r="AL120" s="202">
        <f t="shared" si="163"/>
        <v>-2.4275235640493609E-2</v>
      </c>
      <c r="AM120" s="203"/>
      <c r="AN120" s="201">
        <f>VLOOKUP($AX120,SP_1112,'2011-12'!$AT$1,FALSE)</f>
        <v>159.76726408722456</v>
      </c>
      <c r="AO120" s="201">
        <f>VLOOKUP($AX120,SP_1112,'2011-12'!$AD$1,FALSE)</f>
        <v>166.90081593363297</v>
      </c>
      <c r="AP120" s="202">
        <f t="shared" si="164"/>
        <v>-4.2741264064550921E-2</v>
      </c>
      <c r="AQ120" s="188"/>
      <c r="AR120" s="201"/>
      <c r="AS120" s="200"/>
      <c r="AX120" s="188" t="s">
        <v>358</v>
      </c>
      <c r="AY120" s="306">
        <f>VLOOKUP(A120,PopulationsOtherdata!$G$4:$M$441,6,FALSE)</f>
        <v>186734</v>
      </c>
    </row>
    <row r="121" spans="1:51" x14ac:dyDescent="0.25">
      <c r="A121" s="188" t="s">
        <v>382</v>
      </c>
      <c r="B121" s="217">
        <v>1</v>
      </c>
      <c r="C121" s="188">
        <v>1</v>
      </c>
      <c r="D121" s="188" t="s">
        <v>383</v>
      </c>
      <c r="E121" s="534">
        <f t="shared" si="154"/>
        <v>-25.335850619250493</v>
      </c>
      <c r="F121" s="504">
        <f t="shared" si="155"/>
        <v>-0.16562533844795368</v>
      </c>
      <c r="G121" s="217"/>
      <c r="H121" s="201">
        <f>VLOOKUP($A121,SP_1920,'2019_20'!$K$3,FALSE)</f>
        <v>130.06048152000466</v>
      </c>
      <c r="I121" s="201">
        <f>VLOOKUP($A121,SP_1920,'2019_20'!$C$3,FALSE)</f>
        <v>125.66475930630567</v>
      </c>
      <c r="J121" s="481">
        <f t="shared" si="156"/>
        <v>3.49797527800495E-2</v>
      </c>
      <c r="K121" s="415"/>
      <c r="L121" s="201">
        <f>VLOOKUP($A121,SP_201819,'2018_19'!$K$3,FALSE)</f>
        <v>125.66475930630567</v>
      </c>
      <c r="M121" s="201">
        <f>VLOOKUP($A121,SP_201819,'2018_19'!$C$3,FALSE)</f>
        <v>123.09748755712846</v>
      </c>
      <c r="N121" s="481">
        <f t="shared" si="157"/>
        <v>2.0855598275194343E-2</v>
      </c>
      <c r="O121" s="211"/>
      <c r="P121" s="201">
        <f>VLOOKUP($A121,SP_1718,'2017_18'!$M$2,FALSE)</f>
        <v>123.09748755712846</v>
      </c>
      <c r="Q121" s="201">
        <f>VLOOKUP($A121,SP_1718,'2017_18'!$C$2,FALSE)</f>
        <v>124.23991764076361</v>
      </c>
      <c r="R121" s="481">
        <f t="shared" si="158"/>
        <v>-9.195354482916307E-3</v>
      </c>
      <c r="S121" s="211"/>
      <c r="T121" s="201">
        <f>VLOOKUP($D121,SP_1617,'2016_17'!$P$2,FALSE)</f>
        <v>124.23991764076361</v>
      </c>
      <c r="U121" s="201">
        <f>VLOOKUP($D121,SP_1617,'2016_17'!$G$2,FALSE)</f>
        <v>126.56296062235793</v>
      </c>
      <c r="V121" s="202">
        <f t="shared" si="159"/>
        <v>-1.8354840706720554E-2</v>
      </c>
      <c r="W121" s="211"/>
      <c r="X121" s="201">
        <f>VLOOKUP($AX121,SP_1516,'2015_16'!$AW$1,FALSE)</f>
        <v>127.01871038606868</v>
      </c>
      <c r="Y121" s="201">
        <f>VLOOKUP($AX121,SP_1516,'2015_16'!$Z$1,FALSE)</f>
        <v>134.86798148879723</v>
      </c>
      <c r="Z121" s="202">
        <f t="shared" si="160"/>
        <v>-5.8199663226816689E-2</v>
      </c>
      <c r="AA121" s="201"/>
      <c r="AB121" s="201">
        <f>VLOOKUP($AX121,SP_1415,'2014_15'!$BG$1,FALSE)</f>
        <v>131.46031871440744</v>
      </c>
      <c r="AC121" s="201">
        <f>VLOOKUP($AX121,SP_1415,'2014_15'!$AC$1,FALSE)</f>
        <v>136.81755132890368</v>
      </c>
      <c r="AD121" s="202">
        <f t="shared" si="161"/>
        <v>-3.9156033436219539E-2</v>
      </c>
      <c r="AE121" s="201"/>
      <c r="AF121" s="201">
        <f>VLOOKUP($AX121,SP_1314,'2013-14'!$AU$1,FALSE)</f>
        <v>135.77460468461271</v>
      </c>
      <c r="AG121" s="201">
        <f>VLOOKUP($AX121,SP_1314,'2013-14'!$W$1,FALSE)</f>
        <v>139.84260290035544</v>
      </c>
      <c r="AH121" s="202">
        <f t="shared" si="162"/>
        <v>-2.9089834795490543E-2</v>
      </c>
      <c r="AI121" s="201"/>
      <c r="AJ121" s="201">
        <f>VLOOKUP($AX121,SP_1213,'2012-13'!$AF$1,FALSE)</f>
        <v>139.62316147957529</v>
      </c>
      <c r="AK121" s="201">
        <f>VLOOKUP($AX121,SP_1213,'2012-13'!$R$1,FALSE)</f>
        <v>143.5548468841298</v>
      </c>
      <c r="AL121" s="202">
        <f t="shared" si="163"/>
        <v>-2.7388036627756462E-2</v>
      </c>
      <c r="AM121" s="203"/>
      <c r="AN121" s="201">
        <f>VLOOKUP($AX121,SP_1112,'2011-12'!$AT$1,FALSE)</f>
        <v>145.37441999951682</v>
      </c>
      <c r="AO121" s="201">
        <f>VLOOKUP($AX121,SP_1112,'2011-12'!$AD$1,FALSE)</f>
        <v>153.00160417889199</v>
      </c>
      <c r="AP121" s="202">
        <f t="shared" si="164"/>
        <v>-4.9850354316921752E-2</v>
      </c>
      <c r="AQ121" s="188"/>
      <c r="AR121" s="201"/>
      <c r="AS121" s="200"/>
      <c r="AX121" s="188" t="s">
        <v>382</v>
      </c>
      <c r="AY121" s="306">
        <f>VLOOKUP(A121,PopulationsOtherdata!$G$4:$M$441,6,FALSE)</f>
        <v>139895</v>
      </c>
    </row>
    <row r="122" spans="1:51" x14ac:dyDescent="0.25">
      <c r="A122" s="188"/>
      <c r="B122" s="217"/>
      <c r="C122" s="188"/>
      <c r="D122" s="188"/>
      <c r="E122" s="315"/>
      <c r="F122" s="214"/>
      <c r="G122" s="217"/>
      <c r="H122" s="201"/>
      <c r="I122" s="201"/>
      <c r="J122" s="481"/>
      <c r="K122" s="214"/>
      <c r="L122" s="201"/>
      <c r="M122" s="201"/>
      <c r="N122" s="481"/>
      <c r="O122" s="211"/>
      <c r="P122" s="201"/>
      <c r="Q122" s="201"/>
      <c r="R122" s="481"/>
      <c r="S122" s="211"/>
      <c r="T122" s="201"/>
      <c r="U122" s="201"/>
      <c r="V122" s="202"/>
      <c r="W122" s="211"/>
      <c r="X122" s="201"/>
      <c r="Y122" s="201"/>
      <c r="Z122" s="202"/>
      <c r="AA122" s="201"/>
      <c r="AB122" s="201"/>
      <c r="AC122" s="201"/>
      <c r="AD122" s="202"/>
      <c r="AE122" s="201"/>
      <c r="AF122" s="201"/>
      <c r="AG122" s="201"/>
      <c r="AH122" s="202"/>
      <c r="AI122" s="201"/>
      <c r="AJ122" s="201"/>
      <c r="AK122" s="201"/>
      <c r="AL122" s="202"/>
      <c r="AM122" s="203"/>
      <c r="AN122" s="201"/>
      <c r="AO122" s="201"/>
      <c r="AP122" s="202"/>
      <c r="AQ122" s="188"/>
      <c r="AR122" s="201"/>
      <c r="AS122" s="200"/>
      <c r="AX122" s="188"/>
      <c r="AY122" s="188"/>
    </row>
    <row r="123" spans="1:51" x14ac:dyDescent="0.25">
      <c r="A123" s="188" t="s">
        <v>398</v>
      </c>
      <c r="B123" s="217">
        <v>1</v>
      </c>
      <c r="C123" s="188">
        <v>1</v>
      </c>
      <c r="D123" s="188" t="s">
        <v>399</v>
      </c>
      <c r="E123" s="534">
        <f t="shared" ref="E123:E127" si="165">+AN123-AO123+AJ123-AK123+AF123-AG123+AB123-AC123+X123-Y123+T123-U123+P123-Q123+L123-M123+H123-I123</f>
        <v>-86.058185491660083</v>
      </c>
      <c r="F123" s="504">
        <f t="shared" ref="F123:F127" si="166">((100*(1+AP123)*(1+AL123)*(1+AH123)*(1+AD123)*(1+Z123)*(1+V123)*(1+R123)*(1+N123)*(1+J123)-100)/100)</f>
        <v>-0.29544922587106581</v>
      </c>
      <c r="G123" s="217">
        <v>1</v>
      </c>
      <c r="H123" s="201">
        <f>VLOOKUP($A123,SP_1920,'2019_20'!$K$3,FALSE)</f>
        <v>206.35196443977409</v>
      </c>
      <c r="I123" s="201">
        <f>VLOOKUP($A123,SP_1920,'2019_20'!$C$3,FALSE)</f>
        <v>200.38130332277382</v>
      </c>
      <c r="J123" s="481">
        <f t="shared" ref="J123:J127" si="167">+H123/I123-1</f>
        <v>2.9796498066402721E-2</v>
      </c>
      <c r="K123" s="415"/>
      <c r="L123" s="201">
        <f>VLOOKUP($A123,SP_201819,'2018_19'!$K$3,FALSE)</f>
        <v>200.38130332277382</v>
      </c>
      <c r="M123" s="201">
        <f>VLOOKUP($A123,SP_201819,'2018_19'!$C$3,FALSE)</f>
        <v>196.3646229157462</v>
      </c>
      <c r="N123" s="481">
        <f t="shared" ref="N123:N127" si="168">+L123/M123-1</f>
        <v>2.0455214118436427E-2</v>
      </c>
      <c r="O123" s="211"/>
      <c r="P123" s="201">
        <f>VLOOKUP($A123,SP_1718,'2017_18'!$M$2,FALSE)</f>
        <v>196.3646229157462</v>
      </c>
      <c r="Q123" s="201">
        <f>VLOOKUP($A123,SP_1718,'2017_18'!$C$2,FALSE)</f>
        <v>198.15947727998312</v>
      </c>
      <c r="R123" s="481">
        <f t="shared" ref="R123:R127" si="169">+P123/Q123-1</f>
        <v>-9.0576256501774255E-3</v>
      </c>
      <c r="S123" s="211"/>
      <c r="T123" s="201">
        <f>VLOOKUP($D123,SP_1617,'2016_17'!$P$2,FALSE)</f>
        <v>198.15947727998312</v>
      </c>
      <c r="U123" s="201">
        <f>VLOOKUP($D123,SP_1617,'2016_17'!$G$2,FALSE)</f>
        <v>205.17046716885102</v>
      </c>
      <c r="V123" s="202">
        <f t="shared" ref="V123:V127" si="170">+T123/U123-1</f>
        <v>-3.4171535433986211E-2</v>
      </c>
      <c r="W123" s="211"/>
      <c r="X123" s="201">
        <f>VLOOKUP($AX123,SP_1516,'2015_16'!$AW$1,FALSE)</f>
        <v>206.25236503007463</v>
      </c>
      <c r="Y123" s="201">
        <f>VLOOKUP($AX123,SP_1516,'2015_16'!$Z$1,FALSE)</f>
        <v>230.63788221653314</v>
      </c>
      <c r="Z123" s="202">
        <f t="shared" ref="Z123:Z127" si="171">+X123/Y123-1</f>
        <v>-0.10573075399454246</v>
      </c>
      <c r="AA123" s="201"/>
      <c r="AB123" s="201">
        <f>VLOOKUP($AX123,SP_1415,'2014_15'!$BG$1,FALSE)</f>
        <v>227.63230992960737</v>
      </c>
      <c r="AC123" s="201">
        <f>VLOOKUP($AX123,SP_1415,'2014_15'!$AC$1,FALSE)</f>
        <v>244.67434880444449</v>
      </c>
      <c r="AD123" s="202">
        <f t="shared" ref="AD123:AD127" si="172">+AB123/AC123-1</f>
        <v>-6.9651922884886974E-2</v>
      </c>
      <c r="AE123" s="201"/>
      <c r="AF123" s="201">
        <f>VLOOKUP($AX123,SP_1314,'2013-14'!$AU$1,FALSE)</f>
        <v>239.84453576125799</v>
      </c>
      <c r="AG123" s="201">
        <f>VLOOKUP($AX123,SP_1314,'2013-14'!$W$1,FALSE)</f>
        <v>244.3744072501708</v>
      </c>
      <c r="AH123" s="202">
        <f t="shared" ref="AH123:AH127" si="173">+AF123/AG123-1</f>
        <v>-1.8536603484322733E-2</v>
      </c>
      <c r="AI123" s="201"/>
      <c r="AJ123" s="201">
        <f>VLOOKUP($AX123,SP_1213,'2012-13'!$AF$1,FALSE)</f>
        <v>246.56968624931142</v>
      </c>
      <c r="AK123" s="201">
        <f>VLOOKUP($AX123,SP_1213,'2012-13'!$R$1,FALSE)</f>
        <v>258.55903867939639</v>
      </c>
      <c r="AL123" s="202">
        <f t="shared" ref="AL123:AL127" si="174">+AJ123/AK123-1</f>
        <v>-4.6369883224045116E-2</v>
      </c>
      <c r="AM123" s="203"/>
      <c r="AN123" s="201">
        <f>VLOOKUP($AX123,SP_1112,'2011-12'!$AT$1,FALSE)</f>
        <v>262.47668565282117</v>
      </c>
      <c r="AO123" s="201">
        <f>VLOOKUP($AX123,SP_1112,'2011-12'!$AD$1,FALSE)</f>
        <v>291.7695884351109</v>
      </c>
      <c r="AP123" s="202">
        <f t="shared" ref="AP123:AP127" si="175">+AN123/AO123-1</f>
        <v>-0.10039738184983737</v>
      </c>
      <c r="AQ123" s="188"/>
      <c r="AR123" s="201"/>
      <c r="AS123" s="200"/>
      <c r="AX123" s="188" t="s">
        <v>398</v>
      </c>
      <c r="AY123" s="306">
        <f>VLOOKUP(A123,PopulationsOtherdata!$G$4:$M$441,6,FALSE)</f>
        <v>258403</v>
      </c>
    </row>
    <row r="124" spans="1:51" x14ac:dyDescent="0.25">
      <c r="A124" s="188" t="s">
        <v>416</v>
      </c>
      <c r="B124" s="217">
        <v>1</v>
      </c>
      <c r="C124" s="188">
        <v>1</v>
      </c>
      <c r="D124" s="188" t="s">
        <v>417</v>
      </c>
      <c r="E124" s="534">
        <f t="shared" si="165"/>
        <v>-82.705348895174154</v>
      </c>
      <c r="F124" s="504">
        <f t="shared" si="166"/>
        <v>-0.23836550383562838</v>
      </c>
      <c r="G124" s="217">
        <v>1</v>
      </c>
      <c r="H124" s="201">
        <f>VLOOKUP($A124,SP_1920,'2019_20'!$K$3,FALSE)</f>
        <v>265.53085111697851</v>
      </c>
      <c r="I124" s="201">
        <f>VLOOKUP($A124,SP_1920,'2019_20'!$C$3,FALSE)</f>
        <v>258.28322779381449</v>
      </c>
      <c r="J124" s="481">
        <f t="shared" si="167"/>
        <v>2.8060758668192465E-2</v>
      </c>
      <c r="K124" s="415"/>
      <c r="L124" s="201">
        <f>VLOOKUP($A124,SP_201819,'2018_19'!$K$3,FALSE)</f>
        <v>258.28322779381449</v>
      </c>
      <c r="M124" s="201">
        <f>VLOOKUP($A124,SP_201819,'2018_19'!$C$3,FALSE)</f>
        <v>254.27797298532909</v>
      </c>
      <c r="N124" s="481">
        <f t="shared" si="168"/>
        <v>1.5751481583174742E-2</v>
      </c>
      <c r="O124" s="211"/>
      <c r="P124" s="201">
        <f>VLOOKUP($A124,SP_1718,'2017_18'!$M$2,FALSE)</f>
        <v>254.27797298532909</v>
      </c>
      <c r="Q124" s="201">
        <f>VLOOKUP($A124,SP_1718,'2017_18'!$C$2,FALSE)</f>
        <v>258.20096287645509</v>
      </c>
      <c r="R124" s="481">
        <f t="shared" si="169"/>
        <v>-1.5193552523671605E-2</v>
      </c>
      <c r="S124" s="211"/>
      <c r="T124" s="201">
        <f>VLOOKUP($D124,SP_1617,'2016_17'!$P$2,FALSE)</f>
        <v>258.20096287645509</v>
      </c>
      <c r="U124" s="201">
        <f>VLOOKUP($D124,SP_1617,'2016_17'!$G$2,FALSE)</f>
        <v>265.36835708775857</v>
      </c>
      <c r="V124" s="202">
        <f t="shared" si="170"/>
        <v>-2.7009227060682206E-2</v>
      </c>
      <c r="W124" s="211"/>
      <c r="X124" s="201">
        <f>VLOOKUP($AX124,SP_1516,'2015_16'!$AW$1,FALSE)</f>
        <v>267.17797646575752</v>
      </c>
      <c r="Y124" s="201">
        <f>VLOOKUP($AX124,SP_1516,'2015_16'!$Z$1,FALSE)</f>
        <v>294.90503118132796</v>
      </c>
      <c r="Z124" s="202">
        <f t="shared" si="171"/>
        <v>-9.4020283765596124E-2</v>
      </c>
      <c r="AA124" s="201"/>
      <c r="AB124" s="201">
        <f>VLOOKUP($AX124,SP_1415,'2014_15'!$BG$1,FALSE)</f>
        <v>290.40714488586127</v>
      </c>
      <c r="AC124" s="201">
        <f>VLOOKUP($AX124,SP_1415,'2014_15'!$AC$1,FALSE)</f>
        <v>309.54354950817185</v>
      </c>
      <c r="AD124" s="202">
        <f t="shared" si="172"/>
        <v>-6.182136456313192E-2</v>
      </c>
      <c r="AE124" s="201"/>
      <c r="AF124" s="201">
        <f>VLOOKUP($AX124,SP_1314,'2013-14'!$AU$1,FALSE)</f>
        <v>303.12411888987316</v>
      </c>
      <c r="AG124" s="201">
        <f>VLOOKUP($AX124,SP_1314,'2013-14'!$W$1,FALSE)</f>
        <v>303.56181457802427</v>
      </c>
      <c r="AH124" s="202">
        <f t="shared" si="173"/>
        <v>-1.4418667537600127E-3</v>
      </c>
      <c r="AI124" s="201"/>
      <c r="AJ124" s="201">
        <f>VLOOKUP($AX124,SP_1213,'2012-13'!$AF$1,FALSE)</f>
        <v>306.09728837049408</v>
      </c>
      <c r="AK124" s="201">
        <f>VLOOKUP($AX124,SP_1213,'2012-13'!$R$1,FALSE)</f>
        <v>315.60317785765739</v>
      </c>
      <c r="AL124" s="202">
        <f t="shared" si="174"/>
        <v>-3.0119752125723598E-2</v>
      </c>
      <c r="AM124" s="203"/>
      <c r="AN124" s="201">
        <f>VLOOKUP($AX124,SP_1112,'2011-12'!$AT$1,FALSE)</f>
        <v>319.87969536319235</v>
      </c>
      <c r="AO124" s="201">
        <f>VLOOKUP($AX124,SP_1112,'2011-12'!$AD$1,FALSE)</f>
        <v>345.94049377439103</v>
      </c>
      <c r="AP124" s="202">
        <f t="shared" si="175"/>
        <v>-7.5333182672146282E-2</v>
      </c>
      <c r="AQ124" s="188"/>
      <c r="AR124" s="201"/>
      <c r="AS124" s="200"/>
      <c r="AX124" s="188" t="s">
        <v>416</v>
      </c>
      <c r="AY124" s="306">
        <f>VLOOKUP(A124,PopulationsOtherdata!$G$4:$M$441,6,FALSE)</f>
        <v>332781</v>
      </c>
    </row>
    <row r="125" spans="1:51" x14ac:dyDescent="0.25">
      <c r="A125" s="188" t="s">
        <v>434</v>
      </c>
      <c r="B125" s="217">
        <v>1</v>
      </c>
      <c r="C125" s="188">
        <v>1</v>
      </c>
      <c r="D125" s="188" t="s">
        <v>435</v>
      </c>
      <c r="E125" s="534">
        <f t="shared" si="165"/>
        <v>-34.833063106387982</v>
      </c>
      <c r="F125" s="504">
        <f t="shared" si="166"/>
        <v>-0.19098305967676538</v>
      </c>
      <c r="G125" s="217"/>
      <c r="H125" s="201">
        <f>VLOOKUP($A125,SP_1920,'2019_20'!$K$3,FALSE)</f>
        <v>145.46455653247497</v>
      </c>
      <c r="I125" s="201">
        <f>VLOOKUP($A125,SP_1920,'2019_20'!$C$3,FALSE)</f>
        <v>141.38897043080325</v>
      </c>
      <c r="J125" s="481">
        <f t="shared" si="167"/>
        <v>2.8825346766821136E-2</v>
      </c>
      <c r="K125" s="415"/>
      <c r="L125" s="201">
        <f>VLOOKUP($A125,SP_201819,'2018_19'!$K$3,FALSE)</f>
        <v>141.38897043080325</v>
      </c>
      <c r="M125" s="201">
        <f>VLOOKUP($A125,SP_201819,'2018_19'!$C$3,FALSE)</f>
        <v>139.04242915565177</v>
      </c>
      <c r="N125" s="481">
        <f t="shared" si="168"/>
        <v>1.6876440446280228E-2</v>
      </c>
      <c r="O125" s="211"/>
      <c r="P125" s="201">
        <f>VLOOKUP($A125,SP_1718,'2017_18'!$M$2,FALSE)</f>
        <v>139.04242915565177</v>
      </c>
      <c r="Q125" s="201">
        <f>VLOOKUP($A125,SP_1718,'2017_18'!$C$2,FALSE)</f>
        <v>140.91948332623843</v>
      </c>
      <c r="R125" s="481">
        <f t="shared" si="169"/>
        <v>-1.3320047209094188E-2</v>
      </c>
      <c r="S125" s="211"/>
      <c r="T125" s="201">
        <f>VLOOKUP($D125,SP_1617,'2016_17'!$P$2,FALSE)</f>
        <v>140.91948332623843</v>
      </c>
      <c r="U125" s="201">
        <f>VLOOKUP($D125,SP_1617,'2016_17'!$G$2,FALSE)</f>
        <v>143.68129470458791</v>
      </c>
      <c r="V125" s="202">
        <f t="shared" si="170"/>
        <v>-1.9221787944128876E-2</v>
      </c>
      <c r="W125" s="211"/>
      <c r="X125" s="201">
        <f>VLOOKUP($AX125,SP_1516,'2015_16'!$AW$1,FALSE)</f>
        <v>144.8407757619423</v>
      </c>
      <c r="Y125" s="201">
        <f>VLOOKUP($AX125,SP_1516,'2015_16'!$Z$1,FALSE)</f>
        <v>156.09963604766654</v>
      </c>
      <c r="Z125" s="202">
        <f t="shared" si="171"/>
        <v>-7.2126114901935101E-2</v>
      </c>
      <c r="AA125" s="201"/>
      <c r="AB125" s="201">
        <f>VLOOKUP($AX125,SP_1415,'2014_15'!$BG$1,FALSE)</f>
        <v>155.86851372659299</v>
      </c>
      <c r="AC125" s="201">
        <f>VLOOKUP($AX125,SP_1415,'2014_15'!$AC$1,FALSE)</f>
        <v>165.23545040223058</v>
      </c>
      <c r="AD125" s="202">
        <f t="shared" si="172"/>
        <v>-5.6688420389424787E-2</v>
      </c>
      <c r="AE125" s="201"/>
      <c r="AF125" s="201">
        <f>VLOOKUP($AX125,SP_1314,'2013-14'!$AU$1,FALSE)</f>
        <v>163.52547025297955</v>
      </c>
      <c r="AG125" s="201">
        <f>VLOOKUP($AX125,SP_1314,'2013-14'!$W$1,FALSE)</f>
        <v>163.00455323331863</v>
      </c>
      <c r="AH125" s="202">
        <f t="shared" si="173"/>
        <v>3.195720667479085E-3</v>
      </c>
      <c r="AI125" s="201"/>
      <c r="AJ125" s="201">
        <f>VLOOKUP($AX125,SP_1213,'2012-13'!$AF$1,FALSE)</f>
        <v>165.5163704230749</v>
      </c>
      <c r="AK125" s="201">
        <f>VLOOKUP($AX125,SP_1213,'2012-13'!$R$1,FALSE)</f>
        <v>170.50427434089056</v>
      </c>
      <c r="AL125" s="202">
        <f t="shared" si="174"/>
        <v>-2.9253835055438548E-2</v>
      </c>
      <c r="AM125" s="203"/>
      <c r="AN125" s="201">
        <f>VLOOKUP($AX125,SP_1112,'2011-12'!$AT$1,FALSE)</f>
        <v>172.81436064459456</v>
      </c>
      <c r="AO125" s="201">
        <f>VLOOKUP($AX125,SP_1112,'2011-12'!$AD$1,FALSE)</f>
        <v>184.33790171935303</v>
      </c>
      <c r="AP125" s="202">
        <f t="shared" si="175"/>
        <v>-6.2513140093688357E-2</v>
      </c>
      <c r="AQ125" s="188"/>
      <c r="AR125" s="201"/>
      <c r="AS125" s="200"/>
      <c r="AX125" s="188" t="s">
        <v>434</v>
      </c>
      <c r="AY125" s="306">
        <f>VLOOKUP(A125,PopulationsOtherdata!$G$4:$M$441,6,FALSE)</f>
        <v>210279</v>
      </c>
    </row>
    <row r="126" spans="1:51" x14ac:dyDescent="0.25">
      <c r="A126" s="188" t="s">
        <v>446</v>
      </c>
      <c r="B126" s="217">
        <v>1</v>
      </c>
      <c r="C126" s="188">
        <v>1</v>
      </c>
      <c r="D126" s="188" t="s">
        <v>954</v>
      </c>
      <c r="E126" s="534">
        <f t="shared" si="165"/>
        <v>-38.168633547077519</v>
      </c>
      <c r="F126" s="504">
        <f t="shared" si="166"/>
        <v>-0.17449964385210323</v>
      </c>
      <c r="G126" s="217"/>
      <c r="H126" s="201">
        <f>VLOOKUP($A126,SP_1920,'2019_20'!$K$3,FALSE)</f>
        <v>183.33644612905266</v>
      </c>
      <c r="I126" s="201">
        <f>VLOOKUP($A126,SP_1920,'2019_20'!$C$3,FALSE)</f>
        <v>178.72863003620841</v>
      </c>
      <c r="J126" s="481">
        <f t="shared" si="167"/>
        <v>2.5781074313112384E-2</v>
      </c>
      <c r="K126" s="415"/>
      <c r="L126" s="201">
        <f>VLOOKUP($A126,SP_201819,'2018_19'!$K$3,FALSE)</f>
        <v>178.72863003620841</v>
      </c>
      <c r="M126" s="201">
        <f>VLOOKUP($A126,SP_201819,'2018_19'!$C$3,FALSE)</f>
        <v>177.24417488507044</v>
      </c>
      <c r="N126" s="481">
        <f t="shared" si="168"/>
        <v>8.3751985197850765E-3</v>
      </c>
      <c r="O126" s="211"/>
      <c r="P126" s="201">
        <f>VLOOKUP($A126,SP_1718,'2017_18'!$M$2,FALSE)</f>
        <v>177.24417488507044</v>
      </c>
      <c r="Q126" s="201">
        <f>VLOOKUP($A126,SP_1718,'2017_18'!$C$2,FALSE)</f>
        <v>180.84564802759394</v>
      </c>
      <c r="R126" s="481">
        <f t="shared" si="169"/>
        <v>-1.9914624331872077E-2</v>
      </c>
      <c r="S126" s="211"/>
      <c r="T126" s="201">
        <f>VLOOKUP($D126,SP_1617,'2016_17'!$P$2,FALSE)</f>
        <v>180.84564802759394</v>
      </c>
      <c r="U126" s="201">
        <f>VLOOKUP($D126,SP_1617,'2016_17'!$G$2,FALSE)</f>
        <v>185.30415375854605</v>
      </c>
      <c r="V126" s="202">
        <f t="shared" si="170"/>
        <v>-2.4060473769851987E-2</v>
      </c>
      <c r="W126" s="211"/>
      <c r="X126" s="201">
        <f>VLOOKUP($AX126,SP_1516,'2015_16'!$AW$1,FALSE)</f>
        <v>185.43657982599086</v>
      </c>
      <c r="Y126" s="201">
        <f>VLOOKUP($AX126,SP_1516,'2015_16'!$Z$1,FALSE)</f>
        <v>196.76371389913137</v>
      </c>
      <c r="Z126" s="202">
        <f t="shared" si="171"/>
        <v>-5.7567189847551048E-2</v>
      </c>
      <c r="AA126" s="201"/>
      <c r="AB126" s="201">
        <f>VLOOKUP($AX126,SP_1415,'2014_15'!$BG$1,FALSE)</f>
        <v>193.40135890135855</v>
      </c>
      <c r="AC126" s="201">
        <f>VLOOKUP($AX126,SP_1415,'2014_15'!$AC$1,FALSE)</f>
        <v>200.05298665647049</v>
      </c>
      <c r="AD126" s="202">
        <f t="shared" si="172"/>
        <v>-3.3249329921447579E-2</v>
      </c>
      <c r="AE126" s="201"/>
      <c r="AF126" s="201">
        <f>VLOOKUP($AX126,SP_1314,'2013-14'!$AU$1,FALSE)</f>
        <v>195.30676081676208</v>
      </c>
      <c r="AG126" s="201">
        <f>VLOOKUP($AX126,SP_1314,'2013-14'!$W$1,FALSE)</f>
        <v>199.21388275242441</v>
      </c>
      <c r="AH126" s="202">
        <f t="shared" si="173"/>
        <v>-1.9612699083416563E-2</v>
      </c>
      <c r="AI126" s="201"/>
      <c r="AJ126" s="201">
        <f>VLOOKUP($AX126,SP_1213,'2012-13'!$AF$1,FALSE)</f>
        <v>201.00388501849267</v>
      </c>
      <c r="AK126" s="201">
        <f>VLOOKUP($AX126,SP_1213,'2012-13'!$R$1,FALSE)</f>
        <v>206.00118801942708</v>
      </c>
      <c r="AL126" s="202">
        <f t="shared" si="174"/>
        <v>-2.4258612530249746E-2</v>
      </c>
      <c r="AM126" s="203"/>
      <c r="AN126" s="201">
        <f>VLOOKUP($AX126,SP_1112,'2011-12'!$AT$1,FALSE)</f>
        <v>208.98948245555408</v>
      </c>
      <c r="AO126" s="201">
        <f>VLOOKUP($AX126,SP_1112,'2011-12'!$AD$1,FALSE)</f>
        <v>218.30722160828901</v>
      </c>
      <c r="AP126" s="202">
        <f t="shared" si="175"/>
        <v>-4.2681772431027776E-2</v>
      </c>
      <c r="AQ126" s="188"/>
      <c r="AR126" s="201"/>
      <c r="AS126" s="200"/>
      <c r="AX126" s="188" t="s">
        <v>446</v>
      </c>
      <c r="AY126" s="306">
        <f>VLOOKUP(A126,PopulationsOtherdata!$G$4:$M$441,6,FALSE)</f>
        <v>269734</v>
      </c>
    </row>
    <row r="127" spans="1:51" x14ac:dyDescent="0.25">
      <c r="A127" s="188" t="s">
        <v>462</v>
      </c>
      <c r="B127" s="217">
        <v>1</v>
      </c>
      <c r="C127" s="188">
        <v>1</v>
      </c>
      <c r="D127" s="188" t="s">
        <v>463</v>
      </c>
      <c r="E127" s="534">
        <f t="shared" si="165"/>
        <v>-47.412304803320765</v>
      </c>
      <c r="F127" s="504">
        <f t="shared" si="166"/>
        <v>-0.28046653849121755</v>
      </c>
      <c r="G127" s="217"/>
      <c r="H127" s="201">
        <f>VLOOKUP($A127,SP_1920,'2019_20'!$K$3,FALSE)</f>
        <v>121.91721687014685</v>
      </c>
      <c r="I127" s="201">
        <f>VLOOKUP($A127,SP_1920,'2019_20'!$C$3,FALSE)</f>
        <v>119.03975094636438</v>
      </c>
      <c r="J127" s="481">
        <f t="shared" si="167"/>
        <v>2.4172311357396614E-2</v>
      </c>
      <c r="K127" s="415"/>
      <c r="L127" s="201">
        <f>VLOOKUP($A127,SP_201819,'2018_19'!$K$3,FALSE)</f>
        <v>119.03975094636438</v>
      </c>
      <c r="M127" s="201">
        <f>VLOOKUP($A127,SP_201819,'2018_19'!$C$3,FALSE)</f>
        <v>117.54330485316108</v>
      </c>
      <c r="N127" s="481">
        <f t="shared" si="168"/>
        <v>1.2731019389600418E-2</v>
      </c>
      <c r="O127" s="211"/>
      <c r="P127" s="201">
        <f>VLOOKUP($A127,SP_1718,'2017_18'!$M$2,FALSE)</f>
        <v>117.54330485316108</v>
      </c>
      <c r="Q127" s="201">
        <f>VLOOKUP($A127,SP_1718,'2017_18'!$C$2,FALSE)</f>
        <v>119.19199218686123</v>
      </c>
      <c r="R127" s="481">
        <f t="shared" si="169"/>
        <v>-1.3832198820164399E-2</v>
      </c>
      <c r="S127" s="211"/>
      <c r="T127" s="201">
        <f>VLOOKUP($D127,SP_1617,'2016_17'!$P$2,FALSE)</f>
        <v>119.19199218686123</v>
      </c>
      <c r="U127" s="201">
        <f>VLOOKUP($D127,SP_1617,'2016_17'!$G$2,FALSE)</f>
        <v>122.27586722182041</v>
      </c>
      <c r="V127" s="202">
        <f t="shared" si="170"/>
        <v>-2.5220635150881576E-2</v>
      </c>
      <c r="W127" s="211"/>
      <c r="X127" s="201">
        <f>VLOOKUP($AX127,SP_1516,'2015_16'!$AW$1,FALSE)</f>
        <v>123.00165807751939</v>
      </c>
      <c r="Y127" s="201">
        <f>VLOOKUP($AX127,SP_1516,'2015_16'!$Z$1,FALSE)</f>
        <v>136.84603608256919</v>
      </c>
      <c r="Z127" s="202">
        <f t="shared" si="171"/>
        <v>-0.10116754859232069</v>
      </c>
      <c r="AA127" s="201"/>
      <c r="AB127" s="201">
        <f>VLOOKUP($AX127,SP_1415,'2014_15'!$BG$1,FALSE)</f>
        <v>135.66472059695909</v>
      </c>
      <c r="AC127" s="201">
        <f>VLOOKUP($AX127,SP_1415,'2014_15'!$AC$1,FALSE)</f>
        <v>145.49363647162693</v>
      </c>
      <c r="AD127" s="202">
        <f t="shared" si="172"/>
        <v>-6.755564100966438E-2</v>
      </c>
      <c r="AE127" s="201"/>
      <c r="AF127" s="201">
        <f>VLOOKUP($AX127,SP_1314,'2013-14'!$AU$1,FALSE)</f>
        <v>141.74749909221947</v>
      </c>
      <c r="AG127" s="201">
        <f>VLOOKUP($AX127,SP_1314,'2013-14'!$W$1,FALSE)</f>
        <v>143.14646692891165</v>
      </c>
      <c r="AH127" s="202">
        <f t="shared" si="173"/>
        <v>-9.7729819443390653E-3</v>
      </c>
      <c r="AI127" s="201"/>
      <c r="AJ127" s="201">
        <f>VLOOKUP($AX127,SP_1213,'2012-13'!$AF$1,FALSE)</f>
        <v>144.87554208061366</v>
      </c>
      <c r="AK127" s="201">
        <f>VLOOKUP($AX127,SP_1213,'2012-13'!$R$1,FALSE)</f>
        <v>150.354475584673</v>
      </c>
      <c r="AL127" s="202">
        <f t="shared" si="174"/>
        <v>-3.644010916704532E-2</v>
      </c>
      <c r="AM127" s="203"/>
      <c r="AN127" s="201">
        <f>VLOOKUP($AX127,SP_1112,'2011-12'!$AT$1,FALSE)</f>
        <v>152.62499794129994</v>
      </c>
      <c r="AO127" s="201">
        <f>VLOOKUP($AX127,SP_1112,'2011-12'!$AD$1,FALSE)</f>
        <v>169.12745717247799</v>
      </c>
      <c r="AP127" s="202">
        <f t="shared" si="175"/>
        <v>-9.7574098890097272E-2</v>
      </c>
      <c r="AQ127" s="188"/>
      <c r="AR127" s="201"/>
      <c r="AS127" s="200"/>
      <c r="AX127" s="188" t="s">
        <v>462</v>
      </c>
      <c r="AY127" s="306">
        <f>VLOOKUP(A127,PopulationsOtherdata!$G$4:$M$441,6,FALSE)</f>
        <v>139855</v>
      </c>
    </row>
    <row r="128" spans="1:51" x14ac:dyDescent="0.25">
      <c r="A128" s="188"/>
      <c r="B128" s="217"/>
      <c r="C128" s="188"/>
      <c r="D128" s="188"/>
      <c r="E128" s="315"/>
      <c r="F128" s="214"/>
      <c r="G128" s="217"/>
      <c r="H128" s="201"/>
      <c r="I128" s="201"/>
      <c r="J128" s="481"/>
      <c r="K128" s="214"/>
      <c r="L128" s="201"/>
      <c r="M128" s="201"/>
      <c r="N128" s="481"/>
      <c r="O128" s="211"/>
      <c r="P128" s="201"/>
      <c r="Q128" s="201"/>
      <c r="R128" s="481"/>
      <c r="S128" s="211"/>
      <c r="T128" s="201"/>
      <c r="U128" s="201"/>
      <c r="V128" s="202"/>
      <c r="W128" s="211"/>
      <c r="X128" s="201"/>
      <c r="Y128" s="201"/>
      <c r="Z128" s="202"/>
      <c r="AA128" s="201"/>
      <c r="AB128" s="201"/>
      <c r="AC128" s="201"/>
      <c r="AD128" s="202"/>
      <c r="AE128" s="201"/>
      <c r="AF128" s="201"/>
      <c r="AG128" s="201"/>
      <c r="AH128" s="202"/>
      <c r="AI128" s="201"/>
      <c r="AJ128" s="201"/>
      <c r="AK128" s="201"/>
      <c r="AL128" s="202"/>
      <c r="AM128" s="203"/>
      <c r="AN128" s="201"/>
      <c r="AO128" s="201"/>
      <c r="AP128" s="202"/>
      <c r="AQ128" s="188"/>
      <c r="AR128" s="201"/>
      <c r="AS128" s="200"/>
      <c r="AX128" s="188"/>
      <c r="AY128" s="188"/>
    </row>
    <row r="129" spans="1:51" x14ac:dyDescent="0.25">
      <c r="A129" s="188" t="s">
        <v>464</v>
      </c>
      <c r="B129" s="217">
        <v>1</v>
      </c>
      <c r="C129" s="188">
        <v>1</v>
      </c>
      <c r="D129" s="188" t="s">
        <v>465</v>
      </c>
      <c r="E129" s="534">
        <f t="shared" ref="E129:E133" si="176">+AN129-AO129+AJ129-AK129+AF129-AG129+AB129-AC129+X129-Y129+T129-U129+P129-Q129+L129-M129+H129-I129</f>
        <v>-32.119303576719659</v>
      </c>
      <c r="F129" s="504">
        <f t="shared" ref="F129:F133" si="177">((100*(1+AP129)*(1+AL129)*(1+AH129)*(1+AD129)*(1+Z129)*(1+V129)*(1+R129)*(1+N129)*(1+J129)-100)/100)</f>
        <v>-0.15375064429785198</v>
      </c>
      <c r="G129" s="217"/>
      <c r="H129" s="201">
        <f>VLOOKUP($A129,SP_1920,'2019_20'!$K$3,FALSE)</f>
        <v>179.59524252452258</v>
      </c>
      <c r="I129" s="201">
        <f>VLOOKUP($A129,SP_1920,'2019_20'!$C$3,FALSE)</f>
        <v>175.14097854455278</v>
      </c>
      <c r="J129" s="481">
        <f t="shared" ref="J129:J133" si="178">+H129/I129-1</f>
        <v>2.5432448859115553E-2</v>
      </c>
      <c r="K129" s="415"/>
      <c r="L129" s="201">
        <f>VLOOKUP($A129,SP_201819,'2018_19'!$K$3,FALSE)</f>
        <v>175.14097854455278</v>
      </c>
      <c r="M129" s="201">
        <f>VLOOKUP($A129,SP_201819,'2018_19'!$C$3,FALSE)</f>
        <v>174.42469027845843</v>
      </c>
      <c r="N129" s="481">
        <f t="shared" ref="N129:N133" si="179">+L129/M129-1</f>
        <v>4.1065761100154141E-3</v>
      </c>
      <c r="O129" s="211"/>
      <c r="P129" s="201">
        <f>VLOOKUP($A129,SP_1718,'2017_18'!$M$2,FALSE)</f>
        <v>174.42469027845843</v>
      </c>
      <c r="Q129" s="201">
        <f>VLOOKUP($A129,SP_1718,'2017_18'!$C$2,FALSE)</f>
        <v>178.39934333472669</v>
      </c>
      <c r="R129" s="481">
        <f t="shared" ref="R129:R133" si="180">+P129/Q129-1</f>
        <v>-2.2279527390472009E-2</v>
      </c>
      <c r="S129" s="211"/>
      <c r="T129" s="201">
        <f>VLOOKUP($D129,SP_1617,'2016_17'!$P$2,FALSE)</f>
        <v>178.39934333472669</v>
      </c>
      <c r="U129" s="201">
        <f>VLOOKUP($D129,SP_1617,'2016_17'!$G$2,FALSE)</f>
        <v>182.05171892454914</v>
      </c>
      <c r="V129" s="202">
        <f t="shared" ref="V129:V133" si="181">+T129/U129-1</f>
        <v>-2.0062296645142697E-2</v>
      </c>
      <c r="W129" s="211"/>
      <c r="X129" s="201">
        <f>VLOOKUP($AX129,SP_1516,'2015_16'!$AW$1,FALSE)</f>
        <v>181.37733177414933</v>
      </c>
      <c r="Y129" s="201">
        <f>VLOOKUP($AX129,SP_1516,'2015_16'!$Z$1,FALSE)</f>
        <v>191.53554142023737</v>
      </c>
      <c r="Z129" s="202">
        <f t="shared" ref="Z129:Z133" si="182">+X129/Y129-1</f>
        <v>-5.3035638037540411E-2</v>
      </c>
      <c r="AA129" s="201"/>
      <c r="AB129" s="201">
        <f>VLOOKUP($AX129,SP_1415,'2014_15'!$BG$1,FALSE)</f>
        <v>190.07246142578191</v>
      </c>
      <c r="AC129" s="201">
        <f>VLOOKUP($AX129,SP_1415,'2014_15'!$AC$1,FALSE)</f>
        <v>196.39778680505455</v>
      </c>
      <c r="AD129" s="202">
        <f t="shared" ref="AD129:AD133" si="183">+AB129/AC129-1</f>
        <v>-3.2206703966329298E-2</v>
      </c>
      <c r="AE129" s="201"/>
      <c r="AF129" s="201">
        <f>VLOOKUP($AX129,SP_1314,'2013-14'!$AU$1,FALSE)</f>
        <v>191.27265729702307</v>
      </c>
      <c r="AG129" s="201">
        <f>VLOOKUP($AX129,SP_1314,'2013-14'!$W$1,FALSE)</f>
        <v>194.01145918015914</v>
      </c>
      <c r="AH129" s="202">
        <f t="shared" ref="AH129:AH133" si="184">+AF129/AG129-1</f>
        <v>-1.4116701635612183E-2</v>
      </c>
      <c r="AI129" s="201"/>
      <c r="AJ129" s="201">
        <f>VLOOKUP($AX129,SP_1213,'2012-13'!$AF$1,FALSE)</f>
        <v>194.12298496374558</v>
      </c>
      <c r="AK129" s="201">
        <f>VLOOKUP($AX129,SP_1213,'2012-13'!$R$1,FALSE)</f>
        <v>197.68370617283801</v>
      </c>
      <c r="AL129" s="202">
        <f t="shared" ref="AL129:AL133" si="185">+AJ129/AK129-1</f>
        <v>-1.8012213945337696E-2</v>
      </c>
      <c r="AM129" s="203"/>
      <c r="AN129" s="201">
        <f>VLOOKUP($AX129,SP_1112,'2011-12'!$AT$1,FALSE)</f>
        <v>200.53446944923203</v>
      </c>
      <c r="AO129" s="201">
        <f>VLOOKUP($AX129,SP_1112,'2011-12'!$AD$1,FALSE)</f>
        <v>207.41423850833596</v>
      </c>
      <c r="AP129" s="202">
        <f t="shared" ref="AP129:AP133" si="186">+AN129/AO129-1</f>
        <v>-3.3169222655981878E-2</v>
      </c>
      <c r="AQ129" s="188"/>
      <c r="AR129" s="201"/>
      <c r="AS129" s="200"/>
      <c r="AX129" s="188" t="s">
        <v>464</v>
      </c>
      <c r="AY129" s="306">
        <f>VLOOKUP(A129,PopulationsOtherdata!$G$4:$M$441,6,FALSE)</f>
        <v>258213</v>
      </c>
    </row>
    <row r="130" spans="1:51" x14ac:dyDescent="0.25">
      <c r="A130" s="188" t="s">
        <v>486</v>
      </c>
      <c r="B130" s="217">
        <v>1</v>
      </c>
      <c r="C130" s="188">
        <v>1</v>
      </c>
      <c r="D130" s="188" t="s">
        <v>487</v>
      </c>
      <c r="E130" s="534">
        <f t="shared" si="176"/>
        <v>-44.761933387856786</v>
      </c>
      <c r="F130" s="504">
        <f t="shared" si="177"/>
        <v>-0.2688669953257225</v>
      </c>
      <c r="G130" s="217"/>
      <c r="H130" s="201">
        <f>VLOOKUP($A130,SP_1920,'2019_20'!$K$3,FALSE)</f>
        <v>122.10270180428031</v>
      </c>
      <c r="I130" s="201">
        <f>VLOOKUP($A130,SP_1920,'2019_20'!$C$3,FALSE)</f>
        <v>118.89514263157534</v>
      </c>
      <c r="J130" s="481">
        <f t="shared" si="178"/>
        <v>2.6978050589033353E-2</v>
      </c>
      <c r="K130" s="415"/>
      <c r="L130" s="201">
        <f>VLOOKUP($A130,SP_201819,'2018_19'!$K$3,FALSE)</f>
        <v>118.89514263157534</v>
      </c>
      <c r="M130" s="201">
        <f>VLOOKUP($A130,SP_201819,'2018_19'!$C$3,FALSE)</f>
        <v>116.90249920650025</v>
      </c>
      <c r="N130" s="481">
        <f t="shared" si="179"/>
        <v>1.7045344954988773E-2</v>
      </c>
      <c r="O130" s="211"/>
      <c r="P130" s="201">
        <f>VLOOKUP($A130,SP_1718,'2017_18'!$M$2,FALSE)</f>
        <v>116.90249920650025</v>
      </c>
      <c r="Q130" s="201">
        <f>VLOOKUP($A130,SP_1718,'2017_18'!$C$2,FALSE)</f>
        <v>118.75459776676236</v>
      </c>
      <c r="R130" s="481">
        <f t="shared" si="180"/>
        <v>-1.5596015607746705E-2</v>
      </c>
      <c r="S130" s="211"/>
      <c r="T130" s="201">
        <f>VLOOKUP($D130,SP_1617,'2016_17'!$P$2,FALSE)</f>
        <v>118.75459776676236</v>
      </c>
      <c r="U130" s="201">
        <f>VLOOKUP($D130,SP_1617,'2016_17'!$G$2,FALSE)</f>
        <v>122.78811795535516</v>
      </c>
      <c r="V130" s="202">
        <f t="shared" si="181"/>
        <v>-3.2849434096378638E-2</v>
      </c>
      <c r="W130" s="211"/>
      <c r="X130" s="201">
        <f>VLOOKUP($AX130,SP_1516,'2015_16'!$AW$1,FALSE)</f>
        <v>123.42741907630597</v>
      </c>
      <c r="Y130" s="201">
        <f>VLOOKUP($AX130,SP_1516,'2015_16'!$Z$1,FALSE)</f>
        <v>134.48344456525743</v>
      </c>
      <c r="Z130" s="202">
        <f t="shared" si="182"/>
        <v>-8.2211052257711748E-2</v>
      </c>
      <c r="AA130" s="201"/>
      <c r="AB130" s="201">
        <f>VLOOKUP($AX130,SP_1415,'2014_15'!$BG$1,FALSE)</f>
        <v>133.44036101945619</v>
      </c>
      <c r="AC130" s="201">
        <f>VLOOKUP($AX130,SP_1415,'2014_15'!$AC$1,FALSE)</f>
        <v>140.53012900161858</v>
      </c>
      <c r="AD130" s="202">
        <f t="shared" si="183"/>
        <v>-5.0450163481175814E-2</v>
      </c>
      <c r="AE130" s="201"/>
      <c r="AF130" s="201">
        <f>VLOOKUP($AX130,SP_1314,'2013-14'!$AU$1,FALSE)</f>
        <v>137.38812038266704</v>
      </c>
      <c r="AG130" s="201">
        <f>VLOOKUP($AX130,SP_1314,'2013-14'!$W$1,FALSE)</f>
        <v>140.93279048520228</v>
      </c>
      <c r="AH130" s="202">
        <f t="shared" si="184"/>
        <v>-2.5151493065110442E-2</v>
      </c>
      <c r="AI130" s="201"/>
      <c r="AJ130" s="201">
        <f>VLOOKUP($AX130,SP_1213,'2012-13'!$AF$1,FALSE)</f>
        <v>142.39038795016822</v>
      </c>
      <c r="AK130" s="201">
        <f>VLOOKUP($AX130,SP_1213,'2012-13'!$R$1,FALSE)</f>
        <v>148.35779114622176</v>
      </c>
      <c r="AL130" s="202">
        <f t="shared" si="185"/>
        <v>-4.0223052324714459E-2</v>
      </c>
      <c r="AM130" s="203"/>
      <c r="AN130" s="201">
        <f>VLOOKUP($AX130,SP_1112,'2011-12'!$AT$1,FALSE)</f>
        <v>150.59796847700366</v>
      </c>
      <c r="AO130" s="201">
        <f>VLOOKUP($AX130,SP_1112,'2011-12'!$AD$1,FALSE)</f>
        <v>167.01661894408298</v>
      </c>
      <c r="AP130" s="202">
        <f t="shared" si="186"/>
        <v>-9.8305489423039183E-2</v>
      </c>
      <c r="AQ130" s="188"/>
      <c r="AR130" s="201"/>
      <c r="AS130" s="200"/>
      <c r="AX130" s="188" t="s">
        <v>486</v>
      </c>
      <c r="AY130" s="306">
        <f>VLOOKUP(A130,PopulationsOtherdata!$G$4:$M$441,6,FALSE)</f>
        <v>159921</v>
      </c>
    </row>
    <row r="131" spans="1:51" x14ac:dyDescent="0.25">
      <c r="A131" s="188" t="s">
        <v>492</v>
      </c>
      <c r="B131" s="217">
        <v>1</v>
      </c>
      <c r="C131" s="188">
        <v>1</v>
      </c>
      <c r="D131" s="188" t="s">
        <v>493</v>
      </c>
      <c r="E131" s="534">
        <f t="shared" si="176"/>
        <v>-29.901381176841099</v>
      </c>
      <c r="F131" s="504">
        <f t="shared" si="177"/>
        <v>-0.20158072590355558</v>
      </c>
      <c r="G131" s="217"/>
      <c r="H131" s="201">
        <f>VLOOKUP($A131,SP_1920,'2019_20'!$K$3,FALSE)</f>
        <v>118.37950592304999</v>
      </c>
      <c r="I131" s="201">
        <f>VLOOKUP($A131,SP_1920,'2019_20'!$C$3,FALSE)</f>
        <v>115.03284659938423</v>
      </c>
      <c r="J131" s="481">
        <f t="shared" si="178"/>
        <v>2.9093075783136246E-2</v>
      </c>
      <c r="K131" s="415"/>
      <c r="L131" s="201">
        <f>VLOOKUP($A131,SP_201819,'2018_19'!$K$3,FALSE)</f>
        <v>115.03284659938423</v>
      </c>
      <c r="M131" s="201">
        <f>VLOOKUP($A131,SP_201819,'2018_19'!$C$3,FALSE)</f>
        <v>113.10830953341797</v>
      </c>
      <c r="N131" s="481">
        <f t="shared" si="179"/>
        <v>1.701499274372642E-2</v>
      </c>
      <c r="O131" s="211"/>
      <c r="P131" s="201">
        <f>VLOOKUP($A131,SP_1718,'2017_18'!$M$2,FALSE)</f>
        <v>113.10830953341797</v>
      </c>
      <c r="Q131" s="201">
        <f>VLOOKUP($A131,SP_1718,'2017_18'!$C$2,FALSE)</f>
        <v>115.1961726983117</v>
      </c>
      <c r="R131" s="481">
        <f t="shared" si="180"/>
        <v>-1.8124414344577677E-2</v>
      </c>
      <c r="S131" s="211"/>
      <c r="T131" s="201">
        <f>VLOOKUP($D131,SP_1617,'2016_17'!$P$2,FALSE)</f>
        <v>115.1961726983117</v>
      </c>
      <c r="U131" s="201">
        <f>VLOOKUP($D131,SP_1617,'2016_17'!$G$2,FALSE)</f>
        <v>119.17604385809976</v>
      </c>
      <c r="V131" s="202">
        <f t="shared" si="181"/>
        <v>-3.3394892387322406E-2</v>
      </c>
      <c r="W131" s="211"/>
      <c r="X131" s="201">
        <f>VLOOKUP($AX131,SP_1516,'2015_16'!$AW$1,FALSE)</f>
        <v>120.03279224535248</v>
      </c>
      <c r="Y131" s="201">
        <f>VLOOKUP($AX131,SP_1516,'2015_16'!$Z$1,FALSE)</f>
        <v>128.87900484762352</v>
      </c>
      <c r="Z131" s="202">
        <f t="shared" si="182"/>
        <v>-6.8639671859121787E-2</v>
      </c>
      <c r="AA131" s="201"/>
      <c r="AB131" s="201">
        <f>VLOOKUP($AX131,SP_1415,'2014_15'!$BG$1,FALSE)</f>
        <v>127.89865226263252</v>
      </c>
      <c r="AC131" s="201">
        <f>VLOOKUP($AX131,SP_1415,'2014_15'!$AC$1,FALSE)</f>
        <v>133.76034159220285</v>
      </c>
      <c r="AD131" s="202">
        <f t="shared" si="183"/>
        <v>-4.3822326257516142E-2</v>
      </c>
      <c r="AE131" s="201"/>
      <c r="AF131" s="201">
        <f>VLOOKUP($AX131,SP_1314,'2013-14'!$AU$1,FALSE)</f>
        <v>132.73823492893104</v>
      </c>
      <c r="AG131" s="201">
        <f>VLOOKUP($AX131,SP_1314,'2013-14'!$W$1,FALSE)</f>
        <v>135.78101524737716</v>
      </c>
      <c r="AH131" s="202">
        <f t="shared" si="184"/>
        <v>-2.2409468016589273E-2</v>
      </c>
      <c r="AI131" s="201"/>
      <c r="AJ131" s="201">
        <f>VLOOKUP($AX131,SP_1213,'2012-13'!$AF$1,FALSE)</f>
        <v>135.37506605813911</v>
      </c>
      <c r="AK131" s="201">
        <f>VLOOKUP($AX131,SP_1213,'2012-13'!$R$1,FALSE)</f>
        <v>139.15092266269042</v>
      </c>
      <c r="AL131" s="202">
        <f t="shared" si="185"/>
        <v>-2.7134973540234419E-2</v>
      </c>
      <c r="AM131" s="203"/>
      <c r="AN131" s="201">
        <f>VLOOKUP($AX131,SP_1112,'2011-12'!$AT$1,FALSE)</f>
        <v>141.08806783060842</v>
      </c>
      <c r="AO131" s="201">
        <f>VLOOKUP($AX131,SP_1112,'2011-12'!$AD$1,FALSE)</f>
        <v>148.66637221756096</v>
      </c>
      <c r="AP131" s="202">
        <f t="shared" si="186"/>
        <v>-5.0975242577805835E-2</v>
      </c>
      <c r="AQ131" s="188"/>
      <c r="AR131" s="201"/>
      <c r="AS131" s="200"/>
      <c r="AX131" s="188" t="s">
        <v>492</v>
      </c>
      <c r="AY131" s="306">
        <f>VLOOKUP(A131,PopulationsOtherdata!$G$4:$M$441,6,FALSE)</f>
        <v>169789</v>
      </c>
    </row>
    <row r="132" spans="1:51" x14ac:dyDescent="0.25">
      <c r="A132" s="188" t="s">
        <v>496</v>
      </c>
      <c r="B132" s="217">
        <v>1</v>
      </c>
      <c r="C132" s="188">
        <v>1</v>
      </c>
      <c r="D132" s="188" t="s">
        <v>497</v>
      </c>
      <c r="E132" s="534">
        <f t="shared" si="176"/>
        <v>-20.276772505134801</v>
      </c>
      <c r="F132" s="504">
        <f t="shared" si="177"/>
        <v>-0.11935336923392313</v>
      </c>
      <c r="G132" s="217"/>
      <c r="H132" s="201">
        <f>VLOOKUP($A132,SP_1920,'2019_20'!$K$3,FALSE)</f>
        <v>151.73905518802133</v>
      </c>
      <c r="I132" s="201">
        <f>VLOOKUP($A132,SP_1920,'2019_20'!$C$3,FALSE)</f>
        <v>146.87080523742378</v>
      </c>
      <c r="J132" s="481">
        <f t="shared" si="178"/>
        <v>3.314647824479322E-2</v>
      </c>
      <c r="K132" s="415"/>
      <c r="L132" s="201">
        <f>VLOOKUP($A132,SP_201819,'2018_19'!$K$3,FALSE)</f>
        <v>146.87080523742378</v>
      </c>
      <c r="M132" s="201">
        <f>VLOOKUP($A132,SP_201819,'2018_19'!$C$3,FALSE)</f>
        <v>145.42264105100094</v>
      </c>
      <c r="N132" s="481">
        <f t="shared" si="179"/>
        <v>9.9583130656728525E-3</v>
      </c>
      <c r="O132" s="211"/>
      <c r="P132" s="201">
        <f>VLOOKUP($A132,SP_1718,'2017_18'!$M$2,FALSE)</f>
        <v>145.42264105100094</v>
      </c>
      <c r="Q132" s="201">
        <f>VLOOKUP($A132,SP_1718,'2017_18'!$C$2,FALSE)</f>
        <v>147.25349220874693</v>
      </c>
      <c r="R132" s="481">
        <f t="shared" si="180"/>
        <v>-1.2433329290082784E-2</v>
      </c>
      <c r="S132" s="211"/>
      <c r="T132" s="201">
        <f>VLOOKUP($D132,SP_1617,'2016_17'!$P$2,FALSE)</f>
        <v>147.25349220874693</v>
      </c>
      <c r="U132" s="201">
        <f>VLOOKUP($D132,SP_1617,'2016_17'!$G$2,FALSE)</f>
        <v>149.40671323019379</v>
      </c>
      <c r="V132" s="202">
        <f t="shared" si="181"/>
        <v>-1.4411809047223612E-2</v>
      </c>
      <c r="W132" s="211"/>
      <c r="X132" s="201">
        <f>VLOOKUP($AX132,SP_1516,'2015_16'!$AW$1,FALSE)</f>
        <v>151.06391471929589</v>
      </c>
      <c r="Y132" s="201">
        <f>VLOOKUP($AX132,SP_1516,'2015_16'!$Z$1,FALSE)</f>
        <v>156.94290345346556</v>
      </c>
      <c r="Z132" s="202">
        <f t="shared" si="182"/>
        <v>-3.7459411064819648E-2</v>
      </c>
      <c r="AA132" s="201"/>
      <c r="AB132" s="201">
        <f>VLOOKUP($AX132,SP_1415,'2014_15'!$BG$1,FALSE)</f>
        <v>153.52296022766575</v>
      </c>
      <c r="AC132" s="201">
        <f>VLOOKUP($AX132,SP_1415,'2014_15'!$AC$1,FALSE)</f>
        <v>157.31730794668201</v>
      </c>
      <c r="AD132" s="202">
        <f t="shared" si="183"/>
        <v>-2.4119073537046787E-2</v>
      </c>
      <c r="AE132" s="201"/>
      <c r="AF132" s="201">
        <f>VLOOKUP($AX132,SP_1314,'2013-14'!$AU$1,FALSE)</f>
        <v>154.33056056515269</v>
      </c>
      <c r="AG132" s="201">
        <f>VLOOKUP($AX132,SP_1314,'2013-14'!$W$1,FALSE)</f>
        <v>159.02355352410382</v>
      </c>
      <c r="AH132" s="202">
        <f t="shared" si="184"/>
        <v>-2.9511307318634383E-2</v>
      </c>
      <c r="AI132" s="201"/>
      <c r="AJ132" s="201">
        <f>VLOOKUP($AX132,SP_1213,'2012-13'!$AF$1,FALSE)</f>
        <v>159.18586907728169</v>
      </c>
      <c r="AK132" s="201">
        <f>VLOOKUP($AX132,SP_1213,'2012-13'!$R$1,FALSE)</f>
        <v>162.03922653881679</v>
      </c>
      <c r="AL132" s="202">
        <f t="shared" si="185"/>
        <v>-1.7609053822850496E-2</v>
      </c>
      <c r="AM132" s="203"/>
      <c r="AN132" s="201">
        <f>VLOOKUP($AX132,SP_1112,'2011-12'!$AT$1,FALSE)</f>
        <v>164.31098847021582</v>
      </c>
      <c r="AO132" s="201">
        <f>VLOOKUP($AX132,SP_1112,'2011-12'!$AD$1,FALSE)</f>
        <v>169.70041605950601</v>
      </c>
      <c r="AP132" s="202">
        <f t="shared" si="186"/>
        <v>-3.1758481884925804E-2</v>
      </c>
      <c r="AQ132" s="188"/>
      <c r="AR132" s="201"/>
      <c r="AS132" s="200"/>
      <c r="AX132" s="188" t="s">
        <v>496</v>
      </c>
      <c r="AY132" s="306">
        <f>VLOOKUP(A132,PopulationsOtherdata!$G$4:$M$441,6,FALSE)</f>
        <v>209333</v>
      </c>
    </row>
    <row r="133" spans="1:51" x14ac:dyDescent="0.25">
      <c r="A133" s="188" t="s">
        <v>512</v>
      </c>
      <c r="B133" s="217">
        <v>1</v>
      </c>
      <c r="C133" s="188">
        <v>1</v>
      </c>
      <c r="D133" s="188" t="s">
        <v>513</v>
      </c>
      <c r="E133" s="534">
        <f t="shared" si="176"/>
        <v>-65.078753119821215</v>
      </c>
      <c r="F133" s="504">
        <f t="shared" si="177"/>
        <v>-0.1980287285047963</v>
      </c>
      <c r="G133" s="217"/>
      <c r="H133" s="201">
        <f>VLOOKUP($A133,SP_1920,'2019_20'!$K$3,FALSE)</f>
        <v>263.98441532308146</v>
      </c>
      <c r="I133" s="201">
        <f>VLOOKUP($A133,SP_1920,'2019_20'!$C$3,FALSE)</f>
        <v>257.90403590355368</v>
      </c>
      <c r="J133" s="481">
        <f t="shared" si="178"/>
        <v>2.3576131324294591E-2</v>
      </c>
      <c r="K133" s="415"/>
      <c r="L133" s="201">
        <f>VLOOKUP($A133,SP_201819,'2018_19'!$K$3,FALSE)</f>
        <v>257.90403590355368</v>
      </c>
      <c r="M133" s="201">
        <f>VLOOKUP($A133,SP_201819,'2018_19'!$C$3,FALSE)</f>
        <v>256.49807806780939</v>
      </c>
      <c r="N133" s="481">
        <f t="shared" si="179"/>
        <v>5.4813581697583658E-3</v>
      </c>
      <c r="O133" s="211"/>
      <c r="P133" s="201">
        <f>VLOOKUP($A133,SP_1718,'2017_18'!$M$2,FALSE)</f>
        <v>256.49807806780939</v>
      </c>
      <c r="Q133" s="201">
        <f>VLOOKUP($A133,SP_1718,'2017_18'!$C$2,FALSE)</f>
        <v>260.93548469682378</v>
      </c>
      <c r="R133" s="481">
        <f t="shared" si="180"/>
        <v>-1.7005761535921926E-2</v>
      </c>
      <c r="S133" s="211"/>
      <c r="T133" s="201">
        <f>VLOOKUP($D133,SP_1617,'2016_17'!$P$2,FALSE)</f>
        <v>260.93548469682378</v>
      </c>
      <c r="U133" s="201">
        <f>VLOOKUP($D133,SP_1617,'2016_17'!$G$2,FALSE)</f>
        <v>266.06211480315613</v>
      </c>
      <c r="V133" s="202">
        <f t="shared" si="181"/>
        <v>-1.9268546031535716E-2</v>
      </c>
      <c r="W133" s="211"/>
      <c r="X133" s="201">
        <f>VLOOKUP($AX133,SP_1516,'2015_16'!$AW$1,FALSE)</f>
        <v>268.91144783983373</v>
      </c>
      <c r="Y133" s="201">
        <f>VLOOKUP($AX133,SP_1516,'2015_16'!$Z$1,FALSE)</f>
        <v>282.9805167403174</v>
      </c>
      <c r="Z133" s="202">
        <f t="shared" si="182"/>
        <v>-4.9717447202891507E-2</v>
      </c>
      <c r="AA133" s="201"/>
      <c r="AB133" s="201">
        <f>VLOOKUP($AX133,SP_1415,'2014_15'!$BG$1,FALSE)</f>
        <v>280.64307785921125</v>
      </c>
      <c r="AC133" s="201">
        <f>VLOOKUP($AX133,SP_1415,'2014_15'!$AC$1,FALSE)</f>
        <v>291.50433736995518</v>
      </c>
      <c r="AD133" s="202">
        <f t="shared" si="183"/>
        <v>-3.7259341005824065E-2</v>
      </c>
      <c r="AE133" s="201"/>
      <c r="AF133" s="201">
        <f>VLOOKUP($AX133,SP_1314,'2013-14'!$AU$1,FALSE)</f>
        <v>287.07281959667017</v>
      </c>
      <c r="AG133" s="201">
        <f>VLOOKUP($AX133,SP_1314,'2013-14'!$W$1,FALSE)</f>
        <v>294.52721876983884</v>
      </c>
      <c r="AH133" s="202">
        <f t="shared" si="184"/>
        <v>-2.5309712305381149E-2</v>
      </c>
      <c r="AI133" s="201"/>
      <c r="AJ133" s="201">
        <f>VLOOKUP($AX133,SP_1213,'2012-13'!$AF$1,FALSE)</f>
        <v>294.1580451741217</v>
      </c>
      <c r="AK133" s="201">
        <f>VLOOKUP($AX133,SP_1213,'2012-13'!$R$1,FALSE)</f>
        <v>302.88838424675157</v>
      </c>
      <c r="AL133" s="202">
        <f t="shared" si="185"/>
        <v>-2.882361796191435E-2</v>
      </c>
      <c r="AM133" s="203"/>
      <c r="AN133" s="201">
        <f>VLOOKUP($AX133,SP_1112,'2011-12'!$AT$1,FALSE)</f>
        <v>306.4034440861796</v>
      </c>
      <c r="AO133" s="201">
        <f>VLOOKUP($AX133,SP_1112,'2011-12'!$AD$1,FALSE)</f>
        <v>328.2894310689</v>
      </c>
      <c r="AP133" s="202">
        <f t="shared" si="186"/>
        <v>-6.6666742549281288E-2</v>
      </c>
      <c r="AQ133" s="188"/>
      <c r="AR133" s="201"/>
      <c r="AS133" s="200"/>
      <c r="AX133" s="188" t="s">
        <v>512</v>
      </c>
      <c r="AY133" s="306">
        <f>VLOOKUP(A133,PopulationsOtherdata!$G$4:$M$441,6,FALSE)</f>
        <v>318152</v>
      </c>
    </row>
    <row r="134" spans="1:51" x14ac:dyDescent="0.25">
      <c r="A134" s="188"/>
      <c r="B134" s="217"/>
      <c r="C134" s="188"/>
      <c r="D134" s="188"/>
      <c r="E134" s="315"/>
      <c r="F134" s="214"/>
      <c r="G134" s="217"/>
      <c r="H134" s="201"/>
      <c r="I134" s="201"/>
      <c r="J134" s="481"/>
      <c r="K134" s="214"/>
      <c r="L134" s="201"/>
      <c r="M134" s="201"/>
      <c r="N134" s="481"/>
      <c r="O134" s="211"/>
      <c r="P134" s="201"/>
      <c r="Q134" s="201"/>
      <c r="R134" s="481"/>
      <c r="S134" s="211"/>
      <c r="T134" s="201"/>
      <c r="U134" s="201"/>
      <c r="V134" s="202"/>
      <c r="W134" s="211"/>
      <c r="X134" s="201"/>
      <c r="Y134" s="201"/>
      <c r="Z134" s="202"/>
      <c r="AA134" s="201"/>
      <c r="AB134" s="201"/>
      <c r="AC134" s="201"/>
      <c r="AD134" s="202"/>
      <c r="AE134" s="201"/>
      <c r="AF134" s="201"/>
      <c r="AG134" s="201"/>
      <c r="AH134" s="202"/>
      <c r="AI134" s="201"/>
      <c r="AJ134" s="201"/>
      <c r="AK134" s="201"/>
      <c r="AL134" s="202"/>
      <c r="AM134" s="203"/>
      <c r="AN134" s="201"/>
      <c r="AO134" s="201"/>
      <c r="AP134" s="202"/>
      <c r="AQ134" s="188"/>
      <c r="AR134" s="201"/>
      <c r="AS134" s="200"/>
      <c r="AX134" s="188"/>
      <c r="AY134" s="188"/>
    </row>
    <row r="135" spans="1:51" x14ac:dyDescent="0.25">
      <c r="A135" s="188" t="s">
        <v>516</v>
      </c>
      <c r="B135" s="217">
        <v>1</v>
      </c>
      <c r="C135" s="188">
        <v>1</v>
      </c>
      <c r="D135" s="188" t="s">
        <v>517</v>
      </c>
      <c r="E135" s="534">
        <f t="shared" ref="E135:E139" si="187">+AN135-AO135+AJ135-AK135+AF135-AG135+AB135-AC135+X135-Y135+T135-U135+P135-Q135+L135-M135+H135-I135</f>
        <v>-98.912417831604131</v>
      </c>
      <c r="F135" s="504">
        <f t="shared" ref="F135:F139" si="188">((100*(1+AP135)*(1+AL135)*(1+AH135)*(1+AD135)*(1+Z135)*(1+V135)*(1+R135)*(1+N135)*(1+J135)-100)/100)</f>
        <v>-0.28233583709438548</v>
      </c>
      <c r="G135" s="217">
        <v>1</v>
      </c>
      <c r="H135" s="201">
        <f>VLOOKUP($A135,SP_1920,'2019_20'!$K$3,FALSE)</f>
        <v>252.9769429883564</v>
      </c>
      <c r="I135" s="201">
        <f>VLOOKUP($A135,SP_1920,'2019_20'!$C$3,FALSE)</f>
        <v>246.63737029597695</v>
      </c>
      <c r="J135" s="481">
        <f t="shared" ref="J135:J139" si="189">+H135/I135-1</f>
        <v>2.5704023217453464E-2</v>
      </c>
      <c r="K135" s="415"/>
      <c r="L135" s="201">
        <f>VLOOKUP($A135,SP_201819,'2018_19'!$K$3,FALSE)</f>
        <v>246.63737029597695</v>
      </c>
      <c r="M135" s="201">
        <f>VLOOKUP($A135,SP_201819,'2018_19'!$C$3,FALSE)</f>
        <v>242.81897415192321</v>
      </c>
      <c r="N135" s="481">
        <f t="shared" ref="N135:N139" si="190">+L135/M135-1</f>
        <v>1.5725279119516822E-2</v>
      </c>
      <c r="O135" s="211"/>
      <c r="P135" s="201">
        <f>VLOOKUP($A135,SP_1718,'2017_18'!$M$2,FALSE)</f>
        <v>242.81897415192321</v>
      </c>
      <c r="Q135" s="201">
        <f>VLOOKUP($A135,SP_1718,'2017_18'!$C$2,FALSE)</f>
        <v>246.60848247388509</v>
      </c>
      <c r="R135" s="481">
        <f t="shared" ref="R135:R139" si="191">+P135/Q135-1</f>
        <v>-1.536649625327946E-2</v>
      </c>
      <c r="S135" s="211"/>
      <c r="T135" s="201">
        <f>VLOOKUP($D135,SP_1617,'2016_17'!$P$2,FALSE)</f>
        <v>246.60848247388509</v>
      </c>
      <c r="U135" s="201">
        <f>VLOOKUP($D135,SP_1617,'2016_17'!$G$2,FALSE)</f>
        <v>257.36716134363513</v>
      </c>
      <c r="V135" s="202">
        <f t="shared" ref="V135:V139" si="192">+T135/U135-1</f>
        <v>-4.1802842342365198E-2</v>
      </c>
      <c r="W135" s="211"/>
      <c r="X135" s="201">
        <f>VLOOKUP($AX135,SP_1516,'2015_16'!$AW$1,FALSE)</f>
        <v>259.54011153360153</v>
      </c>
      <c r="Y135" s="201">
        <f>VLOOKUP($AX135,SP_1516,'2015_16'!$Z$1,FALSE)</f>
        <v>287.59489195052549</v>
      </c>
      <c r="Z135" s="202">
        <f t="shared" ref="Z135:Z139" si="193">+X135/Y135-1</f>
        <v>-9.7549647793293115E-2</v>
      </c>
      <c r="AA135" s="201"/>
      <c r="AB135" s="201">
        <f>VLOOKUP($AX135,SP_1415,'2014_15'!$BG$1,FALSE)</f>
        <v>281.62546508104219</v>
      </c>
      <c r="AC135" s="201">
        <f>VLOOKUP($AX135,SP_1415,'2014_15'!$AC$1,FALSE)</f>
        <v>300.82742721488319</v>
      </c>
      <c r="AD135" s="202">
        <f t="shared" ref="AD135:AD139" si="194">+AB135/AC135-1</f>
        <v>-6.3830490163800491E-2</v>
      </c>
      <c r="AE135" s="201"/>
      <c r="AF135" s="201">
        <f>VLOOKUP($AX135,SP_1314,'2013-14'!$AU$1,FALSE)</f>
        <v>295.64251322799942</v>
      </c>
      <c r="AG135" s="201">
        <f>VLOOKUP($AX135,SP_1314,'2013-14'!$W$1,FALSE)</f>
        <v>297.95867477029947</v>
      </c>
      <c r="AH135" s="202">
        <f t="shared" ref="AH135:AH139" si="195">+AF135/AG135-1</f>
        <v>-7.7734321515747773E-3</v>
      </c>
      <c r="AI135" s="201"/>
      <c r="AJ135" s="201">
        <f>VLOOKUP($AX135,SP_1213,'2012-13'!$AF$1,FALSE)</f>
        <v>300.49953952253571</v>
      </c>
      <c r="AK135" s="201">
        <f>VLOOKUP($AX135,SP_1213,'2012-13'!$R$1,FALSE)</f>
        <v>312.94198336915662</v>
      </c>
      <c r="AL135" s="202">
        <f t="shared" ref="AL135:AL139" si="196">+AJ135/AK135-1</f>
        <v>-3.9759586466042829E-2</v>
      </c>
      <c r="AM135" s="203"/>
      <c r="AN135" s="201">
        <f>VLOOKUP($AX135,SP_1112,'2011-12'!$AT$1,FALSE)</f>
        <v>317.16678163083463</v>
      </c>
      <c r="AO135" s="201">
        <f>VLOOKUP($AX135,SP_1112,'2011-12'!$AD$1,FALSE)</f>
        <v>349.67363316747412</v>
      </c>
      <c r="AP135" s="202">
        <f t="shared" ref="AP135:AP139" si="197">+AN135/AO135-1</f>
        <v>-9.2963404881804546E-2</v>
      </c>
      <c r="AQ135" s="188"/>
      <c r="AR135" s="201"/>
      <c r="AS135" s="200"/>
      <c r="AX135" s="188" t="s">
        <v>516</v>
      </c>
      <c r="AY135" s="306">
        <f>VLOOKUP(A135,PopulationsOtherdata!$G$4:$M$441,6,FALSE)</f>
        <v>310877</v>
      </c>
    </row>
    <row r="136" spans="1:51" x14ac:dyDescent="0.25">
      <c r="A136" s="188" t="s">
        <v>534</v>
      </c>
      <c r="B136" s="217">
        <v>1</v>
      </c>
      <c r="C136" s="188">
        <v>1</v>
      </c>
      <c r="D136" s="188" t="s">
        <v>535</v>
      </c>
      <c r="E136" s="534">
        <f t="shared" si="187"/>
        <v>-29.190884631918578</v>
      </c>
      <c r="F136" s="504">
        <f t="shared" si="188"/>
        <v>-0.17523194487089497</v>
      </c>
      <c r="G136" s="217"/>
      <c r="H136" s="201">
        <f>VLOOKUP($A136,SP_1920,'2019_20'!$K$3,FALSE)</f>
        <v>139.32632664113572</v>
      </c>
      <c r="I136" s="201">
        <f>VLOOKUP($A136,SP_1920,'2019_20'!$C$3,FALSE)</f>
        <v>135.73364197417982</v>
      </c>
      <c r="J136" s="481">
        <f t="shared" si="189"/>
        <v>2.646863824400536E-2</v>
      </c>
      <c r="K136" s="415"/>
      <c r="L136" s="201">
        <f>VLOOKUP($A136,SP_201819,'2018_19'!$K$3,FALSE)</f>
        <v>135.73364197417982</v>
      </c>
      <c r="M136" s="201">
        <f>VLOOKUP($A136,SP_201819,'2018_19'!$C$3,FALSE)</f>
        <v>134.53330130077859</v>
      </c>
      <c r="N136" s="481">
        <f t="shared" si="190"/>
        <v>8.9222568820905845E-3</v>
      </c>
      <c r="O136" s="211"/>
      <c r="P136" s="201">
        <f>VLOOKUP($A136,SP_1718,'2017_18'!$M$2,FALSE)</f>
        <v>134.53330130077859</v>
      </c>
      <c r="Q136" s="201">
        <f>VLOOKUP($A136,SP_1718,'2017_18'!$C$2,FALSE)</f>
        <v>136.88220340818012</v>
      </c>
      <c r="R136" s="481">
        <f t="shared" si="191"/>
        <v>-1.7160025546908764E-2</v>
      </c>
      <c r="S136" s="211"/>
      <c r="T136" s="201">
        <f>VLOOKUP($D136,SP_1617,'2016_17'!$P$2,FALSE)</f>
        <v>136.88220340818012</v>
      </c>
      <c r="U136" s="201">
        <f>VLOOKUP($D136,SP_1617,'2016_17'!$G$2,FALSE)</f>
        <v>139.57711943789232</v>
      </c>
      <c r="V136" s="202">
        <f t="shared" si="192"/>
        <v>-1.9307720639064829E-2</v>
      </c>
      <c r="W136" s="211"/>
      <c r="X136" s="201">
        <f>VLOOKUP($AX136,SP_1516,'2015_16'!$AW$1,FALSE)</f>
        <v>140.89405608634365</v>
      </c>
      <c r="Y136" s="201">
        <f>VLOOKUP($AX136,SP_1516,'2015_16'!$Z$1,FALSE)</f>
        <v>150.25302883469604</v>
      </c>
      <c r="Z136" s="202">
        <f t="shared" si="193"/>
        <v>-6.2288080452932881E-2</v>
      </c>
      <c r="AA136" s="201"/>
      <c r="AB136" s="201">
        <f>VLOOKUP($AX136,SP_1415,'2014_15'!$BG$1,FALSE)</f>
        <v>149.18205708300462</v>
      </c>
      <c r="AC136" s="201">
        <f>VLOOKUP($AX136,SP_1415,'2014_15'!$AC$1,FALSE)</f>
        <v>155.51952281851419</v>
      </c>
      <c r="AD136" s="202">
        <f t="shared" si="194"/>
        <v>-4.0750290514363074E-2</v>
      </c>
      <c r="AE136" s="201"/>
      <c r="AF136" s="201">
        <f>VLOOKUP($AX136,SP_1314,'2013-14'!$AU$1,FALSE)</f>
        <v>151.11149534899556</v>
      </c>
      <c r="AG136" s="201">
        <f>VLOOKUP($AX136,SP_1314,'2013-14'!$W$1,FALSE)</f>
        <v>151.33333391806565</v>
      </c>
      <c r="AH136" s="202">
        <f t="shared" si="195"/>
        <v>-1.4658936225524499E-3</v>
      </c>
      <c r="AI136" s="201"/>
      <c r="AJ136" s="201">
        <f>VLOOKUP($AX136,SP_1213,'2012-13'!$AF$1,FALSE)</f>
        <v>148.02362825363701</v>
      </c>
      <c r="AK136" s="201">
        <f>VLOOKUP($AX136,SP_1213,'2012-13'!$R$1,FALSE)</f>
        <v>152.23643252040952</v>
      </c>
      <c r="AL136" s="202">
        <f t="shared" si="196"/>
        <v>-2.7672773179361787E-2</v>
      </c>
      <c r="AM136" s="203"/>
      <c r="AN136" s="201">
        <f>VLOOKUP($AX136,SP_1112,'2011-12'!$AT$1,FALSE)</f>
        <v>154.61930571548356</v>
      </c>
      <c r="AO136" s="201">
        <f>VLOOKUP($AX136,SP_1112,'2011-12'!$AD$1,FALSE)</f>
        <v>163.42831623094099</v>
      </c>
      <c r="AP136" s="202">
        <f t="shared" si="197"/>
        <v>-5.3901372287342153E-2</v>
      </c>
      <c r="AQ136" s="188"/>
      <c r="AR136" s="201"/>
      <c r="AS136" s="200"/>
      <c r="AX136" s="188" t="s">
        <v>534</v>
      </c>
      <c r="AY136" s="306">
        <f>VLOOKUP(A136,PopulationsOtherdata!$G$4:$M$441,6,FALSE)</f>
        <v>189458</v>
      </c>
    </row>
    <row r="137" spans="1:51" x14ac:dyDescent="0.25">
      <c r="A137" s="188" t="s">
        <v>536</v>
      </c>
      <c r="B137" s="217">
        <v>1</v>
      </c>
      <c r="C137" s="188">
        <v>1</v>
      </c>
      <c r="D137" s="188" t="s">
        <v>537</v>
      </c>
      <c r="E137" s="534">
        <f t="shared" si="187"/>
        <v>-53.343123164903943</v>
      </c>
      <c r="F137" s="504">
        <f t="shared" si="188"/>
        <v>-0.21996023540800422</v>
      </c>
      <c r="G137" s="217">
        <v>1</v>
      </c>
      <c r="H137" s="201">
        <f>VLOOKUP($A137,SP_1920,'2019_20'!$K$3,FALSE)</f>
        <v>191.38497302242979</v>
      </c>
      <c r="I137" s="201">
        <f>VLOOKUP($A137,SP_1920,'2019_20'!$C$3,FALSE)</f>
        <v>186.49386143920236</v>
      </c>
      <c r="J137" s="481">
        <f t="shared" si="189"/>
        <v>2.6226662612280904E-2</v>
      </c>
      <c r="K137" s="415"/>
      <c r="L137" s="201">
        <f>VLOOKUP($A137,SP_201819,'2018_19'!$K$3,FALSE)</f>
        <v>186.49386143920236</v>
      </c>
      <c r="M137" s="201">
        <f>VLOOKUP($A137,SP_201819,'2018_19'!$C$3,FALSE)</f>
        <v>184.09881597221218</v>
      </c>
      <c r="N137" s="481">
        <f t="shared" si="190"/>
        <v>1.3009564751093716E-2</v>
      </c>
      <c r="O137" s="211"/>
      <c r="P137" s="201">
        <f>VLOOKUP($A137,SP_1718,'2017_18'!$M$2,FALSE)</f>
        <v>184.09881597221218</v>
      </c>
      <c r="Q137" s="201">
        <f>VLOOKUP($A137,SP_1718,'2017_18'!$C$2,FALSE)</f>
        <v>186.31807770350849</v>
      </c>
      <c r="R137" s="481">
        <f t="shared" si="191"/>
        <v>-1.1911145491892983E-2</v>
      </c>
      <c r="S137" s="211"/>
      <c r="T137" s="201">
        <f>VLOOKUP($D137,SP_1617,'2016_17'!$P$2,FALSE)</f>
        <v>186.31807770350849</v>
      </c>
      <c r="U137" s="201">
        <f>VLOOKUP($D137,SP_1617,'2016_17'!$G$2,FALSE)</f>
        <v>193.71794609683815</v>
      </c>
      <c r="V137" s="202">
        <f t="shared" si="192"/>
        <v>-3.8199188781562476E-2</v>
      </c>
      <c r="W137" s="211"/>
      <c r="X137" s="201">
        <f>VLOOKUP($AX137,SP_1516,'2015_16'!$AW$1,FALSE)</f>
        <v>194.3939133811968</v>
      </c>
      <c r="Y137" s="201">
        <f>VLOOKUP($AX137,SP_1516,'2015_16'!$Z$1,FALSE)</f>
        <v>210.58165827999579</v>
      </c>
      <c r="Z137" s="202">
        <f t="shared" si="193"/>
        <v>-7.6871580511894688E-2</v>
      </c>
      <c r="AA137" s="201"/>
      <c r="AB137" s="201">
        <f>VLOOKUP($AX137,SP_1415,'2014_15'!$BG$1,FALSE)</f>
        <v>208.39525499154627</v>
      </c>
      <c r="AC137" s="201">
        <f>VLOOKUP($AX137,SP_1415,'2014_15'!$AC$1,FALSE)</f>
        <v>219.29231089780302</v>
      </c>
      <c r="AD137" s="202">
        <f t="shared" si="194"/>
        <v>-4.9691919710468602E-2</v>
      </c>
      <c r="AE137" s="201"/>
      <c r="AF137" s="201">
        <f>VLOOKUP($AX137,SP_1314,'2013-14'!$AU$1,FALSE)</f>
        <v>211.85298317545369</v>
      </c>
      <c r="AG137" s="201">
        <f>VLOOKUP($AX137,SP_1314,'2013-14'!$W$1,FALSE)</f>
        <v>217.04045540892963</v>
      </c>
      <c r="AH137" s="202">
        <f t="shared" si="195"/>
        <v>-2.390094613330096E-2</v>
      </c>
      <c r="AI137" s="201"/>
      <c r="AJ137" s="201">
        <f>VLOOKUP($AX137,SP_1213,'2012-13'!$AF$1,FALSE)</f>
        <v>219.60522067048012</v>
      </c>
      <c r="AK137" s="201">
        <f>VLOOKUP($AX137,SP_1213,'2012-13'!$R$1,FALSE)</f>
        <v>225.17640258831625</v>
      </c>
      <c r="AL137" s="202">
        <f t="shared" si="196"/>
        <v>-2.4741410972897393E-2</v>
      </c>
      <c r="AM137" s="203"/>
      <c r="AN137" s="201">
        <f>VLOOKUP($AX137,SP_1112,'2011-12'!$AT$1,FALSE)</f>
        <v>228.20238849872524</v>
      </c>
      <c r="AO137" s="201">
        <f>VLOOKUP($AX137,SP_1112,'2011-12'!$AD$1,FALSE)</f>
        <v>241.36908363285301</v>
      </c>
      <c r="AP137" s="202">
        <f t="shared" si="197"/>
        <v>-5.4550048150141972E-2</v>
      </c>
      <c r="AQ137" s="188"/>
      <c r="AR137" s="201"/>
      <c r="AS137" s="200"/>
      <c r="AX137" s="188" t="s">
        <v>536</v>
      </c>
      <c r="AY137" s="306">
        <f>VLOOKUP(A137,PopulationsOtherdata!$G$4:$M$441,6,FALSE)</f>
        <v>261024</v>
      </c>
    </row>
    <row r="138" spans="1:51" x14ac:dyDescent="0.25">
      <c r="A138" s="188" t="s">
        <v>538</v>
      </c>
      <c r="B138" s="217">
        <v>1</v>
      </c>
      <c r="C138" s="188">
        <v>1</v>
      </c>
      <c r="D138" s="188" t="s">
        <v>539</v>
      </c>
      <c r="E138" s="534">
        <f t="shared" si="187"/>
        <v>-11.046677915402782</v>
      </c>
      <c r="F138" s="504">
        <f t="shared" si="188"/>
        <v>-9.8634076365505197E-2</v>
      </c>
      <c r="G138" s="217"/>
      <c r="H138" s="201">
        <f>VLOOKUP($A138,SP_1920,'2019_20'!$K$3,FALSE)</f>
        <v>101.83868469838683</v>
      </c>
      <c r="I138" s="201">
        <f>VLOOKUP($A138,SP_1920,'2019_20'!$C$3,FALSE)</f>
        <v>98.792574193312859</v>
      </c>
      <c r="J138" s="481">
        <f t="shared" si="189"/>
        <v>3.0833395424169074E-2</v>
      </c>
      <c r="K138" s="415"/>
      <c r="L138" s="201">
        <f>VLOOKUP($A138,SP_201819,'2018_19'!$K$3,FALSE)</f>
        <v>98.792574193312859</v>
      </c>
      <c r="M138" s="201">
        <f>VLOOKUP($A138,SP_201819,'2018_19'!$C$3,FALSE)</f>
        <v>98.244708544347986</v>
      </c>
      <c r="N138" s="481">
        <f t="shared" si="190"/>
        <v>5.5765410380097524E-3</v>
      </c>
      <c r="O138" s="211"/>
      <c r="P138" s="201">
        <f>VLOOKUP($A138,SP_1718,'2017_18'!$M$2,FALSE)</f>
        <v>98.244708544347986</v>
      </c>
      <c r="Q138" s="201">
        <f>VLOOKUP($A138,SP_1718,'2017_18'!$C$2,FALSE)</f>
        <v>99.581068231204981</v>
      </c>
      <c r="R138" s="481">
        <f t="shared" si="191"/>
        <v>-1.3419816744225543E-2</v>
      </c>
      <c r="S138" s="211"/>
      <c r="T138" s="201">
        <f>VLOOKUP($D138,SP_1617,'2016_17'!$P$2,FALSE)</f>
        <v>99.581068231204981</v>
      </c>
      <c r="U138" s="201">
        <f>VLOOKUP($D138,SP_1617,'2016_17'!$G$2,FALSE)</f>
        <v>101.14804901529874</v>
      </c>
      <c r="V138" s="202">
        <f t="shared" si="192"/>
        <v>-1.5491952631303318E-2</v>
      </c>
      <c r="W138" s="211"/>
      <c r="X138" s="201">
        <f>VLOOKUP($AX138,SP_1516,'2015_16'!$AW$1,FALSE)</f>
        <v>101.81174635632988</v>
      </c>
      <c r="Y138" s="201">
        <f>VLOOKUP($AX138,SP_1516,'2015_16'!$Z$1,FALSE)</f>
        <v>105.21408091983646</v>
      </c>
      <c r="Z138" s="202">
        <f t="shared" si="193"/>
        <v>-3.233725499250284E-2</v>
      </c>
      <c r="AA138" s="201"/>
      <c r="AB138" s="201">
        <f>VLOOKUP($AX138,SP_1415,'2014_15'!$BG$1,FALSE)</f>
        <v>103.92840746519165</v>
      </c>
      <c r="AC138" s="201">
        <f>VLOOKUP($AX138,SP_1415,'2014_15'!$AC$1,FALSE)</f>
        <v>105.94554610599066</v>
      </c>
      <c r="AD138" s="202">
        <f t="shared" si="194"/>
        <v>-1.9039390658112332E-2</v>
      </c>
      <c r="AE138" s="201"/>
      <c r="AF138" s="201">
        <f>VLOOKUP($AX138,SP_1314,'2013-14'!$AU$1,FALSE)</f>
        <v>104.11889185340178</v>
      </c>
      <c r="AG138" s="201">
        <f>VLOOKUP($AX138,SP_1314,'2013-14'!$W$1,FALSE)</f>
        <v>106.74555662338508</v>
      </c>
      <c r="AH138" s="202">
        <f t="shared" si="195"/>
        <v>-2.4606783205511684E-2</v>
      </c>
      <c r="AI138" s="201"/>
      <c r="AJ138" s="201">
        <f>VLOOKUP($AX138,SP_1213,'2012-13'!$AF$1,FALSE)</f>
        <v>107.08637964105903</v>
      </c>
      <c r="AK138" s="201">
        <f>VLOOKUP($AX138,SP_1213,'2012-13'!$R$1,FALSE)</f>
        <v>108.50582979256453</v>
      </c>
      <c r="AL138" s="202">
        <f t="shared" si="196"/>
        <v>-1.3081786980654653E-2</v>
      </c>
      <c r="AM138" s="203"/>
      <c r="AN138" s="201">
        <f>VLOOKUP($AX138,SP_1112,'2011-12'!$AT$1,FALSE)</f>
        <v>109.83865651370854</v>
      </c>
      <c r="AO138" s="201">
        <f>VLOOKUP($AX138,SP_1112,'2011-12'!$AD$1,FALSE)</f>
        <v>112.11038198640502</v>
      </c>
      <c r="AP138" s="202">
        <f t="shared" si="197"/>
        <v>-2.0263292591153226E-2</v>
      </c>
      <c r="AQ138" s="188"/>
      <c r="AR138" s="201"/>
      <c r="AS138" s="200"/>
      <c r="AX138" s="188" t="s">
        <v>538</v>
      </c>
      <c r="AY138" s="306">
        <f>VLOOKUP(A138,PopulationsOtherdata!$G$4:$M$441,6,FALSE)</f>
        <v>151184</v>
      </c>
    </row>
    <row r="139" spans="1:51" x14ac:dyDescent="0.25">
      <c r="A139" s="188" t="s">
        <v>540</v>
      </c>
      <c r="B139" s="217">
        <v>1</v>
      </c>
      <c r="C139" s="188">
        <v>1</v>
      </c>
      <c r="D139" s="188" t="s">
        <v>541</v>
      </c>
      <c r="E139" s="534">
        <f t="shared" si="187"/>
        <v>-45.725004549894322</v>
      </c>
      <c r="F139" s="504">
        <f t="shared" si="188"/>
        <v>-0.24012382055223142</v>
      </c>
      <c r="G139" s="217">
        <v>1</v>
      </c>
      <c r="H139" s="201">
        <f>VLOOKUP($A139,SP_1920,'2019_20'!$K$3,FALSE)</f>
        <v>145.65135804572026</v>
      </c>
      <c r="I139" s="201">
        <f>VLOOKUP($A139,SP_1920,'2019_20'!$C$3,FALSE)</f>
        <v>142.41445944505844</v>
      </c>
      <c r="J139" s="481">
        <f t="shared" si="189"/>
        <v>2.2728721600846713E-2</v>
      </c>
      <c r="K139" s="415"/>
      <c r="L139" s="201">
        <f>VLOOKUP($A139,SP_201819,'2018_19'!$K$3,FALSE)</f>
        <v>142.41445944505844</v>
      </c>
      <c r="M139" s="201">
        <f>VLOOKUP($A139,SP_201819,'2018_19'!$C$3,FALSE)</f>
        <v>140.64626322527531</v>
      </c>
      <c r="N139" s="481">
        <f t="shared" si="190"/>
        <v>1.2571938843131569E-2</v>
      </c>
      <c r="O139" s="211"/>
      <c r="P139" s="201">
        <f>VLOOKUP($A139,SP_1718,'2017_18'!$M$2,FALSE)</f>
        <v>140.64626322527531</v>
      </c>
      <c r="Q139" s="201">
        <f>VLOOKUP($A139,SP_1718,'2017_18'!$C$2,FALSE)</f>
        <v>143.31068492259581</v>
      </c>
      <c r="R139" s="481">
        <f t="shared" si="191"/>
        <v>-1.8591926336543607E-2</v>
      </c>
      <c r="S139" s="211"/>
      <c r="T139" s="201">
        <f>VLOOKUP($D139,SP_1617,'2016_17'!$P$2,FALSE)</f>
        <v>143.31068492259581</v>
      </c>
      <c r="U139" s="201">
        <f>VLOOKUP($D139,SP_1617,'2016_17'!$G$2,FALSE)</f>
        <v>149.66268772862642</v>
      </c>
      <c r="V139" s="202">
        <f t="shared" si="192"/>
        <v>-4.2442127042033873E-2</v>
      </c>
      <c r="W139" s="211"/>
      <c r="X139" s="201">
        <f>VLOOKUP($AX139,SP_1516,'2015_16'!$AW$1,FALSE)</f>
        <v>150.31137002956507</v>
      </c>
      <c r="Y139" s="201">
        <f>VLOOKUP($AX139,SP_1516,'2015_16'!$Z$1,FALSE)</f>
        <v>162.93526934526315</v>
      </c>
      <c r="Z139" s="202">
        <f t="shared" si="193"/>
        <v>-7.7478003175284194E-2</v>
      </c>
      <c r="AA139" s="201"/>
      <c r="AB139" s="201">
        <f>VLOOKUP($AX139,SP_1415,'2014_15'!$BG$1,FALSE)</f>
        <v>160.93566122904366</v>
      </c>
      <c r="AC139" s="201">
        <f>VLOOKUP($AX139,SP_1415,'2014_15'!$AC$1,FALSE)</f>
        <v>170.45033177140749</v>
      </c>
      <c r="AD139" s="202">
        <f t="shared" si="194"/>
        <v>-5.582078042021088E-2</v>
      </c>
      <c r="AE139" s="201"/>
      <c r="AF139" s="201">
        <f>VLOOKUP($AX139,SP_1314,'2013-14'!$AU$1,FALSE)</f>
        <v>167.15499212191216</v>
      </c>
      <c r="AG139" s="201">
        <f>VLOOKUP($AX139,SP_1314,'2013-14'!$W$1,FALSE)</f>
        <v>171.10996143893004</v>
      </c>
      <c r="AH139" s="202">
        <f t="shared" si="195"/>
        <v>-2.3113612344711099E-2</v>
      </c>
      <c r="AI139" s="201"/>
      <c r="AJ139" s="201">
        <f>VLOOKUP($AX139,SP_1213,'2012-13'!$AF$1,FALSE)</f>
        <v>172.26810900819967</v>
      </c>
      <c r="AK139" s="201">
        <f>VLOOKUP($AX139,SP_1213,'2012-13'!$R$1,FALSE)</f>
        <v>177.38073669006218</v>
      </c>
      <c r="AL139" s="202">
        <f t="shared" si="196"/>
        <v>-2.8822902516161153E-2</v>
      </c>
      <c r="AM139" s="203"/>
      <c r="AN139" s="201">
        <f>VLOOKUP($AX139,SP_1112,'2011-12'!$AT$1,FALSE)</f>
        <v>180.05836894906514</v>
      </c>
      <c r="AO139" s="201">
        <f>VLOOKUP($AX139,SP_1112,'2011-12'!$AD$1,FALSE)</f>
        <v>190.56587695911099</v>
      </c>
      <c r="AP139" s="202">
        <f t="shared" si="197"/>
        <v>-5.5138454888754351E-2</v>
      </c>
      <c r="AQ139" s="188"/>
      <c r="AR139" s="201"/>
      <c r="AS139" s="200"/>
      <c r="AX139" s="188" t="s">
        <v>540</v>
      </c>
      <c r="AY139" s="306">
        <f>VLOOKUP(A139,PopulationsOtherdata!$G$4:$M$441,6,FALSE)</f>
        <v>208889</v>
      </c>
    </row>
    <row r="140" spans="1:51" x14ac:dyDescent="0.25">
      <c r="A140" s="188"/>
      <c r="B140" s="217"/>
      <c r="C140" s="188"/>
      <c r="D140" s="188"/>
      <c r="E140" s="315"/>
      <c r="F140" s="214"/>
      <c r="G140" s="217"/>
      <c r="H140" s="201"/>
      <c r="I140" s="201"/>
      <c r="J140" s="481"/>
      <c r="K140" s="214"/>
      <c r="L140" s="201"/>
      <c r="M140" s="201"/>
      <c r="N140" s="481"/>
      <c r="O140" s="211"/>
      <c r="P140" s="201"/>
      <c r="Q140" s="201"/>
      <c r="R140" s="481"/>
      <c r="S140" s="211"/>
      <c r="T140" s="201"/>
      <c r="U140" s="201"/>
      <c r="V140" s="202"/>
      <c r="W140" s="211"/>
      <c r="X140" s="201"/>
      <c r="Y140" s="201"/>
      <c r="Z140" s="202"/>
      <c r="AA140" s="201"/>
      <c r="AB140" s="201"/>
      <c r="AC140" s="201"/>
      <c r="AD140" s="202"/>
      <c r="AE140" s="201"/>
      <c r="AF140" s="201"/>
      <c r="AG140" s="201"/>
      <c r="AH140" s="202"/>
      <c r="AI140" s="201"/>
      <c r="AJ140" s="201"/>
      <c r="AK140" s="201"/>
      <c r="AL140" s="202"/>
      <c r="AM140" s="203"/>
      <c r="AN140" s="201"/>
      <c r="AO140" s="201"/>
      <c r="AP140" s="202"/>
      <c r="AQ140" s="188"/>
      <c r="AR140" s="201"/>
      <c r="AS140" s="200"/>
      <c r="AX140" s="188"/>
      <c r="AY140" s="188"/>
    </row>
    <row r="141" spans="1:51" x14ac:dyDescent="0.25">
      <c r="A141" s="188" t="s">
        <v>546</v>
      </c>
      <c r="B141" s="217">
        <v>1</v>
      </c>
      <c r="C141" s="188">
        <v>1</v>
      </c>
      <c r="D141" s="188" t="s">
        <v>547</v>
      </c>
      <c r="E141" s="534">
        <f t="shared" ref="E141:E145" si="198">+AN141-AO141+AJ141-AK141+AF141-AG141+AB141-AC141+X141-Y141+T141-U141+P141-Q141+L141-M141+H141-I141</f>
        <v>-27.264450482015036</v>
      </c>
      <c r="F141" s="504">
        <f t="shared" ref="F141:F145" si="199">((100*(1+AP141)*(1+AL141)*(1+AH141)*(1+AD141)*(1+Z141)*(1+V141)*(1+R141)*(1+N141)*(1+J141)-100)/100)</f>
        <v>-0.18420221424853039</v>
      </c>
      <c r="G141" s="217"/>
      <c r="H141" s="201">
        <f>VLOOKUP($A141,SP_1920,'2019_20'!$K$3,FALSE)</f>
        <v>124.51079198458557</v>
      </c>
      <c r="I141" s="201">
        <f>VLOOKUP($A141,SP_1920,'2019_20'!$C$3,FALSE)</f>
        <v>121.60190102777082</v>
      </c>
      <c r="J141" s="481">
        <f t="shared" ref="J141:J145" si="200">+H141/I141-1</f>
        <v>2.3921426657223188E-2</v>
      </c>
      <c r="K141" s="415"/>
      <c r="L141" s="201">
        <f>VLOOKUP($A141,SP_201819,'2018_19'!$K$3,FALSE)</f>
        <v>121.60190102777082</v>
      </c>
      <c r="M141" s="201">
        <f>VLOOKUP($A141,SP_201819,'2018_19'!$C$3,FALSE)</f>
        <v>121.59457190172429</v>
      </c>
      <c r="N141" s="481">
        <f t="shared" ref="N141:N145" si="201">+L141/M141-1</f>
        <v>6.027510876438491E-5</v>
      </c>
      <c r="O141" s="211"/>
      <c r="P141" s="201">
        <f>VLOOKUP($A141,SP_1718,'2017_18'!$M$2,FALSE)</f>
        <v>121.59457190172429</v>
      </c>
      <c r="Q141" s="201">
        <f>VLOOKUP($A141,SP_1718,'2017_18'!$C$2,FALSE)</f>
        <v>122.46993809555006</v>
      </c>
      <c r="R141" s="481">
        <f t="shared" ref="R141:R145" si="202">+P141/Q141-1</f>
        <v>-7.1476005249779817E-3</v>
      </c>
      <c r="S141" s="211"/>
      <c r="T141" s="201">
        <f>VLOOKUP($D141,SP_1617,'2016_17'!$P$2,FALSE)</f>
        <v>122.46993809555006</v>
      </c>
      <c r="U141" s="201">
        <f>VLOOKUP($D141,SP_1617,'2016_17'!$G$2,FALSE)</f>
        <v>125.07997140277865</v>
      </c>
      <c r="V141" s="202">
        <f t="shared" ref="V141:V145" si="203">+T141/U141-1</f>
        <v>-2.0866916405215985E-2</v>
      </c>
      <c r="W141" s="211"/>
      <c r="X141" s="201">
        <f>VLOOKUP($AX141,SP_1516,'2015_16'!$AW$1,FALSE)</f>
        <v>124.25439242259257</v>
      </c>
      <c r="Y141" s="201">
        <f>VLOOKUP($AX141,SP_1516,'2015_16'!$Z$1,FALSE)</f>
        <v>131.36584740989105</v>
      </c>
      <c r="Z141" s="202">
        <f t="shared" ref="Z141:Z145" si="204">+X141/Y141-1</f>
        <v>-5.4134732333504743E-2</v>
      </c>
      <c r="AA141" s="201"/>
      <c r="AB141" s="201">
        <f>VLOOKUP($AX141,SP_1415,'2014_15'!$BG$1,FALSE)</f>
        <v>129.30585570834714</v>
      </c>
      <c r="AC141" s="201">
        <f>VLOOKUP($AX141,SP_1415,'2014_15'!$AC$1,FALSE)</f>
        <v>133.89546392095178</v>
      </c>
      <c r="AD141" s="202">
        <f t="shared" ref="AD141:AD145" si="205">+AB141/AC141-1</f>
        <v>-3.4277548157376159E-2</v>
      </c>
      <c r="AE141" s="201"/>
      <c r="AF141" s="201">
        <f>VLOOKUP($AX141,SP_1314,'2013-14'!$AU$1,FALSE)</f>
        <v>130.4757806123603</v>
      </c>
      <c r="AG141" s="201">
        <f>VLOOKUP($AX141,SP_1314,'2013-14'!$W$1,FALSE)</f>
        <v>134.07409081846342</v>
      </c>
      <c r="AH141" s="202">
        <f t="shared" ref="AH141:AH145" si="206">+AF141/AG141-1</f>
        <v>-2.6838221942338092E-2</v>
      </c>
      <c r="AI141" s="201"/>
      <c r="AJ141" s="201">
        <f>VLOOKUP($AX141,SP_1213,'2012-13'!$AF$1,FALSE)</f>
        <v>133.52431686890728</v>
      </c>
      <c r="AK141" s="201">
        <f>VLOOKUP($AX141,SP_1213,'2012-13'!$R$1,FALSE)</f>
        <v>137.7863597634117</v>
      </c>
      <c r="AL141" s="202">
        <f t="shared" ref="AL141:AL145" si="207">+AJ141/AK141-1</f>
        <v>-3.0932255571760714E-2</v>
      </c>
      <c r="AM141" s="203"/>
      <c r="AN141" s="201">
        <f>VLOOKUP($AX141,SP_1112,'2011-12'!$AT$1,FALSE)</f>
        <v>139.51687579194169</v>
      </c>
      <c r="AO141" s="201">
        <f>VLOOKUP($AX141,SP_1112,'2011-12'!$AD$1,FALSE)</f>
        <v>146.65073055525298</v>
      </c>
      <c r="AP141" s="202">
        <f t="shared" ref="AP141:AP145" si="208">+AN141/AO141-1</f>
        <v>-4.8645204400284192E-2</v>
      </c>
      <c r="AQ141" s="188"/>
      <c r="AR141" s="201"/>
      <c r="AS141" s="200"/>
      <c r="AX141" s="188" t="s">
        <v>546</v>
      </c>
      <c r="AY141" s="306">
        <f>VLOOKUP(A141,PopulationsOtherdata!$G$4:$M$441,6,FALSE)</f>
        <v>157319</v>
      </c>
    </row>
    <row r="142" spans="1:51" x14ac:dyDescent="0.25">
      <c r="A142" s="188" t="s">
        <v>550</v>
      </c>
      <c r="B142" s="217">
        <v>1</v>
      </c>
      <c r="C142" s="188">
        <v>1</v>
      </c>
      <c r="D142" s="188" t="s">
        <v>551</v>
      </c>
      <c r="E142" s="534">
        <f t="shared" si="198"/>
        <v>-40.289448948817267</v>
      </c>
      <c r="F142" s="504">
        <f t="shared" si="199"/>
        <v>-0.2637319597495531</v>
      </c>
      <c r="G142" s="217"/>
      <c r="H142" s="201">
        <f>VLOOKUP($A142,SP_1920,'2019_20'!$K$3,FALSE)</f>
        <v>113.51633308210614</v>
      </c>
      <c r="I142" s="201">
        <f>VLOOKUP($A142,SP_1920,'2019_20'!$C$3,FALSE)</f>
        <v>110.54160776981479</v>
      </c>
      <c r="J142" s="481">
        <f t="shared" si="200"/>
        <v>2.6910458173231344E-2</v>
      </c>
      <c r="K142" s="415"/>
      <c r="L142" s="201">
        <f>VLOOKUP($A142,SP_201819,'2018_19'!$K$3,FALSE)</f>
        <v>110.54160776981479</v>
      </c>
      <c r="M142" s="201">
        <f>VLOOKUP($A142,SP_201819,'2018_19'!$C$3,FALSE)</f>
        <v>108.85759446622109</v>
      </c>
      <c r="N142" s="481">
        <f t="shared" si="201"/>
        <v>1.5469874305519937E-2</v>
      </c>
      <c r="O142" s="211"/>
      <c r="P142" s="201">
        <f>VLOOKUP($A142,SP_1718,'2017_18'!$M$2,FALSE)</f>
        <v>108.85759446622109</v>
      </c>
      <c r="Q142" s="201">
        <f>VLOOKUP($A142,SP_1718,'2017_18'!$C$2,FALSE)</f>
        <v>110.10540758288015</v>
      </c>
      <c r="R142" s="481">
        <f t="shared" si="202"/>
        <v>-1.1332895850004299E-2</v>
      </c>
      <c r="S142" s="211"/>
      <c r="T142" s="201">
        <f>VLOOKUP($D142,SP_1617,'2016_17'!$P$2,FALSE)</f>
        <v>110.10540758288015</v>
      </c>
      <c r="U142" s="201">
        <f>VLOOKUP($D142,SP_1617,'2016_17'!$G$2,FALSE)</f>
        <v>114.98039760897267</v>
      </c>
      <c r="V142" s="202">
        <f t="shared" si="203"/>
        <v>-4.2398444669424995E-2</v>
      </c>
      <c r="W142" s="211"/>
      <c r="X142" s="201">
        <f>VLOOKUP($AX142,SP_1516,'2015_16'!$AW$1,FALSE)</f>
        <v>115.16098272967454</v>
      </c>
      <c r="Y142" s="201">
        <f>VLOOKUP($AX142,SP_1516,'2015_16'!$Z$1,FALSE)</f>
        <v>125.50002767222122</v>
      </c>
      <c r="Z142" s="202">
        <f t="shared" si="204"/>
        <v>-8.2382810062401113E-2</v>
      </c>
      <c r="AA142" s="201"/>
      <c r="AB142" s="201">
        <f>VLOOKUP($AX142,SP_1415,'2014_15'!$BG$1,FALSE)</f>
        <v>124.02338912316741</v>
      </c>
      <c r="AC142" s="201">
        <f>VLOOKUP($AX142,SP_1415,'2014_15'!$AC$1,FALSE)</f>
        <v>130.82198091683267</v>
      </c>
      <c r="AD142" s="202">
        <f t="shared" si="205"/>
        <v>-5.1968268222351122E-2</v>
      </c>
      <c r="AE142" s="201"/>
      <c r="AF142" s="201">
        <f>VLOOKUP($AX142,SP_1314,'2013-14'!$AU$1,FALSE)</f>
        <v>128.18761887840651</v>
      </c>
      <c r="AG142" s="201">
        <f>VLOOKUP($AX142,SP_1314,'2013-14'!$W$1,FALSE)</f>
        <v>130.5012189576841</v>
      </c>
      <c r="AH142" s="202">
        <f t="shared" si="206"/>
        <v>-1.7728570642913222E-2</v>
      </c>
      <c r="AI142" s="201"/>
      <c r="AJ142" s="201">
        <f>VLOOKUP($AX142,SP_1213,'2012-13'!$AF$1,FALSE)</f>
        <v>131.47461435485178</v>
      </c>
      <c r="AK142" s="201">
        <f>VLOOKUP($AX142,SP_1213,'2012-13'!$R$1,FALSE)</f>
        <v>136.09392336606481</v>
      </c>
      <c r="AL142" s="202">
        <f t="shared" si="207"/>
        <v>-3.3942066603429688E-2</v>
      </c>
      <c r="AM142" s="203"/>
      <c r="AN142" s="201">
        <f>VLOOKUP($AX142,SP_1112,'2011-12'!$AT$1,FALSE)</f>
        <v>137.99405459304782</v>
      </c>
      <c r="AO142" s="201">
        <f>VLOOKUP($AX142,SP_1112,'2011-12'!$AD$1,FALSE)</f>
        <v>152.74889318829599</v>
      </c>
      <c r="AP142" s="202">
        <f t="shared" si="208"/>
        <v>-9.6595387942088995E-2</v>
      </c>
      <c r="AQ142" s="188"/>
      <c r="AR142" s="201"/>
      <c r="AS142" s="200"/>
      <c r="AX142" s="188" t="s">
        <v>550</v>
      </c>
      <c r="AY142" s="306">
        <f>VLOOKUP(A142,PopulationsOtherdata!$G$4:$M$441,6,FALSE)</f>
        <v>135065</v>
      </c>
    </row>
    <row r="143" spans="1:51" x14ac:dyDescent="0.25">
      <c r="A143" s="188" t="s">
        <v>580</v>
      </c>
      <c r="B143" s="217">
        <v>1</v>
      </c>
      <c r="C143" s="188">
        <v>1</v>
      </c>
      <c r="D143" s="188" t="s">
        <v>581</v>
      </c>
      <c r="E143" s="534">
        <f t="shared" si="198"/>
        <v>-1.8922766339175681</v>
      </c>
      <c r="F143" s="504">
        <f t="shared" si="199"/>
        <v>-5.9292694592632388E-2</v>
      </c>
      <c r="G143" s="217"/>
      <c r="H143" s="201">
        <f>VLOOKUP($A143,SP_1920,'2019_20'!$K$3,FALSE)</f>
        <v>31.472625674209056</v>
      </c>
      <c r="I143" s="201">
        <f>VLOOKUP($A143,SP_1920,'2019_20'!$C$3,FALSE)</f>
        <v>30.568744892805984</v>
      </c>
      <c r="J143" s="481">
        <f t="shared" si="200"/>
        <v>2.9568789447282473E-2</v>
      </c>
      <c r="K143" s="415"/>
      <c r="L143" s="201">
        <f>VLOOKUP($A143,SP_201819,'2018_19'!$K$3,FALSE)</f>
        <v>30.568744892805984</v>
      </c>
      <c r="M143" s="201">
        <f>VLOOKUP($A143,SP_201819,'2018_19'!$C$3,FALSE)</f>
        <v>30.755709006236479</v>
      </c>
      <c r="N143" s="481">
        <f t="shared" si="201"/>
        <v>-6.0790051496645292E-3</v>
      </c>
      <c r="O143" s="211"/>
      <c r="P143" s="201">
        <f>VLOOKUP($A143,SP_1718,'2017_18'!$M$2,FALSE)</f>
        <v>30.755709006236479</v>
      </c>
      <c r="Q143" s="201">
        <f>VLOOKUP($A143,SP_1718,'2017_18'!$C$2,FALSE)</f>
        <v>30.815746596547239</v>
      </c>
      <c r="R143" s="481">
        <f t="shared" si="202"/>
        <v>-1.9482763502957079E-3</v>
      </c>
      <c r="S143" s="211"/>
      <c r="T143" s="201">
        <f>VLOOKUP($D143,SP_1617,'2016_17'!$P$2,FALSE)</f>
        <v>30.815746596547239</v>
      </c>
      <c r="U143" s="201">
        <f>VLOOKUP($D143,SP_1617,'2016_17'!$G$2,FALSE)</f>
        <v>30.062331131726999</v>
      </c>
      <c r="V143" s="202">
        <f t="shared" si="203"/>
        <v>2.506177786143482E-2</v>
      </c>
      <c r="W143" s="211"/>
      <c r="X143" s="201">
        <f>VLOOKUP($AX143,SP_1516,'2015_16'!$AW$1,FALSE)</f>
        <v>30.316833383007697</v>
      </c>
      <c r="Y143" s="201">
        <f>VLOOKUP($AX143,SP_1516,'2015_16'!$Z$1,FALSE)</f>
        <v>30.787349577155311</v>
      </c>
      <c r="Z143" s="202">
        <f t="shared" si="204"/>
        <v>-1.5282776874588233E-2</v>
      </c>
      <c r="AA143" s="201"/>
      <c r="AB143" s="201">
        <f>VLOOKUP($AX143,SP_1415,'2014_15'!$BG$1,FALSE)</f>
        <v>29.87188853736129</v>
      </c>
      <c r="AC143" s="201">
        <f>VLOOKUP($AX143,SP_1415,'2014_15'!$AC$1,FALSE)</f>
        <v>30.360628850414678</v>
      </c>
      <c r="AD143" s="202">
        <f t="shared" si="205"/>
        <v>-1.6097832342715557E-2</v>
      </c>
      <c r="AE143" s="201"/>
      <c r="AF143" s="201">
        <f>VLOOKUP($AX143,SP_1314,'2013-14'!$AU$1,FALSE)</f>
        <v>29.778424727620333</v>
      </c>
      <c r="AG143" s="201">
        <f>VLOOKUP($AX143,SP_1314,'2013-14'!$W$1,FALSE)</f>
        <v>30.556679770339116</v>
      </c>
      <c r="AH143" s="202">
        <f t="shared" si="206"/>
        <v>-2.546922795827522E-2</v>
      </c>
      <c r="AI143" s="201"/>
      <c r="AJ143" s="201">
        <f>VLOOKUP($AX143,SP_1213,'2012-13'!$AF$1,FALSE)</f>
        <v>30.64432613510516</v>
      </c>
      <c r="AK143" s="201">
        <f>VLOOKUP($AX143,SP_1213,'2012-13'!$R$1,FALSE)</f>
        <v>31.262154773962482</v>
      </c>
      <c r="AL143" s="202">
        <f t="shared" si="207"/>
        <v>-1.9762829636167489E-2</v>
      </c>
      <c r="AM143" s="203"/>
      <c r="AN143" s="201">
        <f>VLOOKUP($AX143,SP_1112,'2011-12'!$AT$1,FALSE)</f>
        <v>31.552524879674479</v>
      </c>
      <c r="AO143" s="201">
        <f>VLOOKUP($AX143,SP_1112,'2011-12'!$AD$1,FALSE)</f>
        <v>32.499755867296997</v>
      </c>
      <c r="AP143" s="202">
        <f t="shared" si="208"/>
        <v>-2.9145787786537536E-2</v>
      </c>
      <c r="AQ143" s="188"/>
      <c r="AR143" s="201"/>
      <c r="AS143" s="200"/>
      <c r="AX143" s="188" t="s">
        <v>580</v>
      </c>
      <c r="AY143" s="306">
        <f>VLOOKUP(A143,PopulationsOtherdata!$G$4:$M$441,6,FALSE)</f>
        <v>38504</v>
      </c>
    </row>
    <row r="144" spans="1:51" x14ac:dyDescent="0.25">
      <c r="A144" s="188" t="s">
        <v>602</v>
      </c>
      <c r="B144" s="217">
        <v>1</v>
      </c>
      <c r="C144" s="188">
        <v>1</v>
      </c>
      <c r="D144" s="188" t="s">
        <v>603</v>
      </c>
      <c r="E144" s="534">
        <f t="shared" si="198"/>
        <v>-28.942250746636006</v>
      </c>
      <c r="F144" s="504">
        <f t="shared" si="199"/>
        <v>-0.11404471247426513</v>
      </c>
      <c r="G144" s="217"/>
      <c r="H144" s="201">
        <f>VLOOKUP($A144,SP_1920,'2019_20'!$K$3,FALSE)</f>
        <v>227.24340868234754</v>
      </c>
      <c r="I144" s="201">
        <f>VLOOKUP($A144,SP_1920,'2019_20'!$C$3,FALSE)</f>
        <v>219.40564987651615</v>
      </c>
      <c r="J144" s="481">
        <f t="shared" si="200"/>
        <v>3.5722684489859491E-2</v>
      </c>
      <c r="K144" s="415"/>
      <c r="L144" s="201">
        <f>VLOOKUP($A144,SP_201819,'2018_19'!$K$3,FALSE)</f>
        <v>219.40564987651615</v>
      </c>
      <c r="M144" s="201">
        <f>VLOOKUP($A144,SP_201819,'2018_19'!$C$3,FALSE)</f>
        <v>218.05715725481897</v>
      </c>
      <c r="N144" s="481">
        <f t="shared" si="201"/>
        <v>6.1841245601552686E-3</v>
      </c>
      <c r="O144" s="211"/>
      <c r="P144" s="201">
        <f>VLOOKUP($A144,SP_1718,'2017_18'!$M$2,FALSE)</f>
        <v>218.05715725481897</v>
      </c>
      <c r="Q144" s="201">
        <f>VLOOKUP($A144,SP_1718,'2017_18'!$C$2,FALSE)</f>
        <v>221.85883428140187</v>
      </c>
      <c r="R144" s="481">
        <f t="shared" si="202"/>
        <v>-1.7135567483244407E-2</v>
      </c>
      <c r="S144" s="211"/>
      <c r="T144" s="201">
        <f>VLOOKUP($D144,SP_1617,'2016_17'!$P$2,FALSE)</f>
        <v>221.85883428140187</v>
      </c>
      <c r="U144" s="201">
        <f>VLOOKUP($D144,SP_1617,'2016_17'!$G$2,FALSE)</f>
        <v>220.18818499416079</v>
      </c>
      <c r="V144" s="202">
        <f t="shared" si="203"/>
        <v>7.5873702636923834E-3</v>
      </c>
      <c r="W144" s="211"/>
      <c r="X144" s="201">
        <f>VLOOKUP($AX144,SP_1516,'2015_16'!$AW$1,FALSE)</f>
        <v>220.77221746625898</v>
      </c>
      <c r="Y144" s="201">
        <f>VLOOKUP($AX144,SP_1516,'2015_16'!$Z$1,FALSE)</f>
        <v>231.32970695007714</v>
      </c>
      <c r="Z144" s="202">
        <f t="shared" si="204"/>
        <v>-4.5638278036190805E-2</v>
      </c>
      <c r="AA144" s="201"/>
      <c r="AB144" s="201">
        <f>VLOOKUP($AX144,SP_1415,'2014_15'!$BG$1,FALSE)</f>
        <v>228.94931770541407</v>
      </c>
      <c r="AC144" s="201">
        <f>VLOOKUP($AX144,SP_1415,'2014_15'!$AC$1,FALSE)</f>
        <v>235.99929235142216</v>
      </c>
      <c r="AD144" s="202">
        <f t="shared" si="205"/>
        <v>-2.987286349787055E-2</v>
      </c>
      <c r="AE144" s="201"/>
      <c r="AF144" s="201">
        <f>VLOOKUP($AX144,SP_1314,'2013-14'!$AU$1,FALSE)</f>
        <v>233.2297817532789</v>
      </c>
      <c r="AG144" s="201">
        <f>VLOOKUP($AX144,SP_1314,'2013-14'!$W$1,FALSE)</f>
        <v>236.915828583311</v>
      </c>
      <c r="AH144" s="202">
        <f t="shared" si="206"/>
        <v>-1.5558465857151038E-2</v>
      </c>
      <c r="AI144" s="201"/>
      <c r="AJ144" s="201">
        <f>VLOOKUP($AX144,SP_1213,'2012-13'!$AF$1,FALSE)</f>
        <v>236.38955323171362</v>
      </c>
      <c r="AK144" s="201">
        <f>VLOOKUP($AX144,SP_1213,'2012-13'!$R$1,FALSE)</f>
        <v>241.88155609319887</v>
      </c>
      <c r="AL144" s="202">
        <f t="shared" si="207"/>
        <v>-2.2705339547960945E-2</v>
      </c>
      <c r="AM144" s="203"/>
      <c r="AN144" s="201">
        <f>VLOOKUP($AX144,SP_1112,'2011-12'!$AT$1,FALSE)</f>
        <v>244.80240229517486</v>
      </c>
      <c r="AO144" s="201">
        <f>VLOOKUP($AX144,SP_1112,'2011-12'!$AD$1,FALSE)</f>
        <v>254.01436290865402</v>
      </c>
      <c r="AP144" s="202">
        <f t="shared" si="208"/>
        <v>-3.6265510768742959E-2</v>
      </c>
      <c r="AQ144" s="188"/>
      <c r="AR144" s="201"/>
      <c r="AS144" s="200"/>
      <c r="AX144" s="188" t="s">
        <v>602</v>
      </c>
      <c r="AY144" s="306">
        <f>VLOOKUP(A144,PopulationsOtherdata!$G$4:$M$441,6,FALSE)</f>
        <v>309842</v>
      </c>
    </row>
    <row r="145" spans="1:51" x14ac:dyDescent="0.25">
      <c r="A145" s="188" t="s">
        <v>606</v>
      </c>
      <c r="B145" s="217">
        <v>1</v>
      </c>
      <c r="C145" s="188">
        <v>1</v>
      </c>
      <c r="D145" s="188" t="s">
        <v>607</v>
      </c>
      <c r="E145" s="534">
        <f t="shared" si="198"/>
        <v>-23.988789934596554</v>
      </c>
      <c r="F145" s="504">
        <f t="shared" si="199"/>
        <v>-0.19238670960284068</v>
      </c>
      <c r="G145" s="217"/>
      <c r="H145" s="201">
        <f>VLOOKUP($A145,SP_1920,'2019_20'!$K$3,FALSE)</f>
        <v>102.06065995984248</v>
      </c>
      <c r="I145" s="201">
        <f>VLOOKUP($A145,SP_1920,'2019_20'!$C$3,FALSE)</f>
        <v>99.093766631546202</v>
      </c>
      <c r="J145" s="481">
        <f t="shared" si="200"/>
        <v>2.9940261927149159E-2</v>
      </c>
      <c r="K145" s="415"/>
      <c r="L145" s="201">
        <f>VLOOKUP($A145,SP_201819,'2018_19'!$K$3,FALSE)</f>
        <v>99.093766631546202</v>
      </c>
      <c r="M145" s="201">
        <f>VLOOKUP($A145,SP_201819,'2018_19'!$C$3,FALSE)</f>
        <v>97.610684640053719</v>
      </c>
      <c r="N145" s="481">
        <f t="shared" si="201"/>
        <v>1.5193848879981209E-2</v>
      </c>
      <c r="O145" s="211"/>
      <c r="P145" s="201">
        <f>VLOOKUP($A145,SP_1718,'2017_18'!$M$2,FALSE)</f>
        <v>97.610684640053719</v>
      </c>
      <c r="Q145" s="201">
        <f>VLOOKUP($A145,SP_1718,'2017_18'!$C$2,FALSE)</f>
        <v>98.584019736390417</v>
      </c>
      <c r="R145" s="481">
        <f t="shared" si="202"/>
        <v>-9.8731528592499451E-3</v>
      </c>
      <c r="S145" s="211"/>
      <c r="T145" s="201">
        <f>VLOOKUP($D145,SP_1617,'2016_17'!$P$2,FALSE)</f>
        <v>98.584019736390417</v>
      </c>
      <c r="U145" s="201">
        <f>VLOOKUP($D145,SP_1617,'2016_17'!$G$2,FALSE)</f>
        <v>100.42710215471828</v>
      </c>
      <c r="V145" s="202">
        <f t="shared" si="203"/>
        <v>-1.8352440514398327E-2</v>
      </c>
      <c r="W145" s="211"/>
      <c r="X145" s="201">
        <f>VLOOKUP($AX145,SP_1516,'2015_16'!$AW$1,FALSE)</f>
        <v>100.75433930073181</v>
      </c>
      <c r="Y145" s="201">
        <f>VLOOKUP($AX145,SP_1516,'2015_16'!$Z$1,FALSE)</f>
        <v>108.2005096694697</v>
      </c>
      <c r="Z145" s="202">
        <f t="shared" si="204"/>
        <v>-6.8818255953547736E-2</v>
      </c>
      <c r="AA145" s="201"/>
      <c r="AB145" s="201">
        <f>VLOOKUP($AX145,SP_1415,'2014_15'!$BG$1,FALSE)</f>
        <v>106.64038326851906</v>
      </c>
      <c r="AC145" s="201">
        <f>VLOOKUP($AX145,SP_1415,'2014_15'!$AC$1,FALSE)</f>
        <v>112.19126674456753</v>
      </c>
      <c r="AD145" s="202">
        <f t="shared" si="205"/>
        <v>-4.9476965873702872E-2</v>
      </c>
      <c r="AE145" s="201"/>
      <c r="AF145" s="201">
        <f>VLOOKUP($AX145,SP_1314,'2013-14'!$AU$1,FALSE)</f>
        <v>109.10682176147087</v>
      </c>
      <c r="AG145" s="201">
        <f>VLOOKUP($AX145,SP_1314,'2013-14'!$W$1,FALSE)</f>
        <v>111.45622346753318</v>
      </c>
      <c r="AH145" s="202">
        <f t="shared" si="206"/>
        <v>-2.1079143299222558E-2</v>
      </c>
      <c r="AI145" s="201"/>
      <c r="AJ145" s="201">
        <f>VLOOKUP($AX145,SP_1213,'2012-13'!$AF$1,FALSE)</f>
        <v>112.63518188020493</v>
      </c>
      <c r="AK145" s="201">
        <f>VLOOKUP($AX145,SP_1213,'2012-13'!$R$1,FALSE)</f>
        <v>115.93701259422947</v>
      </c>
      <c r="AL145" s="202">
        <f t="shared" si="207"/>
        <v>-2.8479522114138844E-2</v>
      </c>
      <c r="AM145" s="203"/>
      <c r="AN145" s="201">
        <f>VLOOKUP($AX145,SP_1112,'2011-12'!$AT$1,FALSE)</f>
        <v>117.69525963955847</v>
      </c>
      <c r="AO145" s="201">
        <f>VLOOKUP($AX145,SP_1112,'2011-12'!$AD$1,FALSE)</f>
        <v>124.66932111440602</v>
      </c>
      <c r="AP145" s="202">
        <f t="shared" si="208"/>
        <v>-5.5940478479445832E-2</v>
      </c>
      <c r="AQ145" s="188"/>
      <c r="AR145" s="201"/>
      <c r="AS145" s="200"/>
      <c r="AX145" s="188" t="s">
        <v>606</v>
      </c>
      <c r="AY145" s="306">
        <f>VLOOKUP(A145,PopulationsOtherdata!$G$4:$M$441,6,FALSE)</f>
        <v>144988</v>
      </c>
    </row>
    <row r="146" spans="1:51" x14ac:dyDescent="0.25">
      <c r="A146" s="188"/>
      <c r="B146" s="217"/>
      <c r="C146" s="188"/>
      <c r="D146" s="188"/>
      <c r="E146" s="315"/>
      <c r="F146" s="214"/>
      <c r="G146" s="217"/>
      <c r="H146" s="201"/>
      <c r="I146" s="201"/>
      <c r="J146" s="481"/>
      <c r="K146" s="214"/>
      <c r="L146" s="201"/>
      <c r="M146" s="201"/>
      <c r="N146" s="481"/>
      <c r="O146" s="211"/>
      <c r="P146" s="201"/>
      <c r="Q146" s="201"/>
      <c r="R146" s="481"/>
      <c r="S146" s="211"/>
      <c r="T146" s="201"/>
      <c r="U146" s="201"/>
      <c r="V146" s="202"/>
      <c r="W146" s="211"/>
      <c r="X146" s="201"/>
      <c r="Y146" s="201"/>
      <c r="Z146" s="202"/>
      <c r="AA146" s="201"/>
      <c r="AB146" s="201"/>
      <c r="AC146" s="201"/>
      <c r="AD146" s="202"/>
      <c r="AE146" s="201"/>
      <c r="AF146" s="201"/>
      <c r="AG146" s="201"/>
      <c r="AH146" s="202"/>
      <c r="AI146" s="201"/>
      <c r="AJ146" s="201"/>
      <c r="AK146" s="201"/>
      <c r="AL146" s="202"/>
      <c r="AM146" s="203"/>
      <c r="AN146" s="201"/>
      <c r="AO146" s="201"/>
      <c r="AP146" s="202"/>
      <c r="AQ146" s="188"/>
      <c r="AR146" s="201"/>
      <c r="AS146" s="200"/>
      <c r="AX146" s="188"/>
      <c r="AY146" s="188"/>
    </row>
    <row r="147" spans="1:51" x14ac:dyDescent="0.25">
      <c r="A147" s="188" t="s">
        <v>618</v>
      </c>
      <c r="B147" s="217">
        <v>1</v>
      </c>
      <c r="C147" s="188">
        <v>1</v>
      </c>
      <c r="D147" s="188" t="s">
        <v>619</v>
      </c>
      <c r="E147" s="534">
        <f t="shared" ref="E147:E151" si="209">+AN147-AO147+AJ147-AK147+AF147-AG147+AB147-AC147+X147-Y147+T147-U147+P147-Q147+L147-M147+H147-I147</f>
        <v>-18.820810343075294</v>
      </c>
      <c r="F147" s="504">
        <f t="shared" ref="F147:F151" si="210">((100*(1+AP147)*(1+AL147)*(1+AH147)*(1+AD147)*(1+Z147)*(1+V147)*(1+R147)*(1+N147)*(1+J147)-100)/100)</f>
        <v>-9.0345585663315978E-2</v>
      </c>
      <c r="G147" s="217"/>
      <c r="H147" s="201">
        <f>VLOOKUP($A147,SP_1920,'2019_20'!$K$3,FALSE)</f>
        <v>192.04115417893456</v>
      </c>
      <c r="I147" s="201">
        <f>VLOOKUP($A147,SP_1920,'2019_20'!$C$3,FALSE)</f>
        <v>186.08073460074397</v>
      </c>
      <c r="J147" s="481">
        <f t="shared" ref="J147:J151" si="211">+H147/I147-1</f>
        <v>3.2031363112249744E-2</v>
      </c>
      <c r="K147" s="415"/>
      <c r="L147" s="201">
        <f>VLOOKUP($A147,SP_201819,'2018_19'!$K$3,FALSE)</f>
        <v>186.08073460074397</v>
      </c>
      <c r="M147" s="201">
        <f>VLOOKUP($A147,SP_201819,'2018_19'!$C$3,FALSE)</f>
        <v>185.99842890576653</v>
      </c>
      <c r="N147" s="481">
        <f t="shared" ref="N147:N151" si="212">+L147/M147-1</f>
        <v>4.4250747418472791E-4</v>
      </c>
      <c r="O147" s="211"/>
      <c r="P147" s="201">
        <f>VLOOKUP($A147,SP_1718,'2017_18'!$M$2,FALSE)</f>
        <v>185.99842890576653</v>
      </c>
      <c r="Q147" s="201">
        <f>VLOOKUP($A147,SP_1718,'2017_18'!$C$2,FALSE)</f>
        <v>186.66328118804853</v>
      </c>
      <c r="R147" s="481">
        <f t="shared" ref="R147:R151" si="213">+P147/Q147-1</f>
        <v>-3.5617732531563195E-3</v>
      </c>
      <c r="S147" s="211"/>
      <c r="T147" s="201">
        <f>VLOOKUP($D147,SP_1617,'2016_17'!$P$2,FALSE)</f>
        <v>186.66328118804853</v>
      </c>
      <c r="U147" s="201">
        <f>VLOOKUP($D147,SP_1617,'2016_17'!$G$2,FALSE)</f>
        <v>187.22519524332924</v>
      </c>
      <c r="V147" s="202">
        <f t="shared" ref="V147:V151" si="214">+T147/U147-1</f>
        <v>-3.0012737043773052E-3</v>
      </c>
      <c r="W147" s="211"/>
      <c r="X147" s="201">
        <f>VLOOKUP($AX147,SP_1516,'2015_16'!$AW$1,FALSE)</f>
        <v>188.26354992897055</v>
      </c>
      <c r="Y147" s="201">
        <f>VLOOKUP($AX147,SP_1516,'2015_16'!$Z$1,FALSE)</f>
        <v>193.55505756278635</v>
      </c>
      <c r="Z147" s="202">
        <f t="shared" ref="Z147:Z151" si="215">+X147/Y147-1</f>
        <v>-2.7338513911470907E-2</v>
      </c>
      <c r="AA147" s="201"/>
      <c r="AB147" s="201">
        <f>VLOOKUP($AX147,SP_1415,'2014_15'!$BG$1,FALSE)</f>
        <v>188.98317799082508</v>
      </c>
      <c r="AC147" s="201">
        <f>VLOOKUP($AX147,SP_1415,'2014_15'!$AC$1,FALSE)</f>
        <v>192.24399768984108</v>
      </c>
      <c r="AD147" s="202">
        <f t="shared" ref="AD147:AD151" si="216">+AB147/AC147-1</f>
        <v>-1.696188041343627E-2</v>
      </c>
      <c r="AE147" s="201"/>
      <c r="AF147" s="201">
        <f>VLOOKUP($AX147,SP_1314,'2013-14'!$AU$1,FALSE)</f>
        <v>191.16424210236033</v>
      </c>
      <c r="AG147" s="201">
        <f>VLOOKUP($AX147,SP_1314,'2013-14'!$W$1,FALSE)</f>
        <v>196.40821982009129</v>
      </c>
      <c r="AH147" s="202">
        <f t="shared" ref="AH147:AH151" si="217">+AF147/AG147-1</f>
        <v>-2.6699380110131843E-2</v>
      </c>
      <c r="AI147" s="201"/>
      <c r="AJ147" s="201">
        <f>VLOOKUP($AX147,SP_1213,'2012-13'!$AF$1,FALSE)</f>
        <v>197.73928286026612</v>
      </c>
      <c r="AK147" s="201">
        <f>VLOOKUP($AX147,SP_1213,'2012-13'!$R$1,FALSE)</f>
        <v>200.87785539063341</v>
      </c>
      <c r="AL147" s="202">
        <f t="shared" ref="AL147:AL151" si="218">+AJ147/AK147-1</f>
        <v>-1.5624283345040402E-2</v>
      </c>
      <c r="AM147" s="203"/>
      <c r="AN147" s="201">
        <f>VLOOKUP($AX147,SP_1112,'2011-12'!$AT$1,FALSE)</f>
        <v>203.18673603769042</v>
      </c>
      <c r="AO147" s="201">
        <f>VLOOKUP($AX147,SP_1112,'2011-12'!$AD$1,FALSE)</f>
        <v>209.88862773544099</v>
      </c>
      <c r="AP147" s="202">
        <f t="shared" ref="AP147:AP151" si="219">+AN147/AO147-1</f>
        <v>-3.1930704250437647E-2</v>
      </c>
      <c r="AQ147" s="188"/>
      <c r="AR147" s="201"/>
      <c r="AS147" s="200"/>
      <c r="AX147" s="188" t="s">
        <v>618</v>
      </c>
      <c r="AY147" s="306">
        <f>VLOOKUP(A147,PopulationsOtherdata!$G$4:$M$441,6,FALSE)</f>
        <v>269448</v>
      </c>
    </row>
    <row r="148" spans="1:51" x14ac:dyDescent="0.25">
      <c r="A148" s="188" t="s">
        <v>644</v>
      </c>
      <c r="B148" s="217">
        <v>1</v>
      </c>
      <c r="C148" s="188">
        <v>1</v>
      </c>
      <c r="D148" s="188" t="s">
        <v>645</v>
      </c>
      <c r="E148" s="534">
        <f t="shared" si="209"/>
        <v>-45.399875640751475</v>
      </c>
      <c r="F148" s="504">
        <f t="shared" si="210"/>
        <v>-0.20624754767690645</v>
      </c>
      <c r="G148" s="217">
        <v>1</v>
      </c>
      <c r="H148" s="201">
        <f>VLOOKUP($A148,SP_1920,'2019_20'!$K$3,FALSE)</f>
        <v>177.32059685844004</v>
      </c>
      <c r="I148" s="201">
        <f>VLOOKUP($A148,SP_1920,'2019_20'!$C$3,FALSE)</f>
        <v>172.02208669380539</v>
      </c>
      <c r="J148" s="481">
        <f t="shared" si="211"/>
        <v>3.0801336424117753E-2</v>
      </c>
      <c r="K148" s="415"/>
      <c r="L148" s="201">
        <f>VLOOKUP($A148,SP_201819,'2018_19'!$K$3,FALSE)</f>
        <v>172.02208669380539</v>
      </c>
      <c r="M148" s="201">
        <f>VLOOKUP($A148,SP_201819,'2018_19'!$C$3,FALSE)</f>
        <v>169.26719384623883</v>
      </c>
      <c r="N148" s="481">
        <f t="shared" si="212"/>
        <v>1.6275409221169435E-2</v>
      </c>
      <c r="O148" s="211"/>
      <c r="P148" s="201">
        <f>VLOOKUP($A148,SP_1718,'2017_18'!$M$2,FALSE)</f>
        <v>169.26719384623883</v>
      </c>
      <c r="Q148" s="201">
        <f>VLOOKUP($A148,SP_1718,'2017_18'!$C$2,FALSE)</f>
        <v>170.28294753003317</v>
      </c>
      <c r="R148" s="481">
        <f t="shared" si="213"/>
        <v>-5.9650933844399567E-3</v>
      </c>
      <c r="S148" s="211"/>
      <c r="T148" s="201">
        <f>VLOOKUP($D148,SP_1617,'2016_17'!$P$2,FALSE)</f>
        <v>170.28294753003317</v>
      </c>
      <c r="U148" s="201">
        <f>VLOOKUP($D148,SP_1617,'2016_17'!$G$2,FALSE)</f>
        <v>176.21217626262592</v>
      </c>
      <c r="V148" s="202">
        <f t="shared" si="214"/>
        <v>-3.3648235089928424E-2</v>
      </c>
      <c r="W148" s="211"/>
      <c r="X148" s="201">
        <f>VLOOKUP($AX148,SP_1516,'2015_16'!$AW$1,FALSE)</f>
        <v>176.08757859929275</v>
      </c>
      <c r="Y148" s="201">
        <f>VLOOKUP($AX148,SP_1516,'2015_16'!$Z$1,FALSE)</f>
        <v>189.97092756494573</v>
      </c>
      <c r="Z148" s="202">
        <f t="shared" si="215"/>
        <v>-7.3081440110917217E-2</v>
      </c>
      <c r="AA148" s="201"/>
      <c r="AB148" s="201">
        <f>VLOOKUP($AX148,SP_1415,'2014_15'!$BG$1,FALSE)</f>
        <v>186.9154926646649</v>
      </c>
      <c r="AC148" s="201">
        <f>VLOOKUP($AX148,SP_1415,'2014_15'!$AC$1,FALSE)</f>
        <v>197.14523624124521</v>
      </c>
      <c r="AD148" s="202">
        <f t="shared" si="216"/>
        <v>-5.1889377454001795E-2</v>
      </c>
      <c r="AE148" s="201"/>
      <c r="AF148" s="201">
        <f>VLOOKUP($AX148,SP_1314,'2013-14'!$AU$1,FALSE)</f>
        <v>194.18475554688658</v>
      </c>
      <c r="AG148" s="201">
        <f>VLOOKUP($AX148,SP_1314,'2013-14'!$W$1,FALSE)</f>
        <v>199.1208965078539</v>
      </c>
      <c r="AH148" s="202">
        <f t="shared" si="217"/>
        <v>-2.478966822436246E-2</v>
      </c>
      <c r="AI148" s="201"/>
      <c r="AJ148" s="201">
        <f>VLOOKUP($AX148,SP_1213,'2012-13'!$AF$1,FALSE)</f>
        <v>199.97383298584901</v>
      </c>
      <c r="AK148" s="201">
        <f>VLOOKUP($AX148,SP_1213,'2012-13'!$R$1,FALSE)</f>
        <v>205.52035765085654</v>
      </c>
      <c r="AL148" s="202">
        <f t="shared" si="218"/>
        <v>-2.6987714153505427E-2</v>
      </c>
      <c r="AM148" s="203"/>
      <c r="AN148" s="201">
        <f>VLOOKUP($AX148,SP_1112,'2011-12'!$AT$1,FALSE)</f>
        <v>208.27672525320554</v>
      </c>
      <c r="AO148" s="201">
        <f>VLOOKUP($AX148,SP_1112,'2011-12'!$AD$1,FALSE)</f>
        <v>220.189263321563</v>
      </c>
      <c r="AP148" s="202">
        <f t="shared" si="219"/>
        <v>-5.4101357571465503E-2</v>
      </c>
      <c r="AQ148" s="188"/>
      <c r="AR148" s="201"/>
      <c r="AS148" s="200"/>
      <c r="AX148" s="188" t="s">
        <v>644</v>
      </c>
      <c r="AY148" s="306">
        <f>VLOOKUP(A148,PopulationsOtherdata!$G$4:$M$441,6,FALSE)</f>
        <v>241386</v>
      </c>
    </row>
    <row r="149" spans="1:51" x14ac:dyDescent="0.25">
      <c r="A149" s="188" t="s">
        <v>646</v>
      </c>
      <c r="B149" s="217">
        <v>1</v>
      </c>
      <c r="C149" s="188">
        <v>1</v>
      </c>
      <c r="D149" s="188" t="s">
        <v>647</v>
      </c>
      <c r="E149" s="534">
        <f t="shared" si="209"/>
        <v>-30.193385089183138</v>
      </c>
      <c r="F149" s="504">
        <f t="shared" si="210"/>
        <v>-0.19312893390075189</v>
      </c>
      <c r="G149" s="217"/>
      <c r="H149" s="201">
        <f>VLOOKUP($A149,SP_1920,'2019_20'!$K$3,FALSE)</f>
        <v>127.09629991184499</v>
      </c>
      <c r="I149" s="201">
        <f>VLOOKUP($A149,SP_1920,'2019_20'!$C$3,FALSE)</f>
        <v>123.73262051494017</v>
      </c>
      <c r="J149" s="481">
        <f t="shared" si="211"/>
        <v>2.718506553006117E-2</v>
      </c>
      <c r="K149" s="415"/>
      <c r="L149" s="201">
        <f>VLOOKUP($A149,SP_201819,'2018_19'!$K$3,FALSE)</f>
        <v>123.73262051494017</v>
      </c>
      <c r="M149" s="201">
        <f>VLOOKUP($A149,SP_201819,'2018_19'!$C$3,FALSE)</f>
        <v>121.78463302441691</v>
      </c>
      <c r="N149" s="481">
        <f t="shared" si="212"/>
        <v>1.5995347213738409E-2</v>
      </c>
      <c r="O149" s="211"/>
      <c r="P149" s="201">
        <f>VLOOKUP($A149,SP_1718,'2017_18'!$M$2,FALSE)</f>
        <v>121.78463302441691</v>
      </c>
      <c r="Q149" s="201">
        <f>VLOOKUP($A149,SP_1718,'2017_18'!$C$2,FALSE)</f>
        <v>123.5118054705281</v>
      </c>
      <c r="R149" s="481">
        <f t="shared" si="213"/>
        <v>-1.3983865263173745E-2</v>
      </c>
      <c r="S149" s="211"/>
      <c r="T149" s="201">
        <f>VLOOKUP($D149,SP_1617,'2016_17'!$P$2,FALSE)</f>
        <v>123.5118054705281</v>
      </c>
      <c r="U149" s="201">
        <f>VLOOKUP($D149,SP_1617,'2016_17'!$G$2,FALSE)</f>
        <v>127.18110704556834</v>
      </c>
      <c r="V149" s="202">
        <f t="shared" si="214"/>
        <v>-2.8850995720028916E-2</v>
      </c>
      <c r="W149" s="211"/>
      <c r="X149" s="201">
        <f>VLOOKUP($AX149,SP_1516,'2015_16'!$AW$1,FALSE)</f>
        <v>127.90628742783832</v>
      </c>
      <c r="Y149" s="201">
        <f>VLOOKUP($AX149,SP_1516,'2015_16'!$Z$1,FALSE)</f>
        <v>137.24198967439946</v>
      </c>
      <c r="Z149" s="202">
        <f t="shared" si="215"/>
        <v>-6.8023658566228051E-2</v>
      </c>
      <c r="AA149" s="201"/>
      <c r="AB149" s="201">
        <f>VLOOKUP($AX149,SP_1415,'2014_15'!$BG$1,FALSE)</f>
        <v>136.0807309945163</v>
      </c>
      <c r="AC149" s="201">
        <f>VLOOKUP($AX149,SP_1415,'2014_15'!$AC$1,FALSE)</f>
        <v>141.9025673950064</v>
      </c>
      <c r="AD149" s="202">
        <f t="shared" si="216"/>
        <v>-4.1026998364900424E-2</v>
      </c>
      <c r="AE149" s="201"/>
      <c r="AF149" s="201">
        <f>VLOOKUP($AX149,SP_1314,'2013-14'!$AU$1,FALSE)</f>
        <v>137.52891860965971</v>
      </c>
      <c r="AG149" s="201">
        <f>VLOOKUP($AX149,SP_1314,'2013-14'!$W$1,FALSE)</f>
        <v>140.76675208443606</v>
      </c>
      <c r="AH149" s="202">
        <f t="shared" si="217"/>
        <v>-2.3001407838366572E-2</v>
      </c>
      <c r="AI149" s="201"/>
      <c r="AJ149" s="201">
        <f>VLOOKUP($AX149,SP_1213,'2012-13'!$AF$1,FALSE)</f>
        <v>142.44332099146078</v>
      </c>
      <c r="AK149" s="201">
        <f>VLOOKUP($AX149,SP_1213,'2012-13'!$R$1,FALSE)</f>
        <v>146.6112780215575</v>
      </c>
      <c r="AL149" s="202">
        <f t="shared" si="218"/>
        <v>-2.8428624907586353E-2</v>
      </c>
      <c r="AM149" s="203"/>
      <c r="AN149" s="201">
        <f>VLOOKUP($AX149,SP_1112,'2011-12'!$AT$1,FALSE)</f>
        <v>148.76930425452051</v>
      </c>
      <c r="AO149" s="201">
        <f>VLOOKUP($AX149,SP_1112,'2011-12'!$AD$1,FALSE)</f>
        <v>156.31455305805599</v>
      </c>
      <c r="AP149" s="202">
        <f t="shared" si="219"/>
        <v>-4.8269650240007733E-2</v>
      </c>
      <c r="AQ149" s="188"/>
      <c r="AR149" s="201"/>
      <c r="AS149" s="200"/>
      <c r="AX149" s="188" t="s">
        <v>646</v>
      </c>
      <c r="AY149" s="306">
        <f>VLOOKUP(A149,PopulationsOtherdata!$G$4:$M$441,6,FALSE)</f>
        <v>176379</v>
      </c>
    </row>
    <row r="150" spans="1:51" x14ac:dyDescent="0.25">
      <c r="A150" s="188" t="s">
        <v>670</v>
      </c>
      <c r="B150" s="217">
        <v>1</v>
      </c>
      <c r="C150" s="188">
        <v>1</v>
      </c>
      <c r="D150" s="188" t="s">
        <v>671</v>
      </c>
      <c r="E150" s="534">
        <f t="shared" si="209"/>
        <v>-38.210730774437707</v>
      </c>
      <c r="F150" s="504">
        <f t="shared" si="210"/>
        <v>-0.21407842917407849</v>
      </c>
      <c r="G150" s="217">
        <v>1</v>
      </c>
      <c r="H150" s="201">
        <f>VLOOKUP($A150,SP_1920,'2019_20'!$K$3,FALSE)</f>
        <v>141.96626936923661</v>
      </c>
      <c r="I150" s="201">
        <f>VLOOKUP($A150,SP_1920,'2019_20'!$C$3,FALSE)</f>
        <v>137.780342134893</v>
      </c>
      <c r="J150" s="481">
        <f t="shared" si="211"/>
        <v>3.0381164464270194E-2</v>
      </c>
      <c r="K150" s="415"/>
      <c r="L150" s="201">
        <f>VLOOKUP($A150,SP_201819,'2018_19'!$K$3,FALSE)</f>
        <v>137.780342134893</v>
      </c>
      <c r="M150" s="201">
        <f>VLOOKUP($A150,SP_201819,'2018_19'!$C$3,FALSE)</f>
        <v>135.52677240687461</v>
      </c>
      <c r="N150" s="481">
        <f t="shared" si="212"/>
        <v>1.662822546421161E-2</v>
      </c>
      <c r="O150" s="211"/>
      <c r="P150" s="201">
        <f>VLOOKUP($A150,SP_1718,'2017_18'!$M$2,FALSE)</f>
        <v>135.52677240687461</v>
      </c>
      <c r="Q150" s="201">
        <f>VLOOKUP($A150,SP_1718,'2017_18'!$C$2,FALSE)</f>
        <v>137.22986586535416</v>
      </c>
      <c r="R150" s="481">
        <f t="shared" si="213"/>
        <v>-1.2410516090940238E-2</v>
      </c>
      <c r="S150" s="211"/>
      <c r="T150" s="201">
        <f>VLOOKUP($D150,SP_1617,'2016_17'!$P$2,FALSE)</f>
        <v>137.22986586535416</v>
      </c>
      <c r="U150" s="201">
        <f>VLOOKUP($D150,SP_1617,'2016_17'!$G$2,FALSE)</f>
        <v>141.04990545361426</v>
      </c>
      <c r="V150" s="202">
        <f t="shared" si="214"/>
        <v>-2.7082893646577899E-2</v>
      </c>
      <c r="W150" s="211"/>
      <c r="X150" s="201">
        <f>VLOOKUP($AX150,SP_1516,'2015_16'!$AW$1,FALSE)</f>
        <v>142.27167203994023</v>
      </c>
      <c r="Y150" s="201">
        <f>VLOOKUP($AX150,SP_1516,'2015_16'!$Z$1,FALSE)</f>
        <v>152.43945712727148</v>
      </c>
      <c r="Z150" s="202">
        <f t="shared" si="215"/>
        <v>-6.6700480826576203E-2</v>
      </c>
      <c r="AA150" s="201"/>
      <c r="AB150" s="201">
        <f>VLOOKUP($AX150,SP_1415,'2014_15'!$BG$1,FALSE)</f>
        <v>149.23203903713159</v>
      </c>
      <c r="AC150" s="201">
        <f>VLOOKUP($AX150,SP_1415,'2014_15'!$AC$1,FALSE)</f>
        <v>156.12267709430779</v>
      </c>
      <c r="AD150" s="202">
        <f t="shared" si="216"/>
        <v>-4.4136048557595675E-2</v>
      </c>
      <c r="AE150" s="201"/>
      <c r="AF150" s="201">
        <f>VLOOKUP($AX150,SP_1314,'2013-14'!$AU$1,FALSE)</f>
        <v>152.94731960591173</v>
      </c>
      <c r="AG150" s="201">
        <f>VLOOKUP($AX150,SP_1314,'2013-14'!$W$1,FALSE)</f>
        <v>155.15204584973694</v>
      </c>
      <c r="AH150" s="202">
        <f t="shared" si="217"/>
        <v>-1.4210101012528398E-2</v>
      </c>
      <c r="AI150" s="201"/>
      <c r="AJ150" s="201">
        <f>VLOOKUP($AX150,SP_1213,'2012-13'!$AF$1,FALSE)</f>
        <v>155.79868373430361</v>
      </c>
      <c r="AK150" s="201">
        <f>VLOOKUP($AX150,SP_1213,'2012-13'!$R$1,FALSE)</f>
        <v>161.31009854399048</v>
      </c>
      <c r="AL150" s="202">
        <f t="shared" si="218"/>
        <v>-3.4166582622128017E-2</v>
      </c>
      <c r="AM150" s="203"/>
      <c r="AN150" s="201">
        <f>VLOOKUP($AX150,SP_1112,'2011-12'!$AT$1,FALSE)</f>
        <v>163.52525632206945</v>
      </c>
      <c r="AO150" s="201">
        <f>VLOOKUP($AX150,SP_1112,'2011-12'!$AD$1,FALSE)</f>
        <v>177.87778681410998</v>
      </c>
      <c r="AP150" s="202">
        <f t="shared" si="219"/>
        <v>-8.0687593145284286E-2</v>
      </c>
      <c r="AQ150" s="188"/>
      <c r="AR150" s="201"/>
      <c r="AS150" s="200"/>
      <c r="AX150" s="188" t="s">
        <v>670</v>
      </c>
      <c r="AY150" s="306">
        <f>VLOOKUP(A150,PopulationsOtherdata!$G$4:$M$441,6,FALSE)</f>
        <v>194795</v>
      </c>
    </row>
    <row r="151" spans="1:51" x14ac:dyDescent="0.25">
      <c r="A151" s="188" t="s">
        <v>672</v>
      </c>
      <c r="B151" s="217">
        <v>1</v>
      </c>
      <c r="C151" s="188">
        <v>1</v>
      </c>
      <c r="D151" s="188" t="s">
        <v>673</v>
      </c>
      <c r="E151" s="534">
        <f t="shared" si="209"/>
        <v>-72.62241974529266</v>
      </c>
      <c r="F151" s="504">
        <f t="shared" si="210"/>
        <v>-0.27223906669090736</v>
      </c>
      <c r="G151" s="217">
        <v>1</v>
      </c>
      <c r="H151" s="201">
        <f>VLOOKUP($A151,SP_1920,'2019_20'!$K$3,FALSE)</f>
        <v>193.88750938653442</v>
      </c>
      <c r="I151" s="201">
        <f>VLOOKUP($A151,SP_1920,'2019_20'!$C$3,FALSE)</f>
        <v>189.21258302798148</v>
      </c>
      <c r="J151" s="481">
        <f t="shared" si="211"/>
        <v>2.4707269906365514E-2</v>
      </c>
      <c r="K151" s="415"/>
      <c r="L151" s="201">
        <f>VLOOKUP($A151,SP_201819,'2018_19'!$K$3,FALSE)</f>
        <v>189.21258302798148</v>
      </c>
      <c r="M151" s="201">
        <f>VLOOKUP($A151,SP_201819,'2018_19'!$C$3,FALSE)</f>
        <v>186.21821584315038</v>
      </c>
      <c r="N151" s="481">
        <f t="shared" si="212"/>
        <v>1.6079883330818889E-2</v>
      </c>
      <c r="O151" s="211"/>
      <c r="P151" s="201">
        <f>VLOOKUP($A151,SP_1718,'2017_18'!$M$2,FALSE)</f>
        <v>186.21821584315038</v>
      </c>
      <c r="Q151" s="201">
        <f>VLOOKUP($A151,SP_1718,'2017_18'!$C$2,FALSE)</f>
        <v>190.13444957183617</v>
      </c>
      <c r="R151" s="481">
        <f t="shared" si="213"/>
        <v>-2.0597181297259737E-2</v>
      </c>
      <c r="S151" s="211"/>
      <c r="T151" s="201">
        <f>VLOOKUP($D151,SP_1617,'2016_17'!$P$2,FALSE)</f>
        <v>190.13444957183617</v>
      </c>
      <c r="U151" s="201">
        <f>VLOOKUP($D151,SP_1617,'2016_17'!$G$2,FALSE)</f>
        <v>201.12465774434381</v>
      </c>
      <c r="V151" s="202">
        <f t="shared" si="214"/>
        <v>-5.4643763205194151E-2</v>
      </c>
      <c r="W151" s="211"/>
      <c r="X151" s="201">
        <f>VLOOKUP($AX151,SP_1516,'2015_16'!$AW$1,FALSE)</f>
        <v>202.45265970242963</v>
      </c>
      <c r="Y151" s="201">
        <f>VLOOKUP($AX151,SP_1516,'2015_16'!$Z$1,FALSE)</f>
        <v>221.9153446380044</v>
      </c>
      <c r="Z151" s="202">
        <f t="shared" si="215"/>
        <v>-8.7703195862020911E-2</v>
      </c>
      <c r="AA151" s="201"/>
      <c r="AB151" s="201">
        <f>VLOOKUP($AX151,SP_1415,'2014_15'!$BG$1,FALSE)</f>
        <v>219.73917655214808</v>
      </c>
      <c r="AC151" s="201">
        <f>VLOOKUP($AX151,SP_1415,'2014_15'!$AC$1,FALSE)</f>
        <v>233.47686840623243</v>
      </c>
      <c r="AD151" s="202">
        <f t="shared" si="216"/>
        <v>-5.883962701684764E-2</v>
      </c>
      <c r="AE151" s="201"/>
      <c r="AF151" s="201">
        <f>VLOOKUP($AX151,SP_1314,'2013-14'!$AU$1,FALSE)</f>
        <v>229.86752954812511</v>
      </c>
      <c r="AG151" s="201">
        <f>VLOOKUP($AX151,SP_1314,'2013-14'!$W$1,FALSE)</f>
        <v>231.12560858811213</v>
      </c>
      <c r="AH151" s="202">
        <f t="shared" si="217"/>
        <v>-5.4432697772969219E-3</v>
      </c>
      <c r="AI151" s="201"/>
      <c r="AJ151" s="201">
        <f>VLOOKUP($AX151,SP_1213,'2012-13'!$AF$1,FALSE)</f>
        <v>233.33808820119688</v>
      </c>
      <c r="AK151" s="201">
        <f>VLOOKUP($AX151,SP_1213,'2012-13'!$R$1,FALSE)</f>
        <v>240.08696372165517</v>
      </c>
      <c r="AL151" s="202">
        <f t="shared" si="218"/>
        <v>-2.811012899593579E-2</v>
      </c>
      <c r="AM151" s="203"/>
      <c r="AN151" s="201">
        <f>VLOOKUP($AX151,SP_1112,'2011-12'!$AT$1,FALSE)</f>
        <v>243.32282500708817</v>
      </c>
      <c r="AO151" s="201">
        <f>VLOOKUP($AX151,SP_1112,'2011-12'!$AD$1,FALSE)</f>
        <v>267.50076504446702</v>
      </c>
      <c r="AP151" s="202">
        <f t="shared" si="219"/>
        <v>-9.0384564071656848E-2</v>
      </c>
      <c r="AQ151" s="188"/>
      <c r="AR151" s="201"/>
      <c r="AS151" s="200"/>
      <c r="AX151" s="188" t="s">
        <v>672</v>
      </c>
      <c r="AY151" s="306">
        <f>VLOOKUP(A151,PopulationsOtherdata!$G$4:$M$441,6,FALSE)</f>
        <v>251337</v>
      </c>
    </row>
    <row r="152" spans="1:51" x14ac:dyDescent="0.25">
      <c r="A152" s="188"/>
      <c r="B152" s="217"/>
      <c r="C152" s="188"/>
      <c r="D152" s="188"/>
      <c r="E152" s="315"/>
      <c r="F152" s="214"/>
      <c r="G152" s="217"/>
      <c r="H152" s="201"/>
      <c r="I152" s="201"/>
      <c r="J152" s="481"/>
      <c r="K152" s="214"/>
      <c r="L152" s="201"/>
      <c r="M152" s="201"/>
      <c r="N152" s="481"/>
      <c r="O152" s="211"/>
      <c r="P152" s="201"/>
      <c r="Q152" s="201"/>
      <c r="R152" s="481"/>
      <c r="S152" s="211"/>
      <c r="T152" s="201"/>
      <c r="U152" s="201"/>
      <c r="V152" s="202"/>
      <c r="W152" s="211"/>
      <c r="X152" s="201"/>
      <c r="Y152" s="201"/>
      <c r="Z152" s="202"/>
      <c r="AA152" s="201"/>
      <c r="AB152" s="201"/>
      <c r="AC152" s="201"/>
      <c r="AD152" s="202"/>
      <c r="AE152" s="201"/>
      <c r="AF152" s="201"/>
      <c r="AG152" s="201"/>
      <c r="AH152" s="202"/>
      <c r="AI152" s="201"/>
      <c r="AJ152" s="201"/>
      <c r="AK152" s="201"/>
      <c r="AL152" s="202"/>
      <c r="AM152" s="203"/>
      <c r="AN152" s="201"/>
      <c r="AO152" s="201"/>
      <c r="AP152" s="202"/>
      <c r="AQ152" s="188"/>
      <c r="AR152" s="201"/>
      <c r="AS152" s="200"/>
      <c r="AX152" s="188"/>
      <c r="AY152" s="188"/>
    </row>
    <row r="153" spans="1:51" x14ac:dyDescent="0.25">
      <c r="A153" s="188" t="s">
        <v>692</v>
      </c>
      <c r="B153" s="217">
        <v>1</v>
      </c>
      <c r="C153" s="188">
        <v>1</v>
      </c>
      <c r="D153" s="188" t="s">
        <v>693</v>
      </c>
      <c r="E153" s="534">
        <f t="shared" ref="E153:E157" si="220">+AN153-AO153+AJ153-AK153+AF153-AG153+AB153-AC153+X153-Y153+T153-U153+P153-Q153+L153-M153+H153-I153</f>
        <v>-19.065759671443942</v>
      </c>
      <c r="F153" s="504">
        <f t="shared" ref="F153:F157" si="221">((100*(1+AP153)*(1+AL153)*(1+AH153)*(1+AD153)*(1+Z153)*(1+V153)*(1+R153)*(1+N153)*(1+J153)-100)/100)</f>
        <v>-0.11860370957457335</v>
      </c>
      <c r="G153" s="217"/>
      <c r="H153" s="201">
        <f>VLOOKUP($A153,SP_1920,'2019_20'!$K$3,FALSE)</f>
        <v>142.88296599638474</v>
      </c>
      <c r="I153" s="201">
        <f>VLOOKUP($A153,SP_1920,'2019_20'!$C$3,FALSE)</f>
        <v>139.10500518070765</v>
      </c>
      <c r="J153" s="481">
        <f t="shared" ref="J153:J157" si="222">+H153/I153-1</f>
        <v>2.715905736655011E-2</v>
      </c>
      <c r="K153" s="415"/>
      <c r="L153" s="201">
        <f>VLOOKUP($A153,SP_201819,'2018_19'!$K$3,FALSE)</f>
        <v>139.10500518070765</v>
      </c>
      <c r="M153" s="201">
        <f>VLOOKUP($A153,SP_201819,'2018_19'!$C$3,FALSE)</f>
        <v>138.67792878009834</v>
      </c>
      <c r="N153" s="481">
        <f t="shared" ref="N153:N157" si="223">+L153/M153-1</f>
        <v>3.0796277703752928E-3</v>
      </c>
      <c r="O153" s="211"/>
      <c r="P153" s="201">
        <f>VLOOKUP($A153,SP_1718,'2017_18'!$M$2,FALSE)</f>
        <v>138.67792878009834</v>
      </c>
      <c r="Q153" s="201">
        <f>VLOOKUP($A153,SP_1718,'2017_18'!$C$2,FALSE)</f>
        <v>141.16261956854416</v>
      </c>
      <c r="R153" s="481">
        <f t="shared" ref="R153:R157" si="224">+P153/Q153-1</f>
        <v>-1.7601620004220275E-2</v>
      </c>
      <c r="S153" s="211"/>
      <c r="T153" s="201">
        <f>VLOOKUP($D153,SP_1617,'2016_17'!$P$2,FALSE)</f>
        <v>141.16261956854416</v>
      </c>
      <c r="U153" s="201">
        <f>VLOOKUP($D153,SP_1617,'2016_17'!$G$2,FALSE)</f>
        <v>143.13714871255888</v>
      </c>
      <c r="V153" s="202">
        <f t="shared" ref="V153:V157" si="225">+T153/U153-1</f>
        <v>-1.3794665897529312E-2</v>
      </c>
      <c r="W153" s="211"/>
      <c r="X153" s="201">
        <f>VLOOKUP($AX153,SP_1516,'2015_16'!$AW$1,FALSE)</f>
        <v>143.79582928770293</v>
      </c>
      <c r="Y153" s="201">
        <f>VLOOKUP($AX153,SP_1516,'2015_16'!$Z$1,FALSE)</f>
        <v>149.90487693369832</v>
      </c>
      <c r="Z153" s="202">
        <f t="shared" ref="Z153:Z157" si="226">+X153/Y153-1</f>
        <v>-4.0752827866283314E-2</v>
      </c>
      <c r="AA153" s="201"/>
      <c r="AB153" s="201">
        <f>VLOOKUP($AX153,SP_1415,'2014_15'!$BG$1,FALSE)</f>
        <v>148.96682450590913</v>
      </c>
      <c r="AC153" s="201">
        <f>VLOOKUP($AX153,SP_1415,'2014_15'!$AC$1,FALSE)</f>
        <v>152.68533390746859</v>
      </c>
      <c r="AD153" s="202">
        <f t="shared" ref="AD153:AD157" si="227">+AB153/AC153-1</f>
        <v>-2.4354070599950206E-2</v>
      </c>
      <c r="AE153" s="201"/>
      <c r="AF153" s="201">
        <f>VLOOKUP($AX153,SP_1314,'2013-14'!$AU$1,FALSE)</f>
        <v>149.89637909312719</v>
      </c>
      <c r="AG153" s="201">
        <f>VLOOKUP($AX153,SP_1314,'2013-14'!$W$1,FALSE)</f>
        <v>152.34231553615638</v>
      </c>
      <c r="AH153" s="202">
        <f t="shared" ref="AH153:AH157" si="228">+AF153/AG153-1</f>
        <v>-1.6055528855662415E-2</v>
      </c>
      <c r="AI153" s="201"/>
      <c r="AJ153" s="201">
        <f>VLOOKUP($AX153,SP_1213,'2012-13'!$AF$1,FALSE)</f>
        <v>150.9470786815472</v>
      </c>
      <c r="AK153" s="201">
        <f>VLOOKUP($AX153,SP_1213,'2012-13'!$R$1,FALSE)</f>
        <v>153.04693495683691</v>
      </c>
      <c r="AL153" s="202">
        <f t="shared" ref="AL153:AL157" si="229">+AJ153/AK153-1</f>
        <v>-1.3720341906108269E-2</v>
      </c>
      <c r="AM153" s="203"/>
      <c r="AN153" s="201">
        <f>VLOOKUP($AX153,SP_1112,'2011-12'!$AT$1,FALSE)</f>
        <v>155.13411904449293</v>
      </c>
      <c r="AO153" s="201">
        <f>VLOOKUP($AX153,SP_1112,'2011-12'!$AD$1,FALSE)</f>
        <v>159.57234623388899</v>
      </c>
      <c r="AP153" s="202">
        <f t="shared" ref="AP153:AP157" si="230">+AN153/AO153-1</f>
        <v>-2.7813260217975588E-2</v>
      </c>
      <c r="AQ153" s="188"/>
      <c r="AR153" s="201"/>
      <c r="AS153" s="200"/>
      <c r="AX153" s="188" t="s">
        <v>692</v>
      </c>
      <c r="AY153" s="306">
        <f>VLOOKUP(A153,PopulationsOtherdata!$G$4:$M$441,6,FALSE)</f>
        <v>216001</v>
      </c>
    </row>
    <row r="154" spans="1:51" x14ac:dyDescent="0.25">
      <c r="A154" s="188" t="s">
        <v>704</v>
      </c>
      <c r="B154" s="217">
        <v>1</v>
      </c>
      <c r="C154" s="188">
        <v>1</v>
      </c>
      <c r="D154" s="188" t="s">
        <v>705</v>
      </c>
      <c r="E154" s="534">
        <f t="shared" si="220"/>
        <v>-26.106650696092913</v>
      </c>
      <c r="F154" s="504">
        <f t="shared" si="221"/>
        <v>-0.17137665047297701</v>
      </c>
      <c r="G154" s="217"/>
      <c r="H154" s="201">
        <f>VLOOKUP($A154,SP_1920,'2019_20'!$K$3,FALSE)</f>
        <v>126.99006770441025</v>
      </c>
      <c r="I154" s="201">
        <f>VLOOKUP($A154,SP_1920,'2019_20'!$C$3,FALSE)</f>
        <v>123.33562449728855</v>
      </c>
      <c r="J154" s="481">
        <f t="shared" si="222"/>
        <v>2.9630070160321376E-2</v>
      </c>
      <c r="K154" s="415"/>
      <c r="L154" s="201">
        <f>VLOOKUP($A154,SP_201819,'2018_19'!$K$3,FALSE)</f>
        <v>123.33562449728855</v>
      </c>
      <c r="M154" s="201">
        <f>VLOOKUP($A154,SP_201819,'2018_19'!$C$3,FALSE)</f>
        <v>121.96071166243598</v>
      </c>
      <c r="N154" s="481">
        <f t="shared" si="223"/>
        <v>1.1273407772972588E-2</v>
      </c>
      <c r="O154" s="211"/>
      <c r="P154" s="201">
        <f>VLOOKUP($A154,SP_1718,'2017_18'!$M$2,FALSE)</f>
        <v>121.96071166243598</v>
      </c>
      <c r="Q154" s="201">
        <f>VLOOKUP($A154,SP_1718,'2017_18'!$C$2,FALSE)</f>
        <v>122.45300314941652</v>
      </c>
      <c r="R154" s="481">
        <f t="shared" si="224"/>
        <v>-4.0202483754510077E-3</v>
      </c>
      <c r="S154" s="211"/>
      <c r="T154" s="201">
        <f>VLOOKUP($D154,SP_1617,'2016_17'!$P$2,FALSE)</f>
        <v>122.45300314941652</v>
      </c>
      <c r="U154" s="201">
        <f>VLOOKUP($D154,SP_1617,'2016_17'!$G$2,FALSE)</f>
        <v>124.77469597621435</v>
      </c>
      <c r="V154" s="202">
        <f t="shared" si="225"/>
        <v>-1.8607080615451133E-2</v>
      </c>
      <c r="W154" s="211"/>
      <c r="X154" s="201">
        <f>VLOOKUP($AX154,SP_1516,'2015_16'!$AW$1,FALSE)</f>
        <v>125.40043287298268</v>
      </c>
      <c r="Y154" s="201">
        <f>VLOOKUP($AX154,SP_1516,'2015_16'!$Z$1,FALSE)</f>
        <v>134.34008231039948</v>
      </c>
      <c r="Z154" s="202">
        <f t="shared" si="226"/>
        <v>-6.654491558789799E-2</v>
      </c>
      <c r="AA154" s="201"/>
      <c r="AB154" s="201">
        <f>VLOOKUP($AX154,SP_1415,'2014_15'!$BG$1,FALSE)</f>
        <v>132.61699251192366</v>
      </c>
      <c r="AC154" s="201">
        <f>VLOOKUP($AX154,SP_1415,'2014_15'!$AC$1,FALSE)</f>
        <v>138.6103752537006</v>
      </c>
      <c r="AD154" s="202">
        <f t="shared" si="227"/>
        <v>-4.323906295475477E-2</v>
      </c>
      <c r="AE154" s="201"/>
      <c r="AF154" s="201">
        <f>VLOOKUP($AX154,SP_1314,'2013-14'!$AU$1,FALSE)</f>
        <v>135.63613045144831</v>
      </c>
      <c r="AG154" s="201">
        <f>VLOOKUP($AX154,SP_1314,'2013-14'!$W$1,FALSE)</f>
        <v>137.26291963600949</v>
      </c>
      <c r="AH154" s="202">
        <f t="shared" si="228"/>
        <v>-1.1851628894934296E-2</v>
      </c>
      <c r="AI154" s="201"/>
      <c r="AJ154" s="201">
        <f>VLOOKUP($AX154,SP_1213,'2012-13'!$AF$1,FALSE)</f>
        <v>138.8025896498591</v>
      </c>
      <c r="AK154" s="201">
        <f>VLOOKUP($AX154,SP_1213,'2012-13'!$R$1,FALSE)</f>
        <v>142.72561575992012</v>
      </c>
      <c r="AL154" s="202">
        <f t="shared" si="229"/>
        <v>-2.7486489297478101E-2</v>
      </c>
      <c r="AM154" s="203"/>
      <c r="AN154" s="201">
        <f>VLOOKUP($AX154,SP_1112,'2011-12'!$AT$1,FALSE)</f>
        <v>144.77868964171813</v>
      </c>
      <c r="AO154" s="201">
        <f>VLOOKUP($AX154,SP_1112,'2011-12'!$AD$1,FALSE)</f>
        <v>152.61786459219101</v>
      </c>
      <c r="AP154" s="202">
        <f t="shared" si="230"/>
        <v>-5.136472700243766E-2</v>
      </c>
      <c r="AQ154" s="188"/>
      <c r="AR154" s="201"/>
      <c r="AS154" s="200"/>
      <c r="AX154" s="188" t="s">
        <v>704</v>
      </c>
      <c r="AY154" s="306">
        <f>VLOOKUP(A154,PopulationsOtherdata!$G$4:$M$441,6,FALSE)</f>
        <v>169065</v>
      </c>
    </row>
    <row r="155" spans="1:51" x14ac:dyDescent="0.25">
      <c r="A155" s="188" t="s">
        <v>716</v>
      </c>
      <c r="B155" s="217">
        <v>1</v>
      </c>
      <c r="C155" s="188">
        <v>1</v>
      </c>
      <c r="D155" s="188" t="s">
        <v>864</v>
      </c>
      <c r="E155" s="534">
        <f t="shared" si="220"/>
        <v>-23.72125241090724</v>
      </c>
      <c r="F155" s="504">
        <f t="shared" si="221"/>
        <v>-0.17219872777093045</v>
      </c>
      <c r="G155" s="217"/>
      <c r="H155" s="201">
        <f>VLOOKUP($A155,SP_1920,'2019_20'!$K$3,FALSE)</f>
        <v>115.21344150792277</v>
      </c>
      <c r="I155" s="201">
        <f>VLOOKUP($A155,SP_1920,'2019_20'!$C$3,FALSE)</f>
        <v>112.23638654640673</v>
      </c>
      <c r="J155" s="481">
        <f t="shared" si="222"/>
        <v>2.6524864646146673E-2</v>
      </c>
      <c r="K155" s="415"/>
      <c r="L155" s="201">
        <f>VLOOKUP($A155,SP_201819,'2018_19'!$K$3,FALSE)</f>
        <v>112.23638654640673</v>
      </c>
      <c r="M155" s="201">
        <f>VLOOKUP($A155,SP_201819,'2018_19'!$C$3,FALSE)</f>
        <v>110.89473789226849</v>
      </c>
      <c r="N155" s="481">
        <f t="shared" si="223"/>
        <v>1.2098397810738515E-2</v>
      </c>
      <c r="O155" s="211"/>
      <c r="P155" s="201">
        <f>VLOOKUP($A155,SP_1718,'2017_18'!$M$2,FALSE)</f>
        <v>110.89473789226849</v>
      </c>
      <c r="Q155" s="201">
        <f>VLOOKUP($A155,SP_1718,'2017_18'!$C$2,FALSE)</f>
        <v>111.57804929166437</v>
      </c>
      <c r="R155" s="481">
        <f t="shared" si="224"/>
        <v>-6.1240665501303138E-3</v>
      </c>
      <c r="S155" s="211"/>
      <c r="T155" s="201">
        <f>VLOOKUP($D155,SP_1617,'2016_17'!$P$2,FALSE)</f>
        <v>111.57804929166437</v>
      </c>
      <c r="U155" s="201">
        <f>VLOOKUP($D155,SP_1617,'2016_17'!$G$2,FALSE)</f>
        <v>115.05602631474598</v>
      </c>
      <c r="V155" s="202">
        <f t="shared" si="225"/>
        <v>-3.0228551554242755E-2</v>
      </c>
      <c r="W155" s="211"/>
      <c r="X155" s="201">
        <f>VLOOKUP($AX155,SP_1516,'2015_16'!$AW$1,FALSE)</f>
        <v>115.3240529506437</v>
      </c>
      <c r="Y155" s="201">
        <f>VLOOKUP($AX155,SP_1516,'2015_16'!$Z$1,FALSE)</f>
        <v>123.23634395402897</v>
      </c>
      <c r="Z155" s="202">
        <f t="shared" si="226"/>
        <v>-6.420420104589275E-2</v>
      </c>
      <c r="AA155" s="201"/>
      <c r="AB155" s="201">
        <f>VLOOKUP($AX155,SP_1415,'2014_15'!$BG$1,FALSE)</f>
        <v>121.86781986009296</v>
      </c>
      <c r="AC155" s="201">
        <f>VLOOKUP($AX155,SP_1415,'2014_15'!$AC$1,FALSE)</f>
        <v>127.10148039163602</v>
      </c>
      <c r="AD155" s="202">
        <f t="shared" si="227"/>
        <v>-4.1177022607578162E-2</v>
      </c>
      <c r="AE155" s="201"/>
      <c r="AF155" s="201">
        <f>VLOOKUP($AX155,SP_1314,'2013-14'!$AU$1,FALSE)</f>
        <v>124.02865858314209</v>
      </c>
      <c r="AG155" s="201">
        <f>VLOOKUP($AX155,SP_1314,'2013-14'!$W$1,FALSE)</f>
        <v>127.39851356532537</v>
      </c>
      <c r="AH155" s="202">
        <f t="shared" si="228"/>
        <v>-2.6451289641266862E-2</v>
      </c>
      <c r="AI155" s="201"/>
      <c r="AJ155" s="201">
        <f>VLOOKUP($AX155,SP_1213,'2012-13'!$AF$1,FALSE)</f>
        <v>128.74442051320054</v>
      </c>
      <c r="AK155" s="201">
        <f>VLOOKUP($AX155,SP_1213,'2012-13'!$R$1,FALSE)</f>
        <v>131.22949789667337</v>
      </c>
      <c r="AL155" s="202">
        <f t="shared" si="229"/>
        <v>-1.8936880985626514E-2</v>
      </c>
      <c r="AM155" s="203"/>
      <c r="AN155" s="201">
        <f>VLOOKUP($AX155,SP_1112,'2011-12'!$AT$1,FALSE)</f>
        <v>133.00695962084939</v>
      </c>
      <c r="AO155" s="201">
        <f>VLOOKUP($AX155,SP_1112,'2011-12'!$AD$1,FALSE)</f>
        <v>137.88474332434899</v>
      </c>
      <c r="AP155" s="202">
        <f t="shared" si="230"/>
        <v>-3.5375804355856078E-2</v>
      </c>
      <c r="AQ155" s="188"/>
      <c r="AR155" s="201"/>
      <c r="AS155" s="200"/>
      <c r="AX155" s="188" t="s">
        <v>716</v>
      </c>
      <c r="AY155" s="306">
        <f>VLOOKUP(A155,PopulationsOtherdata!$G$4:$M$441,6,FALSE)</f>
        <v>162685</v>
      </c>
    </row>
    <row r="156" spans="1:51" x14ac:dyDescent="0.25">
      <c r="A156" s="188" t="s">
        <v>720</v>
      </c>
      <c r="B156" s="217">
        <v>1</v>
      </c>
      <c r="C156" s="188">
        <v>1</v>
      </c>
      <c r="D156" s="188" t="s">
        <v>721</v>
      </c>
      <c r="E156" s="534">
        <f t="shared" si="220"/>
        <v>-28.555857891266953</v>
      </c>
      <c r="F156" s="504">
        <f t="shared" si="221"/>
        <v>-0.2022866092747205</v>
      </c>
      <c r="G156" s="217"/>
      <c r="H156" s="201">
        <f>VLOOKUP($A156,SP_1920,'2019_20'!$K$3,FALSE)</f>
        <v>113.31152832549549</v>
      </c>
      <c r="I156" s="201">
        <f>VLOOKUP($A156,SP_1920,'2019_20'!$C$3,FALSE)</f>
        <v>110.02465356867236</v>
      </c>
      <c r="J156" s="481">
        <f t="shared" si="222"/>
        <v>2.9873984150030619E-2</v>
      </c>
      <c r="K156" s="415"/>
      <c r="L156" s="201">
        <f>VLOOKUP($A156,SP_201819,'2018_19'!$K$3,FALSE)</f>
        <v>110.02465356867236</v>
      </c>
      <c r="M156" s="201">
        <f>VLOOKUP($A156,SP_201819,'2018_19'!$C$3,FALSE)</f>
        <v>108.05528254613034</v>
      </c>
      <c r="N156" s="481">
        <f t="shared" si="223"/>
        <v>1.8225587644928654E-2</v>
      </c>
      <c r="O156" s="211"/>
      <c r="P156" s="201">
        <f>VLOOKUP($A156,SP_1718,'2017_18'!$M$2,FALSE)</f>
        <v>108.05528254613034</v>
      </c>
      <c r="Q156" s="201">
        <f>VLOOKUP($A156,SP_1718,'2017_18'!$C$2,FALSE)</f>
        <v>109.63281343887276</v>
      </c>
      <c r="R156" s="481">
        <f t="shared" si="224"/>
        <v>-1.4389222015377623E-2</v>
      </c>
      <c r="S156" s="211"/>
      <c r="T156" s="201">
        <f>VLOOKUP($D156,SP_1617,'2016_17'!$P$2,FALSE)</f>
        <v>109.63281343887276</v>
      </c>
      <c r="U156" s="201">
        <f>VLOOKUP($D156,SP_1617,'2016_17'!$G$2,FALSE)</f>
        <v>113.09437421821215</v>
      </c>
      <c r="V156" s="202">
        <f t="shared" si="225"/>
        <v>-3.0607718582538967E-2</v>
      </c>
      <c r="W156" s="211"/>
      <c r="X156" s="201">
        <f>VLOOKUP($AX156,SP_1516,'2015_16'!$AW$1,FALSE)</f>
        <v>114.37564251612523</v>
      </c>
      <c r="Y156" s="201">
        <f>VLOOKUP($AX156,SP_1516,'2015_16'!$Z$1,FALSE)</f>
        <v>123.4043489013404</v>
      </c>
      <c r="Z156" s="202">
        <f t="shared" si="226"/>
        <v>-7.3163599707766092E-2</v>
      </c>
      <c r="AA156" s="201"/>
      <c r="AB156" s="201">
        <f>VLOOKUP($AX156,SP_1415,'2014_15'!$BG$1,FALSE)</f>
        <v>122.693129129132</v>
      </c>
      <c r="AC156" s="201">
        <f>VLOOKUP($AX156,SP_1415,'2014_15'!$AC$1,FALSE)</f>
        <v>128.53180399474559</v>
      </c>
      <c r="AD156" s="202">
        <f t="shared" si="227"/>
        <v>-4.5425915486662527E-2</v>
      </c>
      <c r="AE156" s="201"/>
      <c r="AF156" s="201">
        <f>VLOOKUP($AX156,SP_1314,'2013-14'!$AU$1,FALSE)</f>
        <v>123.84926790162733</v>
      </c>
      <c r="AG156" s="201">
        <f>VLOOKUP($AX156,SP_1314,'2013-14'!$W$1,FALSE)</f>
        <v>127.63354321077307</v>
      </c>
      <c r="AH156" s="202">
        <f t="shared" si="228"/>
        <v>-2.9649535803424443E-2</v>
      </c>
      <c r="AI156" s="201"/>
      <c r="AJ156" s="201">
        <f>VLOOKUP($AX156,SP_1213,'2012-13'!$AF$1,FALSE)</f>
        <v>128.00430481759821</v>
      </c>
      <c r="AK156" s="201">
        <f>VLOOKUP($AX156,SP_1213,'2012-13'!$R$1,FALSE)</f>
        <v>131.2949481322151</v>
      </c>
      <c r="AL156" s="202">
        <f t="shared" si="229"/>
        <v>-2.5062984992409443E-2</v>
      </c>
      <c r="AM156" s="203"/>
      <c r="AN156" s="201">
        <f>VLOOKUP($AX156,SP_1112,'2011-12'!$AT$1,FALSE)</f>
        <v>133.2941303724071</v>
      </c>
      <c r="AO156" s="201">
        <f>VLOOKUP($AX156,SP_1112,'2011-12'!$AD$1,FALSE)</f>
        <v>140.124842496366</v>
      </c>
      <c r="AP156" s="202">
        <f t="shared" si="230"/>
        <v>-4.8747331324465515E-2</v>
      </c>
      <c r="AQ156" s="188"/>
      <c r="AR156" s="201"/>
      <c r="AS156" s="200"/>
      <c r="AX156" s="188" t="s">
        <v>720</v>
      </c>
      <c r="AY156" s="306">
        <f>VLOOKUP(A156,PopulationsOtherdata!$G$4:$M$441,6,FALSE)</f>
        <v>132662</v>
      </c>
    </row>
    <row r="157" spans="1:51" x14ac:dyDescent="0.25">
      <c r="A157" s="188" t="s">
        <v>744</v>
      </c>
      <c r="B157" s="217">
        <v>1</v>
      </c>
      <c r="C157" s="188">
        <v>1</v>
      </c>
      <c r="D157" s="188" t="s">
        <v>745</v>
      </c>
      <c r="E157" s="534">
        <f t="shared" si="220"/>
        <v>-25.636341050626413</v>
      </c>
      <c r="F157" s="504">
        <f t="shared" si="221"/>
        <v>-0.15990208251436017</v>
      </c>
      <c r="G157" s="217">
        <v>1</v>
      </c>
      <c r="H157" s="201">
        <f>VLOOKUP($A157,SP_1920,'2019_20'!$K$3,FALSE)</f>
        <v>137.19184423269348</v>
      </c>
      <c r="I157" s="201">
        <f>VLOOKUP($A157,SP_1920,'2019_20'!$C$3,FALSE)</f>
        <v>133.23732938626543</v>
      </c>
      <c r="J157" s="481">
        <f t="shared" si="222"/>
        <v>2.9680231993870265E-2</v>
      </c>
      <c r="K157" s="415"/>
      <c r="L157" s="201">
        <f>VLOOKUP($A157,SP_201819,'2018_19'!$K$3,FALSE)</f>
        <v>133.23732938626543</v>
      </c>
      <c r="M157" s="201">
        <f>VLOOKUP($A157,SP_201819,'2018_19'!$C$3,FALSE)</f>
        <v>132.13612810852277</v>
      </c>
      <c r="N157" s="481">
        <f t="shared" si="223"/>
        <v>8.3338394540988237E-3</v>
      </c>
      <c r="O157" s="211"/>
      <c r="P157" s="201">
        <f>VLOOKUP($A157,SP_1718,'2017_18'!$M$2,FALSE)</f>
        <v>132.13612810852277</v>
      </c>
      <c r="Q157" s="201">
        <f>VLOOKUP($A157,SP_1718,'2017_18'!$C$2,FALSE)</f>
        <v>133.76883158220861</v>
      </c>
      <c r="R157" s="481">
        <f t="shared" si="224"/>
        <v>-1.2205410291577845E-2</v>
      </c>
      <c r="S157" s="211"/>
      <c r="T157" s="201">
        <f>VLOOKUP($D157,SP_1617,'2016_17'!$P$2,FALSE)</f>
        <v>133.76883158220861</v>
      </c>
      <c r="U157" s="201">
        <f>VLOOKUP($D157,SP_1617,'2016_17'!$G$2,FALSE)</f>
        <v>136.41757434197794</v>
      </c>
      <c r="V157" s="202">
        <f t="shared" si="225"/>
        <v>-1.9416433495066721E-2</v>
      </c>
      <c r="W157" s="211"/>
      <c r="X157" s="201">
        <f>VLOOKUP($AX157,SP_1516,'2015_16'!$AW$1,FALSE)</f>
        <v>135.76095326842724</v>
      </c>
      <c r="Y157" s="201">
        <f>VLOOKUP($AX157,SP_1516,'2015_16'!$Z$1,FALSE)</f>
        <v>143.01223811815251</v>
      </c>
      <c r="Z157" s="202">
        <f t="shared" si="226"/>
        <v>-5.0703946355517227E-2</v>
      </c>
      <c r="AA157" s="201"/>
      <c r="AB157" s="201">
        <f>VLOOKUP($AX157,SP_1415,'2014_15'!$BG$1,FALSE)</f>
        <v>140.82069137272842</v>
      </c>
      <c r="AC157" s="201">
        <f>VLOOKUP($AX157,SP_1415,'2014_15'!$AC$1,FALSE)</f>
        <v>144.81009374688981</v>
      </c>
      <c r="AD157" s="202">
        <f t="shared" si="227"/>
        <v>-2.7549200963396747E-2</v>
      </c>
      <c r="AE157" s="201"/>
      <c r="AF157" s="201">
        <f>VLOOKUP($AX157,SP_1314,'2013-14'!$AU$1,FALSE)</f>
        <v>142.55739076567104</v>
      </c>
      <c r="AG157" s="201">
        <f>VLOOKUP($AX157,SP_1314,'2013-14'!$W$1,FALSE)</f>
        <v>146.846660422658</v>
      </c>
      <c r="AH157" s="202">
        <f t="shared" si="228"/>
        <v>-2.9209174009415473E-2</v>
      </c>
      <c r="AI157" s="201"/>
      <c r="AJ157" s="201">
        <f>VLOOKUP($AX157,SP_1213,'2012-13'!$AF$1,FALSE)</f>
        <v>148.25525126092168</v>
      </c>
      <c r="AK157" s="201">
        <f>VLOOKUP($AX157,SP_1213,'2012-13'!$R$1,FALSE)</f>
        <v>151.93157037658796</v>
      </c>
      <c r="AL157" s="202">
        <f t="shared" si="229"/>
        <v>-2.4197203428845571E-2</v>
      </c>
      <c r="AM157" s="203"/>
      <c r="AN157" s="201">
        <f>VLOOKUP($AX157,SP_1112,'2011-12'!$AT$1,FALSE)</f>
        <v>153.76942316598993</v>
      </c>
      <c r="AO157" s="201">
        <f>VLOOKUP($AX157,SP_1112,'2011-12'!$AD$1,FALSE)</f>
        <v>160.97375811079201</v>
      </c>
      <c r="AP157" s="202">
        <f t="shared" si="230"/>
        <v>-4.4754716727453236E-2</v>
      </c>
      <c r="AQ157" s="188"/>
      <c r="AR157" s="201"/>
      <c r="AS157" s="200"/>
      <c r="AX157" s="188" t="s">
        <v>744</v>
      </c>
      <c r="AY157" s="306">
        <f>VLOOKUP(A157,PopulationsOtherdata!$G$4:$M$441,6,FALSE)</f>
        <v>206662</v>
      </c>
    </row>
    <row r="158" spans="1:51" x14ac:dyDescent="0.25">
      <c r="A158" s="188"/>
      <c r="B158" s="217"/>
      <c r="C158" s="188"/>
      <c r="D158" s="188"/>
      <c r="E158" s="315"/>
      <c r="F158" s="214"/>
      <c r="G158" s="217"/>
      <c r="H158" s="201"/>
      <c r="I158" s="201"/>
      <c r="J158" s="481"/>
      <c r="K158" s="214"/>
      <c r="L158" s="201"/>
      <c r="M158" s="201"/>
      <c r="N158" s="481"/>
      <c r="O158" s="211"/>
      <c r="P158" s="201"/>
      <c r="Q158" s="201"/>
      <c r="R158" s="481"/>
      <c r="S158" s="211"/>
      <c r="T158" s="201"/>
      <c r="U158" s="201"/>
      <c r="V158" s="202"/>
      <c r="W158" s="211"/>
      <c r="X158" s="201"/>
      <c r="Y158" s="201"/>
      <c r="Z158" s="202"/>
      <c r="AA158" s="201"/>
      <c r="AB158" s="201"/>
      <c r="AC158" s="201"/>
      <c r="AD158" s="202"/>
      <c r="AE158" s="201"/>
      <c r="AF158" s="201"/>
      <c r="AG158" s="201"/>
      <c r="AH158" s="202"/>
      <c r="AI158" s="201"/>
      <c r="AJ158" s="201"/>
      <c r="AK158" s="201"/>
      <c r="AL158" s="202"/>
      <c r="AM158" s="203"/>
      <c r="AN158" s="201"/>
      <c r="AO158" s="201"/>
      <c r="AP158" s="202"/>
      <c r="AQ158" s="188"/>
      <c r="AR158" s="201"/>
      <c r="AS158" s="200"/>
      <c r="AX158" s="188"/>
      <c r="AY158" s="188"/>
    </row>
    <row r="159" spans="1:51" x14ac:dyDescent="0.25">
      <c r="A159" s="188" t="s">
        <v>762</v>
      </c>
      <c r="B159" s="217">
        <v>1</v>
      </c>
      <c r="C159" s="188">
        <v>1</v>
      </c>
      <c r="D159" s="188" t="s">
        <v>763</v>
      </c>
      <c r="E159" s="534">
        <f t="shared" ref="E159:E163" si="231">+AN159-AO159+AJ159-AK159+AF159-AG159+AB159-AC159+X159-Y159+T159-U159+P159-Q159+L159-M159+H159-I159</f>
        <v>-14.338367024319581</v>
      </c>
      <c r="F159" s="504">
        <f t="shared" ref="F159:F163" si="232">((100*(1+AP159)*(1+AL159)*(1+AH159)*(1+AD159)*(1+Z159)*(1+V159)*(1+R159)*(1+N159)*(1+J159)-100)/100)</f>
        <v>-0.11350250950030344</v>
      </c>
      <c r="G159" s="217"/>
      <c r="H159" s="201">
        <f>VLOOKUP($A159,SP_1920,'2019_20'!$K$3,FALSE)</f>
        <v>114.01522026944829</v>
      </c>
      <c r="I159" s="201">
        <f>VLOOKUP($A159,SP_1920,'2019_20'!$C$3,FALSE)</f>
        <v>112.03195303904158</v>
      </c>
      <c r="J159" s="481">
        <f t="shared" ref="J159:J163" si="233">+H159/I159-1</f>
        <v>1.7702692639086415E-2</v>
      </c>
      <c r="K159" s="415"/>
      <c r="L159" s="201">
        <f>VLOOKUP($A159,SP_201819,'2018_19'!$K$3,FALSE)</f>
        <v>112.03195303904158</v>
      </c>
      <c r="M159" s="201">
        <f>VLOOKUP($A159,SP_201819,'2018_19'!$C$3,FALSE)</f>
        <v>113.00193364543519</v>
      </c>
      <c r="N159" s="481">
        <f t="shared" ref="N159:N163" si="234">+L159/M159-1</f>
        <v>-8.5837522872581618E-3</v>
      </c>
      <c r="O159" s="211"/>
      <c r="P159" s="201">
        <f>VLOOKUP($A159,SP_1718,'2017_18'!$M$2,FALSE)</f>
        <v>113.00193364543519</v>
      </c>
      <c r="Q159" s="201">
        <f>VLOOKUP($A159,SP_1718,'2017_18'!$C$2,FALSE)</f>
        <v>113.75746011414921</v>
      </c>
      <c r="R159" s="481">
        <f t="shared" ref="R159:R163" si="235">+P159/Q159-1</f>
        <v>-6.6415553578279551E-3</v>
      </c>
      <c r="S159" s="211"/>
      <c r="T159" s="201">
        <f>VLOOKUP($D159,SP_1617,'2016_17'!$P$2,FALSE)</f>
        <v>113.75746011414921</v>
      </c>
      <c r="U159" s="201">
        <f>VLOOKUP($D159,SP_1617,'2016_17'!$G$2,FALSE)</f>
        <v>115.08862266127433</v>
      </c>
      <c r="V159" s="202">
        <f t="shared" ref="V159:V163" si="236">+T159/U159-1</f>
        <v>-1.1566413050601576E-2</v>
      </c>
      <c r="W159" s="211"/>
      <c r="X159" s="201">
        <f>VLOOKUP($AX159,SP_1516,'2015_16'!$AW$1,FALSE)</f>
        <v>114.74810388673743</v>
      </c>
      <c r="Y159" s="201">
        <f>VLOOKUP($AX159,SP_1516,'2015_16'!$Z$1,FALSE)</f>
        <v>117.26026826661199</v>
      </c>
      <c r="Z159" s="202">
        <f t="shared" ref="Z159:Z163" si="237">+X159/Y159-1</f>
        <v>-2.1423832786760411E-2</v>
      </c>
      <c r="AA159" s="201"/>
      <c r="AB159" s="201">
        <f>VLOOKUP($AX159,SP_1415,'2014_15'!$BG$1,FALSE)</f>
        <v>116.24406370647259</v>
      </c>
      <c r="AC159" s="201">
        <f>VLOOKUP($AX159,SP_1415,'2014_15'!$AC$1,FALSE)</f>
        <v>117.81691864592226</v>
      </c>
      <c r="AD159" s="202">
        <f t="shared" ref="AD159:AD163" si="238">+AB159/AC159-1</f>
        <v>-1.3349992153305235E-2</v>
      </c>
      <c r="AE159" s="201"/>
      <c r="AF159" s="201">
        <f>VLOOKUP($AX159,SP_1314,'2013-14'!$AU$1,FALSE)</f>
        <v>115.49058274964996</v>
      </c>
      <c r="AG159" s="201">
        <f>VLOOKUP($AX159,SP_1314,'2013-14'!$W$1,FALSE)</f>
        <v>118.73452203162626</v>
      </c>
      <c r="AH159" s="202">
        <f t="shared" ref="AH159:AH163" si="239">+AF159/AG159-1</f>
        <v>-2.7320944460552443E-2</v>
      </c>
      <c r="AI159" s="201"/>
      <c r="AJ159" s="201">
        <f>VLOOKUP($AX159,SP_1213,'2012-13'!$AF$1,FALSE)</f>
        <v>119.110856054929</v>
      </c>
      <c r="AK159" s="201">
        <f>VLOOKUP($AX159,SP_1213,'2012-13'!$R$1,FALSE)</f>
        <v>121.50329197341662</v>
      </c>
      <c r="AL159" s="202">
        <f t="shared" ref="AL159:AL163" si="240">+AJ159/AK159-1</f>
        <v>-1.9690297107431864E-2</v>
      </c>
      <c r="AM159" s="203"/>
      <c r="AN159" s="201">
        <f>VLOOKUP($AX159,SP_1112,'2011-12'!$AT$1,FALSE)</f>
        <v>122.91328407147662</v>
      </c>
      <c r="AO159" s="201">
        <f>VLOOKUP($AX159,SP_1112,'2011-12'!$AD$1,FALSE)</f>
        <v>126.45685418418202</v>
      </c>
      <c r="AP159" s="202">
        <f t="shared" ref="AP159:AP163" si="241">+AN159/AO159-1</f>
        <v>-2.8021969513366662E-2</v>
      </c>
      <c r="AQ159" s="188"/>
      <c r="AR159" s="201"/>
      <c r="AS159" s="200"/>
      <c r="AX159" s="188" t="s">
        <v>762</v>
      </c>
      <c r="AY159" s="306">
        <f>VLOOKUP(A159,PopulationsOtherdata!$G$4:$M$441,6,FALSE)</f>
        <v>157352</v>
      </c>
    </row>
    <row r="160" spans="1:51" x14ac:dyDescent="0.25">
      <c r="A160" s="188" t="s">
        <v>788</v>
      </c>
      <c r="B160" s="217">
        <v>1</v>
      </c>
      <c r="C160" s="188">
        <v>1</v>
      </c>
      <c r="D160" s="188" t="s">
        <v>789</v>
      </c>
      <c r="E160" s="534">
        <f t="shared" si="231"/>
        <v>-24.864064969344611</v>
      </c>
      <c r="F160" s="504">
        <f t="shared" si="232"/>
        <v>-6.8541075694783307E-2</v>
      </c>
      <c r="G160" s="217"/>
      <c r="H160" s="201">
        <f>VLOOKUP($A160,SP_1920,'2019_20'!$K$3,FALSE)</f>
        <v>346.90220875442913</v>
      </c>
      <c r="I160" s="201">
        <f>VLOOKUP($A160,SP_1920,'2019_20'!$C$3,FALSE)</f>
        <v>334.99991597772936</v>
      </c>
      <c r="J160" s="481">
        <f t="shared" si="233"/>
        <v>3.5529241080439533E-2</v>
      </c>
      <c r="K160" s="415"/>
      <c r="L160" s="201">
        <f>VLOOKUP($A160,SP_201819,'2018_19'!$K$3,FALSE)</f>
        <v>334.99991597772936</v>
      </c>
      <c r="M160" s="201">
        <f>VLOOKUP($A160,SP_201819,'2018_19'!$C$3,FALSE)</f>
        <v>335.16993223375169</v>
      </c>
      <c r="N160" s="481">
        <f t="shared" si="234"/>
        <v>-5.0725390218997468E-4</v>
      </c>
      <c r="O160" s="211"/>
      <c r="P160" s="201">
        <f>VLOOKUP($A160,SP_1718,'2017_18'!$M$2,FALSE)</f>
        <v>335.16993223375169</v>
      </c>
      <c r="Q160" s="201">
        <f>VLOOKUP($A160,SP_1718,'2017_18'!$C$2,FALSE)</f>
        <v>336.74495625983303</v>
      </c>
      <c r="R160" s="481">
        <f t="shared" si="235"/>
        <v>-4.6772015342853024E-3</v>
      </c>
      <c r="S160" s="211"/>
      <c r="T160" s="201">
        <f>VLOOKUP($D160,SP_1617,'2016_17'!$P$2,FALSE)</f>
        <v>336.74495625983303</v>
      </c>
      <c r="U160" s="201">
        <f>VLOOKUP($D160,SP_1617,'2016_17'!$G$2,FALSE)</f>
        <v>332.48112924416296</v>
      </c>
      <c r="V160" s="202">
        <f t="shared" si="236"/>
        <v>1.2824267727203464E-2</v>
      </c>
      <c r="W160" s="211"/>
      <c r="X160" s="201">
        <f>VLOOKUP($AX160,SP_1516,'2015_16'!$AW$1,FALSE)</f>
        <v>331.59380792198328</v>
      </c>
      <c r="Y160" s="201">
        <f>VLOOKUP($AX160,SP_1516,'2015_16'!$Z$1,FALSE)</f>
        <v>340.71165673031697</v>
      </c>
      <c r="Z160" s="202">
        <f t="shared" si="237"/>
        <v>-2.6761188319279428E-2</v>
      </c>
      <c r="AA160" s="201"/>
      <c r="AB160" s="201">
        <f>VLOOKUP($AX160,SP_1415,'2014_15'!$BG$1,FALSE)</f>
        <v>335.77120129565816</v>
      </c>
      <c r="AC160" s="201">
        <f>VLOOKUP($AX160,SP_1415,'2014_15'!$AC$1,FALSE)</f>
        <v>341.02902941348498</v>
      </c>
      <c r="AD160" s="202">
        <f t="shared" si="238"/>
        <v>-1.5417538286606969E-2</v>
      </c>
      <c r="AE160" s="201"/>
      <c r="AF160" s="201">
        <f>VLOOKUP($AX160,SP_1314,'2013-14'!$AU$1,FALSE)</f>
        <v>338.24129012668669</v>
      </c>
      <c r="AG160" s="201">
        <f>VLOOKUP($AX160,SP_1314,'2013-14'!$W$1,FALSE)</f>
        <v>345.63063754672714</v>
      </c>
      <c r="AH160" s="202">
        <f t="shared" si="239"/>
        <v>-2.1379318316482987E-2</v>
      </c>
      <c r="AI160" s="201"/>
      <c r="AJ160" s="201">
        <f>VLOOKUP($AX160,SP_1213,'2012-13'!$AF$1,FALSE)</f>
        <v>344.88468603999019</v>
      </c>
      <c r="AK160" s="201">
        <f>VLOOKUP($AX160,SP_1213,'2012-13'!$R$1,FALSE)</f>
        <v>351.11531402458814</v>
      </c>
      <c r="AL160" s="202">
        <f t="shared" si="240"/>
        <v>-1.7745247033462141E-2</v>
      </c>
      <c r="AM160" s="203"/>
      <c r="AN160" s="201">
        <f>VLOOKUP($AX160,SP_1112,'2011-12'!$AT$1,FALSE)</f>
        <v>355.25762810667118</v>
      </c>
      <c r="AO160" s="201">
        <f>VLOOKUP($AX160,SP_1112,'2011-12'!$AD$1,FALSE)</f>
        <v>366.54712025548304</v>
      </c>
      <c r="AP160" s="202">
        <f t="shared" si="241"/>
        <v>-3.0799565799188633E-2</v>
      </c>
      <c r="AQ160" s="188"/>
      <c r="AR160" s="201"/>
      <c r="AS160" s="200"/>
      <c r="AX160" s="188" t="s">
        <v>788</v>
      </c>
      <c r="AY160" s="306">
        <f>VLOOKUP(A160,PopulationsOtherdata!$G$4:$M$441,6,FALSE)</f>
        <v>479992</v>
      </c>
    </row>
    <row r="161" spans="1:51" x14ac:dyDescent="0.25">
      <c r="A161" s="188" t="s">
        <v>794</v>
      </c>
      <c r="B161" s="217">
        <v>1</v>
      </c>
      <c r="C161" s="188">
        <v>1</v>
      </c>
      <c r="D161" s="188" t="s">
        <v>795</v>
      </c>
      <c r="E161" s="534">
        <f t="shared" si="231"/>
        <v>-7.2955201336566802</v>
      </c>
      <c r="F161" s="504">
        <f t="shared" si="232"/>
        <v>-7.5957655879215769E-2</v>
      </c>
      <c r="G161" s="217"/>
      <c r="H161" s="201">
        <f>VLOOKUP($A161,SP_1920,'2019_20'!$K$3,FALSE)</f>
        <v>86.969852605216104</v>
      </c>
      <c r="I161" s="201">
        <f>VLOOKUP($A161,SP_1920,'2019_20'!$C$3,FALSE)</f>
        <v>84.39053651247626</v>
      </c>
      <c r="J161" s="481">
        <f t="shared" si="233"/>
        <v>3.0564044255821488E-2</v>
      </c>
      <c r="K161" s="415"/>
      <c r="L161" s="201">
        <f>VLOOKUP($A161,SP_201819,'2018_19'!$K$3,FALSE)</f>
        <v>84.39053651247626</v>
      </c>
      <c r="M161" s="201">
        <f>VLOOKUP($A161,SP_201819,'2018_19'!$C$3,FALSE)</f>
        <v>85.050107947130485</v>
      </c>
      <c r="N161" s="481">
        <f t="shared" si="234"/>
        <v>-7.755092269421171E-3</v>
      </c>
      <c r="O161" s="211"/>
      <c r="P161" s="201">
        <f>VLOOKUP($A161,SP_1718,'2017_18'!$M$2,FALSE)</f>
        <v>85.050107947130485</v>
      </c>
      <c r="Q161" s="201">
        <f>VLOOKUP($A161,SP_1718,'2017_18'!$C$2,FALSE)</f>
        <v>85.375701577811355</v>
      </c>
      <c r="R161" s="481">
        <f t="shared" si="235"/>
        <v>-3.8136568679804084E-3</v>
      </c>
      <c r="S161" s="211"/>
      <c r="T161" s="201">
        <f>VLOOKUP($D161,SP_1617,'2016_17'!$P$2,FALSE)</f>
        <v>85.375701577811355</v>
      </c>
      <c r="U161" s="201">
        <f>VLOOKUP($D161,SP_1617,'2016_17'!$G$2,FALSE)</f>
        <v>86.04472385495724</v>
      </c>
      <c r="V161" s="202">
        <f t="shared" si="236"/>
        <v>-7.7752853071343386E-3</v>
      </c>
      <c r="W161" s="211"/>
      <c r="X161" s="201">
        <f>VLOOKUP($AX161,SP_1516,'2015_16'!$AW$1,FALSE)</f>
        <v>86.437489506729221</v>
      </c>
      <c r="Y161" s="201">
        <f>VLOOKUP($AX161,SP_1516,'2015_16'!$Z$1,FALSE)</f>
        <v>88.311121564288996</v>
      </c>
      <c r="Z161" s="202">
        <f t="shared" si="237"/>
        <v>-2.1216263867691931E-2</v>
      </c>
      <c r="AA161" s="201"/>
      <c r="AB161" s="201">
        <f>VLOOKUP($AX161,SP_1415,'2014_15'!$BG$1,FALSE)</f>
        <v>88.323373712371136</v>
      </c>
      <c r="AC161" s="201">
        <f>VLOOKUP($AX161,SP_1415,'2014_15'!$AC$1,FALSE)</f>
        <v>89.438049382086234</v>
      </c>
      <c r="AD161" s="202">
        <f t="shared" si="238"/>
        <v>-1.246310353832869E-2</v>
      </c>
      <c r="AE161" s="201"/>
      <c r="AF161" s="201">
        <f>VLOOKUP($AX161,SP_1314,'2013-14'!$AU$1,FALSE)</f>
        <v>90.018712382918352</v>
      </c>
      <c r="AG161" s="201">
        <f>VLOOKUP($AX161,SP_1314,'2013-14'!$W$1,FALSE)</f>
        <v>92.363874748044125</v>
      </c>
      <c r="AH161" s="202">
        <f t="shared" si="239"/>
        <v>-2.5390471886579613E-2</v>
      </c>
      <c r="AI161" s="201"/>
      <c r="AJ161" s="201">
        <f>VLOOKUP($AX161,SP_1213,'2012-13'!$AF$1,FALSE)</f>
        <v>94.203958755386111</v>
      </c>
      <c r="AK161" s="201">
        <f>VLOOKUP($AX161,SP_1213,'2012-13'!$R$1,FALSE)</f>
        <v>95.412413612357653</v>
      </c>
      <c r="AL161" s="202">
        <f t="shared" si="240"/>
        <v>-1.2665593618470528E-2</v>
      </c>
      <c r="AM161" s="203"/>
      <c r="AN161" s="201">
        <f>VLOOKUP($AX161,SP_1112,'2011-12'!$AT$1,FALSE)</f>
        <v>96.531908370034657</v>
      </c>
      <c r="AO161" s="201">
        <f>VLOOKUP($AX161,SP_1112,'2011-12'!$AD$1,FALSE)</f>
        <v>98.210632304578013</v>
      </c>
      <c r="AP161" s="202">
        <f t="shared" si="241"/>
        <v>-1.7093097714076189E-2</v>
      </c>
      <c r="AQ161" s="188"/>
      <c r="AR161" s="201"/>
      <c r="AS161" s="200"/>
      <c r="AX161" s="188" t="s">
        <v>794</v>
      </c>
      <c r="AY161" s="306">
        <f>VLOOKUP(A161,PopulationsOtherdata!$G$4:$M$441,6,FALSE)</f>
        <v>147983</v>
      </c>
    </row>
    <row r="162" spans="1:51" x14ac:dyDescent="0.25">
      <c r="A162" s="188" t="s">
        <v>800</v>
      </c>
      <c r="B162" s="217">
        <v>1</v>
      </c>
      <c r="C162" s="188">
        <v>1</v>
      </c>
      <c r="D162" s="188" t="s">
        <v>801</v>
      </c>
      <c r="E162" s="534">
        <f t="shared" si="231"/>
        <v>-7.0038948989447505</v>
      </c>
      <c r="F162" s="504">
        <f t="shared" si="232"/>
        <v>-6.0922712791989964E-2</v>
      </c>
      <c r="G162" s="217"/>
      <c r="H162" s="201">
        <f>VLOOKUP($A162,SP_1920,'2019_20'!$K$3,FALSE)</f>
        <v>110.48001459495725</v>
      </c>
      <c r="I162" s="201">
        <f>VLOOKUP($A162,SP_1920,'2019_20'!$C$3,FALSE)</f>
        <v>112.16921719199325</v>
      </c>
      <c r="J162" s="481">
        <f t="shared" si="233"/>
        <v>-1.5059413262594967E-2</v>
      </c>
      <c r="K162" s="415"/>
      <c r="L162" s="201">
        <f>VLOOKUP($A162,SP_201819,'2018_19'!$K$3,FALSE)</f>
        <v>112.16921719199325</v>
      </c>
      <c r="M162" s="201">
        <f>VLOOKUP($A162,SP_201819,'2018_19'!$C$3,FALSE)</f>
        <v>110.70463383168037</v>
      </c>
      <c r="N162" s="481">
        <f t="shared" si="234"/>
        <v>1.3229648205509648E-2</v>
      </c>
      <c r="O162" s="211"/>
      <c r="P162" s="201">
        <f>VLOOKUP($A162,SP_1718,'2017_18'!$M$2,FALSE)</f>
        <v>110.70463383168037</v>
      </c>
      <c r="Q162" s="201">
        <f>VLOOKUP($A162,SP_1718,'2017_18'!$C$2,FALSE)</f>
        <v>111.46434282363327</v>
      </c>
      <c r="R162" s="481">
        <f t="shared" si="235"/>
        <v>-6.8157131931865234E-3</v>
      </c>
      <c r="S162" s="211"/>
      <c r="T162" s="201">
        <f>VLOOKUP($D162,SP_1617,'2016_17'!$P$2,FALSE)</f>
        <v>111.46434282363327</v>
      </c>
      <c r="U162" s="201">
        <f>VLOOKUP($D162,SP_1617,'2016_17'!$G$2,FALSE)</f>
        <v>111.38951637497387</v>
      </c>
      <c r="V162" s="202">
        <f t="shared" si="236"/>
        <v>6.7175485714043859E-4</v>
      </c>
      <c r="W162" s="211"/>
      <c r="X162" s="201">
        <f>VLOOKUP($AX162,SP_1516,'2015_16'!$AW$1,FALSE)</f>
        <v>111.64591922142171</v>
      </c>
      <c r="Y162" s="201">
        <f>VLOOKUP($AX162,SP_1516,'2015_16'!$Z$1,FALSE)</f>
        <v>112.72132928646995</v>
      </c>
      <c r="Z162" s="202">
        <f t="shared" si="237"/>
        <v>-9.5404310067636056E-3</v>
      </c>
      <c r="AA162" s="201"/>
      <c r="AB162" s="201">
        <f>VLOOKUP($AX162,SP_1415,'2014_15'!$BG$1,FALSE)</f>
        <v>110.37022138579744</v>
      </c>
      <c r="AC162" s="201">
        <f>VLOOKUP($AX162,SP_1415,'2014_15'!$AC$1,FALSE)</f>
        <v>110.82522106009623</v>
      </c>
      <c r="AD162" s="202">
        <f t="shared" si="238"/>
        <v>-4.1055607193606347E-3</v>
      </c>
      <c r="AE162" s="201"/>
      <c r="AF162" s="201">
        <f>VLOOKUP($AX162,SP_1314,'2013-14'!$AU$1,FALSE)</f>
        <v>108.83428559486639</v>
      </c>
      <c r="AG162" s="201">
        <f>VLOOKUP($AX162,SP_1314,'2013-14'!$W$1,FALSE)</f>
        <v>111.1147352578617</v>
      </c>
      <c r="AH162" s="202">
        <f t="shared" si="239"/>
        <v>-2.0523377549369282E-2</v>
      </c>
      <c r="AI162" s="201"/>
      <c r="AJ162" s="201">
        <f>VLOOKUP($AX162,SP_1213,'2012-13'!$AF$1,FALSE)</f>
        <v>111.2916422924732</v>
      </c>
      <c r="AK162" s="201">
        <f>VLOOKUP($AX162,SP_1213,'2012-13'!$R$1,FALSE)</f>
        <v>112.3597430464205</v>
      </c>
      <c r="AL162" s="202">
        <f t="shared" si="240"/>
        <v>-9.5060804251396736E-3</v>
      </c>
      <c r="AM162" s="203"/>
      <c r="AN162" s="201">
        <f>VLOOKUP($AX162,SP_1112,'2011-12'!$AT$1,FALSE)</f>
        <v>113.3022926646145</v>
      </c>
      <c r="AO162" s="201">
        <f>VLOOKUP($AX162,SP_1112,'2011-12'!$AD$1,FALSE)</f>
        <v>114.51772562725299</v>
      </c>
      <c r="AP162" s="202">
        <f t="shared" si="241"/>
        <v>-1.0613491981098511E-2</v>
      </c>
      <c r="AQ162" s="188"/>
      <c r="AR162" s="201"/>
      <c r="AS162" s="200"/>
      <c r="AX162" s="188" t="s">
        <v>800</v>
      </c>
      <c r="AY162" s="306">
        <f>VLOOKUP(A162,PopulationsOtherdata!$G$4:$M$441,6,FALSE)</f>
        <v>161519</v>
      </c>
    </row>
    <row r="163" spans="1:51" x14ac:dyDescent="0.25">
      <c r="A163" s="188" t="s">
        <v>818</v>
      </c>
      <c r="B163" s="217">
        <v>1</v>
      </c>
      <c r="C163" s="188">
        <v>1</v>
      </c>
      <c r="D163" s="188" t="s">
        <v>819</v>
      </c>
      <c r="E163" s="534">
        <f t="shared" si="231"/>
        <v>-20.717164095844282</v>
      </c>
      <c r="F163" s="504">
        <f t="shared" si="232"/>
        <v>-0.14445589778984741</v>
      </c>
      <c r="G163" s="217"/>
      <c r="H163" s="201">
        <f>VLOOKUP($A163,SP_1920,'2019_20'!$K$3,FALSE)</f>
        <v>124.16262411745214</v>
      </c>
      <c r="I163" s="201">
        <f>VLOOKUP($A163,SP_1920,'2019_20'!$C$3,FALSE)</f>
        <v>120.59233337399682</v>
      </c>
      <c r="J163" s="481">
        <f t="shared" si="233"/>
        <v>2.9606282949867557E-2</v>
      </c>
      <c r="K163" s="415"/>
      <c r="L163" s="201">
        <f>VLOOKUP($A163,SP_201819,'2018_19'!$K$3,FALSE)</f>
        <v>120.59233337399682</v>
      </c>
      <c r="M163" s="201">
        <f>VLOOKUP($A163,SP_201819,'2018_19'!$C$3,FALSE)</f>
        <v>119.70522073049261</v>
      </c>
      <c r="N163" s="481">
        <f t="shared" si="234"/>
        <v>7.4108099721188481E-3</v>
      </c>
      <c r="O163" s="211"/>
      <c r="P163" s="201">
        <f>VLOOKUP($A163,SP_1718,'2017_18'!$M$2,FALSE)</f>
        <v>119.70522073049261</v>
      </c>
      <c r="Q163" s="201">
        <f>VLOOKUP($A163,SP_1718,'2017_18'!$C$2,FALSE)</f>
        <v>121.75071022838152</v>
      </c>
      <c r="R163" s="481">
        <f t="shared" si="235"/>
        <v>-1.6800637089113946E-2</v>
      </c>
      <c r="S163" s="211"/>
      <c r="T163" s="201">
        <f>VLOOKUP($D163,SP_1617,'2016_17'!$P$2,FALSE)</f>
        <v>121.75071022838152</v>
      </c>
      <c r="U163" s="201">
        <f>VLOOKUP($D163,SP_1617,'2016_17'!$G$2,FALSE)</f>
        <v>123.5235767648833</v>
      </c>
      <c r="V163" s="202">
        <f t="shared" si="236"/>
        <v>-1.4352454672489579E-2</v>
      </c>
      <c r="W163" s="211"/>
      <c r="X163" s="201">
        <f>VLOOKUP($AX163,SP_1516,'2015_16'!$AW$1,FALSE)</f>
        <v>124.18628520563169</v>
      </c>
      <c r="Y163" s="201">
        <f>VLOOKUP($AX163,SP_1516,'2015_16'!$Z$1,FALSE)</f>
        <v>130.09798542456215</v>
      </c>
      <c r="Z163" s="202">
        <f t="shared" si="237"/>
        <v>-4.5440367117432268E-2</v>
      </c>
      <c r="AA163" s="201"/>
      <c r="AB163" s="201">
        <f>VLOOKUP($AX163,SP_1415,'2014_15'!$BG$1,FALSE)</f>
        <v>128.03283997358662</v>
      </c>
      <c r="AC163" s="201">
        <f>VLOOKUP($AX163,SP_1415,'2014_15'!$AC$1,FALSE)</f>
        <v>132.03032557799247</v>
      </c>
      <c r="AD163" s="202">
        <f t="shared" si="238"/>
        <v>-3.027702603099669E-2</v>
      </c>
      <c r="AE163" s="201"/>
      <c r="AF163" s="201">
        <f>VLOOKUP($AX163,SP_1314,'2013-14'!$AU$1,FALSE)</f>
        <v>129.97877092971629</v>
      </c>
      <c r="AG163" s="201">
        <f>VLOOKUP($AX163,SP_1314,'2013-14'!$W$1,FALSE)</f>
        <v>132.02222513612338</v>
      </c>
      <c r="AH163" s="202">
        <f t="shared" si="239"/>
        <v>-1.5478107601202384E-2</v>
      </c>
      <c r="AI163" s="201"/>
      <c r="AJ163" s="201">
        <f>VLOOKUP($AX163,SP_1213,'2012-13'!$AF$1,FALSE)</f>
        <v>131.94479008017822</v>
      </c>
      <c r="AK163" s="201">
        <f>VLOOKUP($AX163,SP_1213,'2012-13'!$R$1,FALSE)</f>
        <v>135.18970302528516</v>
      </c>
      <c r="AL163" s="202">
        <f t="shared" si="240"/>
        <v>-2.4002663460988782E-2</v>
      </c>
      <c r="AM163" s="203"/>
      <c r="AN163" s="201">
        <f>VLOOKUP($AX163,SP_1112,'2011-12'!$AT$1,FALSE)</f>
        <v>136.80720149068517</v>
      </c>
      <c r="AO163" s="201">
        <f>VLOOKUP($AX163,SP_1112,'2011-12'!$AD$1,FALSE)</f>
        <v>142.96585996424795</v>
      </c>
      <c r="AP163" s="202">
        <f t="shared" si="241"/>
        <v>-4.3077826238396399E-2</v>
      </c>
      <c r="AQ163" s="188"/>
      <c r="AR163" s="201"/>
      <c r="AS163" s="200"/>
      <c r="AX163" s="188" t="s">
        <v>818</v>
      </c>
      <c r="AY163" s="306">
        <f>VLOOKUP(A163,PopulationsOtherdata!$G$4:$M$441,6,FALSE)</f>
        <v>201559</v>
      </c>
    </row>
    <row r="164" spans="1:51" x14ac:dyDescent="0.25">
      <c r="A164" s="188"/>
      <c r="B164" s="217"/>
      <c r="C164" s="191"/>
      <c r="D164" s="188"/>
      <c r="E164" s="315"/>
      <c r="F164" s="214"/>
      <c r="G164" s="217"/>
      <c r="H164" s="201"/>
      <c r="I164" s="201"/>
      <c r="J164" s="481"/>
      <c r="K164" s="214"/>
      <c r="L164" s="201"/>
      <c r="M164" s="201"/>
      <c r="N164" s="481"/>
      <c r="O164" s="211"/>
      <c r="P164" s="201"/>
      <c r="Q164" s="201"/>
      <c r="R164" s="481"/>
      <c r="S164" s="211"/>
      <c r="T164" s="201"/>
      <c r="U164" s="201"/>
      <c r="V164" s="202"/>
      <c r="W164" s="211"/>
      <c r="X164" s="201"/>
      <c r="Y164" s="201"/>
      <c r="Z164" s="202"/>
      <c r="AA164" s="201"/>
      <c r="AB164" s="201"/>
      <c r="AC164" s="201"/>
      <c r="AD164" s="202"/>
      <c r="AE164" s="201"/>
      <c r="AF164" s="201"/>
      <c r="AG164" s="201"/>
      <c r="AH164" s="202"/>
      <c r="AI164" s="201"/>
      <c r="AJ164" s="201"/>
      <c r="AK164" s="201"/>
      <c r="AL164" s="202"/>
      <c r="AM164" s="203"/>
      <c r="AN164" s="201"/>
      <c r="AO164" s="201"/>
      <c r="AP164" s="202"/>
      <c r="AQ164" s="188"/>
      <c r="AR164" s="201"/>
      <c r="AS164" s="200"/>
      <c r="AX164" s="188"/>
      <c r="AY164" s="188"/>
    </row>
    <row r="165" spans="1:51" x14ac:dyDescent="0.25">
      <c r="A165" s="188" t="s">
        <v>138</v>
      </c>
      <c r="B165" s="217"/>
      <c r="C165" s="188">
        <v>1</v>
      </c>
      <c r="D165" s="188" t="s">
        <v>139</v>
      </c>
      <c r="E165" s="534">
        <f t="shared" ref="E165:E169" si="242">+AN165-AO165+AJ165-AK165+AF165-AG165+AB165-AC165+X165-Y165+T165-U165+P165-Q165+L165-M165+H165-I165</f>
        <v>-18.780401761067992</v>
      </c>
      <c r="F165" s="504">
        <f t="shared" ref="F165:F169" si="243">((100*(1+AP165)*(1+AL165)*(1+AH165)*(1+AD165)*(1+Z165)*(1+V165)*(1+R165)*(1+N165)*(1+J165)-100)/100)</f>
        <v>-5.6094854809740441E-2</v>
      </c>
      <c r="G165" s="217"/>
      <c r="H165" s="201">
        <f>VLOOKUP($A165,SP_1920,'2019_20'!$K$3,FALSE)</f>
        <v>329.54656046865716</v>
      </c>
      <c r="I165" s="201">
        <f>VLOOKUP($A165,SP_1920,'2019_20'!$C$3,FALSE)</f>
        <v>321.30260511732007</v>
      </c>
      <c r="J165" s="481">
        <f t="shared" ref="J165:J169" si="244">+H165/I165-1</f>
        <v>2.5657916307049167E-2</v>
      </c>
      <c r="K165" s="415"/>
      <c r="L165" s="201">
        <f>VLOOKUP($A165,SP_201819,'2018_19'!$K$3,FALSE)</f>
        <v>321.30260511732007</v>
      </c>
      <c r="M165" s="201">
        <f>VLOOKUP($A165,SP_201819,'2018_19'!$C$3,FALSE)</f>
        <v>319.25716121052847</v>
      </c>
      <c r="N165" s="481">
        <f t="shared" ref="N165:N169" si="245">+L165/M165-1</f>
        <v>6.4068849670775307E-3</v>
      </c>
      <c r="O165" s="211"/>
      <c r="P165" s="201">
        <f>VLOOKUP($A165,SP_1718,'2017_18'!$M$2,FALSE)</f>
        <v>319.25716121052847</v>
      </c>
      <c r="Q165" s="201">
        <f>VLOOKUP($A165,SP_1718,'2017_18'!$C$2,FALSE)</f>
        <v>317.97395312848312</v>
      </c>
      <c r="R165" s="481">
        <f t="shared" ref="R165:R169" si="246">+P165/Q165-1</f>
        <v>4.0355760886077174E-3</v>
      </c>
      <c r="S165" s="211"/>
      <c r="T165" s="201">
        <f>VLOOKUP($D165,SP_1617,'2016_17'!$P$2,FALSE)</f>
        <v>317.97395312848312</v>
      </c>
      <c r="U165" s="201">
        <f>VLOOKUP($D165,SP_1617,'2016_17'!$G$2,FALSE)</f>
        <v>320.32571159726996</v>
      </c>
      <c r="V165" s="202">
        <f t="shared" ref="V165:V169" si="247">+T165/U165-1</f>
        <v>-7.3417724011601848E-3</v>
      </c>
      <c r="W165" s="211"/>
      <c r="X165" s="201">
        <f>VLOOKUP($AX165,SP_1516,'2015_16'!$AW$1,FALSE)</f>
        <v>317.57192416156283</v>
      </c>
      <c r="Y165" s="201">
        <f>VLOOKUP($AX165,SP_1516,'2015_16'!$Z$1,FALSE)</f>
        <v>323.17306000086899</v>
      </c>
      <c r="Z165" s="202">
        <f t="shared" ref="Z165:Z169" si="248">+X165/Y165-1</f>
        <v>-1.7331691692652473E-2</v>
      </c>
      <c r="AA165" s="201"/>
      <c r="AB165" s="201">
        <f>VLOOKUP($AX165,SP_1415,'2014_15'!$BG$1,FALSE)</f>
        <v>314.47783630112406</v>
      </c>
      <c r="AC165" s="201">
        <f>VLOOKUP($AX165,SP_1415,'2014_15'!$AC$1,FALSE)</f>
        <v>317.34625569187756</v>
      </c>
      <c r="AD165" s="202">
        <f t="shared" ref="AD165:AD169" si="249">+AB165/AC165-1</f>
        <v>-9.0387686613783158E-3</v>
      </c>
      <c r="AE165" s="201"/>
      <c r="AF165" s="201">
        <f>VLOOKUP($AX165,SP_1314,'2013-14'!$AU$1,FALSE)</f>
        <v>317.37896314542985</v>
      </c>
      <c r="AG165" s="201">
        <f>VLOOKUP($AX165,SP_1314,'2013-14'!$W$1,FALSE)</f>
        <v>325.93774861953801</v>
      </c>
      <c r="AH165" s="202">
        <f t="shared" ref="AH165:AH169" si="250">+AF165/AG165-1</f>
        <v>-2.6258957455396525E-2</v>
      </c>
      <c r="AI165" s="201"/>
      <c r="AJ165" s="201">
        <f>VLOOKUP($AX165,SP_1213,'2012-13'!$AF$1,FALSE)</f>
        <v>327.05679923816359</v>
      </c>
      <c r="AK165" s="201">
        <f>VLOOKUP($AX165,SP_1213,'2012-13'!$R$1,FALSE)</f>
        <v>331.87994869631837</v>
      </c>
      <c r="AL165" s="202">
        <f t="shared" ref="AL165:AL169" si="251">+AJ165/AK165-1</f>
        <v>-1.453281367886472E-2</v>
      </c>
      <c r="AM165" s="203"/>
      <c r="AN165" s="201">
        <f>VLOOKUP($AX165,SP_1112,'2011-12'!$AT$1,FALSE)</f>
        <v>333.05892450121138</v>
      </c>
      <c r="AO165" s="201">
        <f>VLOOKUP($AX165,SP_1112,'2011-12'!$AD$1,FALSE)</f>
        <v>339.20868497134398</v>
      </c>
      <c r="AP165" s="202">
        <f t="shared" ref="AP165:AP169" si="252">+AN165/AO165-1</f>
        <v>-1.8129725866695146E-2</v>
      </c>
      <c r="AQ165" s="188"/>
      <c r="AR165" s="201"/>
      <c r="AS165" s="200"/>
      <c r="AX165" s="188" t="s">
        <v>138</v>
      </c>
      <c r="AY165" s="306">
        <f>VLOOKUP(A165,PopulationsOtherdata!$G$4:$M$441,7,FALSE)</f>
        <v>514175</v>
      </c>
    </row>
    <row r="166" spans="1:51" x14ac:dyDescent="0.25">
      <c r="A166" s="188" t="s">
        <v>150</v>
      </c>
      <c r="B166" s="217"/>
      <c r="C166" s="188">
        <v>1</v>
      </c>
      <c r="D166" s="188" t="s">
        <v>151</v>
      </c>
      <c r="E166" s="534">
        <f t="shared" si="242"/>
        <v>-45.368193159957173</v>
      </c>
      <c r="F166" s="504">
        <f t="shared" si="243"/>
        <v>-0.11244204960273109</v>
      </c>
      <c r="G166" s="217"/>
      <c r="H166" s="201">
        <f>VLOOKUP($A166,SP_1920,'2019_20'!$K$3,FALSE)</f>
        <v>371.17388336033002</v>
      </c>
      <c r="I166" s="201">
        <f>VLOOKUP($A166,SP_1920,'2019_20'!$C$3,FALSE)</f>
        <v>358.36894402954539</v>
      </c>
      <c r="J166" s="481">
        <f t="shared" si="244"/>
        <v>3.5731163495375196E-2</v>
      </c>
      <c r="K166" s="415"/>
      <c r="L166" s="201">
        <f>VLOOKUP($A166,SP_201819,'2018_19'!$K$3,FALSE)</f>
        <v>358.36894402954539</v>
      </c>
      <c r="M166" s="201">
        <f>VLOOKUP($A166,SP_201819,'2018_19'!$C$3,FALSE)</f>
        <v>354.53403292585688</v>
      </c>
      <c r="N166" s="481">
        <f t="shared" si="245"/>
        <v>1.0816764393646983E-2</v>
      </c>
      <c r="O166" s="211"/>
      <c r="P166" s="201">
        <f>VLOOKUP($A166,SP_1718,'2017_18'!$M$2,FALSE)</f>
        <v>354.53403292585688</v>
      </c>
      <c r="Q166" s="201">
        <f>VLOOKUP($A166,SP_1718,'2017_18'!$C$2,FALSE)</f>
        <v>355.14465507335245</v>
      </c>
      <c r="R166" s="481">
        <f t="shared" si="246"/>
        <v>-1.7193617833540786E-3</v>
      </c>
      <c r="S166" s="211"/>
      <c r="T166" s="201">
        <f>VLOOKUP($D166,SP_1617,'2016_17'!$P$2,FALSE)</f>
        <v>355.14465507335245</v>
      </c>
      <c r="U166" s="201">
        <f>VLOOKUP($D166,SP_1617,'2016_17'!$G$2,FALSE)</f>
        <v>364.97246843343635</v>
      </c>
      <c r="V166" s="202">
        <f t="shared" si="247"/>
        <v>-2.6927547171619826E-2</v>
      </c>
      <c r="W166" s="211"/>
      <c r="X166" s="201">
        <f>VLOOKUP($AX166,SP_1516,'2015_16'!$AW$1,FALSE)</f>
        <v>362.36453141616062</v>
      </c>
      <c r="Y166" s="201">
        <f>VLOOKUP($AX166,SP_1516,'2015_16'!$Z$1,FALSE)</f>
        <v>373.7101412427059</v>
      </c>
      <c r="Z166" s="202">
        <f t="shared" si="248"/>
        <v>-3.0359384384960775E-2</v>
      </c>
      <c r="AA166" s="201"/>
      <c r="AB166" s="201">
        <f>VLOOKUP($AX166,SP_1415,'2014_15'!$BG$1,FALSE)</f>
        <v>366.97130797452513</v>
      </c>
      <c r="AC166" s="201">
        <f>VLOOKUP($AX166,SP_1415,'2014_15'!$AC$1,FALSE)</f>
        <v>373.95592451292782</v>
      </c>
      <c r="AD166" s="202">
        <f t="shared" si="249"/>
        <v>-1.8677646429856809E-2</v>
      </c>
      <c r="AE166" s="201"/>
      <c r="AF166" s="201">
        <f>VLOOKUP($AX166,SP_1314,'2013-14'!$AU$1,FALSE)</f>
        <v>368.77631437767491</v>
      </c>
      <c r="AG166" s="201">
        <f>VLOOKUP($AX166,SP_1314,'2013-14'!$W$1,FALSE)</f>
        <v>375.40975581731504</v>
      </c>
      <c r="AH166" s="202">
        <f t="shared" si="250"/>
        <v>-1.7669869620724921E-2</v>
      </c>
      <c r="AI166" s="201"/>
      <c r="AJ166" s="201">
        <f>VLOOKUP($AX166,SP_1213,'2012-13'!$AF$1,FALSE)</f>
        <v>373.70497543588527</v>
      </c>
      <c r="AK166" s="201">
        <f>VLOOKUP($AX166,SP_1213,'2012-13'!$R$1,FALSE)</f>
        <v>382.76925231659629</v>
      </c>
      <c r="AL166" s="202">
        <f t="shared" si="251"/>
        <v>-2.3680786337596849E-2</v>
      </c>
      <c r="AM166" s="203"/>
      <c r="AN166" s="201">
        <f>VLOOKUP($AX166,SP_1112,'2011-12'!$AT$1,FALSE)</f>
        <v>384.14194233473631</v>
      </c>
      <c r="AO166" s="201">
        <f>VLOOKUP($AX166,SP_1112,'2011-12'!$AD$1,FALSE)</f>
        <v>401.68360573628803</v>
      </c>
      <c r="AP166" s="202">
        <f t="shared" si="252"/>
        <v>-4.3670349377086914E-2</v>
      </c>
      <c r="AQ166" s="188"/>
      <c r="AR166" s="201"/>
      <c r="AS166" s="200"/>
      <c r="AX166" s="188" t="s">
        <v>150</v>
      </c>
      <c r="AY166" s="306">
        <f>VLOOKUP(A166,PopulationsOtherdata!$G$4:$M$441,7,FALSE)</f>
        <v>635923</v>
      </c>
    </row>
    <row r="167" spans="1:51" x14ac:dyDescent="0.25">
      <c r="A167" s="188" t="s">
        <v>212</v>
      </c>
      <c r="B167" s="217"/>
      <c r="C167" s="188">
        <v>1</v>
      </c>
      <c r="D167" s="188" t="s">
        <v>213</v>
      </c>
      <c r="E167" s="534">
        <f t="shared" si="242"/>
        <v>-56.707121266212823</v>
      </c>
      <c r="F167" s="504">
        <f t="shared" si="243"/>
        <v>-0.13586328657790034</v>
      </c>
      <c r="G167" s="217"/>
      <c r="H167" s="201">
        <f>VLOOKUP($A167,SP_1920,'2019_20'!$K$3,FALSE)</f>
        <v>365.69116827027437</v>
      </c>
      <c r="I167" s="201">
        <f>VLOOKUP($A167,SP_1920,'2019_20'!$C$3,FALSE)</f>
        <v>353.44708887138529</v>
      </c>
      <c r="J167" s="481">
        <f t="shared" si="244"/>
        <v>3.4641901954791665E-2</v>
      </c>
      <c r="K167" s="415"/>
      <c r="L167" s="201">
        <f>VLOOKUP($A167,SP_201819,'2018_19'!$K$3,FALSE)</f>
        <v>353.44708887138529</v>
      </c>
      <c r="M167" s="201">
        <f>VLOOKUP($A167,SP_201819,'2018_19'!$C$3,FALSE)</f>
        <v>347.97862248464429</v>
      </c>
      <c r="N167" s="481">
        <f t="shared" si="245"/>
        <v>1.5714949233648134E-2</v>
      </c>
      <c r="O167" s="211"/>
      <c r="P167" s="201">
        <f>VLOOKUP($A167,SP_1718,'2017_18'!$M$2,FALSE)</f>
        <v>347.97862248464429</v>
      </c>
      <c r="Q167" s="201">
        <f>VLOOKUP($A167,SP_1718,'2017_18'!$C$2,FALSE)</f>
        <v>351.28538310786706</v>
      </c>
      <c r="R167" s="481">
        <f t="shared" si="246"/>
        <v>-9.4133168706520554E-3</v>
      </c>
      <c r="S167" s="211"/>
      <c r="T167" s="201">
        <f>VLOOKUP($D167,SP_1617,'2016_17'!$P$2,FALSE)</f>
        <v>351.28538310786706</v>
      </c>
      <c r="U167" s="201">
        <f>VLOOKUP($D167,SP_1617,'2016_17'!$G$2,FALSE)</f>
        <v>356.43443312933704</v>
      </c>
      <c r="V167" s="202">
        <f t="shared" si="247"/>
        <v>-1.444599495133958E-2</v>
      </c>
      <c r="W167" s="211"/>
      <c r="X167" s="201">
        <f>VLOOKUP($AX167,SP_1516,'2015_16'!$AW$1,FALSE)</f>
        <v>354.988299184315</v>
      </c>
      <c r="Y167" s="201">
        <f>VLOOKUP($AX167,SP_1516,'2015_16'!$Z$1,FALSE)</f>
        <v>375.56260677026438</v>
      </c>
      <c r="Z167" s="202">
        <f t="shared" si="248"/>
        <v>-5.4782630685420997E-2</v>
      </c>
      <c r="AA167" s="201"/>
      <c r="AB167" s="201">
        <f>VLOOKUP($AX167,SP_1415,'2014_15'!$BG$1,FALSE)</f>
        <v>372.36213237021559</v>
      </c>
      <c r="AC167" s="201">
        <f>VLOOKUP($AX167,SP_1415,'2014_15'!$AC$1,FALSE)</f>
        <v>385.28630457706623</v>
      </c>
      <c r="AD167" s="202">
        <f t="shared" si="249"/>
        <v>-3.3544333274544202E-2</v>
      </c>
      <c r="AE167" s="201"/>
      <c r="AF167" s="201">
        <f>VLOOKUP($AX167,SP_1314,'2013-14'!$AU$1,FALSE)</f>
        <v>381.53216839538709</v>
      </c>
      <c r="AG167" s="201">
        <f>VLOOKUP($AX167,SP_1314,'2013-14'!$W$1,FALSE)</f>
        <v>391.72510887513516</v>
      </c>
      <c r="AH167" s="202">
        <f t="shared" si="250"/>
        <v>-2.6020646235871303E-2</v>
      </c>
      <c r="AI167" s="201"/>
      <c r="AJ167" s="201">
        <f>VLOOKUP($AX167,SP_1213,'2012-13'!$AF$1,FALSE)</f>
        <v>394.26895035340692</v>
      </c>
      <c r="AK167" s="201">
        <f>VLOOKUP($AX167,SP_1213,'2012-13'!$R$1,FALSE)</f>
        <v>401.83318053156512</v>
      </c>
      <c r="AL167" s="202">
        <f t="shared" si="251"/>
        <v>-1.8824304573733408E-2</v>
      </c>
      <c r="AM167" s="203"/>
      <c r="AN167" s="201">
        <f>VLOOKUP($AX167,SP_1112,'2011-12'!$AT$1,FALSE)</f>
        <v>403.14327648690409</v>
      </c>
      <c r="AO167" s="201">
        <f>VLOOKUP($AX167,SP_1112,'2011-12'!$AD$1,FALSE)</f>
        <v>417.85148244334795</v>
      </c>
      <c r="AP167" s="202">
        <f t="shared" si="252"/>
        <v>-3.5199602189847412E-2</v>
      </c>
      <c r="AQ167" s="188"/>
      <c r="AR167" s="201"/>
      <c r="AS167" s="200"/>
      <c r="AX167" s="188" t="s">
        <v>212</v>
      </c>
      <c r="AY167" s="306">
        <f>VLOOKUP(A167,PopulationsOtherdata!$G$4:$M$441,7,FALSE)</f>
        <v>501217</v>
      </c>
    </row>
    <row r="168" spans="1:51" x14ac:dyDescent="0.25">
      <c r="A168" s="188" t="s">
        <v>224</v>
      </c>
      <c r="B168" s="217"/>
      <c r="C168" s="188">
        <v>1</v>
      </c>
      <c r="D168" s="188" t="s">
        <v>225</v>
      </c>
      <c r="E168" s="534">
        <f t="shared" si="242"/>
        <v>-82.33031670360208</v>
      </c>
      <c r="F168" s="504">
        <f t="shared" si="243"/>
        <v>-0.14911915736406145</v>
      </c>
      <c r="G168" s="217"/>
      <c r="H168" s="201">
        <f>VLOOKUP($A168,SP_1920,'2019_20'!$K$3,FALSE)</f>
        <v>477.97316021625608</v>
      </c>
      <c r="I168" s="201">
        <f>VLOOKUP($A168,SP_1920,'2019_20'!$C$3,FALSE)</f>
        <v>461.31994697862086</v>
      </c>
      <c r="J168" s="481">
        <f t="shared" si="244"/>
        <v>3.6099053047031981E-2</v>
      </c>
      <c r="K168" s="415"/>
      <c r="L168" s="201">
        <f>VLOOKUP($A168,SP_201819,'2018_19'!$K$3,FALSE)</f>
        <v>461.31994697862086</v>
      </c>
      <c r="M168" s="201">
        <f>VLOOKUP($A168,SP_201819,'2018_19'!$C$3,FALSE)</f>
        <v>450.58522580557332</v>
      </c>
      <c r="N168" s="481">
        <f t="shared" si="245"/>
        <v>2.3823952846779628E-2</v>
      </c>
      <c r="O168" s="211"/>
      <c r="P168" s="201">
        <f>VLOOKUP($A168,SP_1718,'2017_18'!$M$2,FALSE)</f>
        <v>450.58522580557332</v>
      </c>
      <c r="Q168" s="201">
        <f>VLOOKUP($A168,SP_1718,'2017_18'!$C$2,FALSE)</f>
        <v>451.97442218850773</v>
      </c>
      <c r="R168" s="481">
        <f t="shared" si="246"/>
        <v>-3.0736172551707464E-3</v>
      </c>
      <c r="S168" s="211"/>
      <c r="T168" s="201">
        <f>VLOOKUP($D168,SP_1617,'2016_17'!$P$2,FALSE)</f>
        <v>451.97442218850773</v>
      </c>
      <c r="U168" s="201">
        <f>VLOOKUP($D168,SP_1617,'2016_17'!$G$2,FALSE)</f>
        <v>465.28302076004223</v>
      </c>
      <c r="V168" s="202">
        <f t="shared" si="247"/>
        <v>-2.860323282331434E-2</v>
      </c>
      <c r="W168" s="211"/>
      <c r="X168" s="201">
        <f>VLOOKUP($AX168,SP_1516,'2015_16'!$AW$1,FALSE)</f>
        <v>463.62402198421</v>
      </c>
      <c r="Y168" s="201">
        <f>VLOOKUP($AX168,SP_1516,'2015_16'!$Z$1,FALSE)</f>
        <v>490.77206173851295</v>
      </c>
      <c r="Z168" s="202">
        <f t="shared" si="248"/>
        <v>-5.5317003290964895E-2</v>
      </c>
      <c r="AA168" s="201"/>
      <c r="AB168" s="201">
        <f>VLOOKUP($AX168,SP_1415,'2014_15'!$BG$1,FALSE)</f>
        <v>482.55497561415353</v>
      </c>
      <c r="AC168" s="201">
        <f>VLOOKUP($AX168,SP_1415,'2014_15'!$AC$1,FALSE)</f>
        <v>500.25078749558196</v>
      </c>
      <c r="AD168" s="202">
        <f t="shared" si="249"/>
        <v>-3.5373881108752281E-2</v>
      </c>
      <c r="AE168" s="201"/>
      <c r="AF168" s="201">
        <f>VLOOKUP($AX168,SP_1314,'2013-14'!$AU$1,FALSE)</f>
        <v>497.47708107336058</v>
      </c>
      <c r="AG168" s="201">
        <f>VLOOKUP($AX168,SP_1314,'2013-14'!$W$1,FALSE)</f>
        <v>512.86210879943019</v>
      </c>
      <c r="AH168" s="202">
        <f t="shared" si="250"/>
        <v>-2.9998370833214327E-2</v>
      </c>
      <c r="AI168" s="201"/>
      <c r="AJ168" s="201">
        <f>VLOOKUP($AX168,SP_1213,'2012-13'!$AF$1,FALSE)</f>
        <v>516.88888160865019</v>
      </c>
      <c r="AK168" s="201">
        <f>VLOOKUP($AX168,SP_1213,'2012-13'!$R$1,FALSE)</f>
        <v>528.87826391062481</v>
      </c>
      <c r="AL168" s="202">
        <f t="shared" si="251"/>
        <v>-2.2669455563030461E-2</v>
      </c>
      <c r="AM168" s="203"/>
      <c r="AN168" s="201">
        <f>VLOOKUP($AX168,SP_1112,'2011-12'!$AT$1,FALSE)</f>
        <v>530.51165441972273</v>
      </c>
      <c r="AO168" s="201">
        <f>VLOOKUP($AX168,SP_1112,'2011-12'!$AD$1,FALSE)</f>
        <v>553.31384891576306</v>
      </c>
      <c r="AP168" s="202">
        <f t="shared" si="252"/>
        <v>-4.1210236361735708E-2</v>
      </c>
      <c r="AQ168" s="188"/>
      <c r="AR168" s="201"/>
      <c r="AS168" s="200"/>
      <c r="AX168" s="188" t="s">
        <v>224</v>
      </c>
      <c r="AY168" s="306">
        <f>VLOOKUP(A168,PopulationsOtherdata!$G$4:$M$441,7,FALSE)</f>
        <v>778998</v>
      </c>
    </row>
    <row r="169" spans="1:51" x14ac:dyDescent="0.25">
      <c r="A169" s="188" t="s">
        <v>230</v>
      </c>
      <c r="B169" s="217"/>
      <c r="C169" s="188">
        <v>1</v>
      </c>
      <c r="D169" s="188" t="s">
        <v>231</v>
      </c>
      <c r="E169" s="534">
        <f t="shared" si="242"/>
        <v>-56.980668858957529</v>
      </c>
      <c r="F169" s="504">
        <f t="shared" si="243"/>
        <v>-0.10045346576799857</v>
      </c>
      <c r="G169" s="217"/>
      <c r="H169" s="201">
        <f>VLOOKUP($A169,SP_1920,'2019_20'!$K$3,FALSE)</f>
        <v>529.85592549321177</v>
      </c>
      <c r="I169" s="201">
        <f>VLOOKUP($A169,SP_1920,'2019_20'!$C$3,FALSE)</f>
        <v>509.50600744066236</v>
      </c>
      <c r="J169" s="481">
        <f t="shared" si="244"/>
        <v>3.9940486972412037E-2</v>
      </c>
      <c r="K169" s="415"/>
      <c r="L169" s="201">
        <f>VLOOKUP($A169,SP_201819,'2018_19'!$K$3,FALSE)</f>
        <v>509.50600744066236</v>
      </c>
      <c r="M169" s="201">
        <f>VLOOKUP($A169,SP_201819,'2018_19'!$C$3,FALSE)</f>
        <v>500.91759001365182</v>
      </c>
      <c r="N169" s="481">
        <f t="shared" si="245"/>
        <v>1.7145370013411654E-2</v>
      </c>
      <c r="O169" s="211"/>
      <c r="P169" s="201">
        <f>VLOOKUP($A169,SP_1718,'2017_18'!$M$2,FALSE)</f>
        <v>500.91759001365182</v>
      </c>
      <c r="Q169" s="201">
        <f>VLOOKUP($A169,SP_1718,'2017_18'!$C$2,FALSE)</f>
        <v>502.99691034545845</v>
      </c>
      <c r="R169" s="481">
        <f t="shared" si="246"/>
        <v>-4.1338630298515255E-3</v>
      </c>
      <c r="S169" s="211"/>
      <c r="T169" s="201">
        <f>VLOOKUP($D169,SP_1617,'2016_17'!$P$2,FALSE)</f>
        <v>502.99691034545845</v>
      </c>
      <c r="U169" s="201">
        <f>VLOOKUP($D169,SP_1617,'2016_17'!$G$2,FALSE)</f>
        <v>506.6430614157951</v>
      </c>
      <c r="V169" s="202">
        <f t="shared" si="247"/>
        <v>-7.1966860853628356E-3</v>
      </c>
      <c r="W169" s="211"/>
      <c r="X169" s="201">
        <f>VLOOKUP($AX169,SP_1516,'2015_16'!$AW$1,FALSE)</f>
        <v>503.88468775683288</v>
      </c>
      <c r="Y169" s="201">
        <f>VLOOKUP($AX169,SP_1516,'2015_16'!$Z$1,FALSE)</f>
        <v>526.02842913259155</v>
      </c>
      <c r="Z169" s="202">
        <f t="shared" si="248"/>
        <v>-4.2096092434154575E-2</v>
      </c>
      <c r="AA169" s="201"/>
      <c r="AB169" s="201">
        <f>VLOOKUP($AX169,SP_1415,'2014_15'!$BG$1,FALSE)</f>
        <v>514.31298828278727</v>
      </c>
      <c r="AC169" s="201">
        <f>VLOOKUP($AX169,SP_1415,'2014_15'!$AC$1,FALSE)</f>
        <v>528.24441791010031</v>
      </c>
      <c r="AD169" s="202">
        <f t="shared" si="249"/>
        <v>-2.6373074953503717E-2</v>
      </c>
      <c r="AE169" s="201"/>
      <c r="AF169" s="201">
        <f>VLOOKUP($AX169,SP_1314,'2013-14'!$AU$1,FALSE)</f>
        <v>523.01685096800009</v>
      </c>
      <c r="AG169" s="201">
        <f>VLOOKUP($AX169,SP_1314,'2013-14'!$W$1,FALSE)</f>
        <v>537.7622804500179</v>
      </c>
      <c r="AH169" s="202">
        <f t="shared" si="250"/>
        <v>-2.7419977224282688E-2</v>
      </c>
      <c r="AI169" s="201"/>
      <c r="AJ169" s="201">
        <f>VLOOKUP($AX169,SP_1213,'2012-13'!$AF$1,FALSE)</f>
        <v>537.17294023351235</v>
      </c>
      <c r="AK169" s="201">
        <f>VLOOKUP($AX169,SP_1213,'2012-13'!$R$1,FALSE)</f>
        <v>547.36234655950352</v>
      </c>
      <c r="AL169" s="202">
        <f t="shared" si="251"/>
        <v>-1.8615468144708158E-2</v>
      </c>
      <c r="AM169" s="203"/>
      <c r="AN169" s="201">
        <f>VLOOKUP($AX169,SP_1112,'2011-12'!$AT$1,FALSE)</f>
        <v>549.19318622125047</v>
      </c>
      <c r="AO169" s="201">
        <f>VLOOKUP($AX169,SP_1112,'2011-12'!$AD$1,FALSE)</f>
        <v>568.37671234654397</v>
      </c>
      <c r="AP169" s="202">
        <f t="shared" si="252"/>
        <v>-3.3751428777041736E-2</v>
      </c>
      <c r="AQ169" s="188"/>
      <c r="AR169" s="201"/>
      <c r="AS169" s="200"/>
      <c r="AX169" s="188" t="s">
        <v>230</v>
      </c>
      <c r="AY169" s="306">
        <f>VLOOKUP(A169,PopulationsOtherdata!$G$4:$M$441,7,FALSE)</f>
        <v>757868</v>
      </c>
    </row>
    <row r="170" spans="1:51" x14ac:dyDescent="0.25">
      <c r="A170" s="188"/>
      <c r="B170" s="217"/>
      <c r="C170" s="188"/>
      <c r="D170" s="188"/>
      <c r="E170" s="315"/>
      <c r="F170" s="214"/>
      <c r="G170" s="217"/>
      <c r="H170" s="201"/>
      <c r="I170" s="201"/>
      <c r="J170" s="481"/>
      <c r="K170" s="214"/>
      <c r="L170" s="201"/>
      <c r="M170" s="201"/>
      <c r="N170" s="481"/>
      <c r="O170" s="211"/>
      <c r="P170" s="201"/>
      <c r="Q170" s="201"/>
      <c r="R170" s="481"/>
      <c r="S170" s="211"/>
      <c r="T170" s="201"/>
      <c r="U170" s="201"/>
      <c r="V170" s="202"/>
      <c r="W170" s="211"/>
      <c r="X170" s="201"/>
      <c r="Y170" s="201"/>
      <c r="Z170" s="202"/>
      <c r="AA170" s="201"/>
      <c r="AB170" s="201"/>
      <c r="AC170" s="201"/>
      <c r="AD170" s="202"/>
      <c r="AE170" s="201"/>
      <c r="AF170" s="201"/>
      <c r="AG170" s="201"/>
      <c r="AH170" s="202"/>
      <c r="AI170" s="201"/>
      <c r="AJ170" s="201"/>
      <c r="AK170" s="201"/>
      <c r="AL170" s="202"/>
      <c r="AM170" s="203"/>
      <c r="AN170" s="201"/>
      <c r="AO170" s="201"/>
      <c r="AP170" s="202"/>
      <c r="AQ170" s="188"/>
      <c r="AR170" s="201"/>
      <c r="AS170" s="200"/>
      <c r="AX170" s="188"/>
      <c r="AY170" s="188"/>
    </row>
    <row r="171" spans="1:51" x14ac:dyDescent="0.25">
      <c r="A171" s="188" t="s">
        <v>236</v>
      </c>
      <c r="B171" s="217"/>
      <c r="C171" s="188">
        <v>1</v>
      </c>
      <c r="D171" s="188" t="s">
        <v>237</v>
      </c>
      <c r="E171" s="534">
        <f t="shared" ref="E171:E175" si="253">+AN171-AO171+AJ171-AK171+AF171-AG171+AB171-AC171+X171-Y171+T171-U171+P171-Q171+L171-M171+H171-I171</f>
        <v>-20.173951090142282</v>
      </c>
      <c r="F171" s="504">
        <f t="shared" ref="F171:F175" si="254">((100*(1+AP171)*(1+AL171)*(1+AH171)*(1+AD171)*(1+Z171)*(1+V171)*(1+R171)*(1+N171)*(1+J171)-100)/100)</f>
        <v>-6.9675103308297251E-2</v>
      </c>
      <c r="G171" s="217"/>
      <c r="H171" s="201">
        <f>VLOOKUP($A171,SP_1920,'2019_20'!$K$3,FALSE)</f>
        <v>277.1652269431379</v>
      </c>
      <c r="I171" s="201">
        <f>VLOOKUP($A171,SP_1920,'2019_20'!$C$3,FALSE)</f>
        <v>270.15690747201785</v>
      </c>
      <c r="J171" s="481">
        <f t="shared" ref="J171:J175" si="255">+H171/I171-1</f>
        <v>2.5941663075359056E-2</v>
      </c>
      <c r="K171" s="415"/>
      <c r="L171" s="201">
        <f>VLOOKUP($A171,SP_201819,'2018_19'!$K$3,FALSE)</f>
        <v>270.15690747201785</v>
      </c>
      <c r="M171" s="201">
        <f>VLOOKUP($A171,SP_201819,'2018_19'!$C$3,FALSE)</f>
        <v>266.12849102047562</v>
      </c>
      <c r="N171" s="481">
        <f t="shared" ref="N171:N175" si="256">+L171/M171-1</f>
        <v>1.5137110784700925E-2</v>
      </c>
      <c r="O171" s="211"/>
      <c r="P171" s="201">
        <f>VLOOKUP($A171,SP_1718,'2017_18'!$M$2,FALSE)</f>
        <v>266.12849102047562</v>
      </c>
      <c r="Q171" s="201">
        <f>VLOOKUP($A171,SP_1718,'2017_18'!$C$2,FALSE)</f>
        <v>267.63769461589817</v>
      </c>
      <c r="R171" s="481">
        <f t="shared" ref="R171:R175" si="257">+P171/Q171-1</f>
        <v>-5.6389799560502274E-3</v>
      </c>
      <c r="S171" s="211"/>
      <c r="T171" s="201">
        <f>VLOOKUP($D171,SP_1617,'2016_17'!$P$2,FALSE)</f>
        <v>267.63769461589817</v>
      </c>
      <c r="U171" s="201">
        <f>VLOOKUP($D171,SP_1617,'2016_17'!$G$2,FALSE)</f>
        <v>271.26047482185942</v>
      </c>
      <c r="V171" s="202">
        <f t="shared" ref="V171:V175" si="258">+T171/U171-1</f>
        <v>-1.3355355985203432E-2</v>
      </c>
      <c r="W171" s="211"/>
      <c r="X171" s="201">
        <f>VLOOKUP($AX171,SP_1516,'2015_16'!$AW$1,FALSE)</f>
        <v>270.3931761333875</v>
      </c>
      <c r="Y171" s="201">
        <f>VLOOKUP($AX171,SP_1516,'2015_16'!$Z$1,FALSE)</f>
        <v>278.27717131079419</v>
      </c>
      <c r="Z171" s="202">
        <f t="shared" ref="Z171:Z175" si="259">+X171/Y171-1</f>
        <v>-2.8331447887981587E-2</v>
      </c>
      <c r="AA171" s="201"/>
      <c r="AB171" s="201">
        <f>VLOOKUP($AX171,SP_1415,'2014_15'!$BG$1,FALSE)</f>
        <v>272.70386046096803</v>
      </c>
      <c r="AC171" s="201">
        <f>VLOOKUP($AX171,SP_1415,'2014_15'!$AC$1,FALSE)</f>
        <v>277.40657941375622</v>
      </c>
      <c r="AD171" s="202">
        <f t="shared" ref="AD171:AD175" si="260">+AB171/AC171-1</f>
        <v>-1.6952442017512559E-2</v>
      </c>
      <c r="AE171" s="201"/>
      <c r="AF171" s="201">
        <f>VLOOKUP($AX171,SP_1314,'2013-14'!$AU$1,FALSE)</f>
        <v>274.39020810921471</v>
      </c>
      <c r="AG171" s="201">
        <f>VLOOKUP($AX171,SP_1314,'2013-14'!$W$1,FALSE)</f>
        <v>280.96612312333826</v>
      </c>
      <c r="AH171" s="202">
        <f t="shared" ref="AH171:AH175" si="261">+AF171/AG171-1</f>
        <v>-2.3404654415354109E-2</v>
      </c>
      <c r="AI171" s="201"/>
      <c r="AJ171" s="201">
        <f>VLOOKUP($AX171,SP_1213,'2012-13'!$AF$1,FALSE)</f>
        <v>281.37167019209363</v>
      </c>
      <c r="AK171" s="201">
        <f>VLOOKUP($AX171,SP_1213,'2012-13'!$R$1,FALSE)</f>
        <v>284.09932226492441</v>
      </c>
      <c r="AL171" s="202">
        <f t="shared" ref="AL171:AL175" si="262">+AJ171/AK171-1</f>
        <v>-9.6010509672642685E-3</v>
      </c>
      <c r="AM171" s="203"/>
      <c r="AN171" s="201">
        <f>VLOOKUP($AX171,SP_1112,'2011-12'!$AT$1,FALSE)</f>
        <v>285.04363236290743</v>
      </c>
      <c r="AO171" s="201">
        <f>VLOOKUP($AX171,SP_1112,'2011-12'!$AD$1,FALSE)</f>
        <v>289.23205435717898</v>
      </c>
      <c r="AP171" s="202">
        <f t="shared" ref="AP171:AP175" si="263">+AN171/AO171-1</f>
        <v>-1.448118191318859E-2</v>
      </c>
      <c r="AQ171" s="188"/>
      <c r="AR171" s="201"/>
      <c r="AS171" s="200"/>
      <c r="AX171" s="188" t="s">
        <v>236</v>
      </c>
      <c r="AY171" s="306">
        <f>VLOOKUP(A171,PopulationsOtherdata!$G$4:$M$441,7,FALSE)</f>
        <v>418050</v>
      </c>
    </row>
    <row r="172" spans="1:51" x14ac:dyDescent="0.25">
      <c r="A172" s="188" t="s">
        <v>268</v>
      </c>
      <c r="B172" s="217"/>
      <c r="C172" s="188">
        <v>1</v>
      </c>
      <c r="D172" s="188" t="s">
        <v>269</v>
      </c>
      <c r="E172" s="534">
        <f t="shared" si="253"/>
        <v>-39.460584124774584</v>
      </c>
      <c r="F172" s="504">
        <f t="shared" si="254"/>
        <v>-9.6211867152076844E-2</v>
      </c>
      <c r="G172" s="217"/>
      <c r="H172" s="201">
        <f>VLOOKUP($A172,SP_1920,'2019_20'!$K$3,FALSE)</f>
        <v>381.74599935779094</v>
      </c>
      <c r="I172" s="201">
        <f>VLOOKUP($A172,SP_1920,'2019_20'!$C$3,FALSE)</f>
        <v>368.03265903903974</v>
      </c>
      <c r="J172" s="481">
        <f t="shared" si="255"/>
        <v>3.7261204901102296E-2</v>
      </c>
      <c r="K172" s="415"/>
      <c r="L172" s="201">
        <f>VLOOKUP($A172,SP_201819,'2018_19'!$K$3,FALSE)</f>
        <v>368.03265903903974</v>
      </c>
      <c r="M172" s="201">
        <f>VLOOKUP($A172,SP_201819,'2018_19'!$C$3,FALSE)</f>
        <v>361.22390525192975</v>
      </c>
      <c r="N172" s="481">
        <f t="shared" si="256"/>
        <v>1.8849122907193427E-2</v>
      </c>
      <c r="O172" s="211"/>
      <c r="P172" s="201">
        <f>VLOOKUP($A172,SP_1718,'2017_18'!$M$2,FALSE)</f>
        <v>361.22390525192975</v>
      </c>
      <c r="Q172" s="201">
        <f>VLOOKUP($A172,SP_1718,'2017_18'!$C$2,FALSE)</f>
        <v>362.01850813731966</v>
      </c>
      <c r="R172" s="481">
        <f t="shared" si="257"/>
        <v>-2.194923374162161E-3</v>
      </c>
      <c r="S172" s="211"/>
      <c r="T172" s="201">
        <f>VLOOKUP($D172,SP_1617,'2016_17'!$P$2,FALSE)</f>
        <v>362.01850813731966</v>
      </c>
      <c r="U172" s="201">
        <f>VLOOKUP($D172,SP_1617,'2016_17'!$G$2,FALSE)</f>
        <v>366.72427814562451</v>
      </c>
      <c r="V172" s="202">
        <f t="shared" si="258"/>
        <v>-1.2831902027594211E-2</v>
      </c>
      <c r="W172" s="211"/>
      <c r="X172" s="201">
        <f>VLOOKUP($AX172,SP_1516,'2015_16'!$AW$1,FALSE)</f>
        <v>365.11662748944963</v>
      </c>
      <c r="Y172" s="201">
        <f>VLOOKUP($AX172,SP_1516,'2015_16'!$Z$1,FALSE)</f>
        <v>380.85067366949562</v>
      </c>
      <c r="Z172" s="202">
        <f t="shared" si="259"/>
        <v>-4.1312901007758418E-2</v>
      </c>
      <c r="AA172" s="201"/>
      <c r="AB172" s="201">
        <f>VLOOKUP($AX172,SP_1415,'2014_15'!$BG$1,FALSE)</f>
        <v>374.5257143469251</v>
      </c>
      <c r="AC172" s="201">
        <f>VLOOKUP($AX172,SP_1415,'2014_15'!$AC$1,FALSE)</f>
        <v>383.90249861726909</v>
      </c>
      <c r="AD172" s="202">
        <f t="shared" si="260"/>
        <v>-2.4424910762803287E-2</v>
      </c>
      <c r="AE172" s="201"/>
      <c r="AF172" s="201">
        <f>VLOOKUP($AX172,SP_1314,'2013-14'!$AU$1,FALSE)</f>
        <v>379.9482184734868</v>
      </c>
      <c r="AG172" s="201">
        <f>VLOOKUP($AX172,SP_1314,'2013-14'!$W$1,FALSE)</f>
        <v>389.60579714107604</v>
      </c>
      <c r="AH172" s="202">
        <f t="shared" si="261"/>
        <v>-2.4788077432257083E-2</v>
      </c>
      <c r="AI172" s="201"/>
      <c r="AJ172" s="201">
        <f>VLOOKUP($AX172,SP_1213,'2012-13'!$AF$1,FALSE)</f>
        <v>389.59683116703422</v>
      </c>
      <c r="AK172" s="201">
        <f>VLOOKUP($AX172,SP_1213,'2012-13'!$R$1,FALSE)</f>
        <v>396.42824654354848</v>
      </c>
      <c r="AL172" s="202">
        <f t="shared" si="262"/>
        <v>-1.7232413270439895E-2</v>
      </c>
      <c r="AM172" s="203"/>
      <c r="AN172" s="201">
        <f>VLOOKUP($AX172,SP_1112,'2011-12'!$AT$1,FALSE)</f>
        <v>397.38545039810151</v>
      </c>
      <c r="AO172" s="201">
        <f>VLOOKUP($AX172,SP_1112,'2011-12'!$AD$1,FALSE)</f>
        <v>410.26793124054905</v>
      </c>
      <c r="AP172" s="202">
        <f t="shared" si="263"/>
        <v>-3.1400165261501356E-2</v>
      </c>
      <c r="AQ172" s="188"/>
      <c r="AR172" s="201"/>
      <c r="AS172" s="200"/>
      <c r="AX172" s="188" t="s">
        <v>268</v>
      </c>
      <c r="AY172" s="306">
        <f>VLOOKUP(A172,PopulationsOtherdata!$G$4:$M$441,7,FALSE)</f>
        <v>534378</v>
      </c>
    </row>
    <row r="173" spans="1:51" x14ac:dyDescent="0.25">
      <c r="A173" s="188" t="s">
        <v>290</v>
      </c>
      <c r="B173" s="217"/>
      <c r="C173" s="188">
        <v>1</v>
      </c>
      <c r="D173" s="188" t="s">
        <v>863</v>
      </c>
      <c r="E173" s="534">
        <f t="shared" si="253"/>
        <v>-100.7063922087757</v>
      </c>
      <c r="F173" s="504">
        <f t="shared" si="254"/>
        <v>-0.1018915825838036</v>
      </c>
      <c r="G173" s="217"/>
      <c r="H173" s="201">
        <f>VLOOKUP($A173,SP_1920,'2019_20'!$K$3,FALSE)</f>
        <v>909.11210181715353</v>
      </c>
      <c r="I173" s="201">
        <f>VLOOKUP($A173,SP_1920,'2019_20'!$C$3,FALSE)</f>
        <v>877.28327891787205</v>
      </c>
      <c r="J173" s="481">
        <f t="shared" si="255"/>
        <v>3.6281123400120352E-2</v>
      </c>
      <c r="K173" s="415"/>
      <c r="L173" s="201">
        <f>VLOOKUP($A173,SP_201819,'2018_19'!$K$3,FALSE)</f>
        <v>877.28327891787205</v>
      </c>
      <c r="M173" s="201">
        <f>VLOOKUP($A173,SP_201819,'2018_19'!$C$3,FALSE)</f>
        <v>862.91085055253495</v>
      </c>
      <c r="N173" s="481">
        <f t="shared" si="256"/>
        <v>1.6655751119752704E-2</v>
      </c>
      <c r="O173" s="211"/>
      <c r="P173" s="201">
        <f>VLOOKUP($A173,SP_1718,'2017_18'!$M$2,FALSE)</f>
        <v>862.91085055253495</v>
      </c>
      <c r="Q173" s="201">
        <f>VLOOKUP($A173,SP_1718,'2017_18'!$C$2,FALSE)</f>
        <v>864.5982504146142</v>
      </c>
      <c r="R173" s="481">
        <f t="shared" si="257"/>
        <v>-1.9516577338319907E-3</v>
      </c>
      <c r="S173" s="211"/>
      <c r="T173" s="201">
        <f>VLOOKUP($D173,SP_1617,'2016_17'!$P$2,FALSE)</f>
        <v>864.5982504146142</v>
      </c>
      <c r="U173" s="201">
        <f>VLOOKUP($D173,SP_1617,'2016_17'!$G$2,FALSE)</f>
        <v>880.85524078403228</v>
      </c>
      <c r="V173" s="202">
        <f t="shared" si="258"/>
        <v>-1.8455916042399934E-2</v>
      </c>
      <c r="W173" s="211"/>
      <c r="X173" s="201">
        <f>VLOOKUP($AX173,SP_1516,'2015_16'!$AW$1,FALSE)</f>
        <v>877.32967691377075</v>
      </c>
      <c r="Y173" s="201">
        <f>VLOOKUP($AX173,SP_1516,'2015_16'!$Z$1,FALSE)</f>
        <v>913.6108837727129</v>
      </c>
      <c r="Z173" s="202">
        <f t="shared" si="259"/>
        <v>-3.971188117759783E-2</v>
      </c>
      <c r="AA173" s="201"/>
      <c r="AB173" s="201">
        <f>VLOOKUP($AX173,SP_1415,'2014_15'!$BG$1,FALSE)</f>
        <v>897.23766864015897</v>
      </c>
      <c r="AC173" s="201">
        <f>VLOOKUP($AX173,SP_1415,'2014_15'!$AC$1,FALSE)</f>
        <v>919.55197389334978</v>
      </c>
      <c r="AD173" s="202">
        <f t="shared" si="260"/>
        <v>-2.4266497040632551E-2</v>
      </c>
      <c r="AE173" s="201"/>
      <c r="AF173" s="201">
        <f>VLOOKUP($AX173,SP_1314,'2013-14'!$AU$1,FALSE)</f>
        <v>912.55983410712406</v>
      </c>
      <c r="AG173" s="201">
        <f>VLOOKUP($AX173,SP_1314,'2013-14'!$W$1,FALSE)</f>
        <v>939.27268258834499</v>
      </c>
      <c r="AH173" s="202">
        <f t="shared" si="261"/>
        <v>-2.8439929081732207E-2</v>
      </c>
      <c r="AI173" s="201"/>
      <c r="AJ173" s="201">
        <f>VLOOKUP($AX173,SP_1213,'2012-13'!$AF$1,FALSE)</f>
        <v>944.426140921502</v>
      </c>
      <c r="AK173" s="201">
        <f>VLOOKUP($AX173,SP_1213,'2012-13'!$R$1,FALSE)</f>
        <v>959.95588145435192</v>
      </c>
      <c r="AL173" s="202">
        <f t="shared" si="262"/>
        <v>-1.617755652407904E-2</v>
      </c>
      <c r="AM173" s="203"/>
      <c r="AN173" s="201">
        <f>VLOOKUP($AX173,SP_1112,'2011-12'!$AT$1,FALSE)</f>
        <v>962.91595321131786</v>
      </c>
      <c r="AO173" s="201">
        <f>VLOOKUP($AX173,SP_1112,'2011-12'!$AD$1,FALSE)</f>
        <v>991.041105327011</v>
      </c>
      <c r="AP173" s="202">
        <f t="shared" si="263"/>
        <v>-2.8379400172723224E-2</v>
      </c>
      <c r="AQ173" s="188"/>
      <c r="AR173" s="201"/>
      <c r="AS173" s="200"/>
      <c r="AX173" s="188" t="s">
        <v>290</v>
      </c>
      <c r="AY173" s="306">
        <f>VLOOKUP(A173,PopulationsOtherdata!$G$4:$M$441,7,FALSE)</f>
        <v>1424221</v>
      </c>
    </row>
    <row r="174" spans="1:51" x14ac:dyDescent="0.25">
      <c r="A174" s="188" t="s">
        <v>310</v>
      </c>
      <c r="B174" s="217"/>
      <c r="C174" s="188">
        <v>1</v>
      </c>
      <c r="D174" s="188" t="s">
        <v>311</v>
      </c>
      <c r="E174" s="534">
        <f t="shared" si="253"/>
        <v>-48.733090320321878</v>
      </c>
      <c r="F174" s="504">
        <f t="shared" si="254"/>
        <v>-0.11245431571986259</v>
      </c>
      <c r="G174" s="217"/>
      <c r="H174" s="201">
        <f>VLOOKUP($A174,SP_1920,'2019_20'!$K$3,FALSE)</f>
        <v>392.14674907228084</v>
      </c>
      <c r="I174" s="201">
        <f>VLOOKUP($A174,SP_1920,'2019_20'!$C$3,FALSE)</f>
        <v>378.07340645102875</v>
      </c>
      <c r="J174" s="481">
        <f t="shared" si="255"/>
        <v>3.7223836379708386E-2</v>
      </c>
      <c r="K174" s="415"/>
      <c r="L174" s="201">
        <f>VLOOKUP($A174,SP_201819,'2018_19'!$K$3,FALSE)</f>
        <v>378.07340645102875</v>
      </c>
      <c r="M174" s="201">
        <f>VLOOKUP($A174,SP_201819,'2018_19'!$C$3,FALSE)</f>
        <v>371.38034771515402</v>
      </c>
      <c r="N174" s="481">
        <f t="shared" si="256"/>
        <v>1.8022113386054084E-2</v>
      </c>
      <c r="O174" s="211"/>
      <c r="P174" s="201">
        <f>VLOOKUP($A174,SP_1718,'2017_18'!$M$2,FALSE)</f>
        <v>371.38034771515402</v>
      </c>
      <c r="Q174" s="201">
        <f>VLOOKUP($A174,SP_1718,'2017_18'!$C$2,FALSE)</f>
        <v>372.07233039344339</v>
      </c>
      <c r="R174" s="481">
        <f t="shared" si="257"/>
        <v>-1.859806875608383E-3</v>
      </c>
      <c r="S174" s="211"/>
      <c r="T174" s="201">
        <f>VLOOKUP($D174,SP_1617,'2016_17'!$P$2,FALSE)</f>
        <v>372.07233039344339</v>
      </c>
      <c r="U174" s="201">
        <f>VLOOKUP($D174,SP_1617,'2016_17'!$G$2,FALSE)</f>
        <v>377.18053019269587</v>
      </c>
      <c r="V174" s="202">
        <f t="shared" si="258"/>
        <v>-1.3543116333822325E-2</v>
      </c>
      <c r="W174" s="211"/>
      <c r="X174" s="201">
        <f>VLOOKUP($AX174,SP_1516,'2015_16'!$AW$1,FALSE)</f>
        <v>377.18545729511771</v>
      </c>
      <c r="Y174" s="201">
        <f>VLOOKUP($AX174,SP_1516,'2015_16'!$Z$1,FALSE)</f>
        <v>392.48783363758849</v>
      </c>
      <c r="Z174" s="202">
        <f t="shared" si="259"/>
        <v>-3.8988154615260062E-2</v>
      </c>
      <c r="AA174" s="201"/>
      <c r="AB174" s="201">
        <f>VLOOKUP($AX174,SP_1415,'2014_15'!$BG$1,FALSE)</f>
        <v>386.51766858400498</v>
      </c>
      <c r="AC174" s="201">
        <f>VLOOKUP($AX174,SP_1415,'2014_15'!$AC$1,FALSE)</f>
        <v>396.13647369088125</v>
      </c>
      <c r="AD174" s="202">
        <f t="shared" si="260"/>
        <v>-2.42815437247067E-2</v>
      </c>
      <c r="AE174" s="201"/>
      <c r="AF174" s="201">
        <f>VLOOKUP($AX174,SP_1314,'2013-14'!$AU$1,FALSE)</f>
        <v>392.98592560745948</v>
      </c>
      <c r="AG174" s="201">
        <f>VLOOKUP($AX174,SP_1314,'2013-14'!$W$1,FALSE)</f>
        <v>405.33689151383697</v>
      </c>
      <c r="AH174" s="202">
        <f t="shared" si="261"/>
        <v>-3.0470865507083666E-2</v>
      </c>
      <c r="AI174" s="201"/>
      <c r="AJ174" s="201">
        <f>VLOOKUP($AX174,SP_1213,'2012-13'!$AF$1,FALSE)</f>
        <v>406.14748776153181</v>
      </c>
      <c r="AK174" s="201">
        <f>VLOOKUP($AX174,SP_1213,'2012-13'!$R$1,FALSE)</f>
        <v>415.48741906070194</v>
      </c>
      <c r="AL174" s="202">
        <f t="shared" si="262"/>
        <v>-2.2479456346199411E-2</v>
      </c>
      <c r="AM174" s="203"/>
      <c r="AN174" s="201">
        <f>VLOOKUP($AX174,SP_1112,'2011-12'!$AT$1,FALSE)</f>
        <v>416.81229314364589</v>
      </c>
      <c r="AO174" s="201">
        <f>VLOOKUP($AX174,SP_1112,'2011-12'!$AD$1,FALSE)</f>
        <v>433.89952368865806</v>
      </c>
      <c r="AP174" s="202">
        <f t="shared" si="263"/>
        <v>-3.9380616046200134E-2</v>
      </c>
      <c r="AQ174" s="188"/>
      <c r="AR174" s="201"/>
      <c r="AS174" s="200"/>
      <c r="AX174" s="188" t="s">
        <v>310</v>
      </c>
      <c r="AY174" s="306">
        <f>VLOOKUP(A174,PopulationsOtherdata!$G$4:$M$441,7,FALSE)</f>
        <v>607509</v>
      </c>
    </row>
    <row r="175" spans="1:51" x14ac:dyDescent="0.25">
      <c r="A175" s="188" t="s">
        <v>332</v>
      </c>
      <c r="B175" s="217"/>
      <c r="C175" s="188">
        <v>1</v>
      </c>
      <c r="D175" s="188" t="s">
        <v>333</v>
      </c>
      <c r="E175" s="534">
        <f t="shared" si="253"/>
        <v>-64.332753761704907</v>
      </c>
      <c r="F175" s="504">
        <f t="shared" si="254"/>
        <v>-7.846627435019371E-2</v>
      </c>
      <c r="G175" s="217"/>
      <c r="H175" s="201">
        <f>VLOOKUP($A175,SP_1920,'2019_20'!$K$3,FALSE)</f>
        <v>768.1609526960134</v>
      </c>
      <c r="I175" s="201">
        <f>VLOOKUP($A175,SP_1920,'2019_20'!$C$3,FALSE)</f>
        <v>743.21186941868132</v>
      </c>
      <c r="J175" s="481">
        <f t="shared" si="255"/>
        <v>3.3569274528468585E-2</v>
      </c>
      <c r="K175" s="415"/>
      <c r="L175" s="201">
        <f>VLOOKUP($A175,SP_201819,'2018_19'!$K$3,FALSE)</f>
        <v>743.21186941868132</v>
      </c>
      <c r="M175" s="201">
        <f>VLOOKUP($A175,SP_201819,'2018_19'!$C$3,FALSE)</f>
        <v>738.94010447309552</v>
      </c>
      <c r="N175" s="481">
        <f t="shared" si="256"/>
        <v>5.7809353149560483E-3</v>
      </c>
      <c r="O175" s="211"/>
      <c r="P175" s="201">
        <f>VLOOKUP($A175,SP_1718,'2017_18'!$M$2,FALSE)</f>
        <v>738.94010447309552</v>
      </c>
      <c r="Q175" s="201">
        <f>VLOOKUP($A175,SP_1718,'2017_18'!$C$2,FALSE)</f>
        <v>740.71150122744973</v>
      </c>
      <c r="R175" s="481">
        <f t="shared" si="257"/>
        <v>-2.3914800180890872E-3</v>
      </c>
      <c r="S175" s="211"/>
      <c r="T175" s="201">
        <f>VLOOKUP($D175,SP_1617,'2016_17'!$P$2,FALSE)</f>
        <v>740.71150122744973</v>
      </c>
      <c r="U175" s="201">
        <f>VLOOKUP($D175,SP_1617,'2016_17'!$G$2,FALSE)</f>
        <v>749.57783849440364</v>
      </c>
      <c r="V175" s="202">
        <f t="shared" si="258"/>
        <v>-1.1828441039242521E-2</v>
      </c>
      <c r="W175" s="211"/>
      <c r="X175" s="201">
        <f>VLOOKUP($AX175,SP_1516,'2015_16'!$AW$1,FALSE)</f>
        <v>749.67999757547091</v>
      </c>
      <c r="Y175" s="201">
        <f>VLOOKUP($AX175,SP_1516,'2015_16'!$Z$1,FALSE)</f>
        <v>767.57394987311795</v>
      </c>
      <c r="Z175" s="202">
        <f t="shared" si="259"/>
        <v>-2.3312349644754038E-2</v>
      </c>
      <c r="AA175" s="201"/>
      <c r="AB175" s="201">
        <f>VLOOKUP($AX175,SP_1415,'2014_15'!$BG$1,FALSE)</f>
        <v>756.77366612186188</v>
      </c>
      <c r="AC175" s="201">
        <f>VLOOKUP($AX175,SP_1415,'2014_15'!$AC$1,FALSE)</f>
        <v>765.90404350294853</v>
      </c>
      <c r="AD175" s="202">
        <f t="shared" si="260"/>
        <v>-1.192104606123745E-2</v>
      </c>
      <c r="AE175" s="201"/>
      <c r="AF175" s="201">
        <f>VLOOKUP($AX175,SP_1314,'2013-14'!$AU$1,FALSE)</f>
        <v>761.19120874089583</v>
      </c>
      <c r="AG175" s="201">
        <f>VLOOKUP($AX175,SP_1314,'2013-14'!$W$1,FALSE)</f>
        <v>783.24215250682687</v>
      </c>
      <c r="AH175" s="202">
        <f t="shared" si="261"/>
        <v>-2.8153418065352209E-2</v>
      </c>
      <c r="AI175" s="201"/>
      <c r="AJ175" s="201">
        <f>VLOOKUP($AX175,SP_1213,'2012-13'!$AF$1,FALSE)</f>
        <v>786.23003589140001</v>
      </c>
      <c r="AK175" s="201">
        <f>VLOOKUP($AX175,SP_1213,'2012-13'!$R$1,FALSE)</f>
        <v>800.57442817409174</v>
      </c>
      <c r="AL175" s="202">
        <f t="shared" si="262"/>
        <v>-1.791762486769366E-2</v>
      </c>
      <c r="AM175" s="203"/>
      <c r="AN175" s="201">
        <f>VLOOKUP($AX175,SP_1112,'2011-12'!$AT$1,FALSE)</f>
        <v>803.08790054351573</v>
      </c>
      <c r="AO175" s="201">
        <f>VLOOKUP($AX175,SP_1112,'2011-12'!$AD$1,FALSE)</f>
        <v>822.58410277947394</v>
      </c>
      <c r="AP175" s="202">
        <f t="shared" si="263"/>
        <v>-2.3701165838339699E-2</v>
      </c>
      <c r="AQ175" s="188"/>
      <c r="AR175" s="201"/>
      <c r="AS175" s="200"/>
      <c r="AX175" s="188" t="s">
        <v>332</v>
      </c>
      <c r="AY175" s="306">
        <f>VLOOKUP(A175,PopulationsOtherdata!$G$4:$M$441,7,FALSE)</f>
        <v>1341087</v>
      </c>
    </row>
    <row r="176" spans="1:51" x14ac:dyDescent="0.25">
      <c r="A176" s="188"/>
      <c r="B176" s="217"/>
      <c r="C176" s="188"/>
      <c r="D176" s="188"/>
      <c r="E176" s="315"/>
      <c r="F176" s="214"/>
      <c r="G176" s="217"/>
      <c r="H176" s="201"/>
      <c r="I176" s="201"/>
      <c r="J176" s="481"/>
      <c r="K176" s="214"/>
      <c r="L176" s="201"/>
      <c r="M176" s="201"/>
      <c r="N176" s="481"/>
      <c r="O176" s="211"/>
      <c r="P176" s="201"/>
      <c r="Q176" s="201"/>
      <c r="R176" s="481"/>
      <c r="S176" s="211"/>
      <c r="T176" s="201"/>
      <c r="U176" s="201"/>
      <c r="V176" s="202"/>
      <c r="W176" s="211"/>
      <c r="X176" s="201"/>
      <c r="Y176" s="201"/>
      <c r="Z176" s="202"/>
      <c r="AA176" s="201"/>
      <c r="AB176" s="201"/>
      <c r="AC176" s="201"/>
      <c r="AD176" s="202"/>
      <c r="AE176" s="201"/>
      <c r="AF176" s="201"/>
      <c r="AG176" s="201"/>
      <c r="AH176" s="202"/>
      <c r="AI176" s="201"/>
      <c r="AJ176" s="201"/>
      <c r="AK176" s="201"/>
      <c r="AL176" s="202"/>
      <c r="AM176" s="203"/>
      <c r="AN176" s="201"/>
      <c r="AO176" s="201"/>
      <c r="AP176" s="202"/>
      <c r="AQ176" s="188"/>
      <c r="AR176" s="201"/>
      <c r="AS176" s="200"/>
      <c r="AX176" s="188"/>
      <c r="AY176" s="188"/>
    </row>
    <row r="177" spans="1:51" x14ac:dyDescent="0.25">
      <c r="A177" s="188" t="s">
        <v>360</v>
      </c>
      <c r="B177" s="217"/>
      <c r="C177" s="188">
        <v>1</v>
      </c>
      <c r="D177" s="188" t="s">
        <v>361</v>
      </c>
      <c r="E177" s="534">
        <f t="shared" ref="E177:E181" si="264">+AN177-AO177+AJ177-AK177+AF177-AG177+AB177-AC177+X177-Y177+T177-U177+P177-Q177+L177-M177+H177-I177</f>
        <v>-82.114309857407534</v>
      </c>
      <c r="F177" s="504">
        <f t="shared" ref="F177:F181" si="265">((100*(1+AP177)*(1+AL177)*(1+AH177)*(1+AD177)*(1+Z177)*(1+V177)*(1+R177)*(1+N177)*(1+J177)-100)/100)</f>
        <v>-0.10210702266650187</v>
      </c>
      <c r="G177" s="217"/>
      <c r="H177" s="201">
        <f>VLOOKUP($A177,SP_1920,'2019_20'!$K$3,FALSE)</f>
        <v>738.45645789137063</v>
      </c>
      <c r="I177" s="201">
        <f>VLOOKUP($A177,SP_1920,'2019_20'!$C$3,FALSE)</f>
        <v>716.36714098987352</v>
      </c>
      <c r="J177" s="481">
        <f t="shared" ref="J177:J181" si="266">+H177/I177-1</f>
        <v>3.083518999904733E-2</v>
      </c>
      <c r="K177" s="415"/>
      <c r="L177" s="201">
        <f>VLOOKUP($A177,SP_201819,'2018_19'!$K$3,FALSE)</f>
        <v>716.36714098987352</v>
      </c>
      <c r="M177" s="201">
        <f>VLOOKUP($A177,SP_201819,'2018_19'!$C$3,FALSE)</f>
        <v>714.43806918689347</v>
      </c>
      <c r="N177" s="481">
        <f t="shared" ref="N177:N181" si="267">+L177/M177-1</f>
        <v>2.7001245960696085E-3</v>
      </c>
      <c r="O177" s="211"/>
      <c r="P177" s="201">
        <f>VLOOKUP($A177,SP_1718,'2017_18'!$M$2,FALSE)</f>
        <v>714.43806918689347</v>
      </c>
      <c r="Q177" s="201">
        <f>VLOOKUP($A177,SP_1718,'2017_18'!$C$2,FALSE)</f>
        <v>717.11322742671689</v>
      </c>
      <c r="R177" s="481">
        <f t="shared" ref="R177:R181" si="268">+P177/Q177-1</f>
        <v>-3.7304544631298064E-3</v>
      </c>
      <c r="S177" s="211"/>
      <c r="T177" s="201">
        <f>VLOOKUP($D177,SP_1617,'2016_17'!$P$2,FALSE)</f>
        <v>717.11322742671689</v>
      </c>
      <c r="U177" s="201">
        <f>VLOOKUP($D177,SP_1617,'2016_17'!$G$2,FALSE)</f>
        <v>725.2294896956746</v>
      </c>
      <c r="V177" s="202">
        <f t="shared" ref="V177:V181" si="269">+T177/U177-1</f>
        <v>-1.1191302042010909E-2</v>
      </c>
      <c r="W177" s="211"/>
      <c r="X177" s="201">
        <f>VLOOKUP($AX177,SP_1516,'2015_16'!$AW$1,FALSE)</f>
        <v>719.37844699254686</v>
      </c>
      <c r="Y177" s="201">
        <f>VLOOKUP($AX177,SP_1516,'2015_16'!$Z$1,FALSE)</f>
        <v>740.56768379330686</v>
      </c>
      <c r="Z177" s="202">
        <f t="shared" ref="Z177:Z181" si="270">+X177/Y177-1</f>
        <v>-2.8612154249325727E-2</v>
      </c>
      <c r="AA177" s="201"/>
      <c r="AB177" s="201">
        <f>VLOOKUP($AX177,SP_1415,'2014_15'!$BG$1,FALSE)</f>
        <v>732.72985121741681</v>
      </c>
      <c r="AC177" s="201">
        <f>VLOOKUP($AX177,SP_1415,'2014_15'!$AC$1,FALSE)</f>
        <v>744.97995615619129</v>
      </c>
      <c r="AD177" s="202">
        <f t="shared" ref="AD177:AD181" si="271">+AB177/AC177-1</f>
        <v>-1.6443536282479743E-2</v>
      </c>
      <c r="AE177" s="201"/>
      <c r="AF177" s="201">
        <f>VLOOKUP($AX177,SP_1314,'2013-14'!$AU$1,FALSE)</f>
        <v>738.63928795301092</v>
      </c>
      <c r="AG177" s="201">
        <f>VLOOKUP($AX177,SP_1314,'2013-14'!$W$1,FALSE)</f>
        <v>761.3529288170165</v>
      </c>
      <c r="AH177" s="202">
        <f t="shared" ref="AH177:AH181" si="272">+AF177/AG177-1</f>
        <v>-2.9833261296174252E-2</v>
      </c>
      <c r="AI177" s="201"/>
      <c r="AJ177" s="201">
        <f>VLOOKUP($AX177,SP_1213,'2012-13'!$AF$1,FALSE)</f>
        <v>764.84300158690269</v>
      </c>
      <c r="AK177" s="201">
        <f>VLOOKUP($AX177,SP_1213,'2012-13'!$R$1,FALSE)</f>
        <v>781.28168868500927</v>
      </c>
      <c r="AL177" s="202">
        <f t="shared" ref="AL177:AL181" si="273">+AJ177/AK177-1</f>
        <v>-2.1040666044246925E-2</v>
      </c>
      <c r="AM177" s="203"/>
      <c r="AN177" s="201">
        <f>VLOOKUP($AX177,SP_1112,'2011-12'!$AT$1,FALSE)</f>
        <v>783.67001405138024</v>
      </c>
      <c r="AO177" s="201">
        <f>VLOOKUP($AX177,SP_1112,'2011-12'!$AD$1,FALSE)</f>
        <v>806.41962240283715</v>
      </c>
      <c r="AP177" s="202">
        <f t="shared" ref="AP177:AP181" si="274">+AN177/AO177-1</f>
        <v>-2.821063342143304E-2</v>
      </c>
      <c r="AQ177" s="188"/>
      <c r="AR177" s="201"/>
      <c r="AS177" s="200"/>
      <c r="AX177" s="188" t="s">
        <v>360</v>
      </c>
      <c r="AY177" s="306">
        <f>VLOOKUP(A177,PopulationsOtherdata!$G$4:$M$441,7,FALSE)</f>
        <v>1141136</v>
      </c>
    </row>
    <row r="178" spans="1:51" x14ac:dyDescent="0.25">
      <c r="A178" s="188" t="s">
        <v>390</v>
      </c>
      <c r="B178" s="217"/>
      <c r="C178" s="188">
        <v>1</v>
      </c>
      <c r="D178" s="188" t="s">
        <v>391</v>
      </c>
      <c r="E178" s="534">
        <f t="shared" si="264"/>
        <v>-108.89143788929925</v>
      </c>
      <c r="F178" s="504">
        <f t="shared" si="265"/>
        <v>-0.1073358783603561</v>
      </c>
      <c r="G178" s="217"/>
      <c r="H178" s="201">
        <f>VLOOKUP($A178,SP_1920,'2019_20'!$K$3,FALSE)</f>
        <v>930.18644536571196</v>
      </c>
      <c r="I178" s="201">
        <f>VLOOKUP($A178,SP_1920,'2019_20'!$C$3,FALSE)</f>
        <v>896.83380030190358</v>
      </c>
      <c r="J178" s="481">
        <f t="shared" si="266"/>
        <v>3.7189326553683344E-2</v>
      </c>
      <c r="K178" s="415"/>
      <c r="L178" s="201">
        <f>VLOOKUP($A178,SP_201819,'2018_19'!$K$3,FALSE)</f>
        <v>896.83380030190358</v>
      </c>
      <c r="M178" s="201">
        <f>VLOOKUP($A178,SP_201819,'2018_19'!$C$3,FALSE)</f>
        <v>879.93413061847264</v>
      </c>
      <c r="N178" s="481">
        <f t="shared" si="267"/>
        <v>1.9205607664692703E-2</v>
      </c>
      <c r="O178" s="211"/>
      <c r="P178" s="201">
        <f>VLOOKUP($A178,SP_1718,'2017_18'!$M$2,FALSE)</f>
        <v>879.93413061847264</v>
      </c>
      <c r="Q178" s="201">
        <f>VLOOKUP($A178,SP_1718,'2017_18'!$C$2,FALSE)</f>
        <v>881.55509163854538</v>
      </c>
      <c r="R178" s="481">
        <f t="shared" si="268"/>
        <v>-1.8387518096684152E-3</v>
      </c>
      <c r="S178" s="211"/>
      <c r="T178" s="201">
        <f>VLOOKUP($D178,SP_1617,'2016_17'!$P$2,FALSE)</f>
        <v>881.55509163854538</v>
      </c>
      <c r="U178" s="201">
        <f>VLOOKUP($D178,SP_1617,'2016_17'!$G$2,FALSE)</f>
        <v>896.93545826355853</v>
      </c>
      <c r="V178" s="202">
        <f t="shared" si="269"/>
        <v>-1.7147684912344863E-2</v>
      </c>
      <c r="W178" s="211"/>
      <c r="X178" s="201">
        <f>VLOOKUP($AX178,SP_1516,'2015_16'!$AW$1,FALSE)</f>
        <v>891.48318535015915</v>
      </c>
      <c r="Y178" s="201">
        <f>VLOOKUP($AX178,SP_1516,'2015_16'!$Z$1,FALSE)</f>
        <v>931.48756235315477</v>
      </c>
      <c r="Z178" s="202">
        <f t="shared" si="270"/>
        <v>-4.2946764529990356E-2</v>
      </c>
      <c r="AA178" s="201"/>
      <c r="AB178" s="201">
        <f>VLOOKUP($AX178,SP_1415,'2014_15'!$BG$1,FALSE)</f>
        <v>912.08550513272826</v>
      </c>
      <c r="AC178" s="201">
        <f>VLOOKUP($AX178,SP_1415,'2014_15'!$AC$1,FALSE)</f>
        <v>937.33981212534036</v>
      </c>
      <c r="AD178" s="202">
        <f t="shared" si="271"/>
        <v>-2.6942531050025531E-2</v>
      </c>
      <c r="AE178" s="201"/>
      <c r="AF178" s="201">
        <f>VLOOKUP($AX178,SP_1314,'2013-14'!$AU$1,FALSE)</f>
        <v>932.98962008407602</v>
      </c>
      <c r="AG178" s="201">
        <f>VLOOKUP($AX178,SP_1314,'2013-14'!$W$1,FALSE)</f>
        <v>958.03234494607113</v>
      </c>
      <c r="AH178" s="202">
        <f t="shared" si="272"/>
        <v>-2.6139748823829967E-2</v>
      </c>
      <c r="AI178" s="201"/>
      <c r="AJ178" s="201">
        <f>VLOOKUP($AX178,SP_1213,'2012-13'!$AF$1,FALSE)</f>
        <v>964.46891071314417</v>
      </c>
      <c r="AK178" s="201">
        <f>VLOOKUP($AX178,SP_1213,'2012-13'!$R$1,FALSE)</f>
        <v>982.80846954488629</v>
      </c>
      <c r="AL178" s="202">
        <f t="shared" si="273"/>
        <v>-1.8660358961125723E-2</v>
      </c>
      <c r="AM178" s="203"/>
      <c r="AN178" s="201">
        <f>VLOOKUP($AX178,SP_1112,'2011-12'!$AT$1,FALSE)</f>
        <v>985.97466372629628</v>
      </c>
      <c r="AO178" s="201">
        <f>VLOOKUP($AX178,SP_1112,'2011-12'!$AD$1,FALSE)</f>
        <v>1019.476121028404</v>
      </c>
      <c r="AP178" s="202">
        <f t="shared" si="274"/>
        <v>-3.2861443844621752E-2</v>
      </c>
      <c r="AQ178" s="188"/>
      <c r="AR178" s="201"/>
      <c r="AS178" s="200"/>
      <c r="AX178" s="188" t="s">
        <v>390</v>
      </c>
      <c r="AY178" s="306">
        <f>VLOOKUP(A178,PopulationsOtherdata!$G$4:$M$441,7,FALSE)</f>
        <v>1496420</v>
      </c>
    </row>
    <row r="179" spans="1:51" x14ac:dyDescent="0.25">
      <c r="A179" s="188" t="s">
        <v>408</v>
      </c>
      <c r="B179" s="217"/>
      <c r="C179" s="188">
        <v>1</v>
      </c>
      <c r="D179" s="188" t="s">
        <v>409</v>
      </c>
      <c r="E179" s="534">
        <f t="shared" si="264"/>
        <v>-142.71663206310848</v>
      </c>
      <c r="F179" s="504">
        <f t="shared" si="265"/>
        <v>-0.16151948868571084</v>
      </c>
      <c r="G179" s="217"/>
      <c r="H179" s="201">
        <f>VLOOKUP($A179,SP_1920,'2019_20'!$K$3,FALSE)</f>
        <v>750.99807219283559</v>
      </c>
      <c r="I179" s="201">
        <f>VLOOKUP($A179,SP_1920,'2019_20'!$C$3,FALSE)</f>
        <v>724.79805760850547</v>
      </c>
      <c r="J179" s="481">
        <f t="shared" si="266"/>
        <v>3.6148019864702619E-2</v>
      </c>
      <c r="K179" s="415"/>
      <c r="L179" s="201">
        <f>VLOOKUP($A179,SP_201819,'2018_19'!$K$3,FALSE)</f>
        <v>724.79805760850547</v>
      </c>
      <c r="M179" s="201">
        <f>VLOOKUP($A179,SP_201819,'2018_19'!$C$3,FALSE)</f>
        <v>707.33514444626064</v>
      </c>
      <c r="N179" s="481">
        <f t="shared" si="267"/>
        <v>2.4688315432022989E-2</v>
      </c>
      <c r="O179" s="211"/>
      <c r="P179" s="201">
        <f>VLOOKUP($A179,SP_1718,'2017_18'!$M$2,FALSE)</f>
        <v>707.33514444626064</v>
      </c>
      <c r="Q179" s="201">
        <f>VLOOKUP($A179,SP_1718,'2017_18'!$C$2,FALSE)</f>
        <v>708.8540566212954</v>
      </c>
      <c r="R179" s="481">
        <f t="shared" si="268"/>
        <v>-2.1427713657653502E-3</v>
      </c>
      <c r="S179" s="211"/>
      <c r="T179" s="201">
        <f>VLOOKUP($D179,SP_1617,'2016_17'!$P$2,FALSE)</f>
        <v>708.8540566212954</v>
      </c>
      <c r="U179" s="201">
        <f>VLOOKUP($D179,SP_1617,'2016_17'!$G$2,FALSE)</f>
        <v>730.00787832109029</v>
      </c>
      <c r="V179" s="202">
        <f t="shared" si="269"/>
        <v>-2.8977525213077837E-2</v>
      </c>
      <c r="W179" s="211"/>
      <c r="X179" s="201">
        <f>VLOOKUP($AX179,SP_1516,'2015_16'!$AW$1,FALSE)</f>
        <v>725.16348970302465</v>
      </c>
      <c r="Y179" s="201">
        <f>VLOOKUP($AX179,SP_1516,'2015_16'!$Z$1,FALSE)</f>
        <v>770.74167187775674</v>
      </c>
      <c r="Z179" s="202">
        <f t="shared" si="270"/>
        <v>-5.913548447911221E-2</v>
      </c>
      <c r="AA179" s="201"/>
      <c r="AB179" s="201">
        <f>VLOOKUP($AX179,SP_1415,'2014_15'!$BG$1,FALSE)</f>
        <v>757.11226894620893</v>
      </c>
      <c r="AC179" s="201">
        <f>VLOOKUP($AX179,SP_1415,'2014_15'!$AC$1,FALSE)</f>
        <v>787.0812738337919</v>
      </c>
      <c r="AD179" s="202">
        <f t="shared" si="271"/>
        <v>-3.8076124898267505E-2</v>
      </c>
      <c r="AE179" s="201"/>
      <c r="AF179" s="201">
        <f>VLOOKUP($AX179,SP_1314,'2013-14'!$AU$1,FALSE)</f>
        <v>789.59248627693864</v>
      </c>
      <c r="AG179" s="201">
        <f>VLOOKUP($AX179,SP_1314,'2013-14'!$W$1,FALSE)</f>
        <v>813.10923308053304</v>
      </c>
      <c r="AH179" s="202">
        <f t="shared" si="272"/>
        <v>-2.8922001924020946E-2</v>
      </c>
      <c r="AI179" s="201"/>
      <c r="AJ179" s="201">
        <f>VLOOKUP($AX179,SP_1213,'2012-13'!$AF$1,FALSE)</f>
        <v>824.10008550559962</v>
      </c>
      <c r="AK179" s="201">
        <f>VLOOKUP($AX179,SP_1213,'2012-13'!$R$1,FALSE)</f>
        <v>846.91397313644609</v>
      </c>
      <c r="AL179" s="202">
        <f t="shared" si="273"/>
        <v>-2.6937668233714351E-2</v>
      </c>
      <c r="AM179" s="203"/>
      <c r="AN179" s="201">
        <f>VLOOKUP($AX179,SP_1112,'2011-12'!$AT$1,FALSE)</f>
        <v>849.24101340996515</v>
      </c>
      <c r="AO179" s="201">
        <f>VLOOKUP($AX179,SP_1112,'2011-12'!$AD$1,FALSE)</f>
        <v>891.070017848063</v>
      </c>
      <c r="AP179" s="202">
        <f t="shared" si="274"/>
        <v>-4.6942444028265085E-2</v>
      </c>
      <c r="AQ179" s="188"/>
      <c r="AR179" s="201"/>
      <c r="AS179" s="200"/>
      <c r="AX179" s="188" t="s">
        <v>408</v>
      </c>
      <c r="AY179" s="306">
        <f>VLOOKUP(A179,PopulationsOtherdata!$G$4:$M$441,7,FALSE)</f>
        <v>1183765</v>
      </c>
    </row>
    <row r="180" spans="1:51" x14ac:dyDescent="0.25">
      <c r="A180" s="188" t="s">
        <v>418</v>
      </c>
      <c r="B180" s="217"/>
      <c r="C180" s="188">
        <v>1</v>
      </c>
      <c r="D180" s="188" t="s">
        <v>419</v>
      </c>
      <c r="E180" s="534">
        <f t="shared" si="264"/>
        <v>-32.475143887736124</v>
      </c>
      <c r="F180" s="504">
        <f t="shared" si="265"/>
        <v>-8.3458626825003532E-2</v>
      </c>
      <c r="G180" s="217"/>
      <c r="H180" s="201">
        <f>VLOOKUP($A180,SP_1920,'2019_20'!$K$3,FALSE)</f>
        <v>368.79951454974224</v>
      </c>
      <c r="I180" s="201">
        <f>VLOOKUP($A180,SP_1920,'2019_20'!$C$3,FALSE)</f>
        <v>354.96749607998242</v>
      </c>
      <c r="J180" s="481">
        <f t="shared" si="266"/>
        <v>3.8967000140889274E-2</v>
      </c>
      <c r="K180" s="415"/>
      <c r="L180" s="201">
        <f>VLOOKUP($A180,SP_201819,'2018_19'!$K$3,FALSE)</f>
        <v>354.96749607998242</v>
      </c>
      <c r="M180" s="201">
        <f>VLOOKUP($A180,SP_201819,'2018_19'!$C$3,FALSE)</f>
        <v>349.51896246823418</v>
      </c>
      <c r="N180" s="481">
        <f t="shared" si="267"/>
        <v>1.5588663840358619E-2</v>
      </c>
      <c r="O180" s="211"/>
      <c r="P180" s="201">
        <f>VLOOKUP($A180,SP_1718,'2017_18'!$M$2,FALSE)</f>
        <v>349.51896246823418</v>
      </c>
      <c r="Q180" s="201">
        <f>VLOOKUP($A180,SP_1718,'2017_18'!$C$2,FALSE)</f>
        <v>348.74258546327258</v>
      </c>
      <c r="R180" s="481">
        <f t="shared" si="268"/>
        <v>2.2262179536527427E-3</v>
      </c>
      <c r="S180" s="211"/>
      <c r="T180" s="201">
        <f>VLOOKUP($D180,SP_1617,'2016_17'!$P$2,FALSE)</f>
        <v>348.74258546327258</v>
      </c>
      <c r="U180" s="201">
        <f>VLOOKUP($D180,SP_1617,'2016_17'!$G$2,FALSE)</f>
        <v>352.62139146846334</v>
      </c>
      <c r="V180" s="202">
        <f t="shared" si="269"/>
        <v>-1.0999916905318208E-2</v>
      </c>
      <c r="W180" s="211"/>
      <c r="X180" s="201">
        <f>VLOOKUP($AX180,SP_1516,'2015_16'!$AW$1,FALSE)</f>
        <v>349.26621426920838</v>
      </c>
      <c r="Y180" s="201">
        <f>VLOOKUP($AX180,SP_1516,'2015_16'!$Z$1,FALSE)</f>
        <v>360.77342505222668</v>
      </c>
      <c r="Z180" s="202">
        <f t="shared" si="270"/>
        <v>-3.1895949047113126E-2</v>
      </c>
      <c r="AA180" s="201"/>
      <c r="AB180" s="201">
        <f>VLOOKUP($AX180,SP_1415,'2014_15'!$BG$1,FALSE)</f>
        <v>355.35482723777653</v>
      </c>
      <c r="AC180" s="201">
        <f>VLOOKUP($AX180,SP_1415,'2014_15'!$AC$1,FALSE)</f>
        <v>361.85953821079147</v>
      </c>
      <c r="AD180" s="202">
        <f t="shared" si="271"/>
        <v>-1.7975789736474512E-2</v>
      </c>
      <c r="AE180" s="201"/>
      <c r="AF180" s="201">
        <f>VLOOKUP($AX180,SP_1314,'2013-14'!$AU$1,FALSE)</f>
        <v>358.87251799326646</v>
      </c>
      <c r="AG180" s="201">
        <f>VLOOKUP($AX180,SP_1314,'2013-14'!$W$1,FALSE)</f>
        <v>369.53057761219469</v>
      </c>
      <c r="AH180" s="202">
        <f t="shared" si="272"/>
        <v>-2.8842158848660593E-2</v>
      </c>
      <c r="AI180" s="201"/>
      <c r="AJ180" s="201">
        <f>VLOOKUP($AX180,SP_1213,'2012-13'!$AF$1,FALSE)</f>
        <v>372.20115336905451</v>
      </c>
      <c r="AK180" s="201">
        <f>VLOOKUP($AX180,SP_1213,'2012-13'!$R$1,FALSE)</f>
        <v>379.33865981404927</v>
      </c>
      <c r="AL180" s="202">
        <f t="shared" si="273"/>
        <v>-1.8815657883363479E-2</v>
      </c>
      <c r="AM180" s="203"/>
      <c r="AN180" s="201">
        <f>VLOOKUP($AX180,SP_1112,'2011-12'!$AT$1,FALSE)</f>
        <v>380.64919554801327</v>
      </c>
      <c r="AO180" s="201">
        <f>VLOOKUP($AX180,SP_1112,'2011-12'!$AD$1,FALSE)</f>
        <v>393.49497469707205</v>
      </c>
      <c r="AP180" s="202">
        <f t="shared" si="274"/>
        <v>-3.264534485846482E-2</v>
      </c>
      <c r="AQ180" s="188"/>
      <c r="AR180" s="201"/>
      <c r="AS180" s="200"/>
      <c r="AX180" s="188" t="s">
        <v>418</v>
      </c>
      <c r="AY180" s="306">
        <f>VLOOKUP(A180,PopulationsOtherdata!$G$4:$M$441,7,FALSE)</f>
        <v>665557</v>
      </c>
    </row>
    <row r="181" spans="1:51" x14ac:dyDescent="0.25">
      <c r="A181" s="188" t="s">
        <v>430</v>
      </c>
      <c r="B181" s="217"/>
      <c r="C181" s="188">
        <v>1</v>
      </c>
      <c r="D181" s="188" t="s">
        <v>431</v>
      </c>
      <c r="E181" s="534">
        <f t="shared" si="264"/>
        <v>-70.193847869976537</v>
      </c>
      <c r="F181" s="504">
        <f t="shared" si="265"/>
        <v>-0.13479903592901082</v>
      </c>
      <c r="G181" s="217"/>
      <c r="H181" s="201">
        <f>VLOOKUP($A181,SP_1920,'2019_20'!$K$3,FALSE)</f>
        <v>456.78466461177646</v>
      </c>
      <c r="I181" s="201">
        <f>VLOOKUP($A181,SP_1920,'2019_20'!$C$3,FALSE)</f>
        <v>439.23072214906182</v>
      </c>
      <c r="J181" s="481">
        <f t="shared" si="266"/>
        <v>3.99651972813444E-2</v>
      </c>
      <c r="K181" s="415"/>
      <c r="L181" s="201">
        <f>VLOOKUP($A181,SP_201819,'2018_19'!$K$3,FALSE)</f>
        <v>439.23072214906182</v>
      </c>
      <c r="M181" s="201">
        <f>VLOOKUP($A181,SP_201819,'2018_19'!$C$3,FALSE)</f>
        <v>429.09398346118843</v>
      </c>
      <c r="N181" s="481">
        <f t="shared" si="267"/>
        <v>2.3623586157297538E-2</v>
      </c>
      <c r="O181" s="211"/>
      <c r="P181" s="201">
        <f>VLOOKUP($A181,SP_1718,'2017_18'!$M$2,FALSE)</f>
        <v>429.09398346118843</v>
      </c>
      <c r="Q181" s="201">
        <f>VLOOKUP($A181,SP_1718,'2017_18'!$C$2,FALSE)</f>
        <v>431.97537522213895</v>
      </c>
      <c r="R181" s="481">
        <f t="shared" si="268"/>
        <v>-6.6702685528516881E-3</v>
      </c>
      <c r="S181" s="211"/>
      <c r="T181" s="201">
        <f>VLOOKUP($D181,SP_1617,'2016_17'!$P$2,FALSE)</f>
        <v>431.97537522213895</v>
      </c>
      <c r="U181" s="201">
        <f>VLOOKUP($D181,SP_1617,'2016_17'!$G$2,FALSE)</f>
        <v>437.58650137256325</v>
      </c>
      <c r="V181" s="202">
        <f t="shared" si="269"/>
        <v>-1.2822895891038799E-2</v>
      </c>
      <c r="W181" s="211"/>
      <c r="X181" s="201">
        <f>VLOOKUP($AX181,SP_1516,'2015_16'!$AW$1,FALSE)</f>
        <v>437.19732790584283</v>
      </c>
      <c r="Y181" s="201">
        <f>VLOOKUP($AX181,SP_1516,'2015_16'!$Z$1,FALSE)</f>
        <v>464.09492970868007</v>
      </c>
      <c r="Z181" s="202">
        <f t="shared" si="270"/>
        <v>-5.7957111963540142E-2</v>
      </c>
      <c r="AA181" s="201"/>
      <c r="AB181" s="201">
        <f>VLOOKUP($AX181,SP_1415,'2014_15'!$BG$1,FALSE)</f>
        <v>460.4991346258609</v>
      </c>
      <c r="AC181" s="201">
        <f>VLOOKUP($AX181,SP_1415,'2014_15'!$AC$1,FALSE)</f>
        <v>477.97079783784415</v>
      </c>
      <c r="AD181" s="202">
        <f t="shared" si="271"/>
        <v>-3.6553829838597451E-2</v>
      </c>
      <c r="AE181" s="201"/>
      <c r="AF181" s="201">
        <f>VLOOKUP($AX181,SP_1314,'2013-14'!$AU$1,FALSE)</f>
        <v>472.27487730616002</v>
      </c>
      <c r="AG181" s="201">
        <f>VLOOKUP($AX181,SP_1314,'2013-14'!$W$1,FALSE)</f>
        <v>482.94802691308803</v>
      </c>
      <c r="AH181" s="202">
        <f t="shared" si="272"/>
        <v>-2.2099996298046265E-2</v>
      </c>
      <c r="AI181" s="201"/>
      <c r="AJ181" s="201">
        <f>VLOOKUP($AX181,SP_1213,'2012-13'!$AF$1,FALSE)</f>
        <v>483.70680538373978</v>
      </c>
      <c r="AK181" s="201">
        <f>VLOOKUP($AX181,SP_1213,'2012-13'!$R$1,FALSE)</f>
        <v>495.60006892658021</v>
      </c>
      <c r="AL181" s="202">
        <f t="shared" si="273"/>
        <v>-2.3997703568928164E-2</v>
      </c>
      <c r="AM181" s="203"/>
      <c r="AN181" s="201">
        <f>VLOOKUP($AX181,SP_1112,'2011-12'!$AT$1,FALSE)</f>
        <v>497.49379116277419</v>
      </c>
      <c r="AO181" s="201">
        <f>VLOOKUP($AX181,SP_1112,'2011-12'!$AD$1,FALSE)</f>
        <v>519.95012410737502</v>
      </c>
      <c r="AP181" s="202">
        <f t="shared" si="274"/>
        <v>-4.3189398181513572E-2</v>
      </c>
      <c r="AQ181" s="188"/>
      <c r="AR181" s="201"/>
      <c r="AS181" s="200"/>
      <c r="AX181" s="188" t="s">
        <v>430</v>
      </c>
      <c r="AY181" s="306">
        <f>VLOOKUP(A181,PopulationsOtherdata!$G$4:$M$441,7,FALSE)</f>
        <v>731723</v>
      </c>
    </row>
    <row r="182" spans="1:51" x14ac:dyDescent="0.25">
      <c r="A182" s="188"/>
      <c r="B182" s="217"/>
      <c r="C182" s="188"/>
      <c r="D182" s="188"/>
      <c r="E182" s="315"/>
      <c r="F182" s="214"/>
      <c r="G182" s="217"/>
      <c r="H182" s="201"/>
      <c r="I182" s="201"/>
      <c r="J182" s="481"/>
      <c r="K182" s="214"/>
      <c r="L182" s="201"/>
      <c r="M182" s="201"/>
      <c r="N182" s="481"/>
      <c r="O182" s="211"/>
      <c r="P182" s="201"/>
      <c r="Q182" s="201"/>
      <c r="R182" s="481"/>
      <c r="S182" s="211"/>
      <c r="T182" s="201"/>
      <c r="U182" s="201"/>
      <c r="V182" s="202"/>
      <c r="W182" s="211"/>
      <c r="X182" s="201"/>
      <c r="Y182" s="201"/>
      <c r="Z182" s="202"/>
      <c r="AA182" s="201"/>
      <c r="AB182" s="201"/>
      <c r="AC182" s="201"/>
      <c r="AD182" s="202"/>
      <c r="AE182" s="201"/>
      <c r="AF182" s="201"/>
      <c r="AG182" s="201"/>
      <c r="AH182" s="202"/>
      <c r="AI182" s="201"/>
      <c r="AJ182" s="201"/>
      <c r="AK182" s="201"/>
      <c r="AL182" s="202"/>
      <c r="AM182" s="203"/>
      <c r="AN182" s="201"/>
      <c r="AO182" s="201"/>
      <c r="AP182" s="202"/>
      <c r="AQ182" s="188"/>
      <c r="AR182" s="201"/>
      <c r="AS182" s="200"/>
      <c r="AX182" s="188"/>
      <c r="AY182" s="188"/>
    </row>
    <row r="183" spans="1:51" x14ac:dyDescent="0.25">
      <c r="A183" s="188" t="s">
        <v>478</v>
      </c>
      <c r="B183" s="217"/>
      <c r="C183" s="188">
        <v>1</v>
      </c>
      <c r="D183" s="188" t="s">
        <v>479</v>
      </c>
      <c r="E183" s="534">
        <f t="shared" ref="E183:E187" si="275">+AN183-AO183+AJ183-AK183+AF183-AG183+AB183-AC183+X183-Y183+T183-U183+P183-Q183+L183-M183+H183-I183</f>
        <v>-83.358394535621755</v>
      </c>
      <c r="F183" s="504">
        <f t="shared" ref="F183:F187" si="276">((100*(1+AP183)*(1+AL183)*(1+AH183)*(1+AD183)*(1+Z183)*(1+V183)*(1+R183)*(1+N183)*(1+J183)-100)/100)</f>
        <v>-0.1192648202103021</v>
      </c>
      <c r="G183" s="217"/>
      <c r="H183" s="201">
        <f>VLOOKUP($A183,SP_1920,'2019_20'!$K$3,FALSE)</f>
        <v>623.14890079728616</v>
      </c>
      <c r="I183" s="201">
        <f>VLOOKUP($A183,SP_1920,'2019_20'!$C$3,FALSE)</f>
        <v>601.29286866397422</v>
      </c>
      <c r="J183" s="481">
        <f t="shared" ref="J183:J187" si="277">+H183/I183-1</f>
        <v>3.6348397382251152E-2</v>
      </c>
      <c r="K183" s="415"/>
      <c r="L183" s="201">
        <f>VLOOKUP($A183,SP_201819,'2018_19'!$K$3,FALSE)</f>
        <v>601.29286866397422</v>
      </c>
      <c r="M183" s="201">
        <f>VLOOKUP($A183,SP_201819,'2018_19'!$C$3,FALSE)</f>
        <v>589.16345208026053</v>
      </c>
      <c r="N183" s="481">
        <f t="shared" ref="N183:N187" si="278">+L183/M183-1</f>
        <v>2.0587523786287587E-2</v>
      </c>
      <c r="O183" s="211"/>
      <c r="P183" s="201">
        <f>VLOOKUP($A183,SP_1718,'2017_18'!$M$2,FALSE)</f>
        <v>589.16345208026053</v>
      </c>
      <c r="Q183" s="201">
        <f>VLOOKUP($A183,SP_1718,'2017_18'!$C$2,FALSE)</f>
        <v>592.32986739290288</v>
      </c>
      <c r="R183" s="481">
        <f t="shared" ref="R183:R187" si="279">+P183/Q183-1</f>
        <v>-5.3456958477867689E-3</v>
      </c>
      <c r="S183" s="211"/>
      <c r="T183" s="201">
        <f>VLOOKUP($D183,SP_1617,'2016_17'!$P$2,FALSE)</f>
        <v>592.32986739290288</v>
      </c>
      <c r="U183" s="201">
        <f>VLOOKUP($D183,SP_1617,'2016_17'!$G$2,FALSE)</f>
        <v>604.28741459343519</v>
      </c>
      <c r="V183" s="202">
        <f t="shared" ref="V183:V187" si="280">+T183/U183-1</f>
        <v>-1.9787847490713273E-2</v>
      </c>
      <c r="W183" s="211"/>
      <c r="X183" s="201">
        <f>VLOOKUP($AX183,SP_1516,'2015_16'!$AW$1,FALSE)</f>
        <v>604.92715311628046</v>
      </c>
      <c r="Y183" s="201">
        <f>VLOOKUP($AX183,SP_1516,'2015_16'!$Z$1,FALSE)</f>
        <v>638.20659468144891</v>
      </c>
      <c r="Z183" s="202">
        <f t="shared" ref="Z183:Z187" si="281">+X183/Y183-1</f>
        <v>-5.214524864284642E-2</v>
      </c>
      <c r="AA183" s="201"/>
      <c r="AB183" s="201">
        <f>VLOOKUP($AX183,SP_1415,'2014_15'!$BG$1,FALSE)</f>
        <v>630.51293984726067</v>
      </c>
      <c r="AC183" s="201">
        <f>VLOOKUP($AX183,SP_1415,'2014_15'!$AC$1,FALSE)</f>
        <v>651.12990991521849</v>
      </c>
      <c r="AD183" s="202">
        <f t="shared" ref="AD183:AD187" si="282">+AB183/AC183-1</f>
        <v>-3.1663374319023774E-2</v>
      </c>
      <c r="AE183" s="201"/>
      <c r="AF183" s="201">
        <f>VLOOKUP($AX183,SP_1314,'2013-14'!$AU$1,FALSE)</f>
        <v>647.85002499202653</v>
      </c>
      <c r="AG183" s="201">
        <f>VLOOKUP($AX183,SP_1314,'2013-14'!$W$1,FALSE)</f>
        <v>662.32437917180437</v>
      </c>
      <c r="AH183" s="202">
        <f t="shared" ref="AH183:AH187" si="283">+AF183/AG183-1</f>
        <v>-2.1853874981737964E-2</v>
      </c>
      <c r="AI183" s="201"/>
      <c r="AJ183" s="201">
        <f>VLOOKUP($AX183,SP_1213,'2012-13'!$AF$1,FALSE)</f>
        <v>660.14663345977033</v>
      </c>
      <c r="AK183" s="201">
        <f>VLOOKUP($AX183,SP_1213,'2012-13'!$R$1,FALSE)</f>
        <v>671.73173736704086</v>
      </c>
      <c r="AL183" s="202">
        <f t="shared" ref="AL183:AL187" si="284">+AJ183/AK183-1</f>
        <v>-1.7246622815054402E-2</v>
      </c>
      <c r="AM183" s="203"/>
      <c r="AN183" s="201">
        <f>VLOOKUP($AX183,SP_1112,'2011-12'!$AT$1,FALSE)</f>
        <v>673.74177119255683</v>
      </c>
      <c r="AO183" s="201">
        <f>VLOOKUP($AX183,SP_1112,'2011-12'!$AD$1,FALSE)</f>
        <v>696.00578221185492</v>
      </c>
      <c r="AP183" s="202">
        <f t="shared" ref="AP183:AP187" si="285">+AN183/AO183-1</f>
        <v>-3.1988255828198309E-2</v>
      </c>
      <c r="AQ183" s="188"/>
      <c r="AR183" s="201"/>
      <c r="AS183" s="200"/>
      <c r="AX183" s="188" t="s">
        <v>478</v>
      </c>
      <c r="AY183" s="306">
        <f>VLOOKUP(A183,PopulationsOtherdata!$G$4:$M$441,7,FALSE)</f>
        <v>874729</v>
      </c>
    </row>
    <row r="184" spans="1:51" x14ac:dyDescent="0.25">
      <c r="A184" s="188" t="s">
        <v>504</v>
      </c>
      <c r="B184" s="217"/>
      <c r="C184" s="188">
        <v>1</v>
      </c>
      <c r="D184" s="188" t="s">
        <v>505</v>
      </c>
      <c r="E184" s="534">
        <f t="shared" si="275"/>
        <v>-39.168088421466791</v>
      </c>
      <c r="F184" s="504">
        <f t="shared" si="276"/>
        <v>-9.5105573372398305E-2</v>
      </c>
      <c r="G184" s="217"/>
      <c r="H184" s="201">
        <f>VLOOKUP($A184,SP_1920,'2019_20'!$K$3,FALSE)</f>
        <v>387.05322821701418</v>
      </c>
      <c r="I184" s="201">
        <f>VLOOKUP($A184,SP_1920,'2019_20'!$C$3,FALSE)</f>
        <v>372.08582432883617</v>
      </c>
      <c r="J184" s="481">
        <f t="shared" si="277"/>
        <v>4.0225676200312144E-2</v>
      </c>
      <c r="K184" s="415"/>
      <c r="L184" s="201">
        <f>VLOOKUP($A184,SP_201819,'2018_19'!$K$3,FALSE)</f>
        <v>372.08582432883617</v>
      </c>
      <c r="M184" s="201">
        <f>VLOOKUP($A184,SP_201819,'2018_19'!$C$3,FALSE)</f>
        <v>368.17777484094154</v>
      </c>
      <c r="N184" s="481">
        <f t="shared" si="278"/>
        <v>1.0614571967531017E-2</v>
      </c>
      <c r="O184" s="211"/>
      <c r="P184" s="201">
        <f>VLOOKUP($A184,SP_1718,'2017_18'!$M$2,FALSE)</f>
        <v>368.17777484094154</v>
      </c>
      <c r="Q184" s="201">
        <f>VLOOKUP($A184,SP_1718,'2017_18'!$C$2,FALSE)</f>
        <v>369.92326406807399</v>
      </c>
      <c r="R184" s="481">
        <f t="shared" si="279"/>
        <v>-4.7185170457709757E-3</v>
      </c>
      <c r="S184" s="211"/>
      <c r="T184" s="201">
        <f>VLOOKUP($D184,SP_1617,'2016_17'!$P$2,FALSE)</f>
        <v>369.92326406807399</v>
      </c>
      <c r="U184" s="201">
        <f>VLOOKUP($D184,SP_1617,'2016_17'!$G$2,FALSE)</f>
        <v>368.33421059117057</v>
      </c>
      <c r="V184" s="202">
        <f t="shared" si="280"/>
        <v>4.3141620604640885E-3</v>
      </c>
      <c r="W184" s="211"/>
      <c r="X184" s="201">
        <f>VLOOKUP($AX184,SP_1516,'2015_16'!$AW$1,FALSE)</f>
        <v>365.28663589680536</v>
      </c>
      <c r="Y184" s="201">
        <f>VLOOKUP($AX184,SP_1516,'2015_16'!$Z$1,FALSE)</f>
        <v>379.50569217736916</v>
      </c>
      <c r="Z184" s="202">
        <f t="shared" si="281"/>
        <v>-3.7467307009240503E-2</v>
      </c>
      <c r="AA184" s="201"/>
      <c r="AB184" s="201">
        <f>VLOOKUP($AX184,SP_1415,'2014_15'!$BG$1,FALSE)</f>
        <v>371.42733688718823</v>
      </c>
      <c r="AC184" s="201">
        <f>VLOOKUP($AX184,SP_1415,'2014_15'!$AC$1,FALSE)</f>
        <v>380.03393136841032</v>
      </c>
      <c r="AD184" s="202">
        <f t="shared" si="282"/>
        <v>-2.2646910633036921E-2</v>
      </c>
      <c r="AE184" s="201"/>
      <c r="AF184" s="201">
        <f>VLOOKUP($AX184,SP_1314,'2013-14'!$AU$1,FALSE)</f>
        <v>377.03244991415738</v>
      </c>
      <c r="AG184" s="201">
        <f>VLOOKUP($AX184,SP_1314,'2013-14'!$W$1,FALSE)</f>
        <v>389.15628461271581</v>
      </c>
      <c r="AH184" s="202">
        <f t="shared" si="283"/>
        <v>-3.1154153685643116E-2</v>
      </c>
      <c r="AI184" s="201"/>
      <c r="AJ184" s="201">
        <f>VLOOKUP($AX184,SP_1213,'2012-13'!$AF$1,FALSE)</f>
        <v>391.67138557747688</v>
      </c>
      <c r="AK184" s="201">
        <f>VLOOKUP($AX184,SP_1213,'2012-13'!$R$1,FALSE)</f>
        <v>399.78779975175746</v>
      </c>
      <c r="AL184" s="202">
        <f t="shared" si="284"/>
        <v>-2.0301805556148467E-2</v>
      </c>
      <c r="AM184" s="203"/>
      <c r="AN184" s="201">
        <f>VLOOKUP($AX184,SP_1112,'2011-12'!$AT$1,FALSE)</f>
        <v>401.45564563844948</v>
      </c>
      <c r="AO184" s="201">
        <f>VLOOKUP($AX184,SP_1112,'2011-12'!$AD$1,FALSE)</f>
        <v>416.27685205113499</v>
      </c>
      <c r="AP184" s="202">
        <f t="shared" si="285"/>
        <v>-3.5604205085285168E-2</v>
      </c>
      <c r="AQ184" s="188"/>
      <c r="AR184" s="201"/>
      <c r="AS184" s="200"/>
      <c r="AX184" s="188" t="s">
        <v>504</v>
      </c>
      <c r="AY184" s="306">
        <f>VLOOKUP(A184,PopulationsOtherdata!$G$4:$M$441,7,FALSE)</f>
        <v>605503</v>
      </c>
    </row>
    <row r="185" spans="1:51" x14ac:dyDescent="0.25">
      <c r="A185" s="188" t="s">
        <v>510</v>
      </c>
      <c r="B185" s="217"/>
      <c r="C185" s="188">
        <v>1</v>
      </c>
      <c r="D185" s="188" t="s">
        <v>511</v>
      </c>
      <c r="E185" s="534">
        <f t="shared" si="275"/>
        <v>-51.075589814993123</v>
      </c>
      <c r="F185" s="504">
        <f t="shared" si="276"/>
        <v>-0.10962211389709438</v>
      </c>
      <c r="G185" s="217"/>
      <c r="H185" s="201">
        <f>VLOOKUP($A185,SP_1920,'2019_20'!$K$3,FALSE)</f>
        <v>429.40706460420728</v>
      </c>
      <c r="I185" s="201">
        <f>VLOOKUP($A185,SP_1920,'2019_20'!$C$3,FALSE)</f>
        <v>412.27070751335918</v>
      </c>
      <c r="J185" s="481">
        <f t="shared" si="277"/>
        <v>4.1565788639720047E-2</v>
      </c>
      <c r="K185" s="415"/>
      <c r="L185" s="201">
        <f>VLOOKUP($A185,SP_201819,'2018_19'!$K$3,FALSE)</f>
        <v>412.27070751335918</v>
      </c>
      <c r="M185" s="201">
        <f>VLOOKUP($A185,SP_201819,'2018_19'!$C$3,FALSE)</f>
        <v>402.24889592601784</v>
      </c>
      <c r="N185" s="481">
        <f t="shared" si="278"/>
        <v>2.4914453933478464E-2</v>
      </c>
      <c r="O185" s="211"/>
      <c r="P185" s="201">
        <f>VLOOKUP($A185,SP_1718,'2017_18'!$M$2,FALSE)</f>
        <v>402.24889592601784</v>
      </c>
      <c r="Q185" s="201">
        <f>VLOOKUP($A185,SP_1718,'2017_18'!$C$2,FALSE)</f>
        <v>401.1237952034208</v>
      </c>
      <c r="R185" s="481">
        <f t="shared" si="279"/>
        <v>2.8048715534976232E-3</v>
      </c>
      <c r="S185" s="211"/>
      <c r="T185" s="201">
        <f>VLOOKUP($D185,SP_1617,'2016_17'!$P$2,FALSE)</f>
        <v>401.1237952034208</v>
      </c>
      <c r="U185" s="201">
        <f>VLOOKUP($D185,SP_1617,'2016_17'!$G$2,FALSE)</f>
        <v>407.16855658803604</v>
      </c>
      <c r="V185" s="202">
        <f t="shared" si="280"/>
        <v>-1.4845845256983292E-2</v>
      </c>
      <c r="W185" s="211"/>
      <c r="X185" s="201">
        <f>VLOOKUP($AX185,SP_1516,'2015_16'!$AW$1,FALSE)</f>
        <v>403.07804835610932</v>
      </c>
      <c r="Y185" s="201">
        <f>VLOOKUP($AX185,SP_1516,'2015_16'!$Z$1,FALSE)</f>
        <v>422.30701620357439</v>
      </c>
      <c r="Z185" s="202">
        <f t="shared" si="281"/>
        <v>-4.5533147946080321E-2</v>
      </c>
      <c r="AA185" s="201"/>
      <c r="AB185" s="201">
        <f>VLOOKUP($AX185,SP_1415,'2014_15'!$BG$1,FALSE)</f>
        <v>413.80135776156851</v>
      </c>
      <c r="AC185" s="201">
        <f>VLOOKUP($AX185,SP_1415,'2014_15'!$AC$1,FALSE)</f>
        <v>426.71513856974798</v>
      </c>
      <c r="AD185" s="202">
        <f t="shared" si="282"/>
        <v>-3.0263235683326117E-2</v>
      </c>
      <c r="AE185" s="201"/>
      <c r="AF185" s="201">
        <f>VLOOKUP($AX185,SP_1314,'2013-14'!$AU$1,FALSE)</f>
        <v>423.6968378993306</v>
      </c>
      <c r="AG185" s="201">
        <f>VLOOKUP($AX185,SP_1314,'2013-14'!$W$1,FALSE)</f>
        <v>436.26025362644123</v>
      </c>
      <c r="AH185" s="202">
        <f t="shared" si="283"/>
        <v>-2.8797983824280227E-2</v>
      </c>
      <c r="AI185" s="201"/>
      <c r="AJ185" s="201">
        <f>VLOOKUP($AX185,SP_1213,'2012-13'!$AF$1,FALSE)</f>
        <v>440.82472616228193</v>
      </c>
      <c r="AK185" s="201">
        <f>VLOOKUP($AX185,SP_1213,'2012-13'!$R$1,FALSE)</f>
        <v>450.53474842667634</v>
      </c>
      <c r="AL185" s="202">
        <f t="shared" si="284"/>
        <v>-2.1552216112748268E-2</v>
      </c>
      <c r="AM185" s="203"/>
      <c r="AN185" s="201">
        <f>VLOOKUP($AX185,SP_1112,'2011-12'!$AT$1,FALSE)</f>
        <v>452.15049889689021</v>
      </c>
      <c r="AO185" s="201">
        <f>VLOOKUP($AX185,SP_1112,'2011-12'!$AD$1,FALSE)</f>
        <v>471.048410080905</v>
      </c>
      <c r="AP185" s="202">
        <f t="shared" si="285"/>
        <v>-4.0118830208489609E-2</v>
      </c>
      <c r="AQ185" s="188"/>
      <c r="AR185" s="201"/>
      <c r="AS185" s="200"/>
      <c r="AX185" s="188" t="s">
        <v>510</v>
      </c>
      <c r="AY185" s="306">
        <f>VLOOKUP(A185,PopulationsOtherdata!$G$4:$M$441,7,FALSE)</f>
        <v>710407</v>
      </c>
    </row>
    <row r="186" spans="1:51" x14ac:dyDescent="0.25">
      <c r="A186" s="188" t="s">
        <v>518</v>
      </c>
      <c r="B186" s="217"/>
      <c r="C186" s="188">
        <v>1</v>
      </c>
      <c r="D186" s="188" t="s">
        <v>519</v>
      </c>
      <c r="E186" s="534">
        <f t="shared" si="275"/>
        <v>-80.44966950133454</v>
      </c>
      <c r="F186" s="504">
        <f t="shared" si="276"/>
        <v>-0.13996696919102902</v>
      </c>
      <c r="G186" s="217"/>
      <c r="H186" s="201">
        <f>VLOOKUP($A186,SP_1920,'2019_20'!$K$3,FALSE)</f>
        <v>506.02096568021256</v>
      </c>
      <c r="I186" s="201">
        <f>VLOOKUP($A186,SP_1920,'2019_20'!$C$3,FALSE)</f>
        <v>488.21332608023801</v>
      </c>
      <c r="J186" s="481">
        <f t="shared" si="277"/>
        <v>3.6475119888570662E-2</v>
      </c>
      <c r="K186" s="415"/>
      <c r="L186" s="201">
        <f>VLOOKUP($A186,SP_201819,'2018_19'!$K$3,FALSE)</f>
        <v>488.21332608023801</v>
      </c>
      <c r="M186" s="201">
        <f>VLOOKUP($A186,SP_201819,'2018_19'!$C$3,FALSE)</f>
        <v>477.84300700220928</v>
      </c>
      <c r="N186" s="481">
        <f t="shared" si="278"/>
        <v>2.1702356058505234E-2</v>
      </c>
      <c r="O186" s="211"/>
      <c r="P186" s="201">
        <f>VLOOKUP($A186,SP_1718,'2017_18'!$M$2,FALSE)</f>
        <v>477.84300700220928</v>
      </c>
      <c r="Q186" s="201">
        <f>VLOOKUP($A186,SP_1718,'2017_18'!$C$2,FALSE)</f>
        <v>479.10212919555647</v>
      </c>
      <c r="R186" s="481">
        <f t="shared" si="279"/>
        <v>-2.6280872419860435E-3</v>
      </c>
      <c r="S186" s="211"/>
      <c r="T186" s="201">
        <f>VLOOKUP($D186,SP_1617,'2016_17'!$P$2,FALSE)</f>
        <v>479.10212919555647</v>
      </c>
      <c r="U186" s="201">
        <f>VLOOKUP($D186,SP_1617,'2016_17'!$G$2,FALSE)</f>
        <v>490.17927233455515</v>
      </c>
      <c r="V186" s="202">
        <f t="shared" si="280"/>
        <v>-2.2598146768307958E-2</v>
      </c>
      <c r="W186" s="211"/>
      <c r="X186" s="201">
        <f>VLOOKUP($AX186,SP_1516,'2015_16'!$AW$1,FALSE)</f>
        <v>486.93210836256969</v>
      </c>
      <c r="Y186" s="201">
        <f>VLOOKUP($AX186,SP_1516,'2015_16'!$Z$1,FALSE)</f>
        <v>512.2052434648499</v>
      </c>
      <c r="Z186" s="202">
        <f t="shared" si="281"/>
        <v>-4.9341812534596907E-2</v>
      </c>
      <c r="AA186" s="201"/>
      <c r="AB186" s="201">
        <f>VLOOKUP($AX186,SP_1415,'2014_15'!$BG$1,FALSE)</f>
        <v>504.19654879304511</v>
      </c>
      <c r="AC186" s="201">
        <f>VLOOKUP($AX186,SP_1415,'2014_15'!$AC$1,FALSE)</f>
        <v>520.05374101752943</v>
      </c>
      <c r="AD186" s="202">
        <f t="shared" si="282"/>
        <v>-3.0491449198035481E-2</v>
      </c>
      <c r="AE186" s="201"/>
      <c r="AF186" s="201">
        <f>VLOOKUP($AX186,SP_1314,'2013-14'!$AU$1,FALSE)</f>
        <v>515.53384054144237</v>
      </c>
      <c r="AG186" s="201">
        <f>VLOOKUP($AX186,SP_1314,'2013-14'!$W$1,FALSE)</f>
        <v>532.69602855232131</v>
      </c>
      <c r="AH186" s="202">
        <f t="shared" si="283"/>
        <v>-3.221760082859948E-2</v>
      </c>
      <c r="AI186" s="201"/>
      <c r="AJ186" s="201">
        <f>VLOOKUP($AX186,SP_1213,'2012-13'!$AF$1,FALSE)</f>
        <v>536.75265799347153</v>
      </c>
      <c r="AK186" s="201">
        <f>VLOOKUP($AX186,SP_1213,'2012-13'!$R$1,FALSE)</f>
        <v>550.27046202492625</v>
      </c>
      <c r="AL186" s="202">
        <f t="shared" si="284"/>
        <v>-2.4565745327690069E-2</v>
      </c>
      <c r="AM186" s="203"/>
      <c r="AN186" s="201">
        <f>VLOOKUP($AX186,SP_1112,'2011-12'!$AT$1,FALSE)</f>
        <v>551.87304115150721</v>
      </c>
      <c r="AO186" s="201">
        <f>VLOOKUP($AX186,SP_1112,'2011-12'!$AD$1,FALSE)</f>
        <v>576.35408462940097</v>
      </c>
      <c r="AP186" s="202">
        <f t="shared" si="285"/>
        <v>-4.24757004951829E-2</v>
      </c>
      <c r="AQ186" s="188"/>
      <c r="AR186" s="201"/>
      <c r="AS186" s="200"/>
      <c r="AX186" s="188" t="s">
        <v>518</v>
      </c>
      <c r="AY186" s="306">
        <f>VLOOKUP(A186,PopulationsOtherdata!$G$4:$M$441,7,FALSE)</f>
        <v>797234</v>
      </c>
    </row>
    <row r="187" spans="1:51" x14ac:dyDescent="0.25">
      <c r="A187" s="188" t="s">
        <v>530</v>
      </c>
      <c r="B187" s="217"/>
      <c r="C187" s="188">
        <v>1</v>
      </c>
      <c r="D187" s="188" t="s">
        <v>531</v>
      </c>
      <c r="E187" s="534">
        <f t="shared" si="275"/>
        <v>-43.365171280256277</v>
      </c>
      <c r="F187" s="504">
        <f t="shared" si="276"/>
        <v>-9.3554814043853865E-2</v>
      </c>
      <c r="G187" s="217"/>
      <c r="H187" s="201">
        <f>VLOOKUP($A187,SP_1920,'2019_20'!$K$3,FALSE)</f>
        <v>435.94080061700674</v>
      </c>
      <c r="I187" s="201">
        <f>VLOOKUP($A187,SP_1920,'2019_20'!$C$3,FALSE)</f>
        <v>421.91982720933856</v>
      </c>
      <c r="J187" s="481">
        <f t="shared" si="277"/>
        <v>3.323136886077549E-2</v>
      </c>
      <c r="K187" s="415"/>
      <c r="L187" s="201">
        <f>VLOOKUP($A187,SP_201819,'2018_19'!$K$3,FALSE)</f>
        <v>421.91982720933856</v>
      </c>
      <c r="M187" s="201">
        <f>VLOOKUP($A187,SP_201819,'2018_19'!$C$3,FALSE)</f>
        <v>420.50093936002372</v>
      </c>
      <c r="N187" s="481">
        <f t="shared" si="278"/>
        <v>3.3742798564833087E-3</v>
      </c>
      <c r="O187" s="211"/>
      <c r="P187" s="201">
        <f>VLOOKUP($A187,SP_1718,'2017_18'!$M$2,FALSE)</f>
        <v>420.50093936002372</v>
      </c>
      <c r="Q187" s="201">
        <f>VLOOKUP($A187,SP_1718,'2017_18'!$C$2,FALSE)</f>
        <v>419.81419362105726</v>
      </c>
      <c r="R187" s="481">
        <f t="shared" si="279"/>
        <v>1.6358325883243374E-3</v>
      </c>
      <c r="S187" s="211"/>
      <c r="T187" s="201">
        <f>VLOOKUP($D187,SP_1617,'2016_17'!$P$2,FALSE)</f>
        <v>419.81419362105726</v>
      </c>
      <c r="U187" s="201">
        <f>VLOOKUP($D187,SP_1617,'2016_17'!$G$2,FALSE)</f>
        <v>422.42065491434806</v>
      </c>
      <c r="V187" s="202">
        <f t="shared" si="280"/>
        <v>-6.1702979316181628E-3</v>
      </c>
      <c r="W187" s="211"/>
      <c r="X187" s="201">
        <f>VLOOKUP($AX187,SP_1516,'2015_16'!$AW$1,FALSE)</f>
        <v>419.14635467852145</v>
      </c>
      <c r="Y187" s="201">
        <f>VLOOKUP($AX187,SP_1516,'2015_16'!$Z$1,FALSE)</f>
        <v>430.85399794275168</v>
      </c>
      <c r="Z187" s="202">
        <f t="shared" si="281"/>
        <v>-2.7173110427504588E-2</v>
      </c>
      <c r="AA187" s="201"/>
      <c r="AB187" s="201">
        <f>VLOOKUP($AX187,SP_1415,'2014_15'!$BG$1,FALSE)</f>
        <v>423.06421925595066</v>
      </c>
      <c r="AC187" s="201">
        <f>VLOOKUP($AX187,SP_1415,'2014_15'!$AC$1,FALSE)</f>
        <v>429.77270880333822</v>
      </c>
      <c r="AD187" s="202">
        <f t="shared" si="282"/>
        <v>-1.5609389358544279E-2</v>
      </c>
      <c r="AE187" s="201"/>
      <c r="AF187" s="201">
        <f>VLOOKUP($AX187,SP_1314,'2013-14'!$AU$1,FALSE)</f>
        <v>424.76934132305109</v>
      </c>
      <c r="AG187" s="201">
        <f>VLOOKUP($AX187,SP_1314,'2013-14'!$W$1,FALSE)</f>
        <v>438.61211818798159</v>
      </c>
      <c r="AH187" s="202">
        <f t="shared" si="283"/>
        <v>-3.15604067715195E-2</v>
      </c>
      <c r="AI187" s="201"/>
      <c r="AJ187" s="201">
        <f>VLOOKUP($AX187,SP_1213,'2012-13'!$AF$1,FALSE)</f>
        <v>439.89475495808534</v>
      </c>
      <c r="AK187" s="201">
        <f>VLOOKUP($AX187,SP_1213,'2012-13'!$R$1,FALSE)</f>
        <v>450.10890444277197</v>
      </c>
      <c r="AL187" s="202">
        <f t="shared" si="284"/>
        <v>-2.269261812834289E-2</v>
      </c>
      <c r="AM187" s="203"/>
      <c r="AN187" s="201">
        <f>VLOOKUP($AX187,SP_1112,'2011-12'!$AT$1,FALSE)</f>
        <v>451.46008237889794</v>
      </c>
      <c r="AO187" s="201">
        <f>VLOOKUP($AX187,SP_1112,'2011-12'!$AD$1,FALSE)</f>
        <v>465.87234020057798</v>
      </c>
      <c r="AP187" s="202">
        <f t="shared" si="285"/>
        <v>-3.0936066767722092E-2</v>
      </c>
      <c r="AQ187" s="188"/>
      <c r="AR187" s="201"/>
      <c r="AS187" s="200"/>
      <c r="AX187" s="188" t="s">
        <v>530</v>
      </c>
      <c r="AY187" s="306">
        <f>VLOOKUP(A187,PopulationsOtherdata!$G$4:$M$441,7,FALSE)</f>
        <v>663236</v>
      </c>
    </row>
    <row r="188" spans="1:51" x14ac:dyDescent="0.25">
      <c r="A188" s="188"/>
      <c r="B188" s="217"/>
      <c r="C188" s="188"/>
      <c r="D188" s="188"/>
      <c r="E188" s="315"/>
      <c r="F188" s="214"/>
      <c r="G188" s="217"/>
      <c r="H188" s="201"/>
      <c r="I188" s="201"/>
      <c r="J188" s="481"/>
      <c r="K188" s="214"/>
      <c r="L188" s="201"/>
      <c r="M188" s="201"/>
      <c r="N188" s="481"/>
      <c r="O188" s="211"/>
      <c r="P188" s="201"/>
      <c r="Q188" s="201"/>
      <c r="R188" s="481"/>
      <c r="S188" s="211"/>
      <c r="T188" s="201"/>
      <c r="U188" s="201"/>
      <c r="V188" s="202"/>
      <c r="W188" s="211"/>
      <c r="X188" s="201"/>
      <c r="Y188" s="201"/>
      <c r="Z188" s="202"/>
      <c r="AA188" s="201"/>
      <c r="AB188" s="201"/>
      <c r="AC188" s="201"/>
      <c r="AD188" s="202"/>
      <c r="AE188" s="201"/>
      <c r="AF188" s="201"/>
      <c r="AG188" s="201"/>
      <c r="AH188" s="202"/>
      <c r="AI188" s="201"/>
      <c r="AJ188" s="201"/>
      <c r="AK188" s="201"/>
      <c r="AL188" s="202"/>
      <c r="AM188" s="203"/>
      <c r="AN188" s="201"/>
      <c r="AO188" s="201"/>
      <c r="AP188" s="202"/>
      <c r="AQ188" s="188"/>
      <c r="AR188" s="201"/>
      <c r="AS188" s="200"/>
      <c r="AX188" s="188"/>
      <c r="AY188" s="188"/>
    </row>
    <row r="189" spans="1:51" x14ac:dyDescent="0.25">
      <c r="A189" s="188" t="s">
        <v>610</v>
      </c>
      <c r="B189" s="217"/>
      <c r="C189" s="188">
        <v>1</v>
      </c>
      <c r="D189" s="188" t="s">
        <v>611</v>
      </c>
      <c r="E189" s="534">
        <f t="shared" ref="E189:E193" si="286">+AN189-AO189+AJ189-AK189+AF189-AG189+AB189-AC189+X189-Y189+T189-U189+P189-Q189+L189-M189+H189-I189</f>
        <v>-36.710424831551791</v>
      </c>
      <c r="F189" s="504">
        <f t="shared" ref="F189:F193" si="287">((100*(1+AP189)*(1+AL189)*(1+AH189)*(1+AD189)*(1+Z189)*(1+V189)*(1+R189)*(1+N189)*(1+J189)-100)/100)</f>
        <v>-0.10008975253120028</v>
      </c>
      <c r="G189" s="217"/>
      <c r="H189" s="201">
        <f>VLOOKUP($A189,SP_1920,'2019_20'!$K$3,FALSE)</f>
        <v>338.33066138358441</v>
      </c>
      <c r="I189" s="201">
        <f>VLOOKUP($A189,SP_1920,'2019_20'!$C$3,FALSE)</f>
        <v>324.43710429782448</v>
      </c>
      <c r="J189" s="481">
        <f t="shared" ref="J189:J193" si="288">+H189/I189-1</f>
        <v>4.2823576285547338E-2</v>
      </c>
      <c r="K189" s="415"/>
      <c r="L189" s="201">
        <f>VLOOKUP($A189,SP_201819,'2018_19'!$K$3,FALSE)</f>
        <v>324.43710429782448</v>
      </c>
      <c r="M189" s="201">
        <f>VLOOKUP($A189,SP_201819,'2018_19'!$C$3,FALSE)</f>
        <v>316.43285848383721</v>
      </c>
      <c r="N189" s="481">
        <f t="shared" ref="N189:N193" si="289">+L189/M189-1</f>
        <v>2.5295242258781103E-2</v>
      </c>
      <c r="O189" s="211"/>
      <c r="P189" s="201">
        <f>VLOOKUP($A189,SP_1718,'2017_18'!$M$2,FALSE)</f>
        <v>316.43285848383721</v>
      </c>
      <c r="Q189" s="201">
        <f>VLOOKUP($A189,SP_1718,'2017_18'!$C$2,FALSE)</f>
        <v>316.30921389378551</v>
      </c>
      <c r="R189" s="481">
        <f t="shared" ref="R189:R193" si="290">+P189/Q189-1</f>
        <v>3.9089784495871527E-4</v>
      </c>
      <c r="S189" s="211"/>
      <c r="T189" s="201">
        <f>VLOOKUP($D189,SP_1617,'2016_17'!$P$2,FALSE)</f>
        <v>316.30921389378551</v>
      </c>
      <c r="U189" s="201">
        <f>VLOOKUP($D189,SP_1617,'2016_17'!$G$2,FALSE)</f>
        <v>318.2839329245553</v>
      </c>
      <c r="V189" s="202">
        <f t="shared" ref="V189:V193" si="291">+T189/U189-1</f>
        <v>-6.2042686623389187E-3</v>
      </c>
      <c r="W189" s="211"/>
      <c r="X189" s="201">
        <f>VLOOKUP($AX189,SP_1516,'2015_16'!$AW$1,FALSE)</f>
        <v>318.59354793896802</v>
      </c>
      <c r="Y189" s="201">
        <f>VLOOKUP($AX189,SP_1516,'2015_16'!$Z$1,FALSE)</f>
        <v>334.63561844472036</v>
      </c>
      <c r="Z189" s="202">
        <f t="shared" ref="Z189:Z193" si="292">+X189/Y189-1</f>
        <v>-4.793892108769171E-2</v>
      </c>
      <c r="AA189" s="201"/>
      <c r="AB189" s="201">
        <f>VLOOKUP($AX189,SP_1415,'2014_15'!$BG$1,FALSE)</f>
        <v>328.38832442309615</v>
      </c>
      <c r="AC189" s="201">
        <f>VLOOKUP($AX189,SP_1415,'2014_15'!$AC$1,FALSE)</f>
        <v>338.75714450248557</v>
      </c>
      <c r="AD189" s="202">
        <f t="shared" ref="AD189:AD193" si="293">+AB189/AC189-1</f>
        <v>-3.0608417409520805E-2</v>
      </c>
      <c r="AE189" s="201"/>
      <c r="AF189" s="201">
        <f>VLOOKUP($AX189,SP_1314,'2013-14'!$AU$1,FALSE)</f>
        <v>336.60739954884087</v>
      </c>
      <c r="AG189" s="201">
        <f>VLOOKUP($AX189,SP_1314,'2013-14'!$W$1,FALSE)</f>
        <v>346.70684716982379</v>
      </c>
      <c r="AH189" s="202">
        <f t="shared" ref="AH189:AH193" si="294">+AF189/AG189-1</f>
        <v>-2.9129645703351192E-2</v>
      </c>
      <c r="AI189" s="201"/>
      <c r="AJ189" s="201">
        <f>VLOOKUP($AX189,SP_1213,'2012-13'!$AF$1,FALSE)</f>
        <v>345.86973027549681</v>
      </c>
      <c r="AK189" s="201">
        <f>VLOOKUP($AX189,SP_1213,'2012-13'!$R$1,FALSE)</f>
        <v>352.55435566919095</v>
      </c>
      <c r="AL189" s="202">
        <f t="shared" ref="AL189:AL193" si="295">+AJ189/AK189-1</f>
        <v>-1.8960552567861222E-2</v>
      </c>
      <c r="AM189" s="203"/>
      <c r="AN189" s="201">
        <f>VLOOKUP($AX189,SP_1112,'2011-12'!$AT$1,FALSE)</f>
        <v>353.74298064844896</v>
      </c>
      <c r="AO189" s="201">
        <f>VLOOKUP($AX189,SP_1112,'2011-12'!$AD$1,FALSE)</f>
        <v>367.30517033921103</v>
      </c>
      <c r="AP189" s="202">
        <f t="shared" ref="AP189:AP193" si="296">+AN189/AO189-1</f>
        <v>-3.6923492468775243E-2</v>
      </c>
      <c r="AQ189" s="188"/>
      <c r="AR189" s="201"/>
      <c r="AS189" s="200"/>
      <c r="AX189" s="188" t="s">
        <v>610</v>
      </c>
      <c r="AY189" s="306">
        <f>VLOOKUP(A189,PopulationsOtherdata!$G$4:$M$441,7,FALSE)</f>
        <v>538327</v>
      </c>
    </row>
    <row r="190" spans="1:51" x14ac:dyDescent="0.25">
      <c r="A190" s="188" t="s">
        <v>660</v>
      </c>
      <c r="B190" s="217"/>
      <c r="C190" s="188">
        <v>1</v>
      </c>
      <c r="D190" s="188" t="s">
        <v>661</v>
      </c>
      <c r="E190" s="534">
        <f t="shared" si="286"/>
        <v>-68.09561752450935</v>
      </c>
      <c r="F190" s="504">
        <f t="shared" si="287"/>
        <v>-0.12594447323948343</v>
      </c>
      <c r="G190" s="217"/>
      <c r="H190" s="201">
        <f>VLOOKUP($A190,SP_1920,'2019_20'!$K$3,FALSE)</f>
        <v>481.05497663988814</v>
      </c>
      <c r="I190" s="201">
        <f>VLOOKUP($A190,SP_1920,'2019_20'!$C$3,FALSE)</f>
        <v>464.40505385505128</v>
      </c>
      <c r="J190" s="481">
        <f t="shared" si="288"/>
        <v>3.5852156746841946E-2</v>
      </c>
      <c r="K190" s="415"/>
      <c r="L190" s="201">
        <f>VLOOKUP($A190,SP_201819,'2018_19'!$K$3,FALSE)</f>
        <v>464.40505385505128</v>
      </c>
      <c r="M190" s="201">
        <f>VLOOKUP($A190,SP_201819,'2018_19'!$C$3,FALSE)</f>
        <v>455.62570526676836</v>
      </c>
      <c r="N190" s="481">
        <f t="shared" si="289"/>
        <v>1.9268773659604221E-2</v>
      </c>
      <c r="O190" s="211"/>
      <c r="P190" s="201">
        <f>VLOOKUP($A190,SP_1718,'2017_18'!$M$2,FALSE)</f>
        <v>455.62570526676836</v>
      </c>
      <c r="Q190" s="201">
        <f>VLOOKUP($A190,SP_1718,'2017_18'!$C$2,FALSE)</f>
        <v>457.19670713849905</v>
      </c>
      <c r="R190" s="481">
        <f t="shared" si="290"/>
        <v>-3.4361618253185844E-3</v>
      </c>
      <c r="S190" s="211"/>
      <c r="T190" s="201">
        <f>VLOOKUP($D190,SP_1617,'2016_17'!$P$2,FALSE)</f>
        <v>457.19670713849905</v>
      </c>
      <c r="U190" s="201">
        <f>VLOOKUP($D190,SP_1617,'2016_17'!$G$2,FALSE)</f>
        <v>468.46692753119282</v>
      </c>
      <c r="V190" s="202">
        <f t="shared" si="291"/>
        <v>-2.4057664971329995E-2</v>
      </c>
      <c r="W190" s="211"/>
      <c r="X190" s="201">
        <f>VLOOKUP($AX190,SP_1516,'2015_16'!$AW$1,FALSE)</f>
        <v>465.87258756186975</v>
      </c>
      <c r="Y190" s="201">
        <f>VLOOKUP($AX190,SP_1516,'2015_16'!$Z$1,FALSE)</f>
        <v>488.1366729648031</v>
      </c>
      <c r="Z190" s="202">
        <f t="shared" si="292"/>
        <v>-4.5610351846149255E-2</v>
      </c>
      <c r="AA190" s="201"/>
      <c r="AB190" s="201">
        <f>VLOOKUP($AX190,SP_1415,'2014_15'!$BG$1,FALSE)</f>
        <v>481.51134704528863</v>
      </c>
      <c r="AC190" s="201">
        <f>VLOOKUP($AX190,SP_1415,'2014_15'!$AC$1,FALSE)</f>
        <v>495.50649386387431</v>
      </c>
      <c r="AD190" s="202">
        <f t="shared" si="293"/>
        <v>-2.8244123925508902E-2</v>
      </c>
      <c r="AE190" s="201"/>
      <c r="AF190" s="201">
        <f>VLOOKUP($AX190,SP_1314,'2013-14'!$AU$1,FALSE)</f>
        <v>491.44411109585792</v>
      </c>
      <c r="AG190" s="201">
        <f>VLOOKUP($AX190,SP_1314,'2013-14'!$W$1,FALSE)</f>
        <v>505.89256008351248</v>
      </c>
      <c r="AH190" s="202">
        <f t="shared" si="294"/>
        <v>-2.856031127492642E-2</v>
      </c>
      <c r="AI190" s="201"/>
      <c r="AJ190" s="201">
        <f>VLOOKUP($AX190,SP_1213,'2012-13'!$AF$1,FALSE)</f>
        <v>511.64182191528693</v>
      </c>
      <c r="AK190" s="201">
        <f>VLOOKUP($AX190,SP_1213,'2012-13'!$R$1,FALSE)</f>
        <v>521.85112356634465</v>
      </c>
      <c r="AL190" s="202">
        <f t="shared" si="295"/>
        <v>-1.9563628763098362E-2</v>
      </c>
      <c r="AM190" s="203"/>
      <c r="AN190" s="201">
        <f>VLOOKUP($AX190,SP_1112,'2011-12'!$AT$1,FALSE)</f>
        <v>523.54909604073066</v>
      </c>
      <c r="AO190" s="201">
        <f>VLOOKUP($AX190,SP_1112,'2011-12'!$AD$1,FALSE)</f>
        <v>543.31577981370401</v>
      </c>
      <c r="AP190" s="202">
        <f t="shared" si="296"/>
        <v>-3.6381574965025143E-2</v>
      </c>
      <c r="AQ190" s="188"/>
      <c r="AR190" s="201"/>
      <c r="AS190" s="200"/>
      <c r="AX190" s="188" t="s">
        <v>660</v>
      </c>
      <c r="AY190" s="306">
        <f>VLOOKUP(A190,PopulationsOtherdata!$G$4:$M$441,7,FALSE)</f>
        <v>859037</v>
      </c>
    </row>
    <row r="191" spans="1:51" x14ac:dyDescent="0.25">
      <c r="A191" s="188" t="s">
        <v>678</v>
      </c>
      <c r="B191" s="217"/>
      <c r="C191" s="188">
        <v>1</v>
      </c>
      <c r="D191" s="188" t="s">
        <v>679</v>
      </c>
      <c r="E191" s="534">
        <f t="shared" si="286"/>
        <v>-75.005665230081206</v>
      </c>
      <c r="F191" s="504">
        <f t="shared" si="287"/>
        <v>-0.13936822373510638</v>
      </c>
      <c r="G191" s="217"/>
      <c r="H191" s="201">
        <f>VLOOKUP($A191,SP_1920,'2019_20'!$K$3,FALSE)</f>
        <v>469.66683190262216</v>
      </c>
      <c r="I191" s="201">
        <f>VLOOKUP($A191,SP_1920,'2019_20'!$C$3,FALSE)</f>
        <v>452.99382193206816</v>
      </c>
      <c r="J191" s="481">
        <f t="shared" si="288"/>
        <v>3.6806263492605185E-2</v>
      </c>
      <c r="K191" s="415"/>
      <c r="L191" s="201">
        <f>VLOOKUP($A191,SP_201819,'2018_19'!$K$3,FALSE)</f>
        <v>452.99382193206816</v>
      </c>
      <c r="M191" s="201">
        <f>VLOOKUP($A191,SP_201819,'2018_19'!$C$3,FALSE)</f>
        <v>444.32530821800742</v>
      </c>
      <c r="N191" s="481">
        <f t="shared" si="289"/>
        <v>1.9509385474409058E-2</v>
      </c>
      <c r="O191" s="211"/>
      <c r="P191" s="201">
        <f>VLOOKUP($A191,SP_1718,'2017_18'!$M$2,FALSE)</f>
        <v>444.32530821800742</v>
      </c>
      <c r="Q191" s="201">
        <f>VLOOKUP($A191,SP_1718,'2017_18'!$C$2,FALSE)</f>
        <v>446.82276546081158</v>
      </c>
      <c r="R191" s="481">
        <f t="shared" si="290"/>
        <v>-5.5893688411970954E-3</v>
      </c>
      <c r="S191" s="211"/>
      <c r="T191" s="201">
        <f>VLOOKUP($D191,SP_1617,'2016_17'!$P$2,FALSE)</f>
        <v>446.82276546081158</v>
      </c>
      <c r="U191" s="201">
        <f>VLOOKUP($D191,SP_1617,'2016_17'!$G$2,FALSE)</f>
        <v>460.48333964094132</v>
      </c>
      <c r="V191" s="202">
        <f t="shared" si="291"/>
        <v>-2.9665729471953228E-2</v>
      </c>
      <c r="W191" s="211"/>
      <c r="X191" s="201">
        <f>VLOOKUP($AX191,SP_1516,'2015_16'!$AW$1,FALSE)</f>
        <v>459.72978599843418</v>
      </c>
      <c r="Y191" s="201">
        <f>VLOOKUP($AX191,SP_1516,'2015_16'!$Z$1,FALSE)</f>
        <v>482.89454591491949</v>
      </c>
      <c r="Z191" s="202">
        <f t="shared" si="292"/>
        <v>-4.797063895719933E-2</v>
      </c>
      <c r="AA191" s="201"/>
      <c r="AB191" s="201">
        <f>VLOOKUP($AX191,SP_1415,'2014_15'!$BG$1,FALSE)</f>
        <v>476.77188103725337</v>
      </c>
      <c r="AC191" s="201">
        <f>VLOOKUP($AX191,SP_1415,'2014_15'!$AC$1,FALSE)</f>
        <v>491.35918311827561</v>
      </c>
      <c r="AD191" s="202">
        <f t="shared" si="293"/>
        <v>-2.9687655349082798E-2</v>
      </c>
      <c r="AE191" s="201"/>
      <c r="AF191" s="201">
        <f>VLOOKUP($AX191,SP_1314,'2013-14'!$AU$1,FALSE)</f>
        <v>488.34313673475413</v>
      </c>
      <c r="AG191" s="201">
        <f>VLOOKUP($AX191,SP_1314,'2013-14'!$W$1,FALSE)</f>
        <v>502.19261310720509</v>
      </c>
      <c r="AH191" s="202">
        <f t="shared" si="294"/>
        <v>-2.7578016902240821E-2</v>
      </c>
      <c r="AI191" s="201"/>
      <c r="AJ191" s="201">
        <f>VLOOKUP($AX191,SP_1213,'2012-13'!$AF$1,FALSE)</f>
        <v>503.61757440463543</v>
      </c>
      <c r="AK191" s="201">
        <f>VLOOKUP($AX191,SP_1213,'2012-13'!$R$1,FALSE)</f>
        <v>514.9297249991539</v>
      </c>
      <c r="AL191" s="202">
        <f t="shared" si="295"/>
        <v>-2.196833867871395E-2</v>
      </c>
      <c r="AM191" s="203"/>
      <c r="AN191" s="201">
        <f>VLOOKUP($AX191,SP_1112,'2011-12'!$AT$1,FALSE)</f>
        <v>516.57479817706997</v>
      </c>
      <c r="AO191" s="201">
        <f>VLOOKUP($AX191,SP_1112,'2011-12'!$AD$1,FALSE)</f>
        <v>537.85026670435502</v>
      </c>
      <c r="AP191" s="202">
        <f t="shared" si="296"/>
        <v>-3.9556489685594443E-2</v>
      </c>
      <c r="AQ191" s="188"/>
      <c r="AR191" s="201"/>
      <c r="AS191" s="200"/>
      <c r="AX191" s="188" t="s">
        <v>678</v>
      </c>
      <c r="AY191" s="306">
        <f>VLOOKUP(A191,PopulationsOtherdata!$G$4:$M$441,7,FALSE)</f>
        <v>740134</v>
      </c>
    </row>
    <row r="192" spans="1:51" x14ac:dyDescent="0.25">
      <c r="A192" s="188" t="s">
        <v>684</v>
      </c>
      <c r="B192" s="217"/>
      <c r="C192" s="188">
        <v>1</v>
      </c>
      <c r="D192" s="188" t="s">
        <v>685</v>
      </c>
      <c r="E192" s="534">
        <f t="shared" si="286"/>
        <v>-33.003347653430751</v>
      </c>
      <c r="F192" s="504">
        <f t="shared" si="287"/>
        <v>-4.005404883400928E-2</v>
      </c>
      <c r="G192" s="217"/>
      <c r="H192" s="201">
        <f>VLOOKUP($A192,SP_1920,'2019_20'!$K$3,FALSE)</f>
        <v>823.94907950968707</v>
      </c>
      <c r="I192" s="201">
        <f>VLOOKUP($A192,SP_1920,'2019_20'!$C$3,FALSE)</f>
        <v>804.09713394672406</v>
      </c>
      <c r="J192" s="481">
        <f t="shared" si="288"/>
        <v>2.468849188097999E-2</v>
      </c>
      <c r="K192" s="415"/>
      <c r="L192" s="201">
        <f>VLOOKUP($A192,SP_201819,'2018_19'!$K$3,FALSE)</f>
        <v>804.09713394672406</v>
      </c>
      <c r="M192" s="201">
        <f>VLOOKUP($A192,SP_201819,'2018_19'!$C$3,FALSE)</f>
        <v>807.28798677448594</v>
      </c>
      <c r="N192" s="481">
        <f t="shared" si="289"/>
        <v>-3.9525582939874404E-3</v>
      </c>
      <c r="O192" s="211"/>
      <c r="P192" s="201">
        <f>VLOOKUP($A192,SP_1718,'2017_18'!$M$2,FALSE)</f>
        <v>807.28798677448594</v>
      </c>
      <c r="Q192" s="201">
        <f>VLOOKUP($A192,SP_1718,'2017_18'!$C$2,FALSE)</f>
        <v>808.44699229698881</v>
      </c>
      <c r="R192" s="481">
        <f t="shared" si="290"/>
        <v>-1.4336196850827099E-3</v>
      </c>
      <c r="S192" s="211"/>
      <c r="T192" s="201">
        <f>VLOOKUP($D192,SP_1617,'2016_17'!$P$2,FALSE)</f>
        <v>808.44699229698881</v>
      </c>
      <c r="U192" s="201">
        <f>VLOOKUP($D192,SP_1617,'2016_17'!$G$2,FALSE)</f>
        <v>812.34851003414303</v>
      </c>
      <c r="V192" s="202">
        <f t="shared" si="291"/>
        <v>-4.8027634555398713E-3</v>
      </c>
      <c r="W192" s="211"/>
      <c r="X192" s="201">
        <f>VLOOKUP($AX192,SP_1516,'2015_16'!$AW$1,FALSE)</f>
        <v>803.14138963387995</v>
      </c>
      <c r="Y192" s="201">
        <f>VLOOKUP($AX192,SP_1516,'2015_16'!$Z$1,FALSE)</f>
        <v>814.70954903388872</v>
      </c>
      <c r="Z192" s="202">
        <f t="shared" si="292"/>
        <v>-1.4199120918279018E-2</v>
      </c>
      <c r="AA192" s="201"/>
      <c r="AB192" s="201">
        <f>VLOOKUP($AX192,SP_1415,'2014_15'!$BG$1,FALSE)</f>
        <v>803.68116580601406</v>
      </c>
      <c r="AC192" s="201">
        <f>VLOOKUP($AX192,SP_1415,'2014_15'!$AC$1,FALSE)</f>
        <v>808.46609099211832</v>
      </c>
      <c r="AD192" s="202">
        <f t="shared" si="293"/>
        <v>-5.9185230393922206E-3</v>
      </c>
      <c r="AE192" s="201"/>
      <c r="AF192" s="201">
        <f>VLOOKUP($AX192,SP_1314,'2013-14'!$AU$1,FALSE)</f>
        <v>799.59166108688316</v>
      </c>
      <c r="AG192" s="201">
        <f>VLOOKUP($AX192,SP_1314,'2013-14'!$W$1,FALSE)</f>
        <v>804.3357089893334</v>
      </c>
      <c r="AH192" s="202">
        <f t="shared" si="294"/>
        <v>-5.8980943521844686E-3</v>
      </c>
      <c r="AI192" s="201"/>
      <c r="AJ192" s="201">
        <f>VLOOKUP($AX192,SP_1213,'2012-13'!$AF$1,FALSE)</f>
        <v>800.49221531182354</v>
      </c>
      <c r="AK192" s="201">
        <f>VLOOKUP($AX192,SP_1213,'2012-13'!$R$1,FALSE)</f>
        <v>811.61739311412691</v>
      </c>
      <c r="AL192" s="202">
        <f t="shared" si="295"/>
        <v>-1.3707416692509189E-2</v>
      </c>
      <c r="AM192" s="203"/>
      <c r="AN192" s="201">
        <f>VLOOKUP($AX192,SP_1112,'2011-12'!$AT$1,FALSE)</f>
        <v>813.64709253520687</v>
      </c>
      <c r="AO192" s="201">
        <f>VLOOKUP($AX192,SP_1112,'2011-12'!$AD$1,FALSE)</f>
        <v>826.02869937331502</v>
      </c>
      <c r="AP192" s="202">
        <f t="shared" si="296"/>
        <v>-1.4989317983142403E-2</v>
      </c>
      <c r="AQ192" s="188"/>
      <c r="AR192" s="201"/>
      <c r="AS192" s="200"/>
      <c r="AX192" s="188" t="s">
        <v>684</v>
      </c>
      <c r="AY192" s="306">
        <f>VLOOKUP(A192,PopulationsOtherdata!$G$4:$M$441,7,FALSE)</f>
        <v>1159941</v>
      </c>
    </row>
    <row r="193" spans="1:51" x14ac:dyDescent="0.25">
      <c r="A193" s="188" t="s">
        <v>748</v>
      </c>
      <c r="B193" s="217"/>
      <c r="C193" s="188">
        <v>1</v>
      </c>
      <c r="D193" s="188" t="s">
        <v>749</v>
      </c>
      <c r="E193" s="534">
        <f t="shared" si="286"/>
        <v>-31.729707668915012</v>
      </c>
      <c r="F193" s="504">
        <f t="shared" si="287"/>
        <v>-8.3473504533794915E-2</v>
      </c>
      <c r="G193" s="217"/>
      <c r="H193" s="201">
        <f>VLOOKUP($A193,SP_1920,'2019_20'!$K$3,FALSE)</f>
        <v>363.29924643377728</v>
      </c>
      <c r="I193" s="201">
        <f>VLOOKUP($A193,SP_1920,'2019_20'!$C$3,FALSE)</f>
        <v>349.68611380891974</v>
      </c>
      <c r="J193" s="481">
        <f t="shared" si="288"/>
        <v>3.8929577376058511E-2</v>
      </c>
      <c r="K193" s="415"/>
      <c r="L193" s="201">
        <f>VLOOKUP($A193,SP_201819,'2018_19'!$K$3,FALSE)</f>
        <v>349.68611380891974</v>
      </c>
      <c r="M193" s="201">
        <f>VLOOKUP($A193,SP_201819,'2018_19'!$C$3,FALSE)</f>
        <v>344.39124595198427</v>
      </c>
      <c r="N193" s="481">
        <f t="shared" si="289"/>
        <v>1.537457156409161E-2</v>
      </c>
      <c r="O193" s="211"/>
      <c r="P193" s="201">
        <f>VLOOKUP($A193,SP_1718,'2017_18'!$M$2,FALSE)</f>
        <v>344.39124595198427</v>
      </c>
      <c r="Q193" s="201">
        <f>VLOOKUP($A193,SP_1718,'2017_18'!$C$2,FALSE)</f>
        <v>343.40877900860153</v>
      </c>
      <c r="R193" s="481">
        <f t="shared" si="290"/>
        <v>2.8609255308471582E-3</v>
      </c>
      <c r="S193" s="211"/>
      <c r="T193" s="201">
        <f>VLOOKUP($D193,SP_1617,'2016_17'!$P$2,FALSE)</f>
        <v>343.40877900860153</v>
      </c>
      <c r="U193" s="201">
        <f>VLOOKUP($D193,SP_1617,'2016_17'!$G$2,FALSE)</f>
        <v>347.05565543222815</v>
      </c>
      <c r="V193" s="202">
        <f t="shared" si="291"/>
        <v>-1.0508044939030792E-2</v>
      </c>
      <c r="W193" s="211"/>
      <c r="X193" s="201">
        <f>VLOOKUP($AX193,SP_1516,'2015_16'!$AW$1,FALSE)</f>
        <v>343.76080834973629</v>
      </c>
      <c r="Y193" s="201">
        <f>VLOOKUP($AX193,SP_1516,'2015_16'!$Z$1,FALSE)</f>
        <v>356.40280370807045</v>
      </c>
      <c r="Z193" s="202">
        <f t="shared" si="292"/>
        <v>-3.5471088405604201E-2</v>
      </c>
      <c r="AA193" s="201"/>
      <c r="AB193" s="201">
        <f>VLOOKUP($AX193,SP_1415,'2014_15'!$BG$1,FALSE)</f>
        <v>348.05371908132486</v>
      </c>
      <c r="AC193" s="201">
        <f>VLOOKUP($AX193,SP_1415,'2014_15'!$AC$1,FALSE)</f>
        <v>355.70886291141215</v>
      </c>
      <c r="AD193" s="202">
        <f t="shared" si="293"/>
        <v>-2.1520812743970885E-2</v>
      </c>
      <c r="AE193" s="201"/>
      <c r="AF193" s="201">
        <f>VLOOKUP($AX193,SP_1314,'2013-14'!$AU$1,FALSE)</f>
        <v>354.38630402980306</v>
      </c>
      <c r="AG193" s="201">
        <f>VLOOKUP($AX193,SP_1314,'2013-14'!$W$1,FALSE)</f>
        <v>365.56268035437409</v>
      </c>
      <c r="AH193" s="202">
        <f t="shared" si="294"/>
        <v>-3.0573077956799977E-2</v>
      </c>
      <c r="AI193" s="201"/>
      <c r="AJ193" s="201">
        <f>VLOOKUP($AX193,SP_1213,'2012-13'!$AF$1,FALSE)</f>
        <v>366.19617718662528</v>
      </c>
      <c r="AK193" s="201">
        <f>VLOOKUP($AX193,SP_1213,'2012-13'!$R$1,FALSE)</f>
        <v>371.86843334435486</v>
      </c>
      <c r="AL193" s="202">
        <f t="shared" si="295"/>
        <v>-1.5253395150313764E-2</v>
      </c>
      <c r="AM193" s="203"/>
      <c r="AN193" s="201">
        <f>VLOOKUP($AX193,SP_1112,'2011-12'!$AT$1,FALSE)</f>
        <v>373.01607938608186</v>
      </c>
      <c r="AO193" s="201">
        <f>VLOOKUP($AX193,SP_1112,'2011-12'!$AD$1,FALSE)</f>
        <v>383.84360638582393</v>
      </c>
      <c r="AP193" s="202">
        <f t="shared" si="296"/>
        <v>-2.8208173380016355E-2</v>
      </c>
      <c r="AQ193" s="188"/>
      <c r="AR193" s="201"/>
      <c r="AS193" s="200"/>
      <c r="AX193" s="188" t="s">
        <v>748</v>
      </c>
      <c r="AY193" s="306">
        <f>VLOOKUP(A193,PopulationsOtherdata!$G$4:$M$441,7,FALSE)</f>
        <v>554620</v>
      </c>
    </row>
    <row r="194" spans="1:51" x14ac:dyDescent="0.25">
      <c r="A194" s="188"/>
      <c r="B194" s="217"/>
      <c r="C194" s="188"/>
      <c r="D194" s="188"/>
      <c r="E194" s="315"/>
      <c r="F194" s="214"/>
      <c r="G194" s="217"/>
      <c r="H194" s="201"/>
      <c r="I194" s="201"/>
      <c r="J194" s="481"/>
      <c r="K194" s="214"/>
      <c r="L194" s="201"/>
      <c r="M194" s="201"/>
      <c r="N194" s="481"/>
      <c r="O194" s="211"/>
      <c r="P194" s="201"/>
      <c r="Q194" s="201"/>
      <c r="R194" s="481"/>
      <c r="S194" s="211"/>
      <c r="T194" s="201"/>
      <c r="U194" s="201"/>
      <c r="V194" s="202"/>
      <c r="W194" s="211"/>
      <c r="X194" s="201"/>
      <c r="Y194" s="201"/>
      <c r="Z194" s="202"/>
      <c r="AA194" s="201"/>
      <c r="AB194" s="201"/>
      <c r="AC194" s="201"/>
      <c r="AD194" s="202"/>
      <c r="AE194" s="201"/>
      <c r="AF194" s="201"/>
      <c r="AG194" s="201"/>
      <c r="AH194" s="202"/>
      <c r="AI194" s="201"/>
      <c r="AJ194" s="201"/>
      <c r="AK194" s="201"/>
      <c r="AL194" s="202"/>
      <c r="AM194" s="203"/>
      <c r="AN194" s="201"/>
      <c r="AO194" s="201"/>
      <c r="AP194" s="202"/>
      <c r="AQ194" s="188"/>
      <c r="AR194" s="201"/>
      <c r="AS194" s="200"/>
      <c r="AX194" s="188"/>
      <c r="AY194" s="188"/>
    </row>
    <row r="195" spans="1:51" x14ac:dyDescent="0.25">
      <c r="A195" s="188" t="s">
        <v>778</v>
      </c>
      <c r="B195" s="217"/>
      <c r="C195" s="188">
        <v>1</v>
      </c>
      <c r="D195" s="188" t="s">
        <v>779</v>
      </c>
      <c r="E195" s="534">
        <f t="shared" ref="E195:E196" si="297">+AN195-AO195+AJ195-AK195+AF195-AG195+AB195-AC195+X195-Y195+T195-U195+P195-Q195+L195-M195+H195-I195</f>
        <v>-30.188774657962199</v>
      </c>
      <c r="F195" s="504">
        <f t="shared" ref="F195:F196" si="298">((100*(1+AP195)*(1+AL195)*(1+AH195)*(1+AD195)*(1+Z195)*(1+V195)*(1+R195)*(1+N195)*(1+J195)-100)/100)</f>
        <v>-5.4025358234182905E-2</v>
      </c>
      <c r="G195" s="217"/>
      <c r="H195" s="201">
        <f>VLOOKUP($A195,SP_1920,'2019_20'!$K$3,FALSE)</f>
        <v>544.82968416835604</v>
      </c>
      <c r="I195" s="201">
        <f>VLOOKUP($A195,SP_1920,'2019_20'!$C$3,FALSE)</f>
        <v>525.19677035049904</v>
      </c>
      <c r="J195" s="481">
        <f t="shared" ref="J195:J196" si="299">+H195/I195-1</f>
        <v>3.7382015515355693E-2</v>
      </c>
      <c r="K195" s="415"/>
      <c r="L195" s="201">
        <f>VLOOKUP($A195,SP_201819,'2018_19'!$K$3,FALSE)</f>
        <v>525.19677035049904</v>
      </c>
      <c r="M195" s="201">
        <f>VLOOKUP($A195,SP_201819,'2018_19'!$C$3,FALSE)</f>
        <v>520.72417576143062</v>
      </c>
      <c r="N195" s="481">
        <f t="shared" ref="N195:N196" si="300">+L195/M195-1</f>
        <v>8.5891817535230786E-3</v>
      </c>
      <c r="O195" s="211"/>
      <c r="P195" s="201">
        <f>VLOOKUP($A195,SP_1718,'2017_18'!$M$2,FALSE)</f>
        <v>520.72417576143062</v>
      </c>
      <c r="Q195" s="201">
        <f>VLOOKUP($A195,SP_1718,'2017_18'!$C$2,FALSE)</f>
        <v>519.41125334419496</v>
      </c>
      <c r="R195" s="481">
        <f t="shared" ref="R195:R196" si="301">+P195/Q195-1</f>
        <v>2.5277126915954629E-3</v>
      </c>
      <c r="S195" s="211"/>
      <c r="T195" s="201">
        <f>VLOOKUP($D195,SP_1617,'2016_17'!$P$2,FALSE)</f>
        <v>519.41125334419496</v>
      </c>
      <c r="U195" s="201">
        <f>VLOOKUP($D195,SP_1617,'2016_17'!$G$2,FALSE)</f>
        <v>522.1542392528861</v>
      </c>
      <c r="V195" s="202">
        <f t="shared" ref="V195:V196" si="302">+T195/U195-1</f>
        <v>-5.2532100718283292E-3</v>
      </c>
      <c r="W195" s="211"/>
      <c r="X195" s="201">
        <f>VLOOKUP($AX195,SP_1516,'2015_16'!$AW$1,FALSE)</f>
        <v>521.08615835397711</v>
      </c>
      <c r="Y195" s="201">
        <f>VLOOKUP($AX195,SP_1516,'2015_16'!$Z$1,FALSE)</f>
        <v>533.31395838046546</v>
      </c>
      <c r="Z195" s="202">
        <f t="shared" ref="Z195:Z196" si="303">+X195/Y195-1</f>
        <v>-2.2927957977362801E-2</v>
      </c>
      <c r="AA195" s="201"/>
      <c r="AB195" s="201">
        <f>VLOOKUP($AX195,SP_1415,'2014_15'!$BG$1,FALSE)</f>
        <v>526.4790669471995</v>
      </c>
      <c r="AC195" s="201">
        <f>VLOOKUP($AX195,SP_1415,'2014_15'!$AC$1,FALSE)</f>
        <v>532.25579223322507</v>
      </c>
      <c r="AD195" s="202">
        <f t="shared" ref="AD195:AD196" si="304">+AB195/AC195-1</f>
        <v>-1.0853287780650978E-2</v>
      </c>
      <c r="AE195" s="201"/>
      <c r="AF195" s="201">
        <f>VLOOKUP($AX195,SP_1314,'2013-14'!$AU$1,FALSE)</f>
        <v>527.29022812754829</v>
      </c>
      <c r="AG195" s="201">
        <f>VLOOKUP($AX195,SP_1314,'2013-14'!$W$1,FALSE)</f>
        <v>542.04767217695712</v>
      </c>
      <c r="AH195" s="202">
        <f t="shared" ref="AH195:AH196" si="305">+AF195/AG195-1</f>
        <v>-2.7225361913538637E-2</v>
      </c>
      <c r="AI195" s="201"/>
      <c r="AJ195" s="201">
        <f>VLOOKUP($AX195,SP_1213,'2012-13'!$AF$1,FALSE)</f>
        <v>542.33282677493071</v>
      </c>
      <c r="AK195" s="201">
        <f>VLOOKUP($AX195,SP_1213,'2012-13'!$R$1,FALSE)</f>
        <v>550.59991065339091</v>
      </c>
      <c r="AL195" s="202">
        <f t="shared" ref="AL195:AL196" si="306">+AJ195/AK195-1</f>
        <v>-1.5014684380623589E-2</v>
      </c>
      <c r="AM195" s="203"/>
      <c r="AN195" s="201">
        <f>VLOOKUP($AX195,SP_1112,'2011-12'!$AT$1,FALSE)</f>
        <v>552.08051706124479</v>
      </c>
      <c r="AO195" s="201">
        <f>VLOOKUP($AX195,SP_1112,'2011-12'!$AD$1,FALSE)</f>
        <v>563.91568339429398</v>
      </c>
      <c r="AP195" s="202">
        <f t="shared" ref="AP195:AP196" si="307">+AN195/AO195-1</f>
        <v>-2.0987475045580406E-2</v>
      </c>
      <c r="AQ195" s="188"/>
      <c r="AR195" s="201"/>
      <c r="AS195" s="200"/>
      <c r="AX195" s="188" t="s">
        <v>778</v>
      </c>
      <c r="AY195" s="306">
        <f>VLOOKUP(A195,PopulationsOtherdata!$G$4:$M$441,7,FALSE)</f>
        <v>824719</v>
      </c>
    </row>
    <row r="196" spans="1:51" x14ac:dyDescent="0.25">
      <c r="A196" s="188" t="s">
        <v>806</v>
      </c>
      <c r="B196" s="217"/>
      <c r="C196" s="188">
        <v>1</v>
      </c>
      <c r="D196" s="188" t="s">
        <v>807</v>
      </c>
      <c r="E196" s="534">
        <f t="shared" si="297"/>
        <v>-33.761720947795084</v>
      </c>
      <c r="F196" s="504">
        <f t="shared" si="298"/>
        <v>-9.1573220647062067E-2</v>
      </c>
      <c r="G196" s="217"/>
      <c r="H196" s="201">
        <f>VLOOKUP($A196,SP_1920,'2019_20'!$K$3,FALSE)</f>
        <v>347.47996953914884</v>
      </c>
      <c r="I196" s="201">
        <f>VLOOKUP($A196,SP_1920,'2019_20'!$C$3,FALSE)</f>
        <v>333.62845934782138</v>
      </c>
      <c r="J196" s="481">
        <f t="shared" si="299"/>
        <v>4.1517771650549484E-2</v>
      </c>
      <c r="K196" s="415"/>
      <c r="L196" s="201">
        <f>VLOOKUP($A196,SP_201819,'2018_19'!$K$3,FALSE)</f>
        <v>333.62845934782138</v>
      </c>
      <c r="M196" s="201">
        <f>VLOOKUP($A196,SP_201819,'2018_19'!$C$3,FALSE)</f>
        <v>326.51960597077363</v>
      </c>
      <c r="N196" s="481">
        <f t="shared" si="300"/>
        <v>2.1771597316223801E-2</v>
      </c>
      <c r="O196" s="211"/>
      <c r="P196" s="201">
        <f>VLOOKUP($A196,SP_1718,'2017_18'!$M$2,FALSE)</f>
        <v>326.51960597077363</v>
      </c>
      <c r="Q196" s="201">
        <f>VLOOKUP($A196,SP_1718,'2017_18'!$C$2,FALSE)</f>
        <v>325.47288880460928</v>
      </c>
      <c r="R196" s="481">
        <f t="shared" si="301"/>
        <v>3.2159888032723405E-3</v>
      </c>
      <c r="S196" s="211"/>
      <c r="T196" s="201">
        <f>VLOOKUP($D196,SP_1617,'2016_17'!$P$2,FALSE)</f>
        <v>325.47288880460928</v>
      </c>
      <c r="U196" s="201">
        <f>VLOOKUP($D196,SP_1617,'2016_17'!$G$2,FALSE)</f>
        <v>330.1132059003524</v>
      </c>
      <c r="V196" s="202">
        <f t="shared" si="302"/>
        <v>-1.4056744816030919E-2</v>
      </c>
      <c r="W196" s="211"/>
      <c r="X196" s="201">
        <f>VLOOKUP($AX196,SP_1516,'2015_16'!$AW$1,FALSE)</f>
        <v>327.37410225656669</v>
      </c>
      <c r="Y196" s="201">
        <f>VLOOKUP($AX196,SP_1516,'2015_16'!$Z$1,FALSE)</f>
        <v>340.39757401664627</v>
      </c>
      <c r="Z196" s="202">
        <f t="shared" si="303"/>
        <v>-3.8259590414832734E-2</v>
      </c>
      <c r="AA196" s="201"/>
      <c r="AB196" s="201">
        <f>VLOOKUP($AX196,SP_1415,'2014_15'!$BG$1,FALSE)</f>
        <v>331.6835574371305</v>
      </c>
      <c r="AC196" s="201">
        <f>VLOOKUP($AX196,SP_1415,'2014_15'!$AC$1,FALSE)</f>
        <v>339.89007674454552</v>
      </c>
      <c r="AD196" s="202">
        <f t="shared" si="304"/>
        <v>-2.4144627539635088E-2</v>
      </c>
      <c r="AE196" s="201"/>
      <c r="AF196" s="201">
        <f>VLOOKUP($AX196,SP_1314,'2013-14'!$AU$1,FALSE)</f>
        <v>339.23297013499689</v>
      </c>
      <c r="AG196" s="201">
        <f>VLOOKUP($AX196,SP_1314,'2013-14'!$W$1,FALSE)</f>
        <v>349.99876117890017</v>
      </c>
      <c r="AH196" s="202">
        <f t="shared" si="305"/>
        <v>-3.0759511855530275E-2</v>
      </c>
      <c r="AI196" s="201"/>
      <c r="AJ196" s="201">
        <f>VLOOKUP($AX196,SP_1213,'2012-13'!$AF$1,FALSE)</f>
        <v>353.40869821696629</v>
      </c>
      <c r="AK196" s="201">
        <f>VLOOKUP($AX196,SP_1213,'2012-13'!$R$1,FALSE)</f>
        <v>360.00522210909924</v>
      </c>
      <c r="AL196" s="202">
        <f t="shared" si="306"/>
        <v>-1.8323411681328006E-2</v>
      </c>
      <c r="AM196" s="203"/>
      <c r="AN196" s="201">
        <f>VLOOKUP($AX196,SP_1112,'2011-12'!$AT$1,FALSE)</f>
        <v>361.12928955224527</v>
      </c>
      <c r="AO196" s="201">
        <f>VLOOKUP($AX196,SP_1112,'2011-12'!$AD$1,FALSE)</f>
        <v>373.66546813530596</v>
      </c>
      <c r="AP196" s="202">
        <f t="shared" si="307"/>
        <v>-3.3549202835412295E-2</v>
      </c>
      <c r="AQ196" s="188"/>
      <c r="AR196" s="201"/>
      <c r="AS196" s="200"/>
      <c r="AX196" s="188" t="s">
        <v>806</v>
      </c>
      <c r="AY196" s="306">
        <f>VLOOKUP(A196,PopulationsOtherdata!$G$4:$M$441,7,FALSE)</f>
        <v>571599</v>
      </c>
    </row>
    <row r="197" spans="1:51" x14ac:dyDescent="0.25">
      <c r="A197" s="188"/>
      <c r="B197" s="217"/>
      <c r="C197" s="188"/>
      <c r="D197" s="188"/>
      <c r="E197" s="315"/>
      <c r="F197" s="214"/>
      <c r="G197" s="217"/>
      <c r="H197" s="201"/>
      <c r="I197" s="201"/>
      <c r="J197" s="481"/>
      <c r="K197" s="214"/>
      <c r="L197" s="201"/>
      <c r="M197" s="201"/>
      <c r="N197" s="481"/>
      <c r="O197" s="211"/>
      <c r="P197" s="201"/>
      <c r="Q197" s="201"/>
      <c r="R197" s="481"/>
      <c r="S197" s="211"/>
      <c r="T197" s="201"/>
      <c r="U197" s="201"/>
      <c r="V197" s="202"/>
      <c r="W197" s="211"/>
      <c r="X197" s="201"/>
      <c r="Y197" s="201"/>
      <c r="Z197" s="202"/>
      <c r="AA197" s="201"/>
      <c r="AB197" s="201"/>
      <c r="AC197" s="201"/>
      <c r="AD197" s="202"/>
      <c r="AE197" s="201"/>
      <c r="AF197" s="201"/>
      <c r="AG197" s="201"/>
      <c r="AH197" s="202"/>
      <c r="AI197" s="201"/>
      <c r="AJ197" s="201"/>
      <c r="AK197" s="201"/>
      <c r="AL197" s="202"/>
      <c r="AM197" s="203"/>
      <c r="AN197" s="201"/>
      <c r="AO197" s="201"/>
      <c r="AP197" s="202"/>
      <c r="AQ197" s="188"/>
      <c r="AR197" s="201"/>
      <c r="AS197" s="200"/>
      <c r="AX197" s="188"/>
      <c r="AY197" s="188"/>
    </row>
    <row r="198" spans="1:51" x14ac:dyDescent="0.25">
      <c r="A198" s="188"/>
      <c r="B198" s="217">
        <v>1</v>
      </c>
      <c r="C198" s="188"/>
      <c r="D198" s="188" t="s">
        <v>956</v>
      </c>
      <c r="E198" s="315"/>
      <c r="F198" s="214"/>
      <c r="G198" s="217"/>
      <c r="H198" s="201"/>
      <c r="I198" s="201"/>
      <c r="J198" s="481"/>
      <c r="K198" s="214"/>
      <c r="L198" s="201"/>
      <c r="M198" s="201"/>
      <c r="N198" s="481"/>
      <c r="O198" s="211"/>
      <c r="P198" s="201"/>
      <c r="Q198" s="201"/>
      <c r="R198" s="481"/>
      <c r="S198" s="211"/>
      <c r="T198" s="201"/>
      <c r="U198" s="201"/>
      <c r="V198" s="202"/>
      <c r="W198" s="211"/>
      <c r="X198" s="201"/>
      <c r="Y198" s="201"/>
      <c r="Z198" s="202"/>
      <c r="AA198" s="201"/>
      <c r="AB198" s="201"/>
      <c r="AC198" s="201"/>
      <c r="AD198" s="202"/>
      <c r="AE198" s="201"/>
      <c r="AF198" s="201"/>
      <c r="AG198" s="201"/>
      <c r="AH198" s="202"/>
      <c r="AI198" s="201"/>
      <c r="AJ198" s="201"/>
      <c r="AK198" s="201"/>
      <c r="AL198" s="202"/>
      <c r="AM198" s="203"/>
      <c r="AN198" s="201"/>
      <c r="AO198" s="201"/>
      <c r="AP198" s="202"/>
      <c r="AQ198" s="188"/>
      <c r="AR198" s="201"/>
      <c r="AS198" s="200"/>
      <c r="AX198" s="188"/>
      <c r="AY198" s="210">
        <f>+AY165</f>
        <v>514175</v>
      </c>
    </row>
    <row r="199" spans="1:51" x14ac:dyDescent="0.25">
      <c r="A199" s="188" t="s">
        <v>68</v>
      </c>
      <c r="B199" s="217"/>
      <c r="C199" s="188">
        <v>1</v>
      </c>
      <c r="D199" s="188" t="s">
        <v>69</v>
      </c>
      <c r="E199" s="534">
        <f t="shared" ref="E199:E202" si="308">+AN199-AO199+AJ199-AK199+AF199-AG199+AB199-AC199+X199-Y199+T199-U199+P199-Q199+L199-M199+H199-I199</f>
        <v>-1.03825264575962</v>
      </c>
      <c r="F199" s="504">
        <f t="shared" ref="F199:F202" si="309">((100*(1+AP199)*(1+AL199)*(1+AH199)*(1+AD199)*(1+Z199)*(1+V199)*(1+R199)*(1+N199)*(1+J199)-100)/100)</f>
        <v>-4.6481617152419406E-2</v>
      </c>
      <c r="G199" s="217"/>
      <c r="H199" s="201">
        <f>VLOOKUP($A199,SP_1920,'2019_20'!$K$3,FALSE)</f>
        <v>21.869297131287738</v>
      </c>
      <c r="I199" s="201">
        <f>VLOOKUP($A199,SP_1920,'2019_20'!$C$3,FALSE)</f>
        <v>21.862885385316027</v>
      </c>
      <c r="J199" s="481">
        <f t="shared" ref="J199:J202" si="310">+H199/I199-1</f>
        <v>2.9327080386276627E-4</v>
      </c>
      <c r="K199" s="415"/>
      <c r="L199" s="201">
        <f>VLOOKUP($A199,SP_201819,'2018_19'!$K$3,FALSE)</f>
        <v>21.862885385316027</v>
      </c>
      <c r="M199" s="201">
        <f>VLOOKUP($A199,SP_201819,'2018_19'!$C$3,FALSE)</f>
        <v>23.521842353273335</v>
      </c>
      <c r="N199" s="481">
        <f t="shared" ref="N199:N202" si="311">+L199/M199-1</f>
        <v>-7.0528360110637567E-2</v>
      </c>
      <c r="O199" s="211"/>
      <c r="P199" s="201">
        <f>VLOOKUP($A199,SP_1718,'2017_18'!$M$2,FALSE)</f>
        <v>23.521842353273335</v>
      </c>
      <c r="Q199" s="201">
        <f>VLOOKUP($A199,SP_1718,'2017_18'!$C$2,FALSE)</f>
        <v>24.044119838178666</v>
      </c>
      <c r="R199" s="481">
        <f t="shared" ref="R199:R202" si="312">+P199/Q199-1</f>
        <v>-2.1721630420258875E-2</v>
      </c>
      <c r="S199" s="211"/>
      <c r="T199" s="201">
        <f>VLOOKUP($D199,SP_1617,'2016_17'!$P$2,FALSE)</f>
        <v>24.044119838178666</v>
      </c>
      <c r="U199" s="201">
        <f>VLOOKUP($D199,SP_1617,'2016_17'!$G$2,FALSE)</f>
        <v>22.73725860137688</v>
      </c>
      <c r="V199" s="202">
        <f t="shared" ref="V199:V202" si="313">+T199/U199-1</f>
        <v>5.747664042149081E-2</v>
      </c>
      <c r="W199" s="211"/>
      <c r="X199" s="201">
        <f>VLOOKUP($AX199,SP_1516,'2015_16'!$AW$1,FALSE)</f>
        <v>22.977663029283018</v>
      </c>
      <c r="Y199" s="201">
        <f>VLOOKUP($AX199,SP_1516,'2015_16'!$Z$1,FALSE)</f>
        <v>22.467644816758597</v>
      </c>
      <c r="Z199" s="202">
        <f t="shared" ref="Z199:Z202" si="314">+X199/Y199-1</f>
        <v>2.2700119068287838E-2</v>
      </c>
      <c r="AA199" s="201"/>
      <c r="AB199" s="201">
        <f>VLOOKUP($AX199,SP_1415,'2014_15'!$BG$1,FALSE)</f>
        <v>22.113115402468889</v>
      </c>
      <c r="AC199" s="201">
        <f>VLOOKUP($AX199,SP_1415,'2014_15'!$AC$1,FALSE)</f>
        <v>21.83948366681425</v>
      </c>
      <c r="AD199" s="202">
        <f t="shared" ref="AD199:AD202" si="315">+AB199/AC199-1</f>
        <v>1.2529221836431459E-2</v>
      </c>
      <c r="AE199" s="201"/>
      <c r="AF199" s="201">
        <f>VLOOKUP($AX199,SP_1314,'2013-14'!$AU$1,FALSE)</f>
        <v>20.961890899449461</v>
      </c>
      <c r="AG199" s="201">
        <f>VLOOKUP($AX199,SP_1314,'2013-14'!$W$1,FALSE)</f>
        <v>20.283665137179888</v>
      </c>
      <c r="AH199" s="202">
        <f t="shared" ref="AH199:AH202" si="316">+AF199/AG199-1</f>
        <v>3.3437041958772395E-2</v>
      </c>
      <c r="AI199" s="201"/>
      <c r="AJ199" s="201">
        <f>VLOOKUP($AX199,SP_1213,'2012-13'!$AF$1,FALSE)</f>
        <v>19.809558137185888</v>
      </c>
      <c r="AK199" s="201">
        <f>VLOOKUP($AX199,SP_1213,'2012-13'!$R$1,FALSE)</f>
        <v>20.27212788759077</v>
      </c>
      <c r="AL199" s="202">
        <f t="shared" ref="AL199:AL202" si="317">+AJ199/AK199-1</f>
        <v>-2.2818016587594414E-2</v>
      </c>
      <c r="AM199" s="203"/>
      <c r="AN199" s="201">
        <f>VLOOKUP($AX199,SP_1112,'2011-12'!$AT$1,FALSE)</f>
        <v>21.330836224674776</v>
      </c>
      <c r="AO199" s="201">
        <f>VLOOKUP($AX199,SP_1112,'2011-12'!$AD$1,FALSE)</f>
        <v>22.500433360389007</v>
      </c>
      <c r="AP199" s="202">
        <f t="shared" ref="AP199:AP202" si="318">+AN199/AO199-1</f>
        <v>-5.1981093740765649E-2</v>
      </c>
      <c r="AQ199" s="188"/>
      <c r="AR199" s="201"/>
      <c r="AS199" s="200"/>
      <c r="AX199" s="188" t="s">
        <v>68</v>
      </c>
      <c r="AY199" s="306">
        <f>VLOOKUP(A199,PopulationsOtherdata!$G$4:$M$441,6,FALSE)</f>
        <v>179208</v>
      </c>
    </row>
    <row r="200" spans="1:51" x14ac:dyDescent="0.25">
      <c r="A200" s="188" t="s">
        <v>184</v>
      </c>
      <c r="B200" s="217"/>
      <c r="C200" s="188">
        <v>1</v>
      </c>
      <c r="D200" s="188" t="s">
        <v>185</v>
      </c>
      <c r="E200" s="534">
        <f t="shared" si="308"/>
        <v>-1.8676430909901303</v>
      </c>
      <c r="F200" s="504">
        <f t="shared" si="309"/>
        <v>-0.16118571995071362</v>
      </c>
      <c r="G200" s="217"/>
      <c r="H200" s="201">
        <f>VLOOKUP($A200,SP_1920,'2019_20'!$K$3,FALSE)</f>
        <v>9.925852780413658</v>
      </c>
      <c r="I200" s="201">
        <f>VLOOKUP($A200,SP_1920,'2019_20'!$C$3,FALSE)</f>
        <v>10.407275455962678</v>
      </c>
      <c r="J200" s="481">
        <f t="shared" si="310"/>
        <v>-4.6258281294283998E-2</v>
      </c>
      <c r="K200" s="415"/>
      <c r="L200" s="201">
        <f>VLOOKUP($A200,SP_201819,'2018_19'!$K$3,FALSE)</f>
        <v>10.407275455962678</v>
      </c>
      <c r="M200" s="201">
        <f>VLOOKUP($A200,SP_201819,'2018_19'!$C$3,FALSE)</f>
        <v>10.38958381613341</v>
      </c>
      <c r="N200" s="481">
        <f t="shared" si="311"/>
        <v>1.7028246888768361E-3</v>
      </c>
      <c r="O200" s="211"/>
      <c r="P200" s="201">
        <f>VLOOKUP($A200,SP_1718,'2017_18'!$M$2,FALSE)</f>
        <v>10.38958381613341</v>
      </c>
      <c r="Q200" s="201">
        <f>VLOOKUP($A200,SP_1718,'2017_18'!$C$2,FALSE)</f>
        <v>10.389722688977111</v>
      </c>
      <c r="R200" s="481">
        <f t="shared" si="312"/>
        <v>-1.3366366731659696E-5</v>
      </c>
      <c r="S200" s="211"/>
      <c r="T200" s="201">
        <f>VLOOKUP($D200,SP_1617,'2016_17'!$P$2,FALSE)</f>
        <v>10.389722688977111</v>
      </c>
      <c r="U200" s="201">
        <f>VLOOKUP($D200,SP_1617,'2016_17'!$G$2,FALSE)</f>
        <v>10.365748647255842</v>
      </c>
      <c r="V200" s="202">
        <f t="shared" si="313"/>
        <v>2.3128133371839166E-3</v>
      </c>
      <c r="W200" s="211"/>
      <c r="X200" s="201">
        <f>VLOOKUP($AX200,SP_1516,'2015_16'!$AW$1,FALSE)</f>
        <v>10.469639713434301</v>
      </c>
      <c r="Y200" s="201">
        <f>VLOOKUP($AX200,SP_1516,'2015_16'!$Z$1,FALSE)</f>
        <v>10.859975683038664</v>
      </c>
      <c r="Z200" s="202">
        <f t="shared" si="314"/>
        <v>-3.594261911783081E-2</v>
      </c>
      <c r="AA200" s="201"/>
      <c r="AB200" s="201">
        <f>VLOOKUP($AX200,SP_1415,'2014_15'!$BG$1,FALSE)</f>
        <v>10.691679333766018</v>
      </c>
      <c r="AC200" s="201">
        <f>VLOOKUP($AX200,SP_1415,'2014_15'!$AC$1,FALSE)</f>
        <v>10.68363980431905</v>
      </c>
      <c r="AD200" s="202">
        <f t="shared" si="315"/>
        <v>7.5250847035457369E-4</v>
      </c>
      <c r="AE200" s="201"/>
      <c r="AF200" s="201">
        <f>VLOOKUP($AX200,SP_1314,'2013-14'!$AU$1,FALSE)</f>
        <v>10.257168148014445</v>
      </c>
      <c r="AG200" s="201">
        <f>VLOOKUP($AX200,SP_1314,'2013-14'!$W$1,FALSE)</f>
        <v>10.504278678765557</v>
      </c>
      <c r="AH200" s="202">
        <f t="shared" si="316"/>
        <v>-2.352475008594801E-2</v>
      </c>
      <c r="AI200" s="201"/>
      <c r="AJ200" s="201">
        <f>VLOOKUP($AX200,SP_1213,'2012-13'!$AF$1,FALSE)</f>
        <v>10.280293678746556</v>
      </c>
      <c r="AK200" s="201">
        <f>VLOOKUP($AX200,SP_1213,'2012-13'!$R$1,FALSE)</f>
        <v>10.558861255467001</v>
      </c>
      <c r="AL200" s="202">
        <f t="shared" si="317"/>
        <v>-2.6382350329322901E-2</v>
      </c>
      <c r="AM200" s="203"/>
      <c r="AN200" s="201">
        <f>VLOOKUP($AX200,SP_1112,'2011-12'!$AT$1,FALSE)</f>
        <v>11.039791055081002</v>
      </c>
      <c r="AO200" s="201">
        <f>VLOOKUP($AX200,SP_1112,'2011-12'!$AD$1,FALSE)</f>
        <v>11.559563731599997</v>
      </c>
      <c r="AP200" s="202">
        <f t="shared" si="318"/>
        <v>-4.49647312465703E-2</v>
      </c>
      <c r="AQ200" s="188"/>
      <c r="AR200" s="201"/>
      <c r="AS200" s="200"/>
      <c r="AX200" s="188" t="s">
        <v>184</v>
      </c>
      <c r="AY200" s="306">
        <f>VLOOKUP(A200,PopulationsOtherdata!$G$4:$M$441,6,FALSE)</f>
        <v>93682</v>
      </c>
    </row>
    <row r="201" spans="1:51" x14ac:dyDescent="0.25">
      <c r="A201" s="188" t="s">
        <v>612</v>
      </c>
      <c r="B201" s="217"/>
      <c r="C201" s="188">
        <v>1</v>
      </c>
      <c r="D201" s="188" t="s">
        <v>613</v>
      </c>
      <c r="E201" s="534">
        <f t="shared" si="308"/>
        <v>-1.161647950955107</v>
      </c>
      <c r="F201" s="504">
        <f t="shared" si="309"/>
        <v>-0.14638332603288576</v>
      </c>
      <c r="G201" s="217"/>
      <c r="H201" s="201">
        <f>VLOOKUP($A201,SP_1920,'2019_20'!$K$3,FALSE)</f>
        <v>6.8511604695861994</v>
      </c>
      <c r="I201" s="201">
        <f>VLOOKUP($A201,SP_1920,'2019_20'!$C$3,FALSE)</f>
        <v>7.052192323844201</v>
      </c>
      <c r="J201" s="481">
        <f t="shared" si="310"/>
        <v>-2.850629208994937E-2</v>
      </c>
      <c r="K201" s="415"/>
      <c r="L201" s="201">
        <f>VLOOKUP($A201,SP_201819,'2018_19'!$K$3,FALSE)</f>
        <v>7.052192323844201</v>
      </c>
      <c r="M201" s="201">
        <f>VLOOKUP($A201,SP_201819,'2018_19'!$C$3,FALSE)</f>
        <v>7.2121866659353762</v>
      </c>
      <c r="N201" s="481">
        <f t="shared" si="311"/>
        <v>-2.2183888119099993E-2</v>
      </c>
      <c r="O201" s="211"/>
      <c r="P201" s="201">
        <f>VLOOKUP($A201,SP_1718,'2017_18'!$M$2,FALSE)</f>
        <v>7.2121866659353762</v>
      </c>
      <c r="Q201" s="201">
        <f>VLOOKUP($A201,SP_1718,'2017_18'!$C$2,FALSE)</f>
        <v>7.7438574245152276</v>
      </c>
      <c r="R201" s="481">
        <f t="shared" si="312"/>
        <v>-6.8657095480181174E-2</v>
      </c>
      <c r="S201" s="211"/>
      <c r="T201" s="201">
        <f>VLOOKUP($D201,SP_1617,'2016_17'!$P$2,FALSE)</f>
        <v>7.7438574245152276</v>
      </c>
      <c r="U201" s="201">
        <f>VLOOKUP($D201,SP_1617,'2016_17'!$G$2,FALSE)</f>
        <v>7.7974840155098359</v>
      </c>
      <c r="V201" s="202">
        <f t="shared" si="313"/>
        <v>-6.87742236956701E-3</v>
      </c>
      <c r="W201" s="211"/>
      <c r="X201" s="201">
        <f>VLOOKUP($AX201,SP_1516,'2015_16'!$AW$1,FALSE)</f>
        <v>7.9333786398606447</v>
      </c>
      <c r="Y201" s="201">
        <f>VLOOKUP($AX201,SP_1516,'2015_16'!$Z$1,FALSE)</f>
        <v>8.0109404350399327</v>
      </c>
      <c r="Z201" s="202">
        <f t="shared" si="314"/>
        <v>-9.6819837581155754E-3</v>
      </c>
      <c r="AA201" s="201"/>
      <c r="AB201" s="201">
        <f>VLOOKUP($AX201,SP_1415,'2014_15'!$BG$1,FALSE)</f>
        <v>7.9824386022581368</v>
      </c>
      <c r="AC201" s="201">
        <f>VLOOKUP($AX201,SP_1415,'2014_15'!$AC$1,FALSE)</f>
        <v>7.8189329321759633</v>
      </c>
      <c r="AD201" s="202">
        <f t="shared" si="315"/>
        <v>2.0911506915390676E-2</v>
      </c>
      <c r="AE201" s="201"/>
      <c r="AF201" s="201">
        <f>VLOOKUP($AX201,SP_1314,'2013-14'!$AU$1,FALSE)</f>
        <v>7.5123446570156434</v>
      </c>
      <c r="AG201" s="201">
        <f>VLOOKUP($AX201,SP_1314,'2013-14'!$W$1,FALSE)</f>
        <v>7.6516161892546668</v>
      </c>
      <c r="AH201" s="202">
        <f t="shared" si="316"/>
        <v>-1.8201583664717247E-2</v>
      </c>
      <c r="AI201" s="201"/>
      <c r="AJ201" s="201">
        <f>VLOOKUP($AX201,SP_1213,'2012-13'!$AF$1,FALSE)</f>
        <v>7.4509041892456667</v>
      </c>
      <c r="AK201" s="201">
        <f>VLOOKUP($AX201,SP_1213,'2012-13'!$R$1,FALSE)</f>
        <v>7.6089818468280006</v>
      </c>
      <c r="AL201" s="202">
        <f t="shared" si="317"/>
        <v>-2.077513927152197E-2</v>
      </c>
      <c r="AM201" s="203"/>
      <c r="AN201" s="201">
        <f>VLOOKUP($AX201,SP_1112,'2011-12'!$AT$1,FALSE)</f>
        <v>7.9405869476200008</v>
      </c>
      <c r="AO201" s="201">
        <f>VLOOKUP($AX201,SP_1112,'2011-12'!$AD$1,FALSE)</f>
        <v>7.9445060377329995</v>
      </c>
      <c r="AP201" s="202">
        <f t="shared" si="318"/>
        <v>-4.9330821757631593E-4</v>
      </c>
      <c r="AQ201" s="188"/>
      <c r="AR201" s="201"/>
      <c r="AS201" s="200"/>
      <c r="AX201" s="188" t="s">
        <v>612</v>
      </c>
      <c r="AY201" s="306">
        <f>VLOOKUP(A201,PopulationsOtherdata!$G$4:$M$441,6,FALSE)</f>
        <v>68376</v>
      </c>
    </row>
    <row r="202" spans="1:51" x14ac:dyDescent="0.25">
      <c r="A202" s="188" t="s">
        <v>812</v>
      </c>
      <c r="B202" s="217"/>
      <c r="C202" s="188">
        <v>1</v>
      </c>
      <c r="D202" s="188" t="s">
        <v>813</v>
      </c>
      <c r="E202" s="534">
        <f t="shared" si="308"/>
        <v>-4.2469882555213889</v>
      </c>
      <c r="F202" s="504">
        <f t="shared" si="309"/>
        <v>-0.21780457207582046</v>
      </c>
      <c r="G202" s="217"/>
      <c r="H202" s="201">
        <f>VLOOKUP($A202,SP_1920,'2019_20'!$K$3,FALSE)</f>
        <v>15.120691360347957</v>
      </c>
      <c r="I202" s="201">
        <f>VLOOKUP($A202,SP_1920,'2019_20'!$C$3,FALSE)</f>
        <v>15.175997831208251</v>
      </c>
      <c r="J202" s="481">
        <f t="shared" si="310"/>
        <v>-3.6443383476610913E-3</v>
      </c>
      <c r="K202" s="415"/>
      <c r="L202" s="201">
        <f>VLOOKUP($A202,SP_201819,'2018_19'!$K$3,FALSE)</f>
        <v>15.175997831208251</v>
      </c>
      <c r="M202" s="201">
        <f>VLOOKUP($A202,SP_201819,'2018_19'!$C$3,FALSE)</f>
        <v>15.760704737776093</v>
      </c>
      <c r="N202" s="481">
        <f t="shared" si="311"/>
        <v>-3.7099033088690891E-2</v>
      </c>
      <c r="O202" s="211"/>
      <c r="P202" s="201">
        <f>VLOOKUP($A202,SP_1718,'2017_18'!$M$2,FALSE)</f>
        <v>15.760704737776093</v>
      </c>
      <c r="Q202" s="201">
        <f>VLOOKUP($A202,SP_1718,'2017_18'!$C$2,FALSE)</f>
        <v>17.445571874943234</v>
      </c>
      <c r="R202" s="481">
        <f t="shared" si="312"/>
        <v>-9.657849850064737E-2</v>
      </c>
      <c r="S202" s="211"/>
      <c r="T202" s="201">
        <f>VLOOKUP($D202,SP_1617,'2016_17'!$P$2,FALSE)</f>
        <v>17.445571874943234</v>
      </c>
      <c r="U202" s="201">
        <f>VLOOKUP($D202,SP_1617,'2016_17'!$G$2,FALSE)</f>
        <v>17.598455945243686</v>
      </c>
      <c r="V202" s="202">
        <f t="shared" si="313"/>
        <v>-8.6873570486035723E-3</v>
      </c>
      <c r="W202" s="211"/>
      <c r="X202" s="201">
        <f>VLOOKUP($AX202,SP_1516,'2015_16'!$AW$1,FALSE)</f>
        <v>18.054608416352284</v>
      </c>
      <c r="Y202" s="201">
        <f>VLOOKUP($AX202,SP_1516,'2015_16'!$Z$1,FALSE)</f>
        <v>18.611428309177068</v>
      </c>
      <c r="Z202" s="202">
        <f t="shared" si="314"/>
        <v>-2.991817089880322E-2</v>
      </c>
      <c r="AA202" s="201"/>
      <c r="AB202" s="201">
        <f>VLOOKUP($AX202,SP_1415,'2014_15'!$BG$1,FALSE)</f>
        <v>18.592251613777222</v>
      </c>
      <c r="AC202" s="201">
        <f>VLOOKUP($AX202,SP_1415,'2014_15'!$AC$1,FALSE)</f>
        <v>18.907136798329471</v>
      </c>
      <c r="AD202" s="202">
        <f t="shared" si="315"/>
        <v>-1.6654302970932733E-2</v>
      </c>
      <c r="AE202" s="201"/>
      <c r="AF202" s="201">
        <f>VLOOKUP($AX202,SP_1314,'2013-14'!$AU$1,FALSE)</f>
        <v>17.935050240834371</v>
      </c>
      <c r="AG202" s="201">
        <f>VLOOKUP($AX202,SP_1314,'2013-14'!$W$1,FALSE)</f>
        <v>18.033731671685111</v>
      </c>
      <c r="AH202" s="202">
        <f t="shared" si="316"/>
        <v>-5.4720471972907747E-3</v>
      </c>
      <c r="AI202" s="201"/>
      <c r="AJ202" s="201">
        <f>VLOOKUP($AX202,SP_1213,'2012-13'!$AF$1,FALSE)</f>
        <v>17.703092671652112</v>
      </c>
      <c r="AK202" s="201">
        <f>VLOOKUP($AX202,SP_1213,'2012-13'!$R$1,FALSE)</f>
        <v>17.567219237833001</v>
      </c>
      <c r="AL202" s="202">
        <f t="shared" si="317"/>
        <v>7.734487284503766E-3</v>
      </c>
      <c r="AM202" s="203"/>
      <c r="AN202" s="201">
        <f>VLOOKUP($AX202,SP_1112,'2011-12'!$AT$1,FALSE)</f>
        <v>18.630947982326003</v>
      </c>
      <c r="AO202" s="201">
        <f>VLOOKUP($AX202,SP_1112,'2011-12'!$AD$1,FALSE)</f>
        <v>19.565658578543001</v>
      </c>
      <c r="AP202" s="202">
        <f t="shared" si="318"/>
        <v>-4.7773019878925238E-2</v>
      </c>
      <c r="AQ202" s="188"/>
      <c r="AR202" s="201"/>
      <c r="AS202" s="200"/>
      <c r="AX202" s="188" t="s">
        <v>812</v>
      </c>
      <c r="AY202" s="306">
        <f>VLOOKUP(A202,PopulationsOtherdata!$G$4:$M$441,6,FALSE)</f>
        <v>172909</v>
      </c>
    </row>
    <row r="203" spans="1:51" x14ac:dyDescent="0.25">
      <c r="A203" s="188"/>
      <c r="B203" s="217"/>
      <c r="C203" s="188"/>
      <c r="D203" s="188"/>
      <c r="E203" s="315"/>
      <c r="F203" s="214"/>
      <c r="G203" s="217"/>
      <c r="H203" s="201"/>
      <c r="I203" s="201"/>
      <c r="J203" s="481"/>
      <c r="K203" s="214"/>
      <c r="L203" s="201"/>
      <c r="M203" s="201"/>
      <c r="N203" s="481"/>
      <c r="O203" s="211"/>
      <c r="P203" s="201"/>
      <c r="Q203" s="201"/>
      <c r="R203" s="481"/>
      <c r="S203" s="211"/>
      <c r="T203" s="201"/>
      <c r="U203" s="201"/>
      <c r="V203" s="202"/>
      <c r="W203" s="211"/>
      <c r="X203" s="201"/>
      <c r="Y203" s="201"/>
      <c r="Z203" s="202"/>
      <c r="AA203" s="201"/>
      <c r="AB203" s="201"/>
      <c r="AC203" s="201"/>
      <c r="AD203" s="202"/>
      <c r="AE203" s="201"/>
      <c r="AF203" s="201"/>
      <c r="AG203" s="201"/>
      <c r="AH203" s="202"/>
      <c r="AI203" s="201"/>
      <c r="AJ203" s="201"/>
      <c r="AK203" s="201"/>
      <c r="AL203" s="202"/>
      <c r="AM203" s="203"/>
      <c r="AN203" s="201"/>
      <c r="AO203" s="201"/>
      <c r="AP203" s="202"/>
      <c r="AQ203" s="188"/>
      <c r="AR203" s="201"/>
      <c r="AS203" s="200"/>
      <c r="AX203" s="188"/>
      <c r="AY203" s="188"/>
    </row>
    <row r="204" spans="1:51" x14ac:dyDescent="0.25">
      <c r="A204" s="188"/>
      <c r="B204" s="217">
        <v>1</v>
      </c>
      <c r="C204" s="188"/>
      <c r="D204" s="188" t="s">
        <v>957</v>
      </c>
      <c r="E204" s="315"/>
      <c r="F204" s="214"/>
      <c r="G204" s="217"/>
      <c r="H204" s="201"/>
      <c r="I204" s="201"/>
      <c r="J204" s="481"/>
      <c r="K204" s="214"/>
      <c r="L204" s="201"/>
      <c r="M204" s="201"/>
      <c r="N204" s="481"/>
      <c r="O204" s="211"/>
      <c r="P204" s="201"/>
      <c r="Q204" s="201"/>
      <c r="R204" s="481"/>
      <c r="S204" s="211"/>
      <c r="T204" s="201"/>
      <c r="U204" s="201"/>
      <c r="V204" s="202"/>
      <c r="W204" s="211"/>
      <c r="X204" s="201"/>
      <c r="Y204" s="201"/>
      <c r="Z204" s="202"/>
      <c r="AA204" s="201"/>
      <c r="AB204" s="201"/>
      <c r="AC204" s="201"/>
      <c r="AD204" s="202"/>
      <c r="AE204" s="201"/>
      <c r="AF204" s="201"/>
      <c r="AG204" s="201"/>
      <c r="AH204" s="202"/>
      <c r="AI204" s="201"/>
      <c r="AJ204" s="201"/>
      <c r="AK204" s="201"/>
      <c r="AL204" s="202"/>
      <c r="AM204" s="203"/>
      <c r="AN204" s="201"/>
      <c r="AO204" s="201"/>
      <c r="AP204" s="202"/>
      <c r="AQ204" s="188"/>
      <c r="AR204" s="201"/>
      <c r="AS204" s="200"/>
      <c r="AX204" s="188"/>
      <c r="AY204" s="306">
        <f>+AY166</f>
        <v>635923</v>
      </c>
    </row>
    <row r="205" spans="1:51" x14ac:dyDescent="0.25">
      <c r="A205" s="188" t="s">
        <v>148</v>
      </c>
      <c r="B205" s="217"/>
      <c r="C205" s="188">
        <v>1</v>
      </c>
      <c r="D205" s="188" t="s">
        <v>149</v>
      </c>
      <c r="E205" s="534">
        <f t="shared" ref="E205:E209" si="319">+AN205-AO205+AJ205-AK205+AF205-AG205+AB205-AC205+X205-Y205+T205-U205+P205-Q205+L205-M205+H205-I205</f>
        <v>-1.715363632913192</v>
      </c>
      <c r="F205" s="504">
        <f t="shared" ref="F205:F209" si="320">((100*(1+AP205)*(1+AL205)*(1+AH205)*(1+AD205)*(1+Z205)*(1+V205)*(1+R205)*(1+N205)*(1+J205)-100)/100)</f>
        <v>-9.1208543292776903E-2</v>
      </c>
      <c r="G205" s="217"/>
      <c r="H205" s="201">
        <f>VLOOKUP($A205,SP_1920,'2019_20'!$K$3,FALSE)</f>
        <v>17.373911686654512</v>
      </c>
      <c r="I205" s="201">
        <f>VLOOKUP($A205,SP_1920,'2019_20'!$C$3,FALSE)</f>
        <v>17.548581247955269</v>
      </c>
      <c r="J205" s="481">
        <f t="shared" ref="J205:J209" si="321">+H205/I205-1</f>
        <v>-9.9534862011200209E-3</v>
      </c>
      <c r="K205" s="415"/>
      <c r="L205" s="201">
        <f>VLOOKUP($A205,SP_201819,'2018_19'!$K$3,FALSE)</f>
        <v>17.548581247955269</v>
      </c>
      <c r="M205" s="201">
        <f>VLOOKUP($A205,SP_201819,'2018_19'!$C$3,FALSE)</f>
        <v>18.928059648326972</v>
      </c>
      <c r="N205" s="481">
        <f t="shared" ref="N205:N209" si="322">+L205/M205-1</f>
        <v>-7.2880074661727523E-2</v>
      </c>
      <c r="O205" s="211"/>
      <c r="P205" s="201">
        <f>VLOOKUP($A205,SP_1718,'2017_18'!$M$2,FALSE)</f>
        <v>18.928059648326972</v>
      </c>
      <c r="Q205" s="201">
        <f>VLOOKUP($A205,SP_1718,'2017_18'!$C$2,FALSE)</f>
        <v>19.636731344944788</v>
      </c>
      <c r="R205" s="481">
        <f t="shared" ref="R205:R209" si="323">+P205/Q205-1</f>
        <v>-3.608908652713505E-2</v>
      </c>
      <c r="S205" s="211"/>
      <c r="T205" s="201">
        <f>VLOOKUP($D205,SP_1617,'2016_17'!$P$2,FALSE)</f>
        <v>19.636731344944788</v>
      </c>
      <c r="U205" s="201">
        <f>VLOOKUP($D205,SP_1617,'2016_17'!$G$2,FALSE)</f>
        <v>18.926557308788816</v>
      </c>
      <c r="V205" s="202">
        <f t="shared" ref="V205:V208" si="324">+T205/U205-1</f>
        <v>3.7522620969540732E-2</v>
      </c>
      <c r="W205" s="211"/>
      <c r="X205" s="201">
        <f>VLOOKUP($AX205,SP_1516,'2015_16'!$AW$1,FALSE)</f>
        <v>19.407326327333877</v>
      </c>
      <c r="Y205" s="201">
        <f>VLOOKUP($AX205,SP_1516,'2015_16'!$Z$1,FALSE)</f>
        <v>18.971943046470383</v>
      </c>
      <c r="Z205" s="202">
        <f t="shared" ref="Z205:Z208" si="325">+X205/Y205-1</f>
        <v>2.2948797590054637E-2</v>
      </c>
      <c r="AA205" s="201"/>
      <c r="AB205" s="201">
        <f>VLOOKUP($AX205,SP_1415,'2014_15'!$BG$1,FALSE)</f>
        <v>18.781660937836293</v>
      </c>
      <c r="AC205" s="201">
        <f>VLOOKUP($AX205,SP_1415,'2014_15'!$AC$1,FALSE)</f>
        <v>18.578689457706545</v>
      </c>
      <c r="AD205" s="202">
        <f t="shared" ref="AD205:AD208" si="326">+AB205/AC205-1</f>
        <v>1.0924962204239552E-2</v>
      </c>
      <c r="AE205" s="201"/>
      <c r="AF205" s="201">
        <f>VLOOKUP($AX205,SP_1314,'2013-14'!$AU$1,FALSE)</f>
        <v>17.749580056978875</v>
      </c>
      <c r="AG205" s="201">
        <f>VLOOKUP($AX205,SP_1314,'2013-14'!$W$1,FALSE)</f>
        <v>17.708097390896</v>
      </c>
      <c r="AH205" s="202">
        <f t="shared" ref="AH205:AH208" si="327">+AF205/AG205-1</f>
        <v>2.3425817673783378E-3</v>
      </c>
      <c r="AI205" s="201"/>
      <c r="AJ205" s="201">
        <f>VLOOKUP($AX205,SP_1213,'2012-13'!$AF$1,FALSE)</f>
        <v>17.392906390922999</v>
      </c>
      <c r="AK205" s="201">
        <f>VLOOKUP($AX205,SP_1213,'2012-13'!$R$1,FALSE)</f>
        <v>17.70109625716</v>
      </c>
      <c r="AL205" s="202">
        <f t="shared" ref="AL205:AL208" si="328">+AJ205/AK205-1</f>
        <v>-1.7410778505446478E-2</v>
      </c>
      <c r="AM205" s="203"/>
      <c r="AN205" s="201">
        <f>VLOOKUP($AX205,SP_1112,'2011-12'!$AT$1,FALSE)</f>
        <v>18.566902425098</v>
      </c>
      <c r="AO205" s="201">
        <f>VLOOKUP($AX205,SP_1112,'2011-12'!$AD$1,FALSE)</f>
        <v>19.101267996716004</v>
      </c>
      <c r="AP205" s="202">
        <f t="shared" ref="AP205:AP208" si="329">+AN205/AO205-1</f>
        <v>-2.7975397848450378E-2</v>
      </c>
      <c r="AQ205" s="188"/>
      <c r="AR205" s="201"/>
      <c r="AS205" s="200"/>
      <c r="AX205" s="188" t="s">
        <v>148</v>
      </c>
      <c r="AY205" s="306">
        <f>VLOOKUP(A205,PopulationsOtherdata!$G$4:$M$441,6,FALSE)</f>
        <v>122439</v>
      </c>
    </row>
    <row r="206" spans="1:51" x14ac:dyDescent="0.25">
      <c r="A206" s="188" t="s">
        <v>250</v>
      </c>
      <c r="B206" s="217"/>
      <c r="C206" s="188">
        <v>1</v>
      </c>
      <c r="D206" s="188" t="s">
        <v>251</v>
      </c>
      <c r="E206" s="534">
        <f t="shared" si="319"/>
        <v>-2.7483627791518064</v>
      </c>
      <c r="F206" s="504">
        <f t="shared" si="320"/>
        <v>-0.24928324563750992</v>
      </c>
      <c r="G206" s="217"/>
      <c r="H206" s="201">
        <f>VLOOKUP($A206,SP_1920,'2019_20'!$K$3,FALSE)</f>
        <v>8.2493388078880443</v>
      </c>
      <c r="I206" s="201">
        <f>VLOOKUP($A206,SP_1920,'2019_20'!$C$3,FALSE)</f>
        <v>8.3163129491444963</v>
      </c>
      <c r="J206" s="481">
        <f t="shared" si="321"/>
        <v>-8.0533454748527022E-3</v>
      </c>
      <c r="K206" s="415"/>
      <c r="L206" s="201">
        <f>VLOOKUP($A206,SP_201819,'2018_19'!$K$3,FALSE)</f>
        <v>8.3163129491444963</v>
      </c>
      <c r="M206" s="201">
        <f>VLOOKUP($A206,SP_201819,'2018_19'!$C$3,FALSE)</f>
        <v>8.6996065855321767</v>
      </c>
      <c r="N206" s="481">
        <f t="shared" si="322"/>
        <v>-4.4058732152913005E-2</v>
      </c>
      <c r="O206" s="211"/>
      <c r="P206" s="201">
        <f>VLOOKUP($A206,SP_1718,'2017_18'!$M$2,FALSE)</f>
        <v>8.6996065855321767</v>
      </c>
      <c r="Q206" s="201">
        <f>VLOOKUP($A206,SP_1718,'2017_18'!$C$2,FALSE)</f>
        <v>9.6692086229822092</v>
      </c>
      <c r="R206" s="481">
        <f t="shared" si="323"/>
        <v>-0.10027729003027597</v>
      </c>
      <c r="S206" s="211"/>
      <c r="T206" s="201">
        <f>VLOOKUP($D206,SP_1617,'2016_17'!$P$2,FALSE)</f>
        <v>9.6692086229822092</v>
      </c>
      <c r="U206" s="201">
        <f>VLOOKUP($D206,SP_1617,'2016_17'!$G$2,FALSE)</f>
        <v>9.8014335401252808</v>
      </c>
      <c r="V206" s="202">
        <f t="shared" si="324"/>
        <v>-1.3490365118711156E-2</v>
      </c>
      <c r="W206" s="211"/>
      <c r="X206" s="201">
        <f>VLOOKUP($AX206,SP_1516,'2015_16'!$AW$1,FALSE)</f>
        <v>10.036267725106791</v>
      </c>
      <c r="Y206" s="201">
        <f>VLOOKUP($AX206,SP_1516,'2015_16'!$Z$1,FALSE)</f>
        <v>10.473552960901488</v>
      </c>
      <c r="Z206" s="202">
        <f t="shared" si="325"/>
        <v>-4.1751374860767299E-2</v>
      </c>
      <c r="AA206" s="201"/>
      <c r="AB206" s="201">
        <f>VLOOKUP($AX206,SP_1415,'2014_15'!$BG$1,FALSE)</f>
        <v>10.481479202807455</v>
      </c>
      <c r="AC206" s="201">
        <f>VLOOKUP($AX206,SP_1415,'2014_15'!$AC$1,FALSE)</f>
        <v>10.825838470338615</v>
      </c>
      <c r="AD206" s="202">
        <f t="shared" si="326"/>
        <v>-3.1809015853567324E-2</v>
      </c>
      <c r="AE206" s="201"/>
      <c r="AF206" s="201">
        <f>VLOOKUP($AX206,SP_1314,'2013-14'!$AU$1,FALSE)</f>
        <v>10.251612834962284</v>
      </c>
      <c r="AG206" s="201">
        <f>VLOOKUP($AX206,SP_1314,'2013-14'!$W$1,FALSE)</f>
        <v>10.049650009787888</v>
      </c>
      <c r="AH206" s="202">
        <f t="shared" si="327"/>
        <v>2.0096503358594031E-2</v>
      </c>
      <c r="AI206" s="201"/>
      <c r="AJ206" s="201">
        <f>VLOOKUP($AX206,SP_1213,'2012-13'!$AF$1,FALSE)</f>
        <v>9.8086730098088886</v>
      </c>
      <c r="AK206" s="201">
        <f>VLOOKUP($AX206,SP_1213,'2012-13'!$R$1,FALSE)</f>
        <v>10.06037542446</v>
      </c>
      <c r="AL206" s="202">
        <f t="shared" si="328"/>
        <v>-2.5019187061264381E-2</v>
      </c>
      <c r="AM206" s="203"/>
      <c r="AN206" s="201">
        <f>VLOOKUP($AX206,SP_1112,'2011-12'!$AT$1,FALSE)</f>
        <v>10.576708061887</v>
      </c>
      <c r="AO206" s="201">
        <f>VLOOKUP($AX206,SP_1112,'2011-12'!$AD$1,FALSE)</f>
        <v>10.941592015998998</v>
      </c>
      <c r="AP206" s="202">
        <f t="shared" si="329"/>
        <v>-3.3348342140563925E-2</v>
      </c>
      <c r="AQ206" s="188"/>
      <c r="AR206" s="201"/>
      <c r="AS206" s="200"/>
      <c r="AX206" s="188" t="s">
        <v>250</v>
      </c>
      <c r="AY206" s="306">
        <f>VLOOKUP(A206,PopulationsOtherdata!$G$4:$M$441,6,FALSE)</f>
        <v>87942</v>
      </c>
    </row>
    <row r="207" spans="1:51" x14ac:dyDescent="0.25">
      <c r="A207" s="188" t="s">
        <v>296</v>
      </c>
      <c r="B207" s="217"/>
      <c r="C207" s="188">
        <v>1</v>
      </c>
      <c r="D207" s="188" t="s">
        <v>297</v>
      </c>
      <c r="E207" s="534">
        <f t="shared" si="319"/>
        <v>-5.4875633772535952</v>
      </c>
      <c r="F207" s="504">
        <f t="shared" si="320"/>
        <v>-0.30228826825893762</v>
      </c>
      <c r="G207" s="217"/>
      <c r="H207" s="201">
        <f>VLOOKUP($A207,SP_1920,'2019_20'!$K$3,FALSE)</f>
        <v>12.616105689480564</v>
      </c>
      <c r="I207" s="201">
        <f>VLOOKUP($A207,SP_1920,'2019_20'!$C$3,FALSE)</f>
        <v>12.798525200791591</v>
      </c>
      <c r="J207" s="481">
        <f t="shared" si="321"/>
        <v>-1.4253166552326224E-2</v>
      </c>
      <c r="K207" s="415"/>
      <c r="L207" s="201">
        <f>VLOOKUP($A207,SP_201819,'2018_19'!$K$3,FALSE)</f>
        <v>12.798525200791591</v>
      </c>
      <c r="M207" s="201">
        <f>VLOOKUP($A207,SP_201819,'2018_19'!$C$3,FALSE)</f>
        <v>13.297525053878438</v>
      </c>
      <c r="N207" s="481">
        <f t="shared" si="322"/>
        <v>-3.7525768973174833E-2</v>
      </c>
      <c r="O207" s="211"/>
      <c r="P207" s="201">
        <f>VLOOKUP($A207,SP_1718,'2017_18'!$M$2,FALSE)</f>
        <v>13.297525053878438</v>
      </c>
      <c r="Q207" s="201">
        <f>VLOOKUP($A207,SP_1718,'2017_18'!$C$2,FALSE)</f>
        <v>14.135120633973553</v>
      </c>
      <c r="R207" s="481">
        <f t="shared" si="323"/>
        <v>-5.9256344659837312E-2</v>
      </c>
      <c r="S207" s="211"/>
      <c r="T207" s="201">
        <f>VLOOKUP($D207,SP_1617,'2016_17'!$P$2,FALSE)</f>
        <v>14.135120633973553</v>
      </c>
      <c r="U207" s="201">
        <f>VLOOKUP($D207,SP_1617,'2016_17'!$G$2,FALSE)</f>
        <v>14.320228125034841</v>
      </c>
      <c r="V207" s="202">
        <f t="shared" si="324"/>
        <v>-1.2926294849848086E-2</v>
      </c>
      <c r="W207" s="211"/>
      <c r="X207" s="201">
        <f>VLOOKUP($AX207,SP_1516,'2015_16'!$AW$1,FALSE)</f>
        <v>14.807870782007537</v>
      </c>
      <c r="Y207" s="201">
        <f>VLOOKUP($AX207,SP_1516,'2015_16'!$Z$1,FALSE)</f>
        <v>15.606315122203792</v>
      </c>
      <c r="Z207" s="202">
        <f t="shared" si="325"/>
        <v>-5.1161618482268967E-2</v>
      </c>
      <c r="AA207" s="201"/>
      <c r="AB207" s="201">
        <f>VLOOKUP($AX207,SP_1415,'2014_15'!$BG$1,FALSE)</f>
        <v>15.522814971802228</v>
      </c>
      <c r="AC207" s="201">
        <f>VLOOKUP($AX207,SP_1415,'2014_15'!$AC$1,FALSE)</f>
        <v>16.236857955845146</v>
      </c>
      <c r="AD207" s="202">
        <f t="shared" si="326"/>
        <v>-4.3976672456253585E-2</v>
      </c>
      <c r="AE207" s="201"/>
      <c r="AF207" s="201">
        <f>VLOOKUP($AX207,SP_1314,'2013-14'!$AU$1,FALSE)</f>
        <v>15.366916916264854</v>
      </c>
      <c r="AG207" s="201">
        <f>VLOOKUP($AX207,SP_1314,'2013-14'!$W$1,FALSE)</f>
        <v>15.523518706329888</v>
      </c>
      <c r="AH207" s="202">
        <f t="shared" si="327"/>
        <v>-1.008803435790484E-2</v>
      </c>
      <c r="AI207" s="201"/>
      <c r="AJ207" s="201">
        <f>VLOOKUP($AX207,SP_1213,'2012-13'!$AF$1,FALSE)</f>
        <v>15.265587706300888</v>
      </c>
      <c r="AK207" s="201">
        <f>VLOOKUP($AX207,SP_1213,'2012-13'!$R$1,FALSE)</f>
        <v>16.060277374441267</v>
      </c>
      <c r="AL207" s="202">
        <f t="shared" si="328"/>
        <v>-4.948169011109782E-2</v>
      </c>
      <c r="AM207" s="203"/>
      <c r="AN207" s="201">
        <f>VLOOKUP($AX207,SP_1112,'2011-12'!$AT$1,FALSE)</f>
        <v>16.973623741367266</v>
      </c>
      <c r="AO207" s="201">
        <f>VLOOKUP($AX207,SP_1112,'2011-12'!$AD$1,FALSE)</f>
        <v>18.293285900621999</v>
      </c>
      <c r="AP207" s="202">
        <f t="shared" si="329"/>
        <v>-7.2139153480887952E-2</v>
      </c>
      <c r="AQ207" s="188"/>
      <c r="AR207" s="201"/>
      <c r="AS207" s="200"/>
      <c r="AX207" s="188" t="s">
        <v>296</v>
      </c>
      <c r="AY207" s="306">
        <f>VLOOKUP(A207,PopulationsOtherdata!$G$4:$M$441,6,FALSE)</f>
        <v>98325</v>
      </c>
    </row>
    <row r="208" spans="1:51" x14ac:dyDescent="0.25">
      <c r="A208" s="188" t="s">
        <v>376</v>
      </c>
      <c r="B208" s="217"/>
      <c r="C208" s="188">
        <v>1</v>
      </c>
      <c r="D208" s="188" t="s">
        <v>377</v>
      </c>
      <c r="E208" s="534">
        <f t="shared" si="319"/>
        <v>-4.6171172476323576</v>
      </c>
      <c r="F208" s="504">
        <f t="shared" si="320"/>
        <v>-0.21740251722044349</v>
      </c>
      <c r="G208" s="217"/>
      <c r="H208" s="201">
        <f>VLOOKUP($A208,SP_1920,'2019_20'!$K$3,FALSE)</f>
        <v>16.505899116366781</v>
      </c>
      <c r="I208" s="201">
        <f>VLOOKUP($A208,SP_1920,'2019_20'!$C$3,FALSE)</f>
        <v>16.63339903825522</v>
      </c>
      <c r="J208" s="481">
        <f t="shared" si="321"/>
        <v>-7.6652956858187515E-3</v>
      </c>
      <c r="K208" s="415"/>
      <c r="L208" s="201">
        <f>VLOOKUP($A208,SP_201819,'2018_19'!$K$3,FALSE)</f>
        <v>16.63339903825522</v>
      </c>
      <c r="M208" s="201">
        <f>VLOOKUP($A208,SP_201819,'2018_19'!$C$3,FALSE)</f>
        <v>17.497651574077345</v>
      </c>
      <c r="N208" s="481">
        <f t="shared" si="322"/>
        <v>-4.9392487452573852E-2</v>
      </c>
      <c r="O208" s="211"/>
      <c r="P208" s="201">
        <f>VLOOKUP($A208,SP_1718,'2017_18'!$M$2,FALSE)</f>
        <v>17.497651574077345</v>
      </c>
      <c r="Q208" s="201">
        <f>VLOOKUP($A208,SP_1718,'2017_18'!$C$2,FALSE)</f>
        <v>19.224498215147392</v>
      </c>
      <c r="R208" s="481">
        <f t="shared" si="323"/>
        <v>-8.9825316725792526E-2</v>
      </c>
      <c r="S208" s="211"/>
      <c r="T208" s="201">
        <f>VLOOKUP($D208,SP_1617,'2016_17'!$P$2,FALSE)</f>
        <v>19.224498215147392</v>
      </c>
      <c r="U208" s="201">
        <f>VLOOKUP($D208,SP_1617,'2016_17'!$G$2,FALSE)</f>
        <v>19.611881552066713</v>
      </c>
      <c r="V208" s="202">
        <f t="shared" si="324"/>
        <v>-1.9752481978379977E-2</v>
      </c>
      <c r="W208" s="211"/>
      <c r="X208" s="201">
        <f>VLOOKUP($AX208,SP_1516,'2015_16'!$AW$1,FALSE)</f>
        <v>19.997050206909531</v>
      </c>
      <c r="Y208" s="201">
        <f>VLOOKUP($AX208,SP_1516,'2015_16'!$Z$1,FALSE)</f>
        <v>20.472956308736119</v>
      </c>
      <c r="Z208" s="202">
        <f t="shared" si="325"/>
        <v>-2.324559749211752E-2</v>
      </c>
      <c r="AA208" s="201"/>
      <c r="AB208" s="201">
        <f>VLOOKUP($AX208,SP_1415,'2014_15'!$BG$1,FALSE)</f>
        <v>20.428471398653915</v>
      </c>
      <c r="AC208" s="201">
        <f>VLOOKUP($AX208,SP_1415,'2014_15'!$AC$1,FALSE)</f>
        <v>21.237959212637744</v>
      </c>
      <c r="AD208" s="202">
        <f t="shared" si="326"/>
        <v>-3.8115141190314561E-2</v>
      </c>
      <c r="AE208" s="201"/>
      <c r="AF208" s="201">
        <f>VLOOKUP($AX208,SP_1314,'2013-14'!$AU$1,FALSE)</f>
        <v>19.817259163947995</v>
      </c>
      <c r="AG208" s="201">
        <f>VLOOKUP($AX208,SP_1314,'2013-14'!$W$1,FALSE)</f>
        <v>19.211323998919333</v>
      </c>
      <c r="AH208" s="202">
        <f t="shared" si="327"/>
        <v>3.1540520843995168E-2</v>
      </c>
      <c r="AI208" s="201"/>
      <c r="AJ208" s="201">
        <f>VLOOKUP($AX208,SP_1213,'2012-13'!$AF$1,FALSE)</f>
        <v>18.744632998937334</v>
      </c>
      <c r="AK208" s="201">
        <f>VLOOKUP($AX208,SP_1213,'2012-13'!$R$1,FALSE)</f>
        <v>18.834338001806</v>
      </c>
      <c r="AL208" s="202">
        <f t="shared" si="328"/>
        <v>-4.762843422479901E-3</v>
      </c>
      <c r="AM208" s="203"/>
      <c r="AN208" s="201">
        <f>VLOOKUP($AX208,SP_1112,'2011-12'!$AT$1,FALSE)</f>
        <v>19.893972231738999</v>
      </c>
      <c r="AO208" s="201">
        <f>VLOOKUP($AX208,SP_1112,'2011-12'!$AD$1,FALSE)</f>
        <v>20.635943290021004</v>
      </c>
      <c r="AP208" s="202">
        <f t="shared" si="329"/>
        <v>-3.5955277054904533E-2</v>
      </c>
      <c r="AQ208" s="188"/>
      <c r="AR208" s="201"/>
      <c r="AS208" s="200"/>
      <c r="AX208" s="188" t="s">
        <v>376</v>
      </c>
      <c r="AY208" s="306">
        <f>VLOOKUP(A208,PopulationsOtherdata!$G$4:$M$441,6,FALSE)</f>
        <v>172614</v>
      </c>
    </row>
    <row r="209" spans="1:51" x14ac:dyDescent="0.25">
      <c r="A209" s="188" t="s">
        <v>614</v>
      </c>
      <c r="B209" s="217"/>
      <c r="C209" s="188">
        <v>1</v>
      </c>
      <c r="D209" s="188" t="s">
        <v>615</v>
      </c>
      <c r="E209" s="534">
        <f t="shared" si="319"/>
        <v>-1.0554905822509717</v>
      </c>
      <c r="F209" s="504">
        <f t="shared" si="320"/>
        <v>-6.7531038349149947E-2</v>
      </c>
      <c r="G209" s="217"/>
      <c r="H209" s="201">
        <f>VLOOKUP($A209,SP_1920,'2019_20'!$K$3,FALSE)</f>
        <v>14.132747983441684</v>
      </c>
      <c r="I209" s="201">
        <f>VLOOKUP($A209,SP_1920,'2019_20'!$C$3,FALSE)</f>
        <v>14.350620379282287</v>
      </c>
      <c r="J209" s="481">
        <f t="shared" si="321"/>
        <v>-1.5182089002586996E-2</v>
      </c>
      <c r="K209" s="415"/>
      <c r="L209" s="201">
        <f>VLOOKUP($A209,SP_201819,'2018_19'!$K$3,FALSE)</f>
        <v>14.350620379282287</v>
      </c>
      <c r="M209" s="201">
        <f>VLOOKUP($A209,SP_201819,'2018_19'!$C$3,FALSE)</f>
        <v>15.093196221416955</v>
      </c>
      <c r="N209" s="481">
        <f t="shared" si="322"/>
        <v>-4.9199376410476114E-2</v>
      </c>
      <c r="O209" s="211"/>
      <c r="P209" s="201">
        <f>VLOOKUP($A209,SP_1718,'2017_18'!$M$2,FALSE)</f>
        <v>15.093196221416955</v>
      </c>
      <c r="Q209" s="201">
        <f>VLOOKUP($A209,SP_1718,'2017_18'!$C$2,FALSE)</f>
        <v>16.67120596343592</v>
      </c>
      <c r="R209" s="481">
        <f t="shared" si="323"/>
        <v>-9.4654804546229654E-2</v>
      </c>
      <c r="S209" s="211"/>
      <c r="T209" s="201">
        <f>VLOOKUP($D209,SP_1617,'2016_17'!$P$2,FALSE)</f>
        <v>16.67120596343592</v>
      </c>
      <c r="U209" s="201">
        <f>VLOOKUP($D209,SP_1617,'2016_17'!$G$2,FALSE)</f>
        <v>15.927753487731501</v>
      </c>
      <c r="V209" s="202">
        <f t="shared" ref="V209" si="330">+T209/U209-1</f>
        <v>4.6676543322764941E-2</v>
      </c>
      <c r="W209" s="211"/>
      <c r="X209" s="201">
        <f>VLOOKUP($AX209,SP_1516,'2015_16'!$AW$1,FALSE)</f>
        <v>15.999204284419166</v>
      </c>
      <c r="Y209" s="201">
        <f>VLOOKUP($AX209,SP_1516,'2015_16'!$Z$1,FALSE)</f>
        <v>15.677543193516421</v>
      </c>
      <c r="Z209" s="202">
        <f t="shared" ref="Z209" si="331">+X209/Y209-1</f>
        <v>2.0517314921879581E-2</v>
      </c>
      <c r="AA209" s="201"/>
      <c r="AB209" s="201">
        <f>VLOOKUP($AX209,SP_1415,'2014_15'!$BG$1,FALSE)</f>
        <v>15.648205846621734</v>
      </c>
      <c r="AC209" s="201">
        <f>VLOOKUP($AX209,SP_1415,'2014_15'!$AC$1,FALSE)</f>
        <v>15.729656393382362</v>
      </c>
      <c r="AD209" s="202">
        <f t="shared" ref="AD209" si="332">+AB209/AC209-1</f>
        <v>-5.1781516851757692E-3</v>
      </c>
      <c r="AE209" s="201"/>
      <c r="AF209" s="201">
        <f>VLOOKUP($AX209,SP_1314,'2013-14'!$AU$1,FALSE)</f>
        <v>14.888410303424726</v>
      </c>
      <c r="AG209" s="201">
        <f>VLOOKUP($AX209,SP_1314,'2013-14'!$W$1,FALSE)</f>
        <v>14.417321716793111</v>
      </c>
      <c r="AH209" s="202">
        <f t="shared" ref="AH209" si="333">+AF209/AG209-1</f>
        <v>3.2675180306401597E-2</v>
      </c>
      <c r="AI209" s="201"/>
      <c r="AJ209" s="201">
        <f>VLOOKUP($AX209,SP_1213,'2012-13'!$AF$1,FALSE)</f>
        <v>14.037317716813114</v>
      </c>
      <c r="AK209" s="201">
        <f>VLOOKUP($AX209,SP_1213,'2012-13'!$R$1,FALSE)</f>
        <v>13.893175462818002</v>
      </c>
      <c r="AL209" s="202">
        <f t="shared" ref="AL209" si="334">+AJ209/AK209-1</f>
        <v>1.0375040204514629E-2</v>
      </c>
      <c r="AM209" s="203"/>
      <c r="AN209" s="201">
        <f>VLOOKUP($AX209,SP_1112,'2011-12'!$AT$1,FALSE)</f>
        <v>14.536300172352002</v>
      </c>
      <c r="AO209" s="201">
        <f>VLOOKUP($AX209,SP_1112,'2011-12'!$AD$1,FALSE)</f>
        <v>14.652226635082</v>
      </c>
      <c r="AP209" s="202">
        <f t="shared" ref="AP209" si="335">+AN209/AO209-1</f>
        <v>-7.9118666136677174E-3</v>
      </c>
      <c r="AQ209" s="188"/>
      <c r="AR209" s="201"/>
      <c r="AS209" s="200"/>
      <c r="AX209" s="188" t="s">
        <v>614</v>
      </c>
      <c r="AY209" s="306">
        <f>VLOOKUP(A209,PopulationsOtherdata!$G$4:$M$441,6,FALSE)</f>
        <v>154603</v>
      </c>
    </row>
    <row r="210" spans="1:51" x14ac:dyDescent="0.25">
      <c r="A210" s="188"/>
      <c r="B210" s="217"/>
      <c r="C210" s="188"/>
      <c r="D210" s="188"/>
      <c r="E210" s="315"/>
      <c r="F210" s="214"/>
      <c r="G210" s="217"/>
      <c r="H210" s="201"/>
      <c r="I210" s="201"/>
      <c r="J210" s="481"/>
      <c r="K210" s="214"/>
      <c r="L210" s="201"/>
      <c r="M210" s="201"/>
      <c r="N210" s="481"/>
      <c r="O210" s="211"/>
      <c r="P210" s="201"/>
      <c r="Q210" s="201"/>
      <c r="R210" s="481"/>
      <c r="S210" s="211"/>
      <c r="T210" s="201"/>
      <c r="U210" s="201"/>
      <c r="V210" s="202"/>
      <c r="W210" s="211"/>
      <c r="X210" s="201"/>
      <c r="Y210" s="201"/>
      <c r="Z210" s="202"/>
      <c r="AA210" s="201"/>
      <c r="AB210" s="201"/>
      <c r="AC210" s="201"/>
      <c r="AD210" s="202"/>
      <c r="AE210" s="201"/>
      <c r="AF210" s="201"/>
      <c r="AG210" s="201"/>
      <c r="AH210" s="202"/>
      <c r="AI210" s="201"/>
      <c r="AJ210" s="201"/>
      <c r="AK210" s="201"/>
      <c r="AL210" s="202"/>
      <c r="AM210" s="203"/>
      <c r="AN210" s="201"/>
      <c r="AO210" s="201"/>
      <c r="AP210" s="202"/>
      <c r="AQ210" s="188"/>
      <c r="AR210" s="201"/>
      <c r="AS210" s="200"/>
      <c r="AX210" s="188"/>
      <c r="AY210" s="188"/>
    </row>
    <row r="211" spans="1:51" x14ac:dyDescent="0.25">
      <c r="A211" s="188"/>
      <c r="B211" s="217">
        <v>1</v>
      </c>
      <c r="C211" s="188"/>
      <c r="D211" s="188" t="s">
        <v>958</v>
      </c>
      <c r="E211" s="315"/>
      <c r="F211" s="214"/>
      <c r="G211" s="217"/>
      <c r="H211" s="201"/>
      <c r="I211" s="201"/>
      <c r="J211" s="481"/>
      <c r="K211" s="214"/>
      <c r="L211" s="201"/>
      <c r="M211" s="201"/>
      <c r="N211" s="481"/>
      <c r="O211" s="211"/>
      <c r="P211" s="201"/>
      <c r="Q211" s="201"/>
      <c r="R211" s="481"/>
      <c r="S211" s="211"/>
      <c r="T211" s="201"/>
      <c r="U211" s="201"/>
      <c r="V211" s="202"/>
      <c r="W211" s="211"/>
      <c r="X211" s="201"/>
      <c r="Y211" s="201"/>
      <c r="Z211" s="202"/>
      <c r="AA211" s="201"/>
      <c r="AB211" s="201"/>
      <c r="AC211" s="201"/>
      <c r="AD211" s="202"/>
      <c r="AE211" s="201"/>
      <c r="AF211" s="201"/>
      <c r="AG211" s="201"/>
      <c r="AH211" s="202"/>
      <c r="AI211" s="201"/>
      <c r="AJ211" s="201"/>
      <c r="AK211" s="201"/>
      <c r="AL211" s="202"/>
      <c r="AM211" s="203"/>
      <c r="AN211" s="201"/>
      <c r="AO211" s="201"/>
      <c r="AP211" s="202"/>
      <c r="AQ211" s="188"/>
      <c r="AR211" s="201"/>
      <c r="AS211" s="200"/>
      <c r="AX211" s="188"/>
      <c r="AY211" s="306">
        <f>+AY167</f>
        <v>501217</v>
      </c>
    </row>
    <row r="212" spans="1:51" x14ac:dyDescent="0.25">
      <c r="A212" s="188" t="s">
        <v>56</v>
      </c>
      <c r="B212" s="217"/>
      <c r="C212" s="188">
        <v>1</v>
      </c>
      <c r="D212" s="188" t="s">
        <v>57</v>
      </c>
      <c r="E212" s="534">
        <f t="shared" ref="E212:E217" si="336">+AN212-AO212+AJ212-AK212+AF212-AG212+AB212-AC212+X212-Y212+T212-U212+P212-Q212+L212-M212+H212-I212</f>
        <v>-4.1212509648630995</v>
      </c>
      <c r="F212" s="504">
        <f t="shared" ref="F212:F217" si="337">((100*(1+AP212)*(1+AL212)*(1+AH212)*(1+AD212)*(1+Z212)*(1+V212)*(1+R212)*(1+N212)*(1+J212)-100)/100)</f>
        <v>-0.27968903339961243</v>
      </c>
      <c r="G212" s="217"/>
      <c r="H212" s="201">
        <f>VLOOKUP($A212,SP_1920,'2019_20'!$K$3,FALSE)</f>
        <v>10.641332218308111</v>
      </c>
      <c r="I212" s="201">
        <f>VLOOKUP($A212,SP_1920,'2019_20'!$C$3,FALSE)</f>
        <v>10.742047951565118</v>
      </c>
      <c r="J212" s="481">
        <f t="shared" ref="J212:J217" si="338">+H212/I212-1</f>
        <v>-9.3758409673019294E-3</v>
      </c>
      <c r="K212" s="415"/>
      <c r="L212" s="201">
        <f>VLOOKUP($A212,SP_201819,'2018_19'!$K$3,FALSE)</f>
        <v>10.742047951565118</v>
      </c>
      <c r="M212" s="201">
        <f>VLOOKUP($A212,SP_201819,'2018_19'!$C$3,FALSE)</f>
        <v>11.272123467759805</v>
      </c>
      <c r="N212" s="481">
        <f t="shared" ref="N212:N217" si="339">+L212/M212-1</f>
        <v>-4.7025346884355335E-2</v>
      </c>
      <c r="O212" s="211"/>
      <c r="P212" s="201">
        <f>VLOOKUP($A212,SP_1718,'2017_18'!$M$2,FALSE)</f>
        <v>11.272123467759805</v>
      </c>
      <c r="Q212" s="201">
        <f>VLOOKUP($A212,SP_1718,'2017_18'!$C$2,FALSE)</f>
        <v>11.616549308026524</v>
      </c>
      <c r="R212" s="481">
        <f t="shared" ref="R212:R217" si="340">+P212/Q212-1</f>
        <v>-2.9649582774872396E-2</v>
      </c>
      <c r="S212" s="211"/>
      <c r="T212" s="201">
        <f>VLOOKUP($D212,SP_1617,'2016_17'!$P$2,FALSE)</f>
        <v>11.616549308026524</v>
      </c>
      <c r="U212" s="201">
        <f>VLOOKUP($D212,SP_1617,'2016_17'!$G$2,FALSE)</f>
        <v>11.485825627798121</v>
      </c>
      <c r="V212" s="202">
        <f t="shared" ref="V212:V217" si="341">+T212/U212-1</f>
        <v>1.138130461531861E-2</v>
      </c>
      <c r="W212" s="211"/>
      <c r="X212" s="201">
        <f>VLOOKUP($AX212,SP_1516,'2015_16'!$AW$1,FALSE)</f>
        <v>11.789378303251292</v>
      </c>
      <c r="Y212" s="201">
        <f>VLOOKUP($AX212,SP_1516,'2015_16'!$Z$1,FALSE)</f>
        <v>12.59548964022574</v>
      </c>
      <c r="Z212" s="202">
        <f t="shared" ref="Z212:Z217" si="342">+X212/Y212-1</f>
        <v>-6.4000000000000057E-2</v>
      </c>
      <c r="AA212" s="201"/>
      <c r="AB212" s="201">
        <f>VLOOKUP($AX212,SP_1415,'2014_15'!$BG$1,FALSE)</f>
        <v>12.6138661033525</v>
      </c>
      <c r="AC212" s="201">
        <f>VLOOKUP($AX212,SP_1415,'2014_15'!$AC$1,FALSE)</f>
        <v>13.172750482130462</v>
      </c>
      <c r="AD212" s="202">
        <f t="shared" ref="AD212:AD217" si="343">+AB212/AC212-1</f>
        <v>-4.2427310798615614E-2</v>
      </c>
      <c r="AE212" s="201"/>
      <c r="AF212" s="201">
        <f>VLOOKUP($AX212,SP_1314,'2013-14'!$AU$1,FALSE)</f>
        <v>12.321138881957323</v>
      </c>
      <c r="AG212" s="201">
        <f>VLOOKUP($AX212,SP_1314,'2013-14'!$W$1,FALSE)</f>
        <v>12.269228889716667</v>
      </c>
      <c r="AH212" s="202">
        <f t="shared" ref="AH212:AH217" si="344">+AF212/AG212-1</f>
        <v>4.2309091066157212E-3</v>
      </c>
      <c r="AI212" s="201"/>
      <c r="AJ212" s="201">
        <f>VLOOKUP($AX212,SP_1213,'2012-13'!$AF$1,FALSE)</f>
        <v>12.068292889704665</v>
      </c>
      <c r="AK212" s="201">
        <f>VLOOKUP($AX212,SP_1213,'2012-13'!$R$1,FALSE)</f>
        <v>12.966007638555999</v>
      </c>
      <c r="AL212" s="202">
        <f t="shared" ref="AL212:AL217" si="345">+AJ212/AK212-1</f>
        <v>-6.9236018817532496E-2</v>
      </c>
      <c r="AM212" s="203"/>
      <c r="AN212" s="201">
        <f>VLOOKUP($AX212,SP_1112,'2011-12'!$AT$1,FALSE)</f>
        <v>13.746702151916999</v>
      </c>
      <c r="AO212" s="201">
        <f>VLOOKUP($AX212,SP_1112,'2011-12'!$AD$1,FALSE)</f>
        <v>14.812659234927001</v>
      </c>
      <c r="AP212" s="202">
        <f t="shared" ref="AP212:AP217" si="346">+AN212/AO212-1</f>
        <v>-7.1962573775852801E-2</v>
      </c>
      <c r="AQ212" s="188"/>
      <c r="AR212" s="201"/>
      <c r="AS212" s="200"/>
      <c r="AX212" s="188" t="s">
        <v>56</v>
      </c>
      <c r="AY212" s="306">
        <f>VLOOKUP(A212,PopulationsOtherdata!$G$4:$M$441,6,FALSE)</f>
        <v>96621</v>
      </c>
    </row>
    <row r="213" spans="1:51" x14ac:dyDescent="0.25">
      <c r="A213" s="188" t="s">
        <v>78</v>
      </c>
      <c r="B213" s="217"/>
      <c r="C213" s="188">
        <v>1</v>
      </c>
      <c r="D213" s="188" t="s">
        <v>79</v>
      </c>
      <c r="E213" s="534">
        <f t="shared" si="336"/>
        <v>-6.7265702549256989</v>
      </c>
      <c r="F213" s="504">
        <f t="shared" si="337"/>
        <v>-0.4222163568134451</v>
      </c>
      <c r="G213" s="217"/>
      <c r="H213" s="201">
        <f>VLOOKUP($A213,SP_1920,'2019_20'!$K$3,FALSE)</f>
        <v>9.1444370204746264</v>
      </c>
      <c r="I213" s="201">
        <f>VLOOKUP($A213,SP_1920,'2019_20'!$C$3,FALSE)</f>
        <v>9.3012567056401956</v>
      </c>
      <c r="J213" s="481">
        <f t="shared" si="338"/>
        <v>-1.686005344530217E-2</v>
      </c>
      <c r="K213" s="415"/>
      <c r="L213" s="201">
        <f>VLOOKUP($A213,SP_201819,'2018_19'!$K$3,FALSE)</f>
        <v>9.3012567056401956</v>
      </c>
      <c r="M213" s="201">
        <f>VLOOKUP($A213,SP_201819,'2018_19'!$C$3,FALSE)</f>
        <v>9.4976397322981612</v>
      </c>
      <c r="N213" s="481">
        <f t="shared" si="339"/>
        <v>-2.0677034736339306E-2</v>
      </c>
      <c r="O213" s="211"/>
      <c r="P213" s="201">
        <f>VLOOKUP($A213,SP_1718,'2017_18'!$M$2,FALSE)</f>
        <v>9.4976397322981612</v>
      </c>
      <c r="Q213" s="201">
        <f>VLOOKUP($A213,SP_1718,'2017_18'!$C$2,FALSE)</f>
        <v>10.066488409492198</v>
      </c>
      <c r="R213" s="481">
        <f t="shared" si="340"/>
        <v>-5.6509147386256453E-2</v>
      </c>
      <c r="S213" s="211"/>
      <c r="T213" s="201">
        <f>VLOOKUP($D213,SP_1617,'2016_17'!$P$2,FALSE)</f>
        <v>10.066488409492198</v>
      </c>
      <c r="U213" s="201">
        <f>VLOOKUP($D213,SP_1617,'2016_17'!$G$2,FALSE)</f>
        <v>10.715360363605642</v>
      </c>
      <c r="V213" s="202">
        <f t="shared" si="341"/>
        <v>-6.0555308649937301E-2</v>
      </c>
      <c r="W213" s="211"/>
      <c r="X213" s="201">
        <f>VLOOKUP($AX213,SP_1516,'2015_16'!$AW$1,FALSE)</f>
        <v>11.152020541854956</v>
      </c>
      <c r="Y213" s="201">
        <f>VLOOKUP($AX213,SP_1516,'2015_16'!$Z$1,FALSE)</f>
        <v>11.91455186095615</v>
      </c>
      <c r="Z213" s="202">
        <f t="shared" si="342"/>
        <v>-6.4000000000000057E-2</v>
      </c>
      <c r="AA213" s="201"/>
      <c r="AB213" s="201">
        <f>VLOOKUP($AX213,SP_1415,'2014_15'!$BG$1,FALSE)</f>
        <v>11.820429659515641</v>
      </c>
      <c r="AC213" s="201">
        <f>VLOOKUP($AX213,SP_1415,'2014_15'!$AC$1,FALSE)</f>
        <v>12.558104003337249</v>
      </c>
      <c r="AD213" s="202">
        <f t="shared" si="343"/>
        <v>-5.874090098517859E-2</v>
      </c>
      <c r="AE213" s="201"/>
      <c r="AF213" s="201">
        <f>VLOOKUP($AX213,SP_1314,'2013-14'!$AU$1,FALSE)</f>
        <v>12.021883087503118</v>
      </c>
      <c r="AG213" s="201">
        <f>VLOOKUP($AX213,SP_1314,'2013-14'!$W$1,FALSE)</f>
        <v>13.181889350332366</v>
      </c>
      <c r="AH213" s="202">
        <f t="shared" si="344"/>
        <v>-8.7999999999999967E-2</v>
      </c>
      <c r="AI213" s="201"/>
      <c r="AJ213" s="201">
        <f>VLOOKUP($AX213,SP_1213,'2012-13'!$AF$1,FALSE)</f>
        <v>13.037748350313366</v>
      </c>
      <c r="AK213" s="201">
        <f>VLOOKUP($AX213,SP_1213,'2012-13'!$R$1,FALSE)</f>
        <v>14.261508442595066</v>
      </c>
      <c r="AL213" s="202">
        <f t="shared" si="345"/>
        <v>-8.5808601327660106E-2</v>
      </c>
      <c r="AM213" s="203"/>
      <c r="AN213" s="201">
        <f>VLOOKUP($AX213,SP_1112,'2011-12'!$AT$1,FALSE)</f>
        <v>14.973107989886064</v>
      </c>
      <c r="AO213" s="201">
        <f>VLOOKUP($AX213,SP_1112,'2011-12'!$AD$1,FALSE)</f>
        <v>16.244782883646998</v>
      </c>
      <c r="AP213" s="202">
        <f t="shared" si="346"/>
        <v>-7.8282049250475438E-2</v>
      </c>
      <c r="AQ213" s="188"/>
      <c r="AR213" s="201"/>
      <c r="AS213" s="200"/>
      <c r="AX213" s="188" t="s">
        <v>78</v>
      </c>
      <c r="AY213" s="306">
        <f>VLOOKUP(A213,PopulationsOtherdata!$G$4:$M$441,6,FALSE)</f>
        <v>69155</v>
      </c>
    </row>
    <row r="214" spans="1:51" x14ac:dyDescent="0.25">
      <c r="A214" s="188" t="s">
        <v>160</v>
      </c>
      <c r="B214" s="217"/>
      <c r="C214" s="188">
        <v>1</v>
      </c>
      <c r="D214" s="188" t="s">
        <v>161</v>
      </c>
      <c r="E214" s="534">
        <f t="shared" si="336"/>
        <v>-3.4401692740350018</v>
      </c>
      <c r="F214" s="504">
        <f t="shared" si="337"/>
        <v>-0.2194789455110211</v>
      </c>
      <c r="G214" s="217"/>
      <c r="H214" s="201">
        <f>VLOOKUP($A214,SP_1920,'2019_20'!$K$3,FALSE)</f>
        <v>12.022110082559783</v>
      </c>
      <c r="I214" s="201">
        <f>VLOOKUP($A214,SP_1920,'2019_20'!$C$3,FALSE)</f>
        <v>12.15923152160487</v>
      </c>
      <c r="J214" s="481">
        <f t="shared" si="338"/>
        <v>-1.1277146816511041E-2</v>
      </c>
      <c r="K214" s="415"/>
      <c r="L214" s="201">
        <f>VLOOKUP($A214,SP_201819,'2018_19'!$K$3,FALSE)</f>
        <v>12.15923152160487</v>
      </c>
      <c r="M214" s="201">
        <f>VLOOKUP($A214,SP_201819,'2018_19'!$C$3,FALSE)</f>
        <v>12.756087964550893</v>
      </c>
      <c r="N214" s="481">
        <f t="shared" si="339"/>
        <v>-4.6789928432971362E-2</v>
      </c>
      <c r="O214" s="211"/>
      <c r="P214" s="201">
        <f>VLOOKUP($A214,SP_1718,'2017_18'!$M$2,FALSE)</f>
        <v>12.756087964550893</v>
      </c>
      <c r="Q214" s="201">
        <f>VLOOKUP($A214,SP_1718,'2017_18'!$C$2,FALSE)</f>
        <v>13.355181114398807</v>
      </c>
      <c r="R214" s="481">
        <f t="shared" si="340"/>
        <v>-4.485848186678687E-2</v>
      </c>
      <c r="S214" s="211"/>
      <c r="T214" s="201">
        <f>VLOOKUP($D214,SP_1617,'2016_17'!$P$2,FALSE)</f>
        <v>13.355181114398807</v>
      </c>
      <c r="U214" s="201">
        <f>VLOOKUP($D214,SP_1617,'2016_17'!$G$2,FALSE)</f>
        <v>13.35166224836971</v>
      </c>
      <c r="V214" s="202">
        <f t="shared" si="341"/>
        <v>2.6355265461619481E-4</v>
      </c>
      <c r="W214" s="211"/>
      <c r="X214" s="201">
        <f>VLOOKUP($AX214,SP_1516,'2015_16'!$AW$1,FALSE)</f>
        <v>13.838530333821454</v>
      </c>
      <c r="Y214" s="201">
        <f>VLOOKUP($AX214,SP_1516,'2015_16'!$Z$1,FALSE)</f>
        <v>14.457211988269712</v>
      </c>
      <c r="Z214" s="202">
        <f t="shared" si="342"/>
        <v>-4.2793980952222532E-2</v>
      </c>
      <c r="AA214" s="201"/>
      <c r="AB214" s="201">
        <f>VLOOKUP($AX214,SP_1415,'2014_15'!$BG$1,FALSE)</f>
        <v>14.504903743163963</v>
      </c>
      <c r="AC214" s="201">
        <f>VLOOKUP($AX214,SP_1415,'2014_15'!$AC$1,FALSE)</f>
        <v>15.115879170115246</v>
      </c>
      <c r="AD214" s="202">
        <f t="shared" si="343"/>
        <v>-4.0419443690659307E-2</v>
      </c>
      <c r="AE214" s="201"/>
      <c r="AF214" s="201">
        <f>VLOOKUP($AX214,SP_1314,'2013-14'!$AU$1,FALSE)</f>
        <v>14.308528622465463</v>
      </c>
      <c r="AG214" s="201">
        <f>VLOOKUP($AX214,SP_1314,'2013-14'!$W$1,FALSE)</f>
        <v>14.158208369426665</v>
      </c>
      <c r="AH214" s="202">
        <f t="shared" si="344"/>
        <v>1.0617180445189778E-2</v>
      </c>
      <c r="AI214" s="201"/>
      <c r="AJ214" s="201">
        <f>VLOOKUP($AX214,SP_1213,'2012-13'!$AF$1,FALSE)</f>
        <v>13.934253369449667</v>
      </c>
      <c r="AK214" s="201">
        <f>VLOOKUP($AX214,SP_1213,'2012-13'!$R$1,FALSE)</f>
        <v>14.156437645316</v>
      </c>
      <c r="AL214" s="202">
        <f t="shared" si="345"/>
        <v>-1.5694928444081269E-2</v>
      </c>
      <c r="AM214" s="203"/>
      <c r="AN214" s="201">
        <f>VLOOKUP($AX214,SP_1112,'2011-12'!$AT$1,FALSE)</f>
        <v>14.967525309001001</v>
      </c>
      <c r="AO214" s="201">
        <f>VLOOKUP($AX214,SP_1112,'2011-12'!$AD$1,FALSE)</f>
        <v>15.776621312999</v>
      </c>
      <c r="AP214" s="202">
        <f t="shared" si="346"/>
        <v>-5.1284491650398611E-2</v>
      </c>
      <c r="AQ214" s="188"/>
      <c r="AR214" s="201"/>
      <c r="AS214" s="200"/>
      <c r="AX214" s="188" t="s">
        <v>160</v>
      </c>
      <c r="AY214" s="306">
        <f>VLOOKUP(A214,PopulationsOtherdata!$G$4:$M$441,6,FALSE)</f>
        <v>108144</v>
      </c>
    </row>
    <row r="215" spans="1:51" x14ac:dyDescent="0.25">
      <c r="A215" s="188" t="s">
        <v>196</v>
      </c>
      <c r="B215" s="217"/>
      <c r="C215" s="188">
        <v>1</v>
      </c>
      <c r="D215" s="188" t="s">
        <v>197</v>
      </c>
      <c r="E215" s="534">
        <f t="shared" si="336"/>
        <v>-4.4611009242900028</v>
      </c>
      <c r="F215" s="504">
        <f t="shared" si="337"/>
        <v>-0.37520129566764859</v>
      </c>
      <c r="G215" s="217"/>
      <c r="H215" s="201">
        <f>VLOOKUP($A215,SP_1920,'2019_20'!$K$3,FALSE)</f>
        <v>7.4261915281854733</v>
      </c>
      <c r="I215" s="201">
        <f>VLOOKUP($A215,SP_1920,'2019_20'!$C$3,FALSE)</f>
        <v>7.5443962583625739</v>
      </c>
      <c r="J215" s="481">
        <f t="shared" si="338"/>
        <v>-1.5667884629744444E-2</v>
      </c>
      <c r="K215" s="415"/>
      <c r="L215" s="201">
        <f>VLOOKUP($A215,SP_201819,'2018_19'!$K$3,FALSE)</f>
        <v>7.5443962583625739</v>
      </c>
      <c r="M215" s="201">
        <f>VLOOKUP($A215,SP_201819,'2018_19'!$C$3,FALSE)</f>
        <v>7.7997848242745169</v>
      </c>
      <c r="N215" s="481">
        <f t="shared" si="339"/>
        <v>-3.2743027104686462E-2</v>
      </c>
      <c r="O215" s="211"/>
      <c r="P215" s="201">
        <f>VLOOKUP($A215,SP_1718,'2017_18'!$M$2,FALSE)</f>
        <v>7.7997848242745169</v>
      </c>
      <c r="Q215" s="201">
        <f>VLOOKUP($A215,SP_1718,'2017_18'!$C$2,FALSE)</f>
        <v>8.1306605403317498</v>
      </c>
      <c r="R215" s="481">
        <f t="shared" si="340"/>
        <v>-4.0694813713589406E-2</v>
      </c>
      <c r="S215" s="211"/>
      <c r="T215" s="201">
        <f>VLOOKUP($D215,SP_1617,'2016_17'!$P$2,FALSE)</f>
        <v>8.1306605403317498</v>
      </c>
      <c r="U215" s="201">
        <f>VLOOKUP($D215,SP_1617,'2016_17'!$G$2,FALSE)</f>
        <v>8.4580193625510418</v>
      </c>
      <c r="V215" s="202">
        <f t="shared" si="341"/>
        <v>-3.8703957532742805E-2</v>
      </c>
      <c r="W215" s="211"/>
      <c r="X215" s="201">
        <f>VLOOKUP($AX215,SP_1516,'2015_16'!$AW$1,FALSE)</f>
        <v>8.7645674279109436</v>
      </c>
      <c r="Y215" s="201">
        <f>VLOOKUP($AX215,SP_1516,'2015_16'!$Z$1,FALSE)</f>
        <v>9.363854089648445</v>
      </c>
      <c r="Z215" s="202">
        <f t="shared" si="342"/>
        <v>-6.4000000000000057E-2</v>
      </c>
      <c r="AA215" s="201"/>
      <c r="AB215" s="201">
        <f>VLOOKUP($AX215,SP_1415,'2014_15'!$BG$1,FALSE)</f>
        <v>9.3837329928791959</v>
      </c>
      <c r="AC215" s="201">
        <f>VLOOKUP($AX215,SP_1415,'2014_15'!$AC$1,FALSE)</f>
        <v>9.8191073313859949</v>
      </c>
      <c r="AD215" s="202">
        <f t="shared" si="343"/>
        <v>-4.4339502952081999E-2</v>
      </c>
      <c r="AE215" s="201"/>
      <c r="AF215" s="201">
        <f>VLOOKUP($AX215,SP_1314,'2013-14'!$AU$1,FALSE)</f>
        <v>9.1868684570738672</v>
      </c>
      <c r="AG215" s="201">
        <f>VLOOKUP($AX215,SP_1314,'2013-14'!$W$1,FALSE)</f>
        <v>9.6380348217627425</v>
      </c>
      <c r="AH215" s="202">
        <f t="shared" si="344"/>
        <v>-4.6811032853931844E-2</v>
      </c>
      <c r="AI215" s="201"/>
      <c r="AJ215" s="201">
        <f>VLOOKUP($AX215,SP_1213,'2012-13'!$AF$1,FALSE)</f>
        <v>9.5194448217707439</v>
      </c>
      <c r="AK215" s="201">
        <f>VLOOKUP($AX215,SP_1213,'2012-13'!$R$1,FALSE)</f>
        <v>10.416282712955251</v>
      </c>
      <c r="AL215" s="202">
        <f t="shared" si="345"/>
        <v>-8.6099611147176791E-2</v>
      </c>
      <c r="AM215" s="203"/>
      <c r="AN215" s="201">
        <f>VLOOKUP($AX215,SP_1112,'2011-12'!$AT$1,FALSE)</f>
        <v>11.016753913997249</v>
      </c>
      <c r="AO215" s="201">
        <f>VLOOKUP($AX215,SP_1112,'2011-12'!$AD$1,FALSE)</f>
        <v>12.063361747804001</v>
      </c>
      <c r="AP215" s="202">
        <f t="shared" si="346"/>
        <v>-8.6759218175420649E-2</v>
      </c>
      <c r="AQ215" s="188"/>
      <c r="AR215" s="201"/>
      <c r="AS215" s="200"/>
      <c r="AX215" s="188" t="s">
        <v>196</v>
      </c>
      <c r="AY215" s="306">
        <f>VLOOKUP(A215,PopulationsOtherdata!$G$4:$M$441,6,FALSE)</f>
        <v>70771</v>
      </c>
    </row>
    <row r="216" spans="1:51" x14ac:dyDescent="0.25">
      <c r="A216" s="188" t="s">
        <v>276</v>
      </c>
      <c r="B216" s="217"/>
      <c r="C216" s="188">
        <v>1</v>
      </c>
      <c r="D216" s="188" t="s">
        <v>277</v>
      </c>
      <c r="E216" s="534">
        <f t="shared" si="336"/>
        <v>-1.5071126572027262</v>
      </c>
      <c r="F216" s="504">
        <f t="shared" si="337"/>
        <v>-0.17975353135039257</v>
      </c>
      <c r="G216" s="217"/>
      <c r="H216" s="201">
        <f>VLOOKUP($A216,SP_1920,'2019_20'!$K$3,FALSE)</f>
        <v>6.9353075063783436</v>
      </c>
      <c r="I216" s="201">
        <f>VLOOKUP($A216,SP_1920,'2019_20'!$C$3,FALSE)</f>
        <v>6.8956917823471349</v>
      </c>
      <c r="J216" s="481">
        <f t="shared" si="338"/>
        <v>5.7449963370788115E-3</v>
      </c>
      <c r="K216" s="415"/>
      <c r="L216" s="201">
        <f>VLOOKUP($A216,SP_201819,'2018_19'!$K$3,FALSE)</f>
        <v>6.8956917823471349</v>
      </c>
      <c r="M216" s="201">
        <f>VLOOKUP($A216,SP_201819,'2018_19'!$C$3,FALSE)</f>
        <v>7.3062296058473368</v>
      </c>
      <c r="N216" s="481">
        <f t="shared" si="339"/>
        <v>-5.619010702478322E-2</v>
      </c>
      <c r="O216" s="211"/>
      <c r="P216" s="201">
        <f>VLOOKUP($A216,SP_1718,'2017_18'!$M$2,FALSE)</f>
        <v>7.3062296058473368</v>
      </c>
      <c r="Q216" s="201">
        <f>VLOOKUP($A216,SP_1718,'2017_18'!$C$2,FALSE)</f>
        <v>7.6798555377098081</v>
      </c>
      <c r="R216" s="481">
        <f t="shared" si="340"/>
        <v>-4.8650124996217015E-2</v>
      </c>
      <c r="S216" s="211"/>
      <c r="T216" s="201">
        <f>VLOOKUP($D216,SP_1617,'2016_17'!$P$2,FALSE)</f>
        <v>7.6798555377098081</v>
      </c>
      <c r="U216" s="201">
        <f>VLOOKUP($D216,SP_1617,'2016_17'!$G$2,FALSE)</f>
        <v>7.216920828028802</v>
      </c>
      <c r="V216" s="202">
        <f t="shared" si="341"/>
        <v>6.4145737595329821E-2</v>
      </c>
      <c r="W216" s="211"/>
      <c r="X216" s="201">
        <f>VLOOKUP($AX216,SP_1516,'2015_16'!$AW$1,FALSE)</f>
        <v>7.3329754123601125</v>
      </c>
      <c r="Y216" s="201">
        <f>VLOOKUP($AX216,SP_1516,'2015_16'!$Z$1,FALSE)</f>
        <v>7.7132978749117136</v>
      </c>
      <c r="Z216" s="202">
        <f t="shared" si="342"/>
        <v>-4.9307373929981191E-2</v>
      </c>
      <c r="AA216" s="201"/>
      <c r="AB216" s="201">
        <f>VLOOKUP($AX216,SP_1415,'2014_15'!$BG$1,FALSE)</f>
        <v>7.6728950508768765</v>
      </c>
      <c r="AC216" s="201">
        <f>VLOOKUP($AX216,SP_1415,'2014_15'!$AC$1,FALSE)</f>
        <v>7.8261195705299595</v>
      </c>
      <c r="AD216" s="202">
        <f t="shared" si="343"/>
        <v>-1.9578607031518591E-2</v>
      </c>
      <c r="AE216" s="201"/>
      <c r="AF216" s="201">
        <f>VLOOKUP($AX216,SP_1314,'2013-14'!$AU$1,FALSE)</f>
        <v>7.4474259471784148</v>
      </c>
      <c r="AG216" s="201">
        <f>VLOOKUP($AX216,SP_1314,'2013-14'!$W$1,FALSE)</f>
        <v>7.4074777069028883</v>
      </c>
      <c r="AH216" s="202">
        <f t="shared" si="344"/>
        <v>5.3929612556646855E-3</v>
      </c>
      <c r="AI216" s="201"/>
      <c r="AJ216" s="201">
        <f>VLOOKUP($AX216,SP_1213,'2012-13'!$AF$1,FALSE)</f>
        <v>7.3049907069368887</v>
      </c>
      <c r="AK216" s="201">
        <f>VLOOKUP($AX216,SP_1213,'2012-13'!$R$1,FALSE)</f>
        <v>7.5707415893140002</v>
      </c>
      <c r="AL216" s="202">
        <f t="shared" si="345"/>
        <v>-3.5102358103493492E-2</v>
      </c>
      <c r="AM216" s="203"/>
      <c r="AN216" s="201">
        <f>VLOOKUP($AX216,SP_1112,'2011-12'!$AT$1,FALSE)</f>
        <v>7.8542718974070009</v>
      </c>
      <c r="AO216" s="201">
        <f>VLOOKUP($AX216,SP_1112,'2011-12'!$AD$1,FALSE)</f>
        <v>8.3204216086529996</v>
      </c>
      <c r="AP216" s="202">
        <f t="shared" si="346"/>
        <v>-5.6024770518986244E-2</v>
      </c>
      <c r="AQ216" s="188"/>
      <c r="AR216" s="201"/>
      <c r="AS216" s="200"/>
      <c r="AX216" s="188" t="s">
        <v>276</v>
      </c>
      <c r="AY216" s="306">
        <f>VLOOKUP(A216,PopulationsOtherdata!$G$4:$M$441,6,FALSE)</f>
        <v>52758</v>
      </c>
    </row>
    <row r="217" spans="1:51" x14ac:dyDescent="0.25">
      <c r="A217" s="188" t="s">
        <v>626</v>
      </c>
      <c r="B217" s="217"/>
      <c r="C217" s="188">
        <v>1</v>
      </c>
      <c r="D217" s="188" t="s">
        <v>627</v>
      </c>
      <c r="E217" s="534">
        <f t="shared" si="336"/>
        <v>-3.1232998749324832</v>
      </c>
      <c r="F217" s="504">
        <f t="shared" si="337"/>
        <v>-0.21200646214840602</v>
      </c>
      <c r="G217" s="217"/>
      <c r="H217" s="201">
        <f>VLOOKUP($A217,SP_1920,'2019_20'!$K$3,FALSE)</f>
        <v>11.683948105069783</v>
      </c>
      <c r="I217" s="201">
        <f>VLOOKUP($A217,SP_1920,'2019_20'!$C$3,FALSE)</f>
        <v>11.893066465187461</v>
      </c>
      <c r="J217" s="481">
        <f t="shared" si="338"/>
        <v>-1.7583216299160043E-2</v>
      </c>
      <c r="K217" s="415"/>
      <c r="L217" s="201">
        <f>VLOOKUP($A217,SP_201819,'2018_19'!$K$3,FALSE)</f>
        <v>11.893066465187461</v>
      </c>
      <c r="M217" s="201">
        <f>VLOOKUP($A217,SP_201819,'2018_19'!$C$3,FALSE)</f>
        <v>12.2636204616234</v>
      </c>
      <c r="N217" s="481">
        <f t="shared" si="339"/>
        <v>-3.0215709756797771E-2</v>
      </c>
      <c r="O217" s="211"/>
      <c r="P217" s="201">
        <f>VLOOKUP($A217,SP_1718,'2017_18'!$M$2,FALSE)</f>
        <v>12.2636204616234</v>
      </c>
      <c r="Q217" s="201">
        <f>VLOOKUP($A217,SP_1718,'2017_18'!$C$2,FALSE)</f>
        <v>12.52295828513118</v>
      </c>
      <c r="R217" s="481">
        <f t="shared" si="340"/>
        <v>-2.0708990448023656E-2</v>
      </c>
      <c r="S217" s="211"/>
      <c r="T217" s="201">
        <f>VLOOKUP($D217,SP_1617,'2016_17'!$P$2,FALSE)</f>
        <v>12.52295828513118</v>
      </c>
      <c r="U217" s="201">
        <f>VLOOKUP($D217,SP_1617,'2016_17'!$G$2,FALSE)</f>
        <v>12.437271872555637</v>
      </c>
      <c r="V217" s="202">
        <f t="shared" si="341"/>
        <v>6.889486171370196E-3</v>
      </c>
      <c r="W217" s="211"/>
      <c r="X217" s="201">
        <f>VLOOKUP($AX217,SP_1516,'2015_16'!$AW$1,FALSE)</f>
        <v>12.708804924069433</v>
      </c>
      <c r="Y217" s="201">
        <f>VLOOKUP($AX217,SP_1516,'2015_16'!$Z$1,FALSE)</f>
        <v>12.9542462750449</v>
      </c>
      <c r="Z217" s="202">
        <f t="shared" si="342"/>
        <v>-1.8946787467541526E-2</v>
      </c>
      <c r="AA217" s="201"/>
      <c r="AB217" s="201">
        <f>VLOOKUP($AX217,SP_1415,'2014_15'!$BG$1,FALSE)</f>
        <v>12.985965059600563</v>
      </c>
      <c r="AC217" s="201">
        <f>VLOOKUP($AX217,SP_1415,'2014_15'!$AC$1,FALSE)</f>
        <v>13.369047921869168</v>
      </c>
      <c r="AD217" s="202">
        <f t="shared" si="343"/>
        <v>-2.8654460998823739E-2</v>
      </c>
      <c r="AE217" s="201"/>
      <c r="AF217" s="201">
        <f>VLOOKUP($AX217,SP_1314,'2013-14'!$AU$1,FALSE)</f>
        <v>12.720177705706442</v>
      </c>
      <c r="AG217" s="201">
        <f>VLOOKUP($AX217,SP_1314,'2013-14'!$W$1,FALSE)</f>
        <v>13.058310644487445</v>
      </c>
      <c r="AH217" s="202">
        <f t="shared" si="344"/>
        <v>-2.5894079868879927E-2</v>
      </c>
      <c r="AI217" s="201"/>
      <c r="AJ217" s="201">
        <f>VLOOKUP($AX217,SP_1213,'2012-13'!$AF$1,FALSE)</f>
        <v>12.878258644485443</v>
      </c>
      <c r="AK217" s="201">
        <f>VLOOKUP($AX217,SP_1213,'2012-13'!$R$1,FALSE)</f>
        <v>13.516226928366001</v>
      </c>
      <c r="AL217" s="202">
        <f t="shared" si="345"/>
        <v>-4.7200175556514012E-2</v>
      </c>
      <c r="AM217" s="203"/>
      <c r="AN217" s="201">
        <f>VLOOKUP($AX217,SP_1112,'2011-12'!$AT$1,FALSE)</f>
        <v>14.062291266756002</v>
      </c>
      <c r="AO217" s="201">
        <f>VLOOKUP($AX217,SP_1112,'2011-12'!$AD$1,FALSE)</f>
        <v>14.827641938296999</v>
      </c>
      <c r="AP217" s="202">
        <f t="shared" si="346"/>
        <v>-5.1616479189738218E-2</v>
      </c>
      <c r="AQ217" s="188"/>
      <c r="AR217" s="201"/>
      <c r="AS217" s="200"/>
      <c r="AX217" s="188" t="s">
        <v>626</v>
      </c>
      <c r="AY217" s="306">
        <f>VLOOKUP(A217,PopulationsOtherdata!$G$4:$M$441,6,FALSE)</f>
        <v>103768</v>
      </c>
    </row>
    <row r="218" spans="1:51" x14ac:dyDescent="0.25">
      <c r="A218" s="188"/>
      <c r="B218" s="217"/>
      <c r="C218" s="188"/>
      <c r="D218" s="188"/>
      <c r="E218" s="315"/>
      <c r="F218" s="214"/>
      <c r="G218" s="217"/>
      <c r="H218" s="201"/>
      <c r="I218" s="201"/>
      <c r="J218" s="481"/>
      <c r="K218" s="214"/>
      <c r="L218" s="201"/>
      <c r="M218" s="201"/>
      <c r="N218" s="481"/>
      <c r="O218" s="211"/>
      <c r="P218" s="201"/>
      <c r="Q218" s="201"/>
      <c r="R218" s="481"/>
      <c r="S218" s="211"/>
      <c r="T218" s="201"/>
      <c r="U218" s="201"/>
      <c r="V218" s="202"/>
      <c r="W218" s="211"/>
      <c r="X218" s="201"/>
      <c r="Y218" s="201"/>
      <c r="Z218" s="202"/>
      <c r="AA218" s="201"/>
      <c r="AB218" s="201"/>
      <c r="AC218" s="201"/>
      <c r="AD218" s="202"/>
      <c r="AE218" s="201"/>
      <c r="AF218" s="201"/>
      <c r="AG218" s="201"/>
      <c r="AH218" s="202"/>
      <c r="AI218" s="201"/>
      <c r="AJ218" s="201"/>
      <c r="AK218" s="201"/>
      <c r="AL218" s="202"/>
      <c r="AM218" s="203"/>
      <c r="AN218" s="201"/>
      <c r="AO218" s="201"/>
      <c r="AP218" s="202"/>
      <c r="AQ218" s="188"/>
      <c r="AR218" s="201"/>
      <c r="AS218" s="200"/>
      <c r="AX218" s="188"/>
      <c r="AY218" s="188"/>
    </row>
    <row r="219" spans="1:51" x14ac:dyDescent="0.25">
      <c r="A219" s="188"/>
      <c r="B219" s="217">
        <v>1</v>
      </c>
      <c r="C219" s="188"/>
      <c r="D219" s="188" t="s">
        <v>959</v>
      </c>
      <c r="E219" s="315"/>
      <c r="F219" s="214"/>
      <c r="G219" s="217"/>
      <c r="H219" s="201"/>
      <c r="I219" s="201"/>
      <c r="J219" s="481"/>
      <c r="K219" s="214"/>
      <c r="L219" s="201"/>
      <c r="M219" s="201"/>
      <c r="N219" s="481"/>
      <c r="O219" s="211"/>
      <c r="P219" s="201"/>
      <c r="Q219" s="201"/>
      <c r="R219" s="481"/>
      <c r="S219" s="211"/>
      <c r="T219" s="201"/>
      <c r="U219" s="201"/>
      <c r="V219" s="202"/>
      <c r="W219" s="211"/>
      <c r="X219" s="201"/>
      <c r="Y219" s="201"/>
      <c r="Z219" s="202"/>
      <c r="AA219" s="201"/>
      <c r="AB219" s="201"/>
      <c r="AC219" s="201"/>
      <c r="AD219" s="202"/>
      <c r="AE219" s="201"/>
      <c r="AF219" s="201"/>
      <c r="AG219" s="201"/>
      <c r="AH219" s="202"/>
      <c r="AI219" s="201"/>
      <c r="AJ219" s="201"/>
      <c r="AK219" s="201"/>
      <c r="AL219" s="202"/>
      <c r="AM219" s="203"/>
      <c r="AN219" s="201"/>
      <c r="AO219" s="201"/>
      <c r="AP219" s="202"/>
      <c r="AQ219" s="188"/>
      <c r="AR219" s="201"/>
      <c r="AS219" s="200"/>
      <c r="AX219" s="188"/>
      <c r="AY219" s="314">
        <f>+AY168</f>
        <v>778998</v>
      </c>
    </row>
    <row r="220" spans="1:51" x14ac:dyDescent="0.25">
      <c r="A220" s="188" t="s">
        <v>58</v>
      </c>
      <c r="B220" s="217"/>
      <c r="C220" s="188">
        <v>1</v>
      </c>
      <c r="D220" s="188" t="s">
        <v>59</v>
      </c>
      <c r="E220" s="534">
        <f t="shared" ref="E220:E227" si="347">+AN220-AO220+AJ220-AK220+AF220-AG220+AB220-AC220+X220-Y220+T220-U220+P220-Q220+L220-M220+H220-I220</f>
        <v>-4.5537488107182789</v>
      </c>
      <c r="F220" s="504">
        <f t="shared" ref="F220:F227" si="348">((100*(1+AP220)*(1+AL220)*(1+AH220)*(1+AD220)*(1+Z220)*(1+V220)*(1+R220)*(1+N220)*(1+J220)-100)/100)</f>
        <v>-0.29330028830409094</v>
      </c>
      <c r="G220" s="217"/>
      <c r="H220" s="201">
        <f>VLOOKUP($A220,SP_1920,'2019_20'!$K$3,FALSE)</f>
        <v>10.897110757256451</v>
      </c>
      <c r="I220" s="201">
        <f>VLOOKUP($A220,SP_1920,'2019_20'!$C$3,FALSE)</f>
        <v>11.03093125184345</v>
      </c>
      <c r="J220" s="481">
        <f t="shared" ref="J220:J227" si="349">+H220/I220-1</f>
        <v>-1.2131386873128758E-2</v>
      </c>
      <c r="K220" s="415"/>
      <c r="L220" s="201">
        <f>VLOOKUP($A220,SP_201819,'2018_19'!$K$3,FALSE)</f>
        <v>11.03093125184345</v>
      </c>
      <c r="M220" s="201">
        <f>VLOOKUP($A220,SP_201819,'2018_19'!$C$3,FALSE)</f>
        <v>11.475669651089722</v>
      </c>
      <c r="N220" s="481">
        <f t="shared" ref="N220:N227" si="350">+L220/M220-1</f>
        <v>-3.8754897340918193E-2</v>
      </c>
      <c r="O220" s="211"/>
      <c r="P220" s="201">
        <f>VLOOKUP($A220,SP_1718,'2017_18'!$M$2,FALSE)</f>
        <v>11.475669651089722</v>
      </c>
      <c r="Q220" s="201">
        <f>VLOOKUP($A220,SP_1718,'2017_18'!$C$2,FALSE)</f>
        <v>12.007004614084714</v>
      </c>
      <c r="R220" s="481">
        <f t="shared" ref="R220:R227" si="351">+P220/Q220-1</f>
        <v>-4.4252082852680341E-2</v>
      </c>
      <c r="S220" s="211"/>
      <c r="T220" s="201">
        <f>VLOOKUP($D220,SP_1617,'2016_17'!$P$2,FALSE)</f>
        <v>12.007004614084714</v>
      </c>
      <c r="U220" s="201">
        <f>VLOOKUP($D220,SP_1617,'2016_17'!$G$2,FALSE)</f>
        <v>12.391853278834205</v>
      </c>
      <c r="V220" s="202">
        <f t="shared" ref="V220:V225" si="352">+T220/U220-1</f>
        <v>-3.1056586621052706E-2</v>
      </c>
      <c r="W220" s="211"/>
      <c r="X220" s="201">
        <f>VLOOKUP($AX220,SP_1516,'2015_16'!$AW$1,FALSE)</f>
        <v>12.833930147840707</v>
      </c>
      <c r="Y220" s="201">
        <f>VLOOKUP($AX220,SP_1516,'2015_16'!$Z$1,FALSE)</f>
        <v>13.538047589855443</v>
      </c>
      <c r="Z220" s="202">
        <f t="shared" ref="Z220:Z225" si="353">+X220/Y220-1</f>
        <v>-5.2010264947093043E-2</v>
      </c>
      <c r="AA220" s="201"/>
      <c r="AB220" s="201">
        <f>VLOOKUP($AX220,SP_1415,'2014_15'!$BG$1,FALSE)</f>
        <v>13.499424094748575</v>
      </c>
      <c r="AC220" s="201">
        <f>VLOOKUP($AX220,SP_1415,'2014_15'!$AC$1,FALSE)</f>
        <v>14.191337263783906</v>
      </c>
      <c r="AD220" s="202">
        <f t="shared" ref="AD220:AD225" si="354">+AB220/AC220-1</f>
        <v>-4.8756023211504074E-2</v>
      </c>
      <c r="AE220" s="201"/>
      <c r="AF220" s="201">
        <f>VLOOKUP($AX220,SP_1314,'2013-14'!$AU$1,FALSE)</f>
        <v>13.341293380874546</v>
      </c>
      <c r="AG220" s="201">
        <f>VLOOKUP($AX220,SP_1314,'2013-14'!$W$1,FALSE)</f>
        <v>13.521138664399778</v>
      </c>
      <c r="AH220" s="202">
        <f t="shared" ref="AH220:AH225" si="355">+AF220/AG220-1</f>
        <v>-1.330104571730728E-2</v>
      </c>
      <c r="AI220" s="201"/>
      <c r="AJ220" s="201">
        <f>VLOOKUP($AX220,SP_1213,'2012-13'!$AF$1,FALSE)</f>
        <v>13.291473664411777</v>
      </c>
      <c r="AK220" s="201">
        <f>VLOOKUP($AX220,SP_1213,'2012-13'!$R$1,FALSE)</f>
        <v>13.845118064503</v>
      </c>
      <c r="AL220" s="202">
        <f t="shared" ref="AL220:AL225" si="356">+AJ220/AK220-1</f>
        <v>-3.9988420287342397E-2</v>
      </c>
      <c r="AM220" s="203"/>
      <c r="AN220" s="201">
        <f>VLOOKUP($AX220,SP_1112,'2011-12'!$AT$1,FALSE)</f>
        <v>14.774629065201999</v>
      </c>
      <c r="AO220" s="201">
        <f>VLOOKUP($AX220,SP_1112,'2011-12'!$AD$1,FALSE)</f>
        <v>15.704115059676003</v>
      </c>
      <c r="AP220" s="202">
        <f t="shared" ref="AP220:AP225" si="357">+AN220/AO220-1</f>
        <v>-5.9187416224469547E-2</v>
      </c>
      <c r="AQ220" s="188"/>
      <c r="AR220" s="201"/>
      <c r="AS220" s="200"/>
      <c r="AX220" s="188" t="s">
        <v>58</v>
      </c>
      <c r="AY220" s="306">
        <f>VLOOKUP(A220,PopulationsOtherdata!$G$4:$M$441,6,FALSE)</f>
        <v>123961</v>
      </c>
    </row>
    <row r="221" spans="1:51" x14ac:dyDescent="0.25">
      <c r="A221" s="188" t="s">
        <v>104</v>
      </c>
      <c r="B221" s="217"/>
      <c r="C221" s="188">
        <v>1</v>
      </c>
      <c r="D221" s="188" t="s">
        <v>105</v>
      </c>
      <c r="E221" s="534">
        <f t="shared" si="347"/>
        <v>-5.4768074878927564</v>
      </c>
      <c r="F221" s="504">
        <f t="shared" si="348"/>
        <v>-0.38892861080548941</v>
      </c>
      <c r="G221" s="217"/>
      <c r="H221" s="201">
        <f>VLOOKUP($A221,SP_1920,'2019_20'!$K$3,FALSE)</f>
        <v>8.8332889457803532</v>
      </c>
      <c r="I221" s="201">
        <f>VLOOKUP($A221,SP_1920,'2019_20'!$C$3,FALSE)</f>
        <v>8.9722073514216838</v>
      </c>
      <c r="J221" s="481">
        <f t="shared" si="349"/>
        <v>-1.5483191616087466E-2</v>
      </c>
      <c r="K221" s="415"/>
      <c r="L221" s="201">
        <f>VLOOKUP($A221,SP_201819,'2018_19'!$K$3,FALSE)</f>
        <v>8.9722073514216838</v>
      </c>
      <c r="M221" s="201">
        <f>VLOOKUP($A221,SP_201819,'2018_19'!$C$3,FALSE)</f>
        <v>9.340082975401657</v>
      </c>
      <c r="N221" s="481">
        <f t="shared" si="350"/>
        <v>-3.9386761868050013E-2</v>
      </c>
      <c r="O221" s="211"/>
      <c r="P221" s="201">
        <f>VLOOKUP($A221,SP_1718,'2017_18'!$M$2,FALSE)</f>
        <v>9.340082975401657</v>
      </c>
      <c r="Q221" s="201">
        <f>VLOOKUP($A221,SP_1718,'2017_18'!$C$2,FALSE)</f>
        <v>9.780987337296164</v>
      </c>
      <c r="R221" s="481">
        <f t="shared" si="351"/>
        <v>-4.5077694785809808E-2</v>
      </c>
      <c r="S221" s="211"/>
      <c r="T221" s="201">
        <f>VLOOKUP($D221,SP_1617,'2016_17'!$P$2,FALSE)</f>
        <v>9.780987337296164</v>
      </c>
      <c r="U221" s="201">
        <f>VLOOKUP($D221,SP_1617,'2016_17'!$G$2,FALSE)</f>
        <v>10.043742949643185</v>
      </c>
      <c r="V221" s="202">
        <f t="shared" si="352"/>
        <v>-2.6161124758410481E-2</v>
      </c>
      <c r="W221" s="211"/>
      <c r="X221" s="201">
        <f>VLOOKUP($AX221,SP_1516,'2015_16'!$AW$1,FALSE)</f>
        <v>10.110494042186845</v>
      </c>
      <c r="Y221" s="201">
        <f>VLOOKUP($AX221,SP_1516,'2015_16'!$Z$1,FALSE)</f>
        <v>10.752040049753518</v>
      </c>
      <c r="Z221" s="202">
        <f t="shared" si="353"/>
        <v>-5.9667375176990722E-2</v>
      </c>
      <c r="AA221" s="201"/>
      <c r="AB221" s="201">
        <f>VLOOKUP($AX221,SP_1415,'2014_15'!$BG$1,FALSE)</f>
        <v>10.68613858950741</v>
      </c>
      <c r="AC221" s="201">
        <f>VLOOKUP($AX221,SP_1415,'2014_15'!$AC$1,FALSE)</f>
        <v>11.269552825984265</v>
      </c>
      <c r="AD221" s="202">
        <f t="shared" si="354"/>
        <v>-5.1769067103680788E-2</v>
      </c>
      <c r="AE221" s="201"/>
      <c r="AF221" s="201">
        <f>VLOOKUP($AX221,SP_1314,'2013-14'!$AU$1,FALSE)</f>
        <v>10.616894918879607</v>
      </c>
      <c r="AG221" s="201">
        <f>VLOOKUP($AX221,SP_1314,'2013-14'!$W$1,FALSE)</f>
        <v>11.641332147894307</v>
      </c>
      <c r="AH221" s="202">
        <f t="shared" si="355"/>
        <v>-8.8000000000000078E-2</v>
      </c>
      <c r="AI221" s="201"/>
      <c r="AJ221" s="201">
        <f>VLOOKUP($AX221,SP_1213,'2012-13'!$AF$1,FALSE)</f>
        <v>11.492269147865308</v>
      </c>
      <c r="AK221" s="201">
        <f>VLOOKUP($AX221,SP_1213,'2012-13'!$R$1,FALSE)</f>
        <v>12.377849748877653</v>
      </c>
      <c r="AL221" s="202">
        <f t="shared" si="356"/>
        <v>-7.1545593053643608E-2</v>
      </c>
      <c r="AM221" s="203"/>
      <c r="AN221" s="201">
        <f>VLOOKUP($AX221,SP_1112,'2011-12'!$AT$1,FALSE)</f>
        <v>13.05825424866965</v>
      </c>
      <c r="AO221" s="201">
        <f>VLOOKUP($AX221,SP_1112,'2011-12'!$AD$1,FALSE)</f>
        <v>14.189629658629002</v>
      </c>
      <c r="AP221" s="202">
        <f t="shared" si="357"/>
        <v>-7.9732553785950233E-2</v>
      </c>
      <c r="AQ221" s="188"/>
      <c r="AR221" s="201"/>
      <c r="AS221" s="200"/>
      <c r="AX221" s="188" t="s">
        <v>104</v>
      </c>
      <c r="AY221" s="306">
        <f>VLOOKUP(A221,PopulationsOtherdata!$G$4:$M$441,6,FALSE)</f>
        <v>76805</v>
      </c>
    </row>
    <row r="222" spans="1:51" x14ac:dyDescent="0.25">
      <c r="A222" s="188" t="s">
        <v>180</v>
      </c>
      <c r="B222" s="217"/>
      <c r="C222" s="188">
        <v>1</v>
      </c>
      <c r="D222" s="188" t="s">
        <v>181</v>
      </c>
      <c r="E222" s="534">
        <f t="shared" si="347"/>
        <v>-6.186693240547525</v>
      </c>
      <c r="F222" s="504">
        <f t="shared" si="348"/>
        <v>-0.40008820542169532</v>
      </c>
      <c r="G222" s="217"/>
      <c r="H222" s="201">
        <f>VLOOKUP($A222,SP_1920,'2019_20'!$K$3,FALSE)</f>
        <v>9.1518058937624573</v>
      </c>
      <c r="I222" s="201">
        <f>VLOOKUP($A222,SP_1920,'2019_20'!$C$3,FALSE)</f>
        <v>9.2718101745717245</v>
      </c>
      <c r="J222" s="481">
        <f t="shared" si="349"/>
        <v>-1.2942918216594101E-2</v>
      </c>
      <c r="K222" s="415"/>
      <c r="L222" s="201">
        <f>VLOOKUP($A222,SP_201819,'2018_19'!$K$3,FALSE)</f>
        <v>9.2718101745717245</v>
      </c>
      <c r="M222" s="201">
        <f>VLOOKUP($A222,SP_201819,'2018_19'!$C$3,FALSE)</f>
        <v>9.5123759955432909</v>
      </c>
      <c r="N222" s="481">
        <f t="shared" si="350"/>
        <v>-2.5289772091039664E-2</v>
      </c>
      <c r="O222" s="211"/>
      <c r="P222" s="201">
        <f>VLOOKUP($A222,SP_1718,'2017_18'!$M$2,FALSE)</f>
        <v>9.5123759955432909</v>
      </c>
      <c r="Q222" s="201">
        <f>VLOOKUP($A222,SP_1718,'2017_18'!$C$2,FALSE)</f>
        <v>10.070271511265918</v>
      </c>
      <c r="R222" s="481">
        <f t="shared" si="351"/>
        <v>-5.5400245673465021E-2</v>
      </c>
      <c r="S222" s="211"/>
      <c r="T222" s="201">
        <f>VLOOKUP($D222,SP_1617,'2016_17'!$P$2,FALSE)</f>
        <v>10.070271511265918</v>
      </c>
      <c r="U222" s="201">
        <f>VLOOKUP($D222,SP_1617,'2016_17'!$G$2,FALSE)</f>
        <v>10.275631130900008</v>
      </c>
      <c r="V222" s="202">
        <f t="shared" si="352"/>
        <v>-1.9985110113241555E-2</v>
      </c>
      <c r="W222" s="211"/>
      <c r="X222" s="201">
        <f>VLOOKUP($AX222,SP_1516,'2015_16'!$AW$1,FALSE)</f>
        <v>10.977313910891953</v>
      </c>
      <c r="Y222" s="201">
        <f>VLOOKUP($AX222,SP_1516,'2015_16'!$Z$1,FALSE)</f>
        <v>11.727899477448668</v>
      </c>
      <c r="Z222" s="202">
        <f t="shared" si="353"/>
        <v>-6.4000000000000057E-2</v>
      </c>
      <c r="AA222" s="201"/>
      <c r="AB222" s="201">
        <f>VLOOKUP($AX222,SP_1415,'2014_15'!$BG$1,FALSE)</f>
        <v>11.693798771968559</v>
      </c>
      <c r="AC222" s="201">
        <f>VLOOKUP($AX222,SP_1415,'2014_15'!$AC$1,FALSE)</f>
        <v>12.560471291051085</v>
      </c>
      <c r="AD222" s="202">
        <f t="shared" si="354"/>
        <v>-6.9000000000000061E-2</v>
      </c>
      <c r="AE222" s="201"/>
      <c r="AF222" s="201">
        <f>VLOOKUP($AX222,SP_1314,'2013-14'!$AU$1,FALSE)</f>
        <v>11.550525655190267</v>
      </c>
      <c r="AG222" s="201">
        <f>VLOOKUP($AX222,SP_1314,'2013-14'!$W$1,FALSE)</f>
        <v>12.651851086855567</v>
      </c>
      <c r="AH222" s="202">
        <f t="shared" si="355"/>
        <v>-8.704856104491332E-2</v>
      </c>
      <c r="AI222" s="201"/>
      <c r="AJ222" s="201">
        <f>VLOOKUP($AX222,SP_1213,'2012-13'!$AF$1,FALSE)</f>
        <v>12.462054086864567</v>
      </c>
      <c r="AK222" s="201">
        <f>VLOOKUP($AX222,SP_1213,'2012-13'!$R$1,FALSE)</f>
        <v>13.541713569905104</v>
      </c>
      <c r="AL222" s="202">
        <f t="shared" si="356"/>
        <v>-7.9728424136806142E-2</v>
      </c>
      <c r="AM222" s="203"/>
      <c r="AN222" s="201">
        <f>VLOOKUP($AX222,SP_1112,'2011-12'!$AT$1,FALSE)</f>
        <v>14.548238668127102</v>
      </c>
      <c r="AO222" s="201">
        <f>VLOOKUP($AX222,SP_1112,'2011-12'!$AD$1,FALSE)</f>
        <v>15.812863671191998</v>
      </c>
      <c r="AP222" s="202">
        <f t="shared" si="357"/>
        <v>-7.9974445449042864E-2</v>
      </c>
      <c r="AQ222" s="188"/>
      <c r="AR222" s="201"/>
      <c r="AS222" s="200"/>
      <c r="AX222" s="188" t="s">
        <v>180</v>
      </c>
      <c r="AY222" s="306">
        <f>VLOOKUP(A222,PopulationsOtherdata!$G$4:$M$441,6,FALSE)</f>
        <v>104290</v>
      </c>
    </row>
    <row r="223" spans="1:51" x14ac:dyDescent="0.25">
      <c r="A223" s="188" t="s">
        <v>226</v>
      </c>
      <c r="B223" s="217"/>
      <c r="C223" s="188">
        <v>1</v>
      </c>
      <c r="D223" s="188" t="s">
        <v>227</v>
      </c>
      <c r="E223" s="534">
        <f t="shared" si="347"/>
        <v>-2.287524273360857</v>
      </c>
      <c r="F223" s="504">
        <f t="shared" si="348"/>
        <v>-0.21833014087255165</v>
      </c>
      <c r="G223" s="217"/>
      <c r="H223" s="201">
        <f>VLOOKUP($A223,SP_1920,'2019_20'!$K$3,FALSE)</f>
        <v>8.2213785845715464</v>
      </c>
      <c r="I223" s="201">
        <f>VLOOKUP($A223,SP_1920,'2019_20'!$C$3,FALSE)</f>
        <v>8.2901713190157089</v>
      </c>
      <c r="J223" s="481">
        <f t="shared" si="349"/>
        <v>-8.2981076984944835E-3</v>
      </c>
      <c r="K223" s="415"/>
      <c r="L223" s="201">
        <f>VLOOKUP($A223,SP_201819,'2018_19'!$K$3,FALSE)</f>
        <v>8.2901713190157089</v>
      </c>
      <c r="M223" s="201">
        <f>VLOOKUP($A223,SP_201819,'2018_19'!$C$3,FALSE)</f>
        <v>8.6470076305714692</v>
      </c>
      <c r="N223" s="481">
        <f t="shared" si="350"/>
        <v>-4.1267028641696402E-2</v>
      </c>
      <c r="O223" s="211"/>
      <c r="P223" s="201">
        <f>VLOOKUP($A223,SP_1718,'2017_18'!$M$2,FALSE)</f>
        <v>8.6470076305714692</v>
      </c>
      <c r="Q223" s="201">
        <f>VLOOKUP($A223,SP_1718,'2017_18'!$C$2,FALSE)</f>
        <v>9.2172257463581726</v>
      </c>
      <c r="R223" s="481">
        <f t="shared" si="351"/>
        <v>-6.1864397322806464E-2</v>
      </c>
      <c r="S223" s="211"/>
      <c r="T223" s="201">
        <f>VLOOKUP($D223,SP_1617,'2016_17'!$P$2,FALSE)</f>
        <v>9.2172257463581726</v>
      </c>
      <c r="U223" s="201">
        <f>VLOOKUP($D223,SP_1617,'2016_17'!$G$2,FALSE)</f>
        <v>9.1430915156510117</v>
      </c>
      <c r="V223" s="202">
        <f t="shared" si="352"/>
        <v>8.1082236331397883E-3</v>
      </c>
      <c r="W223" s="211"/>
      <c r="X223" s="201">
        <f>VLOOKUP($AX223,SP_1516,'2015_16'!$AW$1,FALSE)</f>
        <v>9.3219854312791153</v>
      </c>
      <c r="Y223" s="201">
        <f>VLOOKUP($AX223,SP_1516,'2015_16'!$Z$1,FALSE)</f>
        <v>9.615403402229628</v>
      </c>
      <c r="Z223" s="202">
        <f t="shared" si="353"/>
        <v>-3.0515409356873691E-2</v>
      </c>
      <c r="AA223" s="201"/>
      <c r="AB223" s="201">
        <f>VLOOKUP($AX223,SP_1415,'2014_15'!$BG$1,FALSE)</f>
        <v>9.5852205956027312</v>
      </c>
      <c r="AC223" s="201">
        <f>VLOOKUP($AX223,SP_1415,'2014_15'!$AC$1,FALSE)</f>
        <v>9.8188073020882758</v>
      </c>
      <c r="AD223" s="202">
        <f t="shared" si="354"/>
        <v>-2.3789723058916246E-2</v>
      </c>
      <c r="AE223" s="201"/>
      <c r="AF223" s="201">
        <f>VLOOKUP($AX223,SP_1314,'2013-14'!$AU$1,FALSE)</f>
        <v>9.4152438180296638</v>
      </c>
      <c r="AG223" s="201">
        <f>VLOOKUP($AX223,SP_1314,'2013-14'!$W$1,FALSE)</f>
        <v>9.4655329467739993</v>
      </c>
      <c r="AH223" s="202">
        <f t="shared" si="355"/>
        <v>-5.3128681741554384E-3</v>
      </c>
      <c r="AI223" s="201"/>
      <c r="AJ223" s="201">
        <f>VLOOKUP($AX223,SP_1213,'2012-13'!$AF$1,FALSE)</f>
        <v>9.3162949467789993</v>
      </c>
      <c r="AK223" s="201">
        <f>VLOOKUP($AX223,SP_1213,'2012-13'!$R$1,FALSE)</f>
        <v>9.6673689060509993</v>
      </c>
      <c r="AL223" s="202">
        <f t="shared" si="356"/>
        <v>-3.6315357641131918E-2</v>
      </c>
      <c r="AM223" s="203"/>
      <c r="AN223" s="201">
        <f>VLOOKUP($AX223,SP_1112,'2011-12'!$AT$1,FALSE)</f>
        <v>10.033182761620999</v>
      </c>
      <c r="AO223" s="201">
        <f>VLOOKUP($AX223,SP_1112,'2011-12'!$AD$1,FALSE)</f>
        <v>10.470626338449998</v>
      </c>
      <c r="AP223" s="202">
        <f t="shared" si="357"/>
        <v>-4.1778167101869434E-2</v>
      </c>
      <c r="AQ223" s="188"/>
      <c r="AR223" s="201"/>
      <c r="AS223" s="200"/>
      <c r="AX223" s="188" t="s">
        <v>226</v>
      </c>
      <c r="AY223" s="306">
        <f>VLOOKUP(A223,PopulationsOtherdata!$G$4:$M$441,6,FALSE)</f>
        <v>71315</v>
      </c>
    </row>
    <row r="224" spans="1:51" x14ac:dyDescent="0.25">
      <c r="A224" s="188" t="s">
        <v>286</v>
      </c>
      <c r="B224" s="217"/>
      <c r="C224" s="188">
        <v>1</v>
      </c>
      <c r="D224" s="188" t="s">
        <v>287</v>
      </c>
      <c r="E224" s="534">
        <f t="shared" si="347"/>
        <v>-4.3310083422989152</v>
      </c>
      <c r="F224" s="504">
        <f t="shared" si="348"/>
        <v>-0.28717608460463068</v>
      </c>
      <c r="G224" s="217"/>
      <c r="H224" s="201">
        <f>VLOOKUP($A224,SP_1920,'2019_20'!$K$3,FALSE)</f>
        <v>10.585538736149608</v>
      </c>
      <c r="I224" s="201">
        <f>VLOOKUP($A224,SP_1920,'2019_20'!$C$3,FALSE)</f>
        <v>10.721265172225644</v>
      </c>
      <c r="J224" s="481">
        <f t="shared" si="349"/>
        <v>-1.2659554063418454E-2</v>
      </c>
      <c r="K224" s="415"/>
      <c r="L224" s="201">
        <f>VLOOKUP($A224,SP_201819,'2018_19'!$K$3,FALSE)</f>
        <v>10.721265172225644</v>
      </c>
      <c r="M224" s="201">
        <f>VLOOKUP($A224,SP_201819,'2018_19'!$C$3,FALSE)</f>
        <v>11.09513685710092</v>
      </c>
      <c r="N224" s="481">
        <f t="shared" si="350"/>
        <v>-3.3696897090187528E-2</v>
      </c>
      <c r="O224" s="211"/>
      <c r="P224" s="201">
        <f>VLOOKUP($A224,SP_1718,'2017_18'!$M$2,FALSE)</f>
        <v>11.09513685710092</v>
      </c>
      <c r="Q224" s="201">
        <f>VLOOKUP($A224,SP_1718,'2017_18'!$C$2,FALSE)</f>
        <v>11.766972356349441</v>
      </c>
      <c r="R224" s="481">
        <f t="shared" si="351"/>
        <v>-5.7095018064353686E-2</v>
      </c>
      <c r="S224" s="211"/>
      <c r="T224" s="201">
        <f>VLOOKUP($D224,SP_1617,'2016_17'!$P$2,FALSE)</f>
        <v>11.766972356349441</v>
      </c>
      <c r="U224" s="201">
        <f>VLOOKUP($D224,SP_1617,'2016_17'!$G$2,FALSE)</f>
        <v>12.039572602194792</v>
      </c>
      <c r="V224" s="202">
        <f t="shared" si="352"/>
        <v>-2.2642020182315759E-2</v>
      </c>
      <c r="W224" s="211"/>
      <c r="X224" s="201">
        <f>VLOOKUP($AX224,SP_1516,'2015_16'!$AW$1,FALSE)</f>
        <v>12.627874551780678</v>
      </c>
      <c r="Y224" s="201">
        <f>VLOOKUP($AX224,SP_1516,'2015_16'!$Z$1,FALSE)</f>
        <v>13.326434775689831</v>
      </c>
      <c r="Z224" s="202">
        <f t="shared" si="353"/>
        <v>-5.2419138026583934E-2</v>
      </c>
      <c r="AA224" s="201"/>
      <c r="AB224" s="201">
        <f>VLOOKUP($AX224,SP_1415,'2014_15'!$BG$1,FALSE)</f>
        <v>13.358753039522664</v>
      </c>
      <c r="AC224" s="201">
        <f>VLOOKUP($AX224,SP_1415,'2014_15'!$AC$1,FALSE)</f>
        <v>14.130840275313632</v>
      </c>
      <c r="AD224" s="202">
        <f t="shared" si="354"/>
        <v>-5.4638451836427127E-2</v>
      </c>
      <c r="AE224" s="201"/>
      <c r="AF224" s="201">
        <f>VLOOKUP($AX224,SP_1314,'2013-14'!$AU$1,FALSE)</f>
        <v>13.247469507949392</v>
      </c>
      <c r="AG224" s="201">
        <f>VLOOKUP($AX224,SP_1314,'2013-14'!$W$1,FALSE)</f>
        <v>13.337749545290446</v>
      </c>
      <c r="AH224" s="202">
        <f t="shared" si="355"/>
        <v>-6.7687608793742804E-3</v>
      </c>
      <c r="AI224" s="201"/>
      <c r="AJ224" s="201">
        <f>VLOOKUP($AX224,SP_1213,'2012-13'!$AF$1,FALSE)</f>
        <v>13.094290545281446</v>
      </c>
      <c r="AK224" s="201">
        <f>VLOOKUP($AX224,SP_1213,'2012-13'!$R$1,FALSE)</f>
        <v>13.777620951393002</v>
      </c>
      <c r="AL224" s="202">
        <f t="shared" si="356"/>
        <v>-4.9597126276178183E-2</v>
      </c>
      <c r="AM224" s="203"/>
      <c r="AN224" s="201">
        <f>VLOOKUP($AX224,SP_1112,'2011-12'!$AT$1,FALSE)</f>
        <v>14.708053647359002</v>
      </c>
      <c r="AO224" s="201">
        <f>VLOOKUP($AX224,SP_1112,'2011-12'!$AD$1,FALSE)</f>
        <v>15.340770220460001</v>
      </c>
      <c r="AP224" s="202">
        <f t="shared" si="357"/>
        <v>-4.1244120341307533E-2</v>
      </c>
      <c r="AQ224" s="188"/>
      <c r="AR224" s="201"/>
      <c r="AS224" s="200"/>
      <c r="AX224" s="188" t="s">
        <v>286</v>
      </c>
      <c r="AY224" s="306">
        <f>VLOOKUP(A224,PopulationsOtherdata!$G$4:$M$441,6,FALSE)</f>
        <v>112994</v>
      </c>
    </row>
    <row r="225" spans="1:51" x14ac:dyDescent="0.25">
      <c r="A225" s="188" t="s">
        <v>364</v>
      </c>
      <c r="B225" s="217"/>
      <c r="C225" s="188">
        <v>1</v>
      </c>
      <c r="D225" s="188" t="s">
        <v>365</v>
      </c>
      <c r="E225" s="534">
        <f t="shared" si="347"/>
        <v>-3.5739660374328999</v>
      </c>
      <c r="F225" s="504">
        <f t="shared" si="348"/>
        <v>-0.28833544957862811</v>
      </c>
      <c r="G225" s="217"/>
      <c r="H225" s="201">
        <f>VLOOKUP($A225,SP_1920,'2019_20'!$K$3,FALSE)</f>
        <v>8.7000846638464679</v>
      </c>
      <c r="I225" s="201">
        <f>VLOOKUP($A225,SP_1920,'2019_20'!$C$3,FALSE)</f>
        <v>8.7894978874025007</v>
      </c>
      <c r="J225" s="481">
        <f t="shared" si="349"/>
        <v>-1.0172733949249113E-2</v>
      </c>
      <c r="K225" s="415"/>
      <c r="L225" s="201">
        <f>VLOOKUP($A225,SP_201819,'2018_19'!$K$3,FALSE)</f>
        <v>8.7894978874025007</v>
      </c>
      <c r="M225" s="201">
        <f>VLOOKUP($A225,SP_201819,'2018_19'!$C$3,FALSE)</f>
        <v>9.0392494712137914</v>
      </c>
      <c r="N225" s="481">
        <f t="shared" si="350"/>
        <v>-2.7629681491438518E-2</v>
      </c>
      <c r="O225" s="211"/>
      <c r="P225" s="201">
        <f>VLOOKUP($A225,SP_1718,'2017_18'!$M$2,FALSE)</f>
        <v>9.0392494712137914</v>
      </c>
      <c r="Q225" s="201">
        <f>VLOOKUP($A225,SP_1718,'2017_18'!$C$2,FALSE)</f>
        <v>9.3713866705653288</v>
      </c>
      <c r="R225" s="481">
        <f t="shared" si="351"/>
        <v>-3.5441627907079165E-2</v>
      </c>
      <c r="S225" s="211"/>
      <c r="T225" s="201">
        <f>VLOOKUP($D225,SP_1617,'2016_17'!$P$2,FALSE)</f>
        <v>9.3713866705653288</v>
      </c>
      <c r="U225" s="201">
        <f>VLOOKUP($D225,SP_1617,'2016_17'!$G$2,FALSE)</f>
        <v>9.6634336898649913</v>
      </c>
      <c r="V225" s="202">
        <f t="shared" si="352"/>
        <v>-3.0221868196390833E-2</v>
      </c>
      <c r="W225" s="211"/>
      <c r="X225" s="201">
        <f>VLOOKUP($AX225,SP_1516,'2015_16'!$AW$1,FALSE)</f>
        <v>10.13123263752086</v>
      </c>
      <c r="Y225" s="201">
        <f>VLOOKUP($AX225,SP_1516,'2015_16'!$Z$1,FALSE)</f>
        <v>10.668869499178717</v>
      </c>
      <c r="Z225" s="202">
        <f t="shared" si="353"/>
        <v>-5.0393048832328868E-2</v>
      </c>
      <c r="AA225" s="201"/>
      <c r="AB225" s="201">
        <f>VLOOKUP($AX225,SP_1415,'2014_15'!$BG$1,FALSE)</f>
        <v>10.61904559052506</v>
      </c>
      <c r="AC225" s="201">
        <f>VLOOKUP($AX225,SP_1415,'2014_15'!$AC$1,FALSE)</f>
        <v>11.138463382742065</v>
      </c>
      <c r="AD225" s="202">
        <f t="shared" si="354"/>
        <v>-4.6632805115810805E-2</v>
      </c>
      <c r="AE225" s="201"/>
      <c r="AF225" s="201">
        <f>VLOOKUP($AX225,SP_1314,'2013-14'!$AU$1,FALSE)</f>
        <v>10.481559531926482</v>
      </c>
      <c r="AG225" s="201">
        <f>VLOOKUP($AX225,SP_1314,'2013-14'!$W$1,FALSE)</f>
        <v>10.763829693685665</v>
      </c>
      <c r="AH225" s="202">
        <f t="shared" si="355"/>
        <v>-2.6223952793007266E-2</v>
      </c>
      <c r="AI225" s="201"/>
      <c r="AJ225" s="201">
        <f>VLOOKUP($AX225,SP_1213,'2012-13'!$AF$1,FALSE)</f>
        <v>10.626830693683667</v>
      </c>
      <c r="AK225" s="201">
        <f>VLOOKUP($AX225,SP_1213,'2012-13'!$R$1,FALSE)</f>
        <v>11.09765121115</v>
      </c>
      <c r="AL225" s="202">
        <f t="shared" si="356"/>
        <v>-4.2425240125882779E-2</v>
      </c>
      <c r="AM225" s="203"/>
      <c r="AN225" s="201">
        <f>VLOOKUP($AX225,SP_1112,'2011-12'!$AT$1,FALSE)</f>
        <v>11.779613063465</v>
      </c>
      <c r="AO225" s="201">
        <f>VLOOKUP($AX225,SP_1112,'2011-12'!$AD$1,FALSE)</f>
        <v>12.580084741778998</v>
      </c>
      <c r="AP225" s="202">
        <f t="shared" si="357"/>
        <v>-6.3630070444247289E-2</v>
      </c>
      <c r="AQ225" s="188"/>
      <c r="AR225" s="201"/>
      <c r="AS225" s="200"/>
      <c r="AX225" s="188" t="s">
        <v>364</v>
      </c>
      <c r="AY225" s="306">
        <f>VLOOKUP(A225,PopulationsOtherdata!$G$4:$M$441,6,FALSE)</f>
        <v>92367</v>
      </c>
    </row>
    <row r="226" spans="1:51" x14ac:dyDescent="0.25">
      <c r="A226" s="188" t="s">
        <v>484</v>
      </c>
      <c r="B226" s="217"/>
      <c r="C226" s="188">
        <v>1</v>
      </c>
      <c r="D226" s="188" t="s">
        <v>485</v>
      </c>
      <c r="E226" s="534">
        <f t="shared" si="347"/>
        <v>-3.8256202620214559</v>
      </c>
      <c r="F226" s="504">
        <f t="shared" si="348"/>
        <v>-0.28932880240783421</v>
      </c>
      <c r="G226" s="217"/>
      <c r="H226" s="201">
        <f>VLOOKUP($A226,SP_1920,'2019_20'!$K$3,FALSE)</f>
        <v>9.5102341533552703</v>
      </c>
      <c r="I226" s="201">
        <f>VLOOKUP($A226,SP_1920,'2019_20'!$C$3,FALSE)</f>
        <v>9.6298176119050058</v>
      </c>
      <c r="J226" s="481">
        <f t="shared" si="349"/>
        <v>-1.2418039818521409E-2</v>
      </c>
      <c r="K226" s="415"/>
      <c r="L226" s="201">
        <f>VLOOKUP($A226,SP_201819,'2018_19'!$K$3,FALSE)</f>
        <v>9.6298176119050058</v>
      </c>
      <c r="M226" s="201">
        <f>VLOOKUP($A226,SP_201819,'2018_19'!$C$3,FALSE)</f>
        <v>9.9576206972446784</v>
      </c>
      <c r="N226" s="481">
        <f t="shared" si="350"/>
        <v>-3.2919820437665059E-2</v>
      </c>
      <c r="O226" s="211"/>
      <c r="P226" s="201">
        <f>VLOOKUP($A226,SP_1718,'2017_18'!$M$2,FALSE)</f>
        <v>9.9576206972446784</v>
      </c>
      <c r="Q226" s="201">
        <f>VLOOKUP($A226,SP_1718,'2017_18'!$C$2,FALSE)</f>
        <v>10.399402943250063</v>
      </c>
      <c r="R226" s="481">
        <f t="shared" si="351"/>
        <v>-4.2481500949257067E-2</v>
      </c>
      <c r="S226" s="211"/>
      <c r="T226" s="201">
        <f>VLOOKUP($D226,SP_1617,'2016_17'!$P$2,FALSE)</f>
        <v>10.399402943250063</v>
      </c>
      <c r="U226" s="201">
        <f>VLOOKUP($D226,SP_1617,'2016_17'!$G$2,FALSE)</f>
        <v>10.396273528618222</v>
      </c>
      <c r="V226" s="202">
        <f t="shared" ref="V226:V227" si="358">+T226/U226-1</f>
        <v>3.0101311044061774E-4</v>
      </c>
      <c r="W226" s="211"/>
      <c r="X226" s="201">
        <f>VLOOKUP($AX226,SP_1516,'2015_16'!$AW$1,FALSE)</f>
        <v>10.514239716612318</v>
      </c>
      <c r="Y226" s="201">
        <f>VLOOKUP($AX226,SP_1516,'2015_16'!$Z$1,FALSE)</f>
        <v>11.230814718457818</v>
      </c>
      <c r="Z226" s="202">
        <f t="shared" ref="Z226:Z227" si="359">+X226/Y226-1</f>
        <v>-6.3804365026858711E-2</v>
      </c>
      <c r="AA226" s="201"/>
      <c r="AB226" s="201">
        <f>VLOOKUP($AX226,SP_1415,'2014_15'!$BG$1,FALSE)</f>
        <v>11.190502019502485</v>
      </c>
      <c r="AC226" s="201">
        <f>VLOOKUP($AX226,SP_1415,'2014_15'!$AC$1,FALSE)</f>
        <v>11.89236541282196</v>
      </c>
      <c r="AD226" s="202">
        <f t="shared" ref="AD226:AD227" si="360">+AB226/AC226-1</f>
        <v>-5.9017980776368328E-2</v>
      </c>
      <c r="AE226" s="201"/>
      <c r="AF226" s="201">
        <f>VLOOKUP($AX226,SP_1314,'2013-14'!$AU$1,FALSE)</f>
        <v>11.244595933747467</v>
      </c>
      <c r="AG226" s="201">
        <f>VLOOKUP($AX226,SP_1314,'2013-14'!$W$1,FALSE)</f>
        <v>11.559300571778554</v>
      </c>
      <c r="AH226" s="202">
        <f t="shared" ref="AH226:AH227" si="361">+AF226/AG226-1</f>
        <v>-2.7225231844859366E-2</v>
      </c>
      <c r="AI226" s="201"/>
      <c r="AJ226" s="201">
        <f>VLOOKUP($AX226,SP_1213,'2012-13'!$AF$1,FALSE)</f>
        <v>11.358319571752554</v>
      </c>
      <c r="AK226" s="201">
        <f>VLOOKUP($AX226,SP_1213,'2012-13'!$R$1,FALSE)</f>
        <v>11.894147879496</v>
      </c>
      <c r="AL226" s="202">
        <f t="shared" ref="AL226:AL227" si="362">+AJ226/AK226-1</f>
        <v>-4.5049743215917593E-2</v>
      </c>
      <c r="AM226" s="203"/>
      <c r="AN226" s="201">
        <f>VLOOKUP($AX226,SP_1112,'2011-12'!$AT$1,FALSE)</f>
        <v>12.562529128963</v>
      </c>
      <c r="AO226" s="201">
        <f>VLOOKUP($AX226,SP_1112,'2011-12'!$AD$1,FALSE)</f>
        <v>13.233138674781998</v>
      </c>
      <c r="AP226" s="202">
        <f t="shared" ref="AP226:AP227" si="363">+AN226/AO226-1</f>
        <v>-5.0676529756085609E-2</v>
      </c>
      <c r="AQ226" s="188"/>
      <c r="AR226" s="201"/>
      <c r="AS226" s="200"/>
      <c r="AX226" s="188" t="s">
        <v>484</v>
      </c>
      <c r="AY226" s="306">
        <f>VLOOKUP(A226,PopulationsOtherdata!$G$4:$M$441,6,FALSE)</f>
        <v>99767</v>
      </c>
    </row>
    <row r="227" spans="1:51" x14ac:dyDescent="0.25">
      <c r="A227" s="188" t="s">
        <v>616</v>
      </c>
      <c r="B227" s="217"/>
      <c r="C227" s="188">
        <v>1</v>
      </c>
      <c r="D227" s="188" t="s">
        <v>617</v>
      </c>
      <c r="E227" s="534">
        <f t="shared" si="347"/>
        <v>-2.256391818183662</v>
      </c>
      <c r="F227" s="504">
        <f t="shared" si="348"/>
        <v>-0.18524113710858572</v>
      </c>
      <c r="G227" s="217"/>
      <c r="H227" s="201">
        <f>VLOOKUP($A227,SP_1920,'2019_20'!$K$3,FALSE)</f>
        <v>9.9078024114006027</v>
      </c>
      <c r="I227" s="201">
        <f>VLOOKUP($A227,SP_1920,'2019_20'!$C$3,FALSE)</f>
        <v>10.011794095607586</v>
      </c>
      <c r="J227" s="481">
        <f t="shared" si="349"/>
        <v>-1.0386917990313771E-2</v>
      </c>
      <c r="K227" s="415"/>
      <c r="L227" s="201">
        <f>VLOOKUP($A227,SP_201819,'2018_19'!$K$3,FALSE)</f>
        <v>10.011794095607586</v>
      </c>
      <c r="M227" s="201">
        <f>VLOOKUP($A227,SP_201819,'2018_19'!$C$3,FALSE)</f>
        <v>10.638881316482403</v>
      </c>
      <c r="N227" s="481">
        <f t="shared" si="350"/>
        <v>-5.894296610897376E-2</v>
      </c>
      <c r="O227" s="211"/>
      <c r="P227" s="201">
        <f>VLOOKUP($A227,SP_1718,'2017_18'!$M$2,FALSE)</f>
        <v>10.638881316482403</v>
      </c>
      <c r="Q227" s="201">
        <f>VLOOKUP($A227,SP_1718,'2017_18'!$C$2,FALSE)</f>
        <v>11.114413106723783</v>
      </c>
      <c r="R227" s="481">
        <f t="shared" si="351"/>
        <v>-4.2785146248856099E-2</v>
      </c>
      <c r="S227" s="211"/>
      <c r="T227" s="201">
        <f>VLOOKUP($D227,SP_1617,'2016_17'!$P$2,FALSE)</f>
        <v>11.114413106723783</v>
      </c>
      <c r="U227" s="201">
        <f>VLOOKUP($D227,SP_1617,'2016_17'!$G$2,FALSE)</f>
        <v>11.08158033876685</v>
      </c>
      <c r="V227" s="202">
        <f t="shared" si="358"/>
        <v>2.9628236184033874E-3</v>
      </c>
      <c r="W227" s="211"/>
      <c r="X227" s="201">
        <f>VLOOKUP($AX227,SP_1516,'2015_16'!$AW$1,FALSE)</f>
        <v>11.362183227169725</v>
      </c>
      <c r="Y227" s="201">
        <f>VLOOKUP($AX227,SP_1516,'2015_16'!$Z$1,FALSE)</f>
        <v>11.540178695511838</v>
      </c>
      <c r="Z227" s="202">
        <f t="shared" si="359"/>
        <v>-1.5423978522216331E-2</v>
      </c>
      <c r="AA227" s="201"/>
      <c r="AB227" s="201">
        <f>VLOOKUP($AX227,SP_1415,'2014_15'!$BG$1,FALSE)</f>
        <v>11.553210723042033</v>
      </c>
      <c r="AC227" s="201">
        <f>VLOOKUP($AX227,SP_1415,'2014_15'!$AC$1,FALSE)</f>
        <v>11.775412901786511</v>
      </c>
      <c r="AD227" s="202">
        <f t="shared" si="360"/>
        <v>-1.8870011658849495E-2</v>
      </c>
      <c r="AE227" s="201"/>
      <c r="AF227" s="201">
        <f>VLOOKUP($AX227,SP_1314,'2013-14'!$AU$1,FALSE)</f>
        <v>11.270546653651172</v>
      </c>
      <c r="AG227" s="201">
        <f>VLOOKUP($AX227,SP_1314,'2013-14'!$W$1,FALSE)</f>
        <v>11.328493992963889</v>
      </c>
      <c r="AH227" s="202">
        <f t="shared" si="361"/>
        <v>-5.115184714641452E-3</v>
      </c>
      <c r="AI227" s="201"/>
      <c r="AJ227" s="201">
        <f>VLOOKUP($AX227,SP_1213,'2012-13'!$AF$1,FALSE)</f>
        <v>11.035991992970891</v>
      </c>
      <c r="AK227" s="201">
        <f>VLOOKUP($AX227,SP_1213,'2012-13'!$R$1,FALSE)</f>
        <v>11.171989683464</v>
      </c>
      <c r="AL227" s="202">
        <f t="shared" si="362"/>
        <v>-1.2173094886974711E-2</v>
      </c>
      <c r="AM227" s="203"/>
      <c r="AN227" s="201">
        <f>VLOOKUP($AX227,SP_1112,'2011-12'!$AT$1,FALSE)</f>
        <v>11.691517236251002</v>
      </c>
      <c r="AO227" s="201">
        <f>VLOOKUP($AX227,SP_1112,'2011-12'!$AD$1,FALSE)</f>
        <v>12.179988450175999</v>
      </c>
      <c r="AP227" s="202">
        <f t="shared" si="363"/>
        <v>-4.0104406988821006E-2</v>
      </c>
      <c r="AQ227" s="188"/>
      <c r="AR227" s="201"/>
      <c r="AS227" s="200"/>
      <c r="AX227" s="188" t="s">
        <v>616</v>
      </c>
      <c r="AY227" s="306">
        <f>VLOOKUP(A227,PopulationsOtherdata!$G$4:$M$441,6,FALSE)</f>
        <v>97499</v>
      </c>
    </row>
    <row r="228" spans="1:51" x14ac:dyDescent="0.25">
      <c r="A228" s="188"/>
      <c r="B228" s="217"/>
      <c r="C228" s="188"/>
      <c r="D228" s="188"/>
      <c r="E228" s="315"/>
      <c r="F228" s="214"/>
      <c r="G228" s="217"/>
      <c r="H228" s="201"/>
      <c r="I228" s="201"/>
      <c r="J228" s="481"/>
      <c r="K228" s="214"/>
      <c r="L228" s="201"/>
      <c r="M228" s="201"/>
      <c r="N228" s="481"/>
      <c r="O228" s="211"/>
      <c r="P228" s="201"/>
      <c r="Q228" s="201"/>
      <c r="R228" s="481"/>
      <c r="S228" s="211"/>
      <c r="T228" s="201"/>
      <c r="U228" s="201"/>
      <c r="V228" s="202"/>
      <c r="W228" s="211"/>
      <c r="X228" s="201"/>
      <c r="Y228" s="201"/>
      <c r="Z228" s="202"/>
      <c r="AA228" s="201"/>
      <c r="AB228" s="201"/>
      <c r="AC228" s="201"/>
      <c r="AD228" s="202"/>
      <c r="AE228" s="201"/>
      <c r="AF228" s="201"/>
      <c r="AG228" s="201"/>
      <c r="AH228" s="202"/>
      <c r="AI228" s="201"/>
      <c r="AJ228" s="201"/>
      <c r="AK228" s="201"/>
      <c r="AL228" s="202"/>
      <c r="AM228" s="203"/>
      <c r="AN228" s="201"/>
      <c r="AO228" s="201"/>
      <c r="AP228" s="202"/>
      <c r="AQ228" s="188"/>
      <c r="AR228" s="201"/>
      <c r="AS228" s="200"/>
      <c r="AX228" s="188"/>
      <c r="AY228" s="188"/>
    </row>
    <row r="229" spans="1:51" x14ac:dyDescent="0.25">
      <c r="A229" s="188"/>
      <c r="B229" s="217">
        <v>1</v>
      </c>
      <c r="C229" s="188"/>
      <c r="D229" s="188" t="s">
        <v>960</v>
      </c>
      <c r="E229" s="315"/>
      <c r="F229" s="214"/>
      <c r="G229" s="217"/>
      <c r="H229" s="201"/>
      <c r="I229" s="201"/>
      <c r="J229" s="481"/>
      <c r="K229" s="214"/>
      <c r="L229" s="201"/>
      <c r="M229" s="201"/>
      <c r="N229" s="481"/>
      <c r="O229" s="211"/>
      <c r="P229" s="201"/>
      <c r="Q229" s="201"/>
      <c r="R229" s="481"/>
      <c r="S229" s="211"/>
      <c r="T229" s="201"/>
      <c r="U229" s="201"/>
      <c r="V229" s="202"/>
      <c r="W229" s="211"/>
      <c r="X229" s="201"/>
      <c r="Y229" s="201"/>
      <c r="Z229" s="202"/>
      <c r="AA229" s="201"/>
      <c r="AB229" s="201"/>
      <c r="AC229" s="201"/>
      <c r="AD229" s="202"/>
      <c r="AE229" s="201"/>
      <c r="AF229" s="201"/>
      <c r="AG229" s="201"/>
      <c r="AH229" s="202"/>
      <c r="AI229" s="201"/>
      <c r="AJ229" s="201"/>
      <c r="AK229" s="201"/>
      <c r="AL229" s="202"/>
      <c r="AM229" s="203"/>
      <c r="AN229" s="201"/>
      <c r="AO229" s="201"/>
      <c r="AP229" s="202"/>
      <c r="AQ229" s="188"/>
      <c r="AR229" s="201"/>
      <c r="AS229" s="200"/>
      <c r="AX229" s="188"/>
      <c r="AY229" s="314">
        <f>+AY169</f>
        <v>757868</v>
      </c>
    </row>
    <row r="230" spans="1:51" x14ac:dyDescent="0.25">
      <c r="A230" s="188" t="s">
        <v>252</v>
      </c>
      <c r="B230" s="217"/>
      <c r="C230" s="188">
        <v>1</v>
      </c>
      <c r="D230" s="188" t="s">
        <v>253</v>
      </c>
      <c r="E230" s="534">
        <f t="shared" ref="E230:E237" si="364">+AN230-AO230+AJ230-AK230+AF230-AG230+AB230-AC230+X230-Y230+T230-U230+P230-Q230+L230-M230+H230-I230</f>
        <v>-0.61610576559166041</v>
      </c>
      <c r="F230" s="504">
        <f t="shared" ref="F230:F237" si="365">((100*(1+AP230)*(1+AL230)*(1+AH230)*(1+AD230)*(1+Z230)*(1+V230)*(1+R230)*(1+N230)*(1+J230)-100)/100)</f>
        <v>-4.3337792892114209E-2</v>
      </c>
      <c r="G230" s="217"/>
      <c r="H230" s="201">
        <f>VLOOKUP($A230,SP_1920,'2019_20'!$K$3,FALSE)</f>
        <v>14.39511584721291</v>
      </c>
      <c r="I230" s="201">
        <f>VLOOKUP($A230,SP_1920,'2019_20'!$C$3,FALSE)</f>
        <v>14.387202881749833</v>
      </c>
      <c r="J230" s="481">
        <f t="shared" ref="J230:J237" si="366">+H230/I230-1</f>
        <v>5.50000269553097E-4</v>
      </c>
      <c r="K230" s="415"/>
      <c r="L230" s="201">
        <f>VLOOKUP($A230,SP_201819,'2018_19'!$K$3,FALSE)</f>
        <v>14.387202881749833</v>
      </c>
      <c r="M230" s="201">
        <f>VLOOKUP($A230,SP_201819,'2018_19'!$C$3,FALSE)</f>
        <v>15.448190898094946</v>
      </c>
      <c r="N230" s="481">
        <f t="shared" ref="N230:N237" si="367">+L230/M230-1</f>
        <v>-6.8680405579138348E-2</v>
      </c>
      <c r="O230" s="211"/>
      <c r="P230" s="201">
        <f>VLOOKUP($A230,SP_1718,'2017_18'!$M$2,FALSE)</f>
        <v>15.448190898094946</v>
      </c>
      <c r="Q230" s="201">
        <f>VLOOKUP($A230,SP_1718,'2017_18'!$C$2,FALSE)</f>
        <v>15.462279923299207</v>
      </c>
      <c r="R230" s="481">
        <f t="shared" ref="R230:R237" si="368">+P230/Q230-1</f>
        <v>-9.1118678966806144E-4</v>
      </c>
      <c r="S230" s="211"/>
      <c r="T230" s="201">
        <f>VLOOKUP($D230,SP_1617,'2016_17'!$P$2,FALSE)</f>
        <v>15.462279923299207</v>
      </c>
      <c r="U230" s="201">
        <f>VLOOKUP($D230,SP_1617,'2016_17'!$G$2,FALSE)</f>
        <v>14.267426596626478</v>
      </c>
      <c r="V230" s="202">
        <f t="shared" ref="V230" si="369">+T230/U230-1</f>
        <v>8.3746940527820835E-2</v>
      </c>
      <c r="W230" s="211"/>
      <c r="X230" s="201">
        <f>VLOOKUP($AX230,SP_1516,'2015_16'!$AW$1,FALSE)</f>
        <v>14.577236551564065</v>
      </c>
      <c r="Y230" s="201">
        <f>VLOOKUP($AX230,SP_1516,'2015_16'!$Z$1,FALSE)</f>
        <v>14.19002486914359</v>
      </c>
      <c r="Z230" s="202">
        <f t="shared" ref="Z230" si="370">+X230/Y230-1</f>
        <v>2.7287597167110711E-2</v>
      </c>
      <c r="AA230" s="201"/>
      <c r="AB230" s="201">
        <f>VLOOKUP($AX230,SP_1415,'2014_15'!$BG$1,FALSE)</f>
        <v>14.092541771118478</v>
      </c>
      <c r="AC230" s="201">
        <f>VLOOKUP($AX230,SP_1415,'2014_15'!$AC$1,FALSE)</f>
        <v>14.171959705169657</v>
      </c>
      <c r="AD230" s="202">
        <f t="shared" ref="AD230" si="371">+AB230/AC230-1</f>
        <v>-5.6038780594478421E-3</v>
      </c>
      <c r="AE230" s="201"/>
      <c r="AF230" s="201">
        <f>VLOOKUP($AX230,SP_1314,'2013-14'!$AU$1,FALSE)</f>
        <v>13.311420737443612</v>
      </c>
      <c r="AG230" s="201">
        <f>VLOOKUP($AX230,SP_1314,'2013-14'!$W$1,FALSE)</f>
        <v>13.467178195082777</v>
      </c>
      <c r="AH230" s="202">
        <f t="shared" ref="AH230" si="372">+AF230/AG230-1</f>
        <v>-1.1565708523559648E-2</v>
      </c>
      <c r="AI230" s="201"/>
      <c r="AJ230" s="201">
        <f>VLOOKUP($AX230,SP_1213,'2012-13'!$AF$1,FALSE)</f>
        <v>13.189430195061778</v>
      </c>
      <c r="AK230" s="201">
        <f>VLOOKUP($AX230,SP_1213,'2012-13'!$R$1,FALSE)</f>
        <v>13.417234653141001</v>
      </c>
      <c r="AL230" s="202">
        <f t="shared" ref="AL230" si="373">+AJ230/AK230-1</f>
        <v>-1.6978495492429468E-2</v>
      </c>
      <c r="AM230" s="203"/>
      <c r="AN230" s="201">
        <f>VLOOKUP($AX230,SP_1112,'2011-12'!$AT$1,FALSE)</f>
        <v>14.267115657050999</v>
      </c>
      <c r="AO230" s="201">
        <f>VLOOKUP($AX230,SP_1112,'2011-12'!$AD$1,FALSE)</f>
        <v>14.935142505879998</v>
      </c>
      <c r="AP230" s="202">
        <f t="shared" ref="AP230" si="374">+AN230/AO230-1</f>
        <v>-4.4728521911725716E-2</v>
      </c>
      <c r="AQ230" s="188"/>
      <c r="AR230" s="201"/>
      <c r="AS230" s="200"/>
      <c r="AX230" s="188" t="s">
        <v>252</v>
      </c>
      <c r="AY230" s="306">
        <f>VLOOKUP(A230,PopulationsOtherdata!$G$4:$M$441,6,FALSE)</f>
        <v>134955</v>
      </c>
    </row>
    <row r="231" spans="1:51" x14ac:dyDescent="0.25">
      <c r="A231" s="188" t="s">
        <v>292</v>
      </c>
      <c r="B231" s="217"/>
      <c r="C231" s="188">
        <v>1</v>
      </c>
      <c r="D231" s="188" t="s">
        <v>293</v>
      </c>
      <c r="E231" s="534">
        <f t="shared" si="364"/>
        <v>-3.6050548095794195</v>
      </c>
      <c r="F231" s="504">
        <f t="shared" si="365"/>
        <v>-0.2151760238115584</v>
      </c>
      <c r="G231" s="217"/>
      <c r="H231" s="201">
        <f>VLOOKUP($A231,SP_1920,'2019_20'!$K$3,FALSE)</f>
        <v>12.881309994929881</v>
      </c>
      <c r="I231" s="201">
        <f>VLOOKUP($A231,SP_1920,'2019_20'!$C$3,FALSE)</f>
        <v>13.083401234010486</v>
      </c>
      <c r="J231" s="481">
        <f t="shared" si="366"/>
        <v>-1.5446383968968691E-2</v>
      </c>
      <c r="K231" s="415"/>
      <c r="L231" s="201">
        <f>VLOOKUP($A231,SP_201819,'2018_19'!$K$3,FALSE)</f>
        <v>13.083401234010486</v>
      </c>
      <c r="M231" s="201">
        <f>VLOOKUP($A231,SP_201819,'2018_19'!$C$3,FALSE)</f>
        <v>14.002269305476917</v>
      </c>
      <c r="N231" s="481">
        <f t="shared" si="367"/>
        <v>-6.5622796663896477E-2</v>
      </c>
      <c r="O231" s="211"/>
      <c r="P231" s="201">
        <f>VLOOKUP($A231,SP_1718,'2017_18'!$M$2,FALSE)</f>
        <v>14.002269305476917</v>
      </c>
      <c r="Q231" s="201">
        <f>VLOOKUP($A231,SP_1718,'2017_18'!$C$2,FALSE)</f>
        <v>15.005156222962293</v>
      </c>
      <c r="R231" s="481">
        <f t="shared" si="368"/>
        <v>-6.6836153025229161E-2</v>
      </c>
      <c r="S231" s="211"/>
      <c r="T231" s="201">
        <f>VLOOKUP($D231,SP_1617,'2016_17'!$P$2,FALSE)</f>
        <v>15.005156222962293</v>
      </c>
      <c r="U231" s="201">
        <f>VLOOKUP($D231,SP_1617,'2016_17'!$G$2,FALSE)</f>
        <v>14.869869037329675</v>
      </c>
      <c r="V231" s="202">
        <f t="shared" ref="V231:V237" si="375">+T231/U231-1</f>
        <v>9.0980751271574345E-3</v>
      </c>
      <c r="W231" s="211"/>
      <c r="X231" s="201">
        <f>VLOOKUP($AX231,SP_1516,'2015_16'!$AW$1,FALSE)</f>
        <v>15.565710110408505</v>
      </c>
      <c r="Y231" s="201">
        <f>VLOOKUP($AX231,SP_1516,'2015_16'!$Z$1,FALSE)</f>
        <v>16.071862263963503</v>
      </c>
      <c r="Z231" s="202">
        <f t="shared" ref="Z231:Z237" si="376">+X231/Y231-1</f>
        <v>-3.1493061926613053E-2</v>
      </c>
      <c r="AA231" s="201"/>
      <c r="AB231" s="201">
        <f>VLOOKUP($AX231,SP_1415,'2014_15'!$BG$1,FALSE)</f>
        <v>15.984913882537182</v>
      </c>
      <c r="AC231" s="201">
        <f>VLOOKUP($AX231,SP_1415,'2014_15'!$AC$1,FALSE)</f>
        <v>16.557321326972023</v>
      </c>
      <c r="AD231" s="202">
        <f t="shared" ref="AD231:AD237" si="377">+AB231/AC231-1</f>
        <v>-3.4571259029827717E-2</v>
      </c>
      <c r="AE231" s="201"/>
      <c r="AF231" s="201">
        <f>VLOOKUP($AX231,SP_1314,'2013-14'!$AU$1,FALSE)</f>
        <v>15.506660133337215</v>
      </c>
      <c r="AG231" s="201">
        <f>VLOOKUP($AX231,SP_1314,'2013-14'!$W$1,FALSE)</f>
        <v>15.10823458516211</v>
      </c>
      <c r="AH231" s="202">
        <f t="shared" ref="AH231:AH237" si="378">+AF231/AG231-1</f>
        <v>2.6371416589361152E-2</v>
      </c>
      <c r="AI231" s="201"/>
      <c r="AJ231" s="201">
        <f>VLOOKUP($AX231,SP_1213,'2012-13'!$AF$1,FALSE)</f>
        <v>14.926737585177111</v>
      </c>
      <c r="AK231" s="201">
        <f>VLOOKUP($AX231,SP_1213,'2012-13'!$R$1,FALSE)</f>
        <v>14.970656854129002</v>
      </c>
      <c r="AL231" s="202">
        <f t="shared" ref="AL231:AL237" si="379">+AJ231/AK231-1</f>
        <v>-2.9336901767124113E-3</v>
      </c>
      <c r="AM231" s="203"/>
      <c r="AN231" s="201">
        <f>VLOOKUP($AX231,SP_1112,'2011-12'!$AT$1,FALSE)</f>
        <v>15.889375606394001</v>
      </c>
      <c r="AO231" s="201">
        <f>VLOOKUP($AX231,SP_1112,'2011-12'!$AD$1,FALSE)</f>
        <v>16.781818054807001</v>
      </c>
      <c r="AP231" s="202">
        <f t="shared" ref="AP231:AP237" si="380">+AN231/AO231-1</f>
        <v>-5.3179127881044286E-2</v>
      </c>
      <c r="AQ231" s="188"/>
      <c r="AR231" s="201"/>
      <c r="AS231" s="200"/>
      <c r="AX231" s="188" t="s">
        <v>292</v>
      </c>
      <c r="AY231" s="306">
        <f>VLOOKUP(A231,PopulationsOtherdata!$G$4:$M$441,6,FALSE)</f>
        <v>119090</v>
      </c>
    </row>
    <row r="232" spans="1:51" x14ac:dyDescent="0.25">
      <c r="A232" s="188" t="s">
        <v>456</v>
      </c>
      <c r="B232" s="217"/>
      <c r="C232" s="188">
        <v>1</v>
      </c>
      <c r="D232" s="188" t="s">
        <v>457</v>
      </c>
      <c r="E232" s="534">
        <f t="shared" si="364"/>
        <v>-2.0030694156850526</v>
      </c>
      <c r="F232" s="504">
        <f t="shared" si="365"/>
        <v>-0.17578485148309653</v>
      </c>
      <c r="G232" s="217"/>
      <c r="H232" s="201">
        <f>VLOOKUP($A232,SP_1920,'2019_20'!$K$3,FALSE)</f>
        <v>9.5187082087670074</v>
      </c>
      <c r="I232" s="201">
        <f>VLOOKUP($A232,SP_1920,'2019_20'!$C$3,FALSE)</f>
        <v>9.5255238934205408</v>
      </c>
      <c r="J232" s="481">
        <f t="shared" si="366"/>
        <v>-7.1551808906189507E-4</v>
      </c>
      <c r="K232" s="415"/>
      <c r="L232" s="201">
        <f>VLOOKUP($A232,SP_201819,'2018_19'!$K$3,FALSE)</f>
        <v>9.5255238934205408</v>
      </c>
      <c r="M232" s="201">
        <f>VLOOKUP($A232,SP_201819,'2018_19'!$C$3,FALSE)</f>
        <v>10.072470722840446</v>
      </c>
      <c r="N232" s="481">
        <f t="shared" si="367"/>
        <v>-5.4301158521080861E-2</v>
      </c>
      <c r="O232" s="211"/>
      <c r="P232" s="201">
        <f>VLOOKUP($A232,SP_1718,'2017_18'!$M$2,FALSE)</f>
        <v>10.072470722840446</v>
      </c>
      <c r="Q232" s="201">
        <f>VLOOKUP($A232,SP_1718,'2017_18'!$C$2,FALSE)</f>
        <v>10.52218875064835</v>
      </c>
      <c r="R232" s="481">
        <f t="shared" si="368"/>
        <v>-4.2739969645592346E-2</v>
      </c>
      <c r="S232" s="211"/>
      <c r="T232" s="201">
        <f>VLOOKUP($D232,SP_1617,'2016_17'!$P$2,FALSE)</f>
        <v>10.52218875064835</v>
      </c>
      <c r="U232" s="201">
        <f>VLOOKUP($D232,SP_1617,'2016_17'!$G$2,FALSE)</f>
        <v>10.358550644608655</v>
      </c>
      <c r="V232" s="202">
        <f t="shared" si="375"/>
        <v>1.5797394022962541E-2</v>
      </c>
      <c r="W232" s="211"/>
      <c r="X232" s="201">
        <f>VLOOKUP($AX232,SP_1516,'2015_16'!$AW$1,FALSE)</f>
        <v>10.664880991757904</v>
      </c>
      <c r="Y232" s="201">
        <f>VLOOKUP($AX232,SP_1516,'2015_16'!$Z$1,FALSE)</f>
        <v>10.948239134105528</v>
      </c>
      <c r="Z232" s="202">
        <f t="shared" si="376"/>
        <v>-2.5881617936615697E-2</v>
      </c>
      <c r="AA232" s="201"/>
      <c r="AB232" s="201">
        <f>VLOOKUP($AX232,SP_1415,'2014_15'!$BG$1,FALSE)</f>
        <v>10.832976730760105</v>
      </c>
      <c r="AC232" s="201">
        <f>VLOOKUP($AX232,SP_1415,'2014_15'!$AC$1,FALSE)</f>
        <v>10.827182196559226</v>
      </c>
      <c r="AD232" s="202">
        <f t="shared" si="377"/>
        <v>5.3518395605456348E-4</v>
      </c>
      <c r="AE232" s="201"/>
      <c r="AF232" s="201">
        <f>VLOOKUP($AX232,SP_1314,'2013-14'!$AU$1,FALSE)</f>
        <v>10.158205859584342</v>
      </c>
      <c r="AG232" s="201">
        <f>VLOOKUP($AX232,SP_1314,'2013-14'!$W$1,FALSE)</f>
        <v>10.028889583811335</v>
      </c>
      <c r="AH232" s="202">
        <f t="shared" si="378"/>
        <v>1.289437626093215E-2</v>
      </c>
      <c r="AI232" s="201"/>
      <c r="AJ232" s="201">
        <f>VLOOKUP($AX232,SP_1213,'2012-13'!$AF$1,FALSE)</f>
        <v>9.8270225837873326</v>
      </c>
      <c r="AK232" s="201">
        <f>VLOOKUP($AX232,SP_1213,'2012-13'!$R$1,FALSE)</f>
        <v>10.29802999464</v>
      </c>
      <c r="AL232" s="202">
        <f t="shared" si="379"/>
        <v>-4.5737622739283279E-2</v>
      </c>
      <c r="AM232" s="203"/>
      <c r="AN232" s="201">
        <f>VLOOKUP($AX232,SP_1112,'2011-12'!$AT$1,FALSE)</f>
        <v>10.813970899022001</v>
      </c>
      <c r="AO232" s="201">
        <f>VLOOKUP($AX232,SP_1112,'2011-12'!$AD$1,FALSE)</f>
        <v>11.357943135639001</v>
      </c>
      <c r="AP232" s="202">
        <f t="shared" si="380"/>
        <v>-4.7893551686319147E-2</v>
      </c>
      <c r="AQ232" s="188"/>
      <c r="AR232" s="201"/>
      <c r="AS232" s="200"/>
      <c r="AX232" s="188" t="s">
        <v>456</v>
      </c>
      <c r="AY232" s="306">
        <f>VLOOKUP(A232,PopulationsOtherdata!$G$4:$M$441,6,FALSE)</f>
        <v>79239</v>
      </c>
    </row>
    <row r="233" spans="1:51" x14ac:dyDescent="0.25">
      <c r="A233" s="188" t="s">
        <v>480</v>
      </c>
      <c r="B233" s="217"/>
      <c r="C233" s="188">
        <v>1</v>
      </c>
      <c r="D233" s="188" t="s">
        <v>481</v>
      </c>
      <c r="E233" s="534">
        <f t="shared" si="364"/>
        <v>-4.1871423477270451</v>
      </c>
      <c r="F233" s="504">
        <f t="shared" si="365"/>
        <v>-0.29002551253965253</v>
      </c>
      <c r="G233" s="217"/>
      <c r="H233" s="201">
        <f>VLOOKUP($A233,SP_1920,'2019_20'!$K$3,FALSE)</f>
        <v>10.240822383959749</v>
      </c>
      <c r="I233" s="201">
        <f>VLOOKUP($A233,SP_1920,'2019_20'!$C$3,FALSE)</f>
        <v>10.291171766275978</v>
      </c>
      <c r="J233" s="481">
        <f t="shared" si="366"/>
        <v>-4.8924829416630011E-3</v>
      </c>
      <c r="K233" s="415"/>
      <c r="L233" s="201">
        <f>VLOOKUP($A233,SP_201819,'2018_19'!$K$3,FALSE)</f>
        <v>10.291171766275978</v>
      </c>
      <c r="M233" s="201">
        <f>VLOOKUP($A233,SP_201819,'2018_19'!$C$3,FALSE)</f>
        <v>10.670849286310702</v>
      </c>
      <c r="N233" s="481">
        <f t="shared" si="367"/>
        <v>-3.5580815532818E-2</v>
      </c>
      <c r="O233" s="211"/>
      <c r="P233" s="201">
        <f>VLOOKUP($A233,SP_1718,'2017_18'!$M$2,FALSE)</f>
        <v>10.670849286310702</v>
      </c>
      <c r="Q233" s="201">
        <f>VLOOKUP($A233,SP_1718,'2017_18'!$C$2,FALSE)</f>
        <v>11.244361471301662</v>
      </c>
      <c r="R233" s="481">
        <f t="shared" si="368"/>
        <v>-5.100442443572295E-2</v>
      </c>
      <c r="S233" s="211"/>
      <c r="T233" s="201">
        <f>VLOOKUP($D233,SP_1617,'2016_17'!$P$2,FALSE)</f>
        <v>11.244361471301662</v>
      </c>
      <c r="U233" s="201">
        <f>VLOOKUP($D233,SP_1617,'2016_17'!$G$2,FALSE)</f>
        <v>11.22549078988996</v>
      </c>
      <c r="V233" s="202">
        <f t="shared" si="375"/>
        <v>1.6810562464402157E-3</v>
      </c>
      <c r="W233" s="211"/>
      <c r="X233" s="201">
        <f>VLOOKUP($AX233,SP_1516,'2015_16'!$AW$1,FALSE)</f>
        <v>11.619701518489729</v>
      </c>
      <c r="Y233" s="201">
        <f>VLOOKUP($AX233,SP_1516,'2015_16'!$Z$1,FALSE)</f>
        <v>12.245164048022422</v>
      </c>
      <c r="Z233" s="202">
        <f t="shared" si="376"/>
        <v>-5.1078329949667323E-2</v>
      </c>
      <c r="AA233" s="201"/>
      <c r="AB233" s="201">
        <f>VLOOKUP($AX233,SP_1415,'2014_15'!$BG$1,FALSE)</f>
        <v>12.137984554179365</v>
      </c>
      <c r="AC233" s="201">
        <f>VLOOKUP($AX233,SP_1415,'2014_15'!$AC$1,FALSE)</f>
        <v>12.900613019598977</v>
      </c>
      <c r="AD233" s="202">
        <f t="shared" si="377"/>
        <v>-5.9115676461343747E-2</v>
      </c>
      <c r="AE233" s="201"/>
      <c r="AF233" s="201">
        <f>VLOOKUP($AX233,SP_1314,'2013-14'!$AU$1,FALSE)</f>
        <v>12.099586761821472</v>
      </c>
      <c r="AG233" s="201">
        <f>VLOOKUP($AX233,SP_1314,'2013-14'!$W$1,FALSE)</f>
        <v>12.390442065264335</v>
      </c>
      <c r="AH233" s="202">
        <f t="shared" si="378"/>
        <v>-2.347416677394043E-2</v>
      </c>
      <c r="AI233" s="201"/>
      <c r="AJ233" s="201">
        <f>VLOOKUP($AX233,SP_1213,'2012-13'!$AF$1,FALSE)</f>
        <v>12.206059065235337</v>
      </c>
      <c r="AK233" s="201">
        <f>VLOOKUP($AX233,SP_1213,'2012-13'!$R$1,FALSE)</f>
        <v>12.811792439524</v>
      </c>
      <c r="AL233" s="202">
        <f t="shared" si="379"/>
        <v>-4.7279362130469238E-2</v>
      </c>
      <c r="AM233" s="203"/>
      <c r="AN233" s="201">
        <f>VLOOKUP($AX233,SP_1112,'2011-12'!$AT$1,FALSE)</f>
        <v>13.629320978163998</v>
      </c>
      <c r="AO233" s="201">
        <f>VLOOKUP($AX233,SP_1112,'2011-12'!$AD$1,FALSE)</f>
        <v>14.547115247277</v>
      </c>
      <c r="AP233" s="202">
        <f t="shared" si="380"/>
        <v>-6.3091152679552787E-2</v>
      </c>
      <c r="AQ233" s="188"/>
      <c r="AR233" s="201"/>
      <c r="AS233" s="200"/>
      <c r="AX233" s="188" t="s">
        <v>480</v>
      </c>
      <c r="AY233" s="306">
        <f>VLOOKUP(A233,PopulationsOtherdata!$G$4:$M$441,6,FALSE)</f>
        <v>94558</v>
      </c>
    </row>
    <row r="234" spans="1:51" x14ac:dyDescent="0.25">
      <c r="A234" s="188" t="s">
        <v>620</v>
      </c>
      <c r="B234" s="217"/>
      <c r="C234" s="188">
        <v>1</v>
      </c>
      <c r="D234" s="188" t="s">
        <v>621</v>
      </c>
      <c r="E234" s="534">
        <f t="shared" si="364"/>
        <v>-1.5906608344162176</v>
      </c>
      <c r="F234" s="504">
        <f t="shared" si="365"/>
        <v>-0.14570355790935735</v>
      </c>
      <c r="G234" s="217"/>
      <c r="H234" s="201">
        <f>VLOOKUP($A234,SP_1920,'2019_20'!$K$3,FALSE)</f>
        <v>9.3072390004274776</v>
      </c>
      <c r="I234" s="201">
        <f>VLOOKUP($A234,SP_1920,'2019_20'!$C$3,FALSE)</f>
        <v>9.3281590546036774</v>
      </c>
      <c r="J234" s="481">
        <f t="shared" si="366"/>
        <v>-2.2426776873916143E-3</v>
      </c>
      <c r="K234" s="415"/>
      <c r="L234" s="201">
        <f>VLOOKUP($A234,SP_201819,'2018_19'!$K$3,FALSE)</f>
        <v>9.3281590546036774</v>
      </c>
      <c r="M234" s="201">
        <f>VLOOKUP($A234,SP_201819,'2018_19'!$C$3,FALSE)</f>
        <v>9.71714060692541</v>
      </c>
      <c r="N234" s="481">
        <f t="shared" si="367"/>
        <v>-4.0030454231001378E-2</v>
      </c>
      <c r="O234" s="211"/>
      <c r="P234" s="201">
        <f>VLOOKUP($A234,SP_1718,'2017_18'!$M$2,FALSE)</f>
        <v>9.71714060692541</v>
      </c>
      <c r="Q234" s="201">
        <f>VLOOKUP($A234,SP_1718,'2017_18'!$C$2,FALSE)</f>
        <v>10.625985804150373</v>
      </c>
      <c r="R234" s="481">
        <f t="shared" si="368"/>
        <v>-8.5530435855653009E-2</v>
      </c>
      <c r="S234" s="211"/>
      <c r="T234" s="201">
        <f>VLOOKUP($D234,SP_1617,'2016_17'!$P$2,FALSE)</f>
        <v>10.625985804150373</v>
      </c>
      <c r="U234" s="201">
        <f>VLOOKUP($D234,SP_1617,'2016_17'!$G$2,FALSE)</f>
        <v>10.237403403597444</v>
      </c>
      <c r="V234" s="202">
        <f t="shared" si="375"/>
        <v>3.7957124988977187E-2</v>
      </c>
      <c r="W234" s="211"/>
      <c r="X234" s="201">
        <f>VLOOKUP($AX234,SP_1516,'2015_16'!$AW$1,FALSE)</f>
        <v>10.508797640104079</v>
      </c>
      <c r="Y234" s="201">
        <f>VLOOKUP($AX234,SP_1516,'2015_16'!$Z$1,FALSE)</f>
        <v>10.736263497058919</v>
      </c>
      <c r="Z234" s="202">
        <f t="shared" si="376"/>
        <v>-2.118668725084405E-2</v>
      </c>
      <c r="AA234" s="201"/>
      <c r="AB234" s="201">
        <f>VLOOKUP($AX234,SP_1415,'2014_15'!$BG$1,FALSE)</f>
        <v>10.620295374788814</v>
      </c>
      <c r="AC234" s="201">
        <f>VLOOKUP($AX234,SP_1415,'2014_15'!$AC$1,FALSE)</f>
        <v>10.752437893355751</v>
      </c>
      <c r="AD234" s="202">
        <f t="shared" si="377"/>
        <v>-1.2289540277055866E-2</v>
      </c>
      <c r="AE234" s="201"/>
      <c r="AF234" s="201">
        <f>VLOOKUP($AX234,SP_1314,'2013-14'!$AU$1,FALSE)</f>
        <v>9.9761608180385224</v>
      </c>
      <c r="AG234" s="201">
        <f>VLOOKUP($AX234,SP_1314,'2013-14'!$W$1,FALSE)</f>
        <v>9.9718509408454441</v>
      </c>
      <c r="AH234" s="202">
        <f t="shared" si="378"/>
        <v>4.3220433384383306E-4</v>
      </c>
      <c r="AI234" s="201"/>
      <c r="AJ234" s="201">
        <f>VLOOKUP($AX234,SP_1213,'2012-13'!$AF$1,FALSE)</f>
        <v>9.8012539408614465</v>
      </c>
      <c r="AK234" s="201">
        <f>VLOOKUP($AX234,SP_1213,'2012-13'!$R$1,FALSE)</f>
        <v>9.7896393871480019</v>
      </c>
      <c r="AL234" s="202">
        <f t="shared" si="379"/>
        <v>1.186412824224492E-3</v>
      </c>
      <c r="AM234" s="203"/>
      <c r="AN234" s="201">
        <f>VLOOKUP($AX234,SP_1112,'2011-12'!$AT$1,FALSE)</f>
        <v>10.381974715861002</v>
      </c>
      <c r="AO234" s="201">
        <f>VLOOKUP($AX234,SP_1112,'2011-12'!$AD$1,FALSE)</f>
        <v>10.698787202491999</v>
      </c>
      <c r="AP234" s="202">
        <f t="shared" si="380"/>
        <v>-2.9611999999140437E-2</v>
      </c>
      <c r="AQ234" s="188"/>
      <c r="AR234" s="201"/>
      <c r="AS234" s="200"/>
      <c r="AX234" s="188" t="s">
        <v>620</v>
      </c>
      <c r="AY234" s="306">
        <f>VLOOKUP(A234,PopulationsOtherdata!$G$4:$M$441,6,FALSE)</f>
        <v>84154</v>
      </c>
    </row>
    <row r="235" spans="1:51" x14ac:dyDescent="0.25">
      <c r="A235" s="188" t="s">
        <v>702</v>
      </c>
      <c r="B235" s="217"/>
      <c r="C235" s="188">
        <v>1</v>
      </c>
      <c r="D235" s="188" t="s">
        <v>703</v>
      </c>
      <c r="E235" s="534">
        <f t="shared" si="364"/>
        <v>-2.7163708774559598</v>
      </c>
      <c r="F235" s="504">
        <f t="shared" si="365"/>
        <v>-0.16055814457320963</v>
      </c>
      <c r="G235" s="217"/>
      <c r="H235" s="201">
        <f>VLOOKUP($A235,SP_1920,'2019_20'!$K$3,FALSE)</f>
        <v>14.30823444935327</v>
      </c>
      <c r="I235" s="201">
        <f>VLOOKUP($A235,SP_1920,'2019_20'!$C$3,FALSE)</f>
        <v>14.382290422541569</v>
      </c>
      <c r="J235" s="481">
        <f t="shared" si="366"/>
        <v>-5.1491084530062015E-3</v>
      </c>
      <c r="K235" s="415"/>
      <c r="L235" s="201">
        <f>VLOOKUP($A235,SP_201819,'2018_19'!$K$3,FALSE)</f>
        <v>14.382290422541569</v>
      </c>
      <c r="M235" s="201">
        <f>VLOOKUP($A235,SP_201819,'2018_19'!$C$3,FALSE)</f>
        <v>15.186315227972804</v>
      </c>
      <c r="N235" s="481">
        <f t="shared" si="367"/>
        <v>-5.2944035031634362E-2</v>
      </c>
      <c r="O235" s="211"/>
      <c r="P235" s="201">
        <f>VLOOKUP($A235,SP_1718,'2017_18'!$M$2,FALSE)</f>
        <v>15.186315227972804</v>
      </c>
      <c r="Q235" s="201">
        <f>VLOOKUP($A235,SP_1718,'2017_18'!$C$2,FALSE)</f>
        <v>15.899423696500874</v>
      </c>
      <c r="R235" s="481">
        <f t="shared" si="368"/>
        <v>-4.4851214870449074E-2</v>
      </c>
      <c r="S235" s="211"/>
      <c r="T235" s="201">
        <f>VLOOKUP($D235,SP_1617,'2016_17'!$P$2,FALSE)</f>
        <v>15.899423696500874</v>
      </c>
      <c r="U235" s="201">
        <f>VLOOKUP($D235,SP_1617,'2016_17'!$G$2,FALSE)</f>
        <v>15.627245273567164</v>
      </c>
      <c r="V235" s="202">
        <f t="shared" si="375"/>
        <v>1.7416916300282859E-2</v>
      </c>
      <c r="W235" s="211"/>
      <c r="X235" s="201">
        <f>VLOOKUP($AX235,SP_1516,'2015_16'!$AW$1,FALSE)</f>
        <v>15.943351647015193</v>
      </c>
      <c r="Y235" s="201">
        <f>VLOOKUP($AX235,SP_1516,'2015_16'!$Z$1,FALSE)</f>
        <v>15.943857157354623</v>
      </c>
      <c r="Z235" s="202">
        <f t="shared" si="376"/>
        <v>-3.1705649043423101E-5</v>
      </c>
      <c r="AA235" s="201"/>
      <c r="AB235" s="201">
        <f>VLOOKUP($AX235,SP_1415,'2014_15'!$BG$1,FALSE)</f>
        <v>15.884514054627671</v>
      </c>
      <c r="AC235" s="201">
        <f>VLOOKUP($AX235,SP_1415,'2014_15'!$AC$1,FALSE)</f>
        <v>16.112608655712091</v>
      </c>
      <c r="AD235" s="202">
        <f t="shared" si="377"/>
        <v>-1.4156280088361561E-2</v>
      </c>
      <c r="AE235" s="201"/>
      <c r="AF235" s="201">
        <f>VLOOKUP($AX235,SP_1314,'2013-14'!$AU$1,FALSE)</f>
        <v>15.253720165818793</v>
      </c>
      <c r="AG235" s="201">
        <f>VLOOKUP($AX235,SP_1314,'2013-14'!$W$1,FALSE)</f>
        <v>15.408063855929001</v>
      </c>
      <c r="AH235" s="202">
        <f t="shared" si="378"/>
        <v>-1.0017072330007037E-2</v>
      </c>
      <c r="AI235" s="201"/>
      <c r="AJ235" s="201">
        <f>VLOOKUP($AX235,SP_1213,'2012-13'!$AF$1,FALSE)</f>
        <v>15.154555855924997</v>
      </c>
      <c r="AK235" s="201">
        <f>VLOOKUP($AX235,SP_1213,'2012-13'!$R$1,FALSE)</f>
        <v>15.527620095586</v>
      </c>
      <c r="AL235" s="202">
        <f t="shared" si="379"/>
        <v>-2.402584796410967E-2</v>
      </c>
      <c r="AM235" s="203"/>
      <c r="AN235" s="201">
        <f>VLOOKUP($AX235,SP_1112,'2011-12'!$AT$1,FALSE)</f>
        <v>16.487625537581</v>
      </c>
      <c r="AO235" s="201">
        <f>VLOOKUP($AX235,SP_1112,'2011-12'!$AD$1,FALSE)</f>
        <v>17.128977549628004</v>
      </c>
      <c r="AP235" s="202">
        <f t="shared" si="380"/>
        <v>-3.7442515771230811E-2</v>
      </c>
      <c r="AQ235" s="188"/>
      <c r="AR235" s="201"/>
      <c r="AS235" s="200"/>
      <c r="AX235" s="188" t="s">
        <v>702</v>
      </c>
      <c r="AY235" s="306">
        <f>VLOOKUP(A235,PopulationsOtherdata!$G$4:$M$441,6,FALSE)</f>
        <v>125765</v>
      </c>
    </row>
    <row r="236" spans="1:51" x14ac:dyDescent="0.25">
      <c r="A236" s="188" t="s">
        <v>722</v>
      </c>
      <c r="B236" s="217"/>
      <c r="C236" s="188">
        <v>1</v>
      </c>
      <c r="D236" s="188" t="s">
        <v>723</v>
      </c>
      <c r="E236" s="534">
        <f t="shared" si="364"/>
        <v>-1.9985230964937699</v>
      </c>
      <c r="F236" s="504">
        <f t="shared" si="365"/>
        <v>-0.19695462251322651</v>
      </c>
      <c r="G236" s="217"/>
      <c r="H236" s="201">
        <f>VLOOKUP($A236,SP_1920,'2019_20'!$K$3,FALSE)</f>
        <v>8.0849273849541614</v>
      </c>
      <c r="I236" s="201">
        <f>VLOOKUP($A236,SP_1920,'2019_20'!$C$3,FALSE)</f>
        <v>8.0968118186459073</v>
      </c>
      <c r="J236" s="481">
        <f t="shared" si="366"/>
        <v>-1.4677917627253789E-3</v>
      </c>
      <c r="K236" s="415"/>
      <c r="L236" s="201">
        <f>VLOOKUP($A236,SP_201819,'2018_19'!$K$3,FALSE)</f>
        <v>8.0968118186459073</v>
      </c>
      <c r="M236" s="201">
        <f>VLOOKUP($A236,SP_201819,'2018_19'!$C$3,FALSE)</f>
        <v>8.6301321794567674</v>
      </c>
      <c r="N236" s="481">
        <f t="shared" si="367"/>
        <v>-6.179747305381722E-2</v>
      </c>
      <c r="O236" s="211"/>
      <c r="P236" s="201">
        <f>VLOOKUP($A236,SP_1718,'2017_18'!$M$2,FALSE)</f>
        <v>8.6301321794567674</v>
      </c>
      <c r="Q236" s="201">
        <f>VLOOKUP($A236,SP_1718,'2017_18'!$C$2,FALSE)</f>
        <v>9.2186551247344362</v>
      </c>
      <c r="R236" s="481">
        <f t="shared" si="368"/>
        <v>-6.3840434132155788E-2</v>
      </c>
      <c r="S236" s="211"/>
      <c r="T236" s="201">
        <f>VLOOKUP($D236,SP_1617,'2016_17'!$P$2,FALSE)</f>
        <v>9.2186551247344362</v>
      </c>
      <c r="U236" s="201">
        <f>VLOOKUP($D236,SP_1617,'2016_17'!$G$2,FALSE)</f>
        <v>8.7769800066034094</v>
      </c>
      <c r="V236" s="202">
        <f t="shared" si="375"/>
        <v>5.032199205179122E-2</v>
      </c>
      <c r="W236" s="211"/>
      <c r="X236" s="201">
        <f>VLOOKUP($AX236,SP_1516,'2015_16'!$AW$1,FALSE)</f>
        <v>9.0256433518073624</v>
      </c>
      <c r="Y236" s="201">
        <f>VLOOKUP($AX236,SP_1516,'2015_16'!$Z$1,FALSE)</f>
        <v>9.4266608273830652</v>
      </c>
      <c r="Z236" s="202">
        <f t="shared" si="376"/>
        <v>-4.2540776943072567E-2</v>
      </c>
      <c r="AA236" s="201"/>
      <c r="AB236" s="201">
        <f>VLOOKUP($AX236,SP_1415,'2014_15'!$BG$1,FALSE)</f>
        <v>9.414630536376146</v>
      </c>
      <c r="AC236" s="201">
        <f>VLOOKUP($AX236,SP_1415,'2014_15'!$AC$1,FALSE)</f>
        <v>9.8513220756880582</v>
      </c>
      <c r="AD236" s="202">
        <f t="shared" si="377"/>
        <v>-4.4328216655266761E-2</v>
      </c>
      <c r="AE236" s="201"/>
      <c r="AF236" s="201">
        <f>VLOOKUP($AX236,SP_1314,'2013-14'!$AU$1,FALSE)</f>
        <v>9.2313690684540912</v>
      </c>
      <c r="AG236" s="201">
        <f>VLOOKUP($AX236,SP_1314,'2013-14'!$W$1,FALSE)</f>
        <v>9.0759564073924448</v>
      </c>
      <c r="AH236" s="202">
        <f t="shared" si="378"/>
        <v>1.7123557461675487E-2</v>
      </c>
      <c r="AI236" s="201"/>
      <c r="AJ236" s="201">
        <f>VLOOKUP($AX236,SP_1213,'2012-13'!$AF$1,FALSE)</f>
        <v>8.874972407366446</v>
      </c>
      <c r="AK236" s="201">
        <f>VLOOKUP($AX236,SP_1213,'2012-13'!$R$1,FALSE)</f>
        <v>9.0546379672540009</v>
      </c>
      <c r="AL236" s="202">
        <f t="shared" si="379"/>
        <v>-1.98423791804061E-2</v>
      </c>
      <c r="AM236" s="203"/>
      <c r="AN236" s="201">
        <f>VLOOKUP($AX236,SP_1112,'2011-12'!$AT$1,FALSE)</f>
        <v>9.5839661747120015</v>
      </c>
      <c r="AO236" s="201">
        <f>VLOOKUP($AX236,SP_1112,'2011-12'!$AD$1,FALSE)</f>
        <v>10.028474735843</v>
      </c>
      <c r="AP236" s="202">
        <f t="shared" si="380"/>
        <v>-4.4324642863412755E-2</v>
      </c>
      <c r="AQ236" s="188"/>
      <c r="AR236" s="201"/>
      <c r="AS236" s="200"/>
      <c r="AX236" s="188" t="s">
        <v>722</v>
      </c>
      <c r="AY236" s="306">
        <f>VLOOKUP(A236,PopulationsOtherdata!$G$4:$M$441,6,FALSE)</f>
        <v>65353</v>
      </c>
    </row>
    <row r="237" spans="1:51" x14ac:dyDescent="0.25">
      <c r="A237" s="188" t="s">
        <v>764</v>
      </c>
      <c r="B237" s="217"/>
      <c r="C237" s="188">
        <v>1</v>
      </c>
      <c r="D237" s="188" t="s">
        <v>765</v>
      </c>
      <c r="E237" s="534">
        <f t="shared" si="364"/>
        <v>-1.5151735455703204</v>
      </c>
      <c r="F237" s="504">
        <f t="shared" si="365"/>
        <v>-0.17394621939582863</v>
      </c>
      <c r="G237" s="217"/>
      <c r="H237" s="201">
        <f>VLOOKUP($A237,SP_1920,'2019_20'!$K$3,FALSE)</f>
        <v>7.1298498559876702</v>
      </c>
      <c r="I237" s="201">
        <f>VLOOKUP($A237,SP_1920,'2019_20'!$C$3,FALSE)</f>
        <v>7.1436041937697778</v>
      </c>
      <c r="J237" s="481">
        <f t="shared" si="366"/>
        <v>-1.925405916820444E-3</v>
      </c>
      <c r="K237" s="415"/>
      <c r="L237" s="201">
        <f>VLOOKUP($A237,SP_201819,'2018_19'!$K$3,FALSE)</f>
        <v>7.1436041937697778</v>
      </c>
      <c r="M237" s="201">
        <f>VLOOKUP($A237,SP_201819,'2018_19'!$C$3,FALSE)</f>
        <v>7.501019855136775</v>
      </c>
      <c r="N237" s="481">
        <f t="shared" si="367"/>
        <v>-4.7648942179807086E-2</v>
      </c>
      <c r="O237" s="211"/>
      <c r="P237" s="201">
        <f>VLOOKUP($A237,SP_1718,'2017_18'!$M$2,FALSE)</f>
        <v>7.501019855136775</v>
      </c>
      <c r="Q237" s="201">
        <f>VLOOKUP($A237,SP_1718,'2017_18'!$C$2,FALSE)</f>
        <v>8.5835702129536173</v>
      </c>
      <c r="R237" s="481">
        <f t="shared" si="368"/>
        <v>-0.12611889120253794</v>
      </c>
      <c r="S237" s="211"/>
      <c r="T237" s="201">
        <f>VLOOKUP($D237,SP_1617,'2016_17'!$P$2,FALSE)</f>
        <v>8.5835702129536173</v>
      </c>
      <c r="U237" s="201">
        <f>VLOOKUP($D237,SP_1617,'2016_17'!$G$2,FALSE)</f>
        <v>8.2690585877907328</v>
      </c>
      <c r="V237" s="202">
        <f t="shared" si="375"/>
        <v>3.8034755930652198E-2</v>
      </c>
      <c r="W237" s="211"/>
      <c r="X237" s="201">
        <f>VLOOKUP($AX237,SP_1516,'2015_16'!$AW$1,FALSE)</f>
        <v>8.3570407357727596</v>
      </c>
      <c r="Y237" s="201">
        <f>VLOOKUP($AX237,SP_1516,'2015_16'!$Z$1,FALSE)</f>
        <v>8.6120419531728238</v>
      </c>
      <c r="Z237" s="202">
        <f t="shared" si="376"/>
        <v>-2.960984384268095E-2</v>
      </c>
      <c r="AA237" s="201"/>
      <c r="AB237" s="201">
        <f>VLOOKUP($AX237,SP_1415,'2014_15'!$BG$1,FALSE)</f>
        <v>8.5586242060492079</v>
      </c>
      <c r="AC237" s="201">
        <f>VLOOKUP($AX237,SP_1415,'2014_15'!$AC$1,FALSE)</f>
        <v>8.7365697975635435</v>
      </c>
      <c r="AD237" s="202">
        <f t="shared" si="377"/>
        <v>-2.0367901320259674E-2</v>
      </c>
      <c r="AE237" s="201"/>
      <c r="AF237" s="201">
        <f>VLOOKUP($AX237,SP_1314,'2013-14'!$AU$1,FALSE)</f>
        <v>8.2865155578611454</v>
      </c>
      <c r="AG237" s="201">
        <f>VLOOKUP($AX237,SP_1314,'2013-14'!$W$1,FALSE)</f>
        <v>8.1704455752800005</v>
      </c>
      <c r="AH237" s="202">
        <f t="shared" si="378"/>
        <v>1.4206077442375786E-2</v>
      </c>
      <c r="AI237" s="201"/>
      <c r="AJ237" s="201">
        <f>VLOOKUP($AX237,SP_1213,'2012-13'!$AF$1,FALSE)</f>
        <v>7.946049575298999</v>
      </c>
      <c r="AK237" s="201">
        <f>VLOOKUP($AX237,SP_1213,'2012-13'!$R$1,FALSE)</f>
        <v>7.8114068851619995</v>
      </c>
      <c r="AL237" s="202">
        <f t="shared" si="379"/>
        <v>1.7236676070831347E-2</v>
      </c>
      <c r="AM237" s="203"/>
      <c r="AN237" s="201">
        <f>VLOOKUP($AX237,SP_1112,'2011-12'!$AT$1,FALSE)</f>
        <v>8.173561197630999</v>
      </c>
      <c r="AO237" s="201">
        <f>VLOOKUP($AX237,SP_1112,'2011-12'!$AD$1,FALSE)</f>
        <v>8.3672918752020013</v>
      </c>
      <c r="AP237" s="202">
        <f t="shared" si="380"/>
        <v>-2.3153330905685054E-2</v>
      </c>
      <c r="AQ237" s="188"/>
      <c r="AR237" s="201"/>
      <c r="AS237" s="200"/>
      <c r="AX237" s="188" t="s">
        <v>764</v>
      </c>
      <c r="AY237" s="306">
        <f>VLOOKUP(A237,PopulationsOtherdata!$G$4:$M$441,6,FALSE)</f>
        <v>54754</v>
      </c>
    </row>
    <row r="238" spans="1:51" x14ac:dyDescent="0.25">
      <c r="A238" s="188"/>
      <c r="B238" s="217"/>
      <c r="C238" s="188"/>
      <c r="D238" s="188"/>
      <c r="E238" s="315"/>
      <c r="F238" s="214"/>
      <c r="G238" s="217"/>
      <c r="H238" s="201"/>
      <c r="I238" s="201"/>
      <c r="J238" s="481"/>
      <c r="K238" s="214"/>
      <c r="L238" s="201"/>
      <c r="M238" s="201"/>
      <c r="N238" s="481"/>
      <c r="O238" s="211"/>
      <c r="P238" s="201"/>
      <c r="Q238" s="201"/>
      <c r="R238" s="481"/>
      <c r="S238" s="211"/>
      <c r="T238" s="201"/>
      <c r="U238" s="201"/>
      <c r="V238" s="202"/>
      <c r="W238" s="211"/>
      <c r="X238" s="201"/>
      <c r="Y238" s="201"/>
      <c r="Z238" s="202"/>
      <c r="AA238" s="201"/>
      <c r="AB238" s="201"/>
      <c r="AC238" s="201"/>
      <c r="AD238" s="202"/>
      <c r="AE238" s="201"/>
      <c r="AF238" s="201"/>
      <c r="AG238" s="201"/>
      <c r="AH238" s="202"/>
      <c r="AI238" s="201"/>
      <c r="AJ238" s="201"/>
      <c r="AK238" s="201"/>
      <c r="AL238" s="202"/>
      <c r="AM238" s="203"/>
      <c r="AN238" s="201"/>
      <c r="AO238" s="201"/>
      <c r="AP238" s="202"/>
      <c r="AQ238" s="188"/>
      <c r="AR238" s="201"/>
      <c r="AS238" s="200"/>
      <c r="AX238" s="188"/>
      <c r="AY238" s="188"/>
    </row>
    <row r="239" spans="1:51" x14ac:dyDescent="0.25">
      <c r="A239" s="188"/>
      <c r="B239" s="217">
        <v>1</v>
      </c>
      <c r="C239" s="188"/>
      <c r="D239" s="188" t="s">
        <v>961</v>
      </c>
      <c r="E239" s="315"/>
      <c r="F239" s="214"/>
      <c r="G239" s="217"/>
      <c r="H239" s="201"/>
      <c r="I239" s="201"/>
      <c r="J239" s="481"/>
      <c r="K239" s="214"/>
      <c r="L239" s="201"/>
      <c r="M239" s="201"/>
      <c r="N239" s="481"/>
      <c r="O239" s="211"/>
      <c r="P239" s="201"/>
      <c r="Q239" s="201"/>
      <c r="R239" s="481"/>
      <c r="S239" s="211"/>
      <c r="T239" s="201"/>
      <c r="U239" s="201"/>
      <c r="V239" s="202"/>
      <c r="W239" s="211"/>
      <c r="X239" s="201"/>
      <c r="Y239" s="201"/>
      <c r="Z239" s="202"/>
      <c r="AA239" s="201"/>
      <c r="AB239" s="201"/>
      <c r="AC239" s="201"/>
      <c r="AD239" s="202"/>
      <c r="AE239" s="201"/>
      <c r="AF239" s="201"/>
      <c r="AG239" s="201"/>
      <c r="AH239" s="202"/>
      <c r="AI239" s="201"/>
      <c r="AJ239" s="201"/>
      <c r="AK239" s="201"/>
      <c r="AL239" s="202"/>
      <c r="AM239" s="203"/>
      <c r="AN239" s="201"/>
      <c r="AO239" s="201"/>
      <c r="AP239" s="202"/>
      <c r="AQ239" s="188"/>
      <c r="AR239" s="201"/>
      <c r="AS239" s="200"/>
      <c r="AX239" s="188"/>
      <c r="AY239" s="306">
        <f t="shared" ref="AY239" si="381">+AY171</f>
        <v>418050</v>
      </c>
    </row>
    <row r="240" spans="1:51" x14ac:dyDescent="0.25">
      <c r="A240" s="188" t="s">
        <v>188</v>
      </c>
      <c r="B240" s="217"/>
      <c r="C240" s="188">
        <v>1</v>
      </c>
      <c r="D240" s="188" t="s">
        <v>189</v>
      </c>
      <c r="E240" s="534">
        <f t="shared" ref="E240:E245" si="382">+AN240-AO240+AJ240-AK240+AF240-AG240+AB240-AC240+X240-Y240+T240-U240+P240-Q240+L240-M240+H240-I240</f>
        <v>-1.0847091122756414</v>
      </c>
      <c r="F240" s="504">
        <f t="shared" ref="F240:F245" si="383">((100*(1+AP240)*(1+AL240)*(1+AH240)*(1+AD240)*(1+Z240)*(1+V240)*(1+R240)*(1+N240)*(1+J240)-100)/100)</f>
        <v>-0.17067398433333453</v>
      </c>
      <c r="G240" s="217"/>
      <c r="H240" s="201">
        <f>VLOOKUP($A240,SP_1920,'2019_20'!$K$3,FALSE)</f>
        <v>5.2477897681223942</v>
      </c>
      <c r="I240" s="201">
        <f>VLOOKUP($A240,SP_1920,'2019_20'!$C$3,FALSE)</f>
        <v>5.4611224262547466</v>
      </c>
      <c r="J240" s="481">
        <f t="shared" ref="J240:J245" si="384">+H240/I240-1</f>
        <v>-3.9063884945472083E-2</v>
      </c>
      <c r="K240" s="415"/>
      <c r="L240" s="201">
        <f>VLOOKUP($A240,SP_201819,'2018_19'!$K$3,FALSE)</f>
        <v>5.4611224262547466</v>
      </c>
      <c r="M240" s="201">
        <f>VLOOKUP($A240,SP_201819,'2018_19'!$C$3,FALSE)</f>
        <v>5.5058022061658427</v>
      </c>
      <c r="N240" s="481">
        <f t="shared" ref="N240:N245" si="385">+L240/M240-1</f>
        <v>-8.1150354186462215E-3</v>
      </c>
      <c r="O240" s="211"/>
      <c r="P240" s="201">
        <f>VLOOKUP($A240,SP_1718,'2017_18'!$M$2,FALSE)</f>
        <v>5.5058022061658427</v>
      </c>
      <c r="Q240" s="201">
        <f>VLOOKUP($A240,SP_1718,'2017_18'!$C$2,FALSE)</f>
        <v>5.8292091616726021</v>
      </c>
      <c r="R240" s="481">
        <f t="shared" ref="R240:R245" si="386">+P240/Q240-1</f>
        <v>-5.5480417074957544E-2</v>
      </c>
      <c r="S240" s="211"/>
      <c r="T240" s="201">
        <f>VLOOKUP($D240,SP_1617,'2016_17'!$P$2,FALSE)</f>
        <v>5.8292091616726021</v>
      </c>
      <c r="U240" s="201">
        <f>VLOOKUP($D240,SP_1617,'2016_17'!$G$2,FALSE)</f>
        <v>5.8116908638104086</v>
      </c>
      <c r="V240" s="202">
        <f t="shared" ref="V240:V245" si="387">+T240/U240-1</f>
        <v>3.014320319630226E-3</v>
      </c>
      <c r="W240" s="211"/>
      <c r="X240" s="201">
        <f>VLOOKUP($AX240,SP_1516,'2015_16'!$AW$1,FALSE)</f>
        <v>6.0374080968142474</v>
      </c>
      <c r="Y240" s="201">
        <f>VLOOKUP($AX240,SP_1516,'2015_16'!$Z$1,FALSE)</f>
        <v>6.1975271527005908</v>
      </c>
      <c r="Z240" s="202">
        <f t="shared" ref="Z240:Z245" si="388">+X240/Y240-1</f>
        <v>-2.5835958752769783E-2</v>
      </c>
      <c r="AA240" s="201"/>
      <c r="AB240" s="201">
        <f>VLOOKUP($AX240,SP_1415,'2014_15'!$BG$1,FALSE)</f>
        <v>6.1516838637005691</v>
      </c>
      <c r="AC240" s="201">
        <f>VLOOKUP($AX240,SP_1415,'2014_15'!$AC$1,FALSE)</f>
        <v>6.2174251896559332</v>
      </c>
      <c r="AD240" s="202">
        <f t="shared" ref="AD240:AD245" si="389">+AB240/AC240-1</f>
        <v>-1.0573722071435476E-2</v>
      </c>
      <c r="AE240" s="201"/>
      <c r="AF240" s="201">
        <f>VLOOKUP($AX240,SP_1314,'2013-14'!$AU$1,FALSE)</f>
        <v>5.8224414281270818</v>
      </c>
      <c r="AG240" s="201">
        <f>VLOOKUP($AX240,SP_1314,'2013-14'!$W$1,FALSE)</f>
        <v>5.9281333277883341</v>
      </c>
      <c r="AH240" s="202">
        <f t="shared" ref="AH240:AH245" si="390">+AF240/AG240-1</f>
        <v>-1.7828866831624324E-2</v>
      </c>
      <c r="AI240" s="201"/>
      <c r="AJ240" s="201">
        <f>VLOOKUP($AX240,SP_1213,'2012-13'!$AF$1,FALSE)</f>
        <v>5.794664327803333</v>
      </c>
      <c r="AK240" s="201">
        <f>VLOOKUP($AX240,SP_1213,'2012-13'!$R$1,FALSE)</f>
        <v>5.796316314837</v>
      </c>
      <c r="AL240" s="202">
        <f t="shared" ref="AL240:AL245" si="391">+AJ240/AK240-1</f>
        <v>-2.8500636334127805E-4</v>
      </c>
      <c r="AM240" s="203"/>
      <c r="AN240" s="201">
        <f>VLOOKUP($AX240,SP_1112,'2011-12'!$AT$1,FALSE)</f>
        <v>6.1607464638549994</v>
      </c>
      <c r="AO240" s="201">
        <f>VLOOKUP($AX240,SP_1112,'2011-12'!$AD$1,FALSE)</f>
        <v>6.3483502119059994</v>
      </c>
      <c r="AP240" s="202">
        <f t="shared" ref="AP240:AP245" si="392">+AN240/AO240-1</f>
        <v>-2.9551575100434602E-2</v>
      </c>
      <c r="AQ240" s="188"/>
      <c r="AR240" s="201"/>
      <c r="AS240" s="200"/>
      <c r="AX240" s="188" t="s">
        <v>188</v>
      </c>
      <c r="AY240" s="306">
        <f>VLOOKUP(A240,PopulationsOtherdata!$G$4:$M$441,6,FALSE)</f>
        <v>48876</v>
      </c>
    </row>
    <row r="241" spans="1:51" x14ac:dyDescent="0.25">
      <c r="A241" s="188" t="s">
        <v>254</v>
      </c>
      <c r="B241" s="217"/>
      <c r="C241" s="188">
        <v>1</v>
      </c>
      <c r="D241" s="188" t="s">
        <v>255</v>
      </c>
      <c r="E241" s="534">
        <f t="shared" si="382"/>
        <v>-1.7801403638429019</v>
      </c>
      <c r="F241" s="504">
        <f t="shared" si="383"/>
        <v>-0.15970696267445689</v>
      </c>
      <c r="G241" s="217"/>
      <c r="H241" s="201">
        <f>VLOOKUP($A241,SP_1920,'2019_20'!$K$3,FALSE)</f>
        <v>9.4591595907519785</v>
      </c>
      <c r="I241" s="201">
        <f>VLOOKUP($A241,SP_1920,'2019_20'!$C$3,FALSE)</f>
        <v>10.155767987814551</v>
      </c>
      <c r="J241" s="481">
        <f t="shared" si="384"/>
        <v>-6.8592389851599767E-2</v>
      </c>
      <c r="K241" s="415"/>
      <c r="L241" s="201">
        <f>VLOOKUP($A241,SP_201819,'2018_19'!$K$3,FALSE)</f>
        <v>10.155767987814551</v>
      </c>
      <c r="M241" s="201">
        <f>VLOOKUP($A241,SP_201819,'2018_19'!$C$3,FALSE)</f>
        <v>10.145432918234768</v>
      </c>
      <c r="N241" s="481">
        <f t="shared" si="385"/>
        <v>1.0186918254821986E-3</v>
      </c>
      <c r="O241" s="211"/>
      <c r="P241" s="201">
        <f>VLOOKUP($A241,SP_1718,'2017_18'!$M$2,FALSE)</f>
        <v>10.145432918234768</v>
      </c>
      <c r="Q241" s="201">
        <f>VLOOKUP($A241,SP_1718,'2017_18'!$C$2,FALSE)</f>
        <v>10.464639347543473</v>
      </c>
      <c r="R241" s="481">
        <f t="shared" si="386"/>
        <v>-3.050333783205228E-2</v>
      </c>
      <c r="S241" s="211"/>
      <c r="T241" s="201">
        <f>VLOOKUP($D241,SP_1617,'2016_17'!$P$2,FALSE)</f>
        <v>10.464639347543473</v>
      </c>
      <c r="U241" s="201">
        <f>VLOOKUP($D241,SP_1617,'2016_17'!$G$2,FALSE)</f>
        <v>10.416759693655782</v>
      </c>
      <c r="V241" s="202">
        <f t="shared" si="387"/>
        <v>4.596405724598851E-3</v>
      </c>
      <c r="W241" s="211"/>
      <c r="X241" s="201">
        <f>VLOOKUP($AX241,SP_1516,'2015_16'!$AW$1,FALSE)</f>
        <v>10.562204864123608</v>
      </c>
      <c r="Y241" s="201">
        <f>VLOOKUP($AX241,SP_1516,'2015_16'!$Z$1,FALSE)</f>
        <v>10.788135746550292</v>
      </c>
      <c r="Z241" s="202">
        <f t="shared" si="388"/>
        <v>-2.0942532401757252E-2</v>
      </c>
      <c r="AA241" s="201"/>
      <c r="AB241" s="201">
        <f>VLOOKUP($AX241,SP_1415,'2014_15'!$BG$1,FALSE)</f>
        <v>10.686418639143039</v>
      </c>
      <c r="AC241" s="201">
        <f>VLOOKUP($AX241,SP_1415,'2014_15'!$AC$1,FALSE)</f>
        <v>10.776561788234062</v>
      </c>
      <c r="AD241" s="202">
        <f t="shared" si="389"/>
        <v>-8.3647410799836397E-3</v>
      </c>
      <c r="AE241" s="201"/>
      <c r="AF241" s="201">
        <f>VLOOKUP($AX241,SP_1314,'2013-14'!$AU$1,FALSE)</f>
        <v>10.232025560717611</v>
      </c>
      <c r="AG241" s="201">
        <f>VLOOKUP($AX241,SP_1314,'2013-14'!$W$1,FALSE)</f>
        <v>10.443933726454445</v>
      </c>
      <c r="AH241" s="202">
        <f t="shared" si="390"/>
        <v>-2.0290071852914093E-2</v>
      </c>
      <c r="AI241" s="201"/>
      <c r="AJ241" s="201">
        <f>VLOOKUP($AX241,SP_1213,'2012-13'!$AF$1,FALSE)</f>
        <v>10.230739726445444</v>
      </c>
      <c r="AK241" s="201">
        <f>VLOOKUP($AX241,SP_1213,'2012-13'!$R$1,FALSE)</f>
        <v>10.323157311928</v>
      </c>
      <c r="AL241" s="202">
        <f t="shared" si="391"/>
        <v>-8.95245346845297E-3</v>
      </c>
      <c r="AM241" s="203"/>
      <c r="AN241" s="201">
        <f>VLOOKUP($AX241,SP_1112,'2011-12'!$AT$1,FALSE)</f>
        <v>10.816461442817999</v>
      </c>
      <c r="AO241" s="201">
        <f>VLOOKUP($AX241,SP_1112,'2011-12'!$AD$1,FALSE)</f>
        <v>11.01860192102</v>
      </c>
      <c r="AP241" s="202">
        <f t="shared" si="392"/>
        <v>-1.8345383529681847E-2</v>
      </c>
      <c r="AQ241" s="188"/>
      <c r="AR241" s="201"/>
      <c r="AS241" s="200"/>
      <c r="AX241" s="188" t="s">
        <v>254</v>
      </c>
      <c r="AY241" s="306">
        <f>VLOOKUP(A241,PopulationsOtherdata!$G$4:$M$441,6,FALSE)</f>
        <v>88393</v>
      </c>
    </row>
    <row r="242" spans="1:51" x14ac:dyDescent="0.25">
      <c r="A242" s="188" t="s">
        <v>482</v>
      </c>
      <c r="B242" s="217"/>
      <c r="C242" s="188">
        <v>1</v>
      </c>
      <c r="D242" s="188" t="s">
        <v>483</v>
      </c>
      <c r="E242" s="534">
        <f t="shared" si="382"/>
        <v>-1.3949928304384578</v>
      </c>
      <c r="F242" s="504">
        <f t="shared" si="383"/>
        <v>-0.17984410125701486</v>
      </c>
      <c r="G242" s="217"/>
      <c r="H242" s="201">
        <f>VLOOKUP($A242,SP_1920,'2019_20'!$K$3,FALSE)</f>
        <v>6.320391302610612</v>
      </c>
      <c r="I242" s="201">
        <f>VLOOKUP($A242,SP_1920,'2019_20'!$C$3,FALSE)</f>
        <v>6.3486097637845784</v>
      </c>
      <c r="J242" s="481">
        <f t="shared" si="384"/>
        <v>-4.444825280479181E-3</v>
      </c>
      <c r="K242" s="415"/>
      <c r="L242" s="201">
        <f>VLOOKUP($A242,SP_201819,'2018_19'!$K$3,FALSE)</f>
        <v>6.3486097637845784</v>
      </c>
      <c r="M242" s="201">
        <f>VLOOKUP($A242,SP_201819,'2018_19'!$C$3,FALSE)</f>
        <v>6.7700205320401325</v>
      </c>
      <c r="N242" s="481">
        <f t="shared" si="385"/>
        <v>-6.2246601212088581E-2</v>
      </c>
      <c r="O242" s="211"/>
      <c r="P242" s="201">
        <f>VLOOKUP($A242,SP_1718,'2017_18'!$M$2,FALSE)</f>
        <v>6.7700205320401325</v>
      </c>
      <c r="Q242" s="201">
        <f>VLOOKUP($A242,SP_1718,'2017_18'!$C$2,FALSE)</f>
        <v>7.5434604241222498</v>
      </c>
      <c r="R242" s="481">
        <f t="shared" si="386"/>
        <v>-0.10253117914012444</v>
      </c>
      <c r="S242" s="211"/>
      <c r="T242" s="201">
        <f>VLOOKUP($D242,SP_1617,'2016_17'!$P$2,FALSE)</f>
        <v>7.5434604241222498</v>
      </c>
      <c r="U242" s="201">
        <f>VLOOKUP($D242,SP_1617,'2016_17'!$G$2,FALSE)</f>
        <v>7.3865926566656128</v>
      </c>
      <c r="V242" s="202">
        <f t="shared" si="387"/>
        <v>2.1236823898104218E-2</v>
      </c>
      <c r="W242" s="211"/>
      <c r="X242" s="201">
        <f>VLOOKUP($AX242,SP_1516,'2015_16'!$AW$1,FALSE)</f>
        <v>7.494431052129519</v>
      </c>
      <c r="Y242" s="201">
        <f>VLOOKUP($AX242,SP_1516,'2015_16'!$Z$1,FALSE)</f>
        <v>7.5624996846851111</v>
      </c>
      <c r="Z242" s="202">
        <f t="shared" si="388"/>
        <v>-9.0008112917265848E-3</v>
      </c>
      <c r="AA242" s="201"/>
      <c r="AB242" s="201">
        <f>VLOOKUP($AX242,SP_1415,'2014_15'!$BG$1,FALSE)</f>
        <v>7.5096707403915985</v>
      </c>
      <c r="AC242" s="201">
        <f>VLOOKUP($AX242,SP_1415,'2014_15'!$AC$1,FALSE)</f>
        <v>7.7289984474166626</v>
      </c>
      <c r="AD242" s="202">
        <f t="shared" si="389"/>
        <v>-2.837724816704712E-2</v>
      </c>
      <c r="AE242" s="201"/>
      <c r="AF242" s="201">
        <f>VLOOKUP($AX242,SP_1314,'2013-14'!$AU$1,FALSE)</f>
        <v>7.189899529482199</v>
      </c>
      <c r="AG242" s="201">
        <f>VLOOKUP($AX242,SP_1314,'2013-14'!$W$1,FALSE)</f>
        <v>6.926527995541444</v>
      </c>
      <c r="AH242" s="202">
        <f t="shared" si="390"/>
        <v>3.8023600584634165E-2</v>
      </c>
      <c r="AI242" s="201"/>
      <c r="AJ242" s="201">
        <f>VLOOKUP($AX242,SP_1213,'2012-13'!$AF$1,FALSE)</f>
        <v>6.7887179955264445</v>
      </c>
      <c r="AK242" s="201">
        <f>VLOOKUP($AX242,SP_1213,'2012-13'!$R$1,FALSE)</f>
        <v>6.8336737917589989</v>
      </c>
      <c r="AL242" s="202">
        <f t="shared" si="391"/>
        <v>-6.5785692443746102E-3</v>
      </c>
      <c r="AM242" s="203"/>
      <c r="AN242" s="201">
        <f>VLOOKUP($AX242,SP_1112,'2011-12'!$AT$1,FALSE)</f>
        <v>7.2383710839069986</v>
      </c>
      <c r="AO242" s="201">
        <f>VLOOKUP($AX242,SP_1112,'2011-12'!$AD$1,FALSE)</f>
        <v>7.4981819584179998</v>
      </c>
      <c r="AP242" s="202">
        <f t="shared" si="392"/>
        <v>-3.4649849250366516E-2</v>
      </c>
      <c r="AQ242" s="188"/>
      <c r="AR242" s="201"/>
      <c r="AS242" s="200"/>
      <c r="AX242" s="188" t="s">
        <v>482</v>
      </c>
      <c r="AY242" s="306">
        <f>VLOOKUP(A242,PopulationsOtherdata!$G$4:$M$441,6,FALSE)</f>
        <v>69341</v>
      </c>
    </row>
    <row r="243" spans="1:51" x14ac:dyDescent="0.25">
      <c r="A243" s="188" t="s">
        <v>544</v>
      </c>
      <c r="B243" s="217"/>
      <c r="C243" s="188">
        <v>1</v>
      </c>
      <c r="D243" s="188" t="s">
        <v>545</v>
      </c>
      <c r="E243" s="534">
        <f t="shared" si="382"/>
        <v>-1.5915551360761695</v>
      </c>
      <c r="F243" s="504">
        <f t="shared" si="383"/>
        <v>-0.24650232232563268</v>
      </c>
      <c r="G243" s="217"/>
      <c r="H243" s="201">
        <f>VLOOKUP($A243,SP_1920,'2019_20'!$K$3,FALSE)</f>
        <v>4.9168576853611574</v>
      </c>
      <c r="I243" s="201">
        <f>VLOOKUP($A243,SP_1920,'2019_20'!$C$3,FALSE)</f>
        <v>5.0313391227036401</v>
      </c>
      <c r="J243" s="481">
        <f t="shared" si="384"/>
        <v>-2.275367144820184E-2</v>
      </c>
      <c r="K243" s="415"/>
      <c r="L243" s="201">
        <f>VLOOKUP($A243,SP_201819,'2018_19'!$K$3,FALSE)</f>
        <v>5.0313391227036401</v>
      </c>
      <c r="M243" s="201">
        <f>VLOOKUP($A243,SP_201819,'2018_19'!$C$3,FALSE)</f>
        <v>5.1533007003162608</v>
      </c>
      <c r="N243" s="481">
        <f t="shared" si="385"/>
        <v>-2.3666691447897792E-2</v>
      </c>
      <c r="O243" s="211"/>
      <c r="P243" s="201">
        <f>VLOOKUP($A243,SP_1718,'2017_18'!$M$2,FALSE)</f>
        <v>5.1533007003162608</v>
      </c>
      <c r="Q243" s="201">
        <f>VLOOKUP($A243,SP_1718,'2017_18'!$C$2,FALSE)</f>
        <v>5.4529050730944348</v>
      </c>
      <c r="R243" s="481">
        <f t="shared" si="386"/>
        <v>-5.494399201197786E-2</v>
      </c>
      <c r="S243" s="211"/>
      <c r="T243" s="201">
        <f>VLOOKUP($D243,SP_1617,'2016_17'!$P$2,FALSE)</f>
        <v>5.4529050730944348</v>
      </c>
      <c r="U243" s="201">
        <f>VLOOKUP($D243,SP_1617,'2016_17'!$G$2,FALSE)</f>
        <v>5.4666372101530101</v>
      </c>
      <c r="V243" s="202">
        <f t="shared" si="387"/>
        <v>-2.5119898267752516E-3</v>
      </c>
      <c r="W243" s="211"/>
      <c r="X243" s="201">
        <f>VLOOKUP($AX243,SP_1516,'2015_16'!$AW$1,FALSE)</f>
        <v>5.5522217678480486</v>
      </c>
      <c r="Y243" s="201">
        <f>VLOOKUP($AX243,SP_1516,'2015_16'!$Z$1,FALSE)</f>
        <v>5.8382774513424938</v>
      </c>
      <c r="Z243" s="202">
        <f t="shared" si="388"/>
        <v>-4.8996589469838869E-2</v>
      </c>
      <c r="AA243" s="201"/>
      <c r="AB243" s="201">
        <f>VLOOKUP($AX243,SP_1415,'2014_15'!$BG$1,FALSE)</f>
        <v>5.8414038906534493</v>
      </c>
      <c r="AC243" s="201">
        <f>VLOOKUP($AX243,SP_1415,'2014_15'!$AC$1,FALSE)</f>
        <v>6.0397812867675</v>
      </c>
      <c r="AD243" s="202">
        <f t="shared" si="389"/>
        <v>-3.2845129102385573E-2</v>
      </c>
      <c r="AE243" s="201"/>
      <c r="AF243" s="201">
        <f>VLOOKUP($AX243,SP_1314,'2013-14'!$AU$1,FALSE)</f>
        <v>5.6625864327971778</v>
      </c>
      <c r="AG243" s="201">
        <f>VLOOKUP($AX243,SP_1314,'2013-14'!$W$1,FALSE)</f>
        <v>5.7680641453596664</v>
      </c>
      <c r="AH243" s="202">
        <f t="shared" si="390"/>
        <v>-1.8286501312115955E-2</v>
      </c>
      <c r="AI243" s="201"/>
      <c r="AJ243" s="201">
        <f>VLOOKUP($AX243,SP_1213,'2012-13'!$AF$1,FALSE)</f>
        <v>5.6461581453456668</v>
      </c>
      <c r="AK243" s="201">
        <f>VLOOKUP($AX243,SP_1213,'2012-13'!$R$1,FALSE)</f>
        <v>5.8508317322379995</v>
      </c>
      <c r="AL243" s="202">
        <f t="shared" si="391"/>
        <v>-3.4981964318779535E-2</v>
      </c>
      <c r="AM243" s="203"/>
      <c r="AN243" s="201">
        <f>VLOOKUP($AX243,SP_1112,'2011-12'!$AT$1,FALSE)</f>
        <v>6.1611828391539998</v>
      </c>
      <c r="AO243" s="201">
        <f>VLOOKUP($AX243,SP_1112,'2011-12'!$AD$1,FALSE)</f>
        <v>6.4083740713749995</v>
      </c>
      <c r="AP243" s="202">
        <f t="shared" si="392"/>
        <v>-3.8573159036573212E-2</v>
      </c>
      <c r="AQ243" s="188"/>
      <c r="AR243" s="201"/>
      <c r="AS243" s="200"/>
      <c r="AX243" s="188" t="s">
        <v>544</v>
      </c>
      <c r="AY243" s="306">
        <f>VLOOKUP(A243,PopulationsOtherdata!$G$4:$M$441,6,FALSE)</f>
        <v>45640</v>
      </c>
    </row>
    <row r="244" spans="1:51" x14ac:dyDescent="0.25">
      <c r="A244" s="188" t="s">
        <v>766</v>
      </c>
      <c r="B244" s="217"/>
      <c r="C244" s="188">
        <v>1</v>
      </c>
      <c r="D244" s="188" t="s">
        <v>767</v>
      </c>
      <c r="E244" s="534">
        <f t="shared" si="382"/>
        <v>-3.1495901669424207</v>
      </c>
      <c r="F244" s="504">
        <f t="shared" si="383"/>
        <v>-0.22670535373269701</v>
      </c>
      <c r="G244" s="217"/>
      <c r="H244" s="201">
        <f>VLOOKUP($A244,SP_1920,'2019_20'!$K$3,FALSE)</f>
        <v>10.882506648660016</v>
      </c>
      <c r="I244" s="201">
        <f>VLOOKUP($A244,SP_1920,'2019_20'!$C$3,FALSE)</f>
        <v>10.919431598686856</v>
      </c>
      <c r="J244" s="481">
        <f t="shared" si="384"/>
        <v>-3.381581696182856E-3</v>
      </c>
      <c r="K244" s="415"/>
      <c r="L244" s="201">
        <f>VLOOKUP($A244,SP_201819,'2018_19'!$K$3,FALSE)</f>
        <v>10.919431598686856</v>
      </c>
      <c r="M244" s="201">
        <f>VLOOKUP($A244,SP_201819,'2018_19'!$C$3,FALSE)</f>
        <v>11.511614909036021</v>
      </c>
      <c r="N244" s="481">
        <f t="shared" si="385"/>
        <v>-5.1442244639744894E-2</v>
      </c>
      <c r="O244" s="211"/>
      <c r="P244" s="201">
        <f>VLOOKUP($A244,SP_1718,'2017_18'!$M$2,FALSE)</f>
        <v>11.511614909036021</v>
      </c>
      <c r="Q244" s="201">
        <f>VLOOKUP($A244,SP_1718,'2017_18'!$C$2,FALSE)</f>
        <v>12.242598319726046</v>
      </c>
      <c r="R244" s="481">
        <f t="shared" si="386"/>
        <v>-5.9708191970344826E-2</v>
      </c>
      <c r="S244" s="211"/>
      <c r="T244" s="201">
        <f>VLOOKUP($D244,SP_1617,'2016_17'!$P$2,FALSE)</f>
        <v>12.242598319726046</v>
      </c>
      <c r="U244" s="201">
        <f>VLOOKUP($D244,SP_1617,'2016_17'!$G$2,FALSE)</f>
        <v>11.994527184492481</v>
      </c>
      <c r="V244" s="202">
        <f t="shared" si="387"/>
        <v>2.0682027012643767E-2</v>
      </c>
      <c r="W244" s="211"/>
      <c r="X244" s="201">
        <f>VLOOKUP($AX244,SP_1516,'2015_16'!$AW$1,FALSE)</f>
        <v>12.174096513604177</v>
      </c>
      <c r="Y244" s="201">
        <f>VLOOKUP($AX244,SP_1516,'2015_16'!$Z$1,FALSE)</f>
        <v>12.580237529003339</v>
      </c>
      <c r="Z244" s="202">
        <f t="shared" si="388"/>
        <v>-3.2284049841095452E-2</v>
      </c>
      <c r="AA244" s="201"/>
      <c r="AB244" s="201">
        <f>VLOOKUP($AX244,SP_1415,'2014_15'!$BG$1,FALSE)</f>
        <v>12.517973231853045</v>
      </c>
      <c r="AC244" s="201">
        <f>VLOOKUP($AX244,SP_1415,'2014_15'!$AC$1,FALSE)</f>
        <v>12.805341409302731</v>
      </c>
      <c r="AD244" s="202">
        <f t="shared" si="389"/>
        <v>-2.244127417336339E-2</v>
      </c>
      <c r="AE244" s="201"/>
      <c r="AF244" s="201">
        <f>VLOOKUP($AX244,SP_1314,'2013-14'!$AU$1,FALSE)</f>
        <v>12.062745045959895</v>
      </c>
      <c r="AG244" s="201">
        <f>VLOOKUP($AX244,SP_1314,'2013-14'!$W$1,FALSE)</f>
        <v>12.172679766022666</v>
      </c>
      <c r="AH244" s="202">
        <f t="shared" si="390"/>
        <v>-9.031266917053804E-3</v>
      </c>
      <c r="AI244" s="201"/>
      <c r="AJ244" s="201">
        <f>VLOOKUP($AX244,SP_1213,'2012-13'!$AF$1,FALSE)</f>
        <v>11.995587766042666</v>
      </c>
      <c r="AK244" s="201">
        <f>VLOOKUP($AX244,SP_1213,'2012-13'!$R$1,FALSE)</f>
        <v>12.517615858059001</v>
      </c>
      <c r="AL244" s="202">
        <f t="shared" si="391"/>
        <v>-4.1703475960260139E-2</v>
      </c>
      <c r="AM244" s="203"/>
      <c r="AN244" s="201">
        <f>VLOOKUP($AX244,SP_1112,'2011-12'!$AT$1,FALSE)</f>
        <v>13.180586783544998</v>
      </c>
      <c r="AO244" s="201">
        <f>VLOOKUP($AX244,SP_1112,'2011-12'!$AD$1,FALSE)</f>
        <v>13.892684409726998</v>
      </c>
      <c r="AP244" s="202">
        <f t="shared" si="392"/>
        <v>-5.1257021694340321E-2</v>
      </c>
      <c r="AQ244" s="188"/>
      <c r="AR244" s="201"/>
      <c r="AS244" s="200"/>
      <c r="AX244" s="188" t="s">
        <v>766</v>
      </c>
      <c r="AY244" s="306">
        <f>VLOOKUP(A244,PopulationsOtherdata!$G$4:$M$441,6,FALSE)</f>
        <v>100431</v>
      </c>
    </row>
    <row r="245" spans="1:51" x14ac:dyDescent="0.25">
      <c r="A245" s="188" t="s">
        <v>784</v>
      </c>
      <c r="B245" s="217"/>
      <c r="C245" s="188">
        <v>1</v>
      </c>
      <c r="D245" s="188" t="s">
        <v>785</v>
      </c>
      <c r="E245" s="534">
        <f t="shared" si="382"/>
        <v>-3.2509940147987333</v>
      </c>
      <c r="F245" s="504">
        <f t="shared" si="383"/>
        <v>-0.2713777947630146</v>
      </c>
      <c r="G245" s="217"/>
      <c r="H245" s="201">
        <f>VLOOKUP($A245,SP_1920,'2019_20'!$K$3,FALSE)</f>
        <v>8.7443600180431087</v>
      </c>
      <c r="I245" s="201">
        <f>VLOOKUP($A245,SP_1920,'2019_20'!$C$3,FALSE)</f>
        <v>9.0073722697188447</v>
      </c>
      <c r="J245" s="481">
        <f t="shared" si="384"/>
        <v>-2.9199664874508979E-2</v>
      </c>
      <c r="K245" s="415"/>
      <c r="L245" s="201">
        <f>VLOOKUP($A245,SP_201819,'2018_19'!$K$3,FALSE)</f>
        <v>9.0073722697188447</v>
      </c>
      <c r="M245" s="201">
        <f>VLOOKUP($A245,SP_201819,'2018_19'!$C$3,FALSE)</f>
        <v>9.2686092716589883</v>
      </c>
      <c r="N245" s="481">
        <f t="shared" si="385"/>
        <v>-2.818513482264684E-2</v>
      </c>
      <c r="O245" s="211"/>
      <c r="P245" s="201">
        <f>VLOOKUP($A245,SP_1718,'2017_18'!$M$2,FALSE)</f>
        <v>9.2686092716589883</v>
      </c>
      <c r="Q245" s="201">
        <f>VLOOKUP($A245,SP_1718,'2017_18'!$C$2,FALSE)</f>
        <v>9.8454218485529843</v>
      </c>
      <c r="R245" s="481">
        <f t="shared" si="386"/>
        <v>-5.8586882895096282E-2</v>
      </c>
      <c r="S245" s="211"/>
      <c r="T245" s="201">
        <f>VLOOKUP($D245,SP_1617,'2016_17'!$P$2,FALSE)</f>
        <v>9.8454218485529843</v>
      </c>
      <c r="U245" s="201">
        <f>VLOOKUP($D245,SP_1617,'2016_17'!$G$2,FALSE)</f>
        <v>10.105223881373092</v>
      </c>
      <c r="V245" s="202">
        <f t="shared" si="387"/>
        <v>-2.5709676091293709E-2</v>
      </c>
      <c r="W245" s="211"/>
      <c r="X245" s="201">
        <f>VLOOKUP($AX245,SP_1516,'2015_16'!$AW$1,FALSE)</f>
        <v>10.520484641060939</v>
      </c>
      <c r="Y245" s="201">
        <f>VLOOKUP($AX245,SP_1516,'2015_16'!$Z$1,FALSE)</f>
        <v>10.908597784248935</v>
      </c>
      <c r="Z245" s="202">
        <f t="shared" si="388"/>
        <v>-3.5578646391051016E-2</v>
      </c>
      <c r="AA245" s="201"/>
      <c r="AB245" s="201">
        <f>VLOOKUP($AX245,SP_1415,'2014_15'!$BG$1,FALSE)</f>
        <v>10.820006282819765</v>
      </c>
      <c r="AC245" s="201">
        <f>VLOOKUP($AX245,SP_1415,'2014_15'!$AC$1,FALSE)</f>
        <v>11.046191262226001</v>
      </c>
      <c r="AD245" s="202">
        <f t="shared" si="389"/>
        <v>-2.0476286716101577E-2</v>
      </c>
      <c r="AE245" s="201"/>
      <c r="AF245" s="201">
        <f>VLOOKUP($AX245,SP_1314,'2013-14'!$AU$1,FALSE)</f>
        <v>10.324478426045481</v>
      </c>
      <c r="AG245" s="201">
        <f>VLOOKUP($AX245,SP_1314,'2013-14'!$W$1,FALSE)</f>
        <v>10.704111228815888</v>
      </c>
      <c r="AH245" s="202">
        <f t="shared" si="390"/>
        <v>-3.5466074170494521E-2</v>
      </c>
      <c r="AI245" s="201"/>
      <c r="AJ245" s="201">
        <f>VLOOKUP($AX245,SP_1213,'2012-13'!$AF$1,FALSE)</f>
        <v>10.557581228833889</v>
      </c>
      <c r="AK245" s="201">
        <f>VLOOKUP($AX245,SP_1213,'2012-13'!$R$1,FALSE)</f>
        <v>10.936678462229001</v>
      </c>
      <c r="AL245" s="202">
        <f t="shared" si="391"/>
        <v>-3.4662922084101155E-2</v>
      </c>
      <c r="AM245" s="203"/>
      <c r="AN245" s="201">
        <f>VLOOKUP($AX245,SP_1112,'2011-12'!$AT$1,FALSE)</f>
        <v>11.589256641295</v>
      </c>
      <c r="AO245" s="201">
        <f>VLOOKUP($AX245,SP_1112,'2011-12'!$AD$1,FALSE)</f>
        <v>12.106358634004</v>
      </c>
      <c r="AP245" s="202">
        <f t="shared" si="392"/>
        <v>-4.2713255764336822E-2</v>
      </c>
      <c r="AQ245" s="188"/>
      <c r="AR245" s="201"/>
      <c r="AS245" s="200"/>
      <c r="AX245" s="188" t="s">
        <v>784</v>
      </c>
      <c r="AY245" s="306">
        <f>VLOOKUP(A245,PopulationsOtherdata!$G$4:$M$441,6,FALSE)</f>
        <v>65369</v>
      </c>
    </row>
    <row r="246" spans="1:51" x14ac:dyDescent="0.25">
      <c r="A246" s="188"/>
      <c r="B246" s="217"/>
      <c r="C246" s="188"/>
      <c r="D246" s="188"/>
      <c r="E246" s="315"/>
      <c r="F246" s="214"/>
      <c r="G246" s="217"/>
      <c r="H246" s="201"/>
      <c r="I246" s="201"/>
      <c r="J246" s="481"/>
      <c r="K246" s="214"/>
      <c r="L246" s="201"/>
      <c r="M246" s="201"/>
      <c r="N246" s="481"/>
      <c r="O246" s="211"/>
      <c r="P246" s="201"/>
      <c r="Q246" s="201"/>
      <c r="R246" s="481"/>
      <c r="S246" s="211"/>
      <c r="T246" s="201"/>
      <c r="U246" s="201"/>
      <c r="V246" s="202"/>
      <c r="W246" s="211"/>
      <c r="X246" s="201"/>
      <c r="Y246" s="201"/>
      <c r="Z246" s="202"/>
      <c r="AA246" s="201"/>
      <c r="AB246" s="201"/>
      <c r="AC246" s="201"/>
      <c r="AD246" s="202"/>
      <c r="AE246" s="201"/>
      <c r="AF246" s="201"/>
      <c r="AG246" s="201"/>
      <c r="AH246" s="202"/>
      <c r="AI246" s="201"/>
      <c r="AJ246" s="201"/>
      <c r="AK246" s="201"/>
      <c r="AL246" s="202"/>
      <c r="AM246" s="203"/>
      <c r="AN246" s="201"/>
      <c r="AO246" s="201"/>
      <c r="AP246" s="202"/>
      <c r="AQ246" s="188"/>
      <c r="AR246" s="201"/>
      <c r="AS246" s="200"/>
      <c r="AX246" s="188"/>
      <c r="AY246" s="188"/>
    </row>
    <row r="247" spans="1:51" x14ac:dyDescent="0.25">
      <c r="A247" s="188"/>
      <c r="B247" s="217">
        <v>1</v>
      </c>
      <c r="C247" s="188"/>
      <c r="D247" s="188" t="s">
        <v>962</v>
      </c>
      <c r="E247" s="315"/>
      <c r="F247" s="214"/>
      <c r="G247" s="217"/>
      <c r="H247" s="201"/>
      <c r="I247" s="201"/>
      <c r="J247" s="481"/>
      <c r="K247" s="214"/>
      <c r="L247" s="201"/>
      <c r="M247" s="201"/>
      <c r="N247" s="481"/>
      <c r="O247" s="211"/>
      <c r="P247" s="201"/>
      <c r="Q247" s="201"/>
      <c r="R247" s="481"/>
      <c r="S247" s="211"/>
      <c r="T247" s="201"/>
      <c r="U247" s="201"/>
      <c r="V247" s="202"/>
      <c r="W247" s="211"/>
      <c r="X247" s="201"/>
      <c r="Y247" s="201"/>
      <c r="Z247" s="202"/>
      <c r="AA247" s="201"/>
      <c r="AB247" s="201"/>
      <c r="AC247" s="201"/>
      <c r="AD247" s="202"/>
      <c r="AE247" s="201"/>
      <c r="AF247" s="201"/>
      <c r="AG247" s="201"/>
      <c r="AH247" s="202"/>
      <c r="AI247" s="201"/>
      <c r="AJ247" s="201"/>
      <c r="AK247" s="201"/>
      <c r="AL247" s="202"/>
      <c r="AM247" s="203"/>
      <c r="AN247" s="201"/>
      <c r="AO247" s="201"/>
      <c r="AP247" s="202"/>
      <c r="AQ247" s="188"/>
      <c r="AR247" s="201"/>
      <c r="AS247" s="200"/>
      <c r="AX247" s="188"/>
      <c r="AY247" s="306">
        <f t="shared" ref="AY247" si="393">+AY172</f>
        <v>534378</v>
      </c>
    </row>
    <row r="248" spans="1:51" x14ac:dyDescent="0.25">
      <c r="A248" s="188" t="s">
        <v>272</v>
      </c>
      <c r="B248" s="217"/>
      <c r="C248" s="188">
        <v>1</v>
      </c>
      <c r="D248" s="188" t="s">
        <v>273</v>
      </c>
      <c r="E248" s="534">
        <f t="shared" ref="E248:E252" si="394">+AN248-AO248+AJ248-AK248+AF248-AG248+AB248-AC248+X248-Y248+T248-U248+P248-Q248+L248-M248+H248-I248</f>
        <v>-5.2483871221617875</v>
      </c>
      <c r="F248" s="504">
        <f t="shared" ref="F248:F252" si="395">((100*(1+AP248)*(1+AL248)*(1+AH248)*(1+AD248)*(1+Z248)*(1+V248)*(1+R248)*(1+N248)*(1+J248)-100)/100)</f>
        <v>-0.29064032310301585</v>
      </c>
      <c r="G248" s="217"/>
      <c r="H248" s="201">
        <f>VLOOKUP($A248,SP_1920,'2019_20'!$K$3,FALSE)</f>
        <v>12.621163532116109</v>
      </c>
      <c r="I248" s="201">
        <f>VLOOKUP($A248,SP_1920,'2019_20'!$C$3,FALSE)</f>
        <v>12.811155988455749</v>
      </c>
      <c r="J248" s="481">
        <f t="shared" ref="J248:J252" si="396">+H248/I248-1</f>
        <v>-1.4830235188053598E-2</v>
      </c>
      <c r="K248" s="415"/>
      <c r="L248" s="201">
        <f>VLOOKUP($A248,SP_201819,'2018_19'!$K$3,FALSE)</f>
        <v>12.811155988455749</v>
      </c>
      <c r="M248" s="201">
        <f>VLOOKUP($A248,SP_201819,'2018_19'!$C$3,FALSE)</f>
        <v>13.174650826845433</v>
      </c>
      <c r="N248" s="481">
        <f t="shared" ref="N248:N252" si="397">+L248/M248-1</f>
        <v>-2.7590472276426969E-2</v>
      </c>
      <c r="O248" s="211"/>
      <c r="P248" s="201">
        <f>VLOOKUP($A248,SP_1718,'2017_18'!$M$2,FALSE)</f>
        <v>13.174650826845433</v>
      </c>
      <c r="Q248" s="201">
        <f>VLOOKUP($A248,SP_1718,'2017_18'!$C$2,FALSE)</f>
        <v>13.976964563136304</v>
      </c>
      <c r="R248" s="481">
        <f t="shared" ref="R248:R252" si="398">+P248/Q248-1</f>
        <v>-5.7402573546400992E-2</v>
      </c>
      <c r="S248" s="211"/>
      <c r="T248" s="201">
        <f>VLOOKUP($D248,SP_1617,'2016_17'!$P$2,FALSE)</f>
        <v>13.976964563136304</v>
      </c>
      <c r="U248" s="201">
        <f>VLOOKUP($D248,SP_1617,'2016_17'!$G$2,FALSE)</f>
        <v>14.453088641848712</v>
      </c>
      <c r="V248" s="202">
        <f t="shared" ref="V248:V252" si="399">+T248/U248-1</f>
        <v>-3.294272182997604E-2</v>
      </c>
      <c r="W248" s="211"/>
      <c r="X248" s="201">
        <f>VLOOKUP($AX248,SP_1516,'2015_16'!$AW$1,FALSE)</f>
        <v>15.135636429352678</v>
      </c>
      <c r="Y248" s="201">
        <f>VLOOKUP($AX248,SP_1516,'2015_16'!$Z$1,FALSE)</f>
        <v>16.075513628606451</v>
      </c>
      <c r="Z248" s="202">
        <f t="shared" ref="Z248:Z252" si="400">+X248/Y248-1</f>
        <v>-5.8466386889265975E-2</v>
      </c>
      <c r="AA248" s="201"/>
      <c r="AB248" s="201">
        <f>VLOOKUP($AX248,SP_1415,'2014_15'!$BG$1,FALSE)</f>
        <v>16.168375759820982</v>
      </c>
      <c r="AC248" s="201">
        <f>VLOOKUP($AX248,SP_1415,'2014_15'!$AC$1,FALSE)</f>
        <v>16.914447842281771</v>
      </c>
      <c r="AD248" s="202">
        <f t="shared" ref="AD248:AD252" si="401">+AB248/AC248-1</f>
        <v>-4.4108568569161344E-2</v>
      </c>
      <c r="AE248" s="201"/>
      <c r="AF248" s="201">
        <f>VLOOKUP($AX248,SP_1314,'2013-14'!$AU$1,FALSE)</f>
        <v>15.772775253073382</v>
      </c>
      <c r="AG248" s="201">
        <f>VLOOKUP($AX248,SP_1314,'2013-14'!$W$1,FALSE)</f>
        <v>16.084213507591446</v>
      </c>
      <c r="AH248" s="202">
        <f t="shared" ref="AH248:AH252" si="402">+AF248/AG248-1</f>
        <v>-1.9362976894771511E-2</v>
      </c>
      <c r="AI248" s="201"/>
      <c r="AJ248" s="201">
        <f>VLOOKUP($AX248,SP_1213,'2012-13'!$AF$1,FALSE)</f>
        <v>15.768493507559443</v>
      </c>
      <c r="AK248" s="201">
        <f>VLOOKUP($AX248,SP_1213,'2012-13'!$R$1,FALSE)</f>
        <v>16.310435318136999</v>
      </c>
      <c r="AL248" s="202">
        <f t="shared" ref="AL248:AL252" si="403">+AJ248/AK248-1</f>
        <v>-3.3226691992391144E-2</v>
      </c>
      <c r="AM248" s="203"/>
      <c r="AN248" s="201">
        <f>VLOOKUP($AX248,SP_1112,'2011-12'!$AT$1,FALSE)</f>
        <v>17.407726708108001</v>
      </c>
      <c r="AO248" s="201">
        <f>VLOOKUP($AX248,SP_1112,'2011-12'!$AD$1,FALSE)</f>
        <v>18.284859373727002</v>
      </c>
      <c r="AP248" s="202">
        <f t="shared" ref="AP248:AP252" si="404">+AN248/AO248-1</f>
        <v>-4.7970435412772572E-2</v>
      </c>
      <c r="AQ248" s="188"/>
      <c r="AR248" s="201"/>
      <c r="AS248" s="200"/>
      <c r="AX248" s="188" t="s">
        <v>272</v>
      </c>
      <c r="AY248" s="306">
        <f>VLOOKUP(A248,PopulationsOtherdata!$G$4:$M$441,6,FALSE)</f>
        <v>100978</v>
      </c>
    </row>
    <row r="249" spans="1:51" x14ac:dyDescent="0.25">
      <c r="A249" s="188" t="s">
        <v>350</v>
      </c>
      <c r="B249" s="217"/>
      <c r="C249" s="188">
        <v>1</v>
      </c>
      <c r="D249" s="188" t="s">
        <v>351</v>
      </c>
      <c r="E249" s="534">
        <f t="shared" si="394"/>
        <v>-8.0410238286220359</v>
      </c>
      <c r="F249" s="504">
        <f t="shared" si="395"/>
        <v>-0.39300672786464225</v>
      </c>
      <c r="G249" s="217"/>
      <c r="H249" s="201">
        <f>VLOOKUP($A249,SP_1920,'2019_20'!$K$3,FALSE)</f>
        <v>12.342726989987799</v>
      </c>
      <c r="I249" s="201">
        <f>VLOOKUP($A249,SP_1920,'2019_20'!$C$3,FALSE)</f>
        <v>12.538833661453671</v>
      </c>
      <c r="J249" s="481">
        <f t="shared" si="396"/>
        <v>-1.5639945210273787E-2</v>
      </c>
      <c r="K249" s="415"/>
      <c r="L249" s="201">
        <f>VLOOKUP($A249,SP_201819,'2018_19'!$K$3,FALSE)</f>
        <v>12.538833661453671</v>
      </c>
      <c r="M249" s="201">
        <f>VLOOKUP($A249,SP_201819,'2018_19'!$C$3,FALSE)</f>
        <v>12.923399173190498</v>
      </c>
      <c r="N249" s="481">
        <f t="shared" si="397"/>
        <v>-2.9757303522327638E-2</v>
      </c>
      <c r="O249" s="211"/>
      <c r="P249" s="201">
        <f>VLOOKUP($A249,SP_1718,'2017_18'!$M$2,FALSE)</f>
        <v>12.923399173190498</v>
      </c>
      <c r="Q249" s="201">
        <f>VLOOKUP($A249,SP_1718,'2017_18'!$C$2,FALSE)</f>
        <v>13.786546714457824</v>
      </c>
      <c r="R249" s="481">
        <f t="shared" si="398"/>
        <v>-6.2607958261378882E-2</v>
      </c>
      <c r="S249" s="211"/>
      <c r="T249" s="201">
        <f>VLOOKUP($D249,SP_1617,'2016_17'!$P$2,FALSE)</f>
        <v>13.786546714457824</v>
      </c>
      <c r="U249" s="201">
        <f>VLOOKUP($D249,SP_1617,'2016_17'!$G$2,FALSE)</f>
        <v>14.149750213462287</v>
      </c>
      <c r="V249" s="202">
        <f t="shared" si="399"/>
        <v>-2.5668544923069025E-2</v>
      </c>
      <c r="W249" s="211"/>
      <c r="X249" s="201">
        <f>VLOOKUP($AX249,SP_1516,'2015_16'!$AW$1,FALSE)</f>
        <v>14.881316195313342</v>
      </c>
      <c r="Y249" s="201">
        <f>VLOOKUP($AX249,SP_1516,'2015_16'!$Z$1,FALSE)</f>
        <v>15.898842089009982</v>
      </c>
      <c r="Z249" s="202">
        <f t="shared" si="400"/>
        <v>-6.4000000000000057E-2</v>
      </c>
      <c r="AA249" s="201"/>
      <c r="AB249" s="201">
        <f>VLOOKUP($AX249,SP_1415,'2014_15'!$BG$1,FALSE)</f>
        <v>15.898715163432826</v>
      </c>
      <c r="AC249" s="201">
        <f>VLOOKUP($AX249,SP_1415,'2014_15'!$AC$1,FALSE)</f>
        <v>16.592734652712497</v>
      </c>
      <c r="AD249" s="202">
        <f t="shared" si="401"/>
        <v>-4.1826709328243061E-2</v>
      </c>
      <c r="AE249" s="201"/>
      <c r="AF249" s="201">
        <f>VLOOKUP($AX249,SP_1314,'2013-14'!$AU$1,FALSE)</f>
        <v>15.405209164527756</v>
      </c>
      <c r="AG249" s="201">
        <f>VLOOKUP($AX249,SP_1314,'2013-14'!$W$1,FALSE)</f>
        <v>16.891676715490959</v>
      </c>
      <c r="AH249" s="202">
        <f t="shared" si="402"/>
        <v>-8.7999999999999967E-2</v>
      </c>
      <c r="AI249" s="201"/>
      <c r="AJ249" s="201">
        <f>VLOOKUP($AX249,SP_1213,'2012-13'!$AF$1,FALSE)</f>
        <v>16.661240715504963</v>
      </c>
      <c r="AK249" s="201">
        <f>VLOOKUP($AX249,SP_1213,'2012-13'!$R$1,FALSE)</f>
        <v>18.041959815734</v>
      </c>
      <c r="AL249" s="202">
        <f t="shared" si="403"/>
        <v>-7.6528221674950325E-2</v>
      </c>
      <c r="AM249" s="203"/>
      <c r="AN249" s="201">
        <f>VLOOKUP($AX249,SP_1112,'2011-12'!$AT$1,FALSE)</f>
        <v>19.367215190146002</v>
      </c>
      <c r="AO249" s="201">
        <f>VLOOKUP($AX249,SP_1112,'2011-12'!$AD$1,FALSE)</f>
        <v>21.022483761124999</v>
      </c>
      <c r="AP249" s="202">
        <f t="shared" si="404"/>
        <v>-7.8738011634949534E-2</v>
      </c>
      <c r="AQ249" s="188"/>
      <c r="AR249" s="201"/>
      <c r="AS249" s="200"/>
      <c r="AX249" s="188" t="s">
        <v>350</v>
      </c>
      <c r="AY249" s="306">
        <f>VLOOKUP(A249,PopulationsOtherdata!$G$4:$M$441,6,FALSE)</f>
        <v>91051</v>
      </c>
    </row>
    <row r="250" spans="1:51" x14ac:dyDescent="0.25">
      <c r="A250" s="188" t="s">
        <v>422</v>
      </c>
      <c r="B250" s="217"/>
      <c r="C250" s="188">
        <v>1</v>
      </c>
      <c r="D250" s="188" t="s">
        <v>423</v>
      </c>
      <c r="E250" s="534">
        <f t="shared" si="394"/>
        <v>-2.7690705201329493</v>
      </c>
      <c r="F250" s="504">
        <f t="shared" si="395"/>
        <v>-0.20988849261902318</v>
      </c>
      <c r="G250" s="217"/>
      <c r="H250" s="201">
        <f>VLOOKUP($A250,SP_1920,'2019_20'!$K$3,FALSE)</f>
        <v>10.39051772544564</v>
      </c>
      <c r="I250" s="201">
        <f>VLOOKUP($A250,SP_1920,'2019_20'!$C$3,FALSE)</f>
        <v>10.486600299899962</v>
      </c>
      <c r="J250" s="481">
        <f t="shared" si="396"/>
        <v>-9.1624141005200999E-3</v>
      </c>
      <c r="K250" s="415"/>
      <c r="L250" s="201">
        <f>VLOOKUP($A250,SP_201819,'2018_19'!$K$3,FALSE)</f>
        <v>10.486600299899962</v>
      </c>
      <c r="M250" s="201">
        <f>VLOOKUP($A250,SP_201819,'2018_19'!$C$3,FALSE)</f>
        <v>10.898278400998624</v>
      </c>
      <c r="N250" s="481">
        <f t="shared" si="397"/>
        <v>-3.7774599432231382E-2</v>
      </c>
      <c r="O250" s="211"/>
      <c r="P250" s="201">
        <f>VLOOKUP($A250,SP_1718,'2017_18'!$M$2,FALSE)</f>
        <v>10.898278400998624</v>
      </c>
      <c r="Q250" s="201">
        <f>VLOOKUP($A250,SP_1718,'2017_18'!$C$2,FALSE)</f>
        <v>11.551482013546046</v>
      </c>
      <c r="R250" s="481">
        <f t="shared" si="398"/>
        <v>-5.6547169599660996E-2</v>
      </c>
      <c r="S250" s="211"/>
      <c r="T250" s="201">
        <f>VLOOKUP($D250,SP_1617,'2016_17'!$P$2,FALSE)</f>
        <v>11.551482013546046</v>
      </c>
      <c r="U250" s="201">
        <f>VLOOKUP($D250,SP_1617,'2016_17'!$G$2,FALSE)</f>
        <v>11.832009713137159</v>
      </c>
      <c r="V250" s="202">
        <f t="shared" si="399"/>
        <v>-2.3709218162628942E-2</v>
      </c>
      <c r="W250" s="211"/>
      <c r="X250" s="201">
        <f>VLOOKUP($AX250,SP_1516,'2015_16'!$AW$1,FALSE)</f>
        <v>12.08424254413627</v>
      </c>
      <c r="Y250" s="201">
        <f>VLOOKUP($AX250,SP_1516,'2015_16'!$Z$1,FALSE)</f>
        <v>12.523034673584821</v>
      </c>
      <c r="Z250" s="202">
        <f t="shared" si="400"/>
        <v>-3.5038801766963612E-2</v>
      </c>
      <c r="AA250" s="201"/>
      <c r="AB250" s="201">
        <f>VLOOKUP($AX250,SP_1415,'2014_15'!$BG$1,FALSE)</f>
        <v>12.575269348523641</v>
      </c>
      <c r="AC250" s="201">
        <f>VLOOKUP($AX250,SP_1415,'2014_15'!$AC$1,FALSE)</f>
        <v>12.830976769312212</v>
      </c>
      <c r="AD250" s="202">
        <f t="shared" si="401"/>
        <v>-1.9928913081671662E-2</v>
      </c>
      <c r="AE250" s="201"/>
      <c r="AF250" s="201">
        <f>VLOOKUP($AX250,SP_1314,'2013-14'!$AU$1,FALSE)</f>
        <v>12.153980457910691</v>
      </c>
      <c r="AG250" s="201">
        <f>VLOOKUP($AX250,SP_1314,'2013-14'!$W$1,FALSE)</f>
        <v>12.208935814950001</v>
      </c>
      <c r="AH250" s="202">
        <f t="shared" si="402"/>
        <v>-4.5012405562830926E-3</v>
      </c>
      <c r="AI250" s="201"/>
      <c r="AJ250" s="201">
        <f>VLOOKUP($AX250,SP_1213,'2012-13'!$AF$1,FALSE)</f>
        <v>11.935273334936001</v>
      </c>
      <c r="AK250" s="201">
        <f>VLOOKUP($AX250,SP_1213,'2012-13'!$R$1,FALSE)</f>
        <v>12.076894204439</v>
      </c>
      <c r="AL250" s="202">
        <f t="shared" si="403"/>
        <v>-1.1726596847304038E-2</v>
      </c>
      <c r="AM250" s="203"/>
      <c r="AN250" s="201">
        <f>VLOOKUP($AX250,SP_1112,'2011-12'!$AT$1,FALSE)</f>
        <v>12.789054872691999</v>
      </c>
      <c r="AO250" s="201">
        <f>VLOOKUP($AX250,SP_1112,'2011-12'!$AD$1,FALSE)</f>
        <v>13.225557628353998</v>
      </c>
      <c r="AP250" s="202">
        <f t="shared" si="404"/>
        <v>-3.3004487820323725E-2</v>
      </c>
      <c r="AQ250" s="188"/>
      <c r="AR250" s="201"/>
      <c r="AS250" s="200"/>
      <c r="AX250" s="188" t="s">
        <v>422</v>
      </c>
      <c r="AY250" s="306">
        <f>VLOOKUP(A250,PopulationsOtherdata!$G$4:$M$441,6,FALSE)</f>
        <v>99972</v>
      </c>
    </row>
    <row r="251" spans="1:51" x14ac:dyDescent="0.25">
      <c r="A251" s="188" t="s">
        <v>568</v>
      </c>
      <c r="B251" s="217"/>
      <c r="C251" s="188">
        <v>1</v>
      </c>
      <c r="D251" s="188" t="s">
        <v>569</v>
      </c>
      <c r="E251" s="534">
        <f t="shared" si="394"/>
        <v>-3.174424895245469</v>
      </c>
      <c r="F251" s="504">
        <f t="shared" si="395"/>
        <v>-0.23081621365309743</v>
      </c>
      <c r="G251" s="217"/>
      <c r="H251" s="201">
        <f>VLOOKUP($A251,SP_1920,'2019_20'!$K$3,FALSE)</f>
        <v>10.579650334018742</v>
      </c>
      <c r="I251" s="201">
        <f>VLOOKUP($A251,SP_1920,'2019_20'!$C$3,FALSE)</f>
        <v>10.625866148946226</v>
      </c>
      <c r="J251" s="481">
        <f t="shared" si="396"/>
        <v>-4.3493691977352089E-3</v>
      </c>
      <c r="K251" s="415"/>
      <c r="L251" s="201">
        <f>VLOOKUP($A251,SP_201819,'2018_19'!$K$3,FALSE)</f>
        <v>10.625866148946226</v>
      </c>
      <c r="M251" s="201">
        <f>VLOOKUP($A251,SP_201819,'2018_19'!$C$3,FALSE)</f>
        <v>10.974401377784039</v>
      </c>
      <c r="N251" s="481">
        <f t="shared" si="397"/>
        <v>-3.175892851371076E-2</v>
      </c>
      <c r="O251" s="211"/>
      <c r="P251" s="201">
        <f>VLOOKUP($A251,SP_1718,'2017_18'!$M$2,FALSE)</f>
        <v>10.974401377784039</v>
      </c>
      <c r="Q251" s="201">
        <f>VLOOKUP($A251,SP_1718,'2017_18'!$C$2,FALSE)</f>
        <v>11.803003237087566</v>
      </c>
      <c r="R251" s="481">
        <f t="shared" si="398"/>
        <v>-7.0202629166438157E-2</v>
      </c>
      <c r="S251" s="211"/>
      <c r="T251" s="201">
        <f>VLOOKUP($D251,SP_1617,'2016_17'!$P$2,FALSE)</f>
        <v>11.803003237087566</v>
      </c>
      <c r="U251" s="201">
        <f>VLOOKUP($D251,SP_1617,'2016_17'!$G$2,FALSE)</f>
        <v>11.815874975075165</v>
      </c>
      <c r="V251" s="202">
        <f t="shared" si="399"/>
        <v>-1.0893596974198561E-3</v>
      </c>
      <c r="W251" s="211"/>
      <c r="X251" s="201">
        <f>VLOOKUP($AX251,SP_1516,'2015_16'!$AW$1,FALSE)</f>
        <v>12.165980044124467</v>
      </c>
      <c r="Y251" s="201">
        <f>VLOOKUP($AX251,SP_1516,'2015_16'!$Z$1,FALSE)</f>
        <v>12.569829809654223</v>
      </c>
      <c r="Z251" s="202">
        <f t="shared" si="400"/>
        <v>-3.2128499084337681E-2</v>
      </c>
      <c r="AA251" s="201"/>
      <c r="AB251" s="201">
        <f>VLOOKUP($AX251,SP_1415,'2014_15'!$BG$1,FALSE)</f>
        <v>12.593658431308903</v>
      </c>
      <c r="AC251" s="201">
        <f>VLOOKUP($AX251,SP_1415,'2014_15'!$AC$1,FALSE)</f>
        <v>12.957060692070929</v>
      </c>
      <c r="AD251" s="202">
        <f t="shared" si="401"/>
        <v>-2.8046658837093341E-2</v>
      </c>
      <c r="AE251" s="201"/>
      <c r="AF251" s="201">
        <f>VLOOKUP($AX251,SP_1314,'2013-14'!$AU$1,FALSE)</f>
        <v>12.260628618136732</v>
      </c>
      <c r="AG251" s="201">
        <f>VLOOKUP($AX251,SP_1314,'2013-14'!$W$1,FALSE)</f>
        <v>12.57948246863622</v>
      </c>
      <c r="AH251" s="202">
        <f t="shared" si="402"/>
        <v>-2.5347135805822707E-2</v>
      </c>
      <c r="AI251" s="201"/>
      <c r="AJ251" s="201">
        <f>VLOOKUP($AX251,SP_1213,'2012-13'!$AF$1,FALSE)</f>
        <v>12.329021468608222</v>
      </c>
      <c r="AK251" s="201">
        <f>VLOOKUP($AX251,SP_1213,'2012-13'!$R$1,FALSE)</f>
        <v>12.770420462525999</v>
      </c>
      <c r="AL251" s="202">
        <f t="shared" si="403"/>
        <v>-3.4564170789288862E-2</v>
      </c>
      <c r="AM251" s="203"/>
      <c r="AN251" s="201">
        <f>VLOOKUP($AX251,SP_1112,'2011-12'!$AT$1,FALSE)</f>
        <v>13.503444997812</v>
      </c>
      <c r="AO251" s="201">
        <f>VLOOKUP($AX251,SP_1112,'2011-12'!$AD$1,FALSE)</f>
        <v>13.914140381291999</v>
      </c>
      <c r="AP251" s="202">
        <f t="shared" si="404"/>
        <v>-2.9516403617157128E-2</v>
      </c>
      <c r="AQ251" s="188"/>
      <c r="AR251" s="201"/>
      <c r="AS251" s="200"/>
      <c r="AX251" s="188" t="s">
        <v>568</v>
      </c>
      <c r="AY251" s="306">
        <f>VLOOKUP(A251,PopulationsOtherdata!$G$4:$M$441,6,FALSE)</f>
        <v>92304</v>
      </c>
    </row>
    <row r="252" spans="1:51" x14ac:dyDescent="0.25">
      <c r="A252" s="188" t="s">
        <v>756</v>
      </c>
      <c r="B252" s="217"/>
      <c r="C252" s="188">
        <v>1</v>
      </c>
      <c r="D252" s="188" t="s">
        <v>757</v>
      </c>
      <c r="E252" s="534">
        <f t="shared" si="394"/>
        <v>-1.601242627342593</v>
      </c>
      <c r="F252" s="504">
        <f t="shared" si="395"/>
        <v>-8.0902003794836197E-2</v>
      </c>
      <c r="G252" s="217"/>
      <c r="H252" s="201">
        <f>VLOOKUP($A252,SP_1920,'2019_20'!$K$3,FALSE)</f>
        <v>18.124851623951646</v>
      </c>
      <c r="I252" s="201">
        <f>VLOOKUP($A252,SP_1920,'2019_20'!$C$3,FALSE)</f>
        <v>18.396030474518771</v>
      </c>
      <c r="J252" s="481">
        <f t="shared" si="396"/>
        <v>-1.4741161194679941E-2</v>
      </c>
      <c r="K252" s="415"/>
      <c r="L252" s="201">
        <f>VLOOKUP($A252,SP_201819,'2018_19'!$K$3,FALSE)</f>
        <v>18.396030474518771</v>
      </c>
      <c r="M252" s="201">
        <f>VLOOKUP($A252,SP_201819,'2018_19'!$C$3,FALSE)</f>
        <v>19.198361056821469</v>
      </c>
      <c r="N252" s="481">
        <f t="shared" si="397"/>
        <v>-4.1791618562023958E-2</v>
      </c>
      <c r="O252" s="211"/>
      <c r="P252" s="201">
        <f>VLOOKUP($A252,SP_1718,'2017_18'!$M$2,FALSE)</f>
        <v>19.198361056821469</v>
      </c>
      <c r="Q252" s="201">
        <f>VLOOKUP($A252,SP_1718,'2017_18'!$C$2,FALSE)</f>
        <v>20.538709861951673</v>
      </c>
      <c r="R252" s="481">
        <f t="shared" si="398"/>
        <v>-6.5259639682296977E-2</v>
      </c>
      <c r="S252" s="211"/>
      <c r="T252" s="201">
        <f>VLOOKUP($D252,SP_1617,'2016_17'!$P$2,FALSE)</f>
        <v>20.538709861951673</v>
      </c>
      <c r="U252" s="201">
        <f>VLOOKUP($D252,SP_1617,'2016_17'!$G$2,FALSE)</f>
        <v>20.104804570115096</v>
      </c>
      <c r="V252" s="202">
        <f t="shared" si="399"/>
        <v>2.1582169094125803E-2</v>
      </c>
      <c r="W252" s="211"/>
      <c r="X252" s="201">
        <f>VLOOKUP($AX252,SP_1516,'2015_16'!$AW$1,FALSE)</f>
        <v>20.120670778244559</v>
      </c>
      <c r="Y252" s="201">
        <f>VLOOKUP($AX252,SP_1516,'2015_16'!$Z$1,FALSE)</f>
        <v>19.824099951653178</v>
      </c>
      <c r="Z252" s="202">
        <f t="shared" si="400"/>
        <v>1.4960115582278943E-2</v>
      </c>
      <c r="AA252" s="201"/>
      <c r="AB252" s="201">
        <f>VLOOKUP($AX252,SP_1415,'2014_15'!$BG$1,FALSE)</f>
        <v>19.821133448625105</v>
      </c>
      <c r="AC252" s="201">
        <f>VLOOKUP($AX252,SP_1415,'2014_15'!$AC$1,FALSE)</f>
        <v>19.696436482190858</v>
      </c>
      <c r="AD252" s="202">
        <f t="shared" si="401"/>
        <v>6.3309404494054089E-3</v>
      </c>
      <c r="AE252" s="201"/>
      <c r="AF252" s="201">
        <f>VLOOKUP($AX252,SP_1314,'2013-14'!$AU$1,FALSE)</f>
        <v>18.785977811545234</v>
      </c>
      <c r="AG252" s="201">
        <f>VLOOKUP($AX252,SP_1314,'2013-14'!$W$1,FALSE)</f>
        <v>18.448719604820113</v>
      </c>
      <c r="AH252" s="202">
        <f t="shared" si="402"/>
        <v>1.8280846256506944E-2</v>
      </c>
      <c r="AI252" s="201"/>
      <c r="AJ252" s="201">
        <f>VLOOKUP($AX252,SP_1213,'2012-13'!$AF$1,FALSE)</f>
        <v>17.964627084848111</v>
      </c>
      <c r="AK252" s="201">
        <f>VLOOKUP($AX252,SP_1213,'2012-13'!$R$1,FALSE)</f>
        <v>17.930723344682001</v>
      </c>
      <c r="AL252" s="202">
        <f t="shared" si="403"/>
        <v>1.8908183186132632E-3</v>
      </c>
      <c r="AM252" s="203"/>
      <c r="AN252" s="201">
        <f>VLOOKUP($AX252,SP_1112,'2011-12'!$AT$1,FALSE)</f>
        <v>18.725979462210002</v>
      </c>
      <c r="AO252" s="201">
        <f>VLOOKUP($AX252,SP_1112,'2011-12'!$AD$1,FALSE)</f>
        <v>19.139698883306004</v>
      </c>
      <c r="AP252" s="202">
        <f t="shared" si="404"/>
        <v>-2.1615774815394562E-2</v>
      </c>
      <c r="AQ252" s="188"/>
      <c r="AR252" s="201"/>
      <c r="AS252" s="200"/>
      <c r="AX252" s="188" t="s">
        <v>756</v>
      </c>
      <c r="AY252" s="306">
        <f>VLOOKUP(A252,PopulationsOtherdata!$G$4:$M$441,6,FALSE)</f>
        <v>150073</v>
      </c>
    </row>
    <row r="253" spans="1:51" x14ac:dyDescent="0.25">
      <c r="A253" s="188"/>
      <c r="B253" s="217"/>
      <c r="C253" s="188"/>
      <c r="D253" s="188"/>
      <c r="E253" s="315"/>
      <c r="F253" s="214"/>
      <c r="G253" s="217"/>
      <c r="H253" s="201"/>
      <c r="I253" s="201"/>
      <c r="J253" s="481"/>
      <c r="K253" s="214"/>
      <c r="L253" s="201"/>
      <c r="M253" s="201"/>
      <c r="N253" s="481"/>
      <c r="O253" s="211"/>
      <c r="P253" s="201"/>
      <c r="Q253" s="201"/>
      <c r="R253" s="481"/>
      <c r="S253" s="211"/>
      <c r="T253" s="201"/>
      <c r="U253" s="201"/>
      <c r="V253" s="202"/>
      <c r="W253" s="211"/>
      <c r="X253" s="201"/>
      <c r="Y253" s="201"/>
      <c r="Z253" s="202"/>
      <c r="AA253" s="201"/>
      <c r="AB253" s="201"/>
      <c r="AC253" s="201"/>
      <c r="AD253" s="202"/>
      <c r="AE253" s="201"/>
      <c r="AF253" s="201"/>
      <c r="AG253" s="201"/>
      <c r="AH253" s="202"/>
      <c r="AI253" s="201"/>
      <c r="AJ253" s="201"/>
      <c r="AK253" s="201"/>
      <c r="AL253" s="202"/>
      <c r="AM253" s="203"/>
      <c r="AN253" s="201"/>
      <c r="AO253" s="201"/>
      <c r="AP253" s="202"/>
      <c r="AQ253" s="188"/>
      <c r="AR253" s="201"/>
      <c r="AS253" s="200"/>
      <c r="AX253" s="188"/>
      <c r="AY253" s="188"/>
    </row>
    <row r="254" spans="1:51" x14ac:dyDescent="0.25">
      <c r="A254" s="188"/>
      <c r="B254" s="217">
        <v>1</v>
      </c>
      <c r="C254" s="188"/>
      <c r="D254" s="188" t="s">
        <v>963</v>
      </c>
      <c r="E254" s="315"/>
      <c r="F254" s="214"/>
      <c r="G254" s="217"/>
      <c r="H254" s="201"/>
      <c r="I254" s="201"/>
      <c r="J254" s="481"/>
      <c r="K254" s="214"/>
      <c r="L254" s="201"/>
      <c r="M254" s="201"/>
      <c r="N254" s="481"/>
      <c r="O254" s="211"/>
      <c r="P254" s="201"/>
      <c r="Q254" s="201"/>
      <c r="R254" s="481"/>
      <c r="S254" s="211"/>
      <c r="T254" s="201"/>
      <c r="U254" s="201"/>
      <c r="V254" s="202"/>
      <c r="W254" s="211"/>
      <c r="X254" s="201"/>
      <c r="Y254" s="201"/>
      <c r="Z254" s="202"/>
      <c r="AA254" s="201"/>
      <c r="AB254" s="201"/>
      <c r="AC254" s="201"/>
      <c r="AD254" s="202"/>
      <c r="AE254" s="201"/>
      <c r="AF254" s="201"/>
      <c r="AG254" s="201"/>
      <c r="AH254" s="202"/>
      <c r="AI254" s="201"/>
      <c r="AJ254" s="201"/>
      <c r="AK254" s="201"/>
      <c r="AL254" s="202"/>
      <c r="AM254" s="203"/>
      <c r="AN254" s="201"/>
      <c r="AO254" s="201"/>
      <c r="AP254" s="202"/>
      <c r="AQ254" s="188"/>
      <c r="AR254" s="201"/>
      <c r="AS254" s="200"/>
      <c r="AX254" s="188"/>
      <c r="AY254" s="306">
        <f t="shared" ref="AY254" si="405">+AY173</f>
        <v>1424221</v>
      </c>
    </row>
    <row r="255" spans="1:51" x14ac:dyDescent="0.25">
      <c r="A255" s="188" t="s">
        <v>80</v>
      </c>
      <c r="B255" s="217"/>
      <c r="C255" s="188">
        <v>1</v>
      </c>
      <c r="D255" s="188" t="s">
        <v>81</v>
      </c>
      <c r="E255" s="534">
        <f t="shared" ref="E255:E266" si="406">+AN255-AO255+AJ255-AK255+AF255-AG255+AB255-AC255+X255-Y255+T255-U255+P255-Q255+L255-M255+H255-I255</f>
        <v>-7.3424162318532709</v>
      </c>
      <c r="F255" s="504">
        <f t="shared" ref="F255:F266" si="407">((100*(1+AP255)*(1+AL255)*(1+AH255)*(1+AD255)*(1+Z255)*(1+V255)*(1+R255)*(1+N255)*(1+J255)-100)/100)</f>
        <v>-0.2283523878070538</v>
      </c>
      <c r="G255" s="217"/>
      <c r="H255" s="201">
        <f>VLOOKUP($A255,SP_1920,'2019_20'!$K$3,FALSE)</f>
        <v>24.783299701180365</v>
      </c>
      <c r="I255" s="201">
        <f>VLOOKUP($A255,SP_1920,'2019_20'!$C$3,FALSE)</f>
        <v>24.918406758869537</v>
      </c>
      <c r="J255" s="481">
        <f t="shared" ref="J255:J266" si="408">+H255/I255-1</f>
        <v>-5.4219781784837773E-3</v>
      </c>
      <c r="K255" s="415"/>
      <c r="L255" s="201">
        <f>VLOOKUP($A255,SP_201819,'2018_19'!$K$3,FALSE)</f>
        <v>24.918406758869537</v>
      </c>
      <c r="M255" s="201">
        <f>VLOOKUP($A255,SP_201819,'2018_19'!$C$3,FALSE)</f>
        <v>25.862545954121057</v>
      </c>
      <c r="N255" s="481">
        <f t="shared" ref="N255:N266" si="409">+L255/M255-1</f>
        <v>-3.6506042248368731E-2</v>
      </c>
      <c r="O255" s="211"/>
      <c r="P255" s="201">
        <f>VLOOKUP($A255,SP_1718,'2017_18'!$M$2,FALSE)</f>
        <v>25.862545954121057</v>
      </c>
      <c r="Q255" s="201">
        <f>VLOOKUP($A255,SP_1718,'2017_18'!$C$2,FALSE)</f>
        <v>26.856117855374702</v>
      </c>
      <c r="R255" s="481">
        <f t="shared" ref="R255:R266" si="410">+P255/Q255-1</f>
        <v>-3.6996110405987159E-2</v>
      </c>
      <c r="S255" s="211"/>
      <c r="T255" s="201">
        <f>VLOOKUP($D255,SP_1617,'2016_17'!$P$2,FALSE)</f>
        <v>26.856117855374702</v>
      </c>
      <c r="U255" s="201">
        <f>VLOOKUP($D255,SP_1617,'2016_17'!$G$2,FALSE)</f>
        <v>26.941787200654243</v>
      </c>
      <c r="V255" s="202">
        <f t="shared" ref="V255:V266" si="411">+T255/U255-1</f>
        <v>-3.1797944450195903E-3</v>
      </c>
      <c r="W255" s="211"/>
      <c r="X255" s="201">
        <f>VLOOKUP($AX255,SP_1516,'2015_16'!$AW$1,FALSE)</f>
        <v>27.833057534282034</v>
      </c>
      <c r="Y255" s="201">
        <f>VLOOKUP($AX255,SP_1516,'2015_16'!$Z$1,FALSE)</f>
        <v>29.132427187928474</v>
      </c>
      <c r="Z255" s="202">
        <f t="shared" ref="Z255:Z266" si="412">+X255/Y255-1</f>
        <v>-4.4602176305613694E-2</v>
      </c>
      <c r="AA255" s="201"/>
      <c r="AB255" s="201">
        <f>VLOOKUP($AX255,SP_1415,'2014_15'!$BG$1,FALSE)</f>
        <v>28.726300584443347</v>
      </c>
      <c r="AC255" s="201">
        <f>VLOOKUP($AX255,SP_1415,'2014_15'!$AC$1,FALSE)</f>
        <v>29.635421623725339</v>
      </c>
      <c r="AD255" s="202">
        <f t="shared" ref="AD255:AD266" si="413">+AB255/AC255-1</f>
        <v>-3.0676838373514981E-2</v>
      </c>
      <c r="AE255" s="201"/>
      <c r="AF255" s="201">
        <f>VLOOKUP($AX255,SP_1314,'2013-14'!$AU$1,FALSE)</f>
        <v>27.961397818581041</v>
      </c>
      <c r="AG255" s="201">
        <f>VLOOKUP($AX255,SP_1314,'2013-14'!$W$1,FALSE)</f>
        <v>28.290417766823001</v>
      </c>
      <c r="AH255" s="202">
        <f t="shared" ref="AH255:AH266" si="414">+AF255/AG255-1</f>
        <v>-1.1630084467250668E-2</v>
      </c>
      <c r="AI255" s="201"/>
      <c r="AJ255" s="201">
        <f>VLOOKUP($AX255,SP_1213,'2012-13'!$AF$1,FALSE)</f>
        <v>27.896561766830001</v>
      </c>
      <c r="AK255" s="201">
        <f>VLOOKUP($AX255,SP_1213,'2012-13'!$R$1,FALSE)</f>
        <v>28.661178729268002</v>
      </c>
      <c r="AL255" s="202">
        <f t="shared" ref="AL255:AL266" si="415">+AJ255/AK255-1</f>
        <v>-2.6677791924070271E-2</v>
      </c>
      <c r="AM255" s="203"/>
      <c r="AN255" s="201">
        <f>VLOOKUP($AX255,SP_1112,'2011-12'!$AT$1,FALSE)</f>
        <v>30.329880505849001</v>
      </c>
      <c r="AO255" s="201">
        <f>VLOOKUP($AX255,SP_1112,'2011-12'!$AD$1,FALSE)</f>
        <v>32.21168163462</v>
      </c>
      <c r="AP255" s="202">
        <f t="shared" ref="AP255:AP266" si="416">+AN255/AO255-1</f>
        <v>-5.8419835080839255E-2</v>
      </c>
      <c r="AQ255" s="188"/>
      <c r="AR255" s="201"/>
      <c r="AS255" s="200"/>
      <c r="AX255" s="188" t="s">
        <v>80</v>
      </c>
      <c r="AY255" s="306">
        <f>VLOOKUP(A255,PopulationsOtherdata!$G$4:$M$441,6,FALSE)</f>
        <v>177331</v>
      </c>
    </row>
    <row r="256" spans="1:51" x14ac:dyDescent="0.25">
      <c r="A256" s="188" t="s">
        <v>116</v>
      </c>
      <c r="B256" s="217"/>
      <c r="C256" s="188">
        <v>1</v>
      </c>
      <c r="D256" s="188" t="s">
        <v>117</v>
      </c>
      <c r="E256" s="534">
        <f t="shared" si="406"/>
        <v>-4.5176763827371396</v>
      </c>
      <c r="F256" s="504">
        <f t="shared" si="407"/>
        <v>-0.23878175917394601</v>
      </c>
      <c r="G256" s="217"/>
      <c r="H256" s="201">
        <f>VLOOKUP($A256,SP_1920,'2019_20'!$K$3,FALSE)</f>
        <v>14.252347738694557</v>
      </c>
      <c r="I256" s="201">
        <f>VLOOKUP($A256,SP_1920,'2019_20'!$C$3,FALSE)</f>
        <v>14.367039423686112</v>
      </c>
      <c r="J256" s="481">
        <f t="shared" si="408"/>
        <v>-7.9829728038798287E-3</v>
      </c>
      <c r="K256" s="415"/>
      <c r="L256" s="201">
        <f>VLOOKUP($A256,SP_201819,'2018_19'!$K$3,FALSE)</f>
        <v>14.367039423686112</v>
      </c>
      <c r="M256" s="201">
        <f>VLOOKUP($A256,SP_201819,'2018_19'!$C$3,FALSE)</f>
        <v>14.950698545917408</v>
      </c>
      <c r="N256" s="481">
        <f t="shared" si="409"/>
        <v>-3.9038919849713416E-2</v>
      </c>
      <c r="O256" s="211"/>
      <c r="P256" s="201">
        <f>VLOOKUP($A256,SP_1718,'2017_18'!$M$2,FALSE)</f>
        <v>14.950698545917408</v>
      </c>
      <c r="Q256" s="201">
        <f>VLOOKUP($A256,SP_1718,'2017_18'!$C$2,FALSE)</f>
        <v>15.993732158654641</v>
      </c>
      <c r="R256" s="481">
        <f t="shared" si="410"/>
        <v>-6.5215148183710103E-2</v>
      </c>
      <c r="S256" s="211"/>
      <c r="T256" s="201">
        <f>VLOOKUP($D256,SP_1617,'2016_17'!$P$2,FALSE)</f>
        <v>15.993732158654641</v>
      </c>
      <c r="U256" s="201">
        <f>VLOOKUP($D256,SP_1617,'2016_17'!$G$2,FALSE)</f>
        <v>15.858287672535308</v>
      </c>
      <c r="V256" s="202">
        <f t="shared" si="411"/>
        <v>8.5409275525949457E-3</v>
      </c>
      <c r="W256" s="211"/>
      <c r="X256" s="201">
        <f>VLOOKUP($AX256,SP_1516,'2015_16'!$AW$1,FALSE)</f>
        <v>16.376131030430876</v>
      </c>
      <c r="Y256" s="201">
        <f>VLOOKUP($AX256,SP_1516,'2015_16'!$Z$1,FALSE)</f>
        <v>17.20482335316812</v>
      </c>
      <c r="Z256" s="202">
        <f t="shared" si="412"/>
        <v>-4.8166279055962935E-2</v>
      </c>
      <c r="AA256" s="201"/>
      <c r="AB256" s="201">
        <f>VLOOKUP($AX256,SP_1415,'2014_15'!$BG$1,FALSE)</f>
        <v>17.271812631578189</v>
      </c>
      <c r="AC256" s="201">
        <f>VLOOKUP($AX256,SP_1415,'2014_15'!$AC$1,FALSE)</f>
        <v>17.991697926591758</v>
      </c>
      <c r="AD256" s="202">
        <f t="shared" si="413"/>
        <v>-4.0012082125366111E-2</v>
      </c>
      <c r="AE256" s="201"/>
      <c r="AF256" s="201">
        <f>VLOOKUP($AX256,SP_1314,'2013-14'!$AU$1,FALSE)</f>
        <v>16.966176940988429</v>
      </c>
      <c r="AG256" s="201">
        <f>VLOOKUP($AX256,SP_1314,'2013-14'!$W$1,FALSE)</f>
        <v>16.954202710227449</v>
      </c>
      <c r="AH256" s="202">
        <f t="shared" si="414"/>
        <v>7.0626917500260511E-4</v>
      </c>
      <c r="AI256" s="201"/>
      <c r="AJ256" s="201">
        <f>VLOOKUP($AX256,SP_1213,'2012-13'!$AF$1,FALSE)</f>
        <v>16.605800710251447</v>
      </c>
      <c r="AK256" s="201">
        <f>VLOOKUP($AX256,SP_1213,'2012-13'!$R$1,FALSE)</f>
        <v>17.127153566108007</v>
      </c>
      <c r="AL256" s="202">
        <f t="shared" si="415"/>
        <v>-3.0440134365831595E-2</v>
      </c>
      <c r="AM256" s="203"/>
      <c r="AN256" s="201">
        <f>VLOOKUP($AX256,SP_1112,'2011-12'!$AT$1,FALSE)</f>
        <v>18.275806675857005</v>
      </c>
      <c r="AO256" s="201">
        <f>VLOOKUP($AX256,SP_1112,'2011-12'!$AD$1,FALSE)</f>
        <v>19.129586881907002</v>
      </c>
      <c r="AP256" s="202">
        <f t="shared" si="416"/>
        <v>-4.4631398018193158E-2</v>
      </c>
      <c r="AQ256" s="188"/>
      <c r="AR256" s="201"/>
      <c r="AS256" s="200"/>
      <c r="AX256" s="188" t="s">
        <v>116</v>
      </c>
      <c r="AY256" s="306">
        <f>VLOOKUP(A256,PopulationsOtherdata!$G$4:$M$441,6,FALSE)</f>
        <v>150391</v>
      </c>
    </row>
    <row r="257" spans="1:51" x14ac:dyDescent="0.25">
      <c r="A257" s="188" t="s">
        <v>122</v>
      </c>
      <c r="B257" s="217"/>
      <c r="C257" s="188">
        <v>1</v>
      </c>
      <c r="D257" s="188" t="s">
        <v>123</v>
      </c>
      <c r="E257" s="534">
        <f t="shared" si="406"/>
        <v>-2.2363728195256272</v>
      </c>
      <c r="F257" s="504">
        <f t="shared" si="407"/>
        <v>-0.21192016183029069</v>
      </c>
      <c r="G257" s="217"/>
      <c r="H257" s="201">
        <f>VLOOKUP($A257,SP_1920,'2019_20'!$K$3,FALSE)</f>
        <v>8.2950074189766294</v>
      </c>
      <c r="I257" s="201">
        <f>VLOOKUP($A257,SP_1920,'2019_20'!$C$3,FALSE)</f>
        <v>8.4214213506941817</v>
      </c>
      <c r="J257" s="481">
        <f t="shared" si="408"/>
        <v>-1.5010997129021653E-2</v>
      </c>
      <c r="K257" s="415"/>
      <c r="L257" s="201">
        <f>VLOOKUP($A257,SP_201819,'2018_19'!$K$3,FALSE)</f>
        <v>8.4214213506941817</v>
      </c>
      <c r="M257" s="201">
        <f>VLOOKUP($A257,SP_201819,'2018_19'!$C$3,FALSE)</f>
        <v>8.7307507528446262</v>
      </c>
      <c r="N257" s="481">
        <f t="shared" si="409"/>
        <v>-3.5429874349540924E-2</v>
      </c>
      <c r="O257" s="211"/>
      <c r="P257" s="201">
        <f>VLOOKUP($A257,SP_1718,'2017_18'!$M$2,FALSE)</f>
        <v>8.7307507528446262</v>
      </c>
      <c r="Q257" s="201">
        <f>VLOOKUP($A257,SP_1718,'2017_18'!$C$2,FALSE)</f>
        <v>9.4287184723301358</v>
      </c>
      <c r="R257" s="481">
        <f t="shared" si="410"/>
        <v>-7.4025724867466502E-2</v>
      </c>
      <c r="S257" s="211"/>
      <c r="T257" s="201">
        <f>VLOOKUP($D257,SP_1617,'2016_17'!$P$2,FALSE)</f>
        <v>9.4287184723301358</v>
      </c>
      <c r="U257" s="201">
        <f>VLOOKUP($D257,SP_1617,'2016_17'!$G$2,FALSE)</f>
        <v>9.5205673462276899</v>
      </c>
      <c r="V257" s="202">
        <f t="shared" si="411"/>
        <v>-9.6474160160158196E-3</v>
      </c>
      <c r="W257" s="211"/>
      <c r="X257" s="201">
        <f>VLOOKUP($AX257,SP_1516,'2015_16'!$AW$1,FALSE)</f>
        <v>9.8106367313594518</v>
      </c>
      <c r="Y257" s="201">
        <f>VLOOKUP($AX257,SP_1516,'2015_16'!$Z$1,FALSE)</f>
        <v>10.042366645985821</v>
      </c>
      <c r="Z257" s="202">
        <f t="shared" si="412"/>
        <v>-2.3075229454901147E-2</v>
      </c>
      <c r="AA257" s="201"/>
      <c r="AB257" s="201">
        <f>VLOOKUP($AX257,SP_1415,'2014_15'!$BG$1,FALSE)</f>
        <v>10.173100850018617</v>
      </c>
      <c r="AC257" s="201">
        <f>VLOOKUP($AX257,SP_1415,'2014_15'!$AC$1,FALSE)</f>
        <v>10.135853431521857</v>
      </c>
      <c r="AD257" s="202">
        <f t="shared" si="413"/>
        <v>3.6748181836294691E-3</v>
      </c>
      <c r="AE257" s="201"/>
      <c r="AF257" s="201">
        <f>VLOOKUP($AX257,SP_1314,'2013-14'!$AU$1,FALSE)</f>
        <v>9.6343314644180396</v>
      </c>
      <c r="AG257" s="201">
        <f>VLOOKUP($AX257,SP_1314,'2013-14'!$W$1,FALSE)</f>
        <v>9.7578853668046666</v>
      </c>
      <c r="AH257" s="202">
        <f t="shared" si="414"/>
        <v>-1.2661954690198041E-2</v>
      </c>
      <c r="AI257" s="201"/>
      <c r="AJ257" s="201">
        <f>VLOOKUP($AX257,SP_1213,'2012-13'!$AF$1,FALSE)</f>
        <v>9.6536453668206672</v>
      </c>
      <c r="AK257" s="201">
        <f>VLOOKUP($AX257,SP_1213,'2012-13'!$R$1,FALSE)</f>
        <v>9.9940921493640005</v>
      </c>
      <c r="AL257" s="202">
        <f t="shared" si="415"/>
        <v>-3.4064803231276808E-2</v>
      </c>
      <c r="AM257" s="203"/>
      <c r="AN257" s="201">
        <f>VLOOKUP($AX257,SP_1112,'2011-12'!$AT$1,FALSE)</f>
        <v>10.412796259249001</v>
      </c>
      <c r="AO257" s="201">
        <f>VLOOKUP($AX257,SP_1112,'2011-12'!$AD$1,FALSE)</f>
        <v>10.765125970463998</v>
      </c>
      <c r="AP257" s="202">
        <f t="shared" si="416"/>
        <v>-3.2728805234762293E-2</v>
      </c>
      <c r="AQ257" s="188"/>
      <c r="AR257" s="201"/>
      <c r="AS257" s="200"/>
      <c r="AX257" s="188" t="s">
        <v>122</v>
      </c>
      <c r="AY257" s="306">
        <f>VLOOKUP(A257,PopulationsOtherdata!$G$4:$M$441,6,FALSE)</f>
        <v>75029</v>
      </c>
    </row>
    <row r="258" spans="1:51" x14ac:dyDescent="0.25">
      <c r="A258" s="188" t="s">
        <v>162</v>
      </c>
      <c r="B258" s="217"/>
      <c r="C258" s="188">
        <v>1</v>
      </c>
      <c r="D258" s="188" t="s">
        <v>163</v>
      </c>
      <c r="E258" s="534">
        <f t="shared" si="406"/>
        <v>-3.4311699936170594</v>
      </c>
      <c r="F258" s="504">
        <f t="shared" si="407"/>
        <v>-0.24918101106760659</v>
      </c>
      <c r="G258" s="217"/>
      <c r="H258" s="201">
        <f>VLOOKUP($A258,SP_1920,'2019_20'!$K$3,FALSE)</f>
        <v>10.443354277633128</v>
      </c>
      <c r="I258" s="201">
        <f>VLOOKUP($A258,SP_1920,'2019_20'!$C$3,FALSE)</f>
        <v>10.605655401088793</v>
      </c>
      <c r="J258" s="481">
        <f t="shared" si="408"/>
        <v>-1.5303262016131747E-2</v>
      </c>
      <c r="K258" s="415"/>
      <c r="L258" s="201">
        <f>VLOOKUP($A258,SP_201819,'2018_19'!$K$3,FALSE)</f>
        <v>10.605655401088793</v>
      </c>
      <c r="M258" s="201">
        <f>VLOOKUP($A258,SP_201819,'2018_19'!$C$3,FALSE)</f>
        <v>10.849144595136952</v>
      </c>
      <c r="N258" s="481">
        <f t="shared" si="409"/>
        <v>-2.2443169773707417E-2</v>
      </c>
      <c r="O258" s="211"/>
      <c r="P258" s="201">
        <f>VLOOKUP($A258,SP_1718,'2017_18'!$M$2,FALSE)</f>
        <v>10.849144595136952</v>
      </c>
      <c r="Q258" s="201">
        <f>VLOOKUP($A258,SP_1718,'2017_18'!$C$2,FALSE)</f>
        <v>11.345389779003513</v>
      </c>
      <c r="R258" s="481">
        <f t="shared" si="410"/>
        <v>-4.3739809167680055E-2</v>
      </c>
      <c r="S258" s="211"/>
      <c r="T258" s="201">
        <f>VLOOKUP($D258,SP_1617,'2016_17'!$P$2,FALSE)</f>
        <v>11.345389779003513</v>
      </c>
      <c r="U258" s="201">
        <f>VLOOKUP($D258,SP_1617,'2016_17'!$G$2,FALSE)</f>
        <v>11.460406776322522</v>
      </c>
      <c r="V258" s="202">
        <f t="shared" si="411"/>
        <v>-1.0036030968519905E-2</v>
      </c>
      <c r="W258" s="211"/>
      <c r="X258" s="201">
        <f>VLOOKUP($AX258,SP_1516,'2015_16'!$AW$1,FALSE)</f>
        <v>11.770360687901244</v>
      </c>
      <c r="Y258" s="201">
        <f>VLOOKUP($AX258,SP_1516,'2015_16'!$Z$1,FALSE)</f>
        <v>12.315126454050233</v>
      </c>
      <c r="Z258" s="202">
        <f t="shared" si="412"/>
        <v>-4.4235499179127391E-2</v>
      </c>
      <c r="AA258" s="201"/>
      <c r="AB258" s="201">
        <f>VLOOKUP($AX258,SP_1415,'2014_15'!$BG$1,FALSE)</f>
        <v>12.17391487501131</v>
      </c>
      <c r="AC258" s="201">
        <f>VLOOKUP($AX258,SP_1415,'2014_15'!$AC$1,FALSE)</f>
        <v>12.62657484948522</v>
      </c>
      <c r="AD258" s="202">
        <f t="shared" si="413"/>
        <v>-3.584978348204737E-2</v>
      </c>
      <c r="AE258" s="201"/>
      <c r="AF258" s="201">
        <f>VLOOKUP($AX258,SP_1314,'2013-14'!$AU$1,FALSE)</f>
        <v>11.95237084727423</v>
      </c>
      <c r="AG258" s="201">
        <f>VLOOKUP($AX258,SP_1314,'2013-14'!$W$1,FALSE)</f>
        <v>12.376979615618332</v>
      </c>
      <c r="AH258" s="202">
        <f t="shared" si="414"/>
        <v>-3.4306331716689176E-2</v>
      </c>
      <c r="AI258" s="201"/>
      <c r="AJ258" s="201">
        <f>VLOOKUP($AX258,SP_1213,'2012-13'!$AF$1,FALSE)</f>
        <v>12.046388615607334</v>
      </c>
      <c r="AK258" s="201">
        <f>VLOOKUP($AX258,SP_1213,'2012-13'!$R$1,FALSE)</f>
        <v>12.473534510813</v>
      </c>
      <c r="AL258" s="202">
        <f t="shared" si="415"/>
        <v>-3.4244174723321863E-2</v>
      </c>
      <c r="AM258" s="203"/>
      <c r="AN258" s="201">
        <f>VLOOKUP($AX258,SP_1112,'2011-12'!$AT$1,FALSE)</f>
        <v>13.121405529105001</v>
      </c>
      <c r="AO258" s="201">
        <f>VLOOKUP($AX258,SP_1112,'2011-12'!$AD$1,FALSE)</f>
        <v>13.68634261986</v>
      </c>
      <c r="AP258" s="202">
        <f t="shared" si="416"/>
        <v>-4.1277433018170107E-2</v>
      </c>
      <c r="AQ258" s="188"/>
      <c r="AR258" s="201"/>
      <c r="AS258" s="200"/>
      <c r="AX258" s="188" t="s">
        <v>162</v>
      </c>
      <c r="AY258" s="306">
        <f>VLOOKUP(A258,PopulationsOtherdata!$G$4:$M$441,6,FALSE)</f>
        <v>89092</v>
      </c>
    </row>
    <row r="259" spans="1:51" x14ac:dyDescent="0.25">
      <c r="A259" s="188" t="s">
        <v>168</v>
      </c>
      <c r="B259" s="217"/>
      <c r="C259" s="188">
        <v>1</v>
      </c>
      <c r="D259" s="188" t="s">
        <v>169</v>
      </c>
      <c r="E259" s="534">
        <f t="shared" si="406"/>
        <v>-3.4026578364543809</v>
      </c>
      <c r="F259" s="504">
        <f t="shared" si="407"/>
        <v>-0.16554718187853937</v>
      </c>
      <c r="G259" s="217"/>
      <c r="H259" s="201">
        <f>VLOOKUP($A259,SP_1920,'2019_20'!$K$3,FALSE)</f>
        <v>17.2505302777002</v>
      </c>
      <c r="I259" s="201">
        <f>VLOOKUP($A259,SP_1920,'2019_20'!$C$3,FALSE)</f>
        <v>17.676098723739258</v>
      </c>
      <c r="J259" s="481">
        <f t="shared" si="408"/>
        <v>-2.407592606775355E-2</v>
      </c>
      <c r="K259" s="415"/>
      <c r="L259" s="201">
        <f>VLOOKUP($A259,SP_201819,'2018_19'!$K$3,FALSE)</f>
        <v>17.676098723739258</v>
      </c>
      <c r="M259" s="201">
        <f>VLOOKUP($A259,SP_201819,'2018_19'!$C$3,FALSE)</f>
        <v>18.097207450834933</v>
      </c>
      <c r="N259" s="481">
        <f t="shared" si="409"/>
        <v>-2.3269265616792545E-2</v>
      </c>
      <c r="O259" s="211"/>
      <c r="P259" s="201">
        <f>VLOOKUP($A259,SP_1718,'2017_18'!$M$2,FALSE)</f>
        <v>18.097207450834933</v>
      </c>
      <c r="Q259" s="201">
        <f>VLOOKUP($A259,SP_1718,'2017_18'!$C$2,FALSE)</f>
        <v>18.138614658970695</v>
      </c>
      <c r="R259" s="481">
        <f t="shared" si="410"/>
        <v>-2.2828208721707988E-3</v>
      </c>
      <c r="S259" s="211"/>
      <c r="T259" s="201">
        <f>VLOOKUP($D259,SP_1617,'2016_17'!$P$2,FALSE)</f>
        <v>18.138614658970695</v>
      </c>
      <c r="U259" s="201">
        <f>VLOOKUP($D259,SP_1617,'2016_17'!$G$2,FALSE)</f>
        <v>18.036409620850037</v>
      </c>
      <c r="V259" s="202">
        <f t="shared" si="411"/>
        <v>5.6665955292183323E-3</v>
      </c>
      <c r="W259" s="211"/>
      <c r="X259" s="201">
        <f>VLOOKUP($AX259,SP_1516,'2015_16'!$AW$1,FALSE)</f>
        <v>18.272394529349391</v>
      </c>
      <c r="Y259" s="201">
        <f>VLOOKUP($AX259,SP_1516,'2015_16'!$Z$1,FALSE)</f>
        <v>19.080137332646597</v>
      </c>
      <c r="Z259" s="202">
        <f t="shared" si="412"/>
        <v>-4.2334223764476708E-2</v>
      </c>
      <c r="AA259" s="201"/>
      <c r="AB259" s="201">
        <f>VLOOKUP($AX259,SP_1415,'2014_15'!$BG$1,FALSE)</f>
        <v>19.012486469884706</v>
      </c>
      <c r="AC259" s="201">
        <f>VLOOKUP($AX259,SP_1415,'2014_15'!$AC$1,FALSE)</f>
        <v>19.511546991846561</v>
      </c>
      <c r="AD259" s="202">
        <f t="shared" si="413"/>
        <v>-2.5577701356555793E-2</v>
      </c>
      <c r="AE259" s="201"/>
      <c r="AF259" s="201">
        <f>VLOOKUP($AX259,SP_1314,'2013-14'!$AU$1,FALSE)</f>
        <v>18.468823426728516</v>
      </c>
      <c r="AG259" s="201">
        <f>VLOOKUP($AX259,SP_1314,'2013-14'!$W$1,FALSE)</f>
        <v>18.675703682022998</v>
      </c>
      <c r="AH259" s="202">
        <f t="shared" si="414"/>
        <v>-1.1077507911716467E-2</v>
      </c>
      <c r="AI259" s="201"/>
      <c r="AJ259" s="201">
        <f>VLOOKUP($AX259,SP_1213,'2012-13'!$AF$1,FALSE)</f>
        <v>18.311731682028999</v>
      </c>
      <c r="AK259" s="201">
        <f>VLOOKUP($AX259,SP_1213,'2012-13'!$R$1,FALSE)</f>
        <v>18.560504058145998</v>
      </c>
      <c r="AL259" s="202">
        <f t="shared" si="415"/>
        <v>-1.3403320046570411E-2</v>
      </c>
      <c r="AM259" s="203"/>
      <c r="AN259" s="201">
        <f>VLOOKUP($AX259,SP_1112,'2011-12'!$AT$1,FALSE)</f>
        <v>19.616620265616998</v>
      </c>
      <c r="AO259" s="201">
        <f>VLOOKUP($AX259,SP_1112,'2011-12'!$AD$1,FALSE)</f>
        <v>20.470942802250999</v>
      </c>
      <c r="AP259" s="202">
        <f t="shared" si="416"/>
        <v>-4.1733424048259193E-2</v>
      </c>
      <c r="AQ259" s="188"/>
      <c r="AR259" s="201"/>
      <c r="AS259" s="200"/>
      <c r="AX259" s="188" t="s">
        <v>168</v>
      </c>
      <c r="AY259" s="306">
        <f>VLOOKUP(A259,PopulationsOtherdata!$G$4:$M$441,6,FALSE)</f>
        <v>170546</v>
      </c>
    </row>
    <row r="260" spans="1:51" x14ac:dyDescent="0.25">
      <c r="A260" s="188" t="s">
        <v>194</v>
      </c>
      <c r="B260" s="217"/>
      <c r="C260" s="188">
        <v>1</v>
      </c>
      <c r="D260" s="188" t="s">
        <v>195</v>
      </c>
      <c r="E260" s="534">
        <f t="shared" si="406"/>
        <v>-3.1338667472830757</v>
      </c>
      <c r="F260" s="504">
        <f t="shared" si="407"/>
        <v>-0.13533966323675045</v>
      </c>
      <c r="G260" s="217"/>
      <c r="H260" s="201">
        <f>VLOOKUP($A260,SP_1920,'2019_20'!$K$3,FALSE)</f>
        <v>19.979453593175144</v>
      </c>
      <c r="I260" s="201">
        <f>VLOOKUP($A260,SP_1920,'2019_20'!$C$3,FALSE)</f>
        <v>20.004387609479004</v>
      </c>
      <c r="J260" s="481">
        <f t="shared" si="408"/>
        <v>-1.246427373365111E-3</v>
      </c>
      <c r="K260" s="415"/>
      <c r="L260" s="201">
        <f>VLOOKUP($A260,SP_201819,'2018_19'!$K$3,FALSE)</f>
        <v>20.004387609479004</v>
      </c>
      <c r="M260" s="201">
        <f>VLOOKUP($A260,SP_201819,'2018_19'!$C$3,FALSE)</f>
        <v>21.078131151167874</v>
      </c>
      <c r="N260" s="481">
        <f t="shared" si="409"/>
        <v>-5.0941116837551204E-2</v>
      </c>
      <c r="O260" s="211"/>
      <c r="P260" s="201">
        <f>VLOOKUP($A260,SP_1718,'2017_18'!$M$2,FALSE)</f>
        <v>21.078131151167874</v>
      </c>
      <c r="Q260" s="201">
        <f>VLOOKUP($A260,SP_1718,'2017_18'!$C$2,FALSE)</f>
        <v>22.349799957383468</v>
      </c>
      <c r="R260" s="481">
        <f t="shared" si="410"/>
        <v>-5.6898442430822982E-2</v>
      </c>
      <c r="S260" s="211"/>
      <c r="T260" s="201">
        <f>VLOOKUP($D260,SP_1617,'2016_17'!$P$2,FALSE)</f>
        <v>22.349799957383468</v>
      </c>
      <c r="U260" s="201">
        <f>VLOOKUP($D260,SP_1617,'2016_17'!$G$2,FALSE)</f>
        <v>22.297144801998058</v>
      </c>
      <c r="V260" s="202">
        <f t="shared" si="411"/>
        <v>2.3615200893654098E-3</v>
      </c>
      <c r="W260" s="211"/>
      <c r="X260" s="201">
        <f>VLOOKUP($AX260,SP_1516,'2015_16'!$AW$1,FALSE)</f>
        <v>22.894254902245187</v>
      </c>
      <c r="Y260" s="201">
        <f>VLOOKUP($AX260,SP_1516,'2015_16'!$Z$1,FALSE)</f>
        <v>22.864059407501795</v>
      </c>
      <c r="Z260" s="202">
        <f t="shared" si="412"/>
        <v>1.3206532665623882E-3</v>
      </c>
      <c r="AA260" s="201"/>
      <c r="AB260" s="201">
        <f>VLOOKUP($AX260,SP_1415,'2014_15'!$BG$1,FALSE)</f>
        <v>22.544564699152701</v>
      </c>
      <c r="AC260" s="201">
        <f>VLOOKUP($AX260,SP_1415,'2014_15'!$AC$1,FALSE)</f>
        <v>22.932980838068886</v>
      </c>
      <c r="AD260" s="202">
        <f t="shared" si="413"/>
        <v>-1.69370105726252E-2</v>
      </c>
      <c r="AE260" s="201"/>
      <c r="AF260" s="201">
        <f>VLOOKUP($AX260,SP_1314,'2013-14'!$AU$1,FALSE)</f>
        <v>21.675179032426634</v>
      </c>
      <c r="AG260" s="201">
        <f>VLOOKUP($AX260,SP_1314,'2013-14'!$W$1,FALSE)</f>
        <v>21.435004007136669</v>
      </c>
      <c r="AH260" s="202">
        <f t="shared" si="414"/>
        <v>1.1204804310276817E-2</v>
      </c>
      <c r="AI260" s="201"/>
      <c r="AJ260" s="201">
        <f>VLOOKUP($AX260,SP_1213,'2012-13'!$AF$1,FALSE)</f>
        <v>20.986249007157667</v>
      </c>
      <c r="AK260" s="201">
        <f>VLOOKUP($AX260,SP_1213,'2012-13'!$R$1,FALSE)</f>
        <v>21.017989944683002</v>
      </c>
      <c r="AL260" s="202">
        <f t="shared" si="415"/>
        <v>-1.5101794990326489E-3</v>
      </c>
      <c r="AM260" s="203"/>
      <c r="AN260" s="201">
        <f>VLOOKUP($AX260,SP_1112,'2011-12'!$AT$1,FALSE)</f>
        <v>22.232517222942004</v>
      </c>
      <c r="AO260" s="201">
        <f>VLOOKUP($AX260,SP_1112,'2011-12'!$AD$1,FALSE)</f>
        <v>22.898906204994002</v>
      </c>
      <c r="AP260" s="202">
        <f t="shared" si="416"/>
        <v>-2.9101345544035873E-2</v>
      </c>
      <c r="AQ260" s="188"/>
      <c r="AR260" s="201"/>
      <c r="AS260" s="200"/>
      <c r="AX260" s="188" t="s">
        <v>194</v>
      </c>
      <c r="AY260" s="306">
        <f>VLOOKUP(A260,PopulationsOtherdata!$G$4:$M$441,6,FALSE)</f>
        <v>179518</v>
      </c>
    </row>
    <row r="261" spans="1:51" x14ac:dyDescent="0.25">
      <c r="A261" s="188" t="s">
        <v>282</v>
      </c>
      <c r="B261" s="217"/>
      <c r="C261" s="188">
        <v>1</v>
      </c>
      <c r="D261" s="188" t="s">
        <v>283</v>
      </c>
      <c r="E261" s="534">
        <f t="shared" si="406"/>
        <v>-4.2933520165332837</v>
      </c>
      <c r="F261" s="504">
        <f t="shared" si="407"/>
        <v>-0.24320646876938881</v>
      </c>
      <c r="G261" s="217"/>
      <c r="H261" s="201">
        <f>VLOOKUP($A261,SP_1920,'2019_20'!$K$3,FALSE)</f>
        <v>13.407189582336015</v>
      </c>
      <c r="I261" s="201">
        <f>VLOOKUP($A261,SP_1920,'2019_20'!$C$3,FALSE)</f>
        <v>13.505315927847628</v>
      </c>
      <c r="J261" s="481">
        <f t="shared" si="408"/>
        <v>-7.2657571311811608E-3</v>
      </c>
      <c r="K261" s="415"/>
      <c r="L261" s="201">
        <f>VLOOKUP($A261,SP_201819,'2018_19'!$K$3,FALSE)</f>
        <v>13.505315927847628</v>
      </c>
      <c r="M261" s="201">
        <f>VLOOKUP($A261,SP_201819,'2018_19'!$C$3,FALSE)</f>
        <v>14.034505546992406</v>
      </c>
      <c r="N261" s="481">
        <f t="shared" si="409"/>
        <v>-3.7706324413985803E-2</v>
      </c>
      <c r="O261" s="211"/>
      <c r="P261" s="201">
        <f>VLOOKUP($A261,SP_1718,'2017_18'!$M$2,FALSE)</f>
        <v>14.034505546992406</v>
      </c>
      <c r="Q261" s="201">
        <f>VLOOKUP($A261,SP_1718,'2017_18'!$C$2,FALSE)</f>
        <v>15.093913433389375</v>
      </c>
      <c r="R261" s="481">
        <f t="shared" si="410"/>
        <v>-7.0187754227703736E-2</v>
      </c>
      <c r="S261" s="211"/>
      <c r="T261" s="201">
        <f>VLOOKUP($D261,SP_1617,'2016_17'!$P$2,FALSE)</f>
        <v>15.093913433389375</v>
      </c>
      <c r="U261" s="201">
        <f>VLOOKUP($D261,SP_1617,'2016_17'!$G$2,FALSE)</f>
        <v>15.272991149723493</v>
      </c>
      <c r="V261" s="202">
        <f t="shared" si="411"/>
        <v>-1.1725124082021088E-2</v>
      </c>
      <c r="W261" s="211"/>
      <c r="X261" s="201">
        <f>VLOOKUP($AX261,SP_1516,'2015_16'!$AW$1,FALSE)</f>
        <v>15.554364253694793</v>
      </c>
      <c r="Y261" s="201">
        <f>VLOOKUP($AX261,SP_1516,'2015_16'!$Z$1,FALSE)</f>
        <v>16.254688492917108</v>
      </c>
      <c r="Z261" s="202">
        <f t="shared" si="412"/>
        <v>-4.3084445421853412E-2</v>
      </c>
      <c r="AA261" s="201"/>
      <c r="AB261" s="201">
        <f>VLOOKUP($AX261,SP_1415,'2014_15'!$BG$1,FALSE)</f>
        <v>16.216622304582923</v>
      </c>
      <c r="AC261" s="201">
        <f>VLOOKUP($AX261,SP_1415,'2014_15'!$AC$1,FALSE)</f>
        <v>16.548949358287352</v>
      </c>
      <c r="AD261" s="202">
        <f t="shared" si="413"/>
        <v>-2.0081459342795482E-2</v>
      </c>
      <c r="AE261" s="201"/>
      <c r="AF261" s="201">
        <f>VLOOKUP($AX261,SP_1314,'2013-14'!$AU$1,FALSE)</f>
        <v>15.738620459419938</v>
      </c>
      <c r="AG261" s="201">
        <f>VLOOKUP($AX261,SP_1314,'2013-14'!$W$1,FALSE)</f>
        <v>15.8734925422908</v>
      </c>
      <c r="AH261" s="202">
        <f t="shared" si="414"/>
        <v>-8.4966860639855701E-3</v>
      </c>
      <c r="AI261" s="201"/>
      <c r="AJ261" s="201">
        <f>VLOOKUP($AX261,SP_1213,'2012-13'!$AF$1,FALSE)</f>
        <v>15.577539542303802</v>
      </c>
      <c r="AK261" s="201">
        <f>VLOOKUP($AX261,SP_1213,'2012-13'!$R$1,FALSE)</f>
        <v>16.039895844191001</v>
      </c>
      <c r="AL261" s="202">
        <f t="shared" si="415"/>
        <v>-2.8825393031130297E-2</v>
      </c>
      <c r="AM261" s="203"/>
      <c r="AN261" s="201">
        <f>VLOOKUP($AX261,SP_1112,'2011-12'!$AT$1,FALSE)</f>
        <v>16.846714088363001</v>
      </c>
      <c r="AO261" s="201">
        <f>VLOOKUP($AX261,SP_1112,'2011-12'!$AD$1,FALSE)</f>
        <v>17.644384859824001</v>
      </c>
      <c r="AP261" s="202">
        <f t="shared" si="416"/>
        <v>-4.5208193870067137E-2</v>
      </c>
      <c r="AQ261" s="188"/>
      <c r="AR261" s="201"/>
      <c r="AS261" s="200"/>
      <c r="AX261" s="188" t="s">
        <v>282</v>
      </c>
      <c r="AY261" s="306">
        <f>VLOOKUP(A261,PopulationsOtherdata!$G$4:$M$441,6,FALSE)</f>
        <v>127377</v>
      </c>
    </row>
    <row r="262" spans="1:51" x14ac:dyDescent="0.25">
      <c r="A262" s="188" t="s">
        <v>340</v>
      </c>
      <c r="B262" s="217"/>
      <c r="C262" s="188">
        <v>1</v>
      </c>
      <c r="D262" s="188" t="s">
        <v>341</v>
      </c>
      <c r="E262" s="534">
        <f t="shared" si="406"/>
        <v>-5.1772820261147388</v>
      </c>
      <c r="F262" s="504">
        <f t="shared" si="407"/>
        <v>-0.32307996083173451</v>
      </c>
      <c r="G262" s="217"/>
      <c r="H262" s="201">
        <f>VLOOKUP($A262,SP_1920,'2019_20'!$K$3,FALSE)</f>
        <v>10.694119482817023</v>
      </c>
      <c r="I262" s="201">
        <f>VLOOKUP($A262,SP_1920,'2019_20'!$C$3,FALSE)</f>
        <v>10.845373980211463</v>
      </c>
      <c r="J262" s="481">
        <f t="shared" si="408"/>
        <v>-1.394645289968055E-2</v>
      </c>
      <c r="K262" s="415"/>
      <c r="L262" s="201">
        <f>VLOOKUP($A262,SP_201819,'2018_19'!$K$3,FALSE)</f>
        <v>10.845373980211463</v>
      </c>
      <c r="M262" s="201">
        <f>VLOOKUP($A262,SP_201819,'2018_19'!$C$3,FALSE)</f>
        <v>11.18261135232096</v>
      </c>
      <c r="N262" s="481">
        <f t="shared" si="409"/>
        <v>-3.015730060577515E-2</v>
      </c>
      <c r="O262" s="211"/>
      <c r="P262" s="201">
        <f>VLOOKUP($A262,SP_1718,'2017_18'!$M$2,FALSE)</f>
        <v>11.18261135232096</v>
      </c>
      <c r="Q262" s="201">
        <f>VLOOKUP($A262,SP_1718,'2017_18'!$C$2,FALSE)</f>
        <v>11.897502700788996</v>
      </c>
      <c r="R262" s="481">
        <f t="shared" si="410"/>
        <v>-6.0087513022428429E-2</v>
      </c>
      <c r="S262" s="211"/>
      <c r="T262" s="201">
        <f>VLOOKUP($D262,SP_1617,'2016_17'!$P$2,FALSE)</f>
        <v>11.897502700788996</v>
      </c>
      <c r="U262" s="201">
        <f>VLOOKUP($D262,SP_1617,'2016_17'!$G$2,FALSE)</f>
        <v>12.358429847092173</v>
      </c>
      <c r="V262" s="202">
        <f t="shared" si="411"/>
        <v>-3.7296578287542737E-2</v>
      </c>
      <c r="W262" s="211"/>
      <c r="X262" s="201">
        <f>VLOOKUP($AX262,SP_1516,'2015_16'!$AW$1,FALSE)</f>
        <v>13.13079459994573</v>
      </c>
      <c r="Y262" s="201">
        <f>VLOOKUP($AX262,SP_1516,'2015_16'!$Z$1,FALSE)</f>
        <v>13.739386206124891</v>
      </c>
      <c r="Z262" s="202">
        <f t="shared" si="412"/>
        <v>-4.4295399885320608E-2</v>
      </c>
      <c r="AA262" s="201"/>
      <c r="AB262" s="201">
        <f>VLOOKUP($AX262,SP_1415,'2014_15'!$BG$1,FALSE)</f>
        <v>13.47517095169572</v>
      </c>
      <c r="AC262" s="201">
        <f>VLOOKUP($AX262,SP_1415,'2014_15'!$AC$1,FALSE)</f>
        <v>14.138513970376007</v>
      </c>
      <c r="AD262" s="202">
        <f t="shared" si="413"/>
        <v>-4.6917449745437878E-2</v>
      </c>
      <c r="AE262" s="201"/>
      <c r="AF262" s="201">
        <f>VLOOKUP($AX262,SP_1314,'2013-14'!$AU$1,FALSE)</f>
        <v>13.391005565803859</v>
      </c>
      <c r="AG262" s="201">
        <f>VLOOKUP($AX262,SP_1314,'2013-14'!$W$1,FALSE)</f>
        <v>13.822045894222445</v>
      </c>
      <c r="AH262" s="202">
        <f t="shared" si="414"/>
        <v>-3.1184987498757977E-2</v>
      </c>
      <c r="AI262" s="201"/>
      <c r="AJ262" s="201">
        <f>VLOOKUP($AX262,SP_1213,'2012-13'!$AF$1,FALSE)</f>
        <v>13.591869894192444</v>
      </c>
      <c r="AK262" s="201">
        <f>VLOOKUP($AX262,SP_1213,'2012-13'!$R$1,FALSE)</f>
        <v>14.201989975356998</v>
      </c>
      <c r="AL262" s="202">
        <f t="shared" si="415"/>
        <v>-4.2960182497186805E-2</v>
      </c>
      <c r="AM262" s="203"/>
      <c r="AN262" s="201">
        <f>VLOOKUP($AX262,SP_1112,'2011-12'!$AT$1,FALSE)</f>
        <v>15.070744138478002</v>
      </c>
      <c r="AO262" s="201">
        <f>VLOOKUP($AX262,SP_1112,'2011-12'!$AD$1,FALSE)</f>
        <v>16.270620765875002</v>
      </c>
      <c r="AP262" s="202">
        <f t="shared" si="416"/>
        <v>-7.3744981501477014E-2</v>
      </c>
      <c r="AQ262" s="188"/>
      <c r="AR262" s="201"/>
      <c r="AS262" s="200"/>
      <c r="AX262" s="188" t="s">
        <v>340</v>
      </c>
      <c r="AY262" s="306">
        <f>VLOOKUP(A262,PopulationsOtherdata!$G$4:$M$441,6,FALSE)</f>
        <v>83642</v>
      </c>
    </row>
    <row r="263" spans="1:51" x14ac:dyDescent="0.25">
      <c r="A263" s="188" t="s">
        <v>438</v>
      </c>
      <c r="B263" s="217"/>
      <c r="C263" s="188">
        <v>1</v>
      </c>
      <c r="D263" s="188" t="s">
        <v>439</v>
      </c>
      <c r="E263" s="534">
        <f t="shared" si="406"/>
        <v>-2.0563246650974047</v>
      </c>
      <c r="F263" s="504">
        <f t="shared" si="407"/>
        <v>-0.23873124074242169</v>
      </c>
      <c r="G263" s="217"/>
      <c r="H263" s="201">
        <f>VLOOKUP($A263,SP_1920,'2019_20'!$K$3,FALSE)</f>
        <v>6.58730503046836</v>
      </c>
      <c r="I263" s="201">
        <f>VLOOKUP($A263,SP_1920,'2019_20'!$C$3,FALSE)</f>
        <v>6.7162304431252693</v>
      </c>
      <c r="J263" s="481">
        <f t="shared" si="408"/>
        <v>-1.9196097237681453E-2</v>
      </c>
      <c r="K263" s="415"/>
      <c r="L263" s="201">
        <f>VLOOKUP($A263,SP_201819,'2018_19'!$K$3,FALSE)</f>
        <v>6.7162304431252693</v>
      </c>
      <c r="M263" s="201">
        <f>VLOOKUP($A263,SP_201819,'2018_19'!$C$3,FALSE)</f>
        <v>6.9084884967455986</v>
      </c>
      <c r="N263" s="481">
        <f t="shared" si="409"/>
        <v>-2.7829250017698759E-2</v>
      </c>
      <c r="O263" s="211"/>
      <c r="P263" s="201">
        <f>VLOOKUP($A263,SP_1718,'2017_18'!$M$2,FALSE)</f>
        <v>6.9084884967455986</v>
      </c>
      <c r="Q263" s="201">
        <f>VLOOKUP($A263,SP_1718,'2017_18'!$C$2,FALSE)</f>
        <v>7.1112778962083008</v>
      </c>
      <c r="R263" s="481">
        <f t="shared" si="410"/>
        <v>-2.8516590466929781E-2</v>
      </c>
      <c r="S263" s="211"/>
      <c r="T263" s="201">
        <f>VLOOKUP($D263,SP_1617,'2016_17'!$P$2,FALSE)</f>
        <v>7.1112778962083008</v>
      </c>
      <c r="U263" s="201">
        <f>VLOOKUP($D263,SP_1617,'2016_17'!$G$2,FALSE)</f>
        <v>7.2122626152736924</v>
      </c>
      <c r="V263" s="202">
        <f t="shared" si="411"/>
        <v>-1.4001808371693514E-2</v>
      </c>
      <c r="W263" s="211"/>
      <c r="X263" s="201">
        <f>VLOOKUP($AX263,SP_1516,'2015_16'!$AW$1,FALSE)</f>
        <v>7.3816886772637069</v>
      </c>
      <c r="Y263" s="201">
        <f>VLOOKUP($AX263,SP_1516,'2015_16'!$Z$1,FALSE)</f>
        <v>7.7658064739703407</v>
      </c>
      <c r="Z263" s="202">
        <f t="shared" si="412"/>
        <v>-4.9462705257223627E-2</v>
      </c>
      <c r="AA263" s="201"/>
      <c r="AB263" s="201">
        <f>VLOOKUP($AX263,SP_1415,'2014_15'!$BG$1,FALSE)</f>
        <v>7.7311094960371554</v>
      </c>
      <c r="AC263" s="201">
        <f>VLOOKUP($AX263,SP_1415,'2014_15'!$AC$1,FALSE)</f>
        <v>7.9750117416167416</v>
      </c>
      <c r="AD263" s="202">
        <f t="shared" si="413"/>
        <v>-3.0583308649792751E-2</v>
      </c>
      <c r="AE263" s="201"/>
      <c r="AF263" s="201">
        <f>VLOOKUP($AX263,SP_1314,'2013-14'!$AU$1,FALSE)</f>
        <v>7.5364602418951465</v>
      </c>
      <c r="AG263" s="201">
        <f>VLOOKUP($AX263,SP_1314,'2013-14'!$W$1,FALSE)</f>
        <v>7.6967818792334439</v>
      </c>
      <c r="AH263" s="202">
        <f t="shared" si="414"/>
        <v>-2.0829697379220025E-2</v>
      </c>
      <c r="AI263" s="201"/>
      <c r="AJ263" s="201">
        <f>VLOOKUP($AX263,SP_1213,'2012-13'!$AF$1,FALSE)</f>
        <v>7.6204358792364451</v>
      </c>
      <c r="AK263" s="201">
        <f>VLOOKUP($AX263,SP_1213,'2012-13'!$R$1,FALSE)</f>
        <v>7.9696767319080006</v>
      </c>
      <c r="AL263" s="202">
        <f t="shared" si="415"/>
        <v>-4.3821206859408601E-2</v>
      </c>
      <c r="AM263" s="203"/>
      <c r="AN263" s="201">
        <f>VLOOKUP($AX263,SP_1112,'2011-12'!$AT$1,FALSE)</f>
        <v>8.3739554092470012</v>
      </c>
      <c r="AO263" s="201">
        <f>VLOOKUP($AX263,SP_1112,'2011-12'!$AD$1,FALSE)</f>
        <v>8.6677399572430005</v>
      </c>
      <c r="AP263" s="202">
        <f t="shared" si="416"/>
        <v>-3.3894019599711833E-2</v>
      </c>
      <c r="AQ263" s="188"/>
      <c r="AR263" s="201"/>
      <c r="AS263" s="200"/>
      <c r="AX263" s="188" t="s">
        <v>438</v>
      </c>
      <c r="AY263" s="306">
        <f>VLOOKUP(A263,PopulationsOtherdata!$G$4:$M$441,6,FALSE)</f>
        <v>62696</v>
      </c>
    </row>
    <row r="264" spans="1:51" x14ac:dyDescent="0.25">
      <c r="A264" s="188" t="s">
        <v>564</v>
      </c>
      <c r="B264" s="217"/>
      <c r="C264" s="188">
        <v>1</v>
      </c>
      <c r="D264" s="188" t="s">
        <v>565</v>
      </c>
      <c r="E264" s="534">
        <f t="shared" si="406"/>
        <v>-2.0505467506825727</v>
      </c>
      <c r="F264" s="504">
        <f t="shared" si="407"/>
        <v>-0.18235461355192242</v>
      </c>
      <c r="G264" s="217"/>
      <c r="H264" s="201">
        <f>VLOOKUP($A264,SP_1920,'2019_20'!$K$3,FALSE)</f>
        <v>9.4107368485308314</v>
      </c>
      <c r="I264" s="201">
        <f>VLOOKUP($A264,SP_1920,'2019_20'!$C$3,FALSE)</f>
        <v>9.7011600298482392</v>
      </c>
      <c r="J264" s="481">
        <f t="shared" si="408"/>
        <v>-2.9936953974972313E-2</v>
      </c>
      <c r="K264" s="415"/>
      <c r="L264" s="201">
        <f>VLOOKUP($A264,SP_201819,'2018_19'!$K$3,FALSE)</f>
        <v>9.7011600298482392</v>
      </c>
      <c r="M264" s="201">
        <f>VLOOKUP($A264,SP_201819,'2018_19'!$C$3,FALSE)</f>
        <v>9.7583316603327948</v>
      </c>
      <c r="N264" s="481">
        <f t="shared" si="409"/>
        <v>-5.8587504990177397E-3</v>
      </c>
      <c r="O264" s="211"/>
      <c r="P264" s="201">
        <f>VLOOKUP($A264,SP_1718,'2017_18'!$M$2,FALSE)</f>
        <v>9.7583316603327948</v>
      </c>
      <c r="Q264" s="201">
        <f>VLOOKUP($A264,SP_1718,'2017_18'!$C$2,FALSE)</f>
        <v>10.151575822095927</v>
      </c>
      <c r="R264" s="481">
        <f t="shared" si="410"/>
        <v>-3.8737253078206524E-2</v>
      </c>
      <c r="S264" s="211"/>
      <c r="T264" s="201">
        <f>VLOOKUP($D264,SP_1617,'2016_17'!$P$2,FALSE)</f>
        <v>10.151575822095927</v>
      </c>
      <c r="U264" s="201">
        <f>VLOOKUP($D264,SP_1617,'2016_17'!$G$2,FALSE)</f>
        <v>10.223532012850105</v>
      </c>
      <c r="V264" s="202">
        <f t="shared" si="411"/>
        <v>-7.0382907456773003E-3</v>
      </c>
      <c r="W264" s="211"/>
      <c r="X264" s="201">
        <f>VLOOKUP($AX264,SP_1516,'2015_16'!$AW$1,FALSE)</f>
        <v>10.287471320696802</v>
      </c>
      <c r="Y264" s="201">
        <f>VLOOKUP($AX264,SP_1516,'2015_16'!$Z$1,FALSE)</f>
        <v>10.338965947693964</v>
      </c>
      <c r="Z264" s="202">
        <f t="shared" si="412"/>
        <v>-4.9806360962671992E-3</v>
      </c>
      <c r="AA264" s="201"/>
      <c r="AB264" s="201">
        <f>VLOOKUP($AX264,SP_1415,'2014_15'!$BG$1,FALSE)</f>
        <v>10.161802243041018</v>
      </c>
      <c r="AC264" s="201">
        <f>VLOOKUP($AX264,SP_1415,'2014_15'!$AC$1,FALSE)</f>
        <v>10.449875797209119</v>
      </c>
      <c r="AD264" s="202">
        <f t="shared" si="413"/>
        <v>-2.7567174936666494E-2</v>
      </c>
      <c r="AE264" s="201"/>
      <c r="AF264" s="201">
        <f>VLOOKUP($AX264,SP_1314,'2013-14'!$AU$1,FALSE)</f>
        <v>10.003650423826961</v>
      </c>
      <c r="AG264" s="201">
        <f>VLOOKUP($AX264,SP_1314,'2013-14'!$W$1,FALSE)</f>
        <v>10.258389760286333</v>
      </c>
      <c r="AH264" s="202">
        <f t="shared" si="414"/>
        <v>-2.4832292631885799E-2</v>
      </c>
      <c r="AI264" s="201"/>
      <c r="AJ264" s="201">
        <f>VLOOKUP($AX264,SP_1213,'2012-13'!$AF$1,FALSE)</f>
        <v>10.040004760282335</v>
      </c>
      <c r="AK264" s="201">
        <f>VLOOKUP($AX264,SP_1213,'2012-13'!$R$1,FALSE)</f>
        <v>10.264560128378001</v>
      </c>
      <c r="AL264" s="202">
        <f t="shared" si="415"/>
        <v>-2.1876764838158813E-2</v>
      </c>
      <c r="AM264" s="203"/>
      <c r="AN264" s="201">
        <f>VLOOKUP($AX264,SP_1112,'2011-12'!$AT$1,FALSE)</f>
        <v>10.736678924588002</v>
      </c>
      <c r="AO264" s="201">
        <f>VLOOKUP($AX264,SP_1112,'2011-12'!$AD$1,FALSE)</f>
        <v>11.155567625231001</v>
      </c>
      <c r="AP264" s="202">
        <f t="shared" si="416"/>
        <v>-3.7549743295498539E-2</v>
      </c>
      <c r="AQ264" s="188"/>
      <c r="AR264" s="201"/>
      <c r="AS264" s="200"/>
      <c r="AX264" s="188" t="s">
        <v>564</v>
      </c>
      <c r="AY264" s="306">
        <f>VLOOKUP(A264,PopulationsOtherdata!$G$4:$M$441,6,FALSE)</f>
        <v>84801</v>
      </c>
    </row>
    <row r="265" spans="1:51" x14ac:dyDescent="0.25">
      <c r="A265" s="188" t="s">
        <v>706</v>
      </c>
      <c r="B265" s="217"/>
      <c r="C265" s="188">
        <v>1</v>
      </c>
      <c r="D265" s="188" t="s">
        <v>707</v>
      </c>
      <c r="E265" s="534">
        <f t="shared" si="406"/>
        <v>-6.6361119594790843</v>
      </c>
      <c r="F265" s="504">
        <f t="shared" si="407"/>
        <v>-0.30813381187458405</v>
      </c>
      <c r="G265" s="217"/>
      <c r="H265" s="201">
        <f>VLOOKUP($A265,SP_1920,'2019_20'!$K$3,FALSE)</f>
        <v>14.70755708175875</v>
      </c>
      <c r="I265" s="201">
        <f>VLOOKUP($A265,SP_1920,'2019_20'!$C$3,FALSE)</f>
        <v>14.857038619418715</v>
      </c>
      <c r="J265" s="481">
        <f t="shared" si="408"/>
        <v>-1.0061327932781028E-2</v>
      </c>
      <c r="K265" s="415"/>
      <c r="L265" s="201">
        <f>VLOOKUP($A265,SP_201819,'2018_19'!$K$3,FALSE)</f>
        <v>14.857038619418715</v>
      </c>
      <c r="M265" s="201">
        <f>VLOOKUP($A265,SP_201819,'2018_19'!$C$3,FALSE)</f>
        <v>15.338848522545272</v>
      </c>
      <c r="N265" s="481">
        <f t="shared" si="409"/>
        <v>-3.1411086850384184E-2</v>
      </c>
      <c r="O265" s="211"/>
      <c r="P265" s="201">
        <f>VLOOKUP($A265,SP_1718,'2017_18'!$M$2,FALSE)</f>
        <v>15.338848522545272</v>
      </c>
      <c r="Q265" s="201">
        <f>VLOOKUP($A265,SP_1718,'2017_18'!$C$2,FALSE)</f>
        <v>16.195132790640013</v>
      </c>
      <c r="R265" s="481">
        <f t="shared" si="410"/>
        <v>-5.2872938997427177E-2</v>
      </c>
      <c r="S265" s="211"/>
      <c r="T265" s="201">
        <f>VLOOKUP($D265,SP_1617,'2016_17'!$P$2,FALSE)</f>
        <v>16.195132790640013</v>
      </c>
      <c r="U265" s="201">
        <f>VLOOKUP($D265,SP_1617,'2016_17'!$G$2,FALSE)</f>
        <v>16.61755009865896</v>
      </c>
      <c r="V265" s="202">
        <f t="shared" si="411"/>
        <v>-2.5419950926041435E-2</v>
      </c>
      <c r="W265" s="211"/>
      <c r="X265" s="201">
        <f>VLOOKUP($AX265,SP_1516,'2015_16'!$AW$1,FALSE)</f>
        <v>17.36850200302041</v>
      </c>
      <c r="Y265" s="201">
        <f>VLOOKUP($AX265,SP_1516,'2015_16'!$Z$1,FALSE)</f>
        <v>18.556091883568815</v>
      </c>
      <c r="Z265" s="202">
        <f t="shared" si="412"/>
        <v>-6.4000000000000057E-2</v>
      </c>
      <c r="AA265" s="201"/>
      <c r="AB265" s="201">
        <f>VLOOKUP($AX265,SP_1415,'2014_15'!$BG$1,FALSE)</f>
        <v>18.426871764784647</v>
      </c>
      <c r="AC265" s="201">
        <f>VLOOKUP($AX265,SP_1415,'2014_15'!$AC$1,FALSE)</f>
        <v>19.646549380949534</v>
      </c>
      <c r="AD265" s="202">
        <f t="shared" si="413"/>
        <v>-6.2081009367861761E-2</v>
      </c>
      <c r="AE265" s="201"/>
      <c r="AF265" s="201">
        <f>VLOOKUP($AX265,SP_1314,'2013-14'!$AU$1,FALSE)</f>
        <v>18.241415636574413</v>
      </c>
      <c r="AG265" s="201">
        <f>VLOOKUP($AX265,SP_1314,'2013-14'!$W$1,FALSE)</f>
        <v>18.457810602340555</v>
      </c>
      <c r="AH265" s="202">
        <f t="shared" si="414"/>
        <v>-1.1723761307784852E-2</v>
      </c>
      <c r="AI265" s="201"/>
      <c r="AJ265" s="201">
        <f>VLOOKUP($AX265,SP_1213,'2012-13'!$AF$1,FALSE)</f>
        <v>18.256293602328558</v>
      </c>
      <c r="AK265" s="201">
        <f>VLOOKUP($AX265,SP_1213,'2012-13'!$R$1,FALSE)</f>
        <v>19.087235836456003</v>
      </c>
      <c r="AL265" s="202">
        <f t="shared" si="415"/>
        <v>-4.3533921896662053E-2</v>
      </c>
      <c r="AM265" s="203"/>
      <c r="AN265" s="201">
        <f>VLOOKUP($AX265,SP_1112,'2011-12'!$AT$1,FALSE)</f>
        <v>20.658160829574005</v>
      </c>
      <c r="AO265" s="201">
        <f>VLOOKUP($AX265,SP_1112,'2011-12'!$AD$1,FALSE)</f>
        <v>21.929675075546001</v>
      </c>
      <c r="AP265" s="202">
        <f t="shared" si="416"/>
        <v>-5.7981444850036756E-2</v>
      </c>
      <c r="AQ265" s="188"/>
      <c r="AR265" s="201"/>
      <c r="AS265" s="200"/>
      <c r="AX265" s="188" t="s">
        <v>706</v>
      </c>
      <c r="AY265" s="306">
        <f>VLOOKUP(A265,PopulationsOtherdata!$G$4:$M$441,6,FALSE)</f>
        <v>141599</v>
      </c>
    </row>
    <row r="266" spans="1:51" x14ac:dyDescent="0.25">
      <c r="A266" s="188" t="s">
        <v>732</v>
      </c>
      <c r="B266" s="217"/>
      <c r="C266" s="188">
        <v>1</v>
      </c>
      <c r="D266" s="188" t="s">
        <v>733</v>
      </c>
      <c r="E266" s="534">
        <f t="shared" si="406"/>
        <v>0.88537784879565606</v>
      </c>
      <c r="F266" s="504">
        <f t="shared" si="407"/>
        <v>9.645142568801375E-2</v>
      </c>
      <c r="G266" s="217"/>
      <c r="H266" s="201">
        <f>VLOOKUP($A266,SP_1920,'2019_20'!$K$3,FALSE)</f>
        <v>10.022574679147255</v>
      </c>
      <c r="I266" s="201">
        <f>VLOOKUP($A266,SP_1920,'2019_20'!$C$3,FALSE)</f>
        <v>10.001258360501009</v>
      </c>
      <c r="J266" s="481">
        <f t="shared" si="408"/>
        <v>2.1313636622399823E-3</v>
      </c>
      <c r="K266" s="415"/>
      <c r="L266" s="201">
        <f>VLOOKUP($A266,SP_201819,'2018_19'!$K$3,FALSE)</f>
        <v>10.001258360501009</v>
      </c>
      <c r="M266" s="201">
        <f>VLOOKUP($A266,SP_201819,'2018_19'!$C$3,FALSE)</f>
        <v>10.891150882207759</v>
      </c>
      <c r="N266" s="481">
        <f t="shared" si="409"/>
        <v>-8.1707849916992314E-2</v>
      </c>
      <c r="O266" s="211"/>
      <c r="P266" s="201">
        <f>VLOOKUP($A266,SP_1718,'2017_18'!$M$2,FALSE)</f>
        <v>10.891150882207759</v>
      </c>
      <c r="Q266" s="201">
        <f>VLOOKUP($A266,SP_1718,'2017_18'!$C$2,FALSE)</f>
        <v>11.55365507526788</v>
      </c>
      <c r="R266" s="481">
        <f t="shared" si="410"/>
        <v>-5.734152428336714E-2</v>
      </c>
      <c r="S266" s="211"/>
      <c r="T266" s="201">
        <f>VLOOKUP($D266,SP_1617,'2016_17'!$P$2,FALSE)</f>
        <v>11.55365507526788</v>
      </c>
      <c r="U266" s="201">
        <f>VLOOKUP($D266,SP_1617,'2016_17'!$G$2,FALSE)</f>
        <v>10.951269579081709</v>
      </c>
      <c r="V266" s="202">
        <f t="shared" si="411"/>
        <v>5.5005996504442045E-2</v>
      </c>
      <c r="W266" s="211"/>
      <c r="X266" s="201">
        <f>VLOOKUP($AX266,SP_1516,'2015_16'!$AW$1,FALSE)</f>
        <v>11.19270559920756</v>
      </c>
      <c r="Y266" s="201">
        <f>VLOOKUP($AX266,SP_1516,'2015_16'!$Z$1,FALSE)</f>
        <v>10.855694648640634</v>
      </c>
      <c r="Z266" s="202">
        <f t="shared" si="412"/>
        <v>3.1044623257630688E-2</v>
      </c>
      <c r="AA266" s="201"/>
      <c r="AB266" s="201">
        <f>VLOOKUP($AX266,SP_1415,'2014_15'!$BG$1,FALSE)</f>
        <v>10.871197557182478</v>
      </c>
      <c r="AC266" s="201">
        <f>VLOOKUP($AX266,SP_1415,'2014_15'!$AC$1,FALSE)</f>
        <v>10.360217961210056</v>
      </c>
      <c r="AD266" s="202">
        <f t="shared" si="413"/>
        <v>4.9321317165873735E-2</v>
      </c>
      <c r="AE266" s="201"/>
      <c r="AF266" s="201">
        <f>VLOOKUP($AX266,SP_1314,'2013-14'!$AU$1,FALSE)</f>
        <v>9.9748354987527588</v>
      </c>
      <c r="AG266" s="201">
        <f>VLOOKUP($AX266,SP_1314,'2013-14'!$W$1,FALSE)</f>
        <v>9.3329089640789995</v>
      </c>
      <c r="AH266" s="202">
        <f t="shared" si="414"/>
        <v>6.8780970343163217E-2</v>
      </c>
      <c r="AI266" s="201"/>
      <c r="AJ266" s="201">
        <f>VLOOKUP($AX266,SP_1213,'2012-13'!$AF$1,FALSE)</f>
        <v>9.0766519641129992</v>
      </c>
      <c r="AK266" s="201">
        <f>VLOOKUP($AX266,SP_1213,'2012-13'!$R$1,FALSE)</f>
        <v>8.9549101698810016</v>
      </c>
      <c r="AL266" s="202">
        <f t="shared" si="415"/>
        <v>1.3594976601938979E-2</v>
      </c>
      <c r="AM266" s="203"/>
      <c r="AN266" s="201">
        <f>VLOOKUP($AX266,SP_1112,'2011-12'!$AT$1,FALSE)</f>
        <v>9.3205723453500031</v>
      </c>
      <c r="AO266" s="201">
        <f>VLOOKUP($AX266,SP_1112,'2011-12'!$AD$1,FALSE)</f>
        <v>9.118158472064998</v>
      </c>
      <c r="AP266" s="202">
        <f t="shared" si="416"/>
        <v>2.2198986111629182E-2</v>
      </c>
      <c r="AQ266" s="188"/>
      <c r="AR266" s="201"/>
      <c r="AS266" s="200"/>
      <c r="AX266" s="188" t="s">
        <v>732</v>
      </c>
      <c r="AY266" s="306">
        <f>VLOOKUP(A266,PopulationsOtherdata!$G$4:$M$441,6,FALSE)</f>
        <v>82199</v>
      </c>
    </row>
    <row r="267" spans="1:51" x14ac:dyDescent="0.25">
      <c r="A267" s="188"/>
      <c r="B267" s="217"/>
      <c r="C267" s="188"/>
      <c r="D267" s="188"/>
      <c r="E267" s="315"/>
      <c r="F267" s="214"/>
      <c r="G267" s="217"/>
      <c r="H267" s="201"/>
      <c r="I267" s="201"/>
      <c r="J267" s="481"/>
      <c r="K267" s="214"/>
      <c r="L267" s="201"/>
      <c r="M267" s="201"/>
      <c r="N267" s="481"/>
      <c r="O267" s="211"/>
      <c r="P267" s="201"/>
      <c r="Q267" s="201"/>
      <c r="R267" s="481"/>
      <c r="S267" s="211"/>
      <c r="T267" s="201"/>
      <c r="U267" s="201"/>
      <c r="V267" s="202"/>
      <c r="W267" s="211"/>
      <c r="X267" s="201"/>
      <c r="Y267" s="201"/>
      <c r="Z267" s="202"/>
      <c r="AA267" s="201"/>
      <c r="AB267" s="201"/>
      <c r="AC267" s="201"/>
      <c r="AD267" s="202"/>
      <c r="AE267" s="201"/>
      <c r="AF267" s="201"/>
      <c r="AG267" s="201"/>
      <c r="AH267" s="202"/>
      <c r="AI267" s="201"/>
      <c r="AJ267" s="201"/>
      <c r="AK267" s="201"/>
      <c r="AL267" s="202"/>
      <c r="AM267" s="203"/>
      <c r="AN267" s="201"/>
      <c r="AO267" s="201"/>
      <c r="AP267" s="202"/>
      <c r="AQ267" s="188"/>
      <c r="AR267" s="201"/>
      <c r="AS267" s="200"/>
      <c r="AX267" s="188"/>
      <c r="AY267" s="188"/>
    </row>
    <row r="268" spans="1:51" x14ac:dyDescent="0.25">
      <c r="A268" s="188"/>
      <c r="B268" s="217">
        <v>1</v>
      </c>
      <c r="C268" s="188"/>
      <c r="D268" s="188" t="s">
        <v>964</v>
      </c>
      <c r="E268" s="315"/>
      <c r="F268" s="214"/>
      <c r="G268" s="217"/>
      <c r="H268" s="201"/>
      <c r="I268" s="201"/>
      <c r="J268" s="481"/>
      <c r="K268" s="214"/>
      <c r="L268" s="201"/>
      <c r="M268" s="201"/>
      <c r="N268" s="481"/>
      <c r="O268" s="211"/>
      <c r="P268" s="201"/>
      <c r="Q268" s="201"/>
      <c r="R268" s="481"/>
      <c r="S268" s="211"/>
      <c r="T268" s="201"/>
      <c r="U268" s="201"/>
      <c r="V268" s="202"/>
      <c r="W268" s="211"/>
      <c r="X268" s="201"/>
      <c r="Y268" s="201"/>
      <c r="Z268" s="202"/>
      <c r="AA268" s="201"/>
      <c r="AB268" s="201"/>
      <c r="AC268" s="201"/>
      <c r="AD268" s="202"/>
      <c r="AE268" s="201"/>
      <c r="AF268" s="201"/>
      <c r="AG268" s="201"/>
      <c r="AH268" s="202"/>
      <c r="AI268" s="201"/>
      <c r="AJ268" s="201"/>
      <c r="AK268" s="201"/>
      <c r="AL268" s="202"/>
      <c r="AM268" s="203"/>
      <c r="AN268" s="201"/>
      <c r="AO268" s="201"/>
      <c r="AP268" s="202"/>
      <c r="AQ268" s="188"/>
      <c r="AR268" s="201"/>
      <c r="AS268" s="200"/>
      <c r="AX268" s="188"/>
      <c r="AY268" s="306">
        <f t="shared" ref="AY268" si="417">+AY174</f>
        <v>607509</v>
      </c>
    </row>
    <row r="269" spans="1:51" x14ac:dyDescent="0.25">
      <c r="A269" s="188" t="s">
        <v>170</v>
      </c>
      <c r="B269" s="217"/>
      <c r="C269" s="188">
        <v>1</v>
      </c>
      <c r="D269" s="188" t="s">
        <v>171</v>
      </c>
      <c r="E269" s="534">
        <f t="shared" ref="E269:E274" si="418">+AN269-AO269+AJ269-AK269+AF269-AG269+AB269-AC269+X269-Y269+T269-U269+P269-Q269+L269-M269+H269-I269</f>
        <v>-3.3350406985114915</v>
      </c>
      <c r="F269" s="504">
        <f t="shared" ref="F269:F274" si="419">((100*(1+AP269)*(1+AL269)*(1+AH269)*(1+AD269)*(1+Z269)*(1+V269)*(1+R269)*(1+N269)*(1+J269)-100)/100)</f>
        <v>-0.20954943844997076</v>
      </c>
      <c r="G269" s="217"/>
      <c r="H269" s="201">
        <f>VLOOKUP($A269,SP_1920,'2019_20'!$K$3,FALSE)</f>
        <v>12.540211010474442</v>
      </c>
      <c r="I269" s="201">
        <f>VLOOKUP($A269,SP_1920,'2019_20'!$C$3,FALSE)</f>
        <v>12.636940628415839</v>
      </c>
      <c r="J269" s="481">
        <f t="shared" ref="J269:J274" si="420">+H269/I269-1</f>
        <v>-7.6545123369408108E-3</v>
      </c>
      <c r="K269" s="415"/>
      <c r="L269" s="201">
        <f>VLOOKUP($A269,SP_201819,'2018_19'!$K$3,FALSE)</f>
        <v>12.636940628415839</v>
      </c>
      <c r="M269" s="201">
        <f>VLOOKUP($A269,SP_201819,'2018_19'!$C$3,FALSE)</f>
        <v>13.146294727072164</v>
      </c>
      <c r="N269" s="481">
        <f t="shared" ref="N269:N274" si="421">+L269/M269-1</f>
        <v>-3.874506917963827E-2</v>
      </c>
      <c r="O269" s="211"/>
      <c r="P269" s="201">
        <f>VLOOKUP($A269,SP_1718,'2017_18'!$M$2,FALSE)</f>
        <v>13.146294727072164</v>
      </c>
      <c r="Q269" s="201">
        <f>VLOOKUP($A269,SP_1718,'2017_18'!$C$2,FALSE)</f>
        <v>13.866766961378962</v>
      </c>
      <c r="R269" s="481">
        <f t="shared" ref="R269:R274" si="422">+P269/Q269-1</f>
        <v>-5.1956756489340505E-2</v>
      </c>
      <c r="S269" s="211"/>
      <c r="T269" s="201">
        <f>VLOOKUP($D269,SP_1617,'2016_17'!$P$2,FALSE)</f>
        <v>13.866766961378962</v>
      </c>
      <c r="U269" s="201">
        <f>VLOOKUP($D269,SP_1617,'2016_17'!$G$2,FALSE)</f>
        <v>13.831384861842119</v>
      </c>
      <c r="V269" s="202">
        <f t="shared" ref="V269:V274" si="423">+T269/U269-1</f>
        <v>2.5581024525211937E-3</v>
      </c>
      <c r="W269" s="211"/>
      <c r="X269" s="201">
        <f>VLOOKUP($AX269,SP_1516,'2015_16'!$AW$1,FALSE)</f>
        <v>14.347080742978369</v>
      </c>
      <c r="Y269" s="201">
        <f>VLOOKUP($AX269,SP_1516,'2015_16'!$Z$1,FALSE)</f>
        <v>14.679925553263747</v>
      </c>
      <c r="Z269" s="202">
        <f t="shared" ref="Z269:Z274" si="424">+X269/Y269-1</f>
        <v>-2.2673467183311313E-2</v>
      </c>
      <c r="AA269" s="201"/>
      <c r="AB269" s="201">
        <f>VLOOKUP($AX269,SP_1415,'2014_15'!$BG$1,FALSE)</f>
        <v>14.56459467598094</v>
      </c>
      <c r="AC269" s="201">
        <f>VLOOKUP($AX269,SP_1415,'2014_15'!$AC$1,FALSE)</f>
        <v>14.970758577293699</v>
      </c>
      <c r="AD269" s="202">
        <f t="shared" ref="AD269:AD274" si="425">+AB269/AC269-1</f>
        <v>-2.7130482347687557E-2</v>
      </c>
      <c r="AE269" s="201"/>
      <c r="AF269" s="201">
        <f>VLOOKUP($AX269,SP_1314,'2013-14'!$AU$1,FALSE)</f>
        <v>14.183856609832326</v>
      </c>
      <c r="AG269" s="201">
        <f>VLOOKUP($AX269,SP_1314,'2013-14'!$W$1,FALSE)</f>
        <v>14.569913836224556</v>
      </c>
      <c r="AH269" s="202">
        <f t="shared" ref="AH269:AH274" si="426">+AF269/AG269-1</f>
        <v>-2.6496877794321083E-2</v>
      </c>
      <c r="AI269" s="201"/>
      <c r="AJ269" s="201">
        <f>VLOOKUP($AX269,SP_1213,'2012-13'!$AF$1,FALSE)</f>
        <v>14.270854836257556</v>
      </c>
      <c r="AK269" s="201">
        <f>VLOOKUP($AX269,SP_1213,'2012-13'!$R$1,FALSE)</f>
        <v>14.510992116426999</v>
      </c>
      <c r="AL269" s="202">
        <f t="shared" ref="AL269:AL274" si="427">+AJ269/AK269-1</f>
        <v>-1.6548646587547844E-2</v>
      </c>
      <c r="AM269" s="203"/>
      <c r="AN269" s="201">
        <f>VLOOKUP($AX269,SP_1112,'2011-12'!$AT$1,FALSE)</f>
        <v>15.383422342512999</v>
      </c>
      <c r="AO269" s="201">
        <f>VLOOKUP($AX269,SP_1112,'2011-12'!$AD$1,FALSE)</f>
        <v>16.062085971497002</v>
      </c>
      <c r="AP269" s="202">
        <f t="shared" ref="AP269:AP274" si="428">+AN269/AO269-1</f>
        <v>-4.2252521259587783E-2</v>
      </c>
      <c r="AQ269" s="188"/>
      <c r="AR269" s="201"/>
      <c r="AS269" s="200"/>
      <c r="AX269" s="188" t="s">
        <v>170</v>
      </c>
      <c r="AY269" s="306">
        <f>VLOOKUP(A269,PopulationsOtherdata!$G$4:$M$441,6,FALSE)</f>
        <v>117467</v>
      </c>
    </row>
    <row r="270" spans="1:51" x14ac:dyDescent="0.25">
      <c r="A270" s="188" t="s">
        <v>202</v>
      </c>
      <c r="B270" s="217"/>
      <c r="C270" s="188">
        <v>1</v>
      </c>
      <c r="D270" s="188" t="s">
        <v>203</v>
      </c>
      <c r="E270" s="534">
        <f t="shared" si="418"/>
        <v>-0.47611631134366306</v>
      </c>
      <c r="F270" s="504">
        <f t="shared" si="419"/>
        <v>-4.3863046779790693E-2</v>
      </c>
      <c r="G270" s="217"/>
      <c r="H270" s="201">
        <f>VLOOKUP($A270,SP_1920,'2019_20'!$K$3,FALSE)</f>
        <v>10.220069306112681</v>
      </c>
      <c r="I270" s="201">
        <f>VLOOKUP($A270,SP_1920,'2019_20'!$C$3,FALSE)</f>
        <v>10.147924941632557</v>
      </c>
      <c r="J270" s="481">
        <f t="shared" si="420"/>
        <v>7.1092725749426489E-3</v>
      </c>
      <c r="K270" s="415"/>
      <c r="L270" s="201">
        <f>VLOOKUP($A270,SP_201819,'2018_19'!$K$3,FALSE)</f>
        <v>10.147924941632557</v>
      </c>
      <c r="M270" s="201">
        <f>VLOOKUP($A270,SP_201819,'2018_19'!$C$3,FALSE)</f>
        <v>10.97605019440252</v>
      </c>
      <c r="N270" s="481">
        <f t="shared" si="421"/>
        <v>-7.5448384264157564E-2</v>
      </c>
      <c r="O270" s="211"/>
      <c r="P270" s="201">
        <f>VLOOKUP($A270,SP_1718,'2017_18'!$M$2,FALSE)</f>
        <v>10.97605019440252</v>
      </c>
      <c r="Q270" s="201">
        <f>VLOOKUP($A270,SP_1718,'2017_18'!$C$2,FALSE)</f>
        <v>11.327700424430258</v>
      </c>
      <c r="R270" s="481">
        <f t="shared" si="422"/>
        <v>-3.1043390701729789E-2</v>
      </c>
      <c r="S270" s="211"/>
      <c r="T270" s="201">
        <f>VLOOKUP($D270,SP_1617,'2016_17'!$P$2,FALSE)</f>
        <v>11.327700424430258</v>
      </c>
      <c r="U270" s="201">
        <f>VLOOKUP($D270,SP_1617,'2016_17'!$G$2,FALSE)</f>
        <v>10.547987933525404</v>
      </c>
      <c r="V270" s="202">
        <f t="shared" si="423"/>
        <v>7.392049515212662E-2</v>
      </c>
      <c r="W270" s="211"/>
      <c r="X270" s="201">
        <f>VLOOKUP($AX270,SP_1516,'2015_16'!$AW$1,FALSE)</f>
        <v>10.964921458340651</v>
      </c>
      <c r="Y270" s="201">
        <f>VLOOKUP($AX270,SP_1516,'2015_16'!$Z$1,FALSE)</f>
        <v>10.910586775011012</v>
      </c>
      <c r="Z270" s="202">
        <f t="shared" si="424"/>
        <v>4.9799964429120269E-3</v>
      </c>
      <c r="AA270" s="201"/>
      <c r="AB270" s="201">
        <f>VLOOKUP($AX270,SP_1415,'2014_15'!$BG$1,FALSE)</f>
        <v>10.997668771322504</v>
      </c>
      <c r="AC270" s="201">
        <f>VLOOKUP($AX270,SP_1415,'2014_15'!$AC$1,FALSE)</f>
        <v>10.893552783241438</v>
      </c>
      <c r="AD270" s="202">
        <f t="shared" si="425"/>
        <v>9.5575787029955617E-3</v>
      </c>
      <c r="AE270" s="201"/>
      <c r="AF270" s="201">
        <f>VLOOKUP($AX270,SP_1314,'2013-14'!$AU$1,FALSE)</f>
        <v>10.486061575673354</v>
      </c>
      <c r="AG270" s="201">
        <f>VLOOKUP($AX270,SP_1314,'2013-14'!$W$1,FALSE)</f>
        <v>10.217728113849557</v>
      </c>
      <c r="AH270" s="202">
        <f t="shared" si="426"/>
        <v>2.6261558228397819E-2</v>
      </c>
      <c r="AI270" s="201"/>
      <c r="AJ270" s="201">
        <f>VLOOKUP($AX270,SP_1213,'2012-13'!$AF$1,FALSE)</f>
        <v>9.9965411138505562</v>
      </c>
      <c r="AK270" s="201">
        <f>VLOOKUP($AX270,SP_1213,'2012-13'!$R$1,FALSE)</f>
        <v>10.095870597080001</v>
      </c>
      <c r="AL270" s="202">
        <f t="shared" si="427"/>
        <v>-9.8386248391667541E-3</v>
      </c>
      <c r="AM270" s="203"/>
      <c r="AN270" s="201">
        <f>VLOOKUP($AX270,SP_1112,'2011-12'!$AT$1,FALSE)</f>
        <v>10.626653579251002</v>
      </c>
      <c r="AO270" s="201">
        <f>VLOOKUP($AX270,SP_1112,'2011-12'!$AD$1,FALSE)</f>
        <v>11.102305913186999</v>
      </c>
      <c r="AP270" s="202">
        <f t="shared" si="428"/>
        <v>-4.284266148449678E-2</v>
      </c>
      <c r="AQ270" s="188"/>
      <c r="AR270" s="201"/>
      <c r="AS270" s="200"/>
      <c r="AX270" s="188" t="s">
        <v>202</v>
      </c>
      <c r="AY270" s="306">
        <f>VLOOKUP(A270,PopulationsOtherdata!$G$4:$M$441,6,FALSE)</f>
        <v>83796</v>
      </c>
    </row>
    <row r="271" spans="1:51" x14ac:dyDescent="0.25">
      <c r="A271" s="188" t="s">
        <v>300</v>
      </c>
      <c r="B271" s="217"/>
      <c r="C271" s="188">
        <v>1</v>
      </c>
      <c r="D271" s="188" t="s">
        <v>301</v>
      </c>
      <c r="E271" s="534">
        <f t="shared" si="418"/>
        <v>-2.760497640483365</v>
      </c>
      <c r="F271" s="504">
        <f t="shared" si="419"/>
        <v>-0.2269891210826688</v>
      </c>
      <c r="G271" s="217"/>
      <c r="H271" s="201">
        <f>VLOOKUP($A271,SP_1920,'2019_20'!$K$3,FALSE)</f>
        <v>9.4413056456157065</v>
      </c>
      <c r="I271" s="201">
        <f>VLOOKUP($A271,SP_1920,'2019_20'!$C$3,FALSE)</f>
        <v>9.5013000216927654</v>
      </c>
      <c r="J271" s="481">
        <f t="shared" si="420"/>
        <v>-6.3143334007013108E-3</v>
      </c>
      <c r="K271" s="415"/>
      <c r="L271" s="201">
        <f>VLOOKUP($A271,SP_201819,'2018_19'!$K$3,FALSE)</f>
        <v>9.5013000216927654</v>
      </c>
      <c r="M271" s="201">
        <f>VLOOKUP($A271,SP_201819,'2018_19'!$C$3,FALSE)</f>
        <v>9.9878498036558732</v>
      </c>
      <c r="N271" s="481">
        <f t="shared" si="421"/>
        <v>-4.8714166865526431E-2</v>
      </c>
      <c r="O271" s="211"/>
      <c r="P271" s="201">
        <f>VLOOKUP($A271,SP_1718,'2017_18'!$M$2,FALSE)</f>
        <v>9.9878498036558732</v>
      </c>
      <c r="Q271" s="201">
        <f>VLOOKUP($A271,SP_1718,'2017_18'!$C$2,FALSE)</f>
        <v>10.408400460678731</v>
      </c>
      <c r="R271" s="481">
        <f t="shared" si="422"/>
        <v>-4.0404926637059302E-2</v>
      </c>
      <c r="S271" s="211"/>
      <c r="T271" s="201">
        <f>VLOOKUP($D271,SP_1617,'2016_17'!$P$2,FALSE)</f>
        <v>10.408400460678731</v>
      </c>
      <c r="U271" s="201">
        <f>VLOOKUP($D271,SP_1617,'2016_17'!$G$2,FALSE)</f>
        <v>10.191224770781963</v>
      </c>
      <c r="V271" s="202">
        <f t="shared" si="423"/>
        <v>2.1310067708388392E-2</v>
      </c>
      <c r="W271" s="211"/>
      <c r="X271" s="201">
        <f>VLOOKUP($AX271,SP_1516,'2015_16'!$AW$1,FALSE)</f>
        <v>10.418205554426169</v>
      </c>
      <c r="Y271" s="201">
        <f>VLOOKUP($AX271,SP_1516,'2015_16'!$Z$1,FALSE)</f>
        <v>10.826021976429628</v>
      </c>
      <c r="Z271" s="202">
        <f t="shared" si="424"/>
        <v>-3.767001608636622E-2</v>
      </c>
      <c r="AA271" s="201"/>
      <c r="AB271" s="201">
        <f>VLOOKUP($AX271,SP_1415,'2014_15'!$BG$1,FALSE)</f>
        <v>10.764101292305204</v>
      </c>
      <c r="AC271" s="201">
        <f>VLOOKUP($AX271,SP_1415,'2014_15'!$AC$1,FALSE)</f>
        <v>11.1700896988662</v>
      </c>
      <c r="AD271" s="202">
        <f t="shared" si="425"/>
        <v>-3.6346029217849907E-2</v>
      </c>
      <c r="AE271" s="201"/>
      <c r="AF271" s="201">
        <f>VLOOKUP($AX271,SP_1314,'2013-14'!$AU$1,FALSE)</f>
        <v>10.576413811793341</v>
      </c>
      <c r="AG271" s="201">
        <f>VLOOKUP($AX271,SP_1314,'2013-14'!$W$1,FALSE)</f>
        <v>10.631679863031112</v>
      </c>
      <c r="AH271" s="202">
        <f t="shared" si="426"/>
        <v>-5.1982426060386278E-3</v>
      </c>
      <c r="AI271" s="201"/>
      <c r="AJ271" s="201">
        <f>VLOOKUP($AX271,SP_1213,'2012-13'!$AF$1,FALSE)</f>
        <v>10.452961863061114</v>
      </c>
      <c r="AK271" s="201">
        <f>VLOOKUP($AX271,SP_1213,'2012-13'!$R$1,FALSE)</f>
        <v>10.893668496527003</v>
      </c>
      <c r="AL271" s="202">
        <f t="shared" si="427"/>
        <v>-4.0455300581836995E-2</v>
      </c>
      <c r="AM271" s="203"/>
      <c r="AN271" s="201">
        <f>VLOOKUP($AX271,SP_1112,'2011-12'!$AT$1,FALSE)</f>
        <v>11.510864265900004</v>
      </c>
      <c r="AO271" s="201">
        <f>VLOOKUP($AX271,SP_1112,'2011-12'!$AD$1,FALSE)</f>
        <v>12.211665267949</v>
      </c>
      <c r="AP271" s="202">
        <f t="shared" si="428"/>
        <v>-5.7387832590558574E-2</v>
      </c>
      <c r="AQ271" s="188"/>
      <c r="AR271" s="201"/>
      <c r="AS271" s="200"/>
      <c r="AX271" s="188" t="s">
        <v>300</v>
      </c>
      <c r="AY271" s="306">
        <f>VLOOKUP(A271,PopulationsOtherdata!$G$4:$M$441,6,FALSE)</f>
        <v>83028</v>
      </c>
    </row>
    <row r="272" spans="1:51" x14ac:dyDescent="0.25">
      <c r="A272" s="188" t="s">
        <v>308</v>
      </c>
      <c r="B272" s="217"/>
      <c r="C272" s="188">
        <v>1</v>
      </c>
      <c r="D272" s="188" t="s">
        <v>309</v>
      </c>
      <c r="E272" s="534">
        <f t="shared" si="418"/>
        <v>-3.5102572553939027</v>
      </c>
      <c r="F272" s="504">
        <f t="shared" si="419"/>
        <v>-0.20430641367343383</v>
      </c>
      <c r="G272" s="217"/>
      <c r="H272" s="201">
        <f>VLOOKUP($A272,SP_1920,'2019_20'!$K$3,FALSE)</f>
        <v>13.407984406592625</v>
      </c>
      <c r="I272" s="201">
        <f>VLOOKUP($A272,SP_1920,'2019_20'!$C$3,FALSE)</f>
        <v>13.575835012830204</v>
      </c>
      <c r="J272" s="481">
        <f t="shared" si="420"/>
        <v>-1.2363925024055367E-2</v>
      </c>
      <c r="K272" s="415"/>
      <c r="L272" s="201">
        <f>VLOOKUP($A272,SP_201819,'2018_19'!$K$3,FALSE)</f>
        <v>13.575835012830204</v>
      </c>
      <c r="M272" s="201">
        <f>VLOOKUP($A272,SP_201819,'2018_19'!$C$3,FALSE)</f>
        <v>14.280605825002654</v>
      </c>
      <c r="N272" s="481">
        <f t="shared" si="421"/>
        <v>-4.9351604603393606E-2</v>
      </c>
      <c r="O272" s="211"/>
      <c r="P272" s="201">
        <f>VLOOKUP($A272,SP_1718,'2017_18'!$M$2,FALSE)</f>
        <v>14.280605825002654</v>
      </c>
      <c r="Q272" s="201">
        <f>VLOOKUP($A272,SP_1718,'2017_18'!$C$2,FALSE)</f>
        <v>15.807368837396085</v>
      </c>
      <c r="R272" s="481">
        <f t="shared" si="422"/>
        <v>-9.6585524643513776E-2</v>
      </c>
      <c r="S272" s="211"/>
      <c r="T272" s="201">
        <f>VLOOKUP($D272,SP_1617,'2016_17'!$P$2,FALSE)</f>
        <v>15.807368837396085</v>
      </c>
      <c r="U272" s="201">
        <f>VLOOKUP($D272,SP_1617,'2016_17'!$G$2,FALSE)</f>
        <v>15.661157218057351</v>
      </c>
      <c r="V272" s="202">
        <f t="shared" si="423"/>
        <v>9.3359396948107243E-3</v>
      </c>
      <c r="W272" s="211"/>
      <c r="X272" s="201">
        <f>VLOOKUP($AX272,SP_1516,'2015_16'!$AW$1,FALSE)</f>
        <v>16.425788573703819</v>
      </c>
      <c r="Y272" s="201">
        <f>VLOOKUP($AX272,SP_1516,'2015_16'!$Z$1,FALSE)</f>
        <v>16.959091170481635</v>
      </c>
      <c r="Z272" s="202">
        <f t="shared" si="424"/>
        <v>-3.1446413691440189E-2</v>
      </c>
      <c r="AA272" s="201"/>
      <c r="AB272" s="201">
        <f>VLOOKUP($AX272,SP_1415,'2014_15'!$BG$1,FALSE)</f>
        <v>17.004855156682972</v>
      </c>
      <c r="AC272" s="201">
        <f>VLOOKUP($AX272,SP_1415,'2014_15'!$AC$1,FALSE)</f>
        <v>17.453211698744351</v>
      </c>
      <c r="AD272" s="202">
        <f t="shared" si="425"/>
        <v>-2.5689056535860177E-2</v>
      </c>
      <c r="AE272" s="201"/>
      <c r="AF272" s="201">
        <f>VLOOKUP($AX272,SP_1314,'2013-14'!$AU$1,FALSE)</f>
        <v>16.389552366206022</v>
      </c>
      <c r="AG272" s="201">
        <f>VLOOKUP($AX272,SP_1314,'2013-14'!$W$1,FALSE)</f>
        <v>16.115693699863556</v>
      </c>
      <c r="AH272" s="202">
        <f t="shared" si="426"/>
        <v>1.6993290604970124E-2</v>
      </c>
      <c r="AI272" s="201"/>
      <c r="AJ272" s="201">
        <f>VLOOKUP($AX272,SP_1213,'2012-13'!$AF$1,FALSE)</f>
        <v>15.748870699864554</v>
      </c>
      <c r="AK272" s="201">
        <f>VLOOKUP($AX272,SP_1213,'2012-13'!$R$1,FALSE)</f>
        <v>15.777177908306999</v>
      </c>
      <c r="AL272" s="202">
        <f t="shared" si="427"/>
        <v>-1.7941870597492082E-3</v>
      </c>
      <c r="AM272" s="203"/>
      <c r="AN272" s="201">
        <f>VLOOKUP($AX272,SP_1112,'2011-12'!$AT$1,FALSE)</f>
        <v>16.942513661884998</v>
      </c>
      <c r="AO272" s="201">
        <f>VLOOKUP($AX272,SP_1112,'2011-12'!$AD$1,FALSE)</f>
        <v>17.463490424875001</v>
      </c>
      <c r="AP272" s="202">
        <f t="shared" si="428"/>
        <v>-2.9832338800262037E-2</v>
      </c>
      <c r="AQ272" s="188"/>
      <c r="AR272" s="201"/>
      <c r="AS272" s="200"/>
      <c r="AX272" s="188" t="s">
        <v>308</v>
      </c>
      <c r="AY272" s="306">
        <f>VLOOKUP(A272,PopulationsOtherdata!$G$4:$M$441,6,FALSE)</f>
        <v>124827</v>
      </c>
    </row>
    <row r="273" spans="1:51" x14ac:dyDescent="0.25">
      <c r="A273" s="188" t="s">
        <v>676</v>
      </c>
      <c r="B273" s="217"/>
      <c r="C273" s="188">
        <v>1</v>
      </c>
      <c r="D273" s="188" t="s">
        <v>677</v>
      </c>
      <c r="E273" s="534">
        <f t="shared" si="418"/>
        <v>-2.6022884385656635</v>
      </c>
      <c r="F273" s="504">
        <f t="shared" si="419"/>
        <v>-0.16899573087605105</v>
      </c>
      <c r="G273" s="217"/>
      <c r="H273" s="201">
        <f>VLOOKUP($A273,SP_1920,'2019_20'!$K$3,FALSE)</f>
        <v>13.001183615802724</v>
      </c>
      <c r="I273" s="201">
        <f>VLOOKUP($A273,SP_1920,'2019_20'!$C$3,FALSE)</f>
        <v>13.189193325050143</v>
      </c>
      <c r="J273" s="481">
        <f t="shared" si="420"/>
        <v>-1.4254830042587541E-2</v>
      </c>
      <c r="K273" s="415"/>
      <c r="L273" s="201">
        <f>VLOOKUP($A273,SP_201819,'2018_19'!$K$3,FALSE)</f>
        <v>13.189193325050143</v>
      </c>
      <c r="M273" s="201">
        <f>VLOOKUP($A273,SP_201819,'2018_19'!$C$3,FALSE)</f>
        <v>13.858340563059421</v>
      </c>
      <c r="N273" s="481">
        <f t="shared" si="421"/>
        <v>-4.8284802568133389E-2</v>
      </c>
      <c r="O273" s="211"/>
      <c r="P273" s="201">
        <f>VLOOKUP($A273,SP_1718,'2017_18'!$M$2,FALSE)</f>
        <v>13.858340563059421</v>
      </c>
      <c r="Q273" s="201">
        <f>VLOOKUP($A273,SP_1718,'2017_18'!$C$2,FALSE)</f>
        <v>14.667796761104777</v>
      </c>
      <c r="R273" s="481">
        <f t="shared" si="422"/>
        <v>-5.518594313986025E-2</v>
      </c>
      <c r="S273" s="211"/>
      <c r="T273" s="201">
        <f>VLOOKUP($D273,SP_1617,'2016_17'!$P$2,FALSE)</f>
        <v>14.667796761104777</v>
      </c>
      <c r="U273" s="201">
        <f>VLOOKUP($D273,SP_1617,'2016_17'!$G$2,FALSE)</f>
        <v>14.220823794010672</v>
      </c>
      <c r="V273" s="202">
        <f t="shared" si="423"/>
        <v>3.1430877252157208E-2</v>
      </c>
      <c r="W273" s="211"/>
      <c r="X273" s="201">
        <f>VLOOKUP($AX273,SP_1516,'2015_16'!$AW$1,FALSE)</f>
        <v>14.407174555103168</v>
      </c>
      <c r="Y273" s="201">
        <f>VLOOKUP($AX273,SP_1516,'2015_16'!$Z$1,FALSE)</f>
        <v>14.417856039356263</v>
      </c>
      <c r="Z273" s="202">
        <f t="shared" si="424"/>
        <v>-7.4085108243115982E-4</v>
      </c>
      <c r="AA273" s="201"/>
      <c r="AB273" s="201">
        <f>VLOOKUP($AX273,SP_1415,'2014_15'!$BG$1,FALSE)</f>
        <v>14.361536751246812</v>
      </c>
      <c r="AC273" s="201">
        <f>VLOOKUP($AX273,SP_1415,'2014_15'!$AC$1,FALSE)</f>
        <v>14.525531031867418</v>
      </c>
      <c r="AD273" s="202">
        <f t="shared" si="425"/>
        <v>-1.129007127249404E-2</v>
      </c>
      <c r="AE273" s="201"/>
      <c r="AF273" s="201">
        <f>VLOOKUP($AX273,SP_1314,'2013-14'!$AU$1,FALSE)</f>
        <v>13.820011127900987</v>
      </c>
      <c r="AG273" s="201">
        <f>VLOOKUP($AX273,SP_1314,'2013-14'!$W$1,FALSE)</f>
        <v>14.020331115661886</v>
      </c>
      <c r="AH273" s="202">
        <f t="shared" si="426"/>
        <v>-1.4287821457877325E-2</v>
      </c>
      <c r="AI273" s="201"/>
      <c r="AJ273" s="201">
        <f>VLOOKUP($AX273,SP_1213,'2012-13'!$AF$1,FALSE)</f>
        <v>13.700506115658884</v>
      </c>
      <c r="AK273" s="201">
        <f>VLOOKUP($AX273,SP_1213,'2012-13'!$R$1,FALSE)</f>
        <v>14.093341635698</v>
      </c>
      <c r="AL273" s="202">
        <f t="shared" si="427"/>
        <v>-2.7873837886968955E-2</v>
      </c>
      <c r="AM273" s="203"/>
      <c r="AN273" s="201">
        <f>VLOOKUP($AX273,SP_1112,'2011-12'!$AT$1,FALSE)</f>
        <v>14.801703652341999</v>
      </c>
      <c r="AO273" s="201">
        <f>VLOOKUP($AX273,SP_1112,'2011-12'!$AD$1,FALSE)</f>
        <v>15.416520640025999</v>
      </c>
      <c r="AP273" s="202">
        <f t="shared" si="428"/>
        <v>-3.9880398569813957E-2</v>
      </c>
      <c r="AQ273" s="188"/>
      <c r="AR273" s="201"/>
      <c r="AS273" s="200"/>
      <c r="AX273" s="188" t="s">
        <v>676</v>
      </c>
      <c r="AY273" s="306">
        <f>VLOOKUP(A273,PopulationsOtherdata!$G$4:$M$441,6,FALSE)</f>
        <v>114108</v>
      </c>
    </row>
    <row r="274" spans="1:51" x14ac:dyDescent="0.25">
      <c r="A274" s="188" t="s">
        <v>710</v>
      </c>
      <c r="B274" s="217"/>
      <c r="C274" s="188">
        <v>1</v>
      </c>
      <c r="D274" s="188" t="s">
        <v>711</v>
      </c>
      <c r="E274" s="534">
        <f t="shared" si="418"/>
        <v>-0.19623641552670534</v>
      </c>
      <c r="F274" s="504">
        <f t="shared" si="419"/>
        <v>-2.4203086605714928E-2</v>
      </c>
      <c r="G274" s="217"/>
      <c r="H274" s="201">
        <f>VLOOKUP($A274,SP_1920,'2019_20'!$K$3,FALSE)</f>
        <v>8.3003803102452558</v>
      </c>
      <c r="I274" s="201">
        <f>VLOOKUP($A274,SP_1920,'2019_20'!$C$3,FALSE)</f>
        <v>8.3357936194377054</v>
      </c>
      <c r="J274" s="481">
        <f t="shared" si="420"/>
        <v>-4.2483428464293871E-3</v>
      </c>
      <c r="K274" s="415"/>
      <c r="L274" s="201">
        <f>VLOOKUP($A274,SP_201819,'2018_19'!$K$3,FALSE)</f>
        <v>8.3357936194377054</v>
      </c>
      <c r="M274" s="201">
        <f>VLOOKUP($A274,SP_201819,'2018_19'!$C$3,FALSE)</f>
        <v>9.0279664176998367</v>
      </c>
      <c r="N274" s="481">
        <f t="shared" si="421"/>
        <v>-7.6669846368179639E-2</v>
      </c>
      <c r="O274" s="211"/>
      <c r="P274" s="201">
        <f>VLOOKUP($A274,SP_1718,'2017_18'!$M$2,FALSE)</f>
        <v>9.0279664176998367</v>
      </c>
      <c r="Q274" s="201">
        <f>VLOOKUP($A274,SP_1718,'2017_18'!$C$2,FALSE)</f>
        <v>9.3160566898482777</v>
      </c>
      <c r="R274" s="481">
        <f t="shared" si="422"/>
        <v>-3.0924057435414043E-2</v>
      </c>
      <c r="S274" s="211"/>
      <c r="T274" s="201">
        <f>VLOOKUP($D274,SP_1617,'2016_17'!$P$2,FALSE)</f>
        <v>9.3160566898482777</v>
      </c>
      <c r="U274" s="201">
        <f>VLOOKUP($D274,SP_1617,'2016_17'!$G$2,FALSE)</f>
        <v>8.8600415817914868</v>
      </c>
      <c r="V274" s="202">
        <f t="shared" si="423"/>
        <v>5.1468732268024509E-2</v>
      </c>
      <c r="W274" s="211"/>
      <c r="X274" s="201">
        <f>VLOOKUP($AX274,SP_1516,'2015_16'!$AW$1,FALSE)</f>
        <v>9.0697495937362227</v>
      </c>
      <c r="Y274" s="201">
        <f>VLOOKUP($AX274,SP_1516,'2015_16'!$Z$1,FALSE)</f>
        <v>8.7913936032401665</v>
      </c>
      <c r="Z274" s="202">
        <f t="shared" si="424"/>
        <v>3.1662328301791165E-2</v>
      </c>
      <c r="AA274" s="201"/>
      <c r="AB274" s="201">
        <f>VLOOKUP($AX274,SP_1415,'2014_15'!$BG$1,FALSE)</f>
        <v>8.7580886519149512</v>
      </c>
      <c r="AC274" s="201">
        <f>VLOOKUP($AX274,SP_1415,'2014_15'!$AC$1,FALSE)</f>
        <v>8.6197459432921608</v>
      </c>
      <c r="AD274" s="202">
        <f t="shared" si="425"/>
        <v>1.6049511149507589E-2</v>
      </c>
      <c r="AE274" s="201"/>
      <c r="AF274" s="201">
        <f>VLOOKUP($AX274,SP_1314,'2013-14'!$AU$1,FALSE)</f>
        <v>8.1436593188226798</v>
      </c>
      <c r="AG274" s="201">
        <f>VLOOKUP($AX274,SP_1314,'2013-14'!$W$1,FALSE)</f>
        <v>8.0812081886853342</v>
      </c>
      <c r="AH274" s="202">
        <f t="shared" si="426"/>
        <v>7.7279447180664818E-3</v>
      </c>
      <c r="AI274" s="201"/>
      <c r="AJ274" s="201">
        <f>VLOOKUP($AX274,SP_1213,'2012-13'!$AF$1,FALSE)</f>
        <v>7.9377101886993326</v>
      </c>
      <c r="AK274" s="201">
        <f>VLOOKUP($AX274,SP_1213,'2012-13'!$R$1,FALSE)</f>
        <v>7.9970042245120005</v>
      </c>
      <c r="AL274" s="202">
        <f t="shared" si="427"/>
        <v>-7.4145310103654882E-3</v>
      </c>
      <c r="AM274" s="203"/>
      <c r="AN274" s="201">
        <f>VLOOKUP($AX274,SP_1112,'2011-12'!$AT$1,FALSE)</f>
        <v>8.5216405885180002</v>
      </c>
      <c r="AO274" s="201">
        <f>VLOOKUP($AX274,SP_1112,'2011-12'!$AD$1,FALSE)</f>
        <v>8.5780715259419988</v>
      </c>
      <c r="AP274" s="202">
        <f t="shared" si="428"/>
        <v>-6.5785109454192803E-3</v>
      </c>
      <c r="AQ274" s="188"/>
      <c r="AR274" s="201"/>
      <c r="AS274" s="200"/>
      <c r="AX274" s="188" t="s">
        <v>710</v>
      </c>
      <c r="AY274" s="306">
        <f>VLOOKUP(A274,PopulationsOtherdata!$G$4:$M$441,6,FALSE)</f>
        <v>84283</v>
      </c>
    </row>
    <row r="275" spans="1:51" x14ac:dyDescent="0.25">
      <c r="A275" s="188"/>
      <c r="B275" s="217"/>
      <c r="C275" s="188"/>
      <c r="D275" s="188"/>
      <c r="E275" s="315"/>
      <c r="F275" s="214"/>
      <c r="G275" s="217"/>
      <c r="H275" s="201"/>
      <c r="I275" s="201"/>
      <c r="J275" s="481"/>
      <c r="K275" s="214"/>
      <c r="L275" s="201"/>
      <c r="M275" s="201"/>
      <c r="N275" s="481"/>
      <c r="O275" s="211"/>
      <c r="P275" s="201"/>
      <c r="Q275" s="201"/>
      <c r="R275" s="481"/>
      <c r="S275" s="211"/>
      <c r="T275" s="201"/>
      <c r="U275" s="201"/>
      <c r="V275" s="202"/>
      <c r="W275" s="211"/>
      <c r="X275" s="201"/>
      <c r="Y275" s="201"/>
      <c r="Z275" s="202"/>
      <c r="AA275" s="201"/>
      <c r="AB275" s="201"/>
      <c r="AC275" s="201"/>
      <c r="AD275" s="202"/>
      <c r="AE275" s="201"/>
      <c r="AF275" s="201"/>
      <c r="AG275" s="201"/>
      <c r="AH275" s="202"/>
      <c r="AI275" s="201"/>
      <c r="AJ275" s="201"/>
      <c r="AK275" s="201"/>
      <c r="AL275" s="202"/>
      <c r="AM275" s="203"/>
      <c r="AN275" s="201"/>
      <c r="AO275" s="201"/>
      <c r="AP275" s="202"/>
      <c r="AQ275" s="188"/>
      <c r="AR275" s="201"/>
      <c r="AS275" s="200"/>
      <c r="AX275" s="188"/>
      <c r="AY275" s="188"/>
    </row>
    <row r="276" spans="1:51" x14ac:dyDescent="0.25">
      <c r="A276" s="188"/>
      <c r="B276" s="217">
        <v>1</v>
      </c>
      <c r="C276" s="188"/>
      <c r="D276" s="188" t="s">
        <v>965</v>
      </c>
      <c r="E276" s="315"/>
      <c r="F276" s="214"/>
      <c r="G276" s="217"/>
      <c r="H276" s="201"/>
      <c r="I276" s="201"/>
      <c r="J276" s="481"/>
      <c r="K276" s="214"/>
      <c r="L276" s="201"/>
      <c r="M276" s="201"/>
      <c r="N276" s="481"/>
      <c r="O276" s="211"/>
      <c r="P276" s="201"/>
      <c r="Q276" s="201"/>
      <c r="R276" s="481"/>
      <c r="S276" s="211"/>
      <c r="T276" s="201"/>
      <c r="U276" s="201"/>
      <c r="V276" s="202"/>
      <c r="W276" s="211"/>
      <c r="X276" s="201"/>
      <c r="Y276" s="201"/>
      <c r="Z276" s="202"/>
      <c r="AA276" s="201"/>
      <c r="AB276" s="201"/>
      <c r="AC276" s="201"/>
      <c r="AD276" s="202"/>
      <c r="AE276" s="201"/>
      <c r="AF276" s="201"/>
      <c r="AG276" s="201"/>
      <c r="AH276" s="202"/>
      <c r="AI276" s="201"/>
      <c r="AJ276" s="201"/>
      <c r="AK276" s="201"/>
      <c r="AL276" s="202"/>
      <c r="AM276" s="203"/>
      <c r="AN276" s="201"/>
      <c r="AO276" s="201"/>
      <c r="AP276" s="202"/>
      <c r="AQ276" s="188"/>
      <c r="AR276" s="201"/>
      <c r="AS276" s="200"/>
      <c r="AX276" s="188"/>
      <c r="AY276" s="306">
        <f t="shared" ref="AY276" si="429">+AY175</f>
        <v>1341087</v>
      </c>
    </row>
    <row r="277" spans="1:51" x14ac:dyDescent="0.25">
      <c r="A277" s="188" t="s">
        <v>82</v>
      </c>
      <c r="B277" s="217"/>
      <c r="C277" s="188">
        <v>1</v>
      </c>
      <c r="D277" s="188" t="s">
        <v>83</v>
      </c>
      <c r="E277" s="534">
        <f t="shared" ref="E277:E287" si="430">+AN277-AO277+AJ277-AK277+AF277-AG277+AB277-AC277+X277-Y277+T277-U277+P277-Q277+L277-M277+H277-I277</f>
        <v>-2.1997626321049584</v>
      </c>
      <c r="F277" s="504">
        <f t="shared" ref="F277:F287" si="431">((100*(1+AP277)*(1+AL277)*(1+AH277)*(1+AD277)*(1+Z277)*(1+V277)*(1+R277)*(1+N277)*(1+J277)-100)/100)</f>
        <v>-0.14289050646192394</v>
      </c>
      <c r="G277" s="217"/>
      <c r="H277" s="201">
        <f>VLOOKUP($A277,SP_1920,'2019_20'!$K$3,FALSE)</f>
        <v>12.903379999166591</v>
      </c>
      <c r="I277" s="201">
        <f>VLOOKUP($A277,SP_1920,'2019_20'!$C$3,FALSE)</f>
        <v>12.933489611887893</v>
      </c>
      <c r="J277" s="481">
        <f t="shared" ref="J277:J287" si="432">+H277/I277-1</f>
        <v>-2.3280347087167863E-3</v>
      </c>
      <c r="K277" s="415"/>
      <c r="L277" s="201">
        <f>VLOOKUP($A277,SP_201819,'2018_19'!$K$3,FALSE)</f>
        <v>12.933489611887893</v>
      </c>
      <c r="M277" s="201">
        <f>VLOOKUP($A277,SP_201819,'2018_19'!$C$3,FALSE)</f>
        <v>13.558631881859469</v>
      </c>
      <c r="N277" s="481">
        <f t="shared" ref="N277:N287" si="433">+L277/M277-1</f>
        <v>-4.6106589176447388E-2</v>
      </c>
      <c r="O277" s="211"/>
      <c r="P277" s="201">
        <f>VLOOKUP($A277,SP_1718,'2017_18'!$M$2,FALSE)</f>
        <v>13.558631881859469</v>
      </c>
      <c r="Q277" s="201">
        <f>VLOOKUP($A277,SP_1718,'2017_18'!$C$2,FALSE)</f>
        <v>16.218556006413657</v>
      </c>
      <c r="R277" s="481">
        <f t="shared" ref="R277:R287" si="434">+P277/Q277-1</f>
        <v>-0.16400499054923978</v>
      </c>
      <c r="S277" s="211"/>
      <c r="T277" s="201">
        <f>VLOOKUP($D277,SP_1617,'2016_17'!$P$2,FALSE)</f>
        <v>16.218556006413657</v>
      </c>
      <c r="U277" s="201">
        <f>VLOOKUP($D277,SP_1617,'2016_17'!$G$2,FALSE)</f>
        <v>16.200918754744468</v>
      </c>
      <c r="V277" s="202">
        <f t="shared" ref="V277:V287" si="435">+T277/U277-1</f>
        <v>1.0886574975277341E-3</v>
      </c>
      <c r="W277" s="211"/>
      <c r="X277" s="201">
        <f>VLOOKUP($AX277,SP_1516,'2015_16'!$AW$1,FALSE)</f>
        <v>16.909212533068256</v>
      </c>
      <c r="Y277" s="201">
        <f>VLOOKUP($AX277,SP_1516,'2015_16'!$Z$1,FALSE)</f>
        <v>17.217964673667474</v>
      </c>
      <c r="Z277" s="202">
        <f t="shared" ref="Z277:Z287" si="436">+X277/Y277-1</f>
        <v>-1.7931976656416992E-2</v>
      </c>
      <c r="AA277" s="201"/>
      <c r="AB277" s="201">
        <f>VLOOKUP($AX277,SP_1415,'2014_15'!$BG$1,FALSE)</f>
        <v>17.246887925626339</v>
      </c>
      <c r="AC277" s="201">
        <f>VLOOKUP($AX277,SP_1415,'2014_15'!$AC$1,FALSE)</f>
        <v>17.495959563197502</v>
      </c>
      <c r="AD277" s="202">
        <f t="shared" ref="AD277:AD287" si="437">+AB277/AC277-1</f>
        <v>-1.4235951830563254E-2</v>
      </c>
      <c r="AE277" s="201"/>
      <c r="AF277" s="201">
        <f>VLOOKUP($AX277,SP_1314,'2013-14'!$AU$1,FALSE)</f>
        <v>16.486215967037296</v>
      </c>
      <c r="AG277" s="201">
        <f>VLOOKUP($AX277,SP_1314,'2013-14'!$W$1,FALSE)</f>
        <v>15.890819929813667</v>
      </c>
      <c r="AH277" s="202">
        <f t="shared" ref="AH277:AH287" si="438">+AF277/AG277-1</f>
        <v>3.7467924238860251E-2</v>
      </c>
      <c r="AI277" s="201"/>
      <c r="AJ277" s="201">
        <f>VLOOKUP($AX277,SP_1213,'2012-13'!$AF$1,FALSE)</f>
        <v>15.570326929818666</v>
      </c>
      <c r="AK277" s="201">
        <f>VLOOKUP($AX277,SP_1213,'2012-13'!$R$1,FALSE)</f>
        <v>14.829124803279999</v>
      </c>
      <c r="AL277" s="202">
        <f t="shared" ref="AL277:AL287" si="439">+AJ277/AK277-1</f>
        <v>4.9982863882481077E-2</v>
      </c>
      <c r="AM277" s="203"/>
      <c r="AN277" s="201">
        <f>VLOOKUP($AX277,SP_1112,'2011-12'!$AT$1,FALSE)</f>
        <v>15.901462634019</v>
      </c>
      <c r="AO277" s="201">
        <f>VLOOKUP($AX277,SP_1112,'2011-12'!$AD$1,FALSE)</f>
        <v>15.582460896137999</v>
      </c>
      <c r="AP277" s="202">
        <f t="shared" ref="AP277:AP287" si="440">+AN277/AO277-1</f>
        <v>2.0471845878982098E-2</v>
      </c>
      <c r="AQ277" s="188"/>
      <c r="AR277" s="201"/>
      <c r="AS277" s="200"/>
      <c r="AX277" s="188" t="s">
        <v>82</v>
      </c>
      <c r="AY277" s="306">
        <f>VLOOKUP(A277,PopulationsOtherdata!$G$4:$M$441,6,FALSE)</f>
        <v>172562</v>
      </c>
    </row>
    <row r="278" spans="1:51" x14ac:dyDescent="0.25">
      <c r="A278" s="188" t="s">
        <v>256</v>
      </c>
      <c r="B278" s="217"/>
      <c r="C278" s="188">
        <v>1</v>
      </c>
      <c r="D278" s="188" t="s">
        <v>257</v>
      </c>
      <c r="E278" s="534">
        <f t="shared" si="430"/>
        <v>-0.9463617621737086</v>
      </c>
      <c r="F278" s="504">
        <f t="shared" si="431"/>
        <v>-7.7905953096728375E-2</v>
      </c>
      <c r="G278" s="217"/>
      <c r="H278" s="201">
        <f>VLOOKUP($A278,SP_1920,'2019_20'!$K$3,FALSE)</f>
        <v>11.11411470602965</v>
      </c>
      <c r="I278" s="201">
        <f>VLOOKUP($A278,SP_1920,'2019_20'!$C$3,FALSE)</f>
        <v>11.299696687504346</v>
      </c>
      <c r="J278" s="481">
        <f t="shared" si="432"/>
        <v>-1.6423625041185441E-2</v>
      </c>
      <c r="K278" s="415"/>
      <c r="L278" s="201">
        <f>VLOOKUP($A278,SP_201819,'2018_19'!$K$3,FALSE)</f>
        <v>11.299696687504346</v>
      </c>
      <c r="M278" s="201">
        <f>VLOOKUP($A278,SP_201819,'2018_19'!$C$3,FALSE)</f>
        <v>11.791817391226909</v>
      </c>
      <c r="N278" s="481">
        <f t="shared" si="433"/>
        <v>-4.1734084526164672E-2</v>
      </c>
      <c r="O278" s="211"/>
      <c r="P278" s="201">
        <f>VLOOKUP($A278,SP_1718,'2017_18'!$M$2,FALSE)</f>
        <v>11.791817391226909</v>
      </c>
      <c r="Q278" s="201">
        <f>VLOOKUP($A278,SP_1718,'2017_18'!$C$2,FALSE)</f>
        <v>12.452385813937099</v>
      </c>
      <c r="R278" s="481">
        <f t="shared" si="434"/>
        <v>-5.3047539048369452E-2</v>
      </c>
      <c r="S278" s="211"/>
      <c r="T278" s="201">
        <f>VLOOKUP($D278,SP_1617,'2016_17'!$P$2,FALSE)</f>
        <v>12.452385813937099</v>
      </c>
      <c r="U278" s="201">
        <f>VLOOKUP($D278,SP_1617,'2016_17'!$G$2,FALSE)</f>
        <v>12.332816750630672</v>
      </c>
      <c r="V278" s="202">
        <f t="shared" si="435"/>
        <v>9.6951950007944099E-3</v>
      </c>
      <c r="W278" s="211"/>
      <c r="X278" s="201">
        <f>VLOOKUP($AX278,SP_1516,'2015_16'!$AW$1,FALSE)</f>
        <v>12.589240425471994</v>
      </c>
      <c r="Y278" s="201">
        <f>VLOOKUP($AX278,SP_1516,'2015_16'!$Z$1,FALSE)</f>
        <v>12.381358760321447</v>
      </c>
      <c r="Z278" s="202">
        <f t="shared" si="436"/>
        <v>1.6789891091496756E-2</v>
      </c>
      <c r="AA278" s="201"/>
      <c r="AB278" s="201">
        <f>VLOOKUP($AX278,SP_1415,'2014_15'!$BG$1,FALSE)</f>
        <v>12.318665845176017</v>
      </c>
      <c r="AC278" s="201">
        <f>VLOOKUP($AX278,SP_1415,'2014_15'!$AC$1,FALSE)</f>
        <v>12.223899067252825</v>
      </c>
      <c r="AD278" s="202">
        <f t="shared" si="437"/>
        <v>7.7525818400339119E-3</v>
      </c>
      <c r="AE278" s="201"/>
      <c r="AF278" s="201">
        <f>VLOOKUP($AX278,SP_1314,'2013-14'!$AU$1,FALSE)</f>
        <v>11.546285907758573</v>
      </c>
      <c r="AG278" s="201">
        <f>VLOOKUP($AX278,SP_1314,'2013-14'!$W$1,FALSE)</f>
        <v>11.337707718214444</v>
      </c>
      <c r="AH278" s="202">
        <f t="shared" si="438"/>
        <v>1.8396857171493419E-2</v>
      </c>
      <c r="AI278" s="201"/>
      <c r="AJ278" s="201">
        <f>VLOOKUP($AX278,SP_1213,'2012-13'!$AF$1,FALSE)</f>
        <v>11.095198718214444</v>
      </c>
      <c r="AK278" s="201">
        <f>VLOOKUP($AX278,SP_1213,'2012-13'!$R$1,FALSE)</f>
        <v>11.004040726772001</v>
      </c>
      <c r="AL278" s="202">
        <f t="shared" si="439"/>
        <v>8.2840470792391319E-3</v>
      </c>
      <c r="AM278" s="203"/>
      <c r="AN278" s="201">
        <f>VLOOKUP($AX278,SP_1112,'2011-12'!$AT$1,FALSE)</f>
        <v>11.659780729462</v>
      </c>
      <c r="AO278" s="201">
        <f>VLOOKUP($AX278,SP_1112,'2011-12'!$AD$1,FALSE)</f>
        <v>11.989825071094998</v>
      </c>
      <c r="AP278" s="202">
        <f t="shared" si="440"/>
        <v>-2.7527035605270589E-2</v>
      </c>
      <c r="AQ278" s="188"/>
      <c r="AR278" s="201"/>
      <c r="AS278" s="200"/>
      <c r="AX278" s="188" t="s">
        <v>256</v>
      </c>
      <c r="AY278" s="306">
        <f>VLOOKUP(A278,PopulationsOtherdata!$G$4:$M$441,6,FALSE)</f>
        <v>117470</v>
      </c>
    </row>
    <row r="279" spans="1:51" x14ac:dyDescent="0.25">
      <c r="A279" s="188" t="s">
        <v>274</v>
      </c>
      <c r="B279" s="217"/>
      <c r="C279" s="188">
        <v>1</v>
      </c>
      <c r="D279" s="188" t="s">
        <v>275</v>
      </c>
      <c r="E279" s="534">
        <f t="shared" si="430"/>
        <v>-2.8572329867127273</v>
      </c>
      <c r="F279" s="504">
        <f t="shared" si="431"/>
        <v>-0.21447431761623775</v>
      </c>
      <c r="G279" s="217"/>
      <c r="H279" s="201">
        <f>VLOOKUP($A279,SP_1920,'2019_20'!$K$3,FALSE)</f>
        <v>10.39032069166279</v>
      </c>
      <c r="I279" s="201">
        <f>VLOOKUP($A279,SP_1920,'2019_20'!$C$3,FALSE)</f>
        <v>10.455406080602916</v>
      </c>
      <c r="J279" s="481">
        <f t="shared" si="432"/>
        <v>-6.2250464915823978E-3</v>
      </c>
      <c r="K279" s="415"/>
      <c r="L279" s="201">
        <f>VLOOKUP($A279,SP_201819,'2018_19'!$K$3,FALSE)</f>
        <v>10.455406080602916</v>
      </c>
      <c r="M279" s="201">
        <f>VLOOKUP($A279,SP_201819,'2018_19'!$C$3,FALSE)</f>
        <v>10.92779696927313</v>
      </c>
      <c r="N279" s="481">
        <f t="shared" si="433"/>
        <v>-4.3228373477150694E-2</v>
      </c>
      <c r="O279" s="211"/>
      <c r="P279" s="201">
        <f>VLOOKUP($A279,SP_1718,'2017_18'!$M$2,FALSE)</f>
        <v>10.92779696927313</v>
      </c>
      <c r="Q279" s="201">
        <f>VLOOKUP($A279,SP_1718,'2017_18'!$C$2,FALSE)</f>
        <v>11.90260711126324</v>
      </c>
      <c r="R279" s="481">
        <f t="shared" si="434"/>
        <v>-8.1898875841046936E-2</v>
      </c>
      <c r="S279" s="211"/>
      <c r="T279" s="201">
        <f>VLOOKUP($D279,SP_1617,'2016_17'!$P$2,FALSE)</f>
        <v>11.90260711126324</v>
      </c>
      <c r="U279" s="201">
        <f>VLOOKUP($D279,SP_1617,'2016_17'!$G$2,FALSE)</f>
        <v>12.091542615105467</v>
      </c>
      <c r="V279" s="202">
        <f t="shared" si="435"/>
        <v>-1.5625425957329742E-2</v>
      </c>
      <c r="W279" s="211"/>
      <c r="X279" s="201">
        <f>VLOOKUP($AX279,SP_1516,'2015_16'!$AW$1,FALSE)</f>
        <v>12.341892494293932</v>
      </c>
      <c r="Y279" s="201">
        <f>VLOOKUP($AX279,SP_1516,'2015_16'!$Z$1,FALSE)</f>
        <v>12.682289289507661</v>
      </c>
      <c r="Z279" s="202">
        <f t="shared" si="436"/>
        <v>-2.6840327281869136E-2</v>
      </c>
      <c r="AA279" s="201"/>
      <c r="AB279" s="201">
        <f>VLOOKUP($AX279,SP_1415,'2014_15'!$BG$1,FALSE)</f>
        <v>12.850796469652638</v>
      </c>
      <c r="AC279" s="201">
        <f>VLOOKUP($AX279,SP_1415,'2014_15'!$AC$1,FALSE)</f>
        <v>13.157525461502111</v>
      </c>
      <c r="AD279" s="202">
        <f t="shared" si="437"/>
        <v>-2.3312057631728611E-2</v>
      </c>
      <c r="AE279" s="201"/>
      <c r="AF279" s="201">
        <f>VLOOKUP($AX279,SP_1314,'2013-14'!$AU$1,FALSE)</f>
        <v>12.470152215954153</v>
      </c>
      <c r="AG279" s="201">
        <f>VLOOKUP($AX279,SP_1314,'2013-14'!$W$1,FALSE)</f>
        <v>12.480688524029112</v>
      </c>
      <c r="AH279" s="202">
        <f t="shared" si="438"/>
        <v>-8.4420887955616308E-4</v>
      </c>
      <c r="AI279" s="201"/>
      <c r="AJ279" s="201">
        <f>VLOOKUP($AX279,SP_1213,'2012-13'!$AF$1,FALSE)</f>
        <v>12.272312524001112</v>
      </c>
      <c r="AK279" s="201">
        <f>VLOOKUP($AX279,SP_1213,'2012-13'!$R$1,FALSE)</f>
        <v>12.370300963858002</v>
      </c>
      <c r="AL279" s="202">
        <f t="shared" si="439"/>
        <v>-7.9212656299293416E-3</v>
      </c>
      <c r="AM279" s="203"/>
      <c r="AN279" s="201">
        <f>VLOOKUP($AX279,SP_1112,'2011-12'!$AT$1,FALSE)</f>
        <v>13.067468321355001</v>
      </c>
      <c r="AO279" s="201">
        <f>VLOOKUP($AX279,SP_1112,'2011-12'!$AD$1,FALSE)</f>
        <v>13.467828849629999</v>
      </c>
      <c r="AP279" s="202">
        <f t="shared" si="440"/>
        <v>-2.9727176722029514E-2</v>
      </c>
      <c r="AQ279" s="188"/>
      <c r="AR279" s="201"/>
      <c r="AS279" s="200"/>
      <c r="AX279" s="188" t="s">
        <v>274</v>
      </c>
      <c r="AY279" s="306">
        <f>VLOOKUP(A279,PopulationsOtherdata!$G$4:$M$441,6,FALSE)</f>
        <v>128319</v>
      </c>
    </row>
    <row r="280" spans="1:51" x14ac:dyDescent="0.25">
      <c r="A280" s="188" t="s">
        <v>294</v>
      </c>
      <c r="B280" s="217"/>
      <c r="C280" s="188">
        <v>1</v>
      </c>
      <c r="D280" s="188" t="s">
        <v>295</v>
      </c>
      <c r="E280" s="534">
        <f t="shared" si="430"/>
        <v>-2.2596877373484947</v>
      </c>
      <c r="F280" s="504">
        <f t="shared" si="431"/>
        <v>-0.18784961962227073</v>
      </c>
      <c r="G280" s="217"/>
      <c r="H280" s="201">
        <f>VLOOKUP($A280,SP_1920,'2019_20'!$K$3,FALSE)</f>
        <v>9.707293725741712</v>
      </c>
      <c r="I280" s="201">
        <f>VLOOKUP($A280,SP_1920,'2019_20'!$C$3,FALSE)</f>
        <v>9.7715327264835921</v>
      </c>
      <c r="J280" s="481">
        <f t="shared" si="432"/>
        <v>-6.5740966683531799E-3</v>
      </c>
      <c r="K280" s="415"/>
      <c r="L280" s="201">
        <f>VLOOKUP($A280,SP_201819,'2018_19'!$K$3,FALSE)</f>
        <v>9.7715327264835921</v>
      </c>
      <c r="M280" s="201">
        <f>VLOOKUP($A280,SP_201819,'2018_19'!$C$3,FALSE)</f>
        <v>10.142414668367842</v>
      </c>
      <c r="N280" s="481">
        <f t="shared" si="433"/>
        <v>-3.6567420482319313E-2</v>
      </c>
      <c r="O280" s="211"/>
      <c r="P280" s="201">
        <f>VLOOKUP($A280,SP_1718,'2017_18'!$M$2,FALSE)</f>
        <v>10.142414668367842</v>
      </c>
      <c r="Q280" s="201">
        <f>VLOOKUP($A280,SP_1718,'2017_18'!$C$2,FALSE)</f>
        <v>10.834684708535942</v>
      </c>
      <c r="R280" s="481">
        <f t="shared" si="434"/>
        <v>-6.3893879590488312E-2</v>
      </c>
      <c r="S280" s="211"/>
      <c r="T280" s="201">
        <f>VLOOKUP($D280,SP_1617,'2016_17'!$P$2,FALSE)</f>
        <v>10.834684708535942</v>
      </c>
      <c r="U280" s="201">
        <f>VLOOKUP($D280,SP_1617,'2016_17'!$G$2,FALSE)</f>
        <v>10.753508084192701</v>
      </c>
      <c r="V280" s="202">
        <f t="shared" si="435"/>
        <v>7.548850450260769E-3</v>
      </c>
      <c r="W280" s="211"/>
      <c r="X280" s="201">
        <f>VLOOKUP($AX280,SP_1516,'2015_16'!$AW$1,FALSE)</f>
        <v>11.060541690617269</v>
      </c>
      <c r="Y280" s="201">
        <f>VLOOKUP($AX280,SP_1516,'2015_16'!$Z$1,FALSE)</f>
        <v>11.407833696003081</v>
      </c>
      <c r="Z280" s="202">
        <f t="shared" si="436"/>
        <v>-3.0443291394359306E-2</v>
      </c>
      <c r="AA280" s="201"/>
      <c r="AB280" s="201">
        <f>VLOOKUP($AX280,SP_1415,'2014_15'!$BG$1,FALSE)</f>
        <v>11.365980340626198</v>
      </c>
      <c r="AC280" s="201">
        <f>VLOOKUP($AX280,SP_1415,'2014_15'!$AC$1,FALSE)</f>
        <v>11.533628863537539</v>
      </c>
      <c r="AD280" s="202">
        <f t="shared" si="437"/>
        <v>-1.4535626635372778E-2</v>
      </c>
      <c r="AE280" s="201"/>
      <c r="AF280" s="201">
        <f>VLOOKUP($AX280,SP_1314,'2013-14'!$AU$1,FALSE)</f>
        <v>11.111092554861644</v>
      </c>
      <c r="AG280" s="201">
        <f>VLOOKUP($AX280,SP_1314,'2013-14'!$W$1,FALSE)</f>
        <v>11.12573924056711</v>
      </c>
      <c r="AH280" s="202">
        <f t="shared" si="438"/>
        <v>-1.3164685409902122E-3</v>
      </c>
      <c r="AI280" s="201"/>
      <c r="AJ280" s="201">
        <f>VLOOKUP($AX280,SP_1213,'2012-13'!$AF$1,FALSE)</f>
        <v>10.846424240564112</v>
      </c>
      <c r="AK280" s="201">
        <f>VLOOKUP($AX280,SP_1213,'2012-13'!$R$1,FALSE)</f>
        <v>10.983500744874</v>
      </c>
      <c r="AL280" s="202">
        <f t="shared" si="439"/>
        <v>-1.2480219876514487E-2</v>
      </c>
      <c r="AM280" s="203"/>
      <c r="AN280" s="201">
        <f>VLOOKUP($AX280,SP_1112,'2011-12'!$AT$1,FALSE)</f>
        <v>11.543810655630001</v>
      </c>
      <c r="AO280" s="201">
        <f>VLOOKUP($AX280,SP_1112,'2011-12'!$AD$1,FALSE)</f>
        <v>12.090620316214999</v>
      </c>
      <c r="AP280" s="202">
        <f t="shared" si="440"/>
        <v>-4.5225939305335694E-2</v>
      </c>
      <c r="AQ280" s="188"/>
      <c r="AR280" s="201"/>
      <c r="AS280" s="200"/>
      <c r="AX280" s="188" t="s">
        <v>294</v>
      </c>
      <c r="AY280" s="306">
        <f>VLOOKUP(A280,PopulationsOtherdata!$G$4:$M$441,6,FALSE)</f>
        <v>114232</v>
      </c>
    </row>
    <row r="281" spans="1:51" x14ac:dyDescent="0.25">
      <c r="A281" s="188" t="s">
        <v>312</v>
      </c>
      <c r="B281" s="217"/>
      <c r="C281" s="188">
        <v>1</v>
      </c>
      <c r="D281" s="188" t="s">
        <v>313</v>
      </c>
      <c r="E281" s="534">
        <f t="shared" si="430"/>
        <v>-3.1956744866511553</v>
      </c>
      <c r="F281" s="504">
        <f t="shared" si="431"/>
        <v>-0.25759250004674955</v>
      </c>
      <c r="G281" s="217"/>
      <c r="H281" s="201">
        <f>VLOOKUP($A281,SP_1920,'2019_20'!$K$3,FALSE)</f>
        <v>9.0584501127713839</v>
      </c>
      <c r="I281" s="201">
        <f>VLOOKUP($A281,SP_1920,'2019_20'!$C$3,FALSE)</f>
        <v>9.1367686879227126</v>
      </c>
      <c r="J281" s="481">
        <f t="shared" si="432"/>
        <v>-8.5718023325743742E-3</v>
      </c>
      <c r="K281" s="415"/>
      <c r="L281" s="201">
        <f>VLOOKUP($A281,SP_201819,'2018_19'!$K$3,FALSE)</f>
        <v>9.1367686879227126</v>
      </c>
      <c r="M281" s="201">
        <f>VLOOKUP($A281,SP_201819,'2018_19'!$C$3,FALSE)</f>
        <v>9.3802543604503104</v>
      </c>
      <c r="N281" s="481">
        <f t="shared" si="433"/>
        <v>-2.5957256932626405E-2</v>
      </c>
      <c r="O281" s="211"/>
      <c r="P281" s="201">
        <f>VLOOKUP($A281,SP_1718,'2017_18'!$M$2,FALSE)</f>
        <v>9.3802543604503104</v>
      </c>
      <c r="Q281" s="201">
        <f>VLOOKUP($A281,SP_1718,'2017_18'!$C$2,FALSE)</f>
        <v>9.8751612308813606</v>
      </c>
      <c r="R281" s="481">
        <f t="shared" si="434"/>
        <v>-5.0116333177770311E-2</v>
      </c>
      <c r="S281" s="211"/>
      <c r="T281" s="201">
        <f>VLOOKUP($D281,SP_1617,'2016_17'!$P$2,FALSE)</f>
        <v>9.8751612308813606</v>
      </c>
      <c r="U281" s="201">
        <f>VLOOKUP($D281,SP_1617,'2016_17'!$G$2,FALSE)</f>
        <v>10.160398140387974</v>
      </c>
      <c r="V281" s="202">
        <f t="shared" si="435"/>
        <v>-2.8073398853612375E-2</v>
      </c>
      <c r="W281" s="211"/>
      <c r="X281" s="201">
        <f>VLOOKUP($AX281,SP_1516,'2015_16'!$AW$1,FALSE)</f>
        <v>10.584907982707168</v>
      </c>
      <c r="Y281" s="201">
        <f>VLOOKUP($AX281,SP_1516,'2015_16'!$Z$1,FALSE)</f>
        <v>11.265351884620168</v>
      </c>
      <c r="Z281" s="202">
        <f t="shared" si="436"/>
        <v>-6.0401477812864757E-2</v>
      </c>
      <c r="AA281" s="201"/>
      <c r="AB281" s="201">
        <f>VLOOKUP($AX281,SP_1415,'2014_15'!$BG$1,FALSE)</f>
        <v>11.214488112616243</v>
      </c>
      <c r="AC281" s="201">
        <f>VLOOKUP($AX281,SP_1415,'2014_15'!$AC$1,FALSE)</f>
        <v>11.762839994420904</v>
      </c>
      <c r="AD281" s="202">
        <f t="shared" si="437"/>
        <v>-4.661730347983517E-2</v>
      </c>
      <c r="AE281" s="201"/>
      <c r="AF281" s="201">
        <f>VLOOKUP($AX281,SP_1314,'2013-14'!$AU$1,FALSE)</f>
        <v>10.984939599475096</v>
      </c>
      <c r="AG281" s="201">
        <f>VLOOKUP($AX281,SP_1314,'2013-14'!$W$1,FALSE)</f>
        <v>10.976782851389332</v>
      </c>
      <c r="AH281" s="202">
        <f t="shared" si="438"/>
        <v>7.4309095808811065E-4</v>
      </c>
      <c r="AI281" s="201"/>
      <c r="AJ281" s="201">
        <f>VLOOKUP($AX281,SP_1213,'2012-13'!$AF$1,FALSE)</f>
        <v>10.796461851395332</v>
      </c>
      <c r="AK281" s="201">
        <f>VLOOKUP($AX281,SP_1213,'2012-13'!$R$1,FALSE)</f>
        <v>10.943071187561999</v>
      </c>
      <c r="AL281" s="202">
        <f t="shared" si="439"/>
        <v>-1.3397457957991299E-2</v>
      </c>
      <c r="AM281" s="203"/>
      <c r="AN281" s="201">
        <f>VLOOKUP($AX281,SP_1112,'2011-12'!$AT$1,FALSE)</f>
        <v>11.693991916146</v>
      </c>
      <c r="AO281" s="201">
        <f>VLOOKUP($AX281,SP_1112,'2011-12'!$AD$1,FALSE)</f>
        <v>12.420470003382</v>
      </c>
      <c r="AP281" s="202">
        <f t="shared" si="440"/>
        <v>-5.8490386196189514E-2</v>
      </c>
      <c r="AQ281" s="188"/>
      <c r="AR281" s="201"/>
      <c r="AS281" s="200"/>
      <c r="AX281" s="188" t="s">
        <v>312</v>
      </c>
      <c r="AY281" s="306">
        <f>VLOOKUP(A281,PopulationsOtherdata!$G$4:$M$441,6,FALSE)</f>
        <v>83740</v>
      </c>
    </row>
    <row r="282" spans="1:51" x14ac:dyDescent="0.25">
      <c r="A282" s="188" t="s">
        <v>346</v>
      </c>
      <c r="B282" s="217"/>
      <c r="C282" s="188">
        <v>1</v>
      </c>
      <c r="D282" s="188" t="s">
        <v>347</v>
      </c>
      <c r="E282" s="534">
        <f t="shared" si="430"/>
        <v>-0.55538665355328476</v>
      </c>
      <c r="F282" s="504">
        <f t="shared" si="431"/>
        <v>-5.6290417096915062E-2</v>
      </c>
      <c r="G282" s="217"/>
      <c r="H282" s="201">
        <f>VLOOKUP($A282,SP_1920,'2019_20'!$K$3,FALSE)</f>
        <v>9.372559517828055</v>
      </c>
      <c r="I282" s="201">
        <f>VLOOKUP($A282,SP_1920,'2019_20'!$C$3,FALSE)</f>
        <v>9.6371735785408514</v>
      </c>
      <c r="J282" s="481">
        <f t="shared" si="432"/>
        <v>-2.7457641865247129E-2</v>
      </c>
      <c r="K282" s="415"/>
      <c r="L282" s="201">
        <f>VLOOKUP($A282,SP_201819,'2018_19'!$K$3,FALSE)</f>
        <v>9.6371735785408514</v>
      </c>
      <c r="M282" s="201">
        <f>VLOOKUP($A282,SP_201819,'2018_19'!$C$3,FALSE)</f>
        <v>10.056558713541245</v>
      </c>
      <c r="N282" s="481">
        <f t="shared" si="433"/>
        <v>-4.1702648683956567E-2</v>
      </c>
      <c r="O282" s="211"/>
      <c r="P282" s="201">
        <f>VLOOKUP($A282,SP_1718,'2017_18'!$M$2,FALSE)</f>
        <v>10.056558713541245</v>
      </c>
      <c r="Q282" s="201">
        <f>VLOOKUP($A282,SP_1718,'2017_18'!$C$2,FALSE)</f>
        <v>10.050967076560504</v>
      </c>
      <c r="R282" s="481">
        <f t="shared" si="434"/>
        <v>5.5632825559448484E-4</v>
      </c>
      <c r="S282" s="211"/>
      <c r="T282" s="201">
        <f>VLOOKUP($D282,SP_1617,'2016_17'!$P$2,FALSE)</f>
        <v>10.050967076560504</v>
      </c>
      <c r="U282" s="201">
        <f>VLOOKUP($D282,SP_1617,'2016_17'!$G$2,FALSE)</f>
        <v>9.7838187530219312</v>
      </c>
      <c r="V282" s="202">
        <f t="shared" si="435"/>
        <v>2.7305117795243028E-2</v>
      </c>
      <c r="W282" s="211"/>
      <c r="X282" s="201">
        <f>VLOOKUP($AX282,SP_1516,'2015_16'!$AW$1,FALSE)</f>
        <v>9.8657780509395856</v>
      </c>
      <c r="Y282" s="201">
        <f>VLOOKUP($AX282,SP_1516,'2015_16'!$Z$1,FALSE)</f>
        <v>9.873442367582884</v>
      </c>
      <c r="Z282" s="202">
        <f t="shared" si="436"/>
        <v>-7.762557736157305E-4</v>
      </c>
      <c r="AA282" s="201"/>
      <c r="AB282" s="201">
        <f>VLOOKUP($AX282,SP_1415,'2014_15'!$BG$1,FALSE)</f>
        <v>9.8682854952547192</v>
      </c>
      <c r="AC282" s="201">
        <f>VLOOKUP($AX282,SP_1415,'2014_15'!$AC$1,FALSE)</f>
        <v>9.7035436808335636</v>
      </c>
      <c r="AD282" s="202">
        <f t="shared" si="437"/>
        <v>1.6977489857293415E-2</v>
      </c>
      <c r="AE282" s="201"/>
      <c r="AF282" s="201">
        <f>VLOOKUP($AX282,SP_1314,'2013-14'!$AU$1,FALSE)</f>
        <v>9.2961568619257342</v>
      </c>
      <c r="AG282" s="201">
        <f>VLOOKUP($AX282,SP_1314,'2013-14'!$W$1,FALSE)</f>
        <v>9.3268827959444458</v>
      </c>
      <c r="AH282" s="202">
        <f t="shared" si="438"/>
        <v>-3.2943411738884931E-3</v>
      </c>
      <c r="AI282" s="201"/>
      <c r="AJ282" s="201">
        <f>VLOOKUP($AX282,SP_1213,'2012-13'!$AF$1,FALSE)</f>
        <v>9.1165347959594456</v>
      </c>
      <c r="AK282" s="201">
        <f>VLOOKUP($AX282,SP_1213,'2012-13'!$R$1,FALSE)</f>
        <v>9.0093913415600007</v>
      </c>
      <c r="AL282" s="202">
        <f t="shared" si="439"/>
        <v>1.1892418737012411E-2</v>
      </c>
      <c r="AM282" s="203"/>
      <c r="AN282" s="201">
        <f>VLOOKUP($AX282,SP_1112,'2011-12'!$AT$1,FALSE)</f>
        <v>9.3546053391899999</v>
      </c>
      <c r="AO282" s="201">
        <f>VLOOKUP($AX282,SP_1112,'2011-12'!$AD$1,FALSE)</f>
        <v>9.7322277757079991</v>
      </c>
      <c r="AP282" s="202">
        <f t="shared" si="440"/>
        <v>-3.8801232895571802E-2</v>
      </c>
      <c r="AQ282" s="188"/>
      <c r="AR282" s="201"/>
      <c r="AS282" s="200"/>
      <c r="AX282" s="188" t="s">
        <v>346</v>
      </c>
      <c r="AY282" s="306">
        <f>VLOOKUP(A282,PopulationsOtherdata!$G$4:$M$441,6,FALSE)</f>
        <v>93275</v>
      </c>
    </row>
    <row r="283" spans="1:51" x14ac:dyDescent="0.25">
      <c r="A283" s="188" t="s">
        <v>352</v>
      </c>
      <c r="B283" s="217"/>
      <c r="C283" s="188">
        <v>1</v>
      </c>
      <c r="D283" s="188" t="s">
        <v>353</v>
      </c>
      <c r="E283" s="534">
        <f t="shared" si="430"/>
        <v>-4.5519777510035695</v>
      </c>
      <c r="F283" s="504">
        <f t="shared" si="431"/>
        <v>-0.25561131769497519</v>
      </c>
      <c r="G283" s="217"/>
      <c r="H283" s="201">
        <f>VLOOKUP($A283,SP_1920,'2019_20'!$K$3,FALSE)</f>
        <v>13.193981908668167</v>
      </c>
      <c r="I283" s="201">
        <f>VLOOKUP($A283,SP_1920,'2019_20'!$C$3,FALSE)</f>
        <v>13.319852825397021</v>
      </c>
      <c r="J283" s="481">
        <f t="shared" si="432"/>
        <v>-9.4498729361975897E-3</v>
      </c>
      <c r="K283" s="415"/>
      <c r="L283" s="201">
        <f>VLOOKUP($A283,SP_201819,'2018_19'!$K$3,FALSE)</f>
        <v>13.319852825397021</v>
      </c>
      <c r="M283" s="201">
        <f>VLOOKUP($A283,SP_201819,'2018_19'!$C$3,FALSE)</f>
        <v>13.881908193294239</v>
      </c>
      <c r="N283" s="481">
        <f t="shared" si="433"/>
        <v>-4.0488336334677855E-2</v>
      </c>
      <c r="O283" s="211"/>
      <c r="P283" s="201">
        <f>VLOOKUP($A283,SP_1718,'2017_18'!$M$2,FALSE)</f>
        <v>13.881908193294239</v>
      </c>
      <c r="Q283" s="201">
        <f>VLOOKUP($A283,SP_1718,'2017_18'!$C$2,FALSE)</f>
        <v>14.066356584287799</v>
      </c>
      <c r="R283" s="481">
        <f t="shared" si="434"/>
        <v>-1.3112733911465835E-2</v>
      </c>
      <c r="S283" s="211"/>
      <c r="T283" s="201">
        <f>VLOOKUP($D283,SP_1617,'2016_17'!$P$2,FALSE)</f>
        <v>14.066356584287799</v>
      </c>
      <c r="U283" s="201">
        <f>VLOOKUP($D283,SP_1617,'2016_17'!$G$2,FALSE)</f>
        <v>14.157721112216763</v>
      </c>
      <c r="V283" s="202">
        <f t="shared" si="435"/>
        <v>-6.4533357596742169E-3</v>
      </c>
      <c r="W283" s="211"/>
      <c r="X283" s="201">
        <f>VLOOKUP($AX283,SP_1516,'2015_16'!$AW$1,FALSE)</f>
        <v>14.71378418712837</v>
      </c>
      <c r="Y283" s="201">
        <f>VLOOKUP($AX283,SP_1516,'2015_16'!$Z$1,FALSE)</f>
        <v>15.441426253019744</v>
      </c>
      <c r="Z283" s="202">
        <f t="shared" si="436"/>
        <v>-4.712272389663974E-2</v>
      </c>
      <c r="AA283" s="201"/>
      <c r="AB283" s="201">
        <f>VLOOKUP($AX283,SP_1415,'2014_15'!$BG$1,FALSE)</f>
        <v>15.342942329734226</v>
      </c>
      <c r="AC283" s="201">
        <f>VLOOKUP($AX283,SP_1415,'2014_15'!$AC$1,FALSE)</f>
        <v>15.971905562510749</v>
      </c>
      <c r="AD283" s="202">
        <f t="shared" si="437"/>
        <v>-3.9379348338549169E-2</v>
      </c>
      <c r="AE283" s="201"/>
      <c r="AF283" s="201">
        <f>VLOOKUP($AX283,SP_1314,'2013-14'!$AU$1,FALSE)</f>
        <v>15.08487296537292</v>
      </c>
      <c r="AG283" s="201">
        <f>VLOOKUP($AX283,SP_1314,'2013-14'!$W$1,FALSE)</f>
        <v>15.583986815478553</v>
      </c>
      <c r="AH283" s="202">
        <f t="shared" si="438"/>
        <v>-3.2027353206555365E-2</v>
      </c>
      <c r="AI283" s="201"/>
      <c r="AJ283" s="201">
        <f>VLOOKUP($AX283,SP_1213,'2012-13'!$AF$1,FALSE)</f>
        <v>15.305046815469554</v>
      </c>
      <c r="AK283" s="201">
        <f>VLOOKUP($AX283,SP_1213,'2012-13'!$R$1,FALSE)</f>
        <v>16.021639262478999</v>
      </c>
      <c r="AL283" s="202">
        <f t="shared" si="439"/>
        <v>-4.4726537357986151E-2</v>
      </c>
      <c r="AM283" s="203"/>
      <c r="AN283" s="201">
        <f>VLOOKUP($AX283,SP_1112,'2011-12'!$AT$1,FALSE)</f>
        <v>17.031455824216</v>
      </c>
      <c r="AO283" s="201">
        <f>VLOOKUP($AX283,SP_1112,'2011-12'!$AD$1,FALSE)</f>
        <v>18.047382775888</v>
      </c>
      <c r="AP283" s="202">
        <f t="shared" si="440"/>
        <v>-5.6292203932711948E-2</v>
      </c>
      <c r="AQ283" s="188"/>
      <c r="AR283" s="201"/>
      <c r="AS283" s="200"/>
      <c r="AX283" s="188" t="s">
        <v>352</v>
      </c>
      <c r="AY283" s="306">
        <f>VLOOKUP(A283,PopulationsOtherdata!$G$4:$M$441,6,FALSE)</f>
        <v>121444</v>
      </c>
    </row>
    <row r="284" spans="1:51" x14ac:dyDescent="0.25">
      <c r="A284" s="188" t="s">
        <v>468</v>
      </c>
      <c r="B284" s="217"/>
      <c r="C284" s="188">
        <v>1</v>
      </c>
      <c r="D284" s="188" t="s">
        <v>469</v>
      </c>
      <c r="E284" s="534">
        <f t="shared" si="430"/>
        <v>-6.1579209991856096</v>
      </c>
      <c r="F284" s="504">
        <f t="shared" si="431"/>
        <v>-0.26883067973054975</v>
      </c>
      <c r="G284" s="217"/>
      <c r="H284" s="201">
        <f>VLOOKUP($A284,SP_1920,'2019_20'!$K$3,FALSE)</f>
        <v>16.880007917749968</v>
      </c>
      <c r="I284" s="201">
        <f>VLOOKUP($A284,SP_1920,'2019_20'!$C$3,FALSE)</f>
        <v>17.022467822740737</v>
      </c>
      <c r="J284" s="481">
        <f t="shared" si="432"/>
        <v>-8.3689337218457727E-3</v>
      </c>
      <c r="K284" s="415"/>
      <c r="L284" s="201">
        <f>VLOOKUP($A284,SP_201819,'2018_19'!$K$3,FALSE)</f>
        <v>17.022467822740737</v>
      </c>
      <c r="M284" s="201">
        <f>VLOOKUP($A284,SP_201819,'2018_19'!$C$3,FALSE)</f>
        <v>17.538431816049762</v>
      </c>
      <c r="N284" s="481">
        <f t="shared" si="433"/>
        <v>-2.9419049474928349E-2</v>
      </c>
      <c r="O284" s="211"/>
      <c r="P284" s="201">
        <f>VLOOKUP($A284,SP_1718,'2017_18'!$M$2,FALSE)</f>
        <v>17.538431816049762</v>
      </c>
      <c r="Q284" s="201">
        <f>VLOOKUP($A284,SP_1718,'2017_18'!$C$2,FALSE)</f>
        <v>18.765856463393021</v>
      </c>
      <c r="R284" s="481">
        <f t="shared" si="434"/>
        <v>-6.5407334311526011E-2</v>
      </c>
      <c r="S284" s="211"/>
      <c r="T284" s="201">
        <f>VLOOKUP($D284,SP_1617,'2016_17'!$P$2,FALSE)</f>
        <v>18.765856463393021</v>
      </c>
      <c r="U284" s="201">
        <f>VLOOKUP($D284,SP_1617,'2016_17'!$G$2,FALSE)</f>
        <v>19.422401466362594</v>
      </c>
      <c r="V284" s="202">
        <f t="shared" si="435"/>
        <v>-3.3803492534465129E-2</v>
      </c>
      <c r="W284" s="211"/>
      <c r="X284" s="201">
        <f>VLOOKUP($AX284,SP_1516,'2015_16'!$AW$1,FALSE)</f>
        <v>19.701652465325949</v>
      </c>
      <c r="Y284" s="201">
        <f>VLOOKUP($AX284,SP_1516,'2015_16'!$Z$1,FALSE)</f>
        <v>20.496865471026307</v>
      </c>
      <c r="Z284" s="202">
        <f t="shared" si="436"/>
        <v>-3.8796810508633373E-2</v>
      </c>
      <c r="AA284" s="201"/>
      <c r="AB284" s="201">
        <f>VLOOKUP($AX284,SP_1415,'2014_15'!$BG$1,FALSE)</f>
        <v>20.482160853712607</v>
      </c>
      <c r="AC284" s="201">
        <f>VLOOKUP($AX284,SP_1415,'2014_15'!$AC$1,FALSE)</f>
        <v>20.963736918561747</v>
      </c>
      <c r="AD284" s="202">
        <f t="shared" si="437"/>
        <v>-2.297186168286347E-2</v>
      </c>
      <c r="AE284" s="201"/>
      <c r="AF284" s="201">
        <f>VLOOKUP($AX284,SP_1314,'2013-14'!$AU$1,FALSE)</f>
        <v>19.974209215363508</v>
      </c>
      <c r="AG284" s="201">
        <f>VLOOKUP($AX284,SP_1314,'2013-14'!$W$1,FALSE)</f>
        <v>20.574731600488995</v>
      </c>
      <c r="AH284" s="202">
        <f t="shared" si="438"/>
        <v>-2.9187373949082995E-2</v>
      </c>
      <c r="AI284" s="201"/>
      <c r="AJ284" s="201">
        <f>VLOOKUP($AX284,SP_1213,'2012-13'!$AF$1,FALSE)</f>
        <v>20.207847600504</v>
      </c>
      <c r="AK284" s="201">
        <f>VLOOKUP($AX284,SP_1213,'2012-13'!$R$1,FALSE)</f>
        <v>20.976670155250002</v>
      </c>
      <c r="AL284" s="202">
        <f t="shared" si="439"/>
        <v>-3.6651315440243137E-2</v>
      </c>
      <c r="AM284" s="203"/>
      <c r="AN284" s="201">
        <f>VLOOKUP($AX284,SP_1112,'2011-12'!$AT$1,FALSE)</f>
        <v>22.040748846948002</v>
      </c>
      <c r="AO284" s="201">
        <f>VLOOKUP($AX284,SP_1112,'2011-12'!$AD$1,FALSE)</f>
        <v>23.010142287099999</v>
      </c>
      <c r="AP284" s="202">
        <f t="shared" si="440"/>
        <v>-4.2128963309169154E-2</v>
      </c>
      <c r="AQ284" s="188"/>
      <c r="AR284" s="201"/>
      <c r="AS284" s="200"/>
      <c r="AX284" s="188" t="s">
        <v>468</v>
      </c>
      <c r="AY284" s="306">
        <f>VLOOKUP(A284,PopulationsOtherdata!$G$4:$M$441,6,FALSE)</f>
        <v>179687</v>
      </c>
    </row>
    <row r="285" spans="1:51" x14ac:dyDescent="0.25">
      <c r="A285" s="188" t="s">
        <v>578</v>
      </c>
      <c r="B285" s="217"/>
      <c r="C285" s="188">
        <v>1</v>
      </c>
      <c r="D285" s="188" t="s">
        <v>579</v>
      </c>
      <c r="E285" s="534">
        <f t="shared" si="430"/>
        <v>-3.096343316008161</v>
      </c>
      <c r="F285" s="504">
        <f t="shared" si="431"/>
        <v>-0.24089962807445631</v>
      </c>
      <c r="G285" s="217"/>
      <c r="H285" s="201">
        <f>VLOOKUP($A285,SP_1920,'2019_20'!$K$3,FALSE)</f>
        <v>9.6512294362519242</v>
      </c>
      <c r="I285" s="201">
        <f>VLOOKUP($A285,SP_1920,'2019_20'!$C$3,FALSE)</f>
        <v>9.747592402491458</v>
      </c>
      <c r="J285" s="481">
        <f t="shared" si="432"/>
        <v>-9.8858222892971304E-3</v>
      </c>
      <c r="K285" s="415"/>
      <c r="L285" s="201">
        <f>VLOOKUP($A285,SP_201819,'2018_19'!$K$3,FALSE)</f>
        <v>9.747592402491458</v>
      </c>
      <c r="M285" s="201">
        <f>VLOOKUP($A285,SP_201819,'2018_19'!$C$3,FALSE)</f>
        <v>10.161972643946056</v>
      </c>
      <c r="N285" s="481">
        <f t="shared" si="433"/>
        <v>-4.0777539555911235E-2</v>
      </c>
      <c r="O285" s="211"/>
      <c r="P285" s="201">
        <f>VLOOKUP($A285,SP_1718,'2017_18'!$M$2,FALSE)</f>
        <v>10.161972643946056</v>
      </c>
      <c r="Q285" s="201">
        <f>VLOOKUP($A285,SP_1718,'2017_18'!$C$2,FALSE)</f>
        <v>10.986925486385978</v>
      </c>
      <c r="R285" s="481">
        <f t="shared" si="434"/>
        <v>-7.5084958340905339E-2</v>
      </c>
      <c r="S285" s="211"/>
      <c r="T285" s="201">
        <f>VLOOKUP($D285,SP_1617,'2016_17'!$P$2,FALSE)</f>
        <v>10.986925486385978</v>
      </c>
      <c r="U285" s="201">
        <f>VLOOKUP($D285,SP_1617,'2016_17'!$G$2,FALSE)</f>
        <v>11.158059786226163</v>
      </c>
      <c r="V285" s="202">
        <f t="shared" si="435"/>
        <v>-1.5337281133001146E-2</v>
      </c>
      <c r="W285" s="211"/>
      <c r="X285" s="201">
        <f>VLOOKUP($AX285,SP_1516,'2015_16'!$AW$1,FALSE)</f>
        <v>11.77552563934718</v>
      </c>
      <c r="Y285" s="201">
        <f>VLOOKUP($AX285,SP_1516,'2015_16'!$Z$1,FALSE)</f>
        <v>12.15903085500196</v>
      </c>
      <c r="Z285" s="202">
        <f t="shared" si="436"/>
        <v>-3.154077164768565E-2</v>
      </c>
      <c r="AA285" s="201"/>
      <c r="AB285" s="201">
        <f>VLOOKUP($AX285,SP_1415,'2014_15'!$BG$1,FALSE)</f>
        <v>12.05732545550595</v>
      </c>
      <c r="AC285" s="201">
        <f>VLOOKUP($AX285,SP_1415,'2014_15'!$AC$1,FALSE)</f>
        <v>12.288554034487186</v>
      </c>
      <c r="AD285" s="202">
        <f t="shared" si="437"/>
        <v>-1.8816581538585009E-2</v>
      </c>
      <c r="AE285" s="201"/>
      <c r="AF285" s="201">
        <f>VLOOKUP($AX285,SP_1314,'2013-14'!$AU$1,FALSE)</f>
        <v>11.587208371781092</v>
      </c>
      <c r="AG285" s="201">
        <f>VLOOKUP($AX285,SP_1314,'2013-14'!$W$1,FALSE)</f>
        <v>11.720415900347112</v>
      </c>
      <c r="AH285" s="202">
        <f t="shared" si="438"/>
        <v>-1.1365426764597619E-2</v>
      </c>
      <c r="AI285" s="201"/>
      <c r="AJ285" s="201">
        <f>VLOOKUP($AX285,SP_1213,'2012-13'!$AF$1,FALSE)</f>
        <v>11.481965050362112</v>
      </c>
      <c r="AK285" s="201">
        <f>VLOOKUP($AX285,SP_1213,'2012-13'!$R$1,FALSE)</f>
        <v>11.743528670779</v>
      </c>
      <c r="AL285" s="202">
        <f t="shared" si="439"/>
        <v>-2.227300053924397E-2</v>
      </c>
      <c r="AM285" s="203"/>
      <c r="AN285" s="201">
        <f>VLOOKUP($AX285,SP_1112,'2011-12'!$AT$1,FALSE)</f>
        <v>12.447189889178</v>
      </c>
      <c r="AO285" s="201">
        <f>VLOOKUP($AX285,SP_1112,'2011-12'!$AD$1,FALSE)</f>
        <v>13.027197911592998</v>
      </c>
      <c r="AP285" s="202">
        <f t="shared" si="440"/>
        <v>-4.452285336809414E-2</v>
      </c>
      <c r="AQ285" s="188"/>
      <c r="AR285" s="201"/>
      <c r="AS285" s="200"/>
      <c r="AX285" s="188" t="s">
        <v>578</v>
      </c>
      <c r="AY285" s="306">
        <f>VLOOKUP(A285,PopulationsOtherdata!$G$4:$M$441,6,FALSE)</f>
        <v>94634</v>
      </c>
    </row>
    <row r="286" spans="1:51" x14ac:dyDescent="0.25">
      <c r="A286" s="188" t="s">
        <v>708</v>
      </c>
      <c r="B286" s="217"/>
      <c r="C286" s="188">
        <v>1</v>
      </c>
      <c r="D286" s="188" t="s">
        <v>709</v>
      </c>
      <c r="E286" s="534">
        <f t="shared" si="430"/>
        <v>-0.12683749197000083</v>
      </c>
      <c r="F286" s="504">
        <f t="shared" si="431"/>
        <v>-1.1327737258862386E-2</v>
      </c>
      <c r="G286" s="217"/>
      <c r="H286" s="201">
        <f>VLOOKUP($A286,SP_1920,'2019_20'!$K$3,FALSE)</f>
        <v>13.24281448115069</v>
      </c>
      <c r="I286" s="201">
        <f>VLOOKUP($A286,SP_1920,'2019_20'!$C$3,FALSE)</f>
        <v>13.30123685240342</v>
      </c>
      <c r="J286" s="481">
        <f t="shared" si="432"/>
        <v>-4.3922510290592687E-3</v>
      </c>
      <c r="K286" s="415"/>
      <c r="L286" s="201">
        <f>VLOOKUP($A286,SP_201819,'2018_19'!$K$3,FALSE)</f>
        <v>13.30123685240342</v>
      </c>
      <c r="M286" s="201">
        <f>VLOOKUP($A286,SP_201819,'2018_19'!$C$3,FALSE)</f>
        <v>14.406809985964895</v>
      </c>
      <c r="N286" s="481">
        <f t="shared" si="433"/>
        <v>-7.6739620682060972E-2</v>
      </c>
      <c r="O286" s="211"/>
      <c r="P286" s="201">
        <f>VLOOKUP($A286,SP_1718,'2017_18'!$M$2,FALSE)</f>
        <v>14.406809985964895</v>
      </c>
      <c r="Q286" s="201">
        <f>VLOOKUP($A286,SP_1718,'2017_18'!$C$2,FALSE)</f>
        <v>14.447160187735031</v>
      </c>
      <c r="R286" s="481">
        <f t="shared" si="434"/>
        <v>-2.7929503961887647E-3</v>
      </c>
      <c r="S286" s="211"/>
      <c r="T286" s="201">
        <f>VLOOKUP($D286,SP_1617,'2016_17'!$P$2,FALSE)</f>
        <v>14.447160187735031</v>
      </c>
      <c r="U286" s="201">
        <f>VLOOKUP($D286,SP_1617,'2016_17'!$G$2,FALSE)</f>
        <v>13.526246328220259</v>
      </c>
      <c r="V286" s="202">
        <f t="shared" si="435"/>
        <v>6.8083475427579643E-2</v>
      </c>
      <c r="W286" s="211"/>
      <c r="X286" s="201">
        <f>VLOOKUP($AX286,SP_1516,'2015_16'!$AW$1,FALSE)</f>
        <v>13.864558052720609</v>
      </c>
      <c r="Y286" s="201">
        <f>VLOOKUP($AX286,SP_1516,'2015_16'!$Z$1,FALSE)</f>
        <v>13.714615726066583</v>
      </c>
      <c r="Z286" s="202">
        <f t="shared" si="436"/>
        <v>1.0933031566392248E-2</v>
      </c>
      <c r="AA286" s="201"/>
      <c r="AB286" s="201">
        <f>VLOOKUP($AX286,SP_1415,'2014_15'!$BG$1,FALSE)</f>
        <v>13.670181573047572</v>
      </c>
      <c r="AC286" s="201">
        <f>VLOOKUP($AX286,SP_1415,'2014_15'!$AC$1,FALSE)</f>
        <v>13.189124528684008</v>
      </c>
      <c r="AD286" s="202">
        <f t="shared" si="437"/>
        <v>3.6473766194060175E-2</v>
      </c>
      <c r="AE286" s="201"/>
      <c r="AF286" s="201">
        <f>VLOOKUP($AX286,SP_1314,'2013-14'!$AU$1,FALSE)</f>
        <v>12.362848637511979</v>
      </c>
      <c r="AG286" s="201">
        <f>VLOOKUP($AX286,SP_1314,'2013-14'!$W$1,FALSE)</f>
        <v>12.102330804682445</v>
      </c>
      <c r="AH286" s="202">
        <f t="shared" si="438"/>
        <v>2.1526252837902771E-2</v>
      </c>
      <c r="AI286" s="201"/>
      <c r="AJ286" s="201">
        <f>VLOOKUP($AX286,SP_1213,'2012-13'!$AF$1,FALSE)</f>
        <v>11.855050804707444</v>
      </c>
      <c r="AK286" s="201">
        <f>VLOOKUP($AX286,SP_1213,'2012-13'!$R$1,FALSE)</f>
        <v>12.139689986478</v>
      </c>
      <c r="AL286" s="202">
        <f t="shared" si="439"/>
        <v>-2.3446989345494496E-2</v>
      </c>
      <c r="AM286" s="203"/>
      <c r="AN286" s="201">
        <f>VLOOKUP($AX286,SP_1112,'2011-12'!$AT$1,FALSE)</f>
        <v>12.833473563139</v>
      </c>
      <c r="AO286" s="201">
        <f>VLOOKUP($AX286,SP_1112,'2011-12'!$AD$1,FALSE)</f>
        <v>13.283757230115999</v>
      </c>
      <c r="AP286" s="202">
        <f t="shared" si="440"/>
        <v>-3.3897312272174518E-2</v>
      </c>
      <c r="AQ286" s="188"/>
      <c r="AR286" s="201"/>
      <c r="AS286" s="200"/>
      <c r="AX286" s="188" t="s">
        <v>708</v>
      </c>
      <c r="AY286" s="306">
        <f>VLOOKUP(A286,PopulationsOtherdata!$G$4:$M$441,6,FALSE)</f>
        <v>117730</v>
      </c>
    </row>
    <row r="287" spans="1:51" x14ac:dyDescent="0.25">
      <c r="A287" s="188" t="s">
        <v>792</v>
      </c>
      <c r="B287" s="217"/>
      <c r="C287" s="188">
        <v>1</v>
      </c>
      <c r="D287" s="188" t="s">
        <v>793</v>
      </c>
      <c r="E287" s="534">
        <f t="shared" si="430"/>
        <v>-1.5233269317287768</v>
      </c>
      <c r="F287" s="504">
        <f t="shared" si="431"/>
        <v>-0.11448657962246912</v>
      </c>
      <c r="G287" s="217"/>
      <c r="H287" s="201">
        <f>VLOOKUP($A287,SP_1920,'2019_20'!$K$3,FALSE)</f>
        <v>11.713435386369994</v>
      </c>
      <c r="I287" s="201">
        <f>VLOOKUP($A287,SP_1920,'2019_20'!$C$3,FALSE)</f>
        <v>11.806880023906169</v>
      </c>
      <c r="J287" s="481">
        <f t="shared" si="432"/>
        <v>-7.914422552526279E-3</v>
      </c>
      <c r="K287" s="415"/>
      <c r="L287" s="201">
        <f>VLOOKUP($A287,SP_201819,'2018_19'!$K$3,FALSE)</f>
        <v>11.806880023906169</v>
      </c>
      <c r="M287" s="201">
        <f>VLOOKUP($A287,SP_201819,'2018_19'!$C$3,FALSE)</f>
        <v>12.530173220447692</v>
      </c>
      <c r="N287" s="481">
        <f t="shared" si="433"/>
        <v>-5.7724117920508689E-2</v>
      </c>
      <c r="O287" s="211"/>
      <c r="P287" s="201">
        <f>VLOOKUP($A287,SP_1718,'2017_18'!$M$2,FALSE)</f>
        <v>12.530173220447692</v>
      </c>
      <c r="Q287" s="201">
        <f>VLOOKUP($A287,SP_1718,'2017_18'!$C$2,FALSE)</f>
        <v>13.431951078983973</v>
      </c>
      <c r="R287" s="481">
        <f t="shared" si="434"/>
        <v>-6.7136773595552257E-2</v>
      </c>
      <c r="S287" s="211"/>
      <c r="T287" s="201">
        <f>VLOOKUP($D287,SP_1617,'2016_17'!$P$2,FALSE)</f>
        <v>13.431951078983973</v>
      </c>
      <c r="U287" s="201">
        <f>VLOOKUP($D287,SP_1617,'2016_17'!$G$2,FALSE)</f>
        <v>13.333841626972413</v>
      </c>
      <c r="V287" s="202">
        <f t="shared" si="435"/>
        <v>7.3579284017517566E-3</v>
      </c>
      <c r="W287" s="211"/>
      <c r="X287" s="201">
        <f>VLOOKUP($AX287,SP_1516,'2015_16'!$AW$1,FALSE)</f>
        <v>13.599161490176519</v>
      </c>
      <c r="Y287" s="201">
        <f>VLOOKUP($AX287,SP_1516,'2015_16'!$Z$1,FALSE)</f>
        <v>13.465773844969705</v>
      </c>
      <c r="Z287" s="202">
        <f t="shared" si="436"/>
        <v>9.9056798920353906E-3</v>
      </c>
      <c r="AA287" s="201"/>
      <c r="AB287" s="201">
        <f>VLOOKUP($AX287,SP_1415,'2014_15'!$BG$1,FALSE)</f>
        <v>13.478480882041559</v>
      </c>
      <c r="AC287" s="201">
        <f>VLOOKUP($AX287,SP_1415,'2014_15'!$AC$1,FALSE)</f>
        <v>13.491604430847421</v>
      </c>
      <c r="AD287" s="202">
        <f t="shared" si="437"/>
        <v>-9.7271965488820999E-4</v>
      </c>
      <c r="AE287" s="201"/>
      <c r="AF287" s="201">
        <f>VLOOKUP($AX287,SP_1314,'2013-14'!$AU$1,FALSE)</f>
        <v>12.92590320799869</v>
      </c>
      <c r="AG287" s="201">
        <f>VLOOKUP($AX287,SP_1314,'2013-14'!$W$1,FALSE)</f>
        <v>12.86948988322211</v>
      </c>
      <c r="AH287" s="202">
        <f t="shared" si="438"/>
        <v>4.3834934631035161E-3</v>
      </c>
      <c r="AI287" s="201"/>
      <c r="AJ287" s="201">
        <f>VLOOKUP($AX287,SP_1213,'2012-13'!$AF$1,FALSE)</f>
        <v>12.554388883232111</v>
      </c>
      <c r="AK287" s="201">
        <f>VLOOKUP($AX287,SP_1213,'2012-13'!$R$1,FALSE)</f>
        <v>12.340536262267999</v>
      </c>
      <c r="AL287" s="202">
        <f t="shared" si="439"/>
        <v>1.7329281031163823E-2</v>
      </c>
      <c r="AM287" s="203"/>
      <c r="AN287" s="201">
        <f>VLOOKUP($AX287,SP_1112,'2011-12'!$AT$1,FALSE)</f>
        <v>12.920825398702998</v>
      </c>
      <c r="AO287" s="201">
        <f>VLOOKUP($AX287,SP_1112,'2011-12'!$AD$1,FALSE)</f>
        <v>13.214276131970999</v>
      </c>
      <c r="AP287" s="202">
        <f t="shared" si="440"/>
        <v>-2.2207098621014776E-2</v>
      </c>
      <c r="AQ287" s="188"/>
      <c r="AR287" s="201"/>
      <c r="AS287" s="200"/>
      <c r="AX287" s="188" t="s">
        <v>792</v>
      </c>
      <c r="AY287" s="306">
        <f>VLOOKUP(A287,PopulationsOtherdata!$G$4:$M$441,6,FALSE)</f>
        <v>117994</v>
      </c>
    </row>
    <row r="288" spans="1:51" x14ac:dyDescent="0.25">
      <c r="A288" s="188"/>
      <c r="B288" s="217"/>
      <c r="C288" s="188"/>
      <c r="D288" s="188"/>
      <c r="E288" s="315"/>
      <c r="F288" s="214"/>
      <c r="G288" s="217"/>
      <c r="H288" s="201"/>
      <c r="I288" s="201"/>
      <c r="J288" s="481"/>
      <c r="K288" s="214"/>
      <c r="L288" s="201"/>
      <c r="M288" s="201"/>
      <c r="N288" s="481"/>
      <c r="O288" s="211"/>
      <c r="P288" s="201"/>
      <c r="Q288" s="201"/>
      <c r="R288" s="481"/>
      <c r="S288" s="211"/>
      <c r="T288" s="201"/>
      <c r="U288" s="201"/>
      <c r="V288" s="202"/>
      <c r="W288" s="211"/>
      <c r="X288" s="201"/>
      <c r="Y288" s="201"/>
      <c r="Z288" s="202"/>
      <c r="AA288" s="201"/>
      <c r="AB288" s="201"/>
      <c r="AC288" s="201"/>
      <c r="AD288" s="202"/>
      <c r="AE288" s="201"/>
      <c r="AF288" s="201"/>
      <c r="AG288" s="201"/>
      <c r="AH288" s="202"/>
      <c r="AI288" s="201"/>
      <c r="AJ288" s="201"/>
      <c r="AK288" s="201"/>
      <c r="AL288" s="202"/>
      <c r="AM288" s="203"/>
      <c r="AN288" s="201"/>
      <c r="AO288" s="201"/>
      <c r="AP288" s="202"/>
      <c r="AQ288" s="188"/>
      <c r="AR288" s="201"/>
      <c r="AS288" s="200"/>
      <c r="AX288" s="188"/>
      <c r="AY288" s="188"/>
    </row>
    <row r="289" spans="1:51" x14ac:dyDescent="0.25">
      <c r="A289" s="188"/>
      <c r="B289" s="217">
        <v>1</v>
      </c>
      <c r="C289" s="188"/>
      <c r="D289" s="188" t="s">
        <v>966</v>
      </c>
      <c r="E289" s="315"/>
      <c r="F289" s="214"/>
      <c r="G289" s="217"/>
      <c r="H289" s="201"/>
      <c r="I289" s="201"/>
      <c r="J289" s="481"/>
      <c r="K289" s="214"/>
      <c r="L289" s="201"/>
      <c r="M289" s="201"/>
      <c r="N289" s="481"/>
      <c r="O289" s="211"/>
      <c r="P289" s="201"/>
      <c r="Q289" s="201"/>
      <c r="R289" s="481"/>
      <c r="S289" s="211"/>
      <c r="T289" s="201"/>
      <c r="U289" s="201"/>
      <c r="V289" s="202"/>
      <c r="W289" s="211"/>
      <c r="X289" s="201"/>
      <c r="Y289" s="201"/>
      <c r="Z289" s="202"/>
      <c r="AA289" s="201"/>
      <c r="AB289" s="201"/>
      <c r="AC289" s="201"/>
      <c r="AD289" s="202"/>
      <c r="AE289" s="201"/>
      <c r="AF289" s="201"/>
      <c r="AG289" s="201"/>
      <c r="AH289" s="202"/>
      <c r="AI289" s="201"/>
      <c r="AJ289" s="201"/>
      <c r="AK289" s="201"/>
      <c r="AL289" s="202"/>
      <c r="AM289" s="203"/>
      <c r="AN289" s="201"/>
      <c r="AO289" s="201"/>
      <c r="AP289" s="202"/>
      <c r="AQ289" s="188"/>
      <c r="AR289" s="201"/>
      <c r="AS289" s="200"/>
      <c r="AX289" s="188"/>
      <c r="AY289" s="306">
        <f t="shared" ref="AY289" si="441">+AY177</f>
        <v>1141136</v>
      </c>
    </row>
    <row r="290" spans="1:51" x14ac:dyDescent="0.25">
      <c r="A290" s="188" t="s">
        <v>134</v>
      </c>
      <c r="B290" s="217"/>
      <c r="C290" s="188">
        <v>1</v>
      </c>
      <c r="D290" s="188" t="s">
        <v>135</v>
      </c>
      <c r="E290" s="534">
        <f t="shared" ref="E290:E299" si="442">+AN290-AO290+AJ290-AK290+AF290-AG290+AB290-AC290+X290-Y290+T290-U290+P290-Q290+L290-M290+H290-I290</f>
        <v>-2.7930485318726044</v>
      </c>
      <c r="F290" s="504">
        <f t="shared" ref="F290:F299" si="443">((100*(1+AP290)*(1+AL290)*(1+AH290)*(1+AD290)*(1+Z290)*(1+V290)*(1+R290)*(1+N290)*(1+J290)-100)/100)</f>
        <v>-0.25839701136879112</v>
      </c>
      <c r="G290" s="217"/>
      <c r="H290" s="201">
        <f>VLOOKUP($A290,SP_1920,'2019_20'!$K$3,FALSE)</f>
        <v>7.8366896633461076</v>
      </c>
      <c r="I290" s="201">
        <f>VLOOKUP($A290,SP_1920,'2019_20'!$C$3,FALSE)</f>
        <v>7.8904462446974319</v>
      </c>
      <c r="J290" s="481">
        <f t="shared" ref="J290:J299" si="444">+H290/I290-1</f>
        <v>-6.8128696000495648E-3</v>
      </c>
      <c r="K290" s="415"/>
      <c r="L290" s="201">
        <f>VLOOKUP($A290,SP_201819,'2018_19'!$K$3,FALSE)</f>
        <v>7.8904462446974319</v>
      </c>
      <c r="M290" s="201">
        <f>VLOOKUP($A290,SP_201819,'2018_19'!$C$3,FALSE)</f>
        <v>8.1383677272003467</v>
      </c>
      <c r="N290" s="481">
        <f t="shared" ref="N290:N299" si="445">+L290/M290-1</f>
        <v>-3.0463293231921984E-2</v>
      </c>
      <c r="O290" s="211"/>
      <c r="P290" s="201">
        <f>VLOOKUP($A290,SP_1718,'2017_18'!$M$2,FALSE)</f>
        <v>8.1383677272003467</v>
      </c>
      <c r="Q290" s="201">
        <f>VLOOKUP($A290,SP_1718,'2017_18'!$C$2,FALSE)</f>
        <v>8.9162224311282188</v>
      </c>
      <c r="R290" s="481">
        <f t="shared" ref="R290:R299" si="446">+P290/Q290-1</f>
        <v>-8.7240387948626541E-2</v>
      </c>
      <c r="S290" s="211"/>
      <c r="T290" s="201">
        <f>VLOOKUP($D290,SP_1617,'2016_17'!$P$2,FALSE)</f>
        <v>8.9162224311282188</v>
      </c>
      <c r="U290" s="201">
        <f>VLOOKUP($D290,SP_1617,'2016_17'!$G$2,FALSE)</f>
        <v>9.0493937941907205</v>
      </c>
      <c r="V290" s="202">
        <f t="shared" ref="V290:V351" si="447">+T290/U290-1</f>
        <v>-1.4716053482830116E-2</v>
      </c>
      <c r="W290" s="211"/>
      <c r="X290" s="201">
        <f>VLOOKUP($AX290,SP_1516,'2015_16'!$AW$1,FALSE)</f>
        <v>9.564156028353322</v>
      </c>
      <c r="Y290" s="201">
        <f>VLOOKUP($AX290,SP_1516,'2015_16'!$Z$1,FALSE)</f>
        <v>10.205592911914339</v>
      </c>
      <c r="Z290" s="202">
        <f t="shared" ref="Z290:Z351" si="448">+X290/Y290-1</f>
        <v>-6.2851505943587349E-2</v>
      </c>
      <c r="AA290" s="201"/>
      <c r="AB290" s="201">
        <f>VLOOKUP($AX290,SP_1415,'2014_15'!$BG$1,FALSE)</f>
        <v>10.215280880096627</v>
      </c>
      <c r="AC290" s="201">
        <f>VLOOKUP($AX290,SP_1415,'2014_15'!$AC$1,FALSE)</f>
        <v>10.56480669773371</v>
      </c>
      <c r="AD290" s="202">
        <f t="shared" ref="AD290:AD351" si="449">+AB290/AC290-1</f>
        <v>-3.308397660622231E-2</v>
      </c>
      <c r="AE290" s="201"/>
      <c r="AF290" s="201">
        <f>VLOOKUP($AX290,SP_1314,'2013-14'!$AU$1,FALSE)</f>
        <v>9.8016707375211105</v>
      </c>
      <c r="AG290" s="201">
        <f>VLOOKUP($AX290,SP_1314,'2013-14'!$W$1,FALSE)</f>
        <v>9.8471910577286685</v>
      </c>
      <c r="AH290" s="202">
        <f t="shared" ref="AH290:AH351" si="450">+AF290/AG290-1</f>
        <v>-4.6226705606398077E-3</v>
      </c>
      <c r="AI290" s="201"/>
      <c r="AJ290" s="201">
        <f>VLOOKUP($AX290,SP_1213,'2012-13'!$AF$1,FALSE)</f>
        <v>9.6581510576956671</v>
      </c>
      <c r="AK290" s="201">
        <f>VLOOKUP($AX290,SP_1213,'2012-13'!$R$1,FALSE)</f>
        <v>9.8227970350499998</v>
      </c>
      <c r="AL290" s="202">
        <f t="shared" ref="AL290:AL351" si="451">+AJ290/AK290-1</f>
        <v>-1.6761618586522586E-2</v>
      </c>
      <c r="AM290" s="203"/>
      <c r="AN290" s="201">
        <f>VLOOKUP($AX290,SP_1112,'2011-12'!$AT$1,FALSE)</f>
        <v>10.656839518118998</v>
      </c>
      <c r="AO290" s="201">
        <f>VLOOKUP($AX290,SP_1112,'2011-12'!$AD$1,FALSE)</f>
        <v>11.036054920386999</v>
      </c>
      <c r="AP290" s="202">
        <f t="shared" ref="AP290:AP351" si="452">+AN290/AO290-1</f>
        <v>-3.4361500101587228E-2</v>
      </c>
      <c r="AQ290" s="188"/>
      <c r="AR290" s="201"/>
      <c r="AS290" s="200"/>
      <c r="AX290" s="188" t="s">
        <v>134</v>
      </c>
      <c r="AY290" s="306">
        <f>VLOOKUP(A290,PopulationsOtherdata!$G$4:$M$441,6,FALSE)</f>
        <v>95172</v>
      </c>
    </row>
    <row r="291" spans="1:51" x14ac:dyDescent="0.25">
      <c r="A291" s="188" t="s">
        <v>214</v>
      </c>
      <c r="B291" s="217"/>
      <c r="C291" s="188">
        <v>1</v>
      </c>
      <c r="D291" s="188" t="s">
        <v>215</v>
      </c>
      <c r="E291" s="534">
        <f t="shared" si="442"/>
        <v>-3.0574456110242956</v>
      </c>
      <c r="F291" s="504">
        <f t="shared" si="443"/>
        <v>-0.16243212456274009</v>
      </c>
      <c r="G291" s="217"/>
      <c r="H291" s="201">
        <f>VLOOKUP($A291,SP_1920,'2019_20'!$K$3,FALSE)</f>
        <v>15.760083649980412</v>
      </c>
      <c r="I291" s="201">
        <f>VLOOKUP($A291,SP_1920,'2019_20'!$C$3,FALSE)</f>
        <v>16.320248166819479</v>
      </c>
      <c r="J291" s="481">
        <f t="shared" si="444"/>
        <v>-3.4323284248699792E-2</v>
      </c>
      <c r="K291" s="415"/>
      <c r="L291" s="201">
        <f>VLOOKUP($A291,SP_201819,'2018_19'!$K$3,FALSE)</f>
        <v>16.320248166819479</v>
      </c>
      <c r="M291" s="201">
        <f>VLOOKUP($A291,SP_201819,'2018_19'!$C$3,FALSE)</f>
        <v>16.779331640401359</v>
      </c>
      <c r="N291" s="481">
        <f t="shared" si="445"/>
        <v>-2.7360057207314381E-2</v>
      </c>
      <c r="O291" s="211"/>
      <c r="P291" s="201">
        <f>VLOOKUP($A291,SP_1718,'2017_18'!$M$2,FALSE)</f>
        <v>16.779331640401359</v>
      </c>
      <c r="Q291" s="201">
        <f>VLOOKUP($A291,SP_1718,'2017_18'!$C$2,FALSE)</f>
        <v>17.573188100724341</v>
      </c>
      <c r="R291" s="481">
        <f t="shared" si="446"/>
        <v>-4.5174299379988958E-2</v>
      </c>
      <c r="S291" s="211"/>
      <c r="T291" s="201">
        <f>VLOOKUP($D291,SP_1617,'2016_17'!$P$2,FALSE)</f>
        <v>17.573188100724341</v>
      </c>
      <c r="U291" s="201">
        <f>VLOOKUP($D291,SP_1617,'2016_17'!$G$2,FALSE)</f>
        <v>17.253812231045007</v>
      </c>
      <c r="V291" s="202">
        <f t="shared" si="447"/>
        <v>1.8510452380180453E-2</v>
      </c>
      <c r="W291" s="211"/>
      <c r="X291" s="201">
        <f>VLOOKUP($AX291,SP_1516,'2015_16'!$AW$1,FALSE)</f>
        <v>17.826918161963015</v>
      </c>
      <c r="Y291" s="201">
        <f>VLOOKUP($AX291,SP_1516,'2015_16'!$Z$1,FALSE)</f>
        <v>18.284231248369831</v>
      </c>
      <c r="Z291" s="202">
        <f t="shared" si="448"/>
        <v>-2.5011337922538512E-2</v>
      </c>
      <c r="AA291" s="201"/>
      <c r="AB291" s="201">
        <f>VLOOKUP($AX291,SP_1415,'2014_15'!$BG$1,FALSE)</f>
        <v>18.181890169568529</v>
      </c>
      <c r="AC291" s="201">
        <f>VLOOKUP($AX291,SP_1415,'2014_15'!$AC$1,FALSE)</f>
        <v>18.273362385663951</v>
      </c>
      <c r="AD291" s="202">
        <f t="shared" si="449"/>
        <v>-5.0057681867670123E-3</v>
      </c>
      <c r="AE291" s="201"/>
      <c r="AF291" s="201">
        <f>VLOOKUP($AX291,SP_1314,'2013-14'!$AU$1,FALSE)</f>
        <v>17.195219985673539</v>
      </c>
      <c r="AG291" s="201">
        <f>VLOOKUP($AX291,SP_1314,'2013-14'!$W$1,FALSE)</f>
        <v>17.291177516714889</v>
      </c>
      <c r="AH291" s="202">
        <f t="shared" si="450"/>
        <v>-5.5495081782944711E-3</v>
      </c>
      <c r="AI291" s="201"/>
      <c r="AJ291" s="201">
        <f>VLOOKUP($AX291,SP_1213,'2012-13'!$AF$1,FALSE)</f>
        <v>16.847460836692889</v>
      </c>
      <c r="AK291" s="201">
        <f>VLOOKUP($AX291,SP_1213,'2012-13'!$R$1,FALSE)</f>
        <v>17.058817895665999</v>
      </c>
      <c r="AL291" s="202">
        <f t="shared" si="451"/>
        <v>-1.2389900652307717E-2</v>
      </c>
      <c r="AM291" s="203"/>
      <c r="AN291" s="201">
        <f>VLOOKUP($AX291,SP_1112,'2011-12'!$AT$1,FALSE)</f>
        <v>18.114349128560001</v>
      </c>
      <c r="AO291" s="201">
        <f>VLOOKUP($AX291,SP_1112,'2011-12'!$AD$1,FALSE)</f>
        <v>18.821966266003002</v>
      </c>
      <c r="AP291" s="202">
        <f t="shared" si="452"/>
        <v>-3.7595282418560472E-2</v>
      </c>
      <c r="AQ291" s="188"/>
      <c r="AR291" s="201"/>
      <c r="AS291" s="200"/>
      <c r="AX291" s="188" t="s">
        <v>214</v>
      </c>
      <c r="AY291" s="306">
        <f>VLOOKUP(A291,PopulationsOtherdata!$G$4:$M$441,6,FALSE)</f>
        <v>146981</v>
      </c>
    </row>
    <row r="292" spans="1:51" x14ac:dyDescent="0.25">
      <c r="A292" s="188" t="s">
        <v>258</v>
      </c>
      <c r="B292" s="217"/>
      <c r="C292" s="188">
        <v>1</v>
      </c>
      <c r="D292" s="188" t="s">
        <v>259</v>
      </c>
      <c r="E292" s="534">
        <f t="shared" si="442"/>
        <v>-2.4096834087459289</v>
      </c>
      <c r="F292" s="504">
        <f t="shared" si="443"/>
        <v>-0.14050257909447039</v>
      </c>
      <c r="G292" s="217"/>
      <c r="H292" s="201">
        <f>VLOOKUP($A292,SP_1920,'2019_20'!$K$3,FALSE)</f>
        <v>14.847794782218603</v>
      </c>
      <c r="I292" s="201">
        <f>VLOOKUP($A292,SP_1920,'2019_20'!$C$3,FALSE)</f>
        <v>15.093877089092494</v>
      </c>
      <c r="J292" s="481">
        <f t="shared" si="444"/>
        <v>-1.6303452414603292E-2</v>
      </c>
      <c r="K292" s="415"/>
      <c r="L292" s="201">
        <f>VLOOKUP($A292,SP_201819,'2018_19'!$K$3,FALSE)</f>
        <v>15.093877089092494</v>
      </c>
      <c r="M292" s="201">
        <f>VLOOKUP($A292,SP_201819,'2018_19'!$C$3,FALSE)</f>
        <v>15.912464245924168</v>
      </c>
      <c r="N292" s="481">
        <f t="shared" si="445"/>
        <v>-5.1443141940843429E-2</v>
      </c>
      <c r="O292" s="211"/>
      <c r="P292" s="201">
        <f>VLOOKUP($A292,SP_1718,'2017_18'!$M$2,FALSE)</f>
        <v>15.912464245924168</v>
      </c>
      <c r="Q292" s="201">
        <f>VLOOKUP($A292,SP_1718,'2017_18'!$C$2,FALSE)</f>
        <v>16.292476915777559</v>
      </c>
      <c r="R292" s="481">
        <f t="shared" si="446"/>
        <v>-2.3324425857273345E-2</v>
      </c>
      <c r="S292" s="211"/>
      <c r="T292" s="201">
        <f>VLOOKUP($D292,SP_1617,'2016_17'!$P$2,FALSE)</f>
        <v>16.292476915777559</v>
      </c>
      <c r="U292" s="201">
        <f>VLOOKUP($D292,SP_1617,'2016_17'!$G$2,FALSE)</f>
        <v>16.220249028189397</v>
      </c>
      <c r="V292" s="202">
        <f t="shared" si="447"/>
        <v>4.4529456645601151E-3</v>
      </c>
      <c r="W292" s="211"/>
      <c r="X292" s="201">
        <f>VLOOKUP($AX292,SP_1516,'2015_16'!$AW$1,FALSE)</f>
        <v>16.553536680970932</v>
      </c>
      <c r="Y292" s="201">
        <f>VLOOKUP($AX292,SP_1516,'2015_16'!$Z$1,FALSE)</f>
        <v>16.734373556945499</v>
      </c>
      <c r="Z292" s="202">
        <f t="shared" si="448"/>
        <v>-1.0806312848174238E-2</v>
      </c>
      <c r="AA292" s="201"/>
      <c r="AB292" s="201">
        <f>VLOOKUP($AX292,SP_1415,'2014_15'!$BG$1,FALSE)</f>
        <v>16.705804824614393</v>
      </c>
      <c r="AC292" s="201">
        <f>VLOOKUP($AX292,SP_1415,'2014_15'!$AC$1,FALSE)</f>
        <v>16.581368497910546</v>
      </c>
      <c r="AD292" s="202">
        <f t="shared" si="449"/>
        <v>7.5045872552392812E-3</v>
      </c>
      <c r="AE292" s="201"/>
      <c r="AF292" s="201">
        <f>VLOOKUP($AX292,SP_1314,'2013-14'!$AU$1,FALSE)</f>
        <v>15.876429797821586</v>
      </c>
      <c r="AG292" s="201">
        <f>VLOOKUP($AX292,SP_1314,'2013-14'!$W$1,FALSE)</f>
        <v>16.003695999511223</v>
      </c>
      <c r="AH292" s="202">
        <f t="shared" si="450"/>
        <v>-7.9523006244009986E-3</v>
      </c>
      <c r="AI292" s="201"/>
      <c r="AJ292" s="201">
        <f>VLOOKUP($AX292,SP_1213,'2012-13'!$AF$1,FALSE)</f>
        <v>15.622519999543224</v>
      </c>
      <c r="AK292" s="201">
        <f>VLOOKUP($AX292,SP_1213,'2012-13'!$R$1,FALSE)</f>
        <v>15.919669044249002</v>
      </c>
      <c r="AL292" s="202">
        <f t="shared" si="451"/>
        <v>-1.8665529030776118E-2</v>
      </c>
      <c r="AM292" s="203"/>
      <c r="AN292" s="201">
        <f>VLOOKUP($AX292,SP_1112,'2011-12'!$AT$1,FALSE)</f>
        <v>16.695500937068999</v>
      </c>
      <c r="AO292" s="201">
        <f>VLOOKUP($AX292,SP_1112,'2011-12'!$AD$1,FALSE)</f>
        <v>17.251914304178001</v>
      </c>
      <c r="AP292" s="202">
        <f t="shared" si="452"/>
        <v>-3.2252268200419487E-2</v>
      </c>
      <c r="AQ292" s="188"/>
      <c r="AR292" s="201"/>
      <c r="AS292" s="200"/>
      <c r="AX292" s="188" t="s">
        <v>258</v>
      </c>
      <c r="AY292" s="306">
        <f>VLOOKUP(A292,PopulationsOtherdata!$G$4:$M$441,6,FALSE)</f>
        <v>140450</v>
      </c>
    </row>
    <row r="293" spans="1:51" x14ac:dyDescent="0.25">
      <c r="A293" s="188" t="s">
        <v>362</v>
      </c>
      <c r="B293" s="217"/>
      <c r="C293" s="188">
        <v>1</v>
      </c>
      <c r="D293" s="188" t="s">
        <v>363</v>
      </c>
      <c r="E293" s="534">
        <f t="shared" si="442"/>
        <v>-3.5352787279436946</v>
      </c>
      <c r="F293" s="504">
        <f t="shared" si="443"/>
        <v>-0.23861016240635735</v>
      </c>
      <c r="G293" s="217"/>
      <c r="H293" s="201">
        <f>VLOOKUP($A293,SP_1920,'2019_20'!$K$3,FALSE)</f>
        <v>11.295174644244968</v>
      </c>
      <c r="I293" s="201">
        <f>VLOOKUP($A293,SP_1920,'2019_20'!$C$3,FALSE)</f>
        <v>11.392800653461615</v>
      </c>
      <c r="J293" s="481">
        <f t="shared" si="444"/>
        <v>-8.5690965888167714E-3</v>
      </c>
      <c r="K293" s="415"/>
      <c r="L293" s="201">
        <f>VLOOKUP($A293,SP_201819,'2018_19'!$K$3,FALSE)</f>
        <v>11.392800653461615</v>
      </c>
      <c r="M293" s="201">
        <f>VLOOKUP($A293,SP_201819,'2018_19'!$C$3,FALSE)</f>
        <v>11.921961450100056</v>
      </c>
      <c r="N293" s="481">
        <f t="shared" si="445"/>
        <v>-4.4385380614865189E-2</v>
      </c>
      <c r="O293" s="211"/>
      <c r="P293" s="201">
        <f>VLOOKUP($A293,SP_1718,'2017_18'!$M$2,FALSE)</f>
        <v>11.921961450100056</v>
      </c>
      <c r="Q293" s="201">
        <f>VLOOKUP($A293,SP_1718,'2017_18'!$C$2,FALSE)</f>
        <v>12.55385387336403</v>
      </c>
      <c r="R293" s="481">
        <f t="shared" si="446"/>
        <v>-5.0334537078265851E-2</v>
      </c>
      <c r="S293" s="211"/>
      <c r="T293" s="201">
        <f>VLOOKUP($D293,SP_1617,'2016_17'!$P$2,FALSE)</f>
        <v>12.55385387336403</v>
      </c>
      <c r="U293" s="201">
        <f>VLOOKUP($D293,SP_1617,'2016_17'!$G$2,FALSE)</f>
        <v>12.594663426098252</v>
      </c>
      <c r="V293" s="202">
        <f t="shared" si="447"/>
        <v>-3.2402257490785624E-3</v>
      </c>
      <c r="W293" s="211"/>
      <c r="X293" s="201">
        <f>VLOOKUP($AX293,SP_1516,'2015_16'!$AW$1,FALSE)</f>
        <v>13.001086112948986</v>
      </c>
      <c r="Y293" s="201">
        <f>VLOOKUP($AX293,SP_1516,'2015_16'!$Z$1,FALSE)</f>
        <v>13.246767371874069</v>
      </c>
      <c r="Z293" s="202">
        <f t="shared" si="448"/>
        <v>-1.8546506632759363E-2</v>
      </c>
      <c r="AA293" s="201"/>
      <c r="AB293" s="201">
        <f>VLOOKUP($AX293,SP_1415,'2014_15'!$BG$1,FALSE)</f>
        <v>13.173696197166121</v>
      </c>
      <c r="AC293" s="201">
        <f>VLOOKUP($AX293,SP_1415,'2014_15'!$AC$1,FALSE)</f>
        <v>13.529166108495245</v>
      </c>
      <c r="AD293" s="202">
        <f t="shared" si="449"/>
        <v>-2.6274340079682879E-2</v>
      </c>
      <c r="AE293" s="201"/>
      <c r="AF293" s="201">
        <f>VLOOKUP($AX293,SP_1314,'2013-14'!$AU$1,FALSE)</f>
        <v>12.833320351904796</v>
      </c>
      <c r="AG293" s="201">
        <f>VLOOKUP($AX293,SP_1314,'2013-14'!$W$1,FALSE)</f>
        <v>13.05416223125</v>
      </c>
      <c r="AH293" s="202">
        <f t="shared" si="450"/>
        <v>-1.6917353671041191E-2</v>
      </c>
      <c r="AI293" s="201"/>
      <c r="AJ293" s="201">
        <f>VLOOKUP($AX293,SP_1213,'2012-13'!$AF$1,FALSE)</f>
        <v>12.816418231263</v>
      </c>
      <c r="AK293" s="201">
        <f>VLOOKUP($AX293,SP_1213,'2012-13'!$R$1,FALSE)</f>
        <v>13.380471390856</v>
      </c>
      <c r="AL293" s="202">
        <f t="shared" si="451"/>
        <v>-4.2154954270031464E-2</v>
      </c>
      <c r="AM293" s="203"/>
      <c r="AN293" s="201">
        <f>VLOOKUP($AX293,SP_1112,'2011-12'!$AT$1,FALSE)</f>
        <v>14.171001953220999</v>
      </c>
      <c r="AO293" s="201">
        <f>VLOOKUP($AX293,SP_1112,'2011-12'!$AD$1,FALSE)</f>
        <v>15.020745690118998</v>
      </c>
      <c r="AP293" s="202">
        <f t="shared" si="452"/>
        <v>-5.6571341691576627E-2</v>
      </c>
      <c r="AQ293" s="188"/>
      <c r="AR293" s="201"/>
      <c r="AS293" s="200"/>
      <c r="AX293" s="188" t="s">
        <v>362</v>
      </c>
      <c r="AY293" s="306">
        <f>VLOOKUP(A293,PopulationsOtherdata!$G$4:$M$441,6,FALSE)</f>
        <v>102556</v>
      </c>
    </row>
    <row r="294" spans="1:51" x14ac:dyDescent="0.25">
      <c r="A294" s="188" t="s">
        <v>488</v>
      </c>
      <c r="B294" s="217"/>
      <c r="C294" s="188">
        <v>1</v>
      </c>
      <c r="D294" s="188" t="s">
        <v>489</v>
      </c>
      <c r="E294" s="534">
        <f t="shared" si="442"/>
        <v>-3.7301732928729177</v>
      </c>
      <c r="F294" s="504">
        <f t="shared" si="443"/>
        <v>-0.20750288960695229</v>
      </c>
      <c r="G294" s="217"/>
      <c r="H294" s="201">
        <f>VLOOKUP($A294,SP_1920,'2019_20'!$K$3,FALSE)</f>
        <v>14.29809009382449</v>
      </c>
      <c r="I294" s="201">
        <f>VLOOKUP($A294,SP_1920,'2019_20'!$C$3,FALSE)</f>
        <v>14.991823616699159</v>
      </c>
      <c r="J294" s="481">
        <f t="shared" si="444"/>
        <v>-4.627412519060925E-2</v>
      </c>
      <c r="K294" s="415"/>
      <c r="L294" s="201">
        <f>VLOOKUP($A294,SP_201819,'2018_19'!$K$3,FALSE)</f>
        <v>14.991823616699159</v>
      </c>
      <c r="M294" s="201">
        <f>VLOOKUP($A294,SP_201819,'2018_19'!$C$3,FALSE)</f>
        <v>15.184481863315076</v>
      </c>
      <c r="N294" s="481">
        <f t="shared" si="445"/>
        <v>-1.2687838040846722E-2</v>
      </c>
      <c r="O294" s="211"/>
      <c r="P294" s="201">
        <f>VLOOKUP($A294,SP_1718,'2017_18'!$M$2,FALSE)</f>
        <v>15.184481863315076</v>
      </c>
      <c r="Q294" s="201">
        <f>VLOOKUP($A294,SP_1718,'2017_18'!$C$2,FALSE)</f>
        <v>16.356271402611629</v>
      </c>
      <c r="R294" s="481">
        <f t="shared" si="446"/>
        <v>-7.1641605256651086E-2</v>
      </c>
      <c r="S294" s="211"/>
      <c r="T294" s="201">
        <f>VLOOKUP($D294,SP_1617,'2016_17'!$P$2,FALSE)</f>
        <v>16.356271402611629</v>
      </c>
      <c r="U294" s="201">
        <f>VLOOKUP($D294,SP_1617,'2016_17'!$G$2,FALSE)</f>
        <v>16.616855661986023</v>
      </c>
      <c r="V294" s="202">
        <f t="shared" si="447"/>
        <v>-1.5681923504368256E-2</v>
      </c>
      <c r="W294" s="211"/>
      <c r="X294" s="201">
        <f>VLOOKUP($AX294,SP_1516,'2015_16'!$AW$1,FALSE)</f>
        <v>17.153810046645312</v>
      </c>
      <c r="Y294" s="201">
        <f>VLOOKUP($AX294,SP_1516,'2015_16'!$Z$1,FALSE)</f>
        <v>17.503467382085862</v>
      </c>
      <c r="Z294" s="202">
        <f t="shared" si="448"/>
        <v>-1.997646110955198E-2</v>
      </c>
      <c r="AA294" s="201"/>
      <c r="AB294" s="201">
        <f>VLOOKUP($AX294,SP_1415,'2014_15'!$BG$1,FALSE)</f>
        <v>17.444110409282626</v>
      </c>
      <c r="AC294" s="201">
        <f>VLOOKUP($AX294,SP_1415,'2014_15'!$AC$1,FALSE)</f>
        <v>17.642879864296702</v>
      </c>
      <c r="AD294" s="202">
        <f t="shared" si="449"/>
        <v>-1.1266270390262068E-2</v>
      </c>
      <c r="AE294" s="201"/>
      <c r="AF294" s="201">
        <f>VLOOKUP($AX294,SP_1314,'2013-14'!$AU$1,FALSE)</f>
        <v>16.510882029641241</v>
      </c>
      <c r="AG294" s="201">
        <f>VLOOKUP($AX294,SP_1314,'2013-14'!$W$1,FALSE)</f>
        <v>16.695739681575667</v>
      </c>
      <c r="AH294" s="202">
        <f t="shared" si="450"/>
        <v>-1.1072145077730355E-2</v>
      </c>
      <c r="AI294" s="201"/>
      <c r="AJ294" s="201">
        <f>VLOOKUP($AX294,SP_1213,'2012-13'!$AF$1,FALSE)</f>
        <v>16.268586681554666</v>
      </c>
      <c r="AK294" s="201">
        <f>VLOOKUP($AX294,SP_1213,'2012-13'!$R$1,FALSE)</f>
        <v>16.569054419964999</v>
      </c>
      <c r="AL294" s="202">
        <f t="shared" si="451"/>
        <v>-1.8134271926120493E-2</v>
      </c>
      <c r="AM294" s="203"/>
      <c r="AN294" s="201">
        <f>VLOOKUP($AX294,SP_1112,'2011-12'!$AT$1,FALSE)</f>
        <v>17.516141340883003</v>
      </c>
      <c r="AO294" s="201">
        <f>VLOOKUP($AX294,SP_1112,'2011-12'!$AD$1,FALSE)</f>
        <v>17.893796884795002</v>
      </c>
      <c r="AP294" s="202">
        <f t="shared" si="452"/>
        <v>-2.1105388998402308E-2</v>
      </c>
      <c r="AQ294" s="188"/>
      <c r="AR294" s="201"/>
      <c r="AS294" s="200"/>
      <c r="AX294" s="188" t="s">
        <v>488</v>
      </c>
      <c r="AY294" s="306">
        <f>VLOOKUP(A294,PopulationsOtherdata!$G$4:$M$441,6,FALSE)</f>
        <v>129778</v>
      </c>
    </row>
    <row r="295" spans="1:51" x14ac:dyDescent="0.25">
      <c r="A295" s="188" t="s">
        <v>652</v>
      </c>
      <c r="B295" s="217"/>
      <c r="C295" s="188">
        <v>1</v>
      </c>
      <c r="D295" s="188" t="s">
        <v>653</v>
      </c>
      <c r="E295" s="534">
        <f t="shared" si="442"/>
        <v>-2.8647426850768465</v>
      </c>
      <c r="F295" s="504">
        <f t="shared" si="443"/>
        <v>-0.15938641369062395</v>
      </c>
      <c r="G295" s="217"/>
      <c r="H295" s="201">
        <f>VLOOKUP($A295,SP_1920,'2019_20'!$K$3,FALSE)</f>
        <v>15.174029457252884</v>
      </c>
      <c r="I295" s="201">
        <f>VLOOKUP($A295,SP_1920,'2019_20'!$C$3,FALSE)</f>
        <v>15.620025986231759</v>
      </c>
      <c r="J295" s="481">
        <f t="shared" si="444"/>
        <v>-2.85528672853681E-2</v>
      </c>
      <c r="K295" s="415"/>
      <c r="L295" s="201">
        <f>VLOOKUP($A295,SP_201819,'2018_19'!$K$3,FALSE)</f>
        <v>15.620025986231759</v>
      </c>
      <c r="M295" s="201">
        <f>VLOOKUP($A295,SP_201819,'2018_19'!$C$3,FALSE)</f>
        <v>16.075286977030036</v>
      </c>
      <c r="N295" s="481">
        <f t="shared" si="445"/>
        <v>-2.8320551381060821E-2</v>
      </c>
      <c r="O295" s="211"/>
      <c r="P295" s="201">
        <f>VLOOKUP($A295,SP_1718,'2017_18'!$M$2,FALSE)</f>
        <v>16.075286977030036</v>
      </c>
      <c r="Q295" s="201">
        <f>VLOOKUP($A295,SP_1718,'2017_18'!$C$2,FALSE)</f>
        <v>17.242395431337783</v>
      </c>
      <c r="R295" s="481">
        <f t="shared" si="446"/>
        <v>-6.7688301138631002E-2</v>
      </c>
      <c r="S295" s="211"/>
      <c r="T295" s="201">
        <f>VLOOKUP($D295,SP_1617,'2016_17'!$P$2,FALSE)</f>
        <v>17.242395431337783</v>
      </c>
      <c r="U295" s="201">
        <f>VLOOKUP($D295,SP_1617,'2016_17'!$G$2,FALSE)</f>
        <v>17.381089869328449</v>
      </c>
      <c r="V295" s="202">
        <f t="shared" si="447"/>
        <v>-7.9796168728988315E-3</v>
      </c>
      <c r="W295" s="211"/>
      <c r="X295" s="201">
        <f>VLOOKUP($AX295,SP_1516,'2015_16'!$AW$1,FALSE)</f>
        <v>17.798203971981103</v>
      </c>
      <c r="Y295" s="201">
        <f>VLOOKUP($AX295,SP_1516,'2015_16'!$Z$1,FALSE)</f>
        <v>17.778564367701083</v>
      </c>
      <c r="Z295" s="202">
        <f t="shared" si="448"/>
        <v>1.1046788634800908E-3</v>
      </c>
      <c r="AA295" s="201"/>
      <c r="AB295" s="201">
        <f>VLOOKUP($AX295,SP_1415,'2014_15'!$BG$1,FALSE)</f>
        <v>17.755103319298968</v>
      </c>
      <c r="AC295" s="201">
        <f>VLOOKUP($AX295,SP_1415,'2014_15'!$AC$1,FALSE)</f>
        <v>17.52609397140187</v>
      </c>
      <c r="AD295" s="202">
        <f t="shared" si="449"/>
        <v>1.3066764806281661E-2</v>
      </c>
      <c r="AE295" s="201"/>
      <c r="AF295" s="201">
        <f>VLOOKUP($AX295,SP_1314,'2013-14'!$AU$1,FALSE)</f>
        <v>16.793217375675606</v>
      </c>
      <c r="AG295" s="201">
        <f>VLOOKUP($AX295,SP_1314,'2013-14'!$W$1,FALSE)</f>
        <v>16.867609873966337</v>
      </c>
      <c r="AH295" s="202">
        <f t="shared" si="450"/>
        <v>-4.4103757939972787E-3</v>
      </c>
      <c r="AI295" s="201"/>
      <c r="AJ295" s="201">
        <f>VLOOKUP($AX295,SP_1213,'2012-13'!$AF$1,FALSE)</f>
        <v>16.597509373995333</v>
      </c>
      <c r="AK295" s="201">
        <f>VLOOKUP($AX295,SP_1213,'2012-13'!$R$1,FALSE)</f>
        <v>16.803176920184999</v>
      </c>
      <c r="AL295" s="202">
        <f t="shared" si="451"/>
        <v>-1.2239801268925876E-2</v>
      </c>
      <c r="AM295" s="203"/>
      <c r="AN295" s="201">
        <f>VLOOKUP($AX295,SP_1112,'2011-12'!$AT$1,FALSE)</f>
        <v>17.492385378708999</v>
      </c>
      <c r="AO295" s="201">
        <f>VLOOKUP($AX295,SP_1112,'2011-12'!$AD$1,FALSE)</f>
        <v>18.118656559407</v>
      </c>
      <c r="AP295" s="202">
        <f t="shared" si="452"/>
        <v>-3.456498988457557E-2</v>
      </c>
      <c r="AQ295" s="188"/>
      <c r="AR295" s="201"/>
      <c r="AS295" s="200"/>
      <c r="AX295" s="188" t="s">
        <v>652</v>
      </c>
      <c r="AY295" s="306">
        <f>VLOOKUP(A295,PopulationsOtherdata!$G$4:$M$441,6,FALSE)</f>
        <v>143356</v>
      </c>
    </row>
    <row r="296" spans="1:51" x14ac:dyDescent="0.25">
      <c r="A296" s="188" t="s">
        <v>666</v>
      </c>
      <c r="B296" s="217"/>
      <c r="C296" s="188">
        <v>1</v>
      </c>
      <c r="D296" s="188" t="s">
        <v>667</v>
      </c>
      <c r="E296" s="534">
        <f t="shared" si="442"/>
        <v>-2.9041411338719794</v>
      </c>
      <c r="F296" s="504">
        <f t="shared" si="443"/>
        <v>-0.23607743268183826</v>
      </c>
      <c r="G296" s="217"/>
      <c r="H296" s="201">
        <f>VLOOKUP($A296,SP_1920,'2019_20'!$K$3,FALSE)</f>
        <v>9.1433065866277818</v>
      </c>
      <c r="I296" s="201">
        <f>VLOOKUP($A296,SP_1920,'2019_20'!$C$3,FALSE)</f>
        <v>9.2401273039978182</v>
      </c>
      <c r="J296" s="481">
        <f t="shared" si="444"/>
        <v>-1.0478288251304257E-2</v>
      </c>
      <c r="K296" s="415"/>
      <c r="L296" s="201">
        <f>VLOOKUP($A296,SP_201819,'2018_19'!$K$3,FALSE)</f>
        <v>9.2401273039978182</v>
      </c>
      <c r="M296" s="201">
        <f>VLOOKUP($A296,SP_201819,'2018_19'!$C$3,FALSE)</f>
        <v>9.5821818034996333</v>
      </c>
      <c r="N296" s="481">
        <f t="shared" si="445"/>
        <v>-3.5696932756680622E-2</v>
      </c>
      <c r="O296" s="211"/>
      <c r="P296" s="201">
        <f>VLOOKUP($A296,SP_1718,'2017_18'!$M$2,FALSE)</f>
        <v>9.5821818034996333</v>
      </c>
      <c r="Q296" s="201">
        <f>VLOOKUP($A296,SP_1718,'2017_18'!$C$2,FALSE)</f>
        <v>10.148993696981726</v>
      </c>
      <c r="R296" s="481">
        <f t="shared" si="446"/>
        <v>-5.5849073356963541E-2</v>
      </c>
      <c r="S296" s="211"/>
      <c r="T296" s="201">
        <f>VLOOKUP($D296,SP_1617,'2016_17'!$P$2,FALSE)</f>
        <v>10.148993696981726</v>
      </c>
      <c r="U296" s="201">
        <f>VLOOKUP($D296,SP_1617,'2016_17'!$G$2,FALSE)</f>
        <v>10.273633160639649</v>
      </c>
      <c r="V296" s="202">
        <f t="shared" si="447"/>
        <v>-1.2131975291413188E-2</v>
      </c>
      <c r="W296" s="211"/>
      <c r="X296" s="201">
        <f>VLOOKUP($AX296,SP_1516,'2015_16'!$AW$1,FALSE)</f>
        <v>10.865529807285647</v>
      </c>
      <c r="Y296" s="201">
        <f>VLOOKUP($AX296,SP_1516,'2015_16'!$Z$1,FALSE)</f>
        <v>11.390828576683765</v>
      </c>
      <c r="Z296" s="202">
        <f t="shared" si="448"/>
        <v>-4.6115940193619309E-2</v>
      </c>
      <c r="AA296" s="201"/>
      <c r="AB296" s="201">
        <f>VLOOKUP($AX296,SP_1415,'2014_15'!$BG$1,FALSE)</f>
        <v>11.367439402416759</v>
      </c>
      <c r="AC296" s="201">
        <f>VLOOKUP($AX296,SP_1415,'2014_15'!$AC$1,FALSE)</f>
        <v>11.830143049548973</v>
      </c>
      <c r="AD296" s="202">
        <f t="shared" si="449"/>
        <v>-3.911226138130719E-2</v>
      </c>
      <c r="AE296" s="201"/>
      <c r="AF296" s="201">
        <f>VLOOKUP($AX296,SP_1314,'2013-14'!$AU$1,FALSE)</f>
        <v>11.130978123572218</v>
      </c>
      <c r="AG296" s="201">
        <f>VLOOKUP($AX296,SP_1314,'2013-14'!$W$1,FALSE)</f>
        <v>11.199692395757555</v>
      </c>
      <c r="AH296" s="202">
        <f t="shared" si="450"/>
        <v>-6.1353713796074016E-3</v>
      </c>
      <c r="AI296" s="201"/>
      <c r="AJ296" s="201">
        <f>VLOOKUP($AX296,SP_1213,'2012-13'!$AF$1,FALSE)</f>
        <v>10.970722395783556</v>
      </c>
      <c r="AK296" s="201">
        <f>VLOOKUP($AX296,SP_1213,'2012-13'!$R$1,FALSE)</f>
        <v>10.980218335507999</v>
      </c>
      <c r="AL296" s="202">
        <f t="shared" si="451"/>
        <v>-8.6482248661079453E-4</v>
      </c>
      <c r="AM296" s="203"/>
      <c r="AN296" s="201">
        <f>VLOOKUP($AX296,SP_1112,'2011-12'!$AT$1,FALSE)</f>
        <v>11.724792053493999</v>
      </c>
      <c r="AO296" s="201">
        <f>VLOOKUP($AX296,SP_1112,'2011-12'!$AD$1,FALSE)</f>
        <v>12.432393984913999</v>
      </c>
      <c r="AP296" s="202">
        <f t="shared" si="452"/>
        <v>-5.6915983540952286E-2</v>
      </c>
      <c r="AQ296" s="188"/>
      <c r="AR296" s="201"/>
      <c r="AS296" s="200"/>
      <c r="AX296" s="188" t="s">
        <v>666</v>
      </c>
      <c r="AY296" s="306">
        <f>VLOOKUP(A296,PopulationsOtherdata!$G$4:$M$441,6,FALSE)</f>
        <v>84865</v>
      </c>
    </row>
    <row r="297" spans="1:51" x14ac:dyDescent="0.25">
      <c r="A297" s="188" t="s">
        <v>714</v>
      </c>
      <c r="B297" s="217"/>
      <c r="C297" s="188">
        <v>1</v>
      </c>
      <c r="D297" s="188" t="s">
        <v>715</v>
      </c>
      <c r="E297" s="534">
        <f t="shared" si="442"/>
        <v>-2.5147622319586969</v>
      </c>
      <c r="F297" s="504">
        <f t="shared" si="443"/>
        <v>-0.20821365055002589</v>
      </c>
      <c r="G297" s="217"/>
      <c r="H297" s="201">
        <f>VLOOKUP($A297,SP_1920,'2019_20'!$K$3,FALSE)</f>
        <v>9.5952938948731692</v>
      </c>
      <c r="I297" s="201">
        <f>VLOOKUP($A297,SP_1920,'2019_20'!$C$3,FALSE)</f>
        <v>9.6680735812244247</v>
      </c>
      <c r="J297" s="481">
        <f t="shared" si="444"/>
        <v>-7.5278374476374088E-3</v>
      </c>
      <c r="K297" s="415"/>
      <c r="L297" s="201">
        <f>VLOOKUP($A297,SP_201819,'2018_19'!$K$3,FALSE)</f>
        <v>9.6680735812244247</v>
      </c>
      <c r="M297" s="201">
        <f>VLOOKUP($A297,SP_201819,'2018_19'!$C$3,FALSE)</f>
        <v>10.126264226060183</v>
      </c>
      <c r="N297" s="481">
        <f t="shared" si="445"/>
        <v>-4.5247747304143382E-2</v>
      </c>
      <c r="O297" s="211"/>
      <c r="P297" s="201">
        <f>VLOOKUP($A297,SP_1718,'2017_18'!$M$2,FALSE)</f>
        <v>10.126264226060183</v>
      </c>
      <c r="Q297" s="201">
        <f>VLOOKUP($A297,SP_1718,'2017_18'!$C$2,FALSE)</f>
        <v>10.675155689729241</v>
      </c>
      <c r="R297" s="481">
        <f t="shared" si="446"/>
        <v>-5.1417654189077178E-2</v>
      </c>
      <c r="S297" s="211"/>
      <c r="T297" s="201">
        <f>VLOOKUP($D297,SP_1617,'2016_17'!$P$2,FALSE)</f>
        <v>10.675155689729241</v>
      </c>
      <c r="U297" s="201">
        <f>VLOOKUP($D297,SP_1617,'2016_17'!$G$2,FALSE)</f>
        <v>10.532932808836907</v>
      </c>
      <c r="V297" s="202">
        <f t="shared" si="447"/>
        <v>1.3502685669181558E-2</v>
      </c>
      <c r="W297" s="211"/>
      <c r="X297" s="201">
        <f>VLOOKUP($AX297,SP_1516,'2015_16'!$AW$1,FALSE)</f>
        <v>10.792930044601651</v>
      </c>
      <c r="Y297" s="201">
        <f>VLOOKUP($AX297,SP_1516,'2015_16'!$Z$1,FALSE)</f>
        <v>10.81481570935645</v>
      </c>
      <c r="Z297" s="202">
        <f t="shared" si="448"/>
        <v>-2.0236743133649204E-3</v>
      </c>
      <c r="AA297" s="201"/>
      <c r="AB297" s="201">
        <f>VLOOKUP($AX297,SP_1415,'2014_15'!$BG$1,FALSE)</f>
        <v>10.802757870092931</v>
      </c>
      <c r="AC297" s="201">
        <f>VLOOKUP($AX297,SP_1415,'2014_15'!$AC$1,FALSE)</f>
        <v>11.108002236587939</v>
      </c>
      <c r="AD297" s="202">
        <f t="shared" si="449"/>
        <v>-2.7479681763979413E-2</v>
      </c>
      <c r="AE297" s="201"/>
      <c r="AF297" s="201">
        <f>VLOOKUP($AX297,SP_1314,'2013-14'!$AU$1,FALSE)</f>
        <v>10.572706768723847</v>
      </c>
      <c r="AG297" s="201">
        <f>VLOOKUP($AX297,SP_1314,'2013-14'!$W$1,FALSE)</f>
        <v>10.730654863921554</v>
      </c>
      <c r="AH297" s="202">
        <f t="shared" si="450"/>
        <v>-1.471933420659699E-2</v>
      </c>
      <c r="AI297" s="201"/>
      <c r="AJ297" s="201">
        <f>VLOOKUP($AX297,SP_1213,'2012-13'!$AF$1,FALSE)</f>
        <v>10.562633863936554</v>
      </c>
      <c r="AK297" s="201">
        <f>VLOOKUP($AX297,SP_1213,'2012-13'!$R$1,FALSE)</f>
        <v>10.944600869907999</v>
      </c>
      <c r="AL297" s="202">
        <f t="shared" si="451"/>
        <v>-3.4900039801511351E-2</v>
      </c>
      <c r="AM297" s="203"/>
      <c r="AN297" s="201">
        <f>VLOOKUP($AX297,SP_1112,'2011-12'!$AT$1,FALSE)</f>
        <v>11.485659157489</v>
      </c>
      <c r="AO297" s="201">
        <f>VLOOKUP($AX297,SP_1112,'2011-12'!$AD$1,FALSE)</f>
        <v>12.195737343064998</v>
      </c>
      <c r="AP297" s="202">
        <f t="shared" si="452"/>
        <v>-5.8223473136683968E-2</v>
      </c>
      <c r="AQ297" s="188"/>
      <c r="AR297" s="201"/>
      <c r="AS297" s="200"/>
      <c r="AX297" s="188" t="s">
        <v>714</v>
      </c>
      <c r="AY297" s="306">
        <f>VLOOKUP(A297,PopulationsOtherdata!$G$4:$M$441,6,FALSE)</f>
        <v>90021</v>
      </c>
    </row>
    <row r="298" spans="1:51" x14ac:dyDescent="0.25">
      <c r="A298" s="188" t="s">
        <v>750</v>
      </c>
      <c r="B298" s="217"/>
      <c r="C298" s="188">
        <v>1</v>
      </c>
      <c r="D298" s="188" t="s">
        <v>751</v>
      </c>
      <c r="E298" s="534">
        <f t="shared" si="442"/>
        <v>-3.5626445724146603</v>
      </c>
      <c r="F298" s="504">
        <f t="shared" si="443"/>
        <v>-0.21649936954446999</v>
      </c>
      <c r="G298" s="217"/>
      <c r="H298" s="201">
        <f>VLOOKUP($A298,SP_1920,'2019_20'!$K$3,FALSE)</f>
        <v>12.821615288953323</v>
      </c>
      <c r="I298" s="201">
        <f>VLOOKUP($A298,SP_1920,'2019_20'!$C$3,FALSE)</f>
        <v>12.9411199934886</v>
      </c>
      <c r="J298" s="481">
        <f t="shared" si="444"/>
        <v>-9.2344947419857881E-3</v>
      </c>
      <c r="K298" s="415"/>
      <c r="L298" s="201">
        <f>VLOOKUP($A298,SP_201819,'2018_19'!$K$3,FALSE)</f>
        <v>12.9411199934886</v>
      </c>
      <c r="M298" s="201">
        <f>VLOOKUP($A298,SP_201819,'2018_19'!$C$3,FALSE)</f>
        <v>13.561739109927027</v>
      </c>
      <c r="N298" s="481">
        <f t="shared" si="445"/>
        <v>-4.5762502243103964E-2</v>
      </c>
      <c r="O298" s="211"/>
      <c r="P298" s="201">
        <f>VLOOKUP($A298,SP_1718,'2017_18'!$M$2,FALSE)</f>
        <v>13.561739109927027</v>
      </c>
      <c r="Q298" s="201">
        <f>VLOOKUP($A298,SP_1718,'2017_18'!$C$2,FALSE)</f>
        <v>15.341273733235239</v>
      </c>
      <c r="R298" s="481">
        <f t="shared" si="446"/>
        <v>-0.11599653680991551</v>
      </c>
      <c r="S298" s="211"/>
      <c r="T298" s="201">
        <f>VLOOKUP($D298,SP_1617,'2016_17'!$P$2,FALSE)</f>
        <v>15.341273733235239</v>
      </c>
      <c r="U298" s="201">
        <f>VLOOKUP($D298,SP_1617,'2016_17'!$G$2,FALSE)</f>
        <v>15.815939139584049</v>
      </c>
      <c r="V298" s="202">
        <f t="shared" si="447"/>
        <v>-3.0011838194345386E-2</v>
      </c>
      <c r="W298" s="211"/>
      <c r="X298" s="201">
        <f>VLOOKUP($AX298,SP_1516,'2015_16'!$AW$1,FALSE)</f>
        <v>16.305861940496317</v>
      </c>
      <c r="Y298" s="201">
        <f>VLOOKUP($AX298,SP_1516,'2015_16'!$Z$1,FALSE)</f>
        <v>16.559595227629568</v>
      </c>
      <c r="Z298" s="202">
        <f t="shared" si="448"/>
        <v>-1.5322432924562035E-2</v>
      </c>
      <c r="AA298" s="201"/>
      <c r="AB298" s="201">
        <f>VLOOKUP($AX298,SP_1415,'2014_15'!$BG$1,FALSE)</f>
        <v>16.450071635142965</v>
      </c>
      <c r="AC298" s="201">
        <f>VLOOKUP($AX298,SP_1415,'2014_15'!$AC$1,FALSE)</f>
        <v>16.412634982848878</v>
      </c>
      <c r="AD298" s="202">
        <f t="shared" si="449"/>
        <v>2.28096538631406E-3</v>
      </c>
      <c r="AE298" s="201"/>
      <c r="AF298" s="201">
        <f>VLOOKUP($AX298,SP_1314,'2013-14'!$AU$1,FALSE)</f>
        <v>15.677598190002229</v>
      </c>
      <c r="AG298" s="201">
        <f>VLOOKUP($AX298,SP_1314,'2013-14'!$W$1,FALSE)</f>
        <v>15.693239883080222</v>
      </c>
      <c r="AH298" s="202">
        <f t="shared" si="450"/>
        <v>-9.9671534970025011E-4</v>
      </c>
      <c r="AI298" s="201"/>
      <c r="AJ298" s="201">
        <f>VLOOKUP($AX298,SP_1213,'2012-13'!$AF$1,FALSE)</f>
        <v>15.218387883070221</v>
      </c>
      <c r="AK298" s="201">
        <f>VLOOKUP($AX298,SP_1213,'2012-13'!$R$1,FALSE)</f>
        <v>14.927061481969998</v>
      </c>
      <c r="AL298" s="202">
        <f t="shared" si="451"/>
        <v>1.9516661162822135E-2</v>
      </c>
      <c r="AM298" s="203"/>
      <c r="AN298" s="201">
        <f>VLOOKUP($AX298,SP_1112,'2011-12'!$AT$1,FALSE)</f>
        <v>15.674104803631002</v>
      </c>
      <c r="AO298" s="201">
        <f>VLOOKUP($AX298,SP_1112,'2011-12'!$AD$1,FALSE)</f>
        <v>16.301813598597999</v>
      </c>
      <c r="AP298" s="202">
        <f t="shared" si="452"/>
        <v>-3.8505457762133988E-2</v>
      </c>
      <c r="AQ298" s="188"/>
      <c r="AR298" s="201"/>
      <c r="AS298" s="200"/>
      <c r="AX298" s="188" t="s">
        <v>750</v>
      </c>
      <c r="AY298" s="306">
        <f>VLOOKUP(A298,PopulationsOtherdata!$G$4:$M$441,6,FALSE)</f>
        <v>91195</v>
      </c>
    </row>
    <row r="299" spans="1:51" x14ac:dyDescent="0.25">
      <c r="A299" s="188" t="s">
        <v>760</v>
      </c>
      <c r="B299" s="217"/>
      <c r="C299" s="188">
        <v>1</v>
      </c>
      <c r="D299" s="188" t="s">
        <v>761</v>
      </c>
      <c r="E299" s="534">
        <f t="shared" si="442"/>
        <v>-3.1324867543534349</v>
      </c>
      <c r="F299" s="504">
        <f t="shared" si="443"/>
        <v>-0.19589917113902544</v>
      </c>
      <c r="G299" s="217"/>
      <c r="H299" s="201">
        <f>VLOOKUP($A299,SP_1920,'2019_20'!$K$3,FALSE)</f>
        <v>12.763473319641131</v>
      </c>
      <c r="I299" s="201">
        <f>VLOOKUP($A299,SP_1920,'2019_20'!$C$3,FALSE)</f>
        <v>12.891175134230195</v>
      </c>
      <c r="J299" s="481">
        <f t="shared" si="444"/>
        <v>-9.9061422453237125E-3</v>
      </c>
      <c r="K299" s="415"/>
      <c r="L299" s="201">
        <f>VLOOKUP($A299,SP_201819,'2018_19'!$K$3,FALSE)</f>
        <v>12.891175134230195</v>
      </c>
      <c r="M299" s="201">
        <f>VLOOKUP($A299,SP_201819,'2018_19'!$C$3,FALSE)</f>
        <v>13.489060470373166</v>
      </c>
      <c r="N299" s="481">
        <f t="shared" si="445"/>
        <v>-4.4323719762109581E-2</v>
      </c>
      <c r="O299" s="211"/>
      <c r="P299" s="201">
        <f>VLOOKUP($A299,SP_1718,'2017_18'!$M$2,FALSE)</f>
        <v>13.489060470373166</v>
      </c>
      <c r="Q299" s="201">
        <f>VLOOKUP($A299,SP_1718,'2017_18'!$C$2,FALSE)</f>
        <v>14.058796314011495</v>
      </c>
      <c r="R299" s="481">
        <f t="shared" si="446"/>
        <v>-4.0525222139430883E-2</v>
      </c>
      <c r="S299" s="211"/>
      <c r="T299" s="201">
        <f>VLOOKUP($D299,SP_1617,'2016_17'!$P$2,FALSE)</f>
        <v>14.058796314011495</v>
      </c>
      <c r="U299" s="201">
        <f>VLOOKUP($D299,SP_1617,'2016_17'!$G$2,FALSE)</f>
        <v>14.292326873275222</v>
      </c>
      <c r="V299" s="202">
        <f t="shared" si="447"/>
        <v>-1.633957586713175E-2</v>
      </c>
      <c r="W299" s="211"/>
      <c r="X299" s="201">
        <f>VLOOKUP($AX299,SP_1516,'2015_16'!$AW$1,FALSE)</f>
        <v>14.56559532296545</v>
      </c>
      <c r="Y299" s="201">
        <f>VLOOKUP($AX299,SP_1516,'2015_16'!$Z$1,FALSE)</f>
        <v>15.063899522475612</v>
      </c>
      <c r="Z299" s="202">
        <f t="shared" si="448"/>
        <v>-3.3079362934324119E-2</v>
      </c>
      <c r="AA299" s="201"/>
      <c r="AB299" s="201">
        <f>VLOOKUP($AX299,SP_1415,'2014_15'!$BG$1,FALSE)</f>
        <v>15.007156361753214</v>
      </c>
      <c r="AC299" s="201">
        <f>VLOOKUP($AX299,SP_1415,'2014_15'!$AC$1,FALSE)</f>
        <v>15.503525862829575</v>
      </c>
      <c r="AD299" s="202">
        <f t="shared" si="449"/>
        <v>-3.2016555812405811E-2</v>
      </c>
      <c r="AE299" s="201"/>
      <c r="AF299" s="201">
        <f>VLOOKUP($AX299,SP_1314,'2013-14'!$AU$1,FALSE)</f>
        <v>14.743214478141178</v>
      </c>
      <c r="AG299" s="201">
        <f>VLOOKUP($AX299,SP_1314,'2013-14'!$W$1,FALSE)</f>
        <v>14.812161306923779</v>
      </c>
      <c r="AH299" s="202">
        <f t="shared" si="450"/>
        <v>-4.6547446624397582E-3</v>
      </c>
      <c r="AI299" s="201"/>
      <c r="AJ299" s="201">
        <f>VLOOKUP($AX299,SP_1213,'2012-13'!$AF$1,FALSE)</f>
        <v>14.639293306914777</v>
      </c>
      <c r="AK299" s="201">
        <f>VLOOKUP($AX299,SP_1213,'2012-13'!$R$1,FALSE)</f>
        <v>14.554819032516999</v>
      </c>
      <c r="AL299" s="202">
        <f t="shared" si="451"/>
        <v>5.803869784231086E-3</v>
      </c>
      <c r="AM299" s="203"/>
      <c r="AN299" s="201">
        <f>VLOOKUP($AX299,SP_1112,'2011-12'!$AT$1,FALSE)</f>
        <v>15.365659056597</v>
      </c>
      <c r="AO299" s="201">
        <f>VLOOKUP($AX299,SP_1112,'2011-12'!$AD$1,FALSE)</f>
        <v>15.990146002344998</v>
      </c>
      <c r="AP299" s="202">
        <f t="shared" si="452"/>
        <v>-3.9054486785574993E-2</v>
      </c>
      <c r="AQ299" s="188"/>
      <c r="AR299" s="201"/>
      <c r="AS299" s="200"/>
      <c r="AX299" s="188" t="s">
        <v>760</v>
      </c>
      <c r="AY299" s="306">
        <f>VLOOKUP(A299,PopulationsOtherdata!$G$4:$M$441,6,FALSE)</f>
        <v>116762</v>
      </c>
    </row>
    <row r="300" spans="1:51" x14ac:dyDescent="0.25">
      <c r="A300" s="188"/>
      <c r="B300" s="217"/>
      <c r="C300" s="188"/>
      <c r="D300" s="188"/>
      <c r="E300" s="315"/>
      <c r="F300" s="214"/>
      <c r="G300" s="217"/>
      <c r="H300" s="201"/>
      <c r="I300" s="201"/>
      <c r="J300" s="481"/>
      <c r="K300" s="214"/>
      <c r="L300" s="201"/>
      <c r="M300" s="201"/>
      <c r="N300" s="481"/>
      <c r="O300" s="211"/>
      <c r="P300" s="201"/>
      <c r="Q300" s="201"/>
      <c r="R300" s="481"/>
      <c r="S300" s="211"/>
      <c r="T300" s="201"/>
      <c r="U300" s="201"/>
      <c r="V300" s="202"/>
      <c r="W300" s="211"/>
      <c r="X300" s="201"/>
      <c r="Y300" s="201"/>
      <c r="Z300" s="202"/>
      <c r="AA300" s="201"/>
      <c r="AB300" s="201"/>
      <c r="AC300" s="201"/>
      <c r="AD300" s="202"/>
      <c r="AE300" s="201"/>
      <c r="AF300" s="201"/>
      <c r="AG300" s="201"/>
      <c r="AH300" s="202"/>
      <c r="AI300" s="201"/>
      <c r="AJ300" s="201"/>
      <c r="AK300" s="201"/>
      <c r="AL300" s="202"/>
      <c r="AM300" s="203"/>
      <c r="AN300" s="201"/>
      <c r="AO300" s="201"/>
      <c r="AP300" s="202"/>
      <c r="AQ300" s="188"/>
      <c r="AR300" s="201"/>
      <c r="AS300" s="200"/>
      <c r="AX300" s="188"/>
      <c r="AY300" s="188"/>
    </row>
    <row r="301" spans="1:51" x14ac:dyDescent="0.25">
      <c r="A301" s="188"/>
      <c r="B301" s="217">
        <v>1</v>
      </c>
      <c r="C301" s="188"/>
      <c r="D301" s="188" t="s">
        <v>967</v>
      </c>
      <c r="E301" s="315"/>
      <c r="F301" s="214"/>
      <c r="G301" s="217"/>
      <c r="H301" s="201"/>
      <c r="I301" s="201"/>
      <c r="J301" s="481"/>
      <c r="K301" s="214"/>
      <c r="L301" s="201"/>
      <c r="M301" s="201"/>
      <c r="N301" s="481"/>
      <c r="O301" s="211"/>
      <c r="P301" s="201"/>
      <c r="Q301" s="201"/>
      <c r="R301" s="481"/>
      <c r="S301" s="211"/>
      <c r="T301" s="201"/>
      <c r="U301" s="201"/>
      <c r="V301" s="202"/>
      <c r="W301" s="211"/>
      <c r="X301" s="201"/>
      <c r="Y301" s="201"/>
      <c r="Z301" s="202"/>
      <c r="AA301" s="201"/>
      <c r="AB301" s="201"/>
      <c r="AC301" s="201"/>
      <c r="AD301" s="202"/>
      <c r="AE301" s="201"/>
      <c r="AF301" s="201"/>
      <c r="AG301" s="201"/>
      <c r="AH301" s="202"/>
      <c r="AI301" s="201"/>
      <c r="AJ301" s="201"/>
      <c r="AK301" s="201"/>
      <c r="AL301" s="202"/>
      <c r="AM301" s="203"/>
      <c r="AN301" s="201"/>
      <c r="AO301" s="201"/>
      <c r="AP301" s="202"/>
      <c r="AQ301" s="188"/>
      <c r="AR301" s="201"/>
      <c r="AS301" s="200"/>
      <c r="AX301" s="188"/>
      <c r="AY301" s="306">
        <f t="shared" ref="AY301" si="453">+AY178</f>
        <v>1496420</v>
      </c>
    </row>
    <row r="302" spans="1:51" x14ac:dyDescent="0.25">
      <c r="A302" s="188" t="s">
        <v>64</v>
      </c>
      <c r="B302" s="217"/>
      <c r="C302" s="188">
        <v>1</v>
      </c>
      <c r="D302" s="188" t="s">
        <v>65</v>
      </c>
      <c r="E302" s="534">
        <f t="shared" ref="E302:E313" si="454">+AN302-AO302+AJ302-AK302+AF302-AG302+AB302-AC302+X302-Y302+T302-U302+P302-Q302+L302-M302+H302-I302</f>
        <v>-2.4592986291360095</v>
      </c>
      <c r="F302" s="504">
        <f t="shared" ref="F302:F313" si="455">((100*(1+AP302)*(1+AL302)*(1+AH302)*(1+AD302)*(1+Z302)*(1+V302)*(1+R302)*(1+N302)*(1+J302)-100)/100)</f>
        <v>-0.15814065831684601</v>
      </c>
      <c r="G302" s="217"/>
      <c r="H302" s="201">
        <f>VLOOKUP($A302,SP_1920,'2019_20'!$K$3,FALSE)</f>
        <v>12.861951134854317</v>
      </c>
      <c r="I302" s="201">
        <f>VLOOKUP($A302,SP_1920,'2019_20'!$C$3,FALSE)</f>
        <v>12.921667364208805</v>
      </c>
      <c r="J302" s="481">
        <f t="shared" ref="J302:J313" si="456">+H302/I302-1</f>
        <v>-4.6214027703493921E-3</v>
      </c>
      <c r="K302" s="415"/>
      <c r="L302" s="201">
        <f>VLOOKUP($A302,SP_201819,'2018_19'!$K$3,FALSE)</f>
        <v>12.921667364208805</v>
      </c>
      <c r="M302" s="201">
        <f>VLOOKUP($A302,SP_201819,'2018_19'!$C$3,FALSE)</f>
        <v>13.718901701491571</v>
      </c>
      <c r="N302" s="481">
        <f t="shared" ref="N302:N313" si="457">+L302/M302-1</f>
        <v>-5.8112110913083437E-2</v>
      </c>
      <c r="O302" s="211"/>
      <c r="P302" s="201">
        <f>VLOOKUP($A302,SP_1718,'2017_18'!$M$2,FALSE)</f>
        <v>13.718901701491571</v>
      </c>
      <c r="Q302" s="201">
        <f>VLOOKUP($A302,SP_1718,'2017_18'!$C$2,FALSE)</f>
        <v>14.366153409435885</v>
      </c>
      <c r="R302" s="481">
        <f t="shared" ref="R302:R313" si="458">+P302/Q302-1</f>
        <v>-4.5053932635801486E-2</v>
      </c>
      <c r="S302" s="211"/>
      <c r="T302" s="201">
        <f>VLOOKUP($D302,SP_1617,'2016_17'!$P$2,FALSE)</f>
        <v>14.366153409435885</v>
      </c>
      <c r="U302" s="201">
        <f>VLOOKUP($D302,SP_1617,'2016_17'!$G$2,FALSE)</f>
        <v>14.039599585035543</v>
      </c>
      <c r="V302" s="202">
        <f t="shared" si="447"/>
        <v>2.3259482752514327E-2</v>
      </c>
      <c r="W302" s="211"/>
      <c r="X302" s="201">
        <f>VLOOKUP($AX302,SP_1516,'2015_16'!$AW$1,FALSE)</f>
        <v>14.593389242500852</v>
      </c>
      <c r="Y302" s="201">
        <f>VLOOKUP($AX302,SP_1516,'2015_16'!$Z$1,FALSE)</f>
        <v>15.154814993194986</v>
      </c>
      <c r="Z302" s="202">
        <f t="shared" si="448"/>
        <v>-3.7046031307293004E-2</v>
      </c>
      <c r="AA302" s="201"/>
      <c r="AB302" s="201">
        <f>VLOOKUP($AX302,SP_1415,'2014_15'!$BG$1,FALSE)</f>
        <v>15.075291858366361</v>
      </c>
      <c r="AC302" s="201">
        <f>VLOOKUP($AX302,SP_1415,'2014_15'!$AC$1,FALSE)</f>
        <v>15.448255113908592</v>
      </c>
      <c r="AD302" s="202">
        <f t="shared" si="449"/>
        <v>-2.4142743163688363E-2</v>
      </c>
      <c r="AE302" s="201"/>
      <c r="AF302" s="201">
        <f>VLOOKUP($AX302,SP_1314,'2013-14'!$AU$1,FALSE)</f>
        <v>14.52993491345158</v>
      </c>
      <c r="AG302" s="201">
        <f>VLOOKUP($AX302,SP_1314,'2013-14'!$W$1,FALSE)</f>
        <v>13.927241230914555</v>
      </c>
      <c r="AH302" s="202">
        <f t="shared" si="450"/>
        <v>4.3274448438447077E-2</v>
      </c>
      <c r="AI302" s="201"/>
      <c r="AJ302" s="201">
        <f>VLOOKUP($AX302,SP_1213,'2012-13'!$AF$1,FALSE)</f>
        <v>13.584891230895558</v>
      </c>
      <c r="AK302" s="201">
        <f>VLOOKUP($AX302,SP_1213,'2012-13'!$R$1,FALSE)</f>
        <v>13.80324410309256</v>
      </c>
      <c r="AL302" s="202">
        <f t="shared" si="451"/>
        <v>-1.5818953179860151E-2</v>
      </c>
      <c r="AM302" s="203"/>
      <c r="AN302" s="201">
        <f>VLOOKUP($AX302,SP_1112,'2011-12'!$AT$1,FALSE)</f>
        <v>14.640045551696558</v>
      </c>
      <c r="AO302" s="201">
        <f>VLOOKUP($AX302,SP_1112,'2011-12'!$AD$1,FALSE)</f>
        <v>15.371647534754999</v>
      </c>
      <c r="AP302" s="202">
        <f t="shared" si="452"/>
        <v>-4.7594246576647237E-2</v>
      </c>
      <c r="AQ302" s="188"/>
      <c r="AR302" s="201"/>
      <c r="AS302" s="200"/>
      <c r="AX302" s="188" t="s">
        <v>64</v>
      </c>
      <c r="AY302" s="306">
        <f>VLOOKUP(A302,PopulationsOtherdata!$G$4:$M$441,6,FALSE)</f>
        <v>121812</v>
      </c>
    </row>
    <row r="303" spans="1:51" x14ac:dyDescent="0.25">
      <c r="A303" s="188" t="s">
        <v>158</v>
      </c>
      <c r="B303" s="217"/>
      <c r="C303" s="188">
        <v>1</v>
      </c>
      <c r="D303" s="188" t="s">
        <v>159</v>
      </c>
      <c r="E303" s="534">
        <f t="shared" si="454"/>
        <v>-6.0321045024154216</v>
      </c>
      <c r="F303" s="504">
        <f t="shared" si="455"/>
        <v>-0.26689244397410816</v>
      </c>
      <c r="G303" s="217"/>
      <c r="H303" s="201">
        <f>VLOOKUP($A303,SP_1920,'2019_20'!$K$3,FALSE)</f>
        <v>16.556150379408976</v>
      </c>
      <c r="I303" s="201">
        <f>VLOOKUP($A303,SP_1920,'2019_20'!$C$3,FALSE)</f>
        <v>16.78516887234019</v>
      </c>
      <c r="J303" s="481">
        <f t="shared" si="456"/>
        <v>-1.3644098231779367E-2</v>
      </c>
      <c r="K303" s="415"/>
      <c r="L303" s="201">
        <f>VLOOKUP($A303,SP_201819,'2018_19'!$K$3,FALSE)</f>
        <v>16.78516887234019</v>
      </c>
      <c r="M303" s="201">
        <f>VLOOKUP($A303,SP_201819,'2018_19'!$C$3,FALSE)</f>
        <v>17.494044884043038</v>
      </c>
      <c r="N303" s="481">
        <f t="shared" si="457"/>
        <v>-4.0520989651137818E-2</v>
      </c>
      <c r="O303" s="211"/>
      <c r="P303" s="201">
        <f>VLOOKUP($A303,SP_1718,'2017_18'!$M$2,FALSE)</f>
        <v>17.494044884043038</v>
      </c>
      <c r="Q303" s="201">
        <f>VLOOKUP($A303,SP_1718,'2017_18'!$C$2,FALSE)</f>
        <v>18.935920680278326</v>
      </c>
      <c r="R303" s="481">
        <f t="shared" si="458"/>
        <v>-7.6145006127797843E-2</v>
      </c>
      <c r="S303" s="211"/>
      <c r="T303" s="201">
        <f>VLOOKUP($D303,SP_1617,'2016_17'!$P$2,FALSE)</f>
        <v>18.935920680278326</v>
      </c>
      <c r="U303" s="201">
        <f>VLOOKUP($D303,SP_1617,'2016_17'!$G$2,FALSE)</f>
        <v>19.449244513362341</v>
      </c>
      <c r="V303" s="202">
        <f t="shared" si="447"/>
        <v>-2.6392996022613802E-2</v>
      </c>
      <c r="W303" s="211"/>
      <c r="X303" s="201">
        <f>VLOOKUP($AX303,SP_1516,'2015_16'!$AW$1,FALSE)</f>
        <v>20.047593376607146</v>
      </c>
      <c r="Y303" s="201">
        <f>VLOOKUP($AX303,SP_1516,'2015_16'!$Z$1,FALSE)</f>
        <v>20.892083883573974</v>
      </c>
      <c r="Z303" s="202">
        <f t="shared" si="448"/>
        <v>-4.0421554483169309E-2</v>
      </c>
      <c r="AA303" s="201"/>
      <c r="AB303" s="201">
        <f>VLOOKUP($AX303,SP_1415,'2014_15'!$BG$1,FALSE)</f>
        <v>20.774373312335452</v>
      </c>
      <c r="AC303" s="201">
        <f>VLOOKUP($AX303,SP_1415,'2014_15'!$AC$1,FALSE)</f>
        <v>21.062000364507853</v>
      </c>
      <c r="AD303" s="202">
        <f t="shared" si="449"/>
        <v>-1.3656207729304204E-2</v>
      </c>
      <c r="AE303" s="201"/>
      <c r="AF303" s="201">
        <f>VLOOKUP($AX303,SP_1314,'2013-14'!$AU$1,FALSE)</f>
        <v>20.047160114833176</v>
      </c>
      <c r="AG303" s="201">
        <f>VLOOKUP($AX303,SP_1314,'2013-14'!$W$1,FALSE)</f>
        <v>20.232679747385223</v>
      </c>
      <c r="AH303" s="202">
        <f t="shared" si="450"/>
        <v>-9.1693060369831825E-3</v>
      </c>
      <c r="AI303" s="201"/>
      <c r="AJ303" s="201">
        <f>VLOOKUP($AX303,SP_1213,'2012-13'!$AF$1,FALSE)</f>
        <v>19.932566747419223</v>
      </c>
      <c r="AK303" s="201">
        <f>VLOOKUP($AX303,SP_1213,'2012-13'!$R$1,FALSE)</f>
        <v>20.737064165372001</v>
      </c>
      <c r="AL303" s="202">
        <f t="shared" si="451"/>
        <v>-3.8795145327089053E-2</v>
      </c>
      <c r="AM303" s="203"/>
      <c r="AN303" s="201">
        <f>VLOOKUP($AX303,SP_1112,'2011-12'!$AT$1,FALSE)</f>
        <v>21.784857458213001</v>
      </c>
      <c r="AO303" s="201">
        <f>VLOOKUP($AX303,SP_1112,'2011-12'!$AD$1,FALSE)</f>
        <v>22.801733217031003</v>
      </c>
      <c r="AP303" s="202">
        <f t="shared" si="452"/>
        <v>-4.4596423839328159E-2</v>
      </c>
      <c r="AQ303" s="188"/>
      <c r="AR303" s="201"/>
      <c r="AS303" s="200"/>
      <c r="AX303" s="188" t="s">
        <v>158</v>
      </c>
      <c r="AY303" s="306">
        <f>VLOOKUP(A303,PopulationsOtherdata!$G$4:$M$441,6,FALSE)</f>
        <v>154448</v>
      </c>
    </row>
    <row r="304" spans="1:51" x14ac:dyDescent="0.25">
      <c r="A304" s="188" t="s">
        <v>218</v>
      </c>
      <c r="B304" s="217"/>
      <c r="C304" s="188">
        <v>1</v>
      </c>
      <c r="D304" s="188" t="s">
        <v>219</v>
      </c>
      <c r="E304" s="534">
        <f t="shared" si="454"/>
        <v>-1.3192762870772565</v>
      </c>
      <c r="F304" s="504">
        <f t="shared" si="455"/>
        <v>-9.9047839689445846E-2</v>
      </c>
      <c r="G304" s="217"/>
      <c r="H304" s="201">
        <f>VLOOKUP($A304,SP_1920,'2019_20'!$K$3,FALSE)</f>
        <v>11.928448925973623</v>
      </c>
      <c r="I304" s="201">
        <f>VLOOKUP($A304,SP_1920,'2019_20'!$C$3,FALSE)</f>
        <v>11.998794836168006</v>
      </c>
      <c r="J304" s="481">
        <f t="shared" si="456"/>
        <v>-5.8627479805171134E-3</v>
      </c>
      <c r="K304" s="415"/>
      <c r="L304" s="201">
        <f>VLOOKUP($A304,SP_201819,'2018_19'!$K$3,FALSE)</f>
        <v>11.998794836168006</v>
      </c>
      <c r="M304" s="201">
        <f>VLOOKUP($A304,SP_201819,'2018_19'!$C$3,FALSE)</f>
        <v>12.828842593789531</v>
      </c>
      <c r="N304" s="481">
        <f t="shared" si="457"/>
        <v>-6.4701686964602212E-2</v>
      </c>
      <c r="O304" s="211"/>
      <c r="P304" s="201">
        <f>VLOOKUP($A304,SP_1718,'2017_18'!$M$2,FALSE)</f>
        <v>12.828842593789531</v>
      </c>
      <c r="Q304" s="201">
        <f>VLOOKUP($A304,SP_1718,'2017_18'!$C$2,FALSE)</f>
        <v>12.932406667144585</v>
      </c>
      <c r="R304" s="481">
        <f t="shared" si="458"/>
        <v>-8.0081052212936932E-3</v>
      </c>
      <c r="S304" s="211"/>
      <c r="T304" s="201">
        <f>VLOOKUP($D304,SP_1617,'2016_17'!$P$2,FALSE)</f>
        <v>12.932406667144585</v>
      </c>
      <c r="U304" s="201">
        <f>VLOOKUP($D304,SP_1617,'2016_17'!$G$2,FALSE)</f>
        <v>12.575345835527866</v>
      </c>
      <c r="V304" s="202">
        <f t="shared" si="447"/>
        <v>2.839371865288598E-2</v>
      </c>
      <c r="W304" s="211"/>
      <c r="X304" s="201">
        <f>VLOOKUP($AX304,SP_1516,'2015_16'!$AW$1,FALSE)</f>
        <v>12.90862467188793</v>
      </c>
      <c r="Y304" s="201">
        <f>VLOOKUP($AX304,SP_1516,'2015_16'!$Z$1,FALSE)</f>
        <v>12.986119559985395</v>
      </c>
      <c r="Z304" s="202">
        <f t="shared" si="448"/>
        <v>-5.967516912153914E-3</v>
      </c>
      <c r="AA304" s="201"/>
      <c r="AB304" s="201">
        <f>VLOOKUP($AX304,SP_1415,'2014_15'!$BG$1,FALSE)</f>
        <v>12.89880875060472</v>
      </c>
      <c r="AC304" s="201">
        <f>VLOOKUP($AX304,SP_1415,'2014_15'!$AC$1,FALSE)</f>
        <v>13.012011942130298</v>
      </c>
      <c r="AD304" s="202">
        <f t="shared" si="449"/>
        <v>-8.6998991415807581E-3</v>
      </c>
      <c r="AE304" s="201"/>
      <c r="AF304" s="201">
        <f>VLOOKUP($AX304,SP_1314,'2013-14'!$AU$1,FALSE)</f>
        <v>12.315206615806028</v>
      </c>
      <c r="AG304" s="201">
        <f>VLOOKUP($AX304,SP_1314,'2013-14'!$W$1,FALSE)</f>
        <v>12.167609539964554</v>
      </c>
      <c r="AH304" s="202">
        <f t="shared" si="450"/>
        <v>1.2130326450457751E-2</v>
      </c>
      <c r="AI304" s="201"/>
      <c r="AJ304" s="201">
        <f>VLOOKUP($AX304,SP_1213,'2012-13'!$AF$1,FALSE)</f>
        <v>11.913391539930556</v>
      </c>
      <c r="AK304" s="201">
        <f>VLOOKUP($AX304,SP_1213,'2012-13'!$R$1,FALSE)</f>
        <v>11.930263808205002</v>
      </c>
      <c r="AL304" s="202">
        <f t="shared" si="451"/>
        <v>-1.4142410046994458E-3</v>
      </c>
      <c r="AM304" s="203"/>
      <c r="AN304" s="201">
        <f>VLOOKUP($AX304,SP_1112,'2011-12'!$AT$1,FALSE)</f>
        <v>12.613489820859002</v>
      </c>
      <c r="AO304" s="201">
        <f>VLOOKUP($AX304,SP_1112,'2011-12'!$AD$1,FALSE)</f>
        <v>13.225895926326</v>
      </c>
      <c r="AP304" s="202">
        <f t="shared" si="452"/>
        <v>-4.6303563015947402E-2</v>
      </c>
      <c r="AQ304" s="188"/>
      <c r="AR304" s="201"/>
      <c r="AS304" s="200"/>
      <c r="AX304" s="188" t="s">
        <v>218</v>
      </c>
      <c r="AY304" s="306">
        <f>VLOOKUP(A304,PopulationsOtherdata!$G$4:$M$441,6,FALSE)</f>
        <v>99955</v>
      </c>
    </row>
    <row r="305" spans="1:51" x14ac:dyDescent="0.25">
      <c r="A305" s="188" t="s">
        <v>240</v>
      </c>
      <c r="B305" s="217"/>
      <c r="C305" s="188">
        <v>1</v>
      </c>
      <c r="D305" s="188" t="s">
        <v>241</v>
      </c>
      <c r="E305" s="534">
        <f t="shared" si="454"/>
        <v>-4.610361098530781</v>
      </c>
      <c r="F305" s="504">
        <f t="shared" si="455"/>
        <v>-0.27326457719143077</v>
      </c>
      <c r="G305" s="217"/>
      <c r="H305" s="201">
        <f>VLOOKUP($A305,SP_1920,'2019_20'!$K$3,FALSE)</f>
        <v>12.210317127508755</v>
      </c>
      <c r="I305" s="201">
        <f>VLOOKUP($A305,SP_1920,'2019_20'!$C$3,FALSE)</f>
        <v>12.367860826858154</v>
      </c>
      <c r="J305" s="481">
        <f t="shared" si="456"/>
        <v>-1.2738152664790281E-2</v>
      </c>
      <c r="K305" s="415"/>
      <c r="L305" s="201">
        <f>VLOOKUP($A305,SP_201819,'2018_19'!$K$3,FALSE)</f>
        <v>12.367860826858154</v>
      </c>
      <c r="M305" s="201">
        <f>VLOOKUP($A305,SP_201819,'2018_19'!$C$3,FALSE)</f>
        <v>12.883900766796117</v>
      </c>
      <c r="N305" s="481">
        <f t="shared" si="457"/>
        <v>-4.0053082469237999E-2</v>
      </c>
      <c r="O305" s="211"/>
      <c r="P305" s="201">
        <f>VLOOKUP($A305,SP_1718,'2017_18'!$M$2,FALSE)</f>
        <v>12.883900766796117</v>
      </c>
      <c r="Q305" s="201">
        <f>VLOOKUP($A305,SP_1718,'2017_18'!$C$2,FALSE)</f>
        <v>13.306614926296847</v>
      </c>
      <c r="R305" s="481">
        <f t="shared" si="458"/>
        <v>-3.1767219675482794E-2</v>
      </c>
      <c r="S305" s="211"/>
      <c r="T305" s="201">
        <f>VLOOKUP($D305,SP_1617,'2016_17'!$P$2,FALSE)</f>
        <v>13.306614926296847</v>
      </c>
      <c r="U305" s="201">
        <f>VLOOKUP($D305,SP_1617,'2016_17'!$G$2,FALSE)</f>
        <v>13.557863067782447</v>
      </c>
      <c r="V305" s="202">
        <f t="shared" si="447"/>
        <v>-1.8531544405596012E-2</v>
      </c>
      <c r="W305" s="211"/>
      <c r="X305" s="201">
        <f>VLOOKUP($AX305,SP_1516,'2015_16'!$AW$1,FALSE)</f>
        <v>14.010755340236082</v>
      </c>
      <c r="Y305" s="201">
        <f>VLOOKUP($AX305,SP_1516,'2015_16'!$Z$1,FALSE)</f>
        <v>14.845727628832101</v>
      </c>
      <c r="Z305" s="202">
        <f t="shared" si="448"/>
        <v>-5.6243271429445296E-2</v>
      </c>
      <c r="AA305" s="201"/>
      <c r="AB305" s="201">
        <f>VLOOKUP($AX305,SP_1415,'2014_15'!$BG$1,FALSE)</f>
        <v>14.83745307421869</v>
      </c>
      <c r="AC305" s="201">
        <f>VLOOKUP($AX305,SP_1415,'2014_15'!$AC$1,FALSE)</f>
        <v>15.481031749367569</v>
      </c>
      <c r="AD305" s="202">
        <f t="shared" si="449"/>
        <v>-4.157207901696669E-2</v>
      </c>
      <c r="AE305" s="201"/>
      <c r="AF305" s="201">
        <f>VLOOKUP($AX305,SP_1314,'2013-14'!$AU$1,FALSE)</f>
        <v>14.500931622139808</v>
      </c>
      <c r="AG305" s="201">
        <f>VLOOKUP($AX305,SP_1314,'2013-14'!$W$1,FALSE)</f>
        <v>14.477868404827554</v>
      </c>
      <c r="AH305" s="202">
        <f t="shared" si="450"/>
        <v>1.5929981311726404E-3</v>
      </c>
      <c r="AI305" s="201"/>
      <c r="AJ305" s="201">
        <f>VLOOKUP($AX305,SP_1213,'2012-13'!$AF$1,FALSE)</f>
        <v>14.248171404848552</v>
      </c>
      <c r="AK305" s="201">
        <f>VLOOKUP($AX305,SP_1213,'2012-13'!$R$1,FALSE)</f>
        <v>15.077232529945999</v>
      </c>
      <c r="AL305" s="202">
        <f t="shared" si="451"/>
        <v>-5.4987619475310723E-2</v>
      </c>
      <c r="AM305" s="203"/>
      <c r="AN305" s="201">
        <f>VLOOKUP($AX305,SP_1112,'2011-12'!$AT$1,FALSE)</f>
        <v>16.042110042335999</v>
      </c>
      <c r="AO305" s="201">
        <f>VLOOKUP($AX305,SP_1112,'2011-12'!$AD$1,FALSE)</f>
        <v>17.020376329062998</v>
      </c>
      <c r="AP305" s="202">
        <f t="shared" si="452"/>
        <v>-5.7476184298966948E-2</v>
      </c>
      <c r="AQ305" s="188"/>
      <c r="AR305" s="201"/>
      <c r="AS305" s="200"/>
      <c r="AX305" s="188" t="s">
        <v>240</v>
      </c>
      <c r="AY305" s="306">
        <f>VLOOKUP(A305,PopulationsOtherdata!$G$4:$M$441,6,FALSE)</f>
        <v>112534</v>
      </c>
    </row>
    <row r="306" spans="1:51" x14ac:dyDescent="0.25">
      <c r="A306" s="188" t="s">
        <v>314</v>
      </c>
      <c r="B306" s="217"/>
      <c r="C306" s="188">
        <v>1</v>
      </c>
      <c r="D306" s="188" t="s">
        <v>315</v>
      </c>
      <c r="E306" s="534">
        <f t="shared" si="454"/>
        <v>-3.6925452217148695</v>
      </c>
      <c r="F306" s="504">
        <f t="shared" si="455"/>
        <v>-0.25689695522821038</v>
      </c>
      <c r="G306" s="217"/>
      <c r="H306" s="201">
        <f>VLOOKUP($A306,SP_1920,'2019_20'!$K$3,FALSE)</f>
        <v>10.577858259502577</v>
      </c>
      <c r="I306" s="201">
        <f>VLOOKUP($A306,SP_1920,'2019_20'!$C$3,FALSE)</f>
        <v>10.698999720252564</v>
      </c>
      <c r="J306" s="481">
        <f t="shared" si="456"/>
        <v>-1.1322690337179253E-2</v>
      </c>
      <c r="K306" s="415"/>
      <c r="L306" s="201">
        <f>VLOOKUP($A306,SP_201819,'2018_19'!$K$3,FALSE)</f>
        <v>10.698999720252564</v>
      </c>
      <c r="M306" s="201">
        <f>VLOOKUP($A306,SP_201819,'2018_19'!$C$3,FALSE)</f>
        <v>11.101989145184319</v>
      </c>
      <c r="N306" s="481">
        <f t="shared" si="457"/>
        <v>-3.6298848761400437E-2</v>
      </c>
      <c r="O306" s="211"/>
      <c r="P306" s="201">
        <f>VLOOKUP($A306,SP_1718,'2017_18'!$M$2,FALSE)</f>
        <v>11.101989145184319</v>
      </c>
      <c r="Q306" s="201">
        <f>VLOOKUP($A306,SP_1718,'2017_18'!$C$2,FALSE)</f>
        <v>11.84865587613438</v>
      </c>
      <c r="R306" s="481">
        <f t="shared" si="458"/>
        <v>-6.3016998616189035E-2</v>
      </c>
      <c r="S306" s="211"/>
      <c r="T306" s="201">
        <f>VLOOKUP($D306,SP_1617,'2016_17'!$P$2,FALSE)</f>
        <v>11.84865587613438</v>
      </c>
      <c r="U306" s="201">
        <f>VLOOKUP($D306,SP_1617,'2016_17'!$G$2,FALSE)</f>
        <v>12.131989425540556</v>
      </c>
      <c r="V306" s="202">
        <f t="shared" si="447"/>
        <v>-2.3354252914999707E-2</v>
      </c>
      <c r="W306" s="211"/>
      <c r="X306" s="201">
        <f>VLOOKUP($AX306,SP_1516,'2015_16'!$AW$1,FALSE)</f>
        <v>12.811864288467159</v>
      </c>
      <c r="Y306" s="201">
        <f>VLOOKUP($AX306,SP_1516,'2015_16'!$Z$1,FALSE)</f>
        <v>13.440839618669303</v>
      </c>
      <c r="Z306" s="202">
        <f t="shared" si="448"/>
        <v>-4.6795836275622116E-2</v>
      </c>
      <c r="AA306" s="201"/>
      <c r="AB306" s="201">
        <f>VLOOKUP($AX306,SP_1415,'2014_15'!$BG$1,FALSE)</f>
        <v>13.212505846555079</v>
      </c>
      <c r="AC306" s="201">
        <f>VLOOKUP($AX306,SP_1415,'2014_15'!$AC$1,FALSE)</f>
        <v>13.625386566276635</v>
      </c>
      <c r="AD306" s="202">
        <f t="shared" si="449"/>
        <v>-3.0302312357394112E-2</v>
      </c>
      <c r="AE306" s="201"/>
      <c r="AF306" s="201">
        <f>VLOOKUP($AX306,SP_1314,'2013-14'!$AU$1,FALSE)</f>
        <v>12.715319177943812</v>
      </c>
      <c r="AG306" s="201">
        <f>VLOOKUP($AX306,SP_1314,'2013-14'!$W$1,FALSE)</f>
        <v>12.617593729953223</v>
      </c>
      <c r="AH306" s="202">
        <f t="shared" si="450"/>
        <v>7.7451731353972431E-3</v>
      </c>
      <c r="AI306" s="201"/>
      <c r="AJ306" s="201">
        <f>VLOOKUP($AX306,SP_1213,'2012-13'!$AF$1,FALSE)</f>
        <v>12.313735729942222</v>
      </c>
      <c r="AK306" s="201">
        <f>VLOOKUP($AX306,SP_1213,'2012-13'!$R$1,FALSE)</f>
        <v>12.708801920274</v>
      </c>
      <c r="AL306" s="202">
        <f t="shared" si="451"/>
        <v>-3.1086029415687166E-2</v>
      </c>
      <c r="AM306" s="203"/>
      <c r="AN306" s="201">
        <f>VLOOKUP($AX306,SP_1112,'2011-12'!$AT$1,FALSE)</f>
        <v>13.557847544867998</v>
      </c>
      <c r="AO306" s="201">
        <f>VLOOKUP($AX306,SP_1112,'2011-12'!$AD$1,FALSE)</f>
        <v>14.357064808279999</v>
      </c>
      <c r="AP306" s="202">
        <f t="shared" si="452"/>
        <v>-5.5667176688585784E-2</v>
      </c>
      <c r="AQ306" s="188"/>
      <c r="AR306" s="201"/>
      <c r="AS306" s="200"/>
      <c r="AX306" s="188" t="s">
        <v>314</v>
      </c>
      <c r="AY306" s="306">
        <f>VLOOKUP(A306,PopulationsOtherdata!$G$4:$M$441,6,FALSE)</f>
        <v>103517</v>
      </c>
    </row>
    <row r="307" spans="1:51" x14ac:dyDescent="0.25">
      <c r="A307" s="188" t="s">
        <v>436</v>
      </c>
      <c r="B307" s="217"/>
      <c r="C307" s="188">
        <v>1</v>
      </c>
      <c r="D307" s="188" t="s">
        <v>437</v>
      </c>
      <c r="E307" s="534">
        <f t="shared" si="454"/>
        <v>-2.0435455405457645</v>
      </c>
      <c r="F307" s="504">
        <f t="shared" si="455"/>
        <v>-8.9461274160501175E-2</v>
      </c>
      <c r="G307" s="217"/>
      <c r="H307" s="201">
        <f>VLOOKUP($A307,SP_1920,'2019_20'!$K$3,FALSE)</f>
        <v>20.478259851492737</v>
      </c>
      <c r="I307" s="201">
        <f>VLOOKUP($A307,SP_1920,'2019_20'!$C$3,FALSE)</f>
        <v>21.462984106139167</v>
      </c>
      <c r="J307" s="481">
        <f t="shared" si="456"/>
        <v>-4.5880118522976687E-2</v>
      </c>
      <c r="K307" s="415"/>
      <c r="L307" s="201">
        <f>VLOOKUP($A307,SP_201819,'2018_19'!$K$3,FALSE)</f>
        <v>21.462984106139167</v>
      </c>
      <c r="M307" s="201">
        <f>VLOOKUP($A307,SP_201819,'2018_19'!$C$3,FALSE)</f>
        <v>21.889403010566603</v>
      </c>
      <c r="N307" s="481">
        <f t="shared" si="457"/>
        <v>-1.9480609143227579E-2</v>
      </c>
      <c r="O307" s="211"/>
      <c r="P307" s="201">
        <f>VLOOKUP($A307,SP_1718,'2017_18'!$M$2,FALSE)</f>
        <v>21.889403010566603</v>
      </c>
      <c r="Q307" s="201">
        <f>VLOOKUP($A307,SP_1718,'2017_18'!$C$2,FALSE)</f>
        <v>23.254571647438343</v>
      </c>
      <c r="R307" s="481">
        <f t="shared" si="458"/>
        <v>-5.8705387377974927E-2</v>
      </c>
      <c r="S307" s="211"/>
      <c r="T307" s="201">
        <f>VLOOKUP($D307,SP_1617,'2016_17'!$P$2,FALSE)</f>
        <v>23.254571647438343</v>
      </c>
      <c r="U307" s="201">
        <f>VLOOKUP($D307,SP_1617,'2016_17'!$G$2,FALSE)</f>
        <v>22.971358778429138</v>
      </c>
      <c r="V307" s="202">
        <f t="shared" si="447"/>
        <v>1.2328955885498205E-2</v>
      </c>
      <c r="W307" s="211"/>
      <c r="X307" s="201">
        <f>VLOOKUP($AX307,SP_1516,'2015_16'!$AW$1,FALSE)</f>
        <v>23.335580059153902</v>
      </c>
      <c r="Y307" s="201">
        <f>VLOOKUP($AX307,SP_1516,'2015_16'!$Z$1,FALSE)</f>
        <v>23.591750889982453</v>
      </c>
      <c r="Z307" s="202">
        <f t="shared" si="448"/>
        <v>-1.0858491683096161E-2</v>
      </c>
      <c r="AA307" s="201"/>
      <c r="AB307" s="201">
        <f>VLOOKUP($AX307,SP_1415,'2014_15'!$BG$1,FALSE)</f>
        <v>23.497576043410323</v>
      </c>
      <c r="AC307" s="201">
        <f>VLOOKUP($AX307,SP_1415,'2014_15'!$AC$1,FALSE)</f>
        <v>23.416879534440223</v>
      </c>
      <c r="AD307" s="202">
        <f t="shared" si="449"/>
        <v>3.4460829356626199E-3</v>
      </c>
      <c r="AE307" s="201"/>
      <c r="AF307" s="201">
        <f>VLOOKUP($AX307,SP_1314,'2013-14'!$AU$1,FALSE)</f>
        <v>22.361473635206089</v>
      </c>
      <c r="AG307" s="201">
        <f>VLOOKUP($AX307,SP_1314,'2013-14'!$W$1,FALSE)</f>
        <v>21.850301357795669</v>
      </c>
      <c r="AH307" s="202">
        <f t="shared" si="450"/>
        <v>2.3394289581642136E-2</v>
      </c>
      <c r="AI307" s="201"/>
      <c r="AJ307" s="201">
        <f>VLOOKUP($AX307,SP_1213,'2012-13'!$AF$1,FALSE)</f>
        <v>21.24663335782467</v>
      </c>
      <c r="AK307" s="201">
        <f>VLOOKUP($AX307,SP_1213,'2012-13'!$R$1,FALSE)</f>
        <v>21.064954099519003</v>
      </c>
      <c r="AL307" s="202">
        <f t="shared" si="451"/>
        <v>8.6247165527797431E-3</v>
      </c>
      <c r="AM307" s="203"/>
      <c r="AN307" s="201">
        <f>VLOOKUP($AX307,SP_1112,'2011-12'!$AT$1,FALSE)</f>
        <v>22.063133175480001</v>
      </c>
      <c r="AO307" s="201">
        <f>VLOOKUP($AX307,SP_1112,'2011-12'!$AD$1,FALSE)</f>
        <v>22.130957002947</v>
      </c>
      <c r="AP307" s="202">
        <f t="shared" si="452"/>
        <v>-3.0646585892316613E-3</v>
      </c>
      <c r="AQ307" s="188"/>
      <c r="AR307" s="201"/>
      <c r="AS307" s="200"/>
      <c r="AX307" s="188" t="s">
        <v>436</v>
      </c>
      <c r="AY307" s="306">
        <f>VLOOKUP(A307,PopulationsOtherdata!$G$4:$M$441,6,FALSE)</f>
        <v>159986</v>
      </c>
    </row>
    <row r="308" spans="1:51" x14ac:dyDescent="0.25">
      <c r="A308" s="188" t="s">
        <v>596</v>
      </c>
      <c r="B308" s="217"/>
      <c r="C308" s="188">
        <v>1</v>
      </c>
      <c r="D308" s="188" t="s">
        <v>597</v>
      </c>
      <c r="E308" s="534">
        <f t="shared" si="454"/>
        <v>-2.8738721958603879</v>
      </c>
      <c r="F308" s="504">
        <f t="shared" si="455"/>
        <v>-0.18006761841470734</v>
      </c>
      <c r="G308" s="217"/>
      <c r="H308" s="201">
        <f>VLOOKUP($A308,SP_1920,'2019_20'!$K$3,FALSE)</f>
        <v>13.315337301809443</v>
      </c>
      <c r="I308" s="201">
        <f>VLOOKUP($A308,SP_1920,'2019_20'!$C$3,FALSE)</f>
        <v>13.984758198079275</v>
      </c>
      <c r="J308" s="481">
        <f t="shared" si="456"/>
        <v>-4.7867892085668884E-2</v>
      </c>
      <c r="K308" s="415"/>
      <c r="L308" s="201">
        <f>VLOOKUP($A308,SP_201819,'2018_19'!$K$3,FALSE)</f>
        <v>13.984758198079275</v>
      </c>
      <c r="M308" s="201">
        <f>VLOOKUP($A308,SP_201819,'2018_19'!$C$3,FALSE)</f>
        <v>14.075727179086687</v>
      </c>
      <c r="N308" s="481">
        <f t="shared" si="457"/>
        <v>-6.462826385451037E-3</v>
      </c>
      <c r="O308" s="211"/>
      <c r="P308" s="201">
        <f>VLOOKUP($A308,SP_1718,'2017_18'!$M$2,FALSE)</f>
        <v>14.075727179086687</v>
      </c>
      <c r="Q308" s="201">
        <f>VLOOKUP($A308,SP_1718,'2017_18'!$C$2,FALSE)</f>
        <v>14.773352651509411</v>
      </c>
      <c r="R308" s="481">
        <f t="shared" si="458"/>
        <v>-4.7221879073701456E-2</v>
      </c>
      <c r="S308" s="211"/>
      <c r="T308" s="201">
        <f>VLOOKUP($D308,SP_1617,'2016_17'!$P$2,FALSE)</f>
        <v>14.773352651509411</v>
      </c>
      <c r="U308" s="201">
        <f>VLOOKUP($D308,SP_1617,'2016_17'!$G$2,FALSE)</f>
        <v>14.821042218619068</v>
      </c>
      <c r="V308" s="202">
        <f t="shared" si="447"/>
        <v>-3.2176932233379807E-3</v>
      </c>
      <c r="W308" s="211"/>
      <c r="X308" s="201">
        <f>VLOOKUP($AX308,SP_1516,'2015_16'!$AW$1,FALSE)</f>
        <v>14.918951365590452</v>
      </c>
      <c r="Y308" s="201">
        <f>VLOOKUP($AX308,SP_1516,'2015_16'!$Z$1,FALSE)</f>
        <v>15.109579416400358</v>
      </c>
      <c r="Z308" s="202">
        <f t="shared" si="448"/>
        <v>-1.2616370420145073E-2</v>
      </c>
      <c r="AA308" s="201"/>
      <c r="AB308" s="201">
        <f>VLOOKUP($AX308,SP_1415,'2014_15'!$BG$1,FALSE)</f>
        <v>14.976520481342154</v>
      </c>
      <c r="AC308" s="201">
        <f>VLOOKUP($AX308,SP_1415,'2014_15'!$AC$1,FALSE)</f>
        <v>15.096613247938818</v>
      </c>
      <c r="AD308" s="202">
        <f t="shared" si="449"/>
        <v>-7.9549475517669554E-3</v>
      </c>
      <c r="AE308" s="201"/>
      <c r="AF308" s="201">
        <f>VLOOKUP($AX308,SP_1314,'2013-14'!$AU$1,FALSE)</f>
        <v>14.383513867436802</v>
      </c>
      <c r="AG308" s="201">
        <f>VLOOKUP($AX308,SP_1314,'2013-14'!$W$1,FALSE)</f>
        <v>14.649332608718108</v>
      </c>
      <c r="AH308" s="202">
        <f t="shared" si="450"/>
        <v>-1.8145450607293334E-2</v>
      </c>
      <c r="AI308" s="201"/>
      <c r="AJ308" s="201">
        <f>VLOOKUP($AX308,SP_1213,'2012-13'!$AF$1,FALSE)</f>
        <v>14.327578608689111</v>
      </c>
      <c r="AK308" s="201">
        <f>VLOOKUP($AX308,SP_1213,'2012-13'!$R$1,FALSE)</f>
        <v>14.648034528173</v>
      </c>
      <c r="AL308" s="202">
        <f t="shared" si="451"/>
        <v>-2.1877059264677867E-2</v>
      </c>
      <c r="AM308" s="203"/>
      <c r="AN308" s="201">
        <f>VLOOKUP($AX308,SP_1112,'2011-12'!$AT$1,FALSE)</f>
        <v>15.322700548414002</v>
      </c>
      <c r="AO308" s="201">
        <f>VLOOKUP($AX308,SP_1112,'2011-12'!$AD$1,FALSE)</f>
        <v>15.793872349293</v>
      </c>
      <c r="AP308" s="202">
        <f t="shared" si="452"/>
        <v>-2.9832569901711903E-2</v>
      </c>
      <c r="AQ308" s="188"/>
      <c r="AR308" s="201"/>
      <c r="AS308" s="200"/>
      <c r="AX308" s="188" t="s">
        <v>596</v>
      </c>
      <c r="AY308" s="306">
        <f>VLOOKUP(A308,PopulationsOtherdata!$G$4:$M$441,6,FALSE)</f>
        <v>116947</v>
      </c>
    </row>
    <row r="309" spans="1:51" x14ac:dyDescent="0.25">
      <c r="A309" s="188" t="s">
        <v>600</v>
      </c>
      <c r="B309" s="217"/>
      <c r="C309" s="188">
        <v>1</v>
      </c>
      <c r="D309" s="188" t="s">
        <v>601</v>
      </c>
      <c r="E309" s="534">
        <f t="shared" si="454"/>
        <v>-5.1147718737163483</v>
      </c>
      <c r="F309" s="504">
        <f t="shared" si="455"/>
        <v>-0.25387833738103111</v>
      </c>
      <c r="G309" s="217"/>
      <c r="H309" s="201">
        <f>VLOOKUP($A309,SP_1920,'2019_20'!$K$3,FALSE)</f>
        <v>15.011576524754853</v>
      </c>
      <c r="I309" s="201">
        <f>VLOOKUP($A309,SP_1920,'2019_20'!$C$3,FALSE)</f>
        <v>15.039827181022853</v>
      </c>
      <c r="J309" s="481">
        <f t="shared" si="456"/>
        <v>-1.8783896867942129E-3</v>
      </c>
      <c r="K309" s="415"/>
      <c r="L309" s="201">
        <f>VLOOKUP($A309,SP_201819,'2018_19'!$K$3,FALSE)</f>
        <v>15.039827181022853</v>
      </c>
      <c r="M309" s="201">
        <f>VLOOKUP($A309,SP_201819,'2018_19'!$C$3,FALSE)</f>
        <v>15.433399728165412</v>
      </c>
      <c r="N309" s="481">
        <f t="shared" si="457"/>
        <v>-2.550135123010544E-2</v>
      </c>
      <c r="O309" s="211"/>
      <c r="P309" s="201">
        <f>VLOOKUP($A309,SP_1718,'2017_18'!$M$2,FALSE)</f>
        <v>15.433399728165412</v>
      </c>
      <c r="Q309" s="201">
        <f>VLOOKUP($A309,SP_1718,'2017_18'!$C$2,FALSE)</f>
        <v>16.18255931522836</v>
      </c>
      <c r="R309" s="481">
        <f t="shared" si="458"/>
        <v>-4.6294258681194078E-2</v>
      </c>
      <c r="S309" s="211"/>
      <c r="T309" s="201">
        <f>VLOOKUP($D309,SP_1617,'2016_17'!$P$2,FALSE)</f>
        <v>16.18255931522836</v>
      </c>
      <c r="U309" s="201">
        <f>VLOOKUP($D309,SP_1617,'2016_17'!$G$2,FALSE)</f>
        <v>16.41036434282983</v>
      </c>
      <c r="V309" s="202">
        <f t="shared" si="447"/>
        <v>-1.3881777567053444E-2</v>
      </c>
      <c r="W309" s="211"/>
      <c r="X309" s="201">
        <f>VLOOKUP($AX309,SP_1516,'2015_16'!$AW$1,FALSE)</f>
        <v>16.822011371816416</v>
      </c>
      <c r="Y309" s="201">
        <f>VLOOKUP($AX309,SP_1516,'2015_16'!$Z$1,FALSE)</f>
        <v>17.607933992613699</v>
      </c>
      <c r="Z309" s="202">
        <f t="shared" si="448"/>
        <v>-4.4634573319446091E-2</v>
      </c>
      <c r="AA309" s="201"/>
      <c r="AB309" s="201">
        <f>VLOOKUP($AX309,SP_1415,'2014_15'!$BG$1,FALSE)</f>
        <v>17.517621786866506</v>
      </c>
      <c r="AC309" s="201">
        <f>VLOOKUP($AX309,SP_1415,'2014_15'!$AC$1,FALSE)</f>
        <v>18.296847662942053</v>
      </c>
      <c r="AD309" s="202">
        <f t="shared" si="449"/>
        <v>-4.2587985123457628E-2</v>
      </c>
      <c r="AE309" s="201"/>
      <c r="AF309" s="201">
        <f>VLOOKUP($AX309,SP_1314,'2013-14'!$AU$1,FALSE)</f>
        <v>17.468554205482462</v>
      </c>
      <c r="AG309" s="201">
        <f>VLOOKUP($AX309,SP_1314,'2013-14'!$W$1,FALSE)</f>
        <v>17.686912863948113</v>
      </c>
      <c r="AH309" s="202">
        <f t="shared" si="450"/>
        <v>-1.2345775667314984E-2</v>
      </c>
      <c r="AI309" s="201"/>
      <c r="AJ309" s="201">
        <f>VLOOKUP($AX309,SP_1213,'2012-13'!$AF$1,FALSE)</f>
        <v>17.277903863943109</v>
      </c>
      <c r="AK309" s="201">
        <f>VLOOKUP($AX309,SP_1213,'2012-13'!$R$1,FALSE)</f>
        <v>17.834831627111999</v>
      </c>
      <c r="AL309" s="202">
        <f t="shared" si="451"/>
        <v>-3.1226970616434868E-2</v>
      </c>
      <c r="AM309" s="203"/>
      <c r="AN309" s="201">
        <f>VLOOKUP($AX309,SP_1112,'2011-12'!$AT$1,FALSE)</f>
        <v>18.846922027681998</v>
      </c>
      <c r="AO309" s="201">
        <f>VLOOKUP($AX309,SP_1112,'2011-12'!$AD$1,FALSE)</f>
        <v>20.222471164816</v>
      </c>
      <c r="AP309" s="202">
        <f t="shared" si="452"/>
        <v>-6.8020823267496922E-2</v>
      </c>
      <c r="AQ309" s="188"/>
      <c r="AR309" s="201"/>
      <c r="AS309" s="200"/>
      <c r="AX309" s="188" t="s">
        <v>600</v>
      </c>
      <c r="AY309" s="306">
        <f>VLOOKUP(A309,PopulationsOtherdata!$G$4:$M$441,6,FALSE)</f>
        <v>108827</v>
      </c>
    </row>
    <row r="310" spans="1:51" x14ac:dyDescent="0.25">
      <c r="A310" s="188" t="s">
        <v>690</v>
      </c>
      <c r="B310" s="217"/>
      <c r="C310" s="188">
        <v>1</v>
      </c>
      <c r="D310" s="188" t="s">
        <v>691</v>
      </c>
      <c r="E310" s="534">
        <f t="shared" si="454"/>
        <v>-5.1809844258330884</v>
      </c>
      <c r="F310" s="504">
        <f t="shared" si="455"/>
        <v>-0.26024860806967126</v>
      </c>
      <c r="G310" s="217"/>
      <c r="H310" s="201">
        <f>VLOOKUP($A310,SP_1920,'2019_20'!$K$3,FALSE)</f>
        <v>14.600089978195463</v>
      </c>
      <c r="I310" s="201">
        <f>VLOOKUP($A310,SP_1920,'2019_20'!$C$3,FALSE)</f>
        <v>14.728141715972221</v>
      </c>
      <c r="J310" s="481">
        <f t="shared" si="456"/>
        <v>-8.6943580694833766E-3</v>
      </c>
      <c r="K310" s="415"/>
      <c r="L310" s="201">
        <f>VLOOKUP($A310,SP_201819,'2018_19'!$K$3,FALSE)</f>
        <v>14.728141715972221</v>
      </c>
      <c r="M310" s="201">
        <f>VLOOKUP($A310,SP_201819,'2018_19'!$C$3,FALSE)</f>
        <v>15.394256876459714</v>
      </c>
      <c r="N310" s="481">
        <f t="shared" si="457"/>
        <v>-4.327036802316131E-2</v>
      </c>
      <c r="O310" s="211"/>
      <c r="P310" s="201">
        <f>VLOOKUP($A310,SP_1718,'2017_18'!$M$2,FALSE)</f>
        <v>15.394256876459714</v>
      </c>
      <c r="Q310" s="201">
        <f>VLOOKUP($A310,SP_1718,'2017_18'!$C$2,FALSE)</f>
        <v>16.524056314304769</v>
      </c>
      <c r="R310" s="481">
        <f t="shared" si="458"/>
        <v>-6.8373008198174379E-2</v>
      </c>
      <c r="S310" s="211"/>
      <c r="T310" s="201">
        <f>VLOOKUP($D310,SP_1617,'2016_17'!$P$2,FALSE)</f>
        <v>16.524056314304769</v>
      </c>
      <c r="U310" s="201">
        <f>VLOOKUP($D310,SP_1617,'2016_17'!$G$2,FALSE)</f>
        <v>16.714031936517028</v>
      </c>
      <c r="V310" s="202">
        <f t="shared" si="447"/>
        <v>-1.1366235444195683E-2</v>
      </c>
      <c r="W310" s="211"/>
      <c r="X310" s="201">
        <f>VLOOKUP($AX310,SP_1516,'2015_16'!$AW$1,FALSE)</f>
        <v>17.432525876158802</v>
      </c>
      <c r="Y310" s="201">
        <f>VLOOKUP($AX310,SP_1516,'2015_16'!$Z$1,FALSE)</f>
        <v>18.18209113400345</v>
      </c>
      <c r="Z310" s="202">
        <f t="shared" si="448"/>
        <v>-4.1225470289434352E-2</v>
      </c>
      <c r="AA310" s="201"/>
      <c r="AB310" s="201">
        <f>VLOOKUP($AX310,SP_1415,'2014_15'!$BG$1,FALSE)</f>
        <v>18.155897510904275</v>
      </c>
      <c r="AC310" s="201">
        <f>VLOOKUP($AX310,SP_1415,'2014_15'!$AC$1,FALSE)</f>
        <v>18.836401972214968</v>
      </c>
      <c r="AD310" s="202">
        <f t="shared" si="449"/>
        <v>-3.612709382155288E-2</v>
      </c>
      <c r="AE310" s="201"/>
      <c r="AF310" s="201">
        <f>VLOOKUP($AX310,SP_1314,'2013-14'!$AU$1,FALSE)</f>
        <v>17.749605560889822</v>
      </c>
      <c r="AG310" s="201">
        <f>VLOOKUP($AX310,SP_1314,'2013-14'!$W$1,FALSE)</f>
        <v>17.840169665753333</v>
      </c>
      <c r="AH310" s="202">
        <f t="shared" si="450"/>
        <v>-5.07641499830358E-3</v>
      </c>
      <c r="AI310" s="201"/>
      <c r="AJ310" s="201">
        <f>VLOOKUP($AX310,SP_1213,'2012-13'!$AF$1,FALSE)</f>
        <v>17.453126665732334</v>
      </c>
      <c r="AK310" s="201">
        <f>VLOOKUP($AX310,SP_1213,'2012-13'!$R$1,FALSE)</f>
        <v>18.170239900226001</v>
      </c>
      <c r="AL310" s="202">
        <f t="shared" si="451"/>
        <v>-3.9466360291960045E-2</v>
      </c>
      <c r="AM310" s="203"/>
      <c r="AN310" s="201">
        <f>VLOOKUP($AX310,SP_1112,'2011-12'!$AT$1,FALSE)</f>
        <v>19.347776400853995</v>
      </c>
      <c r="AO310" s="201">
        <f>VLOOKUP($AX310,SP_1112,'2011-12'!$AD$1,FALSE)</f>
        <v>20.177071809853</v>
      </c>
      <c r="AP310" s="202">
        <f t="shared" si="452"/>
        <v>-4.1100880088756897E-2</v>
      </c>
      <c r="AQ310" s="188"/>
      <c r="AR310" s="201"/>
      <c r="AS310" s="200"/>
      <c r="AX310" s="188" t="s">
        <v>690</v>
      </c>
      <c r="AY310" s="306">
        <f>VLOOKUP(A310,PopulationsOtherdata!$G$4:$M$441,6,FALSE)</f>
        <v>140100</v>
      </c>
    </row>
    <row r="311" spans="1:51" x14ac:dyDescent="0.25">
      <c r="A311" s="188" t="s">
        <v>712</v>
      </c>
      <c r="B311" s="217"/>
      <c r="C311" s="188">
        <v>1</v>
      </c>
      <c r="D311" s="188" t="s">
        <v>713</v>
      </c>
      <c r="E311" s="534">
        <f t="shared" si="454"/>
        <v>-8.7177429274937062</v>
      </c>
      <c r="F311" s="504">
        <f t="shared" si="455"/>
        <v>-0.34442949795982275</v>
      </c>
      <c r="G311" s="217"/>
      <c r="H311" s="201">
        <f>VLOOKUP($A311,SP_1920,'2019_20'!$K$3,FALSE)</f>
        <v>16.541128988897309</v>
      </c>
      <c r="I311" s="201">
        <f>VLOOKUP($A311,SP_1920,'2019_20'!$C$3,FALSE)</f>
        <v>16.697760715426387</v>
      </c>
      <c r="J311" s="481">
        <f t="shared" si="456"/>
        <v>-9.3804031090451989E-3</v>
      </c>
      <c r="K311" s="415"/>
      <c r="L311" s="201">
        <f>VLOOKUP($A311,SP_201819,'2018_19'!$K$3,FALSE)</f>
        <v>16.697760715426387</v>
      </c>
      <c r="M311" s="201">
        <f>VLOOKUP($A311,SP_201819,'2018_19'!$C$3,FALSE)</f>
        <v>17.211877493646092</v>
      </c>
      <c r="N311" s="481">
        <f t="shared" si="457"/>
        <v>-2.98698836550223E-2</v>
      </c>
      <c r="O311" s="211"/>
      <c r="P311" s="201">
        <f>VLOOKUP($A311,SP_1718,'2017_18'!$M$2,FALSE)</f>
        <v>17.211877493646092</v>
      </c>
      <c r="Q311" s="201">
        <f>VLOOKUP($A311,SP_1718,'2017_18'!$C$2,FALSE)</f>
        <v>18.7647519218459</v>
      </c>
      <c r="R311" s="481">
        <f t="shared" si="458"/>
        <v>-8.2754860531460195E-2</v>
      </c>
      <c r="S311" s="211"/>
      <c r="T311" s="201">
        <f>VLOOKUP($D311,SP_1617,'2016_17'!$P$2,FALSE)</f>
        <v>18.7647519218459</v>
      </c>
      <c r="U311" s="201">
        <f>VLOOKUP($D311,SP_1617,'2016_17'!$G$2,FALSE)</f>
        <v>19.179143807248447</v>
      </c>
      <c r="V311" s="202">
        <f t="shared" si="447"/>
        <v>-2.1606380846153073E-2</v>
      </c>
      <c r="W311" s="211"/>
      <c r="X311" s="201">
        <f>VLOOKUP($AX311,SP_1516,'2015_16'!$AW$1,FALSE)</f>
        <v>20.234560249522364</v>
      </c>
      <c r="Y311" s="201">
        <f>VLOOKUP($AX311,SP_1516,'2015_16'!$Z$1,FALSE)</f>
        <v>21.370718604007866</v>
      </c>
      <c r="Z311" s="202">
        <f t="shared" si="448"/>
        <v>-5.3164255986807407E-2</v>
      </c>
      <c r="AA311" s="201"/>
      <c r="AB311" s="201">
        <f>VLOOKUP($AX311,SP_1415,'2014_15'!$BG$1,FALSE)</f>
        <v>21.076744187734715</v>
      </c>
      <c r="AC311" s="201">
        <f>VLOOKUP($AX311,SP_1415,'2014_15'!$AC$1,FALSE)</f>
        <v>22.031942574565914</v>
      </c>
      <c r="AD311" s="202">
        <f t="shared" si="449"/>
        <v>-4.3355159609661409E-2</v>
      </c>
      <c r="AE311" s="201"/>
      <c r="AF311" s="201">
        <f>VLOOKUP($AX311,SP_1314,'2013-14'!$AU$1,FALSE)</f>
        <v>20.414247324621126</v>
      </c>
      <c r="AG311" s="201">
        <f>VLOOKUP($AX311,SP_1314,'2013-14'!$W$1,FALSE)</f>
        <v>21.262016792056329</v>
      </c>
      <c r="AH311" s="202">
        <f t="shared" si="450"/>
        <v>-3.9872486026440224E-2</v>
      </c>
      <c r="AI311" s="201"/>
      <c r="AJ311" s="201">
        <f>VLOOKUP($AX311,SP_1213,'2012-13'!$AF$1,FALSE)</f>
        <v>20.885554792065328</v>
      </c>
      <c r="AK311" s="201">
        <f>VLOOKUP($AX311,SP_1213,'2012-13'!$R$1,FALSE)</f>
        <v>22.263803560500484</v>
      </c>
      <c r="AL311" s="202">
        <f t="shared" si="451"/>
        <v>-6.1905359732888909E-2</v>
      </c>
      <c r="AM311" s="203"/>
      <c r="AN311" s="201">
        <f>VLOOKUP($AX311,SP_1112,'2011-12'!$AT$1,FALSE)</f>
        <v>24.045977912993493</v>
      </c>
      <c r="AO311" s="201">
        <f>VLOOKUP($AX311,SP_1112,'2011-12'!$AD$1,FALSE)</f>
        <v>25.808331044949</v>
      </c>
      <c r="AP311" s="202">
        <f t="shared" si="452"/>
        <v>-6.8286210715683637E-2</v>
      </c>
      <c r="AQ311" s="188"/>
      <c r="AR311" s="201"/>
      <c r="AS311" s="200"/>
      <c r="AX311" s="188" t="s">
        <v>712</v>
      </c>
      <c r="AY311" s="306">
        <f>VLOOKUP(A311,PopulationsOtherdata!$G$4:$M$441,6,FALSE)</f>
        <v>136437</v>
      </c>
    </row>
    <row r="312" spans="1:51" x14ac:dyDescent="0.25">
      <c r="A312" s="188" t="s">
        <v>718</v>
      </c>
      <c r="B312" s="217"/>
      <c r="C312" s="188">
        <v>1</v>
      </c>
      <c r="D312" s="188" t="s">
        <v>719</v>
      </c>
      <c r="E312" s="534">
        <f t="shared" si="454"/>
        <v>-1.0459541985858767</v>
      </c>
      <c r="F312" s="504">
        <f t="shared" si="455"/>
        <v>-6.7909785189371519E-2</v>
      </c>
      <c r="G312" s="217"/>
      <c r="H312" s="201">
        <f>VLOOKUP($A312,SP_1920,'2019_20'!$K$3,FALSE)</f>
        <v>14.334399274213302</v>
      </c>
      <c r="I312" s="201">
        <f>VLOOKUP($A312,SP_1920,'2019_20'!$C$3,FALSE)</f>
        <v>14.91184663708286</v>
      </c>
      <c r="J312" s="481">
        <f t="shared" si="456"/>
        <v>-3.8724067979183596E-2</v>
      </c>
      <c r="K312" s="415"/>
      <c r="L312" s="201">
        <f>VLOOKUP($A312,SP_201819,'2018_19'!$K$3,FALSE)</f>
        <v>14.91184663708286</v>
      </c>
      <c r="M312" s="201">
        <f>VLOOKUP($A312,SP_201819,'2018_19'!$C$3,FALSE)</f>
        <v>15.349358564055983</v>
      </c>
      <c r="N312" s="481">
        <f t="shared" si="457"/>
        <v>-2.8503596756001004E-2</v>
      </c>
      <c r="O312" s="211"/>
      <c r="P312" s="201">
        <f>VLOOKUP($A312,SP_1718,'2017_18'!$M$2,FALSE)</f>
        <v>15.349358564055983</v>
      </c>
      <c r="Q312" s="201">
        <f>VLOOKUP($A312,SP_1718,'2017_18'!$C$2,FALSE)</f>
        <v>15.913373691395988</v>
      </c>
      <c r="R312" s="481">
        <f t="shared" si="458"/>
        <v>-3.5442838098181273E-2</v>
      </c>
      <c r="S312" s="211"/>
      <c r="T312" s="201">
        <f>VLOOKUP($D312,SP_1617,'2016_17'!$P$2,FALSE)</f>
        <v>15.913373691395988</v>
      </c>
      <c r="U312" s="201">
        <f>VLOOKUP($D312,SP_1617,'2016_17'!$G$2,FALSE)</f>
        <v>15.581522225155952</v>
      </c>
      <c r="V312" s="202">
        <f t="shared" si="447"/>
        <v>2.1297756499314868E-2</v>
      </c>
      <c r="W312" s="211"/>
      <c r="X312" s="201">
        <f>VLOOKUP($AX312,SP_1516,'2015_16'!$AW$1,FALSE)</f>
        <v>15.729049432972651</v>
      </c>
      <c r="Y312" s="201">
        <f>VLOOKUP($AX312,SP_1516,'2015_16'!$Z$1,FALSE)</f>
        <v>15.680860712228508</v>
      </c>
      <c r="Z312" s="202">
        <f t="shared" si="448"/>
        <v>3.073091562286745E-3</v>
      </c>
      <c r="AA312" s="201"/>
      <c r="AB312" s="201">
        <f>VLOOKUP($AX312,SP_1415,'2014_15'!$BG$1,FALSE)</f>
        <v>15.461357869259366</v>
      </c>
      <c r="AC312" s="201">
        <f>VLOOKUP($AX312,SP_1415,'2014_15'!$AC$1,FALSE)</f>
        <v>15.295839109897733</v>
      </c>
      <c r="AD312" s="202">
        <f t="shared" si="449"/>
        <v>1.0821162420211916E-2</v>
      </c>
      <c r="AE312" s="201"/>
      <c r="AF312" s="201">
        <f>VLOOKUP($AX312,SP_1314,'2013-14'!$AU$1,FALSE)</f>
        <v>14.601381136394997</v>
      </c>
      <c r="AG312" s="201">
        <f>VLOOKUP($AX312,SP_1314,'2013-14'!$W$1,FALSE)</f>
        <v>14.536416083584113</v>
      </c>
      <c r="AH312" s="202">
        <f t="shared" si="450"/>
        <v>4.4691244690118204E-3</v>
      </c>
      <c r="AI312" s="201"/>
      <c r="AJ312" s="201">
        <f>VLOOKUP($AX312,SP_1213,'2012-13'!$AF$1,FALSE)</f>
        <v>14.122518083561111</v>
      </c>
      <c r="AK312" s="201">
        <f>VLOOKUP($AX312,SP_1213,'2012-13'!$R$1,FALSE)</f>
        <v>14.123179334468</v>
      </c>
      <c r="AL312" s="202">
        <f t="shared" si="451"/>
        <v>-4.6820258472246579E-5</v>
      </c>
      <c r="AM312" s="203"/>
      <c r="AN312" s="201">
        <f>VLOOKUP($AX312,SP_1112,'2011-12'!$AT$1,FALSE)</f>
        <v>14.894429200837001</v>
      </c>
      <c r="AO312" s="201">
        <f>VLOOKUP($AX312,SP_1112,'2011-12'!$AD$1,FALSE)</f>
        <v>14.971271730489999</v>
      </c>
      <c r="AP312" s="202">
        <f t="shared" si="452"/>
        <v>-5.1326654833538932E-3</v>
      </c>
      <c r="AQ312" s="188"/>
      <c r="AR312" s="201"/>
      <c r="AS312" s="200"/>
      <c r="AX312" s="188" t="s">
        <v>718</v>
      </c>
      <c r="AY312" s="306">
        <f>VLOOKUP(A312,PopulationsOtherdata!$G$4:$M$441,6,FALSE)</f>
        <v>124262</v>
      </c>
    </row>
    <row r="313" spans="1:51" x14ac:dyDescent="0.25">
      <c r="A313" s="188" t="s">
        <v>728</v>
      </c>
      <c r="B313" s="217"/>
      <c r="C313" s="188">
        <v>1</v>
      </c>
      <c r="D313" s="188" t="s">
        <v>729</v>
      </c>
      <c r="E313" s="534">
        <f t="shared" si="454"/>
        <v>-2.6463908364552289</v>
      </c>
      <c r="F313" s="504">
        <f t="shared" si="455"/>
        <v>-0.1954481028915761</v>
      </c>
      <c r="G313" s="217"/>
      <c r="H313" s="201">
        <f>VLOOKUP($A313,SP_1920,'2019_20'!$K$3,FALSE)</f>
        <v>10.862868634962293</v>
      </c>
      <c r="I313" s="201">
        <f>VLOOKUP($A313,SP_1920,'2019_20'!$C$3,FALSE)</f>
        <v>11.095794354398686</v>
      </c>
      <c r="J313" s="481">
        <f t="shared" si="456"/>
        <v>-2.0992252739800876E-2</v>
      </c>
      <c r="K313" s="415"/>
      <c r="L313" s="201">
        <f>VLOOKUP($A313,SP_201819,'2018_19'!$K$3,FALSE)</f>
        <v>11.095794354398686</v>
      </c>
      <c r="M313" s="201">
        <f>VLOOKUP($A313,SP_201819,'2018_19'!$C$3,FALSE)</f>
        <v>11.29920824291659</v>
      </c>
      <c r="N313" s="481">
        <f t="shared" si="457"/>
        <v>-1.8002490452852959E-2</v>
      </c>
      <c r="O313" s="211"/>
      <c r="P313" s="201">
        <f>VLOOKUP($A313,SP_1718,'2017_18'!$M$2,FALSE)</f>
        <v>11.29920824291659</v>
      </c>
      <c r="Q313" s="201">
        <f>VLOOKUP($A313,SP_1718,'2017_18'!$C$2,FALSE)</f>
        <v>11.982809000828533</v>
      </c>
      <c r="R313" s="481">
        <f t="shared" si="458"/>
        <v>-5.704845649001633E-2</v>
      </c>
      <c r="S313" s="211"/>
      <c r="T313" s="201">
        <f>VLOOKUP($D313,SP_1617,'2016_17'!$P$2,FALSE)</f>
        <v>11.982809000828533</v>
      </c>
      <c r="U313" s="201">
        <f>VLOOKUP($D313,SP_1617,'2016_17'!$G$2,FALSE)</f>
        <v>11.85172287380912</v>
      </c>
      <c r="V313" s="202">
        <f t="shared" si="447"/>
        <v>1.1060512333535666E-2</v>
      </c>
      <c r="W313" s="211"/>
      <c r="X313" s="201">
        <f>VLOOKUP($AX313,SP_1516,'2015_16'!$AW$1,FALSE)</f>
        <v>12.155274417384215</v>
      </c>
      <c r="Y313" s="201">
        <f>VLOOKUP($AX313,SP_1516,'2015_16'!$Z$1,FALSE)</f>
        <v>12.70864993026912</v>
      </c>
      <c r="Z313" s="202">
        <f t="shared" si="448"/>
        <v>-4.3543217880830154E-2</v>
      </c>
      <c r="AA313" s="201"/>
      <c r="AB313" s="201">
        <f>VLOOKUP($AX313,SP_1415,'2014_15'!$BG$1,FALSE)</f>
        <v>12.574834201119829</v>
      </c>
      <c r="AC313" s="201">
        <f>VLOOKUP($AX313,SP_1415,'2014_15'!$AC$1,FALSE)</f>
        <v>13.074628983807239</v>
      </c>
      <c r="AD313" s="202">
        <f t="shared" si="449"/>
        <v>-3.8226307094939349E-2</v>
      </c>
      <c r="AE313" s="201"/>
      <c r="AF313" s="201">
        <f>VLOOKUP($AX313,SP_1314,'2013-14'!$AU$1,FALSE)</f>
        <v>12.39850001956891</v>
      </c>
      <c r="AG313" s="201">
        <f>VLOOKUP($AX313,SP_1314,'2013-14'!$W$1,FALSE)</f>
        <v>12.173153131549444</v>
      </c>
      <c r="AH313" s="202">
        <f t="shared" si="450"/>
        <v>1.8511792761024992E-2</v>
      </c>
      <c r="AI313" s="201"/>
      <c r="AJ313" s="201">
        <f>VLOOKUP($AX313,SP_1213,'2012-13'!$AF$1,FALSE)</f>
        <v>11.822606131545445</v>
      </c>
      <c r="AK313" s="201">
        <f>VLOOKUP($AX313,SP_1213,'2012-13'!$R$1,FALSE)</f>
        <v>12.056548183445999</v>
      </c>
      <c r="AL313" s="202">
        <f t="shared" si="451"/>
        <v>-1.94037338333507E-2</v>
      </c>
      <c r="AM313" s="203"/>
      <c r="AN313" s="201">
        <f>VLOOKUP($AX313,SP_1112,'2011-12'!$AT$1,FALSE)</f>
        <v>12.769739316769</v>
      </c>
      <c r="AO313" s="201">
        <f>VLOOKUP($AX313,SP_1112,'2011-12'!$AD$1,FALSE)</f>
        <v>13.365510454923999</v>
      </c>
      <c r="AP313" s="202">
        <f t="shared" si="452"/>
        <v>-4.4575262588307019E-2</v>
      </c>
      <c r="AQ313" s="188"/>
      <c r="AR313" s="201"/>
      <c r="AS313" s="200"/>
      <c r="AX313" s="188" t="s">
        <v>728</v>
      </c>
      <c r="AY313" s="306">
        <f>VLOOKUP(A313,PopulationsOtherdata!$G$4:$M$441,6,FALSE)</f>
        <v>117595</v>
      </c>
    </row>
    <row r="314" spans="1:51" x14ac:dyDescent="0.25">
      <c r="A314" s="188"/>
      <c r="B314" s="217"/>
      <c r="C314" s="188"/>
      <c r="D314" s="188"/>
      <c r="E314" s="315"/>
      <c r="F314" s="214"/>
      <c r="G314" s="217"/>
      <c r="H314" s="201"/>
      <c r="I314" s="201"/>
      <c r="J314" s="481"/>
      <c r="K314" s="214"/>
      <c r="L314" s="201"/>
      <c r="M314" s="201"/>
      <c r="N314" s="481"/>
      <c r="O314" s="211"/>
      <c r="P314" s="201"/>
      <c r="Q314" s="201"/>
      <c r="R314" s="481"/>
      <c r="S314" s="211"/>
      <c r="T314" s="201"/>
      <c r="U314" s="201"/>
      <c r="V314" s="202"/>
      <c r="W314" s="211"/>
      <c r="X314" s="201"/>
      <c r="Y314" s="201"/>
      <c r="Z314" s="202"/>
      <c r="AA314" s="201"/>
      <c r="AB314" s="201"/>
      <c r="AC314" s="201"/>
      <c r="AD314" s="202"/>
      <c r="AE314" s="201"/>
      <c r="AF314" s="201"/>
      <c r="AG314" s="201"/>
      <c r="AH314" s="202"/>
      <c r="AI314" s="201"/>
      <c r="AJ314" s="201"/>
      <c r="AK314" s="201"/>
      <c r="AL314" s="202"/>
      <c r="AM314" s="203"/>
      <c r="AN314" s="201"/>
      <c r="AO314" s="201"/>
      <c r="AP314" s="202"/>
      <c r="AQ314" s="188"/>
      <c r="AR314" s="201"/>
      <c r="AS314" s="200"/>
      <c r="AX314" s="188"/>
      <c r="AY314" s="188"/>
    </row>
    <row r="315" spans="1:51" x14ac:dyDescent="0.25">
      <c r="A315" s="188"/>
      <c r="B315" s="217">
        <v>1</v>
      </c>
      <c r="C315" s="188"/>
      <c r="D315" s="188" t="s">
        <v>968</v>
      </c>
      <c r="E315" s="315"/>
      <c r="F315" s="214"/>
      <c r="G315" s="217"/>
      <c r="H315" s="201"/>
      <c r="I315" s="201"/>
      <c r="J315" s="481"/>
      <c r="K315" s="214"/>
      <c r="L315" s="201"/>
      <c r="M315" s="201"/>
      <c r="N315" s="481"/>
      <c r="O315" s="211"/>
      <c r="P315" s="201"/>
      <c r="Q315" s="201"/>
      <c r="R315" s="481"/>
      <c r="S315" s="211"/>
      <c r="T315" s="201"/>
      <c r="U315" s="201"/>
      <c r="V315" s="202"/>
      <c r="W315" s="211"/>
      <c r="X315" s="201"/>
      <c r="Y315" s="201"/>
      <c r="Z315" s="202"/>
      <c r="AA315" s="201"/>
      <c r="AB315" s="201"/>
      <c r="AC315" s="201"/>
      <c r="AD315" s="202"/>
      <c r="AE315" s="201"/>
      <c r="AF315" s="201"/>
      <c r="AG315" s="201"/>
      <c r="AH315" s="202"/>
      <c r="AI315" s="201"/>
      <c r="AJ315" s="201"/>
      <c r="AK315" s="201"/>
      <c r="AL315" s="202"/>
      <c r="AM315" s="203"/>
      <c r="AN315" s="201"/>
      <c r="AO315" s="201"/>
      <c r="AP315" s="202"/>
      <c r="AQ315" s="188"/>
      <c r="AR315" s="201"/>
      <c r="AS315" s="200"/>
      <c r="AX315" s="188"/>
      <c r="AY315" s="306">
        <f t="shared" ref="AY315" si="459">+AY179</f>
        <v>1183765</v>
      </c>
    </row>
    <row r="316" spans="1:51" x14ac:dyDescent="0.25">
      <c r="A316" s="188" t="s">
        <v>142</v>
      </c>
      <c r="B316" s="217"/>
      <c r="C316" s="188">
        <v>1</v>
      </c>
      <c r="D316" s="188" t="s">
        <v>143</v>
      </c>
      <c r="E316" s="534">
        <f t="shared" ref="E316:E327" si="460">+AN316-AO316+AJ316-AK316+AF316-AG316+AB316-AC316+X316-Y316+T316-U316+P316-Q316+L316-M316+H316-I316</f>
        <v>-9.3659326170690829</v>
      </c>
      <c r="F316" s="504">
        <f t="shared" ref="F316:F327" si="461">((100*(1+AP316)*(1+AL316)*(1+AH316)*(1+AD316)*(1+Z316)*(1+V316)*(1+R316)*(1+N316)*(1+J316)-100)/100)</f>
        <v>-0.41143160629318454</v>
      </c>
      <c r="G316" s="217"/>
      <c r="H316" s="201">
        <f>VLOOKUP($A316,SP_1920,'2019_20'!$K$3,FALSE)</f>
        <v>13.425461695784781</v>
      </c>
      <c r="I316" s="201">
        <f>VLOOKUP($A316,SP_1920,'2019_20'!$C$3,FALSE)</f>
        <v>13.666917441544014</v>
      </c>
      <c r="J316" s="481">
        <f t="shared" ref="J316:J327" si="462">+H316/I316-1</f>
        <v>-1.7667169410511496E-2</v>
      </c>
      <c r="K316" s="415"/>
      <c r="L316" s="201">
        <f>VLOOKUP($A316,SP_201819,'2018_19'!$K$3,FALSE)</f>
        <v>13.666917441544014</v>
      </c>
      <c r="M316" s="201">
        <f>VLOOKUP($A316,SP_201819,'2018_19'!$C$3,FALSE)</f>
        <v>14.072671134083167</v>
      </c>
      <c r="N316" s="481">
        <f t="shared" ref="N316:N327" si="463">+L316/M316-1</f>
        <v>-2.8832741749819091E-2</v>
      </c>
      <c r="O316" s="211"/>
      <c r="P316" s="201">
        <f>VLOOKUP($A316,SP_1718,'2017_18'!$M$2,FALSE)</f>
        <v>14.072671134083167</v>
      </c>
      <c r="Q316" s="201">
        <f>VLOOKUP($A316,SP_1718,'2017_18'!$C$2,FALSE)</f>
        <v>14.705500420711122</v>
      </c>
      <c r="R316" s="481">
        <f t="shared" ref="R316:R327" si="464">+P316/Q316-1</f>
        <v>-4.303350913082038E-2</v>
      </c>
      <c r="S316" s="211"/>
      <c r="T316" s="201">
        <f>VLOOKUP($D316,SP_1617,'2016_17'!$P$2,FALSE)</f>
        <v>14.705500420711122</v>
      </c>
      <c r="U316" s="201">
        <f>VLOOKUP($D316,SP_1617,'2016_17'!$G$2,FALSE)</f>
        <v>15.367178985002351</v>
      </c>
      <c r="V316" s="202">
        <f t="shared" si="447"/>
        <v>-4.3057907045723653E-2</v>
      </c>
      <c r="W316" s="211"/>
      <c r="X316" s="201">
        <f>VLOOKUP($AX316,SP_1516,'2015_16'!$AW$1,FALSE)</f>
        <v>16.016770338021434</v>
      </c>
      <c r="Y316" s="201">
        <f>VLOOKUP($AX316,SP_1516,'2015_16'!$Z$1,FALSE)</f>
        <v>17.111934121817772</v>
      </c>
      <c r="Z316" s="202">
        <f t="shared" si="448"/>
        <v>-6.4000000000000057E-2</v>
      </c>
      <c r="AA316" s="201"/>
      <c r="AB316" s="201">
        <f>VLOOKUP($AX316,SP_1415,'2014_15'!$BG$1,FALSE)</f>
        <v>17.069322390066588</v>
      </c>
      <c r="AC316" s="201">
        <f>VLOOKUP($AX316,SP_1415,'2014_15'!$AC$1,FALSE)</f>
        <v>18.068469285375617</v>
      </c>
      <c r="AD316" s="202">
        <f t="shared" si="449"/>
        <v>-5.5297816296908109E-2</v>
      </c>
      <c r="AE316" s="201"/>
      <c r="AF316" s="201">
        <f>VLOOKUP($AX316,SP_1314,'2013-14'!$AU$1,FALSE)</f>
        <v>16.82172270112785</v>
      </c>
      <c r="AG316" s="201">
        <f>VLOOKUP($AX316,SP_1314,'2013-14'!$W$1,FALSE)</f>
        <v>18.444871382815624</v>
      </c>
      <c r="AH316" s="202">
        <f t="shared" si="450"/>
        <v>-8.7999999999999967E-2</v>
      </c>
      <c r="AI316" s="201"/>
      <c r="AJ316" s="201">
        <f>VLOOKUP($AX316,SP_1213,'2012-13'!$AF$1,FALSE)</f>
        <v>18.29848838278463</v>
      </c>
      <c r="AK316" s="201">
        <f>VLOOKUP($AX316,SP_1213,'2012-13'!$R$1,FALSE)</f>
        <v>20.042360343696593</v>
      </c>
      <c r="AL316" s="202">
        <f t="shared" si="451"/>
        <v>-8.7009310830020059E-2</v>
      </c>
      <c r="AM316" s="203"/>
      <c r="AN316" s="201">
        <f>VLOOKUP($AX316,SP_1112,'2011-12'!$AT$1,FALSE)</f>
        <v>21.134911518244589</v>
      </c>
      <c r="AO316" s="201">
        <f>VLOOKUP($AX316,SP_1112,'2011-12'!$AD$1,FALSE)</f>
        <v>23.097795524391</v>
      </c>
      <c r="AP316" s="202">
        <f t="shared" si="452"/>
        <v>-8.4981443535320444E-2</v>
      </c>
      <c r="AQ316" s="188"/>
      <c r="AR316" s="201"/>
      <c r="AS316" s="200"/>
      <c r="AX316" s="188" t="s">
        <v>142</v>
      </c>
      <c r="AY316" s="306">
        <f>VLOOKUP(A316,PopulationsOtherdata!$G$4:$M$441,6,FALSE)</f>
        <v>86902</v>
      </c>
    </row>
    <row r="317" spans="1:51" x14ac:dyDescent="0.25">
      <c r="A317" s="188" t="s">
        <v>186</v>
      </c>
      <c r="B317" s="217"/>
      <c r="C317" s="188">
        <v>1</v>
      </c>
      <c r="D317" s="188" t="s">
        <v>187</v>
      </c>
      <c r="E317" s="534">
        <f t="shared" si="460"/>
        <v>-1.9630867098970874</v>
      </c>
      <c r="F317" s="504">
        <f t="shared" si="461"/>
        <v>-0.13103020683754721</v>
      </c>
      <c r="G317" s="217"/>
      <c r="H317" s="201">
        <f>VLOOKUP($A317,SP_1920,'2019_20'!$K$3,FALSE)</f>
        <v>12.985328804663851</v>
      </c>
      <c r="I317" s="201">
        <f>VLOOKUP($A317,SP_1920,'2019_20'!$C$3,FALSE)</f>
        <v>13.108128504627951</v>
      </c>
      <c r="J317" s="481">
        <f t="shared" si="462"/>
        <v>-9.3682099561920307E-3</v>
      </c>
      <c r="K317" s="415"/>
      <c r="L317" s="201">
        <f>VLOOKUP($A317,SP_201819,'2018_19'!$K$3,FALSE)</f>
        <v>13.108128504627951</v>
      </c>
      <c r="M317" s="201">
        <f>VLOOKUP($A317,SP_201819,'2018_19'!$C$3,FALSE)</f>
        <v>14.060065854920847</v>
      </c>
      <c r="N317" s="481">
        <f t="shared" si="463"/>
        <v>-6.7705042075583921E-2</v>
      </c>
      <c r="O317" s="211"/>
      <c r="P317" s="201">
        <f>VLOOKUP($A317,SP_1718,'2017_18'!$M$2,FALSE)</f>
        <v>14.060065854920847</v>
      </c>
      <c r="Q317" s="201">
        <f>VLOOKUP($A317,SP_1718,'2017_18'!$C$2,FALSE)</f>
        <v>14.791778715287624</v>
      </c>
      <c r="R317" s="481">
        <f t="shared" si="464"/>
        <v>-4.9467536964336478E-2</v>
      </c>
      <c r="S317" s="211"/>
      <c r="T317" s="201">
        <f>VLOOKUP($D317,SP_1617,'2016_17'!$P$2,FALSE)</f>
        <v>14.791778715287624</v>
      </c>
      <c r="U317" s="201">
        <f>VLOOKUP($D317,SP_1617,'2016_17'!$G$2,FALSE)</f>
        <v>14.379708709131181</v>
      </c>
      <c r="V317" s="202">
        <f t="shared" si="447"/>
        <v>2.8656352815740638E-2</v>
      </c>
      <c r="W317" s="211"/>
      <c r="X317" s="201">
        <f>VLOOKUP($AX317,SP_1516,'2015_16'!$AW$1,FALSE)</f>
        <v>14.703536925584894</v>
      </c>
      <c r="Y317" s="201">
        <f>VLOOKUP($AX317,SP_1516,'2015_16'!$Z$1,FALSE)</f>
        <v>14.82366989730958</v>
      </c>
      <c r="Z317" s="202">
        <f t="shared" si="448"/>
        <v>-8.1041316055270318E-3</v>
      </c>
      <c r="AA317" s="201"/>
      <c r="AB317" s="201">
        <f>VLOOKUP($AX317,SP_1415,'2014_15'!$BG$1,FALSE)</f>
        <v>14.817784539358673</v>
      </c>
      <c r="AC317" s="201">
        <f>VLOOKUP($AX317,SP_1415,'2014_15'!$AC$1,FALSE)</f>
        <v>14.742854914012783</v>
      </c>
      <c r="AD317" s="202">
        <f t="shared" si="449"/>
        <v>5.0824365960944196E-3</v>
      </c>
      <c r="AE317" s="201"/>
      <c r="AF317" s="201">
        <f>VLOOKUP($AX317,SP_1314,'2013-14'!$AU$1,FALSE)</f>
        <v>13.966784640895041</v>
      </c>
      <c r="AG317" s="201">
        <f>VLOOKUP($AX317,SP_1314,'2013-14'!$W$1,FALSE)</f>
        <v>13.735490458486778</v>
      </c>
      <c r="AH317" s="202">
        <f t="shared" si="450"/>
        <v>1.683916443372091E-2</v>
      </c>
      <c r="AI317" s="201"/>
      <c r="AJ317" s="201">
        <f>VLOOKUP($AX317,SP_1213,'2012-13'!$AF$1,FALSE)</f>
        <v>13.479561458511778</v>
      </c>
      <c r="AK317" s="201">
        <f>VLOOKUP($AX317,SP_1213,'2012-13'!$R$1,FALSE)</f>
        <v>13.554719062339</v>
      </c>
      <c r="AL317" s="202">
        <f t="shared" si="451"/>
        <v>-5.5447555557269768E-3</v>
      </c>
      <c r="AM317" s="203"/>
      <c r="AN317" s="201">
        <f>VLOOKUP($AX317,SP_1112,'2011-12'!$AT$1,FALSE)</f>
        <v>14.272390818929999</v>
      </c>
      <c r="AO317" s="201">
        <f>VLOOKUP($AX317,SP_1112,'2011-12'!$AD$1,FALSE)</f>
        <v>14.952030856562001</v>
      </c>
      <c r="AP317" s="202">
        <f t="shared" si="452"/>
        <v>-4.5454697368667363E-2</v>
      </c>
      <c r="AQ317" s="188"/>
      <c r="AR317" s="201"/>
      <c r="AS317" s="200"/>
      <c r="AX317" s="188" t="s">
        <v>186</v>
      </c>
      <c r="AY317" s="306">
        <f>VLOOKUP(A317,PopulationsOtherdata!$G$4:$M$441,6,FALSE)</f>
        <v>108828</v>
      </c>
    </row>
    <row r="318" spans="1:51" x14ac:dyDescent="0.25">
      <c r="A318" s="188" t="s">
        <v>302</v>
      </c>
      <c r="B318" s="217"/>
      <c r="C318" s="188">
        <v>1</v>
      </c>
      <c r="D318" s="188" t="s">
        <v>303</v>
      </c>
      <c r="E318" s="534">
        <f t="shared" si="460"/>
        <v>-2.1425715057919206</v>
      </c>
      <c r="F318" s="504">
        <f t="shared" si="461"/>
        <v>-0.19167768236374044</v>
      </c>
      <c r="G318" s="217"/>
      <c r="H318" s="201">
        <f>VLOOKUP($A318,SP_1920,'2019_20'!$K$3,FALSE)</f>
        <v>9.0571222522803474</v>
      </c>
      <c r="I318" s="201">
        <f>VLOOKUP($A318,SP_1920,'2019_20'!$C$3,FALSE)</f>
        <v>9.1391946249017106</v>
      </c>
      <c r="J318" s="481">
        <f t="shared" si="462"/>
        <v>-8.9802631402267075E-3</v>
      </c>
      <c r="K318" s="415"/>
      <c r="L318" s="201">
        <f>VLOOKUP($A318,SP_201819,'2018_19'!$K$3,FALSE)</f>
        <v>9.1391946249017106</v>
      </c>
      <c r="M318" s="201">
        <f>VLOOKUP($A318,SP_201819,'2018_19'!$C$3,FALSE)</f>
        <v>9.599492976781848</v>
      </c>
      <c r="N318" s="481">
        <f t="shared" si="463"/>
        <v>-4.7950277477514125E-2</v>
      </c>
      <c r="O318" s="211"/>
      <c r="P318" s="201">
        <f>VLOOKUP($A318,SP_1718,'2017_18'!$M$2,FALSE)</f>
        <v>9.599492976781848</v>
      </c>
      <c r="Q318" s="201">
        <f>VLOOKUP($A318,SP_1718,'2017_18'!$C$2,FALSE)</f>
        <v>10.034550329535085</v>
      </c>
      <c r="R318" s="481">
        <f t="shared" si="464"/>
        <v>-4.3355939077082017E-2</v>
      </c>
      <c r="S318" s="211"/>
      <c r="T318" s="201">
        <f>VLOOKUP($D318,SP_1617,'2016_17'!$P$2,FALSE)</f>
        <v>10.034550329535085</v>
      </c>
      <c r="U318" s="201">
        <f>VLOOKUP($D318,SP_1617,'2016_17'!$G$2,FALSE)</f>
        <v>10.170925503038971</v>
      </c>
      <c r="V318" s="202">
        <f t="shared" si="447"/>
        <v>-1.3408334714784642E-2</v>
      </c>
      <c r="W318" s="211"/>
      <c r="X318" s="201">
        <f>VLOOKUP($AX318,SP_1516,'2015_16'!$AW$1,FALSE)</f>
        <v>10.537172237339078</v>
      </c>
      <c r="Y318" s="201">
        <f>VLOOKUP($AX318,SP_1516,'2015_16'!$Z$1,FALSE)</f>
        <v>10.701273261882287</v>
      </c>
      <c r="Z318" s="202">
        <f t="shared" si="448"/>
        <v>-1.5334719572831834E-2</v>
      </c>
      <c r="AA318" s="201"/>
      <c r="AB318" s="201">
        <f>VLOOKUP($AX318,SP_1415,'2014_15'!$BG$1,FALSE)</f>
        <v>10.580250073737824</v>
      </c>
      <c r="AC318" s="201">
        <f>VLOOKUP($AX318,SP_1415,'2014_15'!$AC$1,FALSE)</f>
        <v>10.70811314470185</v>
      </c>
      <c r="AD318" s="202">
        <f t="shared" si="449"/>
        <v>-1.1940765776021878E-2</v>
      </c>
      <c r="AE318" s="201"/>
      <c r="AF318" s="201">
        <f>VLOOKUP($AX318,SP_1314,'2013-14'!$AU$1,FALSE)</f>
        <v>10.223640284328937</v>
      </c>
      <c r="AG318" s="201">
        <f>VLOOKUP($AX318,SP_1314,'2013-14'!$W$1,FALSE)</f>
        <v>10.335904361327556</v>
      </c>
      <c r="AH318" s="202">
        <f t="shared" si="450"/>
        <v>-1.0861563059606283E-2</v>
      </c>
      <c r="AI318" s="201"/>
      <c r="AJ318" s="201">
        <f>VLOOKUP($AX318,SP_1213,'2012-13'!$AF$1,FALSE)</f>
        <v>10.112186361358555</v>
      </c>
      <c r="AK318" s="201">
        <f>VLOOKUP($AX318,SP_1213,'2012-13'!$R$1,FALSE)</f>
        <v>10.376808508989999</v>
      </c>
      <c r="AL318" s="202">
        <f t="shared" si="451"/>
        <v>-2.5501303931954378E-2</v>
      </c>
      <c r="AM318" s="203"/>
      <c r="AN318" s="201">
        <f>VLOOKUP($AX318,SP_1112,'2011-12'!$AT$1,FALSE)</f>
        <v>10.863681689419</v>
      </c>
      <c r="AO318" s="201">
        <f>VLOOKUP($AX318,SP_1112,'2011-12'!$AD$1,FALSE)</f>
        <v>11.223599624315</v>
      </c>
      <c r="AP318" s="202">
        <f t="shared" si="452"/>
        <v>-3.206795920590999E-2</v>
      </c>
      <c r="AQ318" s="188"/>
      <c r="AR318" s="201"/>
      <c r="AS318" s="200"/>
      <c r="AX318" s="188" t="s">
        <v>302</v>
      </c>
      <c r="AY318" s="306">
        <f>VLOOKUP(A318,PopulationsOtherdata!$G$4:$M$441,6,FALSE)</f>
        <v>76712</v>
      </c>
    </row>
    <row r="319" spans="1:51" x14ac:dyDescent="0.25">
      <c r="A319" s="188" t="s">
        <v>378</v>
      </c>
      <c r="B319" s="217"/>
      <c r="C319" s="188">
        <v>1</v>
      </c>
      <c r="D319" s="188" t="s">
        <v>379</v>
      </c>
      <c r="E319" s="534">
        <f t="shared" si="460"/>
        <v>-7.7857142041384826</v>
      </c>
      <c r="F319" s="504">
        <f t="shared" si="461"/>
        <v>-0.42499320026846371</v>
      </c>
      <c r="G319" s="217"/>
      <c r="H319" s="201">
        <f>VLOOKUP($A319,SP_1920,'2019_20'!$K$3,FALSE)</f>
        <v>10.413667133393497</v>
      </c>
      <c r="I319" s="201">
        <f>VLOOKUP($A319,SP_1920,'2019_20'!$C$3,FALSE)</f>
        <v>10.641816464082991</v>
      </c>
      <c r="J319" s="481">
        <f t="shared" si="462"/>
        <v>-2.1438946204298537E-2</v>
      </c>
      <c r="K319" s="415"/>
      <c r="L319" s="201">
        <f>VLOOKUP($A319,SP_201819,'2018_19'!$K$3,FALSE)</f>
        <v>10.641816464082991</v>
      </c>
      <c r="M319" s="201">
        <f>VLOOKUP($A319,SP_201819,'2018_19'!$C$3,FALSE)</f>
        <v>10.956476979793933</v>
      </c>
      <c r="N319" s="481">
        <f t="shared" si="463"/>
        <v>-2.8719132645579681E-2</v>
      </c>
      <c r="O319" s="211"/>
      <c r="P319" s="201">
        <f>VLOOKUP($A319,SP_1718,'2017_18'!$M$2,FALSE)</f>
        <v>10.956476979793933</v>
      </c>
      <c r="Q319" s="201">
        <f>VLOOKUP($A319,SP_1718,'2017_18'!$C$2,FALSE)</f>
        <v>11.529247641932105</v>
      </c>
      <c r="R319" s="481">
        <f t="shared" si="464"/>
        <v>-4.9679795241364566E-2</v>
      </c>
      <c r="S319" s="211"/>
      <c r="T319" s="201">
        <f>VLOOKUP($D319,SP_1617,'2016_17'!$P$2,FALSE)</f>
        <v>11.529247641932105</v>
      </c>
      <c r="U319" s="201">
        <f>VLOOKUP($D319,SP_1617,'2016_17'!$G$2,FALSE)</f>
        <v>12.156770143248988</v>
      </c>
      <c r="V319" s="202">
        <f t="shared" si="447"/>
        <v>-5.1619179594784348E-2</v>
      </c>
      <c r="W319" s="211"/>
      <c r="X319" s="201">
        <f>VLOOKUP($AX319,SP_1516,'2015_16'!$AW$1,FALSE)</f>
        <v>12.751318400963752</v>
      </c>
      <c r="Y319" s="201">
        <f>VLOOKUP($AX319,SP_1516,'2015_16'!$Z$1,FALSE)</f>
        <v>13.62320341983307</v>
      </c>
      <c r="Z319" s="202">
        <f t="shared" si="448"/>
        <v>-6.4000000000000057E-2</v>
      </c>
      <c r="AA319" s="201"/>
      <c r="AB319" s="201">
        <f>VLOOKUP($AX319,SP_1415,'2014_15'!$BG$1,FALSE)</f>
        <v>13.545170427280407</v>
      </c>
      <c r="AC319" s="201">
        <f>VLOOKUP($AX319,SP_1415,'2014_15'!$AC$1,FALSE)</f>
        <v>14.435703703071484</v>
      </c>
      <c r="AD319" s="202">
        <f t="shared" si="449"/>
        <v>-6.168963384871895E-2</v>
      </c>
      <c r="AE319" s="201"/>
      <c r="AF319" s="201">
        <f>VLOOKUP($AX319,SP_1314,'2013-14'!$AU$1,FALSE)</f>
        <v>13.605764604207407</v>
      </c>
      <c r="AG319" s="201">
        <f>VLOOKUP($AX319,SP_1314,'2013-14'!$W$1,FALSE)</f>
        <v>14.918601539701104</v>
      </c>
      <c r="AH319" s="202">
        <f t="shared" si="450"/>
        <v>-8.8000000000000078E-2</v>
      </c>
      <c r="AI319" s="201"/>
      <c r="AJ319" s="201">
        <f>VLOOKUP($AX319,SP_1213,'2012-13'!$AF$1,FALSE)</f>
        <v>14.916879539717103</v>
      </c>
      <c r="AK319" s="201">
        <f>VLOOKUP($AX319,SP_1213,'2012-13'!$R$1,FALSE)</f>
        <v>16.292730412457836</v>
      </c>
      <c r="AL319" s="202">
        <f t="shared" si="451"/>
        <v>-8.4445690679858187E-2</v>
      </c>
      <c r="AM319" s="203"/>
      <c r="AN319" s="201">
        <f>VLOOKUP($AX319,SP_1112,'2011-12'!$AT$1,FALSE)</f>
        <v>17.209030038022835</v>
      </c>
      <c r="AO319" s="201">
        <f>VLOOKUP($AX319,SP_1112,'2011-12'!$AD$1,FALSE)</f>
        <v>18.800535129411003</v>
      </c>
      <c r="AP319" s="202">
        <f t="shared" si="452"/>
        <v>-8.4652116571855673E-2</v>
      </c>
      <c r="AQ319" s="188"/>
      <c r="AR319" s="201"/>
      <c r="AS319" s="200"/>
      <c r="AX319" s="188" t="s">
        <v>378</v>
      </c>
      <c r="AY319" s="306">
        <f>VLOOKUP(A319,PopulationsOtherdata!$G$4:$M$441,6,FALSE)</f>
        <v>81065</v>
      </c>
    </row>
    <row r="320" spans="1:51" x14ac:dyDescent="0.25">
      <c r="A320" s="188" t="s">
        <v>412</v>
      </c>
      <c r="B320" s="217"/>
      <c r="C320" s="188">
        <v>1</v>
      </c>
      <c r="D320" s="188" t="s">
        <v>413</v>
      </c>
      <c r="E320" s="534">
        <f t="shared" si="460"/>
        <v>-7.5097864204007436</v>
      </c>
      <c r="F320" s="504">
        <f t="shared" si="461"/>
        <v>-0.30665281746689188</v>
      </c>
      <c r="G320" s="217"/>
      <c r="H320" s="201">
        <f>VLOOKUP($A320,SP_1920,'2019_20'!$K$3,FALSE)</f>
        <v>16.801261576129964</v>
      </c>
      <c r="I320" s="201">
        <f>VLOOKUP($A320,SP_1920,'2019_20'!$C$3,FALSE)</f>
        <v>16.983488718682782</v>
      </c>
      <c r="J320" s="481">
        <f t="shared" si="462"/>
        <v>-1.0729664886364509E-2</v>
      </c>
      <c r="K320" s="415"/>
      <c r="L320" s="201">
        <f>VLOOKUP($A320,SP_201819,'2018_19'!$K$3,FALSE)</f>
        <v>16.983488718682782</v>
      </c>
      <c r="M320" s="201">
        <f>VLOOKUP($A320,SP_201819,'2018_19'!$C$3,FALSE)</f>
        <v>17.518620345674414</v>
      </c>
      <c r="N320" s="481">
        <f t="shared" si="463"/>
        <v>-3.054644808966156E-2</v>
      </c>
      <c r="O320" s="211"/>
      <c r="P320" s="201">
        <f>VLOOKUP($A320,SP_1718,'2017_18'!$M$2,FALSE)</f>
        <v>17.518620345674414</v>
      </c>
      <c r="Q320" s="201">
        <f>VLOOKUP($A320,SP_1718,'2017_18'!$C$2,FALSE)</f>
        <v>18.126134526727927</v>
      </c>
      <c r="R320" s="481">
        <f t="shared" si="464"/>
        <v>-3.3515925867023788E-2</v>
      </c>
      <c r="S320" s="211"/>
      <c r="T320" s="201">
        <f>VLOOKUP($D320,SP_1617,'2016_17'!$P$2,FALSE)</f>
        <v>18.126134526727927</v>
      </c>
      <c r="U320" s="201">
        <f>VLOOKUP($D320,SP_1617,'2016_17'!$G$2,FALSE)</f>
        <v>18.302975794284016</v>
      </c>
      <c r="V320" s="202">
        <f t="shared" si="447"/>
        <v>-9.661886107685036E-3</v>
      </c>
      <c r="W320" s="211"/>
      <c r="X320" s="201">
        <f>VLOOKUP($AX320,SP_1516,'2015_16'!$AW$1,FALSE)</f>
        <v>19.054064944203255</v>
      </c>
      <c r="Y320" s="201">
        <f>VLOOKUP($AX320,SP_1516,'2015_16'!$Z$1,FALSE)</f>
        <v>20.356906991670144</v>
      </c>
      <c r="Z320" s="202">
        <f t="shared" si="448"/>
        <v>-6.3999999999999946E-2</v>
      </c>
      <c r="AA320" s="201"/>
      <c r="AB320" s="201">
        <f>VLOOKUP($AX320,SP_1415,'2014_15'!$BG$1,FALSE)</f>
        <v>20.151971982693979</v>
      </c>
      <c r="AC320" s="201">
        <f>VLOOKUP($AX320,SP_1415,'2014_15'!$AC$1,FALSE)</f>
        <v>21.538691584311657</v>
      </c>
      <c r="AD320" s="202">
        <f t="shared" si="449"/>
        <v>-6.4382722422551275E-2</v>
      </c>
      <c r="AE320" s="201"/>
      <c r="AF320" s="201">
        <f>VLOOKUP($AX320,SP_1314,'2013-14'!$AU$1,FALSE)</f>
        <v>20.51919036587087</v>
      </c>
      <c r="AG320" s="201">
        <f>VLOOKUP($AX320,SP_1314,'2013-14'!$W$1,FALSE)</f>
        <v>20.958530369801998</v>
      </c>
      <c r="AH320" s="202">
        <f t="shared" si="450"/>
        <v>-2.0962347844968643E-2</v>
      </c>
      <c r="AI320" s="201"/>
      <c r="AJ320" s="201">
        <f>VLOOKUP($AX320,SP_1213,'2012-13'!$AF$1,FALSE)</f>
        <v>20.718413369819999</v>
      </c>
      <c r="AK320" s="201">
        <f>VLOOKUP($AX320,SP_1213,'2012-13'!$R$1,FALSE)</f>
        <v>21.952287146192997</v>
      </c>
      <c r="AL320" s="202">
        <f t="shared" si="451"/>
        <v>-5.6207071643875617E-2</v>
      </c>
      <c r="AM320" s="203"/>
      <c r="AN320" s="201">
        <f>VLOOKUP($AX320,SP_1112,'2011-12'!$AT$1,FALSE)</f>
        <v>23.068888597280999</v>
      </c>
      <c r="AO320" s="201">
        <f>VLOOKUP($AX320,SP_1112,'2011-12'!$AD$1,FALSE)</f>
        <v>24.714185370138996</v>
      </c>
      <c r="AP320" s="202">
        <f t="shared" si="452"/>
        <v>-6.6572972089378735E-2</v>
      </c>
      <c r="AQ320" s="188"/>
      <c r="AR320" s="201"/>
      <c r="AS320" s="200"/>
      <c r="AX320" s="188" t="s">
        <v>412</v>
      </c>
      <c r="AY320" s="306">
        <f>VLOOKUP(A320,PopulationsOtherdata!$G$4:$M$441,6,FALSE)</f>
        <v>140279</v>
      </c>
    </row>
    <row r="321" spans="1:51" x14ac:dyDescent="0.25">
      <c r="A321" s="188" t="s">
        <v>532</v>
      </c>
      <c r="B321" s="217"/>
      <c r="C321" s="188">
        <v>1</v>
      </c>
      <c r="D321" s="188" t="s">
        <v>533</v>
      </c>
      <c r="E321" s="534">
        <f t="shared" si="460"/>
        <v>-8.4033370831890206</v>
      </c>
      <c r="F321" s="504">
        <f t="shared" si="461"/>
        <v>-0.40508167307375842</v>
      </c>
      <c r="G321" s="217"/>
      <c r="H321" s="201">
        <f>VLOOKUP($A321,SP_1920,'2019_20'!$K$3,FALSE)</f>
        <v>12.358469695029134</v>
      </c>
      <c r="I321" s="201">
        <f>VLOOKUP($A321,SP_1920,'2019_20'!$C$3,FALSE)</f>
        <v>12.556294773422881</v>
      </c>
      <c r="J321" s="481">
        <f t="shared" si="462"/>
        <v>-1.5755052104420963E-2</v>
      </c>
      <c r="K321" s="415"/>
      <c r="L321" s="201">
        <f>VLOOKUP($A321,SP_201819,'2018_19'!$K$3,FALSE)</f>
        <v>12.556294773422881</v>
      </c>
      <c r="M321" s="201">
        <f>VLOOKUP($A321,SP_201819,'2018_19'!$C$3,FALSE)</f>
        <v>12.935498705701375</v>
      </c>
      <c r="N321" s="481">
        <f t="shared" si="463"/>
        <v>-2.9314983589411869E-2</v>
      </c>
      <c r="O321" s="211"/>
      <c r="P321" s="201">
        <f>VLOOKUP($A321,SP_1718,'2017_18'!$M$2,FALSE)</f>
        <v>12.935498705701375</v>
      </c>
      <c r="Q321" s="201">
        <f>VLOOKUP($A321,SP_1718,'2017_18'!$C$2,FALSE)</f>
        <v>13.517153499064815</v>
      </c>
      <c r="R321" s="481">
        <f t="shared" si="464"/>
        <v>-4.3030863961386667E-2</v>
      </c>
      <c r="S321" s="211"/>
      <c r="T321" s="201">
        <f>VLOOKUP($D321,SP_1617,'2016_17'!$P$2,FALSE)</f>
        <v>13.517153499064815</v>
      </c>
      <c r="U321" s="201">
        <f>VLOOKUP($D321,SP_1617,'2016_17'!$G$2,FALSE)</f>
        <v>14.106831248045729</v>
      </c>
      <c r="V321" s="202">
        <f t="shared" si="447"/>
        <v>-4.1800865028608358E-2</v>
      </c>
      <c r="W321" s="211"/>
      <c r="X321" s="201">
        <f>VLOOKUP($AX321,SP_1516,'2015_16'!$AW$1,FALSE)</f>
        <v>14.658006573461904</v>
      </c>
      <c r="Y321" s="201">
        <f>VLOOKUP($AX321,SP_1516,'2015_16'!$Z$1,FALSE)</f>
        <v>15.660263433185795</v>
      </c>
      <c r="Z321" s="202">
        <f t="shared" si="448"/>
        <v>-6.4000000000000057E-2</v>
      </c>
      <c r="AA321" s="201"/>
      <c r="AB321" s="201">
        <f>VLOOKUP($AX321,SP_1415,'2014_15'!$BG$1,FALSE)</f>
        <v>15.550215663767933</v>
      </c>
      <c r="AC321" s="201">
        <f>VLOOKUP($AX321,SP_1415,'2014_15'!$AC$1,FALSE)</f>
        <v>16.442615590787511</v>
      </c>
      <c r="AD321" s="202">
        <f t="shared" si="449"/>
        <v>-5.4273599117622973E-2</v>
      </c>
      <c r="AE321" s="201"/>
      <c r="AF321" s="201">
        <f>VLOOKUP($AX321,SP_1314,'2013-14'!$AU$1,FALSE)</f>
        <v>15.503462394815047</v>
      </c>
      <c r="AG321" s="201">
        <f>VLOOKUP($AX321,SP_1314,'2013-14'!$W$1,FALSE)</f>
        <v>16.999410520630533</v>
      </c>
      <c r="AH321" s="202">
        <f t="shared" si="450"/>
        <v>-8.7999999999999967E-2</v>
      </c>
      <c r="AI321" s="201"/>
      <c r="AJ321" s="201">
        <f>VLOOKUP($AX321,SP_1213,'2012-13'!$AF$1,FALSE)</f>
        <v>16.801589520627534</v>
      </c>
      <c r="AK321" s="201">
        <f>VLOOKUP($AX321,SP_1213,'2012-13'!$R$1,FALSE)</f>
        <v>18.312027439284577</v>
      </c>
      <c r="AL321" s="202">
        <f t="shared" si="451"/>
        <v>-8.2483380044348298E-2</v>
      </c>
      <c r="AM321" s="203"/>
      <c r="AN321" s="201">
        <f>VLOOKUP($AX321,SP_1112,'2011-12'!$AT$1,FALSE)</f>
        <v>19.325586607366574</v>
      </c>
      <c r="AO321" s="201">
        <f>VLOOKUP($AX321,SP_1112,'2011-12'!$AD$1,FALSE)</f>
        <v>21.079519306323</v>
      </c>
      <c r="AP321" s="202">
        <f t="shared" si="452"/>
        <v>-8.3205535831659905E-2</v>
      </c>
      <c r="AQ321" s="188"/>
      <c r="AR321" s="201"/>
      <c r="AS321" s="200"/>
      <c r="AX321" s="188" t="s">
        <v>532</v>
      </c>
      <c r="AY321" s="306">
        <f>VLOOKUP(A321,PopulationsOtherdata!$G$4:$M$441,6,FALSE)</f>
        <v>90740</v>
      </c>
    </row>
    <row r="322" spans="1:51" x14ac:dyDescent="0.25">
      <c r="A322" s="188" t="s">
        <v>542</v>
      </c>
      <c r="B322" s="217"/>
      <c r="C322" s="188">
        <v>1</v>
      </c>
      <c r="D322" s="188" t="s">
        <v>543</v>
      </c>
      <c r="E322" s="534">
        <f t="shared" si="460"/>
        <v>-10.752771690011496</v>
      </c>
      <c r="F322" s="504">
        <f t="shared" si="461"/>
        <v>-0.37931719645046125</v>
      </c>
      <c r="G322" s="217"/>
      <c r="H322" s="201">
        <f>VLOOKUP($A322,SP_1920,'2019_20'!$K$3,FALSE)</f>
        <v>17.602350391973761</v>
      </c>
      <c r="I322" s="201">
        <f>VLOOKUP($A322,SP_1920,'2019_20'!$C$3,FALSE)</f>
        <v>17.930360762731919</v>
      </c>
      <c r="J322" s="481">
        <f t="shared" si="462"/>
        <v>-1.8293573403158958E-2</v>
      </c>
      <c r="K322" s="415"/>
      <c r="L322" s="201">
        <f>VLOOKUP($A322,SP_201819,'2018_19'!$K$3,FALSE)</f>
        <v>17.930360762731919</v>
      </c>
      <c r="M322" s="201">
        <f>VLOOKUP($A322,SP_201819,'2018_19'!$C$3,FALSE)</f>
        <v>18.502171479856269</v>
      </c>
      <c r="N322" s="481">
        <f t="shared" si="463"/>
        <v>-3.0905059859967943E-2</v>
      </c>
      <c r="O322" s="211"/>
      <c r="P322" s="201">
        <f>VLOOKUP($A322,SP_1718,'2017_18'!$M$2,FALSE)</f>
        <v>18.502171479856269</v>
      </c>
      <c r="Q322" s="201">
        <f>VLOOKUP($A322,SP_1718,'2017_18'!$C$2,FALSE)</f>
        <v>19.19525397155946</v>
      </c>
      <c r="R322" s="481">
        <f t="shared" si="464"/>
        <v>-3.6106971688423251E-2</v>
      </c>
      <c r="S322" s="211"/>
      <c r="T322" s="201">
        <f>VLOOKUP($D322,SP_1617,'2016_17'!$P$2,FALSE)</f>
        <v>19.19525397155946</v>
      </c>
      <c r="U322" s="201">
        <f>VLOOKUP($D322,SP_1617,'2016_17'!$G$2,FALSE)</f>
        <v>19.852595039801081</v>
      </c>
      <c r="V322" s="202">
        <f t="shared" si="447"/>
        <v>-3.3111090359913331E-2</v>
      </c>
      <c r="W322" s="211"/>
      <c r="X322" s="201">
        <f>VLOOKUP($AX322,SP_1516,'2015_16'!$AW$1,FALSE)</f>
        <v>20.74283901522822</v>
      </c>
      <c r="Y322" s="201">
        <f>VLOOKUP($AX322,SP_1516,'2015_16'!$Z$1,FALSE)</f>
        <v>22.161152794047247</v>
      </c>
      <c r="Z322" s="202">
        <f t="shared" si="448"/>
        <v>-6.4000000000000168E-2</v>
      </c>
      <c r="AA322" s="201"/>
      <c r="AB322" s="201">
        <f>VLOOKUP($AX322,SP_1415,'2014_15'!$BG$1,FALSE)</f>
        <v>22.062480629358276</v>
      </c>
      <c r="AC322" s="201">
        <f>VLOOKUP($AX322,SP_1415,'2014_15'!$AC$1,FALSE)</f>
        <v>23.152775459689977</v>
      </c>
      <c r="AD322" s="202">
        <f t="shared" si="449"/>
        <v>-4.7091323121495887E-2</v>
      </c>
      <c r="AE322" s="201"/>
      <c r="AF322" s="201">
        <f>VLOOKUP($AX322,SP_1314,'2013-14'!$AU$1,FALSE)</f>
        <v>21.711533151831549</v>
      </c>
      <c r="AG322" s="201">
        <f>VLOOKUP($AX322,SP_1314,'2013-14'!$W$1,FALSE)</f>
        <v>23.283633092701347</v>
      </c>
      <c r="AH322" s="202">
        <f t="shared" si="450"/>
        <v>-6.7519529044743454E-2</v>
      </c>
      <c r="AI322" s="201"/>
      <c r="AJ322" s="201">
        <f>VLOOKUP($AX322,SP_1213,'2012-13'!$AF$1,FALSE)</f>
        <v>22.87602009268435</v>
      </c>
      <c r="AK322" s="201">
        <f>VLOOKUP($AX322,SP_1213,'2012-13'!$R$1,FALSE)</f>
        <v>24.823518830672409</v>
      </c>
      <c r="AL322" s="202">
        <f t="shared" si="451"/>
        <v>-7.845377407097065E-2</v>
      </c>
      <c r="AM322" s="203"/>
      <c r="AN322" s="201">
        <f>VLOOKUP($AX322,SP_1112,'2011-12'!$AT$1,FALSE)</f>
        <v>26.077620634183408</v>
      </c>
      <c r="AO322" s="201">
        <f>VLOOKUP($AX322,SP_1112,'2011-12'!$AD$1,FALSE)</f>
        <v>28.551940388359</v>
      </c>
      <c r="AP322" s="202">
        <f t="shared" si="452"/>
        <v>-8.6660301209665058E-2</v>
      </c>
      <c r="AQ322" s="188"/>
      <c r="AR322" s="201"/>
      <c r="AS322" s="200"/>
      <c r="AX322" s="188" t="s">
        <v>542</v>
      </c>
      <c r="AY322" s="306">
        <f>VLOOKUP(A322,PopulationsOtherdata!$G$4:$M$441,6,FALSE)</f>
        <v>141552</v>
      </c>
    </row>
    <row r="323" spans="1:51" x14ac:dyDescent="0.25">
      <c r="A323" s="188" t="s">
        <v>556</v>
      </c>
      <c r="B323" s="217"/>
      <c r="C323" s="188">
        <v>1</v>
      </c>
      <c r="D323" s="188" t="s">
        <v>557</v>
      </c>
      <c r="E323" s="534">
        <f t="shared" si="460"/>
        <v>-1.0044264396481983</v>
      </c>
      <c r="F323" s="504">
        <f t="shared" si="461"/>
        <v>-0.14088948229056725</v>
      </c>
      <c r="G323" s="217"/>
      <c r="H323" s="201">
        <f>VLOOKUP($A323,SP_1920,'2019_20'!$K$3,FALSE)</f>
        <v>6.1842335117134093</v>
      </c>
      <c r="I323" s="201">
        <f>VLOOKUP($A323,SP_1920,'2019_20'!$C$3,FALSE)</f>
        <v>6.2157680353306759</v>
      </c>
      <c r="J323" s="481">
        <f t="shared" si="462"/>
        <v>-5.0733108825848916E-3</v>
      </c>
      <c r="K323" s="415"/>
      <c r="L323" s="201">
        <f>VLOOKUP($A323,SP_201819,'2018_19'!$K$3,FALSE)</f>
        <v>6.2157680353306759</v>
      </c>
      <c r="M323" s="201">
        <f>VLOOKUP($A323,SP_201819,'2018_19'!$C$3,FALSE)</f>
        <v>6.6190842377033157</v>
      </c>
      <c r="N323" s="481">
        <f t="shared" si="463"/>
        <v>-6.0932326570991346E-2</v>
      </c>
      <c r="O323" s="211"/>
      <c r="P323" s="201">
        <f>VLOOKUP($A323,SP_1718,'2017_18'!$M$2,FALSE)</f>
        <v>6.6190842377033157</v>
      </c>
      <c r="Q323" s="201">
        <f>VLOOKUP($A323,SP_1718,'2017_18'!$C$2,FALSE)</f>
        <v>6.568706487350819</v>
      </c>
      <c r="R323" s="481">
        <f t="shared" si="464"/>
        <v>7.6693562803433757E-3</v>
      </c>
      <c r="S323" s="211"/>
      <c r="T323" s="201">
        <f>VLOOKUP($D323,SP_1617,'2016_17'!$P$2,FALSE)</f>
        <v>6.568706487350819</v>
      </c>
      <c r="U323" s="201">
        <f>VLOOKUP($D323,SP_1617,'2016_17'!$G$2,FALSE)</f>
        <v>6.2935896670141709</v>
      </c>
      <c r="V323" s="202">
        <f t="shared" si="447"/>
        <v>4.3713815944910417E-2</v>
      </c>
      <c r="W323" s="211"/>
      <c r="X323" s="201">
        <f>VLOOKUP($AX323,SP_1516,'2015_16'!$AW$1,FALSE)</f>
        <v>6.4380113959111629</v>
      </c>
      <c r="Y323" s="201">
        <f>VLOOKUP($AX323,SP_1516,'2015_16'!$Z$1,FALSE)</f>
        <v>6.4974529150820572</v>
      </c>
      <c r="Z323" s="202">
        <f t="shared" si="448"/>
        <v>-9.1484340014095222E-3</v>
      </c>
      <c r="AA323" s="201"/>
      <c r="AB323" s="201">
        <f>VLOOKUP($AX323,SP_1415,'2014_15'!$BG$1,FALSE)</f>
        <v>6.4475953116875022</v>
      </c>
      <c r="AC323" s="201">
        <f>VLOOKUP($AX323,SP_1415,'2014_15'!$AC$1,FALSE)</f>
        <v>6.5774468060081048</v>
      </c>
      <c r="AD323" s="202">
        <f t="shared" si="449"/>
        <v>-1.9741929984441797E-2</v>
      </c>
      <c r="AE323" s="201"/>
      <c r="AF323" s="201">
        <f>VLOOKUP($AX323,SP_1314,'2013-14'!$AU$1,FALSE)</f>
        <v>6.3247358893460595</v>
      </c>
      <c r="AG323" s="201">
        <f>VLOOKUP($AX323,SP_1314,'2013-14'!$W$1,FALSE)</f>
        <v>6.3798763176888889</v>
      </c>
      <c r="AH323" s="202">
        <f t="shared" si="450"/>
        <v>-8.6428679173523593E-3</v>
      </c>
      <c r="AI323" s="201"/>
      <c r="AJ323" s="201">
        <f>VLOOKUP($AX323,SP_1213,'2012-13'!$AF$1,FALSE)</f>
        <v>6.2767983177018882</v>
      </c>
      <c r="AK323" s="201">
        <f>VLOOKUP($AX323,SP_1213,'2012-13'!$R$1,FALSE)</f>
        <v>6.5514652674399994</v>
      </c>
      <c r="AL323" s="202">
        <f t="shared" si="451"/>
        <v>-4.192450673640491E-2</v>
      </c>
      <c r="AM323" s="203"/>
      <c r="AN323" s="201">
        <f>VLOOKUP($AX323,SP_1112,'2011-12'!$AT$1,FALSE)</f>
        <v>6.8162900000069993</v>
      </c>
      <c r="AO323" s="201">
        <f>VLOOKUP($AX323,SP_1112,'2011-12'!$AD$1,FALSE)</f>
        <v>7.1922598927819985</v>
      </c>
      <c r="AP323" s="202">
        <f t="shared" si="452"/>
        <v>-5.2274236245594352E-2</v>
      </c>
      <c r="AQ323" s="188"/>
      <c r="AR323" s="201"/>
      <c r="AS323" s="200"/>
      <c r="AX323" s="188" t="s">
        <v>556</v>
      </c>
      <c r="AY323" s="306">
        <f>VLOOKUP(A323,PopulationsOtherdata!$G$4:$M$441,6,FALSE)</f>
        <v>57735</v>
      </c>
    </row>
    <row r="324" spans="1:51" x14ac:dyDescent="0.25">
      <c r="A324" s="188" t="s">
        <v>566</v>
      </c>
      <c r="B324" s="217"/>
      <c r="C324" s="188">
        <v>1</v>
      </c>
      <c r="D324" s="188" t="s">
        <v>567</v>
      </c>
      <c r="E324" s="534">
        <f t="shared" si="460"/>
        <v>-3.8248061256500421</v>
      </c>
      <c r="F324" s="504">
        <f t="shared" si="461"/>
        <v>-0.31502464934483398</v>
      </c>
      <c r="G324" s="217"/>
      <c r="H324" s="201">
        <f>VLOOKUP($A324,SP_1920,'2019_20'!$K$3,FALSE)</f>
        <v>8.3884432678630567</v>
      </c>
      <c r="I324" s="201">
        <f>VLOOKUP($A324,SP_1920,'2019_20'!$C$3,FALSE)</f>
        <v>8.4191528681360008</v>
      </c>
      <c r="J324" s="481">
        <f t="shared" si="462"/>
        <v>-3.6475879169709513E-3</v>
      </c>
      <c r="K324" s="415"/>
      <c r="L324" s="201">
        <f>VLOOKUP($A324,SP_201819,'2018_19'!$K$3,FALSE)</f>
        <v>8.4191528681360008</v>
      </c>
      <c r="M324" s="201">
        <f>VLOOKUP($A324,SP_201819,'2018_19'!$C$3,FALSE)</f>
        <v>8.6439550319957164</v>
      </c>
      <c r="N324" s="481">
        <f t="shared" si="463"/>
        <v>-2.6006864106489114E-2</v>
      </c>
      <c r="O324" s="211"/>
      <c r="P324" s="201">
        <f>VLOOKUP($A324,SP_1718,'2017_18'!$M$2,FALSE)</f>
        <v>8.6439550319957164</v>
      </c>
      <c r="Q324" s="201">
        <f>VLOOKUP($A324,SP_1718,'2017_18'!$C$2,FALSE)</f>
        <v>9.0048432630455792</v>
      </c>
      <c r="R324" s="481">
        <f t="shared" si="464"/>
        <v>-4.0077125221145149E-2</v>
      </c>
      <c r="S324" s="211"/>
      <c r="T324" s="201">
        <f>VLOOKUP($D324,SP_1617,'2016_17'!$P$2,FALSE)</f>
        <v>9.0048432630455792</v>
      </c>
      <c r="U324" s="201">
        <f>VLOOKUP($D324,SP_1617,'2016_17'!$G$2,FALSE)</f>
        <v>9.315824673133438</v>
      </c>
      <c r="V324" s="202">
        <f t="shared" si="447"/>
        <v>-3.3382059130494413E-2</v>
      </c>
      <c r="W324" s="211"/>
      <c r="X324" s="201">
        <f>VLOOKUP($AX324,SP_1516,'2015_16'!$AW$1,FALSE)</f>
        <v>9.4733871059355987</v>
      </c>
      <c r="Y324" s="201">
        <f>VLOOKUP($AX324,SP_1516,'2015_16'!$Z$1,FALSE)</f>
        <v>9.9454794419906225</v>
      </c>
      <c r="Z324" s="202">
        <f t="shared" si="448"/>
        <v>-4.7468031964533752E-2</v>
      </c>
      <c r="AA324" s="201"/>
      <c r="AB324" s="201">
        <f>VLOOKUP($AX324,SP_1415,'2014_15'!$BG$1,FALSE)</f>
        <v>9.9045802105742435</v>
      </c>
      <c r="AC324" s="201">
        <f>VLOOKUP($AX324,SP_1415,'2014_15'!$AC$1,FALSE)</f>
        <v>10.270389279363213</v>
      </c>
      <c r="AD324" s="202">
        <f t="shared" si="449"/>
        <v>-3.5617838704907423E-2</v>
      </c>
      <c r="AE324" s="201"/>
      <c r="AF324" s="201">
        <f>VLOOKUP($AX324,SP_1314,'2013-14'!$AU$1,FALSE)</f>
        <v>9.7904235286273327</v>
      </c>
      <c r="AG324" s="201">
        <f>VLOOKUP($AX324,SP_1314,'2013-14'!$W$1,FALSE)</f>
        <v>10.143789116553112</v>
      </c>
      <c r="AH324" s="202">
        <f t="shared" si="450"/>
        <v>-3.4835659916188644E-2</v>
      </c>
      <c r="AI324" s="201"/>
      <c r="AJ324" s="201">
        <f>VLOOKUP($AX324,SP_1213,'2012-13'!$AF$1,FALSE)</f>
        <v>9.976165116575114</v>
      </c>
      <c r="AK324" s="201">
        <f>VLOOKUP($AX324,SP_1213,'2012-13'!$R$1,FALSE)</f>
        <v>10.700821456738339</v>
      </c>
      <c r="AL324" s="202">
        <f t="shared" si="451"/>
        <v>-6.7719692650969998E-2</v>
      </c>
      <c r="AM324" s="203"/>
      <c r="AN324" s="201">
        <f>VLOOKUP($AX324,SP_1112,'2011-12'!$AT$1,FALSE)</f>
        <v>11.336378015356336</v>
      </c>
      <c r="AO324" s="201">
        <f>VLOOKUP($AX324,SP_1112,'2011-12'!$AD$1,FALSE)</f>
        <v>12.317879402802999</v>
      </c>
      <c r="AP324" s="202">
        <f t="shared" si="452"/>
        <v>-7.9681035619111329E-2</v>
      </c>
      <c r="AQ324" s="188"/>
      <c r="AR324" s="201"/>
      <c r="AS324" s="200"/>
      <c r="AX324" s="188" t="s">
        <v>566</v>
      </c>
      <c r="AY324" s="306">
        <f>VLOOKUP(A324,PopulationsOtherdata!$G$4:$M$441,6,FALSE)</f>
        <v>68944</v>
      </c>
    </row>
    <row r="325" spans="1:51" x14ac:dyDescent="0.25">
      <c r="A325" s="188" t="s">
        <v>634</v>
      </c>
      <c r="B325" s="217"/>
      <c r="C325" s="188">
        <v>1</v>
      </c>
      <c r="D325" s="188" t="s">
        <v>635</v>
      </c>
      <c r="E325" s="534">
        <f t="shared" si="460"/>
        <v>-3.3489162254830447</v>
      </c>
      <c r="F325" s="504">
        <f t="shared" si="461"/>
        <v>-0.23080020325491715</v>
      </c>
      <c r="G325" s="217"/>
      <c r="H325" s="201">
        <f>VLOOKUP($A325,SP_1920,'2019_20'!$K$3,FALSE)</f>
        <v>11.168129495438841</v>
      </c>
      <c r="I325" s="201">
        <f>VLOOKUP($A325,SP_1920,'2019_20'!$C$3,FALSE)</f>
        <v>11.340179678411092</v>
      </c>
      <c r="J325" s="481">
        <f t="shared" si="462"/>
        <v>-1.5171733416163846E-2</v>
      </c>
      <c r="K325" s="415"/>
      <c r="L325" s="201">
        <f>VLOOKUP($A325,SP_201819,'2018_19'!$K$3,FALSE)</f>
        <v>11.340179678411092</v>
      </c>
      <c r="M325" s="201">
        <f>VLOOKUP($A325,SP_201819,'2018_19'!$C$3,FALSE)</f>
        <v>11.814266860854357</v>
      </c>
      <c r="N325" s="481">
        <f t="shared" si="463"/>
        <v>-4.0128362430521647E-2</v>
      </c>
      <c r="O325" s="211"/>
      <c r="P325" s="201">
        <f>VLOOKUP($A325,SP_1718,'2017_18'!$M$2,FALSE)</f>
        <v>11.814266860854357</v>
      </c>
      <c r="Q325" s="201">
        <f>VLOOKUP($A325,SP_1718,'2017_18'!$C$2,FALSE)</f>
        <v>12.249623221937263</v>
      </c>
      <c r="R325" s="481">
        <f t="shared" si="464"/>
        <v>-3.5540387911952021E-2</v>
      </c>
      <c r="S325" s="211"/>
      <c r="T325" s="201">
        <f>VLOOKUP($D325,SP_1617,'2016_17'!$P$2,FALSE)</f>
        <v>12.249623221937263</v>
      </c>
      <c r="U325" s="201">
        <f>VLOOKUP($D325,SP_1617,'2016_17'!$G$2,FALSE)</f>
        <v>12.230095997510533</v>
      </c>
      <c r="V325" s="202">
        <f t="shared" si="447"/>
        <v>1.596653405721904E-3</v>
      </c>
      <c r="W325" s="211"/>
      <c r="X325" s="201">
        <f>VLOOKUP($AX325,SP_1516,'2015_16'!$AW$1,FALSE)</f>
        <v>12.504008931482163</v>
      </c>
      <c r="Y325" s="201">
        <f>VLOOKUP($AX325,SP_1516,'2015_16'!$Z$1,FALSE)</f>
        <v>12.777445473890703</v>
      </c>
      <c r="Z325" s="202">
        <f t="shared" si="448"/>
        <v>-2.1399938114960215E-2</v>
      </c>
      <c r="AA325" s="201"/>
      <c r="AB325" s="201">
        <f>VLOOKUP($AX325,SP_1415,'2014_15'!$BG$1,FALSE)</f>
        <v>12.760888416988882</v>
      </c>
      <c r="AC325" s="201">
        <f>VLOOKUP($AX325,SP_1415,'2014_15'!$AC$1,FALSE)</f>
        <v>13.308633039875767</v>
      </c>
      <c r="AD325" s="202">
        <f t="shared" si="449"/>
        <v>-4.1157091133681045E-2</v>
      </c>
      <c r="AE325" s="201"/>
      <c r="AF325" s="201">
        <f>VLOOKUP($AX325,SP_1314,'2013-14'!$AU$1,FALSE)</f>
        <v>12.760816695637073</v>
      </c>
      <c r="AG325" s="201">
        <f>VLOOKUP($AX325,SP_1314,'2013-14'!$W$1,FALSE)</f>
        <v>13.015107595716556</v>
      </c>
      <c r="AH325" s="202">
        <f t="shared" si="450"/>
        <v>-1.9538132759130855E-2</v>
      </c>
      <c r="AI325" s="201"/>
      <c r="AJ325" s="201">
        <f>VLOOKUP($AX325,SP_1213,'2012-13'!$AF$1,FALSE)</f>
        <v>12.772835695736555</v>
      </c>
      <c r="AK325" s="201">
        <f>VLOOKUP($AX325,SP_1213,'2012-13'!$R$1,FALSE)</f>
        <v>13.302622787326001</v>
      </c>
      <c r="AL325" s="202">
        <f t="shared" si="451"/>
        <v>-3.9825762186852187E-2</v>
      </c>
      <c r="AM325" s="203"/>
      <c r="AN325" s="201">
        <f>VLOOKUP($AX325,SP_1112,'2011-12'!$AT$1,FALSE)</f>
        <v>14.002194384114</v>
      </c>
      <c r="AO325" s="201">
        <f>VLOOKUP($AX325,SP_1112,'2011-12'!$AD$1,FALSE)</f>
        <v>14.683884950561</v>
      </c>
      <c r="AP325" s="202">
        <f t="shared" si="452"/>
        <v>-4.642440122230429E-2</v>
      </c>
      <c r="AQ325" s="188"/>
      <c r="AR325" s="201"/>
      <c r="AS325" s="200"/>
      <c r="AX325" s="188" t="s">
        <v>634</v>
      </c>
      <c r="AY325" s="306">
        <f>VLOOKUP(A325,PopulationsOtherdata!$G$4:$M$441,6,FALSE)</f>
        <v>110720</v>
      </c>
    </row>
    <row r="326" spans="1:51" x14ac:dyDescent="0.25">
      <c r="A326" s="188" t="s">
        <v>768</v>
      </c>
      <c r="B326" s="217"/>
      <c r="C326" s="188">
        <v>1</v>
      </c>
      <c r="D326" s="188" t="s">
        <v>769</v>
      </c>
      <c r="E326" s="534">
        <f t="shared" si="460"/>
        <v>-4.5725482942424911</v>
      </c>
      <c r="F326" s="504">
        <f t="shared" si="461"/>
        <v>-0.2814013221809053</v>
      </c>
      <c r="G326" s="217"/>
      <c r="H326" s="201">
        <f>VLOOKUP($A326,SP_1920,'2019_20'!$K$3,FALSE)</f>
        <v>11.611690910706237</v>
      </c>
      <c r="I326" s="201">
        <f>VLOOKUP($A326,SP_1920,'2019_20'!$C$3,FALSE)</f>
        <v>11.788517788347761</v>
      </c>
      <c r="J326" s="481">
        <f t="shared" si="462"/>
        <v>-1.4999924572053236E-2</v>
      </c>
      <c r="K326" s="415"/>
      <c r="L326" s="201">
        <f>VLOOKUP($A326,SP_201819,'2018_19'!$K$3,FALSE)</f>
        <v>11.788517788347761</v>
      </c>
      <c r="M326" s="201">
        <f>VLOOKUP($A326,SP_201819,'2018_19'!$C$3,FALSE)</f>
        <v>12.300022361424277</v>
      </c>
      <c r="N326" s="481">
        <f t="shared" si="463"/>
        <v>-4.1585662045681593E-2</v>
      </c>
      <c r="O326" s="211"/>
      <c r="P326" s="201">
        <f>VLOOKUP($A326,SP_1718,'2017_18'!$M$2,FALSE)</f>
        <v>12.300022361424277</v>
      </c>
      <c r="Q326" s="201">
        <f>VLOOKUP($A326,SP_1718,'2017_18'!$C$2,FALSE)</f>
        <v>12.691385107632636</v>
      </c>
      <c r="R326" s="481">
        <f t="shared" si="464"/>
        <v>-3.0836882096737517E-2</v>
      </c>
      <c r="S326" s="211"/>
      <c r="T326" s="201">
        <f>VLOOKUP($D326,SP_1617,'2016_17'!$P$2,FALSE)</f>
        <v>12.691385107632636</v>
      </c>
      <c r="U326" s="201">
        <f>VLOOKUP($D326,SP_1617,'2016_17'!$G$2,FALSE)</f>
        <v>13.008520244564037</v>
      </c>
      <c r="V326" s="202">
        <f t="shared" si="447"/>
        <v>-2.4379032431757541E-2</v>
      </c>
      <c r="W326" s="211"/>
      <c r="X326" s="201">
        <f>VLOOKUP($AX326,SP_1516,'2015_16'!$AW$1,FALSE)</f>
        <v>13.511307336007969</v>
      </c>
      <c r="Y326" s="201">
        <f>VLOOKUP($AX326,SP_1516,'2015_16'!$Z$1,FALSE)</f>
        <v>14.216055097770365</v>
      </c>
      <c r="Z326" s="202">
        <f t="shared" si="448"/>
        <v>-4.9574073603086188E-2</v>
      </c>
      <c r="AA326" s="201"/>
      <c r="AB326" s="201">
        <f>VLOOKUP($AX326,SP_1415,'2014_15'!$BG$1,FALSE)</f>
        <v>14.189904657588977</v>
      </c>
      <c r="AC326" s="201">
        <f>VLOOKUP($AX326,SP_1415,'2014_15'!$AC$1,FALSE)</f>
        <v>14.712965244329574</v>
      </c>
      <c r="AD326" s="202">
        <f t="shared" si="449"/>
        <v>-3.555099723641264E-2</v>
      </c>
      <c r="AE326" s="201"/>
      <c r="AF326" s="201">
        <f>VLOOKUP($AX326,SP_1314,'2013-14'!$AU$1,FALSE)</f>
        <v>13.887163556640305</v>
      </c>
      <c r="AG326" s="201">
        <f>VLOOKUP($AX326,SP_1314,'2013-14'!$W$1,FALSE)</f>
        <v>14.049431455612</v>
      </c>
      <c r="AH326" s="202">
        <f t="shared" si="450"/>
        <v>-1.1549784023956233E-2</v>
      </c>
      <c r="AI326" s="201"/>
      <c r="AJ326" s="201">
        <f>VLOOKUP($AX326,SP_1213,'2012-13'!$AF$1,FALSE)</f>
        <v>13.828186455602001</v>
      </c>
      <c r="AK326" s="201">
        <f>VLOOKUP($AX326,SP_1213,'2012-13'!$R$1,FALSE)</f>
        <v>14.681733648750001</v>
      </c>
      <c r="AL326" s="202">
        <f t="shared" si="451"/>
        <v>-5.813667606077777E-2</v>
      </c>
      <c r="AM326" s="203"/>
      <c r="AN326" s="201">
        <f>VLOOKUP($AX326,SP_1112,'2011-12'!$AT$1,FALSE)</f>
        <v>15.525123337715</v>
      </c>
      <c r="AO326" s="201">
        <f>VLOOKUP($AX326,SP_1112,'2011-12'!$AD$1,FALSE)</f>
        <v>16.457218857477002</v>
      </c>
      <c r="AP326" s="202">
        <f t="shared" si="452"/>
        <v>-5.6637487040437806E-2</v>
      </c>
      <c r="AQ326" s="188"/>
      <c r="AR326" s="201"/>
      <c r="AS326" s="200"/>
      <c r="AX326" s="188" t="s">
        <v>768</v>
      </c>
      <c r="AY326" s="306">
        <f>VLOOKUP(A326,PopulationsOtherdata!$G$4:$M$441,6,FALSE)</f>
        <v>111540</v>
      </c>
    </row>
    <row r="327" spans="1:51" x14ac:dyDescent="0.25">
      <c r="A327" s="188" t="s">
        <v>814</v>
      </c>
      <c r="B327" s="217"/>
      <c r="C327" s="188">
        <v>1</v>
      </c>
      <c r="D327" s="188" t="s">
        <v>815</v>
      </c>
      <c r="E327" s="534">
        <f t="shared" si="460"/>
        <v>-4.2691537530269699</v>
      </c>
      <c r="F327" s="504">
        <f t="shared" si="461"/>
        <v>-0.25735575565178492</v>
      </c>
      <c r="G327" s="217"/>
      <c r="H327" s="201">
        <f>VLOOKUP($A327,SP_1920,'2019_20'!$K$3,FALSE)</f>
        <v>12.226290541537786</v>
      </c>
      <c r="I327" s="201">
        <f>VLOOKUP($A327,SP_1920,'2019_20'!$C$3,FALSE)</f>
        <v>12.384182261324971</v>
      </c>
      <c r="J327" s="481">
        <f t="shared" si="462"/>
        <v>-1.2749466735504367E-2</v>
      </c>
      <c r="K327" s="415"/>
      <c r="L327" s="201">
        <f>VLOOKUP($A327,SP_201819,'2018_19'!$K$3,FALSE)</f>
        <v>12.384182261324971</v>
      </c>
      <c r="M327" s="201">
        <f>VLOOKUP($A327,SP_201819,'2018_19'!$C$3,FALSE)</f>
        <v>12.954196882345141</v>
      </c>
      <c r="N327" s="481">
        <f t="shared" si="463"/>
        <v>-4.4002312624800699E-2</v>
      </c>
      <c r="O327" s="211"/>
      <c r="P327" s="201">
        <f>VLOOKUP($A327,SP_1718,'2017_18'!$M$2,FALSE)</f>
        <v>12.954196882345141</v>
      </c>
      <c r="Q327" s="201">
        <f>VLOOKUP($A327,SP_1718,'2017_18'!$C$2,FALSE)</f>
        <v>13.526355675794864</v>
      </c>
      <c r="R327" s="481">
        <f t="shared" si="464"/>
        <v>-4.2299552604075807E-2</v>
      </c>
      <c r="S327" s="211"/>
      <c r="T327" s="201">
        <f>VLOOKUP($D327,SP_1617,'2016_17'!$P$2,FALSE)</f>
        <v>13.526355675794864</v>
      </c>
      <c r="U327" s="201">
        <f>VLOOKUP($D327,SP_1617,'2016_17'!$G$2,FALSE)</f>
        <v>13.678947141634573</v>
      </c>
      <c r="V327" s="202">
        <f t="shared" si="447"/>
        <v>-1.1155205459875361E-2</v>
      </c>
      <c r="W327" s="211"/>
      <c r="X327" s="201">
        <f>VLOOKUP($AX327,SP_1516,'2015_16'!$AW$1,FALSE)</f>
        <v>14.283460544325269</v>
      </c>
      <c r="Y327" s="201">
        <f>VLOOKUP($AX327,SP_1516,'2015_16'!$Z$1,FALSE)</f>
        <v>14.730044914441141</v>
      </c>
      <c r="Z327" s="202">
        <f t="shared" si="448"/>
        <v>-3.0317923177413109E-2</v>
      </c>
      <c r="AA327" s="201"/>
      <c r="AB327" s="201">
        <f>VLOOKUP($AX327,SP_1415,'2014_15'!$BG$1,FALSE)</f>
        <v>14.688389345736352</v>
      </c>
      <c r="AC327" s="201">
        <f>VLOOKUP($AX327,SP_1415,'2014_15'!$AC$1,FALSE)</f>
        <v>15.246750989656848</v>
      </c>
      <c r="AD327" s="202">
        <f t="shared" si="449"/>
        <v>-3.6621680533726719E-2</v>
      </c>
      <c r="AE327" s="201"/>
      <c r="AF327" s="201">
        <f>VLOOKUP($AX327,SP_1314,'2013-14'!$AU$1,FALSE)</f>
        <v>14.362296392050187</v>
      </c>
      <c r="AG327" s="201">
        <f>VLOOKUP($AX327,SP_1314,'2013-14'!$W$1,FALSE)</f>
        <v>14.593770829882557</v>
      </c>
      <c r="AH327" s="202">
        <f t="shared" si="450"/>
        <v>-1.5861180809993103E-2</v>
      </c>
      <c r="AI327" s="201"/>
      <c r="AJ327" s="201">
        <f>VLOOKUP($AX327,SP_1213,'2012-13'!$AF$1,FALSE)</f>
        <v>14.390928829897556</v>
      </c>
      <c r="AK327" s="201">
        <f>VLOOKUP($AX327,SP_1213,'2012-13'!$R$1,FALSE)</f>
        <v>15.173661583533001</v>
      </c>
      <c r="AL327" s="202">
        <f t="shared" si="451"/>
        <v>-5.1584961831816156E-2</v>
      </c>
      <c r="AM327" s="203"/>
      <c r="AN327" s="201">
        <f>VLOOKUP($AX327,SP_1112,'2011-12'!$AT$1,FALSE)</f>
        <v>16.139624344306</v>
      </c>
      <c r="AO327" s="201">
        <f>VLOOKUP($AX327,SP_1112,'2011-12'!$AD$1,FALSE)</f>
        <v>16.936968291732001</v>
      </c>
      <c r="AP327" s="202">
        <f t="shared" si="452"/>
        <v>-4.7077135275457427E-2</v>
      </c>
      <c r="AQ327" s="188"/>
      <c r="AR327" s="201"/>
      <c r="AS327" s="200"/>
      <c r="AX327" s="188" t="s">
        <v>814</v>
      </c>
      <c r="AY327" s="306">
        <f>VLOOKUP(A327,PopulationsOtherdata!$G$4:$M$441,6,FALSE)</f>
        <v>108748</v>
      </c>
    </row>
    <row r="328" spans="1:51" x14ac:dyDescent="0.25">
      <c r="A328" s="188"/>
      <c r="B328" s="217"/>
      <c r="C328" s="188"/>
      <c r="D328" s="188"/>
      <c r="E328" s="315"/>
      <c r="F328" s="214"/>
      <c r="G328" s="217"/>
      <c r="H328" s="201"/>
      <c r="I328" s="201"/>
      <c r="J328" s="481"/>
      <c r="K328" s="214"/>
      <c r="L328" s="201"/>
      <c r="M328" s="201"/>
      <c r="N328" s="481"/>
      <c r="O328" s="211"/>
      <c r="P328" s="201"/>
      <c r="Q328" s="201"/>
      <c r="R328" s="481"/>
      <c r="S328" s="211"/>
      <c r="T328" s="201"/>
      <c r="U328" s="201"/>
      <c r="V328" s="202"/>
      <c r="W328" s="211"/>
      <c r="X328" s="201"/>
      <c r="Y328" s="201"/>
      <c r="Z328" s="202"/>
      <c r="AA328" s="201"/>
      <c r="AB328" s="201"/>
      <c r="AC328" s="201"/>
      <c r="AD328" s="202"/>
      <c r="AE328" s="201"/>
      <c r="AF328" s="201"/>
      <c r="AG328" s="201"/>
      <c r="AH328" s="202"/>
      <c r="AI328" s="201"/>
      <c r="AJ328" s="201"/>
      <c r="AK328" s="201"/>
      <c r="AL328" s="202"/>
      <c r="AM328" s="203"/>
      <c r="AN328" s="201"/>
      <c r="AO328" s="201"/>
      <c r="AP328" s="202"/>
      <c r="AQ328" s="188"/>
      <c r="AR328" s="201"/>
      <c r="AS328" s="200"/>
      <c r="AX328" s="188"/>
      <c r="AY328" s="188"/>
    </row>
    <row r="329" spans="1:51" x14ac:dyDescent="0.25">
      <c r="A329" s="188"/>
      <c r="B329" s="217">
        <v>1</v>
      </c>
      <c r="C329" s="188"/>
      <c r="D329" s="188" t="s">
        <v>969</v>
      </c>
      <c r="E329" s="315"/>
      <c r="F329" s="214"/>
      <c r="G329" s="217"/>
      <c r="H329" s="201"/>
      <c r="I329" s="201"/>
      <c r="J329" s="481"/>
      <c r="K329" s="214"/>
      <c r="L329" s="201"/>
      <c r="M329" s="201"/>
      <c r="N329" s="481"/>
      <c r="O329" s="211"/>
      <c r="P329" s="201"/>
      <c r="Q329" s="201"/>
      <c r="R329" s="481"/>
      <c r="S329" s="211"/>
      <c r="T329" s="201"/>
      <c r="U329" s="201"/>
      <c r="V329" s="202"/>
      <c r="W329" s="211"/>
      <c r="X329" s="201"/>
      <c r="Y329" s="201"/>
      <c r="Z329" s="202"/>
      <c r="AA329" s="201"/>
      <c r="AB329" s="201"/>
      <c r="AC329" s="201"/>
      <c r="AD329" s="202"/>
      <c r="AE329" s="201"/>
      <c r="AF329" s="201"/>
      <c r="AG329" s="201"/>
      <c r="AH329" s="202"/>
      <c r="AI329" s="201"/>
      <c r="AJ329" s="201"/>
      <c r="AK329" s="201"/>
      <c r="AL329" s="202"/>
      <c r="AM329" s="203"/>
      <c r="AN329" s="201"/>
      <c r="AO329" s="201"/>
      <c r="AP329" s="202"/>
      <c r="AQ329" s="188"/>
      <c r="AR329" s="201"/>
      <c r="AS329" s="200"/>
      <c r="AX329" s="188"/>
      <c r="AY329" s="306">
        <f t="shared" ref="AY329" si="465">+AY180</f>
        <v>665557</v>
      </c>
    </row>
    <row r="330" spans="1:51" x14ac:dyDescent="0.25">
      <c r="A330" s="188" t="s">
        <v>98</v>
      </c>
      <c r="B330" s="217"/>
      <c r="C330" s="188">
        <v>1</v>
      </c>
      <c r="D330" s="188" t="s">
        <v>99</v>
      </c>
      <c r="E330" s="534">
        <f t="shared" ref="E330:E336" si="466">+AN330-AO330+AJ330-AK330+AF330-AG330+AB330-AC330+X330-Y330+T330-U330+P330-Q330+L330-M330+H330-I330</f>
        <v>-1.7440118983611654</v>
      </c>
      <c r="F330" s="504">
        <f t="shared" ref="F330:F336" si="467">((100*(1+AP330)*(1+AL330)*(1+AH330)*(1+AD330)*(1+Z330)*(1+V330)*(1+R330)*(1+N330)*(1+J330)-100)/100)</f>
        <v>-0.16135724567674217</v>
      </c>
      <c r="G330" s="217"/>
      <c r="H330" s="201">
        <f>VLOOKUP($A330,SP_1920,'2019_20'!$K$3,FALSE)</f>
        <v>9.3097137694206875</v>
      </c>
      <c r="I330" s="201">
        <f>VLOOKUP($A330,SP_1920,'2019_20'!$C$3,FALSE)</f>
        <v>9.3427047614088305</v>
      </c>
      <c r="J330" s="481">
        <f t="shared" ref="J330:J336" si="468">+H330/I330-1</f>
        <v>-3.5312035251735541E-3</v>
      </c>
      <c r="K330" s="415"/>
      <c r="L330" s="201">
        <f>VLOOKUP($A330,SP_201819,'2018_19'!$K$3,FALSE)</f>
        <v>9.3427047614088305</v>
      </c>
      <c r="M330" s="201">
        <f>VLOOKUP($A330,SP_201819,'2018_19'!$C$3,FALSE)</f>
        <v>9.8537131443802313</v>
      </c>
      <c r="N330" s="481">
        <f t="shared" ref="N330:N336" si="469">+L330/M330-1</f>
        <v>-5.1859474239194681E-2</v>
      </c>
      <c r="O330" s="211"/>
      <c r="P330" s="201">
        <f>VLOOKUP($A330,SP_1718,'2017_18'!$M$2,FALSE)</f>
        <v>9.8537131443802313</v>
      </c>
      <c r="Q330" s="201">
        <f>VLOOKUP($A330,SP_1718,'2017_18'!$C$2,FALSE)</f>
        <v>9.748294029962743</v>
      </c>
      <c r="R330" s="481">
        <f t="shared" ref="R330:R336" si="470">+P330/Q330-1</f>
        <v>1.081410902189317E-2</v>
      </c>
      <c r="S330" s="211"/>
      <c r="T330" s="201">
        <f>VLOOKUP($D330,SP_1617,'2016_17'!$P$2,FALSE)</f>
        <v>9.748294029962743</v>
      </c>
      <c r="U330" s="201">
        <f>VLOOKUP($D330,SP_1617,'2016_17'!$G$2,FALSE)</f>
        <v>9.4603954729858675</v>
      </c>
      <c r="V330" s="202">
        <f t="shared" si="447"/>
        <v>3.0431979064614145E-2</v>
      </c>
      <c r="W330" s="211"/>
      <c r="X330" s="201">
        <f>VLOOKUP($AX330,SP_1516,'2015_16'!$AW$1,FALSE)</f>
        <v>9.4901050231055422</v>
      </c>
      <c r="Y330" s="201">
        <f>VLOOKUP($AX330,SP_1516,'2015_16'!$Z$1,FALSE)</f>
        <v>9.833012163066801</v>
      </c>
      <c r="Z330" s="202">
        <f t="shared" si="448"/>
        <v>-3.4873051540527111E-2</v>
      </c>
      <c r="AA330" s="201"/>
      <c r="AB330" s="201">
        <f>VLOOKUP($AX330,SP_1415,'2014_15'!$BG$1,FALSE)</f>
        <v>9.7237177530213721</v>
      </c>
      <c r="AC330" s="201">
        <f>VLOOKUP($AX330,SP_1415,'2014_15'!$AC$1,FALSE)</f>
        <v>10.015522743640272</v>
      </c>
      <c r="AD330" s="202">
        <f t="shared" si="449"/>
        <v>-2.9135273124330174E-2</v>
      </c>
      <c r="AE330" s="201"/>
      <c r="AF330" s="201">
        <f>VLOOKUP($AX330,SP_1314,'2013-14'!$AU$1,FALSE)</f>
        <v>9.5325959333211721</v>
      </c>
      <c r="AG330" s="201">
        <f>VLOOKUP($AX330,SP_1314,'2013-14'!$W$1,FALSE)</f>
        <v>9.5353965261058899</v>
      </c>
      <c r="AH330" s="202">
        <f t="shared" si="450"/>
        <v>-2.9370491065061621E-4</v>
      </c>
      <c r="AI330" s="201"/>
      <c r="AJ330" s="201">
        <f>VLOOKUP($AX330,SP_1213,'2012-13'!$AF$1,FALSE)</f>
        <v>9.3651025260858898</v>
      </c>
      <c r="AK330" s="201">
        <f>VLOOKUP($AX330,SP_1213,'2012-13'!$R$1,FALSE)</f>
        <v>9.7335130788130009</v>
      </c>
      <c r="AL330" s="202">
        <f t="shared" si="451"/>
        <v>-3.7849700282319709E-2</v>
      </c>
      <c r="AM330" s="203"/>
      <c r="AN330" s="201">
        <f>VLOOKUP($AX330,SP_1112,'2011-12'!$AT$1,FALSE)</f>
        <v>10.203598551041001</v>
      </c>
      <c r="AO330" s="201">
        <f>VLOOKUP($AX330,SP_1112,'2011-12'!$AD$1,FALSE)</f>
        <v>10.791005469744999</v>
      </c>
      <c r="AP330" s="202">
        <f t="shared" si="452"/>
        <v>-5.4434864327603694E-2</v>
      </c>
      <c r="AQ330" s="188"/>
      <c r="AR330" s="201"/>
      <c r="AS330" s="200"/>
      <c r="AX330" s="188" t="s">
        <v>98</v>
      </c>
      <c r="AY330" s="306">
        <f>VLOOKUP(A330,PopulationsOtherdata!$G$4:$M$441,6,FALSE)</f>
        <v>95716</v>
      </c>
    </row>
    <row r="331" spans="1:51" x14ac:dyDescent="0.25">
      <c r="A331" s="188" t="s">
        <v>166</v>
      </c>
      <c r="B331" s="217"/>
      <c r="C331" s="188">
        <v>1</v>
      </c>
      <c r="D331" s="188" t="s">
        <v>167</v>
      </c>
      <c r="E331" s="534">
        <f t="shared" si="466"/>
        <v>-3.4694100538392938</v>
      </c>
      <c r="F331" s="504">
        <f t="shared" si="467"/>
        <v>-0.18150621313371176</v>
      </c>
      <c r="G331" s="217"/>
      <c r="H331" s="201">
        <f>VLOOKUP($A331,SP_1920,'2019_20'!$K$3,FALSE)</f>
        <v>15.599798592857937</v>
      </c>
      <c r="I331" s="201">
        <f>VLOOKUP($A331,SP_1920,'2019_20'!$C$3,FALSE)</f>
        <v>15.703750676720102</v>
      </c>
      <c r="J331" s="481">
        <f t="shared" si="468"/>
        <v>-6.6195704454393711E-3</v>
      </c>
      <c r="K331" s="415"/>
      <c r="L331" s="201">
        <f>VLOOKUP($A331,SP_201819,'2018_19'!$K$3,FALSE)</f>
        <v>15.703750676720102</v>
      </c>
      <c r="M331" s="201">
        <f>VLOOKUP($A331,SP_201819,'2018_19'!$C$3,FALSE)</f>
        <v>16.609219163507127</v>
      </c>
      <c r="N331" s="481">
        <f t="shared" si="469"/>
        <v>-5.4516017753349355E-2</v>
      </c>
      <c r="O331" s="211"/>
      <c r="P331" s="201">
        <f>VLOOKUP($A331,SP_1718,'2017_18'!$M$2,FALSE)</f>
        <v>16.609219163507127</v>
      </c>
      <c r="Q331" s="201">
        <f>VLOOKUP($A331,SP_1718,'2017_18'!$C$2,FALSE)</f>
        <v>17.41819742287101</v>
      </c>
      <c r="R331" s="481">
        <f t="shared" si="470"/>
        <v>-4.6444430484043786E-2</v>
      </c>
      <c r="S331" s="211"/>
      <c r="T331" s="201">
        <f>VLOOKUP($D331,SP_1617,'2016_17'!$P$2,FALSE)</f>
        <v>17.41819742287101</v>
      </c>
      <c r="U331" s="201">
        <f>VLOOKUP($D331,SP_1617,'2016_17'!$G$2,FALSE)</f>
        <v>17.276413454771234</v>
      </c>
      <c r="V331" s="202">
        <f t="shared" si="447"/>
        <v>8.206794105209303E-3</v>
      </c>
      <c r="W331" s="211"/>
      <c r="X331" s="201">
        <f>VLOOKUP($AX331,SP_1516,'2015_16'!$AW$1,FALSE)</f>
        <v>17.66702458218586</v>
      </c>
      <c r="Y331" s="201">
        <f>VLOOKUP($AX331,SP_1516,'2015_16'!$Z$1,FALSE)</f>
        <v>18.085527080499194</v>
      </c>
      <c r="Z331" s="202">
        <f t="shared" si="448"/>
        <v>-2.3140188087998115E-2</v>
      </c>
      <c r="AA331" s="201"/>
      <c r="AB331" s="201">
        <f>VLOOKUP($AX331,SP_1415,'2014_15'!$BG$1,FALSE)</f>
        <v>18.045955051303228</v>
      </c>
      <c r="AC331" s="201">
        <f>VLOOKUP($AX331,SP_1415,'2014_15'!$AC$1,FALSE)</f>
        <v>18.52289220356068</v>
      </c>
      <c r="AD331" s="202">
        <f t="shared" si="449"/>
        <v>-2.5748524961224484E-2</v>
      </c>
      <c r="AE331" s="201"/>
      <c r="AF331" s="201">
        <f>VLOOKUP($AX331,SP_1314,'2013-14'!$AU$1,FALSE)</f>
        <v>17.599362735072795</v>
      </c>
      <c r="AG331" s="201">
        <f>VLOOKUP($AX331,SP_1314,'2013-14'!$W$1,FALSE)</f>
        <v>17.284261127179889</v>
      </c>
      <c r="AH331" s="202">
        <f t="shared" si="450"/>
        <v>1.8230551226595448E-2</v>
      </c>
      <c r="AI331" s="201"/>
      <c r="AJ331" s="201">
        <f>VLOOKUP($AX331,SP_1213,'2012-13'!$AF$1,FALSE)</f>
        <v>16.938391127184889</v>
      </c>
      <c r="AK331" s="201">
        <f>VLOOKUP($AX331,SP_1213,'2012-13'!$R$1,FALSE)</f>
        <v>17.350136439522004</v>
      </c>
      <c r="AL331" s="202">
        <f t="shared" si="451"/>
        <v>-2.3731531666759453E-2</v>
      </c>
      <c r="AM331" s="203"/>
      <c r="AN331" s="201">
        <f>VLOOKUP($AX331,SP_1112,'2011-12'!$AT$1,FALSE)</f>
        <v>18.329948109387999</v>
      </c>
      <c r="AO331" s="201">
        <f>VLOOKUP($AX331,SP_1112,'2011-12'!$AD$1,FALSE)</f>
        <v>19.130659946299001</v>
      </c>
      <c r="AP331" s="202">
        <f t="shared" si="452"/>
        <v>-4.1854898846074962E-2</v>
      </c>
      <c r="AQ331" s="188"/>
      <c r="AR331" s="201"/>
      <c r="AS331" s="200"/>
      <c r="AX331" s="188" t="s">
        <v>166</v>
      </c>
      <c r="AY331" s="306">
        <f>VLOOKUP(A331,PopulationsOtherdata!$G$4:$M$441,6,FALSE)</f>
        <v>172345</v>
      </c>
    </row>
    <row r="332" spans="1:51" x14ac:dyDescent="0.25">
      <c r="A332" s="188" t="s">
        <v>336</v>
      </c>
      <c r="B332" s="217"/>
      <c r="C332" s="188">
        <v>1</v>
      </c>
      <c r="D332" s="188" t="s">
        <v>337</v>
      </c>
      <c r="E332" s="534">
        <f t="shared" si="466"/>
        <v>-1.2083592966332368</v>
      </c>
      <c r="F332" s="504">
        <f t="shared" si="467"/>
        <v>-0.11317207754011846</v>
      </c>
      <c r="G332" s="217"/>
      <c r="H332" s="201">
        <f>VLOOKUP($A332,SP_1920,'2019_20'!$K$3,FALSE)</f>
        <v>9.5545112685582758</v>
      </c>
      <c r="I332" s="201">
        <f>VLOOKUP($A332,SP_1920,'2019_20'!$C$3,FALSE)</f>
        <v>9.6152468634222465</v>
      </c>
      <c r="J332" s="481">
        <f t="shared" si="468"/>
        <v>-6.3165923586442352E-3</v>
      </c>
      <c r="K332" s="415"/>
      <c r="L332" s="201">
        <f>VLOOKUP($A332,SP_201819,'2018_19'!$K$3,FALSE)</f>
        <v>9.6152468634222465</v>
      </c>
      <c r="M332" s="201">
        <f>VLOOKUP($A332,SP_201819,'2018_19'!$C$3,FALSE)</f>
        <v>10.322516115977871</v>
      </c>
      <c r="N332" s="481">
        <f t="shared" si="469"/>
        <v>-6.8517137160083119E-2</v>
      </c>
      <c r="O332" s="211"/>
      <c r="P332" s="201">
        <f>VLOOKUP($A332,SP_1718,'2017_18'!$M$2,FALSE)</f>
        <v>10.322516115977871</v>
      </c>
      <c r="Q332" s="201">
        <f>VLOOKUP($A332,SP_1718,'2017_18'!$C$2,FALSE)</f>
        <v>10.853779746784134</v>
      </c>
      <c r="R332" s="481">
        <f t="shared" si="470"/>
        <v>-4.8947338457247747E-2</v>
      </c>
      <c r="S332" s="211"/>
      <c r="T332" s="201">
        <f>VLOOKUP($D332,SP_1617,'2016_17'!$P$2,FALSE)</f>
        <v>10.853779746784134</v>
      </c>
      <c r="U332" s="201">
        <f>VLOOKUP($D332,SP_1617,'2016_17'!$G$2,FALSE)</f>
        <v>10.381428106146915</v>
      </c>
      <c r="V332" s="202">
        <f t="shared" si="447"/>
        <v>4.549967844573688E-2</v>
      </c>
      <c r="W332" s="211"/>
      <c r="X332" s="201">
        <f>VLOOKUP($AX332,SP_1516,'2015_16'!$AW$1,FALSE)</f>
        <v>10.768903183633498</v>
      </c>
      <c r="Y332" s="201">
        <f>VLOOKUP($AX332,SP_1516,'2015_16'!$Z$1,FALSE)</f>
        <v>10.716576417032526</v>
      </c>
      <c r="Z332" s="202">
        <f t="shared" si="448"/>
        <v>4.8827876146906313E-3</v>
      </c>
      <c r="AA332" s="201"/>
      <c r="AB332" s="201">
        <f>VLOOKUP($AX332,SP_1415,'2014_15'!$BG$1,FALSE)</f>
        <v>10.725756223557921</v>
      </c>
      <c r="AC332" s="201">
        <f>VLOOKUP($AX332,SP_1415,'2014_15'!$AC$1,FALSE)</f>
        <v>10.593384952168103</v>
      </c>
      <c r="AD332" s="202">
        <f t="shared" si="449"/>
        <v>1.2495653843177523E-2</v>
      </c>
      <c r="AE332" s="201"/>
      <c r="AF332" s="201">
        <f>VLOOKUP($AX332,SP_1314,'2013-14'!$AU$1,FALSE)</f>
        <v>10.188932366596609</v>
      </c>
      <c r="AG332" s="201">
        <f>VLOOKUP($AX332,SP_1314,'2013-14'!$W$1,FALSE)</f>
        <v>10.345668939194223</v>
      </c>
      <c r="AH332" s="202">
        <f t="shared" si="450"/>
        <v>-1.5149969858770818E-2</v>
      </c>
      <c r="AI332" s="201"/>
      <c r="AJ332" s="201">
        <f>VLOOKUP($AX332,SP_1213,'2012-13'!$AF$1,FALSE)</f>
        <v>10.119073939214223</v>
      </c>
      <c r="AK332" s="201">
        <f>VLOOKUP($AX332,SP_1213,'2012-13'!$R$1,FALSE)</f>
        <v>10.367071217938999</v>
      </c>
      <c r="AL332" s="202">
        <f t="shared" si="451"/>
        <v>-2.39216335560275E-2</v>
      </c>
      <c r="AM332" s="203"/>
      <c r="AN332" s="201">
        <f>VLOOKUP($AX332,SP_1112,'2011-12'!$AT$1,FALSE)</f>
        <v>10.744806315476001</v>
      </c>
      <c r="AO332" s="201">
        <f>VLOOKUP($AX332,SP_1112,'2011-12'!$AD$1,FALSE)</f>
        <v>10.906212961188999</v>
      </c>
      <c r="AP332" s="202">
        <f t="shared" si="452"/>
        <v>-1.4799513477994686E-2</v>
      </c>
      <c r="AQ332" s="188"/>
      <c r="AR332" s="201"/>
      <c r="AS332" s="200"/>
      <c r="AX332" s="188" t="s">
        <v>336</v>
      </c>
      <c r="AY332" s="306">
        <f>VLOOKUP(A332,PopulationsOtherdata!$G$4:$M$441,6,FALSE)</f>
        <v>87068</v>
      </c>
    </row>
    <row r="333" spans="1:51" x14ac:dyDescent="0.25">
      <c r="A333" s="188" t="s">
        <v>368</v>
      </c>
      <c r="B333" s="217"/>
      <c r="C333" s="188">
        <v>1</v>
      </c>
      <c r="D333" s="188" t="s">
        <v>369</v>
      </c>
      <c r="E333" s="534">
        <f t="shared" si="466"/>
        <v>-1.8229343064450578</v>
      </c>
      <c r="F333" s="504">
        <f t="shared" si="467"/>
        <v>-0.15658596476065115</v>
      </c>
      <c r="G333" s="217"/>
      <c r="H333" s="201">
        <f>VLOOKUP($A333,SP_1920,'2019_20'!$K$3,FALSE)</f>
        <v>9.8218586285208183</v>
      </c>
      <c r="I333" s="201">
        <f>VLOOKUP($A333,SP_1920,'2019_20'!$C$3,FALSE)</f>
        <v>9.8862386682374304</v>
      </c>
      <c r="J333" s="481">
        <f t="shared" si="468"/>
        <v>-6.5120863330411227E-3</v>
      </c>
      <c r="K333" s="415"/>
      <c r="L333" s="201">
        <f>VLOOKUP($A333,SP_201819,'2018_19'!$K$3,FALSE)</f>
        <v>9.8862386682374304</v>
      </c>
      <c r="M333" s="201">
        <f>VLOOKUP($A333,SP_201819,'2018_19'!$C$3,FALSE)</f>
        <v>10.510975246524156</v>
      </c>
      <c r="N333" s="481">
        <f t="shared" si="469"/>
        <v>-5.9436594952815391E-2</v>
      </c>
      <c r="O333" s="211"/>
      <c r="P333" s="201">
        <f>VLOOKUP($A333,SP_1718,'2017_18'!$M$2,FALSE)</f>
        <v>10.510975246524156</v>
      </c>
      <c r="Q333" s="201">
        <f>VLOOKUP($A333,SP_1718,'2017_18'!$C$2,FALSE)</f>
        <v>10.813491069582847</v>
      </c>
      <c r="R333" s="481">
        <f t="shared" si="470"/>
        <v>-2.7975777767980436E-2</v>
      </c>
      <c r="S333" s="211"/>
      <c r="T333" s="201">
        <f>VLOOKUP($D333,SP_1617,'2016_17'!$P$2,FALSE)</f>
        <v>10.813491069582847</v>
      </c>
      <c r="U333" s="201">
        <f>VLOOKUP($D333,SP_1617,'2016_17'!$G$2,FALSE)</f>
        <v>10.214191097484928</v>
      </c>
      <c r="V333" s="202">
        <f t="shared" si="447"/>
        <v>5.8673268042291227E-2</v>
      </c>
      <c r="W333" s="211"/>
      <c r="X333" s="201">
        <f>VLOOKUP($AX333,SP_1516,'2015_16'!$AW$1,FALSE)</f>
        <v>10.436587398932025</v>
      </c>
      <c r="Y333" s="201">
        <f>VLOOKUP($AX333,SP_1516,'2015_16'!$Z$1,FALSE)</f>
        <v>10.696363177147616</v>
      </c>
      <c r="Z333" s="202">
        <f t="shared" si="448"/>
        <v>-2.4286364805805372E-2</v>
      </c>
      <c r="AA333" s="201"/>
      <c r="AB333" s="201">
        <f>VLOOKUP($AX333,SP_1415,'2014_15'!$BG$1,FALSE)</f>
        <v>10.67901134973034</v>
      </c>
      <c r="AC333" s="201">
        <f>VLOOKUP($AX333,SP_1415,'2014_15'!$AC$1,FALSE)</f>
        <v>11.053047719794852</v>
      </c>
      <c r="AD333" s="202">
        <f t="shared" si="449"/>
        <v>-3.3840111754394497E-2</v>
      </c>
      <c r="AE333" s="201"/>
      <c r="AF333" s="201">
        <f>VLOOKUP($AX333,SP_1314,'2013-14'!$AU$1,FALSE)</f>
        <v>10.464862037569153</v>
      </c>
      <c r="AG333" s="201">
        <f>VLOOKUP($AX333,SP_1314,'2013-14'!$W$1,FALSE)</f>
        <v>10.478326034809109</v>
      </c>
      <c r="AH333" s="202">
        <f t="shared" si="450"/>
        <v>-1.2849378035412196E-3</v>
      </c>
      <c r="AI333" s="201"/>
      <c r="AJ333" s="201">
        <f>VLOOKUP($AX333,SP_1213,'2012-13'!$AF$1,FALSE)</f>
        <v>10.304806034802112</v>
      </c>
      <c r="AK333" s="201">
        <f>VLOOKUP($AX333,SP_1213,'2012-13'!$R$1,FALSE)</f>
        <v>10.607651914067002</v>
      </c>
      <c r="AL333" s="202">
        <f t="shared" si="451"/>
        <v>-2.8549756507684876E-2</v>
      </c>
      <c r="AM333" s="203"/>
      <c r="AN333" s="201">
        <f>VLOOKUP($AX333,SP_1112,'2011-12'!$AT$1,FALSE)</f>
        <v>11.237895162271002</v>
      </c>
      <c r="AO333" s="201">
        <f>VLOOKUP($AX333,SP_1112,'2011-12'!$AD$1,FALSE)</f>
        <v>11.718374974967</v>
      </c>
      <c r="AP333" s="202">
        <f t="shared" si="452"/>
        <v>-4.1002256176509766E-2</v>
      </c>
      <c r="AQ333" s="188"/>
      <c r="AR333" s="201"/>
      <c r="AS333" s="200"/>
      <c r="AX333" s="188" t="s">
        <v>368</v>
      </c>
      <c r="AY333" s="306">
        <f>VLOOKUP(A333,PopulationsOtherdata!$G$4:$M$441,6,FALSE)</f>
        <v>106720</v>
      </c>
    </row>
    <row r="334" spans="1:51" x14ac:dyDescent="0.25">
      <c r="A334" s="188" t="s">
        <v>448</v>
      </c>
      <c r="B334" s="217"/>
      <c r="C334" s="188">
        <v>1</v>
      </c>
      <c r="D334" s="188" t="s">
        <v>449</v>
      </c>
      <c r="E334" s="534">
        <f t="shared" si="466"/>
        <v>-1.8326200598300986</v>
      </c>
      <c r="F334" s="504">
        <f t="shared" si="467"/>
        <v>-0.25199568004983275</v>
      </c>
      <c r="G334" s="217"/>
      <c r="H334" s="201">
        <f>VLOOKUP($A334,SP_1920,'2019_20'!$K$3,FALSE)</f>
        <v>5.4301211355666181</v>
      </c>
      <c r="I334" s="201">
        <f>VLOOKUP($A334,SP_1920,'2019_20'!$C$3,FALSE)</f>
        <v>5.4636847831228676</v>
      </c>
      <c r="J334" s="481">
        <f t="shared" si="468"/>
        <v>-6.1430424500195091E-3</v>
      </c>
      <c r="K334" s="415"/>
      <c r="L334" s="201">
        <f>VLOOKUP($A334,SP_201819,'2018_19'!$K$3,FALSE)</f>
        <v>5.4636847831228676</v>
      </c>
      <c r="M334" s="201">
        <f>VLOOKUP($A334,SP_201819,'2018_19'!$C$3,FALSE)</f>
        <v>5.6939813547090026</v>
      </c>
      <c r="N334" s="481">
        <f t="shared" si="469"/>
        <v>-4.0445613928060453E-2</v>
      </c>
      <c r="O334" s="211"/>
      <c r="P334" s="201">
        <f>VLOOKUP($A334,SP_1718,'2017_18'!$M$2,FALSE)</f>
        <v>5.6939813547090026</v>
      </c>
      <c r="Q334" s="201">
        <f>VLOOKUP($A334,SP_1718,'2017_18'!$C$2,FALSE)</f>
        <v>6.3737786677913135</v>
      </c>
      <c r="R334" s="481">
        <f t="shared" si="470"/>
        <v>-0.10665530582628135</v>
      </c>
      <c r="S334" s="211"/>
      <c r="T334" s="201">
        <f>VLOOKUP($D334,SP_1617,'2016_17'!$P$2,FALSE)</f>
        <v>6.3737786677913135</v>
      </c>
      <c r="U334" s="201">
        <f>VLOOKUP($D334,SP_1617,'2016_17'!$G$2,FALSE)</f>
        <v>6.330337547462098</v>
      </c>
      <c r="V334" s="202">
        <f t="shared" si="447"/>
        <v>6.8623702928181096E-3</v>
      </c>
      <c r="W334" s="211"/>
      <c r="X334" s="201">
        <f>VLOOKUP($AX334,SP_1516,'2015_16'!$AW$1,FALSE)</f>
        <v>6.4755908921379604</v>
      </c>
      <c r="Y334" s="201">
        <f>VLOOKUP($AX334,SP_1516,'2015_16'!$Z$1,FALSE)</f>
        <v>6.8605967997569781</v>
      </c>
      <c r="Z334" s="202">
        <f t="shared" si="448"/>
        <v>-5.6118428010906496E-2</v>
      </c>
      <c r="AA334" s="201"/>
      <c r="AB334" s="201">
        <f>VLOOKUP($AX334,SP_1415,'2014_15'!$BG$1,FALSE)</f>
        <v>6.8590635782894989</v>
      </c>
      <c r="AC334" s="201">
        <f>VLOOKUP($AX334,SP_1415,'2014_15'!$AC$1,FALSE)</f>
        <v>6.9402334606825447</v>
      </c>
      <c r="AD334" s="202">
        <f t="shared" si="449"/>
        <v>-1.1695555034695215E-2</v>
      </c>
      <c r="AE334" s="201"/>
      <c r="AF334" s="201">
        <f>VLOOKUP($AX334,SP_1314,'2013-14'!$AU$1,FALSE)</f>
        <v>6.6533040319314445</v>
      </c>
      <c r="AG334" s="201">
        <f>VLOOKUP($AX334,SP_1314,'2013-14'!$W$1,FALSE)</f>
        <v>6.7286435789851113</v>
      </c>
      <c r="AH334" s="202">
        <f t="shared" si="450"/>
        <v>-1.1196840220362825E-2</v>
      </c>
      <c r="AI334" s="201"/>
      <c r="AJ334" s="201">
        <f>VLOOKUP($AX334,SP_1213,'2012-13'!$AF$1,FALSE)</f>
        <v>6.5586115789791108</v>
      </c>
      <c r="AK334" s="201">
        <f>VLOOKUP($AX334,SP_1213,'2012-13'!$R$1,FALSE)</f>
        <v>6.6508802625199985</v>
      </c>
      <c r="AL334" s="202">
        <f t="shared" si="451"/>
        <v>-1.3873153612590783E-2</v>
      </c>
      <c r="AM334" s="203"/>
      <c r="AN334" s="201">
        <f>VLOOKUP($AX334,SP_1112,'2011-12'!$AT$1,FALSE)</f>
        <v>6.9271854998259998</v>
      </c>
      <c r="AO334" s="201">
        <f>VLOOKUP($AX334,SP_1112,'2011-12'!$AD$1,FALSE)</f>
        <v>7.2258051271540005</v>
      </c>
      <c r="AP334" s="202">
        <f t="shared" si="452"/>
        <v>-4.1326830999885655E-2</v>
      </c>
      <c r="AQ334" s="188"/>
      <c r="AR334" s="201"/>
      <c r="AS334" s="200"/>
      <c r="AX334" s="188" t="s">
        <v>448</v>
      </c>
      <c r="AY334" s="306">
        <f>VLOOKUP(A334,PopulationsOtherdata!$G$4:$M$441,6,FALSE)</f>
        <v>51039</v>
      </c>
    </row>
    <row r="335" spans="1:51" x14ac:dyDescent="0.25">
      <c r="A335" s="188" t="s">
        <v>502</v>
      </c>
      <c r="B335" s="217"/>
      <c r="C335" s="188">
        <v>1</v>
      </c>
      <c r="D335" s="188" t="s">
        <v>503</v>
      </c>
      <c r="E335" s="534">
        <f t="shared" si="466"/>
        <v>-2.1980750895465864</v>
      </c>
      <c r="F335" s="504">
        <f t="shared" si="467"/>
        <v>-0.1749045993562757</v>
      </c>
      <c r="G335" s="217"/>
      <c r="H335" s="201">
        <f>VLOOKUP($A335,SP_1920,'2019_20'!$K$3,FALSE)</f>
        <v>10.405954462719462</v>
      </c>
      <c r="I335" s="201">
        <f>VLOOKUP($A335,SP_1920,'2019_20'!$C$3,FALSE)</f>
        <v>10.501519856196396</v>
      </c>
      <c r="J335" s="481">
        <f t="shared" si="468"/>
        <v>-9.1001488151779553E-3</v>
      </c>
      <c r="K335" s="415"/>
      <c r="L335" s="201">
        <f>VLOOKUP($A335,SP_201819,'2018_19'!$K$3,FALSE)</f>
        <v>10.501519856196396</v>
      </c>
      <c r="M335" s="201">
        <f>VLOOKUP($A335,SP_201819,'2018_19'!$C$3,FALSE)</f>
        <v>11.189449241347981</v>
      </c>
      <c r="N335" s="481">
        <f t="shared" si="469"/>
        <v>-6.148018283236889E-2</v>
      </c>
      <c r="O335" s="211"/>
      <c r="P335" s="201">
        <f>VLOOKUP($A335,SP_1718,'2017_18'!$M$2,FALSE)</f>
        <v>11.189449241347981</v>
      </c>
      <c r="Q335" s="201">
        <f>VLOOKUP($A335,SP_1718,'2017_18'!$C$2,FALSE)</f>
        <v>11.357528547906105</v>
      </c>
      <c r="R335" s="481">
        <f t="shared" si="470"/>
        <v>-1.4798933222942345E-2</v>
      </c>
      <c r="S335" s="211"/>
      <c r="T335" s="201">
        <f>VLOOKUP($D335,SP_1617,'2016_17'!$P$2,FALSE)</f>
        <v>11.357528547906105</v>
      </c>
      <c r="U335" s="201">
        <f>VLOOKUP($D335,SP_1617,'2016_17'!$G$2,FALSE)</f>
        <v>11.244276731616434</v>
      </c>
      <c r="V335" s="202">
        <f t="shared" si="447"/>
        <v>1.0071952068845036E-2</v>
      </c>
      <c r="W335" s="211"/>
      <c r="X335" s="201">
        <f>VLOOKUP($AX335,SP_1516,'2015_16'!$AW$1,FALSE)</f>
        <v>11.657167012789978</v>
      </c>
      <c r="Y335" s="201">
        <f>VLOOKUP($AX335,SP_1516,'2015_16'!$Z$1,FALSE)</f>
        <v>11.655665997397323</v>
      </c>
      <c r="Z335" s="202">
        <f t="shared" si="448"/>
        <v>1.2877989065485096E-4</v>
      </c>
      <c r="AA335" s="201"/>
      <c r="AB335" s="201">
        <f>VLOOKUP($AX335,SP_1415,'2014_15'!$BG$1,FALSE)</f>
        <v>11.547903928434213</v>
      </c>
      <c r="AC335" s="201">
        <f>VLOOKUP($AX335,SP_1415,'2014_15'!$AC$1,FALSE)</f>
        <v>11.753718282925762</v>
      </c>
      <c r="AD335" s="202">
        <f t="shared" si="449"/>
        <v>-1.7510574061531559E-2</v>
      </c>
      <c r="AE335" s="201"/>
      <c r="AF335" s="201">
        <f>VLOOKUP($AX335,SP_1314,'2013-14'!$AU$1,FALSE)</f>
        <v>11.165655929788279</v>
      </c>
      <c r="AG335" s="201">
        <f>VLOOKUP($AX335,SP_1314,'2013-14'!$W$1,FALSE)</f>
        <v>11.216711233369223</v>
      </c>
      <c r="AH335" s="202">
        <f t="shared" si="450"/>
        <v>-4.5517177467363501E-3</v>
      </c>
      <c r="AI335" s="201"/>
      <c r="AJ335" s="201">
        <f>VLOOKUP($AX335,SP_1213,'2012-13'!$AF$1,FALSE)</f>
        <v>11.044448233394222</v>
      </c>
      <c r="AK335" s="201">
        <f>VLOOKUP($AX335,SP_1213,'2012-13'!$R$1,FALSE)</f>
        <v>11.531175607341</v>
      </c>
      <c r="AL335" s="202">
        <f t="shared" si="451"/>
        <v>-4.2209692274299937E-2</v>
      </c>
      <c r="AM335" s="203"/>
      <c r="AN335" s="201">
        <f>VLOOKUP($AX335,SP_1112,'2011-12'!$AT$1,FALSE)</f>
        <v>12.159111327710001</v>
      </c>
      <c r="AO335" s="201">
        <f>VLOOKUP($AX335,SP_1112,'2011-12'!$AD$1,FALSE)</f>
        <v>12.776768131733</v>
      </c>
      <c r="AP335" s="202">
        <f t="shared" si="452"/>
        <v>-4.8342178370519018E-2</v>
      </c>
      <c r="AQ335" s="188"/>
      <c r="AR335" s="201"/>
      <c r="AS335" s="200"/>
      <c r="AX335" s="188" t="s">
        <v>502</v>
      </c>
      <c r="AY335" s="306">
        <f>VLOOKUP(A335,PopulationsOtherdata!$G$4:$M$441,6,FALSE)</f>
        <v>94794</v>
      </c>
    </row>
    <row r="336" spans="1:51" x14ac:dyDescent="0.25">
      <c r="A336" s="188" t="s">
        <v>524</v>
      </c>
      <c r="B336" s="217"/>
      <c r="C336" s="188">
        <v>1</v>
      </c>
      <c r="D336" s="188" t="s">
        <v>525</v>
      </c>
      <c r="E336" s="534">
        <f t="shared" si="466"/>
        <v>-2.4608650236964698</v>
      </c>
      <c r="F336" s="504">
        <f t="shared" si="467"/>
        <v>-0.30124750813414336</v>
      </c>
      <c r="G336" s="217"/>
      <c r="H336" s="201">
        <f>VLOOKUP($A336,SP_1920,'2019_20'!$K$3,FALSE)</f>
        <v>5.6783627541134702</v>
      </c>
      <c r="I336" s="201">
        <f>VLOOKUP($A336,SP_1920,'2019_20'!$C$3,FALSE)</f>
        <v>5.7307932980491181</v>
      </c>
      <c r="J336" s="481">
        <f t="shared" si="468"/>
        <v>-9.1489155530171118E-3</v>
      </c>
      <c r="K336" s="415"/>
      <c r="L336" s="201">
        <f>VLOOKUP($A336,SP_201819,'2018_19'!$K$3,FALSE)</f>
        <v>5.7307932980491181</v>
      </c>
      <c r="M336" s="201">
        <f>VLOOKUP($A336,SP_201819,'2018_19'!$C$3,FALSE)</f>
        <v>5.8745098357909127</v>
      </c>
      <c r="N336" s="481">
        <f t="shared" si="469"/>
        <v>-2.4464430524260949E-2</v>
      </c>
      <c r="O336" s="211"/>
      <c r="P336" s="201">
        <f>VLOOKUP($A336,SP_1718,'2017_18'!$M$2,FALSE)</f>
        <v>5.8745098357909127</v>
      </c>
      <c r="Q336" s="201">
        <f>VLOOKUP($A336,SP_1718,'2017_18'!$C$2,FALSE)</f>
        <v>6.0964036417173819</v>
      </c>
      <c r="R336" s="481">
        <f t="shared" si="470"/>
        <v>-3.6397492516417551E-2</v>
      </c>
      <c r="S336" s="211"/>
      <c r="T336" s="201">
        <f>VLOOKUP($D336,SP_1617,'2016_17'!$P$2,FALSE)</f>
        <v>6.0964036417173819</v>
      </c>
      <c r="U336" s="201">
        <f>VLOOKUP($D336,SP_1617,'2016_17'!$G$2,FALSE)</f>
        <v>6.2685167213015971</v>
      </c>
      <c r="V336" s="202">
        <f t="shared" si="447"/>
        <v>-2.7456747303447826E-2</v>
      </c>
      <c r="W336" s="211"/>
      <c r="X336" s="201">
        <f>VLOOKUP($AX336,SP_1516,'2015_16'!$AW$1,FALSE)</f>
        <v>6.4750197947748687</v>
      </c>
      <c r="Y336" s="201">
        <f>VLOOKUP($AX336,SP_1516,'2015_16'!$Z$1,FALSE)</f>
        <v>6.874683516754569</v>
      </c>
      <c r="Z336" s="202">
        <f t="shared" si="448"/>
        <v>-5.8135581224308508E-2</v>
      </c>
      <c r="AA336" s="201"/>
      <c r="AB336" s="201">
        <f>VLOOKUP($AX336,SP_1415,'2014_15'!$BG$1,FALSE)</f>
        <v>6.8372127861967078</v>
      </c>
      <c r="AC336" s="201">
        <f>VLOOKUP($AX336,SP_1415,'2014_15'!$AC$1,FALSE)</f>
        <v>7.1599851387809004</v>
      </c>
      <c r="AD336" s="202">
        <f t="shared" si="449"/>
        <v>-4.5080031079387073E-2</v>
      </c>
      <c r="AE336" s="201"/>
      <c r="AF336" s="201">
        <f>VLOOKUP($AX336,SP_1314,'2013-14'!$AU$1,FALSE)</f>
        <v>6.882287549781549</v>
      </c>
      <c r="AG336" s="201">
        <f>VLOOKUP($AX336,SP_1314,'2013-14'!$W$1,FALSE)</f>
        <v>7.1207797521223331</v>
      </c>
      <c r="AH336" s="202">
        <f t="shared" si="450"/>
        <v>-3.3492427886103626E-2</v>
      </c>
      <c r="AI336" s="201"/>
      <c r="AJ336" s="201">
        <f>VLOOKUP($AX336,SP_1213,'2012-13'!$AF$1,FALSE)</f>
        <v>7.020440752102334</v>
      </c>
      <c r="AK336" s="201">
        <f>VLOOKUP($AX336,SP_1213,'2012-13'!$R$1,FALSE)</f>
        <v>7.4539762545199997</v>
      </c>
      <c r="AL336" s="202">
        <f t="shared" si="451"/>
        <v>-5.8161642540083935E-2</v>
      </c>
      <c r="AM336" s="203"/>
      <c r="AN336" s="201">
        <f>VLOOKUP($AX336,SP_1112,'2011-12'!$AT$1,FALSE)</f>
        <v>7.7586653944949999</v>
      </c>
      <c r="AO336" s="201">
        <f>VLOOKUP($AX336,SP_1112,'2011-12'!$AD$1,FALSE)</f>
        <v>8.2349126716810002</v>
      </c>
      <c r="AP336" s="202">
        <f t="shared" si="452"/>
        <v>-5.7832705236057325E-2</v>
      </c>
      <c r="AQ336" s="188"/>
      <c r="AR336" s="201"/>
      <c r="AS336" s="200"/>
      <c r="AX336" s="188" t="s">
        <v>524</v>
      </c>
      <c r="AY336" s="306">
        <f>VLOOKUP(A336,PopulationsOtherdata!$G$4:$M$441,6,FALSE)</f>
        <v>57875</v>
      </c>
    </row>
    <row r="337" spans="1:51" x14ac:dyDescent="0.25">
      <c r="A337" s="188"/>
      <c r="B337" s="217"/>
      <c r="C337" s="188"/>
      <c r="D337" s="188"/>
      <c r="E337" s="315"/>
      <c r="F337" s="214"/>
      <c r="G337" s="217"/>
      <c r="H337" s="201"/>
      <c r="I337" s="201"/>
      <c r="J337" s="481"/>
      <c r="K337" s="214"/>
      <c r="L337" s="201"/>
      <c r="M337" s="201"/>
      <c r="N337" s="481"/>
      <c r="O337" s="211"/>
      <c r="P337" s="201"/>
      <c r="Q337" s="201"/>
      <c r="R337" s="481"/>
      <c r="S337" s="211"/>
      <c r="T337" s="201"/>
      <c r="U337" s="201"/>
      <c r="V337" s="202"/>
      <c r="W337" s="211"/>
      <c r="X337" s="201"/>
      <c r="Y337" s="201"/>
      <c r="Z337" s="202"/>
      <c r="AA337" s="201"/>
      <c r="AB337" s="201"/>
      <c r="AC337" s="201"/>
      <c r="AD337" s="202"/>
      <c r="AE337" s="201"/>
      <c r="AF337" s="201"/>
      <c r="AG337" s="201"/>
      <c r="AH337" s="202"/>
      <c r="AI337" s="201"/>
      <c r="AJ337" s="201"/>
      <c r="AK337" s="201"/>
      <c r="AL337" s="202"/>
      <c r="AM337" s="203"/>
      <c r="AN337" s="201"/>
      <c r="AO337" s="201"/>
      <c r="AP337" s="202"/>
      <c r="AQ337" s="188"/>
      <c r="AR337" s="201"/>
      <c r="AS337" s="200"/>
      <c r="AX337" s="188"/>
      <c r="AY337" s="188"/>
    </row>
    <row r="338" spans="1:51" x14ac:dyDescent="0.25">
      <c r="A338" s="188"/>
      <c r="B338" s="217">
        <v>1</v>
      </c>
      <c r="C338" s="188"/>
      <c r="D338" s="188" t="s">
        <v>970</v>
      </c>
      <c r="E338" s="315"/>
      <c r="F338" s="214"/>
      <c r="G338" s="217"/>
      <c r="H338" s="201"/>
      <c r="I338" s="201"/>
      <c r="J338" s="481"/>
      <c r="K338" s="214"/>
      <c r="L338" s="201"/>
      <c r="M338" s="201"/>
      <c r="N338" s="481"/>
      <c r="O338" s="211"/>
      <c r="P338" s="201"/>
      <c r="Q338" s="201"/>
      <c r="R338" s="481"/>
      <c r="S338" s="211"/>
      <c r="T338" s="201"/>
      <c r="U338" s="201"/>
      <c r="V338" s="202"/>
      <c r="W338" s="211"/>
      <c r="X338" s="201"/>
      <c r="Y338" s="201"/>
      <c r="Z338" s="202"/>
      <c r="AA338" s="201"/>
      <c r="AB338" s="201"/>
      <c r="AC338" s="201"/>
      <c r="AD338" s="202"/>
      <c r="AE338" s="201"/>
      <c r="AF338" s="201"/>
      <c r="AG338" s="201"/>
      <c r="AH338" s="202"/>
      <c r="AI338" s="201"/>
      <c r="AJ338" s="201"/>
      <c r="AK338" s="201"/>
      <c r="AL338" s="202"/>
      <c r="AM338" s="203"/>
      <c r="AN338" s="201"/>
      <c r="AO338" s="201"/>
      <c r="AP338" s="202"/>
      <c r="AQ338" s="188"/>
      <c r="AR338" s="201"/>
      <c r="AS338" s="200"/>
      <c r="AX338" s="188"/>
      <c r="AY338" s="306">
        <f t="shared" ref="AY338" si="471">+AY181</f>
        <v>731723</v>
      </c>
    </row>
    <row r="339" spans="1:51" x14ac:dyDescent="0.25">
      <c r="A339" s="188" t="s">
        <v>108</v>
      </c>
      <c r="B339" s="217"/>
      <c r="C339" s="188">
        <v>1</v>
      </c>
      <c r="D339" s="188" t="s">
        <v>109</v>
      </c>
      <c r="E339" s="534">
        <f t="shared" ref="E339:E345" si="472">+AN339-AO339+AJ339-AK339+AF339-AG339+AB339-AC339+X339-Y339+T339-U339+P339-Q339+L339-M339+H339-I339</f>
        <v>-3.5237252288561072</v>
      </c>
      <c r="F339" s="504">
        <f t="shared" ref="F339:F345" si="473">((100*(1+AP339)*(1+AL339)*(1+AH339)*(1+AD339)*(1+Z339)*(1+V339)*(1+R339)*(1+N339)*(1+J339)-100)/100)</f>
        <v>-0.32391951649894096</v>
      </c>
      <c r="G339" s="217"/>
      <c r="H339" s="201">
        <f>VLOOKUP($A339,SP_1920,'2019_20'!$K$3,FALSE)</f>
        <v>7.2473334354405408</v>
      </c>
      <c r="I339" s="201">
        <f>VLOOKUP($A339,SP_1920,'2019_20'!$C$3,FALSE)</f>
        <v>7.3606526459266863</v>
      </c>
      <c r="J339" s="481">
        <f t="shared" ref="J339:J345" si="474">+H339/I339-1</f>
        <v>-1.5395266688593923E-2</v>
      </c>
      <c r="K339" s="415"/>
      <c r="L339" s="201">
        <f>VLOOKUP($A339,SP_201819,'2018_19'!$K$3,FALSE)</f>
        <v>7.3606526459266863</v>
      </c>
      <c r="M339" s="201">
        <f>VLOOKUP($A339,SP_201819,'2018_19'!$C$3,FALSE)</f>
        <v>7.6660461662332731</v>
      </c>
      <c r="N339" s="481">
        <f t="shared" ref="N339:N345" si="475">+L339/M339-1</f>
        <v>-3.983716164556339E-2</v>
      </c>
      <c r="O339" s="211"/>
      <c r="P339" s="201">
        <f>VLOOKUP($A339,SP_1718,'2017_18'!$M$2,FALSE)</f>
        <v>7.6660461662332731</v>
      </c>
      <c r="Q339" s="201">
        <f>VLOOKUP($A339,SP_1718,'2017_18'!$C$2,FALSE)</f>
        <v>8.2932491806769697</v>
      </c>
      <c r="R339" s="481">
        <f t="shared" ref="R339:R345" si="476">+P339/Q339-1</f>
        <v>-7.5628140524833354E-2</v>
      </c>
      <c r="S339" s="211"/>
      <c r="T339" s="201">
        <f>VLOOKUP($D339,SP_1617,'2016_17'!$P$2,FALSE)</f>
        <v>8.2932491806769697</v>
      </c>
      <c r="U339" s="201">
        <f>VLOOKUP($D339,SP_1617,'2016_17'!$G$2,FALSE)</f>
        <v>8.5045716877269477</v>
      </c>
      <c r="V339" s="202">
        <f t="shared" si="447"/>
        <v>-2.4848106972270023E-2</v>
      </c>
      <c r="W339" s="211"/>
      <c r="X339" s="201">
        <f>VLOOKUP($AX339,SP_1516,'2015_16'!$AW$1,FALSE)</f>
        <v>8.8896229619741458</v>
      </c>
      <c r="Y339" s="201">
        <f>VLOOKUP($AX339,SP_1516,'2015_16'!$Z$1,FALSE)</f>
        <v>9.4974604294595579</v>
      </c>
      <c r="Z339" s="202">
        <f t="shared" si="448"/>
        <v>-6.4000000000000057E-2</v>
      </c>
      <c r="AA339" s="201"/>
      <c r="AB339" s="201">
        <f>VLOOKUP($AX339,SP_1415,'2014_15'!$BG$1,FALSE)</f>
        <v>9.5064664569538309</v>
      </c>
      <c r="AC339" s="201">
        <f>VLOOKUP($AX339,SP_1415,'2014_15'!$AC$1,FALSE)</f>
        <v>10.035670325793255</v>
      </c>
      <c r="AD339" s="202">
        <f t="shared" si="449"/>
        <v>-5.273228909077321E-2</v>
      </c>
      <c r="AE339" s="201"/>
      <c r="AF339" s="201">
        <f>VLOOKUP($AX339,SP_1314,'2013-14'!$AU$1,FALSE)</f>
        <v>9.3912568523711357</v>
      </c>
      <c r="AG339" s="201">
        <f>VLOOKUP($AX339,SP_1314,'2013-14'!$W$1,FALSE)</f>
        <v>9.2164597724044448</v>
      </c>
      <c r="AH339" s="202">
        <f t="shared" si="450"/>
        <v>1.8965750872158349E-2</v>
      </c>
      <c r="AI339" s="201"/>
      <c r="AJ339" s="201">
        <f>VLOOKUP($AX339,SP_1213,'2012-13'!$AF$1,FALSE)</f>
        <v>9.0844117723714444</v>
      </c>
      <c r="AK339" s="201">
        <f>VLOOKUP($AX339,SP_1213,'2012-13'!$R$1,FALSE)</f>
        <v>9.5786019835990164</v>
      </c>
      <c r="AL339" s="202">
        <f t="shared" si="451"/>
        <v>-5.159314606387766E-2</v>
      </c>
      <c r="AM339" s="203"/>
      <c r="AN339" s="201">
        <f>VLOOKUP($AX339,SP_1112,'2011-12'!$AT$1,FALSE)</f>
        <v>10.123612365834015</v>
      </c>
      <c r="AO339" s="201">
        <f>VLOOKUP($AX339,SP_1112,'2011-12'!$AD$1,FALSE)</f>
        <v>10.933664874817998</v>
      </c>
      <c r="AP339" s="202">
        <f t="shared" si="452"/>
        <v>-7.4087921868692397E-2</v>
      </c>
      <c r="AQ339" s="188"/>
      <c r="AR339" s="201"/>
      <c r="AS339" s="200"/>
      <c r="AX339" s="188" t="s">
        <v>108</v>
      </c>
      <c r="AY339" s="306">
        <f>VLOOKUP(A339,PopulationsOtherdata!$G$4:$M$441,6,FALSE)</f>
        <v>67136</v>
      </c>
    </row>
    <row r="340" spans="1:51" x14ac:dyDescent="0.25">
      <c r="A340" s="188" t="s">
        <v>260</v>
      </c>
      <c r="B340" s="217"/>
      <c r="C340" s="188">
        <v>1</v>
      </c>
      <c r="D340" s="188" t="s">
        <v>261</v>
      </c>
      <c r="E340" s="534">
        <f t="shared" si="472"/>
        <v>-7.3580029098121056</v>
      </c>
      <c r="F340" s="504">
        <f t="shared" si="473"/>
        <v>-0.32414886326426484</v>
      </c>
      <c r="G340" s="217"/>
      <c r="H340" s="201">
        <f>VLOOKUP($A340,SP_1920,'2019_20'!$K$3,FALSE)</f>
        <v>15.274147858439735</v>
      </c>
      <c r="I340" s="201">
        <f>VLOOKUP($A340,SP_1920,'2019_20'!$C$3,FALSE)</f>
        <v>15.379333472711455</v>
      </c>
      <c r="J340" s="481">
        <f t="shared" si="474"/>
        <v>-6.8394130641850071E-3</v>
      </c>
      <c r="K340" s="415"/>
      <c r="L340" s="201">
        <f>VLOOKUP($A340,SP_201819,'2018_19'!$K$3,FALSE)</f>
        <v>15.379333472711455</v>
      </c>
      <c r="M340" s="201">
        <f>VLOOKUP($A340,SP_201819,'2018_19'!$C$3,FALSE)</f>
        <v>16.100324243551082</v>
      </c>
      <c r="N340" s="481">
        <f t="shared" si="475"/>
        <v>-4.4781133592909916E-2</v>
      </c>
      <c r="O340" s="211"/>
      <c r="P340" s="201">
        <f>VLOOKUP($A340,SP_1718,'2017_18'!$M$2,FALSE)</f>
        <v>16.100324243551082</v>
      </c>
      <c r="Q340" s="201">
        <f>VLOOKUP($A340,SP_1718,'2017_18'!$C$2,FALSE)</f>
        <v>17.293941789004073</v>
      </c>
      <c r="R340" s="481">
        <f t="shared" si="476"/>
        <v>-6.9019403442882155E-2</v>
      </c>
      <c r="S340" s="211"/>
      <c r="T340" s="201">
        <f>VLOOKUP($D340,SP_1617,'2016_17'!$P$2,FALSE)</f>
        <v>17.293941789004073</v>
      </c>
      <c r="U340" s="201">
        <f>VLOOKUP($D340,SP_1617,'2016_17'!$G$2,FALSE)</f>
        <v>17.024156246776773</v>
      </c>
      <c r="V340" s="202">
        <f t="shared" si="447"/>
        <v>1.584721958119828E-2</v>
      </c>
      <c r="W340" s="211"/>
      <c r="X340" s="201">
        <f>VLOOKUP($AX340,SP_1516,'2015_16'!$AW$1,FALSE)</f>
        <v>17.657552221323218</v>
      </c>
      <c r="Y340" s="201">
        <f>VLOOKUP($AX340,SP_1516,'2015_16'!$Z$1,FALSE)</f>
        <v>18.864906219362414</v>
      </c>
      <c r="Z340" s="202">
        <f t="shared" si="448"/>
        <v>-6.4000000000000057E-2</v>
      </c>
      <c r="AA340" s="201"/>
      <c r="AB340" s="201">
        <f>VLOOKUP($AX340,SP_1415,'2014_15'!$BG$1,FALSE)</f>
        <v>18.871474834980695</v>
      </c>
      <c r="AC340" s="201">
        <f>VLOOKUP($AX340,SP_1415,'2014_15'!$AC$1,FALSE)</f>
        <v>20.270112604705368</v>
      </c>
      <c r="AD340" s="202">
        <f t="shared" si="449"/>
        <v>-6.9000000000000061E-2</v>
      </c>
      <c r="AE340" s="201"/>
      <c r="AF340" s="201">
        <f>VLOOKUP($AX340,SP_1314,'2013-14'!$AU$1,FALSE)</f>
        <v>18.772947101014804</v>
      </c>
      <c r="AG340" s="201">
        <f>VLOOKUP($AX340,SP_1314,'2013-14'!$W$1,FALSE)</f>
        <v>18.93626368919622</v>
      </c>
      <c r="AH340" s="202">
        <f t="shared" si="450"/>
        <v>-8.6245412961055701E-3</v>
      </c>
      <c r="AI340" s="201"/>
      <c r="AJ340" s="201">
        <f>VLOOKUP($AX340,SP_1213,'2012-13'!$AF$1,FALSE)</f>
        <v>18.69736668920622</v>
      </c>
      <c r="AK340" s="201">
        <f>VLOOKUP($AX340,SP_1213,'2012-13'!$R$1,FALSE)</f>
        <v>20.060000624981999</v>
      </c>
      <c r="AL340" s="202">
        <f t="shared" si="451"/>
        <v>-6.7927910933302971E-2</v>
      </c>
      <c r="AM340" s="203"/>
      <c r="AN340" s="201">
        <f>VLOOKUP($AX340,SP_1112,'2011-12'!$AT$1,FALSE)</f>
        <v>21.410516298686996</v>
      </c>
      <c r="AO340" s="201">
        <f>VLOOKUP($AX340,SP_1112,'2011-12'!$AD$1,FALSE)</f>
        <v>22.886568528441</v>
      </c>
      <c r="AP340" s="202">
        <f t="shared" si="452"/>
        <v>-6.4494256879082723E-2</v>
      </c>
      <c r="AQ340" s="188"/>
      <c r="AR340" s="201"/>
      <c r="AS340" s="200"/>
      <c r="AX340" s="188" t="s">
        <v>260</v>
      </c>
      <c r="AY340" s="306">
        <f>VLOOKUP(A340,PopulationsOtherdata!$G$4:$M$441,6,FALSE)</f>
        <v>139816</v>
      </c>
    </row>
    <row r="341" spans="1:51" x14ac:dyDescent="0.25">
      <c r="A341" s="188" t="s">
        <v>428</v>
      </c>
      <c r="B341" s="217"/>
      <c r="C341" s="188">
        <v>1</v>
      </c>
      <c r="D341" s="188" t="s">
        <v>429</v>
      </c>
      <c r="E341" s="534">
        <f t="shared" si="472"/>
        <v>-4.6680080585862509</v>
      </c>
      <c r="F341" s="504">
        <f t="shared" si="473"/>
        <v>-0.28233340226925963</v>
      </c>
      <c r="G341" s="217"/>
      <c r="H341" s="201">
        <f>VLOOKUP($A341,SP_1920,'2019_20'!$K$3,FALSE)</f>
        <v>11.669787695199894</v>
      </c>
      <c r="I341" s="201">
        <f>VLOOKUP($A341,SP_1920,'2019_20'!$C$3,FALSE)</f>
        <v>11.847853957197225</v>
      </c>
      <c r="J341" s="481">
        <f t="shared" si="474"/>
        <v>-1.5029410612304339E-2</v>
      </c>
      <c r="K341" s="415"/>
      <c r="L341" s="201">
        <f>VLOOKUP($A341,SP_201819,'2018_19'!$K$3,FALSE)</f>
        <v>11.847853957197225</v>
      </c>
      <c r="M341" s="201">
        <f>VLOOKUP($A341,SP_201819,'2018_19'!$C$3,FALSE)</f>
        <v>12.343814592600648</v>
      </c>
      <c r="N341" s="481">
        <f t="shared" si="475"/>
        <v>-4.0178879201630324E-2</v>
      </c>
      <c r="O341" s="211"/>
      <c r="P341" s="201">
        <f>VLOOKUP($A341,SP_1718,'2017_18'!$M$2,FALSE)</f>
        <v>12.343814592600648</v>
      </c>
      <c r="Q341" s="201">
        <f>VLOOKUP($A341,SP_1718,'2017_18'!$C$2,FALSE)</f>
        <v>13.388861298857519</v>
      </c>
      <c r="R341" s="481">
        <f t="shared" si="476"/>
        <v>-7.8053441807336199E-2</v>
      </c>
      <c r="S341" s="211"/>
      <c r="T341" s="201">
        <f>VLOOKUP($D341,SP_1617,'2016_17'!$P$2,FALSE)</f>
        <v>13.388861298857519</v>
      </c>
      <c r="U341" s="201">
        <f>VLOOKUP($D341,SP_1617,'2016_17'!$G$2,FALSE)</f>
        <v>13.754073206997493</v>
      </c>
      <c r="V341" s="202">
        <f t="shared" si="447"/>
        <v>-2.6553000165374319E-2</v>
      </c>
      <c r="W341" s="211"/>
      <c r="X341" s="201">
        <f>VLOOKUP($AX341,SP_1516,'2015_16'!$AW$1,FALSE)</f>
        <v>14.427960026487435</v>
      </c>
      <c r="Y341" s="201">
        <f>VLOOKUP($AX341,SP_1516,'2015_16'!$Z$1,FALSE)</f>
        <v>15.204464563396247</v>
      </c>
      <c r="Z341" s="202">
        <f t="shared" si="448"/>
        <v>-5.1070824208975796E-2</v>
      </c>
      <c r="AA341" s="201"/>
      <c r="AB341" s="201">
        <f>VLOOKUP($AX341,SP_1415,'2014_15'!$BG$1,FALSE)</f>
        <v>15.303832744107654</v>
      </c>
      <c r="AC341" s="201">
        <f>VLOOKUP($AX341,SP_1415,'2014_15'!$AC$1,FALSE)</f>
        <v>15.74419849562053</v>
      </c>
      <c r="AD341" s="202">
        <f t="shared" si="449"/>
        <v>-2.7970033002021055E-2</v>
      </c>
      <c r="AE341" s="201"/>
      <c r="AF341" s="201">
        <f>VLOOKUP($AX341,SP_1314,'2013-14'!$AU$1,FALSE)</f>
        <v>14.814390757319043</v>
      </c>
      <c r="AG341" s="201">
        <f>VLOOKUP($AX341,SP_1314,'2013-14'!$W$1,FALSE)</f>
        <v>15.047837326430111</v>
      </c>
      <c r="AH341" s="202">
        <f t="shared" si="450"/>
        <v>-1.5513629237673965E-2</v>
      </c>
      <c r="AI341" s="201"/>
      <c r="AJ341" s="201">
        <f>VLOOKUP($AX341,SP_1213,'2012-13'!$AF$1,FALSE)</f>
        <v>14.800460326431111</v>
      </c>
      <c r="AK341" s="201">
        <f>VLOOKUP($AX341,SP_1213,'2012-13'!$R$1,FALSE)</f>
        <v>15.149670314548999</v>
      </c>
      <c r="AL341" s="202">
        <f t="shared" si="451"/>
        <v>-2.3050665847330287E-2</v>
      </c>
      <c r="AM341" s="203"/>
      <c r="AN341" s="201">
        <f>VLOOKUP($AX341,SP_1112,'2011-12'!$AT$1,FALSE)</f>
        <v>16.060511762032995</v>
      </c>
      <c r="AO341" s="201">
        <f>VLOOKUP($AX341,SP_1112,'2011-12'!$AD$1,FALSE)</f>
        <v>16.844707463171002</v>
      </c>
      <c r="AP341" s="202">
        <f t="shared" si="452"/>
        <v>-4.6554426834218399E-2</v>
      </c>
      <c r="AQ341" s="188"/>
      <c r="AR341" s="201"/>
      <c r="AS341" s="200"/>
      <c r="AX341" s="188" t="s">
        <v>428</v>
      </c>
      <c r="AY341" s="306">
        <f>VLOOKUP(A341,PopulationsOtherdata!$G$4:$M$441,6,FALSE)</f>
        <v>93889</v>
      </c>
    </row>
    <row r="342" spans="1:51" x14ac:dyDescent="0.25">
      <c r="A342" s="188" t="s">
        <v>490</v>
      </c>
      <c r="B342" s="217"/>
      <c r="C342" s="188">
        <v>1</v>
      </c>
      <c r="D342" s="188" t="s">
        <v>491</v>
      </c>
      <c r="E342" s="534">
        <f t="shared" si="472"/>
        <v>-2.7531213642470647</v>
      </c>
      <c r="F342" s="504">
        <f t="shared" si="473"/>
        <v>-0.19564728600201917</v>
      </c>
      <c r="G342" s="217"/>
      <c r="H342" s="201">
        <f>VLOOKUP($A342,SP_1920,'2019_20'!$K$3,FALSE)</f>
        <v>11.326787395977572</v>
      </c>
      <c r="I342" s="201">
        <f>VLOOKUP($A342,SP_1920,'2019_20'!$C$3,FALSE)</f>
        <v>11.371322999366997</v>
      </c>
      <c r="J342" s="481">
        <f t="shared" si="474"/>
        <v>-3.9164838947854941E-3</v>
      </c>
      <c r="K342" s="415"/>
      <c r="L342" s="201">
        <f>VLOOKUP($A342,SP_201819,'2018_19'!$K$3,FALSE)</f>
        <v>11.371322999366997</v>
      </c>
      <c r="M342" s="201">
        <f>VLOOKUP($A342,SP_201819,'2018_19'!$C$3,FALSE)</f>
        <v>12.010405599824518</v>
      </c>
      <c r="N342" s="481">
        <f t="shared" si="475"/>
        <v>-5.3210742563669755E-2</v>
      </c>
      <c r="O342" s="211"/>
      <c r="P342" s="201">
        <f>VLOOKUP($A342,SP_1718,'2017_18'!$M$2,FALSE)</f>
        <v>12.010405599824518</v>
      </c>
      <c r="Q342" s="201">
        <f>VLOOKUP($A342,SP_1718,'2017_18'!$C$2,FALSE)</f>
        <v>13.052123459855013</v>
      </c>
      <c r="R342" s="481">
        <f t="shared" si="476"/>
        <v>-7.9812136564180736E-2</v>
      </c>
      <c r="S342" s="211"/>
      <c r="T342" s="201">
        <f>VLOOKUP($D342,SP_1617,'2016_17'!$P$2,FALSE)</f>
        <v>13.052123459855013</v>
      </c>
      <c r="U342" s="201">
        <f>VLOOKUP($D342,SP_1617,'2016_17'!$G$2,FALSE)</f>
        <v>12.519444245135102</v>
      </c>
      <c r="V342" s="202">
        <f t="shared" si="447"/>
        <v>4.2548151842035864E-2</v>
      </c>
      <c r="W342" s="211"/>
      <c r="X342" s="201">
        <f>VLOOKUP($AX342,SP_1516,'2015_16'!$AW$1,FALSE)</f>
        <v>12.696293377624158</v>
      </c>
      <c r="Y342" s="201">
        <f>VLOOKUP($AX342,SP_1516,'2015_16'!$Z$1,FALSE)</f>
        <v>13.276241616067882</v>
      </c>
      <c r="Z342" s="202">
        <f t="shared" si="448"/>
        <v>-4.3683163896461985E-2</v>
      </c>
      <c r="AA342" s="201"/>
      <c r="AB342" s="201">
        <f>VLOOKUP($AX342,SP_1415,'2014_15'!$BG$1,FALSE)</f>
        <v>13.279152961431823</v>
      </c>
      <c r="AC342" s="201">
        <f>VLOOKUP($AX342,SP_1415,'2014_15'!$AC$1,FALSE)</f>
        <v>13.623338178646447</v>
      </c>
      <c r="AD342" s="202">
        <f t="shared" si="449"/>
        <v>-2.5264381805783054E-2</v>
      </c>
      <c r="AE342" s="201"/>
      <c r="AF342" s="201">
        <f>VLOOKUP($AX342,SP_1314,'2013-14'!$AU$1,FALSE)</f>
        <v>12.859217947689812</v>
      </c>
      <c r="AG342" s="201">
        <f>VLOOKUP($AX342,SP_1314,'2013-14'!$W$1,FALSE)</f>
        <v>12.796049874287554</v>
      </c>
      <c r="AH342" s="202">
        <f t="shared" si="450"/>
        <v>4.9365291650815823E-3</v>
      </c>
      <c r="AI342" s="201"/>
      <c r="AJ342" s="201">
        <f>VLOOKUP($AX342,SP_1213,'2012-13'!$AF$1,FALSE)</f>
        <v>12.565548374318556</v>
      </c>
      <c r="AK342" s="201">
        <f>VLOOKUP($AX342,SP_1213,'2012-13'!$R$1,FALSE)</f>
        <v>12.722736174282002</v>
      </c>
      <c r="AL342" s="202">
        <f t="shared" si="451"/>
        <v>-1.235487381096434E-2</v>
      </c>
      <c r="AM342" s="203"/>
      <c r="AN342" s="201">
        <f>VLOOKUP($AX342,SP_1112,'2011-12'!$AT$1,FALSE)</f>
        <v>13.342035007056001</v>
      </c>
      <c r="AO342" s="201">
        <f>VLOOKUP($AX342,SP_1112,'2011-12'!$AD$1,FALSE)</f>
        <v>13.884346339926001</v>
      </c>
      <c r="AP342" s="202">
        <f t="shared" si="452"/>
        <v>-3.9059190803280575E-2</v>
      </c>
      <c r="AQ342" s="188"/>
      <c r="AR342" s="201"/>
      <c r="AS342" s="200"/>
      <c r="AX342" s="188" t="s">
        <v>490</v>
      </c>
      <c r="AY342" s="306">
        <f>VLOOKUP(A342,PopulationsOtherdata!$G$4:$M$441,6,FALSE)</f>
        <v>111255</v>
      </c>
    </row>
    <row r="343" spans="1:51" x14ac:dyDescent="0.25">
      <c r="A343" s="188" t="s">
        <v>622</v>
      </c>
      <c r="B343" s="217"/>
      <c r="C343" s="188">
        <v>1</v>
      </c>
      <c r="D343" s="188" t="s">
        <v>623</v>
      </c>
      <c r="E343" s="534">
        <f t="shared" si="472"/>
        <v>-3.9169566607202082</v>
      </c>
      <c r="F343" s="504">
        <f t="shared" si="473"/>
        <v>-0.28128619235668395</v>
      </c>
      <c r="G343" s="217"/>
      <c r="H343" s="201">
        <f>VLOOKUP($A343,SP_1920,'2019_20'!$K$3,FALSE)</f>
        <v>9.9022200528472446</v>
      </c>
      <c r="I343" s="201">
        <f>VLOOKUP($A343,SP_1920,'2019_20'!$C$3,FALSE)</f>
        <v>9.9778644121018427</v>
      </c>
      <c r="J343" s="481">
        <f t="shared" si="474"/>
        <v>-7.5812173958639262E-3</v>
      </c>
      <c r="K343" s="415"/>
      <c r="L343" s="201">
        <f>VLOOKUP($A343,SP_201819,'2018_19'!$K$3,FALSE)</f>
        <v>9.9778644121018427</v>
      </c>
      <c r="M343" s="201">
        <f>VLOOKUP($A343,SP_201819,'2018_19'!$C$3,FALSE)</f>
        <v>10.379581848557535</v>
      </c>
      <c r="N343" s="481">
        <f t="shared" si="475"/>
        <v>-3.8702660889130103E-2</v>
      </c>
      <c r="O343" s="211"/>
      <c r="P343" s="201">
        <f>VLOOKUP($A343,SP_1718,'2017_18'!$M$2,FALSE)</f>
        <v>10.379581848557535</v>
      </c>
      <c r="Q343" s="201">
        <f>VLOOKUP($A343,SP_1718,'2017_18'!$C$2,FALSE)</f>
        <v>11.061028753788497</v>
      </c>
      <c r="R343" s="481">
        <f t="shared" si="476"/>
        <v>-6.1607913730227004E-2</v>
      </c>
      <c r="S343" s="211"/>
      <c r="T343" s="201">
        <f>VLOOKUP($D343,SP_1617,'2016_17'!$P$2,FALSE)</f>
        <v>11.061028753788497</v>
      </c>
      <c r="U343" s="201">
        <f>VLOOKUP($D343,SP_1617,'2016_17'!$G$2,FALSE)</f>
        <v>11.022337137483531</v>
      </c>
      <c r="V343" s="202">
        <f t="shared" si="447"/>
        <v>3.5102914946585351E-3</v>
      </c>
      <c r="W343" s="211"/>
      <c r="X343" s="201">
        <f>VLOOKUP($AX343,SP_1516,'2015_16'!$AW$1,FALSE)</f>
        <v>11.395223492218928</v>
      </c>
      <c r="Y343" s="201">
        <f>VLOOKUP($AX343,SP_1516,'2015_16'!$Z$1,FALSE)</f>
        <v>12.149972977834706</v>
      </c>
      <c r="Z343" s="202">
        <f t="shared" si="448"/>
        <v>-6.211943738415493E-2</v>
      </c>
      <c r="AA343" s="201"/>
      <c r="AB343" s="201">
        <f>VLOOKUP($AX343,SP_1415,'2014_15'!$BG$1,FALSE)</f>
        <v>12.091998017988635</v>
      </c>
      <c r="AC343" s="201">
        <f>VLOOKUP($AX343,SP_1415,'2014_15'!$AC$1,FALSE)</f>
        <v>12.75372267947821</v>
      </c>
      <c r="AD343" s="202">
        <f t="shared" si="449"/>
        <v>-5.188482438577291E-2</v>
      </c>
      <c r="AE343" s="201"/>
      <c r="AF343" s="201">
        <f>VLOOKUP($AX343,SP_1314,'2013-14'!$AU$1,FALSE)</f>
        <v>12.172075851960429</v>
      </c>
      <c r="AG343" s="201">
        <f>VLOOKUP($AX343,SP_1314,'2013-14'!$W$1,FALSE)</f>
        <v>12.107165349522445</v>
      </c>
      <c r="AH343" s="202">
        <f t="shared" si="450"/>
        <v>5.3613294742476114E-3</v>
      </c>
      <c r="AI343" s="201"/>
      <c r="AJ343" s="201">
        <f>VLOOKUP($AX343,SP_1213,'2012-13'!$AF$1,FALSE)</f>
        <v>11.952429349554444</v>
      </c>
      <c r="AK343" s="201">
        <f>VLOOKUP($AX343,SP_1213,'2012-13'!$R$1,FALSE)</f>
        <v>12.557173352602</v>
      </c>
      <c r="AL343" s="202">
        <f t="shared" si="451"/>
        <v>-4.8159246198687278E-2</v>
      </c>
      <c r="AM343" s="203"/>
      <c r="AN343" s="201">
        <f>VLOOKUP($AX343,SP_1112,'2011-12'!$AT$1,FALSE)</f>
        <v>13.205907680486</v>
      </c>
      <c r="AO343" s="201">
        <f>VLOOKUP($AX343,SP_1112,'2011-12'!$AD$1,FALSE)</f>
        <v>14.046439608854998</v>
      </c>
      <c r="AP343" s="202">
        <f t="shared" si="452"/>
        <v>-5.9839500384077371E-2</v>
      </c>
      <c r="AQ343" s="188"/>
      <c r="AR343" s="201"/>
      <c r="AS343" s="200"/>
      <c r="AX343" s="188" t="s">
        <v>622</v>
      </c>
      <c r="AY343" s="306">
        <f>VLOOKUP(A343,PopulationsOtherdata!$G$4:$M$441,6,FALSE)</f>
        <v>91156</v>
      </c>
    </row>
    <row r="344" spans="1:51" x14ac:dyDescent="0.25">
      <c r="A344" s="188" t="s">
        <v>624</v>
      </c>
      <c r="B344" s="217"/>
      <c r="C344" s="188">
        <v>1</v>
      </c>
      <c r="D344" s="188" t="s">
        <v>625</v>
      </c>
      <c r="E344" s="534">
        <f t="shared" si="472"/>
        <v>-3.1607615268984954</v>
      </c>
      <c r="F344" s="504">
        <f t="shared" si="473"/>
        <v>-0.18631726802475412</v>
      </c>
      <c r="G344" s="217"/>
      <c r="H344" s="201">
        <f>VLOOKUP($A344,SP_1920,'2019_20'!$K$3,FALSE)</f>
        <v>13.724182592780508</v>
      </c>
      <c r="I344" s="201">
        <f>VLOOKUP($A344,SP_1920,'2019_20'!$C$3,FALSE)</f>
        <v>13.835038991537488</v>
      </c>
      <c r="J344" s="481">
        <f t="shared" si="474"/>
        <v>-8.0127275987286195E-3</v>
      </c>
      <c r="K344" s="415"/>
      <c r="L344" s="201">
        <f>VLOOKUP($A344,SP_201819,'2018_19'!$K$3,FALSE)</f>
        <v>13.835038991537488</v>
      </c>
      <c r="M344" s="201">
        <f>VLOOKUP($A344,SP_201819,'2018_19'!$C$3,FALSE)</f>
        <v>14.679354050752092</v>
      </c>
      <c r="N344" s="481">
        <f t="shared" si="475"/>
        <v>-5.7517180680804358E-2</v>
      </c>
      <c r="O344" s="211"/>
      <c r="P344" s="201">
        <f>VLOOKUP($A344,SP_1718,'2017_18'!$M$2,FALSE)</f>
        <v>14.679354050752092</v>
      </c>
      <c r="Q344" s="201">
        <f>VLOOKUP($A344,SP_1718,'2017_18'!$C$2,FALSE)</f>
        <v>15.907445142072749</v>
      </c>
      <c r="R344" s="481">
        <f t="shared" si="476"/>
        <v>-7.7202283606972455E-2</v>
      </c>
      <c r="S344" s="211"/>
      <c r="T344" s="201">
        <f>VLOOKUP($D344,SP_1617,'2016_17'!$P$2,FALSE)</f>
        <v>15.907445142072749</v>
      </c>
      <c r="U344" s="201">
        <f>VLOOKUP($D344,SP_1617,'2016_17'!$G$2,FALSE)</f>
        <v>15.60387070332329</v>
      </c>
      <c r="V344" s="202">
        <f t="shared" si="447"/>
        <v>1.9455072688137953E-2</v>
      </c>
      <c r="W344" s="211"/>
      <c r="X344" s="201">
        <f>VLOOKUP($AX344,SP_1516,'2015_16'!$AW$1,FALSE)</f>
        <v>16.036899972180006</v>
      </c>
      <c r="Y344" s="201">
        <f>VLOOKUP($AX344,SP_1516,'2015_16'!$Z$1,FALSE)</f>
        <v>16.454739231827087</v>
      </c>
      <c r="Z344" s="202">
        <f t="shared" si="448"/>
        <v>-2.5393247122317719E-2</v>
      </c>
      <c r="AA344" s="201"/>
      <c r="AB344" s="201">
        <f>VLOOKUP($AX344,SP_1415,'2014_15'!$BG$1,FALSE)</f>
        <v>16.546152290450991</v>
      </c>
      <c r="AC344" s="201">
        <f>VLOOKUP($AX344,SP_1415,'2014_15'!$AC$1,FALSE)</f>
        <v>16.918199018090046</v>
      </c>
      <c r="AD344" s="202">
        <f t="shared" si="449"/>
        <v>-2.1990918019183847E-2</v>
      </c>
      <c r="AE344" s="201"/>
      <c r="AF344" s="201">
        <f>VLOOKUP($AX344,SP_1314,'2013-14'!$AU$1,FALSE)</f>
        <v>15.764602884022421</v>
      </c>
      <c r="AG344" s="201">
        <f>VLOOKUP($AX344,SP_1314,'2013-14'!$W$1,FALSE)</f>
        <v>15.434741687149</v>
      </c>
      <c r="AH344" s="202">
        <f t="shared" si="450"/>
        <v>2.1371345472406933E-2</v>
      </c>
      <c r="AI344" s="201"/>
      <c r="AJ344" s="201">
        <f>VLOOKUP($AX344,SP_1213,'2012-13'!$AF$1,FALSE)</f>
        <v>15.147575687124</v>
      </c>
      <c r="AK344" s="201">
        <f>VLOOKUP($AX344,SP_1213,'2012-13'!$R$1,FALSE)</f>
        <v>15.453544899915</v>
      </c>
      <c r="AL344" s="202">
        <f t="shared" si="451"/>
        <v>-1.9799289727542302E-2</v>
      </c>
      <c r="AM344" s="203"/>
      <c r="AN344" s="201">
        <f>VLOOKUP($AX344,SP_1112,'2011-12'!$AT$1,FALSE)</f>
        <v>16.350742231938998</v>
      </c>
      <c r="AO344" s="201">
        <f>VLOOKUP($AX344,SP_1112,'2011-12'!$AD$1,FALSE)</f>
        <v>16.865821645090996</v>
      </c>
      <c r="AP344" s="202">
        <f t="shared" si="452"/>
        <v>-3.0539835176184194E-2</v>
      </c>
      <c r="AQ344" s="188"/>
      <c r="AR344" s="201"/>
      <c r="AS344" s="200"/>
      <c r="AX344" s="188" t="s">
        <v>624</v>
      </c>
      <c r="AY344" s="306">
        <f>VLOOKUP(A344,PopulationsOtherdata!$G$4:$M$441,6,FALSE)</f>
        <v>136852</v>
      </c>
    </row>
    <row r="345" spans="1:51" x14ac:dyDescent="0.25">
      <c r="A345" s="188" t="s">
        <v>770</v>
      </c>
      <c r="B345" s="217"/>
      <c r="C345" s="188">
        <v>1</v>
      </c>
      <c r="D345" s="188" t="s">
        <v>771</v>
      </c>
      <c r="E345" s="534">
        <f t="shared" si="472"/>
        <v>-3.114438649574975</v>
      </c>
      <c r="F345" s="504">
        <f t="shared" si="473"/>
        <v>-0.22004351026729169</v>
      </c>
      <c r="G345" s="217"/>
      <c r="H345" s="201">
        <f>VLOOKUP($A345,SP_1920,'2019_20'!$K$3,FALSE)</f>
        <v>11.089850690354425</v>
      </c>
      <c r="I345" s="201">
        <f>VLOOKUP($A345,SP_1920,'2019_20'!$C$3,FALSE)</f>
        <v>11.152774657695293</v>
      </c>
      <c r="J345" s="481">
        <f t="shared" si="474"/>
        <v>-5.6420011407162241E-3</v>
      </c>
      <c r="K345" s="415"/>
      <c r="L345" s="201">
        <f>VLOOKUP($A345,SP_201819,'2018_19'!$K$3,FALSE)</f>
        <v>11.152774657695293</v>
      </c>
      <c r="M345" s="201">
        <f>VLOOKUP($A345,SP_201819,'2018_19'!$C$3,FALSE)</f>
        <v>11.75723770559124</v>
      </c>
      <c r="N345" s="481">
        <f t="shared" si="475"/>
        <v>-5.1411995149888923E-2</v>
      </c>
      <c r="O345" s="211"/>
      <c r="P345" s="201">
        <f>VLOOKUP($A345,SP_1718,'2017_18'!$M$2,FALSE)</f>
        <v>11.75723770559124</v>
      </c>
      <c r="Q345" s="201">
        <f>VLOOKUP($A345,SP_1718,'2017_18'!$C$2,FALSE)</f>
        <v>12.780515372798394</v>
      </c>
      <c r="R345" s="481">
        <f t="shared" si="476"/>
        <v>-8.0065446295308429E-2</v>
      </c>
      <c r="S345" s="211"/>
      <c r="T345" s="201">
        <f>VLOOKUP($D345,SP_1617,'2016_17'!$P$2,FALSE)</f>
        <v>12.780515372798394</v>
      </c>
      <c r="U345" s="201">
        <f>VLOOKUP($D345,SP_1617,'2016_17'!$G$2,FALSE)</f>
        <v>12.398954455109756</v>
      </c>
      <c r="V345" s="202">
        <f t="shared" si="447"/>
        <v>3.0773636524763059E-2</v>
      </c>
      <c r="W345" s="211"/>
      <c r="X345" s="201">
        <f>VLOOKUP($AX345,SP_1516,'2015_16'!$AW$1,FALSE)</f>
        <v>12.614691199691475</v>
      </c>
      <c r="Y345" s="201">
        <f>VLOOKUP($AX345,SP_1516,'2015_16'!$Z$1,FALSE)</f>
        <v>13.089149325252304</v>
      </c>
      <c r="Z345" s="202">
        <f t="shared" si="448"/>
        <v>-3.6248201756357012E-2</v>
      </c>
      <c r="AA345" s="201"/>
      <c r="AB345" s="201">
        <f>VLOOKUP($AX345,SP_1415,'2014_15'!$BG$1,FALSE)</f>
        <v>13.155429055148577</v>
      </c>
      <c r="AC345" s="201">
        <f>VLOOKUP($AX345,SP_1415,'2014_15'!$AC$1,FALSE)</f>
        <v>13.525580780159251</v>
      </c>
      <c r="AD345" s="202">
        <f t="shared" si="449"/>
        <v>-2.7366789716982143E-2</v>
      </c>
      <c r="AE345" s="201"/>
      <c r="AF345" s="201">
        <f>VLOOKUP($AX345,SP_1314,'2013-14'!$AU$1,FALSE)</f>
        <v>12.695139798419859</v>
      </c>
      <c r="AG345" s="201">
        <f>VLOOKUP($AX345,SP_1314,'2013-14'!$W$1,FALSE)</f>
        <v>12.649476358501111</v>
      </c>
      <c r="AH345" s="202">
        <f t="shared" si="450"/>
        <v>3.6099075269673264E-3</v>
      </c>
      <c r="AI345" s="201"/>
      <c r="AJ345" s="201">
        <f>VLOOKUP($AX345,SP_1213,'2012-13'!$AF$1,FALSE)</f>
        <v>12.409292358466113</v>
      </c>
      <c r="AK345" s="201">
        <f>VLOOKUP($AX345,SP_1213,'2012-13'!$R$1,FALSE)</f>
        <v>12.861745928651002</v>
      </c>
      <c r="AL345" s="202">
        <f t="shared" si="451"/>
        <v>-3.5178238840575915E-2</v>
      </c>
      <c r="AM345" s="203"/>
      <c r="AN345" s="201">
        <f>VLOOKUP($AX345,SP_1112,'2011-12'!$AT$1,FALSE)</f>
        <v>13.553508462088001</v>
      </c>
      <c r="AO345" s="201">
        <f>VLOOKUP($AX345,SP_1112,'2011-12'!$AD$1,FALSE)</f>
        <v>14.107443366069999</v>
      </c>
      <c r="AP345" s="202">
        <f t="shared" si="452"/>
        <v>-3.9265435246351954E-2</v>
      </c>
      <c r="AQ345" s="188"/>
      <c r="AR345" s="201"/>
      <c r="AS345" s="200"/>
      <c r="AX345" s="188" t="s">
        <v>770</v>
      </c>
      <c r="AY345" s="306">
        <f>VLOOKUP(A345,PopulationsOtherdata!$G$4:$M$441,6,FALSE)</f>
        <v>91619</v>
      </c>
    </row>
    <row r="346" spans="1:51" x14ac:dyDescent="0.25">
      <c r="A346" s="188"/>
      <c r="B346" s="217"/>
      <c r="C346" s="188"/>
      <c r="D346" s="188"/>
      <c r="E346" s="315"/>
      <c r="F346" s="214"/>
      <c r="G346" s="217"/>
      <c r="H346" s="201"/>
      <c r="I346" s="201"/>
      <c r="J346" s="481"/>
      <c r="K346" s="214"/>
      <c r="L346" s="201"/>
      <c r="M346" s="201"/>
      <c r="N346" s="481"/>
      <c r="O346" s="211"/>
      <c r="P346" s="201"/>
      <c r="Q346" s="201"/>
      <c r="R346" s="481"/>
      <c r="S346" s="211"/>
      <c r="T346" s="201"/>
      <c r="U346" s="201"/>
      <c r="V346" s="202"/>
      <c r="W346" s="211"/>
      <c r="X346" s="201"/>
      <c r="Y346" s="201"/>
      <c r="Z346" s="202"/>
      <c r="AA346" s="201"/>
      <c r="AB346" s="201"/>
      <c r="AC346" s="201"/>
      <c r="AD346" s="202"/>
      <c r="AE346" s="201"/>
      <c r="AF346" s="201"/>
      <c r="AG346" s="201"/>
      <c r="AH346" s="202"/>
      <c r="AI346" s="201"/>
      <c r="AJ346" s="201"/>
      <c r="AK346" s="201"/>
      <c r="AL346" s="202"/>
      <c r="AM346" s="203"/>
      <c r="AN346" s="201"/>
      <c r="AO346" s="201"/>
      <c r="AP346" s="202"/>
      <c r="AQ346" s="188"/>
      <c r="AR346" s="201"/>
      <c r="AS346" s="200"/>
      <c r="AX346" s="188"/>
      <c r="AY346" s="188"/>
    </row>
    <row r="347" spans="1:51" x14ac:dyDescent="0.25">
      <c r="A347" s="188"/>
      <c r="B347" s="217">
        <v>1</v>
      </c>
      <c r="C347" s="188"/>
      <c r="D347" s="188" t="s">
        <v>971</v>
      </c>
      <c r="E347" s="315"/>
      <c r="F347" s="214"/>
      <c r="G347" s="217"/>
      <c r="H347" s="201"/>
      <c r="I347" s="201"/>
      <c r="J347" s="481"/>
      <c r="K347" s="214"/>
      <c r="L347" s="201"/>
      <c r="M347" s="201"/>
      <c r="N347" s="481"/>
      <c r="O347" s="211"/>
      <c r="P347" s="201"/>
      <c r="Q347" s="201"/>
      <c r="R347" s="481"/>
      <c r="S347" s="211"/>
      <c r="T347" s="201"/>
      <c r="U347" s="201"/>
      <c r="V347" s="202"/>
      <c r="W347" s="211"/>
      <c r="X347" s="201"/>
      <c r="Y347" s="201"/>
      <c r="Z347" s="202"/>
      <c r="AA347" s="201"/>
      <c r="AB347" s="201"/>
      <c r="AC347" s="201"/>
      <c r="AD347" s="202"/>
      <c r="AE347" s="201"/>
      <c r="AF347" s="201"/>
      <c r="AG347" s="201"/>
      <c r="AH347" s="202"/>
      <c r="AI347" s="201"/>
      <c r="AJ347" s="201"/>
      <c r="AK347" s="201"/>
      <c r="AL347" s="202"/>
      <c r="AM347" s="203"/>
      <c r="AN347" s="201"/>
      <c r="AO347" s="201"/>
      <c r="AP347" s="202"/>
      <c r="AQ347" s="188"/>
      <c r="AR347" s="201"/>
      <c r="AS347" s="200"/>
      <c r="AX347" s="188"/>
      <c r="AY347" s="306">
        <f t="shared" ref="AY347" si="477">+AY183</f>
        <v>874729</v>
      </c>
    </row>
    <row r="348" spans="1:51" x14ac:dyDescent="0.25">
      <c r="A348" s="188" t="s">
        <v>118</v>
      </c>
      <c r="B348" s="217"/>
      <c r="C348" s="188">
        <v>1</v>
      </c>
      <c r="D348" s="188" t="s">
        <v>119</v>
      </c>
      <c r="E348" s="534">
        <f t="shared" ref="E348:E354" si="478">+AN348-AO348+AJ348-AK348+AF348-AG348+AB348-AC348+X348-Y348+T348-U348+P348-Q348+L348-M348+H348-I348</f>
        <v>-3.6698836480897814</v>
      </c>
      <c r="F348" s="504">
        <f t="shared" ref="F348:F354" si="479">((100*(1+AP348)*(1+AL348)*(1+AH348)*(1+AD348)*(1+Z348)*(1+V348)*(1+R348)*(1+N348)*(1+J348)-100)/100)</f>
        <v>-0.25093194414215275</v>
      </c>
      <c r="G348" s="217"/>
      <c r="H348" s="201">
        <f>VLOOKUP($A348,SP_1920,'2019_20'!$K$3,FALSE)</f>
        <v>11.043642909187909</v>
      </c>
      <c r="I348" s="201">
        <f>VLOOKUP($A348,SP_1920,'2019_20'!$C$3,FALSE)</f>
        <v>10.990469089051032</v>
      </c>
      <c r="J348" s="481">
        <f t="shared" ref="J348:J354" si="480">+H348/I348-1</f>
        <v>4.838175668939293E-3</v>
      </c>
      <c r="K348" s="415"/>
      <c r="L348" s="201">
        <f>VLOOKUP($A348,SP_201819,'2018_19'!$K$3,FALSE)</f>
        <v>10.990469089051032</v>
      </c>
      <c r="M348" s="201">
        <f>VLOOKUP($A348,SP_201819,'2018_19'!$C$3,FALSE)</f>
        <v>11.666568751771344</v>
      </c>
      <c r="N348" s="481">
        <f t="shared" ref="N348:N354" si="481">+L348/M348-1</f>
        <v>-5.7951886034842803E-2</v>
      </c>
      <c r="O348" s="211"/>
      <c r="P348" s="201">
        <f>VLOOKUP($A348,SP_1718,'2017_18'!$M$2,FALSE)</f>
        <v>11.666568751771344</v>
      </c>
      <c r="Q348" s="201">
        <f>VLOOKUP($A348,SP_1718,'2017_18'!$C$2,FALSE)</f>
        <v>12.237170408105724</v>
      </c>
      <c r="R348" s="481">
        <f t="shared" ref="R348:R354" si="482">+P348/Q348-1</f>
        <v>-4.6628561775720834E-2</v>
      </c>
      <c r="S348" s="211"/>
      <c r="T348" s="201">
        <f>VLOOKUP($D348,SP_1617,'2016_17'!$P$2,FALSE)</f>
        <v>12.237170408105724</v>
      </c>
      <c r="U348" s="201">
        <f>VLOOKUP($D348,SP_1617,'2016_17'!$G$2,FALSE)</f>
        <v>11.581678022361952</v>
      </c>
      <c r="V348" s="202">
        <f t="shared" si="447"/>
        <v>5.6597358731450109E-2</v>
      </c>
      <c r="W348" s="211"/>
      <c r="X348" s="201">
        <f>VLOOKUP($AX348,SP_1516,'2015_16'!$AW$1,FALSE)</f>
        <v>11.909259470084695</v>
      </c>
      <c r="Y348" s="201">
        <f>VLOOKUP($AX348,SP_1516,'2015_16'!$Z$1,FALSE)</f>
        <v>12.479475573982555</v>
      </c>
      <c r="Z348" s="202">
        <f t="shared" si="448"/>
        <v>-4.5692312991633788E-2</v>
      </c>
      <c r="AA348" s="201"/>
      <c r="AB348" s="201">
        <f>VLOOKUP($AX348,SP_1415,'2014_15'!$BG$1,FALSE)</f>
        <v>12.444180708348997</v>
      </c>
      <c r="AC348" s="201">
        <f>VLOOKUP($AX348,SP_1415,'2014_15'!$AC$1,FALSE)</f>
        <v>13.104726022462833</v>
      </c>
      <c r="AD348" s="202">
        <f t="shared" si="449"/>
        <v>-5.0405122013355674E-2</v>
      </c>
      <c r="AE348" s="201"/>
      <c r="AF348" s="201">
        <f>VLOOKUP($AX348,SP_1314,'2013-14'!$AU$1,FALSE)</f>
        <v>12.033983938456961</v>
      </c>
      <c r="AG348" s="201">
        <f>VLOOKUP($AX348,SP_1314,'2013-14'!$W$1,FALSE)</f>
        <v>12.391802474303251</v>
      </c>
      <c r="AH348" s="202">
        <f t="shared" si="450"/>
        <v>-2.8875422811838303E-2</v>
      </c>
      <c r="AI348" s="201"/>
      <c r="AJ348" s="201">
        <f>VLOOKUP($AX348,SP_1213,'2012-13'!$AF$1,FALSE)</f>
        <v>12.33979647432025</v>
      </c>
      <c r="AK348" s="201">
        <f>VLOOKUP($AX348,SP_1213,'2012-13'!$R$1,FALSE)</f>
        <v>13.045233955760507</v>
      </c>
      <c r="AL348" s="202">
        <f t="shared" si="451"/>
        <v>-5.4076261401870052E-2</v>
      </c>
      <c r="AM348" s="203"/>
      <c r="AN348" s="201">
        <f>VLOOKUP($AX348,SP_1112,'2011-12'!$AT$1,FALSE)</f>
        <v>14.037170032399505</v>
      </c>
      <c r="AO348" s="201">
        <f>VLOOKUP($AX348,SP_1112,'2011-12'!$AD$1,FALSE)</f>
        <v>14.875001132017001</v>
      </c>
      <c r="AP348" s="202">
        <f t="shared" si="452"/>
        <v>-5.6324775519791093E-2</v>
      </c>
      <c r="AQ348" s="188"/>
      <c r="AR348" s="201"/>
      <c r="AS348" s="200"/>
      <c r="AX348" s="188" t="s">
        <v>118</v>
      </c>
      <c r="AY348" s="306">
        <f>VLOOKUP(A348,PopulationsOtherdata!$G$4:$M$441,6,FALSE)</f>
        <v>133437</v>
      </c>
    </row>
    <row r="349" spans="1:51" x14ac:dyDescent="0.25">
      <c r="A349" s="188" t="s">
        <v>128</v>
      </c>
      <c r="B349" s="217"/>
      <c r="C349" s="188">
        <v>1</v>
      </c>
      <c r="D349" s="188" t="s">
        <v>129</v>
      </c>
      <c r="E349" s="534">
        <f t="shared" si="478"/>
        <v>-2.782774211597328</v>
      </c>
      <c r="F349" s="504">
        <f t="shared" si="479"/>
        <v>-0.2104300612590565</v>
      </c>
      <c r="G349" s="217"/>
      <c r="H349" s="201">
        <f>VLOOKUP($A349,SP_1920,'2019_20'!$K$3,FALSE)</f>
        <v>10.446697223454366</v>
      </c>
      <c r="I349" s="201">
        <f>VLOOKUP($A349,SP_1920,'2019_20'!$C$3,FALSE)</f>
        <v>10.48266421902821</v>
      </c>
      <c r="J349" s="481">
        <f t="shared" si="480"/>
        <v>-3.4310929762070286E-3</v>
      </c>
      <c r="K349" s="415"/>
      <c r="L349" s="201">
        <f>VLOOKUP($A349,SP_201819,'2018_19'!$K$3,FALSE)</f>
        <v>10.48266421902821</v>
      </c>
      <c r="M349" s="201">
        <f>VLOOKUP($A349,SP_201819,'2018_19'!$C$3,FALSE)</f>
        <v>10.927247490952137</v>
      </c>
      <c r="N349" s="481">
        <f t="shared" si="481"/>
        <v>-4.0685751127358061E-2</v>
      </c>
      <c r="O349" s="211"/>
      <c r="P349" s="201">
        <f>VLOOKUP($A349,SP_1718,'2017_18'!$M$2,FALSE)</f>
        <v>10.927247490952137</v>
      </c>
      <c r="Q349" s="201">
        <f>VLOOKUP($A349,SP_1718,'2017_18'!$C$2,FALSE)</f>
        <v>11.073932672752932</v>
      </c>
      <c r="R349" s="481">
        <f t="shared" si="482"/>
        <v>-1.324598822617995E-2</v>
      </c>
      <c r="S349" s="211"/>
      <c r="T349" s="201">
        <f>VLOOKUP($D349,SP_1617,'2016_17'!$P$2,FALSE)</f>
        <v>11.073932672752932</v>
      </c>
      <c r="U349" s="201">
        <f>VLOOKUP($D349,SP_1617,'2016_17'!$G$2,FALSE)</f>
        <v>11.12698348563695</v>
      </c>
      <c r="V349" s="202">
        <f t="shared" si="447"/>
        <v>-4.7677623456975349E-3</v>
      </c>
      <c r="W349" s="211"/>
      <c r="X349" s="201">
        <f>VLOOKUP($AX349,SP_1516,'2015_16'!$AW$1,FALSE)</f>
        <v>11.354917367091435</v>
      </c>
      <c r="Y349" s="201">
        <f>VLOOKUP($AX349,SP_1516,'2015_16'!$Z$1,FALSE)</f>
        <v>11.872838640619008</v>
      </c>
      <c r="Z349" s="202">
        <f t="shared" si="448"/>
        <v>-4.3622362705720286E-2</v>
      </c>
      <c r="AA349" s="201"/>
      <c r="AB349" s="201">
        <f>VLOOKUP($AX349,SP_1415,'2014_15'!$BG$1,FALSE)</f>
        <v>11.890006498790171</v>
      </c>
      <c r="AC349" s="201">
        <f>VLOOKUP($AX349,SP_1415,'2014_15'!$AC$1,FALSE)</f>
        <v>12.308900286700384</v>
      </c>
      <c r="AD349" s="202">
        <f t="shared" si="449"/>
        <v>-3.4031780106531739E-2</v>
      </c>
      <c r="AE349" s="201"/>
      <c r="AF349" s="201">
        <f>VLOOKUP($AX349,SP_1314,'2013-14'!$AU$1,FALSE)</f>
        <v>11.659889948555037</v>
      </c>
      <c r="AG349" s="201">
        <f>VLOOKUP($AX349,SP_1314,'2013-14'!$W$1,FALSE)</f>
        <v>11.707240937525111</v>
      </c>
      <c r="AH349" s="202">
        <f t="shared" si="450"/>
        <v>-4.0445899441857724E-3</v>
      </c>
      <c r="AI349" s="201"/>
      <c r="AJ349" s="201">
        <f>VLOOKUP($AX349,SP_1213,'2012-13'!$AF$1,FALSE)</f>
        <v>11.518850937538112</v>
      </c>
      <c r="AK349" s="201">
        <f>VLOOKUP($AX349,SP_1213,'2012-13'!$R$1,FALSE)</f>
        <v>11.980464696425999</v>
      </c>
      <c r="AL349" s="202">
        <f t="shared" si="451"/>
        <v>-3.8530538721556873E-2</v>
      </c>
      <c r="AM349" s="203"/>
      <c r="AN349" s="201">
        <f>VLOOKUP($AX349,SP_1112,'2011-12'!$AT$1,FALSE)</f>
        <v>12.650889042596001</v>
      </c>
      <c r="AO349" s="201">
        <f>VLOOKUP($AX349,SP_1112,'2011-12'!$AD$1,FALSE)</f>
        <v>13.307597182714998</v>
      </c>
      <c r="AP349" s="202">
        <f t="shared" si="452"/>
        <v>-4.9348363277180063E-2</v>
      </c>
      <c r="AQ349" s="188"/>
      <c r="AR349" s="201"/>
      <c r="AS349" s="200"/>
      <c r="AX349" s="188" t="s">
        <v>128</v>
      </c>
      <c r="AY349" s="306">
        <f>VLOOKUP(A349,PopulationsOtherdata!$G$4:$M$441,6,FALSE)</f>
        <v>126180</v>
      </c>
    </row>
    <row r="350" spans="1:51" x14ac:dyDescent="0.25">
      <c r="A350" s="188" t="s">
        <v>316</v>
      </c>
      <c r="B350" s="217"/>
      <c r="C350" s="188">
        <v>1</v>
      </c>
      <c r="D350" s="188" t="s">
        <v>317</v>
      </c>
      <c r="E350" s="534">
        <f t="shared" si="478"/>
        <v>-8.1220487806362875</v>
      </c>
      <c r="F350" s="504">
        <f t="shared" si="479"/>
        <v>-0.41673601457363851</v>
      </c>
      <c r="G350" s="217"/>
      <c r="H350" s="201">
        <f>VLOOKUP($A350,SP_1920,'2019_20'!$K$3,FALSE)</f>
        <v>11.200307053864293</v>
      </c>
      <c r="I350" s="201">
        <f>VLOOKUP($A350,SP_1920,'2019_20'!$C$3,FALSE)</f>
        <v>11.396546733428787</v>
      </c>
      <c r="J350" s="481">
        <f t="shared" si="480"/>
        <v>-1.721922299400358E-2</v>
      </c>
      <c r="K350" s="415"/>
      <c r="L350" s="201">
        <f>VLOOKUP($A350,SP_201819,'2018_19'!$K$3,FALSE)</f>
        <v>11.396546733428787</v>
      </c>
      <c r="M350" s="201">
        <f>VLOOKUP($A350,SP_201819,'2018_19'!$C$3,FALSE)</f>
        <v>11.787727299992786</v>
      </c>
      <c r="N350" s="481">
        <f t="shared" si="481"/>
        <v>-3.318541026684918E-2</v>
      </c>
      <c r="O350" s="211"/>
      <c r="P350" s="201">
        <f>VLOOKUP($A350,SP_1718,'2017_18'!$M$2,FALSE)</f>
        <v>11.787727299992786</v>
      </c>
      <c r="Q350" s="201">
        <f>VLOOKUP($A350,SP_1718,'2017_18'!$C$2,FALSE)</f>
        <v>12.553954806190909</v>
      </c>
      <c r="R350" s="481">
        <f t="shared" si="482"/>
        <v>-6.1034751042775892E-2</v>
      </c>
      <c r="S350" s="211"/>
      <c r="T350" s="201">
        <f>VLOOKUP($D350,SP_1617,'2016_17'!$P$2,FALSE)</f>
        <v>12.553954806190909</v>
      </c>
      <c r="U350" s="201">
        <f>VLOOKUP($D350,SP_1617,'2016_17'!$G$2,FALSE)</f>
        <v>13.134219686088281</v>
      </c>
      <c r="V350" s="202">
        <f t="shared" si="447"/>
        <v>-4.4179623439067894E-2</v>
      </c>
      <c r="W350" s="211"/>
      <c r="X350" s="201">
        <f>VLOOKUP($AX350,SP_1516,'2015_16'!$AW$1,FALSE)</f>
        <v>13.924925738747779</v>
      </c>
      <c r="Y350" s="201">
        <f>VLOOKUP($AX350,SP_1516,'2015_16'!$Z$1,FALSE)</f>
        <v>14.877057413192073</v>
      </c>
      <c r="Z350" s="202">
        <f t="shared" si="448"/>
        <v>-6.4000000000000057E-2</v>
      </c>
      <c r="AA350" s="201"/>
      <c r="AB350" s="201">
        <f>VLOOKUP($AX350,SP_1415,'2014_15'!$BG$1,FALSE)</f>
        <v>14.827548733336045</v>
      </c>
      <c r="AC350" s="201">
        <f>VLOOKUP($AX350,SP_1415,'2014_15'!$AC$1,FALSE)</f>
        <v>15.877766900861948</v>
      </c>
      <c r="AD350" s="202">
        <f t="shared" si="449"/>
        <v>-6.6143946694978251E-2</v>
      </c>
      <c r="AE350" s="201"/>
      <c r="AF350" s="201">
        <f>VLOOKUP($AX350,SP_1314,'2013-14'!$AU$1,FALSE)</f>
        <v>14.836247206222902</v>
      </c>
      <c r="AG350" s="201">
        <f>VLOOKUP($AX350,SP_1314,'2013-14'!$W$1,FALSE)</f>
        <v>16.267814919104058</v>
      </c>
      <c r="AH350" s="202">
        <f t="shared" si="450"/>
        <v>-8.7999999999999967E-2</v>
      </c>
      <c r="AI350" s="201"/>
      <c r="AJ350" s="201">
        <f>VLOOKUP($AX350,SP_1213,'2012-13'!$AF$1,FALSE)</f>
        <v>16.09165191911006</v>
      </c>
      <c r="AK350" s="201">
        <f>VLOOKUP($AX350,SP_1213,'2012-13'!$R$1,FALSE)</f>
        <v>17.361677667640173</v>
      </c>
      <c r="AL350" s="202">
        <f t="shared" si="451"/>
        <v>-7.3151095927628584E-2</v>
      </c>
      <c r="AM350" s="203"/>
      <c r="AN350" s="201">
        <f>VLOOKUP($AX350,SP_1112,'2011-12'!$AT$1,FALSE)</f>
        <v>18.497032666683168</v>
      </c>
      <c r="AO350" s="201">
        <f>VLOOKUP($AX350,SP_1112,'2011-12'!$AD$1,FALSE)</f>
        <v>19.981225511714001</v>
      </c>
      <c r="AP350" s="202">
        <f t="shared" si="452"/>
        <v>-7.4279370109742504E-2</v>
      </c>
      <c r="AQ350" s="188"/>
      <c r="AR350" s="201"/>
      <c r="AS350" s="200"/>
      <c r="AX350" s="188" t="s">
        <v>316</v>
      </c>
      <c r="AY350" s="306">
        <f>VLOOKUP(A350,PopulationsOtherdata!$G$4:$M$441,6,FALSE)</f>
        <v>98999</v>
      </c>
    </row>
    <row r="351" spans="1:51" x14ac:dyDescent="0.25">
      <c r="A351" s="188" t="s">
        <v>396</v>
      </c>
      <c r="B351" s="217"/>
      <c r="C351" s="188">
        <v>1</v>
      </c>
      <c r="D351" s="188" t="s">
        <v>397</v>
      </c>
      <c r="E351" s="534">
        <f t="shared" si="478"/>
        <v>-6.3275558842551511</v>
      </c>
      <c r="F351" s="504">
        <f t="shared" si="479"/>
        <v>-0.29024786029357247</v>
      </c>
      <c r="G351" s="217"/>
      <c r="H351" s="201">
        <f>VLOOKUP($A351,SP_1920,'2019_20'!$K$3,FALSE)</f>
        <v>15.287250683808978</v>
      </c>
      <c r="I351" s="201">
        <f>VLOOKUP($A351,SP_1920,'2019_20'!$C$3,FALSE)</f>
        <v>15.38429288031012</v>
      </c>
      <c r="J351" s="481">
        <f t="shared" si="480"/>
        <v>-6.3078750031692055E-3</v>
      </c>
      <c r="K351" s="415"/>
      <c r="L351" s="201">
        <f>VLOOKUP($A351,SP_201819,'2018_19'!$K$3,FALSE)</f>
        <v>15.38429288031012</v>
      </c>
      <c r="M351" s="201">
        <f>VLOOKUP($A351,SP_201819,'2018_19'!$C$3,FALSE)</f>
        <v>16.122590876806075</v>
      </c>
      <c r="N351" s="481">
        <f t="shared" si="481"/>
        <v>-4.5792763839096695E-2</v>
      </c>
      <c r="O351" s="211"/>
      <c r="P351" s="201">
        <f>VLOOKUP($A351,SP_1718,'2017_18'!$M$2,FALSE)</f>
        <v>16.122590876806075</v>
      </c>
      <c r="Q351" s="201">
        <f>VLOOKUP($A351,SP_1718,'2017_18'!$C$2,FALSE)</f>
        <v>17.543631657617645</v>
      </c>
      <c r="R351" s="481">
        <f t="shared" si="482"/>
        <v>-8.1000377147940061E-2</v>
      </c>
      <c r="S351" s="211"/>
      <c r="T351" s="201">
        <f>VLOOKUP($D351,SP_1617,'2016_17'!$P$2,FALSE)</f>
        <v>17.543631657617645</v>
      </c>
      <c r="U351" s="201">
        <f>VLOOKUP($D351,SP_1617,'2016_17'!$G$2,FALSE)</f>
        <v>17.688258947507009</v>
      </c>
      <c r="V351" s="202">
        <f t="shared" si="447"/>
        <v>-8.1764570678533044E-3</v>
      </c>
      <c r="W351" s="211"/>
      <c r="X351" s="201">
        <f>VLOOKUP($AX351,SP_1516,'2015_16'!$AW$1,FALSE)</f>
        <v>18.368676411414651</v>
      </c>
      <c r="Y351" s="201">
        <f>VLOOKUP($AX351,SP_1516,'2015_16'!$Z$1,FALSE)</f>
        <v>19.467629066286378</v>
      </c>
      <c r="Z351" s="202">
        <f t="shared" si="448"/>
        <v>-5.6450256532515786E-2</v>
      </c>
      <c r="AA351" s="201"/>
      <c r="AB351" s="201">
        <f>VLOOKUP($AX351,SP_1415,'2014_15'!$BG$1,FALSE)</f>
        <v>19.410984425203463</v>
      </c>
      <c r="AC351" s="201">
        <f>VLOOKUP($AX351,SP_1415,'2014_15'!$AC$1,FALSE)</f>
        <v>20.241246968897016</v>
      </c>
      <c r="AD351" s="202">
        <f t="shared" si="449"/>
        <v>-4.1018349559656442E-2</v>
      </c>
      <c r="AE351" s="201"/>
      <c r="AF351" s="201">
        <f>VLOOKUP($AX351,SP_1314,'2013-14'!$AU$1,FALSE)</f>
        <v>18.988839501093167</v>
      </c>
      <c r="AG351" s="201">
        <f>VLOOKUP($AX351,SP_1314,'2013-14'!$W$1,FALSE)</f>
        <v>18.73547909126189</v>
      </c>
      <c r="AH351" s="202">
        <f t="shared" si="450"/>
        <v>1.3523028079353683E-2</v>
      </c>
      <c r="AI351" s="201"/>
      <c r="AJ351" s="201">
        <f>VLOOKUP($AX351,SP_1213,'2012-13'!$AF$1,FALSE)</f>
        <v>18.524973091269885</v>
      </c>
      <c r="AK351" s="201">
        <f>VLOOKUP($AX351,SP_1213,'2012-13'!$R$1,FALSE)</f>
        <v>19.303270543221998</v>
      </c>
      <c r="AL351" s="202">
        <f t="shared" si="451"/>
        <v>-4.0319460384157457E-2</v>
      </c>
      <c r="AM351" s="203"/>
      <c r="AN351" s="201">
        <f>VLOOKUP($AX351,SP_1112,'2011-12'!$AT$1,FALSE)</f>
        <v>20.53566598279</v>
      </c>
      <c r="AO351" s="201">
        <f>VLOOKUP($AX351,SP_1112,'2011-12'!$AD$1,FALSE)</f>
        <v>22.008061362661003</v>
      </c>
      <c r="AP351" s="202">
        <f t="shared" si="452"/>
        <v>-6.6902547916786403E-2</v>
      </c>
      <c r="AQ351" s="188"/>
      <c r="AR351" s="201"/>
      <c r="AS351" s="200"/>
      <c r="AX351" s="188" t="s">
        <v>396</v>
      </c>
      <c r="AY351" s="306">
        <f>VLOOKUP(A351,PopulationsOtherdata!$G$4:$M$441,6,FALSE)</f>
        <v>150216</v>
      </c>
    </row>
    <row r="352" spans="1:51" x14ac:dyDescent="0.25">
      <c r="A352" s="188" t="s">
        <v>494</v>
      </c>
      <c r="B352" s="217"/>
      <c r="C352" s="188">
        <v>1</v>
      </c>
      <c r="D352" s="188" t="s">
        <v>495</v>
      </c>
      <c r="E352" s="534">
        <f t="shared" si="478"/>
        <v>-3.6065711050920086</v>
      </c>
      <c r="F352" s="504">
        <f t="shared" si="479"/>
        <v>-0.24655418372480398</v>
      </c>
      <c r="G352" s="217"/>
      <c r="H352" s="201">
        <f>VLOOKUP($A352,SP_1920,'2019_20'!$K$3,FALSE)</f>
        <v>11.016899595484501</v>
      </c>
      <c r="I352" s="201">
        <f>VLOOKUP($A352,SP_1920,'2019_20'!$C$3,FALSE)</f>
        <v>11.038445402021994</v>
      </c>
      <c r="J352" s="481">
        <f t="shared" si="480"/>
        <v>-1.9518877661474088E-3</v>
      </c>
      <c r="K352" s="415"/>
      <c r="L352" s="201">
        <f>VLOOKUP($A352,SP_201819,'2018_19'!$K$3,FALSE)</f>
        <v>11.038445402021994</v>
      </c>
      <c r="M352" s="201">
        <f>VLOOKUP($A352,SP_201819,'2018_19'!$C$3,FALSE)</f>
        <v>11.564953595093126</v>
      </c>
      <c r="N352" s="481">
        <f t="shared" si="481"/>
        <v>-4.5526182940718751E-2</v>
      </c>
      <c r="O352" s="211"/>
      <c r="P352" s="201">
        <f>VLOOKUP($A352,SP_1718,'2017_18'!$M$2,FALSE)</f>
        <v>11.564953595093126</v>
      </c>
      <c r="Q352" s="201">
        <f>VLOOKUP($A352,SP_1718,'2017_18'!$C$2,FALSE)</f>
        <v>12.368381103562282</v>
      </c>
      <c r="R352" s="481">
        <f t="shared" si="482"/>
        <v>-6.4958178579875403E-2</v>
      </c>
      <c r="S352" s="211"/>
      <c r="T352" s="201">
        <f>VLOOKUP($D352,SP_1617,'2016_17'!$P$2,FALSE)</f>
        <v>12.368381103562282</v>
      </c>
      <c r="U352" s="201">
        <f>VLOOKUP($D352,SP_1617,'2016_17'!$G$2,FALSE)</f>
        <v>12.250060233950194</v>
      </c>
      <c r="V352" s="202">
        <f t="shared" ref="V352:V414" si="483">+T352/U352-1</f>
        <v>9.6587990060792439E-3</v>
      </c>
      <c r="W352" s="211"/>
      <c r="X352" s="201">
        <f>VLOOKUP($AX352,SP_1516,'2015_16'!$AW$1,FALSE)</f>
        <v>12.600711641650614</v>
      </c>
      <c r="Y352" s="201">
        <f>VLOOKUP($AX352,SP_1516,'2015_16'!$Z$1,FALSE)</f>
        <v>13.184520299741461</v>
      </c>
      <c r="Z352" s="202">
        <f t="shared" ref="Z352:Z414" si="484">+X352/Y352-1</f>
        <v>-4.4279855832319859E-2</v>
      </c>
      <c r="AA352" s="201"/>
      <c r="AB352" s="201">
        <f>VLOOKUP($AX352,SP_1415,'2014_15'!$BG$1,FALSE)</f>
        <v>13.141300587466869</v>
      </c>
      <c r="AC352" s="201">
        <f>VLOOKUP($AX352,SP_1415,'2014_15'!$AC$1,FALSE)</f>
        <v>13.500336923825344</v>
      </c>
      <c r="AD352" s="202">
        <f t="shared" ref="AD352:AD414" si="485">+AB352/AC352-1</f>
        <v>-2.6594620444238659E-2</v>
      </c>
      <c r="AE352" s="201"/>
      <c r="AF352" s="201">
        <f>VLOOKUP($AX352,SP_1314,'2013-14'!$AU$1,FALSE)</f>
        <v>12.757876732579005</v>
      </c>
      <c r="AG352" s="201">
        <f>VLOOKUP($AX352,SP_1314,'2013-14'!$W$1,FALSE)</f>
        <v>13.001361227364447</v>
      </c>
      <c r="AH352" s="202">
        <f t="shared" ref="AH352:AH414" si="486">+AF352/AG352-1</f>
        <v>-1.8727615557128763E-2</v>
      </c>
      <c r="AI352" s="201"/>
      <c r="AJ352" s="201">
        <f>VLOOKUP($AX352,SP_1213,'2012-13'!$AF$1,FALSE)</f>
        <v>12.818256227356443</v>
      </c>
      <c r="AK352" s="201">
        <f>VLOOKUP($AX352,SP_1213,'2012-13'!$R$1,FALSE)</f>
        <v>13.344207449136999</v>
      </c>
      <c r="AL352" s="202">
        <f t="shared" ref="AL352:AL414" si="487">+AJ352/AK352-1</f>
        <v>-3.9414197042820232E-2</v>
      </c>
      <c r="AM352" s="203"/>
      <c r="AN352" s="201">
        <f>VLOOKUP($AX352,SP_1112,'2011-12'!$AT$1,FALSE)</f>
        <v>14.159043999254001</v>
      </c>
      <c r="AO352" s="201">
        <f>VLOOKUP($AX352,SP_1112,'2011-12'!$AD$1,FALSE)</f>
        <v>14.820173754864998</v>
      </c>
      <c r="AP352" s="202">
        <f t="shared" ref="AP352:AP414" si="488">+AN352/AO352-1</f>
        <v>-4.461012175339496E-2</v>
      </c>
      <c r="AQ352" s="188"/>
      <c r="AR352" s="201"/>
      <c r="AS352" s="200"/>
      <c r="AX352" s="188" t="s">
        <v>494</v>
      </c>
      <c r="AY352" s="306">
        <f>VLOOKUP(A352,PopulationsOtherdata!$G$4:$M$441,6,FALSE)</f>
        <v>102851</v>
      </c>
    </row>
    <row r="353" spans="1:51" x14ac:dyDescent="0.25">
      <c r="A353" s="188" t="s">
        <v>514</v>
      </c>
      <c r="B353" s="217"/>
      <c r="C353" s="188">
        <v>1</v>
      </c>
      <c r="D353" s="188" t="s">
        <v>515</v>
      </c>
      <c r="E353" s="534">
        <f t="shared" si="478"/>
        <v>-9.0212518422929193</v>
      </c>
      <c r="F353" s="504">
        <f t="shared" si="479"/>
        <v>-0.34524700056312041</v>
      </c>
      <c r="G353" s="217"/>
      <c r="H353" s="201">
        <f>VLOOKUP($A353,SP_1920,'2019_20'!$K$3,FALSE)</f>
        <v>16.800352758639594</v>
      </c>
      <c r="I353" s="201">
        <f>VLOOKUP($A353,SP_1920,'2019_20'!$C$3,FALSE)</f>
        <v>17.062886579321685</v>
      </c>
      <c r="J353" s="481">
        <f t="shared" si="480"/>
        <v>-1.5386248948067949E-2</v>
      </c>
      <c r="K353" s="415"/>
      <c r="L353" s="201">
        <f>VLOOKUP($A353,SP_201819,'2018_19'!$K$3,FALSE)</f>
        <v>17.062886579321685</v>
      </c>
      <c r="M353" s="201">
        <f>VLOOKUP($A353,SP_201819,'2018_19'!$C$3,FALSE)</f>
        <v>17.634517969570165</v>
      </c>
      <c r="N353" s="481">
        <f t="shared" si="481"/>
        <v>-3.241548145715567E-2</v>
      </c>
      <c r="O353" s="211"/>
      <c r="P353" s="201">
        <f>VLOOKUP($A353,SP_1718,'2017_18'!$M$2,FALSE)</f>
        <v>17.634517969570165</v>
      </c>
      <c r="Q353" s="201">
        <f>VLOOKUP($A353,SP_1718,'2017_18'!$C$2,FALSE)</f>
        <v>19.377746193857259</v>
      </c>
      <c r="R353" s="481">
        <f t="shared" si="482"/>
        <v>-8.9960318751604706E-2</v>
      </c>
      <c r="S353" s="211"/>
      <c r="T353" s="201">
        <f>VLOOKUP($D353,SP_1617,'2016_17'!$P$2,FALSE)</f>
        <v>19.377746193857259</v>
      </c>
      <c r="U353" s="201">
        <f>VLOOKUP($D353,SP_1617,'2016_17'!$G$2,FALSE)</f>
        <v>19.98554065783707</v>
      </c>
      <c r="V353" s="202">
        <f t="shared" si="483"/>
        <v>-3.0411709864925363E-2</v>
      </c>
      <c r="W353" s="211"/>
      <c r="X353" s="201">
        <f>VLOOKUP($AX353,SP_1516,'2015_16'!$AW$1,FALSE)</f>
        <v>21.164916192741561</v>
      </c>
      <c r="Y353" s="201">
        <f>VLOOKUP($AX353,SP_1516,'2015_16'!$Z$1,FALSE)</f>
        <v>22.565631759774583</v>
      </c>
      <c r="Z353" s="202">
        <f t="shared" si="484"/>
        <v>-6.2072960418060763E-2</v>
      </c>
      <c r="AA353" s="201"/>
      <c r="AB353" s="201">
        <f>VLOOKUP($AX353,SP_1415,'2014_15'!$BG$1,FALSE)</f>
        <v>22.499633330420806</v>
      </c>
      <c r="AC353" s="201">
        <f>VLOOKUP($AX353,SP_1415,'2014_15'!$AC$1,FALSE)</f>
        <v>23.658944280922011</v>
      </c>
      <c r="AD353" s="202">
        <f t="shared" si="485"/>
        <v>-4.9000958653765636E-2</v>
      </c>
      <c r="AE353" s="201"/>
      <c r="AF353" s="201">
        <f>VLOOKUP($AX353,SP_1314,'2013-14'!$AU$1,FALSE)</f>
        <v>22.242060174036787</v>
      </c>
      <c r="AG353" s="201">
        <f>VLOOKUP($AX353,SP_1314,'2013-14'!$W$1,FALSE)</f>
        <v>22.515354977588668</v>
      </c>
      <c r="AH353" s="202">
        <f t="shared" si="486"/>
        <v>-1.2138152111033307E-2</v>
      </c>
      <c r="AI353" s="201"/>
      <c r="AJ353" s="201">
        <f>VLOOKUP($AX353,SP_1213,'2012-13'!$AF$1,FALSE)</f>
        <v>22.071091977618668</v>
      </c>
      <c r="AK353" s="201">
        <f>VLOOKUP($AX353,SP_1213,'2012-13'!$R$1,FALSE)</f>
        <v>23.403558282556322</v>
      </c>
      <c r="AL353" s="202">
        <f t="shared" si="487"/>
        <v>-5.6934346856597373E-2</v>
      </c>
      <c r="AM353" s="203"/>
      <c r="AN353" s="201">
        <f>VLOOKUP($AX353,SP_1112,'2011-12'!$AT$1,FALSE)</f>
        <v>24.97725001328832</v>
      </c>
      <c r="AO353" s="201">
        <f>VLOOKUP($AX353,SP_1112,'2011-12'!$AD$1,FALSE)</f>
        <v>26.647526330360002</v>
      </c>
      <c r="AP353" s="202">
        <f t="shared" si="488"/>
        <v>-6.2680351502972576E-2</v>
      </c>
      <c r="AQ353" s="188"/>
      <c r="AR353" s="201"/>
      <c r="AS353" s="200"/>
      <c r="AX353" s="188" t="s">
        <v>514</v>
      </c>
      <c r="AY353" s="306">
        <f>VLOOKUP(A353,PopulationsOtherdata!$G$4:$M$441,6,FALSE)</f>
        <v>136074</v>
      </c>
    </row>
    <row r="354" spans="1:51" x14ac:dyDescent="0.25">
      <c r="A354" s="188" t="s">
        <v>628</v>
      </c>
      <c r="B354" s="217"/>
      <c r="C354" s="188">
        <v>1</v>
      </c>
      <c r="D354" s="188" t="s">
        <v>629</v>
      </c>
      <c r="E354" s="534">
        <f t="shared" si="478"/>
        <v>-1.3152202575528111</v>
      </c>
      <c r="F354" s="504">
        <f t="shared" si="479"/>
        <v>-8.5538201906225311E-2</v>
      </c>
      <c r="G354" s="217"/>
      <c r="H354" s="201">
        <f>VLOOKUP($A354,SP_1920,'2019_20'!$K$3,FALSE)</f>
        <v>13.875176229937066</v>
      </c>
      <c r="I354" s="201">
        <f>VLOOKUP($A354,SP_1920,'2019_20'!$C$3,FALSE)</f>
        <v>13.914055379907815</v>
      </c>
      <c r="J354" s="481">
        <f t="shared" si="480"/>
        <v>-2.7942356781827105E-3</v>
      </c>
      <c r="K354" s="415"/>
      <c r="L354" s="201">
        <f>VLOOKUP($A354,SP_201819,'2018_19'!$K$3,FALSE)</f>
        <v>13.914055379907815</v>
      </c>
      <c r="M354" s="201">
        <f>VLOOKUP($A354,SP_201819,'2018_19'!$C$3,FALSE)</f>
        <v>14.958772903397922</v>
      </c>
      <c r="N354" s="481">
        <f t="shared" si="481"/>
        <v>-6.9839787677557164E-2</v>
      </c>
      <c r="O354" s="211"/>
      <c r="P354" s="201">
        <f>VLOOKUP($A354,SP_1718,'2017_18'!$M$2,FALSE)</f>
        <v>14.958772903397922</v>
      </c>
      <c r="Q354" s="201">
        <f>VLOOKUP($A354,SP_1718,'2017_18'!$C$2,FALSE)</f>
        <v>16.195463322830079</v>
      </c>
      <c r="R354" s="481">
        <f t="shared" si="482"/>
        <v>-7.6360298855349562E-2</v>
      </c>
      <c r="S354" s="211"/>
      <c r="T354" s="201">
        <f>VLOOKUP($D354,SP_1617,'2016_17'!$P$2,FALSE)</f>
        <v>16.195463322830079</v>
      </c>
      <c r="U354" s="201">
        <f>VLOOKUP($D354,SP_1617,'2016_17'!$G$2,FALSE)</f>
        <v>15.663296996623842</v>
      </c>
      <c r="V354" s="202">
        <f t="shared" si="483"/>
        <v>3.3975370978469144E-2</v>
      </c>
      <c r="W354" s="211"/>
      <c r="X354" s="201">
        <f>VLOOKUP($AX354,SP_1516,'2015_16'!$AW$1,FALSE)</f>
        <v>15.877606070630714</v>
      </c>
      <c r="Y354" s="201">
        <f>VLOOKUP($AX354,SP_1516,'2015_16'!$Z$1,FALSE)</f>
        <v>15.705551242471444</v>
      </c>
      <c r="Z354" s="202">
        <f t="shared" si="484"/>
        <v>1.0955032746255533E-2</v>
      </c>
      <c r="AA354" s="201"/>
      <c r="AB354" s="201">
        <f>VLOOKUP($AX354,SP_1415,'2014_15'!$BG$1,FALSE)</f>
        <v>15.624633595939692</v>
      </c>
      <c r="AC354" s="201">
        <f>VLOOKUP($AX354,SP_1415,'2014_15'!$AC$1,FALSE)</f>
        <v>15.61058932400134</v>
      </c>
      <c r="AD354" s="202">
        <f t="shared" si="485"/>
        <v>8.9966314831935179E-4</v>
      </c>
      <c r="AE354" s="201"/>
      <c r="AF354" s="201">
        <f>VLOOKUP($AX354,SP_1314,'2013-14'!$AU$1,FALSE)</f>
        <v>14.856147262462342</v>
      </c>
      <c r="AG354" s="201">
        <f>VLOOKUP($AX354,SP_1314,'2013-14'!$W$1,FALSE)</f>
        <v>14.446864960564888</v>
      </c>
      <c r="AH354" s="202">
        <f t="shared" si="486"/>
        <v>2.8330181185652226E-2</v>
      </c>
      <c r="AI354" s="201"/>
      <c r="AJ354" s="201">
        <f>VLOOKUP($AX354,SP_1213,'2012-13'!$AF$1,FALSE)</f>
        <v>14.083267960580889</v>
      </c>
      <c r="AK354" s="201">
        <f>VLOOKUP($AX354,SP_1213,'2012-13'!$R$1,FALSE)</f>
        <v>14.004994446118999</v>
      </c>
      <c r="AL354" s="202">
        <f t="shared" si="487"/>
        <v>5.5889714746426566E-3</v>
      </c>
      <c r="AM354" s="203"/>
      <c r="AN354" s="201">
        <f>VLOOKUP($AX354,SP_1112,'2011-12'!$AT$1,FALSE)</f>
        <v>14.764846165373998</v>
      </c>
      <c r="AO354" s="201">
        <f>VLOOKUP($AX354,SP_1112,'2011-12'!$AD$1,FALSE)</f>
        <v>14.965600572696999</v>
      </c>
      <c r="AP354" s="202">
        <f t="shared" si="488"/>
        <v>-1.3414390311154989E-2</v>
      </c>
      <c r="AQ354" s="188"/>
      <c r="AR354" s="201"/>
      <c r="AS354" s="200"/>
      <c r="AX354" s="188" t="s">
        <v>628</v>
      </c>
      <c r="AY354" s="306">
        <f>VLOOKUP(A354,PopulationsOtherdata!$G$4:$M$441,6,FALSE)</f>
        <v>126972</v>
      </c>
    </row>
    <row r="355" spans="1:51" x14ac:dyDescent="0.25">
      <c r="A355" s="188"/>
      <c r="B355" s="217"/>
      <c r="C355" s="188"/>
      <c r="D355" s="188"/>
      <c r="E355" s="315"/>
      <c r="F355" s="214"/>
      <c r="G355" s="217"/>
      <c r="H355" s="201"/>
      <c r="I355" s="201"/>
      <c r="J355" s="481"/>
      <c r="K355" s="214"/>
      <c r="L355" s="201"/>
      <c r="M355" s="201"/>
      <c r="N355" s="481"/>
      <c r="O355" s="211"/>
      <c r="P355" s="201"/>
      <c r="Q355" s="201"/>
      <c r="R355" s="481"/>
      <c r="S355" s="211"/>
      <c r="T355" s="201"/>
      <c r="U355" s="201"/>
      <c r="V355" s="202"/>
      <c r="W355" s="211"/>
      <c r="X355" s="201"/>
      <c r="Y355" s="201"/>
      <c r="Z355" s="202"/>
      <c r="AA355" s="201"/>
      <c r="AB355" s="201"/>
      <c r="AC355" s="201"/>
      <c r="AD355" s="202"/>
      <c r="AE355" s="201"/>
      <c r="AF355" s="201"/>
      <c r="AG355" s="201"/>
      <c r="AH355" s="202"/>
      <c r="AI355" s="201"/>
      <c r="AJ355" s="201"/>
      <c r="AK355" s="201"/>
      <c r="AL355" s="202"/>
      <c r="AM355" s="203"/>
      <c r="AN355" s="201"/>
      <c r="AO355" s="201"/>
      <c r="AP355" s="202"/>
      <c r="AQ355" s="188"/>
      <c r="AR355" s="201"/>
      <c r="AS355" s="200"/>
      <c r="AX355" s="188"/>
      <c r="AY355" s="188"/>
    </row>
    <row r="356" spans="1:51" x14ac:dyDescent="0.25">
      <c r="A356" s="188"/>
      <c r="B356" s="217">
        <v>1</v>
      </c>
      <c r="C356" s="188"/>
      <c r="D356" s="188" t="s">
        <v>972</v>
      </c>
      <c r="E356" s="315"/>
      <c r="F356" s="214"/>
      <c r="G356" s="217"/>
      <c r="H356" s="201"/>
      <c r="I356" s="201"/>
      <c r="J356" s="481"/>
      <c r="K356" s="214"/>
      <c r="L356" s="201"/>
      <c r="M356" s="201"/>
      <c r="N356" s="481"/>
      <c r="O356" s="211"/>
      <c r="P356" s="201"/>
      <c r="Q356" s="201"/>
      <c r="R356" s="481"/>
      <c r="S356" s="211"/>
      <c r="T356" s="201"/>
      <c r="U356" s="201"/>
      <c r="V356" s="202"/>
      <c r="W356" s="211"/>
      <c r="X356" s="201"/>
      <c r="Y356" s="201"/>
      <c r="Z356" s="202"/>
      <c r="AA356" s="201"/>
      <c r="AB356" s="201"/>
      <c r="AC356" s="201"/>
      <c r="AD356" s="202"/>
      <c r="AE356" s="201"/>
      <c r="AF356" s="201"/>
      <c r="AG356" s="201"/>
      <c r="AH356" s="202"/>
      <c r="AI356" s="201"/>
      <c r="AJ356" s="201"/>
      <c r="AK356" s="201"/>
      <c r="AL356" s="202"/>
      <c r="AM356" s="203"/>
      <c r="AN356" s="201"/>
      <c r="AO356" s="201"/>
      <c r="AP356" s="202"/>
      <c r="AQ356" s="188"/>
      <c r="AR356" s="201"/>
      <c r="AS356" s="200"/>
      <c r="AX356" s="188"/>
      <c r="AY356" s="306">
        <f t="shared" ref="AY356" si="489">+AY184</f>
        <v>605503</v>
      </c>
    </row>
    <row r="357" spans="1:51" x14ac:dyDescent="0.25">
      <c r="A357" s="188" t="s">
        <v>206</v>
      </c>
      <c r="B357" s="217"/>
      <c r="C357" s="188">
        <v>1</v>
      </c>
      <c r="D357" s="188" t="s">
        <v>207</v>
      </c>
      <c r="E357" s="534">
        <f t="shared" ref="E357:E363" si="490">+AN357-AO357+AJ357-AK357+AF357-AG357+AB357-AC357+X357-Y357+T357-U357+P357-Q357+L357-M357+H357-I357</f>
        <v>-1.5632942888737773</v>
      </c>
      <c r="F357" s="504">
        <f t="shared" ref="F357:F363" si="491">((100*(1+AP357)*(1+AL357)*(1+AH357)*(1+AD357)*(1+Z357)*(1+V357)*(1+R357)*(1+N357)*(1+J357)-100)/100)</f>
        <v>-0.20250412645158747</v>
      </c>
      <c r="G357" s="217"/>
      <c r="H357" s="201">
        <f>VLOOKUP($A357,SP_1920,'2019_20'!$K$3,FALSE)</f>
        <v>6.1613322780150952</v>
      </c>
      <c r="I357" s="201">
        <f>VLOOKUP($A357,SP_1920,'2019_20'!$C$3,FALSE)</f>
        <v>6.1423868473423626</v>
      </c>
      <c r="J357" s="481">
        <f t="shared" ref="J357:J363" si="492">+H357/I357-1</f>
        <v>3.0843760159666722E-3</v>
      </c>
      <c r="K357" s="415"/>
      <c r="L357" s="201">
        <f>VLOOKUP($A357,SP_201819,'2018_19'!$K$3,FALSE)</f>
        <v>6.1423868473423626</v>
      </c>
      <c r="M357" s="201">
        <f>VLOOKUP($A357,SP_201819,'2018_19'!$C$3,FALSE)</f>
        <v>6.4049848874947637</v>
      </c>
      <c r="N357" s="481">
        <f t="shared" ref="N357:N363" si="493">+L357/M357-1</f>
        <v>-4.0999010109313949E-2</v>
      </c>
      <c r="O357" s="211"/>
      <c r="P357" s="201">
        <f>VLOOKUP($A357,SP_1718,'2017_18'!$M$2,FALSE)</f>
        <v>6.4049848874947637</v>
      </c>
      <c r="Q357" s="201">
        <f>VLOOKUP($A357,SP_1718,'2017_18'!$C$2,FALSE)</f>
        <v>6.8770167791182493</v>
      </c>
      <c r="R357" s="481">
        <f t="shared" ref="R357:R363" si="494">+P357/Q357-1</f>
        <v>-6.8639048992404583E-2</v>
      </c>
      <c r="S357" s="211"/>
      <c r="T357" s="201">
        <f>VLOOKUP($D357,SP_1617,'2016_17'!$P$2,FALSE)</f>
        <v>6.8770167791182493</v>
      </c>
      <c r="U357" s="201">
        <f>VLOOKUP($D357,SP_1617,'2016_17'!$G$2,FALSE)</f>
        <v>6.5827647517481598</v>
      </c>
      <c r="V357" s="202">
        <f t="shared" si="483"/>
        <v>4.4700371115638848E-2</v>
      </c>
      <c r="W357" s="211"/>
      <c r="X357" s="201">
        <f>VLOOKUP($AX357,SP_1516,'2015_16'!$AW$1,FALSE)</f>
        <v>6.7188241129676669</v>
      </c>
      <c r="Y357" s="201">
        <f>VLOOKUP($AX357,SP_1516,'2015_16'!$Z$1,FALSE)</f>
        <v>7.1692185097208956</v>
      </c>
      <c r="Z357" s="202">
        <f t="shared" si="484"/>
        <v>-6.2823360195051858E-2</v>
      </c>
      <c r="AA357" s="201"/>
      <c r="AB357" s="201">
        <f>VLOOKUP($AX357,SP_1415,'2014_15'!$BG$1,FALSE)</f>
        <v>7.1076032599510288</v>
      </c>
      <c r="AC357" s="201">
        <f>VLOOKUP($AX357,SP_1415,'2014_15'!$AC$1,FALSE)</f>
        <v>7.2923857108305432</v>
      </c>
      <c r="AD357" s="202">
        <f t="shared" si="485"/>
        <v>-2.5339094530487882E-2</v>
      </c>
      <c r="AE357" s="201"/>
      <c r="AF357" s="201">
        <f>VLOOKUP($AX357,SP_1314,'2013-14'!$AU$1,FALSE)</f>
        <v>6.9381484115030299</v>
      </c>
      <c r="AG357" s="201">
        <f>VLOOKUP($AX357,SP_1314,'2013-14'!$W$1,FALSE)</f>
        <v>6.9277313654713328</v>
      </c>
      <c r="AH357" s="202">
        <f t="shared" si="486"/>
        <v>1.5036734945608199E-3</v>
      </c>
      <c r="AI357" s="201"/>
      <c r="AJ357" s="201">
        <f>VLOOKUP($AX357,SP_1213,'2012-13'!$AF$1,FALSE)</f>
        <v>6.8254763654673329</v>
      </c>
      <c r="AK357" s="201">
        <f>VLOOKUP($AX357,SP_1213,'2012-13'!$R$1,FALSE)</f>
        <v>7.0177412662899989</v>
      </c>
      <c r="AL357" s="202">
        <f t="shared" si="487"/>
        <v>-2.7396977678019852E-2</v>
      </c>
      <c r="AM357" s="203"/>
      <c r="AN357" s="201">
        <f>VLOOKUP($AX357,SP_1112,'2011-12'!$AT$1,FALSE)</f>
        <v>7.3423361713499995</v>
      </c>
      <c r="AO357" s="201">
        <f>VLOOKUP($AX357,SP_1112,'2011-12'!$AD$1,FALSE)</f>
        <v>7.6671732840670002</v>
      </c>
      <c r="AP357" s="202">
        <f t="shared" si="488"/>
        <v>-4.2367258529559804E-2</v>
      </c>
      <c r="AQ357" s="188"/>
      <c r="AR357" s="201"/>
      <c r="AS357" s="200"/>
      <c r="AX357" s="188" t="s">
        <v>206</v>
      </c>
      <c r="AY357" s="306">
        <f>VLOOKUP(A357,PopulationsOtherdata!$G$4:$M$441,6,FALSE)</f>
        <v>55611</v>
      </c>
    </row>
    <row r="358" spans="1:51" x14ac:dyDescent="0.25">
      <c r="A358" s="188" t="s">
        <v>328</v>
      </c>
      <c r="B358" s="217"/>
      <c r="C358" s="188">
        <v>1</v>
      </c>
      <c r="D358" s="188" t="s">
        <v>329</v>
      </c>
      <c r="E358" s="534">
        <f t="shared" si="490"/>
        <v>-1.2841234990729937</v>
      </c>
      <c r="F358" s="504">
        <f t="shared" si="491"/>
        <v>-0.13997682490083008</v>
      </c>
      <c r="G358" s="217"/>
      <c r="H358" s="201">
        <f>VLOOKUP($A358,SP_1920,'2019_20'!$K$3,FALSE)</f>
        <v>7.8336070084443667</v>
      </c>
      <c r="I358" s="201">
        <f>VLOOKUP($A358,SP_1920,'2019_20'!$C$3,FALSE)</f>
        <v>7.7286256952915053</v>
      </c>
      <c r="J358" s="481">
        <f t="shared" si="492"/>
        <v>1.3583438672262194E-2</v>
      </c>
      <c r="K358" s="415"/>
      <c r="L358" s="201">
        <f>VLOOKUP($A358,SP_201819,'2018_19'!$K$3,FALSE)</f>
        <v>7.7286256952915053</v>
      </c>
      <c r="M358" s="201">
        <f>VLOOKUP($A358,SP_201819,'2018_19'!$C$3,FALSE)</f>
        <v>8.1612266576256722</v>
      </c>
      <c r="N358" s="481">
        <f t="shared" si="493"/>
        <v>-5.3006855523361041E-2</v>
      </c>
      <c r="O358" s="211"/>
      <c r="P358" s="201">
        <f>VLOOKUP($A358,SP_1718,'2017_18'!$M$2,FALSE)</f>
        <v>8.1612266576256722</v>
      </c>
      <c r="Q358" s="201">
        <f>VLOOKUP($A358,SP_1718,'2017_18'!$C$2,FALSE)</f>
        <v>8.7033557620563133</v>
      </c>
      <c r="R358" s="481">
        <f t="shared" si="494"/>
        <v>-6.2289663809233287E-2</v>
      </c>
      <c r="S358" s="211"/>
      <c r="T358" s="201">
        <f>VLOOKUP($D358,SP_1617,'2016_17'!$P$2,FALSE)</f>
        <v>8.7033557620563133</v>
      </c>
      <c r="U358" s="201">
        <f>VLOOKUP($D358,SP_1617,'2016_17'!$G$2,FALSE)</f>
        <v>7.9843041627175877</v>
      </c>
      <c r="V358" s="202">
        <f t="shared" si="483"/>
        <v>9.0058142160504229E-2</v>
      </c>
      <c r="W358" s="211"/>
      <c r="X358" s="201">
        <f>VLOOKUP($AX358,SP_1516,'2015_16'!$AW$1,FALSE)</f>
        <v>8.222772901960786</v>
      </c>
      <c r="Y358" s="201">
        <f>VLOOKUP($AX358,SP_1516,'2015_16'!$Z$1,FALSE)</f>
        <v>8.5947385464296104</v>
      </c>
      <c r="Z358" s="202">
        <f t="shared" si="484"/>
        <v>-4.3278296653170956E-2</v>
      </c>
      <c r="AA358" s="201"/>
      <c r="AB358" s="201">
        <f>VLOOKUP($AX358,SP_1415,'2014_15'!$BG$1,FALSE)</f>
        <v>8.5423405995679644</v>
      </c>
      <c r="AC358" s="201">
        <f>VLOOKUP($AX358,SP_1415,'2014_15'!$AC$1,FALSE)</f>
        <v>8.832368155122845</v>
      </c>
      <c r="AD358" s="202">
        <f t="shared" si="485"/>
        <v>-3.2836896114510572E-2</v>
      </c>
      <c r="AE358" s="201"/>
      <c r="AF358" s="201">
        <f>VLOOKUP($AX358,SP_1314,'2013-14'!$AU$1,FALSE)</f>
        <v>8.3036363322389324</v>
      </c>
      <c r="AG358" s="201">
        <f>VLOOKUP($AX358,SP_1314,'2013-14'!$W$1,FALSE)</f>
        <v>8.2076905271642229</v>
      </c>
      <c r="AH358" s="202">
        <f t="shared" si="486"/>
        <v>1.1689744485025022E-2</v>
      </c>
      <c r="AI358" s="201"/>
      <c r="AJ358" s="201">
        <f>VLOOKUP($AX358,SP_1213,'2012-13'!$AF$1,FALSE)</f>
        <v>8.0978515271852221</v>
      </c>
      <c r="AK358" s="201">
        <f>VLOOKUP($AX358,SP_1213,'2012-13'!$R$1,FALSE)</f>
        <v>8.3644688028869982</v>
      </c>
      <c r="AL358" s="202">
        <f t="shared" si="487"/>
        <v>-3.1874979987940533E-2</v>
      </c>
      <c r="AM358" s="203"/>
      <c r="AN358" s="201">
        <f>VLOOKUP($AX358,SP_1112,'2011-12'!$AT$1,FALSE)</f>
        <v>8.8719287966769986</v>
      </c>
      <c r="AO358" s="201">
        <f>VLOOKUP($AX358,SP_1112,'2011-12'!$AD$1,FALSE)</f>
        <v>9.1726904708259998</v>
      </c>
      <c r="AP358" s="202">
        <f t="shared" si="488"/>
        <v>-3.2788817534569858E-2</v>
      </c>
      <c r="AQ358" s="188"/>
      <c r="AR358" s="201"/>
      <c r="AS358" s="200"/>
      <c r="AX358" s="188" t="s">
        <v>328</v>
      </c>
      <c r="AY358" s="306">
        <f>VLOOKUP(A358,PopulationsOtherdata!$G$4:$M$441,6,FALSE)</f>
        <v>90054</v>
      </c>
    </row>
    <row r="359" spans="1:51" x14ac:dyDescent="0.25">
      <c r="A359" s="188" t="s">
        <v>342</v>
      </c>
      <c r="B359" s="217"/>
      <c r="C359" s="188">
        <v>1</v>
      </c>
      <c r="D359" s="188" t="s">
        <v>343</v>
      </c>
      <c r="E359" s="534">
        <f t="shared" si="490"/>
        <v>-5.9221558805617178</v>
      </c>
      <c r="F359" s="504">
        <f t="shared" si="491"/>
        <v>-0.24079443716101195</v>
      </c>
      <c r="G359" s="217"/>
      <c r="H359" s="201">
        <f>VLOOKUP($A359,SP_1920,'2019_20'!$K$3,FALSE)</f>
        <v>18.697063898212246</v>
      </c>
      <c r="I359" s="201">
        <f>VLOOKUP($A359,SP_1920,'2019_20'!$C$3,FALSE)</f>
        <v>19.115034092013474</v>
      </c>
      <c r="J359" s="481">
        <f t="shared" si="492"/>
        <v>-2.1866044904197302E-2</v>
      </c>
      <c r="K359" s="415"/>
      <c r="L359" s="201">
        <f>VLOOKUP($A359,SP_201819,'2018_19'!$K$3,FALSE)</f>
        <v>19.115034092013474</v>
      </c>
      <c r="M359" s="201">
        <f>VLOOKUP($A359,SP_201819,'2018_19'!$C$3,FALSE)</f>
        <v>19.456873325857845</v>
      </c>
      <c r="N359" s="481">
        <f t="shared" si="493"/>
        <v>-1.7569073309948169E-2</v>
      </c>
      <c r="O359" s="211"/>
      <c r="P359" s="201">
        <f>VLOOKUP($A359,SP_1718,'2017_18'!$M$2,FALSE)</f>
        <v>19.456873325857845</v>
      </c>
      <c r="Q359" s="201">
        <f>VLOOKUP($A359,SP_1718,'2017_18'!$C$2,FALSE)</f>
        <v>20.534256679407122</v>
      </c>
      <c r="R359" s="481">
        <f t="shared" si="494"/>
        <v>-5.2467609145537497E-2</v>
      </c>
      <c r="S359" s="211"/>
      <c r="T359" s="201">
        <f>VLOOKUP($D359,SP_1617,'2016_17'!$P$2,FALSE)</f>
        <v>20.534256679407122</v>
      </c>
      <c r="U359" s="201">
        <f>VLOOKUP($D359,SP_1617,'2016_17'!$G$2,FALSE)</f>
        <v>20.944097551677469</v>
      </c>
      <c r="V359" s="202">
        <f t="shared" si="483"/>
        <v>-1.9568323307275759E-2</v>
      </c>
      <c r="W359" s="211"/>
      <c r="X359" s="201">
        <f>VLOOKUP($AX359,SP_1516,'2015_16'!$AW$1,FALSE)</f>
        <v>21.408024964426811</v>
      </c>
      <c r="Y359" s="201">
        <f>VLOOKUP($AX359,SP_1516,'2015_16'!$Z$1,FALSE)</f>
        <v>22.043958418848042</v>
      </c>
      <c r="Z359" s="202">
        <f t="shared" si="484"/>
        <v>-2.8848423787512401E-2</v>
      </c>
      <c r="AA359" s="201"/>
      <c r="AB359" s="201">
        <f>VLOOKUP($AX359,SP_1415,'2014_15'!$BG$1,FALSE)</f>
        <v>22.029953413974692</v>
      </c>
      <c r="AC359" s="201">
        <f>VLOOKUP($AX359,SP_1415,'2014_15'!$AC$1,FALSE)</f>
        <v>22.687075297818502</v>
      </c>
      <c r="AD359" s="202">
        <f t="shared" si="485"/>
        <v>-2.8964592183770677E-2</v>
      </c>
      <c r="AE359" s="201"/>
      <c r="AF359" s="201">
        <f>VLOOKUP($AX359,SP_1314,'2013-14'!$AU$1,FALSE)</f>
        <v>21.767170819835545</v>
      </c>
      <c r="AG359" s="201">
        <f>VLOOKUP($AX359,SP_1314,'2013-14'!$W$1,FALSE)</f>
        <v>22.38332696194189</v>
      </c>
      <c r="AH359" s="202">
        <f t="shared" si="486"/>
        <v>-2.7527460200799769E-2</v>
      </c>
      <c r="AI359" s="201"/>
      <c r="AJ359" s="201">
        <f>VLOOKUP($AX359,SP_1213,'2012-13'!$AF$1,FALSE)</f>
        <v>22.007694961974892</v>
      </c>
      <c r="AK359" s="201">
        <f>VLOOKUP($AX359,SP_1213,'2012-13'!$R$1,FALSE)</f>
        <v>22.705431180338003</v>
      </c>
      <c r="AL359" s="202">
        <f t="shared" si="487"/>
        <v>-3.0729925929234181E-2</v>
      </c>
      <c r="AM359" s="203"/>
      <c r="AN359" s="201">
        <f>VLOOKUP($AX359,SP_1112,'2011-12'!$AT$1,FALSE)</f>
        <v>23.635685586603003</v>
      </c>
      <c r="AO359" s="201">
        <f>VLOOKUP($AX359,SP_1112,'2011-12'!$AD$1,FALSE)</f>
        <v>24.703860114965</v>
      </c>
      <c r="AP359" s="202">
        <f t="shared" si="488"/>
        <v>-4.3239174905905564E-2</v>
      </c>
      <c r="AQ359" s="188"/>
      <c r="AR359" s="201"/>
      <c r="AS359" s="200"/>
      <c r="AX359" s="188" t="s">
        <v>342</v>
      </c>
      <c r="AY359" s="306">
        <f>VLOOKUP(A359,PopulationsOtherdata!$G$4:$M$441,6,FALSE)</f>
        <v>159892</v>
      </c>
    </row>
    <row r="360" spans="1:51" x14ac:dyDescent="0.25">
      <c r="A360" s="188" t="s">
        <v>560</v>
      </c>
      <c r="B360" s="217"/>
      <c r="C360" s="188">
        <v>1</v>
      </c>
      <c r="D360" s="188" t="s">
        <v>561</v>
      </c>
      <c r="E360" s="534">
        <f t="shared" si="490"/>
        <v>-1.5410949380723959</v>
      </c>
      <c r="F360" s="504">
        <f t="shared" si="491"/>
        <v>-0.19312649149038194</v>
      </c>
      <c r="G360" s="217"/>
      <c r="H360" s="201">
        <f>VLOOKUP($A360,SP_1920,'2019_20'!$K$3,FALSE)</f>
        <v>6.4676329604155249</v>
      </c>
      <c r="I360" s="201">
        <f>VLOOKUP($A360,SP_1920,'2019_20'!$C$3,FALSE)</f>
        <v>6.4556184256159481</v>
      </c>
      <c r="J360" s="481">
        <f t="shared" si="492"/>
        <v>1.8610974204893438E-3</v>
      </c>
      <c r="K360" s="415"/>
      <c r="L360" s="201">
        <f>VLOOKUP($A360,SP_201819,'2018_19'!$K$3,FALSE)</f>
        <v>6.4556184256159481</v>
      </c>
      <c r="M360" s="201">
        <f>VLOOKUP($A360,SP_201819,'2018_19'!$C$3,FALSE)</f>
        <v>6.756871241941929</v>
      </c>
      <c r="N360" s="481">
        <f t="shared" si="493"/>
        <v>-4.4584661382329416E-2</v>
      </c>
      <c r="O360" s="211"/>
      <c r="P360" s="201">
        <f>VLOOKUP($A360,SP_1718,'2017_18'!$M$2,FALSE)</f>
        <v>6.756871241941929</v>
      </c>
      <c r="Q360" s="201">
        <f>VLOOKUP($A360,SP_1718,'2017_18'!$C$2,FALSE)</f>
        <v>7.0940735815650511</v>
      </c>
      <c r="R360" s="481">
        <f t="shared" si="494"/>
        <v>-4.7532963359640079E-2</v>
      </c>
      <c r="S360" s="211"/>
      <c r="T360" s="201">
        <f>VLOOKUP($D360,SP_1617,'2016_17'!$P$2,FALSE)</f>
        <v>7.0940735815650511</v>
      </c>
      <c r="U360" s="201">
        <f>VLOOKUP($D360,SP_1617,'2016_17'!$G$2,FALSE)</f>
        <v>7.0166275149349637</v>
      </c>
      <c r="V360" s="202">
        <f t="shared" si="483"/>
        <v>1.1037505762596433E-2</v>
      </c>
      <c r="W360" s="211"/>
      <c r="X360" s="201">
        <f>VLOOKUP($AX360,SP_1516,'2015_16'!$AW$1,FALSE)</f>
        <v>7.1673810046742172</v>
      </c>
      <c r="Y360" s="201">
        <f>VLOOKUP($AX360,SP_1516,'2015_16'!$Z$1,FALSE)</f>
        <v>7.3953717443078757</v>
      </c>
      <c r="Z360" s="202">
        <f t="shared" si="484"/>
        <v>-3.082884099898564E-2</v>
      </c>
      <c r="AA360" s="201"/>
      <c r="AB360" s="201">
        <f>VLOOKUP($AX360,SP_1415,'2014_15'!$BG$1,FALSE)</f>
        <v>7.3373538125999351</v>
      </c>
      <c r="AC360" s="201">
        <f>VLOOKUP($AX360,SP_1415,'2014_15'!$AC$1,FALSE)</f>
        <v>7.5772880452827724</v>
      </c>
      <c r="AD360" s="202">
        <f t="shared" si="485"/>
        <v>-3.1664921704040006E-2</v>
      </c>
      <c r="AE360" s="201"/>
      <c r="AF360" s="201">
        <f>VLOOKUP($AX360,SP_1314,'2013-14'!$AU$1,FALSE)</f>
        <v>7.2602117206055388</v>
      </c>
      <c r="AG360" s="201">
        <f>VLOOKUP($AX360,SP_1314,'2013-14'!$W$1,FALSE)</f>
        <v>7.0650727401272233</v>
      </c>
      <c r="AH360" s="202">
        <f t="shared" si="486"/>
        <v>2.7620236571662238E-2</v>
      </c>
      <c r="AI360" s="201"/>
      <c r="AJ360" s="201">
        <f>VLOOKUP($AX360,SP_1213,'2012-13'!$AF$1,FALSE)</f>
        <v>6.9219497401322228</v>
      </c>
      <c r="AK360" s="201">
        <f>VLOOKUP($AX360,SP_1213,'2012-13'!$R$1,FALSE)</f>
        <v>7.2208754676379998</v>
      </c>
      <c r="AL360" s="202">
        <f t="shared" si="487"/>
        <v>-4.1397435649663361E-2</v>
      </c>
      <c r="AM360" s="203"/>
      <c r="AN360" s="201">
        <f>VLOOKUP($AX360,SP_1112,'2011-12'!$AT$1,FALSE)</f>
        <v>7.4923168634840005</v>
      </c>
      <c r="AO360" s="201">
        <f>VLOOKUP($AX360,SP_1112,'2011-12'!$AD$1,FALSE)</f>
        <v>7.9127055276930003</v>
      </c>
      <c r="AP360" s="202">
        <f t="shared" si="488"/>
        <v>-5.3128308988337536E-2</v>
      </c>
      <c r="AQ360" s="188"/>
      <c r="AR360" s="201"/>
      <c r="AS360" s="200"/>
      <c r="AX360" s="188" t="s">
        <v>560</v>
      </c>
      <c r="AY360" s="306">
        <f>VLOOKUP(A360,PopulationsOtherdata!$G$4:$M$441,6,FALSE)</f>
        <v>53462</v>
      </c>
    </row>
    <row r="361" spans="1:51" x14ac:dyDescent="0.25">
      <c r="A361" s="188" t="s">
        <v>582</v>
      </c>
      <c r="B361" s="217"/>
      <c r="C361" s="188">
        <v>1</v>
      </c>
      <c r="D361" s="188" t="s">
        <v>583</v>
      </c>
      <c r="E361" s="534">
        <f t="shared" si="490"/>
        <v>-1.0258097004514681</v>
      </c>
      <c r="F361" s="504">
        <f t="shared" si="491"/>
        <v>-0.12136900343706643</v>
      </c>
      <c r="G361" s="217"/>
      <c r="H361" s="201">
        <f>VLOOKUP($A361,SP_1920,'2019_20'!$K$3,FALSE)</f>
        <v>7.5229081839597463</v>
      </c>
      <c r="I361" s="201">
        <f>VLOOKUP($A361,SP_1920,'2019_20'!$C$3,FALSE)</f>
        <v>7.4358809445012959</v>
      </c>
      <c r="J361" s="481">
        <f t="shared" si="492"/>
        <v>1.170368919405651E-2</v>
      </c>
      <c r="K361" s="415"/>
      <c r="L361" s="201">
        <f>VLOOKUP($A361,SP_201819,'2018_19'!$K$3,FALSE)</f>
        <v>7.4358809445012959</v>
      </c>
      <c r="M361" s="201">
        <f>VLOOKUP($A361,SP_201819,'2018_19'!$C$3,FALSE)</f>
        <v>7.8679770115559471</v>
      </c>
      <c r="N361" s="481">
        <f t="shared" si="493"/>
        <v>-5.4918318447043979E-2</v>
      </c>
      <c r="O361" s="211"/>
      <c r="P361" s="201">
        <f>VLOOKUP($A361,SP_1718,'2017_18'!$M$2,FALSE)</f>
        <v>7.8679770115559471</v>
      </c>
      <c r="Q361" s="201">
        <f>VLOOKUP($A361,SP_1718,'2017_18'!$C$2,FALSE)</f>
        <v>8.3734218288484943</v>
      </c>
      <c r="R361" s="481">
        <f t="shared" si="494"/>
        <v>-6.036299467813333E-2</v>
      </c>
      <c r="S361" s="211"/>
      <c r="T361" s="201">
        <f>VLOOKUP($D361,SP_1617,'2016_17'!$P$2,FALSE)</f>
        <v>8.3734218288484943</v>
      </c>
      <c r="U361" s="201">
        <f>VLOOKUP($D361,SP_1617,'2016_17'!$G$2,FALSE)</f>
        <v>7.8995709115111623</v>
      </c>
      <c r="V361" s="202">
        <f t="shared" si="483"/>
        <v>5.9984386828763281E-2</v>
      </c>
      <c r="W361" s="211"/>
      <c r="X361" s="201">
        <f>VLOOKUP($AX361,SP_1516,'2015_16'!$AW$1,FALSE)</f>
        <v>8.0511471161541674</v>
      </c>
      <c r="Y361" s="201">
        <f>VLOOKUP($AX361,SP_1516,'2015_16'!$Z$1,FALSE)</f>
        <v>8.2592353957953879</v>
      </c>
      <c r="Z361" s="202">
        <f t="shared" si="484"/>
        <v>-2.5194617863434909E-2</v>
      </c>
      <c r="AA361" s="201"/>
      <c r="AB361" s="201">
        <f>VLOOKUP($AX361,SP_1415,'2014_15'!$BG$1,FALSE)</f>
        <v>8.1300024413233256</v>
      </c>
      <c r="AC361" s="201">
        <f>VLOOKUP($AX361,SP_1415,'2014_15'!$AC$1,FALSE)</f>
        <v>8.133645309857414</v>
      </c>
      <c r="AD361" s="202">
        <f t="shared" si="485"/>
        <v>-4.4787649268074325E-4</v>
      </c>
      <c r="AE361" s="201"/>
      <c r="AF361" s="201">
        <f>VLOOKUP($AX361,SP_1314,'2013-14'!$AU$1,FALSE)</f>
        <v>7.7133368175682548</v>
      </c>
      <c r="AG361" s="201">
        <f>VLOOKUP($AX361,SP_1314,'2013-14'!$W$1,FALSE)</f>
        <v>7.6035832457831107</v>
      </c>
      <c r="AH361" s="202">
        <f t="shared" si="486"/>
        <v>1.4434453893302557E-2</v>
      </c>
      <c r="AI361" s="201"/>
      <c r="AJ361" s="201">
        <f>VLOOKUP($AX361,SP_1213,'2012-13'!$AF$1,FALSE)</f>
        <v>7.4941512457651118</v>
      </c>
      <c r="AK361" s="201">
        <f>VLOOKUP($AX361,SP_1213,'2012-13'!$R$1,FALSE)</f>
        <v>7.7337290543980002</v>
      </c>
      <c r="AL361" s="202">
        <f t="shared" si="487"/>
        <v>-3.0978303861918466E-2</v>
      </c>
      <c r="AM361" s="203"/>
      <c r="AN361" s="201">
        <f>VLOOKUP($AX361,SP_1112,'2011-12'!$AT$1,FALSE)</f>
        <v>8.0644641218370001</v>
      </c>
      <c r="AO361" s="201">
        <f>VLOOKUP($AX361,SP_1112,'2011-12'!$AD$1,FALSE)</f>
        <v>8.3720557097139991</v>
      </c>
      <c r="AP361" s="202">
        <f t="shared" si="488"/>
        <v>-3.6740270077288639E-2</v>
      </c>
      <c r="AQ361" s="188"/>
      <c r="AR361" s="201"/>
      <c r="AS361" s="200"/>
      <c r="AX361" s="188" t="s">
        <v>582</v>
      </c>
      <c r="AY361" s="306">
        <f>VLOOKUP(A361,PopulationsOtherdata!$G$4:$M$441,6,FALSE)</f>
        <v>52112</v>
      </c>
    </row>
    <row r="362" spans="1:51" x14ac:dyDescent="0.25">
      <c r="A362" s="188" t="s">
        <v>588</v>
      </c>
      <c r="B362" s="217"/>
      <c r="C362" s="188">
        <v>1</v>
      </c>
      <c r="D362" s="188" t="s">
        <v>589</v>
      </c>
      <c r="E362" s="534">
        <f t="shared" si="490"/>
        <v>-5.9419074057783803</v>
      </c>
      <c r="F362" s="504">
        <f t="shared" si="491"/>
        <v>-0.29311386794645428</v>
      </c>
      <c r="G362" s="217"/>
      <c r="H362" s="201">
        <f>VLOOKUP($A362,SP_1920,'2019_20'!$K$3,FALSE)</f>
        <v>14.075319647419862</v>
      </c>
      <c r="I362" s="201">
        <f>VLOOKUP($A362,SP_1920,'2019_20'!$C$3,FALSE)</f>
        <v>14.26678141867461</v>
      </c>
      <c r="J362" s="481">
        <f t="shared" si="492"/>
        <v>-1.3420109668473068E-2</v>
      </c>
      <c r="K362" s="415"/>
      <c r="L362" s="201">
        <f>VLOOKUP($A362,SP_201819,'2018_19'!$K$3,FALSE)</f>
        <v>14.26678141867461</v>
      </c>
      <c r="M362" s="201">
        <f>VLOOKUP($A362,SP_201819,'2018_19'!$C$3,FALSE)</f>
        <v>14.665436810038422</v>
      </c>
      <c r="N362" s="481">
        <f t="shared" si="493"/>
        <v>-2.7183328838247367E-2</v>
      </c>
      <c r="O362" s="211"/>
      <c r="P362" s="201">
        <f>VLOOKUP($A362,SP_1718,'2017_18'!$M$2,FALSE)</f>
        <v>14.665436810038422</v>
      </c>
      <c r="Q362" s="201">
        <f>VLOOKUP($A362,SP_1718,'2017_18'!$C$2,FALSE)</f>
        <v>15.360606306923762</v>
      </c>
      <c r="R362" s="481">
        <f t="shared" si="494"/>
        <v>-4.5256644366439724E-2</v>
      </c>
      <c r="S362" s="211"/>
      <c r="T362" s="201">
        <f>VLOOKUP($D362,SP_1617,'2016_17'!$P$2,FALSE)</f>
        <v>15.360606306923762</v>
      </c>
      <c r="U362" s="201">
        <f>VLOOKUP($D362,SP_1617,'2016_17'!$G$2,FALSE)</f>
        <v>15.76411054105907</v>
      </c>
      <c r="V362" s="202">
        <f t="shared" si="483"/>
        <v>-2.5596384463579147E-2</v>
      </c>
      <c r="W362" s="211"/>
      <c r="X362" s="201">
        <f>VLOOKUP($AX362,SP_1516,'2015_16'!$AW$1,FALSE)</f>
        <v>16.484078946684999</v>
      </c>
      <c r="Y362" s="201">
        <f>VLOOKUP($AX362,SP_1516,'2015_16'!$Z$1,FALSE)</f>
        <v>17.611195455860042</v>
      </c>
      <c r="Z362" s="202">
        <f t="shared" si="484"/>
        <v>-6.3999999999999946E-2</v>
      </c>
      <c r="AA362" s="201"/>
      <c r="AB362" s="201">
        <f>VLOOKUP($AX362,SP_1415,'2014_15'!$BG$1,FALSE)</f>
        <v>17.557963863196875</v>
      </c>
      <c r="AC362" s="201">
        <f>VLOOKUP($AX362,SP_1415,'2014_15'!$AC$1,FALSE)</f>
        <v>18.530044568314523</v>
      </c>
      <c r="AD362" s="202">
        <f t="shared" si="485"/>
        <v>-5.2459706803936079E-2</v>
      </c>
      <c r="AE362" s="201"/>
      <c r="AF362" s="201">
        <f>VLOOKUP($AX362,SP_1314,'2013-14'!$AU$1,FALSE)</f>
        <v>17.416035183464516</v>
      </c>
      <c r="AG362" s="201">
        <f>VLOOKUP($AX362,SP_1314,'2013-14'!$W$1,FALSE)</f>
        <v>17.635641102306892</v>
      </c>
      <c r="AH362" s="202">
        <f t="shared" si="486"/>
        <v>-1.245239215112226E-2</v>
      </c>
      <c r="AI362" s="201"/>
      <c r="AJ362" s="201">
        <f>VLOOKUP($AX362,SP_1213,'2012-13'!$AF$1,FALSE)</f>
        <v>17.375060102309888</v>
      </c>
      <c r="AK362" s="201">
        <f>VLOOKUP($AX362,SP_1213,'2012-13'!$R$1,FALSE)</f>
        <v>17.966744020507996</v>
      </c>
      <c r="AL362" s="202">
        <f t="shared" si="487"/>
        <v>-3.2932172770020807E-2</v>
      </c>
      <c r="AM362" s="203"/>
      <c r="AN362" s="201">
        <f>VLOOKUP($AX362,SP_1112,'2011-12'!$AT$1,FALSE)</f>
        <v>19.218251975264</v>
      </c>
      <c r="AO362" s="201">
        <f>VLOOKUP($AX362,SP_1112,'2011-12'!$AD$1,FALSE)</f>
        <v>20.560881436069998</v>
      </c>
      <c r="AP362" s="202">
        <f t="shared" si="488"/>
        <v>-6.5300189827981803E-2</v>
      </c>
      <c r="AQ362" s="188"/>
      <c r="AR362" s="201"/>
      <c r="AS362" s="200"/>
      <c r="AX362" s="188" t="s">
        <v>588</v>
      </c>
      <c r="AY362" s="306">
        <f>VLOOKUP(A362,PopulationsOtherdata!$G$4:$M$441,6,FALSE)</f>
        <v>108942</v>
      </c>
    </row>
    <row r="363" spans="1:51" x14ac:dyDescent="0.25">
      <c r="A363" s="188" t="s">
        <v>594</v>
      </c>
      <c r="B363" s="217"/>
      <c r="C363" s="188">
        <v>1</v>
      </c>
      <c r="D363" s="188" t="s">
        <v>595</v>
      </c>
      <c r="E363" s="534">
        <f t="shared" si="490"/>
        <v>-1.849716673473031</v>
      </c>
      <c r="F363" s="504">
        <f t="shared" si="491"/>
        <v>-0.15905321777365175</v>
      </c>
      <c r="G363" s="217"/>
      <c r="H363" s="201">
        <f>VLOOKUP($A363,SP_1920,'2019_20'!$K$3,FALSE)</f>
        <v>9.7972343581415693</v>
      </c>
      <c r="I363" s="201">
        <f>VLOOKUP($A363,SP_1920,'2019_20'!$C$3,FALSE)</f>
        <v>9.7998343284982958</v>
      </c>
      <c r="J363" s="481">
        <f t="shared" si="492"/>
        <v>-2.6530758271758881E-4</v>
      </c>
      <c r="K363" s="415"/>
      <c r="L363" s="201">
        <f>VLOOKUP($A363,SP_201819,'2018_19'!$K$3,FALSE)</f>
        <v>9.7998343284982958</v>
      </c>
      <c r="M363" s="201">
        <f>VLOOKUP($A363,SP_201819,'2018_19'!$C$3,FALSE)</f>
        <v>10.257120951104643</v>
      </c>
      <c r="N363" s="481">
        <f t="shared" si="493"/>
        <v>-4.4582356470808659E-2</v>
      </c>
      <c r="O363" s="211"/>
      <c r="P363" s="201">
        <f>VLOOKUP($A363,SP_1718,'2017_18'!$M$2,FALSE)</f>
        <v>10.257120951104643</v>
      </c>
      <c r="Q363" s="201">
        <f>VLOOKUP($A363,SP_1718,'2017_18'!$C$2,FALSE)</f>
        <v>10.95108779579609</v>
      </c>
      <c r="R363" s="481">
        <f t="shared" si="494"/>
        <v>-6.3369672276561206E-2</v>
      </c>
      <c r="S363" s="211"/>
      <c r="T363" s="201">
        <f>VLOOKUP($D363,SP_1617,'2016_17'!$P$2,FALSE)</f>
        <v>10.95108779579609</v>
      </c>
      <c r="U363" s="201">
        <f>VLOOKUP($D363,SP_1617,'2016_17'!$G$2,FALSE)</f>
        <v>10.842336419482461</v>
      </c>
      <c r="V363" s="202">
        <f t="shared" si="483"/>
        <v>1.0030252899938974E-2</v>
      </c>
      <c r="W363" s="211"/>
      <c r="X363" s="201">
        <f>VLOOKUP($AX363,SP_1516,'2015_16'!$AW$1,FALSE)</f>
        <v>10.933987511425762</v>
      </c>
      <c r="Y363" s="201">
        <f>VLOOKUP($AX363,SP_1516,'2015_16'!$Z$1,FALSE)</f>
        <v>11.327439392275636</v>
      </c>
      <c r="Z363" s="202">
        <f t="shared" si="484"/>
        <v>-3.473440618169843E-2</v>
      </c>
      <c r="AA363" s="201"/>
      <c r="AB363" s="201">
        <f>VLOOKUP($AX363,SP_1415,'2014_15'!$BG$1,FALSE)</f>
        <v>11.276290681626703</v>
      </c>
      <c r="AC363" s="201">
        <f>VLOOKUP($AX363,SP_1415,'2014_15'!$AC$1,FALSE)</f>
        <v>11.389560805745969</v>
      </c>
      <c r="AD363" s="202">
        <f t="shared" si="485"/>
        <v>-9.9450826990731267E-3</v>
      </c>
      <c r="AE363" s="201"/>
      <c r="AF363" s="201">
        <f>VLOOKUP($AX363,SP_1314,'2013-14'!$AU$1,FALSE)</f>
        <v>10.894387160799997</v>
      </c>
      <c r="AG363" s="201">
        <f>VLOOKUP($AX363,SP_1314,'2013-14'!$W$1,FALSE)</f>
        <v>10.741236715083</v>
      </c>
      <c r="AH363" s="202">
        <f t="shared" si="486"/>
        <v>1.4258176202554207E-2</v>
      </c>
      <c r="AI363" s="201"/>
      <c r="AJ363" s="201">
        <f>VLOOKUP($AX363,SP_1213,'2012-13'!$AF$1,FALSE)</f>
        <v>10.504375715079</v>
      </c>
      <c r="AK363" s="201">
        <f>VLOOKUP($AX363,SP_1213,'2012-13'!$R$1,FALSE)</f>
        <v>10.612715544614</v>
      </c>
      <c r="AL363" s="202">
        <f t="shared" si="487"/>
        <v>-1.0208492734923302E-2</v>
      </c>
      <c r="AM363" s="203"/>
      <c r="AN363" s="201">
        <f>VLOOKUP($AX363,SP_1112,'2011-12'!$AT$1,FALSE)</f>
        <v>11.095903842259002</v>
      </c>
      <c r="AO363" s="201">
        <f>VLOOKUP($AX363,SP_1112,'2011-12'!$AD$1,FALSE)</f>
        <v>11.438607065604</v>
      </c>
      <c r="AP363" s="202">
        <f t="shared" si="488"/>
        <v>-2.9960223424013721E-2</v>
      </c>
      <c r="AQ363" s="188"/>
      <c r="AR363" s="201"/>
      <c r="AS363" s="200"/>
      <c r="AX363" s="188" t="s">
        <v>594</v>
      </c>
      <c r="AY363" s="306">
        <f>VLOOKUP(A363,PopulationsOtherdata!$G$4:$M$441,6,FALSE)</f>
        <v>85430</v>
      </c>
    </row>
    <row r="364" spans="1:51" x14ac:dyDescent="0.25">
      <c r="A364" s="188"/>
      <c r="B364" s="217"/>
      <c r="C364" s="188"/>
      <c r="D364" s="188"/>
      <c r="E364" s="315"/>
      <c r="F364" s="214"/>
      <c r="G364" s="217"/>
      <c r="H364" s="201"/>
      <c r="I364" s="201"/>
      <c r="J364" s="481"/>
      <c r="K364" s="214"/>
      <c r="L364" s="201"/>
      <c r="M364" s="201"/>
      <c r="N364" s="481"/>
      <c r="O364" s="211"/>
      <c r="P364" s="201"/>
      <c r="Q364" s="201"/>
      <c r="R364" s="481"/>
      <c r="S364" s="211"/>
      <c r="T364" s="201"/>
      <c r="U364" s="201"/>
      <c r="V364" s="202"/>
      <c r="W364" s="211"/>
      <c r="X364" s="201"/>
      <c r="Y364" s="201"/>
      <c r="Z364" s="202"/>
      <c r="AA364" s="201"/>
      <c r="AB364" s="201"/>
      <c r="AC364" s="201"/>
      <c r="AD364" s="202"/>
      <c r="AE364" s="201"/>
      <c r="AF364" s="201"/>
      <c r="AG364" s="201"/>
      <c r="AH364" s="202"/>
      <c r="AI364" s="201"/>
      <c r="AJ364" s="201"/>
      <c r="AK364" s="201"/>
      <c r="AL364" s="202"/>
      <c r="AM364" s="203"/>
      <c r="AN364" s="201"/>
      <c r="AO364" s="201"/>
      <c r="AP364" s="202"/>
      <c r="AQ364" s="188"/>
      <c r="AR364" s="201"/>
      <c r="AS364" s="200"/>
      <c r="AX364" s="188"/>
      <c r="AY364" s="188"/>
    </row>
    <row r="365" spans="1:51" x14ac:dyDescent="0.25">
      <c r="A365" s="188"/>
      <c r="B365" s="217">
        <v>1</v>
      </c>
      <c r="C365" s="188"/>
      <c r="D365" s="188" t="s">
        <v>973</v>
      </c>
      <c r="E365" s="315"/>
      <c r="F365" s="214"/>
      <c r="G365" s="217"/>
      <c r="H365" s="201"/>
      <c r="I365" s="201"/>
      <c r="J365" s="481"/>
      <c r="K365" s="214"/>
      <c r="L365" s="201"/>
      <c r="M365" s="201"/>
      <c r="N365" s="481"/>
      <c r="O365" s="211"/>
      <c r="P365" s="201"/>
      <c r="Q365" s="201"/>
      <c r="R365" s="481"/>
      <c r="S365" s="211"/>
      <c r="T365" s="201"/>
      <c r="U365" s="201"/>
      <c r="V365" s="202"/>
      <c r="W365" s="211"/>
      <c r="X365" s="201"/>
      <c r="Y365" s="201"/>
      <c r="Z365" s="202"/>
      <c r="AA365" s="201"/>
      <c r="AB365" s="201"/>
      <c r="AC365" s="201"/>
      <c r="AD365" s="202"/>
      <c r="AE365" s="201"/>
      <c r="AF365" s="201"/>
      <c r="AG365" s="201"/>
      <c r="AH365" s="202"/>
      <c r="AI365" s="201"/>
      <c r="AJ365" s="201"/>
      <c r="AK365" s="201"/>
      <c r="AL365" s="202"/>
      <c r="AM365" s="203"/>
      <c r="AN365" s="201"/>
      <c r="AO365" s="201"/>
      <c r="AP365" s="202"/>
      <c r="AQ365" s="188"/>
      <c r="AR365" s="201"/>
      <c r="AS365" s="200"/>
      <c r="AX365" s="188"/>
      <c r="AY365" s="306">
        <f t="shared" ref="AY365" si="495">+AY185</f>
        <v>710407</v>
      </c>
    </row>
    <row r="366" spans="1:51" x14ac:dyDescent="0.25">
      <c r="A366" s="188" t="s">
        <v>198</v>
      </c>
      <c r="B366" s="217"/>
      <c r="C366" s="188">
        <v>1</v>
      </c>
      <c r="D366" s="188" t="s">
        <v>199</v>
      </c>
      <c r="E366" s="534">
        <f t="shared" ref="E366:E372" si="496">+AN366-AO366+AJ366-AK366+AF366-AG366+AB366-AC366+X366-Y366+T366-U366+P366-Q366+L366-M366+H366-I366</f>
        <v>-1.3282316358556931</v>
      </c>
      <c r="F366" s="504">
        <f t="shared" ref="F366:F372" si="497">((100*(1+AP366)*(1+AL366)*(1+AH366)*(1+AD366)*(1+Z366)*(1+V366)*(1+R366)*(1+N366)*(1+J366)-100)/100)</f>
        <v>-0.14145667586967947</v>
      </c>
      <c r="G366" s="217"/>
      <c r="H366" s="201">
        <f>VLOOKUP($A366,SP_1920,'2019_20'!$K$3,FALSE)</f>
        <v>7.8852756631929983</v>
      </c>
      <c r="I366" s="201">
        <f>VLOOKUP($A366,SP_1920,'2019_20'!$C$3,FALSE)</f>
        <v>7.9503527964116651</v>
      </c>
      <c r="J366" s="481">
        <f t="shared" ref="J366:J372" si="498">+H366/I366-1</f>
        <v>-8.1854396760907555E-3</v>
      </c>
      <c r="K366" s="415"/>
      <c r="L366" s="201">
        <f>VLOOKUP($A366,SP_201819,'2018_19'!$K$3,FALSE)</f>
        <v>7.9503527964116651</v>
      </c>
      <c r="M366" s="201">
        <f>VLOOKUP($A366,SP_201819,'2018_19'!$C$3,FALSE)</f>
        <v>8.5180117154905339</v>
      </c>
      <c r="N366" s="481">
        <f t="shared" ref="N366:N372" si="499">+L366/M366-1</f>
        <v>-6.6642185763438833E-2</v>
      </c>
      <c r="O366" s="211"/>
      <c r="P366" s="201">
        <f>VLOOKUP($A366,SP_1718,'2017_18'!$M$2,FALSE)</f>
        <v>8.5180117154905339</v>
      </c>
      <c r="Q366" s="201">
        <f>VLOOKUP($A366,SP_1718,'2017_18'!$C$2,FALSE)</f>
        <v>9.3294905520924054</v>
      </c>
      <c r="R366" s="481">
        <f t="shared" ref="R366:R372" si="500">+P366/Q366-1</f>
        <v>-8.6979973029703506E-2</v>
      </c>
      <c r="S366" s="211"/>
      <c r="T366" s="201">
        <f>VLOOKUP($D366,SP_1617,'2016_17'!$P$2,FALSE)</f>
        <v>9.3294905520924054</v>
      </c>
      <c r="U366" s="201">
        <f>VLOOKUP($D366,SP_1617,'2016_17'!$G$2,FALSE)</f>
        <v>9.1815267255903912</v>
      </c>
      <c r="V366" s="202">
        <f t="shared" si="483"/>
        <v>1.6115383740006539E-2</v>
      </c>
      <c r="W366" s="211"/>
      <c r="X366" s="201">
        <f>VLOOKUP($AX366,SP_1516,'2015_16'!$AW$1,FALSE)</f>
        <v>9.6361491282837317</v>
      </c>
      <c r="Y366" s="201">
        <f>VLOOKUP($AX366,SP_1516,'2015_16'!$Z$1,FALSE)</f>
        <v>9.791066025259223</v>
      </c>
      <c r="Z366" s="202">
        <f t="shared" si="484"/>
        <v>-1.5822270687975482E-2</v>
      </c>
      <c r="AA366" s="201"/>
      <c r="AB366" s="201">
        <f>VLOOKUP($AX366,SP_1415,'2014_15'!$BG$1,FALSE)</f>
        <v>9.7647446987714694</v>
      </c>
      <c r="AC366" s="201">
        <f>VLOOKUP($AX366,SP_1415,'2014_15'!$AC$1,FALSE)</f>
        <v>9.7394314918682792</v>
      </c>
      <c r="AD366" s="202">
        <f t="shared" si="485"/>
        <v>2.5990435811704682E-3</v>
      </c>
      <c r="AE366" s="201"/>
      <c r="AF366" s="201">
        <f>VLOOKUP($AX366,SP_1314,'2013-14'!$AU$1,FALSE)</f>
        <v>9.1454787106780042</v>
      </c>
      <c r="AG366" s="201">
        <f>VLOOKUP($AX366,SP_1314,'2013-14'!$W$1,FALSE)</f>
        <v>8.7564997445142243</v>
      </c>
      <c r="AH366" s="202">
        <f t="shared" si="486"/>
        <v>4.4421741279381477E-2</v>
      </c>
      <c r="AI366" s="201"/>
      <c r="AJ366" s="201">
        <f>VLOOKUP($AX366,SP_1213,'2012-13'!$AF$1,FALSE)</f>
        <v>8.5160897445152219</v>
      </c>
      <c r="AK366" s="201">
        <f>VLOOKUP($AX366,SP_1213,'2012-13'!$R$1,FALSE)</f>
        <v>8.3935067730044164</v>
      </c>
      <c r="AL366" s="202">
        <f t="shared" si="487"/>
        <v>1.4604500219748795E-2</v>
      </c>
      <c r="AM366" s="203"/>
      <c r="AN366" s="201">
        <f>VLOOKUP($AX366,SP_1112,'2011-12'!$AT$1,FALSE)</f>
        <v>9.007354600082417</v>
      </c>
      <c r="AO366" s="201">
        <f>VLOOKUP($AX366,SP_1112,'2011-12'!$AD$1,FALSE)</f>
        <v>9.4212934211430017</v>
      </c>
      <c r="AP366" s="202">
        <f t="shared" si="488"/>
        <v>-4.3936517265414365E-2</v>
      </c>
      <c r="AQ366" s="188"/>
      <c r="AR366" s="201"/>
      <c r="AS366" s="200"/>
      <c r="AX366" s="188" t="s">
        <v>198</v>
      </c>
      <c r="AY366" s="306">
        <f>VLOOKUP(A366,PopulationsOtherdata!$G$4:$M$441,6,FALSE)</f>
        <v>63641</v>
      </c>
    </row>
    <row r="367" spans="1:51" x14ac:dyDescent="0.25">
      <c r="A367" s="188" t="s">
        <v>220</v>
      </c>
      <c r="B367" s="217"/>
      <c r="C367" s="188">
        <v>1</v>
      </c>
      <c r="D367" s="188" t="s">
        <v>221</v>
      </c>
      <c r="E367" s="534">
        <f t="shared" si="496"/>
        <v>-1.7348430387363347</v>
      </c>
      <c r="F367" s="504">
        <f t="shared" si="497"/>
        <v>-0.17012040008845575</v>
      </c>
      <c r="G367" s="217"/>
      <c r="H367" s="201">
        <f>VLOOKUP($A367,SP_1920,'2019_20'!$K$3,FALSE)</f>
        <v>8.6300640905159955</v>
      </c>
      <c r="I367" s="201">
        <f>VLOOKUP($A367,SP_1920,'2019_20'!$C$3,FALSE)</f>
        <v>8.6500963811961196</v>
      </c>
      <c r="J367" s="481">
        <f t="shared" si="498"/>
        <v>-2.3158459509966534E-3</v>
      </c>
      <c r="K367" s="415"/>
      <c r="L367" s="201">
        <f>VLOOKUP($A367,SP_201819,'2018_19'!$K$3,FALSE)</f>
        <v>8.6500963811961196</v>
      </c>
      <c r="M367" s="201">
        <f>VLOOKUP($A367,SP_201819,'2018_19'!$C$3,FALSE)</f>
        <v>9.172093909327339</v>
      </c>
      <c r="N367" s="481">
        <f t="shared" si="499"/>
        <v>-5.6911489709060459E-2</v>
      </c>
      <c r="O367" s="211"/>
      <c r="P367" s="201">
        <f>VLOOKUP($A367,SP_1718,'2017_18'!$M$2,FALSE)</f>
        <v>9.172093909327339</v>
      </c>
      <c r="Q367" s="201">
        <f>VLOOKUP($A367,SP_1718,'2017_18'!$C$2,FALSE)</f>
        <v>8.9545033476224827</v>
      </c>
      <c r="R367" s="481">
        <f t="shared" si="500"/>
        <v>2.4299567855165183E-2</v>
      </c>
      <c r="S367" s="211"/>
      <c r="T367" s="201">
        <f>VLOOKUP($D367,SP_1617,'2016_17'!$P$2,FALSE)</f>
        <v>8.9545033476224827</v>
      </c>
      <c r="U367" s="201">
        <f>VLOOKUP($D367,SP_1617,'2016_17'!$G$2,FALSE)</f>
        <v>8.622801080168637</v>
      </c>
      <c r="V367" s="202">
        <f t="shared" si="483"/>
        <v>3.8468041228124639E-2</v>
      </c>
      <c r="W367" s="211"/>
      <c r="X367" s="201">
        <f>VLOOKUP($AX367,SP_1516,'2015_16'!$AW$1,FALSE)</f>
        <v>8.6851051592571213</v>
      </c>
      <c r="Y367" s="201">
        <f>VLOOKUP($AX367,SP_1516,'2015_16'!$Z$1,FALSE)</f>
        <v>8.8512162779378123</v>
      </c>
      <c r="Z367" s="202">
        <f t="shared" si="484"/>
        <v>-1.8767038728308205E-2</v>
      </c>
      <c r="AA367" s="201"/>
      <c r="AB367" s="201">
        <f>VLOOKUP($AX367,SP_1415,'2014_15'!$BG$1,FALSE)</f>
        <v>8.7832709952435479</v>
      </c>
      <c r="AC367" s="201">
        <f>VLOOKUP($AX367,SP_1415,'2014_15'!$AC$1,FALSE)</f>
        <v>9.2525637610586937</v>
      </c>
      <c r="AD367" s="202">
        <f t="shared" si="485"/>
        <v>-5.0720295253760983E-2</v>
      </c>
      <c r="AE367" s="201"/>
      <c r="AF367" s="201">
        <f>VLOOKUP($AX367,SP_1314,'2013-14'!$AU$1,FALSE)</f>
        <v>8.7995040856761406</v>
      </c>
      <c r="AG367" s="201">
        <f>VLOOKUP($AX367,SP_1314,'2013-14'!$W$1,FALSE)</f>
        <v>8.9449590163662194</v>
      </c>
      <c r="AH367" s="202">
        <f t="shared" si="486"/>
        <v>-1.6261106442628237E-2</v>
      </c>
      <c r="AI367" s="201"/>
      <c r="AJ367" s="201">
        <f>VLOOKUP($AX367,SP_1213,'2012-13'!$AF$1,FALSE)</f>
        <v>8.89597601635122</v>
      </c>
      <c r="AK367" s="201">
        <f>VLOOKUP($AX367,SP_1213,'2012-13'!$R$1,FALSE)</f>
        <v>9.2841084192809991</v>
      </c>
      <c r="AL367" s="202">
        <f t="shared" si="487"/>
        <v>-4.1806104086819507E-2</v>
      </c>
      <c r="AM367" s="203"/>
      <c r="AN367" s="201">
        <f>VLOOKUP($AX367,SP_1112,'2011-12'!$AT$1,FALSE)</f>
        <v>9.7322434434549994</v>
      </c>
      <c r="AO367" s="201">
        <f>VLOOKUP($AX367,SP_1112,'2011-12'!$AD$1,FALSE)</f>
        <v>10.305358274422998</v>
      </c>
      <c r="AP367" s="202">
        <f t="shared" si="488"/>
        <v>-5.5613285410020086E-2</v>
      </c>
      <c r="AQ367" s="188"/>
      <c r="AR367" s="201"/>
      <c r="AS367" s="200"/>
      <c r="AX367" s="188" t="s">
        <v>220</v>
      </c>
      <c r="AY367" s="306">
        <f>VLOOKUP(A367,PopulationsOtherdata!$G$4:$M$441,6,FALSE)</f>
        <v>79175</v>
      </c>
    </row>
    <row r="368" spans="1:51" x14ac:dyDescent="0.25">
      <c r="A368" s="188" t="s">
        <v>262</v>
      </c>
      <c r="B368" s="217"/>
      <c r="C368" s="188">
        <v>1</v>
      </c>
      <c r="D368" s="188" t="s">
        <v>263</v>
      </c>
      <c r="E368" s="534">
        <f t="shared" si="496"/>
        <v>-1.7700863443678649</v>
      </c>
      <c r="F368" s="504">
        <f t="shared" si="497"/>
        <v>-0.16728246641806535</v>
      </c>
      <c r="G368" s="217"/>
      <c r="H368" s="201">
        <f>VLOOKUP($A368,SP_1920,'2019_20'!$K$3,FALSE)</f>
        <v>8.7940341635972317</v>
      </c>
      <c r="I368" s="201">
        <f>VLOOKUP($A368,SP_1920,'2019_20'!$C$3,FALSE)</f>
        <v>8.8414824082376793</v>
      </c>
      <c r="J368" s="481">
        <f t="shared" si="498"/>
        <v>-5.3665485548259895E-3</v>
      </c>
      <c r="K368" s="415"/>
      <c r="L368" s="201">
        <f>VLOOKUP($A368,SP_201819,'2018_19'!$K$3,FALSE)</f>
        <v>8.8414824082376793</v>
      </c>
      <c r="M368" s="201">
        <f>VLOOKUP($A368,SP_201819,'2018_19'!$C$3,FALSE)</f>
        <v>9.3530216696296531</v>
      </c>
      <c r="N368" s="481">
        <f t="shared" si="499"/>
        <v>-5.4692406311107056E-2</v>
      </c>
      <c r="O368" s="211"/>
      <c r="P368" s="201">
        <f>VLOOKUP($A368,SP_1718,'2017_18'!$M$2,FALSE)</f>
        <v>9.3530216696296531</v>
      </c>
      <c r="Q368" s="201">
        <f>VLOOKUP($A368,SP_1718,'2017_18'!$C$2,FALSE)</f>
        <v>9.9089002687572432</v>
      </c>
      <c r="R368" s="481">
        <f t="shared" si="500"/>
        <v>-5.6098919562272198E-2</v>
      </c>
      <c r="S368" s="211"/>
      <c r="T368" s="201">
        <f>VLOOKUP($D368,SP_1617,'2016_17'!$P$2,FALSE)</f>
        <v>9.9089002687572432</v>
      </c>
      <c r="U368" s="201">
        <f>VLOOKUP($D368,SP_1617,'2016_17'!$G$2,FALSE)</f>
        <v>9.5964303444055599</v>
      </c>
      <c r="V368" s="202">
        <f t="shared" si="483"/>
        <v>3.2561057928570669E-2</v>
      </c>
      <c r="W368" s="211"/>
      <c r="X368" s="201">
        <f>VLOOKUP($AX368,SP_1516,'2015_16'!$AW$1,FALSE)</f>
        <v>9.667236288591722</v>
      </c>
      <c r="Y368" s="201">
        <f>VLOOKUP($AX368,SP_1516,'2015_16'!$Z$1,FALSE)</f>
        <v>9.9396068363923842</v>
      </c>
      <c r="Z368" s="202">
        <f t="shared" si="484"/>
        <v>-2.7402547433105551E-2</v>
      </c>
      <c r="AA368" s="201"/>
      <c r="AB368" s="201">
        <f>VLOOKUP($AX368,SP_1415,'2014_15'!$BG$1,FALSE)</f>
        <v>9.9689903713595118</v>
      </c>
      <c r="AC368" s="201">
        <f>VLOOKUP($AX368,SP_1415,'2014_15'!$AC$1,FALSE)</f>
        <v>10.342211718405053</v>
      </c>
      <c r="AD368" s="202">
        <f t="shared" si="485"/>
        <v>-3.6087188814879378E-2</v>
      </c>
      <c r="AE368" s="201"/>
      <c r="AF368" s="201">
        <f>VLOOKUP($AX368,SP_1314,'2013-14'!$AU$1,FALSE)</f>
        <v>9.7983221354566687</v>
      </c>
      <c r="AG368" s="201">
        <f>VLOOKUP($AX368,SP_1314,'2013-14'!$W$1,FALSE)</f>
        <v>9.6882329178034468</v>
      </c>
      <c r="AH368" s="202">
        <f t="shared" si="486"/>
        <v>1.1363188580129746E-2</v>
      </c>
      <c r="AI368" s="201"/>
      <c r="AJ368" s="201">
        <f>VLOOKUP($AX368,SP_1213,'2012-13'!$AF$1,FALSE)</f>
        <v>9.4740309177944457</v>
      </c>
      <c r="AK368" s="201">
        <f>VLOOKUP($AX368,SP_1213,'2012-13'!$R$1,FALSE)</f>
        <v>9.5323769024209994</v>
      </c>
      <c r="AL368" s="202">
        <f t="shared" si="487"/>
        <v>-6.1208222486183184E-3</v>
      </c>
      <c r="AM368" s="203"/>
      <c r="AN368" s="201">
        <f>VLOOKUP($AX368,SP_1112,'2011-12'!$AT$1,FALSE)</f>
        <v>10.094975935688</v>
      </c>
      <c r="AO368" s="201">
        <f>VLOOKUP($AX368,SP_1112,'2011-12'!$AD$1,FALSE)</f>
        <v>10.468817437428001</v>
      </c>
      <c r="AP368" s="202">
        <f t="shared" si="488"/>
        <v>-3.5710002965898213E-2</v>
      </c>
      <c r="AQ368" s="188"/>
      <c r="AR368" s="201"/>
      <c r="AS368" s="200"/>
      <c r="AX368" s="188" t="s">
        <v>262</v>
      </c>
      <c r="AY368" s="306">
        <f>VLOOKUP(A368,PopulationsOtherdata!$G$4:$M$441,6,FALSE)</f>
        <v>88230</v>
      </c>
    </row>
    <row r="369" spans="1:51" x14ac:dyDescent="0.25">
      <c r="A369" s="188" t="s">
        <v>394</v>
      </c>
      <c r="B369" s="217"/>
      <c r="C369" s="188">
        <v>1</v>
      </c>
      <c r="D369" s="188" t="s">
        <v>395</v>
      </c>
      <c r="E369" s="534">
        <f t="shared" si="496"/>
        <v>-2.3728760612351358</v>
      </c>
      <c r="F369" s="504">
        <f t="shared" si="497"/>
        <v>-0.17421246503771001</v>
      </c>
      <c r="G369" s="217"/>
      <c r="H369" s="201">
        <f>VLOOKUP($A369,SP_1920,'2019_20'!$K$3,FALSE)</f>
        <v>11.214307292287023</v>
      </c>
      <c r="I369" s="201">
        <f>VLOOKUP($A369,SP_1920,'2019_20'!$C$3,FALSE)</f>
        <v>11.267110717742906</v>
      </c>
      <c r="J369" s="481">
        <f t="shared" si="498"/>
        <v>-4.6865098585328058E-3</v>
      </c>
      <c r="K369" s="415"/>
      <c r="L369" s="201">
        <f>VLOOKUP($A369,SP_201819,'2018_19'!$K$3,FALSE)</f>
        <v>11.267110717742906</v>
      </c>
      <c r="M369" s="201">
        <f>VLOOKUP($A369,SP_201819,'2018_19'!$C$3,FALSE)</f>
        <v>11.823396332115648</v>
      </c>
      <c r="N369" s="481">
        <f t="shared" si="499"/>
        <v>-4.7049561627373948E-2</v>
      </c>
      <c r="O369" s="211"/>
      <c r="P369" s="201">
        <f>VLOOKUP($A369,SP_1718,'2017_18'!$M$2,FALSE)</f>
        <v>11.823396332115648</v>
      </c>
      <c r="Q369" s="201">
        <f>VLOOKUP($A369,SP_1718,'2017_18'!$C$2,FALSE)</f>
        <v>12.397121756329859</v>
      </c>
      <c r="R369" s="481">
        <f t="shared" si="500"/>
        <v>-4.6278921469918854E-2</v>
      </c>
      <c r="S369" s="211"/>
      <c r="T369" s="201">
        <f>VLOOKUP($D369,SP_1617,'2016_17'!$P$2,FALSE)</f>
        <v>12.397121756329859</v>
      </c>
      <c r="U369" s="201">
        <f>VLOOKUP($D369,SP_1617,'2016_17'!$G$2,FALSE)</f>
        <v>12.393885898154496</v>
      </c>
      <c r="V369" s="202">
        <f t="shared" si="483"/>
        <v>2.6108503837729558E-4</v>
      </c>
      <c r="W369" s="211"/>
      <c r="X369" s="201">
        <f>VLOOKUP($AX369,SP_1516,'2015_16'!$AW$1,FALSE)</f>
        <v>12.798401824186083</v>
      </c>
      <c r="Y369" s="201">
        <f>VLOOKUP($AX369,SP_1516,'2015_16'!$Z$1,FALSE)</f>
        <v>13.000818562096033</v>
      </c>
      <c r="Z369" s="202">
        <f t="shared" si="484"/>
        <v>-1.5569537944333467E-2</v>
      </c>
      <c r="AA369" s="201"/>
      <c r="AB369" s="201">
        <f>VLOOKUP($AX369,SP_1415,'2014_15'!$BG$1,FALSE)</f>
        <v>12.930867214532059</v>
      </c>
      <c r="AC369" s="201">
        <f>VLOOKUP($AX369,SP_1415,'2014_15'!$AC$1,FALSE)</f>
        <v>13.25445594683557</v>
      </c>
      <c r="AD369" s="202">
        <f t="shared" si="485"/>
        <v>-2.4413580881889496E-2</v>
      </c>
      <c r="AE369" s="201"/>
      <c r="AF369" s="201">
        <f>VLOOKUP($AX369,SP_1314,'2013-14'!$AU$1,FALSE)</f>
        <v>12.483631311994795</v>
      </c>
      <c r="AG369" s="201">
        <f>VLOOKUP($AX369,SP_1314,'2013-14'!$W$1,FALSE)</f>
        <v>12.520790220176888</v>
      </c>
      <c r="AH369" s="202">
        <f t="shared" si="486"/>
        <v>-2.9677765962576874E-3</v>
      </c>
      <c r="AI369" s="201"/>
      <c r="AJ369" s="201">
        <f>VLOOKUP($AX369,SP_1213,'2012-13'!$AF$1,FALSE)</f>
        <v>12.253805220158888</v>
      </c>
      <c r="AK369" s="201">
        <f>VLOOKUP($AX369,SP_1213,'2012-13'!$R$1,FALSE)</f>
        <v>12.360577203599998</v>
      </c>
      <c r="AL369" s="202">
        <f t="shared" si="487"/>
        <v>-8.6381065934374446E-3</v>
      </c>
      <c r="AM369" s="203"/>
      <c r="AN369" s="201">
        <f>VLOOKUP($AX369,SP_1112,'2011-12'!$AT$1,FALSE)</f>
        <v>13.040693394678</v>
      </c>
      <c r="AO369" s="201">
        <f>VLOOKUP($AX369,SP_1112,'2011-12'!$AD$1,FALSE)</f>
        <v>13.564054488208999</v>
      </c>
      <c r="AP369" s="202">
        <f t="shared" si="488"/>
        <v>-3.8584413973413945E-2</v>
      </c>
      <c r="AQ369" s="188"/>
      <c r="AR369" s="201"/>
      <c r="AS369" s="200"/>
      <c r="AX369" s="188" t="s">
        <v>394</v>
      </c>
      <c r="AY369" s="306">
        <f>VLOOKUP(A369,PopulationsOtherdata!$G$4:$M$441,6,FALSE)</f>
        <v>96212</v>
      </c>
    </row>
    <row r="370" spans="1:51" x14ac:dyDescent="0.25">
      <c r="A370" s="188" t="s">
        <v>508</v>
      </c>
      <c r="B370" s="217"/>
      <c r="C370" s="188">
        <v>1</v>
      </c>
      <c r="D370" s="188" t="s">
        <v>509</v>
      </c>
      <c r="E370" s="534">
        <f t="shared" si="496"/>
        <v>-6.4694163970255083</v>
      </c>
      <c r="F370" s="504">
        <f t="shared" si="497"/>
        <v>-0.19924056852238606</v>
      </c>
      <c r="G370" s="217"/>
      <c r="H370" s="201">
        <f>VLOOKUP($A370,SP_1920,'2019_20'!$K$3,FALSE)</f>
        <v>25.681742621812795</v>
      </c>
      <c r="I370" s="201">
        <f>VLOOKUP($A370,SP_1920,'2019_20'!$C$3,FALSE)</f>
        <v>25.711287525319388</v>
      </c>
      <c r="J370" s="481">
        <f t="shared" si="498"/>
        <v>-1.1491024507231939E-3</v>
      </c>
      <c r="K370" s="415"/>
      <c r="L370" s="201">
        <f>VLOOKUP($A370,SP_201819,'2018_19'!$K$3,FALSE)</f>
        <v>25.711287525319388</v>
      </c>
      <c r="M370" s="201">
        <f>VLOOKUP($A370,SP_201819,'2018_19'!$C$3,FALSE)</f>
        <v>26.605949983062452</v>
      </c>
      <c r="N370" s="481">
        <f t="shared" si="499"/>
        <v>-3.3626405308309293E-2</v>
      </c>
      <c r="O370" s="211"/>
      <c r="P370" s="201">
        <f>VLOOKUP($A370,SP_1718,'2017_18'!$M$2,FALSE)</f>
        <v>26.605949983062452</v>
      </c>
      <c r="Q370" s="201">
        <f>VLOOKUP($A370,SP_1718,'2017_18'!$C$2,FALSE)</f>
        <v>27.822555292773082</v>
      </c>
      <c r="R370" s="481">
        <f t="shared" si="500"/>
        <v>-4.3727303150571606E-2</v>
      </c>
      <c r="S370" s="211"/>
      <c r="T370" s="201">
        <f>VLOOKUP($D370,SP_1617,'2016_17'!$P$2,FALSE)</f>
        <v>27.822555292773082</v>
      </c>
      <c r="U370" s="201">
        <f>VLOOKUP($D370,SP_1617,'2016_17'!$G$2,FALSE)</f>
        <v>28.017667849653886</v>
      </c>
      <c r="V370" s="202">
        <f t="shared" si="483"/>
        <v>-6.9639114121775592E-3</v>
      </c>
      <c r="W370" s="211"/>
      <c r="X370" s="201">
        <f>VLOOKUP($AX370,SP_1516,'2015_16'!$AW$1,FALSE)</f>
        <v>29.277213742768286</v>
      </c>
      <c r="Y370" s="201">
        <f>VLOOKUP($AX370,SP_1516,'2015_16'!$Z$1,FALSE)</f>
        <v>30.093302003154356</v>
      </c>
      <c r="Z370" s="202">
        <f t="shared" si="484"/>
        <v>-2.7118601351906468E-2</v>
      </c>
      <c r="AA370" s="201"/>
      <c r="AB370" s="201">
        <f>VLOOKUP($AX370,SP_1415,'2014_15'!$BG$1,FALSE)</f>
        <v>29.813165855687938</v>
      </c>
      <c r="AC370" s="201">
        <f>VLOOKUP($AX370,SP_1415,'2014_15'!$AC$1,FALSE)</f>
        <v>30.860960065640519</v>
      </c>
      <c r="AD370" s="202">
        <f t="shared" si="485"/>
        <v>-3.3952093769083924E-2</v>
      </c>
      <c r="AE370" s="201"/>
      <c r="AF370" s="201">
        <f>VLOOKUP($AX370,SP_1314,'2013-14'!$AU$1,FALSE)</f>
        <v>29.160025809200246</v>
      </c>
      <c r="AG370" s="201">
        <f>VLOOKUP($AX370,SP_1314,'2013-14'!$W$1,FALSE)</f>
        <v>29.295539766333114</v>
      </c>
      <c r="AH370" s="202">
        <f t="shared" si="486"/>
        <v>-4.6257538933829334E-3</v>
      </c>
      <c r="AI370" s="201"/>
      <c r="AJ370" s="201">
        <f>VLOOKUP($AX370,SP_1213,'2012-13'!$AF$1,FALSE)</f>
        <v>28.876903766334109</v>
      </c>
      <c r="AK370" s="201">
        <f>VLOOKUP($AX370,SP_1213,'2012-13'!$R$1,FALSE)</f>
        <v>29.567418568965998</v>
      </c>
      <c r="AL370" s="202">
        <f t="shared" si="487"/>
        <v>-2.3353909000248474E-2</v>
      </c>
      <c r="AM370" s="203"/>
      <c r="AN370" s="201">
        <f>VLOOKUP($AX370,SP_1112,'2011-12'!$AT$1,FALSE)</f>
        <v>31.479511871197996</v>
      </c>
      <c r="AO370" s="201">
        <f>VLOOKUP($AX370,SP_1112,'2011-12'!$AD$1,FALSE)</f>
        <v>32.923091810279004</v>
      </c>
      <c r="AP370" s="202">
        <f t="shared" si="488"/>
        <v>-4.3847034397610951E-2</v>
      </c>
      <c r="AQ370" s="188"/>
      <c r="AR370" s="201"/>
      <c r="AS370" s="200"/>
      <c r="AX370" s="188" t="s">
        <v>508</v>
      </c>
      <c r="AY370" s="306">
        <f>VLOOKUP(A370,PopulationsOtherdata!$G$4:$M$441,6,FALSE)</f>
        <v>219280</v>
      </c>
    </row>
    <row r="371" spans="1:51" x14ac:dyDescent="0.25">
      <c r="A371" s="188" t="s">
        <v>630</v>
      </c>
      <c r="B371" s="217"/>
      <c r="C371" s="188">
        <v>1</v>
      </c>
      <c r="D371" s="188" t="s">
        <v>631</v>
      </c>
      <c r="E371" s="534">
        <f t="shared" si="496"/>
        <v>-1.4810977488426094</v>
      </c>
      <c r="F371" s="504">
        <f t="shared" si="497"/>
        <v>-0.12720544276540038</v>
      </c>
      <c r="G371" s="217"/>
      <c r="H371" s="201">
        <f>VLOOKUP($A371,SP_1920,'2019_20'!$K$3,FALSE)</f>
        <v>10.30214165967852</v>
      </c>
      <c r="I371" s="201">
        <f>VLOOKUP($A371,SP_1920,'2019_20'!$C$3,FALSE)</f>
        <v>10.367845413239515</v>
      </c>
      <c r="J371" s="481">
        <f t="shared" si="498"/>
        <v>-6.3372620773349819E-3</v>
      </c>
      <c r="K371" s="415"/>
      <c r="L371" s="201">
        <f>VLOOKUP($A371,SP_201819,'2018_19'!$K$3,FALSE)</f>
        <v>10.367845413239515</v>
      </c>
      <c r="M371" s="201">
        <f>VLOOKUP($A371,SP_201819,'2018_19'!$C$3,FALSE)</f>
        <v>11.019659442282299</v>
      </c>
      <c r="N371" s="481">
        <f t="shared" si="499"/>
        <v>-5.9150106449005313E-2</v>
      </c>
      <c r="O371" s="211"/>
      <c r="P371" s="201">
        <f>VLOOKUP($A371,SP_1718,'2017_18'!$M$2,FALSE)</f>
        <v>11.019659442282299</v>
      </c>
      <c r="Q371" s="201">
        <f>VLOOKUP($A371,SP_1718,'2017_18'!$C$2,FALSE)</f>
        <v>11.225542820978225</v>
      </c>
      <c r="R371" s="481">
        <f t="shared" si="500"/>
        <v>-1.8340616750503358E-2</v>
      </c>
      <c r="S371" s="211"/>
      <c r="T371" s="201">
        <f>VLOOKUP($D371,SP_1617,'2016_17'!$P$2,FALSE)</f>
        <v>11.225542820978225</v>
      </c>
      <c r="U371" s="201">
        <f>VLOOKUP($D371,SP_1617,'2016_17'!$G$2,FALSE)</f>
        <v>10.815252119574971</v>
      </c>
      <c r="V371" s="202">
        <f t="shared" si="483"/>
        <v>3.7936304846805324E-2</v>
      </c>
      <c r="W371" s="211"/>
      <c r="X371" s="201">
        <f>VLOOKUP($AX371,SP_1516,'2015_16'!$AW$1,FALSE)</f>
        <v>10.857351645037896</v>
      </c>
      <c r="Y371" s="201">
        <f>VLOOKUP($AX371,SP_1516,'2015_16'!$Z$1,FALSE)</f>
        <v>10.871331784158647</v>
      </c>
      <c r="Z371" s="202">
        <f t="shared" si="484"/>
        <v>-1.2859637989451889E-3</v>
      </c>
      <c r="AA371" s="201"/>
      <c r="AB371" s="201">
        <f>VLOOKUP($AX371,SP_1415,'2014_15'!$BG$1,FALSE)</f>
        <v>10.8797614570809</v>
      </c>
      <c r="AC371" s="201">
        <f>VLOOKUP($AX371,SP_1415,'2014_15'!$AC$1,FALSE)</f>
        <v>11.084393423965865</v>
      </c>
      <c r="AD371" s="202">
        <f t="shared" si="485"/>
        <v>-1.8461268836102995E-2</v>
      </c>
      <c r="AE371" s="201"/>
      <c r="AF371" s="201">
        <f>VLOOKUP($AX371,SP_1314,'2013-14'!$AU$1,FALSE)</f>
        <v>10.700778695111559</v>
      </c>
      <c r="AG371" s="201">
        <f>VLOOKUP($AX371,SP_1314,'2013-14'!$W$1,FALSE)</f>
        <v>10.699834248652111</v>
      </c>
      <c r="AH371" s="202">
        <f t="shared" si="486"/>
        <v>8.8267391578300547E-5</v>
      </c>
      <c r="AI371" s="201"/>
      <c r="AJ371" s="201">
        <f>VLOOKUP($AX371,SP_1213,'2012-13'!$AF$1,FALSE)</f>
        <v>10.455605248682112</v>
      </c>
      <c r="AK371" s="201">
        <f>VLOOKUP($AX371,SP_1213,'2012-13'!$R$1,FALSE)</f>
        <v>10.633002626539</v>
      </c>
      <c r="AL371" s="202">
        <f t="shared" si="487"/>
        <v>-1.6683657861056189E-2</v>
      </c>
      <c r="AM371" s="203"/>
      <c r="AN371" s="201">
        <f>VLOOKUP($AX371,SP_1112,'2011-12'!$AT$1,FALSE)</f>
        <v>10.995563844402998</v>
      </c>
      <c r="AO371" s="201">
        <f>VLOOKUP($AX371,SP_1112,'2011-12'!$AD$1,FALSE)</f>
        <v>11.568486095946</v>
      </c>
      <c r="AP371" s="202">
        <f t="shared" si="488"/>
        <v>-4.9524392975133891E-2</v>
      </c>
      <c r="AQ371" s="188"/>
      <c r="AR371" s="201"/>
      <c r="AS371" s="200"/>
      <c r="AX371" s="188" t="s">
        <v>630</v>
      </c>
      <c r="AY371" s="306">
        <f>VLOOKUP(A371,PopulationsOtherdata!$G$4:$M$441,6,FALSE)</f>
        <v>87077</v>
      </c>
    </row>
    <row r="372" spans="1:51" x14ac:dyDescent="0.25">
      <c r="A372" s="188" t="s">
        <v>758</v>
      </c>
      <c r="B372" s="217"/>
      <c r="C372" s="188">
        <v>1</v>
      </c>
      <c r="D372" s="188" t="s">
        <v>759</v>
      </c>
      <c r="E372" s="534">
        <f t="shared" si="496"/>
        <v>-2.7359026344267683</v>
      </c>
      <c r="F372" s="504">
        <f t="shared" si="497"/>
        <v>-0.2677852954102693</v>
      </c>
      <c r="G372" s="217"/>
      <c r="H372" s="201">
        <f>VLOOKUP($A372,SP_1920,'2019_20'!$K$3,FALSE)</f>
        <v>7.4399586397749342</v>
      </c>
      <c r="I372" s="201">
        <f>VLOOKUP($A372,SP_1920,'2019_20'!$C$3,FALSE)</f>
        <v>7.4779483592431291</v>
      </c>
      <c r="J372" s="481">
        <f t="shared" si="498"/>
        <v>-5.0802329252832568E-3</v>
      </c>
      <c r="K372" s="415"/>
      <c r="L372" s="201">
        <f>VLOOKUP($A372,SP_201819,'2018_19'!$K$3,FALSE)</f>
        <v>7.4779483592431291</v>
      </c>
      <c r="M372" s="201">
        <f>VLOOKUP($A372,SP_201819,'2018_19'!$C$3,FALSE)</f>
        <v>7.7744967716364535</v>
      </c>
      <c r="N372" s="481">
        <f t="shared" si="499"/>
        <v>-3.8143743717949263E-2</v>
      </c>
      <c r="O372" s="211"/>
      <c r="P372" s="201">
        <f>VLOOKUP($A372,SP_1718,'2017_18'!$M$2,FALSE)</f>
        <v>7.7744967716364535</v>
      </c>
      <c r="Q372" s="201">
        <f>VLOOKUP($A372,SP_1718,'2017_18'!$C$2,FALSE)</f>
        <v>8.1116760373033046</v>
      </c>
      <c r="R372" s="481">
        <f t="shared" si="500"/>
        <v>-4.1567151365051958E-2</v>
      </c>
      <c r="S372" s="211"/>
      <c r="T372" s="201">
        <f>VLOOKUP($D372,SP_1617,'2016_17'!$P$2,FALSE)</f>
        <v>8.1116760373033046</v>
      </c>
      <c r="U372" s="201">
        <f>VLOOKUP($D372,SP_1617,'2016_17'!$G$2,FALSE)</f>
        <v>8.0208799672379563</v>
      </c>
      <c r="V372" s="202">
        <f t="shared" si="483"/>
        <v>1.1319963699271574E-2</v>
      </c>
      <c r="W372" s="211"/>
      <c r="X372" s="201">
        <f>VLOOKUP($AX372,SP_1516,'2015_16'!$AW$1,FALSE)</f>
        <v>8.2773353484628966</v>
      </c>
      <c r="Y372" s="201">
        <f>VLOOKUP($AX372,SP_1516,'2015_16'!$Z$1,FALSE)</f>
        <v>8.8433069962210435</v>
      </c>
      <c r="Z372" s="202">
        <f t="shared" si="484"/>
        <v>-6.4000000000000057E-2</v>
      </c>
      <c r="AA372" s="201"/>
      <c r="AB372" s="201">
        <f>VLOOKUP($AX372,SP_1415,'2014_15'!$BG$1,FALSE)</f>
        <v>8.8295559567477149</v>
      </c>
      <c r="AC372" s="201">
        <f>VLOOKUP($AX372,SP_1415,'2014_15'!$AC$1,FALSE)</f>
        <v>9.3245912893692253</v>
      </c>
      <c r="AD372" s="202">
        <f t="shared" si="485"/>
        <v>-5.3089225817960495E-2</v>
      </c>
      <c r="AE372" s="201"/>
      <c r="AF372" s="201">
        <f>VLOOKUP($AX372,SP_1314,'2013-14'!$AU$1,FALSE)</f>
        <v>8.710651473278908</v>
      </c>
      <c r="AG372" s="201">
        <f>VLOOKUP($AX372,SP_1314,'2013-14'!$W$1,FALSE)</f>
        <v>8.8504652218107775</v>
      </c>
      <c r="AH372" s="202">
        <f t="shared" si="486"/>
        <v>-1.5797333250608947E-2</v>
      </c>
      <c r="AI372" s="201"/>
      <c r="AJ372" s="201">
        <f>VLOOKUP($AX372,SP_1213,'2012-13'!$AF$1,FALSE)</f>
        <v>8.7210043318017796</v>
      </c>
      <c r="AK372" s="201">
        <f>VLOOKUP($AX372,SP_1213,'2012-13'!$R$1,FALSE)</f>
        <v>9.1281197139920014</v>
      </c>
      <c r="AL372" s="202">
        <f t="shared" si="487"/>
        <v>-4.4600136166726312E-2</v>
      </c>
      <c r="AM372" s="203"/>
      <c r="AN372" s="201">
        <f>VLOOKUP($AX372,SP_1112,'2011-12'!$AT$1,FALSE)</f>
        <v>9.8109353485500019</v>
      </c>
      <c r="AO372" s="201">
        <f>VLOOKUP($AX372,SP_1112,'2011-12'!$AD$1,FALSE)</f>
        <v>10.357980544411999</v>
      </c>
      <c r="AP372" s="202">
        <f t="shared" si="488"/>
        <v>-5.2813885246880576E-2</v>
      </c>
      <c r="AQ372" s="188"/>
      <c r="AR372" s="201"/>
      <c r="AS372" s="200"/>
      <c r="AX372" s="188" t="s">
        <v>758</v>
      </c>
      <c r="AY372" s="306">
        <f>VLOOKUP(A372,PopulationsOtherdata!$G$4:$M$441,6,FALSE)</f>
        <v>76792</v>
      </c>
    </row>
    <row r="373" spans="1:51" x14ac:dyDescent="0.25">
      <c r="A373" s="188"/>
      <c r="B373" s="217"/>
      <c r="C373" s="188"/>
      <c r="D373" s="188"/>
      <c r="E373" s="315"/>
      <c r="F373" s="214"/>
      <c r="G373" s="217"/>
      <c r="H373" s="201"/>
      <c r="I373" s="201"/>
      <c r="J373" s="481"/>
      <c r="K373" s="214"/>
      <c r="L373" s="201"/>
      <c r="M373" s="201"/>
      <c r="N373" s="481"/>
      <c r="O373" s="211"/>
      <c r="P373" s="201"/>
      <c r="Q373" s="201"/>
      <c r="R373" s="481"/>
      <c r="S373" s="211"/>
      <c r="T373" s="201"/>
      <c r="U373" s="201"/>
      <c r="V373" s="202"/>
      <c r="W373" s="211"/>
      <c r="X373" s="201"/>
      <c r="Y373" s="201"/>
      <c r="Z373" s="202"/>
      <c r="AA373" s="201"/>
      <c r="AB373" s="201"/>
      <c r="AC373" s="201"/>
      <c r="AD373" s="202"/>
      <c r="AE373" s="201"/>
      <c r="AF373" s="201"/>
      <c r="AG373" s="201"/>
      <c r="AH373" s="202"/>
      <c r="AI373" s="201"/>
      <c r="AJ373" s="201"/>
      <c r="AK373" s="201"/>
      <c r="AL373" s="202"/>
      <c r="AM373" s="203"/>
      <c r="AN373" s="201"/>
      <c r="AO373" s="201"/>
      <c r="AP373" s="202"/>
      <c r="AQ373" s="188"/>
      <c r="AR373" s="201"/>
      <c r="AS373" s="200"/>
      <c r="AX373" s="188"/>
      <c r="AY373" s="188"/>
    </row>
    <row r="374" spans="1:51" x14ac:dyDescent="0.25">
      <c r="A374" s="188"/>
      <c r="B374" s="217">
        <v>1</v>
      </c>
      <c r="C374" s="188"/>
      <c r="D374" s="188" t="s">
        <v>974</v>
      </c>
      <c r="E374" s="315"/>
      <c r="F374" s="214"/>
      <c r="G374" s="217"/>
      <c r="H374" s="201"/>
      <c r="I374" s="201"/>
      <c r="J374" s="481"/>
      <c r="K374" s="214"/>
      <c r="L374" s="201"/>
      <c r="M374" s="201"/>
      <c r="N374" s="481"/>
      <c r="O374" s="211"/>
      <c r="P374" s="201"/>
      <c r="Q374" s="201"/>
      <c r="R374" s="481"/>
      <c r="S374" s="211"/>
      <c r="T374" s="201"/>
      <c r="U374" s="201"/>
      <c r="V374" s="202"/>
      <c r="W374" s="211"/>
      <c r="X374" s="201"/>
      <c r="Y374" s="201"/>
      <c r="Z374" s="202"/>
      <c r="AA374" s="201"/>
      <c r="AB374" s="201"/>
      <c r="AC374" s="201"/>
      <c r="AD374" s="202"/>
      <c r="AE374" s="201"/>
      <c r="AF374" s="201"/>
      <c r="AG374" s="201"/>
      <c r="AH374" s="202"/>
      <c r="AI374" s="201"/>
      <c r="AJ374" s="201"/>
      <c r="AK374" s="201"/>
      <c r="AL374" s="202"/>
      <c r="AM374" s="203"/>
      <c r="AN374" s="201"/>
      <c r="AO374" s="201"/>
      <c r="AP374" s="202"/>
      <c r="AQ374" s="188"/>
      <c r="AR374" s="201"/>
      <c r="AS374" s="200"/>
      <c r="AX374" s="188"/>
      <c r="AY374" s="306">
        <f t="shared" ref="AY374" si="501">+AY186</f>
        <v>797234</v>
      </c>
    </row>
    <row r="375" spans="1:51" x14ac:dyDescent="0.25">
      <c r="A375" s="188" t="s">
        <v>62</v>
      </c>
      <c r="B375" s="217"/>
      <c r="C375" s="188">
        <v>1</v>
      </c>
      <c r="D375" s="188" t="s">
        <v>63</v>
      </c>
      <c r="E375" s="534">
        <f t="shared" ref="E375:E381" si="502">+AN375-AO375+AJ375-AK375+AF375-AG375+AB375-AC375+X375-Y375+T375-U375+P375-Q375+L375-M375+H375-I375</f>
        <v>-4.4697513513748302</v>
      </c>
      <c r="F375" s="504">
        <f t="shared" ref="F375:F381" si="503">((100*(1+AP375)*(1+AL375)*(1+AH375)*(1+AD375)*(1+Z375)*(1+V375)*(1+R375)*(1+N375)*(1+J375)-100)/100)</f>
        <v>-0.26079064220656106</v>
      </c>
      <c r="G375" s="217"/>
      <c r="H375" s="201">
        <f>VLOOKUP($A375,SP_1920,'2019_20'!$K$3,FALSE)</f>
        <v>12.46585028074295</v>
      </c>
      <c r="I375" s="201">
        <f>VLOOKUP($A375,SP_1920,'2019_20'!$C$3,FALSE)</f>
        <v>12.605728661866028</v>
      </c>
      <c r="J375" s="481">
        <f t="shared" ref="J375:J381" si="504">+H375/I375-1</f>
        <v>-1.1096413771480518E-2</v>
      </c>
      <c r="K375" s="415"/>
      <c r="L375" s="201">
        <f>VLOOKUP($A375,SP_201819,'2018_19'!$K$3,FALSE)</f>
        <v>12.605728661866028</v>
      </c>
      <c r="M375" s="201">
        <f>VLOOKUP($A375,SP_201819,'2018_19'!$C$3,FALSE)</f>
        <v>13.255801583374893</v>
      </c>
      <c r="N375" s="481">
        <f t="shared" ref="N375:N381" si="505">+L375/M375-1</f>
        <v>-4.9040634579516573E-2</v>
      </c>
      <c r="O375" s="211"/>
      <c r="P375" s="201">
        <f>VLOOKUP($A375,SP_1718,'2017_18'!$M$2,FALSE)</f>
        <v>13.255801583374893</v>
      </c>
      <c r="Q375" s="201">
        <f>VLOOKUP($A375,SP_1718,'2017_18'!$C$2,FALSE)</f>
        <v>14.11522219251426</v>
      </c>
      <c r="R375" s="481">
        <f t="shared" ref="R375:R381" si="506">+P375/Q375-1</f>
        <v>-6.0886084357577031E-2</v>
      </c>
      <c r="S375" s="211"/>
      <c r="T375" s="201">
        <f>VLOOKUP($D375,SP_1617,'2016_17'!$P$2,FALSE)</f>
        <v>14.11522219251426</v>
      </c>
      <c r="U375" s="201">
        <f>VLOOKUP($D375,SP_1617,'2016_17'!$G$2,FALSE)</f>
        <v>14.088586141513028</v>
      </c>
      <c r="V375" s="202">
        <f t="shared" si="483"/>
        <v>1.8906120694925921E-3</v>
      </c>
      <c r="W375" s="211"/>
      <c r="X375" s="201">
        <f>VLOOKUP($AX375,SP_1516,'2015_16'!$AW$1,FALSE)</f>
        <v>14.833478047309333</v>
      </c>
      <c r="Y375" s="201">
        <f>VLOOKUP($AX375,SP_1516,'2015_16'!$Z$1,FALSE)</f>
        <v>15.295710415817757</v>
      </c>
      <c r="Z375" s="202">
        <f t="shared" si="484"/>
        <v>-3.0219738471932378E-2</v>
      </c>
      <c r="AA375" s="201"/>
      <c r="AB375" s="201">
        <f>VLOOKUP($AX375,SP_1415,'2014_15'!$BG$1,FALSE)</f>
        <v>15.266301993935739</v>
      </c>
      <c r="AC375" s="201">
        <f>VLOOKUP($AX375,SP_1415,'2014_15'!$AC$1,FALSE)</f>
        <v>15.87757793290316</v>
      </c>
      <c r="AD375" s="202">
        <f t="shared" si="485"/>
        <v>-3.8499319074395522E-2</v>
      </c>
      <c r="AE375" s="201"/>
      <c r="AF375" s="201">
        <f>VLOOKUP($AX375,SP_1314,'2013-14'!$AU$1,FALSE)</f>
        <v>14.916981123896093</v>
      </c>
      <c r="AG375" s="201">
        <f>VLOOKUP($AX375,SP_1314,'2013-14'!$W$1,FALSE)</f>
        <v>14.924256403946112</v>
      </c>
      <c r="AH375" s="202">
        <f t="shared" si="486"/>
        <v>-4.8748023707867461E-4</v>
      </c>
      <c r="AI375" s="201"/>
      <c r="AJ375" s="201">
        <f>VLOOKUP($AX375,SP_1213,'2012-13'!$AF$1,FALSE)</f>
        <v>14.676608403979113</v>
      </c>
      <c r="AK375" s="201">
        <f>VLOOKUP($AX375,SP_1213,'2012-13'!$R$1,FALSE)</f>
        <v>15.34161684959972</v>
      </c>
      <c r="AL375" s="202">
        <f t="shared" si="487"/>
        <v>-4.3346698861010724E-2</v>
      </c>
      <c r="AM375" s="203"/>
      <c r="AN375" s="201">
        <f>VLOOKUP($AX375,SP_1112,'2011-12'!$AT$1,FALSE)</f>
        <v>16.383077195476719</v>
      </c>
      <c r="AO375" s="201">
        <f>VLOOKUP($AX375,SP_1112,'2011-12'!$AD$1,FALSE)</f>
        <v>17.484300652935001</v>
      </c>
      <c r="AP375" s="202">
        <f t="shared" si="488"/>
        <v>-6.298355761077723E-2</v>
      </c>
      <c r="AQ375" s="188"/>
      <c r="AR375" s="201"/>
      <c r="AS375" s="200"/>
      <c r="AX375" s="188" t="s">
        <v>62</v>
      </c>
      <c r="AY375" s="306">
        <f>VLOOKUP(A375,PopulationsOtherdata!$G$4:$M$441,6,FALSE)</f>
        <v>121014</v>
      </c>
    </row>
    <row r="376" spans="1:51" x14ac:dyDescent="0.25">
      <c r="A376" s="188" t="s">
        <v>84</v>
      </c>
      <c r="B376" s="217"/>
      <c r="C376" s="188">
        <v>1</v>
      </c>
      <c r="D376" s="188" t="s">
        <v>85</v>
      </c>
      <c r="E376" s="534">
        <f t="shared" si="502"/>
        <v>-5.5934700535692947</v>
      </c>
      <c r="F376" s="504">
        <f t="shared" si="503"/>
        <v>-0.32304824694414364</v>
      </c>
      <c r="G376" s="217"/>
      <c r="H376" s="201">
        <f>VLOOKUP($A376,SP_1920,'2019_20'!$K$3,FALSE)</f>
        <v>11.625363058243485</v>
      </c>
      <c r="I376" s="201">
        <f>VLOOKUP($A376,SP_1920,'2019_20'!$C$3,FALSE)</f>
        <v>11.761166637388962</v>
      </c>
      <c r="J376" s="481">
        <f t="shared" si="504"/>
        <v>-1.1546777911789374E-2</v>
      </c>
      <c r="K376" s="415"/>
      <c r="L376" s="201">
        <f>VLOOKUP($A376,SP_201819,'2018_19'!$K$3,FALSE)</f>
        <v>11.761166637388962</v>
      </c>
      <c r="M376" s="201">
        <f>VLOOKUP($A376,SP_201819,'2018_19'!$C$3,FALSE)</f>
        <v>12.231435663256011</v>
      </c>
      <c r="N376" s="481">
        <f t="shared" si="505"/>
        <v>-3.8447573842845473E-2</v>
      </c>
      <c r="O376" s="211"/>
      <c r="P376" s="201">
        <f>VLOOKUP($A376,SP_1718,'2017_18'!$M$2,FALSE)</f>
        <v>12.231435663256011</v>
      </c>
      <c r="Q376" s="201">
        <f>VLOOKUP($A376,SP_1718,'2017_18'!$C$2,FALSE)</f>
        <v>12.978502418724744</v>
      </c>
      <c r="R376" s="481">
        <f t="shared" si="506"/>
        <v>-5.7561861250717383E-2</v>
      </c>
      <c r="S376" s="211"/>
      <c r="T376" s="201">
        <f>VLOOKUP($D376,SP_1617,'2016_17'!$P$2,FALSE)</f>
        <v>12.978502418724744</v>
      </c>
      <c r="U376" s="201">
        <f>VLOOKUP($D376,SP_1617,'2016_17'!$G$2,FALSE)</f>
        <v>13.208960506763281</v>
      </c>
      <c r="V376" s="202">
        <f t="shared" si="483"/>
        <v>-1.7447102512005985E-2</v>
      </c>
      <c r="W376" s="211"/>
      <c r="X376" s="201">
        <f>VLOOKUP($AX376,SP_1516,'2015_16'!$AW$1,FALSE)</f>
        <v>13.704259074235939</v>
      </c>
      <c r="Y376" s="201">
        <f>VLOOKUP($AX376,SP_1516,'2015_16'!$Z$1,FALSE)</f>
        <v>14.623336091403928</v>
      </c>
      <c r="Z376" s="202">
        <f t="shared" si="484"/>
        <v>-6.2850023511957231E-2</v>
      </c>
      <c r="AA376" s="201"/>
      <c r="AB376" s="201">
        <f>VLOOKUP($AX376,SP_1415,'2014_15'!$BG$1,FALSE)</f>
        <v>14.55133039797477</v>
      </c>
      <c r="AC376" s="201">
        <f>VLOOKUP($AX376,SP_1415,'2014_15'!$AC$1,FALSE)</f>
        <v>15.398586329085683</v>
      </c>
      <c r="AD376" s="202">
        <f t="shared" si="485"/>
        <v>-5.5021669717211008E-2</v>
      </c>
      <c r="AE376" s="201"/>
      <c r="AF376" s="201">
        <f>VLOOKUP($AX376,SP_1314,'2013-14'!$AU$1,FALSE)</f>
        <v>14.541230805206411</v>
      </c>
      <c r="AG376" s="201">
        <f>VLOOKUP($AX376,SP_1314,'2013-14'!$W$1,FALSE)</f>
        <v>14.690029496218779</v>
      </c>
      <c r="AH376" s="202">
        <f t="shared" si="486"/>
        <v>-1.0129230240869758E-2</v>
      </c>
      <c r="AI376" s="201"/>
      <c r="AJ376" s="201">
        <f>VLOOKUP($AX376,SP_1213,'2012-13'!$AF$1,FALSE)</f>
        <v>14.47138449621178</v>
      </c>
      <c r="AK376" s="201">
        <f>VLOOKUP($AX376,SP_1213,'2012-13'!$R$1,FALSE)</f>
        <v>15.310647802663777</v>
      </c>
      <c r="AL376" s="202">
        <f t="shared" si="487"/>
        <v>-5.4815662751120153E-2</v>
      </c>
      <c r="AM376" s="203"/>
      <c r="AN376" s="201">
        <f>VLOOKUP($AX376,SP_1112,'2011-12'!$AT$1,FALSE)</f>
        <v>16.257552560082772</v>
      </c>
      <c r="AO376" s="201">
        <f>VLOOKUP($AX376,SP_1112,'2011-12'!$AD$1,FALSE)</f>
        <v>17.513030219389002</v>
      </c>
      <c r="AP376" s="202">
        <f t="shared" si="488"/>
        <v>-7.1688202645608823E-2</v>
      </c>
      <c r="AQ376" s="188"/>
      <c r="AR376" s="201"/>
      <c r="AS376" s="200"/>
      <c r="AX376" s="188" t="s">
        <v>84</v>
      </c>
      <c r="AY376" s="306">
        <f>VLOOKUP(A376,PopulationsOtherdata!$G$4:$M$441,6,FALSE)</f>
        <v>114268</v>
      </c>
    </row>
    <row r="377" spans="1:51" x14ac:dyDescent="0.25">
      <c r="A377" s="188" t="s">
        <v>136</v>
      </c>
      <c r="B377" s="217"/>
      <c r="C377" s="188">
        <v>1</v>
      </c>
      <c r="D377" s="188" t="s">
        <v>137</v>
      </c>
      <c r="E377" s="534">
        <f t="shared" si="502"/>
        <v>-5.0036404581445062</v>
      </c>
      <c r="F377" s="504">
        <f t="shared" si="503"/>
        <v>-0.34886735647430983</v>
      </c>
      <c r="G377" s="217"/>
      <c r="H377" s="201">
        <f>VLOOKUP($A377,SP_1920,'2019_20'!$K$3,FALSE)</f>
        <v>9.2183951055087068</v>
      </c>
      <c r="I377" s="201">
        <f>VLOOKUP($A377,SP_1920,'2019_20'!$C$3,FALSE)</f>
        <v>9.3349025498400007</v>
      </c>
      <c r="J377" s="481">
        <f t="shared" si="504"/>
        <v>-1.2480842055848873E-2</v>
      </c>
      <c r="K377" s="415"/>
      <c r="L377" s="201">
        <f>VLOOKUP($A377,SP_201819,'2018_19'!$K$3,FALSE)</f>
        <v>9.3349025498400007</v>
      </c>
      <c r="M377" s="201">
        <f>VLOOKUP($A377,SP_201819,'2018_19'!$C$3,FALSE)</f>
        <v>9.5287645148083584</v>
      </c>
      <c r="N377" s="481">
        <f t="shared" si="505"/>
        <v>-2.0344921386931447E-2</v>
      </c>
      <c r="O377" s="211"/>
      <c r="P377" s="201">
        <f>VLOOKUP($A377,SP_1718,'2017_18'!$M$2,FALSE)</f>
        <v>9.5287645148083584</v>
      </c>
      <c r="Q377" s="201">
        <f>VLOOKUP($A377,SP_1718,'2017_18'!$C$2,FALSE)</f>
        <v>10.233958035353441</v>
      </c>
      <c r="R377" s="481">
        <f t="shared" si="506"/>
        <v>-6.8907212449862976E-2</v>
      </c>
      <c r="S377" s="211"/>
      <c r="T377" s="201">
        <f>VLOOKUP($D377,SP_1617,'2016_17'!$P$2,FALSE)</f>
        <v>10.233958035353441</v>
      </c>
      <c r="U377" s="201">
        <f>VLOOKUP($D377,SP_1617,'2016_17'!$G$2,FALSE)</f>
        <v>10.817764328992581</v>
      </c>
      <c r="V377" s="202">
        <f t="shared" si="483"/>
        <v>-5.3967370325723185E-2</v>
      </c>
      <c r="W377" s="211"/>
      <c r="X377" s="201">
        <f>VLOOKUP($AX377,SP_1516,'2015_16'!$AW$1,FALSE)</f>
        <v>11.27296616037914</v>
      </c>
      <c r="Y377" s="201">
        <f>VLOOKUP($AX377,SP_1516,'2015_16'!$Z$1,FALSE)</f>
        <v>12.04376726536233</v>
      </c>
      <c r="Z377" s="202">
        <f t="shared" si="484"/>
        <v>-6.4000000000000168E-2</v>
      </c>
      <c r="AA377" s="201"/>
      <c r="AB377" s="201">
        <f>VLOOKUP($AX377,SP_1415,'2014_15'!$BG$1,FALSE)</f>
        <v>12.050077277966366</v>
      </c>
      <c r="AC377" s="201">
        <f>VLOOKUP($AX377,SP_1415,'2014_15'!$AC$1,FALSE)</f>
        <v>12.807939801677676</v>
      </c>
      <c r="AD377" s="202">
        <f t="shared" si="485"/>
        <v>-5.9171305881062897E-2</v>
      </c>
      <c r="AE377" s="201"/>
      <c r="AF377" s="201">
        <f>VLOOKUP($AX377,SP_1314,'2013-14'!$AU$1,FALSE)</f>
        <v>12.094092187651867</v>
      </c>
      <c r="AG377" s="201">
        <f>VLOOKUP($AX377,SP_1314,'2013-14'!$W$1,FALSE)</f>
        <v>12.375181744499779</v>
      </c>
      <c r="AH377" s="202">
        <f t="shared" si="486"/>
        <v>-2.2713974037015139E-2</v>
      </c>
      <c r="AI377" s="201"/>
      <c r="AJ377" s="201">
        <f>VLOOKUP($AX377,SP_1213,'2012-13'!$AF$1,FALSE)</f>
        <v>12.194838744487777</v>
      </c>
      <c r="AK377" s="201">
        <f>VLOOKUP($AX377,SP_1213,'2012-13'!$R$1,FALSE)</f>
        <v>12.785992012197999</v>
      </c>
      <c r="AL377" s="202">
        <f t="shared" si="487"/>
        <v>-4.6234446818538166E-2</v>
      </c>
      <c r="AM377" s="203"/>
      <c r="AN377" s="201">
        <f>VLOOKUP($AX377,SP_1112,'2011-12'!$AT$1,FALSE)</f>
        <v>13.516618989073001</v>
      </c>
      <c r="AO377" s="201">
        <f>VLOOKUP($AX377,SP_1112,'2011-12'!$AD$1,FALSE)</f>
        <v>14.519983770480998</v>
      </c>
      <c r="AP377" s="202">
        <f t="shared" si="488"/>
        <v>-6.9102334910857821E-2</v>
      </c>
      <c r="AQ377" s="188"/>
      <c r="AR377" s="201"/>
      <c r="AS377" s="200"/>
      <c r="AX377" s="188" t="s">
        <v>136</v>
      </c>
      <c r="AY377" s="306">
        <f>VLOOKUP(A377,PopulationsOtherdata!$G$4:$M$441,6,FALSE)</f>
        <v>111463</v>
      </c>
    </row>
    <row r="378" spans="1:51" x14ac:dyDescent="0.25">
      <c r="A378" s="188" t="s">
        <v>306</v>
      </c>
      <c r="B378" s="217"/>
      <c r="C378" s="188">
        <v>1</v>
      </c>
      <c r="D378" s="188" t="s">
        <v>307</v>
      </c>
      <c r="E378" s="534">
        <f t="shared" si="502"/>
        <v>-3.7575012016562557</v>
      </c>
      <c r="F378" s="504">
        <f t="shared" si="503"/>
        <v>-0.25991796354590191</v>
      </c>
      <c r="G378" s="217"/>
      <c r="H378" s="201">
        <f>VLOOKUP($A378,SP_1920,'2019_20'!$K$3,FALSE)</f>
        <v>10.600922331021735</v>
      </c>
      <c r="I378" s="201">
        <f>VLOOKUP($A378,SP_1920,'2019_20'!$C$3,FALSE)</f>
        <v>10.700235706395251</v>
      </c>
      <c r="J378" s="481">
        <f t="shared" si="504"/>
        <v>-9.2814194096826341E-3</v>
      </c>
      <c r="K378" s="415"/>
      <c r="L378" s="201">
        <f>VLOOKUP($A378,SP_201819,'2018_19'!$K$3,FALSE)</f>
        <v>10.700235706395251</v>
      </c>
      <c r="M378" s="201">
        <f>VLOOKUP($A378,SP_201819,'2018_19'!$C$3,FALSE)</f>
        <v>11.120309183091457</v>
      </c>
      <c r="N378" s="481">
        <f t="shared" si="505"/>
        <v>-3.7775341474761581E-2</v>
      </c>
      <c r="O378" s="211"/>
      <c r="P378" s="201">
        <f>VLOOKUP($A378,SP_1718,'2017_18'!$M$2,FALSE)</f>
        <v>11.120309183091457</v>
      </c>
      <c r="Q378" s="201">
        <f>VLOOKUP($A378,SP_1718,'2017_18'!$C$2,FALSE)</f>
        <v>12.164470176610543</v>
      </c>
      <c r="R378" s="481">
        <f t="shared" si="506"/>
        <v>-8.583694796069008E-2</v>
      </c>
      <c r="S378" s="211"/>
      <c r="T378" s="201">
        <f>VLOOKUP($D378,SP_1617,'2016_17'!$P$2,FALSE)</f>
        <v>12.164470176610543</v>
      </c>
      <c r="U378" s="201">
        <f>VLOOKUP($D378,SP_1617,'2016_17'!$G$2,FALSE)</f>
        <v>12.491545837527898</v>
      </c>
      <c r="V378" s="202">
        <f t="shared" si="483"/>
        <v>-2.6183761815509965E-2</v>
      </c>
      <c r="W378" s="211"/>
      <c r="X378" s="201">
        <f>VLOOKUP($AX378,SP_1516,'2015_16'!$AW$1,FALSE)</f>
        <v>13.012551422615369</v>
      </c>
      <c r="Y378" s="201">
        <f>VLOOKUP($AX378,SP_1516,'2015_16'!$Z$1,FALSE)</f>
        <v>13.49600059151215</v>
      </c>
      <c r="Z378" s="202">
        <f t="shared" si="484"/>
        <v>-3.5821661804077753E-2</v>
      </c>
      <c r="AA378" s="201"/>
      <c r="AB378" s="201">
        <f>VLOOKUP($AX378,SP_1415,'2014_15'!$BG$1,FALSE)</f>
        <v>13.454737012786939</v>
      </c>
      <c r="AC378" s="201">
        <f>VLOOKUP($AX378,SP_1415,'2014_15'!$AC$1,FALSE)</f>
        <v>13.886512381331885</v>
      </c>
      <c r="AD378" s="202">
        <f t="shared" si="485"/>
        <v>-3.1093146838323205E-2</v>
      </c>
      <c r="AE378" s="201"/>
      <c r="AF378" s="201">
        <f>VLOOKUP($AX378,SP_1314,'2013-14'!$AU$1,FALSE)</f>
        <v>13.013151391813635</v>
      </c>
      <c r="AG378" s="201">
        <f>VLOOKUP($AX378,SP_1314,'2013-14'!$W$1,FALSE)</f>
        <v>12.894255771123445</v>
      </c>
      <c r="AH378" s="202">
        <f t="shared" si="486"/>
        <v>9.2208207127746356E-3</v>
      </c>
      <c r="AI378" s="201"/>
      <c r="AJ378" s="201">
        <f>VLOOKUP($AX378,SP_1213,'2012-13'!$AF$1,FALSE)</f>
        <v>12.642157771151444</v>
      </c>
      <c r="AK378" s="201">
        <f>VLOOKUP($AX378,SP_1213,'2012-13'!$R$1,FALSE)</f>
        <v>13.006342178723999</v>
      </c>
      <c r="AL378" s="202">
        <f t="shared" si="487"/>
        <v>-2.8000524864576826E-2</v>
      </c>
      <c r="AM378" s="203"/>
      <c r="AN378" s="201">
        <f>VLOOKUP($AX378,SP_1112,'2011-12'!$AT$1,FALSE)</f>
        <v>13.89212631725</v>
      </c>
      <c r="AO378" s="201">
        <f>VLOOKUP($AX378,SP_1112,'2011-12'!$AD$1,FALSE)</f>
        <v>14.598490688076</v>
      </c>
      <c r="AP378" s="202">
        <f t="shared" si="488"/>
        <v>-4.8386123327321506E-2</v>
      </c>
      <c r="AQ378" s="188"/>
      <c r="AR378" s="201"/>
      <c r="AS378" s="200"/>
      <c r="AX378" s="188" t="s">
        <v>306</v>
      </c>
      <c r="AY378" s="306">
        <f>VLOOKUP(A378,PopulationsOtherdata!$G$4:$M$441,6,FALSE)</f>
        <v>114884</v>
      </c>
    </row>
    <row r="379" spans="1:51" x14ac:dyDescent="0.25">
      <c r="A379" s="188" t="s">
        <v>444</v>
      </c>
      <c r="B379" s="217"/>
      <c r="C379" s="188">
        <v>1</v>
      </c>
      <c r="D379" s="188" t="s">
        <v>445</v>
      </c>
      <c r="E379" s="534">
        <f t="shared" si="502"/>
        <v>-5.3307071860260038</v>
      </c>
      <c r="F379" s="504">
        <f t="shared" si="503"/>
        <v>-0.32257165262515086</v>
      </c>
      <c r="G379" s="217"/>
      <c r="H379" s="201">
        <f>VLOOKUP($A379,SP_1920,'2019_20'!$K$3,FALSE)</f>
        <v>11.044009375340451</v>
      </c>
      <c r="I379" s="201">
        <f>VLOOKUP($A379,SP_1920,'2019_20'!$C$3,FALSE)</f>
        <v>11.174313407864233</v>
      </c>
      <c r="J379" s="481">
        <f t="shared" si="504"/>
        <v>-1.1661032563493046E-2</v>
      </c>
      <c r="K379" s="415"/>
      <c r="L379" s="201">
        <f>VLOOKUP($A379,SP_201819,'2018_19'!$K$3,FALSE)</f>
        <v>11.174313407864233</v>
      </c>
      <c r="M379" s="201">
        <f>VLOOKUP($A379,SP_201819,'2018_19'!$C$3,FALSE)</f>
        <v>11.581123363347315</v>
      </c>
      <c r="N379" s="481">
        <f t="shared" si="505"/>
        <v>-3.5126985761206875E-2</v>
      </c>
      <c r="O379" s="211"/>
      <c r="P379" s="201">
        <f>VLOOKUP($A379,SP_1718,'2017_18'!$M$2,FALSE)</f>
        <v>11.581123363347315</v>
      </c>
      <c r="Q379" s="201">
        <f>VLOOKUP($A379,SP_1718,'2017_18'!$C$2,FALSE)</f>
        <v>12.030288633342902</v>
      </c>
      <c r="R379" s="481">
        <f t="shared" si="506"/>
        <v>-3.733620062536902E-2</v>
      </c>
      <c r="S379" s="211"/>
      <c r="T379" s="201">
        <f>VLOOKUP($D379,SP_1617,'2016_17'!$P$2,FALSE)</f>
        <v>12.030288633342902</v>
      </c>
      <c r="U379" s="201">
        <f>VLOOKUP($D379,SP_1617,'2016_17'!$G$2,FALSE)</f>
        <v>12.499411710095401</v>
      </c>
      <c r="V379" s="202">
        <f t="shared" si="483"/>
        <v>-3.7531612497698763E-2</v>
      </c>
      <c r="W379" s="211"/>
      <c r="X379" s="201">
        <f>VLOOKUP($AX379,SP_1516,'2015_16'!$AW$1,FALSE)</f>
        <v>13.116906561562883</v>
      </c>
      <c r="Y379" s="201">
        <f>VLOOKUP($AX379,SP_1516,'2015_16'!$Z$1,FALSE)</f>
        <v>13.891424091176324</v>
      </c>
      <c r="Z379" s="202">
        <f t="shared" si="484"/>
        <v>-5.5755084902015528E-2</v>
      </c>
      <c r="AA379" s="201"/>
      <c r="AB379" s="201">
        <f>VLOOKUP($AX379,SP_1415,'2014_15'!$BG$1,FALSE)</f>
        <v>13.823272985390533</v>
      </c>
      <c r="AC379" s="201">
        <f>VLOOKUP($AX379,SP_1415,'2014_15'!$AC$1,FALSE)</f>
        <v>14.601004427398278</v>
      </c>
      <c r="AD379" s="202">
        <f t="shared" si="485"/>
        <v>-5.3265612367623061E-2</v>
      </c>
      <c r="AE379" s="201"/>
      <c r="AF379" s="201">
        <f>VLOOKUP($AX379,SP_1314,'2013-14'!$AU$1,FALSE)</f>
        <v>13.686067744253135</v>
      </c>
      <c r="AG379" s="201">
        <f>VLOOKUP($AX379,SP_1314,'2013-14'!$W$1,FALSE)</f>
        <v>13.967731276740002</v>
      </c>
      <c r="AH379" s="202">
        <f t="shared" si="486"/>
        <v>-2.0165302933334073E-2</v>
      </c>
      <c r="AI379" s="201"/>
      <c r="AJ379" s="201">
        <f>VLOOKUP($AX379,SP_1213,'2012-13'!$AF$1,FALSE)</f>
        <v>13.738835276709001</v>
      </c>
      <c r="AK379" s="201">
        <f>VLOOKUP($AX379,SP_1213,'2012-13'!$R$1,FALSE)</f>
        <v>14.508172360922091</v>
      </c>
      <c r="AL379" s="202">
        <f t="shared" si="487"/>
        <v>-5.3027842864984631E-2</v>
      </c>
      <c r="AM379" s="203"/>
      <c r="AN379" s="201">
        <f>VLOOKUP($AX379,SP_1112,'2011-12'!$AT$1,FALSE)</f>
        <v>15.536754543299091</v>
      </c>
      <c r="AO379" s="201">
        <f>VLOOKUP($AX379,SP_1112,'2011-12'!$AD$1,FALSE)</f>
        <v>16.808809806249002</v>
      </c>
      <c r="AP379" s="202">
        <f t="shared" si="488"/>
        <v>-7.5677890202374698E-2</v>
      </c>
      <c r="AQ379" s="188"/>
      <c r="AR379" s="201"/>
      <c r="AS379" s="200"/>
      <c r="AX379" s="188" t="s">
        <v>444</v>
      </c>
      <c r="AY379" s="306">
        <f>VLOOKUP(A379,PopulationsOtherdata!$G$4:$M$441,6,FALSE)</f>
        <v>105539</v>
      </c>
    </row>
    <row r="380" spans="1:51" x14ac:dyDescent="0.25">
      <c r="A380" s="188" t="s">
        <v>470</v>
      </c>
      <c r="B380" s="217"/>
      <c r="C380" s="188">
        <v>1</v>
      </c>
      <c r="D380" s="188" t="s">
        <v>471</v>
      </c>
      <c r="E380" s="534">
        <f t="shared" si="502"/>
        <v>-4.843827957976977</v>
      </c>
      <c r="F380" s="504">
        <f t="shared" si="503"/>
        <v>-0.2856653255929682</v>
      </c>
      <c r="G380" s="217"/>
      <c r="H380" s="201">
        <f>VLOOKUP($A380,SP_1920,'2019_20'!$K$3,FALSE)</f>
        <v>12.118862621301485</v>
      </c>
      <c r="I380" s="201">
        <f>VLOOKUP($A380,SP_1920,'2019_20'!$C$3,FALSE)</f>
        <v>12.277252892332484</v>
      </c>
      <c r="J380" s="481">
        <f t="shared" si="504"/>
        <v>-1.2901116595058437E-2</v>
      </c>
      <c r="K380" s="415"/>
      <c r="L380" s="201">
        <f>VLOOKUP($A380,SP_201819,'2018_19'!$K$3,FALSE)</f>
        <v>12.277252892332484</v>
      </c>
      <c r="M380" s="201">
        <f>VLOOKUP($A380,SP_201819,'2018_19'!$C$3,FALSE)</f>
        <v>12.815304128384613</v>
      </c>
      <c r="N380" s="481">
        <f t="shared" si="505"/>
        <v>-4.1985054015253431E-2</v>
      </c>
      <c r="O380" s="211"/>
      <c r="P380" s="201">
        <f>VLOOKUP($A380,SP_1718,'2017_18'!$M$2,FALSE)</f>
        <v>12.815304128384613</v>
      </c>
      <c r="Q380" s="201">
        <f>VLOOKUP($A380,SP_1718,'2017_18'!$C$2,FALSE)</f>
        <v>13.593340874155679</v>
      </c>
      <c r="R380" s="481">
        <f t="shared" si="506"/>
        <v>-5.7236609673366412E-2</v>
      </c>
      <c r="S380" s="211"/>
      <c r="T380" s="201">
        <f>VLOOKUP($D380,SP_1617,'2016_17'!$P$2,FALSE)</f>
        <v>13.593340874155679</v>
      </c>
      <c r="U380" s="201">
        <f>VLOOKUP($D380,SP_1617,'2016_17'!$G$2,FALSE)</f>
        <v>13.827358769494056</v>
      </c>
      <c r="V380" s="202">
        <f t="shared" si="483"/>
        <v>-1.6924265815295714E-2</v>
      </c>
      <c r="W380" s="211"/>
      <c r="X380" s="201">
        <f>VLOOKUP($AX380,SP_1516,'2015_16'!$AW$1,FALSE)</f>
        <v>14.120075103942836</v>
      </c>
      <c r="Y380" s="201">
        <f>VLOOKUP($AX380,SP_1516,'2015_16'!$Z$1,FALSE)</f>
        <v>14.887597238363272</v>
      </c>
      <c r="Z380" s="202">
        <f t="shared" si="484"/>
        <v>-5.1554466589318837E-2</v>
      </c>
      <c r="AA380" s="201"/>
      <c r="AB380" s="201">
        <f>VLOOKUP($AX380,SP_1415,'2014_15'!$BG$1,FALSE)</f>
        <v>14.884941378631753</v>
      </c>
      <c r="AC380" s="201">
        <f>VLOOKUP($AX380,SP_1415,'2014_15'!$AC$1,FALSE)</f>
        <v>15.512546701537286</v>
      </c>
      <c r="AD380" s="202">
        <f t="shared" si="485"/>
        <v>-4.0457916741893696E-2</v>
      </c>
      <c r="AE380" s="201"/>
      <c r="AF380" s="201">
        <f>VLOOKUP($AX380,SP_1314,'2013-14'!$AU$1,FALSE)</f>
        <v>14.631564410117564</v>
      </c>
      <c r="AG380" s="201">
        <f>VLOOKUP($AX380,SP_1314,'2013-14'!$W$1,FALSE)</f>
        <v>14.862482245877223</v>
      </c>
      <c r="AH380" s="202">
        <f t="shared" si="486"/>
        <v>-1.553696293388096E-2</v>
      </c>
      <c r="AI380" s="201"/>
      <c r="AJ380" s="201">
        <f>VLOOKUP($AX380,SP_1213,'2012-13'!$AF$1,FALSE)</f>
        <v>14.786188995902222</v>
      </c>
      <c r="AK380" s="201">
        <f>VLOOKUP($AX380,SP_1213,'2012-13'!$R$1,FALSE)</f>
        <v>15.430564307152</v>
      </c>
      <c r="AL380" s="202">
        <f t="shared" si="487"/>
        <v>-4.1759672454176777E-2</v>
      </c>
      <c r="AM380" s="203"/>
      <c r="AN380" s="201">
        <f>VLOOKUP($AX380,SP_1112,'2011-12'!$AT$1,FALSE)</f>
        <v>16.213138607572997</v>
      </c>
      <c r="AO380" s="201">
        <f>VLOOKUP($AX380,SP_1112,'2011-12'!$AD$1,FALSE)</f>
        <v>17.078049813021998</v>
      </c>
      <c r="AP380" s="202">
        <f t="shared" si="488"/>
        <v>-5.0644611938624684E-2</v>
      </c>
      <c r="AQ380" s="188"/>
      <c r="AR380" s="201"/>
      <c r="AS380" s="200"/>
      <c r="AX380" s="188" t="s">
        <v>470</v>
      </c>
      <c r="AY380" s="306">
        <f>VLOOKUP(A380,PopulationsOtherdata!$G$4:$M$441,6,FALSE)</f>
        <v>116751</v>
      </c>
    </row>
    <row r="381" spans="1:51" x14ac:dyDescent="0.25">
      <c r="A381" s="188" t="s">
        <v>576</v>
      </c>
      <c r="B381" s="217"/>
      <c r="C381" s="188">
        <v>1</v>
      </c>
      <c r="D381" s="188" t="s">
        <v>577</v>
      </c>
      <c r="E381" s="534">
        <f t="shared" si="502"/>
        <v>-2.3514054851157837</v>
      </c>
      <c r="F381" s="504">
        <f t="shared" si="503"/>
        <v>-0.18910024710419279</v>
      </c>
      <c r="G381" s="217"/>
      <c r="H381" s="201">
        <f>VLOOKUP($A381,SP_1920,'2019_20'!$K$3,FALSE)</f>
        <v>10.165464760286024</v>
      </c>
      <c r="I381" s="201">
        <f>VLOOKUP($A381,SP_1920,'2019_20'!$C$3,FALSE)</f>
        <v>10.200564537077319</v>
      </c>
      <c r="J381" s="481">
        <f t="shared" si="504"/>
        <v>-3.4409641411231595E-3</v>
      </c>
      <c r="K381" s="415"/>
      <c r="L381" s="201">
        <f>VLOOKUP($A381,SP_201819,'2018_19'!$K$3,FALSE)</f>
        <v>10.200564537077319</v>
      </c>
      <c r="M381" s="201">
        <f>VLOOKUP($A381,SP_201819,'2018_19'!$C$3,FALSE)</f>
        <v>10.627753468344341</v>
      </c>
      <c r="N381" s="481">
        <f t="shared" si="505"/>
        <v>-4.0195600372123774E-2</v>
      </c>
      <c r="O381" s="211"/>
      <c r="P381" s="201">
        <f>VLOOKUP($A381,SP_1718,'2017_18'!$M$2,FALSE)</f>
        <v>10.627753468344341</v>
      </c>
      <c r="Q381" s="201">
        <f>VLOOKUP($A381,SP_1718,'2017_18'!$C$2,FALSE)</f>
        <v>11.075171307774546</v>
      </c>
      <c r="R381" s="481">
        <f t="shared" si="506"/>
        <v>-4.0398277100790914E-2</v>
      </c>
      <c r="S381" s="211"/>
      <c r="T381" s="201">
        <f>VLOOKUP($D381,SP_1617,'2016_17'!$P$2,FALSE)</f>
        <v>11.075171307774546</v>
      </c>
      <c r="U381" s="201">
        <f>VLOOKUP($D381,SP_1617,'2016_17'!$G$2,FALSE)</f>
        <v>11.201152942019467</v>
      </c>
      <c r="V381" s="202">
        <f t="shared" si="483"/>
        <v>-1.1247202399345846E-2</v>
      </c>
      <c r="W381" s="211"/>
      <c r="X381" s="201">
        <f>VLOOKUP($AX381,SP_1516,'2015_16'!$AW$1,FALSE)</f>
        <v>11.436405968146524</v>
      </c>
      <c r="Y381" s="201">
        <f>VLOOKUP($AX381,SP_1516,'2015_16'!$Z$1,FALSE)</f>
        <v>11.752360109720323</v>
      </c>
      <c r="Z381" s="202">
        <f t="shared" si="484"/>
        <v>-2.6884314182346714E-2</v>
      </c>
      <c r="AA381" s="201"/>
      <c r="AB381" s="201">
        <f>VLOOKUP($AX381,SP_1415,'2014_15'!$BG$1,FALSE)</f>
        <v>11.74458930836915</v>
      </c>
      <c r="AC381" s="201">
        <f>VLOOKUP($AX381,SP_1415,'2014_15'!$AC$1,FALSE)</f>
        <v>11.858249238142227</v>
      </c>
      <c r="AD381" s="202">
        <f t="shared" si="485"/>
        <v>-9.5848828516343909E-3</v>
      </c>
      <c r="AE381" s="201"/>
      <c r="AF381" s="201">
        <f>VLOOKUP($AX381,SP_1314,'2013-14'!$AU$1,FALSE)</f>
        <v>11.18940588076754</v>
      </c>
      <c r="AG381" s="201">
        <f>VLOOKUP($AX381,SP_1314,'2013-14'!$W$1,FALSE)</f>
        <v>11.15745492828078</v>
      </c>
      <c r="AH381" s="202">
        <f t="shared" si="486"/>
        <v>2.8636416362097794E-3</v>
      </c>
      <c r="AI381" s="201"/>
      <c r="AJ381" s="201">
        <f>VLOOKUP($AX381,SP_1213,'2012-13'!$AF$1,FALSE)</f>
        <v>10.964439928311776</v>
      </c>
      <c r="AK381" s="201">
        <f>VLOOKUP($AX381,SP_1213,'2012-13'!$R$1,FALSE)</f>
        <v>11.380667230466001</v>
      </c>
      <c r="AL381" s="202">
        <f t="shared" si="487"/>
        <v>-3.657318975463808E-2</v>
      </c>
      <c r="AM381" s="203"/>
      <c r="AN381" s="201">
        <f>VLOOKUP($AX381,SP_1112,'2011-12'!$AT$1,FALSE)</f>
        <v>11.899330753405</v>
      </c>
      <c r="AO381" s="201">
        <f>VLOOKUP($AX381,SP_1112,'2011-12'!$AD$1,FALSE)</f>
        <v>12.401157635773</v>
      </c>
      <c r="AP381" s="202">
        <f t="shared" si="488"/>
        <v>-4.0466132042415559E-2</v>
      </c>
      <c r="AQ381" s="188"/>
      <c r="AR381" s="201"/>
      <c r="AS381" s="200"/>
      <c r="AX381" s="188" t="s">
        <v>576</v>
      </c>
      <c r="AY381" s="306">
        <f>VLOOKUP(A381,PopulationsOtherdata!$G$4:$M$441,6,FALSE)</f>
        <v>113315</v>
      </c>
    </row>
    <row r="382" spans="1:51" x14ac:dyDescent="0.25">
      <c r="A382" s="188"/>
      <c r="B382" s="217"/>
      <c r="C382" s="188"/>
      <c r="D382" s="188"/>
      <c r="E382" s="315"/>
      <c r="F382" s="214"/>
      <c r="G382" s="217"/>
      <c r="H382" s="201"/>
      <c r="I382" s="201"/>
      <c r="J382" s="481"/>
      <c r="K382" s="214"/>
      <c r="L382" s="201"/>
      <c r="M382" s="201"/>
      <c r="N382" s="481"/>
      <c r="O382" s="211"/>
      <c r="P382" s="201"/>
      <c r="Q382" s="201"/>
      <c r="R382" s="481"/>
      <c r="S382" s="211"/>
      <c r="T382" s="201"/>
      <c r="U382" s="201"/>
      <c r="V382" s="202"/>
      <c r="W382" s="211"/>
      <c r="X382" s="201"/>
      <c r="Y382" s="201"/>
      <c r="Z382" s="202"/>
      <c r="AA382" s="201"/>
      <c r="AB382" s="201"/>
      <c r="AC382" s="201"/>
      <c r="AD382" s="202"/>
      <c r="AE382" s="201"/>
      <c r="AF382" s="201"/>
      <c r="AG382" s="201"/>
      <c r="AH382" s="202"/>
      <c r="AI382" s="201"/>
      <c r="AJ382" s="201"/>
      <c r="AK382" s="201"/>
      <c r="AL382" s="202"/>
      <c r="AM382" s="203"/>
      <c r="AN382" s="201"/>
      <c r="AO382" s="201"/>
      <c r="AP382" s="202"/>
      <c r="AQ382" s="188"/>
      <c r="AR382" s="201"/>
      <c r="AS382" s="200"/>
      <c r="AX382" s="188"/>
      <c r="AY382" s="188"/>
    </row>
    <row r="383" spans="1:51" x14ac:dyDescent="0.25">
      <c r="A383" s="188"/>
      <c r="B383" s="217">
        <v>1</v>
      </c>
      <c r="C383" s="188"/>
      <c r="D383" s="188" t="s">
        <v>975</v>
      </c>
      <c r="E383" s="315"/>
      <c r="F383" s="214"/>
      <c r="G383" s="217"/>
      <c r="H383" s="201"/>
      <c r="I383" s="201"/>
      <c r="J383" s="481"/>
      <c r="K383" s="214"/>
      <c r="L383" s="201"/>
      <c r="M383" s="201"/>
      <c r="N383" s="481"/>
      <c r="O383" s="211"/>
      <c r="P383" s="201"/>
      <c r="Q383" s="201"/>
      <c r="R383" s="481"/>
      <c r="S383" s="211"/>
      <c r="T383" s="201"/>
      <c r="U383" s="201"/>
      <c r="V383" s="202"/>
      <c r="W383" s="211"/>
      <c r="X383" s="201"/>
      <c r="Y383" s="201"/>
      <c r="Z383" s="202"/>
      <c r="AA383" s="201"/>
      <c r="AB383" s="201"/>
      <c r="AC383" s="201"/>
      <c r="AD383" s="202"/>
      <c r="AE383" s="201"/>
      <c r="AF383" s="201"/>
      <c r="AG383" s="201"/>
      <c r="AH383" s="202"/>
      <c r="AI383" s="201"/>
      <c r="AJ383" s="201"/>
      <c r="AK383" s="201"/>
      <c r="AL383" s="202"/>
      <c r="AM383" s="203"/>
      <c r="AN383" s="201"/>
      <c r="AO383" s="201"/>
      <c r="AP383" s="202"/>
      <c r="AQ383" s="188"/>
      <c r="AR383" s="201"/>
      <c r="AS383" s="200"/>
      <c r="AX383" s="188"/>
      <c r="AY383" s="306">
        <f t="shared" ref="AY383" si="507">+AY187</f>
        <v>663236</v>
      </c>
    </row>
    <row r="384" spans="1:51" x14ac:dyDescent="0.25">
      <c r="A384" s="188" t="s">
        <v>172</v>
      </c>
      <c r="B384" s="217"/>
      <c r="C384" s="188">
        <v>1</v>
      </c>
      <c r="D384" s="188" t="s">
        <v>173</v>
      </c>
      <c r="E384" s="534">
        <f t="shared" ref="E384:E388" si="508">+AN384-AO384+AJ384-AK384+AF384-AG384+AB384-AC384+X384-Y384+T384-U384+P384-Q384+L384-M384+H384-I384</f>
        <v>-2.4692383401577711</v>
      </c>
      <c r="F384" s="504">
        <f t="shared" ref="F384:F388" si="509">((100*(1+AP384)*(1+AL384)*(1+AH384)*(1+AD384)*(1+Z384)*(1+V384)*(1+R384)*(1+N384)*(1+J384)-100)/100)</f>
        <v>-0.14434041661241509</v>
      </c>
      <c r="G384" s="217"/>
      <c r="H384" s="201">
        <f>VLOOKUP($A384,SP_1920,'2019_20'!$K$3,FALSE)</f>
        <v>14.728521560841996</v>
      </c>
      <c r="I384" s="201">
        <f>VLOOKUP($A384,SP_1920,'2019_20'!$C$3,FALSE)</f>
        <v>14.805846590737374</v>
      </c>
      <c r="J384" s="481">
        <f t="shared" ref="J384:J388" si="510">+H384/I384-1</f>
        <v>-5.2226010462483874E-3</v>
      </c>
      <c r="K384" s="415"/>
      <c r="L384" s="201">
        <f>VLOOKUP($A384,SP_201819,'2018_19'!$K$3,FALSE)</f>
        <v>14.805846590737374</v>
      </c>
      <c r="M384" s="201">
        <f>VLOOKUP($A384,SP_201819,'2018_19'!$C$3,FALSE)</f>
        <v>15.784925660135675</v>
      </c>
      <c r="N384" s="481">
        <f t="shared" ref="N384:N388" si="511">+L384/M384-1</f>
        <v>-6.2026207185183924E-2</v>
      </c>
      <c r="O384" s="211"/>
      <c r="P384" s="201">
        <f>VLOOKUP($A384,SP_1718,'2017_18'!$M$2,FALSE)</f>
        <v>15.784925660135675</v>
      </c>
      <c r="Q384" s="201">
        <f>VLOOKUP($A384,SP_1718,'2017_18'!$C$2,FALSE)</f>
        <v>15.424231835353858</v>
      </c>
      <c r="R384" s="481">
        <f t="shared" ref="R384:R388" si="512">+P384/Q384-1</f>
        <v>2.3384880921918594E-2</v>
      </c>
      <c r="S384" s="211"/>
      <c r="T384" s="201">
        <f>VLOOKUP($D384,SP_1617,'2016_17'!$P$2,FALSE)</f>
        <v>15.424231835353858</v>
      </c>
      <c r="U384" s="201">
        <f>VLOOKUP($D384,SP_1617,'2016_17'!$G$2,FALSE)</f>
        <v>14.926855469656068</v>
      </c>
      <c r="V384" s="202">
        <f t="shared" si="483"/>
        <v>3.3320907186974225E-2</v>
      </c>
      <c r="W384" s="211"/>
      <c r="X384" s="201">
        <f>VLOOKUP($AX384,SP_1516,'2015_16'!$AW$1,FALSE)</f>
        <v>15.175632919812147</v>
      </c>
      <c r="Y384" s="201">
        <f>VLOOKUP($AX384,SP_1516,'2015_16'!$Z$1,FALSE)</f>
        <v>15.674687160070224</v>
      </c>
      <c r="Z384" s="202">
        <f t="shared" si="484"/>
        <v>-3.1838226508875467E-2</v>
      </c>
      <c r="AA384" s="201"/>
      <c r="AB384" s="201">
        <f>VLOOKUP($AX384,SP_1415,'2014_15'!$BG$1,FALSE)</f>
        <v>15.633398237356515</v>
      </c>
      <c r="AC384" s="201">
        <f>VLOOKUP($AX384,SP_1415,'2014_15'!$AC$1,FALSE)</f>
        <v>16.045222570167653</v>
      </c>
      <c r="AD384" s="202">
        <f t="shared" si="485"/>
        <v>-2.5666476797699844E-2</v>
      </c>
      <c r="AE384" s="201"/>
      <c r="AF384" s="201">
        <f>VLOOKUP($AX384,SP_1314,'2013-14'!$AU$1,FALSE)</f>
        <v>15.165469588406523</v>
      </c>
      <c r="AG384" s="201">
        <f>VLOOKUP($AX384,SP_1314,'2013-14'!$W$1,FALSE)</f>
        <v>15.002297084930333</v>
      </c>
      <c r="AH384" s="202">
        <f t="shared" si="486"/>
        <v>1.0876501281933404E-2</v>
      </c>
      <c r="AI384" s="201"/>
      <c r="AJ384" s="201">
        <f>VLOOKUP($AX384,SP_1213,'2012-13'!$AF$1,FALSE)</f>
        <v>14.789634084942334</v>
      </c>
      <c r="AK384" s="201">
        <f>VLOOKUP($AX384,SP_1213,'2012-13'!$R$1,FALSE)</f>
        <v>15.486923134694001</v>
      </c>
      <c r="AL384" s="202">
        <f t="shared" si="487"/>
        <v>-4.5024375964622165E-2</v>
      </c>
      <c r="AM384" s="203"/>
      <c r="AN384" s="201">
        <f>VLOOKUP($AX384,SP_1112,'2011-12'!$AT$1,FALSE)</f>
        <v>16.481148354655996</v>
      </c>
      <c r="AO384" s="201">
        <f>VLOOKUP($AX384,SP_1112,'2011-12'!$AD$1,FALSE)</f>
        <v>17.307057666655002</v>
      </c>
      <c r="AP384" s="202">
        <f t="shared" si="488"/>
        <v>-4.77209545323386E-2</v>
      </c>
      <c r="AQ384" s="188"/>
      <c r="AR384" s="201"/>
      <c r="AS384" s="200"/>
      <c r="AX384" s="188" t="s">
        <v>172</v>
      </c>
      <c r="AY384" s="306">
        <f>VLOOKUP(A384,PopulationsOtherdata!$G$4:$M$441,6,FALSE)</f>
        <v>145207</v>
      </c>
    </row>
    <row r="385" spans="1:51" x14ac:dyDescent="0.25">
      <c r="A385" s="188" t="s">
        <v>528</v>
      </c>
      <c r="B385" s="217"/>
      <c r="C385" s="188">
        <v>1</v>
      </c>
      <c r="D385" s="188" t="s">
        <v>529</v>
      </c>
      <c r="E385" s="534">
        <f t="shared" si="508"/>
        <v>-8.588033145233041</v>
      </c>
      <c r="F385" s="504">
        <f t="shared" si="509"/>
        <v>-0.28644681224577068</v>
      </c>
      <c r="G385" s="217"/>
      <c r="H385" s="201">
        <f>VLOOKUP($A385,SP_1920,'2019_20'!$K$3,FALSE)</f>
        <v>21.348590325732953</v>
      </c>
      <c r="I385" s="201">
        <f>VLOOKUP($A385,SP_1920,'2019_20'!$C$3,FALSE)</f>
        <v>21.594733668599901</v>
      </c>
      <c r="J385" s="481">
        <f t="shared" si="510"/>
        <v>-1.1398304171949758E-2</v>
      </c>
      <c r="K385" s="415"/>
      <c r="L385" s="201">
        <f>VLOOKUP($A385,SP_201819,'2018_19'!$K$3,FALSE)</f>
        <v>21.594733668599901</v>
      </c>
      <c r="M385" s="201">
        <f>VLOOKUP($A385,SP_201819,'2018_19'!$C$3,FALSE)</f>
        <v>22.264822973030835</v>
      </c>
      <c r="N385" s="481">
        <f t="shared" si="511"/>
        <v>-3.0096323031295058E-2</v>
      </c>
      <c r="O385" s="211"/>
      <c r="P385" s="201">
        <f>VLOOKUP($A385,SP_1718,'2017_18'!$M$2,FALSE)</f>
        <v>22.264822973030835</v>
      </c>
      <c r="Q385" s="201">
        <f>VLOOKUP($A385,SP_1718,'2017_18'!$C$2,FALSE)</f>
        <v>23.95915721748748</v>
      </c>
      <c r="R385" s="481">
        <f t="shared" si="512"/>
        <v>-7.071760617773204E-2</v>
      </c>
      <c r="S385" s="211"/>
      <c r="T385" s="201">
        <f>VLOOKUP($D385,SP_1617,'2016_17'!$P$2,FALSE)</f>
        <v>23.95915721748748</v>
      </c>
      <c r="U385" s="201">
        <f>VLOOKUP($D385,SP_1617,'2016_17'!$G$2,FALSE)</f>
        <v>24.497938877424296</v>
      </c>
      <c r="V385" s="202">
        <f t="shared" si="483"/>
        <v>-2.1992938370555049E-2</v>
      </c>
      <c r="W385" s="211"/>
      <c r="X385" s="201">
        <f>VLOOKUP($AX385,SP_1516,'2015_16'!$AW$1,FALSE)</f>
        <v>25.106809580836078</v>
      </c>
      <c r="Y385" s="201">
        <f>VLOOKUP($AX385,SP_1516,'2015_16'!$Z$1,FALSE)</f>
        <v>26.488370467489563</v>
      </c>
      <c r="Z385" s="202">
        <f t="shared" si="484"/>
        <v>-5.2157262310610686E-2</v>
      </c>
      <c r="AA385" s="201"/>
      <c r="AB385" s="201">
        <f>VLOOKUP($AX385,SP_1415,'2014_15'!$BG$1,FALSE)</f>
        <v>26.420215650040046</v>
      </c>
      <c r="AC385" s="201">
        <f>VLOOKUP($AX385,SP_1415,'2014_15'!$AC$1,FALSE)</f>
        <v>27.609342624892676</v>
      </c>
      <c r="AD385" s="202">
        <f t="shared" si="485"/>
        <v>-4.306973154009508E-2</v>
      </c>
      <c r="AE385" s="201"/>
      <c r="AF385" s="201">
        <f>VLOOKUP($AX385,SP_1314,'2013-14'!$AU$1,FALSE)</f>
        <v>26.384379188793414</v>
      </c>
      <c r="AG385" s="201">
        <f>VLOOKUP($AX385,SP_1314,'2013-14'!$W$1,FALSE)</f>
        <v>26.999219737716999</v>
      </c>
      <c r="AH385" s="202">
        <f t="shared" si="486"/>
        <v>-2.2772530276668479E-2</v>
      </c>
      <c r="AI385" s="201"/>
      <c r="AJ385" s="201">
        <f>VLOOKUP($AX385,SP_1213,'2012-13'!$AF$1,FALSE)</f>
        <v>26.643422737717</v>
      </c>
      <c r="AK385" s="201">
        <f>VLOOKUP($AX385,SP_1213,'2012-13'!$R$1,FALSE)</f>
        <v>27.448315102182999</v>
      </c>
      <c r="AL385" s="202">
        <f t="shared" si="487"/>
        <v>-2.9323926130605527E-2</v>
      </c>
      <c r="AM385" s="203"/>
      <c r="AN385" s="201">
        <f>VLOOKUP($AX385,SP_1112,'2011-12'!$AT$1,FALSE)</f>
        <v>28.536568791541004</v>
      </c>
      <c r="AO385" s="201">
        <f>VLOOKUP($AX385,SP_1112,'2011-12'!$AD$1,FALSE)</f>
        <v>29.984832610187002</v>
      </c>
      <c r="AP385" s="202">
        <f t="shared" si="488"/>
        <v>-4.8299880058492173E-2</v>
      </c>
      <c r="AQ385" s="188"/>
      <c r="AR385" s="201"/>
      <c r="AS385" s="200"/>
      <c r="AX385" s="188" t="s">
        <v>528</v>
      </c>
      <c r="AY385" s="306">
        <f>VLOOKUP(A385,PopulationsOtherdata!$G$4:$M$441,6,FALSE)</f>
        <v>150498</v>
      </c>
    </row>
    <row r="386" spans="1:51" x14ac:dyDescent="0.25">
      <c r="A386" s="188" t="s">
        <v>632</v>
      </c>
      <c r="B386" s="217"/>
      <c r="C386" s="188">
        <v>1</v>
      </c>
      <c r="D386" s="188" t="s">
        <v>633</v>
      </c>
      <c r="E386" s="534">
        <f t="shared" si="508"/>
        <v>-1.7802788243631884</v>
      </c>
      <c r="F386" s="504">
        <f t="shared" si="509"/>
        <v>-0.1259377501194244</v>
      </c>
      <c r="G386" s="217"/>
      <c r="H386" s="201">
        <f>VLOOKUP($A386,SP_1920,'2019_20'!$K$3,FALSE)</f>
        <v>12.238619158344285</v>
      </c>
      <c r="I386" s="201">
        <f>VLOOKUP($A386,SP_1920,'2019_20'!$C$3,FALSE)</f>
        <v>12.287510880218546</v>
      </c>
      <c r="J386" s="481">
        <f t="shared" si="510"/>
        <v>-3.9789768937638081E-3</v>
      </c>
      <c r="K386" s="415"/>
      <c r="L386" s="201">
        <f>VLOOKUP($A386,SP_201819,'2018_19'!$K$3,FALSE)</f>
        <v>12.287510880218546</v>
      </c>
      <c r="M386" s="201">
        <f>VLOOKUP($A386,SP_201819,'2018_19'!$C$3,FALSE)</f>
        <v>13.098365252439294</v>
      </c>
      <c r="N386" s="481">
        <f t="shared" si="511"/>
        <v>-6.1905005441021954E-2</v>
      </c>
      <c r="O386" s="211"/>
      <c r="P386" s="201">
        <f>VLOOKUP($A386,SP_1718,'2017_18'!$M$2,FALSE)</f>
        <v>13.098365252439294</v>
      </c>
      <c r="Q386" s="201">
        <f>VLOOKUP($A386,SP_1718,'2017_18'!$C$2,FALSE)</f>
        <v>13.336580273546298</v>
      </c>
      <c r="R386" s="481">
        <f t="shared" si="512"/>
        <v>-1.7861776873904778E-2</v>
      </c>
      <c r="S386" s="211"/>
      <c r="T386" s="201">
        <f>VLOOKUP($D386,SP_1617,'2016_17'!$P$2,FALSE)</f>
        <v>13.336580273546298</v>
      </c>
      <c r="U386" s="201">
        <f>VLOOKUP($D386,SP_1617,'2016_17'!$G$2,FALSE)</f>
        <v>13.26881503195346</v>
      </c>
      <c r="V386" s="202">
        <f t="shared" si="483"/>
        <v>5.1071057535769793E-3</v>
      </c>
      <c r="W386" s="211"/>
      <c r="X386" s="201">
        <f>VLOOKUP($AX386,SP_1516,'2015_16'!$AW$1,FALSE)</f>
        <v>13.586325656534123</v>
      </c>
      <c r="Y386" s="201">
        <f>VLOOKUP($AX386,SP_1516,'2015_16'!$Z$1,FALSE)</f>
        <v>13.38788109988635</v>
      </c>
      <c r="Z386" s="202">
        <f t="shared" si="484"/>
        <v>1.4822700856631954E-2</v>
      </c>
      <c r="AA386" s="201"/>
      <c r="AB386" s="201">
        <f>VLOOKUP($AX386,SP_1415,'2014_15'!$BG$1,FALSE)</f>
        <v>13.531311039341233</v>
      </c>
      <c r="AC386" s="201">
        <f>VLOOKUP($AX386,SP_1415,'2014_15'!$AC$1,FALSE)</f>
        <v>13.433122291948141</v>
      </c>
      <c r="AD386" s="202">
        <f t="shared" si="485"/>
        <v>7.3094508677216119E-3</v>
      </c>
      <c r="AE386" s="201"/>
      <c r="AF386" s="201">
        <f>VLOOKUP($AX386,SP_1314,'2013-14'!$AU$1,FALSE)</f>
        <v>12.991197993422119</v>
      </c>
      <c r="AG386" s="201">
        <f>VLOOKUP($AX386,SP_1314,'2013-14'!$W$1,FALSE)</f>
        <v>12.965464484783555</v>
      </c>
      <c r="AH386" s="202">
        <f t="shared" si="486"/>
        <v>1.9847733699602799E-3</v>
      </c>
      <c r="AI386" s="201"/>
      <c r="AJ386" s="201">
        <f>VLOOKUP($AX386,SP_1213,'2012-13'!$AF$1,FALSE)</f>
        <v>12.889912794764557</v>
      </c>
      <c r="AK386" s="201">
        <f>VLOOKUP($AX386,SP_1213,'2012-13'!$R$1,FALSE)</f>
        <v>13.293782664338002</v>
      </c>
      <c r="AL386" s="202">
        <f t="shared" si="487"/>
        <v>-3.0380357477700404E-2</v>
      </c>
      <c r="AM386" s="203"/>
      <c r="AN386" s="201">
        <f>VLOOKUP($AX386,SP_1112,'2011-12'!$AT$1,FALSE)</f>
        <v>13.920179900538001</v>
      </c>
      <c r="AO386" s="201">
        <f>VLOOKUP($AX386,SP_1112,'2011-12'!$AD$1,FALSE)</f>
        <v>14.588759794397999</v>
      </c>
      <c r="AP386" s="202">
        <f t="shared" si="488"/>
        <v>-4.5828425670338957E-2</v>
      </c>
      <c r="AQ386" s="188"/>
      <c r="AR386" s="201"/>
      <c r="AS386" s="200"/>
      <c r="AX386" s="188" t="s">
        <v>632</v>
      </c>
      <c r="AY386" s="306">
        <f>VLOOKUP(A386,PopulationsOtherdata!$G$4:$M$441,6,FALSE)</f>
        <v>136319</v>
      </c>
    </row>
    <row r="387" spans="1:51" x14ac:dyDescent="0.25">
      <c r="A387" s="188" t="s">
        <v>734</v>
      </c>
      <c r="B387" s="217"/>
      <c r="C387" s="188">
        <v>1</v>
      </c>
      <c r="D387" s="188" t="s">
        <v>735</v>
      </c>
      <c r="E387" s="534">
        <f t="shared" si="508"/>
        <v>-1.1199897974043509</v>
      </c>
      <c r="F387" s="504">
        <f t="shared" si="509"/>
        <v>-8.7622632284689098E-2</v>
      </c>
      <c r="G387" s="217"/>
      <c r="H387" s="201">
        <f>VLOOKUP($A387,SP_1920,'2019_20'!$K$3,FALSE)</f>
        <v>11.842990855842277</v>
      </c>
      <c r="I387" s="201">
        <f>VLOOKUP($A387,SP_1920,'2019_20'!$C$3,FALSE)</f>
        <v>11.925296653286475</v>
      </c>
      <c r="J387" s="481">
        <f t="shared" si="510"/>
        <v>-6.90178197131186E-3</v>
      </c>
      <c r="K387" s="415"/>
      <c r="L387" s="201">
        <f>VLOOKUP($A387,SP_201819,'2018_19'!$K$3,FALSE)</f>
        <v>11.925296653286475</v>
      </c>
      <c r="M387" s="201">
        <f>VLOOKUP($A387,SP_201819,'2018_19'!$C$3,FALSE)</f>
        <v>12.885441674350428</v>
      </c>
      <c r="N387" s="481">
        <f t="shared" si="511"/>
        <v>-7.451393947754259E-2</v>
      </c>
      <c r="O387" s="211"/>
      <c r="P387" s="201">
        <f>VLOOKUP($A387,SP_1718,'2017_18'!$M$2,FALSE)</f>
        <v>12.885441674350428</v>
      </c>
      <c r="Q387" s="201">
        <f>VLOOKUP($A387,SP_1718,'2017_18'!$C$2,FALSE)</f>
        <v>12.858587955869538</v>
      </c>
      <c r="R387" s="481">
        <f t="shared" si="512"/>
        <v>2.0883878208906026E-3</v>
      </c>
      <c r="S387" s="211"/>
      <c r="T387" s="201">
        <f>VLOOKUP($D387,SP_1617,'2016_17'!$P$2,FALSE)</f>
        <v>12.858587955869538</v>
      </c>
      <c r="U387" s="201">
        <f>VLOOKUP($D387,SP_1617,'2016_17'!$G$2,FALSE)</f>
        <v>12.332507616503319</v>
      </c>
      <c r="V387" s="202">
        <f t="shared" si="483"/>
        <v>4.2658018606225756E-2</v>
      </c>
      <c r="W387" s="211"/>
      <c r="X387" s="201">
        <f>VLOOKUP($AX387,SP_1516,'2015_16'!$AW$1,FALSE)</f>
        <v>12.51171222218264</v>
      </c>
      <c r="Y387" s="201">
        <f>VLOOKUP($AX387,SP_1516,'2015_16'!$Z$1,FALSE)</f>
        <v>12.48851037042574</v>
      </c>
      <c r="Z387" s="202">
        <f t="shared" si="484"/>
        <v>1.8578558265720524E-3</v>
      </c>
      <c r="AA387" s="201"/>
      <c r="AB387" s="201">
        <f>VLOOKUP($AX387,SP_1415,'2014_15'!$BG$1,FALSE)</f>
        <v>12.495985896815702</v>
      </c>
      <c r="AC387" s="201">
        <f>VLOOKUP($AX387,SP_1415,'2014_15'!$AC$1,FALSE)</f>
        <v>12.365895606447875</v>
      </c>
      <c r="AD387" s="202">
        <f t="shared" si="485"/>
        <v>1.0520086414120611E-2</v>
      </c>
      <c r="AE387" s="201"/>
      <c r="AF387" s="201">
        <f>VLOOKUP($AX387,SP_1314,'2013-14'!$AU$1,FALSE)</f>
        <v>11.78591834110896</v>
      </c>
      <c r="AG387" s="201">
        <f>VLOOKUP($AX387,SP_1314,'2013-14'!$W$1,FALSE)</f>
        <v>11.927631668832889</v>
      </c>
      <c r="AH387" s="202">
        <f t="shared" si="486"/>
        <v>-1.1881095229845928E-2</v>
      </c>
      <c r="AI387" s="201"/>
      <c r="AJ387" s="201">
        <f>VLOOKUP($AX387,SP_1213,'2012-13'!$AF$1,FALSE)</f>
        <v>11.66979666884389</v>
      </c>
      <c r="AK387" s="201">
        <f>VLOOKUP($AX387,SP_1213,'2012-13'!$R$1,FALSE)</f>
        <v>11.856828686585001</v>
      </c>
      <c r="AL387" s="202">
        <f t="shared" si="487"/>
        <v>-1.5774202586963382E-2</v>
      </c>
      <c r="AM387" s="203"/>
      <c r="AN387" s="201">
        <f>VLOOKUP($AX387,SP_1112,'2011-12'!$AT$1,FALSE)</f>
        <v>12.530854281088002</v>
      </c>
      <c r="AO387" s="201">
        <f>VLOOKUP($AX387,SP_1112,'2011-12'!$AD$1,FALSE)</f>
        <v>12.985874114490999</v>
      </c>
      <c r="AP387" s="202">
        <f t="shared" si="488"/>
        <v>-3.5039599906119379E-2</v>
      </c>
      <c r="AQ387" s="188"/>
      <c r="AR387" s="201"/>
      <c r="AS387" s="200"/>
      <c r="AX387" s="188" t="s">
        <v>734</v>
      </c>
      <c r="AY387" s="306">
        <f>VLOOKUP(A387,PopulationsOtherdata!$G$4:$M$441,6,FALSE)</f>
        <v>123493</v>
      </c>
    </row>
    <row r="388" spans="1:51" x14ac:dyDescent="0.25">
      <c r="A388" s="188" t="s">
        <v>774</v>
      </c>
      <c r="B388" s="217"/>
      <c r="C388" s="188">
        <v>1</v>
      </c>
      <c r="D388" s="188" t="s">
        <v>775</v>
      </c>
      <c r="E388" s="534">
        <f t="shared" si="508"/>
        <v>-1.3853450222184485</v>
      </c>
      <c r="F388" s="504">
        <f t="shared" si="509"/>
        <v>-0.14475855252739878</v>
      </c>
      <c r="G388" s="217"/>
      <c r="H388" s="201">
        <f>VLOOKUP($A388,SP_1920,'2019_20'!$K$3,FALSE)</f>
        <v>8.0660595218309687</v>
      </c>
      <c r="I388" s="201">
        <f>VLOOKUP($A388,SP_1920,'2019_20'!$C$3,FALSE)</f>
        <v>8.0567152828567252</v>
      </c>
      <c r="J388" s="481">
        <f t="shared" si="510"/>
        <v>1.1598075203336222E-3</v>
      </c>
      <c r="K388" s="415"/>
      <c r="L388" s="201">
        <f>VLOOKUP($A388,SP_201819,'2018_19'!$K$3,FALSE)</f>
        <v>8.0567152828567252</v>
      </c>
      <c r="M388" s="201">
        <f>VLOOKUP($A388,SP_201819,'2018_19'!$C$3,FALSE)</f>
        <v>8.465214118287518</v>
      </c>
      <c r="N388" s="481">
        <f t="shared" si="511"/>
        <v>-4.825617281768535E-2</v>
      </c>
      <c r="O388" s="211"/>
      <c r="P388" s="201">
        <f>VLOOKUP($A388,SP_1718,'2017_18'!$M$2,FALSE)</f>
        <v>8.465214118287518</v>
      </c>
      <c r="Q388" s="201">
        <f>VLOOKUP($A388,SP_1718,'2017_18'!$C$2,FALSE)</f>
        <v>8.9889072798014436</v>
      </c>
      <c r="R388" s="481">
        <f t="shared" si="512"/>
        <v>-5.8259935853459344E-2</v>
      </c>
      <c r="S388" s="211"/>
      <c r="T388" s="201">
        <f>VLOOKUP($D388,SP_1617,'2016_17'!$P$2,FALSE)</f>
        <v>8.9889072798014436</v>
      </c>
      <c r="U388" s="201">
        <f>VLOOKUP($D388,SP_1617,'2016_17'!$G$2,FALSE)</f>
        <v>8.7516757535351744</v>
      </c>
      <c r="V388" s="202">
        <f t="shared" si="483"/>
        <v>2.7106983044983268E-2</v>
      </c>
      <c r="W388" s="211"/>
      <c r="X388" s="201">
        <f>VLOOKUP($AX388,SP_1516,'2015_16'!$AW$1,FALSE)</f>
        <v>8.9606540742513285</v>
      </c>
      <c r="Y388" s="201">
        <f>VLOOKUP($AX388,SP_1516,'2015_16'!$Z$1,FALSE)</f>
        <v>9.3171016627738599</v>
      </c>
      <c r="Z388" s="202">
        <f t="shared" si="484"/>
        <v>-3.8257346696849326E-2</v>
      </c>
      <c r="AA388" s="201"/>
      <c r="AB388" s="201">
        <f>VLOOKUP($AX388,SP_1415,'2014_15'!$BG$1,FALSE)</f>
        <v>9.3197061266375378</v>
      </c>
      <c r="AC388" s="201">
        <f>VLOOKUP($AX388,SP_1415,'2014_15'!$AC$1,FALSE)</f>
        <v>9.5130024452103044</v>
      </c>
      <c r="AD388" s="202">
        <f t="shared" si="485"/>
        <v>-2.0319170491760907E-2</v>
      </c>
      <c r="AE388" s="201"/>
      <c r="AF388" s="201">
        <f>VLOOKUP($AX388,SP_1314,'2013-14'!$AU$1,FALSE)</f>
        <v>8.9174124499040559</v>
      </c>
      <c r="AG388" s="201">
        <f>VLOOKUP($AX388,SP_1314,'2013-14'!$W$1,FALSE)</f>
        <v>8.646781664861777</v>
      </c>
      <c r="AH388" s="202">
        <f t="shared" si="486"/>
        <v>3.1298440914965031E-2</v>
      </c>
      <c r="AI388" s="201"/>
      <c r="AJ388" s="201">
        <f>VLOOKUP($AX388,SP_1213,'2012-13'!$AF$1,FALSE)</f>
        <v>8.5029766648917793</v>
      </c>
      <c r="AK388" s="201">
        <f>VLOOKUP($AX388,SP_1213,'2012-13'!$R$1,FALSE)</f>
        <v>8.6175531657210005</v>
      </c>
      <c r="AL388" s="202">
        <f t="shared" si="487"/>
        <v>-1.3295711511822739E-2</v>
      </c>
      <c r="AM388" s="203"/>
      <c r="AN388" s="201">
        <f>VLOOKUP($AX388,SP_1112,'2011-12'!$AT$1,FALSE)</f>
        <v>9.2101732471209985</v>
      </c>
      <c r="AO388" s="201">
        <f>VLOOKUP($AX388,SP_1112,'2011-12'!$AD$1,FALSE)</f>
        <v>9.5162124147530012</v>
      </c>
      <c r="AP388" s="202">
        <f t="shared" si="488"/>
        <v>-3.2159766332826911E-2</v>
      </c>
      <c r="AQ388" s="188"/>
      <c r="AR388" s="201"/>
      <c r="AS388" s="200"/>
      <c r="AX388" s="188" t="s">
        <v>774</v>
      </c>
      <c r="AY388" s="306">
        <f>VLOOKUP(A388,PopulationsOtherdata!$G$4:$M$441,6,FALSE)</f>
        <v>107719</v>
      </c>
    </row>
    <row r="389" spans="1:51" x14ac:dyDescent="0.25">
      <c r="A389" s="188"/>
      <c r="B389" s="217"/>
      <c r="C389" s="188"/>
      <c r="D389" s="188"/>
      <c r="E389" s="315"/>
      <c r="F389" s="214"/>
      <c r="G389" s="217"/>
      <c r="H389" s="201"/>
      <c r="I389" s="201"/>
      <c r="J389" s="481"/>
      <c r="K389" s="214"/>
      <c r="L389" s="201"/>
      <c r="M389" s="201"/>
      <c r="N389" s="481"/>
      <c r="O389" s="211"/>
      <c r="P389" s="201"/>
      <c r="Q389" s="201"/>
      <c r="R389" s="481"/>
      <c r="S389" s="211"/>
      <c r="T389" s="201"/>
      <c r="U389" s="201"/>
      <c r="V389" s="202"/>
      <c r="W389" s="211"/>
      <c r="X389" s="201"/>
      <c r="Y389" s="201"/>
      <c r="Z389" s="202"/>
      <c r="AA389" s="201"/>
      <c r="AB389" s="201"/>
      <c r="AC389" s="201"/>
      <c r="AD389" s="202"/>
      <c r="AE389" s="201"/>
      <c r="AF389" s="201"/>
      <c r="AG389" s="201"/>
      <c r="AH389" s="202"/>
      <c r="AI389" s="201"/>
      <c r="AJ389" s="201"/>
      <c r="AK389" s="201"/>
      <c r="AL389" s="202"/>
      <c r="AM389" s="203"/>
      <c r="AN389" s="201"/>
      <c r="AO389" s="201"/>
      <c r="AP389" s="202"/>
      <c r="AQ389" s="188"/>
      <c r="AR389" s="201"/>
      <c r="AS389" s="200"/>
      <c r="AX389" s="188"/>
      <c r="AY389" s="188"/>
    </row>
    <row r="390" spans="1:51" x14ac:dyDescent="0.25">
      <c r="A390" s="188"/>
      <c r="B390" s="217">
        <v>1</v>
      </c>
      <c r="C390" s="188"/>
      <c r="D390" s="188" t="s">
        <v>976</v>
      </c>
      <c r="E390" s="315"/>
      <c r="F390" s="214"/>
      <c r="G390" s="217"/>
      <c r="H390" s="201"/>
      <c r="I390" s="201"/>
      <c r="J390" s="481"/>
      <c r="K390" s="214"/>
      <c r="L390" s="201"/>
      <c r="M390" s="201"/>
      <c r="N390" s="481"/>
      <c r="O390" s="211"/>
      <c r="P390" s="201"/>
      <c r="Q390" s="201"/>
      <c r="R390" s="481"/>
      <c r="S390" s="211"/>
      <c r="T390" s="201"/>
      <c r="U390" s="201"/>
      <c r="V390" s="202"/>
      <c r="W390" s="211"/>
      <c r="X390" s="201"/>
      <c r="Y390" s="201"/>
      <c r="Z390" s="202"/>
      <c r="AA390" s="201"/>
      <c r="AB390" s="201"/>
      <c r="AC390" s="201"/>
      <c r="AD390" s="202"/>
      <c r="AE390" s="201"/>
      <c r="AF390" s="201"/>
      <c r="AG390" s="201"/>
      <c r="AH390" s="202"/>
      <c r="AI390" s="201"/>
      <c r="AJ390" s="201"/>
      <c r="AK390" s="201"/>
      <c r="AL390" s="202"/>
      <c r="AM390" s="203"/>
      <c r="AN390" s="201"/>
      <c r="AO390" s="201"/>
      <c r="AP390" s="202"/>
      <c r="AQ390" s="188"/>
      <c r="AR390" s="201"/>
      <c r="AS390" s="200"/>
      <c r="AX390" s="188"/>
      <c r="AY390" s="306">
        <f t="shared" ref="AY390" si="513">+AY189</f>
        <v>538327</v>
      </c>
    </row>
    <row r="391" spans="1:51" x14ac:dyDescent="0.25">
      <c r="A391" s="188" t="s">
        <v>450</v>
      </c>
      <c r="B391" s="217"/>
      <c r="C391" s="188">
        <v>1</v>
      </c>
      <c r="D391" s="188" t="s">
        <v>451</v>
      </c>
      <c r="E391" s="534">
        <f t="shared" ref="E391:E395" si="514">+AN391-AO391+AJ391-AK391+AF391-AG391+AB391-AC391+X391-Y391+T391-U391+P391-Q391+L391-M391+H391-I391</f>
        <v>-2.4465074286868926</v>
      </c>
      <c r="F391" s="504">
        <f t="shared" ref="F391:F395" si="515">((100*(1+AP391)*(1+AL391)*(1+AH391)*(1+AD391)*(1+Z391)*(1+V391)*(1+R391)*(1+N391)*(1+J391)-100)/100)</f>
        <v>-0.17162349046147071</v>
      </c>
      <c r="G391" s="217"/>
      <c r="H391" s="201">
        <f>VLOOKUP($A391,SP_1920,'2019_20'!$K$3,FALSE)</f>
        <v>11.794759914397142</v>
      </c>
      <c r="I391" s="201">
        <f>VLOOKUP($A391,SP_1920,'2019_20'!$C$3,FALSE)</f>
        <v>11.847499002960543</v>
      </c>
      <c r="J391" s="481">
        <f t="shared" ref="J391:J395" si="516">+H391/I391-1</f>
        <v>-4.4514955055258154E-3</v>
      </c>
      <c r="K391" s="415"/>
      <c r="L391" s="201">
        <f>VLOOKUP($A391,SP_201819,'2018_19'!$K$3,FALSE)</f>
        <v>11.847499002960543</v>
      </c>
      <c r="M391" s="201">
        <f>VLOOKUP($A391,SP_201819,'2018_19'!$C$3,FALSE)</f>
        <v>12.54377830051793</v>
      </c>
      <c r="N391" s="481">
        <f t="shared" ref="N391:N395" si="517">+L391/M391-1</f>
        <v>-5.5507940341120166E-2</v>
      </c>
      <c r="O391" s="211"/>
      <c r="P391" s="201">
        <f>VLOOKUP($A391,SP_1718,'2017_18'!$M$2,FALSE)</f>
        <v>12.54377830051793</v>
      </c>
      <c r="Q391" s="201">
        <f>VLOOKUP($A391,SP_1718,'2017_18'!$C$2,FALSE)</f>
        <v>13.429030098715312</v>
      </c>
      <c r="R391" s="481">
        <f t="shared" ref="R391:R395" si="518">+P391/Q391-1</f>
        <v>-6.5920754640505952E-2</v>
      </c>
      <c r="S391" s="211"/>
      <c r="T391" s="201">
        <f>VLOOKUP($D391,SP_1617,'2016_17'!$P$2,FALSE)</f>
        <v>13.429030098715312</v>
      </c>
      <c r="U391" s="201">
        <f>VLOOKUP($D391,SP_1617,'2016_17'!$G$2,FALSE)</f>
        <v>12.984921277320089</v>
      </c>
      <c r="V391" s="202">
        <f t="shared" si="483"/>
        <v>3.4201887859799385E-2</v>
      </c>
      <c r="W391" s="211"/>
      <c r="X391" s="201">
        <f>VLOOKUP($AX391,SP_1516,'2015_16'!$AW$1,FALSE)</f>
        <v>13.313214336830207</v>
      </c>
      <c r="Y391" s="201">
        <f>VLOOKUP($AX391,SP_1516,'2015_16'!$Z$1,FALSE)</f>
        <v>13.698324594985975</v>
      </c>
      <c r="Z391" s="202">
        <f t="shared" si="484"/>
        <v>-2.81136759087115E-2</v>
      </c>
      <c r="AA391" s="201"/>
      <c r="AB391" s="201">
        <f>VLOOKUP($AX391,SP_1415,'2014_15'!$BG$1,FALSE)</f>
        <v>13.578018725556479</v>
      </c>
      <c r="AC391" s="201">
        <f>VLOOKUP($AX391,SP_1415,'2014_15'!$AC$1,FALSE)</f>
        <v>13.90272187180404</v>
      </c>
      <c r="AD391" s="202">
        <f t="shared" si="485"/>
        <v>-2.3355365175368181E-2</v>
      </c>
      <c r="AE391" s="201"/>
      <c r="AF391" s="201">
        <f>VLOOKUP($AX391,SP_1314,'2013-14'!$AU$1,FALSE)</f>
        <v>13.133702552460383</v>
      </c>
      <c r="AG391" s="201">
        <f>VLOOKUP($AX391,SP_1314,'2013-14'!$W$1,FALSE)</f>
        <v>13.025722379739669</v>
      </c>
      <c r="AH391" s="202">
        <f t="shared" si="486"/>
        <v>8.2897646343720321E-3</v>
      </c>
      <c r="AI391" s="201"/>
      <c r="AJ391" s="201">
        <f>VLOOKUP($AX391,SP_1213,'2012-13'!$AF$1,FALSE)</f>
        <v>12.777450379768668</v>
      </c>
      <c r="AK391" s="201">
        <f>VLOOKUP($AX391,SP_1213,'2012-13'!$R$1,FALSE)</f>
        <v>13.043428336107</v>
      </c>
      <c r="AL391" s="202">
        <f t="shared" si="487"/>
        <v>-2.0391721369913851E-2</v>
      </c>
      <c r="AM391" s="203"/>
      <c r="AN391" s="201">
        <f>VLOOKUP($AX391,SP_1112,'2011-12'!$AT$1,FALSE)</f>
        <v>13.854297444393001</v>
      </c>
      <c r="AO391" s="201">
        <f>VLOOKUP($AX391,SP_1112,'2011-12'!$AD$1,FALSE)</f>
        <v>14.242832322136</v>
      </c>
      <c r="AP391" s="202">
        <f t="shared" si="488"/>
        <v>-2.7279326818946181E-2</v>
      </c>
      <c r="AQ391" s="188"/>
      <c r="AR391" s="201"/>
      <c r="AS391" s="200"/>
      <c r="AX391" s="188" t="s">
        <v>450</v>
      </c>
      <c r="AY391" s="306">
        <f>VLOOKUP(A391,PopulationsOtherdata!$G$4:$M$441,6,FALSE)</f>
        <v>110499</v>
      </c>
    </row>
    <row r="392" spans="1:51" x14ac:dyDescent="0.25">
      <c r="A392" s="188" t="s">
        <v>590</v>
      </c>
      <c r="B392" s="217"/>
      <c r="C392" s="188">
        <v>1</v>
      </c>
      <c r="D392" s="188" t="s">
        <v>591</v>
      </c>
      <c r="E392" s="534">
        <f t="shared" si="514"/>
        <v>-2.6795512395352112</v>
      </c>
      <c r="F392" s="504">
        <f t="shared" si="515"/>
        <v>-0.17290477772600923</v>
      </c>
      <c r="G392" s="217"/>
      <c r="H392" s="201">
        <f>VLOOKUP($A392,SP_1920,'2019_20'!$K$3,FALSE)</f>
        <v>12.630658778547474</v>
      </c>
      <c r="I392" s="201">
        <f>VLOOKUP($A392,SP_1920,'2019_20'!$C$3,FALSE)</f>
        <v>12.735888854481514</v>
      </c>
      <c r="J392" s="481">
        <f t="shared" si="516"/>
        <v>-8.2624838467408868E-3</v>
      </c>
      <c r="K392" s="415"/>
      <c r="L392" s="201">
        <f>VLOOKUP($A392,SP_201819,'2018_19'!$K$3,FALSE)</f>
        <v>12.735888854481514</v>
      </c>
      <c r="M392" s="201">
        <f>VLOOKUP($A392,SP_201819,'2018_19'!$C$3,FALSE)</f>
        <v>13.503915293216668</v>
      </c>
      <c r="N392" s="481">
        <f t="shared" si="517"/>
        <v>-5.6874352516188553E-2</v>
      </c>
      <c r="O392" s="211"/>
      <c r="P392" s="201">
        <f>VLOOKUP($A392,SP_1718,'2017_18'!$M$2,FALSE)</f>
        <v>13.503915293216668</v>
      </c>
      <c r="Q392" s="201">
        <f>VLOOKUP($A392,SP_1718,'2017_18'!$C$2,FALSE)</f>
        <v>14.845359183357143</v>
      </c>
      <c r="R392" s="481">
        <f t="shared" si="518"/>
        <v>-9.0361160923902895E-2</v>
      </c>
      <c r="S392" s="211"/>
      <c r="T392" s="201">
        <f>VLOOKUP($D392,SP_1617,'2016_17'!$P$2,FALSE)</f>
        <v>14.845359183357143</v>
      </c>
      <c r="U392" s="201">
        <f>VLOOKUP($D392,SP_1617,'2016_17'!$G$2,FALSE)</f>
        <v>14.542250046460047</v>
      </c>
      <c r="V392" s="202">
        <f t="shared" si="483"/>
        <v>2.0843345144576197E-2</v>
      </c>
      <c r="W392" s="211"/>
      <c r="X392" s="201">
        <f>VLOOKUP($AX392,SP_1516,'2015_16'!$AW$1,FALSE)</f>
        <v>14.922841232945277</v>
      </c>
      <c r="Y392" s="201">
        <f>VLOOKUP($AX392,SP_1516,'2015_16'!$Z$1,FALSE)</f>
        <v>15.350706456333468</v>
      </c>
      <c r="Z392" s="202">
        <f t="shared" si="484"/>
        <v>-2.7872673131057124E-2</v>
      </c>
      <c r="AA392" s="201"/>
      <c r="AB392" s="201">
        <f>VLOOKUP($AX392,SP_1415,'2014_15'!$BG$1,FALSE)</f>
        <v>15.295889968616871</v>
      </c>
      <c r="AC392" s="201">
        <f>VLOOKUP($AX392,SP_1415,'2014_15'!$AC$1,FALSE)</f>
        <v>15.686629863950346</v>
      </c>
      <c r="AD392" s="202">
        <f t="shared" si="485"/>
        <v>-2.4909104040979457E-2</v>
      </c>
      <c r="AE392" s="201"/>
      <c r="AF392" s="201">
        <f>VLOOKUP($AX392,SP_1314,'2013-14'!$AU$1,FALSE)</f>
        <v>14.624848579667029</v>
      </c>
      <c r="AG392" s="201">
        <f>VLOOKUP($AX392,SP_1314,'2013-14'!$W$1,FALSE)</f>
        <v>14.020486281260888</v>
      </c>
      <c r="AH392" s="202">
        <f t="shared" si="486"/>
        <v>4.3105658839658334E-2</v>
      </c>
      <c r="AI392" s="201"/>
      <c r="AJ392" s="201">
        <f>VLOOKUP($AX392,SP_1213,'2012-13'!$AF$1,FALSE)</f>
        <v>13.717532281294888</v>
      </c>
      <c r="AK392" s="201">
        <f>VLOOKUP($AX392,SP_1213,'2012-13'!$R$1,FALSE)</f>
        <v>13.813255126583</v>
      </c>
      <c r="AL392" s="202">
        <f t="shared" si="487"/>
        <v>-6.9297818950652124E-3</v>
      </c>
      <c r="AM392" s="203"/>
      <c r="AN392" s="201">
        <f>VLOOKUP($AX392,SP_1112,'2011-12'!$AT$1,FALSE)</f>
        <v>14.710100103215</v>
      </c>
      <c r="AO392" s="201">
        <f>VLOOKUP($AX392,SP_1112,'2011-12'!$AD$1,FALSE)</f>
        <v>15.168094409234001</v>
      </c>
      <c r="AP392" s="202">
        <f t="shared" si="488"/>
        <v>-3.0194584346744602E-2</v>
      </c>
      <c r="AQ392" s="188"/>
      <c r="AR392" s="201"/>
      <c r="AS392" s="200"/>
      <c r="AX392" s="188" t="s">
        <v>590</v>
      </c>
      <c r="AY392" s="306">
        <f>VLOOKUP(A392,PopulationsOtherdata!$G$4:$M$441,6,FALSE)</f>
        <v>116750</v>
      </c>
    </row>
    <row r="393" spans="1:51" x14ac:dyDescent="0.25">
      <c r="A393" s="188" t="s">
        <v>636</v>
      </c>
      <c r="B393" s="217"/>
      <c r="C393" s="188">
        <v>1</v>
      </c>
      <c r="D393" s="188" t="s">
        <v>637</v>
      </c>
      <c r="E393" s="534">
        <f t="shared" si="514"/>
        <v>-2.8759462385540964</v>
      </c>
      <c r="F393" s="504">
        <f t="shared" si="515"/>
        <v>-0.1451591136108992</v>
      </c>
      <c r="G393" s="217"/>
      <c r="H393" s="201">
        <f>VLOOKUP($A393,SP_1920,'2019_20'!$K$3,FALSE)</f>
        <v>16.761205453237849</v>
      </c>
      <c r="I393" s="201">
        <f>VLOOKUP($A393,SP_1920,'2019_20'!$C$3,FALSE)</f>
        <v>16.791384881631117</v>
      </c>
      <c r="J393" s="481">
        <f t="shared" si="516"/>
        <v>-1.7973162193597458E-3</v>
      </c>
      <c r="K393" s="415"/>
      <c r="L393" s="201">
        <f>VLOOKUP($A393,SP_201819,'2018_19'!$K$3,FALSE)</f>
        <v>16.791384881631117</v>
      </c>
      <c r="M393" s="201">
        <f>VLOOKUP($A393,SP_201819,'2018_19'!$C$3,FALSE)</f>
        <v>17.709436282689644</v>
      </c>
      <c r="N393" s="481">
        <f t="shared" si="517"/>
        <v>-5.1839673855451296E-2</v>
      </c>
      <c r="O393" s="211"/>
      <c r="P393" s="201">
        <f>VLOOKUP($A393,SP_1718,'2017_18'!$M$2,FALSE)</f>
        <v>17.709436282689644</v>
      </c>
      <c r="Q393" s="201">
        <f>VLOOKUP($A393,SP_1718,'2017_18'!$C$2,FALSE)</f>
        <v>18.846812682012146</v>
      </c>
      <c r="R393" s="481">
        <f t="shared" si="518"/>
        <v>-6.0348474753401771E-2</v>
      </c>
      <c r="S393" s="211"/>
      <c r="T393" s="201">
        <f>VLOOKUP($D393,SP_1617,'2016_17'!$P$2,FALSE)</f>
        <v>18.846812682012146</v>
      </c>
      <c r="U393" s="201">
        <f>VLOOKUP($D393,SP_1617,'2016_17'!$G$2,FALSE)</f>
        <v>18.578679682534926</v>
      </c>
      <c r="V393" s="202">
        <f t="shared" si="483"/>
        <v>1.4432295731395817E-2</v>
      </c>
      <c r="W393" s="211"/>
      <c r="X393" s="201">
        <f>VLOOKUP($AX393,SP_1516,'2015_16'!$AW$1,FALSE)</f>
        <v>19.108657780522883</v>
      </c>
      <c r="Y393" s="201">
        <f>VLOOKUP($AX393,SP_1516,'2015_16'!$Z$1,FALSE)</f>
        <v>19.787053526611352</v>
      </c>
      <c r="Z393" s="202">
        <f t="shared" si="484"/>
        <v>-3.4284828975476467E-2</v>
      </c>
      <c r="AA393" s="201"/>
      <c r="AB393" s="201">
        <f>VLOOKUP($AX393,SP_1415,'2014_15'!$BG$1,FALSE)</f>
        <v>19.61514227368616</v>
      </c>
      <c r="AC393" s="201">
        <f>VLOOKUP($AX393,SP_1415,'2014_15'!$AC$1,FALSE)</f>
        <v>19.416384950301342</v>
      </c>
      <c r="AD393" s="202">
        <f t="shared" si="485"/>
        <v>1.0236577194650875E-2</v>
      </c>
      <c r="AE393" s="201"/>
      <c r="AF393" s="201">
        <f>VLOOKUP($AX393,SP_1314,'2013-14'!$AU$1,FALSE)</f>
        <v>18.31879220758363</v>
      </c>
      <c r="AG393" s="201">
        <f>VLOOKUP($AX393,SP_1314,'2013-14'!$W$1,FALSE)</f>
        <v>17.951827583032891</v>
      </c>
      <c r="AH393" s="202">
        <f t="shared" si="486"/>
        <v>2.0441630405228173E-2</v>
      </c>
      <c r="AI393" s="201"/>
      <c r="AJ393" s="201">
        <f>VLOOKUP($AX393,SP_1213,'2012-13'!$AF$1,FALSE)</f>
        <v>17.553059183052888</v>
      </c>
      <c r="AK393" s="201">
        <f>VLOOKUP($AX393,SP_1213,'2012-13'!$R$1,FALSE)</f>
        <v>17.617708866637997</v>
      </c>
      <c r="AL393" s="202">
        <f t="shared" si="487"/>
        <v>-3.6695851926316081E-3</v>
      </c>
      <c r="AM393" s="203"/>
      <c r="AN393" s="201">
        <f>VLOOKUP($AX393,SP_1112,'2011-12'!$AT$1,FALSE)</f>
        <v>18.823014326382999</v>
      </c>
      <c r="AO393" s="201">
        <f>VLOOKUP($AX393,SP_1112,'2011-12'!$AD$1,FALSE)</f>
        <v>19.704162853901998</v>
      </c>
      <c r="AP393" s="202">
        <f t="shared" si="488"/>
        <v>-4.4718901993063165E-2</v>
      </c>
      <c r="AQ393" s="188"/>
      <c r="AR393" s="201"/>
      <c r="AS393" s="200"/>
      <c r="AX393" s="188" t="s">
        <v>636</v>
      </c>
      <c r="AY393" s="306">
        <f>VLOOKUP(A393,PopulationsOtherdata!$G$4:$M$441,6,FALSE)</f>
        <v>163968</v>
      </c>
    </row>
    <row r="394" spans="1:51" x14ac:dyDescent="0.25">
      <c r="A394" s="188" t="s">
        <v>700</v>
      </c>
      <c r="B394" s="217"/>
      <c r="C394" s="188">
        <v>1</v>
      </c>
      <c r="D394" s="188" t="s">
        <v>701</v>
      </c>
      <c r="E394" s="534">
        <f t="shared" si="514"/>
        <v>-1.1158183112585558</v>
      </c>
      <c r="F394" s="504">
        <f t="shared" si="515"/>
        <v>-8.254083686187727E-2</v>
      </c>
      <c r="G394" s="217"/>
      <c r="H394" s="201">
        <f>VLOOKUP($A394,SP_1920,'2019_20'!$K$3,FALSE)</f>
        <v>12.134818607317236</v>
      </c>
      <c r="I394" s="201">
        <f>VLOOKUP($A394,SP_1920,'2019_20'!$C$3,FALSE)</f>
        <v>12.265528104922696</v>
      </c>
      <c r="J394" s="481">
        <f t="shared" si="516"/>
        <v>-1.0656654690065936E-2</v>
      </c>
      <c r="K394" s="415"/>
      <c r="L394" s="201">
        <f>VLOOKUP($A394,SP_201819,'2018_19'!$K$3,FALSE)</f>
        <v>12.265528104922696</v>
      </c>
      <c r="M394" s="201">
        <f>VLOOKUP($A394,SP_201819,'2018_19'!$C$3,FALSE)</f>
        <v>13.230068314920549</v>
      </c>
      <c r="N394" s="481">
        <f t="shared" si="517"/>
        <v>-7.290515717973034E-2</v>
      </c>
      <c r="O394" s="211"/>
      <c r="P394" s="201">
        <f>VLOOKUP($A394,SP_1718,'2017_18'!$M$2,FALSE)</f>
        <v>13.230068314920549</v>
      </c>
      <c r="Q394" s="201">
        <f>VLOOKUP($A394,SP_1718,'2017_18'!$C$2,FALSE)</f>
        <v>13.335488001935623</v>
      </c>
      <c r="R394" s="481">
        <f t="shared" si="518"/>
        <v>-7.9051990448172349E-3</v>
      </c>
      <c r="S394" s="211"/>
      <c r="T394" s="201">
        <f>VLOOKUP($D394,SP_1617,'2016_17'!$P$2,FALSE)</f>
        <v>13.335488001935623</v>
      </c>
      <c r="U394" s="201">
        <f>VLOOKUP($D394,SP_1617,'2016_17'!$G$2,FALSE)</f>
        <v>12.954225993862341</v>
      </c>
      <c r="V394" s="202">
        <f t="shared" si="483"/>
        <v>2.9431477284240781E-2</v>
      </c>
      <c r="W394" s="211"/>
      <c r="X394" s="201">
        <f>VLOOKUP($AX394,SP_1516,'2015_16'!$AW$1,FALSE)</f>
        <v>13.525057666030211</v>
      </c>
      <c r="Y394" s="201">
        <f>VLOOKUP($AX394,SP_1516,'2015_16'!$Z$1,FALSE)</f>
        <v>13.425922319400474</v>
      </c>
      <c r="Z394" s="202">
        <f t="shared" si="484"/>
        <v>7.3838760772870771E-3</v>
      </c>
      <c r="AA394" s="201"/>
      <c r="AB394" s="201">
        <f>VLOOKUP($AX394,SP_1415,'2014_15'!$BG$1,FALSE)</f>
        <v>13.366309618726097</v>
      </c>
      <c r="AC394" s="201">
        <f>VLOOKUP($AX394,SP_1415,'2014_15'!$AC$1,FALSE)</f>
        <v>13.525675439472659</v>
      </c>
      <c r="AD394" s="202">
        <f t="shared" si="485"/>
        <v>-1.1782466721142582E-2</v>
      </c>
      <c r="AE394" s="201"/>
      <c r="AF394" s="201">
        <f>VLOOKUP($AX394,SP_1314,'2013-14'!$AU$1,FALSE)</f>
        <v>12.722729370801373</v>
      </c>
      <c r="AG394" s="201">
        <f>VLOOKUP($AX394,SP_1314,'2013-14'!$W$1,FALSE)</f>
        <v>12.383439661820335</v>
      </c>
      <c r="AH394" s="202">
        <f t="shared" si="486"/>
        <v>2.7398664526715466E-2</v>
      </c>
      <c r="AI394" s="201"/>
      <c r="AJ394" s="201">
        <f>VLOOKUP($AX394,SP_1213,'2012-13'!$AF$1,FALSE)</f>
        <v>12.135799661807333</v>
      </c>
      <c r="AK394" s="201">
        <f>VLOOKUP($AX394,SP_1213,'2012-13'!$R$1,FALSE)</f>
        <v>12.116274746740999</v>
      </c>
      <c r="AL394" s="202">
        <f t="shared" si="487"/>
        <v>1.611461895215438E-3</v>
      </c>
      <c r="AM394" s="203"/>
      <c r="AN394" s="201">
        <f>VLOOKUP($AX394,SP_1112,'2011-12'!$AT$1,FALSE)</f>
        <v>12.94197657334</v>
      </c>
      <c r="AO394" s="201">
        <f>VLOOKUP($AX394,SP_1112,'2011-12'!$AD$1,FALSE)</f>
        <v>13.536971647983998</v>
      </c>
      <c r="AP394" s="202">
        <f t="shared" si="488"/>
        <v>-4.3953336840489632E-2</v>
      </c>
      <c r="AQ394" s="188"/>
      <c r="AR394" s="201"/>
      <c r="AS394" s="200"/>
      <c r="AX394" s="188" t="s">
        <v>700</v>
      </c>
      <c r="AY394" s="306">
        <f>VLOOKUP(A394,PopulationsOtherdata!$G$4:$M$441,6,FALSE)</f>
        <v>112039</v>
      </c>
    </row>
    <row r="395" spans="1:51" x14ac:dyDescent="0.25">
      <c r="A395" s="188" t="s">
        <v>776</v>
      </c>
      <c r="B395" s="217"/>
      <c r="C395" s="188">
        <v>1</v>
      </c>
      <c r="D395" s="188" t="s">
        <v>777</v>
      </c>
      <c r="E395" s="534">
        <f t="shared" si="514"/>
        <v>-1.4431040095663707</v>
      </c>
      <c r="F395" s="504">
        <f t="shared" si="515"/>
        <v>-0.26288163644371737</v>
      </c>
      <c r="G395" s="217"/>
      <c r="H395" s="201">
        <f>VLOOKUP($A395,SP_1920,'2019_20'!$K$3,FALSE)</f>
        <v>4.0704083810532934</v>
      </c>
      <c r="I395" s="201">
        <f>VLOOKUP($A395,SP_1920,'2019_20'!$C$3,FALSE)</f>
        <v>4.0649595470092432</v>
      </c>
      <c r="J395" s="481">
        <f t="shared" si="516"/>
        <v>1.3404399185372728E-3</v>
      </c>
      <c r="K395" s="415"/>
      <c r="L395" s="201">
        <f>VLOOKUP($A395,SP_201819,'2018_19'!$K$3,FALSE)</f>
        <v>4.0649595470092432</v>
      </c>
      <c r="M395" s="201">
        <f>VLOOKUP($A395,SP_201819,'2018_19'!$C$3,FALSE)</f>
        <v>4.2430614717025792</v>
      </c>
      <c r="N395" s="481">
        <f t="shared" si="517"/>
        <v>-4.1974863169227272E-2</v>
      </c>
      <c r="O395" s="211"/>
      <c r="P395" s="201">
        <f>VLOOKUP($A395,SP_1718,'2017_18'!$M$2,FALSE)</f>
        <v>4.2430614717025792</v>
      </c>
      <c r="Q395" s="201">
        <f>VLOOKUP($A395,SP_1718,'2017_18'!$C$2,FALSE)</f>
        <v>4.5656748790248116</v>
      </c>
      <c r="R395" s="481">
        <f t="shared" si="518"/>
        <v>-7.0660617733503628E-2</v>
      </c>
      <c r="S395" s="211"/>
      <c r="T395" s="201">
        <f>VLOOKUP($D395,SP_1617,'2016_17'!$P$2,FALSE)</f>
        <v>4.5656748790248116</v>
      </c>
      <c r="U395" s="201">
        <f>VLOOKUP($D395,SP_1617,'2016_17'!$G$2,FALSE)</f>
        <v>4.4329524670551734</v>
      </c>
      <c r="V395" s="202">
        <f t="shared" si="483"/>
        <v>2.9939958291004709E-2</v>
      </c>
      <c r="W395" s="211"/>
      <c r="X395" s="201">
        <f>VLOOKUP($AX395,SP_1516,'2015_16'!$AW$1,FALSE)</f>
        <v>4.5344387608062728</v>
      </c>
      <c r="Y395" s="201">
        <f>VLOOKUP($AX395,SP_1516,'2015_16'!$Z$1,FALSE)</f>
        <v>4.8176478570689509</v>
      </c>
      <c r="Z395" s="202">
        <f t="shared" si="484"/>
        <v>-5.8785761156686545E-2</v>
      </c>
      <c r="AA395" s="201"/>
      <c r="AB395" s="201">
        <f>VLOOKUP($AX395,SP_1415,'2014_15'!$BG$1,FALSE)</f>
        <v>4.7683111039711257</v>
      </c>
      <c r="AC395" s="201">
        <f>VLOOKUP($AX395,SP_1415,'2014_15'!$AC$1,FALSE)</f>
        <v>5.0302691901438248</v>
      </c>
      <c r="AD395" s="202">
        <f t="shared" si="485"/>
        <v>-5.2076355413736675E-2</v>
      </c>
      <c r="AE395" s="201"/>
      <c r="AF395" s="201">
        <f>VLOOKUP($AX395,SP_1314,'2013-14'!$AU$1,FALSE)</f>
        <v>4.6557377797758877</v>
      </c>
      <c r="AG395" s="201">
        <f>VLOOKUP($AX395,SP_1314,'2013-14'!$W$1,FALSE)</f>
        <v>4.6013835553267786</v>
      </c>
      <c r="AH395" s="202">
        <f t="shared" si="486"/>
        <v>1.1812582845041497E-2</v>
      </c>
      <c r="AI395" s="201"/>
      <c r="AJ395" s="201">
        <f>VLOOKUP($AX395,SP_1213,'2012-13'!$AF$1,FALSE)</f>
        <v>4.5255085553307781</v>
      </c>
      <c r="AK395" s="201">
        <f>VLOOKUP($AX395,SP_1213,'2012-13'!$R$1,FALSE)</f>
        <v>4.7264035312167048</v>
      </c>
      <c r="AL395" s="202">
        <f t="shared" si="487"/>
        <v>-4.2504829424543589E-2</v>
      </c>
      <c r="AM395" s="203"/>
      <c r="AN395" s="201">
        <f>VLOOKUP($AX395,SP_1112,'2011-12'!$AT$1,FALSE)</f>
        <v>5.0678978931747043</v>
      </c>
      <c r="AO395" s="201">
        <f>VLOOKUP($AX395,SP_1112,'2011-12'!$AD$1,FALSE)</f>
        <v>5.4567498828670002</v>
      </c>
      <c r="AP395" s="202">
        <f t="shared" si="488"/>
        <v>-7.1260731761447649E-2</v>
      </c>
      <c r="AQ395" s="188"/>
      <c r="AR395" s="201"/>
      <c r="AS395" s="200"/>
      <c r="AX395" s="188" t="s">
        <v>776</v>
      </c>
      <c r="AY395" s="306">
        <f>VLOOKUP(A395,PopulationsOtherdata!$G$4:$M$441,6,FALSE)</f>
        <v>35071</v>
      </c>
    </row>
    <row r="396" spans="1:51" x14ac:dyDescent="0.25">
      <c r="A396" s="188"/>
      <c r="B396" s="217"/>
      <c r="C396" s="188"/>
      <c r="D396" s="188"/>
      <c r="E396" s="315"/>
      <c r="F396" s="214"/>
      <c r="G396" s="217"/>
      <c r="H396" s="201"/>
      <c r="I396" s="201"/>
      <c r="J396" s="481"/>
      <c r="K396" s="214"/>
      <c r="L396" s="201"/>
      <c r="M396" s="201"/>
      <c r="N396" s="481"/>
      <c r="O396" s="211"/>
      <c r="P396" s="201"/>
      <c r="Q396" s="201"/>
      <c r="R396" s="481"/>
      <c r="S396" s="211"/>
      <c r="T396" s="201"/>
      <c r="U396" s="201"/>
      <c r="V396" s="202"/>
      <c r="W396" s="211"/>
      <c r="X396" s="201"/>
      <c r="Y396" s="201"/>
      <c r="Z396" s="202"/>
      <c r="AA396" s="201"/>
      <c r="AB396" s="201"/>
      <c r="AC396" s="201"/>
      <c r="AD396" s="202"/>
      <c r="AE396" s="201"/>
      <c r="AF396" s="201"/>
      <c r="AG396" s="201"/>
      <c r="AH396" s="202"/>
      <c r="AI396" s="201"/>
      <c r="AJ396" s="201"/>
      <c r="AK396" s="201"/>
      <c r="AL396" s="202"/>
      <c r="AM396" s="203"/>
      <c r="AN396" s="201"/>
      <c r="AO396" s="201"/>
      <c r="AP396" s="202"/>
      <c r="AQ396" s="188"/>
      <c r="AR396" s="201"/>
      <c r="AS396" s="200"/>
      <c r="AX396" s="188"/>
      <c r="AY396" s="188"/>
    </row>
    <row r="397" spans="1:51" x14ac:dyDescent="0.25">
      <c r="A397" s="188"/>
      <c r="B397" s="217">
        <v>1</v>
      </c>
      <c r="C397" s="188"/>
      <c r="D397" s="188" t="s">
        <v>977</v>
      </c>
      <c r="E397" s="315"/>
      <c r="F397" s="214"/>
      <c r="G397" s="217"/>
      <c r="H397" s="201"/>
      <c r="I397" s="201"/>
      <c r="J397" s="481"/>
      <c r="K397" s="214"/>
      <c r="L397" s="201"/>
      <c r="M397" s="201"/>
      <c r="N397" s="481"/>
      <c r="O397" s="211"/>
      <c r="P397" s="201"/>
      <c r="Q397" s="201"/>
      <c r="R397" s="481"/>
      <c r="S397" s="211"/>
      <c r="T397" s="201"/>
      <c r="U397" s="201"/>
      <c r="V397" s="202"/>
      <c r="W397" s="211"/>
      <c r="X397" s="201"/>
      <c r="Y397" s="201"/>
      <c r="Z397" s="202"/>
      <c r="AA397" s="201"/>
      <c r="AB397" s="201"/>
      <c r="AC397" s="201"/>
      <c r="AD397" s="202"/>
      <c r="AE397" s="201"/>
      <c r="AF397" s="201"/>
      <c r="AG397" s="201"/>
      <c r="AH397" s="202"/>
      <c r="AI397" s="201"/>
      <c r="AJ397" s="201"/>
      <c r="AK397" s="201"/>
      <c r="AL397" s="202"/>
      <c r="AM397" s="203"/>
      <c r="AN397" s="201"/>
      <c r="AO397" s="201"/>
      <c r="AP397" s="202"/>
      <c r="AQ397" s="188"/>
      <c r="AR397" s="201"/>
      <c r="AS397" s="200"/>
      <c r="AX397" s="188"/>
      <c r="AY397" s="306">
        <f t="shared" ref="AY397" si="519">+AY190</f>
        <v>859037</v>
      </c>
    </row>
    <row r="398" spans="1:51" x14ac:dyDescent="0.25">
      <c r="A398" s="188" t="s">
        <v>156</v>
      </c>
      <c r="B398" s="217"/>
      <c r="C398" s="188">
        <v>1</v>
      </c>
      <c r="D398" s="188" t="s">
        <v>157</v>
      </c>
      <c r="E398" s="534">
        <f t="shared" ref="E398:E405" si="520">+AN398-AO398+AJ398-AK398+AF398-AG398+AB398-AC398+X398-Y398+T398-U398+P398-Q398+L398-M398+H398-I398</f>
        <v>-4.6626685805291466</v>
      </c>
      <c r="F398" s="504">
        <f t="shared" ref="F398:F405" si="521">((100*(1+AP398)*(1+AL398)*(1+AH398)*(1+AD398)*(1+Z398)*(1+V398)*(1+R398)*(1+N398)*(1+J398)-100)/100)</f>
        <v>-0.31960446650362856</v>
      </c>
      <c r="G398" s="217"/>
      <c r="H398" s="201">
        <f>VLOOKUP($A398,SP_1920,'2019_20'!$K$3,FALSE)</f>
        <v>9.8856411192960945</v>
      </c>
      <c r="I398" s="201">
        <f>VLOOKUP($A398,SP_1920,'2019_20'!$C$3,FALSE)</f>
        <v>10.037802785139361</v>
      </c>
      <c r="J398" s="481">
        <f t="shared" ref="J398:J405" si="522">+H398/I398-1</f>
        <v>-1.515886186452442E-2</v>
      </c>
      <c r="K398" s="415"/>
      <c r="L398" s="201">
        <f>VLOOKUP($A398,SP_201819,'2018_19'!$K$3,FALSE)</f>
        <v>10.037802785139361</v>
      </c>
      <c r="M398" s="201">
        <f>VLOOKUP($A398,SP_201819,'2018_19'!$C$3,FALSE)</f>
        <v>10.367329465079365</v>
      </c>
      <c r="N398" s="481">
        <f t="shared" ref="N398:N405" si="523">+L398/M398-1</f>
        <v>-3.1785107346106845E-2</v>
      </c>
      <c r="O398" s="211"/>
      <c r="P398" s="201">
        <f>VLOOKUP($A398,SP_1718,'2017_18'!$M$2,FALSE)</f>
        <v>10.367329465079365</v>
      </c>
      <c r="Q398" s="201">
        <f>VLOOKUP($A398,SP_1718,'2017_18'!$C$2,FALSE)</f>
        <v>11.164728803780658</v>
      </c>
      <c r="R398" s="481">
        <f t="shared" ref="R398:R405" si="524">+P398/Q398-1</f>
        <v>-7.1421290450984665E-2</v>
      </c>
      <c r="S398" s="211"/>
      <c r="T398" s="201">
        <f>VLOOKUP($D398,SP_1617,'2016_17'!$P$2,FALSE)</f>
        <v>11.164728803780658</v>
      </c>
      <c r="U398" s="201">
        <f>VLOOKUP($D398,SP_1617,'2016_17'!$G$2,FALSE)</f>
        <v>11.581947472674758</v>
      </c>
      <c r="V398" s="202">
        <f t="shared" si="483"/>
        <v>-3.6023187799671952E-2</v>
      </c>
      <c r="W398" s="211"/>
      <c r="X398" s="201">
        <f>VLOOKUP($AX398,SP_1516,'2015_16'!$AW$1,FALSE)</f>
        <v>12.012224751977897</v>
      </c>
      <c r="Y398" s="201">
        <f>VLOOKUP($AX398,SP_1516,'2015_16'!$Z$1,FALSE)</f>
        <v>12.785930059146613</v>
      </c>
      <c r="Z398" s="202">
        <f t="shared" si="484"/>
        <v>-6.0512243035087954E-2</v>
      </c>
      <c r="AA398" s="201"/>
      <c r="AB398" s="201">
        <f>VLOOKUP($AX398,SP_1415,'2014_15'!$BG$1,FALSE)</f>
        <v>12.779666222819564</v>
      </c>
      <c r="AC398" s="201">
        <f>VLOOKUP($AX398,SP_1415,'2014_15'!$AC$1,FALSE)</f>
        <v>13.348168289408287</v>
      </c>
      <c r="AD398" s="202">
        <f t="shared" si="485"/>
        <v>-4.2590268137376319E-2</v>
      </c>
      <c r="AE398" s="201"/>
      <c r="AF398" s="201">
        <f>VLOOKUP($AX398,SP_1314,'2013-14'!$AU$1,FALSE)</f>
        <v>12.465363438150959</v>
      </c>
      <c r="AG398" s="201">
        <f>VLOOKUP($AX398,SP_1314,'2013-14'!$W$1,FALSE)</f>
        <v>12.841777731396112</v>
      </c>
      <c r="AH398" s="202">
        <f t="shared" si="486"/>
        <v>-2.9311696644996443E-2</v>
      </c>
      <c r="AI398" s="201"/>
      <c r="AJ398" s="201">
        <f>VLOOKUP($AX398,SP_1213,'2012-13'!$AF$1,FALSE)</f>
        <v>12.568433731364111</v>
      </c>
      <c r="AK398" s="201">
        <f>VLOOKUP($AX398,SP_1213,'2012-13'!$R$1,FALSE)</f>
        <v>12.949470351085001</v>
      </c>
      <c r="AL398" s="202">
        <f t="shared" si="487"/>
        <v>-2.9424880662317077E-2</v>
      </c>
      <c r="AM398" s="203"/>
      <c r="AN398" s="201">
        <f>VLOOKUP($AX398,SP_1112,'2011-12'!$AT$1,FALSE)</f>
        <v>13.74308561188</v>
      </c>
      <c r="AO398" s="201">
        <f>VLOOKUP($AX398,SP_1112,'2011-12'!$AD$1,FALSE)</f>
        <v>14.609789552307001</v>
      </c>
      <c r="AP398" s="202">
        <f t="shared" si="488"/>
        <v>-5.9323506154826289E-2</v>
      </c>
      <c r="AQ398" s="188"/>
      <c r="AR398" s="201"/>
      <c r="AS398" s="200"/>
      <c r="AX398" s="188" t="s">
        <v>156</v>
      </c>
      <c r="AY398" s="306">
        <f>VLOOKUP(A398,PopulationsOtherdata!$G$4:$M$441,6,FALSE)</f>
        <v>98163</v>
      </c>
    </row>
    <row r="399" spans="1:51" x14ac:dyDescent="0.25">
      <c r="A399" s="188" t="s">
        <v>266</v>
      </c>
      <c r="B399" s="217"/>
      <c r="C399" s="188">
        <v>1</v>
      </c>
      <c r="D399" s="188" t="s">
        <v>267</v>
      </c>
      <c r="E399" s="534">
        <f t="shared" si="520"/>
        <v>-4.1076720006980949</v>
      </c>
      <c r="F399" s="504">
        <f t="shared" si="521"/>
        <v>-0.25551823127062773</v>
      </c>
      <c r="G399" s="217"/>
      <c r="H399" s="201">
        <f>VLOOKUP($A399,SP_1920,'2019_20'!$K$3,FALSE)</f>
        <v>11.850140314488616</v>
      </c>
      <c r="I399" s="201">
        <f>VLOOKUP($A399,SP_1920,'2019_20'!$C$3,FALSE)</f>
        <v>11.977588587141872</v>
      </c>
      <c r="J399" s="481">
        <f t="shared" si="522"/>
        <v>-1.0640561889901035E-2</v>
      </c>
      <c r="K399" s="415"/>
      <c r="L399" s="201">
        <f>VLOOKUP($A399,SP_201819,'2018_19'!$K$3,FALSE)</f>
        <v>11.977588587141872</v>
      </c>
      <c r="M399" s="201">
        <f>VLOOKUP($A399,SP_201819,'2018_19'!$C$3,FALSE)</f>
        <v>12.525017804670178</v>
      </c>
      <c r="N399" s="481">
        <f t="shared" si="523"/>
        <v>-4.3706861424515298E-2</v>
      </c>
      <c r="O399" s="211"/>
      <c r="P399" s="201">
        <f>VLOOKUP($A399,SP_1718,'2017_18'!$M$2,FALSE)</f>
        <v>12.525017804670178</v>
      </c>
      <c r="Q399" s="201">
        <f>VLOOKUP($A399,SP_1718,'2017_18'!$C$2,FALSE)</f>
        <v>12.961478593720436</v>
      </c>
      <c r="R399" s="481">
        <f t="shared" si="524"/>
        <v>-3.3673688221165898E-2</v>
      </c>
      <c r="S399" s="211"/>
      <c r="T399" s="201">
        <f>VLOOKUP($D399,SP_1617,'2016_17'!$P$2,FALSE)</f>
        <v>12.961478593720436</v>
      </c>
      <c r="U399" s="201">
        <f>VLOOKUP($D399,SP_1617,'2016_17'!$G$2,FALSE)</f>
        <v>13.414777986662987</v>
      </c>
      <c r="V399" s="202">
        <f t="shared" si="483"/>
        <v>-3.3791046962776572E-2</v>
      </c>
      <c r="W399" s="211"/>
      <c r="X399" s="201">
        <f>VLOOKUP($AX399,SP_1516,'2015_16'!$AW$1,FALSE)</f>
        <v>13.858190235680574</v>
      </c>
      <c r="Y399" s="201">
        <f>VLOOKUP($AX399,SP_1516,'2015_16'!$Z$1,FALSE)</f>
        <v>14.541825137707519</v>
      </c>
      <c r="Z399" s="202">
        <f t="shared" si="484"/>
        <v>-4.7011629940058475E-2</v>
      </c>
      <c r="AA399" s="201"/>
      <c r="AB399" s="201">
        <f>VLOOKUP($AX399,SP_1415,'2014_15'!$BG$1,FALSE)</f>
        <v>14.527287858866611</v>
      </c>
      <c r="AC399" s="201">
        <f>VLOOKUP($AX399,SP_1415,'2014_15'!$AC$1,FALSE)</f>
        <v>14.876038009023871</v>
      </c>
      <c r="AD399" s="202">
        <f t="shared" si="485"/>
        <v>-2.3443752291148146E-2</v>
      </c>
      <c r="AE399" s="201"/>
      <c r="AF399" s="201">
        <f>VLOOKUP($AX399,SP_1314,'2013-14'!$AU$1,FALSE)</f>
        <v>14.108774243480477</v>
      </c>
      <c r="AG399" s="201">
        <f>VLOOKUP($AX399,SP_1314,'2013-14'!$W$1,FALSE)</f>
        <v>14.136037775432666</v>
      </c>
      <c r="AH399" s="202">
        <f t="shared" si="486"/>
        <v>-1.9286544352314916E-3</v>
      </c>
      <c r="AI399" s="201"/>
      <c r="AJ399" s="201">
        <f>VLOOKUP($AX399,SP_1213,'2012-13'!$AF$1,FALSE)</f>
        <v>13.989720775461668</v>
      </c>
      <c r="AK399" s="201">
        <f>VLOOKUP($AX399,SP_1213,'2012-13'!$R$1,FALSE)</f>
        <v>14.533412107950001</v>
      </c>
      <c r="AL399" s="202">
        <f t="shared" si="487"/>
        <v>-3.7409751299278482E-2</v>
      </c>
      <c r="AM399" s="203"/>
      <c r="AN399" s="201">
        <f>VLOOKUP($AX399,SP_1112,'2011-12'!$AT$1,FALSE)</f>
        <v>15.430495883162003</v>
      </c>
      <c r="AO399" s="201">
        <f>VLOOKUP($AX399,SP_1112,'2011-12'!$AD$1,FALSE)</f>
        <v>16.370190295061001</v>
      </c>
      <c r="AP399" s="202">
        <f t="shared" si="488"/>
        <v>-5.7402778768094742E-2</v>
      </c>
      <c r="AQ399" s="188"/>
      <c r="AR399" s="201"/>
      <c r="AS399" s="200"/>
      <c r="AX399" s="188" t="s">
        <v>266</v>
      </c>
      <c r="AY399" s="306">
        <f>VLOOKUP(A399,PopulationsOtherdata!$G$4:$M$441,6,FALSE)</f>
        <v>115821</v>
      </c>
    </row>
    <row r="400" spans="1:51" x14ac:dyDescent="0.25">
      <c r="A400" s="188" t="s">
        <v>426</v>
      </c>
      <c r="B400" s="217"/>
      <c r="C400" s="188">
        <v>1</v>
      </c>
      <c r="D400" s="188" t="s">
        <v>427</v>
      </c>
      <c r="E400" s="534">
        <f t="shared" si="520"/>
        <v>-2.4468438357184237</v>
      </c>
      <c r="F400" s="504">
        <f t="shared" si="521"/>
        <v>-0.20971294726581463</v>
      </c>
      <c r="G400" s="217"/>
      <c r="H400" s="201">
        <f>VLOOKUP($A400,SP_1920,'2019_20'!$K$3,FALSE)</f>
        <v>9.3512731349716738</v>
      </c>
      <c r="I400" s="201">
        <f>VLOOKUP($A400,SP_1920,'2019_20'!$C$3,FALSE)</f>
        <v>9.5065894002083979</v>
      </c>
      <c r="J400" s="481">
        <f t="shared" si="522"/>
        <v>-1.6337748344671277E-2</v>
      </c>
      <c r="K400" s="415"/>
      <c r="L400" s="201">
        <f>VLOOKUP($A400,SP_201819,'2018_19'!$K$3,FALSE)</f>
        <v>9.5065894002083979</v>
      </c>
      <c r="M400" s="201">
        <f>VLOOKUP($A400,SP_201819,'2018_19'!$C$3,FALSE)</f>
        <v>9.8067856579553379</v>
      </c>
      <c r="N400" s="481">
        <f t="shared" si="523"/>
        <v>-3.0611075658966702E-2</v>
      </c>
      <c r="O400" s="211"/>
      <c r="P400" s="201">
        <f>VLOOKUP($A400,SP_1718,'2017_18'!$M$2,FALSE)</f>
        <v>9.8067856579553379</v>
      </c>
      <c r="Q400" s="201">
        <f>VLOOKUP($A400,SP_1718,'2017_18'!$C$2,FALSE)</f>
        <v>10.502326525233611</v>
      </c>
      <c r="R400" s="481">
        <f t="shared" si="524"/>
        <v>-6.6227313120299502E-2</v>
      </c>
      <c r="S400" s="211"/>
      <c r="T400" s="201">
        <f>VLOOKUP($D400,SP_1617,'2016_17'!$P$2,FALSE)</f>
        <v>10.502326525233611</v>
      </c>
      <c r="U400" s="201">
        <f>VLOOKUP($D400,SP_1617,'2016_17'!$G$2,FALSE)</f>
        <v>10.538097000337</v>
      </c>
      <c r="V400" s="202">
        <f t="shared" si="483"/>
        <v>-3.3943960757093494E-3</v>
      </c>
      <c r="W400" s="211"/>
      <c r="X400" s="201">
        <f>VLOOKUP($AX400,SP_1516,'2015_16'!$AW$1,FALSE)</f>
        <v>10.638158463888566</v>
      </c>
      <c r="Y400" s="201">
        <f>VLOOKUP($AX400,SP_1516,'2015_16'!$Z$1,FALSE)</f>
        <v>10.961168572503754</v>
      </c>
      <c r="Z400" s="202">
        <f t="shared" si="484"/>
        <v>-2.946858325174051E-2</v>
      </c>
      <c r="AA400" s="201"/>
      <c r="AB400" s="201">
        <f>VLOOKUP($AX400,SP_1415,'2014_15'!$BG$1,FALSE)</f>
        <v>10.933917214817381</v>
      </c>
      <c r="AC400" s="201">
        <f>VLOOKUP($AX400,SP_1415,'2014_15'!$AC$1,FALSE)</f>
        <v>11.026680030969217</v>
      </c>
      <c r="AD400" s="202">
        <f t="shared" si="485"/>
        <v>-8.4125789350290026E-3</v>
      </c>
      <c r="AE400" s="201"/>
      <c r="AF400" s="201">
        <f>VLOOKUP($AX400,SP_1314,'2013-14'!$AU$1,FALSE)</f>
        <v>10.379144661827931</v>
      </c>
      <c r="AG400" s="201">
        <f>VLOOKUP($AX400,SP_1314,'2013-14'!$W$1,FALSE)</f>
        <v>10.437778996984777</v>
      </c>
      <c r="AH400" s="202">
        <f t="shared" si="486"/>
        <v>-5.6175106958850085E-3</v>
      </c>
      <c r="AI400" s="201"/>
      <c r="AJ400" s="201">
        <f>VLOOKUP($AX400,SP_1213,'2012-13'!$AF$1,FALSE)</f>
        <v>10.210319996953777</v>
      </c>
      <c r="AK400" s="201">
        <f>VLOOKUP($AX400,SP_1213,'2012-13'!$R$1,FALSE)</f>
        <v>10.545298317723001</v>
      </c>
      <c r="AL400" s="202">
        <f t="shared" si="487"/>
        <v>-3.1765656188809888E-2</v>
      </c>
      <c r="AM400" s="203"/>
      <c r="AN400" s="201">
        <f>VLOOKUP($AX400,SP_1112,'2011-12'!$AT$1,FALSE)</f>
        <v>11.155706881400997</v>
      </c>
      <c r="AO400" s="201">
        <f>VLOOKUP($AX400,SP_1112,'2011-12'!$AD$1,FALSE)</f>
        <v>11.606341271061</v>
      </c>
      <c r="AP400" s="202">
        <f t="shared" si="488"/>
        <v>-3.8826567230416109E-2</v>
      </c>
      <c r="AQ400" s="188"/>
      <c r="AR400" s="201"/>
      <c r="AS400" s="200"/>
      <c r="AX400" s="188" t="s">
        <v>426</v>
      </c>
      <c r="AY400" s="306">
        <f>VLOOKUP(A400,PopulationsOtherdata!$G$4:$M$441,6,FALSE)</f>
        <v>102438</v>
      </c>
    </row>
    <row r="401" spans="1:51" x14ac:dyDescent="0.25">
      <c r="A401" s="188" t="s">
        <v>474</v>
      </c>
      <c r="B401" s="217"/>
      <c r="C401" s="188">
        <v>1</v>
      </c>
      <c r="D401" s="188" t="s">
        <v>475</v>
      </c>
      <c r="E401" s="534">
        <f t="shared" si="520"/>
        <v>-4.7904979475689391</v>
      </c>
      <c r="F401" s="504">
        <f t="shared" si="521"/>
        <v>-0.2769901480912958</v>
      </c>
      <c r="G401" s="217"/>
      <c r="H401" s="201">
        <f>VLOOKUP($A401,SP_1920,'2019_20'!$K$3,FALSE)</f>
        <v>12.38515492391844</v>
      </c>
      <c r="I401" s="201">
        <f>VLOOKUP($A401,SP_1920,'2019_20'!$C$3,FALSE)</f>
        <v>12.527871946233773</v>
      </c>
      <c r="J401" s="481">
        <f t="shared" si="522"/>
        <v>-1.1391960496390463E-2</v>
      </c>
      <c r="K401" s="415"/>
      <c r="L401" s="201">
        <f>VLOOKUP($A401,SP_201819,'2018_19'!$K$3,FALSE)</f>
        <v>12.527871946233773</v>
      </c>
      <c r="M401" s="201">
        <f>VLOOKUP($A401,SP_201819,'2018_19'!$C$3,FALSE)</f>
        <v>12.979392186833721</v>
      </c>
      <c r="N401" s="481">
        <f t="shared" si="523"/>
        <v>-3.4787471870829867E-2</v>
      </c>
      <c r="O401" s="211"/>
      <c r="P401" s="201">
        <f>VLOOKUP($A401,SP_1718,'2017_18'!$M$2,FALSE)</f>
        <v>12.979392186833721</v>
      </c>
      <c r="Q401" s="201">
        <f>VLOOKUP($A401,SP_1718,'2017_18'!$C$2,FALSE)</f>
        <v>13.913140237600318</v>
      </c>
      <c r="R401" s="481">
        <f t="shared" si="524"/>
        <v>-6.7112674408552286E-2</v>
      </c>
      <c r="S401" s="211"/>
      <c r="T401" s="201">
        <f>VLOOKUP($D401,SP_1617,'2016_17'!$P$2,FALSE)</f>
        <v>13.913140237600318</v>
      </c>
      <c r="U401" s="201">
        <f>VLOOKUP($D401,SP_1617,'2016_17'!$G$2,FALSE)</f>
        <v>14.204933768030841</v>
      </c>
      <c r="V401" s="202">
        <f t="shared" si="483"/>
        <v>-2.0541702988240873E-2</v>
      </c>
      <c r="W401" s="211"/>
      <c r="X401" s="201">
        <f>VLOOKUP($AX401,SP_1516,'2015_16'!$AW$1,FALSE)</f>
        <v>14.823295386690631</v>
      </c>
      <c r="Y401" s="201">
        <f>VLOOKUP($AX401,SP_1516,'2015_16'!$Z$1,FALSE)</f>
        <v>15.465165781467205</v>
      </c>
      <c r="Z401" s="202">
        <f t="shared" si="484"/>
        <v>-4.1504268615455975E-2</v>
      </c>
      <c r="AA401" s="201"/>
      <c r="AB401" s="201">
        <f>VLOOKUP($AX401,SP_1415,'2014_15'!$BG$1,FALSE)</f>
        <v>15.402781240134587</v>
      </c>
      <c r="AC401" s="201">
        <f>VLOOKUP($AX401,SP_1415,'2014_15'!$AC$1,FALSE)</f>
        <v>16.114513961697188</v>
      </c>
      <c r="AD401" s="202">
        <f t="shared" si="485"/>
        <v>-4.4167185138461407E-2</v>
      </c>
      <c r="AE401" s="201"/>
      <c r="AF401" s="201">
        <f>VLOOKUP($AX401,SP_1314,'2013-14'!$AU$1,FALSE)</f>
        <v>15.189599468696636</v>
      </c>
      <c r="AG401" s="201">
        <f>VLOOKUP($AX401,SP_1314,'2013-14'!$W$1,FALSE)</f>
        <v>15.503648269263332</v>
      </c>
      <c r="AH401" s="202">
        <f t="shared" si="486"/>
        <v>-2.0256445135517609E-2</v>
      </c>
      <c r="AI401" s="201"/>
      <c r="AJ401" s="201">
        <f>VLOOKUP($AX401,SP_1213,'2012-13'!$AF$1,FALSE)</f>
        <v>15.193130269297335</v>
      </c>
      <c r="AK401" s="201">
        <f>VLOOKUP($AX401,SP_1213,'2012-13'!$R$1,FALSE)</f>
        <v>15.602379873834002</v>
      </c>
      <c r="AL401" s="202">
        <f t="shared" si="487"/>
        <v>-2.6229947472500625E-2</v>
      </c>
      <c r="AM401" s="203"/>
      <c r="AN401" s="201">
        <f>VLOOKUP($AX401,SP_1112,'2011-12'!$AT$1,FALSE)</f>
        <v>16.538535524149999</v>
      </c>
      <c r="AO401" s="201">
        <f>VLOOKUP($AX401,SP_1112,'2011-12'!$AD$1,FALSE)</f>
        <v>17.432353106164001</v>
      </c>
      <c r="AP401" s="202">
        <f t="shared" si="488"/>
        <v>-5.1273489962634589E-2</v>
      </c>
      <c r="AQ401" s="188"/>
      <c r="AR401" s="201"/>
      <c r="AS401" s="200"/>
      <c r="AX401" s="188" t="s">
        <v>474</v>
      </c>
      <c r="AY401" s="306">
        <f>VLOOKUP(A401,PopulationsOtherdata!$G$4:$M$441,6,FALSE)</f>
        <v>125516</v>
      </c>
    </row>
    <row r="402" spans="1:51" x14ac:dyDescent="0.25">
      <c r="A402" s="188" t="s">
        <v>638</v>
      </c>
      <c r="B402" s="217"/>
      <c r="C402" s="188">
        <v>1</v>
      </c>
      <c r="D402" s="188" t="s">
        <v>639</v>
      </c>
      <c r="E402" s="534">
        <f t="shared" si="520"/>
        <v>-2.5657833399475445</v>
      </c>
      <c r="F402" s="504">
        <f t="shared" si="521"/>
        <v>-0.24666003952798832</v>
      </c>
      <c r="G402" s="217"/>
      <c r="H402" s="201">
        <f>VLOOKUP($A402,SP_1920,'2019_20'!$K$3,FALSE)</f>
        <v>7.826118858305585</v>
      </c>
      <c r="I402" s="201">
        <f>VLOOKUP($A402,SP_1920,'2019_20'!$C$3,FALSE)</f>
        <v>7.8541194828344478</v>
      </c>
      <c r="J402" s="481">
        <f t="shared" si="522"/>
        <v>-3.5650876702423284E-3</v>
      </c>
      <c r="K402" s="415"/>
      <c r="L402" s="201">
        <f>VLOOKUP($A402,SP_201819,'2018_19'!$K$3,FALSE)</f>
        <v>7.8541194828344478</v>
      </c>
      <c r="M402" s="201">
        <f>VLOOKUP($A402,SP_201819,'2018_19'!$C$3,FALSE)</f>
        <v>8.1307939570940437</v>
      </c>
      <c r="N402" s="481">
        <f t="shared" si="523"/>
        <v>-3.4027977552942401E-2</v>
      </c>
      <c r="O402" s="211"/>
      <c r="P402" s="201">
        <f>VLOOKUP($A402,SP_1718,'2017_18'!$M$2,FALSE)</f>
        <v>8.1307939570940437</v>
      </c>
      <c r="Q402" s="201">
        <f>VLOOKUP($A402,SP_1718,'2017_18'!$C$2,FALSE)</f>
        <v>8.7623441953707655</v>
      </c>
      <c r="R402" s="481">
        <f t="shared" si="524"/>
        <v>-7.2075488498885454E-2</v>
      </c>
      <c r="S402" s="211"/>
      <c r="T402" s="201">
        <f>VLOOKUP($D402,SP_1617,'2016_17'!$P$2,FALSE)</f>
        <v>8.7623441953707655</v>
      </c>
      <c r="U402" s="201">
        <f>VLOOKUP($D402,SP_1617,'2016_17'!$G$2,FALSE)</f>
        <v>8.8205362168141477</v>
      </c>
      <c r="V402" s="202">
        <f t="shared" si="483"/>
        <v>-6.5973337689441136E-3</v>
      </c>
      <c r="W402" s="211"/>
      <c r="X402" s="201">
        <f>VLOOKUP($AX402,SP_1516,'2015_16'!$AW$1,FALSE)</f>
        <v>9.1108534072727831</v>
      </c>
      <c r="Y402" s="201">
        <f>VLOOKUP($AX402,SP_1516,'2015_16'!$Z$1,FALSE)</f>
        <v>9.5881723275821411</v>
      </c>
      <c r="Z402" s="202">
        <f t="shared" si="484"/>
        <v>-4.9782054806864706E-2</v>
      </c>
      <c r="AA402" s="201"/>
      <c r="AB402" s="201">
        <f>VLOOKUP($AX402,SP_1415,'2014_15'!$BG$1,FALSE)</f>
        <v>9.4885217922281804</v>
      </c>
      <c r="AC402" s="201">
        <f>VLOOKUP($AX402,SP_1415,'2014_15'!$AC$1,FALSE)</f>
        <v>9.7675423438573041</v>
      </c>
      <c r="AD402" s="202">
        <f t="shared" si="485"/>
        <v>-2.8566095933497238E-2</v>
      </c>
      <c r="AE402" s="201"/>
      <c r="AF402" s="201">
        <f>VLOOKUP($AX402,SP_1314,'2013-14'!$AU$1,FALSE)</f>
        <v>9.1909390805624973</v>
      </c>
      <c r="AG402" s="201">
        <f>VLOOKUP($AX402,SP_1314,'2013-14'!$W$1,FALSE)</f>
        <v>9.212156712402443</v>
      </c>
      <c r="AH402" s="202">
        <f t="shared" si="486"/>
        <v>-2.3032208962945333E-3</v>
      </c>
      <c r="AI402" s="201"/>
      <c r="AJ402" s="201">
        <f>VLOOKUP($AX402,SP_1213,'2012-13'!$AF$1,FALSE)</f>
        <v>9.0276887124204457</v>
      </c>
      <c r="AK402" s="201">
        <f>VLOOKUP($AX402,SP_1213,'2012-13'!$R$1,FALSE)</f>
        <v>9.3576064279010005</v>
      </c>
      <c r="AL402" s="202">
        <f t="shared" si="487"/>
        <v>-3.5256635125929137E-2</v>
      </c>
      <c r="AM402" s="203"/>
      <c r="AN402" s="201">
        <f>VLOOKUP($AX402,SP_1112,'2011-12'!$AT$1,FALSE)</f>
        <v>9.9926878689679999</v>
      </c>
      <c r="AO402" s="201">
        <f>VLOOKUP($AX402,SP_1112,'2011-12'!$AD$1,FALSE)</f>
        <v>10.456579031147999</v>
      </c>
      <c r="AP402" s="202">
        <f t="shared" si="488"/>
        <v>-4.4363568696622724E-2</v>
      </c>
      <c r="AQ402" s="188"/>
      <c r="AR402" s="201"/>
      <c r="AS402" s="200"/>
      <c r="AX402" s="188" t="s">
        <v>638</v>
      </c>
      <c r="AY402" s="306">
        <f>VLOOKUP(A402,PopulationsOtherdata!$G$4:$M$441,6,FALSE)</f>
        <v>108884</v>
      </c>
    </row>
    <row r="403" spans="1:51" x14ac:dyDescent="0.25">
      <c r="A403" s="188" t="s">
        <v>658</v>
      </c>
      <c r="B403" s="217"/>
      <c r="C403" s="188">
        <v>1</v>
      </c>
      <c r="D403" s="188" t="s">
        <v>659</v>
      </c>
      <c r="E403" s="534">
        <f t="shared" si="520"/>
        <v>-2.8639685225893796</v>
      </c>
      <c r="F403" s="504">
        <f t="shared" si="521"/>
        <v>-0.19054701790474596</v>
      </c>
      <c r="G403" s="217"/>
      <c r="H403" s="201">
        <f>VLOOKUP($A403,SP_1920,'2019_20'!$K$3,FALSE)</f>
        <v>12.126019342055878</v>
      </c>
      <c r="I403" s="201">
        <f>VLOOKUP($A403,SP_1920,'2019_20'!$C$3,FALSE)</f>
        <v>12.248864557489259</v>
      </c>
      <c r="J403" s="481">
        <f t="shared" si="522"/>
        <v>-1.0029110441773237E-2</v>
      </c>
      <c r="K403" s="415"/>
      <c r="L403" s="201">
        <f>VLOOKUP($A403,SP_201819,'2018_19'!$K$3,FALSE)</f>
        <v>12.248864557489259</v>
      </c>
      <c r="M403" s="201">
        <f>VLOOKUP($A403,SP_201819,'2018_19'!$C$3,FALSE)</f>
        <v>12.968097141291112</v>
      </c>
      <c r="N403" s="481">
        <f t="shared" si="523"/>
        <v>-5.5461690020178644E-2</v>
      </c>
      <c r="O403" s="211"/>
      <c r="P403" s="201">
        <f>VLOOKUP($A403,SP_1718,'2017_18'!$M$2,FALSE)</f>
        <v>12.968097141291112</v>
      </c>
      <c r="Q403" s="201">
        <f>VLOOKUP($A403,SP_1718,'2017_18'!$C$2,FALSE)</f>
        <v>13.075174572117698</v>
      </c>
      <c r="R403" s="481">
        <f t="shared" si="524"/>
        <v>-8.1893691159522497E-3</v>
      </c>
      <c r="S403" s="211"/>
      <c r="T403" s="201">
        <f>VLOOKUP($D403,SP_1617,'2016_17'!$P$2,FALSE)</f>
        <v>13.075174572117698</v>
      </c>
      <c r="U403" s="201">
        <f>VLOOKUP($D403,SP_1617,'2016_17'!$G$2,FALSE)</f>
        <v>12.862366564514302</v>
      </c>
      <c r="V403" s="202">
        <f t="shared" si="483"/>
        <v>1.6545011879113058E-2</v>
      </c>
      <c r="W403" s="211"/>
      <c r="X403" s="201">
        <f>VLOOKUP($AX403,SP_1516,'2015_16'!$AW$1,FALSE)</f>
        <v>13.252056690882426</v>
      </c>
      <c r="Y403" s="201">
        <f>VLOOKUP($AX403,SP_1516,'2015_16'!$Z$1,FALSE)</f>
        <v>13.791431422917773</v>
      </c>
      <c r="Z403" s="202">
        <f t="shared" si="484"/>
        <v>-3.9109408987021199E-2</v>
      </c>
      <c r="AA403" s="201"/>
      <c r="AB403" s="201">
        <f>VLOOKUP($AX403,SP_1415,'2014_15'!$BG$1,FALSE)</f>
        <v>13.9096351188852</v>
      </c>
      <c r="AC403" s="201">
        <f>VLOOKUP($AX403,SP_1415,'2014_15'!$AC$1,FALSE)</f>
        <v>14.117437793179448</v>
      </c>
      <c r="AD403" s="202">
        <f t="shared" si="485"/>
        <v>-1.4719574283843739E-2</v>
      </c>
      <c r="AE403" s="201"/>
      <c r="AF403" s="201">
        <f>VLOOKUP($AX403,SP_1314,'2013-14'!$AU$1,FALSE)</f>
        <v>13.317317567392635</v>
      </c>
      <c r="AG403" s="201">
        <f>VLOOKUP($AX403,SP_1314,'2013-14'!$W$1,FALSE)</f>
        <v>13.401399724125444</v>
      </c>
      <c r="AH403" s="202">
        <f t="shared" si="486"/>
        <v>-6.2741324386766939E-3</v>
      </c>
      <c r="AI403" s="201"/>
      <c r="AJ403" s="201">
        <f>VLOOKUP($AX403,SP_1213,'2012-13'!$AF$1,FALSE)</f>
        <v>13.173679724091444</v>
      </c>
      <c r="AK403" s="201">
        <f>VLOOKUP($AX403,SP_1213,'2012-13'!$R$1,FALSE)</f>
        <v>13.73597030256</v>
      </c>
      <c r="AL403" s="202">
        <f t="shared" si="487"/>
        <v>-4.0935628578329109E-2</v>
      </c>
      <c r="AM403" s="203"/>
      <c r="AN403" s="201">
        <f>VLOOKUP($AX403,SP_1112,'2011-12'!$AT$1,FALSE)</f>
        <v>14.426971986472001</v>
      </c>
      <c r="AO403" s="201">
        <f>VLOOKUP($AX403,SP_1112,'2011-12'!$AD$1,FALSE)</f>
        <v>15.161043145071998</v>
      </c>
      <c r="AP403" s="202">
        <f t="shared" si="488"/>
        <v>-4.8418248769287575E-2</v>
      </c>
      <c r="AQ403" s="188"/>
      <c r="AR403" s="201"/>
      <c r="AS403" s="200"/>
      <c r="AX403" s="188" t="s">
        <v>658</v>
      </c>
      <c r="AY403" s="306">
        <f>VLOOKUP(A403,PopulationsOtherdata!$G$4:$M$441,6,FALSE)</f>
        <v>132523</v>
      </c>
    </row>
    <row r="404" spans="1:51" x14ac:dyDescent="0.25">
      <c r="A404" s="188" t="s">
        <v>664</v>
      </c>
      <c r="B404" s="217"/>
      <c r="C404" s="188">
        <v>1</v>
      </c>
      <c r="D404" s="188" t="s">
        <v>665</v>
      </c>
      <c r="E404" s="534">
        <f t="shared" si="520"/>
        <v>-4.0449859658993272</v>
      </c>
      <c r="F404" s="504">
        <f t="shared" si="521"/>
        <v>-0.31272997024452193</v>
      </c>
      <c r="G404" s="217"/>
      <c r="H404" s="201">
        <f>VLOOKUP($A404,SP_1920,'2019_20'!$K$3,FALSE)</f>
        <v>8.8775741244788176</v>
      </c>
      <c r="I404" s="201">
        <f>VLOOKUP($A404,SP_1920,'2019_20'!$C$3,FALSE)</f>
        <v>8.9646071238026028</v>
      </c>
      <c r="J404" s="481">
        <f t="shared" si="522"/>
        <v>-9.708512388981072E-3</v>
      </c>
      <c r="K404" s="415"/>
      <c r="L404" s="201">
        <f>VLOOKUP($A404,SP_201819,'2018_19'!$K$3,FALSE)</f>
        <v>8.9646071238026028</v>
      </c>
      <c r="M404" s="201">
        <f>VLOOKUP($A404,SP_201819,'2018_19'!$C$3,FALSE)</f>
        <v>9.2532100692048225</v>
      </c>
      <c r="N404" s="481">
        <f t="shared" si="523"/>
        <v>-3.1189494590931788E-2</v>
      </c>
      <c r="O404" s="211"/>
      <c r="P404" s="201">
        <f>VLOOKUP($A404,SP_1718,'2017_18'!$M$2,FALSE)</f>
        <v>9.2532100692048225</v>
      </c>
      <c r="Q404" s="201">
        <f>VLOOKUP($A404,SP_1718,'2017_18'!$C$2,FALSE)</f>
        <v>9.8715214996799414</v>
      </c>
      <c r="R404" s="481">
        <f t="shared" si="524"/>
        <v>-6.2635879433091013E-2</v>
      </c>
      <c r="S404" s="211"/>
      <c r="T404" s="201">
        <f>VLOOKUP($D404,SP_1617,'2016_17'!$P$2,FALSE)</f>
        <v>9.8715214996799414</v>
      </c>
      <c r="U404" s="201">
        <f>VLOOKUP($D404,SP_1617,'2016_17'!$G$2,FALSE)</f>
        <v>10.15074974385502</v>
      </c>
      <c r="V404" s="202">
        <f t="shared" si="483"/>
        <v>-2.7508139912927665E-2</v>
      </c>
      <c r="W404" s="211"/>
      <c r="X404" s="201">
        <f>VLOOKUP($AX404,SP_1516,'2015_16'!$AW$1,FALSE)</f>
        <v>10.462864686936058</v>
      </c>
      <c r="Y404" s="201">
        <f>VLOOKUP($AX404,SP_1516,'2015_16'!$Z$1,FALSE)</f>
        <v>11.005212469863887</v>
      </c>
      <c r="Z404" s="202">
        <f t="shared" si="484"/>
        <v>-4.9280991567674515E-2</v>
      </c>
      <c r="AA404" s="201"/>
      <c r="AB404" s="201">
        <f>VLOOKUP($AX404,SP_1415,'2014_15'!$BG$1,FALSE)</f>
        <v>10.963749765942298</v>
      </c>
      <c r="AC404" s="201">
        <f>VLOOKUP($AX404,SP_1415,'2014_15'!$AC$1,FALSE)</f>
        <v>11.388716238077373</v>
      </c>
      <c r="AD404" s="202">
        <f t="shared" si="485"/>
        <v>-3.7314694935872583E-2</v>
      </c>
      <c r="AE404" s="201"/>
      <c r="AF404" s="201">
        <f>VLOOKUP($AX404,SP_1314,'2013-14'!$AU$1,FALSE)</f>
        <v>10.845726501423776</v>
      </c>
      <c r="AG404" s="201">
        <f>VLOOKUP($AX404,SP_1314,'2013-14'!$W$1,FALSE)</f>
        <v>11.235998467673221</v>
      </c>
      <c r="AH404" s="202">
        <f t="shared" si="486"/>
        <v>-3.4734070796848648E-2</v>
      </c>
      <c r="AI404" s="201"/>
      <c r="AJ404" s="201">
        <f>VLOOKUP($AX404,SP_1213,'2012-13'!$AF$1,FALSE)</f>
        <v>11.089092467656222</v>
      </c>
      <c r="AK404" s="201">
        <f>VLOOKUP($AX404,SP_1213,'2012-13'!$R$1,FALSE)</f>
        <v>11.678590386599</v>
      </c>
      <c r="AL404" s="202">
        <f t="shared" si="487"/>
        <v>-5.0476804085809679E-2</v>
      </c>
      <c r="AM404" s="203"/>
      <c r="AN404" s="201">
        <f>VLOOKUP($AX404,SP_1112,'2011-12'!$AT$1,FALSE)</f>
        <v>12.222629077313</v>
      </c>
      <c r="AO404" s="201">
        <f>VLOOKUP($AX404,SP_1112,'2011-12'!$AD$1,FALSE)</f>
        <v>13.047355283580998</v>
      </c>
      <c r="AP404" s="202">
        <f t="shared" si="488"/>
        <v>-6.3210220641868098E-2</v>
      </c>
      <c r="AQ404" s="188"/>
      <c r="AR404" s="201"/>
      <c r="AS404" s="200"/>
      <c r="AX404" s="188" t="s">
        <v>664</v>
      </c>
      <c r="AY404" s="306">
        <f>VLOOKUP(A404,PopulationsOtherdata!$G$4:$M$441,6,FALSE)</f>
        <v>97793</v>
      </c>
    </row>
    <row r="405" spans="1:51" x14ac:dyDescent="0.25">
      <c r="A405" s="188" t="s">
        <v>696</v>
      </c>
      <c r="B405" s="217"/>
      <c r="C405" s="188">
        <v>1</v>
      </c>
      <c r="D405" s="188" t="s">
        <v>697</v>
      </c>
      <c r="E405" s="534">
        <f t="shared" si="520"/>
        <v>-3.3491155716186514</v>
      </c>
      <c r="F405" s="504">
        <f t="shared" si="521"/>
        <v>-0.33289187508408363</v>
      </c>
      <c r="G405" s="217"/>
      <c r="H405" s="201">
        <f>VLOOKUP($A405,SP_1920,'2019_20'!$K$3,FALSE)</f>
        <v>6.6192323630577725</v>
      </c>
      <c r="I405" s="201">
        <f>VLOOKUP($A405,SP_1920,'2019_20'!$C$3,FALSE)</f>
        <v>6.7097380843240479</v>
      </c>
      <c r="J405" s="481">
        <f t="shared" si="522"/>
        <v>-1.3488711500933781E-2</v>
      </c>
      <c r="K405" s="415"/>
      <c r="L405" s="201">
        <f>VLOOKUP($A405,SP_201819,'2018_19'!$K$3,FALSE)</f>
        <v>6.7097380843240479</v>
      </c>
      <c r="M405" s="201">
        <f>VLOOKUP($A405,SP_201819,'2018_19'!$C$3,FALSE)</f>
        <v>6.8630781628278665</v>
      </c>
      <c r="N405" s="481">
        <f t="shared" si="523"/>
        <v>-2.2342755665285319E-2</v>
      </c>
      <c r="O405" s="211"/>
      <c r="P405" s="201">
        <f>VLOOKUP($A405,SP_1718,'2017_18'!$M$2,FALSE)</f>
        <v>6.8630781628278665</v>
      </c>
      <c r="Q405" s="201">
        <f>VLOOKUP($A405,SP_1718,'2017_18'!$C$2,FALSE)</f>
        <v>7.3876218267735467</v>
      </c>
      <c r="R405" s="481">
        <f t="shared" si="524"/>
        <v>-7.1003047563246491E-2</v>
      </c>
      <c r="S405" s="211"/>
      <c r="T405" s="201">
        <f>VLOOKUP($D405,SP_1617,'2016_17'!$P$2,FALSE)</f>
        <v>7.3876218267735467</v>
      </c>
      <c r="U405" s="201">
        <f>VLOOKUP($D405,SP_1617,'2016_17'!$G$2,FALSE)</f>
        <v>7.7070942648351854</v>
      </c>
      <c r="V405" s="202">
        <f t="shared" si="483"/>
        <v>-4.1451736164598518E-2</v>
      </c>
      <c r="W405" s="211"/>
      <c r="X405" s="201">
        <f>VLOOKUP($AX405,SP_1516,'2015_16'!$AW$1,FALSE)</f>
        <v>8.1099933683476966</v>
      </c>
      <c r="Y405" s="201">
        <f>VLOOKUP($AX405,SP_1516,'2015_16'!$Z$1,FALSE)</f>
        <v>8.6645228294313004</v>
      </c>
      <c r="Z405" s="202">
        <f t="shared" si="484"/>
        <v>-6.4000000000000057E-2</v>
      </c>
      <c r="AA405" s="201"/>
      <c r="AB405" s="201">
        <f>VLOOKUP($AX405,SP_1415,'2014_15'!$BG$1,FALSE)</f>
        <v>8.6192607158376422</v>
      </c>
      <c r="AC405" s="201">
        <f>VLOOKUP($AX405,SP_1415,'2014_15'!$AC$1,FALSE)</f>
        <v>9.1435436576076352</v>
      </c>
      <c r="AD405" s="202">
        <f t="shared" si="485"/>
        <v>-5.7339141300405738E-2</v>
      </c>
      <c r="AE405" s="201"/>
      <c r="AF405" s="201">
        <f>VLOOKUP($AX405,SP_1314,'2013-14'!$AU$1,FALSE)</f>
        <v>8.5592567453463584</v>
      </c>
      <c r="AG405" s="201">
        <f>VLOOKUP($AX405,SP_1314,'2013-14'!$W$1,FALSE)</f>
        <v>8.7310798901047768</v>
      </c>
      <c r="AH405" s="202">
        <f t="shared" si="486"/>
        <v>-1.9679483743259674E-2</v>
      </c>
      <c r="AI405" s="201"/>
      <c r="AJ405" s="201">
        <f>VLOOKUP($AX405,SP_1213,'2012-13'!$AF$1,FALSE)</f>
        <v>8.6114728901267767</v>
      </c>
      <c r="AK405" s="201">
        <f>VLOOKUP($AX405,SP_1213,'2012-13'!$R$1,FALSE)</f>
        <v>9.0686697841769988</v>
      </c>
      <c r="AL405" s="202">
        <f t="shared" si="487"/>
        <v>-5.0414989731783821E-2</v>
      </c>
      <c r="AM405" s="203"/>
      <c r="AN405" s="201">
        <f>VLOOKUP($AX405,SP_1112,'2011-12'!$AT$1,FALSE)</f>
        <v>9.6354826216609997</v>
      </c>
      <c r="AO405" s="201">
        <f>VLOOKUP($AX405,SP_1112,'2011-12'!$AD$1,FALSE)</f>
        <v>10.188903849840001</v>
      </c>
      <c r="AP405" s="202">
        <f t="shared" si="488"/>
        <v>-5.4316071319849724E-2</v>
      </c>
      <c r="AQ405" s="188"/>
      <c r="AR405" s="201"/>
      <c r="AS405" s="200"/>
      <c r="AX405" s="188" t="s">
        <v>696</v>
      </c>
      <c r="AY405" s="306">
        <f>VLOOKUP(A405,PopulationsOtherdata!$G$4:$M$441,6,FALSE)</f>
        <v>77899</v>
      </c>
    </row>
    <row r="406" spans="1:51" x14ac:dyDescent="0.25">
      <c r="A406" s="188"/>
      <c r="B406" s="217"/>
      <c r="C406" s="188"/>
      <c r="D406" s="188"/>
      <c r="E406" s="315"/>
      <c r="F406" s="214"/>
      <c r="G406" s="217"/>
      <c r="H406" s="201"/>
      <c r="I406" s="201"/>
      <c r="J406" s="481"/>
      <c r="K406" s="214"/>
      <c r="L406" s="201"/>
      <c r="M406" s="201"/>
      <c r="N406" s="481"/>
      <c r="O406" s="211"/>
      <c r="P406" s="201"/>
      <c r="Q406" s="201"/>
      <c r="R406" s="481"/>
      <c r="S406" s="211"/>
      <c r="T406" s="201"/>
      <c r="U406" s="201"/>
      <c r="V406" s="202"/>
      <c r="W406" s="211"/>
      <c r="X406" s="201"/>
      <c r="Y406" s="201"/>
      <c r="Z406" s="202"/>
      <c r="AA406" s="201"/>
      <c r="AB406" s="201"/>
      <c r="AC406" s="201"/>
      <c r="AD406" s="202"/>
      <c r="AE406" s="201"/>
      <c r="AF406" s="201"/>
      <c r="AG406" s="201"/>
      <c r="AH406" s="202"/>
      <c r="AI406" s="201"/>
      <c r="AJ406" s="201"/>
      <c r="AK406" s="201"/>
      <c r="AL406" s="202"/>
      <c r="AM406" s="203"/>
      <c r="AN406" s="201"/>
      <c r="AO406" s="201"/>
      <c r="AP406" s="202"/>
      <c r="AQ406" s="188"/>
      <c r="AR406" s="201"/>
      <c r="AS406" s="200"/>
      <c r="AX406" s="188"/>
      <c r="AY406" s="188"/>
    </row>
    <row r="407" spans="1:51" x14ac:dyDescent="0.25">
      <c r="A407" s="188"/>
      <c r="B407" s="217">
        <v>1</v>
      </c>
      <c r="C407" s="188"/>
      <c r="D407" s="188" t="s">
        <v>978</v>
      </c>
      <c r="E407" s="315"/>
      <c r="F407" s="214"/>
      <c r="G407" s="217"/>
      <c r="H407" s="201"/>
      <c r="I407" s="201"/>
      <c r="J407" s="481"/>
      <c r="K407" s="214"/>
      <c r="L407" s="201"/>
      <c r="M407" s="201"/>
      <c r="N407" s="481"/>
      <c r="O407" s="211"/>
      <c r="P407" s="201"/>
      <c r="Q407" s="201"/>
      <c r="R407" s="481"/>
      <c r="S407" s="211"/>
      <c r="T407" s="201"/>
      <c r="U407" s="201"/>
      <c r="V407" s="202"/>
      <c r="W407" s="211"/>
      <c r="X407" s="201"/>
      <c r="Y407" s="201"/>
      <c r="Z407" s="202"/>
      <c r="AA407" s="201"/>
      <c r="AB407" s="201"/>
      <c r="AC407" s="201"/>
      <c r="AD407" s="202"/>
      <c r="AE407" s="201"/>
      <c r="AF407" s="201"/>
      <c r="AG407" s="201"/>
      <c r="AH407" s="202"/>
      <c r="AI407" s="201"/>
      <c r="AJ407" s="201"/>
      <c r="AK407" s="201"/>
      <c r="AL407" s="202"/>
      <c r="AM407" s="203"/>
      <c r="AN407" s="201"/>
      <c r="AO407" s="201"/>
      <c r="AP407" s="202"/>
      <c r="AQ407" s="188"/>
      <c r="AR407" s="201"/>
      <c r="AS407" s="200"/>
      <c r="AX407" s="188"/>
      <c r="AY407" s="306">
        <f t="shared" ref="AY407" si="525">+AY191</f>
        <v>740134</v>
      </c>
    </row>
    <row r="408" spans="1:51" x14ac:dyDescent="0.25">
      <c r="A408" s="188" t="s">
        <v>70</v>
      </c>
      <c r="B408" s="217"/>
      <c r="C408" s="188">
        <v>1</v>
      </c>
      <c r="D408" s="188" t="s">
        <v>71</v>
      </c>
      <c r="E408" s="534">
        <f t="shared" ref="E408:E414" si="526">+AN408-AO408+AJ408-AK408+AF408-AG408+AB408-AC408+X408-Y408+T408-U408+P408-Q408+L408-M408+H408-I408</f>
        <v>-2.5599325466782599</v>
      </c>
      <c r="F408" s="504">
        <f t="shared" ref="F408:F414" si="527">((100*(1+AP408)*(1+AL408)*(1+AH408)*(1+AD408)*(1+Z408)*(1+V408)*(1+R408)*(1+N408)*(1+J408)-100)/100)</f>
        <v>-0.23099360167590929</v>
      </c>
      <c r="G408" s="217"/>
      <c r="H408" s="201">
        <f>VLOOKUP($A408,SP_1920,'2019_20'!$K$3,FALSE)</f>
        <v>8.6101538033938692</v>
      </c>
      <c r="I408" s="201">
        <f>VLOOKUP($A408,SP_1920,'2019_20'!$C$3,FALSE)</f>
        <v>8.6035849746331632</v>
      </c>
      <c r="J408" s="481">
        <f t="shared" ref="J408:J414" si="528">+H408/I408-1</f>
        <v>7.634990274487663E-4</v>
      </c>
      <c r="K408" s="415"/>
      <c r="L408" s="201">
        <f>VLOOKUP($A408,SP_201819,'2018_19'!$K$3,FALSE)</f>
        <v>8.6035849746331632</v>
      </c>
      <c r="M408" s="201">
        <f>VLOOKUP($A408,SP_201819,'2018_19'!$C$3,FALSE)</f>
        <v>8.9377911291133092</v>
      </c>
      <c r="N408" s="481">
        <f t="shared" ref="N408:N414" si="529">+L408/M408-1</f>
        <v>-3.7392477587837925E-2</v>
      </c>
      <c r="O408" s="211"/>
      <c r="P408" s="201">
        <f>VLOOKUP($A408,SP_1718,'2017_18'!$M$2,FALSE)</f>
        <v>8.9377911291133092</v>
      </c>
      <c r="Q408" s="201">
        <f>VLOOKUP($A408,SP_1718,'2017_18'!$C$2,FALSE)</f>
        <v>9.7467705726395746</v>
      </c>
      <c r="R408" s="481">
        <f t="shared" ref="R408:R414" si="530">+P408/Q408-1</f>
        <v>-8.2999742068123994E-2</v>
      </c>
      <c r="S408" s="211"/>
      <c r="T408" s="201">
        <f>VLOOKUP($D408,SP_1617,'2016_17'!$P$2,FALSE)</f>
        <v>9.7467705726395746</v>
      </c>
      <c r="U408" s="201">
        <f>VLOOKUP($D408,SP_1617,'2016_17'!$G$2,FALSE)</f>
        <v>9.7486758979802488</v>
      </c>
      <c r="V408" s="202">
        <f t="shared" si="483"/>
        <v>-1.9544452606834462E-4</v>
      </c>
      <c r="W408" s="211"/>
      <c r="X408" s="201">
        <f>VLOOKUP($AX408,SP_1516,'2015_16'!$AW$1,FALSE)</f>
        <v>9.8794260765271726</v>
      </c>
      <c r="Y408" s="201">
        <f>VLOOKUP($AX408,SP_1516,'2015_16'!$Z$1,FALSE)</f>
        <v>10.134846881015708</v>
      </c>
      <c r="Z408" s="202">
        <f t="shared" si="484"/>
        <v>-2.5202236154843294E-2</v>
      </c>
      <c r="AA408" s="201"/>
      <c r="AB408" s="201">
        <f>VLOOKUP($AX408,SP_1415,'2014_15'!$BG$1,FALSE)</f>
        <v>10.092033020003937</v>
      </c>
      <c r="AC408" s="201">
        <f>VLOOKUP($AX408,SP_1415,'2014_15'!$AC$1,FALSE)</f>
        <v>10.287626727618832</v>
      </c>
      <c r="AD408" s="202">
        <f t="shared" si="485"/>
        <v>-1.9012519873975564E-2</v>
      </c>
      <c r="AE408" s="201"/>
      <c r="AF408" s="201">
        <f>VLOOKUP($AX408,SP_1314,'2013-14'!$AU$1,FALSE)</f>
        <v>9.7745314822235496</v>
      </c>
      <c r="AG408" s="201">
        <f>VLOOKUP($AX408,SP_1314,'2013-14'!$W$1,FALSE)</f>
        <v>9.7285889188698889</v>
      </c>
      <c r="AH408" s="202">
        <f t="shared" si="486"/>
        <v>4.7224282716427091E-3</v>
      </c>
      <c r="AI408" s="201"/>
      <c r="AJ408" s="201">
        <f>VLOOKUP($AX408,SP_1213,'2012-13'!$AF$1,FALSE)</f>
        <v>9.487618918859889</v>
      </c>
      <c r="AK408" s="201">
        <f>VLOOKUP($AX408,SP_1213,'2012-13'!$R$1,FALSE)</f>
        <v>9.8282110464805523</v>
      </c>
      <c r="AL408" s="202">
        <f t="shared" si="487"/>
        <v>-3.4654539469075374E-2</v>
      </c>
      <c r="AM408" s="203"/>
      <c r="AN408" s="201">
        <f>VLOOKUP($AX408,SP_1112,'2011-12'!$AT$1,FALSE)</f>
        <v>10.359916984749551</v>
      </c>
      <c r="AO408" s="201">
        <f>VLOOKUP($AX408,SP_1112,'2011-12'!$AD$1,FALSE)</f>
        <v>11.035663360470998</v>
      </c>
      <c r="AP408" s="202">
        <f t="shared" si="488"/>
        <v>-6.1232963859873202E-2</v>
      </c>
      <c r="AQ408" s="188"/>
      <c r="AR408" s="201"/>
      <c r="AS408" s="200"/>
      <c r="AX408" s="188" t="s">
        <v>70</v>
      </c>
      <c r="AY408" s="306">
        <f>VLOOKUP(A408,PopulationsOtherdata!$G$4:$M$441,6,FALSE)</f>
        <v>88244</v>
      </c>
    </row>
    <row r="409" spans="1:51" x14ac:dyDescent="0.25">
      <c r="A409" s="188" t="s">
        <v>298</v>
      </c>
      <c r="B409" s="217"/>
      <c r="C409" s="188">
        <v>1</v>
      </c>
      <c r="D409" s="188" t="s">
        <v>299</v>
      </c>
      <c r="E409" s="534">
        <f t="shared" si="526"/>
        <v>-2.140018775528115</v>
      </c>
      <c r="F409" s="504">
        <f t="shared" si="527"/>
        <v>-0.26153479048725631</v>
      </c>
      <c r="G409" s="217"/>
      <c r="H409" s="201">
        <f>VLOOKUP($A409,SP_1920,'2019_20'!$K$3,FALSE)</f>
        <v>5.9576514965863332</v>
      </c>
      <c r="I409" s="201">
        <f>VLOOKUP($A409,SP_1920,'2019_20'!$C$3,FALSE)</f>
        <v>6.0173615621358882</v>
      </c>
      <c r="J409" s="481">
        <f t="shared" si="528"/>
        <v>-9.9229645639509201E-3</v>
      </c>
      <c r="K409" s="415"/>
      <c r="L409" s="201">
        <f>VLOOKUP($A409,SP_201819,'2018_19'!$K$3,FALSE)</f>
        <v>6.0173615621358882</v>
      </c>
      <c r="M409" s="201">
        <f>VLOOKUP($A409,SP_201819,'2018_19'!$C$3,FALSE)</f>
        <v>6.339200856643429</v>
      </c>
      <c r="N409" s="481">
        <f t="shared" si="529"/>
        <v>-5.076969507445972E-2</v>
      </c>
      <c r="O409" s="211"/>
      <c r="P409" s="201">
        <f>VLOOKUP($A409,SP_1718,'2017_18'!$M$2,FALSE)</f>
        <v>6.339200856643429</v>
      </c>
      <c r="Q409" s="201">
        <f>VLOOKUP($A409,SP_1718,'2017_18'!$C$2,FALSE)</f>
        <v>7.8727770026562105</v>
      </c>
      <c r="R409" s="481">
        <f t="shared" si="530"/>
        <v>-0.19479481579312685</v>
      </c>
      <c r="S409" s="211"/>
      <c r="T409" s="201">
        <f>VLOOKUP($D409,SP_1617,'2016_17'!$P$2,FALSE)</f>
        <v>7.8727770026562105</v>
      </c>
      <c r="U409" s="201">
        <f>VLOOKUP($D409,SP_1617,'2016_17'!$G$2,FALSE)</f>
        <v>7.9811519351989295</v>
      </c>
      <c r="V409" s="202">
        <f t="shared" si="483"/>
        <v>-1.3578858468381916E-2</v>
      </c>
      <c r="W409" s="211"/>
      <c r="X409" s="201">
        <f>VLOOKUP($AX409,SP_1516,'2015_16'!$AW$1,FALSE)</f>
        <v>8.1441204325358498</v>
      </c>
      <c r="Y409" s="201">
        <f>VLOOKUP($AX409,SP_1516,'2015_16'!$Z$1,FALSE)</f>
        <v>8.5067975901679986</v>
      </c>
      <c r="Z409" s="202">
        <f t="shared" si="484"/>
        <v>-4.2633805940242908E-2</v>
      </c>
      <c r="AA409" s="201"/>
      <c r="AB409" s="201">
        <f>VLOOKUP($AX409,SP_1415,'2014_15'!$BG$1,FALSE)</f>
        <v>8.508144507553709</v>
      </c>
      <c r="AC409" s="201">
        <f>VLOOKUP($AX409,SP_1415,'2014_15'!$AC$1,FALSE)</f>
        <v>8.5655402699220762</v>
      </c>
      <c r="AD409" s="202">
        <f t="shared" si="485"/>
        <v>-6.7007754980631384E-3</v>
      </c>
      <c r="AE409" s="201"/>
      <c r="AF409" s="201">
        <f>VLOOKUP($AX409,SP_1314,'2013-14'!$AU$1,FALSE)</f>
        <v>8.1208515635840026</v>
      </c>
      <c r="AG409" s="201">
        <f>VLOOKUP($AX409,SP_1314,'2013-14'!$W$1,FALSE)</f>
        <v>8.1133164627490029</v>
      </c>
      <c r="AH409" s="202">
        <f t="shared" si="486"/>
        <v>9.2873251888980768E-4</v>
      </c>
      <c r="AI409" s="201"/>
      <c r="AJ409" s="201">
        <f>VLOOKUP($AX409,SP_1213,'2012-13'!$AF$1,FALSE)</f>
        <v>7.923190462777999</v>
      </c>
      <c r="AK409" s="201">
        <f>VLOOKUP($AX409,SP_1213,'2012-13'!$R$1,FALSE)</f>
        <v>7.555236593217999</v>
      </c>
      <c r="AL409" s="202">
        <f t="shared" si="487"/>
        <v>4.870183283079399E-2</v>
      </c>
      <c r="AM409" s="203"/>
      <c r="AN409" s="201">
        <f>VLOOKUP($AX409,SP_1112,'2011-12'!$AT$1,FALSE)</f>
        <v>7.9892491226159983</v>
      </c>
      <c r="AO409" s="201">
        <f>VLOOKUP($AX409,SP_1112,'2011-12'!$AD$1,FALSE)</f>
        <v>8.0611835099259999</v>
      </c>
      <c r="AP409" s="202">
        <f t="shared" si="488"/>
        <v>-8.9235516374768231E-3</v>
      </c>
      <c r="AQ409" s="188"/>
      <c r="AR409" s="201"/>
      <c r="AS409" s="200"/>
      <c r="AX409" s="188" t="s">
        <v>298</v>
      </c>
      <c r="AY409" s="306">
        <f>VLOOKUP(A409,PopulationsOtherdata!$G$4:$M$441,6,FALSE)</f>
        <v>61869</v>
      </c>
    </row>
    <row r="410" spans="1:51" x14ac:dyDescent="0.25">
      <c r="A410" s="188" t="s">
        <v>380</v>
      </c>
      <c r="B410" s="217"/>
      <c r="C410" s="188">
        <v>1</v>
      </c>
      <c r="D410" s="188" t="s">
        <v>381</v>
      </c>
      <c r="E410" s="534">
        <f t="shared" si="526"/>
        <v>-4.8132514518027527</v>
      </c>
      <c r="F410" s="504">
        <f t="shared" si="527"/>
        <v>-0.20343944200092109</v>
      </c>
      <c r="G410" s="217"/>
      <c r="H410" s="201">
        <f>VLOOKUP($A410,SP_1920,'2019_20'!$K$3,FALSE)</f>
        <v>18.727744895225911</v>
      </c>
      <c r="I410" s="201">
        <f>VLOOKUP($A410,SP_1920,'2019_20'!$C$3,FALSE)</f>
        <v>19.00914437173877</v>
      </c>
      <c r="J410" s="481">
        <f t="shared" si="528"/>
        <v>-1.4803374155610172E-2</v>
      </c>
      <c r="K410" s="415"/>
      <c r="L410" s="201">
        <f>VLOOKUP($A410,SP_201819,'2018_19'!$K$3,FALSE)</f>
        <v>19.00914437173877</v>
      </c>
      <c r="M410" s="201">
        <f>VLOOKUP($A410,SP_201819,'2018_19'!$C$3,FALSE)</f>
        <v>19.231318943607242</v>
      </c>
      <c r="N410" s="481">
        <f t="shared" si="529"/>
        <v>-1.1552747501092475E-2</v>
      </c>
      <c r="O410" s="211"/>
      <c r="P410" s="201">
        <f>VLOOKUP($A410,SP_1718,'2017_18'!$M$2,FALSE)</f>
        <v>19.231318943607242</v>
      </c>
      <c r="Q410" s="201">
        <f>VLOOKUP($A410,SP_1718,'2017_18'!$C$2,FALSE)</f>
        <v>20.405166121301619</v>
      </c>
      <c r="R410" s="481">
        <f t="shared" si="530"/>
        <v>-5.7526960119621884E-2</v>
      </c>
      <c r="S410" s="211"/>
      <c r="T410" s="201">
        <f>VLOOKUP($D410,SP_1617,'2016_17'!$P$2,FALSE)</f>
        <v>20.405166121301619</v>
      </c>
      <c r="U410" s="201">
        <f>VLOOKUP($D410,SP_1617,'2016_17'!$G$2,FALSE)</f>
        <v>20.720854599525243</v>
      </c>
      <c r="V410" s="202">
        <f t="shared" si="483"/>
        <v>-1.5235302033867693E-2</v>
      </c>
      <c r="W410" s="211"/>
      <c r="X410" s="201">
        <f>VLOOKUP($AX410,SP_1516,'2015_16'!$AW$1,FALSE)</f>
        <v>21.341692791751626</v>
      </c>
      <c r="Y410" s="201">
        <f>VLOOKUP($AX410,SP_1516,'2015_16'!$Z$1,FALSE)</f>
        <v>22.315944438580736</v>
      </c>
      <c r="Z410" s="202">
        <f t="shared" si="484"/>
        <v>-4.3657199878342712E-2</v>
      </c>
      <c r="AA410" s="201"/>
      <c r="AB410" s="201">
        <f>VLOOKUP($AX410,SP_1415,'2014_15'!$BG$1,FALSE)</f>
        <v>21.984339904589902</v>
      </c>
      <c r="AC410" s="201">
        <f>VLOOKUP($AX410,SP_1415,'2014_15'!$AC$1,FALSE)</f>
        <v>22.812336260128706</v>
      </c>
      <c r="AD410" s="202">
        <f t="shared" si="485"/>
        <v>-3.6295991173248332E-2</v>
      </c>
      <c r="AE410" s="201"/>
      <c r="AF410" s="201">
        <f>VLOOKUP($AX410,SP_1314,'2013-14'!$AU$1,FALSE)</f>
        <v>21.611691862029488</v>
      </c>
      <c r="AG410" s="201">
        <f>VLOOKUP($AX410,SP_1314,'2013-14'!$W$1,FALSE)</f>
        <v>21.820289358391666</v>
      </c>
      <c r="AH410" s="202">
        <f t="shared" si="486"/>
        <v>-9.5597951491854793E-3</v>
      </c>
      <c r="AI410" s="201"/>
      <c r="AJ410" s="201">
        <f>VLOOKUP($AX410,SP_1213,'2012-13'!$AF$1,FALSE)</f>
        <v>21.418590358411667</v>
      </c>
      <c r="AK410" s="201">
        <f>VLOOKUP($AX410,SP_1213,'2012-13'!$R$1,FALSE)</f>
        <v>21.395843582409999</v>
      </c>
      <c r="AL410" s="202">
        <f t="shared" si="487"/>
        <v>1.0631399465066416E-3</v>
      </c>
      <c r="AM410" s="203"/>
      <c r="AN410" s="201">
        <f>VLOOKUP($AX410,SP_1112,'2011-12'!$AT$1,FALSE)</f>
        <v>22.593705361369</v>
      </c>
      <c r="AO410" s="201">
        <f>VLOOKUP($AX410,SP_1112,'2011-12'!$AD$1,FALSE)</f>
        <v>23.425748386143997</v>
      </c>
      <c r="AP410" s="202">
        <f t="shared" si="488"/>
        <v>-3.5518311349537868E-2</v>
      </c>
      <c r="AQ410" s="188"/>
      <c r="AR410" s="201"/>
      <c r="AS410" s="200"/>
      <c r="AX410" s="188" t="s">
        <v>380</v>
      </c>
      <c r="AY410" s="306">
        <f>VLOOKUP(A410,PopulationsOtherdata!$G$4:$M$441,6,FALSE)</f>
        <v>135462</v>
      </c>
    </row>
    <row r="411" spans="1:51" x14ac:dyDescent="0.25">
      <c r="A411" s="188" t="s">
        <v>458</v>
      </c>
      <c r="B411" s="217"/>
      <c r="C411" s="188">
        <v>1</v>
      </c>
      <c r="D411" s="188" t="s">
        <v>459</v>
      </c>
      <c r="E411" s="534">
        <f t="shared" si="526"/>
        <v>-1.745891094778333</v>
      </c>
      <c r="F411" s="504">
        <f t="shared" si="527"/>
        <v>-0.14629030206774488</v>
      </c>
      <c r="G411" s="217"/>
      <c r="H411" s="201">
        <f>VLOOKUP($A411,SP_1920,'2019_20'!$K$3,FALSE)</f>
        <v>10.252282111172772</v>
      </c>
      <c r="I411" s="201">
        <f>VLOOKUP($A411,SP_1920,'2019_20'!$C$3,FALSE)</f>
        <v>10.237879139735767</v>
      </c>
      <c r="J411" s="481">
        <f t="shared" si="528"/>
        <v>1.406831555678556E-3</v>
      </c>
      <c r="K411" s="415"/>
      <c r="L411" s="201">
        <f>VLOOKUP($A411,SP_201819,'2018_19'!$K$3,FALSE)</f>
        <v>10.237879139735767</v>
      </c>
      <c r="M411" s="201">
        <f>VLOOKUP($A411,SP_201819,'2018_19'!$C$3,FALSE)</f>
        <v>10.821597265699534</v>
      </c>
      <c r="N411" s="481">
        <f t="shared" si="529"/>
        <v>-5.3940108066480863E-2</v>
      </c>
      <c r="O411" s="211"/>
      <c r="P411" s="201">
        <f>VLOOKUP($A411,SP_1718,'2017_18'!$M$2,FALSE)</f>
        <v>10.821597265699534</v>
      </c>
      <c r="Q411" s="201">
        <f>VLOOKUP($A411,SP_1718,'2017_18'!$C$2,FALSE)</f>
        <v>11.74552163871992</v>
      </c>
      <c r="R411" s="481">
        <f t="shared" si="530"/>
        <v>-7.8661842482551481E-2</v>
      </c>
      <c r="S411" s="211"/>
      <c r="T411" s="201">
        <f>VLOOKUP($D411,SP_1617,'2016_17'!$P$2,FALSE)</f>
        <v>11.74552163871992</v>
      </c>
      <c r="U411" s="201">
        <f>VLOOKUP($D411,SP_1617,'2016_17'!$G$2,FALSE)</f>
        <v>11.441234447875939</v>
      </c>
      <c r="V411" s="202">
        <f t="shared" si="483"/>
        <v>2.6595660829279888E-2</v>
      </c>
      <c r="W411" s="211"/>
      <c r="X411" s="201">
        <f>VLOOKUP($AX411,SP_1516,'2015_16'!$AW$1,FALSE)</f>
        <v>11.572145034547992</v>
      </c>
      <c r="Y411" s="201">
        <f>VLOOKUP($AX411,SP_1516,'2015_16'!$Z$1,FALSE)</f>
        <v>11.687578299350838</v>
      </c>
      <c r="Z411" s="202">
        <f t="shared" si="484"/>
        <v>-9.8765768105490981E-3</v>
      </c>
      <c r="AA411" s="201"/>
      <c r="AB411" s="201">
        <f>VLOOKUP($AX411,SP_1415,'2014_15'!$BG$1,FALSE)</f>
        <v>11.595902096841039</v>
      </c>
      <c r="AC411" s="201">
        <f>VLOOKUP($AX411,SP_1415,'2014_15'!$AC$1,FALSE)</f>
        <v>11.64138576316831</v>
      </c>
      <c r="AD411" s="202">
        <f t="shared" si="485"/>
        <v>-3.9070663280633688E-3</v>
      </c>
      <c r="AE411" s="201"/>
      <c r="AF411" s="201">
        <f>VLOOKUP($AX411,SP_1314,'2013-14'!$AU$1,FALSE)</f>
        <v>11.112137577064948</v>
      </c>
      <c r="AG411" s="201">
        <f>VLOOKUP($AX411,SP_1314,'2013-14'!$W$1,FALSE)</f>
        <v>10.994740042010331</v>
      </c>
      <c r="AH411" s="202">
        <f t="shared" si="486"/>
        <v>1.0677608984482223E-2</v>
      </c>
      <c r="AI411" s="201"/>
      <c r="AJ411" s="201">
        <f>VLOOKUP($AX411,SP_1213,'2012-13'!$AF$1,FALSE)</f>
        <v>10.769673042028334</v>
      </c>
      <c r="AK411" s="201">
        <f>VLOOKUP($AX411,SP_1213,'2012-13'!$R$1,FALSE)</f>
        <v>10.933628253644001</v>
      </c>
      <c r="AL411" s="202">
        <f t="shared" si="487"/>
        <v>-1.4995499006564716E-2</v>
      </c>
      <c r="AM411" s="203"/>
      <c r="AN411" s="201">
        <f>VLOOKUP($AX411,SP_1112,'2011-12'!$AT$1,FALSE)</f>
        <v>11.431599781928002</v>
      </c>
      <c r="AO411" s="201">
        <f>VLOOKUP($AX411,SP_1112,'2011-12'!$AD$1,FALSE)</f>
        <v>11.781063932312</v>
      </c>
      <c r="AP411" s="202">
        <f t="shared" si="488"/>
        <v>-2.9663208042316147E-2</v>
      </c>
      <c r="AQ411" s="188"/>
      <c r="AR411" s="201"/>
      <c r="AS411" s="200"/>
      <c r="AX411" s="188" t="s">
        <v>458</v>
      </c>
      <c r="AY411" s="306">
        <f>VLOOKUP(A411,PopulationsOtherdata!$G$4:$M$441,6,FALSE)</f>
        <v>98993</v>
      </c>
    </row>
    <row r="412" spans="1:51" x14ac:dyDescent="0.25">
      <c r="A412" s="188" t="s">
        <v>654</v>
      </c>
      <c r="B412" s="217"/>
      <c r="C412" s="188">
        <v>1</v>
      </c>
      <c r="D412" s="188" t="s">
        <v>655</v>
      </c>
      <c r="E412" s="534">
        <f t="shared" si="526"/>
        <v>-2.848619921630867</v>
      </c>
      <c r="F412" s="504">
        <f t="shared" si="527"/>
        <v>-0.2104744875007151</v>
      </c>
      <c r="G412" s="217"/>
      <c r="H412" s="201">
        <f>VLOOKUP($A412,SP_1920,'2019_20'!$K$3,FALSE)</f>
        <v>10.629043513893132</v>
      </c>
      <c r="I412" s="201">
        <f>VLOOKUP($A412,SP_1920,'2019_20'!$C$3,FALSE)</f>
        <v>10.731044789101812</v>
      </c>
      <c r="J412" s="481">
        <f t="shared" si="528"/>
        <v>-9.5052510928171907E-3</v>
      </c>
      <c r="K412" s="415"/>
      <c r="L412" s="201">
        <f>VLOOKUP($A412,SP_201819,'2018_19'!$K$3,FALSE)</f>
        <v>10.731044789101812</v>
      </c>
      <c r="M412" s="201">
        <f>VLOOKUP($A412,SP_201819,'2018_19'!$C$3,FALSE)</f>
        <v>11.23355896449392</v>
      </c>
      <c r="N412" s="481">
        <f t="shared" si="529"/>
        <v>-4.4733301082979349E-2</v>
      </c>
      <c r="O412" s="211"/>
      <c r="P412" s="201">
        <f>VLOOKUP($A412,SP_1718,'2017_18'!$M$2,FALSE)</f>
        <v>11.23355896449392</v>
      </c>
      <c r="Q412" s="201">
        <f>VLOOKUP($A412,SP_1718,'2017_18'!$C$2,FALSE)</f>
        <v>11.791085879857476</v>
      </c>
      <c r="R412" s="481">
        <f t="shared" si="530"/>
        <v>-4.7283763433185633E-2</v>
      </c>
      <c r="S412" s="211"/>
      <c r="T412" s="201">
        <f>VLOOKUP($D412,SP_1617,'2016_17'!$P$2,FALSE)</f>
        <v>11.791085879857476</v>
      </c>
      <c r="U412" s="201">
        <f>VLOOKUP($D412,SP_1617,'2016_17'!$G$2,FALSE)</f>
        <v>11.607291957721943</v>
      </c>
      <c r="V412" s="202">
        <f t="shared" si="483"/>
        <v>1.5834349890136323E-2</v>
      </c>
      <c r="W412" s="211"/>
      <c r="X412" s="201">
        <f>VLOOKUP($AX412,SP_1516,'2015_16'!$AW$1,FALSE)</f>
        <v>11.912048684146898</v>
      </c>
      <c r="Y412" s="201">
        <f>VLOOKUP($AX412,SP_1516,'2015_16'!$Z$1,FALSE)</f>
        <v>12.359614540365238</v>
      </c>
      <c r="Z412" s="202">
        <f t="shared" si="484"/>
        <v>-3.6211959099261226E-2</v>
      </c>
      <c r="AA412" s="201"/>
      <c r="AB412" s="201">
        <f>VLOOKUP($AX412,SP_1415,'2014_15'!$BG$1,FALSE)</f>
        <v>12.371917770407432</v>
      </c>
      <c r="AC412" s="201">
        <f>VLOOKUP($AX412,SP_1415,'2014_15'!$AC$1,FALSE)</f>
        <v>12.902375095191692</v>
      </c>
      <c r="AD412" s="202">
        <f t="shared" si="485"/>
        <v>-4.1113153266017277E-2</v>
      </c>
      <c r="AE412" s="201"/>
      <c r="AF412" s="201">
        <f>VLOOKUP($AX412,SP_1314,'2013-14'!$AU$1,FALSE)</f>
        <v>12.239320349280545</v>
      </c>
      <c r="AG412" s="201">
        <f>VLOOKUP($AX412,SP_1314,'2013-14'!$W$1,FALSE)</f>
        <v>12.261627818506001</v>
      </c>
      <c r="AH412" s="202">
        <f t="shared" si="486"/>
        <v>-1.8192910073316915E-3</v>
      </c>
      <c r="AI412" s="201"/>
      <c r="AJ412" s="201">
        <f>VLOOKUP($AX412,SP_1213,'2012-13'!$AF$1,FALSE)</f>
        <v>12.011879818525001</v>
      </c>
      <c r="AK412" s="201">
        <f>VLOOKUP($AX412,SP_1213,'2012-13'!$R$1,FALSE)</f>
        <v>12.337561541958001</v>
      </c>
      <c r="AL412" s="202">
        <f t="shared" si="487"/>
        <v>-2.6397576403198508E-2</v>
      </c>
      <c r="AM412" s="203"/>
      <c r="AN412" s="201">
        <f>VLOOKUP($AX412,SP_1112,'2011-12'!$AT$1,FALSE)</f>
        <v>13.058563745239999</v>
      </c>
      <c r="AO412" s="201">
        <f>VLOOKUP($AX412,SP_1112,'2011-12'!$AD$1,FALSE)</f>
        <v>13.602922849380999</v>
      </c>
      <c r="AP412" s="202">
        <f t="shared" si="488"/>
        <v>-4.0017804274010915E-2</v>
      </c>
      <c r="AQ412" s="188"/>
      <c r="AR412" s="201"/>
      <c r="AS412" s="200"/>
      <c r="AX412" s="188" t="s">
        <v>654</v>
      </c>
      <c r="AY412" s="306">
        <f>VLOOKUP(A412,PopulationsOtherdata!$G$4:$M$441,6,FALSE)</f>
        <v>112295</v>
      </c>
    </row>
    <row r="413" spans="1:51" x14ac:dyDescent="0.25">
      <c r="A413" s="188" t="s">
        <v>680</v>
      </c>
      <c r="B413" s="217"/>
      <c r="C413" s="188">
        <v>1</v>
      </c>
      <c r="D413" s="188" t="s">
        <v>681</v>
      </c>
      <c r="E413" s="534">
        <f t="shared" si="526"/>
        <v>-3.1046475469065378</v>
      </c>
      <c r="F413" s="504">
        <f t="shared" si="527"/>
        <v>-0.19744042035078507</v>
      </c>
      <c r="G413" s="217"/>
      <c r="H413" s="201">
        <f>VLOOKUP($A413,SP_1920,'2019_20'!$K$3,FALSE)</f>
        <v>12.648551205951286</v>
      </c>
      <c r="I413" s="201">
        <f>VLOOKUP($A413,SP_1920,'2019_20'!$C$3,FALSE)</f>
        <v>12.686082581573601</v>
      </c>
      <c r="J413" s="481">
        <f t="shared" si="528"/>
        <v>-2.9584684934046424E-3</v>
      </c>
      <c r="K413" s="415"/>
      <c r="L413" s="201">
        <f>VLOOKUP($A413,SP_201819,'2018_19'!$K$3,FALSE)</f>
        <v>12.686082581573601</v>
      </c>
      <c r="M413" s="201">
        <f>VLOOKUP($A413,SP_201819,'2018_19'!$C$3,FALSE)</f>
        <v>13.272721388956324</v>
      </c>
      <c r="N413" s="481">
        <f t="shared" si="529"/>
        <v>-4.4198833848108965E-2</v>
      </c>
      <c r="O413" s="211"/>
      <c r="P413" s="201">
        <f>VLOOKUP($A413,SP_1718,'2017_18'!$M$2,FALSE)</f>
        <v>13.272721388956324</v>
      </c>
      <c r="Q413" s="201">
        <f>VLOOKUP($A413,SP_1718,'2017_18'!$C$2,FALSE)</f>
        <v>13.648800497647485</v>
      </c>
      <c r="R413" s="481">
        <f t="shared" si="530"/>
        <v>-2.7554004379797492E-2</v>
      </c>
      <c r="S413" s="211"/>
      <c r="T413" s="201">
        <f>VLOOKUP($D413,SP_1617,'2016_17'!$P$2,FALSE)</f>
        <v>13.648800497647485</v>
      </c>
      <c r="U413" s="201">
        <f>VLOOKUP($D413,SP_1617,'2016_17'!$G$2,FALSE)</f>
        <v>13.342760765896582</v>
      </c>
      <c r="V413" s="202">
        <f t="shared" si="483"/>
        <v>2.2936762272851796E-2</v>
      </c>
      <c r="W413" s="211"/>
      <c r="X413" s="201">
        <f>VLOOKUP($AX413,SP_1516,'2015_16'!$AW$1,FALSE)</f>
        <v>13.615609389208377</v>
      </c>
      <c r="Y413" s="201">
        <f>VLOOKUP($AX413,SP_1516,'2015_16'!$Z$1,FALSE)</f>
        <v>14.189304906015909</v>
      </c>
      <c r="Z413" s="202">
        <f t="shared" si="484"/>
        <v>-4.0431544787250306E-2</v>
      </c>
      <c r="AA413" s="201"/>
      <c r="AB413" s="201">
        <f>VLOOKUP($AX413,SP_1415,'2014_15'!$BG$1,FALSE)</f>
        <v>14.177998387785451</v>
      </c>
      <c r="AC413" s="201">
        <f>VLOOKUP($AX413,SP_1415,'2014_15'!$AC$1,FALSE)</f>
        <v>14.46782166317116</v>
      </c>
      <c r="AD413" s="202">
        <f t="shared" si="485"/>
        <v>-2.0032267616587607E-2</v>
      </c>
      <c r="AE413" s="201"/>
      <c r="AF413" s="201">
        <f>VLOOKUP($AX413,SP_1314,'2013-14'!$AU$1,FALSE)</f>
        <v>13.718022315029</v>
      </c>
      <c r="AG413" s="201">
        <f>VLOOKUP($AX413,SP_1314,'2013-14'!$W$1,FALSE)</f>
        <v>13.964026241300889</v>
      </c>
      <c r="AH413" s="202">
        <f t="shared" si="486"/>
        <v>-1.7616976796011263E-2</v>
      </c>
      <c r="AI413" s="201"/>
      <c r="AJ413" s="201">
        <f>VLOOKUP($AX413,SP_1213,'2012-13'!$AF$1,FALSE)</f>
        <v>13.739470241288888</v>
      </c>
      <c r="AK413" s="201">
        <f>VLOOKUP($AX413,SP_1213,'2012-13'!$R$1,FALSE)</f>
        <v>14.094342795642</v>
      </c>
      <c r="AL413" s="202">
        <f t="shared" si="487"/>
        <v>-2.5178368335332268E-2</v>
      </c>
      <c r="AM413" s="203"/>
      <c r="AN413" s="201">
        <f>VLOOKUP($AX413,SP_1112,'2011-12'!$AT$1,FALSE)</f>
        <v>14.855882737516</v>
      </c>
      <c r="AO413" s="201">
        <f>VLOOKUP($AX413,SP_1112,'2011-12'!$AD$1,FALSE)</f>
        <v>15.801925451658999</v>
      </c>
      <c r="AP413" s="202">
        <f t="shared" si="488"/>
        <v>-5.9868825292026528E-2</v>
      </c>
      <c r="AQ413" s="188"/>
      <c r="AR413" s="201"/>
      <c r="AS413" s="200"/>
      <c r="AX413" s="188" t="s">
        <v>680</v>
      </c>
      <c r="AY413" s="306">
        <f>VLOOKUP(A413,PopulationsOtherdata!$G$4:$M$441,6,FALSE)</f>
        <v>126871</v>
      </c>
    </row>
    <row r="414" spans="1:51" x14ac:dyDescent="0.25">
      <c r="A414" s="188" t="s">
        <v>752</v>
      </c>
      <c r="B414" s="217"/>
      <c r="C414" s="188">
        <v>1</v>
      </c>
      <c r="D414" s="188" t="s">
        <v>753</v>
      </c>
      <c r="E414" s="534">
        <f t="shared" si="526"/>
        <v>-5.6595687742673633</v>
      </c>
      <c r="F414" s="504">
        <f t="shared" si="527"/>
        <v>-0.32754601548769813</v>
      </c>
      <c r="G414" s="217"/>
      <c r="H414" s="201">
        <f>VLOOKUP($A414,SP_1920,'2019_20'!$K$3,FALSE)</f>
        <v>11.40340694240048</v>
      </c>
      <c r="I414" s="201">
        <f>VLOOKUP($A414,SP_1920,'2019_20'!$C$3,FALSE)</f>
        <v>11.560802891132596</v>
      </c>
      <c r="J414" s="481">
        <f t="shared" si="528"/>
        <v>-1.3614620906030939E-2</v>
      </c>
      <c r="K414" s="415"/>
      <c r="L414" s="201">
        <f>VLOOKUP($A414,SP_201819,'2018_19'!$K$3,FALSE)</f>
        <v>11.560802891132596</v>
      </c>
      <c r="M414" s="201">
        <f>VLOOKUP($A414,SP_201819,'2018_19'!$C$3,FALSE)</f>
        <v>11.946575577715414</v>
      </c>
      <c r="N414" s="481">
        <f t="shared" si="529"/>
        <v>-3.2291486717115903E-2</v>
      </c>
      <c r="O414" s="211"/>
      <c r="P414" s="201">
        <f>VLOOKUP($A414,SP_1718,'2017_18'!$M$2,FALSE)</f>
        <v>11.946575577715414</v>
      </c>
      <c r="Q414" s="201">
        <f>VLOOKUP($A414,SP_1718,'2017_18'!$C$2,FALSE)</f>
        <v>12.822778881795148</v>
      </c>
      <c r="R414" s="481">
        <f t="shared" si="530"/>
        <v>-6.8331779886160571E-2</v>
      </c>
      <c r="S414" s="211"/>
      <c r="T414" s="201">
        <f>VLOOKUP($D414,SP_1617,'2016_17'!$P$2,FALSE)</f>
        <v>12.822778881795148</v>
      </c>
      <c r="U414" s="201">
        <f>VLOOKUP($D414,SP_1617,'2016_17'!$G$2,FALSE)</f>
        <v>13.253924554354381</v>
      </c>
      <c r="V414" s="202">
        <f t="shared" si="483"/>
        <v>-3.2529660991437059E-2</v>
      </c>
      <c r="W414" s="211"/>
      <c r="X414" s="201">
        <f>VLOOKUP($AX414,SP_1516,'2015_16'!$AW$1,FALSE)</f>
        <v>13.945371319055964</v>
      </c>
      <c r="Y414" s="201">
        <f>VLOOKUP($AX414,SP_1516,'2015_16'!$Z$1,FALSE)</f>
        <v>14.887501746929949</v>
      </c>
      <c r="Z414" s="202">
        <f t="shared" si="484"/>
        <v>-6.3283312666496783E-2</v>
      </c>
      <c r="AA414" s="201"/>
      <c r="AB414" s="201">
        <f>VLOOKUP($AX414,SP_1415,'2014_15'!$BG$1,FALSE)</f>
        <v>14.879152719674156</v>
      </c>
      <c r="AC414" s="201">
        <f>VLOOKUP($AX414,SP_1415,'2014_15'!$AC$1,FALSE)</f>
        <v>15.672212958961195</v>
      </c>
      <c r="AD414" s="202">
        <f t="shared" si="485"/>
        <v>-5.0602951948376607E-2</v>
      </c>
      <c r="AE414" s="201"/>
      <c r="AF414" s="201">
        <f>VLOOKUP($AX414,SP_1314,'2013-14'!$AU$1,FALSE)</f>
        <v>14.647369805685562</v>
      </c>
      <c r="AG414" s="201">
        <f>VLOOKUP($AX414,SP_1314,'2013-14'!$W$1,FALSE)</f>
        <v>14.898665986407668</v>
      </c>
      <c r="AH414" s="202">
        <f t="shared" si="486"/>
        <v>-1.6867025608290565E-2</v>
      </c>
      <c r="AI414" s="201"/>
      <c r="AJ414" s="201">
        <f>VLOOKUP($AX414,SP_1213,'2012-13'!$AF$1,FALSE)</f>
        <v>14.707319986418668</v>
      </c>
      <c r="AK414" s="201">
        <f>VLOOKUP($AX414,SP_1213,'2012-13'!$R$1,FALSE)</f>
        <v>15.390903819541</v>
      </c>
      <c r="AL414" s="202">
        <f t="shared" si="487"/>
        <v>-4.4414794682455461E-2</v>
      </c>
      <c r="AM414" s="203"/>
      <c r="AN414" s="201">
        <f>VLOOKUP($AX414,SP_1112,'2011-12'!$AT$1,FALSE)</f>
        <v>16.514229407384999</v>
      </c>
      <c r="AO414" s="201">
        <f>VLOOKUP($AX414,SP_1112,'2011-12'!$AD$1,FALSE)</f>
        <v>17.653209888692999</v>
      </c>
      <c r="AP414" s="202">
        <f t="shared" si="488"/>
        <v>-6.4519738250975234E-2</v>
      </c>
      <c r="AQ414" s="188"/>
      <c r="AR414" s="201"/>
      <c r="AS414" s="200"/>
      <c r="AX414" s="188" t="s">
        <v>752</v>
      </c>
      <c r="AY414" s="306">
        <f>VLOOKUP(A414,PopulationsOtherdata!$G$4:$M$441,6,FALSE)</f>
        <v>116400</v>
      </c>
    </row>
    <row r="415" spans="1:51" x14ac:dyDescent="0.25">
      <c r="A415" s="188"/>
      <c r="B415" s="217"/>
      <c r="C415" s="188"/>
      <c r="D415" s="188"/>
      <c r="E415" s="315"/>
      <c r="F415" s="214"/>
      <c r="G415" s="217"/>
      <c r="H415" s="201"/>
      <c r="I415" s="201"/>
      <c r="J415" s="481"/>
      <c r="K415" s="214"/>
      <c r="L415" s="201"/>
      <c r="M415" s="201"/>
      <c r="N415" s="481"/>
      <c r="O415" s="211"/>
      <c r="P415" s="201"/>
      <c r="Q415" s="201"/>
      <c r="R415" s="481"/>
      <c r="S415" s="211"/>
      <c r="T415" s="201"/>
      <c r="U415" s="201"/>
      <c r="V415" s="202"/>
      <c r="W415" s="211"/>
      <c r="X415" s="201"/>
      <c r="Y415" s="201"/>
      <c r="Z415" s="202"/>
      <c r="AA415" s="201"/>
      <c r="AB415" s="201"/>
      <c r="AC415" s="201"/>
      <c r="AD415" s="202"/>
      <c r="AE415" s="201"/>
      <c r="AF415" s="201"/>
      <c r="AG415" s="201"/>
      <c r="AH415" s="202"/>
      <c r="AI415" s="201"/>
      <c r="AJ415" s="201"/>
      <c r="AK415" s="201"/>
      <c r="AL415" s="202"/>
      <c r="AM415" s="203"/>
      <c r="AN415" s="201"/>
      <c r="AO415" s="201"/>
      <c r="AP415" s="202"/>
      <c r="AQ415" s="188"/>
      <c r="AR415" s="201"/>
      <c r="AS415" s="200"/>
      <c r="AX415" s="188"/>
      <c r="AY415" s="188"/>
    </row>
    <row r="416" spans="1:51" x14ac:dyDescent="0.25">
      <c r="A416" s="188"/>
      <c r="B416" s="217">
        <v>1</v>
      </c>
      <c r="C416" s="188"/>
      <c r="D416" s="188" t="s">
        <v>979</v>
      </c>
      <c r="E416" s="315"/>
      <c r="F416" s="214"/>
      <c r="G416" s="217"/>
      <c r="H416" s="201"/>
      <c r="I416" s="201"/>
      <c r="J416" s="481"/>
      <c r="K416" s="214"/>
      <c r="L416" s="201"/>
      <c r="M416" s="201"/>
      <c r="N416" s="481"/>
      <c r="O416" s="211"/>
      <c r="P416" s="201"/>
      <c r="Q416" s="201"/>
      <c r="R416" s="481"/>
      <c r="S416" s="211"/>
      <c r="T416" s="201"/>
      <c r="U416" s="201"/>
      <c r="V416" s="202"/>
      <c r="W416" s="211"/>
      <c r="X416" s="201"/>
      <c r="Y416" s="201"/>
      <c r="Z416" s="202"/>
      <c r="AA416" s="201"/>
      <c r="AB416" s="201"/>
      <c r="AC416" s="201"/>
      <c r="AD416" s="202"/>
      <c r="AE416" s="201"/>
      <c r="AF416" s="201"/>
      <c r="AG416" s="201"/>
      <c r="AH416" s="202"/>
      <c r="AI416" s="201"/>
      <c r="AJ416" s="201"/>
      <c r="AK416" s="201"/>
      <c r="AL416" s="202"/>
      <c r="AM416" s="203"/>
      <c r="AN416" s="201"/>
      <c r="AO416" s="201"/>
      <c r="AP416" s="202"/>
      <c r="AQ416" s="188"/>
      <c r="AR416" s="201"/>
      <c r="AS416" s="200"/>
      <c r="AX416" s="188"/>
      <c r="AY416" s="306">
        <f t="shared" ref="AY416" si="531">+AY192</f>
        <v>1159941</v>
      </c>
    </row>
    <row r="417" spans="1:51" x14ac:dyDescent="0.25">
      <c r="A417" s="188" t="s">
        <v>278</v>
      </c>
      <c r="B417" s="217"/>
      <c r="C417" s="188">
        <v>1</v>
      </c>
      <c r="D417" s="188" t="s">
        <v>279</v>
      </c>
      <c r="E417" s="534">
        <f t="shared" ref="E417:E427" si="532">+AN417-AO417+AJ417-AK417+AF417-AG417+AB417-AC417+X417-Y417+T417-U417+P417-Q417+L417-M417+H417-I417</f>
        <v>-3.0466588293385932</v>
      </c>
      <c r="F417" s="504">
        <f t="shared" ref="F417:F427" si="533">((100*(1+AP417)*(1+AL417)*(1+AH417)*(1+AD417)*(1+Z417)*(1+V417)*(1+R417)*(1+N417)*(1+J417)-100)/100)</f>
        <v>-0.15506132852565585</v>
      </c>
      <c r="G417" s="217"/>
      <c r="H417" s="201">
        <f>VLOOKUP($A417,SP_1920,'2019_20'!$K$3,FALSE)</f>
        <v>16.641756453890274</v>
      </c>
      <c r="I417" s="201">
        <f>VLOOKUP($A417,SP_1920,'2019_20'!$C$3,FALSE)</f>
        <v>17.604971792483767</v>
      </c>
      <c r="J417" s="481">
        <f t="shared" ref="J417:J427" si="534">+H417/I417-1</f>
        <v>-5.4712688548852251E-2</v>
      </c>
      <c r="K417" s="415"/>
      <c r="L417" s="201">
        <f>VLOOKUP($A417,SP_201819,'2018_19'!$K$3,FALSE)</f>
        <v>17.604971792483767</v>
      </c>
      <c r="M417" s="201">
        <f>VLOOKUP($A417,SP_201819,'2018_19'!$C$3,FALSE)</f>
        <v>17.689422101387926</v>
      </c>
      <c r="N417" s="481">
        <f t="shared" ref="N417:N427" si="535">+L417/M417-1</f>
        <v>-4.7740569714560532E-3</v>
      </c>
      <c r="O417" s="211"/>
      <c r="P417" s="201">
        <f>VLOOKUP($A417,SP_1718,'2017_18'!$M$2,FALSE)</f>
        <v>17.689422101387926</v>
      </c>
      <c r="Q417" s="201">
        <f>VLOOKUP($A417,SP_1718,'2017_18'!$C$2,FALSE)</f>
        <v>18.980950591789188</v>
      </c>
      <c r="R417" s="481">
        <f t="shared" ref="R417:R427" si="536">+P417/Q417-1</f>
        <v>-6.8043404051636558E-2</v>
      </c>
      <c r="S417" s="211"/>
      <c r="T417" s="201">
        <f>VLOOKUP($D417,SP_1617,'2016_17'!$P$2,FALSE)</f>
        <v>18.980950591789188</v>
      </c>
      <c r="U417" s="201">
        <f>VLOOKUP($D417,SP_1617,'2016_17'!$G$2,FALSE)</f>
        <v>19.085209868829072</v>
      </c>
      <c r="V417" s="202">
        <f t="shared" ref="V417:V451" si="537">+T417/U417-1</f>
        <v>-5.4628310485683729E-3</v>
      </c>
      <c r="W417" s="211"/>
      <c r="X417" s="201">
        <f>VLOOKUP($AX417,SP_1516,'2015_16'!$AW$1,FALSE)</f>
        <v>19.500783147970907</v>
      </c>
      <c r="Y417" s="201">
        <f>VLOOKUP($AX417,SP_1516,'2015_16'!$Z$1,FALSE)</f>
        <v>19.65342082597321</v>
      </c>
      <c r="Z417" s="202">
        <f t="shared" ref="Z417:Z451" si="538">+X417/Y417-1</f>
        <v>-7.7664687157456003E-3</v>
      </c>
      <c r="AA417" s="201"/>
      <c r="AB417" s="201">
        <f>VLOOKUP($AX417,SP_1415,'2014_15'!$BG$1,FALSE)</f>
        <v>19.654356563814261</v>
      </c>
      <c r="AC417" s="201">
        <f>VLOOKUP($AX417,SP_1415,'2014_15'!$AC$1,FALSE)</f>
        <v>19.533344863659938</v>
      </c>
      <c r="AD417" s="202">
        <f t="shared" ref="AD417:AD451" si="539">+AB417/AC417-1</f>
        <v>6.1951345762318866E-3</v>
      </c>
      <c r="AE417" s="201"/>
      <c r="AF417" s="201">
        <f>VLOOKUP($AX417,SP_1314,'2013-14'!$AU$1,FALSE)</f>
        <v>18.73906734169919</v>
      </c>
      <c r="AG417" s="201">
        <f>VLOOKUP($AX417,SP_1314,'2013-14'!$W$1,FALSE)</f>
        <v>19.118053003286779</v>
      </c>
      <c r="AH417" s="202">
        <f t="shared" ref="AH417:AH451" si="540">+AF417/AG417-1</f>
        <v>-1.9823444443973104E-2</v>
      </c>
      <c r="AI417" s="201"/>
      <c r="AJ417" s="201">
        <f>VLOOKUP($AX417,SP_1213,'2012-13'!$AF$1,FALSE)</f>
        <v>18.491926003252775</v>
      </c>
      <c r="AK417" s="201">
        <f>VLOOKUP($AX417,SP_1213,'2012-13'!$R$1,FALSE)</f>
        <v>18.426871654399996</v>
      </c>
      <c r="AL417" s="202">
        <f t="shared" ref="AL417:AL451" si="541">+AJ417/AK417-1</f>
        <v>3.5304065754018232E-3</v>
      </c>
      <c r="AM417" s="203"/>
      <c r="AN417" s="201">
        <f>VLOOKUP($AX417,SP_1112,'2011-12'!$AT$1,FALSE)</f>
        <v>19.137180331844998</v>
      </c>
      <c r="AO417" s="201">
        <f>VLOOKUP($AX417,SP_1112,'2011-12'!$AD$1,FALSE)</f>
        <v>19.394828455662005</v>
      </c>
      <c r="AP417" s="202">
        <f t="shared" ref="AP417:AP451" si="542">+AN417/AO417-1</f>
        <v>-1.3284372398859268E-2</v>
      </c>
      <c r="AQ417" s="188"/>
      <c r="AR417" s="201"/>
      <c r="AS417" s="200"/>
      <c r="AX417" s="188" t="s">
        <v>278</v>
      </c>
      <c r="AY417" s="306">
        <f>VLOOKUP(A417,PopulationsOtherdata!$G$4:$M$441,6,FALSE)</f>
        <v>132963</v>
      </c>
    </row>
    <row r="418" spans="1:51" x14ac:dyDescent="0.25">
      <c r="A418" s="188" t="s">
        <v>284</v>
      </c>
      <c r="B418" s="217"/>
      <c r="C418" s="188">
        <v>1</v>
      </c>
      <c r="D418" s="188" t="s">
        <v>285</v>
      </c>
      <c r="E418" s="534">
        <f t="shared" si="532"/>
        <v>-1.0884670313872089</v>
      </c>
      <c r="F418" s="504">
        <f t="shared" si="533"/>
        <v>-0.11324244024275444</v>
      </c>
      <c r="G418" s="217"/>
      <c r="H418" s="201">
        <f>VLOOKUP($A418,SP_1920,'2019_20'!$K$3,FALSE)</f>
        <v>8.4884956640265425</v>
      </c>
      <c r="I418" s="201">
        <f>VLOOKUP($A418,SP_1920,'2019_20'!$C$3,FALSE)</f>
        <v>8.8650216487136699</v>
      </c>
      <c r="J418" s="481">
        <f t="shared" si="534"/>
        <v>-4.2473216604243968E-2</v>
      </c>
      <c r="K418" s="415"/>
      <c r="L418" s="201">
        <f>VLOOKUP($A418,SP_201819,'2018_19'!$K$3,FALSE)</f>
        <v>8.8650216487136699</v>
      </c>
      <c r="M418" s="201">
        <f>VLOOKUP($A418,SP_201819,'2018_19'!$C$3,FALSE)</f>
        <v>9.0318640286864884</v>
      </c>
      <c r="N418" s="481">
        <f t="shared" si="535"/>
        <v>-1.8472640801821538E-2</v>
      </c>
      <c r="O418" s="211"/>
      <c r="P418" s="201">
        <f>VLOOKUP($A418,SP_1718,'2017_18'!$M$2,FALSE)</f>
        <v>9.0318640286864884</v>
      </c>
      <c r="Q418" s="201">
        <f>VLOOKUP($A418,SP_1718,'2017_18'!$C$2,FALSE)</f>
        <v>9.7574056346315139</v>
      </c>
      <c r="R418" s="481">
        <f t="shared" si="536"/>
        <v>-7.4358044864906936E-2</v>
      </c>
      <c r="S418" s="211"/>
      <c r="T418" s="201">
        <f>VLOOKUP($D418,SP_1617,'2016_17'!$P$2,FALSE)</f>
        <v>9.7574056346315139</v>
      </c>
      <c r="U418" s="201">
        <f>VLOOKUP($D418,SP_1617,'2016_17'!$G$2,FALSE)</f>
        <v>9.8393200209909182</v>
      </c>
      <c r="V418" s="202">
        <f t="shared" si="537"/>
        <v>-8.3252080615988655E-3</v>
      </c>
      <c r="W418" s="211"/>
      <c r="X418" s="201">
        <f>VLOOKUP($AX418,SP_1516,'2015_16'!$AW$1,FALSE)</f>
        <v>10.071108222266423</v>
      </c>
      <c r="Y418" s="201">
        <f>VLOOKUP($AX418,SP_1516,'2015_16'!$Z$1,FALSE)</f>
        <v>10.045421516320999</v>
      </c>
      <c r="Z418" s="202">
        <f t="shared" si="538"/>
        <v>2.5570560581942292E-3</v>
      </c>
      <c r="AA418" s="201"/>
      <c r="AB418" s="201">
        <f>VLOOKUP($AX418,SP_1415,'2014_15'!$BG$1,FALSE)</f>
        <v>9.9905716482951661</v>
      </c>
      <c r="AC418" s="201">
        <f>VLOOKUP($AX418,SP_1415,'2014_15'!$AC$1,FALSE)</f>
        <v>9.6973857337521334</v>
      </c>
      <c r="AD418" s="202">
        <f t="shared" si="539"/>
        <v>3.0233500305405725E-2</v>
      </c>
      <c r="AE418" s="201"/>
      <c r="AF418" s="201">
        <f>VLOOKUP($AX418,SP_1314,'2013-14'!$AU$1,FALSE)</f>
        <v>9.1736721553227092</v>
      </c>
      <c r="AG418" s="201">
        <f>VLOOKUP($AX418,SP_1314,'2013-14'!$W$1,FALSE)</f>
        <v>9.0842142594711124</v>
      </c>
      <c r="AH418" s="202">
        <f t="shared" si="540"/>
        <v>9.8476206413040668E-3</v>
      </c>
      <c r="AI418" s="201"/>
      <c r="AJ418" s="201">
        <f>VLOOKUP($AX418,SP_1213,'2012-13'!$AF$1,FALSE)</f>
        <v>8.8860242594631131</v>
      </c>
      <c r="AK418" s="201">
        <f>VLOOKUP($AX418,SP_1213,'2012-13'!$R$1,FALSE)</f>
        <v>8.6927265610650011</v>
      </c>
      <c r="AL418" s="202">
        <f t="shared" si="541"/>
        <v>2.2236716758571307E-2</v>
      </c>
      <c r="AM418" s="203"/>
      <c r="AN418" s="201">
        <f>VLOOKUP($AX418,SP_1112,'2011-12'!$AT$1,FALSE)</f>
        <v>9.0908119611430021</v>
      </c>
      <c r="AO418" s="201">
        <f>VLOOKUP($AX418,SP_1112,'2011-12'!$AD$1,FALSE)</f>
        <v>9.4300828503040002</v>
      </c>
      <c r="AP418" s="202">
        <f t="shared" si="542"/>
        <v>-3.5977508845541184E-2</v>
      </c>
      <c r="AQ418" s="188"/>
      <c r="AR418" s="201"/>
      <c r="AS418" s="200"/>
      <c r="AX418" s="188" t="s">
        <v>284</v>
      </c>
      <c r="AY418" s="306">
        <f>VLOOKUP(A418,PopulationsOtherdata!$G$4:$M$441,6,FALSE)</f>
        <v>76974</v>
      </c>
    </row>
    <row r="419" spans="1:51" x14ac:dyDescent="0.25">
      <c r="A419" s="188" t="s">
        <v>322</v>
      </c>
      <c r="B419" s="217"/>
      <c r="C419" s="188">
        <v>1</v>
      </c>
      <c r="D419" s="188" t="s">
        <v>323</v>
      </c>
      <c r="E419" s="534">
        <f t="shared" si="532"/>
        <v>-3.4158904431537849</v>
      </c>
      <c r="F419" s="504">
        <f t="shared" si="533"/>
        <v>-0.19958131552243244</v>
      </c>
      <c r="G419" s="217"/>
      <c r="H419" s="201">
        <f>VLOOKUP($A419,SP_1920,'2019_20'!$K$3,FALSE)</f>
        <v>13.679792772195446</v>
      </c>
      <c r="I419" s="201">
        <f>VLOOKUP($A419,SP_1920,'2019_20'!$C$3,FALSE)</f>
        <v>13.90361258073219</v>
      </c>
      <c r="J419" s="481">
        <f t="shared" si="534"/>
        <v>-1.6097960672963207E-2</v>
      </c>
      <c r="K419" s="415"/>
      <c r="L419" s="201">
        <f>VLOOKUP($A419,SP_201819,'2018_19'!$K$3,FALSE)</f>
        <v>13.90361258073219</v>
      </c>
      <c r="M419" s="201">
        <f>VLOOKUP($A419,SP_201819,'2018_19'!$C$3,FALSE)</f>
        <v>14.323286207775347</v>
      </c>
      <c r="N419" s="481">
        <f t="shared" si="535"/>
        <v>-2.9300093634611502E-2</v>
      </c>
      <c r="O419" s="211"/>
      <c r="P419" s="201">
        <f>VLOOKUP($A419,SP_1718,'2017_18'!$M$2,FALSE)</f>
        <v>14.323286207775347</v>
      </c>
      <c r="Q419" s="201">
        <f>VLOOKUP($A419,SP_1718,'2017_18'!$C$2,FALSE)</f>
        <v>14.955608954928074</v>
      </c>
      <c r="R419" s="481">
        <f t="shared" si="536"/>
        <v>-4.2279973290179407E-2</v>
      </c>
      <c r="S419" s="211"/>
      <c r="T419" s="201">
        <f>VLOOKUP($D419,SP_1617,'2016_17'!$P$2,FALSE)</f>
        <v>14.955608954928074</v>
      </c>
      <c r="U419" s="201">
        <f>VLOOKUP($D419,SP_1617,'2016_17'!$G$2,FALSE)</f>
        <v>14.849507210637045</v>
      </c>
      <c r="V419" s="202">
        <f t="shared" si="537"/>
        <v>7.1451357129903581E-3</v>
      </c>
      <c r="W419" s="211"/>
      <c r="X419" s="201">
        <f>VLOOKUP($AX419,SP_1516,'2015_16'!$AW$1,FALSE)</f>
        <v>15.088580170352721</v>
      </c>
      <c r="Y419" s="201">
        <f>VLOOKUP($AX419,SP_1516,'2015_16'!$Z$1,FALSE)</f>
        <v>15.679443530271199</v>
      </c>
      <c r="Z419" s="202">
        <f t="shared" si="538"/>
        <v>-3.7683949610694989E-2</v>
      </c>
      <c r="AA419" s="201"/>
      <c r="AB419" s="201">
        <f>VLOOKUP($AX419,SP_1415,'2014_15'!$BG$1,FALSE)</f>
        <v>15.697705899171382</v>
      </c>
      <c r="AC419" s="201">
        <f>VLOOKUP($AX419,SP_1415,'2014_15'!$AC$1,FALSE)</f>
        <v>16.116975198003317</v>
      </c>
      <c r="AD419" s="202">
        <f t="shared" si="539"/>
        <v>-2.6014143080885122E-2</v>
      </c>
      <c r="AE419" s="201"/>
      <c r="AF419" s="201">
        <f>VLOOKUP($AX419,SP_1314,'2013-14'!$AU$1,FALSE)</f>
        <v>15.376967986867225</v>
      </c>
      <c r="AG419" s="201">
        <f>VLOOKUP($AX419,SP_1314,'2013-14'!$W$1,FALSE)</f>
        <v>15.383095458916666</v>
      </c>
      <c r="AH419" s="202">
        <f t="shared" si="540"/>
        <v>-3.9832503580339296E-4</v>
      </c>
      <c r="AI419" s="201"/>
      <c r="AJ419" s="201">
        <f>VLOOKUP($AX419,SP_1213,'2012-13'!$AF$1,FALSE)</f>
        <v>15.108536458938667</v>
      </c>
      <c r="AK419" s="201">
        <f>VLOOKUP($AX419,SP_1213,'2012-13'!$R$1,FALSE)</f>
        <v>15.44048321981</v>
      </c>
      <c r="AL419" s="202">
        <f t="shared" si="541"/>
        <v>-2.1498469714046786E-2</v>
      </c>
      <c r="AM419" s="203"/>
      <c r="AN419" s="201">
        <f>VLOOKUP($AX419,SP_1112,'2011-12'!$AT$1,FALSE)</f>
        <v>16.285949470205999</v>
      </c>
      <c r="AO419" s="201">
        <f>VLOOKUP($AX419,SP_1112,'2011-12'!$AD$1,FALSE)</f>
        <v>17.183918583246999</v>
      </c>
      <c r="AP419" s="202">
        <f t="shared" si="542"/>
        <v>-5.2256364500961494E-2</v>
      </c>
      <c r="AQ419" s="188"/>
      <c r="AR419" s="201"/>
      <c r="AS419" s="200"/>
      <c r="AX419" s="188" t="s">
        <v>322</v>
      </c>
      <c r="AY419" s="306">
        <f>VLOOKUP(A419,PopulationsOtherdata!$G$4:$M$441,6,FALSE)</f>
        <v>142824</v>
      </c>
    </row>
    <row r="420" spans="1:51" x14ac:dyDescent="0.25">
      <c r="A420" s="188" t="s">
        <v>466</v>
      </c>
      <c r="B420" s="217"/>
      <c r="C420" s="188">
        <v>1</v>
      </c>
      <c r="D420" s="188" t="s">
        <v>467</v>
      </c>
      <c r="E420" s="534">
        <f t="shared" si="532"/>
        <v>-1.666379826017085</v>
      </c>
      <c r="F420" s="504">
        <f t="shared" si="533"/>
        <v>-0.16395685789533915</v>
      </c>
      <c r="G420" s="217"/>
      <c r="H420" s="201">
        <f>VLOOKUP($A420,SP_1920,'2019_20'!$K$3,FALSE)</f>
        <v>8.5321689473511046</v>
      </c>
      <c r="I420" s="201">
        <f>VLOOKUP($A420,SP_1920,'2019_20'!$C$3,FALSE)</f>
        <v>9.061888597389224</v>
      </c>
      <c r="J420" s="481">
        <f t="shared" si="534"/>
        <v>-5.8455767177576501E-2</v>
      </c>
      <c r="K420" s="415"/>
      <c r="L420" s="201">
        <f>VLOOKUP($A420,SP_201819,'2018_19'!$K$3,FALSE)</f>
        <v>9.061888597389224</v>
      </c>
      <c r="M420" s="201">
        <f>VLOOKUP($A420,SP_201819,'2018_19'!$C$3,FALSE)</f>
        <v>9.0532361685869223</v>
      </c>
      <c r="N420" s="481">
        <f t="shared" si="535"/>
        <v>9.5572772444896259E-4</v>
      </c>
      <c r="O420" s="211"/>
      <c r="P420" s="201">
        <f>VLOOKUP($A420,SP_1718,'2017_18'!$M$2,FALSE)</f>
        <v>9.0532361685869223</v>
      </c>
      <c r="Q420" s="201">
        <f>VLOOKUP($A420,SP_1718,'2017_18'!$C$2,FALSE)</f>
        <v>9.4249273233759432</v>
      </c>
      <c r="R420" s="481">
        <f t="shared" si="536"/>
        <v>-3.9437031399397915E-2</v>
      </c>
      <c r="S420" s="211"/>
      <c r="T420" s="201">
        <f>VLOOKUP($D420,SP_1617,'2016_17'!$P$2,FALSE)</f>
        <v>9.4249273233759432</v>
      </c>
      <c r="U420" s="201">
        <f>VLOOKUP($D420,SP_1617,'2016_17'!$G$2,FALSE)</f>
        <v>9.521613200158626</v>
      </c>
      <c r="V420" s="202">
        <f t="shared" si="537"/>
        <v>-1.0154358799312702E-2</v>
      </c>
      <c r="W420" s="211"/>
      <c r="X420" s="201">
        <f>VLOOKUP($AX420,SP_1516,'2015_16'!$AW$1,FALSE)</f>
        <v>9.6666926853489397</v>
      </c>
      <c r="Y420" s="201">
        <f>VLOOKUP($AX420,SP_1516,'2015_16'!$Z$1,FALSE)</f>
        <v>9.9043702602943515</v>
      </c>
      <c r="Z420" s="202">
        <f t="shared" si="538"/>
        <v>-2.3997242499933402E-2</v>
      </c>
      <c r="AA420" s="201"/>
      <c r="AB420" s="201">
        <f>VLOOKUP($AX420,SP_1415,'2014_15'!$BG$1,FALSE)</f>
        <v>9.8984016747812813</v>
      </c>
      <c r="AC420" s="201">
        <f>VLOOKUP($AX420,SP_1415,'2014_15'!$AC$1,FALSE)</f>
        <v>9.9489182167527037</v>
      </c>
      <c r="AD420" s="202">
        <f t="shared" si="539"/>
        <v>-5.0775914396762323E-3</v>
      </c>
      <c r="AE420" s="201"/>
      <c r="AF420" s="201">
        <f>VLOOKUP($AX420,SP_1314,'2013-14'!$AU$1,FALSE)</f>
        <v>9.4846433914272712</v>
      </c>
      <c r="AG420" s="201">
        <f>VLOOKUP($AX420,SP_1314,'2013-14'!$W$1,FALSE)</f>
        <v>9.4536440356971116</v>
      </c>
      <c r="AH420" s="202">
        <f t="shared" si="540"/>
        <v>3.2790906462212277E-3</v>
      </c>
      <c r="AI420" s="201"/>
      <c r="AJ420" s="201">
        <f>VLOOKUP($AX420,SP_1213,'2012-13'!$AF$1,FALSE)</f>
        <v>9.2194030357061116</v>
      </c>
      <c r="AK420" s="201">
        <f>VLOOKUP($AX420,SP_1213,'2012-13'!$R$1,FALSE)</f>
        <v>9.3703547886270009</v>
      </c>
      <c r="AL420" s="202">
        <f t="shared" si="541"/>
        <v>-1.6109502396227549E-2</v>
      </c>
      <c r="AM420" s="203"/>
      <c r="AN420" s="201">
        <f>VLOOKUP($AX420,SP_1112,'2011-12'!$AT$1,FALSE)</f>
        <v>9.8187667098309994</v>
      </c>
      <c r="AO420" s="201">
        <f>VLOOKUP($AX420,SP_1112,'2011-12'!$AD$1,FALSE)</f>
        <v>10.087555768932999</v>
      </c>
      <c r="AP420" s="202">
        <f t="shared" si="542"/>
        <v>-2.6645608238399898E-2</v>
      </c>
      <c r="AQ420" s="188"/>
      <c r="AR420" s="201"/>
      <c r="AS420" s="200"/>
      <c r="AX420" s="188" t="s">
        <v>466</v>
      </c>
      <c r="AY420" s="306">
        <f>VLOOKUP(A420,PopulationsOtherdata!$G$4:$M$441,6,FALSE)</f>
        <v>86741</v>
      </c>
    </row>
    <row r="421" spans="1:51" x14ac:dyDescent="0.25">
      <c r="A421" s="188" t="s">
        <v>554</v>
      </c>
      <c r="B421" s="217"/>
      <c r="C421" s="188">
        <v>1</v>
      </c>
      <c r="D421" s="188" t="s">
        <v>555</v>
      </c>
      <c r="E421" s="534">
        <f t="shared" si="532"/>
        <v>-2.2096557417805727</v>
      </c>
      <c r="F421" s="504">
        <f t="shared" si="533"/>
        <v>-0.11826568074610407</v>
      </c>
      <c r="G421" s="217"/>
      <c r="H421" s="201">
        <f>VLOOKUP($A421,SP_1920,'2019_20'!$K$3,FALSE)</f>
        <v>16.561784608347928</v>
      </c>
      <c r="I421" s="201">
        <f>VLOOKUP($A421,SP_1920,'2019_20'!$C$3,FALSE)</f>
        <v>17.697695336995121</v>
      </c>
      <c r="J421" s="481">
        <f t="shared" si="534"/>
        <v>-6.4184104597658775E-2</v>
      </c>
      <c r="K421" s="415"/>
      <c r="L421" s="201">
        <f>VLOOKUP($A421,SP_201819,'2018_19'!$K$3,FALSE)</f>
        <v>17.697695336995121</v>
      </c>
      <c r="M421" s="201">
        <f>VLOOKUP($A421,SP_201819,'2018_19'!$C$3,FALSE)</f>
        <v>18.073246121412776</v>
      </c>
      <c r="N421" s="481">
        <f t="shared" si="535"/>
        <v>-2.0779376427166096E-2</v>
      </c>
      <c r="O421" s="211"/>
      <c r="P421" s="201">
        <f>VLOOKUP($A421,SP_1718,'2017_18'!$M$2,FALSE)</f>
        <v>18.073246121412776</v>
      </c>
      <c r="Q421" s="201">
        <f>VLOOKUP($A421,SP_1718,'2017_18'!$C$2,FALSE)</f>
        <v>18.824391577954721</v>
      </c>
      <c r="R421" s="481">
        <f t="shared" si="536"/>
        <v>-3.9902774728805213E-2</v>
      </c>
      <c r="S421" s="211"/>
      <c r="T421" s="201">
        <f>VLOOKUP($D421,SP_1617,'2016_17'!$P$2,FALSE)</f>
        <v>18.824391577954721</v>
      </c>
      <c r="U421" s="201">
        <f>VLOOKUP($D421,SP_1617,'2016_17'!$G$2,FALSE)</f>
        <v>18.740604288272007</v>
      </c>
      <c r="V421" s="202">
        <f t="shared" si="537"/>
        <v>4.4708958363284257E-3</v>
      </c>
      <c r="W421" s="211"/>
      <c r="X421" s="201">
        <f>VLOOKUP($AX421,SP_1516,'2015_16'!$AW$1,FALSE)</f>
        <v>19.22023049605788</v>
      </c>
      <c r="Y421" s="201">
        <f>VLOOKUP($AX421,SP_1516,'2015_16'!$Z$1,FALSE)</f>
        <v>18.878858273970334</v>
      </c>
      <c r="Z421" s="202">
        <f t="shared" si="538"/>
        <v>1.8082249314738563E-2</v>
      </c>
      <c r="AA421" s="201"/>
      <c r="AB421" s="201">
        <f>VLOOKUP($AX421,SP_1415,'2014_15'!$BG$1,FALSE)</f>
        <v>18.811861950531434</v>
      </c>
      <c r="AC421" s="201">
        <f>VLOOKUP($AX421,SP_1415,'2014_15'!$AC$1,FALSE)</f>
        <v>18.746566419839006</v>
      </c>
      <c r="AD421" s="202">
        <f t="shared" si="539"/>
        <v>3.4830661375582217E-3</v>
      </c>
      <c r="AE421" s="201"/>
      <c r="AF421" s="201">
        <f>VLOOKUP($AX421,SP_1314,'2013-14'!$AU$1,FALSE)</f>
        <v>17.64970256006653</v>
      </c>
      <c r="AG421" s="201">
        <f>VLOOKUP($AX421,SP_1314,'2013-14'!$W$1,FALSE)</f>
        <v>17.869837669026335</v>
      </c>
      <c r="AH421" s="202">
        <f t="shared" si="540"/>
        <v>-1.2318808544151683E-2</v>
      </c>
      <c r="AI421" s="201"/>
      <c r="AJ421" s="201">
        <f>VLOOKUP($AX421,SP_1213,'2012-13'!$AF$1,FALSE)</f>
        <v>17.400300669051333</v>
      </c>
      <c r="AK421" s="201">
        <f>VLOOKUP($AX421,SP_1213,'2012-13'!$R$1,FALSE)</f>
        <v>17.188222246051996</v>
      </c>
      <c r="AL421" s="202">
        <f t="shared" si="541"/>
        <v>1.2338589760092722E-2</v>
      </c>
      <c r="AM421" s="203"/>
      <c r="AN421" s="201">
        <f>VLOOKUP($AX421,SP_1112,'2011-12'!$AT$1,FALSE)</f>
        <v>18.032992740455999</v>
      </c>
      <c r="AO421" s="201">
        <f>VLOOKUP($AX421,SP_1112,'2011-12'!$AD$1,FALSE)</f>
        <v>18.462439869131998</v>
      </c>
      <c r="AP421" s="202">
        <f t="shared" si="542"/>
        <v>-2.3260583742997443E-2</v>
      </c>
      <c r="AQ421" s="188"/>
      <c r="AR421" s="201"/>
      <c r="AS421" s="200"/>
      <c r="AX421" s="188" t="s">
        <v>554</v>
      </c>
      <c r="AY421" s="306">
        <f>VLOOKUP(A421,PopulationsOtherdata!$G$4:$M$441,6,FALSE)</f>
        <v>142260</v>
      </c>
    </row>
    <row r="422" spans="1:51" x14ac:dyDescent="0.25">
      <c r="A422" s="188" t="s">
        <v>574</v>
      </c>
      <c r="B422" s="217"/>
      <c r="C422" s="188">
        <v>1</v>
      </c>
      <c r="D422" s="188" t="s">
        <v>575</v>
      </c>
      <c r="E422" s="534">
        <f t="shared" si="532"/>
        <v>-2.0429765035710474</v>
      </c>
      <c r="F422" s="504">
        <f t="shared" si="533"/>
        <v>-0.19710221645288087</v>
      </c>
      <c r="G422" s="217"/>
      <c r="H422" s="201">
        <f>VLOOKUP($A422,SP_1920,'2019_20'!$K$3,FALSE)</f>
        <v>8.3414184678916588</v>
      </c>
      <c r="I422" s="201">
        <f>VLOOKUP($A422,SP_1920,'2019_20'!$C$3,FALSE)</f>
        <v>8.3301550177600845</v>
      </c>
      <c r="J422" s="481">
        <f t="shared" si="534"/>
        <v>1.3521297151806166E-3</v>
      </c>
      <c r="K422" s="415"/>
      <c r="L422" s="201">
        <f>VLOOKUP($A422,SP_201819,'2018_19'!$K$3,FALSE)</f>
        <v>8.3301550177600845</v>
      </c>
      <c r="M422" s="201">
        <f>VLOOKUP($A422,SP_201819,'2018_19'!$C$3,FALSE)</f>
        <v>8.6161622020746371</v>
      </c>
      <c r="N422" s="481">
        <f t="shared" si="535"/>
        <v>-3.3194266496710867E-2</v>
      </c>
      <c r="O422" s="211"/>
      <c r="P422" s="201">
        <f>VLOOKUP($A422,SP_1718,'2017_18'!$M$2,FALSE)</f>
        <v>8.6161622020746371</v>
      </c>
      <c r="Q422" s="201">
        <f>VLOOKUP($A422,SP_1718,'2017_18'!$C$2,FALSE)</f>
        <v>9.4603500394997635</v>
      </c>
      <c r="R422" s="481">
        <f t="shared" si="536"/>
        <v>-8.9234313096279938E-2</v>
      </c>
      <c r="S422" s="211"/>
      <c r="T422" s="201">
        <f>VLOOKUP($D422,SP_1617,'2016_17'!$P$2,FALSE)</f>
        <v>9.4603500394997635</v>
      </c>
      <c r="U422" s="201">
        <f>VLOOKUP($D422,SP_1617,'2016_17'!$G$2,FALSE)</f>
        <v>9.1513624188230143</v>
      </c>
      <c r="V422" s="202">
        <f t="shared" si="537"/>
        <v>3.3764111455274248E-2</v>
      </c>
      <c r="W422" s="211"/>
      <c r="X422" s="201">
        <f>VLOOKUP($AX422,SP_1516,'2015_16'!$AW$1,FALSE)</f>
        <v>9.3321435399066708</v>
      </c>
      <c r="Y422" s="201">
        <f>VLOOKUP($AX422,SP_1516,'2015_16'!$Z$1,FALSE)</f>
        <v>9.7325908185578012</v>
      </c>
      <c r="Z422" s="202">
        <f t="shared" si="538"/>
        <v>-4.114498247348175E-2</v>
      </c>
      <c r="AA422" s="201"/>
      <c r="AB422" s="201">
        <f>VLOOKUP($AX422,SP_1415,'2014_15'!$BG$1,FALSE)</f>
        <v>9.7379943604822436</v>
      </c>
      <c r="AC422" s="201">
        <f>VLOOKUP($AX422,SP_1415,'2014_15'!$AC$1,FALSE)</f>
        <v>10.01248398921771</v>
      </c>
      <c r="AD422" s="202">
        <f t="shared" si="539"/>
        <v>-2.7414738343757628E-2</v>
      </c>
      <c r="AE422" s="201"/>
      <c r="AF422" s="201">
        <f>VLOOKUP($AX422,SP_1314,'2013-14'!$AU$1,FALSE)</f>
        <v>9.4705631984589029</v>
      </c>
      <c r="AG422" s="201">
        <f>VLOOKUP($AX422,SP_1314,'2013-14'!$W$1,FALSE)</f>
        <v>9.5670003067017788</v>
      </c>
      <c r="AH422" s="202">
        <f t="shared" si="540"/>
        <v>-1.0080182413637062E-2</v>
      </c>
      <c r="AI422" s="201"/>
      <c r="AJ422" s="201">
        <f>VLOOKUP($AX422,SP_1213,'2012-13'!$AF$1,FALSE)</f>
        <v>9.3615913066867797</v>
      </c>
      <c r="AK422" s="201">
        <f>VLOOKUP($AX422,SP_1213,'2012-13'!$R$1,FALSE)</f>
        <v>9.593870619265001</v>
      </c>
      <c r="AL422" s="202">
        <f t="shared" si="541"/>
        <v>-2.4211220037905434E-2</v>
      </c>
      <c r="AM422" s="203"/>
      <c r="AN422" s="201">
        <f>VLOOKUP($AX422,SP_1112,'2011-12'!$AT$1,FALSE)</f>
        <v>10.123602217944001</v>
      </c>
      <c r="AO422" s="201">
        <f>VLOOKUP($AX422,SP_1112,'2011-12'!$AD$1,FALSE)</f>
        <v>10.352981442375999</v>
      </c>
      <c r="AP422" s="202">
        <f t="shared" si="542"/>
        <v>-2.2155861643209485E-2</v>
      </c>
      <c r="AQ422" s="188"/>
      <c r="AR422" s="201"/>
      <c r="AS422" s="200"/>
      <c r="AX422" s="188" t="s">
        <v>574</v>
      </c>
      <c r="AY422" s="306">
        <f>VLOOKUP(A422,PopulationsOtherdata!$G$4:$M$441,6,FALSE)</f>
        <v>83984</v>
      </c>
    </row>
    <row r="423" spans="1:51" x14ac:dyDescent="0.25">
      <c r="A423" s="188" t="s">
        <v>650</v>
      </c>
      <c r="B423" s="217"/>
      <c r="C423" s="188">
        <v>1</v>
      </c>
      <c r="D423" s="188" t="s">
        <v>651</v>
      </c>
      <c r="E423" s="534">
        <f t="shared" si="532"/>
        <v>-2.0955161090375967</v>
      </c>
      <c r="F423" s="504">
        <f t="shared" si="533"/>
        <v>-0.1673646709382865</v>
      </c>
      <c r="G423" s="217"/>
      <c r="H423" s="201">
        <f>VLOOKUP($A423,SP_1920,'2019_20'!$K$3,FALSE)</f>
        <v>10.431847059670673</v>
      </c>
      <c r="I423" s="201">
        <f>VLOOKUP($A423,SP_1920,'2019_20'!$C$3,FALSE)</f>
        <v>10.839027081524698</v>
      </c>
      <c r="J423" s="481">
        <f t="shared" si="534"/>
        <v>-3.7566104299902481E-2</v>
      </c>
      <c r="K423" s="415"/>
      <c r="L423" s="201">
        <f>VLOOKUP($A423,SP_201819,'2018_19'!$K$3,FALSE)</f>
        <v>10.839027081524698</v>
      </c>
      <c r="M423" s="201">
        <f>VLOOKUP($A423,SP_201819,'2018_19'!$C$3,FALSE)</f>
        <v>10.925131706112577</v>
      </c>
      <c r="N423" s="481">
        <f t="shared" si="535"/>
        <v>-7.8813351549531507E-3</v>
      </c>
      <c r="O423" s="211"/>
      <c r="P423" s="201">
        <f>VLOOKUP($A423,SP_1718,'2017_18'!$M$2,FALSE)</f>
        <v>10.925131706112577</v>
      </c>
      <c r="Q423" s="201">
        <f>VLOOKUP($A423,SP_1718,'2017_18'!$C$2,FALSE)</f>
        <v>11.525891332827129</v>
      </c>
      <c r="R423" s="481">
        <f t="shared" si="536"/>
        <v>-5.212261762381154E-2</v>
      </c>
      <c r="S423" s="211"/>
      <c r="T423" s="201">
        <f>VLOOKUP($D423,SP_1617,'2016_17'!$P$2,FALSE)</f>
        <v>11.525891332827129</v>
      </c>
      <c r="U423" s="201">
        <f>VLOOKUP($D423,SP_1617,'2016_17'!$G$2,FALSE)</f>
        <v>11.57955625154927</v>
      </c>
      <c r="V423" s="202">
        <f t="shared" si="537"/>
        <v>-4.6344538215755682E-3</v>
      </c>
      <c r="W423" s="211"/>
      <c r="X423" s="201">
        <f>VLOOKUP($AX423,SP_1516,'2015_16'!$AW$1,FALSE)</f>
        <v>11.736585827076993</v>
      </c>
      <c r="Y423" s="201">
        <f>VLOOKUP($AX423,SP_1516,'2015_16'!$Z$1,FALSE)</f>
        <v>11.97471777015234</v>
      </c>
      <c r="Z423" s="202">
        <f t="shared" si="538"/>
        <v>-1.9886225934184765E-2</v>
      </c>
      <c r="AA423" s="201"/>
      <c r="AB423" s="201">
        <f>VLOOKUP($AX423,SP_1415,'2014_15'!$BG$1,FALSE)</f>
        <v>11.935358800622325</v>
      </c>
      <c r="AC423" s="201">
        <f>VLOOKUP($AX423,SP_1415,'2014_15'!$AC$1,FALSE)</f>
        <v>12.097419025443267</v>
      </c>
      <c r="AD423" s="202">
        <f t="shared" si="539"/>
        <v>-1.3396264482539499E-2</v>
      </c>
      <c r="AE423" s="201"/>
      <c r="AF423" s="201">
        <f>VLOOKUP($AX423,SP_1314,'2013-14'!$AU$1,FALSE)</f>
        <v>11.628719642058289</v>
      </c>
      <c r="AG423" s="201">
        <f>VLOOKUP($AX423,SP_1314,'2013-14'!$W$1,FALSE)</f>
        <v>11.585170143410888</v>
      </c>
      <c r="AH423" s="202">
        <f t="shared" si="540"/>
        <v>3.7590728585172872E-3</v>
      </c>
      <c r="AI423" s="201"/>
      <c r="AJ423" s="201">
        <f>VLOOKUP($AX423,SP_1213,'2012-13'!$AF$1,FALSE)</f>
        <v>11.325602143419891</v>
      </c>
      <c r="AK423" s="201">
        <f>VLOOKUP($AX423,SP_1213,'2012-13'!$R$1,FALSE)</f>
        <v>11.468919017513002</v>
      </c>
      <c r="AL423" s="202">
        <f t="shared" si="541"/>
        <v>-1.2496110040908559E-2</v>
      </c>
      <c r="AM423" s="203"/>
      <c r="AN423" s="201">
        <f>VLOOKUP($AX423,SP_1112,'2011-12'!$AT$1,FALSE)</f>
        <v>12.085847962006001</v>
      </c>
      <c r="AO423" s="201">
        <f>VLOOKUP($AX423,SP_1112,'2011-12'!$AD$1,FALSE)</f>
        <v>12.533695335823001</v>
      </c>
      <c r="AP423" s="202">
        <f t="shared" si="542"/>
        <v>-3.5731471191659758E-2</v>
      </c>
      <c r="AQ423" s="188"/>
      <c r="AR423" s="201"/>
      <c r="AS423" s="200"/>
      <c r="AX423" s="188" t="s">
        <v>650</v>
      </c>
      <c r="AY423" s="306">
        <f>VLOOKUP(A423,PopulationsOtherdata!$G$4:$M$441,6,FALSE)</f>
        <v>97581</v>
      </c>
    </row>
    <row r="424" spans="1:51" x14ac:dyDescent="0.25">
      <c r="A424" s="188" t="s">
        <v>686</v>
      </c>
      <c r="B424" s="217"/>
      <c r="C424" s="188">
        <v>1</v>
      </c>
      <c r="D424" s="188" t="s">
        <v>687</v>
      </c>
      <c r="E424" s="534">
        <f t="shared" si="532"/>
        <v>-2.1836979515141106</v>
      </c>
      <c r="F424" s="504">
        <f t="shared" si="533"/>
        <v>-0.18217920615400743</v>
      </c>
      <c r="G424" s="217"/>
      <c r="H424" s="201">
        <f>VLOOKUP($A424,SP_1920,'2019_20'!$K$3,FALSE)</f>
        <v>9.9234302216736214</v>
      </c>
      <c r="I424" s="201">
        <f>VLOOKUP($A424,SP_1920,'2019_20'!$C$3,FALSE)</f>
        <v>10.572375630442476</v>
      </c>
      <c r="J424" s="481">
        <f t="shared" si="534"/>
        <v>-6.1381228917014474E-2</v>
      </c>
      <c r="K424" s="415"/>
      <c r="L424" s="201">
        <f>VLOOKUP($A424,SP_201819,'2018_19'!$K$3,FALSE)</f>
        <v>10.572375630442476</v>
      </c>
      <c r="M424" s="201">
        <f>VLOOKUP($A424,SP_201819,'2018_19'!$C$3,FALSE)</f>
        <v>10.637139900106167</v>
      </c>
      <c r="N424" s="481">
        <f t="shared" si="535"/>
        <v>-6.0885040783420497E-3</v>
      </c>
      <c r="O424" s="211"/>
      <c r="P424" s="201">
        <f>VLOOKUP($A424,SP_1718,'2017_18'!$M$2,FALSE)</f>
        <v>10.637139900106167</v>
      </c>
      <c r="Q424" s="201">
        <f>VLOOKUP($A424,SP_1718,'2017_18'!$C$2,FALSE)</f>
        <v>10.948581856453526</v>
      </c>
      <c r="R424" s="481">
        <f t="shared" si="536"/>
        <v>-2.8445871842642578E-2</v>
      </c>
      <c r="S424" s="211"/>
      <c r="T424" s="201">
        <f>VLOOKUP($D424,SP_1617,'2016_17'!$P$2,FALSE)</f>
        <v>10.948581856453526</v>
      </c>
      <c r="U424" s="201">
        <f>VLOOKUP($D424,SP_1617,'2016_17'!$G$2,FALSE)</f>
        <v>11.155223943176885</v>
      </c>
      <c r="V424" s="202">
        <f t="shared" si="537"/>
        <v>-1.8524243688514463E-2</v>
      </c>
      <c r="W424" s="211"/>
      <c r="X424" s="201">
        <f>VLOOKUP($AX424,SP_1516,'2015_16'!$AW$1,FALSE)</f>
        <v>11.347020546142595</v>
      </c>
      <c r="Y424" s="201">
        <f>VLOOKUP($AX424,SP_1516,'2015_16'!$Z$1,FALSE)</f>
        <v>11.422377946847192</v>
      </c>
      <c r="Z424" s="202">
        <f t="shared" si="538"/>
        <v>-6.5973478600747093E-3</v>
      </c>
      <c r="AA424" s="201"/>
      <c r="AB424" s="201">
        <f>VLOOKUP($AX424,SP_1415,'2014_15'!$BG$1,FALSE)</f>
        <v>11.336485864328822</v>
      </c>
      <c r="AC424" s="201">
        <f>VLOOKUP($AX424,SP_1415,'2014_15'!$AC$1,FALSE)</f>
        <v>11.375452909958726</v>
      </c>
      <c r="AD424" s="202">
        <f t="shared" si="539"/>
        <v>-3.4255379489804838E-3</v>
      </c>
      <c r="AE424" s="201"/>
      <c r="AF424" s="201">
        <f>VLOOKUP($AX424,SP_1314,'2013-14'!$AU$1,FALSE)</f>
        <v>10.868527374889654</v>
      </c>
      <c r="AG424" s="201">
        <f>VLOOKUP($AX424,SP_1314,'2013-14'!$W$1,FALSE)</f>
        <v>10.99621502450389</v>
      </c>
      <c r="AH424" s="202">
        <f t="shared" si="540"/>
        <v>-1.1611963692024774E-2</v>
      </c>
      <c r="AI424" s="201"/>
      <c r="AJ424" s="201">
        <f>VLOOKUP($AX424,SP_1213,'2012-13'!$AF$1,FALSE)</f>
        <v>10.754599024483889</v>
      </c>
      <c r="AK424" s="201">
        <f>VLOOKUP($AX424,SP_1213,'2012-13'!$R$1,FALSE)</f>
        <v>10.994216463602001</v>
      </c>
      <c r="AL424" s="202">
        <f t="shared" si="541"/>
        <v>-2.1794862772749779E-2</v>
      </c>
      <c r="AM424" s="203"/>
      <c r="AN424" s="201">
        <f>VLOOKUP($AX424,SP_1112,'2011-12'!$AT$1,FALSE)</f>
        <v>11.425266390980001</v>
      </c>
      <c r="AO424" s="201">
        <f>VLOOKUP($AX424,SP_1112,'2011-12'!$AD$1,FALSE)</f>
        <v>11.895541085923998</v>
      </c>
      <c r="AP424" s="202">
        <f t="shared" si="542"/>
        <v>-3.9533695150737902E-2</v>
      </c>
      <c r="AQ424" s="188"/>
      <c r="AR424" s="201"/>
      <c r="AS424" s="200"/>
      <c r="AX424" s="188" t="s">
        <v>686</v>
      </c>
      <c r="AY424" s="306">
        <f>VLOOKUP(A424,PopulationsOtherdata!$G$4:$M$441,6,FALSE)</f>
        <v>86986</v>
      </c>
    </row>
    <row r="425" spans="1:51" x14ac:dyDescent="0.25">
      <c r="A425" s="188" t="s">
        <v>698</v>
      </c>
      <c r="B425" s="217"/>
      <c r="C425" s="188">
        <v>1</v>
      </c>
      <c r="D425" s="188" t="s">
        <v>699</v>
      </c>
      <c r="E425" s="534">
        <f t="shared" si="532"/>
        <v>-1.5266446807293086</v>
      </c>
      <c r="F425" s="504">
        <f t="shared" si="533"/>
        <v>-0.1315204747925513</v>
      </c>
      <c r="G425" s="217"/>
      <c r="H425" s="201">
        <f>VLOOKUP($A425,SP_1920,'2019_20'!$K$3,FALSE)</f>
        <v>10.126190205356444</v>
      </c>
      <c r="I425" s="201">
        <f>VLOOKUP($A425,SP_1920,'2019_20'!$C$3,FALSE)</f>
        <v>10.58649473742202</v>
      </c>
      <c r="J425" s="481">
        <f t="shared" si="534"/>
        <v>-4.34803533636543E-2</v>
      </c>
      <c r="K425" s="415"/>
      <c r="L425" s="201">
        <f>VLOOKUP($A425,SP_201819,'2018_19'!$K$3,FALSE)</f>
        <v>10.58649473742202</v>
      </c>
      <c r="M425" s="201">
        <f>VLOOKUP($A425,SP_201819,'2018_19'!$C$3,FALSE)</f>
        <v>10.812629369756397</v>
      </c>
      <c r="N425" s="481">
        <f t="shared" si="535"/>
        <v>-2.0913935417678275E-2</v>
      </c>
      <c r="O425" s="211"/>
      <c r="P425" s="201">
        <f>VLOOKUP($A425,SP_1718,'2017_18'!$M$2,FALSE)</f>
        <v>10.812629369756397</v>
      </c>
      <c r="Q425" s="201">
        <f>VLOOKUP($A425,SP_1718,'2017_18'!$C$2,FALSE)</f>
        <v>11.194756736260562</v>
      </c>
      <c r="R425" s="481">
        <f t="shared" si="536"/>
        <v>-3.4134494880664001E-2</v>
      </c>
      <c r="S425" s="211"/>
      <c r="T425" s="201">
        <f>VLOOKUP($D425,SP_1617,'2016_17'!$P$2,FALSE)</f>
        <v>11.194756736260562</v>
      </c>
      <c r="U425" s="201">
        <f>VLOOKUP($D425,SP_1617,'2016_17'!$G$2,FALSE)</f>
        <v>11.248193504108135</v>
      </c>
      <c r="V425" s="202">
        <f t="shared" si="537"/>
        <v>-4.7506977745410683E-3</v>
      </c>
      <c r="W425" s="211"/>
      <c r="X425" s="201">
        <f>VLOOKUP($AX425,SP_1516,'2015_16'!$AW$1,FALSE)</f>
        <v>11.517885789040372</v>
      </c>
      <c r="Y425" s="201">
        <f>VLOOKUP($AX425,SP_1516,'2015_16'!$Z$1,FALSE)</f>
        <v>11.560668516738165</v>
      </c>
      <c r="Z425" s="202">
        <f t="shared" si="538"/>
        <v>-3.700713988628701E-3</v>
      </c>
      <c r="AA425" s="201"/>
      <c r="AB425" s="201">
        <f>VLOOKUP($AX425,SP_1415,'2014_15'!$BG$1,FALSE)</f>
        <v>11.53378200114931</v>
      </c>
      <c r="AC425" s="201">
        <f>VLOOKUP($AX425,SP_1415,'2014_15'!$AC$1,FALSE)</f>
        <v>11.522658335278006</v>
      </c>
      <c r="AD425" s="202">
        <f t="shared" si="539"/>
        <v>9.6537322791623303E-4</v>
      </c>
      <c r="AE425" s="201"/>
      <c r="AF425" s="201">
        <f>VLOOKUP($AX425,SP_1314,'2013-14'!$AU$1,FALSE)</f>
        <v>11.057119153020867</v>
      </c>
      <c r="AG425" s="201">
        <f>VLOOKUP($AX425,SP_1314,'2013-14'!$W$1,FALSE)</f>
        <v>11.071720268743444</v>
      </c>
      <c r="AH425" s="202">
        <f t="shared" si="540"/>
        <v>-1.3187757067705252E-3</v>
      </c>
      <c r="AI425" s="201"/>
      <c r="AJ425" s="201">
        <f>VLOOKUP($AX425,SP_1213,'2012-13'!$AF$1,FALSE)</f>
        <v>10.811728268772445</v>
      </c>
      <c r="AK425" s="201">
        <f>VLOOKUP($AX425,SP_1213,'2012-13'!$R$1,FALSE)</f>
        <v>10.952246673497001</v>
      </c>
      <c r="AL425" s="202">
        <f t="shared" si="541"/>
        <v>-1.2830098601101847E-2</v>
      </c>
      <c r="AM425" s="203"/>
      <c r="AN425" s="201">
        <f>VLOOKUP($AX425,SP_1112,'2011-12'!$AT$1,FALSE)</f>
        <v>11.386034566016003</v>
      </c>
      <c r="AO425" s="201">
        <f>VLOOKUP($AX425,SP_1112,'2011-12'!$AD$1,FALSE)</f>
        <v>11.603897365719998</v>
      </c>
      <c r="AP425" s="202">
        <f t="shared" si="542"/>
        <v>-1.8774967826551192E-2</v>
      </c>
      <c r="AQ425" s="188"/>
      <c r="AR425" s="201"/>
      <c r="AS425" s="200"/>
      <c r="AX425" s="188" t="s">
        <v>698</v>
      </c>
      <c r="AY425" s="306">
        <f>VLOOKUP(A425,PopulationsOtherdata!$G$4:$M$441,6,FALSE)</f>
        <v>84576</v>
      </c>
    </row>
    <row r="426" spans="1:51" x14ac:dyDescent="0.25">
      <c r="A426" s="188" t="s">
        <v>754</v>
      </c>
      <c r="B426" s="217"/>
      <c r="C426" s="188">
        <v>1</v>
      </c>
      <c r="D426" s="188" t="s">
        <v>755</v>
      </c>
      <c r="E426" s="534">
        <f t="shared" si="532"/>
        <v>-2.1569201081927503</v>
      </c>
      <c r="F426" s="504">
        <f t="shared" si="533"/>
        <v>-0.14588140860047388</v>
      </c>
      <c r="G426" s="217"/>
      <c r="H426" s="201">
        <f>VLOOKUP($A426,SP_1920,'2019_20'!$K$3,FALSE)</f>
        <v>12.699791206327566</v>
      </c>
      <c r="I426" s="201">
        <f>VLOOKUP($A426,SP_1920,'2019_20'!$C$3,FALSE)</f>
        <v>13.09192021778674</v>
      </c>
      <c r="J426" s="481">
        <f t="shared" si="534"/>
        <v>-2.9951986029247646E-2</v>
      </c>
      <c r="K426" s="415"/>
      <c r="L426" s="201">
        <f>VLOOKUP($A426,SP_201819,'2018_19'!$K$3,FALSE)</f>
        <v>13.09192021778674</v>
      </c>
      <c r="M426" s="201">
        <f>VLOOKUP($A426,SP_201819,'2018_19'!$C$3,FALSE)</f>
        <v>13.283354439857488</v>
      </c>
      <c r="N426" s="481">
        <f t="shared" si="535"/>
        <v>-1.4411587294271055E-2</v>
      </c>
      <c r="O426" s="211"/>
      <c r="P426" s="201">
        <f>VLOOKUP($A426,SP_1718,'2017_18'!$M$2,FALSE)</f>
        <v>13.283354439857488</v>
      </c>
      <c r="Q426" s="201">
        <f>VLOOKUP($A426,SP_1718,'2017_18'!$C$2,FALSE)</f>
        <v>13.937976286819566</v>
      </c>
      <c r="R426" s="481">
        <f t="shared" si="536"/>
        <v>-4.6966778640678331E-2</v>
      </c>
      <c r="S426" s="211"/>
      <c r="T426" s="201">
        <f>VLOOKUP($D426,SP_1617,'2016_17'!$P$2,FALSE)</f>
        <v>13.937976286819566</v>
      </c>
      <c r="U426" s="201">
        <f>VLOOKUP($D426,SP_1617,'2016_17'!$G$2,FALSE)</f>
        <v>13.705416103847725</v>
      </c>
      <c r="V426" s="202">
        <f t="shared" si="537"/>
        <v>1.6968487582551539E-2</v>
      </c>
      <c r="W426" s="211"/>
      <c r="X426" s="201">
        <f>VLOOKUP($AX426,SP_1516,'2015_16'!$AW$1,FALSE)</f>
        <v>13.961905324835982</v>
      </c>
      <c r="Y426" s="201">
        <f>VLOOKUP($AX426,SP_1516,'2015_16'!$Z$1,FALSE)</f>
        <v>14.195329063317672</v>
      </c>
      <c r="Z426" s="202">
        <f t="shared" si="538"/>
        <v>-1.6443700420082807E-2</v>
      </c>
      <c r="AA426" s="201"/>
      <c r="AB426" s="201">
        <f>VLOOKUP($AX426,SP_1415,'2014_15'!$BG$1,FALSE)</f>
        <v>14.14247471174351</v>
      </c>
      <c r="AC426" s="201">
        <f>VLOOKUP($AX426,SP_1415,'2014_15'!$AC$1,FALSE)</f>
        <v>14.224469307125567</v>
      </c>
      <c r="AD426" s="202">
        <f t="shared" si="539"/>
        <v>-5.7643342336141101E-3</v>
      </c>
      <c r="AE426" s="201"/>
      <c r="AF426" s="201">
        <f>VLOOKUP($AX426,SP_1314,'2013-14'!$AU$1,FALSE)</f>
        <v>13.671605833534151</v>
      </c>
      <c r="AG426" s="201">
        <f>VLOOKUP($AX426,SP_1314,'2013-14'!$W$1,FALSE)</f>
        <v>13.865986364766</v>
      </c>
      <c r="AH426" s="202">
        <f t="shared" si="540"/>
        <v>-1.4018514523119419E-2</v>
      </c>
      <c r="AI426" s="201"/>
      <c r="AJ426" s="201">
        <f>VLOOKUP($AX426,SP_1213,'2012-13'!$AF$1,FALSE)</f>
        <v>13.567954364784001</v>
      </c>
      <c r="AK426" s="201">
        <f>VLOOKUP($AX426,SP_1213,'2012-13'!$R$1,FALSE)</f>
        <v>13.828729274160999</v>
      </c>
      <c r="AL426" s="202">
        <f t="shared" si="541"/>
        <v>-1.8857474479904379E-2</v>
      </c>
      <c r="AM426" s="203"/>
      <c r="AN426" s="201">
        <f>VLOOKUP($AX426,SP_1112,'2011-12'!$AT$1,FALSE)</f>
        <v>14.47444375145</v>
      </c>
      <c r="AO426" s="201">
        <f>VLOOKUP($AX426,SP_1112,'2011-12'!$AD$1,FALSE)</f>
        <v>14.855165187649998</v>
      </c>
      <c r="AP426" s="202">
        <f t="shared" si="542"/>
        <v>-2.5628892805346637E-2</v>
      </c>
      <c r="AQ426" s="188"/>
      <c r="AR426" s="201"/>
      <c r="AS426" s="200"/>
      <c r="AX426" s="188" t="s">
        <v>754</v>
      </c>
      <c r="AY426" s="306">
        <f>VLOOKUP(A426,PopulationsOtherdata!$G$4:$M$441,6,FALSE)</f>
        <v>123651</v>
      </c>
    </row>
    <row r="427" spans="1:51" x14ac:dyDescent="0.25">
      <c r="A427" s="188" t="s">
        <v>798</v>
      </c>
      <c r="B427" s="217"/>
      <c r="C427" s="188">
        <v>1</v>
      </c>
      <c r="D427" s="188" t="s">
        <v>799</v>
      </c>
      <c r="E427" s="534">
        <f t="shared" si="532"/>
        <v>-3.1980376252528728</v>
      </c>
      <c r="F427" s="504">
        <f t="shared" si="533"/>
        <v>-0.20989848005186729</v>
      </c>
      <c r="G427" s="217"/>
      <c r="H427" s="201">
        <f>VLOOKUP($A427,SP_1920,'2019_20'!$K$3,FALSE)</f>
        <v>12.18791653412184</v>
      </c>
      <c r="I427" s="201">
        <f>VLOOKUP($A427,SP_1920,'2019_20'!$C$3,FALSE)</f>
        <v>12.86661397790963</v>
      </c>
      <c r="J427" s="481">
        <f t="shared" si="534"/>
        <v>-5.2748721998890247E-2</v>
      </c>
      <c r="K427" s="415"/>
      <c r="L427" s="201">
        <f>VLOOKUP($A427,SP_201819,'2018_19'!$K$3,FALSE)</f>
        <v>12.86661397790963</v>
      </c>
      <c r="M427" s="201">
        <f>VLOOKUP($A427,SP_201819,'2018_19'!$C$3,FALSE)</f>
        <v>13.056917682789352</v>
      </c>
      <c r="N427" s="481">
        <f t="shared" si="535"/>
        <v>-1.4574933342083263E-2</v>
      </c>
      <c r="O427" s="211"/>
      <c r="P427" s="201">
        <f>VLOOKUP($A427,SP_1718,'2017_18'!$M$2,FALSE)</f>
        <v>13.056917682789352</v>
      </c>
      <c r="Q427" s="201">
        <f>VLOOKUP($A427,SP_1718,'2017_18'!$C$2,FALSE)</f>
        <v>13.565950448524172</v>
      </c>
      <c r="R427" s="481">
        <f t="shared" si="536"/>
        <v>-3.7522823606524147E-2</v>
      </c>
      <c r="S427" s="211"/>
      <c r="T427" s="201">
        <f>VLOOKUP($D427,SP_1617,'2016_17'!$P$2,FALSE)</f>
        <v>13.565950448524172</v>
      </c>
      <c r="U427" s="201">
        <f>VLOOKUP($D427,SP_1617,'2016_17'!$G$2,FALSE)</f>
        <v>13.488117898156077</v>
      </c>
      <c r="V427" s="202">
        <f t="shared" si="537"/>
        <v>5.7704529983930719E-3</v>
      </c>
      <c r="W427" s="211"/>
      <c r="X427" s="201">
        <f>VLOOKUP($AX427,SP_1516,'2015_16'!$AW$1,FALSE)</f>
        <v>13.736120497346512</v>
      </c>
      <c r="Y427" s="201">
        <f>VLOOKUP($AX427,SP_1516,'2015_16'!$Z$1,FALSE)</f>
        <v>14.126153103217467</v>
      </c>
      <c r="Z427" s="202">
        <f t="shared" si="538"/>
        <v>-2.7610673834627897E-2</v>
      </c>
      <c r="AA427" s="201"/>
      <c r="AB427" s="201">
        <f>VLOOKUP($AX427,SP_1415,'2014_15'!$BG$1,FALSE)</f>
        <v>14.103721243872144</v>
      </c>
      <c r="AC427" s="201">
        <f>VLOOKUP($AX427,SP_1415,'2014_15'!$AC$1,FALSE)</f>
        <v>14.165154623142838</v>
      </c>
      <c r="AD427" s="202">
        <f t="shared" si="539"/>
        <v>-4.3369367229020295E-3</v>
      </c>
      <c r="AE427" s="201"/>
      <c r="AF427" s="201">
        <f>VLOOKUP($AX427,SP_1314,'2013-14'!$AU$1,FALSE)</f>
        <v>13.456955644524013</v>
      </c>
      <c r="AG427" s="201">
        <f>VLOOKUP($AX427,SP_1314,'2013-14'!$W$1,FALSE)</f>
        <v>13.794474938793556</v>
      </c>
      <c r="AH427" s="202">
        <f t="shared" si="540"/>
        <v>-2.4467715934613277E-2</v>
      </c>
      <c r="AI427" s="201"/>
      <c r="AJ427" s="201">
        <f>VLOOKUP($AX427,SP_1213,'2012-13'!$AF$1,FALSE)</f>
        <v>13.475511938790554</v>
      </c>
      <c r="AK427" s="201">
        <f>VLOOKUP($AX427,SP_1213,'2012-13'!$R$1,FALSE)</f>
        <v>13.875375052721999</v>
      </c>
      <c r="AL427" s="202">
        <f t="shared" si="541"/>
        <v>-2.8818184186884532E-2</v>
      </c>
      <c r="AM427" s="203"/>
      <c r="AN427" s="201">
        <f>VLOOKUP($AX427,SP_1112,'2011-12'!$AT$1,FALSE)</f>
        <v>14.458805168394999</v>
      </c>
      <c r="AO427" s="201">
        <f>VLOOKUP($AX427,SP_1112,'2011-12'!$AD$1,FALSE)</f>
        <v>15.167793036270998</v>
      </c>
      <c r="AP427" s="202">
        <f t="shared" si="542"/>
        <v>-4.6742981406760031E-2</v>
      </c>
      <c r="AQ427" s="188"/>
      <c r="AR427" s="201"/>
      <c r="AS427" s="200"/>
      <c r="AX427" s="188" t="s">
        <v>798</v>
      </c>
      <c r="AY427" s="306">
        <f>VLOOKUP(A427,PopulationsOtherdata!$G$4:$M$441,6,FALSE)</f>
        <v>101401</v>
      </c>
    </row>
    <row r="428" spans="1:51" x14ac:dyDescent="0.25">
      <c r="A428" s="188"/>
      <c r="B428" s="217"/>
      <c r="C428" s="188"/>
      <c r="D428" s="188"/>
      <c r="E428" s="315"/>
      <c r="F428" s="214"/>
      <c r="G428" s="217"/>
      <c r="H428" s="201"/>
      <c r="I428" s="201"/>
      <c r="J428" s="481"/>
      <c r="K428" s="214"/>
      <c r="L428" s="201"/>
      <c r="M428" s="201"/>
      <c r="N428" s="481"/>
      <c r="O428" s="211"/>
      <c r="P428" s="201"/>
      <c r="Q428" s="201"/>
      <c r="R428" s="481"/>
      <c r="S428" s="211"/>
      <c r="T428" s="201"/>
      <c r="U428" s="201"/>
      <c r="V428" s="202"/>
      <c r="W428" s="211"/>
      <c r="X428" s="201"/>
      <c r="Y428" s="201"/>
      <c r="Z428" s="202"/>
      <c r="AA428" s="201"/>
      <c r="AB428" s="201"/>
      <c r="AC428" s="201"/>
      <c r="AD428" s="202"/>
      <c r="AE428" s="201"/>
      <c r="AF428" s="201"/>
      <c r="AG428" s="201"/>
      <c r="AH428" s="202"/>
      <c r="AI428" s="201"/>
      <c r="AJ428" s="201"/>
      <c r="AK428" s="201"/>
      <c r="AL428" s="202"/>
      <c r="AM428" s="203"/>
      <c r="AN428" s="201"/>
      <c r="AO428" s="201"/>
      <c r="AP428" s="202"/>
      <c r="AQ428" s="188"/>
      <c r="AR428" s="201"/>
      <c r="AS428" s="200"/>
      <c r="AX428" s="188"/>
      <c r="AY428" s="188"/>
    </row>
    <row r="429" spans="1:51" x14ac:dyDescent="0.25">
      <c r="A429" s="188"/>
      <c r="B429" s="217">
        <v>1</v>
      </c>
      <c r="C429" s="188"/>
      <c r="D429" s="188" t="s">
        <v>980</v>
      </c>
      <c r="E429" s="315"/>
      <c r="F429" s="214"/>
      <c r="G429" s="217"/>
      <c r="H429" s="201"/>
      <c r="I429" s="201"/>
      <c r="J429" s="481"/>
      <c r="K429" s="214"/>
      <c r="L429" s="201"/>
      <c r="M429" s="201"/>
      <c r="N429" s="481"/>
      <c r="O429" s="211"/>
      <c r="P429" s="201"/>
      <c r="Q429" s="201"/>
      <c r="R429" s="481"/>
      <c r="S429" s="211"/>
      <c r="T429" s="201"/>
      <c r="U429" s="201"/>
      <c r="V429" s="202"/>
      <c r="W429" s="211"/>
      <c r="X429" s="201"/>
      <c r="Y429" s="201"/>
      <c r="Z429" s="202"/>
      <c r="AA429" s="201"/>
      <c r="AB429" s="201"/>
      <c r="AC429" s="201"/>
      <c r="AD429" s="202"/>
      <c r="AE429" s="201"/>
      <c r="AF429" s="201"/>
      <c r="AG429" s="201"/>
      <c r="AH429" s="202"/>
      <c r="AI429" s="201"/>
      <c r="AJ429" s="201"/>
      <c r="AK429" s="201"/>
      <c r="AL429" s="202"/>
      <c r="AM429" s="203"/>
      <c r="AN429" s="201"/>
      <c r="AO429" s="201"/>
      <c r="AP429" s="202"/>
      <c r="AQ429" s="188"/>
      <c r="AR429" s="201"/>
      <c r="AS429" s="200"/>
      <c r="AX429" s="188"/>
      <c r="AY429" s="306">
        <f t="shared" ref="AY429" si="543">+AY193</f>
        <v>554620</v>
      </c>
    </row>
    <row r="430" spans="1:51" x14ac:dyDescent="0.25">
      <c r="A430" s="188" t="s">
        <v>500</v>
      </c>
      <c r="B430" s="217"/>
      <c r="C430" s="188">
        <v>1</v>
      </c>
      <c r="D430" s="188" t="s">
        <v>501</v>
      </c>
      <c r="E430" s="534">
        <f t="shared" ref="E430:E434" si="544">+AN430-AO430+AJ430-AK430+AF430-AG430+AB430-AC430+X430-Y430+T430-U430+P430-Q430+L430-M430+H430-I430</f>
        <v>-2.8707723697610792</v>
      </c>
      <c r="F430" s="504">
        <f t="shared" ref="F430:F434" si="545">((100*(1+AP430)*(1+AL430)*(1+AH430)*(1+AD430)*(1+Z430)*(1+V430)*(1+R430)*(1+N430)*(1+J430)-100)/100)</f>
        <v>-0.28724511676905817</v>
      </c>
      <c r="G430" s="217"/>
      <c r="H430" s="201">
        <f>VLOOKUP($A430,SP_1920,'2019_20'!$K$3,FALSE)</f>
        <v>7.1632050246530126</v>
      </c>
      <c r="I430" s="201">
        <f>VLOOKUP($A430,SP_1920,'2019_20'!$C$3,FALSE)</f>
        <v>7.2548054919904681</v>
      </c>
      <c r="J430" s="481">
        <f t="shared" ref="J430:J434" si="546">+H430/I430-1</f>
        <v>-1.262617825365342E-2</v>
      </c>
      <c r="K430" s="415"/>
      <c r="L430" s="201">
        <f>VLOOKUP($A430,SP_201819,'2018_19'!$K$3,FALSE)</f>
        <v>7.2548054919904681</v>
      </c>
      <c r="M430" s="201">
        <f>VLOOKUP($A430,SP_201819,'2018_19'!$C$3,FALSE)</f>
        <v>7.5478000171833965</v>
      </c>
      <c r="N430" s="481">
        <f t="shared" ref="N430:N434" si="547">+L430/M430-1</f>
        <v>-3.8818533152162771E-2</v>
      </c>
      <c r="O430" s="211"/>
      <c r="P430" s="201">
        <f>VLOOKUP($A430,SP_1718,'2017_18'!$M$2,FALSE)</f>
        <v>7.5478000171833965</v>
      </c>
      <c r="Q430" s="201">
        <f>VLOOKUP($A430,SP_1718,'2017_18'!$C$2,FALSE)</f>
        <v>7.7985986676790242</v>
      </c>
      <c r="R430" s="481">
        <f t="shared" ref="R430:R434" si="548">+P430/Q430-1</f>
        <v>-3.215945084275873E-2</v>
      </c>
      <c r="S430" s="211"/>
      <c r="T430" s="201">
        <f>VLOOKUP($D430,SP_1617,'2016_17'!$P$2,FALSE)</f>
        <v>7.7985986676790242</v>
      </c>
      <c r="U430" s="201">
        <f>VLOOKUP($D430,SP_1617,'2016_17'!$G$2,FALSE)</f>
        <v>7.983135751178339</v>
      </c>
      <c r="V430" s="202">
        <f t="shared" si="537"/>
        <v>-2.3115864398532415E-2</v>
      </c>
      <c r="W430" s="211"/>
      <c r="X430" s="201">
        <f>VLOOKUP($AX430,SP_1516,'2015_16'!$AW$1,FALSE)</f>
        <v>8.1481622203862685</v>
      </c>
      <c r="Y430" s="201">
        <f>VLOOKUP($AX430,SP_1516,'2015_16'!$Z$1,FALSE)</f>
        <v>8.5503268982535001</v>
      </c>
      <c r="Z430" s="202">
        <f t="shared" si="538"/>
        <v>-4.7035006105951127E-2</v>
      </c>
      <c r="AA430" s="201"/>
      <c r="AB430" s="201">
        <f>VLOOKUP($AX430,SP_1415,'2014_15'!$BG$1,FALSE)</f>
        <v>8.52243144945583</v>
      </c>
      <c r="AC430" s="201">
        <f>VLOOKUP($AX430,SP_1415,'2014_15'!$AC$1,FALSE)</f>
        <v>8.9139595662157234</v>
      </c>
      <c r="AD430" s="202">
        <f t="shared" si="539"/>
        <v>-4.3923030371800342E-2</v>
      </c>
      <c r="AE430" s="201"/>
      <c r="AF430" s="201">
        <f>VLOOKUP($AX430,SP_1314,'2013-14'!$AU$1,FALSE)</f>
        <v>8.5066528830403705</v>
      </c>
      <c r="AG430" s="201">
        <f>VLOOKUP($AX430,SP_1314,'2013-14'!$W$1,FALSE)</f>
        <v>8.7290433522333313</v>
      </c>
      <c r="AH430" s="202">
        <f t="shared" si="540"/>
        <v>-2.54770723685388E-2</v>
      </c>
      <c r="AI430" s="201"/>
      <c r="AJ430" s="201">
        <f>VLOOKUP($AX430,SP_1213,'2012-13'!$AF$1,FALSE)</f>
        <v>8.5549333522333324</v>
      </c>
      <c r="AK430" s="201">
        <f>VLOOKUP($AX430,SP_1213,'2012-13'!$R$1,FALSE)</f>
        <v>9.0055041139400007</v>
      </c>
      <c r="AL430" s="202">
        <f t="shared" si="541"/>
        <v>-5.0032819485275715E-2</v>
      </c>
      <c r="AM430" s="203"/>
      <c r="AN430" s="201">
        <f>VLOOKUP($AX430,SP_1112,'2011-12'!$AT$1,FALSE)</f>
        <v>9.4448732356370009</v>
      </c>
      <c r="AO430" s="201">
        <f>VLOOKUP($AX430,SP_1112,'2011-12'!$AD$1,FALSE)</f>
        <v>10.029060853346</v>
      </c>
      <c r="AP430" s="202">
        <f t="shared" si="542"/>
        <v>-5.8249483800279833E-2</v>
      </c>
      <c r="AQ430" s="188"/>
      <c r="AR430" s="201"/>
      <c r="AS430" s="200"/>
      <c r="AX430" s="188" t="s">
        <v>500</v>
      </c>
      <c r="AY430" s="306">
        <f>VLOOKUP(A430,PopulationsOtherdata!$G$4:$M$441,6,FALSE)</f>
        <v>62491</v>
      </c>
    </row>
    <row r="431" spans="1:51" x14ac:dyDescent="0.25">
      <c r="A431" s="188" t="s">
        <v>522</v>
      </c>
      <c r="B431" s="217"/>
      <c r="C431" s="188">
        <v>1</v>
      </c>
      <c r="D431" s="188" t="s">
        <v>523</v>
      </c>
      <c r="E431" s="534">
        <f t="shared" si="544"/>
        <v>-4.4671179150794291</v>
      </c>
      <c r="F431" s="504">
        <f t="shared" si="545"/>
        <v>-0.24675236063707515</v>
      </c>
      <c r="G431" s="217"/>
      <c r="H431" s="201">
        <f>VLOOKUP($A431,SP_1920,'2019_20'!$K$3,FALSE)</f>
        <v>13.495937453311557</v>
      </c>
      <c r="I431" s="201">
        <f>VLOOKUP($A431,SP_1920,'2019_20'!$C$3,FALSE)</f>
        <v>13.624060781368289</v>
      </c>
      <c r="J431" s="481">
        <f t="shared" si="546"/>
        <v>-9.4041952772222492E-3</v>
      </c>
      <c r="K431" s="415"/>
      <c r="L431" s="201">
        <f>VLOOKUP($A431,SP_201819,'2018_19'!$K$3,FALSE)</f>
        <v>13.624060781368289</v>
      </c>
      <c r="M431" s="201">
        <f>VLOOKUP($A431,SP_201819,'2018_19'!$C$3,FALSE)</f>
        <v>14.130046337019113</v>
      </c>
      <c r="N431" s="481">
        <f t="shared" si="547"/>
        <v>-3.5809192948306201E-2</v>
      </c>
      <c r="O431" s="211"/>
      <c r="P431" s="201">
        <f>VLOOKUP($A431,SP_1718,'2017_18'!$M$2,FALSE)</f>
        <v>14.130046337019113</v>
      </c>
      <c r="Q431" s="201">
        <f>VLOOKUP($A431,SP_1718,'2017_18'!$C$2,FALSE)</f>
        <v>14.705129075995034</v>
      </c>
      <c r="R431" s="481">
        <f t="shared" si="548"/>
        <v>-3.9107629453909221E-2</v>
      </c>
      <c r="S431" s="211"/>
      <c r="T431" s="201">
        <f>VLOOKUP($D431,SP_1617,'2016_17'!$P$2,FALSE)</f>
        <v>14.705129075995034</v>
      </c>
      <c r="U431" s="201">
        <f>VLOOKUP($D431,SP_1617,'2016_17'!$G$2,FALSE)</f>
        <v>14.856796220099175</v>
      </c>
      <c r="V431" s="202">
        <f t="shared" si="537"/>
        <v>-1.020860364894538E-2</v>
      </c>
      <c r="W431" s="211"/>
      <c r="X431" s="201">
        <f>VLOOKUP($AX431,SP_1516,'2015_16'!$AW$1,FALSE)</f>
        <v>15.468215816162308</v>
      </c>
      <c r="Y431" s="201">
        <f>VLOOKUP($AX431,SP_1516,'2015_16'!$Z$1,FALSE)</f>
        <v>16.38581373836092</v>
      </c>
      <c r="Z431" s="202">
        <f t="shared" si="538"/>
        <v>-5.599953330669305E-2</v>
      </c>
      <c r="AA431" s="201"/>
      <c r="AB431" s="201">
        <f>VLOOKUP($AX431,SP_1415,'2014_15'!$BG$1,FALSE)</f>
        <v>16.207240286129711</v>
      </c>
      <c r="AC431" s="201">
        <f>VLOOKUP($AX431,SP_1415,'2014_15'!$AC$1,FALSE)</f>
        <v>16.889598273108074</v>
      </c>
      <c r="AD431" s="202">
        <f t="shared" si="539"/>
        <v>-4.0401078577743665E-2</v>
      </c>
      <c r="AE431" s="201"/>
      <c r="AF431" s="201">
        <f>VLOOKUP($AX431,SP_1314,'2013-14'!$AU$1,FALSE)</f>
        <v>15.916736166898168</v>
      </c>
      <c r="AG431" s="201">
        <f>VLOOKUP($AX431,SP_1314,'2013-14'!$W$1,FALSE)</f>
        <v>16.070696930322114</v>
      </c>
      <c r="AH431" s="202">
        <f t="shared" si="540"/>
        <v>-9.5802169682792648E-3</v>
      </c>
      <c r="AI431" s="201"/>
      <c r="AJ431" s="201">
        <f>VLOOKUP($AX431,SP_1213,'2012-13'!$AF$1,FALSE)</f>
        <v>15.722226930345112</v>
      </c>
      <c r="AK431" s="201">
        <f>VLOOKUP($AX431,SP_1213,'2012-13'!$R$1,FALSE)</f>
        <v>16.046354818994999</v>
      </c>
      <c r="AL431" s="202">
        <f t="shared" si="541"/>
        <v>-2.0199471612468489E-2</v>
      </c>
      <c r="AM431" s="203"/>
      <c r="AN431" s="201">
        <f>VLOOKUP($AX431,SP_1112,'2011-12'!$AT$1,FALSE)</f>
        <v>17.099913848863</v>
      </c>
      <c r="AO431" s="201">
        <f>VLOOKUP($AX431,SP_1112,'2011-12'!$AD$1,FALSE)</f>
        <v>18.128128435904003</v>
      </c>
      <c r="AP431" s="202">
        <f t="shared" si="542"/>
        <v>-5.6719290724162819E-2</v>
      </c>
      <c r="AQ431" s="188"/>
      <c r="AR431" s="201"/>
      <c r="AS431" s="200"/>
      <c r="AX431" s="188" t="s">
        <v>522</v>
      </c>
      <c r="AY431" s="306">
        <f>VLOOKUP(A431,PopulationsOtherdata!$G$4:$M$441,6,FALSE)</f>
        <v>126965</v>
      </c>
    </row>
    <row r="432" spans="1:51" x14ac:dyDescent="0.25">
      <c r="A432" s="188" t="s">
        <v>572</v>
      </c>
      <c r="B432" s="217"/>
      <c r="C432" s="188">
        <v>1</v>
      </c>
      <c r="D432" s="188" t="s">
        <v>573</v>
      </c>
      <c r="E432" s="534">
        <f t="shared" si="544"/>
        <v>-1.8314567577718588</v>
      </c>
      <c r="F432" s="504">
        <f t="shared" si="545"/>
        <v>-0.1412888351248455</v>
      </c>
      <c r="G432" s="217"/>
      <c r="H432" s="201">
        <f>VLOOKUP($A432,SP_1920,'2019_20'!$K$3,FALSE)</f>
        <v>11.140341764536949</v>
      </c>
      <c r="I432" s="201">
        <f>VLOOKUP($A432,SP_1920,'2019_20'!$C$3,FALSE)</f>
        <v>11.207845132509547</v>
      </c>
      <c r="J432" s="481">
        <f t="shared" si="546"/>
        <v>-6.0228676587257279E-3</v>
      </c>
      <c r="K432" s="415"/>
      <c r="L432" s="201">
        <f>VLOOKUP($A432,SP_201819,'2018_19'!$K$3,FALSE)</f>
        <v>11.207845132509547</v>
      </c>
      <c r="M432" s="201">
        <f>VLOOKUP($A432,SP_201819,'2018_19'!$C$3,FALSE)</f>
        <v>11.85115782743809</v>
      </c>
      <c r="N432" s="481">
        <f t="shared" si="547"/>
        <v>-5.4282687337023683E-2</v>
      </c>
      <c r="O432" s="211"/>
      <c r="P432" s="201">
        <f>VLOOKUP($A432,SP_1718,'2017_18'!$M$2,FALSE)</f>
        <v>11.85115782743809</v>
      </c>
      <c r="Q432" s="201">
        <f>VLOOKUP($A432,SP_1718,'2017_18'!$C$2,FALSE)</f>
        <v>12.632533504940561</v>
      </c>
      <c r="R432" s="481">
        <f t="shared" si="548"/>
        <v>-6.1854233530975855E-2</v>
      </c>
      <c r="S432" s="211"/>
      <c r="T432" s="201">
        <f>VLOOKUP($D432,SP_1617,'2016_17'!$P$2,FALSE)</f>
        <v>12.632533504940561</v>
      </c>
      <c r="U432" s="201">
        <f>VLOOKUP($D432,SP_1617,'2016_17'!$G$2,FALSE)</f>
        <v>12.252776177626187</v>
      </c>
      <c r="V432" s="202">
        <f t="shared" si="537"/>
        <v>3.0993574175281147E-2</v>
      </c>
      <c r="W432" s="211"/>
      <c r="X432" s="201">
        <f>VLOOKUP($AX432,SP_1516,'2015_16'!$AW$1,FALSE)</f>
        <v>12.62457886386893</v>
      </c>
      <c r="Y432" s="201">
        <f>VLOOKUP($AX432,SP_1516,'2015_16'!$Z$1,FALSE)</f>
        <v>12.704821851605077</v>
      </c>
      <c r="Z432" s="202">
        <f t="shared" si="538"/>
        <v>-6.3159474940618354E-3</v>
      </c>
      <c r="AA432" s="201"/>
      <c r="AB432" s="201">
        <f>VLOOKUP($AX432,SP_1415,'2014_15'!$BG$1,FALSE)</f>
        <v>12.630927709771223</v>
      </c>
      <c r="AC432" s="201">
        <f>VLOOKUP($AX432,SP_1415,'2014_15'!$AC$1,FALSE)</f>
        <v>12.760859024324841</v>
      </c>
      <c r="AD432" s="202">
        <f t="shared" si="539"/>
        <v>-1.0182019431916101E-2</v>
      </c>
      <c r="AE432" s="201"/>
      <c r="AF432" s="201">
        <f>VLOOKUP($AX432,SP_1314,'2013-14'!$AU$1,FALSE)</f>
        <v>12.086598311279145</v>
      </c>
      <c r="AG432" s="201">
        <f>VLOOKUP($AX432,SP_1314,'2013-14'!$W$1,FALSE)</f>
        <v>12.01399314780878</v>
      </c>
      <c r="AH432" s="202">
        <f t="shared" si="540"/>
        <v>6.0433831264177229E-3</v>
      </c>
      <c r="AI432" s="201"/>
      <c r="AJ432" s="201">
        <f>VLOOKUP($AX432,SP_1213,'2012-13'!$AF$1,FALSE)</f>
        <v>11.712874147782777</v>
      </c>
      <c r="AK432" s="201">
        <f>VLOOKUP($AX432,SP_1213,'2012-13'!$R$1,FALSE)</f>
        <v>11.897879448378999</v>
      </c>
      <c r="AL432" s="202">
        <f t="shared" si="541"/>
        <v>-1.5549434787845984E-2</v>
      </c>
      <c r="AM432" s="203"/>
      <c r="AN432" s="201">
        <f>VLOOKUP($AX432,SP_1112,'2011-12'!$AT$1,FALSE)</f>
        <v>12.621855782001999</v>
      </c>
      <c r="AO432" s="201">
        <f>VLOOKUP($AX432,SP_1112,'2011-12'!$AD$1,FALSE)</f>
        <v>13.018303687268999</v>
      </c>
      <c r="AP432" s="202">
        <f t="shared" si="542"/>
        <v>-3.0453115458867197E-2</v>
      </c>
      <c r="AQ432" s="188"/>
      <c r="AR432" s="201"/>
      <c r="AS432" s="200"/>
      <c r="AX432" s="188" t="s">
        <v>572</v>
      </c>
      <c r="AY432" s="306">
        <f>VLOOKUP(A432,PopulationsOtherdata!$G$4:$M$441,6,FALSE)</f>
        <v>102677</v>
      </c>
    </row>
    <row r="433" spans="1:51" x14ac:dyDescent="0.25">
      <c r="A433" s="188" t="s">
        <v>674</v>
      </c>
      <c r="B433" s="217"/>
      <c r="C433" s="188">
        <v>1</v>
      </c>
      <c r="D433" s="188" t="s">
        <v>675</v>
      </c>
      <c r="E433" s="534">
        <f t="shared" si="544"/>
        <v>-0.91486009846623872</v>
      </c>
      <c r="F433" s="504">
        <f t="shared" si="545"/>
        <v>-6.7116388055464993E-2</v>
      </c>
      <c r="G433" s="217"/>
      <c r="H433" s="201">
        <f>VLOOKUP($A433,SP_1920,'2019_20'!$K$3,FALSE)</f>
        <v>12.81352979546976</v>
      </c>
      <c r="I433" s="201">
        <f>VLOOKUP($A433,SP_1920,'2019_20'!$C$3,FALSE)</f>
        <v>12.778529581476199</v>
      </c>
      <c r="J433" s="481">
        <f t="shared" si="546"/>
        <v>2.7389860289008805E-3</v>
      </c>
      <c r="K433" s="415"/>
      <c r="L433" s="201">
        <f>VLOOKUP($A433,SP_201819,'2018_19'!$K$3,FALSE)</f>
        <v>12.778529581476199</v>
      </c>
      <c r="M433" s="201">
        <f>VLOOKUP($A433,SP_201819,'2018_19'!$C$3,FALSE)</f>
        <v>13.580477126994445</v>
      </c>
      <c r="N433" s="481">
        <f t="shared" si="547"/>
        <v>-5.9051500033395987E-2</v>
      </c>
      <c r="O433" s="211"/>
      <c r="P433" s="201">
        <f>VLOOKUP($A433,SP_1718,'2017_18'!$M$2,FALSE)</f>
        <v>13.580477126994445</v>
      </c>
      <c r="Q433" s="201">
        <f>VLOOKUP($A433,SP_1718,'2017_18'!$C$2,FALSE)</f>
        <v>13.534217389196034</v>
      </c>
      <c r="R433" s="481">
        <f t="shared" si="548"/>
        <v>3.4179839489898445E-3</v>
      </c>
      <c r="S433" s="211"/>
      <c r="T433" s="201">
        <f>VLOOKUP($D433,SP_1617,'2016_17'!$P$2,FALSE)</f>
        <v>13.534217389196034</v>
      </c>
      <c r="U433" s="201">
        <f>VLOOKUP($D433,SP_1617,'2016_17'!$G$2,FALSE)</f>
        <v>12.793053296106747</v>
      </c>
      <c r="V433" s="202">
        <f t="shared" si="537"/>
        <v>5.7934886686889842E-2</v>
      </c>
      <c r="W433" s="211"/>
      <c r="X433" s="201">
        <f>VLOOKUP($AX433,SP_1516,'2015_16'!$AW$1,FALSE)</f>
        <v>13.084787906598287</v>
      </c>
      <c r="Y433" s="201">
        <f>VLOOKUP($AX433,SP_1516,'2015_16'!$Z$1,FALSE)</f>
        <v>13.126413869069227</v>
      </c>
      <c r="Z433" s="202">
        <f t="shared" si="538"/>
        <v>-3.1711602945132533E-3</v>
      </c>
      <c r="AA433" s="201"/>
      <c r="AB433" s="201">
        <f>VLOOKUP($AX433,SP_1415,'2014_15'!$BG$1,FALSE)</f>
        <v>13.029969738971804</v>
      </c>
      <c r="AC433" s="201">
        <f>VLOOKUP($AX433,SP_1415,'2014_15'!$AC$1,FALSE)</f>
        <v>13.153747673397516</v>
      </c>
      <c r="AD433" s="202">
        <f t="shared" si="539"/>
        <v>-9.4100888582532294E-3</v>
      </c>
      <c r="AE433" s="201"/>
      <c r="AF433" s="201">
        <f>VLOOKUP($AX433,SP_1314,'2013-14'!$AU$1,FALSE)</f>
        <v>12.4672296577164</v>
      </c>
      <c r="AG433" s="201">
        <f>VLOOKUP($AX433,SP_1314,'2013-14'!$W$1,FALSE)</f>
        <v>12.397296610203222</v>
      </c>
      <c r="AH433" s="202">
        <f t="shared" si="540"/>
        <v>5.6409917187607572E-3</v>
      </c>
      <c r="AI433" s="201"/>
      <c r="AJ433" s="201">
        <f>VLOOKUP($AX433,SP_1213,'2012-13'!$AF$1,FALSE)</f>
        <v>12.222062610173221</v>
      </c>
      <c r="AK433" s="201">
        <f>VLOOKUP($AX433,SP_1213,'2012-13'!$R$1,FALSE)</f>
        <v>12.499808675454</v>
      </c>
      <c r="AL433" s="202">
        <f t="shared" si="541"/>
        <v>-2.2220025321362802E-2</v>
      </c>
      <c r="AM433" s="203"/>
      <c r="AN433" s="201">
        <f>VLOOKUP($AX433,SP_1112,'2011-12'!$AT$1,FALSE)</f>
        <v>13.234083728561</v>
      </c>
      <c r="AO433" s="201">
        <f>VLOOKUP($AX433,SP_1112,'2011-12'!$AD$1,FALSE)</f>
        <v>13.796203411725999</v>
      </c>
      <c r="AP433" s="202">
        <f t="shared" si="542"/>
        <v>-4.074451980660343E-2</v>
      </c>
      <c r="AQ433" s="188"/>
      <c r="AR433" s="201"/>
      <c r="AS433" s="200"/>
      <c r="AX433" s="188" t="s">
        <v>674</v>
      </c>
      <c r="AY433" s="306">
        <f>VLOOKUP(A433,PopulationsOtherdata!$G$4:$M$441,6,FALSE)</f>
        <v>123024</v>
      </c>
    </row>
    <row r="434" spans="1:51" x14ac:dyDescent="0.25">
      <c r="A434" s="188" t="s">
        <v>746</v>
      </c>
      <c r="B434" s="217"/>
      <c r="C434" s="188">
        <v>1</v>
      </c>
      <c r="D434" s="188" t="s">
        <v>747</v>
      </c>
      <c r="E434" s="534">
        <f t="shared" si="544"/>
        <v>-3.8305651934834195</v>
      </c>
      <c r="F434" s="504">
        <f t="shared" si="545"/>
        <v>-0.21606019639253404</v>
      </c>
      <c r="G434" s="217"/>
      <c r="H434" s="201">
        <f>VLOOKUP($A434,SP_1920,'2019_20'!$K$3,FALSE)</f>
        <v>13.879250305645042</v>
      </c>
      <c r="I434" s="201">
        <f>VLOOKUP($A434,SP_1920,'2019_20'!$C$3,FALSE)</f>
        <v>13.890274411147187</v>
      </c>
      <c r="J434" s="481">
        <f t="shared" si="546"/>
        <v>-7.9365642289241922E-4</v>
      </c>
      <c r="K434" s="415"/>
      <c r="L434" s="201">
        <f>VLOOKUP($A434,SP_201819,'2018_19'!$K$3,FALSE)</f>
        <v>13.890274411147187</v>
      </c>
      <c r="M434" s="201">
        <f>VLOOKUP($A434,SP_201819,'2018_19'!$C$3,FALSE)</f>
        <v>14.319063175988946</v>
      </c>
      <c r="N434" s="481">
        <f t="shared" si="547"/>
        <v>-2.9945308542305815E-2</v>
      </c>
      <c r="O434" s="211"/>
      <c r="P434" s="201">
        <f>VLOOKUP($A434,SP_1718,'2017_18'!$M$2,FALSE)</f>
        <v>14.319063175988946</v>
      </c>
      <c r="Q434" s="201">
        <f>VLOOKUP($A434,SP_1718,'2017_18'!$C$2,FALSE)</f>
        <v>14.924042802842125</v>
      </c>
      <c r="R434" s="481">
        <f t="shared" si="548"/>
        <v>-4.0537248173662888E-2</v>
      </c>
      <c r="S434" s="211"/>
      <c r="T434" s="201">
        <f>VLOOKUP($D434,SP_1617,'2016_17'!$P$2,FALSE)</f>
        <v>14.924042802842125</v>
      </c>
      <c r="U434" s="201">
        <f>VLOOKUP($D434,SP_1617,'2016_17'!$G$2,FALSE)</f>
        <v>14.80971728328362</v>
      </c>
      <c r="V434" s="202">
        <f t="shared" si="537"/>
        <v>7.7196287661447371E-3</v>
      </c>
      <c r="W434" s="211"/>
      <c r="X434" s="201">
        <f>VLOOKUP($AX434,SP_1516,'2015_16'!$AW$1,FALSE)</f>
        <v>15.149134784629277</v>
      </c>
      <c r="Y434" s="201">
        <f>VLOOKUP($AX434,SP_1516,'2015_16'!$Z$1,FALSE)</f>
        <v>15.771156074080007</v>
      </c>
      <c r="Z434" s="202">
        <f t="shared" si="538"/>
        <v>-3.9440437120080607E-2</v>
      </c>
      <c r="AA434" s="201"/>
      <c r="AB434" s="201">
        <f>VLOOKUP($AX434,SP_1415,'2014_15'!$BG$1,FALSE)</f>
        <v>15.669395578034448</v>
      </c>
      <c r="AC434" s="201">
        <f>VLOOKUP($AX434,SP_1415,'2014_15'!$AC$1,FALSE)</f>
        <v>16.405704671753938</v>
      </c>
      <c r="AD434" s="202">
        <f t="shared" si="539"/>
        <v>-4.4881284190566251E-2</v>
      </c>
      <c r="AE434" s="201"/>
      <c r="AF434" s="201">
        <f>VLOOKUP($AX434,SP_1314,'2013-14'!$AU$1,FALSE)</f>
        <v>15.711342157663383</v>
      </c>
      <c r="AG434" s="201">
        <f>VLOOKUP($AX434,SP_1314,'2013-14'!$W$1,FALSE)</f>
        <v>16.125474246753335</v>
      </c>
      <c r="AH434" s="202">
        <f t="shared" si="540"/>
        <v>-2.5681854856041353E-2</v>
      </c>
      <c r="AI434" s="201"/>
      <c r="AJ434" s="201">
        <f>VLOOKUP($AX434,SP_1213,'2012-13'!$AF$1,FALSE)</f>
        <v>15.811874246754334</v>
      </c>
      <c r="AK434" s="201">
        <f>VLOOKUP($AX434,SP_1213,'2012-13'!$R$1,FALSE)</f>
        <v>16.085405592242001</v>
      </c>
      <c r="AL434" s="202">
        <f t="shared" si="541"/>
        <v>-1.7004939286056397E-2</v>
      </c>
      <c r="AM434" s="203"/>
      <c r="AN434" s="201">
        <f>VLOOKUP($AX434,SP_1112,'2011-12'!$AT$1,FALSE)</f>
        <v>16.933844295309999</v>
      </c>
      <c r="AO434" s="201">
        <f>VLOOKUP($AX434,SP_1112,'2011-12'!$AD$1,FALSE)</f>
        <v>17.787948693407003</v>
      </c>
      <c r="AP434" s="202">
        <f t="shared" si="542"/>
        <v>-4.8015901823101892E-2</v>
      </c>
      <c r="AQ434" s="188"/>
      <c r="AR434" s="201"/>
      <c r="AS434" s="200"/>
      <c r="AX434" s="188" t="s">
        <v>746</v>
      </c>
      <c r="AY434" s="306">
        <f>VLOOKUP(A434,PopulationsOtherdata!$G$4:$M$441,6,FALSE)</f>
        <v>139463</v>
      </c>
    </row>
    <row r="435" spans="1:51" x14ac:dyDescent="0.25">
      <c r="A435" s="188"/>
      <c r="B435" s="217"/>
      <c r="C435" s="188"/>
      <c r="D435" s="188"/>
      <c r="E435" s="315"/>
      <c r="F435" s="214"/>
      <c r="G435" s="217"/>
      <c r="H435" s="201"/>
      <c r="I435" s="201"/>
      <c r="J435" s="481"/>
      <c r="K435" s="214"/>
      <c r="L435" s="201"/>
      <c r="M435" s="201"/>
      <c r="N435" s="481"/>
      <c r="O435" s="211"/>
      <c r="P435" s="201"/>
      <c r="Q435" s="201"/>
      <c r="R435" s="481"/>
      <c r="S435" s="211"/>
      <c r="T435" s="201"/>
      <c r="U435" s="201"/>
      <c r="V435" s="202"/>
      <c r="W435" s="211"/>
      <c r="X435" s="201"/>
      <c r="Y435" s="201"/>
      <c r="Z435" s="202"/>
      <c r="AA435" s="201"/>
      <c r="AB435" s="201"/>
      <c r="AC435" s="201"/>
      <c r="AD435" s="202"/>
      <c r="AE435" s="201"/>
      <c r="AF435" s="201"/>
      <c r="AG435" s="201"/>
      <c r="AH435" s="202"/>
      <c r="AI435" s="201"/>
      <c r="AJ435" s="201"/>
      <c r="AK435" s="201"/>
      <c r="AL435" s="202"/>
      <c r="AM435" s="203"/>
      <c r="AN435" s="201"/>
      <c r="AO435" s="201"/>
      <c r="AP435" s="202"/>
      <c r="AQ435" s="188"/>
      <c r="AR435" s="201"/>
      <c r="AS435" s="200"/>
      <c r="AX435" s="188"/>
      <c r="AY435" s="188"/>
    </row>
    <row r="436" spans="1:51" x14ac:dyDescent="0.25">
      <c r="A436" s="188"/>
      <c r="B436" s="217">
        <v>1</v>
      </c>
      <c r="C436" s="188"/>
      <c r="D436" s="188" t="s">
        <v>981</v>
      </c>
      <c r="E436" s="315"/>
      <c r="F436" s="214"/>
      <c r="G436" s="217"/>
      <c r="H436" s="201"/>
      <c r="I436" s="201"/>
      <c r="J436" s="481"/>
      <c r="K436" s="214"/>
      <c r="L436" s="201"/>
      <c r="M436" s="201"/>
      <c r="N436" s="481"/>
      <c r="O436" s="211"/>
      <c r="P436" s="201"/>
      <c r="Q436" s="201"/>
      <c r="R436" s="481"/>
      <c r="S436" s="211"/>
      <c r="T436" s="201"/>
      <c r="U436" s="201"/>
      <c r="V436" s="202"/>
      <c r="W436" s="211"/>
      <c r="X436" s="201"/>
      <c r="Y436" s="201"/>
      <c r="Z436" s="202"/>
      <c r="AA436" s="201"/>
      <c r="AB436" s="201"/>
      <c r="AC436" s="201"/>
      <c r="AD436" s="202"/>
      <c r="AE436" s="201"/>
      <c r="AF436" s="201"/>
      <c r="AG436" s="201"/>
      <c r="AH436" s="202"/>
      <c r="AI436" s="201"/>
      <c r="AJ436" s="201"/>
      <c r="AK436" s="201"/>
      <c r="AL436" s="202"/>
      <c r="AM436" s="203"/>
      <c r="AN436" s="201"/>
      <c r="AO436" s="201"/>
      <c r="AP436" s="202"/>
      <c r="AQ436" s="188"/>
      <c r="AR436" s="201"/>
      <c r="AS436" s="200"/>
      <c r="AX436" s="188"/>
      <c r="AY436" s="306">
        <f t="shared" ref="AY436" si="549">+AY195</f>
        <v>824719</v>
      </c>
    </row>
    <row r="437" spans="1:51" x14ac:dyDescent="0.25">
      <c r="A437" s="188" t="s">
        <v>54</v>
      </c>
      <c r="B437" s="217"/>
      <c r="C437" s="188">
        <v>1</v>
      </c>
      <c r="D437" s="188" t="s">
        <v>55</v>
      </c>
      <c r="E437" s="534">
        <f t="shared" ref="E437:E443" si="550">+AN437-AO437+AJ437-AK437+AF437-AG437+AB437-AC437+X437-Y437+T437-U437+P437-Q437+L437-M437+H437-I437</f>
        <v>-2.8717199631720174</v>
      </c>
      <c r="F437" s="504">
        <f t="shared" ref="F437:F443" si="551">((100*(1+AP437)*(1+AL437)*(1+AH437)*(1+AD437)*(1+Z437)*(1+V437)*(1+R437)*(1+N437)*(1+J437)-100)/100)</f>
        <v>-0.26078689696977281</v>
      </c>
      <c r="G437" s="217"/>
      <c r="H437" s="201">
        <f>VLOOKUP($A437,SP_1920,'2019_20'!$K$3,FALSE)</f>
        <v>8.0912909358618421</v>
      </c>
      <c r="I437" s="201">
        <f>VLOOKUP($A437,SP_1920,'2019_20'!$C$3,FALSE)</f>
        <v>8.2057716979385322</v>
      </c>
      <c r="J437" s="481">
        <f t="shared" ref="J437:J443" si="552">+H437/I437-1</f>
        <v>-1.3951248741839839E-2</v>
      </c>
      <c r="K437" s="415"/>
      <c r="L437" s="201">
        <f>VLOOKUP($A437,SP_201819,'2018_19'!$K$3,FALSE)</f>
        <v>8.2057716979385322</v>
      </c>
      <c r="M437" s="201">
        <f>VLOOKUP($A437,SP_201819,'2018_19'!$C$3,FALSE)</f>
        <v>8.4292693374083498</v>
      </c>
      <c r="N437" s="481">
        <f t="shared" ref="N437:N443" si="553">+L437/M437-1</f>
        <v>-2.6514473618484913E-2</v>
      </c>
      <c r="O437" s="211"/>
      <c r="P437" s="201">
        <f>VLOOKUP($A437,SP_1718,'2017_18'!$M$2,FALSE)</f>
        <v>8.4292693374083498</v>
      </c>
      <c r="Q437" s="201">
        <f>VLOOKUP($A437,SP_1718,'2017_18'!$C$2,FALSE)</f>
        <v>8.9173336863709594</v>
      </c>
      <c r="R437" s="481">
        <f t="shared" ref="R437:R443" si="554">+P437/Q437-1</f>
        <v>-5.4732094382489604E-2</v>
      </c>
      <c r="S437" s="211"/>
      <c r="T437" s="201">
        <f>VLOOKUP($D437,SP_1617,'2016_17'!$P$2,FALSE)</f>
        <v>8.9173336863709594</v>
      </c>
      <c r="U437" s="201">
        <f>VLOOKUP($D437,SP_1617,'2016_17'!$G$2,FALSE)</f>
        <v>9.1460095186853874</v>
      </c>
      <c r="V437" s="202">
        <f t="shared" si="537"/>
        <v>-2.5002798416865923E-2</v>
      </c>
      <c r="W437" s="211"/>
      <c r="X437" s="201">
        <f>VLOOKUP($AX437,SP_1516,'2015_16'!$AW$1,FALSE)</f>
        <v>9.3572260878204361</v>
      </c>
      <c r="Y437" s="201">
        <f>VLOOKUP($AX437,SP_1516,'2015_16'!$Z$1,FALSE)</f>
        <v>9.7850395424780867</v>
      </c>
      <c r="Z437" s="202">
        <f t="shared" si="538"/>
        <v>-4.3721177906380304E-2</v>
      </c>
      <c r="AA437" s="201"/>
      <c r="AB437" s="201">
        <f>VLOOKUP($AX437,SP_1415,'2014_15'!$BG$1,FALSE)</f>
        <v>9.8754091614423007</v>
      </c>
      <c r="AC437" s="201">
        <f>VLOOKUP($AX437,SP_1415,'2014_15'!$AC$1,FALSE)</f>
        <v>10.196118833001002</v>
      </c>
      <c r="AD437" s="202">
        <f t="shared" si="539"/>
        <v>-3.1454093151669138E-2</v>
      </c>
      <c r="AE437" s="201"/>
      <c r="AF437" s="201">
        <f>VLOOKUP($AX437,SP_1314,'2013-14'!$AU$1,FALSE)</f>
        <v>9.7480638835438782</v>
      </c>
      <c r="AG437" s="201">
        <f>VLOOKUP($AX437,SP_1314,'2013-14'!$W$1,FALSE)</f>
        <v>9.8708174179440018</v>
      </c>
      <c r="AH437" s="202">
        <f t="shared" si="540"/>
        <v>-1.2436004963172764E-2</v>
      </c>
      <c r="AI437" s="201"/>
      <c r="AJ437" s="201">
        <f>VLOOKUP($AX437,SP_1213,'2012-13'!$AF$1,FALSE)</f>
        <v>9.6396664179390008</v>
      </c>
      <c r="AK437" s="201">
        <f>VLOOKUP($AX437,SP_1213,'2012-13'!$R$1,FALSE)</f>
        <v>9.8403352370460002</v>
      </c>
      <c r="AL437" s="202">
        <f t="shared" si="541"/>
        <v>-2.0392477926111652E-2</v>
      </c>
      <c r="AM437" s="203"/>
      <c r="AN437" s="201">
        <f>VLOOKUP($AX437,SP_1112,'2011-12'!$AT$1,FALSE)</f>
        <v>10.297214261413</v>
      </c>
      <c r="AO437" s="201">
        <f>VLOOKUP($AX437,SP_1112,'2011-12'!$AD$1,FALSE)</f>
        <v>11.042270162037997</v>
      </c>
      <c r="AP437" s="202">
        <f t="shared" si="542"/>
        <v>-6.7473072990589467E-2</v>
      </c>
      <c r="AQ437" s="188"/>
      <c r="AR437" s="201"/>
      <c r="AS437" s="200"/>
      <c r="AX437" s="188" t="s">
        <v>54</v>
      </c>
      <c r="AY437" s="306">
        <f>VLOOKUP(A437,PopulationsOtherdata!$G$4:$M$441,6,FALSE)</f>
        <v>62500</v>
      </c>
    </row>
    <row r="438" spans="1:51" x14ac:dyDescent="0.25">
      <c r="A438" s="188" t="s">
        <v>60</v>
      </c>
      <c r="B438" s="217"/>
      <c r="C438" s="188">
        <v>1</v>
      </c>
      <c r="D438" s="188" t="s">
        <v>61</v>
      </c>
      <c r="E438" s="534">
        <f t="shared" si="550"/>
        <v>-3.3117758122981193</v>
      </c>
      <c r="F438" s="504">
        <f t="shared" si="551"/>
        <v>-0.1630946156353052</v>
      </c>
      <c r="G438" s="217"/>
      <c r="H438" s="201">
        <f>VLOOKUP($A438,SP_1920,'2019_20'!$K$3,FALSE)</f>
        <v>16.919907329062159</v>
      </c>
      <c r="I438" s="201">
        <f>VLOOKUP($A438,SP_1920,'2019_20'!$C$3,FALSE)</f>
        <v>17.059598165028433</v>
      </c>
      <c r="J438" s="481">
        <f t="shared" si="552"/>
        <v>-8.1884013102158093E-3</v>
      </c>
      <c r="K438" s="415"/>
      <c r="L438" s="201">
        <f>VLOOKUP($A438,SP_201819,'2018_19'!$K$3,FALSE)</f>
        <v>17.059598165028433</v>
      </c>
      <c r="M438" s="201">
        <f>VLOOKUP($A438,SP_201819,'2018_19'!$C$3,FALSE)</f>
        <v>18.003475297560755</v>
      </c>
      <c r="N438" s="481">
        <f t="shared" si="553"/>
        <v>-5.2427496187927969E-2</v>
      </c>
      <c r="O438" s="211"/>
      <c r="P438" s="201">
        <f>VLOOKUP($A438,SP_1718,'2017_18'!$M$2,FALSE)</f>
        <v>18.003475297560755</v>
      </c>
      <c r="Q438" s="201">
        <f>VLOOKUP($A438,SP_1718,'2017_18'!$C$2,FALSE)</f>
        <v>18.740735061501191</v>
      </c>
      <c r="R438" s="481">
        <f t="shared" si="554"/>
        <v>-3.9339959799921442E-2</v>
      </c>
      <c r="S438" s="211"/>
      <c r="T438" s="201">
        <f>VLOOKUP($D438,SP_1617,'2016_17'!$P$2,FALSE)</f>
        <v>18.740735061501191</v>
      </c>
      <c r="U438" s="201">
        <f>VLOOKUP($D438,SP_1617,'2016_17'!$G$2,FALSE)</f>
        <v>18.408151728286288</v>
      </c>
      <c r="V438" s="202">
        <f t="shared" si="537"/>
        <v>1.8067176874897672E-2</v>
      </c>
      <c r="W438" s="211"/>
      <c r="X438" s="201">
        <f>VLOOKUP($AX438,SP_1516,'2015_16'!$AW$1,FALSE)</f>
        <v>18.810561632258569</v>
      </c>
      <c r="Y438" s="201">
        <f>VLOOKUP($AX438,SP_1516,'2015_16'!$Z$1,FALSE)</f>
        <v>19.34200597433987</v>
      </c>
      <c r="Z438" s="202">
        <f t="shared" si="538"/>
        <v>-2.7476175055800467E-2</v>
      </c>
      <c r="AA438" s="201"/>
      <c r="AB438" s="201">
        <f>VLOOKUP($AX438,SP_1415,'2014_15'!$BG$1,FALSE)</f>
        <v>19.316297649026229</v>
      </c>
      <c r="AC438" s="201">
        <f>VLOOKUP($AX438,SP_1415,'2014_15'!$AC$1,FALSE)</f>
        <v>19.818344507593686</v>
      </c>
      <c r="AD438" s="202">
        <f t="shared" si="539"/>
        <v>-2.5332431696052593E-2</v>
      </c>
      <c r="AE438" s="201"/>
      <c r="AF438" s="201">
        <f>VLOOKUP($AX438,SP_1314,'2013-14'!$AU$1,FALSE)</f>
        <v>18.520591816668766</v>
      </c>
      <c r="AG438" s="201">
        <f>VLOOKUP($AX438,SP_1314,'2013-14'!$W$1,FALSE)</f>
        <v>18.268012003165776</v>
      </c>
      <c r="AH438" s="202">
        <f t="shared" si="540"/>
        <v>1.382634374551639E-2</v>
      </c>
      <c r="AI438" s="201"/>
      <c r="AJ438" s="201">
        <f>VLOOKUP($AX438,SP_1213,'2012-13'!$AF$1,FALSE)</f>
        <v>17.93661200317478</v>
      </c>
      <c r="AK438" s="201">
        <f>VLOOKUP($AX438,SP_1213,'2012-13'!$R$1,FALSE)</f>
        <v>18.226078073645002</v>
      </c>
      <c r="AL438" s="202">
        <f t="shared" si="541"/>
        <v>-1.5881972484732887E-2</v>
      </c>
      <c r="AM438" s="203"/>
      <c r="AN438" s="201">
        <f>VLOOKUP($AX438,SP_1112,'2011-12'!$AT$1,FALSE)</f>
        <v>19.474791652646001</v>
      </c>
      <c r="AO438" s="201">
        <f>VLOOKUP($AX438,SP_1112,'2011-12'!$AD$1,FALSE)</f>
        <v>20.227945608104001</v>
      </c>
      <c r="AP438" s="202">
        <f t="shared" si="542"/>
        <v>-3.7233338968256868E-2</v>
      </c>
      <c r="AQ438" s="188"/>
      <c r="AR438" s="201"/>
      <c r="AS438" s="200"/>
      <c r="AX438" s="188" t="s">
        <v>60</v>
      </c>
      <c r="AY438" s="306">
        <f>VLOOKUP(A438,PopulationsOtherdata!$G$4:$M$441,6,FALSE)</f>
        <v>153341</v>
      </c>
    </row>
    <row r="439" spans="1:51" x14ac:dyDescent="0.25">
      <c r="A439" s="188" t="s">
        <v>182</v>
      </c>
      <c r="B439" s="217"/>
      <c r="C439" s="188">
        <v>1</v>
      </c>
      <c r="D439" s="188" t="s">
        <v>183</v>
      </c>
      <c r="E439" s="534">
        <f t="shared" si="550"/>
        <v>-1.1752543847565846</v>
      </c>
      <c r="F439" s="504">
        <f t="shared" si="551"/>
        <v>-8.5813958155316783E-2</v>
      </c>
      <c r="G439" s="217"/>
      <c r="H439" s="201">
        <f>VLOOKUP($A439,SP_1920,'2019_20'!$K$3,FALSE)</f>
        <v>12.611241388383206</v>
      </c>
      <c r="I439" s="201">
        <f>VLOOKUP($A439,SP_1920,'2019_20'!$C$3,FALSE)</f>
        <v>12.838457570696605</v>
      </c>
      <c r="J439" s="481">
        <f t="shared" si="552"/>
        <v>-1.7698090371230601E-2</v>
      </c>
      <c r="K439" s="415"/>
      <c r="L439" s="201">
        <f>VLOOKUP($A439,SP_201819,'2018_19'!$K$3,FALSE)</f>
        <v>12.838457570696605</v>
      </c>
      <c r="M439" s="201">
        <f>VLOOKUP($A439,SP_201819,'2018_19'!$C$3,FALSE)</f>
        <v>13.448601642253365</v>
      </c>
      <c r="N439" s="481">
        <f t="shared" si="553"/>
        <v>-4.536858833261781E-2</v>
      </c>
      <c r="O439" s="211"/>
      <c r="P439" s="201">
        <f>VLOOKUP($A439,SP_1718,'2017_18'!$M$2,FALSE)</f>
        <v>13.448601642253365</v>
      </c>
      <c r="Q439" s="201">
        <f>VLOOKUP($A439,SP_1718,'2017_18'!$C$2,FALSE)</f>
        <v>14.312801445841226</v>
      </c>
      <c r="R439" s="481">
        <f t="shared" si="554"/>
        <v>-6.0379500607057213E-2</v>
      </c>
      <c r="S439" s="211"/>
      <c r="T439" s="201">
        <f>VLOOKUP($D439,SP_1617,'2016_17'!$P$2,FALSE)</f>
        <v>14.312801445841226</v>
      </c>
      <c r="U439" s="201">
        <f>VLOOKUP($D439,SP_1617,'2016_17'!$G$2,FALSE)</f>
        <v>13.490382274102723</v>
      </c>
      <c r="V439" s="202">
        <f t="shared" si="537"/>
        <v>6.0963370424075292E-2</v>
      </c>
      <c r="W439" s="211"/>
      <c r="X439" s="201">
        <f>VLOOKUP($AX439,SP_1516,'2015_16'!$AW$1,FALSE)</f>
        <v>13.823302981382934</v>
      </c>
      <c r="Y439" s="201">
        <f>VLOOKUP($AX439,SP_1516,'2015_16'!$Z$1,FALSE)</f>
        <v>13.906038790303827</v>
      </c>
      <c r="Z439" s="202">
        <f t="shared" si="538"/>
        <v>-5.949631679337819E-3</v>
      </c>
      <c r="AA439" s="201"/>
      <c r="AB439" s="201">
        <f>VLOOKUP($AX439,SP_1415,'2014_15'!$BG$1,FALSE)</f>
        <v>13.832921219694889</v>
      </c>
      <c r="AC439" s="201">
        <f>VLOOKUP($AX439,SP_1415,'2014_15'!$AC$1,FALSE)</f>
        <v>13.662462296544483</v>
      </c>
      <c r="AD439" s="202">
        <f t="shared" si="539"/>
        <v>1.247644234623202E-2</v>
      </c>
      <c r="AE439" s="201"/>
      <c r="AF439" s="201">
        <f>VLOOKUP($AX439,SP_1314,'2013-14'!$AU$1,FALSE)</f>
        <v>12.711338643543417</v>
      </c>
      <c r="AG439" s="201">
        <f>VLOOKUP($AX439,SP_1314,'2013-14'!$W$1,FALSE)</f>
        <v>12.691654261807333</v>
      </c>
      <c r="AH439" s="202">
        <f t="shared" si="540"/>
        <v>1.5509705299268095E-3</v>
      </c>
      <c r="AI439" s="201"/>
      <c r="AJ439" s="201">
        <f>VLOOKUP($AX439,SP_1213,'2012-13'!$AF$1,FALSE)</f>
        <v>12.424963261824333</v>
      </c>
      <c r="AK439" s="201">
        <f>VLOOKUP($AX439,SP_1213,'2012-13'!$R$1,FALSE)</f>
        <v>12.467548937183</v>
      </c>
      <c r="AL439" s="202">
        <f t="shared" si="541"/>
        <v>-3.4157215322140333E-3</v>
      </c>
      <c r="AM439" s="203"/>
      <c r="AN439" s="201">
        <f>VLOOKUP($AX439,SP_1112,'2011-12'!$AT$1,FALSE)</f>
        <v>13.241595364932001</v>
      </c>
      <c r="AO439" s="201">
        <f>VLOOKUP($AX439,SP_1112,'2011-12'!$AD$1,FALSE)</f>
        <v>13.602530684575999</v>
      </c>
      <c r="AP439" s="202">
        <f t="shared" si="542"/>
        <v>-2.6534424219550878E-2</v>
      </c>
      <c r="AQ439" s="188"/>
      <c r="AR439" s="201"/>
      <c r="AS439" s="200"/>
      <c r="AX439" s="188" t="s">
        <v>182</v>
      </c>
      <c r="AY439" s="306">
        <f>VLOOKUP(A439,PopulationsOtherdata!$G$4:$M$441,6,FALSE)</f>
        <v>116135</v>
      </c>
    </row>
    <row r="440" spans="1:51" x14ac:dyDescent="0.25">
      <c r="A440" s="188" t="s">
        <v>208</v>
      </c>
      <c r="B440" s="217"/>
      <c r="C440" s="188">
        <v>1</v>
      </c>
      <c r="D440" s="188" t="s">
        <v>209</v>
      </c>
      <c r="E440" s="534">
        <f t="shared" si="550"/>
        <v>-4.7108378985745851</v>
      </c>
      <c r="F440" s="504">
        <f t="shared" si="551"/>
        <v>-0.27909550541421352</v>
      </c>
      <c r="G440" s="217"/>
      <c r="H440" s="201">
        <f>VLOOKUP($A440,SP_1920,'2019_20'!$K$3,FALSE)</f>
        <v>11.892655102745485</v>
      </c>
      <c r="I440" s="201">
        <f>VLOOKUP($A440,SP_1920,'2019_20'!$C$3,FALSE)</f>
        <v>12.040452694595817</v>
      </c>
      <c r="J440" s="481">
        <f t="shared" si="552"/>
        <v>-1.2275085962230481E-2</v>
      </c>
      <c r="K440" s="415"/>
      <c r="L440" s="201">
        <f>VLOOKUP($A440,SP_201819,'2018_19'!$K$3,FALSE)</f>
        <v>12.040452694595817</v>
      </c>
      <c r="M440" s="201">
        <f>VLOOKUP($A440,SP_201819,'2018_19'!$C$3,FALSE)</f>
        <v>12.45599536571171</v>
      </c>
      <c r="N440" s="481">
        <f t="shared" si="553"/>
        <v>-3.3360856271653638E-2</v>
      </c>
      <c r="O440" s="211"/>
      <c r="P440" s="201">
        <f>VLOOKUP($A440,SP_1718,'2017_18'!$M$2,FALSE)</f>
        <v>12.45599536571171</v>
      </c>
      <c r="Q440" s="201">
        <f>VLOOKUP($A440,SP_1718,'2017_18'!$C$2,FALSE)</f>
        <v>13.313556144917756</v>
      </c>
      <c r="R440" s="481">
        <f t="shared" si="554"/>
        <v>-6.4412600951354926E-2</v>
      </c>
      <c r="S440" s="211"/>
      <c r="T440" s="201">
        <f>VLOOKUP($D440,SP_1617,'2016_17'!$P$2,FALSE)</f>
        <v>13.313556144917756</v>
      </c>
      <c r="U440" s="201">
        <f>VLOOKUP($D440,SP_1617,'2016_17'!$G$2,FALSE)</f>
        <v>13.723802814009089</v>
      </c>
      <c r="V440" s="202">
        <f t="shared" si="537"/>
        <v>-2.989307516664097E-2</v>
      </c>
      <c r="W440" s="211"/>
      <c r="X440" s="201">
        <f>VLOOKUP($AX440,SP_1516,'2015_16'!$AW$1,FALSE)</f>
        <v>14.501896993725852</v>
      </c>
      <c r="Y440" s="201">
        <f>VLOOKUP($AX440,SP_1516,'2015_16'!$Z$1,FALSE)</f>
        <v>15.393126160113132</v>
      </c>
      <c r="Z440" s="202">
        <f t="shared" si="538"/>
        <v>-5.7897866691734468E-2</v>
      </c>
      <c r="AA440" s="201"/>
      <c r="AB440" s="201">
        <f>VLOOKUP($AX440,SP_1415,'2014_15'!$BG$1,FALSE)</f>
        <v>15.383092465256379</v>
      </c>
      <c r="AC440" s="201">
        <f>VLOOKUP($AX440,SP_1415,'2014_15'!$AC$1,FALSE)</f>
        <v>16.194070943182048</v>
      </c>
      <c r="AD440" s="202">
        <f t="shared" si="539"/>
        <v>-5.007872824387638E-2</v>
      </c>
      <c r="AE440" s="201"/>
      <c r="AF440" s="201">
        <f>VLOOKUP($AX440,SP_1314,'2013-14'!$AU$1,FALSE)</f>
        <v>15.102326441419969</v>
      </c>
      <c r="AG440" s="201">
        <f>VLOOKUP($AX440,SP_1314,'2013-14'!$W$1,FALSE)</f>
        <v>15.286343668530668</v>
      </c>
      <c r="AH440" s="202">
        <f t="shared" si="540"/>
        <v>-1.2038014524658802E-2</v>
      </c>
      <c r="AI440" s="201"/>
      <c r="AJ440" s="201">
        <f>VLOOKUP($AX440,SP_1213,'2012-13'!$AF$1,FALSE)</f>
        <v>14.999454668526667</v>
      </c>
      <c r="AK440" s="201">
        <f>VLOOKUP($AX440,SP_1213,'2012-13'!$R$1,FALSE)</f>
        <v>15.155050508019</v>
      </c>
      <c r="AL440" s="202">
        <f t="shared" si="541"/>
        <v>-1.0266929787532075E-2</v>
      </c>
      <c r="AM440" s="203"/>
      <c r="AN440" s="201">
        <f>VLOOKUP($AX440,SP_1112,'2011-12'!$AT$1,FALSE)</f>
        <v>16.146872476285999</v>
      </c>
      <c r="AO440" s="201">
        <f>VLOOKUP($AX440,SP_1112,'2011-12'!$AD$1,FALSE)</f>
        <v>16.984741952680999</v>
      </c>
      <c r="AP440" s="202">
        <f t="shared" si="542"/>
        <v>-4.9330715693490013E-2</v>
      </c>
      <c r="AQ440" s="188"/>
      <c r="AR440" s="201"/>
      <c r="AS440" s="200"/>
      <c r="AX440" s="188" t="s">
        <v>208</v>
      </c>
      <c r="AY440" s="306">
        <f>VLOOKUP(A440,PopulationsOtherdata!$G$4:$M$441,6,FALSE)</f>
        <v>110274</v>
      </c>
    </row>
    <row r="441" spans="1:51" x14ac:dyDescent="0.25">
      <c r="A441" s="188" t="s">
        <v>370</v>
      </c>
      <c r="B441" s="217"/>
      <c r="C441" s="188">
        <v>1</v>
      </c>
      <c r="D441" s="188" t="s">
        <v>371</v>
      </c>
      <c r="E441" s="534">
        <f t="shared" si="550"/>
        <v>0.23760409855197651</v>
      </c>
      <c r="F441" s="504">
        <f t="shared" si="551"/>
        <v>1.431463942371252E-2</v>
      </c>
      <c r="G441" s="217"/>
      <c r="H441" s="201">
        <f>VLOOKUP($A441,SP_1920,'2019_20'!$K$3,FALSE)</f>
        <v>14.701763071118098</v>
      </c>
      <c r="I441" s="201">
        <f>VLOOKUP($A441,SP_1920,'2019_20'!$C$3,FALSE)</f>
        <v>14.934455354639962</v>
      </c>
      <c r="J441" s="481">
        <f t="shared" si="552"/>
        <v>-1.5580901880668074E-2</v>
      </c>
      <c r="K441" s="415"/>
      <c r="L441" s="201">
        <f>VLOOKUP($A441,SP_201819,'2018_19'!$K$3,FALSE)</f>
        <v>14.934455354639962</v>
      </c>
      <c r="M441" s="201">
        <f>VLOOKUP($A441,SP_201819,'2018_19'!$C$3,FALSE)</f>
        <v>15.777309017094062</v>
      </c>
      <c r="N441" s="481">
        <f t="shared" si="553"/>
        <v>-5.3421889724090676E-2</v>
      </c>
      <c r="O441" s="211"/>
      <c r="P441" s="201">
        <f>VLOOKUP($A441,SP_1718,'2017_18'!$M$2,FALSE)</f>
        <v>15.777309017094062</v>
      </c>
      <c r="Q441" s="201">
        <f>VLOOKUP($A441,SP_1718,'2017_18'!$C$2,FALSE)</f>
        <v>15.499203500111145</v>
      </c>
      <c r="R441" s="481">
        <f t="shared" si="554"/>
        <v>1.7943213467771058E-2</v>
      </c>
      <c r="S441" s="211"/>
      <c r="T441" s="201">
        <f>VLOOKUP($D441,SP_1617,'2016_17'!$P$2,FALSE)</f>
        <v>15.499203500111145</v>
      </c>
      <c r="U441" s="201">
        <f>VLOOKUP($D441,SP_1617,'2016_17'!$G$2,FALSE)</f>
        <v>14.453308094484216</v>
      </c>
      <c r="V441" s="202">
        <f t="shared" si="537"/>
        <v>7.2363738376688413E-2</v>
      </c>
      <c r="W441" s="211"/>
      <c r="X441" s="201">
        <f>VLOOKUP($AX441,SP_1516,'2015_16'!$AW$1,FALSE)</f>
        <v>14.598755306738008</v>
      </c>
      <c r="Y441" s="201">
        <f>VLOOKUP($AX441,SP_1516,'2015_16'!$Z$1,FALSE)</f>
        <v>14.181065455637759</v>
      </c>
      <c r="Z441" s="202">
        <f t="shared" si="538"/>
        <v>2.9454052828886246E-2</v>
      </c>
      <c r="AA441" s="201"/>
      <c r="AB441" s="201">
        <f>VLOOKUP($AX441,SP_1415,'2014_15'!$BG$1,FALSE)</f>
        <v>14.052577931092177</v>
      </c>
      <c r="AC441" s="201">
        <f>VLOOKUP($AX441,SP_1415,'2014_15'!$AC$1,FALSE)</f>
        <v>13.770727956222167</v>
      </c>
      <c r="AD441" s="202">
        <f t="shared" si="539"/>
        <v>2.0467325748211973E-2</v>
      </c>
      <c r="AE441" s="201"/>
      <c r="AF441" s="201">
        <f>VLOOKUP($AX441,SP_1314,'2013-14'!$AU$1,FALSE)</f>
        <v>13.217636922309838</v>
      </c>
      <c r="AG441" s="201">
        <f>VLOOKUP($AX441,SP_1314,'2013-14'!$W$1,FALSE)</f>
        <v>13.373030545105665</v>
      </c>
      <c r="AH441" s="202">
        <f t="shared" si="540"/>
        <v>-1.1619925810511189E-2</v>
      </c>
      <c r="AI441" s="201"/>
      <c r="AJ441" s="201">
        <f>VLOOKUP($AX441,SP_1213,'2012-13'!$AF$1,FALSE)</f>
        <v>13.107662545077666</v>
      </c>
      <c r="AK441" s="201">
        <f>VLOOKUP($AX441,SP_1213,'2012-13'!$R$1,FALSE)</f>
        <v>13.353182752365999</v>
      </c>
      <c r="AL441" s="202">
        <f t="shared" si="541"/>
        <v>-1.8386643232665256E-2</v>
      </c>
      <c r="AM441" s="203"/>
      <c r="AN441" s="201">
        <f>VLOOKUP($AX441,SP_1112,'2011-12'!$AT$1,FALSE)</f>
        <v>13.993659198735999</v>
      </c>
      <c r="AO441" s="201">
        <f>VLOOKUP($AX441,SP_1112,'2011-12'!$AD$1,FALSE)</f>
        <v>14.303136072704001</v>
      </c>
      <c r="AP441" s="202">
        <f t="shared" si="542"/>
        <v>-2.1636994320329839E-2</v>
      </c>
      <c r="AQ441" s="188"/>
      <c r="AR441" s="201"/>
      <c r="AS441" s="200"/>
      <c r="AX441" s="188" t="s">
        <v>370</v>
      </c>
      <c r="AY441" s="306">
        <f>VLOOKUP(A441,PopulationsOtherdata!$G$4:$M$441,6,FALSE)</f>
        <v>133630</v>
      </c>
    </row>
    <row r="442" spans="1:51" x14ac:dyDescent="0.25">
      <c r="A442" s="188" t="s">
        <v>460</v>
      </c>
      <c r="B442" s="217"/>
      <c r="C442" s="188">
        <v>1</v>
      </c>
      <c r="D442" s="188" t="s">
        <v>461</v>
      </c>
      <c r="E442" s="534">
        <f t="shared" si="550"/>
        <v>-0.48001106336265309</v>
      </c>
      <c r="F442" s="504">
        <f t="shared" si="551"/>
        <v>-3.2673111827844679E-2</v>
      </c>
      <c r="G442" s="217"/>
      <c r="H442" s="201">
        <f>VLOOKUP($A442,SP_1920,'2019_20'!$K$3,FALSE)</f>
        <v>14.771193580677213</v>
      </c>
      <c r="I442" s="201">
        <f>VLOOKUP($A442,SP_1920,'2019_20'!$C$3,FALSE)</f>
        <v>15.149157336842338</v>
      </c>
      <c r="J442" s="481">
        <f t="shared" si="552"/>
        <v>-2.4949490441024569E-2</v>
      </c>
      <c r="K442" s="415"/>
      <c r="L442" s="201">
        <f>VLOOKUP($A442,SP_201819,'2018_19'!$K$3,FALSE)</f>
        <v>15.149157336842338</v>
      </c>
      <c r="M442" s="201">
        <f>VLOOKUP($A442,SP_201819,'2018_19'!$C$3,FALSE)</f>
        <v>15.960408113775308</v>
      </c>
      <c r="N442" s="481">
        <f t="shared" si="553"/>
        <v>-5.0828949432238257E-2</v>
      </c>
      <c r="O442" s="211"/>
      <c r="P442" s="201">
        <f>VLOOKUP($A442,SP_1718,'2017_18'!$M$2,FALSE)</f>
        <v>15.960408113775308</v>
      </c>
      <c r="Q442" s="201">
        <f>VLOOKUP($A442,SP_1718,'2017_18'!$C$2,FALSE)</f>
        <v>16.229055016353357</v>
      </c>
      <c r="R442" s="481">
        <f t="shared" si="554"/>
        <v>-1.6553453192890366E-2</v>
      </c>
      <c r="S442" s="211"/>
      <c r="T442" s="201">
        <f>VLOOKUP($D442,SP_1617,'2016_17'!$P$2,FALSE)</f>
        <v>16.229055016353357</v>
      </c>
      <c r="U442" s="201">
        <f>VLOOKUP($D442,SP_1617,'2016_17'!$G$2,FALSE)</f>
        <v>15.489751434482462</v>
      </c>
      <c r="V442" s="202">
        <f t="shared" si="537"/>
        <v>4.772856330186781E-2</v>
      </c>
      <c r="W442" s="211"/>
      <c r="X442" s="201">
        <f>VLOOKUP($AX442,SP_1516,'2015_16'!$AW$1,FALSE)</f>
        <v>15.735058522771709</v>
      </c>
      <c r="Y442" s="201">
        <f>VLOOKUP($AX442,SP_1516,'2015_16'!$Z$1,FALSE)</f>
        <v>15.544969555357007</v>
      </c>
      <c r="Z442" s="202">
        <f t="shared" si="538"/>
        <v>1.2228326773994658E-2</v>
      </c>
      <c r="AA442" s="201"/>
      <c r="AB442" s="201">
        <f>VLOOKUP($AX442,SP_1415,'2014_15'!$BG$1,FALSE)</f>
        <v>15.487776545857319</v>
      </c>
      <c r="AC442" s="201">
        <f>VLOOKUP($AX442,SP_1415,'2014_15'!$AC$1,FALSE)</f>
        <v>15.064278476012323</v>
      </c>
      <c r="AD442" s="202">
        <f t="shared" si="539"/>
        <v>2.8112735071869288E-2</v>
      </c>
      <c r="AE442" s="201"/>
      <c r="AF442" s="201">
        <f>VLOOKUP($AX442,SP_1314,'2013-14'!$AU$1,FALSE)</f>
        <v>14.271296437100901</v>
      </c>
      <c r="AG442" s="201">
        <f>VLOOKUP($AX442,SP_1314,'2013-14'!$W$1,FALSE)</f>
        <v>14.111861716602665</v>
      </c>
      <c r="AH442" s="202">
        <f t="shared" si="540"/>
        <v>1.1297922534959426E-2</v>
      </c>
      <c r="AI442" s="201"/>
      <c r="AJ442" s="201">
        <f>VLOOKUP($AX442,SP_1213,'2012-13'!$AF$1,FALSE)</f>
        <v>13.802569716622667</v>
      </c>
      <c r="AK442" s="201">
        <f>VLOOKUP($AX442,SP_1213,'2012-13'!$R$1,FALSE)</f>
        <v>13.972253193422002</v>
      </c>
      <c r="AL442" s="202">
        <f t="shared" si="541"/>
        <v>-1.2144317344551125E-2</v>
      </c>
      <c r="AM442" s="203"/>
      <c r="AN442" s="201">
        <f>VLOOKUP($AX442,SP_1112,'2011-12'!$AT$1,FALSE)</f>
        <v>14.638840549705</v>
      </c>
      <c r="AO442" s="201">
        <f>VLOOKUP($AX442,SP_1112,'2011-12'!$AD$1,FALSE)</f>
        <v>15.003632040221001</v>
      </c>
      <c r="AP442" s="202">
        <f t="shared" si="542"/>
        <v>-2.4313545516051471E-2</v>
      </c>
      <c r="AQ442" s="188"/>
      <c r="AR442" s="201"/>
      <c r="AS442" s="200"/>
      <c r="AX442" s="188" t="s">
        <v>460</v>
      </c>
      <c r="AY442" s="306">
        <f>VLOOKUP(A442,PopulationsOtherdata!$G$4:$M$441,6,FALSE)</f>
        <v>141971</v>
      </c>
    </row>
    <row r="443" spans="1:51" x14ac:dyDescent="0.25">
      <c r="A443" s="188" t="s">
        <v>808</v>
      </c>
      <c r="B443" s="217"/>
      <c r="C443" s="188">
        <v>1</v>
      </c>
      <c r="D443" s="188" t="s">
        <v>809</v>
      </c>
      <c r="E443" s="534">
        <f t="shared" si="550"/>
        <v>-3.6008022331439076</v>
      </c>
      <c r="F443" s="504">
        <f t="shared" si="551"/>
        <v>-0.22301912938904295</v>
      </c>
      <c r="G443" s="217"/>
      <c r="H443" s="201">
        <f>VLOOKUP($A443,SP_1920,'2019_20'!$K$3,FALSE)</f>
        <v>12.521895247815147</v>
      </c>
      <c r="I443" s="201">
        <f>VLOOKUP($A443,SP_1920,'2019_20'!$C$3,FALSE)</f>
        <v>12.600160101149037</v>
      </c>
      <c r="J443" s="481">
        <f t="shared" si="552"/>
        <v>-6.2114173713357923E-3</v>
      </c>
      <c r="K443" s="415"/>
      <c r="L443" s="201">
        <f>VLOOKUP($A443,SP_201819,'2018_19'!$K$3,FALSE)</f>
        <v>12.600160101149037</v>
      </c>
      <c r="M443" s="201">
        <f>VLOOKUP($A443,SP_201819,'2018_19'!$C$3,FALSE)</f>
        <v>13.037927165644954</v>
      </c>
      <c r="N443" s="481">
        <f t="shared" si="553"/>
        <v>-3.3576431202149704E-2</v>
      </c>
      <c r="O443" s="211"/>
      <c r="P443" s="201">
        <f>VLOOKUP($A443,SP_1718,'2017_18'!$M$2,FALSE)</f>
        <v>13.037927165644954</v>
      </c>
      <c r="Q443" s="201">
        <f>VLOOKUP($A443,SP_1718,'2017_18'!$C$2,FALSE)</f>
        <v>13.590411455523849</v>
      </c>
      <c r="R443" s="481">
        <f t="shared" si="554"/>
        <v>-4.0652506488634499E-2</v>
      </c>
      <c r="S443" s="211"/>
      <c r="T443" s="201">
        <f>VLOOKUP($D443,SP_1617,'2016_17'!$P$2,FALSE)</f>
        <v>13.590411455523849</v>
      </c>
      <c r="U443" s="201">
        <f>VLOOKUP($D443,SP_1617,'2016_17'!$G$2,FALSE)</f>
        <v>13.562065967716888</v>
      </c>
      <c r="V443" s="202">
        <f t="shared" si="537"/>
        <v>2.0900567711759077E-3</v>
      </c>
      <c r="W443" s="211"/>
      <c r="X443" s="201">
        <f>VLOOKUP($AX443,SP_1516,'2015_16'!$AW$1,FALSE)</f>
        <v>13.90563104050673</v>
      </c>
      <c r="Y443" s="201">
        <f>VLOOKUP($AX443,SP_1516,'2015_16'!$Z$1,FALSE)</f>
        <v>14.459492480723355</v>
      </c>
      <c r="Z443" s="202">
        <f t="shared" si="538"/>
        <v>-3.8304348576203795E-2</v>
      </c>
      <c r="AA443" s="201"/>
      <c r="AB443" s="201">
        <f>VLOOKUP($AX443,SP_1415,'2014_15'!$BG$1,FALSE)</f>
        <v>14.579135617451286</v>
      </c>
      <c r="AC443" s="201">
        <f>VLOOKUP($AX443,SP_1415,'2014_15'!$AC$1,FALSE)</f>
        <v>15.078052581993992</v>
      </c>
      <c r="AD443" s="202">
        <f t="shared" si="539"/>
        <v>-3.3088952424698781E-2</v>
      </c>
      <c r="AE443" s="201"/>
      <c r="AF443" s="201">
        <f>VLOOKUP($AX443,SP_1314,'2013-14'!$AU$1,FALSE)</f>
        <v>14.278000874554168</v>
      </c>
      <c r="AG443" s="201">
        <f>VLOOKUP($AX443,SP_1314,'2013-14'!$W$1,FALSE)</f>
        <v>14.616556338926443</v>
      </c>
      <c r="AH443" s="202">
        <f t="shared" si="540"/>
        <v>-2.3162464298833729E-2</v>
      </c>
      <c r="AI443" s="201"/>
      <c r="AJ443" s="201">
        <f>VLOOKUP($AX443,SP_1213,'2012-13'!$AF$1,FALSE)</f>
        <v>14.233133338941444</v>
      </c>
      <c r="AK443" s="201">
        <f>VLOOKUP($AX443,SP_1213,'2012-13'!$R$1,FALSE)</f>
        <v>14.702511744126999</v>
      </c>
      <c r="AL443" s="202">
        <f t="shared" si="541"/>
        <v>-3.1925048818481683E-2</v>
      </c>
      <c r="AM443" s="203"/>
      <c r="AN443" s="201">
        <f>VLOOKUP($AX443,SP_1112,'2011-12'!$AT$1,FALSE)</f>
        <v>15.576169702136999</v>
      </c>
      <c r="AO443" s="201">
        <f>VLOOKUP($AX443,SP_1112,'2011-12'!$AD$1,FALSE)</f>
        <v>16.276088941062003</v>
      </c>
      <c r="AP443" s="202">
        <f t="shared" si="542"/>
        <v>-4.3002913135920418E-2</v>
      </c>
      <c r="AQ443" s="188"/>
      <c r="AR443" s="201"/>
      <c r="AS443" s="200"/>
      <c r="AX443" s="188" t="s">
        <v>808</v>
      </c>
      <c r="AY443" s="306">
        <f>VLOOKUP(A443,PopulationsOtherdata!$G$4:$M$441,6,FALSE)</f>
        <v>106868</v>
      </c>
    </row>
    <row r="444" spans="1:51" x14ac:dyDescent="0.25">
      <c r="A444" s="188"/>
      <c r="B444" s="217"/>
      <c r="C444" s="188"/>
      <c r="D444" s="188"/>
      <c r="E444" s="315"/>
      <c r="F444" s="214"/>
      <c r="G444" s="217"/>
      <c r="H444" s="201"/>
      <c r="I444" s="201"/>
      <c r="J444" s="481"/>
      <c r="K444" s="214"/>
      <c r="L444" s="201"/>
      <c r="M444" s="201"/>
      <c r="N444" s="481"/>
      <c r="O444" s="211"/>
      <c r="P444" s="201"/>
      <c r="Q444" s="201"/>
      <c r="R444" s="481"/>
      <c r="S444" s="211"/>
      <c r="T444" s="201"/>
      <c r="U444" s="201"/>
      <c r="V444" s="202"/>
      <c r="W444" s="211"/>
      <c r="X444" s="201"/>
      <c r="Y444" s="201"/>
      <c r="Z444" s="202"/>
      <c r="AA444" s="201"/>
      <c r="AB444" s="201"/>
      <c r="AC444" s="201"/>
      <c r="AD444" s="202"/>
      <c r="AE444" s="201"/>
      <c r="AF444" s="201"/>
      <c r="AG444" s="201"/>
      <c r="AH444" s="202"/>
      <c r="AI444" s="201"/>
      <c r="AJ444" s="201"/>
      <c r="AK444" s="201"/>
      <c r="AL444" s="202"/>
      <c r="AM444" s="203"/>
      <c r="AN444" s="201"/>
      <c r="AO444" s="201"/>
      <c r="AP444" s="202"/>
      <c r="AQ444" s="188"/>
      <c r="AR444" s="201"/>
      <c r="AS444" s="200"/>
      <c r="AX444" s="188"/>
      <c r="AY444" s="188"/>
    </row>
    <row r="445" spans="1:51" x14ac:dyDescent="0.25">
      <c r="A445" s="188"/>
      <c r="B445" s="217">
        <v>1</v>
      </c>
      <c r="C445" s="188"/>
      <c r="D445" s="188" t="s">
        <v>982</v>
      </c>
      <c r="E445" s="315"/>
      <c r="F445" s="214"/>
      <c r="G445" s="217"/>
      <c r="H445" s="201"/>
      <c r="I445" s="201"/>
      <c r="J445" s="481"/>
      <c r="K445" s="214"/>
      <c r="L445" s="201"/>
      <c r="M445" s="201"/>
      <c r="N445" s="481"/>
      <c r="O445" s="211"/>
      <c r="P445" s="201"/>
      <c r="Q445" s="201"/>
      <c r="R445" s="481"/>
      <c r="S445" s="211"/>
      <c r="T445" s="201"/>
      <c r="U445" s="201"/>
      <c r="V445" s="202"/>
      <c r="W445" s="211"/>
      <c r="X445" s="201"/>
      <c r="Y445" s="201"/>
      <c r="Z445" s="202"/>
      <c r="AA445" s="201"/>
      <c r="AB445" s="201"/>
      <c r="AC445" s="201"/>
      <c r="AD445" s="202"/>
      <c r="AE445" s="201"/>
      <c r="AF445" s="201"/>
      <c r="AG445" s="201"/>
      <c r="AH445" s="202"/>
      <c r="AI445" s="201"/>
      <c r="AJ445" s="201"/>
      <c r="AK445" s="201"/>
      <c r="AL445" s="202"/>
      <c r="AM445" s="203"/>
      <c r="AN445" s="201"/>
      <c r="AO445" s="201"/>
      <c r="AP445" s="202"/>
      <c r="AQ445" s="188"/>
      <c r="AR445" s="201"/>
      <c r="AS445" s="200"/>
      <c r="AX445" s="188"/>
      <c r="AY445" s="306">
        <f t="shared" ref="AY445" si="555">+AY196</f>
        <v>571599</v>
      </c>
    </row>
    <row r="446" spans="1:51" x14ac:dyDescent="0.25">
      <c r="A446" s="188" t="s">
        <v>132</v>
      </c>
      <c r="B446" s="217"/>
      <c r="C446" s="188">
        <v>1</v>
      </c>
      <c r="D446" s="188" t="s">
        <v>133</v>
      </c>
      <c r="E446" s="534">
        <f t="shared" ref="E446:E451" si="556">+AN446-AO446+AJ446-AK446+AF446-AG446+AB446-AC446+X446-Y446+T446-U446+P446-Q446+L446-M446+H446-I446</f>
        <v>-1.7373906256426235</v>
      </c>
      <c r="F446" s="504">
        <f t="shared" ref="F446:F451" si="557">((100*(1+AP446)*(1+AL446)*(1+AH446)*(1+AD446)*(1+Z446)*(1+V446)*(1+R446)*(1+N446)*(1+J446)-100)/100)</f>
        <v>-0.14278373635778849</v>
      </c>
      <c r="G446" s="217"/>
      <c r="H446" s="201">
        <f>VLOOKUP($A446,SP_1920,'2019_20'!$K$3,FALSE)</f>
        <v>10.578094574140332</v>
      </c>
      <c r="I446" s="201">
        <f>VLOOKUP($A446,SP_1920,'2019_20'!$C$3,FALSE)</f>
        <v>11.007921201188244</v>
      </c>
      <c r="J446" s="481">
        <f t="shared" ref="J446:J451" si="558">+H446/I446-1</f>
        <v>-3.9047029788105259E-2</v>
      </c>
      <c r="K446" s="415"/>
      <c r="L446" s="201">
        <f>VLOOKUP($A446,SP_201819,'2018_19'!$K$3,FALSE)</f>
        <v>11.007921201188244</v>
      </c>
      <c r="M446" s="201">
        <f>VLOOKUP($A446,SP_201819,'2018_19'!$C$3,FALSE)</f>
        <v>11.222452649832977</v>
      </c>
      <c r="N446" s="481">
        <f t="shared" ref="N446:N451" si="559">+L446/M446-1</f>
        <v>-1.9116271223289627E-2</v>
      </c>
      <c r="O446" s="211"/>
      <c r="P446" s="201">
        <f>VLOOKUP($A446,SP_1718,'2017_18'!$M$2,FALSE)</f>
        <v>11.222452649832977</v>
      </c>
      <c r="Q446" s="201">
        <f>VLOOKUP($A446,SP_1718,'2017_18'!$C$2,FALSE)</f>
        <v>11.253335897348769</v>
      </c>
      <c r="R446" s="481">
        <f t="shared" ref="R446:R451" si="560">+P446/Q446-1</f>
        <v>-2.7443637866588766E-3</v>
      </c>
      <c r="S446" s="211"/>
      <c r="T446" s="201">
        <f>VLOOKUP($D446,SP_1617,'2016_17'!$P$2,FALSE)</f>
        <v>11.253335897348769</v>
      </c>
      <c r="U446" s="201">
        <f>VLOOKUP($D446,SP_1617,'2016_17'!$G$2,FALSE)</f>
        <v>11.182165944046798</v>
      </c>
      <c r="V446" s="202">
        <f t="shared" si="537"/>
        <v>6.3645946284549559E-3</v>
      </c>
      <c r="W446" s="211"/>
      <c r="X446" s="201">
        <f>VLOOKUP($AX446,SP_1516,'2015_16'!$AW$1,FALSE)</f>
        <v>11.343553954840779</v>
      </c>
      <c r="Y446" s="201">
        <f>VLOOKUP($AX446,SP_1516,'2015_16'!$Z$1,FALSE)</f>
        <v>11.491919907214324</v>
      </c>
      <c r="Z446" s="202">
        <f t="shared" si="538"/>
        <v>-1.2910458267326175E-2</v>
      </c>
      <c r="AA446" s="201"/>
      <c r="AB446" s="201">
        <f>VLOOKUP($AX446,SP_1415,'2014_15'!$BG$1,FALSE)</f>
        <v>11.394613780573508</v>
      </c>
      <c r="AC446" s="201">
        <f>VLOOKUP($AX446,SP_1415,'2014_15'!$AC$1,FALSE)</f>
        <v>11.551992044326145</v>
      </c>
      <c r="AD446" s="202">
        <f t="shared" si="539"/>
        <v>-1.3623474042291694E-2</v>
      </c>
      <c r="AE446" s="201"/>
      <c r="AF446" s="201">
        <f>VLOOKUP($AX446,SP_1314,'2013-14'!$AU$1,FALSE)</f>
        <v>11.070875627750024</v>
      </c>
      <c r="AG446" s="201">
        <f>VLOOKUP($AX446,SP_1314,'2013-14'!$W$1,FALSE)</f>
        <v>11.215404886027667</v>
      </c>
      <c r="AH446" s="202">
        <f t="shared" si="540"/>
        <v>-1.2886673262924253E-2</v>
      </c>
      <c r="AI446" s="201"/>
      <c r="AJ446" s="201">
        <f>VLOOKUP($AX446,SP_1213,'2012-13'!$AF$1,FALSE)</f>
        <v>10.982149886022667</v>
      </c>
      <c r="AK446" s="201">
        <f>VLOOKUP($AX446,SP_1213,'2012-13'!$R$1,FALSE)</f>
        <v>11.233220332194</v>
      </c>
      <c r="AL446" s="202">
        <f t="shared" si="541"/>
        <v>-2.2350709658188972E-2</v>
      </c>
      <c r="AM446" s="203"/>
      <c r="AN446" s="201">
        <f>VLOOKUP($AX446,SP_1112,'2011-12'!$AT$1,FALSE)</f>
        <v>11.703907739616</v>
      </c>
      <c r="AO446" s="201">
        <f>VLOOKUP($AX446,SP_1112,'2011-12'!$AD$1,FALSE)</f>
        <v>12.135883074776999</v>
      </c>
      <c r="AP446" s="202">
        <f t="shared" si="542"/>
        <v>-3.559488275384004E-2</v>
      </c>
      <c r="AQ446" s="188"/>
      <c r="AR446" s="201"/>
      <c r="AS446" s="200"/>
      <c r="AX446" s="188" t="s">
        <v>132</v>
      </c>
      <c r="AY446" s="306">
        <f>VLOOKUP(A446,PopulationsOtherdata!$G$4:$M$441,6,FALSE)</f>
        <v>94680</v>
      </c>
    </row>
    <row r="447" spans="1:51" x14ac:dyDescent="0.25">
      <c r="A447" s="188" t="s">
        <v>440</v>
      </c>
      <c r="B447" s="217"/>
      <c r="C447" s="188">
        <v>1</v>
      </c>
      <c r="D447" s="188" t="s">
        <v>441</v>
      </c>
      <c r="E447" s="534">
        <f t="shared" si="556"/>
        <v>-1.7982388533814753</v>
      </c>
      <c r="F447" s="504">
        <f t="shared" si="557"/>
        <v>-0.18906290695191033</v>
      </c>
      <c r="G447" s="217"/>
      <c r="H447" s="201">
        <f>VLOOKUP($A447,SP_1920,'2019_20'!$K$3,FALSE)</f>
        <v>7.762552311467676</v>
      </c>
      <c r="I447" s="201">
        <f>VLOOKUP($A447,SP_1920,'2019_20'!$C$3,FALSE)</f>
        <v>7.7497459124218659</v>
      </c>
      <c r="J447" s="481">
        <f t="shared" si="558"/>
        <v>1.6524927643477572E-3</v>
      </c>
      <c r="K447" s="415"/>
      <c r="L447" s="201">
        <f>VLOOKUP($A447,SP_201819,'2018_19'!$K$3,FALSE)</f>
        <v>7.7497459124218659</v>
      </c>
      <c r="M447" s="201">
        <f>VLOOKUP($A447,SP_201819,'2018_19'!$C$3,FALSE)</f>
        <v>8.1260013205058268</v>
      </c>
      <c r="N447" s="481">
        <f t="shared" si="559"/>
        <v>-4.6302651604853473E-2</v>
      </c>
      <c r="O447" s="211"/>
      <c r="P447" s="201">
        <f>VLOOKUP($A447,SP_1718,'2017_18'!$M$2,FALSE)</f>
        <v>8.1260013205058268</v>
      </c>
      <c r="Q447" s="201">
        <f>VLOOKUP($A447,SP_1718,'2017_18'!$C$2,FALSE)</f>
        <v>8.8754487673209077</v>
      </c>
      <c r="R447" s="481">
        <f t="shared" si="560"/>
        <v>-8.4440512977160154E-2</v>
      </c>
      <c r="S447" s="211"/>
      <c r="T447" s="201">
        <f>VLOOKUP($D447,SP_1617,'2016_17'!$P$2,FALSE)</f>
        <v>8.8754487673209077</v>
      </c>
      <c r="U447" s="201">
        <f>VLOOKUP($D447,SP_1617,'2016_17'!$G$2,FALSE)</f>
        <v>8.7554510755115817</v>
      </c>
      <c r="V447" s="202">
        <f t="shared" si="537"/>
        <v>1.3705483678042807E-2</v>
      </c>
      <c r="W447" s="211"/>
      <c r="X447" s="201">
        <f>VLOOKUP($AX447,SP_1516,'2015_16'!$AW$1,FALSE)</f>
        <v>8.8628926405408226</v>
      </c>
      <c r="Y447" s="201">
        <f>VLOOKUP($AX447,SP_1516,'2015_16'!$Z$1,FALSE)</f>
        <v>9.0253309468569238</v>
      </c>
      <c r="Z447" s="202">
        <f t="shared" si="538"/>
        <v>-1.7998044312454886E-2</v>
      </c>
      <c r="AA447" s="201"/>
      <c r="AB447" s="201">
        <f>VLOOKUP($AX447,SP_1415,'2014_15'!$BG$1,FALSE)</f>
        <v>9.3165255820530213</v>
      </c>
      <c r="AC447" s="201">
        <f>VLOOKUP($AX447,SP_1415,'2014_15'!$AC$1,FALSE)</f>
        <v>9.4558303101582304</v>
      </c>
      <c r="AD447" s="202">
        <f t="shared" si="539"/>
        <v>-1.4732151861434839E-2</v>
      </c>
      <c r="AE447" s="201"/>
      <c r="AF447" s="201">
        <f>VLOOKUP($AX447,SP_1314,'2013-14'!$AU$1,FALSE)</f>
        <v>8.6433360579547411</v>
      </c>
      <c r="AG447" s="201">
        <f>VLOOKUP($AX447,SP_1314,'2013-14'!$W$1,FALSE)</f>
        <v>8.701666422993668</v>
      </c>
      <c r="AH447" s="202">
        <f t="shared" si="540"/>
        <v>-6.7033556796421978E-3</v>
      </c>
      <c r="AI447" s="201"/>
      <c r="AJ447" s="201">
        <f>VLOOKUP($AX447,SP_1213,'2012-13'!$AF$1,FALSE)</f>
        <v>8.5387584229606652</v>
      </c>
      <c r="AK447" s="201">
        <f>VLOOKUP($AX447,SP_1213,'2012-13'!$R$1,FALSE)</f>
        <v>8.7396750786800013</v>
      </c>
      <c r="AL447" s="202">
        <f t="shared" si="541"/>
        <v>-2.2989030359888529E-2</v>
      </c>
      <c r="AM447" s="203"/>
      <c r="AN447" s="201">
        <f>VLOOKUP($AX447,SP_1112,'2011-12'!$AT$1,FALSE)</f>
        <v>9.2002680853030014</v>
      </c>
      <c r="AO447" s="201">
        <f>VLOOKUP($AX447,SP_1112,'2011-12'!$AD$1,FALSE)</f>
        <v>9.4446181194609977</v>
      </c>
      <c r="AP447" s="202">
        <f t="shared" si="542"/>
        <v>-2.5871880796800473E-2</v>
      </c>
      <c r="AQ447" s="188"/>
      <c r="AR447" s="201"/>
      <c r="AS447" s="200"/>
      <c r="AX447" s="188" t="s">
        <v>440</v>
      </c>
      <c r="AY447" s="306">
        <f>VLOOKUP(A447,PopulationsOtherdata!$G$4:$M$441,6,FALSE)</f>
        <v>75509</v>
      </c>
    </row>
    <row r="448" spans="1:51" x14ac:dyDescent="0.25">
      <c r="A448" s="188" t="s">
        <v>552</v>
      </c>
      <c r="B448" s="217"/>
      <c r="C448" s="188">
        <v>1</v>
      </c>
      <c r="D448" s="188" t="s">
        <v>553</v>
      </c>
      <c r="E448" s="534">
        <f t="shared" si="556"/>
        <v>-3.181828267254744</v>
      </c>
      <c r="F448" s="504">
        <f t="shared" si="557"/>
        <v>-0.26220299874411723</v>
      </c>
      <c r="G448" s="217"/>
      <c r="H448" s="201">
        <f>VLOOKUP($A448,SP_1920,'2019_20'!$K$3,FALSE)</f>
        <v>8.9223261029216872</v>
      </c>
      <c r="I448" s="201">
        <f>VLOOKUP($A448,SP_1920,'2019_20'!$C$3,FALSE)</f>
        <v>8.9984392946578566</v>
      </c>
      <c r="J448" s="481">
        <f t="shared" si="558"/>
        <v>-8.4584881048601623E-3</v>
      </c>
      <c r="K448" s="415"/>
      <c r="L448" s="201">
        <f>VLOOKUP($A448,SP_201819,'2018_19'!$K$3,FALSE)</f>
        <v>8.9984392946578566</v>
      </c>
      <c r="M448" s="201">
        <f>VLOOKUP($A448,SP_201819,'2018_19'!$C$3,FALSE)</f>
        <v>9.3095227472175264</v>
      </c>
      <c r="N448" s="481">
        <f t="shared" si="559"/>
        <v>-3.341561764298262E-2</v>
      </c>
      <c r="O448" s="211"/>
      <c r="P448" s="201">
        <f>VLOOKUP($A448,SP_1718,'2017_18'!$M$2,FALSE)</f>
        <v>9.3095227472175264</v>
      </c>
      <c r="Q448" s="201">
        <f>VLOOKUP($A448,SP_1718,'2017_18'!$C$2,FALSE)</f>
        <v>9.6831510016850721</v>
      </c>
      <c r="R448" s="481">
        <f t="shared" si="560"/>
        <v>-3.8585399980081592E-2</v>
      </c>
      <c r="S448" s="211"/>
      <c r="T448" s="201">
        <f>VLOOKUP($D448,SP_1617,'2016_17'!$P$2,FALSE)</f>
        <v>9.6831510016850721</v>
      </c>
      <c r="U448" s="201">
        <f>VLOOKUP($D448,SP_1617,'2016_17'!$G$2,FALSE)</f>
        <v>9.7875512062778274</v>
      </c>
      <c r="V448" s="202">
        <f t="shared" si="537"/>
        <v>-1.0666631764418399E-2</v>
      </c>
      <c r="W448" s="211"/>
      <c r="X448" s="201">
        <f>VLOOKUP($AX448,SP_1516,'2015_16'!$AW$1,FALSE)</f>
        <v>10.249026143658126</v>
      </c>
      <c r="Y448" s="201">
        <f>VLOOKUP($AX448,SP_1516,'2015_16'!$Z$1,FALSE)</f>
        <v>10.789006012795388</v>
      </c>
      <c r="Z448" s="202">
        <f t="shared" si="538"/>
        <v>-5.0049084085861506E-2</v>
      </c>
      <c r="AA448" s="201"/>
      <c r="AB448" s="201">
        <f>VLOOKUP($AX448,SP_1415,'2014_15'!$BG$1,FALSE)</f>
        <v>10.592461750158517</v>
      </c>
      <c r="AC448" s="201">
        <f>VLOOKUP($AX448,SP_1415,'2014_15'!$AC$1,FALSE)</f>
        <v>10.938760090321303</v>
      </c>
      <c r="AD448" s="202">
        <f t="shared" si="539"/>
        <v>-3.1657915275899784E-2</v>
      </c>
      <c r="AE448" s="201"/>
      <c r="AF448" s="201">
        <f>VLOOKUP($AX448,SP_1314,'2013-14'!$AU$1,FALSE)</f>
        <v>10.298452183670443</v>
      </c>
      <c r="AG448" s="201">
        <f>VLOOKUP($AX448,SP_1314,'2013-14'!$W$1,FALSE)</f>
        <v>10.553176728796666</v>
      </c>
      <c r="AH448" s="202">
        <f t="shared" si="540"/>
        <v>-2.4137238641247283E-2</v>
      </c>
      <c r="AI448" s="201"/>
      <c r="AJ448" s="201">
        <f>VLOOKUP($AX448,SP_1213,'2012-13'!$AF$1,FALSE)</f>
        <v>10.366985728799667</v>
      </c>
      <c r="AK448" s="201">
        <f>VLOOKUP($AX448,SP_1213,'2012-13'!$R$1,FALSE)</f>
        <v>10.820494744515001</v>
      </c>
      <c r="AL448" s="202">
        <f t="shared" si="541"/>
        <v>-4.1912040662024364E-2</v>
      </c>
      <c r="AM448" s="203"/>
      <c r="AN448" s="201">
        <f>VLOOKUP($AX448,SP_1112,'2011-12'!$AT$1,FALSE)</f>
        <v>11.525344136135001</v>
      </c>
      <c r="AO448" s="201">
        <f>VLOOKUP($AX448,SP_1112,'2011-12'!$AD$1,FALSE)</f>
        <v>12.247435529892</v>
      </c>
      <c r="AP448" s="202">
        <f t="shared" si="542"/>
        <v>-5.8958578879195533E-2</v>
      </c>
      <c r="AQ448" s="188"/>
      <c r="AR448" s="201"/>
      <c r="AS448" s="200"/>
      <c r="AX448" s="188" t="s">
        <v>552</v>
      </c>
      <c r="AY448" s="306">
        <f>VLOOKUP(A448,PopulationsOtherdata!$G$4:$M$441,6,FALSE)</f>
        <v>85044</v>
      </c>
    </row>
    <row r="449" spans="1:51" x14ac:dyDescent="0.25">
      <c r="A449" s="188" t="s">
        <v>804</v>
      </c>
      <c r="B449" s="217"/>
      <c r="C449" s="188">
        <v>1</v>
      </c>
      <c r="D449" s="188" t="s">
        <v>805</v>
      </c>
      <c r="E449" s="534">
        <f t="shared" si="556"/>
        <v>-2.2691221127187688</v>
      </c>
      <c r="F449" s="504">
        <f t="shared" si="557"/>
        <v>-0.18051548428354294</v>
      </c>
      <c r="G449" s="217"/>
      <c r="H449" s="201">
        <f>VLOOKUP($A449,SP_1920,'2019_20'!$K$3,FALSE)</f>
        <v>10.130647903272843</v>
      </c>
      <c r="I449" s="201">
        <f>VLOOKUP($A449,SP_1920,'2019_20'!$C$3,FALSE)</f>
        <v>10.226857893858975</v>
      </c>
      <c r="J449" s="481">
        <f t="shared" si="558"/>
        <v>-9.4075806650157912E-3</v>
      </c>
      <c r="K449" s="415"/>
      <c r="L449" s="201">
        <f>VLOOKUP($A449,SP_201819,'2018_19'!$K$3,FALSE)</f>
        <v>10.226857893858975</v>
      </c>
      <c r="M449" s="201">
        <f>VLOOKUP($A449,SP_201819,'2018_19'!$C$3,FALSE)</f>
        <v>10.766847346542306</v>
      </c>
      <c r="N449" s="481">
        <f t="shared" si="559"/>
        <v>-5.0152977496866313E-2</v>
      </c>
      <c r="O449" s="211"/>
      <c r="P449" s="201">
        <f>VLOOKUP($A449,SP_1718,'2017_18'!$M$2,FALSE)</f>
        <v>10.766847346542306</v>
      </c>
      <c r="Q449" s="201">
        <f>VLOOKUP($A449,SP_1718,'2017_18'!$C$2,FALSE)</f>
        <v>11.21926698435465</v>
      </c>
      <c r="R449" s="481">
        <f t="shared" si="560"/>
        <v>-4.0325240360466252E-2</v>
      </c>
      <c r="S449" s="211"/>
      <c r="T449" s="201">
        <f>VLOOKUP($D449,SP_1617,'2016_17'!$P$2,FALSE)</f>
        <v>11.21926698435465</v>
      </c>
      <c r="U449" s="201">
        <f>VLOOKUP($D449,SP_1617,'2016_17'!$G$2,FALSE)</f>
        <v>11.022132591334936</v>
      </c>
      <c r="V449" s="202">
        <f t="shared" si="537"/>
        <v>1.7885322226543821E-2</v>
      </c>
      <c r="W449" s="211"/>
      <c r="X449" s="201">
        <f>VLOOKUP($AX449,SP_1516,'2015_16'!$AW$1,FALSE)</f>
        <v>11.560995979805323</v>
      </c>
      <c r="Y449" s="201">
        <f>VLOOKUP($AX449,SP_1516,'2015_16'!$Z$1,FALSE)</f>
        <v>12.082298545809429</v>
      </c>
      <c r="Z449" s="202">
        <f t="shared" si="538"/>
        <v>-4.3145976241823036E-2</v>
      </c>
      <c r="AA449" s="201"/>
      <c r="AB449" s="201">
        <f>VLOOKUP($AX449,SP_1415,'2014_15'!$BG$1,FALSE)</f>
        <v>12.012307590429264</v>
      </c>
      <c r="AC449" s="201">
        <f>VLOOKUP($AX449,SP_1415,'2014_15'!$AC$1,FALSE)</f>
        <v>12.289926467757329</v>
      </c>
      <c r="AD449" s="202">
        <f t="shared" si="539"/>
        <v>-2.2589140631264049E-2</v>
      </c>
      <c r="AE449" s="201"/>
      <c r="AF449" s="201">
        <f>VLOOKUP($AX449,SP_1314,'2013-14'!$AU$1,FALSE)</f>
        <v>11.533899454008491</v>
      </c>
      <c r="AG449" s="201">
        <f>VLOOKUP($AX449,SP_1314,'2013-14'!$W$1,FALSE)</f>
        <v>11.484891646528222</v>
      </c>
      <c r="AH449" s="202">
        <f t="shared" si="540"/>
        <v>4.2671545355923435E-3</v>
      </c>
      <c r="AI449" s="201"/>
      <c r="AJ449" s="201">
        <f>VLOOKUP($AX449,SP_1213,'2012-13'!$AF$1,FALSE)</f>
        <v>11.312089646529223</v>
      </c>
      <c r="AK449" s="201">
        <f>VLOOKUP($AX449,SP_1213,'2012-13'!$R$1,FALSE)</f>
        <v>11.582504488106</v>
      </c>
      <c r="AL449" s="202">
        <f t="shared" si="541"/>
        <v>-2.3346836761812928E-2</v>
      </c>
      <c r="AM449" s="203"/>
      <c r="AN449" s="201">
        <f>VLOOKUP($AX449,SP_1112,'2011-12'!$AT$1,FALSE)</f>
        <v>12.393970121500002</v>
      </c>
      <c r="AO449" s="201">
        <f>VLOOKUP($AX449,SP_1112,'2011-12'!$AD$1,FALSE)</f>
        <v>12.751279068728</v>
      </c>
      <c r="AP449" s="202">
        <f t="shared" si="542"/>
        <v>-2.8021420071048686E-2</v>
      </c>
      <c r="AQ449" s="188"/>
      <c r="AR449" s="201"/>
      <c r="AS449" s="200"/>
      <c r="AX449" s="188" t="s">
        <v>804</v>
      </c>
      <c r="AY449" s="306">
        <f>VLOOKUP(A449,PopulationsOtherdata!$G$4:$M$441,6,FALSE)</f>
        <v>99232</v>
      </c>
    </row>
    <row r="450" spans="1:51" x14ac:dyDescent="0.25">
      <c r="A450" s="188" t="s">
        <v>810</v>
      </c>
      <c r="B450" s="217"/>
      <c r="C450" s="188">
        <v>1</v>
      </c>
      <c r="D450" s="188" t="s">
        <v>811</v>
      </c>
      <c r="E450" s="534">
        <f t="shared" si="556"/>
        <v>-0.80593075956213411</v>
      </c>
      <c r="F450" s="504">
        <f t="shared" si="557"/>
        <v>-6.2184051795296111E-2</v>
      </c>
      <c r="G450" s="217"/>
      <c r="H450" s="201">
        <f>VLOOKUP($A450,SP_1920,'2019_20'!$K$3,FALSE)</f>
        <v>12.511636019184031</v>
      </c>
      <c r="I450" s="201">
        <f>VLOOKUP($A450,SP_1920,'2019_20'!$C$3,FALSE)</f>
        <v>12.513043460655128</v>
      </c>
      <c r="J450" s="481">
        <f t="shared" si="558"/>
        <v>-1.1247794955093759E-4</v>
      </c>
      <c r="K450" s="415"/>
      <c r="L450" s="201">
        <f>VLOOKUP($A450,SP_201819,'2018_19'!$K$3,FALSE)</f>
        <v>12.513043460655128</v>
      </c>
      <c r="M450" s="201">
        <f>VLOOKUP($A450,SP_201819,'2018_19'!$C$3,FALSE)</f>
        <v>13.423077032095058</v>
      </c>
      <c r="N450" s="481">
        <f t="shared" si="559"/>
        <v>-6.77961967486298E-2</v>
      </c>
      <c r="O450" s="211"/>
      <c r="P450" s="201">
        <f>VLOOKUP($A450,SP_1718,'2017_18'!$M$2,FALSE)</f>
        <v>13.423077032095058</v>
      </c>
      <c r="Q450" s="201">
        <f>VLOOKUP($A450,SP_1718,'2017_18'!$C$2,FALSE)</f>
        <v>13.329974651097299</v>
      </c>
      <c r="R450" s="481">
        <f t="shared" si="560"/>
        <v>6.9844379629104836E-3</v>
      </c>
      <c r="S450" s="211"/>
      <c r="T450" s="201">
        <f>VLOOKUP($D450,SP_1617,'2016_17'!$P$2,FALSE)</f>
        <v>13.329974651097299</v>
      </c>
      <c r="U450" s="201">
        <f>VLOOKUP($D450,SP_1617,'2016_17'!$G$2,FALSE)</f>
        <v>12.425419845858015</v>
      </c>
      <c r="V450" s="202">
        <f t="shared" si="537"/>
        <v>7.2798731669482919E-2</v>
      </c>
      <c r="W450" s="211"/>
      <c r="X450" s="201">
        <f>VLOOKUP($AX450,SP_1516,'2015_16'!$AW$1,FALSE)</f>
        <v>12.647881083274511</v>
      </c>
      <c r="Y450" s="201">
        <f>VLOOKUP($AX450,SP_1516,'2015_16'!$Z$1,FALSE)</f>
        <v>12.4768569335743</v>
      </c>
      <c r="Z450" s="202">
        <f t="shared" si="538"/>
        <v>1.3707310311461329E-2</v>
      </c>
      <c r="AA450" s="201"/>
      <c r="AB450" s="201">
        <f>VLOOKUP($AX450,SP_1415,'2014_15'!$BG$1,FALSE)</f>
        <v>12.352763540742261</v>
      </c>
      <c r="AC450" s="201">
        <f>VLOOKUP($AX450,SP_1415,'2014_15'!$AC$1,FALSE)</f>
        <v>12.408001837030724</v>
      </c>
      <c r="AD450" s="202">
        <f t="shared" si="539"/>
        <v>-4.4518285066342811E-3</v>
      </c>
      <c r="AE450" s="201"/>
      <c r="AF450" s="201">
        <f>VLOOKUP($AX450,SP_1314,'2013-14'!$AU$1,FALSE)</f>
        <v>11.753720142314101</v>
      </c>
      <c r="AG450" s="201">
        <f>VLOOKUP($AX450,SP_1314,'2013-14'!$W$1,FALSE)</f>
        <v>11.742524695417888</v>
      </c>
      <c r="AH450" s="202">
        <f t="shared" si="540"/>
        <v>9.5341054727193786E-4</v>
      </c>
      <c r="AI450" s="201"/>
      <c r="AJ450" s="201">
        <f>VLOOKUP($AX450,SP_1213,'2012-13'!$AF$1,FALSE)</f>
        <v>11.56403369543189</v>
      </c>
      <c r="AK450" s="201">
        <f>VLOOKUP($AX450,SP_1213,'2012-13'!$R$1,FALSE)</f>
        <v>11.866852925448001</v>
      </c>
      <c r="AL450" s="202">
        <f t="shared" si="541"/>
        <v>-2.5518073908772143E-2</v>
      </c>
      <c r="AM450" s="203"/>
      <c r="AN450" s="201">
        <f>VLOOKUP($AX450,SP_1112,'2011-12'!$AT$1,FALSE)</f>
        <v>12.581362131892</v>
      </c>
      <c r="AO450" s="201">
        <f>VLOOKUP($AX450,SP_1112,'2011-12'!$AD$1,FALSE)</f>
        <v>13.297671135072001</v>
      </c>
      <c r="AP450" s="202">
        <f t="shared" si="542"/>
        <v>-5.3867252085274431E-2</v>
      </c>
      <c r="AQ450" s="188"/>
      <c r="AR450" s="201"/>
      <c r="AS450" s="200"/>
      <c r="AX450" s="188" t="s">
        <v>810</v>
      </c>
      <c r="AY450" s="306">
        <f>VLOOKUP(A450,PopulationsOtherdata!$G$4:$M$441,6,FALSE)</f>
        <v>118389</v>
      </c>
    </row>
    <row r="451" spans="1:51" x14ac:dyDescent="0.25">
      <c r="A451" s="188" t="s">
        <v>816</v>
      </c>
      <c r="B451" s="217"/>
      <c r="C451" s="188">
        <v>1</v>
      </c>
      <c r="D451" s="188" t="s">
        <v>817</v>
      </c>
      <c r="E451" s="534">
        <f t="shared" si="556"/>
        <v>-3.7263858829230756</v>
      </c>
      <c r="F451" s="504">
        <f t="shared" si="557"/>
        <v>-0.24205199764629157</v>
      </c>
      <c r="G451" s="217"/>
      <c r="H451" s="201">
        <f>VLOOKUP($A451,SP_1920,'2019_20'!$K$3,FALSE)</f>
        <v>11.700812141691779</v>
      </c>
      <c r="I451" s="201">
        <f>VLOOKUP($A451,SP_1920,'2019_20'!$C$3,FALSE)</f>
        <v>11.732302447436251</v>
      </c>
      <c r="J451" s="481">
        <f t="shared" si="558"/>
        <v>-2.6840686971338901E-3</v>
      </c>
      <c r="K451" s="415"/>
      <c r="L451" s="201">
        <f>VLOOKUP($A451,SP_201819,'2018_19'!$K$3,FALSE)</f>
        <v>11.732302447436251</v>
      </c>
      <c r="M451" s="201">
        <f>VLOOKUP($A451,SP_201819,'2018_19'!$C$3,FALSE)</f>
        <v>12.178421739009694</v>
      </c>
      <c r="N451" s="481">
        <f t="shared" si="559"/>
        <v>-3.663194633377187E-2</v>
      </c>
      <c r="O451" s="211"/>
      <c r="P451" s="201">
        <f>VLOOKUP($A451,SP_1718,'2017_18'!$M$2,FALSE)</f>
        <v>12.178421739009694</v>
      </c>
      <c r="Q451" s="201">
        <f>VLOOKUP($A451,SP_1718,'2017_18'!$C$2,FALSE)</f>
        <v>12.901647876312481</v>
      </c>
      <c r="R451" s="481">
        <f t="shared" si="560"/>
        <v>-5.6056880813700971E-2</v>
      </c>
      <c r="S451" s="211"/>
      <c r="T451" s="201">
        <f>VLOOKUP($D451,SP_1617,'2016_17'!$P$2,FALSE)</f>
        <v>12.901647876312481</v>
      </c>
      <c r="U451" s="201">
        <f>VLOOKUP($D451,SP_1617,'2016_17'!$G$2,FALSE)</f>
        <v>12.748881407393613</v>
      </c>
      <c r="V451" s="202">
        <f t="shared" si="537"/>
        <v>1.1982735115119381E-2</v>
      </c>
      <c r="W451" s="211"/>
      <c r="X451" s="201">
        <f>VLOOKUP($AX451,SP_1516,'2015_16'!$AW$1,FALSE)</f>
        <v>13.182766156443419</v>
      </c>
      <c r="Y451" s="201">
        <f>VLOOKUP($AX451,SP_1516,'2015_16'!$Z$1,FALSE)</f>
        <v>13.59977584299231</v>
      </c>
      <c r="Z451" s="202">
        <f t="shared" si="538"/>
        <v>-3.0662982343474976E-2</v>
      </c>
      <c r="AA451" s="201"/>
      <c r="AB451" s="201">
        <f>VLOOKUP($AX451,SP_1415,'2014_15'!$BG$1,FALSE)</f>
        <v>13.450921801844114</v>
      </c>
      <c r="AC451" s="201">
        <f>VLOOKUP($AX451,SP_1415,'2014_15'!$AC$1,FALSE)</f>
        <v>13.754925518305971</v>
      </c>
      <c r="AD451" s="202">
        <f t="shared" si="539"/>
        <v>-2.2101444028705841E-2</v>
      </c>
      <c r="AE451" s="201"/>
      <c r="AF451" s="201">
        <f>VLOOKUP($AX451,SP_1314,'2013-14'!$AU$1,FALSE)</f>
        <v>13.035684381816507</v>
      </c>
      <c r="AG451" s="201">
        <f>VLOOKUP($AX451,SP_1314,'2013-14'!$W$1,FALSE)</f>
        <v>13.362058993189112</v>
      </c>
      <c r="AH451" s="202">
        <f t="shared" si="540"/>
        <v>-2.44254730157204E-2</v>
      </c>
      <c r="AI451" s="201"/>
      <c r="AJ451" s="201">
        <f>VLOOKUP($AX451,SP_1213,'2012-13'!$AF$1,FALSE)</f>
        <v>13.072018993200111</v>
      </c>
      <c r="AK451" s="201">
        <f>VLOOKUP($AX451,SP_1213,'2012-13'!$R$1,FALSE)</f>
        <v>13.651198422559998</v>
      </c>
      <c r="AL451" s="202">
        <f t="shared" si="541"/>
        <v>-4.2427002482268161E-2</v>
      </c>
      <c r="AM451" s="203"/>
      <c r="AN451" s="201">
        <f>VLOOKUP($AX451,SP_1112,'2011-12'!$AT$1,FALSE)</f>
        <v>14.552405494138998</v>
      </c>
      <c r="AO451" s="201">
        <f>VLOOKUP($AX451,SP_1112,'2011-12'!$AD$1,FALSE)</f>
        <v>15.604154667616999</v>
      </c>
      <c r="AP451" s="202">
        <f t="shared" si="542"/>
        <v>-6.7401868020487865E-2</v>
      </c>
      <c r="AQ451" s="188"/>
      <c r="AR451" s="201"/>
      <c r="AS451" s="200"/>
      <c r="AX451" s="188" t="s">
        <v>816</v>
      </c>
      <c r="AY451" s="306">
        <f>VLOOKUP(A451,PopulationsOtherdata!$G$4:$M$441,6,FALSE)</f>
        <v>98745</v>
      </c>
    </row>
    <row r="452" spans="1:51" x14ac:dyDescent="0.25">
      <c r="A452" s="188"/>
      <c r="B452" s="217"/>
      <c r="C452" s="188"/>
      <c r="D452" s="188"/>
      <c r="E452" s="315"/>
      <c r="F452" s="214"/>
      <c r="G452" s="217"/>
      <c r="H452" s="201"/>
      <c r="I452" s="201"/>
      <c r="J452" s="481"/>
      <c r="K452" s="214"/>
      <c r="L452" s="201"/>
      <c r="M452" s="201"/>
      <c r="N452" s="481"/>
      <c r="O452" s="211"/>
      <c r="P452" s="201"/>
      <c r="Q452" s="201"/>
      <c r="R452" s="481"/>
      <c r="S452" s="211"/>
      <c r="T452" s="201"/>
      <c r="U452" s="201"/>
      <c r="V452" s="202"/>
      <c r="W452" s="211"/>
      <c r="X452" s="201"/>
      <c r="Y452" s="201"/>
      <c r="Z452" s="202"/>
      <c r="AA452" s="201"/>
      <c r="AB452" s="201"/>
      <c r="AC452" s="201"/>
      <c r="AD452" s="202"/>
      <c r="AE452" s="201"/>
      <c r="AF452" s="201"/>
      <c r="AG452" s="201"/>
      <c r="AH452" s="202"/>
      <c r="AI452" s="201"/>
      <c r="AJ452" s="201"/>
      <c r="AK452" s="201"/>
      <c r="AL452" s="202"/>
      <c r="AM452" s="203"/>
      <c r="AN452" s="201"/>
      <c r="AO452" s="201"/>
      <c r="AP452" s="202"/>
      <c r="AQ452" s="188"/>
      <c r="AR452" s="201"/>
      <c r="AS452" s="200"/>
      <c r="AX452" s="188"/>
      <c r="AY452" s="188"/>
    </row>
    <row r="453" spans="1:51" x14ac:dyDescent="0.25">
      <c r="A453" s="188" t="s">
        <v>66</v>
      </c>
      <c r="B453" s="217"/>
      <c r="C453" s="188">
        <v>1</v>
      </c>
      <c r="D453" s="188" t="s">
        <v>1070</v>
      </c>
      <c r="E453" s="534">
        <f t="shared" ref="E453:E457" si="561">+AN453-AO453+AJ453-AK453+AF453-AG453+AB453-AC453+X453-Y453+T453-U453+P453-Q453+L453-M453+H453-I453</f>
        <v>-6.3351144403207087</v>
      </c>
      <c r="F453" s="504">
        <f t="shared" ref="F453:F457" si="562">((100*(1+AP453)*(1+AL453)*(1+AH453)*(1+AD453)*(1+Z453)*(1+V453)*(1+R453)*(1+N453)*(1+J453)-100)/100)</f>
        <v>-0.1293264884930545</v>
      </c>
      <c r="G453" s="217"/>
      <c r="H453" s="201">
        <f>VLOOKUP($A453,SP_1920,'2019_20'!$K$3,FALSE)</f>
        <v>42.917908976245037</v>
      </c>
      <c r="I453" s="201">
        <f>VLOOKUP($A453,SP_1920,'2019_20'!$C$3,FALSE)</f>
        <v>42.048119837277824</v>
      </c>
      <c r="J453" s="481">
        <f t="shared" ref="J453:J457" si="563">+H453/I453-1</f>
        <v>2.0685565545694118E-2</v>
      </c>
      <c r="K453" s="415"/>
      <c r="L453" s="201">
        <f>VLOOKUP($A453,SP_201819,'2018_19'!$K$3,FALSE)</f>
        <v>42.048119837277824</v>
      </c>
      <c r="M453" s="201">
        <f>VLOOKUP($A453,SP_201819,'2018_19'!$C$3,FALSE)</f>
        <v>41.675233086805662</v>
      </c>
      <c r="N453" s="481">
        <f t="shared" ref="N453:N457" si="564">+L453/M453-1</f>
        <v>8.9474424700990429E-3</v>
      </c>
      <c r="O453" s="211"/>
      <c r="P453" s="201">
        <f>VLOOKUP($A453,SP_1718,'2017_18'!$M$2,FALSE)</f>
        <v>41.675233086805662</v>
      </c>
      <c r="Q453" s="201">
        <f>VLOOKUP($A453,SP_1718,'2017_18'!$C$2,FALSE)</f>
        <v>42.370577296037006</v>
      </c>
      <c r="R453" s="481">
        <f t="shared" ref="R453:R457" si="565">+P453/Q453-1</f>
        <v>-1.6411015700189213E-2</v>
      </c>
      <c r="S453" s="211"/>
      <c r="T453" s="201">
        <f>VLOOKUP($D453,SP_1617,'2016_17'!$P$2,FALSE)</f>
        <v>42.370577296037006</v>
      </c>
      <c r="U453" s="201">
        <f>VLOOKUP($D453,SP_1617,'2016_17'!$G$2,FALSE)</f>
        <v>42.890912474220997</v>
      </c>
      <c r="V453" s="202">
        <f t="shared" ref="V453:V480" si="566">+T453/U453-1</f>
        <v>-1.2131594973567639E-2</v>
      </c>
      <c r="W453" s="211"/>
      <c r="X453" s="201">
        <f>VLOOKUP($AX453,SP_1516,'2015_16'!$AW$1,FALSE)</f>
        <v>43.804493654317675</v>
      </c>
      <c r="Y453" s="201">
        <f>VLOOKUP($AX453,SP_1516,'2015_16'!$Z$1,FALSE)</f>
        <v>45.332712951360172</v>
      </c>
      <c r="Z453" s="202">
        <f t="shared" ref="Z453:Z481" si="567">+X453/Y453-1</f>
        <v>-3.3711181121725553E-2</v>
      </c>
      <c r="AA453" s="201"/>
      <c r="AB453" s="201">
        <f>VLOOKUP($AX453,SP_1415,'2014_15'!$BG$1,FALSE)</f>
        <v>44.820494690610367</v>
      </c>
      <c r="AC453" s="201">
        <f>VLOOKUP($AX453,SP_1415,'2014_15'!$AC$1,FALSE)</f>
        <v>46.067231914487721</v>
      </c>
      <c r="AD453" s="202">
        <f t="shared" ref="AD453:AD481" si="568">+AB453/AC453-1</f>
        <v>-2.7063428212739327E-2</v>
      </c>
      <c r="AE453" s="201"/>
      <c r="AF453" s="201">
        <f>VLOOKUP($AX453,SP_1314,'2013-14'!$AU$1,FALSE)</f>
        <v>45.932394515682503</v>
      </c>
      <c r="AG453" s="201">
        <f>VLOOKUP($AX453,SP_1314,'2013-14'!$W$1,FALSE)</f>
        <v>47.595181604721397</v>
      </c>
      <c r="AH453" s="202">
        <f t="shared" ref="AH453:AH481" si="569">+AF453/AG453-1</f>
        <v>-3.4936038333635566E-2</v>
      </c>
      <c r="AI453" s="201"/>
      <c r="AJ453" s="201">
        <f>VLOOKUP($AX453,SP_1213,'2012-13'!$AF$1,FALSE)</f>
        <v>45.051587481339993</v>
      </c>
      <c r="AK453" s="201">
        <f>VLOOKUP($AX453,SP_1213,'2012-13'!$R$1,FALSE)</f>
        <v>45.196173076101999</v>
      </c>
      <c r="AL453" s="202">
        <f t="shared" ref="AL453:AL481" si="570">+AJ453/AK453-1</f>
        <v>-3.1990671979804652E-3</v>
      </c>
      <c r="AM453" s="203"/>
      <c r="AN453" s="201">
        <f>VLOOKUP($AX453,SP_1112,'2011-12'!$AT$1,FALSE)</f>
        <v>45.196173076101999</v>
      </c>
      <c r="AO453" s="201">
        <f>VLOOKUP($AX453,SP_1112,'2011-12'!$AD$1,FALSE)</f>
        <v>46.975954813725998</v>
      </c>
      <c r="AP453" s="202">
        <f t="shared" ref="AP453:AP481" si="571">+AN453/AO453-1</f>
        <v>-3.7887079564031811E-2</v>
      </c>
      <c r="AQ453" s="188"/>
      <c r="AR453" s="201"/>
      <c r="AS453" s="200"/>
      <c r="AX453" t="s">
        <v>66</v>
      </c>
      <c r="AY453" s="306">
        <f>VLOOKUP(A453,PopulationsOtherdata!$G$4:$M$441,7,FALSE)</f>
        <v>1096388</v>
      </c>
    </row>
    <row r="454" spans="1:51" x14ac:dyDescent="0.25">
      <c r="A454" s="188" t="s">
        <v>90</v>
      </c>
      <c r="B454" s="217"/>
      <c r="C454" s="188">
        <v>1</v>
      </c>
      <c r="D454" s="188" t="s">
        <v>1071</v>
      </c>
      <c r="E454" s="534">
        <f t="shared" si="561"/>
        <v>-0.61971011370181373</v>
      </c>
      <c r="F454" s="504">
        <f t="shared" si="562"/>
        <v>-2.1392305134277336E-2</v>
      </c>
      <c r="G454" s="217"/>
      <c r="H454" s="201">
        <f>VLOOKUP($A454,SP_1920,'2019_20'!$K$3,FALSE)</f>
        <v>29.207770186442012</v>
      </c>
      <c r="I454" s="201">
        <f>VLOOKUP($A454,SP_1920,'2019_20'!$C$3,FALSE)</f>
        <v>28.480781258625186</v>
      </c>
      <c r="J454" s="481">
        <f t="shared" si="563"/>
        <v>2.5525596408864759E-2</v>
      </c>
      <c r="K454" s="415"/>
      <c r="L454" s="201">
        <f>VLOOKUP($A454,SP_201819,'2018_19'!$K$3,FALSE)</f>
        <v>28.480781258625186</v>
      </c>
      <c r="M454" s="201">
        <f>VLOOKUP($A454,SP_201819,'2018_19'!$C$3,FALSE)</f>
        <v>28.174544881230815</v>
      </c>
      <c r="N454" s="481">
        <f t="shared" si="564"/>
        <v>1.086925729183208E-2</v>
      </c>
      <c r="O454" s="211"/>
      <c r="P454" s="201">
        <f>VLOOKUP($A454,SP_1718,'2017_18'!$M$2,FALSE)</f>
        <v>28.174544881230815</v>
      </c>
      <c r="Q454" s="201">
        <f>VLOOKUP($A454,SP_1718,'2017_18'!$C$2,FALSE)</f>
        <v>28.479628736805253</v>
      </c>
      <c r="R454" s="481">
        <f t="shared" si="565"/>
        <v>-1.0712353675459529E-2</v>
      </c>
      <c r="S454" s="211"/>
      <c r="T454" s="201">
        <f>VLOOKUP($D454,SP_1617,'2016_17'!$P$2,FALSE)</f>
        <v>28.479628736805253</v>
      </c>
      <c r="U454" s="201">
        <f>VLOOKUP($D454,SP_1617,'2016_17'!$G$2,FALSE)</f>
        <v>28.421353230746</v>
      </c>
      <c r="V454" s="202">
        <f t="shared" si="566"/>
        <v>2.0504127859828358E-3</v>
      </c>
      <c r="W454" s="211"/>
      <c r="X454" s="201">
        <f>VLOOKUP($AX454,SP_1516,'2015_16'!$AW$1,FALSE)</f>
        <v>28.157286404727415</v>
      </c>
      <c r="Y454" s="201">
        <f>VLOOKUP($AX454,SP_1516,'2015_16'!$Z$1,FALSE)</f>
        <v>28.684160810214983</v>
      </c>
      <c r="Z454" s="202">
        <f t="shared" si="567"/>
        <v>-1.8368130375978731E-2</v>
      </c>
      <c r="AA454" s="201"/>
      <c r="AB454" s="201">
        <f>VLOOKUP($AX454,SP_1415,'2014_15'!$BG$1,FALSE)</f>
        <v>28.60956851011148</v>
      </c>
      <c r="AC454" s="201">
        <f>VLOOKUP($AX454,SP_1415,'2014_15'!$AC$1,FALSE)</f>
        <v>29.131785966860647</v>
      </c>
      <c r="AD454" s="202">
        <f t="shared" si="568"/>
        <v>-1.7926036438110082E-2</v>
      </c>
      <c r="AE454" s="201"/>
      <c r="AF454" s="201">
        <f>VLOOKUP($AX454,SP_1314,'2013-14'!$AU$1,FALSE)</f>
        <v>28.795301915730768</v>
      </c>
      <c r="AG454" s="201">
        <f>VLOOKUP($AX454,SP_1314,'2013-14'!$W$1,FALSE)</f>
        <v>29.184884357765856</v>
      </c>
      <c r="AH454" s="202">
        <f t="shared" si="569"/>
        <v>-1.3348774566291022E-2</v>
      </c>
      <c r="AI454" s="201"/>
      <c r="AJ454" s="201">
        <f>VLOOKUP($AX454,SP_1213,'2012-13'!$AF$1,FALSE)</f>
        <v>28.373272019906999</v>
      </c>
      <c r="AK454" s="201">
        <f>VLOOKUP($AX454,SP_1213,'2012-13'!$R$1,FALSE)</f>
        <v>28.261818843059004</v>
      </c>
      <c r="AL454" s="202">
        <f t="shared" si="570"/>
        <v>3.9435953314579386E-3</v>
      </c>
      <c r="AM454" s="203"/>
      <c r="AN454" s="201">
        <f>VLOOKUP($AX454,SP_1112,'2011-12'!$AT$1,FALSE)</f>
        <v>28.261818843059004</v>
      </c>
      <c r="AO454" s="201">
        <f>VLOOKUP($AX454,SP_1112,'2011-12'!$AD$1,FALSE)</f>
        <v>28.340724785033</v>
      </c>
      <c r="AP454" s="202">
        <f t="shared" si="571"/>
        <v>-2.7841892743570851E-3</v>
      </c>
      <c r="AQ454" s="188"/>
      <c r="AR454" s="201"/>
      <c r="AS454" s="200"/>
      <c r="AX454" t="s">
        <v>90</v>
      </c>
      <c r="AY454" s="306">
        <f>VLOOKUP(A454,PopulationsOtherdata!$G$4:$M$441,7,FALSE)</f>
        <v>634550</v>
      </c>
    </row>
    <row r="455" spans="1:51" x14ac:dyDescent="0.25">
      <c r="A455" s="188" t="s">
        <v>92</v>
      </c>
      <c r="B455" s="217"/>
      <c r="C455" s="188">
        <v>1</v>
      </c>
      <c r="D455" s="188" t="s">
        <v>93</v>
      </c>
      <c r="E455" s="534">
        <f t="shared" si="561"/>
        <v>-3.4953986855847177</v>
      </c>
      <c r="F455" s="504">
        <f t="shared" si="562"/>
        <v>-9.7694467560698967E-2</v>
      </c>
      <c r="G455" s="217"/>
      <c r="H455" s="201">
        <f>VLOOKUP($A455,SP_1920,'2019_20'!$K$3,FALSE)</f>
        <v>32.880507120435766</v>
      </c>
      <c r="I455" s="201">
        <f>VLOOKUP($A455,SP_1920,'2019_20'!$C$3,FALSE)</f>
        <v>32.194045061934609</v>
      </c>
      <c r="J455" s="481">
        <f t="shared" si="563"/>
        <v>2.1322640792126313E-2</v>
      </c>
      <c r="K455" s="415"/>
      <c r="L455" s="201">
        <f>VLOOKUP($A455,SP_201819,'2018_19'!$K$3,FALSE)</f>
        <v>32.194045061934609</v>
      </c>
      <c r="M455" s="201">
        <f>VLOOKUP($A455,SP_201819,'2018_19'!$C$3,FALSE)</f>
        <v>31.967506956367931</v>
      </c>
      <c r="N455" s="481">
        <f t="shared" si="564"/>
        <v>7.0865114966855991E-3</v>
      </c>
      <c r="O455" s="211"/>
      <c r="P455" s="201">
        <f>VLOOKUP($A455,SP_1718,'2017_18'!$M$2,FALSE)</f>
        <v>31.967506956367931</v>
      </c>
      <c r="Q455" s="201">
        <f>VLOOKUP($A455,SP_1718,'2017_18'!$C$2,FALSE)</f>
        <v>32.459997895046932</v>
      </c>
      <c r="R455" s="481">
        <f t="shared" si="565"/>
        <v>-1.5172241855078816E-2</v>
      </c>
      <c r="S455" s="211"/>
      <c r="T455" s="201">
        <f>VLOOKUP($D455,SP_1617,'2016_17'!$P$2,FALSE)</f>
        <v>32.459997895046932</v>
      </c>
      <c r="U455" s="201">
        <f>VLOOKUP($D455,SP_1617,'2016_17'!$G$2,FALSE)</f>
        <v>32.900283730759</v>
      </c>
      <c r="V455" s="202">
        <f t="shared" si="566"/>
        <v>-1.3382432787363396E-2</v>
      </c>
      <c r="W455" s="211"/>
      <c r="X455" s="201">
        <f>VLOOKUP($AX455,SP_1516,'2015_16'!$AW$1,FALSE)</f>
        <v>33.240111742906905</v>
      </c>
      <c r="Y455" s="201">
        <f>VLOOKUP($AX455,SP_1516,'2015_16'!$Z$1,FALSE)</f>
        <v>34.113642437359132</v>
      </c>
      <c r="Z455" s="202">
        <f t="shared" si="567"/>
        <v>-2.5606491480827387E-2</v>
      </c>
      <c r="AA455" s="201"/>
      <c r="AB455" s="201">
        <f>VLOOKUP($AX455,SP_1415,'2014_15'!$BG$1,FALSE)</f>
        <v>33.946430927085444</v>
      </c>
      <c r="AC455" s="201">
        <f>VLOOKUP($AX455,SP_1415,'2014_15'!$AC$1,FALSE)</f>
        <v>34.689088390981489</v>
      </c>
      <c r="AD455" s="202">
        <f t="shared" si="568"/>
        <v>-2.1408964557544263E-2</v>
      </c>
      <c r="AE455" s="201"/>
      <c r="AF455" s="201">
        <f>VLOOKUP($AX455,SP_1314,'2013-14'!$AU$1,FALSE)</f>
        <v>33.120728626738057</v>
      </c>
      <c r="AG455" s="201">
        <f>VLOOKUP($AX455,SP_1314,'2013-14'!$W$1,FALSE)</f>
        <v>34.982778308955275</v>
      </c>
      <c r="AH455" s="202">
        <f t="shared" si="569"/>
        <v>-5.3227610047785978E-2</v>
      </c>
      <c r="AI455" s="201"/>
      <c r="AJ455" s="201">
        <f>VLOOKUP($AX455,SP_1213,'2012-13'!$AF$1,FALSE)</f>
        <v>33.854521160663005</v>
      </c>
      <c r="AK455" s="201">
        <f>VLOOKUP($AX455,SP_1213,'2012-13'!$R$1,FALSE)</f>
        <v>33.675479761913003</v>
      </c>
      <c r="AL455" s="202">
        <f t="shared" si="570"/>
        <v>5.3166695772659534E-3</v>
      </c>
      <c r="AM455" s="203"/>
      <c r="AN455" s="201">
        <f>VLOOKUP($AX455,SP_1112,'2011-12'!$AT$1,FALSE)</f>
        <v>33.675479761913003</v>
      </c>
      <c r="AO455" s="201">
        <f>VLOOKUP($AX455,SP_1112,'2011-12'!$AD$1,FALSE)</f>
        <v>33.851905395358997</v>
      </c>
      <c r="AP455" s="202">
        <f t="shared" si="571"/>
        <v>-5.2116899000368422E-3</v>
      </c>
      <c r="AQ455" s="188"/>
      <c r="AR455" s="201"/>
      <c r="AS455" s="200"/>
      <c r="AX455" t="s">
        <v>92</v>
      </c>
      <c r="AY455" s="306">
        <f>VLOOKUP(A455,PopulationsOtherdata!$G$4:$M$441,7,FALSE)</f>
        <v>885829</v>
      </c>
    </row>
    <row r="456" spans="1:51" x14ac:dyDescent="0.25">
      <c r="A456" s="188" t="s">
        <v>140</v>
      </c>
      <c r="B456" s="217"/>
      <c r="C456" s="188">
        <v>1</v>
      </c>
      <c r="D456" s="188" t="s">
        <v>1072</v>
      </c>
      <c r="E456" s="534">
        <f t="shared" si="561"/>
        <v>-2.8884899488386466</v>
      </c>
      <c r="F456" s="504">
        <f t="shared" si="562"/>
        <v>-9.4288373085602895E-2</v>
      </c>
      <c r="G456" s="217"/>
      <c r="H456" s="201">
        <f>VLOOKUP($A456,SP_1920,'2019_20'!$K$3,FALSE)</f>
        <v>27.105458506855321</v>
      </c>
      <c r="I456" s="201">
        <f>VLOOKUP($A456,SP_1920,'2019_20'!$C$3,FALSE)</f>
        <v>26.486599456240057</v>
      </c>
      <c r="J456" s="481">
        <f t="shared" si="563"/>
        <v>2.3364986948880118E-2</v>
      </c>
      <c r="K456" s="415"/>
      <c r="L456" s="201">
        <f>VLOOKUP($A456,SP_201819,'2018_19'!$K$3,FALSE)</f>
        <v>26.486599456240057</v>
      </c>
      <c r="M456" s="201">
        <f>VLOOKUP($A456,SP_201819,'2018_19'!$C$3,FALSE)</f>
        <v>26.291612895014342</v>
      </c>
      <c r="N456" s="481">
        <f t="shared" si="564"/>
        <v>7.416302758005866E-3</v>
      </c>
      <c r="O456" s="211"/>
      <c r="P456" s="201">
        <f>VLOOKUP($A456,SP_1718,'2017_18'!$M$2,FALSE)</f>
        <v>26.291612895014342</v>
      </c>
      <c r="Q456" s="201">
        <f>VLOOKUP($A456,SP_1718,'2017_18'!$C$2,FALSE)</f>
        <v>26.630026830770788</v>
      </c>
      <c r="R456" s="481">
        <f t="shared" si="565"/>
        <v>-1.2707983281692092E-2</v>
      </c>
      <c r="S456" s="211"/>
      <c r="T456" s="201">
        <f>VLOOKUP($D456,SP_1617,'2016_17'!$P$2,FALSE)</f>
        <v>26.630026830770788</v>
      </c>
      <c r="U456" s="201">
        <f>VLOOKUP($D456,SP_1617,'2016_17'!$G$2,FALSE)</f>
        <v>26.825253132573</v>
      </c>
      <c r="V456" s="202">
        <f t="shared" si="566"/>
        <v>-7.2777058556496854E-3</v>
      </c>
      <c r="W456" s="211"/>
      <c r="X456" s="201">
        <f>VLOOKUP($AX456,SP_1516,'2015_16'!$AW$1,FALSE)</f>
        <v>27.980465088923051</v>
      </c>
      <c r="Y456" s="201">
        <f>VLOOKUP($AX456,SP_1516,'2015_16'!$Z$1,FALSE)</f>
        <v>28.588082022307962</v>
      </c>
      <c r="Z456" s="202">
        <f t="shared" si="567"/>
        <v>-2.1254204213866923E-2</v>
      </c>
      <c r="AA456" s="201"/>
      <c r="AB456" s="201">
        <f>VLOOKUP($AX456,SP_1415,'2014_15'!$BG$1,FALSE)</f>
        <v>28.323781804894416</v>
      </c>
      <c r="AC456" s="201">
        <f>VLOOKUP($AX456,SP_1415,'2014_15'!$AC$1,FALSE)</f>
        <v>28.784382206573937</v>
      </c>
      <c r="AD456" s="202">
        <f t="shared" si="568"/>
        <v>-1.6001747002036604E-2</v>
      </c>
      <c r="AE456" s="201"/>
      <c r="AF456" s="201">
        <f>VLOOKUP($AX456,SP_1314,'2013-14'!$AU$1,FALSE)</f>
        <v>28.741504606634571</v>
      </c>
      <c r="AG456" s="201">
        <f>VLOOKUP($AX456,SP_1314,'2013-14'!$W$1,FALSE)</f>
        <v>30.286777105842102</v>
      </c>
      <c r="AH456" s="202">
        <f t="shared" si="569"/>
        <v>-5.1021358060229449E-2</v>
      </c>
      <c r="AI456" s="201"/>
      <c r="AJ456" s="201">
        <f>VLOOKUP($AX456,SP_1213,'2012-13'!$AF$1,FALSE)</f>
        <v>28.279946518541998</v>
      </c>
      <c r="AK456" s="201">
        <f>VLOOKUP($AX456,SP_1213,'2012-13'!$R$1,FALSE)</f>
        <v>28.291886918173997</v>
      </c>
      <c r="AL456" s="202">
        <f t="shared" si="570"/>
        <v>-4.2204324040084895E-4</v>
      </c>
      <c r="AM456" s="203"/>
      <c r="AN456" s="201">
        <f>VLOOKUP($AX456,SP_1112,'2011-12'!$AT$1,FALSE)</f>
        <v>28.291886918173997</v>
      </c>
      <c r="AO456" s="201">
        <f>VLOOKUP($AX456,SP_1112,'2011-12'!$AD$1,FALSE)</f>
        <v>28.835152007391002</v>
      </c>
      <c r="AP456" s="202">
        <f t="shared" si="571"/>
        <v>-1.8840375423641142E-2</v>
      </c>
      <c r="AQ456" s="188"/>
      <c r="AR456" s="201"/>
      <c r="AS456" s="200"/>
      <c r="AX456" t="s">
        <v>140</v>
      </c>
      <c r="AY456" s="306">
        <f>VLOOKUP(A456,PopulationsOtherdata!$G$4:$M$441,7,FALSE)</f>
        <v>772388</v>
      </c>
    </row>
    <row r="457" spans="1:51" x14ac:dyDescent="0.25">
      <c r="A457" s="188" t="s">
        <v>152</v>
      </c>
      <c r="B457" s="217"/>
      <c r="C457" s="188">
        <v>1</v>
      </c>
      <c r="D457" s="188" t="s">
        <v>1073</v>
      </c>
      <c r="E457" s="534">
        <f t="shared" si="561"/>
        <v>-3.5917563038009881</v>
      </c>
      <c r="F457" s="504">
        <f t="shared" si="562"/>
        <v>-0.11481350872275414</v>
      </c>
      <c r="G457" s="217"/>
      <c r="H457" s="201">
        <f>VLOOKUP($A457,SP_1920,'2019_20'!$K$3,FALSE)</f>
        <v>28.848963720652158</v>
      </c>
      <c r="I457" s="201">
        <f>VLOOKUP($A457,SP_1920,'2019_20'!$C$3,FALSE)</f>
        <v>28.258860578356867</v>
      </c>
      <c r="J457" s="481">
        <f t="shared" si="563"/>
        <v>2.08820571749182E-2</v>
      </c>
      <c r="K457" s="415"/>
      <c r="L457" s="201">
        <f>VLOOKUP($A457,SP_201819,'2018_19'!$K$3,FALSE)</f>
        <v>28.258860578356867</v>
      </c>
      <c r="M457" s="201">
        <f>VLOOKUP($A457,SP_201819,'2018_19'!$C$3,FALSE)</f>
        <v>28.075467519974193</v>
      </c>
      <c r="N457" s="481">
        <f t="shared" si="564"/>
        <v>6.5321461967533523E-3</v>
      </c>
      <c r="O457" s="211"/>
      <c r="P457" s="201">
        <f>VLOOKUP($A457,SP_1718,'2017_18'!$M$2,FALSE)</f>
        <v>28.075467519974193</v>
      </c>
      <c r="Q457" s="201">
        <f>VLOOKUP($A457,SP_1718,'2017_18'!$C$2,FALSE)</f>
        <v>28.510766250035331</v>
      </c>
      <c r="R457" s="481">
        <f t="shared" si="565"/>
        <v>-1.5267872011703654E-2</v>
      </c>
      <c r="S457" s="211"/>
      <c r="T457" s="201">
        <f>VLOOKUP($D457,SP_1617,'2016_17'!$P$2,FALSE)</f>
        <v>28.510766250035331</v>
      </c>
      <c r="U457" s="201">
        <f>VLOOKUP($D457,SP_1617,'2016_17'!$G$2,FALSE)</f>
        <v>28.721692357874002</v>
      </c>
      <c r="V457" s="202">
        <f t="shared" si="566"/>
        <v>-7.3437910694995612E-3</v>
      </c>
      <c r="W457" s="211"/>
      <c r="X457" s="201">
        <f>VLOOKUP($AX457,SP_1516,'2015_16'!$AW$1,FALSE)</f>
        <v>28.878208418142162</v>
      </c>
      <c r="Y457" s="201">
        <f>VLOOKUP($AX457,SP_1516,'2015_16'!$Z$1,FALSE)</f>
        <v>29.525660747142297</v>
      </c>
      <c r="Z457" s="202">
        <f t="shared" si="567"/>
        <v>-2.1928461975666336E-2</v>
      </c>
      <c r="AA457" s="201"/>
      <c r="AB457" s="201">
        <f>VLOOKUP($AX457,SP_1415,'2014_15'!$BG$1,FALSE)</f>
        <v>29.46230923264331</v>
      </c>
      <c r="AC457" s="201">
        <f>VLOOKUP($AX457,SP_1415,'2014_15'!$AC$1,FALSE)</f>
        <v>30.02505534239102</v>
      </c>
      <c r="AD457" s="202">
        <f t="shared" si="568"/>
        <v>-1.8742550291096172E-2</v>
      </c>
      <c r="AE457" s="201"/>
      <c r="AF457" s="201">
        <f>VLOOKUP($AX457,SP_1314,'2013-14'!$AU$1,FALSE)</f>
        <v>28.709786548824155</v>
      </c>
      <c r="AG457" s="201">
        <f>VLOOKUP($AX457,SP_1314,'2013-14'!$W$1,FALSE)</f>
        <v>29.80227893907146</v>
      </c>
      <c r="AH457" s="202">
        <f t="shared" si="569"/>
        <v>-3.665801506256694E-2</v>
      </c>
      <c r="AI457" s="201"/>
      <c r="AJ457" s="201">
        <f>VLOOKUP($AX457,SP_1213,'2012-13'!$AF$1,FALSE)</f>
        <v>28.842270155693004</v>
      </c>
      <c r="AK457" s="201">
        <f>VLOOKUP($AX457,SP_1213,'2012-13'!$R$1,FALSE)</f>
        <v>29.286695388916005</v>
      </c>
      <c r="AL457" s="202">
        <f t="shared" si="570"/>
        <v>-1.5174987390048855E-2</v>
      </c>
      <c r="AM457" s="203"/>
      <c r="AN457" s="201">
        <f>VLOOKUP($AX457,SP_1112,'2011-12'!$AT$1,FALSE)</f>
        <v>29.286695388916005</v>
      </c>
      <c r="AO457" s="201">
        <f>VLOOKUP($AX457,SP_1112,'2011-12'!$AD$1,FALSE)</f>
        <v>30.258606993276999</v>
      </c>
      <c r="AP457" s="202">
        <f t="shared" si="571"/>
        <v>-3.2120170124716463E-2</v>
      </c>
      <c r="AQ457" s="188"/>
      <c r="AR457" s="201"/>
      <c r="AS457" s="200"/>
      <c r="AX457" t="s">
        <v>152</v>
      </c>
      <c r="AY457" s="306">
        <f>VLOOKUP(A457,PopulationsOtherdata!$G$4:$M$441,7,FALSE)</f>
        <v>825381</v>
      </c>
    </row>
    <row r="458" spans="1:51" x14ac:dyDescent="0.25">
      <c r="A458" s="188"/>
      <c r="B458" s="217"/>
      <c r="C458" s="188"/>
      <c r="D458" s="188"/>
      <c r="E458" s="315"/>
      <c r="F458" s="214"/>
      <c r="G458" s="217"/>
      <c r="H458" s="201"/>
      <c r="I458" s="201"/>
      <c r="J458" s="481"/>
      <c r="K458" s="214"/>
      <c r="L458" s="201"/>
      <c r="M458" s="201"/>
      <c r="N458" s="481"/>
      <c r="O458" s="211"/>
      <c r="P458" s="201"/>
      <c r="Q458" s="201"/>
      <c r="R458" s="481"/>
      <c r="S458" s="211"/>
      <c r="T458" s="201"/>
      <c r="U458" s="201"/>
      <c r="V458" s="202"/>
      <c r="W458" s="211"/>
      <c r="X458" s="201"/>
      <c r="Y458" s="201"/>
      <c r="Z458" s="202"/>
      <c r="AA458" s="201"/>
      <c r="AB458" s="201"/>
      <c r="AC458" s="201"/>
      <c r="AD458" s="202"/>
      <c r="AE458" s="201"/>
      <c r="AF458" s="201"/>
      <c r="AG458" s="201"/>
      <c r="AH458" s="202"/>
      <c r="AI458" s="201"/>
      <c r="AJ458" s="201"/>
      <c r="AK458" s="201"/>
      <c r="AL458" s="202"/>
      <c r="AM458" s="203"/>
      <c r="AN458" s="201"/>
      <c r="AO458" s="201"/>
      <c r="AP458" s="202"/>
      <c r="AQ458" s="188"/>
      <c r="AR458" s="201"/>
      <c r="AS458" s="200"/>
    </row>
    <row r="459" spans="1:51" x14ac:dyDescent="0.25">
      <c r="A459" s="188" t="s">
        <v>176</v>
      </c>
      <c r="B459" s="217"/>
      <c r="C459" s="188">
        <v>1</v>
      </c>
      <c r="D459" s="188" t="s">
        <v>1074</v>
      </c>
      <c r="E459" s="534">
        <f t="shared" ref="E459:E462" si="572">+AN459-AO459+AJ459-AK459+AF459-AG459+AB459-AC459+X459-Y459+T459-U459+P459-Q459+L459-M459+H459-I459</f>
        <v>-3.9232560499443281</v>
      </c>
      <c r="F459" s="504">
        <f t="shared" ref="F459:F462" si="573">((100*(1+AP459)*(1+AL459)*(1+AH459)*(1+AD459)*(1+Z459)*(1+V459)*(1+R459)*(1+N459)*(1+J459)-100)/100)</f>
        <v>-8.6245614264461215E-2</v>
      </c>
      <c r="G459" s="217"/>
      <c r="H459" s="201">
        <f>VLOOKUP($A459,SP_1920,'2019_20'!$K$3,FALSE)</f>
        <v>41.743342360216985</v>
      </c>
      <c r="I459" s="201">
        <f>VLOOKUP($A459,SP_1920,'2019_20'!$C$3,FALSE)</f>
        <v>41.029694336877625</v>
      </c>
      <c r="J459" s="481">
        <f t="shared" ref="J459:J463" si="574">+H459/I459-1</f>
        <v>1.7393452105197049E-2</v>
      </c>
      <c r="K459" s="415"/>
      <c r="L459" s="201">
        <f>VLOOKUP($A459,SP_201819,'2018_19'!$K$3,FALSE)</f>
        <v>41.029694336877625</v>
      </c>
      <c r="M459" s="201">
        <f>VLOOKUP($A459,SP_201819,'2018_19'!$C$3,FALSE)</f>
        <v>40.866592615580664</v>
      </c>
      <c r="N459" s="481">
        <f t="shared" ref="N459:N463" si="575">+L459/M459-1</f>
        <v>3.9910770841897758E-3</v>
      </c>
      <c r="O459" s="211"/>
      <c r="P459" s="201">
        <f>VLOOKUP($A459,SP_1718,'2017_18'!$M$2,FALSE)</f>
        <v>40.866592615580664</v>
      </c>
      <c r="Q459" s="201">
        <f>VLOOKUP($A459,SP_1718,'2017_18'!$C$2,FALSE)</f>
        <v>41.638768197714143</v>
      </c>
      <c r="R459" s="481">
        <f t="shared" ref="R459:R463" si="576">+P459/Q459-1</f>
        <v>-1.8544630774545046E-2</v>
      </c>
      <c r="S459" s="211"/>
      <c r="T459" s="201">
        <f>VLOOKUP($D459,SP_1617,'2016_17'!$P$2,FALSE)</f>
        <v>41.638768197714143</v>
      </c>
      <c r="U459" s="201">
        <f>VLOOKUP($D459,SP_1617,'2016_17'!$G$2,FALSE)</f>
        <v>41.949563397790996</v>
      </c>
      <c r="V459" s="202">
        <f t="shared" si="566"/>
        <v>-7.4087827119845295E-3</v>
      </c>
      <c r="W459" s="211"/>
      <c r="X459" s="201">
        <f>VLOOKUP($AX459,SP_1516,'2015_16'!$AW$1,FALSE)</f>
        <v>41.832426471519398</v>
      </c>
      <c r="Y459" s="201">
        <f>VLOOKUP($AX459,SP_1516,'2015_16'!$Z$1,FALSE)</f>
        <v>43.07934517193965</v>
      </c>
      <c r="Z459" s="202">
        <f t="shared" si="567"/>
        <v>-2.8944699494467985E-2</v>
      </c>
      <c r="AA459" s="201"/>
      <c r="AB459" s="201">
        <f>VLOOKUP($AX459,SP_1415,'2014_15'!$BG$1,FALSE)</f>
        <v>42.864951588429783</v>
      </c>
      <c r="AC459" s="201">
        <f>VLOOKUP($AX459,SP_1415,'2014_15'!$AC$1,FALSE)</f>
        <v>43.926839173953567</v>
      </c>
      <c r="AD459" s="202">
        <f t="shared" si="568"/>
        <v>-2.4174003991469295E-2</v>
      </c>
      <c r="AE459" s="201"/>
      <c r="AF459" s="201">
        <f>VLOOKUP($AX459,SP_1314,'2013-14'!$AU$1,FALSE)</f>
        <v>43.459306470032359</v>
      </c>
      <c r="AG459" s="201">
        <f>VLOOKUP($AX459,SP_1314,'2013-14'!$W$1,FALSE)</f>
        <v>45.67217414983164</v>
      </c>
      <c r="AH459" s="202">
        <f t="shared" si="569"/>
        <v>-4.8451113199467377E-2</v>
      </c>
      <c r="AI459" s="201"/>
      <c r="AJ459" s="201">
        <f>VLOOKUP($AX459,SP_1213,'2012-13'!$AF$1,FALSE)</f>
        <v>44.513532202869001</v>
      </c>
      <c r="AK459" s="201">
        <f>VLOOKUP($AX459,SP_1213,'2012-13'!$R$1,FALSE)</f>
        <v>44.144402369182998</v>
      </c>
      <c r="AL459" s="202">
        <f t="shared" si="570"/>
        <v>8.3618718087730137E-3</v>
      </c>
      <c r="AM459" s="203"/>
      <c r="AN459" s="201">
        <f>VLOOKUP($AX459,SP_1112,'2011-12'!$AT$1,FALSE)</f>
        <v>44.144402369182998</v>
      </c>
      <c r="AO459" s="201">
        <f>VLOOKUP($AX459,SP_1112,'2011-12'!$AD$1,FALSE)</f>
        <v>43.708893249496001</v>
      </c>
      <c r="AP459" s="202">
        <f t="shared" si="571"/>
        <v>9.9638560327084402E-3</v>
      </c>
      <c r="AQ459" s="188"/>
      <c r="AR459" s="201"/>
      <c r="AS459" s="200"/>
      <c r="AX459" t="s">
        <v>176</v>
      </c>
      <c r="AY459" s="306">
        <f>VLOOKUP(A459,PopulationsOtherdata!$G$4:$M$441,7,FALSE)</f>
        <v>1038892</v>
      </c>
    </row>
    <row r="460" spans="1:51" x14ac:dyDescent="0.25">
      <c r="A460" s="188" t="s">
        <v>192</v>
      </c>
      <c r="B460" s="217"/>
      <c r="C460" s="188">
        <v>1</v>
      </c>
      <c r="D460" s="188" t="s">
        <v>1075</v>
      </c>
      <c r="E460" s="534">
        <f t="shared" si="572"/>
        <v>-7.5793474965892109</v>
      </c>
      <c r="F460" s="504">
        <f t="shared" si="573"/>
        <v>-0.22406639580744439</v>
      </c>
      <c r="G460" s="217"/>
      <c r="H460" s="201">
        <f>VLOOKUP($A460,SP_1920,'2019_20'!$K$3,FALSE)</f>
        <v>26.534133578982658</v>
      </c>
      <c r="I460" s="201">
        <f>VLOOKUP($A460,SP_1920,'2019_20'!$C$3,FALSE)</f>
        <v>26.196067064959266</v>
      </c>
      <c r="J460" s="481">
        <f t="shared" si="574"/>
        <v>1.2905239293558024E-2</v>
      </c>
      <c r="K460" s="415"/>
      <c r="L460" s="201">
        <f>VLOOKUP($A460,SP_201819,'2018_19'!$K$3,FALSE)</f>
        <v>26.196067064959266</v>
      </c>
      <c r="M460" s="201">
        <f>VLOOKUP($A460,SP_201819,'2018_19'!$C$3,FALSE)</f>
        <v>26.166460151355132</v>
      </c>
      <c r="N460" s="481">
        <f t="shared" si="575"/>
        <v>1.1314833352649156E-3</v>
      </c>
      <c r="O460" s="211"/>
      <c r="P460" s="201">
        <f>VLOOKUP($A460,SP_1718,'2017_18'!$M$2,FALSE)</f>
        <v>26.166460151355132</v>
      </c>
      <c r="Q460" s="201">
        <f>VLOOKUP($A460,SP_1718,'2017_18'!$C$2,FALSE)</f>
        <v>26.810468366948001</v>
      </c>
      <c r="R460" s="481">
        <f t="shared" si="576"/>
        <v>-2.4020774526520516E-2</v>
      </c>
      <c r="S460" s="211"/>
      <c r="T460" s="201">
        <f>VLOOKUP($D460,SP_1617,'2016_17'!$P$2,FALSE)</f>
        <v>26.810468366948001</v>
      </c>
      <c r="U460" s="201">
        <f>VLOOKUP($D460,SP_1617,'2016_17'!$G$2,FALSE)</f>
        <v>27.240566279549</v>
      </c>
      <c r="V460" s="202">
        <f t="shared" si="566"/>
        <v>-1.5788875612468334E-2</v>
      </c>
      <c r="W460" s="211"/>
      <c r="X460" s="201">
        <f>VLOOKUP($AX460,SP_1516,'2015_16'!$AW$1,FALSE)</f>
        <v>27.319578422035129</v>
      </c>
      <c r="Y460" s="201">
        <f>VLOOKUP($AX460,SP_1516,'2015_16'!$Z$1,FALSE)</f>
        <v>28.796782069194624</v>
      </c>
      <c r="Z460" s="202">
        <f t="shared" si="567"/>
        <v>-5.1297524966851582E-2</v>
      </c>
      <c r="AA460" s="201"/>
      <c r="AB460" s="201">
        <f>VLOOKUP($AX460,SP_1415,'2014_15'!$BG$1,FALSE)</f>
        <v>28.651631738756123</v>
      </c>
      <c r="AC460" s="201">
        <f>VLOOKUP($AX460,SP_1415,'2014_15'!$AC$1,FALSE)</f>
        <v>29.938652142497435</v>
      </c>
      <c r="AD460" s="202">
        <f t="shared" si="568"/>
        <v>-4.2988588718541831E-2</v>
      </c>
      <c r="AE460" s="201"/>
      <c r="AF460" s="201">
        <f>VLOOKUP($AX460,SP_1314,'2013-14'!$AU$1,FALSE)</f>
        <v>29.791527858849417</v>
      </c>
      <c r="AG460" s="201">
        <f>VLOOKUP($AX460,SP_1314,'2013-14'!$W$1,FALSE)</f>
        <v>31.357766373129472</v>
      </c>
      <c r="AH460" s="202">
        <f t="shared" si="569"/>
        <v>-4.9947387694748824E-2</v>
      </c>
      <c r="AI460" s="201"/>
      <c r="AJ460" s="201">
        <f>VLOOKUP($AX460,SP_1213,'2012-13'!$AF$1,FALSE)</f>
        <v>30.695982401597998</v>
      </c>
      <c r="AK460" s="201">
        <f>VLOOKUP($AX460,SP_1213,'2012-13'!$R$1,FALSE)</f>
        <v>31.384667022359</v>
      </c>
      <c r="AL460" s="202">
        <f t="shared" si="570"/>
        <v>-2.1943346420415177E-2</v>
      </c>
      <c r="AM460" s="203"/>
      <c r="AN460" s="201">
        <f>VLOOKUP($AX460,SP_1112,'2011-12'!$AT$1,FALSE)</f>
        <v>31.384667022359</v>
      </c>
      <c r="AO460" s="201">
        <f>VLOOKUP($AX460,SP_1112,'2011-12'!$AD$1,FALSE)</f>
        <v>33.238434632440004</v>
      </c>
      <c r="AP460" s="202">
        <f t="shared" si="571"/>
        <v>-5.5771808467531381E-2</v>
      </c>
      <c r="AQ460" s="188"/>
      <c r="AR460" s="201"/>
      <c r="AS460" s="200"/>
      <c r="AX460" t="s">
        <v>192</v>
      </c>
      <c r="AY460" s="306">
        <f>VLOOKUP(A460,PopulationsOtherdata!$G$4:$M$441,7,FALSE)</f>
        <v>562422</v>
      </c>
    </row>
    <row r="461" spans="1:51" x14ac:dyDescent="0.25">
      <c r="A461" s="188" t="s">
        <v>228</v>
      </c>
      <c r="B461" s="217"/>
      <c r="C461" s="188">
        <v>1</v>
      </c>
      <c r="D461" s="188" t="s">
        <v>1076</v>
      </c>
      <c r="E461" s="534">
        <f t="shared" si="572"/>
        <v>-6.1700043522913646</v>
      </c>
      <c r="F461" s="504">
        <f t="shared" si="573"/>
        <v>-0.14417651291316233</v>
      </c>
      <c r="G461" s="217"/>
      <c r="H461" s="201">
        <f>VLOOKUP($A461,SP_1920,'2019_20'!$K$3,FALSE)</f>
        <v>37.01400938776915</v>
      </c>
      <c r="I461" s="201">
        <f>VLOOKUP($A461,SP_1920,'2019_20'!$C$3,FALSE)</f>
        <v>36.439963640098561</v>
      </c>
      <c r="J461" s="481">
        <f t="shared" si="574"/>
        <v>1.57531921090861E-2</v>
      </c>
      <c r="K461" s="415"/>
      <c r="L461" s="201">
        <f>VLOOKUP($A461,SP_201819,'2018_19'!$K$3,FALSE)</f>
        <v>36.439963640098561</v>
      </c>
      <c r="M461" s="201">
        <f>VLOOKUP($A461,SP_201819,'2018_19'!$C$3,FALSE)</f>
        <v>36.322117985181478</v>
      </c>
      <c r="N461" s="481">
        <f t="shared" si="575"/>
        <v>3.244459889843565E-3</v>
      </c>
      <c r="O461" s="211"/>
      <c r="P461" s="201">
        <f>VLOOKUP($A461,SP_1718,'2017_18'!$M$2,FALSE)</f>
        <v>36.322117985181478</v>
      </c>
      <c r="Q461" s="201">
        <f>VLOOKUP($A461,SP_1718,'2017_18'!$C$2,FALSE)</f>
        <v>37.080178690376286</v>
      </c>
      <c r="R461" s="481">
        <f t="shared" si="576"/>
        <v>-2.0443825568498553E-2</v>
      </c>
      <c r="S461" s="211"/>
      <c r="T461" s="201">
        <f>VLOOKUP($D461,SP_1617,'2016_17'!$P$2,FALSE)</f>
        <v>37.080178690376286</v>
      </c>
      <c r="U461" s="201">
        <f>VLOOKUP($D461,SP_1617,'2016_17'!$G$2,FALSE)</f>
        <v>37.514829868542002</v>
      </c>
      <c r="V461" s="202">
        <f t="shared" si="566"/>
        <v>-1.1586116202280672E-2</v>
      </c>
      <c r="W461" s="211"/>
      <c r="X461" s="201">
        <f>VLOOKUP($AX461,SP_1516,'2015_16'!$AW$1,FALSE)</f>
        <v>37.561935985539947</v>
      </c>
      <c r="Y461" s="201">
        <f>VLOOKUP($AX461,SP_1516,'2015_16'!$Z$1,FALSE)</f>
        <v>38.752323983705722</v>
      </c>
      <c r="Z461" s="202">
        <f t="shared" si="567"/>
        <v>-3.0717848010000659E-2</v>
      </c>
      <c r="AA461" s="201"/>
      <c r="AB461" s="201">
        <f>VLOOKUP($AX461,SP_1415,'2014_15'!$BG$1,FALSE)</f>
        <v>38.524203073756638</v>
      </c>
      <c r="AC461" s="201">
        <f>VLOOKUP($AX461,SP_1415,'2014_15'!$AC$1,FALSE)</f>
        <v>39.548765834535907</v>
      </c>
      <c r="AD461" s="202">
        <f t="shared" si="568"/>
        <v>-2.5906314373142059E-2</v>
      </c>
      <c r="AE461" s="201"/>
      <c r="AF461" s="201">
        <f>VLOOKUP($AX461,SP_1314,'2013-14'!$AU$1,FALSE)</f>
        <v>39.427932842389787</v>
      </c>
      <c r="AG461" s="201">
        <f>VLOOKUP($AX461,SP_1314,'2013-14'!$W$1,FALSE)</f>
        <v>41.67413702070526</v>
      </c>
      <c r="AH461" s="202">
        <f t="shared" si="569"/>
        <v>-5.3899236766426051E-2</v>
      </c>
      <c r="AI461" s="201"/>
      <c r="AJ461" s="201">
        <f>VLOOKUP($AX461,SP_1213,'2012-13'!$AF$1,FALSE)</f>
        <v>40.491494070163</v>
      </c>
      <c r="AK461" s="201">
        <f>VLOOKUP($AX461,SP_1213,'2012-13'!$R$1,FALSE)</f>
        <v>40.606113893815007</v>
      </c>
      <c r="AL461" s="202">
        <f t="shared" si="570"/>
        <v>-2.8227232960962301E-3</v>
      </c>
      <c r="AM461" s="203"/>
      <c r="AN461" s="201">
        <f>VLOOKUP($AX461,SP_1112,'2011-12'!$AT$1,FALSE)</f>
        <v>40.606113893815007</v>
      </c>
      <c r="AO461" s="201">
        <f>VLOOKUP($AX461,SP_1112,'2011-12'!$AD$1,FALSE)</f>
        <v>41.699523004420996</v>
      </c>
      <c r="AP461" s="202">
        <f t="shared" si="571"/>
        <v>-2.6221141917859958E-2</v>
      </c>
      <c r="AQ461" s="188"/>
      <c r="AR461" s="201"/>
      <c r="AS461" s="200"/>
      <c r="AX461" t="s">
        <v>228</v>
      </c>
      <c r="AY461" s="306">
        <f>VLOOKUP(A461,PopulationsOtherdata!$G$4:$M$441,7,FALSE)</f>
        <v>1033567</v>
      </c>
    </row>
    <row r="462" spans="1:51" x14ac:dyDescent="0.25">
      <c r="A462" s="188" t="s">
        <v>232</v>
      </c>
      <c r="B462" s="217"/>
      <c r="C462" s="188">
        <v>1</v>
      </c>
      <c r="D462" s="188" t="s">
        <v>1077</v>
      </c>
      <c r="E462" s="534">
        <f t="shared" si="572"/>
        <v>-4.6908373590086399</v>
      </c>
      <c r="F462" s="504">
        <f t="shared" si="573"/>
        <v>-5.8112226154548668E-2</v>
      </c>
      <c r="G462" s="217"/>
      <c r="H462" s="201">
        <f>VLOOKUP($A462,SP_1920,'2019_20'!$K$3,FALSE)</f>
        <v>74.312605886530079</v>
      </c>
      <c r="I462" s="201">
        <f>VLOOKUP($A462,SP_1920,'2019_20'!$C$3,FALSE)</f>
        <v>72.808124154260867</v>
      </c>
      <c r="J462" s="481">
        <f t="shared" si="574"/>
        <v>2.066365188974828E-2</v>
      </c>
      <c r="K462" s="415"/>
      <c r="L462" s="201">
        <f>VLOOKUP($A462,SP_201819,'2018_19'!$K$3,FALSE)</f>
        <v>72.808124154260867</v>
      </c>
      <c r="M462" s="201">
        <f>VLOOKUP($A462,SP_201819,'2018_19'!$C$3,FALSE)</f>
        <v>72.488816554641318</v>
      </c>
      <c r="N462" s="481">
        <f t="shared" si="575"/>
        <v>4.404922232091657E-3</v>
      </c>
      <c r="O462" s="211"/>
      <c r="P462" s="201">
        <f>VLOOKUP($A462,SP_1718,'2017_18'!$M$2,FALSE)</f>
        <v>72.488816554641318</v>
      </c>
      <c r="Q462" s="201">
        <f>VLOOKUP($A462,SP_1718,'2017_18'!$C$2,FALSE)</f>
        <v>73.768858024589875</v>
      </c>
      <c r="R462" s="481">
        <f t="shared" si="576"/>
        <v>-1.7352057551465294E-2</v>
      </c>
      <c r="S462" s="211"/>
      <c r="T462" s="201">
        <f>VLOOKUP($D462,SP_1617,'2016_17'!$P$2,FALSE)</f>
        <v>73.768858024589875</v>
      </c>
      <c r="U462" s="201">
        <f>VLOOKUP($D462,SP_1617,'2016_17'!$G$2,FALSE)</f>
        <v>73.985183204922095</v>
      </c>
      <c r="V462" s="202">
        <f t="shared" si="566"/>
        <v>-2.923898691080451E-3</v>
      </c>
      <c r="W462" s="211"/>
      <c r="X462" s="201">
        <f>VLOOKUP($AX462,SP_1516,'2015_16'!$AW$1,FALSE)</f>
        <v>75.249912177518382</v>
      </c>
      <c r="Y462" s="201">
        <f>VLOOKUP($AX462,SP_1516,'2015_16'!$Z$1,FALSE)</f>
        <v>77.187164804241505</v>
      </c>
      <c r="Z462" s="202">
        <f t="shared" si="567"/>
        <v>-2.5098118730442986E-2</v>
      </c>
      <c r="AA462" s="201"/>
      <c r="AB462" s="201">
        <f>VLOOKUP($AX462,SP_1415,'2014_15'!$BG$1,FALSE)</f>
        <v>76.548447644252917</v>
      </c>
      <c r="AC462" s="201">
        <f>VLOOKUP($AX462,SP_1415,'2014_15'!$AC$1,FALSE)</f>
        <v>78.154224770168398</v>
      </c>
      <c r="AD462" s="202">
        <f t="shared" si="568"/>
        <v>-2.0546261326724991E-2</v>
      </c>
      <c r="AE462" s="201"/>
      <c r="AF462" s="201">
        <f>VLOOKUP($AX462,SP_1314,'2013-14'!$AU$1,FALSE)</f>
        <v>77.181500561266034</v>
      </c>
      <c r="AG462" s="201">
        <f>VLOOKUP($AX462,SP_1314,'2013-14'!$W$1,FALSE)</f>
        <v>79.995375362717056</v>
      </c>
      <c r="AH462" s="202">
        <f t="shared" si="569"/>
        <v>-3.5175468440422741E-2</v>
      </c>
      <c r="AI462" s="201"/>
      <c r="AJ462" s="201">
        <f>VLOOKUP($AX462,SP_1213,'2012-13'!$AF$1,FALSE)</f>
        <v>76.288772151518998</v>
      </c>
      <c r="AK462" s="201">
        <f>VLOOKUP($AX462,SP_1213,'2012-13'!$R$1,FALSE)</f>
        <v>75.698022826211997</v>
      </c>
      <c r="AL462" s="202">
        <f t="shared" si="570"/>
        <v>7.8040258285643205E-3</v>
      </c>
      <c r="AM462" s="203"/>
      <c r="AN462" s="201">
        <f>VLOOKUP($AX462,SP_1112,'2011-12'!$AT$1,FALSE)</f>
        <v>75.698022826211997</v>
      </c>
      <c r="AO462" s="201">
        <f>VLOOKUP($AX462,SP_1112,'2011-12'!$AD$1,FALSE)</f>
        <v>74.950127638045998</v>
      </c>
      <c r="AP462" s="202">
        <f t="shared" si="571"/>
        <v>9.9785712411029071E-3</v>
      </c>
      <c r="AQ462" s="188"/>
      <c r="AR462" s="201"/>
      <c r="AS462" s="200"/>
      <c r="AX462" t="s">
        <v>232</v>
      </c>
      <c r="AY462" s="306">
        <f>VLOOKUP(A462,PopulationsOtherdata!$G$4:$M$441,7,FALSE)</f>
        <v>0</v>
      </c>
    </row>
    <row r="463" spans="1:51" x14ac:dyDescent="0.25">
      <c r="A463" s="188"/>
      <c r="B463" s="217"/>
      <c r="C463" s="188">
        <v>1</v>
      </c>
      <c r="D463" s="188" t="s">
        <v>1193</v>
      </c>
      <c r="E463" s="534">
        <f>+AN463-AO463+AJ463-AK463+AF463-AG463+AB463-AC463+X463-Y463+T463-U463+P463-Q463+L463-M463+H463-I463</f>
        <v>2.2246800848374164</v>
      </c>
      <c r="F463" s="504">
        <f t="shared" ref="F463" si="577">-((100*(1+AP463)*(1+AL463)*(1+AH463)*(1+AD463)*(1+Z463)*(1+V463))-100)/100</f>
        <v>-1.0374009216358502E-2</v>
      </c>
      <c r="G463" s="217"/>
      <c r="H463" s="201">
        <f>VLOOKUP($D463,SP_1617,'2016_17'!$P$2,FALSE)</f>
        <v>54.168038837784259</v>
      </c>
      <c r="I463" s="201">
        <f>VLOOKUP($D463,SP_1617,'2016_17'!$G$2,FALSE)</f>
        <v>53.611868816574905</v>
      </c>
      <c r="J463" s="481">
        <f t="shared" si="574"/>
        <v>1.0374009216358449E-2</v>
      </c>
      <c r="K463" s="415"/>
      <c r="L463" s="201">
        <f>VLOOKUP($D463,SP_1617,'2016_17'!$P$2,FALSE)</f>
        <v>54.168038837784259</v>
      </c>
      <c r="M463" s="201">
        <f>VLOOKUP($D463,SP_1617,'2016_17'!$G$2,FALSE)</f>
        <v>53.611868816574905</v>
      </c>
      <c r="N463" s="481">
        <f t="shared" si="575"/>
        <v>1.0374009216358449E-2</v>
      </c>
      <c r="O463" s="211"/>
      <c r="P463" s="201">
        <f>VLOOKUP($D463,SP_1617,'2016_17'!$P$2,FALSE)</f>
        <v>54.168038837784259</v>
      </c>
      <c r="Q463" s="201">
        <f>VLOOKUP($D463,SP_1617,'2016_17'!$G$2,FALSE)</f>
        <v>53.611868816574905</v>
      </c>
      <c r="R463" s="481">
        <f t="shared" si="576"/>
        <v>1.0374009216358449E-2</v>
      </c>
      <c r="S463" s="211"/>
      <c r="T463" s="201">
        <f>VLOOKUP($D463,SP_1617,'2016_17'!$P$2,FALSE)</f>
        <v>54.168038837784259</v>
      </c>
      <c r="U463" s="201">
        <f>VLOOKUP($D463,SP_1617,'2016_17'!$G$2,FALSE)</f>
        <v>53.611868816574905</v>
      </c>
      <c r="V463" s="202">
        <f t="shared" ref="V463" si="578">+T463/U463-1</f>
        <v>1.0374009216358449E-2</v>
      </c>
      <c r="W463" s="211"/>
      <c r="X463" s="201"/>
      <c r="Y463" s="201"/>
      <c r="Z463" s="202"/>
      <c r="AA463" s="201"/>
      <c r="AB463" s="201"/>
      <c r="AC463" s="201"/>
      <c r="AD463" s="202"/>
      <c r="AE463" s="201"/>
      <c r="AF463" s="201"/>
      <c r="AG463" s="201"/>
      <c r="AH463" s="202"/>
      <c r="AI463" s="201"/>
      <c r="AJ463" s="201"/>
      <c r="AK463" s="201"/>
      <c r="AL463" s="202"/>
      <c r="AM463" s="203"/>
      <c r="AN463" s="201"/>
      <c r="AO463" s="201"/>
      <c r="AP463" s="202"/>
      <c r="AQ463" s="188"/>
      <c r="AR463" s="201"/>
      <c r="AS463" s="200"/>
      <c r="AY463" s="306"/>
    </row>
    <row r="464" spans="1:51" x14ac:dyDescent="0.25">
      <c r="A464" s="188" t="s">
        <v>238</v>
      </c>
      <c r="B464" s="217"/>
      <c r="C464" s="188">
        <v>1</v>
      </c>
      <c r="D464" s="188" t="s">
        <v>1189</v>
      </c>
      <c r="E464" s="534">
        <f>+AN464-AO464+AJ464-AK464+AF464-AG464+AB464-AC464+X464-Y464+T464-U464+P464-Q464+L464-M464+H464-I464</f>
        <v>-2.0095043543230098</v>
      </c>
      <c r="F464" s="504">
        <f>((100*(1+AP464)*(1+AL464)*(1+AH464)*(1+AD464)*(1+Z464)*(1+V464)*(1+R464)*(1+N464)*(1+J464)-100)/100)</f>
        <v>-6.5104467962288914E-2</v>
      </c>
      <c r="G464" s="217"/>
      <c r="H464" s="201">
        <v>0</v>
      </c>
      <c r="I464" s="201">
        <v>0</v>
      </c>
      <c r="J464" s="481">
        <v>0</v>
      </c>
      <c r="K464" s="415"/>
      <c r="L464" s="201">
        <v>0</v>
      </c>
      <c r="M464" s="201">
        <v>0</v>
      </c>
      <c r="N464" s="481">
        <v>0</v>
      </c>
      <c r="O464" s="211"/>
      <c r="P464" s="201">
        <v>0</v>
      </c>
      <c r="Q464" s="201">
        <v>0</v>
      </c>
      <c r="R464" s="481">
        <v>0</v>
      </c>
      <c r="S464" s="211"/>
      <c r="T464" s="201">
        <v>0</v>
      </c>
      <c r="U464" s="201">
        <v>0</v>
      </c>
      <c r="V464" s="202">
        <v>0</v>
      </c>
      <c r="W464" s="211"/>
      <c r="X464" s="201">
        <f>VLOOKUP($AX464,SP_1516,'2015_16'!$AW$1,FALSE)</f>
        <v>29.319673771051104</v>
      </c>
      <c r="Y464" s="201">
        <f>VLOOKUP($AX464,SP_1516,'2015_16'!$Z$1,FALSE)</f>
        <v>29.938353500110189</v>
      </c>
      <c r="Z464" s="202">
        <f t="shared" si="567"/>
        <v>-2.0665122050109064E-2</v>
      </c>
      <c r="AA464" s="201"/>
      <c r="AB464" s="201">
        <f>VLOOKUP($AX464,SP_1415,'2014_15'!$BG$1,FALSE)</f>
        <v>29.736016277509279</v>
      </c>
      <c r="AC464" s="201">
        <f>VLOOKUP($AX464,SP_1415,'2014_15'!$AC$1,FALSE)</f>
        <v>30.302734938135053</v>
      </c>
      <c r="AD464" s="202">
        <f t="shared" si="568"/>
        <v>-1.8701898088828162E-2</v>
      </c>
      <c r="AE464" s="201"/>
      <c r="AF464" s="201">
        <f>VLOOKUP($AX464,SP_1314,'2013-14'!$AU$1,FALSE)</f>
        <v>28.890921449331103</v>
      </c>
      <c r="AG464" s="201">
        <f>VLOOKUP($AX464,SP_1314,'2013-14'!$W$1,FALSE)</f>
        <v>30.25392733862725</v>
      </c>
      <c r="AH464" s="202">
        <f t="shared" si="569"/>
        <v>-4.5052196828538893E-2</v>
      </c>
      <c r="AI464" s="201"/>
      <c r="AJ464" s="201">
        <f>VLOOKUP($AX464,SP_1213,'2012-13'!$AF$1,FALSE)</f>
        <v>29.33914625429</v>
      </c>
      <c r="AK464" s="201">
        <f>VLOOKUP($AX464,SP_1213,'2012-13'!$R$1,FALSE)</f>
        <v>29.130295258515002</v>
      </c>
      <c r="AL464" s="202">
        <f t="shared" si="570"/>
        <v>7.1695461347562883E-3</v>
      </c>
      <c r="AM464" s="203"/>
      <c r="AN464" s="201">
        <f>VLOOKUP($AX464,SP_1112,'2011-12'!$AT$1,FALSE)</f>
        <v>29.130295258515002</v>
      </c>
      <c r="AO464" s="201">
        <f>VLOOKUP($AX464,SP_1112,'2011-12'!$AD$1,FALSE)</f>
        <v>28.800246329632003</v>
      </c>
      <c r="AP464" s="202">
        <f t="shared" si="571"/>
        <v>1.1459934234778313E-2</v>
      </c>
      <c r="AQ464" s="188"/>
      <c r="AR464" s="201"/>
      <c r="AS464" s="200"/>
      <c r="AX464" t="s">
        <v>238</v>
      </c>
      <c r="AY464" s="306">
        <f>VLOOKUP(A464,PopulationsOtherdata!$G$4:$M$441,7,FALSE)</f>
        <v>757647</v>
      </c>
    </row>
    <row r="465" spans="1:51" x14ac:dyDescent="0.25">
      <c r="A465" s="188"/>
      <c r="B465" s="217"/>
      <c r="C465" s="188"/>
      <c r="D465" s="188"/>
      <c r="E465" s="315"/>
      <c r="F465" s="214"/>
      <c r="G465" s="217"/>
      <c r="H465" s="201"/>
      <c r="I465" s="201"/>
      <c r="J465" s="481"/>
      <c r="K465" s="214"/>
      <c r="L465" s="201"/>
      <c r="M465" s="201"/>
      <c r="N465" s="481"/>
      <c r="O465" s="211"/>
      <c r="P465" s="201"/>
      <c r="Q465" s="201"/>
      <c r="R465" s="481"/>
      <c r="S465" s="211"/>
      <c r="T465" s="201"/>
      <c r="U465" s="201"/>
      <c r="V465" s="202"/>
      <c r="W465" s="211"/>
      <c r="X465" s="201"/>
      <c r="Y465" s="201"/>
      <c r="Z465" s="202"/>
      <c r="AA465" s="201"/>
      <c r="AB465" s="201"/>
      <c r="AC465" s="201"/>
      <c r="AD465" s="202"/>
      <c r="AE465" s="201"/>
      <c r="AF465" s="201"/>
      <c r="AG465" s="201"/>
      <c r="AH465" s="202"/>
      <c r="AI465" s="201"/>
      <c r="AJ465" s="201"/>
      <c r="AK465" s="201"/>
      <c r="AL465" s="202"/>
      <c r="AM465" s="203"/>
      <c r="AN465" s="201"/>
      <c r="AO465" s="201"/>
      <c r="AP465" s="202"/>
      <c r="AQ465" s="188"/>
      <c r="AR465" s="201"/>
      <c r="AS465" s="200"/>
    </row>
    <row r="466" spans="1:51" x14ac:dyDescent="0.25">
      <c r="A466" s="188" t="s">
        <v>246</v>
      </c>
      <c r="B466" s="217"/>
      <c r="C466" s="188">
        <v>1</v>
      </c>
      <c r="D466" s="188" t="s">
        <v>1080</v>
      </c>
      <c r="E466" s="534">
        <f t="shared" ref="E466:E470" si="579">+AN466-AO466+AJ466-AK466+AF466-AG466+AB466-AC466+X466-Y466+T466-U466+P466-Q466+L466-M466+H466-I466</f>
        <v>-3.9847645329437356</v>
      </c>
      <c r="F466" s="504">
        <f t="shared" ref="F466:F470" si="580">((100*(1+AP466)*(1+AL466)*(1+AH466)*(1+AD466)*(1+Z466)*(1+V466)*(1+R466)*(1+N466)*(1+J466)-100)/100)</f>
        <v>-0.12469798481764158</v>
      </c>
      <c r="G466" s="217"/>
      <c r="H466" s="201">
        <f>VLOOKUP($A466,SP_1920,'2019_20'!$K$3,FALSE)</f>
        <v>28.193508454536193</v>
      </c>
      <c r="I466" s="201">
        <f>VLOOKUP($A466,SP_1920,'2019_20'!$C$3,FALSE)</f>
        <v>27.746830660955876</v>
      </c>
      <c r="J466" s="481">
        <f t="shared" ref="J466:J470" si="581">+H466/I466-1</f>
        <v>1.609833566357044E-2</v>
      </c>
      <c r="K466" s="415"/>
      <c r="L466" s="201">
        <f>VLOOKUP($A466,SP_201819,'2018_19'!$K$3,FALSE)</f>
        <v>27.746830660955876</v>
      </c>
      <c r="M466" s="201">
        <f>VLOOKUP($A466,SP_201819,'2018_19'!$C$3,FALSE)</f>
        <v>27.627807042888165</v>
      </c>
      <c r="N466" s="481">
        <f t="shared" ref="N466:N470" si="582">+L466/M466-1</f>
        <v>4.3081095029708916E-3</v>
      </c>
      <c r="O466" s="211"/>
      <c r="P466" s="201">
        <f>VLOOKUP($A466,SP_1718,'2017_18'!$M$2,FALSE)</f>
        <v>27.627807042888165</v>
      </c>
      <c r="Q466" s="201">
        <f>VLOOKUP($A466,SP_1718,'2017_18'!$C$2,FALSE)</f>
        <v>28.19915543074066</v>
      </c>
      <c r="R466" s="481">
        <f t="shared" ref="R466:R470" si="583">+P466/Q466-1</f>
        <v>-2.0261187937198E-2</v>
      </c>
      <c r="S466" s="211"/>
      <c r="T466" s="201">
        <f>VLOOKUP($D466,SP_1617,'2016_17'!$P$2,FALSE)</f>
        <v>28.19915543074066</v>
      </c>
      <c r="U466" s="201">
        <f>VLOOKUP($D466,SP_1617,'2016_17'!$G$2,FALSE)</f>
        <v>28.466182623176</v>
      </c>
      <c r="V466" s="202">
        <f t="shared" si="566"/>
        <v>-9.3805058433770183E-3</v>
      </c>
      <c r="W466" s="211"/>
      <c r="X466" s="201">
        <f>VLOOKUP($AX466,SP_1516,'2015_16'!$AW$1,FALSE)</f>
        <v>28.683019362998522</v>
      </c>
      <c r="Y466" s="201">
        <f>VLOOKUP($AX466,SP_1516,'2015_16'!$Z$1,FALSE)</f>
        <v>29.580998338716302</v>
      </c>
      <c r="Z466" s="202">
        <f t="shared" si="567"/>
        <v>-3.0356614926768222E-2</v>
      </c>
      <c r="AA466" s="201"/>
      <c r="AB466" s="201">
        <f>VLOOKUP($AX466,SP_1415,'2014_15'!$BG$1,FALSE)</f>
        <v>29.484733319068866</v>
      </c>
      <c r="AC466" s="201">
        <f>VLOOKUP($AX466,SP_1415,'2014_15'!$AC$1,FALSE)</f>
        <v>30.295523526042111</v>
      </c>
      <c r="AD466" s="202">
        <f t="shared" si="568"/>
        <v>-2.6762706585224949E-2</v>
      </c>
      <c r="AE466" s="201"/>
      <c r="AF466" s="201">
        <f>VLOOKUP($AX466,SP_1314,'2013-14'!$AU$1,FALSE)</f>
        <v>30.152078725199146</v>
      </c>
      <c r="AG466" s="201">
        <f>VLOOKUP($AX466,SP_1314,'2013-14'!$W$1,FALSE)</f>
        <v>30.896960693147054</v>
      </c>
      <c r="AH466" s="202">
        <f t="shared" si="569"/>
        <v>-2.4108583861878752E-2</v>
      </c>
      <c r="AI466" s="201"/>
      <c r="AJ466" s="201">
        <f>VLOOKUP($AX466,SP_1213,'2012-13'!$AF$1,FALSE)</f>
        <v>29.917504885265004</v>
      </c>
      <c r="AK466" s="201">
        <f>VLOOKUP($AX466,SP_1213,'2012-13'!$R$1,FALSE)</f>
        <v>30.214715669532001</v>
      </c>
      <c r="AL466" s="202">
        <f t="shared" si="570"/>
        <v>-9.8366235683858827E-3</v>
      </c>
      <c r="AM466" s="203"/>
      <c r="AN466" s="201">
        <f>VLOOKUP($AX466,SP_1112,'2011-12'!$AT$1,FALSE)</f>
        <v>30.214715669532001</v>
      </c>
      <c r="AO466" s="201">
        <f>VLOOKUP($AX466,SP_1112,'2011-12'!$AD$1,FALSE)</f>
        <v>31.17594409893</v>
      </c>
      <c r="AP466" s="202">
        <f t="shared" si="571"/>
        <v>-3.0832375961021508E-2</v>
      </c>
      <c r="AQ466" s="188"/>
      <c r="AR466" s="201"/>
      <c r="AS466" s="200"/>
      <c r="AX466" t="s">
        <v>246</v>
      </c>
      <c r="AY466" s="306">
        <f>VLOOKUP(A466,PopulationsOtherdata!$G$4:$M$441,7,FALSE)</f>
        <v>626153</v>
      </c>
    </row>
    <row r="467" spans="1:51" x14ac:dyDescent="0.25">
      <c r="A467" s="188" t="s">
        <v>270</v>
      </c>
      <c r="B467" s="217"/>
      <c r="C467" s="188">
        <v>1</v>
      </c>
      <c r="D467" s="188" t="s">
        <v>1081</v>
      </c>
      <c r="E467" s="534">
        <f t="shared" si="579"/>
        <v>-2.7426458714561051</v>
      </c>
      <c r="F467" s="504">
        <f t="shared" si="580"/>
        <v>-6.7892173044392198E-2</v>
      </c>
      <c r="G467" s="217"/>
      <c r="H467" s="201">
        <f>VLOOKUP($A467,SP_1920,'2019_20'!$K$3,FALSE)</f>
        <v>38.220862089363436</v>
      </c>
      <c r="I467" s="201">
        <f>VLOOKUP($A467,SP_1920,'2019_20'!$C$3,FALSE)</f>
        <v>37.406062925513119</v>
      </c>
      <c r="J467" s="481">
        <f t="shared" si="581"/>
        <v>2.1782542725034437E-2</v>
      </c>
      <c r="K467" s="415"/>
      <c r="L467" s="201">
        <f>VLOOKUP($A467,SP_201819,'2018_19'!$K$3,FALSE)</f>
        <v>37.406062925513119</v>
      </c>
      <c r="M467" s="201">
        <f>VLOOKUP($A467,SP_201819,'2018_19'!$C$3,FALSE)</f>
        <v>37.147519844855054</v>
      </c>
      <c r="N467" s="481">
        <f t="shared" si="582"/>
        <v>6.9599015422256993E-3</v>
      </c>
      <c r="O467" s="211"/>
      <c r="P467" s="201">
        <f>VLOOKUP($A467,SP_1718,'2017_18'!$M$2,FALSE)</f>
        <v>37.147519844855054</v>
      </c>
      <c r="Q467" s="201">
        <f>VLOOKUP($A467,SP_1718,'2017_18'!$C$2,FALSE)</f>
        <v>37.677693986303282</v>
      </c>
      <c r="R467" s="481">
        <f t="shared" si="583"/>
        <v>-1.4071300160804934E-2</v>
      </c>
      <c r="S467" s="211"/>
      <c r="T467" s="201">
        <f>VLOOKUP($D467,SP_1617,'2016_17'!$P$2,FALSE)</f>
        <v>37.677693986303282</v>
      </c>
      <c r="U467" s="201">
        <f>VLOOKUP($D467,SP_1617,'2016_17'!$G$2,FALSE)</f>
        <v>37.730940866007998</v>
      </c>
      <c r="V467" s="202">
        <f t="shared" si="566"/>
        <v>-1.4112258661613808E-3</v>
      </c>
      <c r="W467" s="211"/>
      <c r="X467" s="201">
        <f>VLOOKUP($AX467,SP_1516,'2015_16'!$AW$1,FALSE)</f>
        <v>37.590444805040775</v>
      </c>
      <c r="Y467" s="201">
        <f>VLOOKUP($AX467,SP_1516,'2015_16'!$Z$1,FALSE)</f>
        <v>38.501198957456808</v>
      </c>
      <c r="Z467" s="202">
        <f t="shared" si="567"/>
        <v>-2.3655215345953273E-2</v>
      </c>
      <c r="AA467" s="201"/>
      <c r="AB467" s="201">
        <f>VLOOKUP($AX467,SP_1415,'2014_15'!$BG$1,FALSE)</f>
        <v>38.26636975931418</v>
      </c>
      <c r="AC467" s="201">
        <f>VLOOKUP($AX467,SP_1415,'2014_15'!$AC$1,FALSE)</f>
        <v>39.033716589825701</v>
      </c>
      <c r="AD467" s="202">
        <f t="shared" si="568"/>
        <v>-1.96585643784567E-2</v>
      </c>
      <c r="AE467" s="201"/>
      <c r="AF467" s="201">
        <f>VLOOKUP($AX467,SP_1314,'2013-14'!$AU$1,FALSE)</f>
        <v>38.78948357848023</v>
      </c>
      <c r="AG467" s="201">
        <f>VLOOKUP($AX467,SP_1314,'2013-14'!$W$1,FALSE)</f>
        <v>40.174411129977216</v>
      </c>
      <c r="AH467" s="202">
        <f t="shared" si="569"/>
        <v>-3.4472877449685524E-2</v>
      </c>
      <c r="AI467" s="201"/>
      <c r="AJ467" s="201">
        <f>VLOOKUP($AX467,SP_1213,'2012-13'!$AF$1,FALSE)</f>
        <v>39.043859958142001</v>
      </c>
      <c r="AK467" s="201">
        <f>VLOOKUP($AX467,SP_1213,'2012-13'!$R$1,FALSE)</f>
        <v>38.993218798656002</v>
      </c>
      <c r="AL467" s="202">
        <f t="shared" si="570"/>
        <v>1.2987170858473895E-3</v>
      </c>
      <c r="AM467" s="203"/>
      <c r="AN467" s="201">
        <f>VLOOKUP($AX467,SP_1112,'2011-12'!$AT$1,FALSE)</f>
        <v>38.993218798656002</v>
      </c>
      <c r="AO467" s="201">
        <f>VLOOKUP($AX467,SP_1112,'2011-12'!$AD$1,FALSE)</f>
        <v>39.213398518529004</v>
      </c>
      <c r="AP467" s="202">
        <f t="shared" si="571"/>
        <v>-5.6149104181563159E-3</v>
      </c>
      <c r="AQ467" s="188"/>
      <c r="AR467" s="201"/>
      <c r="AS467" s="200"/>
      <c r="AX467" t="s">
        <v>270</v>
      </c>
      <c r="AY467" s="306">
        <f>VLOOKUP(A467,PopulationsOtherdata!$G$4:$M$441,7,FALSE)</f>
        <v>811820</v>
      </c>
    </row>
    <row r="468" spans="1:51" x14ac:dyDescent="0.25">
      <c r="A468" s="188" t="s">
        <v>288</v>
      </c>
      <c r="B468" s="217"/>
      <c r="C468" s="188">
        <v>1</v>
      </c>
      <c r="D468" s="188" t="s">
        <v>1082</v>
      </c>
      <c r="E468" s="534">
        <f t="shared" si="579"/>
        <v>-6.8097817992026535</v>
      </c>
      <c r="F468" s="504">
        <f t="shared" si="580"/>
        <v>-8.5760202970101604E-2</v>
      </c>
      <c r="G468" s="217"/>
      <c r="H468" s="201">
        <f>VLOOKUP($A468,SP_1920,'2019_20'!$K$3,FALSE)</f>
        <v>71.132899220222583</v>
      </c>
      <c r="I468" s="201">
        <f>VLOOKUP($A468,SP_1920,'2019_20'!$C$3,FALSE)</f>
        <v>69.814430613840813</v>
      </c>
      <c r="J468" s="481">
        <f t="shared" si="581"/>
        <v>1.8885330651402299E-2</v>
      </c>
      <c r="K468" s="415"/>
      <c r="L468" s="201">
        <f>VLOOKUP($A468,SP_201819,'2018_19'!$K$3,FALSE)</f>
        <v>69.814430613840813</v>
      </c>
      <c r="M468" s="201">
        <f>VLOOKUP($A468,SP_201819,'2018_19'!$C$3,FALSE)</f>
        <v>69.420519229208082</v>
      </c>
      <c r="N468" s="481">
        <f t="shared" si="582"/>
        <v>5.6742788588506343E-3</v>
      </c>
      <c r="O468" s="211"/>
      <c r="P468" s="201">
        <f>VLOOKUP($A468,SP_1718,'2017_18'!$M$2,FALSE)</f>
        <v>69.420519229208082</v>
      </c>
      <c r="Q468" s="201">
        <f>VLOOKUP($A468,SP_1718,'2017_18'!$C$2,FALSE)</f>
        <v>70.662391841129946</v>
      </c>
      <c r="R468" s="481">
        <f t="shared" si="583"/>
        <v>-1.757473218163863E-2</v>
      </c>
      <c r="S468" s="211"/>
      <c r="T468" s="201">
        <f>VLOOKUP($D468,SP_1617,'2016_17'!$P$2,FALSE)</f>
        <v>70.662391841129946</v>
      </c>
      <c r="U468" s="201">
        <f>VLOOKUP($D468,SP_1617,'2016_17'!$G$2,FALSE)</f>
        <v>71.497237692962997</v>
      </c>
      <c r="V468" s="202">
        <f t="shared" si="566"/>
        <v>-1.1676616870405665E-2</v>
      </c>
      <c r="W468" s="211"/>
      <c r="X468" s="201">
        <f>VLOOKUP($AX468,SP_1516,'2015_16'!$AW$1,FALSE)</f>
        <v>72.612612690825173</v>
      </c>
      <c r="Y468" s="201">
        <f>VLOOKUP($AX468,SP_1516,'2015_16'!$Z$1,FALSE)</f>
        <v>74.837814088239625</v>
      </c>
      <c r="Z468" s="202">
        <f t="shared" si="567"/>
        <v>-2.973365035476272E-2</v>
      </c>
      <c r="AA468" s="201"/>
      <c r="AB468" s="201">
        <f>VLOOKUP($AX468,SP_1415,'2014_15'!$BG$1,FALSE)</f>
        <v>74.402817047956347</v>
      </c>
      <c r="AC468" s="201">
        <f>VLOOKUP($AX468,SP_1415,'2014_15'!$AC$1,FALSE)</f>
        <v>76.261096903053286</v>
      </c>
      <c r="AD468" s="202">
        <f t="shared" si="568"/>
        <v>-2.4367337090092867E-2</v>
      </c>
      <c r="AE468" s="201"/>
      <c r="AF468" s="201">
        <f>VLOOKUP($AX468,SP_1314,'2013-14'!$AU$1,FALSE)</f>
        <v>75.850802720554725</v>
      </c>
      <c r="AG468" s="201">
        <f>VLOOKUP($AX468,SP_1314,'2013-14'!$W$1,FALSE)</f>
        <v>80.015897872184581</v>
      </c>
      <c r="AH468" s="202">
        <f t="shared" si="569"/>
        <v>-5.2053345177518029E-2</v>
      </c>
      <c r="AI468" s="201"/>
      <c r="AJ468" s="201">
        <f>VLOOKUP($AX468,SP_1213,'2012-13'!$AF$1,FALSE)</f>
        <v>76.803114576940999</v>
      </c>
      <c r="AK468" s="201">
        <f>VLOOKUP($AX468,SP_1213,'2012-13'!$R$1,FALSE)</f>
        <v>76.014673390951998</v>
      </c>
      <c r="AL468" s="202">
        <f t="shared" si="570"/>
        <v>1.0372223556548876E-2</v>
      </c>
      <c r="AM468" s="203"/>
      <c r="AN468" s="201">
        <f>VLOOKUP($AX468,SP_1112,'2011-12'!$AT$1,FALSE)</f>
        <v>76.014673390951998</v>
      </c>
      <c r="AO468" s="201">
        <f>VLOOKUP($AX468,SP_1112,'2011-12'!$AD$1,FALSE)</f>
        <v>74.999981499261992</v>
      </c>
      <c r="AP468" s="202">
        <f t="shared" si="571"/>
        <v>1.3529228559876261E-2</v>
      </c>
      <c r="AQ468" s="188"/>
      <c r="AR468" s="201"/>
      <c r="AS468" s="200"/>
      <c r="AX468" t="s">
        <v>288</v>
      </c>
      <c r="AY468" s="306">
        <f>VLOOKUP(A468,PopulationsOtherdata!$G$4:$M$441,7,FALSE)</f>
        <v>1763285</v>
      </c>
    </row>
    <row r="469" spans="1:51" x14ac:dyDescent="0.25">
      <c r="A469" s="188" t="s">
        <v>334</v>
      </c>
      <c r="B469" s="217"/>
      <c r="C469" s="188">
        <v>1</v>
      </c>
      <c r="D469" s="188" t="s">
        <v>1083</v>
      </c>
      <c r="E469" s="534">
        <f t="shared" si="579"/>
        <v>-6.0270485331134012</v>
      </c>
      <c r="F469" s="504">
        <f t="shared" si="580"/>
        <v>-8.3923356535872101E-2</v>
      </c>
      <c r="G469" s="217"/>
      <c r="H469" s="201">
        <f>VLOOKUP($A469,SP_1920,'2019_20'!$K$3,FALSE)</f>
        <v>64.175613001193497</v>
      </c>
      <c r="I469" s="201">
        <f>VLOOKUP($A469,SP_1920,'2019_20'!$C$3,FALSE)</f>
        <v>63.061100936606167</v>
      </c>
      <c r="J469" s="481">
        <f t="shared" si="581"/>
        <v>1.7673526913330129E-2</v>
      </c>
      <c r="K469" s="415"/>
      <c r="L469" s="201">
        <f>VLOOKUP($A469,SP_201819,'2018_19'!$K$3,FALSE)</f>
        <v>63.061100936606167</v>
      </c>
      <c r="M469" s="201">
        <f>VLOOKUP($A469,SP_201819,'2018_19'!$C$3,FALSE)</f>
        <v>62.803888622005609</v>
      </c>
      <c r="N469" s="481">
        <f t="shared" si="582"/>
        <v>4.0954838982762976E-3</v>
      </c>
      <c r="O469" s="211"/>
      <c r="P469" s="201">
        <f>VLOOKUP($A469,SP_1718,'2017_18'!$M$2,FALSE)</f>
        <v>62.803888622005609</v>
      </c>
      <c r="Q469" s="201">
        <f>VLOOKUP($A469,SP_1718,'2017_18'!$C$2,FALSE)</f>
        <v>63.989029820470968</v>
      </c>
      <c r="R469" s="481">
        <f t="shared" si="583"/>
        <v>-1.8521005894141851E-2</v>
      </c>
      <c r="S469" s="211"/>
      <c r="T469" s="201">
        <f>VLOOKUP($D469,SP_1617,'2016_17'!$P$2,FALSE)</f>
        <v>63.989029820470968</v>
      </c>
      <c r="U469" s="201">
        <f>VLOOKUP($D469,SP_1617,'2016_17'!$G$2,FALSE)</f>
        <v>64.760237314397003</v>
      </c>
      <c r="V469" s="202">
        <f t="shared" si="566"/>
        <v>-1.1908657625542496E-2</v>
      </c>
      <c r="W469" s="211"/>
      <c r="X469" s="201">
        <f>VLOOKUP($AX469,SP_1516,'2015_16'!$AW$1,FALSE)</f>
        <v>65.826140994054455</v>
      </c>
      <c r="Y469" s="201">
        <f>VLOOKUP($AX469,SP_1516,'2015_16'!$Z$1,FALSE)</f>
        <v>67.722478450802782</v>
      </c>
      <c r="Z469" s="202">
        <f t="shared" si="567"/>
        <v>-2.8001595631588216E-2</v>
      </c>
      <c r="AA469" s="201"/>
      <c r="AB469" s="201">
        <f>VLOOKUP($AX469,SP_1415,'2014_15'!$BG$1,FALSE)</f>
        <v>67.507446816741279</v>
      </c>
      <c r="AC469" s="201">
        <f>VLOOKUP($AX469,SP_1415,'2014_15'!$AC$1,FALSE)</f>
        <v>69.045626269559875</v>
      </c>
      <c r="AD469" s="202">
        <f t="shared" si="568"/>
        <v>-2.2277724686186717E-2</v>
      </c>
      <c r="AE469" s="201"/>
      <c r="AF469" s="201">
        <f>VLOOKUP($AX469,SP_1314,'2013-14'!$AU$1,FALSE)</f>
        <v>68.875878087675417</v>
      </c>
      <c r="AG469" s="201">
        <f>VLOOKUP($AX469,SP_1314,'2013-14'!$W$1,FALSE)</f>
        <v>72.679948142049398</v>
      </c>
      <c r="AH469" s="202">
        <f t="shared" si="569"/>
        <v>-5.2340021582556906E-2</v>
      </c>
      <c r="AI469" s="201"/>
      <c r="AJ469" s="201">
        <f>VLOOKUP($AX469,SP_1213,'2012-13'!$AF$1,FALSE)</f>
        <v>69.711205036726014</v>
      </c>
      <c r="AK469" s="201">
        <f>VLOOKUP($AX469,SP_1213,'2012-13'!$R$1,FALSE)</f>
        <v>68.953856991715014</v>
      </c>
      <c r="AL469" s="202">
        <f t="shared" si="570"/>
        <v>1.0983403656477098E-2</v>
      </c>
      <c r="AM469" s="203"/>
      <c r="AN469" s="201">
        <f>VLOOKUP($AX469,SP_1112,'2011-12'!$AT$1,FALSE)</f>
        <v>68.953856991715014</v>
      </c>
      <c r="AO469" s="201">
        <f>VLOOKUP($AX469,SP_1112,'2011-12'!$AD$1,FALSE)</f>
        <v>67.915042292695006</v>
      </c>
      <c r="AP469" s="202">
        <f t="shared" si="571"/>
        <v>1.5295796983280985E-2</v>
      </c>
      <c r="AQ469" s="188"/>
      <c r="AR469" s="201"/>
      <c r="AS469" s="200"/>
      <c r="AX469" t="s">
        <v>334</v>
      </c>
      <c r="AY469" s="306">
        <f>VLOOKUP(A469,PopulationsOtherdata!$G$4:$M$441,7,FALSE)</f>
        <v>1791362</v>
      </c>
    </row>
    <row r="470" spans="1:51" x14ac:dyDescent="0.25">
      <c r="A470" s="188" t="s">
        <v>356</v>
      </c>
      <c r="B470" s="217"/>
      <c r="C470" s="188">
        <v>1</v>
      </c>
      <c r="D470" s="188" t="s">
        <v>1084</v>
      </c>
      <c r="E470" s="534">
        <f t="shared" si="579"/>
        <v>-1.61030693779988</v>
      </c>
      <c r="F470" s="504">
        <f t="shared" si="580"/>
        <v>-4.6985259182610546E-2</v>
      </c>
      <c r="G470" s="217"/>
      <c r="H470" s="201">
        <f>VLOOKUP($A470,SP_1920,'2019_20'!$K$3,FALSE)</f>
        <v>31.251578243999507</v>
      </c>
      <c r="I470" s="201">
        <f>VLOOKUP($A470,SP_1920,'2019_20'!$C$3,FALSE)</f>
        <v>30.52581988197295</v>
      </c>
      <c r="J470" s="481">
        <f t="shared" si="581"/>
        <v>2.3775229128412567E-2</v>
      </c>
      <c r="K470" s="415"/>
      <c r="L470" s="201">
        <f>VLOOKUP($A470,SP_201819,'2018_19'!$K$3,FALSE)</f>
        <v>30.52581988197295</v>
      </c>
      <c r="M470" s="201">
        <f>VLOOKUP($A470,SP_201819,'2018_19'!$C$3,FALSE)</f>
        <v>30.337926866998622</v>
      </c>
      <c r="N470" s="481">
        <f t="shared" si="582"/>
        <v>6.1933373298066474E-3</v>
      </c>
      <c r="O470" s="211"/>
      <c r="P470" s="201">
        <f>VLOOKUP($A470,SP_1718,'2017_18'!$M$2,FALSE)</f>
        <v>30.337926866998622</v>
      </c>
      <c r="Q470" s="201">
        <f>VLOOKUP($A470,SP_1718,'2017_18'!$C$2,FALSE)</f>
        <v>30.742318928257742</v>
      </c>
      <c r="R470" s="481">
        <f t="shared" si="583"/>
        <v>-1.3154247153665755E-2</v>
      </c>
      <c r="S470" s="211"/>
      <c r="T470" s="201">
        <f>VLOOKUP($D470,SP_1617,'2016_17'!$P$2,FALSE)</f>
        <v>30.742318928257742</v>
      </c>
      <c r="U470" s="201">
        <f>VLOOKUP($D470,SP_1617,'2016_17'!$G$2,FALSE)</f>
        <v>30.779987066213579</v>
      </c>
      <c r="V470" s="202">
        <f t="shared" si="566"/>
        <v>-1.2237866726456659E-3</v>
      </c>
      <c r="W470" s="211"/>
      <c r="X470" s="201">
        <f>VLOOKUP($AX470,SP_1516,'2015_16'!$AW$1,FALSE)</f>
        <v>31.615257359012169</v>
      </c>
      <c r="Y470" s="201">
        <f>VLOOKUP($AX470,SP_1516,'2015_16'!$Z$1,FALSE)</f>
        <v>32.302593768344629</v>
      </c>
      <c r="Z470" s="202">
        <f t="shared" si="567"/>
        <v>-2.1278056315280347E-2</v>
      </c>
      <c r="AA470" s="201"/>
      <c r="AB470" s="201">
        <f>VLOOKUP($AX470,SP_1415,'2014_15'!$BG$1,FALSE)</f>
        <v>31.971022125908803</v>
      </c>
      <c r="AC470" s="201">
        <f>VLOOKUP($AX470,SP_1415,'2014_15'!$AC$1,FALSE)</f>
        <v>32.485474295324671</v>
      </c>
      <c r="AD470" s="202">
        <f t="shared" si="568"/>
        <v>-1.5836375505525857E-2</v>
      </c>
      <c r="AE470" s="201"/>
      <c r="AF470" s="201">
        <f>VLOOKUP($AX470,SP_1314,'2013-14'!$AU$1,FALSE)</f>
        <v>32.505670296640936</v>
      </c>
      <c r="AG470" s="201">
        <f>VLOOKUP($AX470,SP_1314,'2013-14'!$W$1,FALSE)</f>
        <v>33.823247184192411</v>
      </c>
      <c r="AH470" s="202">
        <f t="shared" si="569"/>
        <v>-3.8954772153492634E-2</v>
      </c>
      <c r="AI470" s="201"/>
      <c r="AJ470" s="201">
        <f>VLOOKUP($AX470,SP_1213,'2012-13'!$AF$1,FALSE)</f>
        <v>31.749468013378998</v>
      </c>
      <c r="AK470" s="201">
        <f>VLOOKUP($AX470,SP_1213,'2012-13'!$R$1,FALSE)</f>
        <v>31.571794827209001</v>
      </c>
      <c r="AL470" s="202">
        <f t="shared" si="570"/>
        <v>5.6275921955781794E-3</v>
      </c>
      <c r="AM470" s="203"/>
      <c r="AN470" s="201">
        <f>VLOOKUP($AX470,SP_1112,'2011-12'!$AT$1,FALSE)</f>
        <v>31.571794827209001</v>
      </c>
      <c r="AO470" s="201">
        <f>VLOOKUP($AX470,SP_1112,'2011-12'!$AD$1,FALSE)</f>
        <v>31.312000662665</v>
      </c>
      <c r="AP470" s="202">
        <f t="shared" si="571"/>
        <v>8.2969519368261135E-3</v>
      </c>
      <c r="AQ470" s="188"/>
      <c r="AR470" s="201"/>
      <c r="AS470" s="200"/>
      <c r="AX470" t="s">
        <v>356</v>
      </c>
      <c r="AY470" s="306">
        <f>VLOOKUP(A470,PopulationsOtherdata!$G$4:$M$441,7,FALSE)</f>
        <v>758333</v>
      </c>
    </row>
    <row r="471" spans="1:51" x14ac:dyDescent="0.25">
      <c r="A471" s="188"/>
      <c r="B471" s="217"/>
      <c r="C471" s="188"/>
      <c r="D471" s="188"/>
      <c r="E471" s="315"/>
      <c r="F471" s="214"/>
      <c r="G471" s="217"/>
      <c r="H471" s="201"/>
      <c r="I471" s="201"/>
      <c r="J471" s="481"/>
      <c r="K471" s="214"/>
      <c r="L471" s="201"/>
      <c r="M471" s="201"/>
      <c r="N471" s="481"/>
      <c r="O471" s="211"/>
      <c r="P471" s="201"/>
      <c r="Q471" s="201"/>
      <c r="R471" s="481"/>
      <c r="S471" s="211"/>
      <c r="T471" s="201"/>
      <c r="U471" s="201"/>
      <c r="V471" s="202"/>
      <c r="W471" s="211"/>
      <c r="X471" s="201"/>
      <c r="Y471" s="201"/>
      <c r="Z471" s="202"/>
      <c r="AA471" s="201"/>
      <c r="AB471" s="201"/>
      <c r="AC471" s="201"/>
      <c r="AD471" s="202"/>
      <c r="AE471" s="201"/>
      <c r="AF471" s="201"/>
      <c r="AG471" s="201"/>
      <c r="AH471" s="202"/>
      <c r="AI471" s="201"/>
      <c r="AJ471" s="201"/>
      <c r="AK471" s="201"/>
      <c r="AL471" s="202"/>
      <c r="AM471" s="203"/>
      <c r="AN471" s="201"/>
      <c r="AO471" s="201"/>
      <c r="AP471" s="202"/>
      <c r="AQ471" s="188"/>
      <c r="AR471" s="201"/>
      <c r="AS471" s="200"/>
    </row>
    <row r="472" spans="1:51" x14ac:dyDescent="0.25">
      <c r="A472" s="188" t="s">
        <v>374</v>
      </c>
      <c r="B472" s="217"/>
      <c r="C472" s="188">
        <v>1</v>
      </c>
      <c r="D472" s="188" t="s">
        <v>1085</v>
      </c>
      <c r="E472" s="534">
        <f t="shared" ref="E472:E476" si="584">+AN472-AO472+AJ472-AK472+AF472-AG472+AB472-AC472+X472-Y472+T472-U472+P472-Q472+L472-M472+H472-I472</f>
        <v>-7.9320284864881785</v>
      </c>
      <c r="F472" s="504">
        <f t="shared" ref="F472:F476" si="585">((100*(1+AP472)*(1+AL472)*(1+AH472)*(1+AD472)*(1+Z472)*(1+V472)*(1+R472)*(1+N472)*(1+J472)-100)/100)</f>
        <v>-0.15721919197018736</v>
      </c>
      <c r="G472" s="217"/>
      <c r="H472" s="201">
        <f>VLOOKUP($A472,SP_1920,'2019_20'!$K$3,FALSE)</f>
        <v>42.694167647823519</v>
      </c>
      <c r="I472" s="201">
        <f>VLOOKUP($A472,SP_1920,'2019_20'!$C$3,FALSE)</f>
        <v>42.080887093854578</v>
      </c>
      <c r="J472" s="481">
        <f t="shared" ref="J472:J476" si="586">+H472/I472-1</f>
        <v>1.457385041815118E-2</v>
      </c>
      <c r="K472" s="415"/>
      <c r="L472" s="201">
        <f>VLOOKUP($A472,SP_201819,'2018_19'!$K$3,FALSE)</f>
        <v>42.080887093854578</v>
      </c>
      <c r="M472" s="201">
        <f>VLOOKUP($A472,SP_201819,'2018_19'!$C$3,FALSE)</f>
        <v>41.960091943458984</v>
      </c>
      <c r="N472" s="481">
        <f t="shared" ref="N472:N476" si="587">+L472/M472-1</f>
        <v>2.8788104315491392E-3</v>
      </c>
      <c r="O472" s="211"/>
      <c r="P472" s="201">
        <f>VLOOKUP($A472,SP_1718,'2017_18'!$M$2,FALSE)</f>
        <v>41.960091943458984</v>
      </c>
      <c r="Q472" s="201">
        <f>VLOOKUP($A472,SP_1718,'2017_18'!$C$2,FALSE)</f>
        <v>42.914314251259007</v>
      </c>
      <c r="R472" s="481">
        <f t="shared" ref="R472:R476" si="588">+P472/Q472-1</f>
        <v>-2.2235525009514201E-2</v>
      </c>
      <c r="S472" s="211"/>
      <c r="T472" s="201">
        <f>VLOOKUP($D472,SP_1617,'2016_17'!$P$2,FALSE)</f>
        <v>42.914314251259007</v>
      </c>
      <c r="U472" s="201">
        <f>VLOOKUP($D472,SP_1617,'2016_17'!$G$2,FALSE)</f>
        <v>43.582761561113998</v>
      </c>
      <c r="V472" s="202">
        <f t="shared" si="566"/>
        <v>-1.5337424383208509E-2</v>
      </c>
      <c r="W472" s="211"/>
      <c r="X472" s="201">
        <f>VLOOKUP($AX472,SP_1516,'2015_16'!$AW$1,FALSE)</f>
        <v>43.604554196826996</v>
      </c>
      <c r="Y472" s="201">
        <f>VLOOKUP($AX472,SP_1516,'2015_16'!$Z$1,FALSE)</f>
        <v>45.604385843313175</v>
      </c>
      <c r="Z472" s="202">
        <f t="shared" si="567"/>
        <v>-4.3851739465523565E-2</v>
      </c>
      <c r="AA472" s="201"/>
      <c r="AB472" s="201">
        <f>VLOOKUP($AX472,SP_1415,'2014_15'!$BG$1,FALSE)</f>
        <v>45.510404128433535</v>
      </c>
      <c r="AC472" s="201">
        <f>VLOOKUP($AX472,SP_1415,'2014_15'!$AC$1,FALSE)</f>
        <v>47.168410078841866</v>
      </c>
      <c r="AD472" s="202">
        <f t="shared" si="568"/>
        <v>-3.5150770348989502E-2</v>
      </c>
      <c r="AE472" s="201"/>
      <c r="AF472" s="201">
        <f>VLOOKUP($AX472,SP_1314,'2013-14'!$AU$1,FALSE)</f>
        <v>47.137380185263254</v>
      </c>
      <c r="AG472" s="201">
        <f>VLOOKUP($AX472,SP_1314,'2013-14'!$W$1,FALSE)</f>
        <v>49.459910697725448</v>
      </c>
      <c r="AH472" s="202">
        <f t="shared" si="569"/>
        <v>-4.695783877687032E-2</v>
      </c>
      <c r="AI472" s="201"/>
      <c r="AJ472" s="201">
        <f>VLOOKUP($AX472,SP_1213,'2012-13'!$AF$1,FALSE)</f>
        <v>48.398440869468004</v>
      </c>
      <c r="AK472" s="201">
        <f>VLOOKUP($AX472,SP_1213,'2012-13'!$R$1,FALSE)</f>
        <v>48.473321583626003</v>
      </c>
      <c r="AL472" s="202">
        <f t="shared" si="570"/>
        <v>-1.5447819895901826E-3</v>
      </c>
      <c r="AM472" s="203"/>
      <c r="AN472" s="201">
        <f>VLOOKUP($AX472,SP_1112,'2011-12'!$AT$1,FALSE)</f>
        <v>48.473321583626003</v>
      </c>
      <c r="AO472" s="201">
        <f>VLOOKUP($AX472,SP_1112,'2011-12'!$AD$1,FALSE)</f>
        <v>49.461507333309001</v>
      </c>
      <c r="AP472" s="202">
        <f t="shared" si="571"/>
        <v>-1.997888465112585E-2</v>
      </c>
      <c r="AQ472" s="188"/>
      <c r="AR472" s="201"/>
      <c r="AS472" s="200"/>
      <c r="AX472" t="s">
        <v>374</v>
      </c>
      <c r="AY472" s="306">
        <f>VLOOKUP(A472,PopulationsOtherdata!$G$4:$M$441,7,FALSE)</f>
        <v>927659</v>
      </c>
    </row>
    <row r="473" spans="1:51" x14ac:dyDescent="0.25">
      <c r="A473" s="188" t="s">
        <v>392</v>
      </c>
      <c r="B473" s="217"/>
      <c r="C473" s="188">
        <v>1</v>
      </c>
      <c r="D473" s="188" t="s">
        <v>1086</v>
      </c>
      <c r="E473" s="534">
        <f t="shared" si="584"/>
        <v>-6.416311035931102</v>
      </c>
      <c r="F473" s="504">
        <f t="shared" si="585"/>
        <v>-8.4113787551332989E-2</v>
      </c>
      <c r="G473" s="217"/>
      <c r="H473" s="201">
        <f>VLOOKUP($A473,SP_1920,'2019_20'!$K$3,FALSE)</f>
        <v>69.41839098075539</v>
      </c>
      <c r="I473" s="201">
        <f>VLOOKUP($A473,SP_1920,'2019_20'!$C$3,FALSE)</f>
        <v>68.012387435889153</v>
      </c>
      <c r="J473" s="481">
        <f t="shared" si="586"/>
        <v>2.0672756800245828E-2</v>
      </c>
      <c r="K473" s="415"/>
      <c r="L473" s="201">
        <f>VLOOKUP($A473,SP_201819,'2018_19'!$K$3,FALSE)</f>
        <v>68.012387435889153</v>
      </c>
      <c r="M473" s="201">
        <f>VLOOKUP($A473,SP_201819,'2018_19'!$C$3,FALSE)</f>
        <v>67.576549739383054</v>
      </c>
      <c r="N473" s="481">
        <f t="shared" si="587"/>
        <v>6.4495405312487986E-3</v>
      </c>
      <c r="O473" s="211"/>
      <c r="P473" s="201">
        <f>VLOOKUP($A473,SP_1718,'2017_18'!$M$2,FALSE)</f>
        <v>67.576549739383054</v>
      </c>
      <c r="Q473" s="201">
        <f>VLOOKUP($A473,SP_1718,'2017_18'!$C$2,FALSE)</f>
        <v>68.638096104073867</v>
      </c>
      <c r="R473" s="481">
        <f t="shared" si="588"/>
        <v>-1.5465848048600073E-2</v>
      </c>
      <c r="S473" s="211"/>
      <c r="T473" s="201">
        <f>VLOOKUP($D473,SP_1617,'2016_17'!$P$2,FALSE)</f>
        <v>68.638096104073867</v>
      </c>
      <c r="U473" s="201">
        <f>VLOOKUP($D473,SP_1617,'2016_17'!$G$2,FALSE)</f>
        <v>69.141521261234004</v>
      </c>
      <c r="V473" s="202">
        <f t="shared" si="566"/>
        <v>-7.2810830305291008E-3</v>
      </c>
      <c r="W473" s="211"/>
      <c r="X473" s="201">
        <f>VLOOKUP($AX473,SP_1516,'2015_16'!$AW$1,FALSE)</f>
        <v>70.051705095817155</v>
      </c>
      <c r="Y473" s="201">
        <f>VLOOKUP($AX473,SP_1516,'2015_16'!$Z$1,FALSE)</f>
        <v>71.921390186494889</v>
      </c>
      <c r="Z473" s="202">
        <f t="shared" si="567"/>
        <v>-2.5996231243995305E-2</v>
      </c>
      <c r="AA473" s="201"/>
      <c r="AB473" s="201">
        <f>VLOOKUP($AX473,SP_1415,'2014_15'!$BG$1,FALSE)</f>
        <v>71.180207872818755</v>
      </c>
      <c r="AC473" s="201">
        <f>VLOOKUP($AX473,SP_1415,'2014_15'!$AC$1,FALSE)</f>
        <v>72.770988972761998</v>
      </c>
      <c r="AD473" s="202">
        <f t="shared" si="568"/>
        <v>-2.1860100053589626E-2</v>
      </c>
      <c r="AE473" s="201"/>
      <c r="AF473" s="201">
        <f>VLOOKUP($AX473,SP_1314,'2013-14'!$AU$1,FALSE)</f>
        <v>72.63302388875762</v>
      </c>
      <c r="AG473" s="201">
        <f>VLOOKUP($AX473,SP_1314,'2013-14'!$W$1,FALSE)</f>
        <v>76.073312822327125</v>
      </c>
      <c r="AH473" s="202">
        <f t="shared" si="569"/>
        <v>-4.5223335305568546E-2</v>
      </c>
      <c r="AI473" s="201"/>
      <c r="AJ473" s="201">
        <f>VLOOKUP($AX473,SP_1213,'2012-13'!$AF$1,FALSE)</f>
        <v>72.657844790789994</v>
      </c>
      <c r="AK473" s="201">
        <f>VLOOKUP($AX473,SP_1213,'2012-13'!$R$1,FALSE)</f>
        <v>72.350843893103985</v>
      </c>
      <c r="AL473" s="202">
        <f t="shared" si="570"/>
        <v>4.2432248356301105E-3</v>
      </c>
      <c r="AM473" s="203"/>
      <c r="AN473" s="201">
        <f>VLOOKUP($AX473,SP_1112,'2011-12'!$AT$1,FALSE)</f>
        <v>72.350843893103985</v>
      </c>
      <c r="AO473" s="201">
        <f>VLOOKUP($AX473,SP_1112,'2011-12'!$AD$1,FALSE)</f>
        <v>72.450270422052</v>
      </c>
      <c r="AP473" s="202">
        <f t="shared" si="571"/>
        <v>-1.3723417230717683E-3</v>
      </c>
      <c r="AQ473" s="188"/>
      <c r="AR473" s="201"/>
      <c r="AS473" s="200"/>
      <c r="AX473" t="s">
        <v>392</v>
      </c>
      <c r="AY473" s="306">
        <f>VLOOKUP(A473,PopulationsOtherdata!$G$4:$M$441,7,FALSE)</f>
        <v>1766154</v>
      </c>
    </row>
    <row r="474" spans="1:51" x14ac:dyDescent="0.25">
      <c r="A474" s="188" t="s">
        <v>410</v>
      </c>
      <c r="B474" s="217"/>
      <c r="C474" s="188">
        <v>1</v>
      </c>
      <c r="D474" s="188" t="s">
        <v>1087</v>
      </c>
      <c r="E474" s="534">
        <f t="shared" si="584"/>
        <v>-9.4220861905526689</v>
      </c>
      <c r="F474" s="504">
        <f t="shared" si="585"/>
        <v>-0.14619223908553877</v>
      </c>
      <c r="G474" s="217"/>
      <c r="H474" s="201">
        <f>VLOOKUP($A474,SP_1920,'2019_20'!$K$3,FALSE)</f>
        <v>54.651425726370846</v>
      </c>
      <c r="I474" s="201">
        <f>VLOOKUP($A474,SP_1920,'2019_20'!$C$3,FALSE)</f>
        <v>53.867430014149789</v>
      </c>
      <c r="J474" s="481">
        <f t="shared" si="586"/>
        <v>1.4554169597753575E-2</v>
      </c>
      <c r="K474" s="415"/>
      <c r="L474" s="201">
        <f>VLOOKUP($A474,SP_201819,'2018_19'!$K$3,FALSE)</f>
        <v>53.867430014149789</v>
      </c>
      <c r="M474" s="201">
        <f>VLOOKUP($A474,SP_201819,'2018_19'!$C$3,FALSE)</f>
        <v>53.714312165681967</v>
      </c>
      <c r="N474" s="481">
        <f t="shared" si="587"/>
        <v>2.8505968389864744E-3</v>
      </c>
      <c r="O474" s="211"/>
      <c r="P474" s="201">
        <f>VLOOKUP($A474,SP_1718,'2017_18'!$M$2,FALSE)</f>
        <v>53.714312165681967</v>
      </c>
      <c r="Q474" s="201">
        <f>VLOOKUP($A474,SP_1718,'2017_18'!$C$2,FALSE)</f>
        <v>54.941074213179007</v>
      </c>
      <c r="R474" s="481">
        <f t="shared" si="588"/>
        <v>-2.2328686962636235E-2</v>
      </c>
      <c r="S474" s="211"/>
      <c r="T474" s="201">
        <f>VLOOKUP($D474,SP_1617,'2016_17'!$P$2,FALSE)</f>
        <v>54.941074213179007</v>
      </c>
      <c r="U474" s="201">
        <f>VLOOKUP($D474,SP_1617,'2016_17'!$G$2,FALSE)</f>
        <v>56.070873564663998</v>
      </c>
      <c r="V474" s="202">
        <f t="shared" si="566"/>
        <v>-2.0149487241036934E-2</v>
      </c>
      <c r="W474" s="211"/>
      <c r="X474" s="201">
        <f>VLOOKUP($AX474,SP_1516,'2015_16'!$AW$1,FALSE)</f>
        <v>56.822879518446022</v>
      </c>
      <c r="Y474" s="201">
        <f>VLOOKUP($AX474,SP_1516,'2015_16'!$Z$1,FALSE)</f>
        <v>59.206333257719834</v>
      </c>
      <c r="Z474" s="202">
        <f t="shared" si="567"/>
        <v>-4.0256736199130061E-2</v>
      </c>
      <c r="AA474" s="201"/>
      <c r="AB474" s="201">
        <f>VLOOKUP($AX474,SP_1415,'2014_15'!$BG$1,FALSE)</f>
        <v>58.997728320068205</v>
      </c>
      <c r="AC474" s="201">
        <f>VLOOKUP($AX474,SP_1415,'2014_15'!$AC$1,FALSE)</f>
        <v>61.037285094381446</v>
      </c>
      <c r="AD474" s="202">
        <f t="shared" si="568"/>
        <v>-3.3414932711366307E-2</v>
      </c>
      <c r="AE474" s="201"/>
      <c r="AF474" s="201">
        <f>VLOOKUP($AX474,SP_1314,'2013-14'!$AU$1,FALSE)</f>
        <v>60.983664508007649</v>
      </c>
      <c r="AG474" s="201">
        <f>VLOOKUP($AX474,SP_1314,'2013-14'!$W$1,FALSE)</f>
        <v>64.037009484362116</v>
      </c>
      <c r="AH474" s="202">
        <f t="shared" si="569"/>
        <v>-4.7680942644582669E-2</v>
      </c>
      <c r="AI474" s="201"/>
      <c r="AJ474" s="201">
        <f>VLOOKUP($AX474,SP_1213,'2012-13'!$AF$1,FALSE)</f>
        <v>61.817635306127002</v>
      </c>
      <c r="AK474" s="201">
        <f>VLOOKUP($AX474,SP_1213,'2012-13'!$R$1,FALSE)</f>
        <v>61.734068496451002</v>
      </c>
      <c r="AL474" s="202">
        <f t="shared" si="570"/>
        <v>1.3536579025372752E-3</v>
      </c>
      <c r="AM474" s="203"/>
      <c r="AN474" s="201">
        <f>VLOOKUP($AX474,SP_1112,'2011-12'!$AT$1,FALSE)</f>
        <v>61.734068496451002</v>
      </c>
      <c r="AO474" s="201">
        <f>VLOOKUP($AX474,SP_1112,'2011-12'!$AD$1,FALSE)</f>
        <v>62.343918168445001</v>
      </c>
      <c r="AP474" s="202">
        <f t="shared" si="571"/>
        <v>-9.7820234901865311E-3</v>
      </c>
      <c r="AQ474" s="188"/>
      <c r="AR474" s="201"/>
      <c r="AS474" s="200"/>
      <c r="AX474" t="s">
        <v>410</v>
      </c>
      <c r="AY474" s="306">
        <f>VLOOKUP(A474,PopulationsOtherdata!$G$4:$M$441,7,FALSE)</f>
        <v>1474707</v>
      </c>
    </row>
    <row r="475" spans="1:51" x14ac:dyDescent="0.25">
      <c r="A475" s="188" t="s">
        <v>420</v>
      </c>
      <c r="B475" s="217"/>
      <c r="C475" s="188">
        <v>1</v>
      </c>
      <c r="D475" s="188" t="s">
        <v>1088</v>
      </c>
      <c r="E475" s="534">
        <f t="shared" si="584"/>
        <v>-3.8627834459892725</v>
      </c>
      <c r="F475" s="504">
        <f t="shared" si="585"/>
        <v>-0.10001186455460299</v>
      </c>
      <c r="G475" s="217"/>
      <c r="H475" s="201">
        <f>VLOOKUP($A475,SP_1920,'2019_20'!$K$3,FALSE)</f>
        <v>34.527997724470957</v>
      </c>
      <c r="I475" s="201">
        <f>VLOOKUP($A475,SP_1920,'2019_20'!$C$3,FALSE)</f>
        <v>33.836785790898347</v>
      </c>
      <c r="J475" s="481">
        <f t="shared" si="586"/>
        <v>2.04278248484977E-2</v>
      </c>
      <c r="K475" s="415"/>
      <c r="L475" s="201">
        <f>VLOOKUP($A475,SP_201819,'2018_19'!$K$3,FALSE)</f>
        <v>33.836785790898347</v>
      </c>
      <c r="M475" s="201">
        <f>VLOOKUP($A475,SP_201819,'2018_19'!$C$3,FALSE)</f>
        <v>33.545713462424317</v>
      </c>
      <c r="N475" s="481">
        <f t="shared" si="587"/>
        <v>8.6768859097323681E-3</v>
      </c>
      <c r="O475" s="211"/>
      <c r="P475" s="201">
        <f>VLOOKUP($A475,SP_1718,'2017_18'!$M$2,FALSE)</f>
        <v>33.545713462424317</v>
      </c>
      <c r="Q475" s="201">
        <f>VLOOKUP($A475,SP_1718,'2017_18'!$C$2,FALSE)</f>
        <v>34.113436868459004</v>
      </c>
      <c r="R475" s="481">
        <f t="shared" si="588"/>
        <v>-1.6642222483293723E-2</v>
      </c>
      <c r="S475" s="211"/>
      <c r="T475" s="201">
        <f>VLOOKUP($D475,SP_1617,'2016_17'!$P$2,FALSE)</f>
        <v>34.113436868459004</v>
      </c>
      <c r="U475" s="201">
        <f>VLOOKUP($D475,SP_1617,'2016_17'!$G$2,FALSE)</f>
        <v>34.428753993181004</v>
      </c>
      <c r="V475" s="202">
        <f t="shared" si="566"/>
        <v>-9.1585401198210903E-3</v>
      </c>
      <c r="W475" s="211"/>
      <c r="X475" s="201">
        <f>VLOOKUP($AX475,SP_1516,'2015_16'!$AW$1,FALSE)</f>
        <v>35.341577438939083</v>
      </c>
      <c r="Y475" s="201">
        <f>VLOOKUP($AX475,SP_1516,'2015_16'!$Z$1,FALSE)</f>
        <v>36.652813590609981</v>
      </c>
      <c r="Z475" s="202">
        <f t="shared" si="567"/>
        <v>-3.577450196093046E-2</v>
      </c>
      <c r="AA475" s="201"/>
      <c r="AB475" s="201">
        <f>VLOOKUP($AX475,SP_1415,'2014_15'!$BG$1,FALSE)</f>
        <v>36.398704087952076</v>
      </c>
      <c r="AC475" s="201">
        <f>VLOOKUP($AX475,SP_1415,'2014_15'!$AC$1,FALSE)</f>
        <v>37.454650629659923</v>
      </c>
      <c r="AD475" s="202">
        <f t="shared" si="568"/>
        <v>-2.8192668305699109E-2</v>
      </c>
      <c r="AE475" s="201"/>
      <c r="AF475" s="201">
        <f>VLOOKUP($AX475,SP_1314,'2013-14'!$AU$1,FALSE)</f>
        <v>36.072364358686528</v>
      </c>
      <c r="AG475" s="201">
        <f>VLOOKUP($AX475,SP_1314,'2013-14'!$W$1,FALSE)</f>
        <v>37.693509905097009</v>
      </c>
      <c r="AH475" s="202">
        <f t="shared" si="569"/>
        <v>-4.3008612105694732E-2</v>
      </c>
      <c r="AI475" s="201"/>
      <c r="AJ475" s="201">
        <f>VLOOKUP($AX475,SP_1213,'2012-13'!$AF$1,FALSE)</f>
        <v>35.721258168966003</v>
      </c>
      <c r="AK475" s="201">
        <f>VLOOKUP($AX475,SP_1213,'2012-13'!$R$1,FALSE)</f>
        <v>35.491366733492001</v>
      </c>
      <c r="AL475" s="202">
        <f t="shared" si="570"/>
        <v>6.4773903242520969E-3</v>
      </c>
      <c r="AM475" s="203"/>
      <c r="AN475" s="201">
        <f>VLOOKUP($AX475,SP_1112,'2011-12'!$AT$1,FALSE)</f>
        <v>35.491366733492001</v>
      </c>
      <c r="AO475" s="201">
        <f>VLOOKUP($AX475,SP_1112,'2011-12'!$AD$1,FALSE)</f>
        <v>35.694957106456002</v>
      </c>
      <c r="AP475" s="202">
        <f t="shared" si="571"/>
        <v>-5.7036172464591806E-3</v>
      </c>
      <c r="AQ475" s="188"/>
      <c r="AR475" s="201"/>
      <c r="AS475" s="200"/>
      <c r="AX475" t="s">
        <v>420</v>
      </c>
      <c r="AY475" s="306">
        <f>VLOOKUP(A475,PopulationsOtherdata!$G$4:$M$441,7,FALSE)</f>
        <v>1036842</v>
      </c>
    </row>
    <row r="476" spans="1:51" x14ac:dyDescent="0.25">
      <c r="A476" s="188" t="s">
        <v>506</v>
      </c>
      <c r="B476" s="217"/>
      <c r="C476" s="188">
        <v>1</v>
      </c>
      <c r="D476" s="188" t="s">
        <v>1089</v>
      </c>
      <c r="E476" s="534">
        <f t="shared" si="584"/>
        <v>-2.4899431267270202</v>
      </c>
      <c r="F476" s="504">
        <f t="shared" si="585"/>
        <v>-7.6840054149850096E-2</v>
      </c>
      <c r="G476" s="217"/>
      <c r="H476" s="201">
        <f>VLOOKUP($A476,SP_1920,'2019_20'!$K$3,FALSE)</f>
        <v>30.296244703381461</v>
      </c>
      <c r="I476" s="201">
        <f>VLOOKUP($A476,SP_1920,'2019_20'!$C$3,FALSE)</f>
        <v>29.613572189230048</v>
      </c>
      <c r="J476" s="481">
        <f t="shared" si="586"/>
        <v>2.3052690495734662E-2</v>
      </c>
      <c r="K476" s="415"/>
      <c r="L476" s="201">
        <f>VLOOKUP($A476,SP_201819,'2018_19'!$K$3,FALSE)</f>
        <v>29.613572189230048</v>
      </c>
      <c r="M476" s="201">
        <f>VLOOKUP($A476,SP_201819,'2018_19'!$C$3,FALSE)</f>
        <v>29.554045368422937</v>
      </c>
      <c r="N476" s="481">
        <f t="shared" si="587"/>
        <v>2.0141682827188312E-3</v>
      </c>
      <c r="O476" s="211"/>
      <c r="P476" s="201">
        <f>VLOOKUP($A476,SP_1718,'2017_18'!$M$2,FALSE)</f>
        <v>29.554045368422937</v>
      </c>
      <c r="Q476" s="201">
        <f>VLOOKUP($A476,SP_1718,'2017_18'!$C$2,FALSE)</f>
        <v>30.118972431052935</v>
      </c>
      <c r="R476" s="481">
        <f t="shared" si="588"/>
        <v>-1.8756518467660355E-2</v>
      </c>
      <c r="S476" s="211"/>
      <c r="T476" s="201">
        <f>VLOOKUP($D476,SP_1617,'2016_17'!$P$2,FALSE)</f>
        <v>30.118972431052935</v>
      </c>
      <c r="U476" s="201">
        <f>VLOOKUP($D476,SP_1617,'2016_17'!$G$2,FALSE)</f>
        <v>29.85149304148695</v>
      </c>
      <c r="V476" s="202">
        <f t="shared" si="566"/>
        <v>8.9603353907372618E-3</v>
      </c>
      <c r="W476" s="211"/>
      <c r="X476" s="201">
        <f>VLOOKUP($AX476,SP_1516,'2015_16'!$AW$1,FALSE)</f>
        <v>29.848372053063756</v>
      </c>
      <c r="Y476" s="201">
        <f>VLOOKUP($AX476,SP_1516,'2015_16'!$Z$1,FALSE)</f>
        <v>30.569777734216842</v>
      </c>
      <c r="Z476" s="202">
        <f t="shared" si="567"/>
        <v>-2.3598656405853236E-2</v>
      </c>
      <c r="AA476" s="201"/>
      <c r="AB476" s="201">
        <f>VLOOKUP($AX476,SP_1415,'2014_15'!$BG$1,FALSE)</f>
        <v>30.30631907519507</v>
      </c>
      <c r="AC476" s="201">
        <f>VLOOKUP($AX476,SP_1415,'2014_15'!$AC$1,FALSE)</f>
        <v>30.932521411455213</v>
      </c>
      <c r="AD476" s="202">
        <f t="shared" si="568"/>
        <v>-2.0244141365994173E-2</v>
      </c>
      <c r="AE476" s="201"/>
      <c r="AF476" s="201">
        <f>VLOOKUP($AX476,SP_1314,'2013-14'!$AU$1,FALSE)</f>
        <v>30.813615334247608</v>
      </c>
      <c r="AG476" s="201">
        <f>VLOOKUP($AX476,SP_1314,'2013-14'!$W$1,FALSE)</f>
        <v>32.19484268403491</v>
      </c>
      <c r="AH476" s="202">
        <f t="shared" si="569"/>
        <v>-4.2902130733884269E-2</v>
      </c>
      <c r="AI476" s="201"/>
      <c r="AJ476" s="201">
        <f>VLOOKUP($AX476,SP_1213,'2012-13'!$AF$1,FALSE)</f>
        <v>31.28475345635</v>
      </c>
      <c r="AK476" s="201">
        <f>VLOOKUP($AX476,SP_1213,'2012-13'!$R$1,FALSE)</f>
        <v>31.193943347678999</v>
      </c>
      <c r="AL476" s="202">
        <f t="shared" si="570"/>
        <v>2.9111455277985865E-3</v>
      </c>
      <c r="AM476" s="203"/>
      <c r="AN476" s="201">
        <f>VLOOKUP($AX476,SP_1112,'2011-12'!$AT$1,FALSE)</f>
        <v>31.193943347678999</v>
      </c>
      <c r="AO476" s="201">
        <f>VLOOKUP($AX476,SP_1112,'2011-12'!$AD$1,FALSE)</f>
        <v>31.490612877770999</v>
      </c>
      <c r="AP476" s="202">
        <f t="shared" si="571"/>
        <v>-9.4208877814955239E-3</v>
      </c>
      <c r="AQ476" s="188"/>
      <c r="AR476" s="201"/>
      <c r="AS476" s="200"/>
      <c r="AX476" t="s">
        <v>506</v>
      </c>
      <c r="AY476" s="306">
        <f>VLOOKUP(A476,PopulationsOtherdata!$G$4:$M$441,7,FALSE)</f>
        <v>807062</v>
      </c>
    </row>
    <row r="477" spans="1:51" x14ac:dyDescent="0.25">
      <c r="A477" s="188"/>
      <c r="B477" s="217"/>
      <c r="C477" s="188"/>
      <c r="D477" s="188"/>
      <c r="E477" s="315"/>
      <c r="F477" s="214"/>
      <c r="G477" s="217"/>
      <c r="H477" s="201"/>
      <c r="I477" s="201"/>
      <c r="J477" s="481"/>
      <c r="K477" s="214"/>
      <c r="L477" s="201"/>
      <c r="M477" s="201"/>
      <c r="N477" s="481"/>
      <c r="O477" s="211"/>
      <c r="P477" s="201"/>
      <c r="Q477" s="201"/>
      <c r="R477" s="481"/>
      <c r="S477" s="211"/>
      <c r="T477" s="201"/>
      <c r="U477" s="201"/>
      <c r="V477" s="202"/>
      <c r="W477" s="211"/>
      <c r="X477" s="201"/>
      <c r="Y477" s="201"/>
      <c r="Z477" s="202"/>
      <c r="AA477" s="201"/>
      <c r="AB477" s="201"/>
      <c r="AC477" s="201"/>
      <c r="AD477" s="202"/>
      <c r="AE477" s="201"/>
      <c r="AF477" s="201"/>
      <c r="AG477" s="201"/>
      <c r="AH477" s="202"/>
      <c r="AI477" s="201"/>
      <c r="AJ477" s="201"/>
      <c r="AK477" s="201"/>
      <c r="AL477" s="202"/>
      <c r="AM477" s="203"/>
      <c r="AN477" s="201"/>
      <c r="AO477" s="201"/>
      <c r="AP477" s="202"/>
      <c r="AQ477" s="188"/>
      <c r="AR477" s="201"/>
      <c r="AS477" s="200"/>
    </row>
    <row r="478" spans="1:51" x14ac:dyDescent="0.25">
      <c r="A478" s="188" t="s">
        <v>520</v>
      </c>
      <c r="B478" s="217"/>
      <c r="C478" s="188">
        <v>1</v>
      </c>
      <c r="D478" s="188" t="s">
        <v>1090</v>
      </c>
      <c r="E478" s="534">
        <f t="shared" ref="E478:E481" si="589">+AN478-AO478+AJ478-AK478+AF478-AG478+AB478-AC478+X478-Y478+T478-U478+P478-Q478+L478-M478+H478-I478</f>
        <v>-8.4066422923933146</v>
      </c>
      <c r="F478" s="504">
        <f t="shared" ref="F478:F481" si="590">((100*(1+AP478)*(1+AL478)*(1+AH478)*(1+AD478)*(1+Z478)*(1+V478)*(1+R478)*(1+N478)*(1+J478)-100)/100)</f>
        <v>-0.17107057981449414</v>
      </c>
      <c r="G478" s="217"/>
      <c r="H478" s="201">
        <f>VLOOKUP($A478,SP_1920,'2019_20'!$K$3,FALSE)</f>
        <v>41.280502185109299</v>
      </c>
      <c r="I478" s="201">
        <f>VLOOKUP($A478,SP_1920,'2019_20'!$C$3,FALSE)</f>
        <v>40.574509568870575</v>
      </c>
      <c r="J478" s="481">
        <f t="shared" ref="J478:J480" si="591">+H478/I478-1</f>
        <v>1.7399905106440849E-2</v>
      </c>
      <c r="K478" s="415"/>
      <c r="L478" s="201">
        <f>VLOOKUP($A478,SP_201819,'2018_19'!$K$3,FALSE)</f>
        <v>40.574509568870575</v>
      </c>
      <c r="M478" s="201">
        <f>VLOOKUP($A478,SP_201819,'2018_19'!$C$3,FALSE)</f>
        <v>40.343245149444208</v>
      </c>
      <c r="N478" s="481">
        <f t="shared" ref="N478:N480" si="592">+L478/M478-1</f>
        <v>5.7324198529318249E-3</v>
      </c>
      <c r="O478" s="211"/>
      <c r="P478" s="201">
        <f>VLOOKUP($A478,SP_1718,'2017_18'!$M$2,FALSE)</f>
        <v>40.343245149444208</v>
      </c>
      <c r="Q478" s="201">
        <f>VLOOKUP($A478,SP_1718,'2017_18'!$C$2,FALSE)</f>
        <v>41.142924017844003</v>
      </c>
      <c r="R478" s="481">
        <f t="shared" ref="R478:R480" si="593">+P478/Q478-1</f>
        <v>-1.9436607569577879E-2</v>
      </c>
      <c r="S478" s="211"/>
      <c r="T478" s="201">
        <f>VLOOKUP($D478,SP_1617,'2016_17'!$P$2,FALSE)</f>
        <v>41.142924017844003</v>
      </c>
      <c r="U478" s="201">
        <f>VLOOKUP($D478,SP_1617,'2016_17'!$G$2,FALSE)</f>
        <v>41.70869132883</v>
      </c>
      <c r="V478" s="202">
        <f t="shared" si="566"/>
        <v>-1.356473418275117E-2</v>
      </c>
      <c r="W478" s="211"/>
      <c r="X478" s="201">
        <f>VLOOKUP($AX478,SP_1516,'2015_16'!$AW$1,FALSE)</f>
        <v>41.845882273236093</v>
      </c>
      <c r="Y478" s="201">
        <f>VLOOKUP($AX478,SP_1516,'2015_16'!$Z$1,FALSE)</f>
        <v>43.326148910484115</v>
      </c>
      <c r="Z478" s="202">
        <f t="shared" si="567"/>
        <v>-3.4165663795930556E-2</v>
      </c>
      <c r="AA478" s="201"/>
      <c r="AB478" s="201">
        <f>VLOOKUP($AX478,SP_1415,'2014_15'!$BG$1,FALSE)</f>
        <v>42.959869151937497</v>
      </c>
      <c r="AC478" s="201">
        <f>VLOOKUP($AX478,SP_1415,'2014_15'!$AC$1,FALSE)</f>
        <v>44.235725319869587</v>
      </c>
      <c r="AD478" s="202">
        <f t="shared" si="568"/>
        <v>-2.8842212006389478E-2</v>
      </c>
      <c r="AE478" s="201"/>
      <c r="AF478" s="201">
        <f>VLOOKUP($AX478,SP_1314,'2013-14'!$AU$1,FALSE)</f>
        <v>44.122486294979126</v>
      </c>
      <c r="AG478" s="201">
        <f>VLOOKUP($AX478,SP_1314,'2013-14'!$W$1,FALSE)</f>
        <v>46.780341632686635</v>
      </c>
      <c r="AH478" s="202">
        <f t="shared" si="569"/>
        <v>-5.6815646165576439E-2</v>
      </c>
      <c r="AI478" s="201"/>
      <c r="AJ478" s="201">
        <f>VLOOKUP($AX478,SP_1213,'2012-13'!$AF$1,FALSE)</f>
        <v>45.545060384645005</v>
      </c>
      <c r="AK478" s="201">
        <f>VLOOKUP($AX478,SP_1213,'2012-13'!$R$1,FALSE)</f>
        <v>46.314608373339006</v>
      </c>
      <c r="AL478" s="202">
        <f t="shared" si="570"/>
        <v>-1.6615664381542938E-2</v>
      </c>
      <c r="AM478" s="203"/>
      <c r="AN478" s="201">
        <f>VLOOKUP($AX478,SP_1112,'2011-12'!$AT$1,FALSE)</f>
        <v>46.314608373339006</v>
      </c>
      <c r="AO478" s="201">
        <f>VLOOKUP($AX478,SP_1112,'2011-12'!$AD$1,FALSE)</f>
        <v>48.109535390429997</v>
      </c>
      <c r="AP478" s="202">
        <f t="shared" si="571"/>
        <v>-3.7309173795264661E-2</v>
      </c>
      <c r="AQ478" s="188"/>
      <c r="AR478" s="201"/>
      <c r="AS478" s="200"/>
      <c r="AX478" t="s">
        <v>520</v>
      </c>
      <c r="AY478" s="306">
        <f>VLOOKUP(A478,PopulationsOtherdata!$G$4:$M$441,7,FALSE)</f>
        <v>1108111</v>
      </c>
    </row>
    <row r="479" spans="1:51" x14ac:dyDescent="0.25">
      <c r="A479" s="188" t="s">
        <v>604</v>
      </c>
      <c r="B479" s="217"/>
      <c r="C479" s="188">
        <v>1</v>
      </c>
      <c r="D479" s="188" t="s">
        <v>1091</v>
      </c>
      <c r="E479" s="534">
        <f t="shared" si="589"/>
        <v>-1.3380379365106947</v>
      </c>
      <c r="F479" s="504">
        <f t="shared" si="590"/>
        <v>-6.1314921089995381E-2</v>
      </c>
      <c r="G479" s="217"/>
      <c r="H479" s="201">
        <f>VLOOKUP($A479,SP_1920,'2019_20'!$K$3,FALSE)</f>
        <v>21.628161758021218</v>
      </c>
      <c r="I479" s="201">
        <f>VLOOKUP($A479,SP_1920,'2019_20'!$C$3,FALSE)</f>
        <v>21.049316730129174</v>
      </c>
      <c r="J479" s="481">
        <f t="shared" si="591"/>
        <v>2.7499468762494761E-2</v>
      </c>
      <c r="K479" s="415"/>
      <c r="L479" s="201">
        <f>VLOOKUP($A479,SP_201819,'2018_19'!$K$3,FALSE)</f>
        <v>21.049316730129174</v>
      </c>
      <c r="M479" s="201">
        <f>VLOOKUP($A479,SP_201819,'2018_19'!$C$3,FALSE)</f>
        <v>20.923691540240576</v>
      </c>
      <c r="N479" s="481">
        <f t="shared" si="592"/>
        <v>6.003968737877674E-3</v>
      </c>
      <c r="O479" s="211"/>
      <c r="P479" s="201">
        <f>VLOOKUP($A479,SP_1718,'2017_18'!$M$2,FALSE)</f>
        <v>20.923691540240576</v>
      </c>
      <c r="Q479" s="201">
        <f>VLOOKUP($A479,SP_1718,'2017_18'!$C$2,FALSE)</f>
        <v>21.20964818370058</v>
      </c>
      <c r="R479" s="481">
        <f t="shared" si="593"/>
        <v>-1.3482385043980138E-2</v>
      </c>
      <c r="S479" s="211"/>
      <c r="T479" s="201">
        <f>VLOOKUP($D479,SP_1617,'2016_17'!$P$2,FALSE)</f>
        <v>21.20964818370058</v>
      </c>
      <c r="U479" s="201">
        <f>VLOOKUP($D479,SP_1617,'2016_17'!$G$2,FALSE)</f>
        <v>20.902381479007875</v>
      </c>
      <c r="V479" s="202">
        <f t="shared" si="566"/>
        <v>1.4700081184590985E-2</v>
      </c>
      <c r="W479" s="211"/>
      <c r="X479" s="201">
        <f>VLOOKUP($AX479,SP_1516,'2015_16'!$AW$1,FALSE)</f>
        <v>20.759753526318466</v>
      </c>
      <c r="Y479" s="201">
        <f>VLOOKUP($AX479,SP_1516,'2015_16'!$Z$1,FALSE)</f>
        <v>21.142183386158997</v>
      </c>
      <c r="Z479" s="202">
        <f t="shared" si="567"/>
        <v>-1.8088475199344534E-2</v>
      </c>
      <c r="AA479" s="201"/>
      <c r="AB479" s="201">
        <f>VLOOKUP($AX479,SP_1415,'2014_15'!$BG$1,FALSE)</f>
        <v>20.949201368404175</v>
      </c>
      <c r="AC479" s="201">
        <f>VLOOKUP($AX479,SP_1415,'2014_15'!$AC$1,FALSE)</f>
        <v>21.286804929877</v>
      </c>
      <c r="AD479" s="202">
        <f t="shared" si="568"/>
        <v>-1.5859757374813155E-2</v>
      </c>
      <c r="AE479" s="201"/>
      <c r="AF479" s="201">
        <f>VLOOKUP($AX479,SP_1314,'2013-14'!$AU$1,FALSE)</f>
        <v>20.994715575601322</v>
      </c>
      <c r="AG479" s="201">
        <f>VLOOKUP($AX479,SP_1314,'2013-14'!$W$1,FALSE)</f>
        <v>21.635397360108001</v>
      </c>
      <c r="AH479" s="202">
        <f t="shared" si="569"/>
        <v>-2.9612665477916633E-2</v>
      </c>
      <c r="AI479" s="201"/>
      <c r="AJ479" s="201">
        <f>VLOOKUP($AX479,SP_1213,'2012-13'!$AF$1,FALSE)</f>
        <v>20.887376360127</v>
      </c>
      <c r="AK479" s="201">
        <f>VLOOKUP($AX479,SP_1213,'2012-13'!$R$1,FALSE)</f>
        <v>21.141771869696999</v>
      </c>
      <c r="AL479" s="202">
        <f t="shared" si="570"/>
        <v>-1.2032837698652377E-2</v>
      </c>
      <c r="AM479" s="203"/>
      <c r="AN479" s="201">
        <f>VLOOKUP($AX479,SP_1112,'2011-12'!$AT$1,FALSE)</f>
        <v>21.141771869696999</v>
      </c>
      <c r="AO479" s="201">
        <f>VLOOKUP($AX479,SP_1112,'2011-12'!$AD$1,FALSE)</f>
        <v>21.590479369831002</v>
      </c>
      <c r="AP479" s="202">
        <f t="shared" si="571"/>
        <v>-2.078265574598559E-2</v>
      </c>
      <c r="AQ479" s="188"/>
      <c r="AR479" s="201"/>
      <c r="AS479" s="200"/>
      <c r="AX479" t="s">
        <v>604</v>
      </c>
      <c r="AY479" s="306">
        <f>VLOOKUP(A479,PopulationsOtherdata!$G$4:$M$441,7,FALSE)</f>
        <v>478907</v>
      </c>
    </row>
    <row r="480" spans="1:51" x14ac:dyDescent="0.25">
      <c r="A480" s="188" t="s">
        <v>662</v>
      </c>
      <c r="B480" s="217"/>
      <c r="C480" s="188">
        <v>1</v>
      </c>
      <c r="D480" s="188" t="s">
        <v>1092</v>
      </c>
      <c r="E480" s="534">
        <f t="shared" si="589"/>
        <v>-4.2394649256336336</v>
      </c>
      <c r="F480" s="504">
        <f t="shared" si="590"/>
        <v>-9.5302640498961186E-2</v>
      </c>
      <c r="G480" s="217"/>
      <c r="H480" s="201">
        <f>VLOOKUP($A480,SP_1920,'2019_20'!$K$3,FALSE)</f>
        <v>40.002932101970458</v>
      </c>
      <c r="I480" s="201">
        <f>VLOOKUP($A480,SP_1920,'2019_20'!$C$3,FALSE)</f>
        <v>39.383693357267717</v>
      </c>
      <c r="J480" s="481">
        <f t="shared" si="591"/>
        <v>1.5723226846332983E-2</v>
      </c>
      <c r="K480" s="415"/>
      <c r="L480" s="201">
        <f>VLOOKUP($A480,SP_201819,'2018_19'!$K$3,FALSE)</f>
        <v>39.383693357267717</v>
      </c>
      <c r="M480" s="201">
        <f>VLOOKUP($A480,SP_201819,'2018_19'!$C$3,FALSE)</f>
        <v>39.265661251901278</v>
      </c>
      <c r="N480" s="481">
        <f t="shared" si="592"/>
        <v>3.0059879702324377E-3</v>
      </c>
      <c r="O480" s="211"/>
      <c r="P480" s="201">
        <f>VLOOKUP($A480,SP_1718,'2017_18'!$M$2,FALSE)</f>
        <v>39.265661251901278</v>
      </c>
      <c r="Q480" s="201">
        <f>VLOOKUP($A480,SP_1718,'2017_18'!$C$2,FALSE)</f>
        <v>40.086999861782282</v>
      </c>
      <c r="R480" s="481">
        <f t="shared" si="593"/>
        <v>-2.0488901956068895E-2</v>
      </c>
      <c r="S480" s="211"/>
      <c r="T480" s="201">
        <f>VLOOKUP($D480,SP_1617,'2016_17'!$P$2,FALSE)</f>
        <v>40.086999861782282</v>
      </c>
      <c r="U480" s="201">
        <f>VLOOKUP($D480,SP_1617,'2016_17'!$G$2,FALSE)</f>
        <v>40.624620913263001</v>
      </c>
      <c r="V480" s="202">
        <f t="shared" si="566"/>
        <v>-1.323387244963059E-2</v>
      </c>
      <c r="W480" s="211"/>
      <c r="X480" s="201">
        <f>VLOOKUP($AX480,SP_1516,'2015_16'!$AW$1,FALSE)</f>
        <v>40.72297451884085</v>
      </c>
      <c r="Y480" s="201">
        <f>VLOOKUP($AX480,SP_1516,'2015_16'!$Z$1,FALSE)</f>
        <v>42.015399149352085</v>
      </c>
      <c r="Z480" s="202">
        <f t="shared" si="567"/>
        <v>-3.0760736698396074E-2</v>
      </c>
      <c r="AA480" s="201"/>
      <c r="AB480" s="201">
        <f>VLOOKUP($AX480,SP_1415,'2014_15'!$BG$1,FALSE)</f>
        <v>41.904347450944648</v>
      </c>
      <c r="AC480" s="201">
        <f>VLOOKUP($AX480,SP_1415,'2014_15'!$AC$1,FALSE)</f>
        <v>43.017498166491919</v>
      </c>
      <c r="AD480" s="202">
        <f t="shared" si="568"/>
        <v>-2.587669583291452E-2</v>
      </c>
      <c r="AE480" s="201"/>
      <c r="AF480" s="201">
        <f>VLOOKUP($AX480,SP_1314,'2013-14'!$AU$1,FALSE)</f>
        <v>42.84688085814728</v>
      </c>
      <c r="AG480" s="201">
        <f>VLOOKUP($AX480,SP_1314,'2013-14'!$W$1,FALSE)</f>
        <v>44.964008560434856</v>
      </c>
      <c r="AH480" s="202">
        <f t="shared" si="569"/>
        <v>-4.7084941269015301E-2</v>
      </c>
      <c r="AI480" s="201"/>
      <c r="AJ480" s="201">
        <f>VLOOKUP($AX480,SP_1213,'2012-13'!$AF$1,FALSE)</f>
        <v>43.633329348505995</v>
      </c>
      <c r="AK480" s="201">
        <f>VLOOKUP($AX480,SP_1213,'2012-13'!$R$1,FALSE)</f>
        <v>43.273585006483998</v>
      </c>
      <c r="AL480" s="202">
        <f t="shared" si="570"/>
        <v>8.3132548867419498E-3</v>
      </c>
      <c r="AM480" s="203"/>
      <c r="AN480" s="201">
        <f>VLOOKUP($AX480,SP_1112,'2011-12'!$AT$1,FALSE)</f>
        <v>43.273585006483998</v>
      </c>
      <c r="AO480" s="201">
        <f>VLOOKUP($AX480,SP_1112,'2011-12'!$AD$1,FALSE)</f>
        <v>42.728402414501005</v>
      </c>
      <c r="AP480" s="202">
        <f t="shared" si="571"/>
        <v>1.275925523014565E-2</v>
      </c>
      <c r="AQ480" s="188"/>
      <c r="AR480" s="201"/>
      <c r="AS480" s="200"/>
      <c r="AX480" t="s">
        <v>662</v>
      </c>
      <c r="AY480" s="306">
        <f>VLOOKUP(A480,PopulationsOtherdata!$G$4:$M$441,7,FALSE)</f>
        <v>1110374</v>
      </c>
    </row>
    <row r="481" spans="1:51" x14ac:dyDescent="0.25">
      <c r="A481" s="188" t="s">
        <v>790</v>
      </c>
      <c r="B481" s="217"/>
      <c r="C481" s="188">
        <v>1</v>
      </c>
      <c r="D481" s="188" t="s">
        <v>1190</v>
      </c>
      <c r="E481" s="534">
        <f t="shared" si="589"/>
        <v>-1.9653843626119674</v>
      </c>
      <c r="F481" s="504">
        <f t="shared" si="590"/>
        <v>-7.4948953200581481E-2</v>
      </c>
      <c r="G481" s="217"/>
      <c r="H481" s="201">
        <v>0</v>
      </c>
      <c r="I481" s="201">
        <v>0</v>
      </c>
      <c r="J481" s="481"/>
      <c r="K481" s="415"/>
      <c r="L481" s="201">
        <v>0</v>
      </c>
      <c r="M481" s="201">
        <v>0</v>
      </c>
      <c r="N481" s="481"/>
      <c r="O481" s="211"/>
      <c r="P481" s="201">
        <v>0</v>
      </c>
      <c r="Q481" s="201">
        <v>0</v>
      </c>
      <c r="R481" s="481"/>
      <c r="S481" s="211"/>
      <c r="T481" s="201">
        <v>0</v>
      </c>
      <c r="U481" s="201"/>
      <c r="V481" s="202"/>
      <c r="W481" s="211"/>
      <c r="X481" s="201">
        <f>VLOOKUP($AX481,SP_1516,'2015_16'!$AW$1,FALSE)</f>
        <v>24.381668136220615</v>
      </c>
      <c r="Y481" s="201">
        <f>VLOOKUP($AX481,SP_1516,'2015_16'!$Z$1,FALSE)</f>
        <v>24.887900977263079</v>
      </c>
      <c r="Z481" s="202">
        <f t="shared" si="567"/>
        <v>-2.0340519737078067E-2</v>
      </c>
      <c r="AA481" s="201"/>
      <c r="AB481" s="201">
        <f>VLOOKUP($AX481,SP_1415,'2014_15'!$BG$1,FALSE)</f>
        <v>24.690179483619353</v>
      </c>
      <c r="AC481" s="201">
        <f>VLOOKUP($AX481,SP_1415,'2014_15'!$AC$1,FALSE)</f>
        <v>25.113356255843218</v>
      </c>
      <c r="AD481" s="202">
        <f t="shared" si="568"/>
        <v>-1.6850665753821881E-2</v>
      </c>
      <c r="AE481" s="201"/>
      <c r="AF481" s="201">
        <f>VLOOKUP($AX481,SP_1314,'2013-14'!$AU$1,FALSE)</f>
        <v>25.117433039470981</v>
      </c>
      <c r="AG481" s="201">
        <f>VLOOKUP($AX481,SP_1314,'2013-14'!$W$1,FALSE)</f>
        <v>26.188166062648616</v>
      </c>
      <c r="AH481" s="202">
        <f t="shared" si="569"/>
        <v>-4.0886139969334767E-2</v>
      </c>
      <c r="AI481" s="201"/>
      <c r="AJ481" s="201">
        <f>VLOOKUP($AX481,SP_1213,'2012-13'!$AF$1,FALSE)</f>
        <v>25.138706234874</v>
      </c>
      <c r="AK481" s="201">
        <f>VLOOKUP($AX481,SP_1213,'2012-13'!$R$1,FALSE)</f>
        <v>25.018099494704003</v>
      </c>
      <c r="AL481" s="202">
        <f t="shared" si="570"/>
        <v>4.8207794599077758E-3</v>
      </c>
      <c r="AM481" s="203"/>
      <c r="AN481" s="201">
        <f>VLOOKUP($AX481,SP_1112,'2011-12'!$AT$1,FALSE)</f>
        <v>25.018099494704003</v>
      </c>
      <c r="AO481" s="201">
        <f>VLOOKUP($AX481,SP_1112,'2011-12'!$AD$1,FALSE)</f>
        <v>25.103947961042003</v>
      </c>
      <c r="AP481" s="202">
        <f t="shared" si="571"/>
        <v>-3.4197197377570099E-3</v>
      </c>
      <c r="AQ481" s="188"/>
      <c r="AR481" s="201"/>
      <c r="AS481" s="200"/>
      <c r="AX481" t="s">
        <v>790</v>
      </c>
      <c r="AY481" s="306">
        <f>VLOOKUP(A481,PopulationsOtherdata!$G$4:$M$441,7,FALSE)</f>
        <v>695993</v>
      </c>
    </row>
    <row r="482" spans="1:51" x14ac:dyDescent="0.25">
      <c r="A482" s="188"/>
      <c r="B482" s="217"/>
      <c r="C482" s="188"/>
      <c r="D482" s="188"/>
      <c r="E482" s="534"/>
      <c r="F482" s="533"/>
      <c r="G482" s="217"/>
      <c r="H482" s="207"/>
      <c r="I482" s="207"/>
      <c r="J482" s="482"/>
      <c r="K482" s="416"/>
      <c r="L482" s="207"/>
      <c r="M482" s="207"/>
      <c r="N482" s="482"/>
      <c r="O482" s="211"/>
      <c r="P482" s="207"/>
      <c r="Q482" s="207"/>
      <c r="R482" s="482"/>
      <c r="S482" s="211"/>
      <c r="T482" s="207"/>
      <c r="U482" s="207"/>
      <c r="V482" s="208"/>
      <c r="W482" s="211"/>
      <c r="X482" s="207"/>
      <c r="Y482" s="207"/>
      <c r="Z482" s="208"/>
      <c r="AA482" s="201"/>
      <c r="AB482" s="209"/>
      <c r="AC482" s="209"/>
      <c r="AD482" s="208"/>
      <c r="AE482" s="201"/>
      <c r="AF482" s="209"/>
      <c r="AG482" s="209"/>
      <c r="AH482" s="208"/>
      <c r="AI482" s="201"/>
      <c r="AJ482" s="207"/>
      <c r="AK482" s="207"/>
      <c r="AL482" s="208"/>
      <c r="AM482" s="206"/>
      <c r="AN482" s="207"/>
      <c r="AO482" s="207"/>
      <c r="AP482" s="208"/>
      <c r="AQ482" s="188"/>
      <c r="AR482" s="213"/>
      <c r="AS482" s="214"/>
      <c r="AX482" s="218"/>
      <c r="AY482" s="218"/>
    </row>
    <row r="483" spans="1:51" x14ac:dyDescent="0.25">
      <c r="A483" s="188"/>
      <c r="B483" s="217"/>
      <c r="C483" s="188"/>
      <c r="D483" s="188"/>
      <c r="E483" s="534"/>
      <c r="F483" s="533"/>
      <c r="G483" s="217"/>
      <c r="H483" s="188"/>
      <c r="I483" s="188"/>
      <c r="J483" s="414"/>
      <c r="K483" s="188"/>
      <c r="L483" s="188"/>
      <c r="M483" s="188"/>
      <c r="N483" s="414"/>
      <c r="O483" s="211"/>
      <c r="P483" s="188"/>
      <c r="Q483" s="188"/>
      <c r="R483" s="414"/>
      <c r="S483" s="211"/>
      <c r="T483" s="188"/>
      <c r="U483" s="188"/>
      <c r="V483" s="188"/>
      <c r="W483" s="211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211"/>
      <c r="AS483" s="211"/>
      <c r="AX483" s="218"/>
      <c r="AY483" s="218"/>
    </row>
    <row r="484" spans="1:51" x14ac:dyDescent="0.25">
      <c r="A484" s="188"/>
      <c r="B484" s="222"/>
      <c r="C484" s="222"/>
      <c r="D484" s="537" t="s">
        <v>1053</v>
      </c>
      <c r="E484" s="536"/>
      <c r="F484" s="536">
        <f>-((100*(1+AP484)*(1+AL484)*(1+AH484)*(1+AD484)*(1+Z484)*(1+V484))-100)/100</f>
        <v>0.27413844551546307</v>
      </c>
      <c r="G484" s="217"/>
      <c r="H484" s="537">
        <f>SUMIF($G$10:$G$481,1,H10:H481)</f>
        <v>10332.27853099718</v>
      </c>
      <c r="I484" s="537">
        <f>SUMIF($G$10:$G$481,1,I10:I481)</f>
        <v>10061.347999103838</v>
      </c>
      <c r="J484" s="536">
        <f>+H484/I484-1</f>
        <v>2.6927856179656429E-2</v>
      </c>
      <c r="K484" s="536"/>
      <c r="L484" s="537">
        <f>SUMIF($G$10:$G$481,1,L10:L481)</f>
        <v>10061.347999103838</v>
      </c>
      <c r="M484" s="537">
        <f>SUMIF($G$10:$G$481,1,M10:M481)</f>
        <v>9909.3022934504479</v>
      </c>
      <c r="N484" s="536">
        <f>+L484/M484-1</f>
        <v>1.5343734720242086E-2</v>
      </c>
      <c r="O484" s="537"/>
      <c r="P484" s="537">
        <f>SUMIF($G$10:$G$481,1,P10:P481)</f>
        <v>9909.3022934504479</v>
      </c>
      <c r="Q484" s="537">
        <f>SUMIF($G$10:$G$481,1,Q10:Q481)</f>
        <v>10048.751185108835</v>
      </c>
      <c r="R484" s="536">
        <f>+P484/Q484-1</f>
        <v>-1.3877235995755854E-2</v>
      </c>
      <c r="S484" s="537"/>
      <c r="T484" s="537">
        <f>SUMIF($G$10:$G$481,1,T10:T481)</f>
        <v>10048.751185108835</v>
      </c>
      <c r="U484" s="537">
        <f>SUMIF($G$10:$G$481,1,U10:U481)</f>
        <v>10402.781452352401</v>
      </c>
      <c r="V484" s="536">
        <f>+T484/U484-1</f>
        <v>-3.4032270010200816E-2</v>
      </c>
      <c r="W484" s="537"/>
      <c r="X484" s="537">
        <f>SUMIF($G$10:$G$481,1,X10:X481)</f>
        <v>10460.061233826307</v>
      </c>
      <c r="Y484" s="537">
        <f>SUMIF($G$10:$G$481,1,Y10:Y481)</f>
        <v>11401.946858656602</v>
      </c>
      <c r="Z484" s="536">
        <f>+X484/Y484-1</f>
        <v>-8.2607438580999393E-2</v>
      </c>
      <c r="AA484" s="537"/>
      <c r="AB484" s="537">
        <f>SUMIF($G$10:$G$481,1,AB10:AB481)</f>
        <v>11270.402033858973</v>
      </c>
      <c r="AC484" s="537">
        <f>SUMIF($G$10:$G$481,1,AC10:AC481)</f>
        <v>11923.221135117974</v>
      </c>
      <c r="AD484" s="536">
        <f>+AB484/AC484-1</f>
        <v>-5.4751907547552325E-2</v>
      </c>
      <c r="AE484" s="537"/>
      <c r="AF484" s="537">
        <f>SUMIF($G$10:$G$481,1,AF10:AF481)</f>
        <v>11687.168765426639</v>
      </c>
      <c r="AG484" s="537">
        <f>SUMIF($G$10:$G$481,1,AG10:AG481)</f>
        <v>11939.254670030325</v>
      </c>
      <c r="AH484" s="536">
        <f>+AF484/AG484-1</f>
        <v>-2.1114040329206385E-2</v>
      </c>
      <c r="AI484" s="537"/>
      <c r="AJ484" s="537">
        <f>SUMIF($G$10:$G$481,1,AJ10:AJ481)</f>
        <v>12043.1602527781</v>
      </c>
      <c r="AK484" s="537">
        <f>SUMIF($G$10:$G$481,1,AK10:AK481)</f>
        <v>12515.997644946186</v>
      </c>
      <c r="AL484" s="536">
        <f>+AJ484/AK484-1</f>
        <v>-3.7778641829563808E-2</v>
      </c>
      <c r="AM484" s="537"/>
      <c r="AN484" s="537">
        <f>SUMIF($G$10:$G$481,1,AN10:AN481)</f>
        <v>12683.420522754692</v>
      </c>
      <c r="AO484" s="537">
        <f>SUMIF($G$10:$G$481,1,AO10:AO481)</f>
        <v>13786.477983270091</v>
      </c>
      <c r="AP484" s="536">
        <f>+AN484/AO484-1</f>
        <v>-8.0010098435145061E-2</v>
      </c>
      <c r="AQ484" s="503"/>
      <c r="AR484" s="222"/>
      <c r="AS484" s="200">
        <f>100*(1+AP484)*(1+AL484)*(1+AH484)*(1+AD484)*+(1+V484)</f>
        <v>79.122241122360066</v>
      </c>
      <c r="AT484" s="222"/>
      <c r="AU484" s="222"/>
      <c r="AV484" s="222"/>
      <c r="AW484" s="222"/>
      <c r="AX484" s="222" t="s">
        <v>1053</v>
      </c>
      <c r="AY484" s="306">
        <f>SUMIF($G$10:$G$481,1,AY10:AY481)</f>
        <v>13290815</v>
      </c>
    </row>
    <row r="485" spans="1:51" x14ac:dyDescent="0.25">
      <c r="A485" s="188"/>
      <c r="B485" s="188"/>
      <c r="C485" s="188"/>
      <c r="D485" s="191" t="s">
        <v>1312</v>
      </c>
      <c r="E485" s="191"/>
      <c r="F485" s="540">
        <f>SUMIF(F$10:F$481,"&lt;-0.184",$G$10:$G$481)</f>
        <v>44</v>
      </c>
      <c r="G485" s="191"/>
      <c r="H485" s="191"/>
      <c r="I485" s="191"/>
      <c r="J485" s="540">
        <f>SUMIF(J$10:J$481,"&lt;0.027",$G$10:$G$481)</f>
        <v>27</v>
      </c>
      <c r="K485" s="191"/>
      <c r="L485" s="191"/>
      <c r="M485" s="538"/>
      <c r="N485" s="540">
        <f>SUMIF(N$10:N$481,"&lt;0.010",$G$10:$G$481)</f>
        <v>4</v>
      </c>
      <c r="O485" s="191"/>
      <c r="P485" s="191"/>
      <c r="Q485" s="191"/>
      <c r="R485" s="540">
        <f>SUMIF(R$10:R$481,"&lt;-0.011",$G$10:$G$481)</f>
        <v>37</v>
      </c>
      <c r="S485" s="191"/>
      <c r="T485" s="191"/>
      <c r="U485" s="539"/>
      <c r="V485" s="540">
        <f>SUMIF(V$10:V$481,"&lt;-0.021",$G$10:$G$481)</f>
        <v>44</v>
      </c>
      <c r="W485" s="191"/>
      <c r="X485" s="191"/>
      <c r="Y485" s="191"/>
      <c r="Z485" s="540">
        <f>SUMIF(Z$10:Z$481,"&lt;-0.059",$G$10:$G$481)</f>
        <v>44</v>
      </c>
      <c r="AA485" s="191"/>
      <c r="AB485" s="191"/>
      <c r="AC485" s="191"/>
      <c r="AD485" s="540">
        <f>SUMIF(AD$10:AD$481,"&lt;-0.04",$G$10:$G$481)</f>
        <v>44</v>
      </c>
      <c r="AE485" s="191"/>
      <c r="AF485" s="191"/>
      <c r="AG485" s="191"/>
      <c r="AH485" s="540">
        <f>SUMIF(AH$10:AH$481,"&lt;-0.022",$G$10:$G$481)</f>
        <v>23</v>
      </c>
      <c r="AI485" s="191"/>
      <c r="AJ485" s="191"/>
      <c r="AK485" s="191"/>
      <c r="AL485" s="540">
        <f>SUMIF(AL$10:AL$481,"&lt;-0.029",$G$10:$G$481)</f>
        <v>38</v>
      </c>
      <c r="AM485" s="191"/>
      <c r="AN485" s="191"/>
      <c r="AO485" s="191"/>
      <c r="AP485" s="540">
        <f>SUMIF(AP$10:AP$481,"&lt;-0.053",$G$10:$G$481)</f>
        <v>42</v>
      </c>
      <c r="AQ485" s="188"/>
      <c r="AR485" s="188"/>
      <c r="AS485" s="188"/>
      <c r="AV485" s="210"/>
      <c r="AX485" s="188"/>
      <c r="AY485" s="188"/>
    </row>
    <row r="486" spans="1:51" x14ac:dyDescent="0.25">
      <c r="A486" s="188"/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414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X486" s="188"/>
      <c r="AY486" s="188"/>
    </row>
    <row r="487" spans="1:51" x14ac:dyDescent="0.25">
      <c r="A487" s="188"/>
      <c r="B487" s="188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414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X487" s="188"/>
      <c r="AY487" s="188"/>
    </row>
    <row r="488" spans="1:51" x14ac:dyDescent="0.25">
      <c r="A488" s="188"/>
      <c r="B488" s="188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414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X488" s="188"/>
      <c r="AY488" s="188"/>
    </row>
    <row r="489" spans="1:51" x14ac:dyDescent="0.25">
      <c r="A489" s="188"/>
      <c r="B489" s="188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414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X489" s="188"/>
      <c r="AY489" s="188"/>
    </row>
    <row r="490" spans="1:51" x14ac:dyDescent="0.25">
      <c r="A490" s="188"/>
      <c r="B490" s="188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414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X490" s="188"/>
      <c r="AY490" s="188"/>
    </row>
    <row r="491" spans="1:51" x14ac:dyDescent="0.25">
      <c r="A491" s="188"/>
      <c r="B491" s="188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414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X491" s="188"/>
      <c r="AY491" s="188"/>
    </row>
    <row r="492" spans="1:51" x14ac:dyDescent="0.25">
      <c r="A492" s="188"/>
      <c r="B492" s="188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414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X492" s="188"/>
      <c r="AY492" s="188"/>
    </row>
    <row r="493" spans="1:51" x14ac:dyDescent="0.25">
      <c r="A493" s="188"/>
      <c r="B493" s="188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414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X493" s="188"/>
      <c r="AY493" s="188"/>
    </row>
    <row r="494" spans="1:51" x14ac:dyDescent="0.25">
      <c r="A494" s="188"/>
      <c r="B494" s="188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414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X494" s="188"/>
      <c r="AY494" s="188"/>
    </row>
    <row r="495" spans="1:51" x14ac:dyDescent="0.25">
      <c r="A495" s="188"/>
      <c r="B495" s="188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414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X495" s="188"/>
      <c r="AY495" s="188"/>
    </row>
    <row r="496" spans="1:51" x14ac:dyDescent="0.25">
      <c r="A496" s="188"/>
      <c r="B496" s="188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414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X496" s="188"/>
      <c r="AY496" s="188"/>
    </row>
    <row r="497" spans="1:51" x14ac:dyDescent="0.25">
      <c r="A497" s="188"/>
      <c r="B497" s="188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414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X497" s="188"/>
      <c r="AY497" s="188"/>
    </row>
    <row r="498" spans="1:51" x14ac:dyDescent="0.25">
      <c r="A498" s="188"/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414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X498" s="188"/>
      <c r="AY498" s="188"/>
    </row>
    <row r="499" spans="1:51" x14ac:dyDescent="0.25">
      <c r="A499" s="188"/>
      <c r="B499" s="188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414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X499" s="188"/>
      <c r="AY499" s="188"/>
    </row>
    <row r="500" spans="1:51" x14ac:dyDescent="0.25">
      <c r="A500" s="188"/>
      <c r="B500" s="188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414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X500" s="188"/>
      <c r="AY500" s="188"/>
    </row>
    <row r="501" spans="1:51" x14ac:dyDescent="0.25">
      <c r="A501" s="188"/>
      <c r="B501" s="188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414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X501" s="188"/>
      <c r="AY501" s="188"/>
    </row>
    <row r="502" spans="1:51" x14ac:dyDescent="0.25">
      <c r="A502" s="188"/>
      <c r="B502" s="188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414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X502" s="188"/>
      <c r="AY502" s="188"/>
    </row>
    <row r="503" spans="1:51" x14ac:dyDescent="0.25">
      <c r="A503" s="188"/>
      <c r="B503" s="188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414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  <c r="AC503" s="188"/>
      <c r="AD503" s="18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X503" s="188"/>
      <c r="AY503" s="188"/>
    </row>
    <row r="504" spans="1:51" x14ac:dyDescent="0.25">
      <c r="A504" s="188"/>
      <c r="B504" s="188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414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X504" s="188"/>
      <c r="AY504" s="188"/>
    </row>
    <row r="505" spans="1:51" x14ac:dyDescent="0.25">
      <c r="A505" s="188"/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414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X505" s="188"/>
      <c r="AY505" s="188"/>
    </row>
    <row r="506" spans="1:51" x14ac:dyDescent="0.25">
      <c r="A506" s="188"/>
      <c r="B506" s="188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414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X506" s="188"/>
      <c r="AY506" s="188"/>
    </row>
    <row r="507" spans="1:51" x14ac:dyDescent="0.25">
      <c r="A507" s="188"/>
      <c r="B507" s="188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414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X507" s="188"/>
      <c r="AY507" s="188"/>
    </row>
    <row r="508" spans="1:51" x14ac:dyDescent="0.25">
      <c r="A508" s="188"/>
      <c r="B508" s="188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414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X508" s="188"/>
      <c r="AY508" s="188"/>
    </row>
    <row r="509" spans="1:51" x14ac:dyDescent="0.25">
      <c r="A509" s="188"/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414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X509" s="188"/>
      <c r="AY509" s="188"/>
    </row>
    <row r="510" spans="1:51" x14ac:dyDescent="0.25">
      <c r="A510" s="188"/>
      <c r="B510" s="188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414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X510" s="188"/>
      <c r="AY510" s="188"/>
    </row>
    <row r="511" spans="1:51" x14ac:dyDescent="0.25">
      <c r="A511" s="188"/>
      <c r="B511" s="188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414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X511" s="188"/>
      <c r="AY511" s="188"/>
    </row>
    <row r="512" spans="1:51" x14ac:dyDescent="0.25">
      <c r="A512" s="188"/>
      <c r="B512" s="188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414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X512" s="188"/>
      <c r="AY512" s="188"/>
    </row>
  </sheetData>
  <autoFilter ref="A7:AY48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8303"/>
  <sheetViews>
    <sheetView workbookViewId="0">
      <selection activeCell="D24" sqref="D24"/>
    </sheetView>
  </sheetViews>
  <sheetFormatPr defaultRowHeight="15" x14ac:dyDescent="0.25"/>
  <cols>
    <col min="1" max="1" width="9.140625" style="1"/>
    <col min="2" max="2" width="7.42578125" style="1" customWidth="1"/>
    <col min="3" max="3" width="5.85546875" style="1" customWidth="1"/>
    <col min="4" max="4" width="26" style="1" bestFit="1" customWidth="1"/>
    <col min="5" max="5" width="11.5703125" style="1" customWidth="1"/>
    <col min="6" max="6" width="11.42578125" style="1" customWidth="1"/>
    <col min="7" max="7" width="9.28515625" style="1" bestFit="1" customWidth="1"/>
    <col min="8" max="8" width="11.42578125" style="1" customWidth="1"/>
    <col min="9" max="9" width="12.28515625" style="1" customWidth="1"/>
    <col min="10" max="11" width="10.140625" style="1" customWidth="1"/>
    <col min="12" max="12" width="15" style="1" customWidth="1"/>
    <col min="13" max="13" width="15.140625" style="1" customWidth="1"/>
    <col min="14" max="16" width="10.140625" style="1" customWidth="1"/>
    <col min="17" max="17" width="13.7109375" style="1" customWidth="1"/>
    <col min="18" max="18" width="13" style="1" customWidth="1"/>
    <col min="19" max="24" width="10.140625" style="1" customWidth="1"/>
    <col min="25" max="25" width="8.5703125" style="1" customWidth="1"/>
    <col min="26" max="26" width="13.28515625" style="1" customWidth="1"/>
    <col min="27" max="28" width="8.5703125" style="1" customWidth="1"/>
    <col min="29" max="29" width="11.42578125" style="1" customWidth="1"/>
    <col min="30" max="30" width="14" style="1" customWidth="1"/>
    <col min="31" max="32" width="11.28515625" style="1" customWidth="1"/>
    <col min="33" max="34" width="10.28515625" style="1" customWidth="1"/>
    <col min="35" max="35" width="14.5703125" style="1" customWidth="1"/>
    <col min="36" max="38" width="10.28515625" style="1" customWidth="1"/>
    <col min="39" max="39" width="14.140625" style="1" customWidth="1"/>
    <col min="40" max="40" width="18.85546875" style="1" customWidth="1"/>
    <col min="41" max="41" width="10.140625" style="1" customWidth="1"/>
    <col min="42" max="42" width="9.7109375" style="173" customWidth="1"/>
    <col min="43" max="43" width="11.42578125" style="1" customWidth="1"/>
    <col min="44" max="45" width="10.140625" style="1" customWidth="1"/>
    <col min="46" max="46" width="14.5703125" style="1" customWidth="1"/>
    <col min="47" max="251" width="9.140625" style="1"/>
    <col min="252" max="252" width="7.42578125" style="1" customWidth="1"/>
    <col min="253" max="253" width="5.85546875" style="1" customWidth="1"/>
    <col min="254" max="254" width="26" style="1" bestFit="1" customWidth="1"/>
    <col min="255" max="255" width="11.5703125" style="1" customWidth="1"/>
    <col min="256" max="256" width="11.42578125" style="1" customWidth="1"/>
    <col min="257" max="257" width="8.5703125" style="1" customWidth="1"/>
    <col min="258" max="258" width="11.42578125" style="1" customWidth="1"/>
    <col min="259" max="259" width="12.28515625" style="1" customWidth="1"/>
    <col min="260" max="261" width="10.140625" style="1" customWidth="1"/>
    <col min="262" max="262" width="15" style="1" customWidth="1"/>
    <col min="263" max="263" width="15.140625" style="1" customWidth="1"/>
    <col min="264" max="266" width="10.140625" style="1" customWidth="1"/>
    <col min="267" max="267" width="13.7109375" style="1" customWidth="1"/>
    <col min="268" max="268" width="13" style="1" customWidth="1"/>
    <col min="269" max="274" width="10.140625" style="1" customWidth="1"/>
    <col min="275" max="275" width="8.5703125" style="1" customWidth="1"/>
    <col min="276" max="276" width="13.28515625" style="1" customWidth="1"/>
    <col min="277" max="278" width="8.5703125" style="1" customWidth="1"/>
    <col min="279" max="279" width="9.5703125" style="1" customWidth="1"/>
    <col min="280" max="280" width="11.28515625" style="1" customWidth="1"/>
    <col min="281" max="281" width="9.5703125" style="1" bestFit="1" customWidth="1"/>
    <col min="282" max="287" width="10.28515625" style="1" customWidth="1"/>
    <col min="288" max="288" width="10.5703125" style="1" customWidth="1"/>
    <col min="289" max="289" width="10.7109375" style="1" customWidth="1"/>
    <col min="290" max="290" width="10.140625" style="1" customWidth="1"/>
    <col min="291" max="291" width="9.7109375" style="1" customWidth="1"/>
    <col min="292" max="292" width="9" style="1" customWidth="1"/>
    <col min="293" max="293" width="10.140625" style="1" customWidth="1"/>
    <col min="294" max="294" width="9.28515625" style="1" bestFit="1" customWidth="1"/>
    <col min="295" max="295" width="19.42578125" style="1" customWidth="1"/>
    <col min="296" max="296" width="10.5703125" style="1" customWidth="1"/>
    <col min="297" max="297" width="12.28515625" style="1" customWidth="1"/>
    <col min="298" max="298" width="9.140625" style="1" customWidth="1"/>
    <col min="299" max="507" width="9.140625" style="1"/>
    <col min="508" max="508" width="7.42578125" style="1" customWidth="1"/>
    <col min="509" max="509" width="5.85546875" style="1" customWidth="1"/>
    <col min="510" max="510" width="26" style="1" bestFit="1" customWidth="1"/>
    <col min="511" max="511" width="11.5703125" style="1" customWidth="1"/>
    <col min="512" max="512" width="11.42578125" style="1" customWidth="1"/>
    <col min="513" max="513" width="8.5703125" style="1" customWidth="1"/>
    <col min="514" max="514" width="11.42578125" style="1" customWidth="1"/>
    <col min="515" max="515" width="12.28515625" style="1" customWidth="1"/>
    <col min="516" max="517" width="10.140625" style="1" customWidth="1"/>
    <col min="518" max="518" width="15" style="1" customWidth="1"/>
    <col min="519" max="519" width="15.140625" style="1" customWidth="1"/>
    <col min="520" max="522" width="10.140625" style="1" customWidth="1"/>
    <col min="523" max="523" width="13.7109375" style="1" customWidth="1"/>
    <col min="524" max="524" width="13" style="1" customWidth="1"/>
    <col min="525" max="530" width="10.140625" style="1" customWidth="1"/>
    <col min="531" max="531" width="8.5703125" style="1" customWidth="1"/>
    <col min="532" max="532" width="13.28515625" style="1" customWidth="1"/>
    <col min="533" max="534" width="8.5703125" style="1" customWidth="1"/>
    <col min="535" max="535" width="9.5703125" style="1" customWidth="1"/>
    <col min="536" max="536" width="11.28515625" style="1" customWidth="1"/>
    <col min="537" max="537" width="9.5703125" style="1" bestFit="1" customWidth="1"/>
    <col min="538" max="543" width="10.28515625" style="1" customWidth="1"/>
    <col min="544" max="544" width="10.5703125" style="1" customWidth="1"/>
    <col min="545" max="545" width="10.7109375" style="1" customWidth="1"/>
    <col min="546" max="546" width="10.140625" style="1" customWidth="1"/>
    <col min="547" max="547" width="9.7109375" style="1" customWidth="1"/>
    <col min="548" max="548" width="9" style="1" customWidth="1"/>
    <col min="549" max="549" width="10.140625" style="1" customWidth="1"/>
    <col min="550" max="550" width="9.28515625" style="1" bestFit="1" customWidth="1"/>
    <col min="551" max="551" width="19.42578125" style="1" customWidth="1"/>
    <col min="552" max="552" width="10.5703125" style="1" customWidth="1"/>
    <col min="553" max="553" width="12.28515625" style="1" customWidth="1"/>
    <col min="554" max="554" width="9.140625" style="1" customWidth="1"/>
    <col min="555" max="763" width="9.140625" style="1"/>
    <col min="764" max="764" width="7.42578125" style="1" customWidth="1"/>
    <col min="765" max="765" width="5.85546875" style="1" customWidth="1"/>
    <col min="766" max="766" width="26" style="1" bestFit="1" customWidth="1"/>
    <col min="767" max="767" width="11.5703125" style="1" customWidth="1"/>
    <col min="768" max="768" width="11.42578125" style="1" customWidth="1"/>
    <col min="769" max="769" width="8.5703125" style="1" customWidth="1"/>
    <col min="770" max="770" width="11.42578125" style="1" customWidth="1"/>
    <col min="771" max="771" width="12.28515625" style="1" customWidth="1"/>
    <col min="772" max="773" width="10.140625" style="1" customWidth="1"/>
    <col min="774" max="774" width="15" style="1" customWidth="1"/>
    <col min="775" max="775" width="15.140625" style="1" customWidth="1"/>
    <col min="776" max="778" width="10.140625" style="1" customWidth="1"/>
    <col min="779" max="779" width="13.7109375" style="1" customWidth="1"/>
    <col min="780" max="780" width="13" style="1" customWidth="1"/>
    <col min="781" max="786" width="10.140625" style="1" customWidth="1"/>
    <col min="787" max="787" width="8.5703125" style="1" customWidth="1"/>
    <col min="788" max="788" width="13.28515625" style="1" customWidth="1"/>
    <col min="789" max="790" width="8.5703125" style="1" customWidth="1"/>
    <col min="791" max="791" width="9.5703125" style="1" customWidth="1"/>
    <col min="792" max="792" width="11.28515625" style="1" customWidth="1"/>
    <col min="793" max="793" width="9.5703125" style="1" bestFit="1" customWidth="1"/>
    <col min="794" max="799" width="10.28515625" style="1" customWidth="1"/>
    <col min="800" max="800" width="10.5703125" style="1" customWidth="1"/>
    <col min="801" max="801" width="10.7109375" style="1" customWidth="1"/>
    <col min="802" max="802" width="10.140625" style="1" customWidth="1"/>
    <col min="803" max="803" width="9.7109375" style="1" customWidth="1"/>
    <col min="804" max="804" width="9" style="1" customWidth="1"/>
    <col min="805" max="805" width="10.140625" style="1" customWidth="1"/>
    <col min="806" max="806" width="9.28515625" style="1" bestFit="1" customWidth="1"/>
    <col min="807" max="807" width="19.42578125" style="1" customWidth="1"/>
    <col min="808" max="808" width="10.5703125" style="1" customWidth="1"/>
    <col min="809" max="809" width="12.28515625" style="1" customWidth="1"/>
    <col min="810" max="810" width="9.140625" style="1" customWidth="1"/>
    <col min="811" max="1019" width="9.140625" style="1"/>
    <col min="1020" max="1020" width="7.42578125" style="1" customWidth="1"/>
    <col min="1021" max="1021" width="5.85546875" style="1" customWidth="1"/>
    <col min="1022" max="1022" width="26" style="1" bestFit="1" customWidth="1"/>
    <col min="1023" max="1023" width="11.5703125" style="1" customWidth="1"/>
    <col min="1024" max="1024" width="11.42578125" style="1" customWidth="1"/>
    <col min="1025" max="1025" width="8.5703125" style="1" customWidth="1"/>
    <col min="1026" max="1026" width="11.42578125" style="1" customWidth="1"/>
    <col min="1027" max="1027" width="12.28515625" style="1" customWidth="1"/>
    <col min="1028" max="1029" width="10.140625" style="1" customWidth="1"/>
    <col min="1030" max="1030" width="15" style="1" customWidth="1"/>
    <col min="1031" max="1031" width="15.140625" style="1" customWidth="1"/>
    <col min="1032" max="1034" width="10.140625" style="1" customWidth="1"/>
    <col min="1035" max="1035" width="13.7109375" style="1" customWidth="1"/>
    <col min="1036" max="1036" width="13" style="1" customWidth="1"/>
    <col min="1037" max="1042" width="10.140625" style="1" customWidth="1"/>
    <col min="1043" max="1043" width="8.5703125" style="1" customWidth="1"/>
    <col min="1044" max="1044" width="13.28515625" style="1" customWidth="1"/>
    <col min="1045" max="1046" width="8.5703125" style="1" customWidth="1"/>
    <col min="1047" max="1047" width="9.5703125" style="1" customWidth="1"/>
    <col min="1048" max="1048" width="11.28515625" style="1" customWidth="1"/>
    <col min="1049" max="1049" width="9.5703125" style="1" bestFit="1" customWidth="1"/>
    <col min="1050" max="1055" width="10.28515625" style="1" customWidth="1"/>
    <col min="1056" max="1056" width="10.5703125" style="1" customWidth="1"/>
    <col min="1057" max="1057" width="10.7109375" style="1" customWidth="1"/>
    <col min="1058" max="1058" width="10.140625" style="1" customWidth="1"/>
    <col min="1059" max="1059" width="9.7109375" style="1" customWidth="1"/>
    <col min="1060" max="1060" width="9" style="1" customWidth="1"/>
    <col min="1061" max="1061" width="10.140625" style="1" customWidth="1"/>
    <col min="1062" max="1062" width="9.28515625" style="1" bestFit="1" customWidth="1"/>
    <col min="1063" max="1063" width="19.42578125" style="1" customWidth="1"/>
    <col min="1064" max="1064" width="10.5703125" style="1" customWidth="1"/>
    <col min="1065" max="1065" width="12.28515625" style="1" customWidth="1"/>
    <col min="1066" max="1066" width="9.140625" style="1" customWidth="1"/>
    <col min="1067" max="1275" width="9.140625" style="1"/>
    <col min="1276" max="1276" width="7.42578125" style="1" customWidth="1"/>
    <col min="1277" max="1277" width="5.85546875" style="1" customWidth="1"/>
    <col min="1278" max="1278" width="26" style="1" bestFit="1" customWidth="1"/>
    <col min="1279" max="1279" width="11.5703125" style="1" customWidth="1"/>
    <col min="1280" max="1280" width="11.42578125" style="1" customWidth="1"/>
    <col min="1281" max="1281" width="8.5703125" style="1" customWidth="1"/>
    <col min="1282" max="1282" width="11.42578125" style="1" customWidth="1"/>
    <col min="1283" max="1283" width="12.28515625" style="1" customWidth="1"/>
    <col min="1284" max="1285" width="10.140625" style="1" customWidth="1"/>
    <col min="1286" max="1286" width="15" style="1" customWidth="1"/>
    <col min="1287" max="1287" width="15.140625" style="1" customWidth="1"/>
    <col min="1288" max="1290" width="10.140625" style="1" customWidth="1"/>
    <col min="1291" max="1291" width="13.7109375" style="1" customWidth="1"/>
    <col min="1292" max="1292" width="13" style="1" customWidth="1"/>
    <col min="1293" max="1298" width="10.140625" style="1" customWidth="1"/>
    <col min="1299" max="1299" width="8.5703125" style="1" customWidth="1"/>
    <col min="1300" max="1300" width="13.28515625" style="1" customWidth="1"/>
    <col min="1301" max="1302" width="8.5703125" style="1" customWidth="1"/>
    <col min="1303" max="1303" width="9.5703125" style="1" customWidth="1"/>
    <col min="1304" max="1304" width="11.28515625" style="1" customWidth="1"/>
    <col min="1305" max="1305" width="9.5703125" style="1" bestFit="1" customWidth="1"/>
    <col min="1306" max="1311" width="10.28515625" style="1" customWidth="1"/>
    <col min="1312" max="1312" width="10.5703125" style="1" customWidth="1"/>
    <col min="1313" max="1313" width="10.7109375" style="1" customWidth="1"/>
    <col min="1314" max="1314" width="10.140625" style="1" customWidth="1"/>
    <col min="1315" max="1315" width="9.7109375" style="1" customWidth="1"/>
    <col min="1316" max="1316" width="9" style="1" customWidth="1"/>
    <col min="1317" max="1317" width="10.140625" style="1" customWidth="1"/>
    <col min="1318" max="1318" width="9.28515625" style="1" bestFit="1" customWidth="1"/>
    <col min="1319" max="1319" width="19.42578125" style="1" customWidth="1"/>
    <col min="1320" max="1320" width="10.5703125" style="1" customWidth="1"/>
    <col min="1321" max="1321" width="12.28515625" style="1" customWidth="1"/>
    <col min="1322" max="1322" width="9.140625" style="1" customWidth="1"/>
    <col min="1323" max="1531" width="9.140625" style="1"/>
    <col min="1532" max="1532" width="7.42578125" style="1" customWidth="1"/>
    <col min="1533" max="1533" width="5.85546875" style="1" customWidth="1"/>
    <col min="1534" max="1534" width="26" style="1" bestFit="1" customWidth="1"/>
    <col min="1535" max="1535" width="11.5703125" style="1" customWidth="1"/>
    <col min="1536" max="1536" width="11.42578125" style="1" customWidth="1"/>
    <col min="1537" max="1537" width="8.5703125" style="1" customWidth="1"/>
    <col min="1538" max="1538" width="11.42578125" style="1" customWidth="1"/>
    <col min="1539" max="1539" width="12.28515625" style="1" customWidth="1"/>
    <col min="1540" max="1541" width="10.140625" style="1" customWidth="1"/>
    <col min="1542" max="1542" width="15" style="1" customWidth="1"/>
    <col min="1543" max="1543" width="15.140625" style="1" customWidth="1"/>
    <col min="1544" max="1546" width="10.140625" style="1" customWidth="1"/>
    <col min="1547" max="1547" width="13.7109375" style="1" customWidth="1"/>
    <col min="1548" max="1548" width="13" style="1" customWidth="1"/>
    <col min="1549" max="1554" width="10.140625" style="1" customWidth="1"/>
    <col min="1555" max="1555" width="8.5703125" style="1" customWidth="1"/>
    <col min="1556" max="1556" width="13.28515625" style="1" customWidth="1"/>
    <col min="1557" max="1558" width="8.5703125" style="1" customWidth="1"/>
    <col min="1559" max="1559" width="9.5703125" style="1" customWidth="1"/>
    <col min="1560" max="1560" width="11.28515625" style="1" customWidth="1"/>
    <col min="1561" max="1561" width="9.5703125" style="1" bestFit="1" customWidth="1"/>
    <col min="1562" max="1567" width="10.28515625" style="1" customWidth="1"/>
    <col min="1568" max="1568" width="10.5703125" style="1" customWidth="1"/>
    <col min="1569" max="1569" width="10.7109375" style="1" customWidth="1"/>
    <col min="1570" max="1570" width="10.140625" style="1" customWidth="1"/>
    <col min="1571" max="1571" width="9.7109375" style="1" customWidth="1"/>
    <col min="1572" max="1572" width="9" style="1" customWidth="1"/>
    <col min="1573" max="1573" width="10.140625" style="1" customWidth="1"/>
    <col min="1574" max="1574" width="9.28515625" style="1" bestFit="1" customWidth="1"/>
    <col min="1575" max="1575" width="19.42578125" style="1" customWidth="1"/>
    <col min="1576" max="1576" width="10.5703125" style="1" customWidth="1"/>
    <col min="1577" max="1577" width="12.28515625" style="1" customWidth="1"/>
    <col min="1578" max="1578" width="9.140625" style="1" customWidth="1"/>
    <col min="1579" max="1787" width="9.140625" style="1"/>
    <col min="1788" max="1788" width="7.42578125" style="1" customWidth="1"/>
    <col min="1789" max="1789" width="5.85546875" style="1" customWidth="1"/>
    <col min="1790" max="1790" width="26" style="1" bestFit="1" customWidth="1"/>
    <col min="1791" max="1791" width="11.5703125" style="1" customWidth="1"/>
    <col min="1792" max="1792" width="11.42578125" style="1" customWidth="1"/>
    <col min="1793" max="1793" width="8.5703125" style="1" customWidth="1"/>
    <col min="1794" max="1794" width="11.42578125" style="1" customWidth="1"/>
    <col min="1795" max="1795" width="12.28515625" style="1" customWidth="1"/>
    <col min="1796" max="1797" width="10.140625" style="1" customWidth="1"/>
    <col min="1798" max="1798" width="15" style="1" customWidth="1"/>
    <col min="1799" max="1799" width="15.140625" style="1" customWidth="1"/>
    <col min="1800" max="1802" width="10.140625" style="1" customWidth="1"/>
    <col min="1803" max="1803" width="13.7109375" style="1" customWidth="1"/>
    <col min="1804" max="1804" width="13" style="1" customWidth="1"/>
    <col min="1805" max="1810" width="10.140625" style="1" customWidth="1"/>
    <col min="1811" max="1811" width="8.5703125" style="1" customWidth="1"/>
    <col min="1812" max="1812" width="13.28515625" style="1" customWidth="1"/>
    <col min="1813" max="1814" width="8.5703125" style="1" customWidth="1"/>
    <col min="1815" max="1815" width="9.5703125" style="1" customWidth="1"/>
    <col min="1816" max="1816" width="11.28515625" style="1" customWidth="1"/>
    <col min="1817" max="1817" width="9.5703125" style="1" bestFit="1" customWidth="1"/>
    <col min="1818" max="1823" width="10.28515625" style="1" customWidth="1"/>
    <col min="1824" max="1824" width="10.5703125" style="1" customWidth="1"/>
    <col min="1825" max="1825" width="10.7109375" style="1" customWidth="1"/>
    <col min="1826" max="1826" width="10.140625" style="1" customWidth="1"/>
    <col min="1827" max="1827" width="9.7109375" style="1" customWidth="1"/>
    <col min="1828" max="1828" width="9" style="1" customWidth="1"/>
    <col min="1829" max="1829" width="10.140625" style="1" customWidth="1"/>
    <col min="1830" max="1830" width="9.28515625" style="1" bestFit="1" customWidth="1"/>
    <col min="1831" max="1831" width="19.42578125" style="1" customWidth="1"/>
    <col min="1832" max="1832" width="10.5703125" style="1" customWidth="1"/>
    <col min="1833" max="1833" width="12.28515625" style="1" customWidth="1"/>
    <col min="1834" max="1834" width="9.140625" style="1" customWidth="1"/>
    <col min="1835" max="2043" width="9.140625" style="1"/>
    <col min="2044" max="2044" width="7.42578125" style="1" customWidth="1"/>
    <col min="2045" max="2045" width="5.85546875" style="1" customWidth="1"/>
    <col min="2046" max="2046" width="26" style="1" bestFit="1" customWidth="1"/>
    <col min="2047" max="2047" width="11.5703125" style="1" customWidth="1"/>
    <col min="2048" max="2048" width="11.42578125" style="1" customWidth="1"/>
    <col min="2049" max="2049" width="8.5703125" style="1" customWidth="1"/>
    <col min="2050" max="2050" width="11.42578125" style="1" customWidth="1"/>
    <col min="2051" max="2051" width="12.28515625" style="1" customWidth="1"/>
    <col min="2052" max="2053" width="10.140625" style="1" customWidth="1"/>
    <col min="2054" max="2054" width="15" style="1" customWidth="1"/>
    <col min="2055" max="2055" width="15.140625" style="1" customWidth="1"/>
    <col min="2056" max="2058" width="10.140625" style="1" customWidth="1"/>
    <col min="2059" max="2059" width="13.7109375" style="1" customWidth="1"/>
    <col min="2060" max="2060" width="13" style="1" customWidth="1"/>
    <col min="2061" max="2066" width="10.140625" style="1" customWidth="1"/>
    <col min="2067" max="2067" width="8.5703125" style="1" customWidth="1"/>
    <col min="2068" max="2068" width="13.28515625" style="1" customWidth="1"/>
    <col min="2069" max="2070" width="8.5703125" style="1" customWidth="1"/>
    <col min="2071" max="2071" width="9.5703125" style="1" customWidth="1"/>
    <col min="2072" max="2072" width="11.28515625" style="1" customWidth="1"/>
    <col min="2073" max="2073" width="9.5703125" style="1" bestFit="1" customWidth="1"/>
    <col min="2074" max="2079" width="10.28515625" style="1" customWidth="1"/>
    <col min="2080" max="2080" width="10.5703125" style="1" customWidth="1"/>
    <col min="2081" max="2081" width="10.7109375" style="1" customWidth="1"/>
    <col min="2082" max="2082" width="10.140625" style="1" customWidth="1"/>
    <col min="2083" max="2083" width="9.7109375" style="1" customWidth="1"/>
    <col min="2084" max="2084" width="9" style="1" customWidth="1"/>
    <col min="2085" max="2085" width="10.140625" style="1" customWidth="1"/>
    <col min="2086" max="2086" width="9.28515625" style="1" bestFit="1" customWidth="1"/>
    <col min="2087" max="2087" width="19.42578125" style="1" customWidth="1"/>
    <col min="2088" max="2088" width="10.5703125" style="1" customWidth="1"/>
    <col min="2089" max="2089" width="12.28515625" style="1" customWidth="1"/>
    <col min="2090" max="2090" width="9.140625" style="1" customWidth="1"/>
    <col min="2091" max="2299" width="9.140625" style="1"/>
    <col min="2300" max="2300" width="7.42578125" style="1" customWidth="1"/>
    <col min="2301" max="2301" width="5.85546875" style="1" customWidth="1"/>
    <col min="2302" max="2302" width="26" style="1" bestFit="1" customWidth="1"/>
    <col min="2303" max="2303" width="11.5703125" style="1" customWidth="1"/>
    <col min="2304" max="2304" width="11.42578125" style="1" customWidth="1"/>
    <col min="2305" max="2305" width="8.5703125" style="1" customWidth="1"/>
    <col min="2306" max="2306" width="11.42578125" style="1" customWidth="1"/>
    <col min="2307" max="2307" width="12.28515625" style="1" customWidth="1"/>
    <col min="2308" max="2309" width="10.140625" style="1" customWidth="1"/>
    <col min="2310" max="2310" width="15" style="1" customWidth="1"/>
    <col min="2311" max="2311" width="15.140625" style="1" customWidth="1"/>
    <col min="2312" max="2314" width="10.140625" style="1" customWidth="1"/>
    <col min="2315" max="2315" width="13.7109375" style="1" customWidth="1"/>
    <col min="2316" max="2316" width="13" style="1" customWidth="1"/>
    <col min="2317" max="2322" width="10.140625" style="1" customWidth="1"/>
    <col min="2323" max="2323" width="8.5703125" style="1" customWidth="1"/>
    <col min="2324" max="2324" width="13.28515625" style="1" customWidth="1"/>
    <col min="2325" max="2326" width="8.5703125" style="1" customWidth="1"/>
    <col min="2327" max="2327" width="9.5703125" style="1" customWidth="1"/>
    <col min="2328" max="2328" width="11.28515625" style="1" customWidth="1"/>
    <col min="2329" max="2329" width="9.5703125" style="1" bestFit="1" customWidth="1"/>
    <col min="2330" max="2335" width="10.28515625" style="1" customWidth="1"/>
    <col min="2336" max="2336" width="10.5703125" style="1" customWidth="1"/>
    <col min="2337" max="2337" width="10.7109375" style="1" customWidth="1"/>
    <col min="2338" max="2338" width="10.140625" style="1" customWidth="1"/>
    <col min="2339" max="2339" width="9.7109375" style="1" customWidth="1"/>
    <col min="2340" max="2340" width="9" style="1" customWidth="1"/>
    <col min="2341" max="2341" width="10.140625" style="1" customWidth="1"/>
    <col min="2342" max="2342" width="9.28515625" style="1" bestFit="1" customWidth="1"/>
    <col min="2343" max="2343" width="19.42578125" style="1" customWidth="1"/>
    <col min="2344" max="2344" width="10.5703125" style="1" customWidth="1"/>
    <col min="2345" max="2345" width="12.28515625" style="1" customWidth="1"/>
    <col min="2346" max="2346" width="9.140625" style="1" customWidth="1"/>
    <col min="2347" max="2555" width="9.140625" style="1"/>
    <col min="2556" max="2556" width="7.42578125" style="1" customWidth="1"/>
    <col min="2557" max="2557" width="5.85546875" style="1" customWidth="1"/>
    <col min="2558" max="2558" width="26" style="1" bestFit="1" customWidth="1"/>
    <col min="2559" max="2559" width="11.5703125" style="1" customWidth="1"/>
    <col min="2560" max="2560" width="11.42578125" style="1" customWidth="1"/>
    <col min="2561" max="2561" width="8.5703125" style="1" customWidth="1"/>
    <col min="2562" max="2562" width="11.42578125" style="1" customWidth="1"/>
    <col min="2563" max="2563" width="12.28515625" style="1" customWidth="1"/>
    <col min="2564" max="2565" width="10.140625" style="1" customWidth="1"/>
    <col min="2566" max="2566" width="15" style="1" customWidth="1"/>
    <col min="2567" max="2567" width="15.140625" style="1" customWidth="1"/>
    <col min="2568" max="2570" width="10.140625" style="1" customWidth="1"/>
    <col min="2571" max="2571" width="13.7109375" style="1" customWidth="1"/>
    <col min="2572" max="2572" width="13" style="1" customWidth="1"/>
    <col min="2573" max="2578" width="10.140625" style="1" customWidth="1"/>
    <col min="2579" max="2579" width="8.5703125" style="1" customWidth="1"/>
    <col min="2580" max="2580" width="13.28515625" style="1" customWidth="1"/>
    <col min="2581" max="2582" width="8.5703125" style="1" customWidth="1"/>
    <col min="2583" max="2583" width="9.5703125" style="1" customWidth="1"/>
    <col min="2584" max="2584" width="11.28515625" style="1" customWidth="1"/>
    <col min="2585" max="2585" width="9.5703125" style="1" bestFit="1" customWidth="1"/>
    <col min="2586" max="2591" width="10.28515625" style="1" customWidth="1"/>
    <col min="2592" max="2592" width="10.5703125" style="1" customWidth="1"/>
    <col min="2593" max="2593" width="10.7109375" style="1" customWidth="1"/>
    <col min="2594" max="2594" width="10.140625" style="1" customWidth="1"/>
    <col min="2595" max="2595" width="9.7109375" style="1" customWidth="1"/>
    <col min="2596" max="2596" width="9" style="1" customWidth="1"/>
    <col min="2597" max="2597" width="10.140625" style="1" customWidth="1"/>
    <col min="2598" max="2598" width="9.28515625" style="1" bestFit="1" customWidth="1"/>
    <col min="2599" max="2599" width="19.42578125" style="1" customWidth="1"/>
    <col min="2600" max="2600" width="10.5703125" style="1" customWidth="1"/>
    <col min="2601" max="2601" width="12.28515625" style="1" customWidth="1"/>
    <col min="2602" max="2602" width="9.140625" style="1" customWidth="1"/>
    <col min="2603" max="2811" width="9.140625" style="1"/>
    <col min="2812" max="2812" width="7.42578125" style="1" customWidth="1"/>
    <col min="2813" max="2813" width="5.85546875" style="1" customWidth="1"/>
    <col min="2814" max="2814" width="26" style="1" bestFit="1" customWidth="1"/>
    <col min="2815" max="2815" width="11.5703125" style="1" customWidth="1"/>
    <col min="2816" max="2816" width="11.42578125" style="1" customWidth="1"/>
    <col min="2817" max="2817" width="8.5703125" style="1" customWidth="1"/>
    <col min="2818" max="2818" width="11.42578125" style="1" customWidth="1"/>
    <col min="2819" max="2819" width="12.28515625" style="1" customWidth="1"/>
    <col min="2820" max="2821" width="10.140625" style="1" customWidth="1"/>
    <col min="2822" max="2822" width="15" style="1" customWidth="1"/>
    <col min="2823" max="2823" width="15.140625" style="1" customWidth="1"/>
    <col min="2824" max="2826" width="10.140625" style="1" customWidth="1"/>
    <col min="2827" max="2827" width="13.7109375" style="1" customWidth="1"/>
    <col min="2828" max="2828" width="13" style="1" customWidth="1"/>
    <col min="2829" max="2834" width="10.140625" style="1" customWidth="1"/>
    <col min="2835" max="2835" width="8.5703125" style="1" customWidth="1"/>
    <col min="2836" max="2836" width="13.28515625" style="1" customWidth="1"/>
    <col min="2837" max="2838" width="8.5703125" style="1" customWidth="1"/>
    <col min="2839" max="2839" width="9.5703125" style="1" customWidth="1"/>
    <col min="2840" max="2840" width="11.28515625" style="1" customWidth="1"/>
    <col min="2841" max="2841" width="9.5703125" style="1" bestFit="1" customWidth="1"/>
    <col min="2842" max="2847" width="10.28515625" style="1" customWidth="1"/>
    <col min="2848" max="2848" width="10.5703125" style="1" customWidth="1"/>
    <col min="2849" max="2849" width="10.7109375" style="1" customWidth="1"/>
    <col min="2850" max="2850" width="10.140625" style="1" customWidth="1"/>
    <col min="2851" max="2851" width="9.7109375" style="1" customWidth="1"/>
    <col min="2852" max="2852" width="9" style="1" customWidth="1"/>
    <col min="2853" max="2853" width="10.140625" style="1" customWidth="1"/>
    <col min="2854" max="2854" width="9.28515625" style="1" bestFit="1" customWidth="1"/>
    <col min="2855" max="2855" width="19.42578125" style="1" customWidth="1"/>
    <col min="2856" max="2856" width="10.5703125" style="1" customWidth="1"/>
    <col min="2857" max="2857" width="12.28515625" style="1" customWidth="1"/>
    <col min="2858" max="2858" width="9.140625" style="1" customWidth="1"/>
    <col min="2859" max="3067" width="9.140625" style="1"/>
    <col min="3068" max="3068" width="7.42578125" style="1" customWidth="1"/>
    <col min="3069" max="3069" width="5.85546875" style="1" customWidth="1"/>
    <col min="3070" max="3070" width="26" style="1" bestFit="1" customWidth="1"/>
    <col min="3071" max="3071" width="11.5703125" style="1" customWidth="1"/>
    <col min="3072" max="3072" width="11.42578125" style="1" customWidth="1"/>
    <col min="3073" max="3073" width="8.5703125" style="1" customWidth="1"/>
    <col min="3074" max="3074" width="11.42578125" style="1" customWidth="1"/>
    <col min="3075" max="3075" width="12.28515625" style="1" customWidth="1"/>
    <col min="3076" max="3077" width="10.140625" style="1" customWidth="1"/>
    <col min="3078" max="3078" width="15" style="1" customWidth="1"/>
    <col min="3079" max="3079" width="15.140625" style="1" customWidth="1"/>
    <col min="3080" max="3082" width="10.140625" style="1" customWidth="1"/>
    <col min="3083" max="3083" width="13.7109375" style="1" customWidth="1"/>
    <col min="3084" max="3084" width="13" style="1" customWidth="1"/>
    <col min="3085" max="3090" width="10.140625" style="1" customWidth="1"/>
    <col min="3091" max="3091" width="8.5703125" style="1" customWidth="1"/>
    <col min="3092" max="3092" width="13.28515625" style="1" customWidth="1"/>
    <col min="3093" max="3094" width="8.5703125" style="1" customWidth="1"/>
    <col min="3095" max="3095" width="9.5703125" style="1" customWidth="1"/>
    <col min="3096" max="3096" width="11.28515625" style="1" customWidth="1"/>
    <col min="3097" max="3097" width="9.5703125" style="1" bestFit="1" customWidth="1"/>
    <col min="3098" max="3103" width="10.28515625" style="1" customWidth="1"/>
    <col min="3104" max="3104" width="10.5703125" style="1" customWidth="1"/>
    <col min="3105" max="3105" width="10.7109375" style="1" customWidth="1"/>
    <col min="3106" max="3106" width="10.140625" style="1" customWidth="1"/>
    <col min="3107" max="3107" width="9.7109375" style="1" customWidth="1"/>
    <col min="3108" max="3108" width="9" style="1" customWidth="1"/>
    <col min="3109" max="3109" width="10.140625" style="1" customWidth="1"/>
    <col min="3110" max="3110" width="9.28515625" style="1" bestFit="1" customWidth="1"/>
    <col min="3111" max="3111" width="19.42578125" style="1" customWidth="1"/>
    <col min="3112" max="3112" width="10.5703125" style="1" customWidth="1"/>
    <col min="3113" max="3113" width="12.28515625" style="1" customWidth="1"/>
    <col min="3114" max="3114" width="9.140625" style="1" customWidth="1"/>
    <col min="3115" max="3323" width="9.140625" style="1"/>
    <col min="3324" max="3324" width="7.42578125" style="1" customWidth="1"/>
    <col min="3325" max="3325" width="5.85546875" style="1" customWidth="1"/>
    <col min="3326" max="3326" width="26" style="1" bestFit="1" customWidth="1"/>
    <col min="3327" max="3327" width="11.5703125" style="1" customWidth="1"/>
    <col min="3328" max="3328" width="11.42578125" style="1" customWidth="1"/>
    <col min="3329" max="3329" width="8.5703125" style="1" customWidth="1"/>
    <col min="3330" max="3330" width="11.42578125" style="1" customWidth="1"/>
    <col min="3331" max="3331" width="12.28515625" style="1" customWidth="1"/>
    <col min="3332" max="3333" width="10.140625" style="1" customWidth="1"/>
    <col min="3334" max="3334" width="15" style="1" customWidth="1"/>
    <col min="3335" max="3335" width="15.140625" style="1" customWidth="1"/>
    <col min="3336" max="3338" width="10.140625" style="1" customWidth="1"/>
    <col min="3339" max="3339" width="13.7109375" style="1" customWidth="1"/>
    <col min="3340" max="3340" width="13" style="1" customWidth="1"/>
    <col min="3341" max="3346" width="10.140625" style="1" customWidth="1"/>
    <col min="3347" max="3347" width="8.5703125" style="1" customWidth="1"/>
    <col min="3348" max="3348" width="13.28515625" style="1" customWidth="1"/>
    <col min="3349" max="3350" width="8.5703125" style="1" customWidth="1"/>
    <col min="3351" max="3351" width="9.5703125" style="1" customWidth="1"/>
    <col min="3352" max="3352" width="11.28515625" style="1" customWidth="1"/>
    <col min="3353" max="3353" width="9.5703125" style="1" bestFit="1" customWidth="1"/>
    <col min="3354" max="3359" width="10.28515625" style="1" customWidth="1"/>
    <col min="3360" max="3360" width="10.5703125" style="1" customWidth="1"/>
    <col min="3361" max="3361" width="10.7109375" style="1" customWidth="1"/>
    <col min="3362" max="3362" width="10.140625" style="1" customWidth="1"/>
    <col min="3363" max="3363" width="9.7109375" style="1" customWidth="1"/>
    <col min="3364" max="3364" width="9" style="1" customWidth="1"/>
    <col min="3365" max="3365" width="10.140625" style="1" customWidth="1"/>
    <col min="3366" max="3366" width="9.28515625" style="1" bestFit="1" customWidth="1"/>
    <col min="3367" max="3367" width="19.42578125" style="1" customWidth="1"/>
    <col min="3368" max="3368" width="10.5703125" style="1" customWidth="1"/>
    <col min="3369" max="3369" width="12.28515625" style="1" customWidth="1"/>
    <col min="3370" max="3370" width="9.140625" style="1" customWidth="1"/>
    <col min="3371" max="3579" width="9.140625" style="1"/>
    <col min="3580" max="3580" width="7.42578125" style="1" customWidth="1"/>
    <col min="3581" max="3581" width="5.85546875" style="1" customWidth="1"/>
    <col min="3582" max="3582" width="26" style="1" bestFit="1" customWidth="1"/>
    <col min="3583" max="3583" width="11.5703125" style="1" customWidth="1"/>
    <col min="3584" max="3584" width="11.42578125" style="1" customWidth="1"/>
    <col min="3585" max="3585" width="8.5703125" style="1" customWidth="1"/>
    <col min="3586" max="3586" width="11.42578125" style="1" customWidth="1"/>
    <col min="3587" max="3587" width="12.28515625" style="1" customWidth="1"/>
    <col min="3588" max="3589" width="10.140625" style="1" customWidth="1"/>
    <col min="3590" max="3590" width="15" style="1" customWidth="1"/>
    <col min="3591" max="3591" width="15.140625" style="1" customWidth="1"/>
    <col min="3592" max="3594" width="10.140625" style="1" customWidth="1"/>
    <col min="3595" max="3595" width="13.7109375" style="1" customWidth="1"/>
    <col min="3596" max="3596" width="13" style="1" customWidth="1"/>
    <col min="3597" max="3602" width="10.140625" style="1" customWidth="1"/>
    <col min="3603" max="3603" width="8.5703125" style="1" customWidth="1"/>
    <col min="3604" max="3604" width="13.28515625" style="1" customWidth="1"/>
    <col min="3605" max="3606" width="8.5703125" style="1" customWidth="1"/>
    <col min="3607" max="3607" width="9.5703125" style="1" customWidth="1"/>
    <col min="3608" max="3608" width="11.28515625" style="1" customWidth="1"/>
    <col min="3609" max="3609" width="9.5703125" style="1" bestFit="1" customWidth="1"/>
    <col min="3610" max="3615" width="10.28515625" style="1" customWidth="1"/>
    <col min="3616" max="3616" width="10.5703125" style="1" customWidth="1"/>
    <col min="3617" max="3617" width="10.7109375" style="1" customWidth="1"/>
    <col min="3618" max="3618" width="10.140625" style="1" customWidth="1"/>
    <col min="3619" max="3619" width="9.7109375" style="1" customWidth="1"/>
    <col min="3620" max="3620" width="9" style="1" customWidth="1"/>
    <col min="3621" max="3621" width="10.140625" style="1" customWidth="1"/>
    <col min="3622" max="3622" width="9.28515625" style="1" bestFit="1" customWidth="1"/>
    <col min="3623" max="3623" width="19.42578125" style="1" customWidth="1"/>
    <col min="3624" max="3624" width="10.5703125" style="1" customWidth="1"/>
    <col min="3625" max="3625" width="12.28515625" style="1" customWidth="1"/>
    <col min="3626" max="3626" width="9.140625" style="1" customWidth="1"/>
    <col min="3627" max="3835" width="9.140625" style="1"/>
    <col min="3836" max="3836" width="7.42578125" style="1" customWidth="1"/>
    <col min="3837" max="3837" width="5.85546875" style="1" customWidth="1"/>
    <col min="3838" max="3838" width="26" style="1" bestFit="1" customWidth="1"/>
    <col min="3839" max="3839" width="11.5703125" style="1" customWidth="1"/>
    <col min="3840" max="3840" width="11.42578125" style="1" customWidth="1"/>
    <col min="3841" max="3841" width="8.5703125" style="1" customWidth="1"/>
    <col min="3842" max="3842" width="11.42578125" style="1" customWidth="1"/>
    <col min="3843" max="3843" width="12.28515625" style="1" customWidth="1"/>
    <col min="3844" max="3845" width="10.140625" style="1" customWidth="1"/>
    <col min="3846" max="3846" width="15" style="1" customWidth="1"/>
    <col min="3847" max="3847" width="15.140625" style="1" customWidth="1"/>
    <col min="3848" max="3850" width="10.140625" style="1" customWidth="1"/>
    <col min="3851" max="3851" width="13.7109375" style="1" customWidth="1"/>
    <col min="3852" max="3852" width="13" style="1" customWidth="1"/>
    <col min="3853" max="3858" width="10.140625" style="1" customWidth="1"/>
    <col min="3859" max="3859" width="8.5703125" style="1" customWidth="1"/>
    <col min="3860" max="3860" width="13.28515625" style="1" customWidth="1"/>
    <col min="3861" max="3862" width="8.5703125" style="1" customWidth="1"/>
    <col min="3863" max="3863" width="9.5703125" style="1" customWidth="1"/>
    <col min="3864" max="3864" width="11.28515625" style="1" customWidth="1"/>
    <col min="3865" max="3865" width="9.5703125" style="1" bestFit="1" customWidth="1"/>
    <col min="3866" max="3871" width="10.28515625" style="1" customWidth="1"/>
    <col min="3872" max="3872" width="10.5703125" style="1" customWidth="1"/>
    <col min="3873" max="3873" width="10.7109375" style="1" customWidth="1"/>
    <col min="3874" max="3874" width="10.140625" style="1" customWidth="1"/>
    <col min="3875" max="3875" width="9.7109375" style="1" customWidth="1"/>
    <col min="3876" max="3876" width="9" style="1" customWidth="1"/>
    <col min="3877" max="3877" width="10.140625" style="1" customWidth="1"/>
    <col min="3878" max="3878" width="9.28515625" style="1" bestFit="1" customWidth="1"/>
    <col min="3879" max="3879" width="19.42578125" style="1" customWidth="1"/>
    <col min="3880" max="3880" width="10.5703125" style="1" customWidth="1"/>
    <col min="3881" max="3881" width="12.28515625" style="1" customWidth="1"/>
    <col min="3882" max="3882" width="9.140625" style="1" customWidth="1"/>
    <col min="3883" max="4091" width="9.140625" style="1"/>
    <col min="4092" max="4092" width="7.42578125" style="1" customWidth="1"/>
    <col min="4093" max="4093" width="5.85546875" style="1" customWidth="1"/>
    <col min="4094" max="4094" width="26" style="1" bestFit="1" customWidth="1"/>
    <col min="4095" max="4095" width="11.5703125" style="1" customWidth="1"/>
    <col min="4096" max="4096" width="11.42578125" style="1" customWidth="1"/>
    <col min="4097" max="4097" width="8.5703125" style="1" customWidth="1"/>
    <col min="4098" max="4098" width="11.42578125" style="1" customWidth="1"/>
    <col min="4099" max="4099" width="12.28515625" style="1" customWidth="1"/>
    <col min="4100" max="4101" width="10.140625" style="1" customWidth="1"/>
    <col min="4102" max="4102" width="15" style="1" customWidth="1"/>
    <col min="4103" max="4103" width="15.140625" style="1" customWidth="1"/>
    <col min="4104" max="4106" width="10.140625" style="1" customWidth="1"/>
    <col min="4107" max="4107" width="13.7109375" style="1" customWidth="1"/>
    <col min="4108" max="4108" width="13" style="1" customWidth="1"/>
    <col min="4109" max="4114" width="10.140625" style="1" customWidth="1"/>
    <col min="4115" max="4115" width="8.5703125" style="1" customWidth="1"/>
    <col min="4116" max="4116" width="13.28515625" style="1" customWidth="1"/>
    <col min="4117" max="4118" width="8.5703125" style="1" customWidth="1"/>
    <col min="4119" max="4119" width="9.5703125" style="1" customWidth="1"/>
    <col min="4120" max="4120" width="11.28515625" style="1" customWidth="1"/>
    <col min="4121" max="4121" width="9.5703125" style="1" bestFit="1" customWidth="1"/>
    <col min="4122" max="4127" width="10.28515625" style="1" customWidth="1"/>
    <col min="4128" max="4128" width="10.5703125" style="1" customWidth="1"/>
    <col min="4129" max="4129" width="10.7109375" style="1" customWidth="1"/>
    <col min="4130" max="4130" width="10.140625" style="1" customWidth="1"/>
    <col min="4131" max="4131" width="9.7109375" style="1" customWidth="1"/>
    <col min="4132" max="4132" width="9" style="1" customWidth="1"/>
    <col min="4133" max="4133" width="10.140625" style="1" customWidth="1"/>
    <col min="4134" max="4134" width="9.28515625" style="1" bestFit="1" customWidth="1"/>
    <col min="4135" max="4135" width="19.42578125" style="1" customWidth="1"/>
    <col min="4136" max="4136" width="10.5703125" style="1" customWidth="1"/>
    <col min="4137" max="4137" width="12.28515625" style="1" customWidth="1"/>
    <col min="4138" max="4138" width="9.140625" style="1" customWidth="1"/>
    <col min="4139" max="4347" width="9.140625" style="1"/>
    <col min="4348" max="4348" width="7.42578125" style="1" customWidth="1"/>
    <col min="4349" max="4349" width="5.85546875" style="1" customWidth="1"/>
    <col min="4350" max="4350" width="26" style="1" bestFit="1" customWidth="1"/>
    <col min="4351" max="4351" width="11.5703125" style="1" customWidth="1"/>
    <col min="4352" max="4352" width="11.42578125" style="1" customWidth="1"/>
    <col min="4353" max="4353" width="8.5703125" style="1" customWidth="1"/>
    <col min="4354" max="4354" width="11.42578125" style="1" customWidth="1"/>
    <col min="4355" max="4355" width="12.28515625" style="1" customWidth="1"/>
    <col min="4356" max="4357" width="10.140625" style="1" customWidth="1"/>
    <col min="4358" max="4358" width="15" style="1" customWidth="1"/>
    <col min="4359" max="4359" width="15.140625" style="1" customWidth="1"/>
    <col min="4360" max="4362" width="10.140625" style="1" customWidth="1"/>
    <col min="4363" max="4363" width="13.7109375" style="1" customWidth="1"/>
    <col min="4364" max="4364" width="13" style="1" customWidth="1"/>
    <col min="4365" max="4370" width="10.140625" style="1" customWidth="1"/>
    <col min="4371" max="4371" width="8.5703125" style="1" customWidth="1"/>
    <col min="4372" max="4372" width="13.28515625" style="1" customWidth="1"/>
    <col min="4373" max="4374" width="8.5703125" style="1" customWidth="1"/>
    <col min="4375" max="4375" width="9.5703125" style="1" customWidth="1"/>
    <col min="4376" max="4376" width="11.28515625" style="1" customWidth="1"/>
    <col min="4377" max="4377" width="9.5703125" style="1" bestFit="1" customWidth="1"/>
    <col min="4378" max="4383" width="10.28515625" style="1" customWidth="1"/>
    <col min="4384" max="4384" width="10.5703125" style="1" customWidth="1"/>
    <col min="4385" max="4385" width="10.7109375" style="1" customWidth="1"/>
    <col min="4386" max="4386" width="10.140625" style="1" customWidth="1"/>
    <col min="4387" max="4387" width="9.7109375" style="1" customWidth="1"/>
    <col min="4388" max="4388" width="9" style="1" customWidth="1"/>
    <col min="4389" max="4389" width="10.140625" style="1" customWidth="1"/>
    <col min="4390" max="4390" width="9.28515625" style="1" bestFit="1" customWidth="1"/>
    <col min="4391" max="4391" width="19.42578125" style="1" customWidth="1"/>
    <col min="4392" max="4392" width="10.5703125" style="1" customWidth="1"/>
    <col min="4393" max="4393" width="12.28515625" style="1" customWidth="1"/>
    <col min="4394" max="4394" width="9.140625" style="1" customWidth="1"/>
    <col min="4395" max="4603" width="9.140625" style="1"/>
    <col min="4604" max="4604" width="7.42578125" style="1" customWidth="1"/>
    <col min="4605" max="4605" width="5.85546875" style="1" customWidth="1"/>
    <col min="4606" max="4606" width="26" style="1" bestFit="1" customWidth="1"/>
    <col min="4607" max="4607" width="11.5703125" style="1" customWidth="1"/>
    <col min="4608" max="4608" width="11.42578125" style="1" customWidth="1"/>
    <col min="4609" max="4609" width="8.5703125" style="1" customWidth="1"/>
    <col min="4610" max="4610" width="11.42578125" style="1" customWidth="1"/>
    <col min="4611" max="4611" width="12.28515625" style="1" customWidth="1"/>
    <col min="4612" max="4613" width="10.140625" style="1" customWidth="1"/>
    <col min="4614" max="4614" width="15" style="1" customWidth="1"/>
    <col min="4615" max="4615" width="15.140625" style="1" customWidth="1"/>
    <col min="4616" max="4618" width="10.140625" style="1" customWidth="1"/>
    <col min="4619" max="4619" width="13.7109375" style="1" customWidth="1"/>
    <col min="4620" max="4620" width="13" style="1" customWidth="1"/>
    <col min="4621" max="4626" width="10.140625" style="1" customWidth="1"/>
    <col min="4627" max="4627" width="8.5703125" style="1" customWidth="1"/>
    <col min="4628" max="4628" width="13.28515625" style="1" customWidth="1"/>
    <col min="4629" max="4630" width="8.5703125" style="1" customWidth="1"/>
    <col min="4631" max="4631" width="9.5703125" style="1" customWidth="1"/>
    <col min="4632" max="4632" width="11.28515625" style="1" customWidth="1"/>
    <col min="4633" max="4633" width="9.5703125" style="1" bestFit="1" customWidth="1"/>
    <col min="4634" max="4639" width="10.28515625" style="1" customWidth="1"/>
    <col min="4640" max="4640" width="10.5703125" style="1" customWidth="1"/>
    <col min="4641" max="4641" width="10.7109375" style="1" customWidth="1"/>
    <col min="4642" max="4642" width="10.140625" style="1" customWidth="1"/>
    <col min="4643" max="4643" width="9.7109375" style="1" customWidth="1"/>
    <col min="4644" max="4644" width="9" style="1" customWidth="1"/>
    <col min="4645" max="4645" width="10.140625" style="1" customWidth="1"/>
    <col min="4646" max="4646" width="9.28515625" style="1" bestFit="1" customWidth="1"/>
    <col min="4647" max="4647" width="19.42578125" style="1" customWidth="1"/>
    <col min="4648" max="4648" width="10.5703125" style="1" customWidth="1"/>
    <col min="4649" max="4649" width="12.28515625" style="1" customWidth="1"/>
    <col min="4650" max="4650" width="9.140625" style="1" customWidth="1"/>
    <col min="4651" max="4859" width="9.140625" style="1"/>
    <col min="4860" max="4860" width="7.42578125" style="1" customWidth="1"/>
    <col min="4861" max="4861" width="5.85546875" style="1" customWidth="1"/>
    <col min="4862" max="4862" width="26" style="1" bestFit="1" customWidth="1"/>
    <col min="4863" max="4863" width="11.5703125" style="1" customWidth="1"/>
    <col min="4864" max="4864" width="11.42578125" style="1" customWidth="1"/>
    <col min="4865" max="4865" width="8.5703125" style="1" customWidth="1"/>
    <col min="4866" max="4866" width="11.42578125" style="1" customWidth="1"/>
    <col min="4867" max="4867" width="12.28515625" style="1" customWidth="1"/>
    <col min="4868" max="4869" width="10.140625" style="1" customWidth="1"/>
    <col min="4870" max="4870" width="15" style="1" customWidth="1"/>
    <col min="4871" max="4871" width="15.140625" style="1" customWidth="1"/>
    <col min="4872" max="4874" width="10.140625" style="1" customWidth="1"/>
    <col min="4875" max="4875" width="13.7109375" style="1" customWidth="1"/>
    <col min="4876" max="4876" width="13" style="1" customWidth="1"/>
    <col min="4877" max="4882" width="10.140625" style="1" customWidth="1"/>
    <col min="4883" max="4883" width="8.5703125" style="1" customWidth="1"/>
    <col min="4884" max="4884" width="13.28515625" style="1" customWidth="1"/>
    <col min="4885" max="4886" width="8.5703125" style="1" customWidth="1"/>
    <col min="4887" max="4887" width="9.5703125" style="1" customWidth="1"/>
    <col min="4888" max="4888" width="11.28515625" style="1" customWidth="1"/>
    <col min="4889" max="4889" width="9.5703125" style="1" bestFit="1" customWidth="1"/>
    <col min="4890" max="4895" width="10.28515625" style="1" customWidth="1"/>
    <col min="4896" max="4896" width="10.5703125" style="1" customWidth="1"/>
    <col min="4897" max="4897" width="10.7109375" style="1" customWidth="1"/>
    <col min="4898" max="4898" width="10.140625" style="1" customWidth="1"/>
    <col min="4899" max="4899" width="9.7109375" style="1" customWidth="1"/>
    <col min="4900" max="4900" width="9" style="1" customWidth="1"/>
    <col min="4901" max="4901" width="10.140625" style="1" customWidth="1"/>
    <col min="4902" max="4902" width="9.28515625" style="1" bestFit="1" customWidth="1"/>
    <col min="4903" max="4903" width="19.42578125" style="1" customWidth="1"/>
    <col min="4904" max="4904" width="10.5703125" style="1" customWidth="1"/>
    <col min="4905" max="4905" width="12.28515625" style="1" customWidth="1"/>
    <col min="4906" max="4906" width="9.140625" style="1" customWidth="1"/>
    <col min="4907" max="5115" width="9.140625" style="1"/>
    <col min="5116" max="5116" width="7.42578125" style="1" customWidth="1"/>
    <col min="5117" max="5117" width="5.85546875" style="1" customWidth="1"/>
    <col min="5118" max="5118" width="26" style="1" bestFit="1" customWidth="1"/>
    <col min="5119" max="5119" width="11.5703125" style="1" customWidth="1"/>
    <col min="5120" max="5120" width="11.42578125" style="1" customWidth="1"/>
    <col min="5121" max="5121" width="8.5703125" style="1" customWidth="1"/>
    <col min="5122" max="5122" width="11.42578125" style="1" customWidth="1"/>
    <col min="5123" max="5123" width="12.28515625" style="1" customWidth="1"/>
    <col min="5124" max="5125" width="10.140625" style="1" customWidth="1"/>
    <col min="5126" max="5126" width="15" style="1" customWidth="1"/>
    <col min="5127" max="5127" width="15.140625" style="1" customWidth="1"/>
    <col min="5128" max="5130" width="10.140625" style="1" customWidth="1"/>
    <col min="5131" max="5131" width="13.7109375" style="1" customWidth="1"/>
    <col min="5132" max="5132" width="13" style="1" customWidth="1"/>
    <col min="5133" max="5138" width="10.140625" style="1" customWidth="1"/>
    <col min="5139" max="5139" width="8.5703125" style="1" customWidth="1"/>
    <col min="5140" max="5140" width="13.28515625" style="1" customWidth="1"/>
    <col min="5141" max="5142" width="8.5703125" style="1" customWidth="1"/>
    <col min="5143" max="5143" width="9.5703125" style="1" customWidth="1"/>
    <col min="5144" max="5144" width="11.28515625" style="1" customWidth="1"/>
    <col min="5145" max="5145" width="9.5703125" style="1" bestFit="1" customWidth="1"/>
    <col min="5146" max="5151" width="10.28515625" style="1" customWidth="1"/>
    <col min="5152" max="5152" width="10.5703125" style="1" customWidth="1"/>
    <col min="5153" max="5153" width="10.7109375" style="1" customWidth="1"/>
    <col min="5154" max="5154" width="10.140625" style="1" customWidth="1"/>
    <col min="5155" max="5155" width="9.7109375" style="1" customWidth="1"/>
    <col min="5156" max="5156" width="9" style="1" customWidth="1"/>
    <col min="5157" max="5157" width="10.140625" style="1" customWidth="1"/>
    <col min="5158" max="5158" width="9.28515625" style="1" bestFit="1" customWidth="1"/>
    <col min="5159" max="5159" width="19.42578125" style="1" customWidth="1"/>
    <col min="5160" max="5160" width="10.5703125" style="1" customWidth="1"/>
    <col min="5161" max="5161" width="12.28515625" style="1" customWidth="1"/>
    <col min="5162" max="5162" width="9.140625" style="1" customWidth="1"/>
    <col min="5163" max="5371" width="9.140625" style="1"/>
    <col min="5372" max="5372" width="7.42578125" style="1" customWidth="1"/>
    <col min="5373" max="5373" width="5.85546875" style="1" customWidth="1"/>
    <col min="5374" max="5374" width="26" style="1" bestFit="1" customWidth="1"/>
    <col min="5375" max="5375" width="11.5703125" style="1" customWidth="1"/>
    <col min="5376" max="5376" width="11.42578125" style="1" customWidth="1"/>
    <col min="5377" max="5377" width="8.5703125" style="1" customWidth="1"/>
    <col min="5378" max="5378" width="11.42578125" style="1" customWidth="1"/>
    <col min="5379" max="5379" width="12.28515625" style="1" customWidth="1"/>
    <col min="5380" max="5381" width="10.140625" style="1" customWidth="1"/>
    <col min="5382" max="5382" width="15" style="1" customWidth="1"/>
    <col min="5383" max="5383" width="15.140625" style="1" customWidth="1"/>
    <col min="5384" max="5386" width="10.140625" style="1" customWidth="1"/>
    <col min="5387" max="5387" width="13.7109375" style="1" customWidth="1"/>
    <col min="5388" max="5388" width="13" style="1" customWidth="1"/>
    <col min="5389" max="5394" width="10.140625" style="1" customWidth="1"/>
    <col min="5395" max="5395" width="8.5703125" style="1" customWidth="1"/>
    <col min="5396" max="5396" width="13.28515625" style="1" customWidth="1"/>
    <col min="5397" max="5398" width="8.5703125" style="1" customWidth="1"/>
    <col min="5399" max="5399" width="9.5703125" style="1" customWidth="1"/>
    <col min="5400" max="5400" width="11.28515625" style="1" customWidth="1"/>
    <col min="5401" max="5401" width="9.5703125" style="1" bestFit="1" customWidth="1"/>
    <col min="5402" max="5407" width="10.28515625" style="1" customWidth="1"/>
    <col min="5408" max="5408" width="10.5703125" style="1" customWidth="1"/>
    <col min="5409" max="5409" width="10.7109375" style="1" customWidth="1"/>
    <col min="5410" max="5410" width="10.140625" style="1" customWidth="1"/>
    <col min="5411" max="5411" width="9.7109375" style="1" customWidth="1"/>
    <col min="5412" max="5412" width="9" style="1" customWidth="1"/>
    <col min="5413" max="5413" width="10.140625" style="1" customWidth="1"/>
    <col min="5414" max="5414" width="9.28515625" style="1" bestFit="1" customWidth="1"/>
    <col min="5415" max="5415" width="19.42578125" style="1" customWidth="1"/>
    <col min="5416" max="5416" width="10.5703125" style="1" customWidth="1"/>
    <col min="5417" max="5417" width="12.28515625" style="1" customWidth="1"/>
    <col min="5418" max="5418" width="9.140625" style="1" customWidth="1"/>
    <col min="5419" max="5627" width="9.140625" style="1"/>
    <col min="5628" max="5628" width="7.42578125" style="1" customWidth="1"/>
    <col min="5629" max="5629" width="5.85546875" style="1" customWidth="1"/>
    <col min="5630" max="5630" width="26" style="1" bestFit="1" customWidth="1"/>
    <col min="5631" max="5631" width="11.5703125" style="1" customWidth="1"/>
    <col min="5632" max="5632" width="11.42578125" style="1" customWidth="1"/>
    <col min="5633" max="5633" width="8.5703125" style="1" customWidth="1"/>
    <col min="5634" max="5634" width="11.42578125" style="1" customWidth="1"/>
    <col min="5635" max="5635" width="12.28515625" style="1" customWidth="1"/>
    <col min="5636" max="5637" width="10.140625" style="1" customWidth="1"/>
    <col min="5638" max="5638" width="15" style="1" customWidth="1"/>
    <col min="5639" max="5639" width="15.140625" style="1" customWidth="1"/>
    <col min="5640" max="5642" width="10.140625" style="1" customWidth="1"/>
    <col min="5643" max="5643" width="13.7109375" style="1" customWidth="1"/>
    <col min="5644" max="5644" width="13" style="1" customWidth="1"/>
    <col min="5645" max="5650" width="10.140625" style="1" customWidth="1"/>
    <col min="5651" max="5651" width="8.5703125" style="1" customWidth="1"/>
    <col min="5652" max="5652" width="13.28515625" style="1" customWidth="1"/>
    <col min="5653" max="5654" width="8.5703125" style="1" customWidth="1"/>
    <col min="5655" max="5655" width="9.5703125" style="1" customWidth="1"/>
    <col min="5656" max="5656" width="11.28515625" style="1" customWidth="1"/>
    <col min="5657" max="5657" width="9.5703125" style="1" bestFit="1" customWidth="1"/>
    <col min="5658" max="5663" width="10.28515625" style="1" customWidth="1"/>
    <col min="5664" max="5664" width="10.5703125" style="1" customWidth="1"/>
    <col min="5665" max="5665" width="10.7109375" style="1" customWidth="1"/>
    <col min="5666" max="5666" width="10.140625" style="1" customWidth="1"/>
    <col min="5667" max="5667" width="9.7109375" style="1" customWidth="1"/>
    <col min="5668" max="5668" width="9" style="1" customWidth="1"/>
    <col min="5669" max="5669" width="10.140625" style="1" customWidth="1"/>
    <col min="5670" max="5670" width="9.28515625" style="1" bestFit="1" customWidth="1"/>
    <col min="5671" max="5671" width="19.42578125" style="1" customWidth="1"/>
    <col min="5672" max="5672" width="10.5703125" style="1" customWidth="1"/>
    <col min="5673" max="5673" width="12.28515625" style="1" customWidth="1"/>
    <col min="5674" max="5674" width="9.140625" style="1" customWidth="1"/>
    <col min="5675" max="5883" width="9.140625" style="1"/>
    <col min="5884" max="5884" width="7.42578125" style="1" customWidth="1"/>
    <col min="5885" max="5885" width="5.85546875" style="1" customWidth="1"/>
    <col min="5886" max="5886" width="26" style="1" bestFit="1" customWidth="1"/>
    <col min="5887" max="5887" width="11.5703125" style="1" customWidth="1"/>
    <col min="5888" max="5888" width="11.42578125" style="1" customWidth="1"/>
    <col min="5889" max="5889" width="8.5703125" style="1" customWidth="1"/>
    <col min="5890" max="5890" width="11.42578125" style="1" customWidth="1"/>
    <col min="5891" max="5891" width="12.28515625" style="1" customWidth="1"/>
    <col min="5892" max="5893" width="10.140625" style="1" customWidth="1"/>
    <col min="5894" max="5894" width="15" style="1" customWidth="1"/>
    <col min="5895" max="5895" width="15.140625" style="1" customWidth="1"/>
    <col min="5896" max="5898" width="10.140625" style="1" customWidth="1"/>
    <col min="5899" max="5899" width="13.7109375" style="1" customWidth="1"/>
    <col min="5900" max="5900" width="13" style="1" customWidth="1"/>
    <col min="5901" max="5906" width="10.140625" style="1" customWidth="1"/>
    <col min="5907" max="5907" width="8.5703125" style="1" customWidth="1"/>
    <col min="5908" max="5908" width="13.28515625" style="1" customWidth="1"/>
    <col min="5909" max="5910" width="8.5703125" style="1" customWidth="1"/>
    <col min="5911" max="5911" width="9.5703125" style="1" customWidth="1"/>
    <col min="5912" max="5912" width="11.28515625" style="1" customWidth="1"/>
    <col min="5913" max="5913" width="9.5703125" style="1" bestFit="1" customWidth="1"/>
    <col min="5914" max="5919" width="10.28515625" style="1" customWidth="1"/>
    <col min="5920" max="5920" width="10.5703125" style="1" customWidth="1"/>
    <col min="5921" max="5921" width="10.7109375" style="1" customWidth="1"/>
    <col min="5922" max="5922" width="10.140625" style="1" customWidth="1"/>
    <col min="5923" max="5923" width="9.7109375" style="1" customWidth="1"/>
    <col min="5924" max="5924" width="9" style="1" customWidth="1"/>
    <col min="5925" max="5925" width="10.140625" style="1" customWidth="1"/>
    <col min="5926" max="5926" width="9.28515625" style="1" bestFit="1" customWidth="1"/>
    <col min="5927" max="5927" width="19.42578125" style="1" customWidth="1"/>
    <col min="5928" max="5928" width="10.5703125" style="1" customWidth="1"/>
    <col min="5929" max="5929" width="12.28515625" style="1" customWidth="1"/>
    <col min="5930" max="5930" width="9.140625" style="1" customWidth="1"/>
    <col min="5931" max="6139" width="9.140625" style="1"/>
    <col min="6140" max="6140" width="7.42578125" style="1" customWidth="1"/>
    <col min="6141" max="6141" width="5.85546875" style="1" customWidth="1"/>
    <col min="6142" max="6142" width="26" style="1" bestFit="1" customWidth="1"/>
    <col min="6143" max="6143" width="11.5703125" style="1" customWidth="1"/>
    <col min="6144" max="6144" width="11.42578125" style="1" customWidth="1"/>
    <col min="6145" max="6145" width="8.5703125" style="1" customWidth="1"/>
    <col min="6146" max="6146" width="11.42578125" style="1" customWidth="1"/>
    <col min="6147" max="6147" width="12.28515625" style="1" customWidth="1"/>
    <col min="6148" max="6149" width="10.140625" style="1" customWidth="1"/>
    <col min="6150" max="6150" width="15" style="1" customWidth="1"/>
    <col min="6151" max="6151" width="15.140625" style="1" customWidth="1"/>
    <col min="6152" max="6154" width="10.140625" style="1" customWidth="1"/>
    <col min="6155" max="6155" width="13.7109375" style="1" customWidth="1"/>
    <col min="6156" max="6156" width="13" style="1" customWidth="1"/>
    <col min="6157" max="6162" width="10.140625" style="1" customWidth="1"/>
    <col min="6163" max="6163" width="8.5703125" style="1" customWidth="1"/>
    <col min="6164" max="6164" width="13.28515625" style="1" customWidth="1"/>
    <col min="6165" max="6166" width="8.5703125" style="1" customWidth="1"/>
    <col min="6167" max="6167" width="9.5703125" style="1" customWidth="1"/>
    <col min="6168" max="6168" width="11.28515625" style="1" customWidth="1"/>
    <col min="6169" max="6169" width="9.5703125" style="1" bestFit="1" customWidth="1"/>
    <col min="6170" max="6175" width="10.28515625" style="1" customWidth="1"/>
    <col min="6176" max="6176" width="10.5703125" style="1" customWidth="1"/>
    <col min="6177" max="6177" width="10.7109375" style="1" customWidth="1"/>
    <col min="6178" max="6178" width="10.140625" style="1" customWidth="1"/>
    <col min="6179" max="6179" width="9.7109375" style="1" customWidth="1"/>
    <col min="6180" max="6180" width="9" style="1" customWidth="1"/>
    <col min="6181" max="6181" width="10.140625" style="1" customWidth="1"/>
    <col min="6182" max="6182" width="9.28515625" style="1" bestFit="1" customWidth="1"/>
    <col min="6183" max="6183" width="19.42578125" style="1" customWidth="1"/>
    <col min="6184" max="6184" width="10.5703125" style="1" customWidth="1"/>
    <col min="6185" max="6185" width="12.28515625" style="1" customWidth="1"/>
    <col min="6186" max="6186" width="9.140625" style="1" customWidth="1"/>
    <col min="6187" max="6395" width="9.140625" style="1"/>
    <col min="6396" max="6396" width="7.42578125" style="1" customWidth="1"/>
    <col min="6397" max="6397" width="5.85546875" style="1" customWidth="1"/>
    <col min="6398" max="6398" width="26" style="1" bestFit="1" customWidth="1"/>
    <col min="6399" max="6399" width="11.5703125" style="1" customWidth="1"/>
    <col min="6400" max="6400" width="11.42578125" style="1" customWidth="1"/>
    <col min="6401" max="6401" width="8.5703125" style="1" customWidth="1"/>
    <col min="6402" max="6402" width="11.42578125" style="1" customWidth="1"/>
    <col min="6403" max="6403" width="12.28515625" style="1" customWidth="1"/>
    <col min="6404" max="6405" width="10.140625" style="1" customWidth="1"/>
    <col min="6406" max="6406" width="15" style="1" customWidth="1"/>
    <col min="6407" max="6407" width="15.140625" style="1" customWidth="1"/>
    <col min="6408" max="6410" width="10.140625" style="1" customWidth="1"/>
    <col min="6411" max="6411" width="13.7109375" style="1" customWidth="1"/>
    <col min="6412" max="6412" width="13" style="1" customWidth="1"/>
    <col min="6413" max="6418" width="10.140625" style="1" customWidth="1"/>
    <col min="6419" max="6419" width="8.5703125" style="1" customWidth="1"/>
    <col min="6420" max="6420" width="13.28515625" style="1" customWidth="1"/>
    <col min="6421" max="6422" width="8.5703125" style="1" customWidth="1"/>
    <col min="6423" max="6423" width="9.5703125" style="1" customWidth="1"/>
    <col min="6424" max="6424" width="11.28515625" style="1" customWidth="1"/>
    <col min="6425" max="6425" width="9.5703125" style="1" bestFit="1" customWidth="1"/>
    <col min="6426" max="6431" width="10.28515625" style="1" customWidth="1"/>
    <col min="6432" max="6432" width="10.5703125" style="1" customWidth="1"/>
    <col min="6433" max="6433" width="10.7109375" style="1" customWidth="1"/>
    <col min="6434" max="6434" width="10.140625" style="1" customWidth="1"/>
    <col min="6435" max="6435" width="9.7109375" style="1" customWidth="1"/>
    <col min="6436" max="6436" width="9" style="1" customWidth="1"/>
    <col min="6437" max="6437" width="10.140625" style="1" customWidth="1"/>
    <col min="6438" max="6438" width="9.28515625" style="1" bestFit="1" customWidth="1"/>
    <col min="6439" max="6439" width="19.42578125" style="1" customWidth="1"/>
    <col min="6440" max="6440" width="10.5703125" style="1" customWidth="1"/>
    <col min="6441" max="6441" width="12.28515625" style="1" customWidth="1"/>
    <col min="6442" max="6442" width="9.140625" style="1" customWidth="1"/>
    <col min="6443" max="6651" width="9.140625" style="1"/>
    <col min="6652" max="6652" width="7.42578125" style="1" customWidth="1"/>
    <col min="6653" max="6653" width="5.85546875" style="1" customWidth="1"/>
    <col min="6654" max="6654" width="26" style="1" bestFit="1" customWidth="1"/>
    <col min="6655" max="6655" width="11.5703125" style="1" customWidth="1"/>
    <col min="6656" max="6656" width="11.42578125" style="1" customWidth="1"/>
    <col min="6657" max="6657" width="8.5703125" style="1" customWidth="1"/>
    <col min="6658" max="6658" width="11.42578125" style="1" customWidth="1"/>
    <col min="6659" max="6659" width="12.28515625" style="1" customWidth="1"/>
    <col min="6660" max="6661" width="10.140625" style="1" customWidth="1"/>
    <col min="6662" max="6662" width="15" style="1" customWidth="1"/>
    <col min="6663" max="6663" width="15.140625" style="1" customWidth="1"/>
    <col min="6664" max="6666" width="10.140625" style="1" customWidth="1"/>
    <col min="6667" max="6667" width="13.7109375" style="1" customWidth="1"/>
    <col min="6668" max="6668" width="13" style="1" customWidth="1"/>
    <col min="6669" max="6674" width="10.140625" style="1" customWidth="1"/>
    <col min="6675" max="6675" width="8.5703125" style="1" customWidth="1"/>
    <col min="6676" max="6676" width="13.28515625" style="1" customWidth="1"/>
    <col min="6677" max="6678" width="8.5703125" style="1" customWidth="1"/>
    <col min="6679" max="6679" width="9.5703125" style="1" customWidth="1"/>
    <col min="6680" max="6680" width="11.28515625" style="1" customWidth="1"/>
    <col min="6681" max="6681" width="9.5703125" style="1" bestFit="1" customWidth="1"/>
    <col min="6682" max="6687" width="10.28515625" style="1" customWidth="1"/>
    <col min="6688" max="6688" width="10.5703125" style="1" customWidth="1"/>
    <col min="6689" max="6689" width="10.7109375" style="1" customWidth="1"/>
    <col min="6690" max="6690" width="10.140625" style="1" customWidth="1"/>
    <col min="6691" max="6691" width="9.7109375" style="1" customWidth="1"/>
    <col min="6692" max="6692" width="9" style="1" customWidth="1"/>
    <col min="6693" max="6693" width="10.140625" style="1" customWidth="1"/>
    <col min="6694" max="6694" width="9.28515625" style="1" bestFit="1" customWidth="1"/>
    <col min="6695" max="6695" width="19.42578125" style="1" customWidth="1"/>
    <col min="6696" max="6696" width="10.5703125" style="1" customWidth="1"/>
    <col min="6697" max="6697" width="12.28515625" style="1" customWidth="1"/>
    <col min="6698" max="6698" width="9.140625" style="1" customWidth="1"/>
    <col min="6699" max="6907" width="9.140625" style="1"/>
    <col min="6908" max="6908" width="7.42578125" style="1" customWidth="1"/>
    <col min="6909" max="6909" width="5.85546875" style="1" customWidth="1"/>
    <col min="6910" max="6910" width="26" style="1" bestFit="1" customWidth="1"/>
    <col min="6911" max="6911" width="11.5703125" style="1" customWidth="1"/>
    <col min="6912" max="6912" width="11.42578125" style="1" customWidth="1"/>
    <col min="6913" max="6913" width="8.5703125" style="1" customWidth="1"/>
    <col min="6914" max="6914" width="11.42578125" style="1" customWidth="1"/>
    <col min="6915" max="6915" width="12.28515625" style="1" customWidth="1"/>
    <col min="6916" max="6917" width="10.140625" style="1" customWidth="1"/>
    <col min="6918" max="6918" width="15" style="1" customWidth="1"/>
    <col min="6919" max="6919" width="15.140625" style="1" customWidth="1"/>
    <col min="6920" max="6922" width="10.140625" style="1" customWidth="1"/>
    <col min="6923" max="6923" width="13.7109375" style="1" customWidth="1"/>
    <col min="6924" max="6924" width="13" style="1" customWidth="1"/>
    <col min="6925" max="6930" width="10.140625" style="1" customWidth="1"/>
    <col min="6931" max="6931" width="8.5703125" style="1" customWidth="1"/>
    <col min="6932" max="6932" width="13.28515625" style="1" customWidth="1"/>
    <col min="6933" max="6934" width="8.5703125" style="1" customWidth="1"/>
    <col min="6935" max="6935" width="9.5703125" style="1" customWidth="1"/>
    <col min="6936" max="6936" width="11.28515625" style="1" customWidth="1"/>
    <col min="6937" max="6937" width="9.5703125" style="1" bestFit="1" customWidth="1"/>
    <col min="6938" max="6943" width="10.28515625" style="1" customWidth="1"/>
    <col min="6944" max="6944" width="10.5703125" style="1" customWidth="1"/>
    <col min="6945" max="6945" width="10.7109375" style="1" customWidth="1"/>
    <col min="6946" max="6946" width="10.140625" style="1" customWidth="1"/>
    <col min="6947" max="6947" width="9.7109375" style="1" customWidth="1"/>
    <col min="6948" max="6948" width="9" style="1" customWidth="1"/>
    <col min="6949" max="6949" width="10.140625" style="1" customWidth="1"/>
    <col min="6950" max="6950" width="9.28515625" style="1" bestFit="1" customWidth="1"/>
    <col min="6951" max="6951" width="19.42578125" style="1" customWidth="1"/>
    <col min="6952" max="6952" width="10.5703125" style="1" customWidth="1"/>
    <col min="6953" max="6953" width="12.28515625" style="1" customWidth="1"/>
    <col min="6954" max="6954" width="9.140625" style="1" customWidth="1"/>
    <col min="6955" max="7163" width="9.140625" style="1"/>
    <col min="7164" max="7164" width="7.42578125" style="1" customWidth="1"/>
    <col min="7165" max="7165" width="5.85546875" style="1" customWidth="1"/>
    <col min="7166" max="7166" width="26" style="1" bestFit="1" customWidth="1"/>
    <col min="7167" max="7167" width="11.5703125" style="1" customWidth="1"/>
    <col min="7168" max="7168" width="11.42578125" style="1" customWidth="1"/>
    <col min="7169" max="7169" width="8.5703125" style="1" customWidth="1"/>
    <col min="7170" max="7170" width="11.42578125" style="1" customWidth="1"/>
    <col min="7171" max="7171" width="12.28515625" style="1" customWidth="1"/>
    <col min="7172" max="7173" width="10.140625" style="1" customWidth="1"/>
    <col min="7174" max="7174" width="15" style="1" customWidth="1"/>
    <col min="7175" max="7175" width="15.140625" style="1" customWidth="1"/>
    <col min="7176" max="7178" width="10.140625" style="1" customWidth="1"/>
    <col min="7179" max="7179" width="13.7109375" style="1" customWidth="1"/>
    <col min="7180" max="7180" width="13" style="1" customWidth="1"/>
    <col min="7181" max="7186" width="10.140625" style="1" customWidth="1"/>
    <col min="7187" max="7187" width="8.5703125" style="1" customWidth="1"/>
    <col min="7188" max="7188" width="13.28515625" style="1" customWidth="1"/>
    <col min="7189" max="7190" width="8.5703125" style="1" customWidth="1"/>
    <col min="7191" max="7191" width="9.5703125" style="1" customWidth="1"/>
    <col min="7192" max="7192" width="11.28515625" style="1" customWidth="1"/>
    <col min="7193" max="7193" width="9.5703125" style="1" bestFit="1" customWidth="1"/>
    <col min="7194" max="7199" width="10.28515625" style="1" customWidth="1"/>
    <col min="7200" max="7200" width="10.5703125" style="1" customWidth="1"/>
    <col min="7201" max="7201" width="10.7109375" style="1" customWidth="1"/>
    <col min="7202" max="7202" width="10.140625" style="1" customWidth="1"/>
    <col min="7203" max="7203" width="9.7109375" style="1" customWidth="1"/>
    <col min="7204" max="7204" width="9" style="1" customWidth="1"/>
    <col min="7205" max="7205" width="10.140625" style="1" customWidth="1"/>
    <col min="7206" max="7206" width="9.28515625" style="1" bestFit="1" customWidth="1"/>
    <col min="7207" max="7207" width="19.42578125" style="1" customWidth="1"/>
    <col min="7208" max="7208" width="10.5703125" style="1" customWidth="1"/>
    <col min="7209" max="7209" width="12.28515625" style="1" customWidth="1"/>
    <col min="7210" max="7210" width="9.140625" style="1" customWidth="1"/>
    <col min="7211" max="7419" width="9.140625" style="1"/>
    <col min="7420" max="7420" width="7.42578125" style="1" customWidth="1"/>
    <col min="7421" max="7421" width="5.85546875" style="1" customWidth="1"/>
    <col min="7422" max="7422" width="26" style="1" bestFit="1" customWidth="1"/>
    <col min="7423" max="7423" width="11.5703125" style="1" customWidth="1"/>
    <col min="7424" max="7424" width="11.42578125" style="1" customWidth="1"/>
    <col min="7425" max="7425" width="8.5703125" style="1" customWidth="1"/>
    <col min="7426" max="7426" width="11.42578125" style="1" customWidth="1"/>
    <col min="7427" max="7427" width="12.28515625" style="1" customWidth="1"/>
    <col min="7428" max="7429" width="10.140625" style="1" customWidth="1"/>
    <col min="7430" max="7430" width="15" style="1" customWidth="1"/>
    <col min="7431" max="7431" width="15.140625" style="1" customWidth="1"/>
    <col min="7432" max="7434" width="10.140625" style="1" customWidth="1"/>
    <col min="7435" max="7435" width="13.7109375" style="1" customWidth="1"/>
    <col min="7436" max="7436" width="13" style="1" customWidth="1"/>
    <col min="7437" max="7442" width="10.140625" style="1" customWidth="1"/>
    <col min="7443" max="7443" width="8.5703125" style="1" customWidth="1"/>
    <col min="7444" max="7444" width="13.28515625" style="1" customWidth="1"/>
    <col min="7445" max="7446" width="8.5703125" style="1" customWidth="1"/>
    <col min="7447" max="7447" width="9.5703125" style="1" customWidth="1"/>
    <col min="7448" max="7448" width="11.28515625" style="1" customWidth="1"/>
    <col min="7449" max="7449" width="9.5703125" style="1" bestFit="1" customWidth="1"/>
    <col min="7450" max="7455" width="10.28515625" style="1" customWidth="1"/>
    <col min="7456" max="7456" width="10.5703125" style="1" customWidth="1"/>
    <col min="7457" max="7457" width="10.7109375" style="1" customWidth="1"/>
    <col min="7458" max="7458" width="10.140625" style="1" customWidth="1"/>
    <col min="7459" max="7459" width="9.7109375" style="1" customWidth="1"/>
    <col min="7460" max="7460" width="9" style="1" customWidth="1"/>
    <col min="7461" max="7461" width="10.140625" style="1" customWidth="1"/>
    <col min="7462" max="7462" width="9.28515625" style="1" bestFit="1" customWidth="1"/>
    <col min="7463" max="7463" width="19.42578125" style="1" customWidth="1"/>
    <col min="7464" max="7464" width="10.5703125" style="1" customWidth="1"/>
    <col min="7465" max="7465" width="12.28515625" style="1" customWidth="1"/>
    <col min="7466" max="7466" width="9.140625" style="1" customWidth="1"/>
    <col min="7467" max="7675" width="9.140625" style="1"/>
    <col min="7676" max="7676" width="7.42578125" style="1" customWidth="1"/>
    <col min="7677" max="7677" width="5.85546875" style="1" customWidth="1"/>
    <col min="7678" max="7678" width="26" style="1" bestFit="1" customWidth="1"/>
    <col min="7679" max="7679" width="11.5703125" style="1" customWidth="1"/>
    <col min="7680" max="7680" width="11.42578125" style="1" customWidth="1"/>
    <col min="7681" max="7681" width="8.5703125" style="1" customWidth="1"/>
    <col min="7682" max="7682" width="11.42578125" style="1" customWidth="1"/>
    <col min="7683" max="7683" width="12.28515625" style="1" customWidth="1"/>
    <col min="7684" max="7685" width="10.140625" style="1" customWidth="1"/>
    <col min="7686" max="7686" width="15" style="1" customWidth="1"/>
    <col min="7687" max="7687" width="15.140625" style="1" customWidth="1"/>
    <col min="7688" max="7690" width="10.140625" style="1" customWidth="1"/>
    <col min="7691" max="7691" width="13.7109375" style="1" customWidth="1"/>
    <col min="7692" max="7692" width="13" style="1" customWidth="1"/>
    <col min="7693" max="7698" width="10.140625" style="1" customWidth="1"/>
    <col min="7699" max="7699" width="8.5703125" style="1" customWidth="1"/>
    <col min="7700" max="7700" width="13.28515625" style="1" customWidth="1"/>
    <col min="7701" max="7702" width="8.5703125" style="1" customWidth="1"/>
    <col min="7703" max="7703" width="9.5703125" style="1" customWidth="1"/>
    <col min="7704" max="7704" width="11.28515625" style="1" customWidth="1"/>
    <col min="7705" max="7705" width="9.5703125" style="1" bestFit="1" customWidth="1"/>
    <col min="7706" max="7711" width="10.28515625" style="1" customWidth="1"/>
    <col min="7712" max="7712" width="10.5703125" style="1" customWidth="1"/>
    <col min="7713" max="7713" width="10.7109375" style="1" customWidth="1"/>
    <col min="7714" max="7714" width="10.140625" style="1" customWidth="1"/>
    <col min="7715" max="7715" width="9.7109375" style="1" customWidth="1"/>
    <col min="7716" max="7716" width="9" style="1" customWidth="1"/>
    <col min="7717" max="7717" width="10.140625" style="1" customWidth="1"/>
    <col min="7718" max="7718" width="9.28515625" style="1" bestFit="1" customWidth="1"/>
    <col min="7719" max="7719" width="19.42578125" style="1" customWidth="1"/>
    <col min="7720" max="7720" width="10.5703125" style="1" customWidth="1"/>
    <col min="7721" max="7721" width="12.28515625" style="1" customWidth="1"/>
    <col min="7722" max="7722" width="9.140625" style="1" customWidth="1"/>
    <col min="7723" max="7931" width="9.140625" style="1"/>
    <col min="7932" max="7932" width="7.42578125" style="1" customWidth="1"/>
    <col min="7933" max="7933" width="5.85546875" style="1" customWidth="1"/>
    <col min="7934" max="7934" width="26" style="1" bestFit="1" customWidth="1"/>
    <col min="7935" max="7935" width="11.5703125" style="1" customWidth="1"/>
    <col min="7936" max="7936" width="11.42578125" style="1" customWidth="1"/>
    <col min="7937" max="7937" width="8.5703125" style="1" customWidth="1"/>
    <col min="7938" max="7938" width="11.42578125" style="1" customWidth="1"/>
    <col min="7939" max="7939" width="12.28515625" style="1" customWidth="1"/>
    <col min="7940" max="7941" width="10.140625" style="1" customWidth="1"/>
    <col min="7942" max="7942" width="15" style="1" customWidth="1"/>
    <col min="7943" max="7943" width="15.140625" style="1" customWidth="1"/>
    <col min="7944" max="7946" width="10.140625" style="1" customWidth="1"/>
    <col min="7947" max="7947" width="13.7109375" style="1" customWidth="1"/>
    <col min="7948" max="7948" width="13" style="1" customWidth="1"/>
    <col min="7949" max="7954" width="10.140625" style="1" customWidth="1"/>
    <col min="7955" max="7955" width="8.5703125" style="1" customWidth="1"/>
    <col min="7956" max="7956" width="13.28515625" style="1" customWidth="1"/>
    <col min="7957" max="7958" width="8.5703125" style="1" customWidth="1"/>
    <col min="7959" max="7959" width="9.5703125" style="1" customWidth="1"/>
    <col min="7960" max="7960" width="11.28515625" style="1" customWidth="1"/>
    <col min="7961" max="7961" width="9.5703125" style="1" bestFit="1" customWidth="1"/>
    <col min="7962" max="7967" width="10.28515625" style="1" customWidth="1"/>
    <col min="7968" max="7968" width="10.5703125" style="1" customWidth="1"/>
    <col min="7969" max="7969" width="10.7109375" style="1" customWidth="1"/>
    <col min="7970" max="7970" width="10.140625" style="1" customWidth="1"/>
    <col min="7971" max="7971" width="9.7109375" style="1" customWidth="1"/>
    <col min="7972" max="7972" width="9" style="1" customWidth="1"/>
    <col min="7973" max="7973" width="10.140625" style="1" customWidth="1"/>
    <col min="7974" max="7974" width="9.28515625" style="1" bestFit="1" customWidth="1"/>
    <col min="7975" max="7975" width="19.42578125" style="1" customWidth="1"/>
    <col min="7976" max="7976" width="10.5703125" style="1" customWidth="1"/>
    <col min="7977" max="7977" width="12.28515625" style="1" customWidth="1"/>
    <col min="7978" max="7978" width="9.140625" style="1" customWidth="1"/>
    <col min="7979" max="8187" width="9.140625" style="1"/>
    <col min="8188" max="8188" width="7.42578125" style="1" customWidth="1"/>
    <col min="8189" max="8189" width="5.85546875" style="1" customWidth="1"/>
    <col min="8190" max="8190" width="26" style="1" bestFit="1" customWidth="1"/>
    <col min="8191" max="8191" width="11.5703125" style="1" customWidth="1"/>
    <col min="8192" max="8192" width="11.42578125" style="1" customWidth="1"/>
    <col min="8193" max="8193" width="8.5703125" style="1" customWidth="1"/>
    <col min="8194" max="8194" width="11.42578125" style="1" customWidth="1"/>
    <col min="8195" max="8195" width="12.28515625" style="1" customWidth="1"/>
    <col min="8196" max="8197" width="10.140625" style="1" customWidth="1"/>
    <col min="8198" max="8198" width="15" style="1" customWidth="1"/>
    <col min="8199" max="8199" width="15.140625" style="1" customWidth="1"/>
    <col min="8200" max="8202" width="10.140625" style="1" customWidth="1"/>
    <col min="8203" max="8203" width="13.7109375" style="1" customWidth="1"/>
    <col min="8204" max="8204" width="13" style="1" customWidth="1"/>
    <col min="8205" max="8210" width="10.140625" style="1" customWidth="1"/>
    <col min="8211" max="8211" width="8.5703125" style="1" customWidth="1"/>
    <col min="8212" max="8212" width="13.28515625" style="1" customWidth="1"/>
    <col min="8213" max="8214" width="8.5703125" style="1" customWidth="1"/>
    <col min="8215" max="8215" width="9.5703125" style="1" customWidth="1"/>
    <col min="8216" max="8216" width="11.28515625" style="1" customWidth="1"/>
    <col min="8217" max="8217" width="9.5703125" style="1" bestFit="1" customWidth="1"/>
    <col min="8218" max="8223" width="10.28515625" style="1" customWidth="1"/>
    <col min="8224" max="8224" width="10.5703125" style="1" customWidth="1"/>
    <col min="8225" max="8225" width="10.7109375" style="1" customWidth="1"/>
    <col min="8226" max="8226" width="10.140625" style="1" customWidth="1"/>
    <col min="8227" max="8227" width="9.7109375" style="1" customWidth="1"/>
    <col min="8228" max="8228" width="9" style="1" customWidth="1"/>
    <col min="8229" max="8229" width="10.140625" style="1" customWidth="1"/>
    <col min="8230" max="8230" width="9.28515625" style="1" bestFit="1" customWidth="1"/>
    <col min="8231" max="8231" width="19.42578125" style="1" customWidth="1"/>
    <col min="8232" max="8232" width="10.5703125" style="1" customWidth="1"/>
    <col min="8233" max="8233" width="12.28515625" style="1" customWidth="1"/>
    <col min="8234" max="8234" width="9.140625" style="1" customWidth="1"/>
    <col min="8235" max="8443" width="9.140625" style="1"/>
    <col min="8444" max="8444" width="7.42578125" style="1" customWidth="1"/>
    <col min="8445" max="8445" width="5.85546875" style="1" customWidth="1"/>
    <col min="8446" max="8446" width="26" style="1" bestFit="1" customWidth="1"/>
    <col min="8447" max="8447" width="11.5703125" style="1" customWidth="1"/>
    <col min="8448" max="8448" width="11.42578125" style="1" customWidth="1"/>
    <col min="8449" max="8449" width="8.5703125" style="1" customWidth="1"/>
    <col min="8450" max="8450" width="11.42578125" style="1" customWidth="1"/>
    <col min="8451" max="8451" width="12.28515625" style="1" customWidth="1"/>
    <col min="8452" max="8453" width="10.140625" style="1" customWidth="1"/>
    <col min="8454" max="8454" width="15" style="1" customWidth="1"/>
    <col min="8455" max="8455" width="15.140625" style="1" customWidth="1"/>
    <col min="8456" max="8458" width="10.140625" style="1" customWidth="1"/>
    <col min="8459" max="8459" width="13.7109375" style="1" customWidth="1"/>
    <col min="8460" max="8460" width="13" style="1" customWidth="1"/>
    <col min="8461" max="8466" width="10.140625" style="1" customWidth="1"/>
    <col min="8467" max="8467" width="8.5703125" style="1" customWidth="1"/>
    <col min="8468" max="8468" width="13.28515625" style="1" customWidth="1"/>
    <col min="8469" max="8470" width="8.5703125" style="1" customWidth="1"/>
    <col min="8471" max="8471" width="9.5703125" style="1" customWidth="1"/>
    <col min="8472" max="8472" width="11.28515625" style="1" customWidth="1"/>
    <col min="8473" max="8473" width="9.5703125" style="1" bestFit="1" customWidth="1"/>
    <col min="8474" max="8479" width="10.28515625" style="1" customWidth="1"/>
    <col min="8480" max="8480" width="10.5703125" style="1" customWidth="1"/>
    <col min="8481" max="8481" width="10.7109375" style="1" customWidth="1"/>
    <col min="8482" max="8482" width="10.140625" style="1" customWidth="1"/>
    <col min="8483" max="8483" width="9.7109375" style="1" customWidth="1"/>
    <col min="8484" max="8484" width="9" style="1" customWidth="1"/>
    <col min="8485" max="8485" width="10.140625" style="1" customWidth="1"/>
    <col min="8486" max="8486" width="9.28515625" style="1" bestFit="1" customWidth="1"/>
    <col min="8487" max="8487" width="19.42578125" style="1" customWidth="1"/>
    <col min="8488" max="8488" width="10.5703125" style="1" customWidth="1"/>
    <col min="8489" max="8489" width="12.28515625" style="1" customWidth="1"/>
    <col min="8490" max="8490" width="9.140625" style="1" customWidth="1"/>
    <col min="8491" max="8699" width="9.140625" style="1"/>
    <col min="8700" max="8700" width="7.42578125" style="1" customWidth="1"/>
    <col min="8701" max="8701" width="5.85546875" style="1" customWidth="1"/>
    <col min="8702" max="8702" width="26" style="1" bestFit="1" customWidth="1"/>
    <col min="8703" max="8703" width="11.5703125" style="1" customWidth="1"/>
    <col min="8704" max="8704" width="11.42578125" style="1" customWidth="1"/>
    <col min="8705" max="8705" width="8.5703125" style="1" customWidth="1"/>
    <col min="8706" max="8706" width="11.42578125" style="1" customWidth="1"/>
    <col min="8707" max="8707" width="12.28515625" style="1" customWidth="1"/>
    <col min="8708" max="8709" width="10.140625" style="1" customWidth="1"/>
    <col min="8710" max="8710" width="15" style="1" customWidth="1"/>
    <col min="8711" max="8711" width="15.140625" style="1" customWidth="1"/>
    <col min="8712" max="8714" width="10.140625" style="1" customWidth="1"/>
    <col min="8715" max="8715" width="13.7109375" style="1" customWidth="1"/>
    <col min="8716" max="8716" width="13" style="1" customWidth="1"/>
    <col min="8717" max="8722" width="10.140625" style="1" customWidth="1"/>
    <col min="8723" max="8723" width="8.5703125" style="1" customWidth="1"/>
    <col min="8724" max="8724" width="13.28515625" style="1" customWidth="1"/>
    <col min="8725" max="8726" width="8.5703125" style="1" customWidth="1"/>
    <col min="8727" max="8727" width="9.5703125" style="1" customWidth="1"/>
    <col min="8728" max="8728" width="11.28515625" style="1" customWidth="1"/>
    <col min="8729" max="8729" width="9.5703125" style="1" bestFit="1" customWidth="1"/>
    <col min="8730" max="8735" width="10.28515625" style="1" customWidth="1"/>
    <col min="8736" max="8736" width="10.5703125" style="1" customWidth="1"/>
    <col min="8737" max="8737" width="10.7109375" style="1" customWidth="1"/>
    <col min="8738" max="8738" width="10.140625" style="1" customWidth="1"/>
    <col min="8739" max="8739" width="9.7109375" style="1" customWidth="1"/>
    <col min="8740" max="8740" width="9" style="1" customWidth="1"/>
    <col min="8741" max="8741" width="10.140625" style="1" customWidth="1"/>
    <col min="8742" max="8742" width="9.28515625" style="1" bestFit="1" customWidth="1"/>
    <col min="8743" max="8743" width="19.42578125" style="1" customWidth="1"/>
    <col min="8744" max="8744" width="10.5703125" style="1" customWidth="1"/>
    <col min="8745" max="8745" width="12.28515625" style="1" customWidth="1"/>
    <col min="8746" max="8746" width="9.140625" style="1" customWidth="1"/>
    <col min="8747" max="8955" width="9.140625" style="1"/>
    <col min="8956" max="8956" width="7.42578125" style="1" customWidth="1"/>
    <col min="8957" max="8957" width="5.85546875" style="1" customWidth="1"/>
    <col min="8958" max="8958" width="26" style="1" bestFit="1" customWidth="1"/>
    <col min="8959" max="8959" width="11.5703125" style="1" customWidth="1"/>
    <col min="8960" max="8960" width="11.42578125" style="1" customWidth="1"/>
    <col min="8961" max="8961" width="8.5703125" style="1" customWidth="1"/>
    <col min="8962" max="8962" width="11.42578125" style="1" customWidth="1"/>
    <col min="8963" max="8963" width="12.28515625" style="1" customWidth="1"/>
    <col min="8964" max="8965" width="10.140625" style="1" customWidth="1"/>
    <col min="8966" max="8966" width="15" style="1" customWidth="1"/>
    <col min="8967" max="8967" width="15.140625" style="1" customWidth="1"/>
    <col min="8968" max="8970" width="10.140625" style="1" customWidth="1"/>
    <col min="8971" max="8971" width="13.7109375" style="1" customWidth="1"/>
    <col min="8972" max="8972" width="13" style="1" customWidth="1"/>
    <col min="8973" max="8978" width="10.140625" style="1" customWidth="1"/>
    <col min="8979" max="8979" width="8.5703125" style="1" customWidth="1"/>
    <col min="8980" max="8980" width="13.28515625" style="1" customWidth="1"/>
    <col min="8981" max="8982" width="8.5703125" style="1" customWidth="1"/>
    <col min="8983" max="8983" width="9.5703125" style="1" customWidth="1"/>
    <col min="8984" max="8984" width="11.28515625" style="1" customWidth="1"/>
    <col min="8985" max="8985" width="9.5703125" style="1" bestFit="1" customWidth="1"/>
    <col min="8986" max="8991" width="10.28515625" style="1" customWidth="1"/>
    <col min="8992" max="8992" width="10.5703125" style="1" customWidth="1"/>
    <col min="8993" max="8993" width="10.7109375" style="1" customWidth="1"/>
    <col min="8994" max="8994" width="10.140625" style="1" customWidth="1"/>
    <col min="8995" max="8995" width="9.7109375" style="1" customWidth="1"/>
    <col min="8996" max="8996" width="9" style="1" customWidth="1"/>
    <col min="8997" max="8997" width="10.140625" style="1" customWidth="1"/>
    <col min="8998" max="8998" width="9.28515625" style="1" bestFit="1" customWidth="1"/>
    <col min="8999" max="8999" width="19.42578125" style="1" customWidth="1"/>
    <col min="9000" max="9000" width="10.5703125" style="1" customWidth="1"/>
    <col min="9001" max="9001" width="12.28515625" style="1" customWidth="1"/>
    <col min="9002" max="9002" width="9.140625" style="1" customWidth="1"/>
    <col min="9003" max="9211" width="9.140625" style="1"/>
    <col min="9212" max="9212" width="7.42578125" style="1" customWidth="1"/>
    <col min="9213" max="9213" width="5.85546875" style="1" customWidth="1"/>
    <col min="9214" max="9214" width="26" style="1" bestFit="1" customWidth="1"/>
    <col min="9215" max="9215" width="11.5703125" style="1" customWidth="1"/>
    <col min="9216" max="9216" width="11.42578125" style="1" customWidth="1"/>
    <col min="9217" max="9217" width="8.5703125" style="1" customWidth="1"/>
    <col min="9218" max="9218" width="11.42578125" style="1" customWidth="1"/>
    <col min="9219" max="9219" width="12.28515625" style="1" customWidth="1"/>
    <col min="9220" max="9221" width="10.140625" style="1" customWidth="1"/>
    <col min="9222" max="9222" width="15" style="1" customWidth="1"/>
    <col min="9223" max="9223" width="15.140625" style="1" customWidth="1"/>
    <col min="9224" max="9226" width="10.140625" style="1" customWidth="1"/>
    <col min="9227" max="9227" width="13.7109375" style="1" customWidth="1"/>
    <col min="9228" max="9228" width="13" style="1" customWidth="1"/>
    <col min="9229" max="9234" width="10.140625" style="1" customWidth="1"/>
    <col min="9235" max="9235" width="8.5703125" style="1" customWidth="1"/>
    <col min="9236" max="9236" width="13.28515625" style="1" customWidth="1"/>
    <col min="9237" max="9238" width="8.5703125" style="1" customWidth="1"/>
    <col min="9239" max="9239" width="9.5703125" style="1" customWidth="1"/>
    <col min="9240" max="9240" width="11.28515625" style="1" customWidth="1"/>
    <col min="9241" max="9241" width="9.5703125" style="1" bestFit="1" customWidth="1"/>
    <col min="9242" max="9247" width="10.28515625" style="1" customWidth="1"/>
    <col min="9248" max="9248" width="10.5703125" style="1" customWidth="1"/>
    <col min="9249" max="9249" width="10.7109375" style="1" customWidth="1"/>
    <col min="9250" max="9250" width="10.140625" style="1" customWidth="1"/>
    <col min="9251" max="9251" width="9.7109375" style="1" customWidth="1"/>
    <col min="9252" max="9252" width="9" style="1" customWidth="1"/>
    <col min="9253" max="9253" width="10.140625" style="1" customWidth="1"/>
    <col min="9254" max="9254" width="9.28515625" style="1" bestFit="1" customWidth="1"/>
    <col min="9255" max="9255" width="19.42578125" style="1" customWidth="1"/>
    <col min="9256" max="9256" width="10.5703125" style="1" customWidth="1"/>
    <col min="9257" max="9257" width="12.28515625" style="1" customWidth="1"/>
    <col min="9258" max="9258" width="9.140625" style="1" customWidth="1"/>
    <col min="9259" max="9467" width="9.140625" style="1"/>
    <col min="9468" max="9468" width="7.42578125" style="1" customWidth="1"/>
    <col min="9469" max="9469" width="5.85546875" style="1" customWidth="1"/>
    <col min="9470" max="9470" width="26" style="1" bestFit="1" customWidth="1"/>
    <col min="9471" max="9471" width="11.5703125" style="1" customWidth="1"/>
    <col min="9472" max="9472" width="11.42578125" style="1" customWidth="1"/>
    <col min="9473" max="9473" width="8.5703125" style="1" customWidth="1"/>
    <col min="9474" max="9474" width="11.42578125" style="1" customWidth="1"/>
    <col min="9475" max="9475" width="12.28515625" style="1" customWidth="1"/>
    <col min="9476" max="9477" width="10.140625" style="1" customWidth="1"/>
    <col min="9478" max="9478" width="15" style="1" customWidth="1"/>
    <col min="9479" max="9479" width="15.140625" style="1" customWidth="1"/>
    <col min="9480" max="9482" width="10.140625" style="1" customWidth="1"/>
    <col min="9483" max="9483" width="13.7109375" style="1" customWidth="1"/>
    <col min="9484" max="9484" width="13" style="1" customWidth="1"/>
    <col min="9485" max="9490" width="10.140625" style="1" customWidth="1"/>
    <col min="9491" max="9491" width="8.5703125" style="1" customWidth="1"/>
    <col min="9492" max="9492" width="13.28515625" style="1" customWidth="1"/>
    <col min="9493" max="9494" width="8.5703125" style="1" customWidth="1"/>
    <col min="9495" max="9495" width="9.5703125" style="1" customWidth="1"/>
    <col min="9496" max="9496" width="11.28515625" style="1" customWidth="1"/>
    <col min="9497" max="9497" width="9.5703125" style="1" bestFit="1" customWidth="1"/>
    <col min="9498" max="9503" width="10.28515625" style="1" customWidth="1"/>
    <col min="9504" max="9504" width="10.5703125" style="1" customWidth="1"/>
    <col min="9505" max="9505" width="10.7109375" style="1" customWidth="1"/>
    <col min="9506" max="9506" width="10.140625" style="1" customWidth="1"/>
    <col min="9507" max="9507" width="9.7109375" style="1" customWidth="1"/>
    <col min="9508" max="9508" width="9" style="1" customWidth="1"/>
    <col min="9509" max="9509" width="10.140625" style="1" customWidth="1"/>
    <col min="9510" max="9510" width="9.28515625" style="1" bestFit="1" customWidth="1"/>
    <col min="9511" max="9511" width="19.42578125" style="1" customWidth="1"/>
    <col min="9512" max="9512" width="10.5703125" style="1" customWidth="1"/>
    <col min="9513" max="9513" width="12.28515625" style="1" customWidth="1"/>
    <col min="9514" max="9514" width="9.140625" style="1" customWidth="1"/>
    <col min="9515" max="9723" width="9.140625" style="1"/>
    <col min="9724" max="9724" width="7.42578125" style="1" customWidth="1"/>
    <col min="9725" max="9725" width="5.85546875" style="1" customWidth="1"/>
    <col min="9726" max="9726" width="26" style="1" bestFit="1" customWidth="1"/>
    <col min="9727" max="9727" width="11.5703125" style="1" customWidth="1"/>
    <col min="9728" max="9728" width="11.42578125" style="1" customWidth="1"/>
    <col min="9729" max="9729" width="8.5703125" style="1" customWidth="1"/>
    <col min="9730" max="9730" width="11.42578125" style="1" customWidth="1"/>
    <col min="9731" max="9731" width="12.28515625" style="1" customWidth="1"/>
    <col min="9732" max="9733" width="10.140625" style="1" customWidth="1"/>
    <col min="9734" max="9734" width="15" style="1" customWidth="1"/>
    <col min="9735" max="9735" width="15.140625" style="1" customWidth="1"/>
    <col min="9736" max="9738" width="10.140625" style="1" customWidth="1"/>
    <col min="9739" max="9739" width="13.7109375" style="1" customWidth="1"/>
    <col min="9740" max="9740" width="13" style="1" customWidth="1"/>
    <col min="9741" max="9746" width="10.140625" style="1" customWidth="1"/>
    <col min="9747" max="9747" width="8.5703125" style="1" customWidth="1"/>
    <col min="9748" max="9748" width="13.28515625" style="1" customWidth="1"/>
    <col min="9749" max="9750" width="8.5703125" style="1" customWidth="1"/>
    <col min="9751" max="9751" width="9.5703125" style="1" customWidth="1"/>
    <col min="9752" max="9752" width="11.28515625" style="1" customWidth="1"/>
    <col min="9753" max="9753" width="9.5703125" style="1" bestFit="1" customWidth="1"/>
    <col min="9754" max="9759" width="10.28515625" style="1" customWidth="1"/>
    <col min="9760" max="9760" width="10.5703125" style="1" customWidth="1"/>
    <col min="9761" max="9761" width="10.7109375" style="1" customWidth="1"/>
    <col min="9762" max="9762" width="10.140625" style="1" customWidth="1"/>
    <col min="9763" max="9763" width="9.7109375" style="1" customWidth="1"/>
    <col min="9764" max="9764" width="9" style="1" customWidth="1"/>
    <col min="9765" max="9765" width="10.140625" style="1" customWidth="1"/>
    <col min="9766" max="9766" width="9.28515625" style="1" bestFit="1" customWidth="1"/>
    <col min="9767" max="9767" width="19.42578125" style="1" customWidth="1"/>
    <col min="9768" max="9768" width="10.5703125" style="1" customWidth="1"/>
    <col min="9769" max="9769" width="12.28515625" style="1" customWidth="1"/>
    <col min="9770" max="9770" width="9.140625" style="1" customWidth="1"/>
    <col min="9771" max="9979" width="9.140625" style="1"/>
    <col min="9980" max="9980" width="7.42578125" style="1" customWidth="1"/>
    <col min="9981" max="9981" width="5.85546875" style="1" customWidth="1"/>
    <col min="9982" max="9982" width="26" style="1" bestFit="1" customWidth="1"/>
    <col min="9983" max="9983" width="11.5703125" style="1" customWidth="1"/>
    <col min="9984" max="9984" width="11.42578125" style="1" customWidth="1"/>
    <col min="9985" max="9985" width="8.5703125" style="1" customWidth="1"/>
    <col min="9986" max="9986" width="11.42578125" style="1" customWidth="1"/>
    <col min="9987" max="9987" width="12.28515625" style="1" customWidth="1"/>
    <col min="9988" max="9989" width="10.140625" style="1" customWidth="1"/>
    <col min="9990" max="9990" width="15" style="1" customWidth="1"/>
    <col min="9991" max="9991" width="15.140625" style="1" customWidth="1"/>
    <col min="9992" max="9994" width="10.140625" style="1" customWidth="1"/>
    <col min="9995" max="9995" width="13.7109375" style="1" customWidth="1"/>
    <col min="9996" max="9996" width="13" style="1" customWidth="1"/>
    <col min="9997" max="10002" width="10.140625" style="1" customWidth="1"/>
    <col min="10003" max="10003" width="8.5703125" style="1" customWidth="1"/>
    <col min="10004" max="10004" width="13.28515625" style="1" customWidth="1"/>
    <col min="10005" max="10006" width="8.5703125" style="1" customWidth="1"/>
    <col min="10007" max="10007" width="9.5703125" style="1" customWidth="1"/>
    <col min="10008" max="10008" width="11.28515625" style="1" customWidth="1"/>
    <col min="10009" max="10009" width="9.5703125" style="1" bestFit="1" customWidth="1"/>
    <col min="10010" max="10015" width="10.28515625" style="1" customWidth="1"/>
    <col min="10016" max="10016" width="10.5703125" style="1" customWidth="1"/>
    <col min="10017" max="10017" width="10.7109375" style="1" customWidth="1"/>
    <col min="10018" max="10018" width="10.140625" style="1" customWidth="1"/>
    <col min="10019" max="10019" width="9.7109375" style="1" customWidth="1"/>
    <col min="10020" max="10020" width="9" style="1" customWidth="1"/>
    <col min="10021" max="10021" width="10.140625" style="1" customWidth="1"/>
    <col min="10022" max="10022" width="9.28515625" style="1" bestFit="1" customWidth="1"/>
    <col min="10023" max="10023" width="19.42578125" style="1" customWidth="1"/>
    <col min="10024" max="10024" width="10.5703125" style="1" customWidth="1"/>
    <col min="10025" max="10025" width="12.28515625" style="1" customWidth="1"/>
    <col min="10026" max="10026" width="9.140625" style="1" customWidth="1"/>
    <col min="10027" max="10235" width="9.140625" style="1"/>
    <col min="10236" max="10236" width="7.42578125" style="1" customWidth="1"/>
    <col min="10237" max="10237" width="5.85546875" style="1" customWidth="1"/>
    <col min="10238" max="10238" width="26" style="1" bestFit="1" customWidth="1"/>
    <col min="10239" max="10239" width="11.5703125" style="1" customWidth="1"/>
    <col min="10240" max="10240" width="11.42578125" style="1" customWidth="1"/>
    <col min="10241" max="10241" width="8.5703125" style="1" customWidth="1"/>
    <col min="10242" max="10242" width="11.42578125" style="1" customWidth="1"/>
    <col min="10243" max="10243" width="12.28515625" style="1" customWidth="1"/>
    <col min="10244" max="10245" width="10.140625" style="1" customWidth="1"/>
    <col min="10246" max="10246" width="15" style="1" customWidth="1"/>
    <col min="10247" max="10247" width="15.140625" style="1" customWidth="1"/>
    <col min="10248" max="10250" width="10.140625" style="1" customWidth="1"/>
    <col min="10251" max="10251" width="13.7109375" style="1" customWidth="1"/>
    <col min="10252" max="10252" width="13" style="1" customWidth="1"/>
    <col min="10253" max="10258" width="10.140625" style="1" customWidth="1"/>
    <col min="10259" max="10259" width="8.5703125" style="1" customWidth="1"/>
    <col min="10260" max="10260" width="13.28515625" style="1" customWidth="1"/>
    <col min="10261" max="10262" width="8.5703125" style="1" customWidth="1"/>
    <col min="10263" max="10263" width="9.5703125" style="1" customWidth="1"/>
    <col min="10264" max="10264" width="11.28515625" style="1" customWidth="1"/>
    <col min="10265" max="10265" width="9.5703125" style="1" bestFit="1" customWidth="1"/>
    <col min="10266" max="10271" width="10.28515625" style="1" customWidth="1"/>
    <col min="10272" max="10272" width="10.5703125" style="1" customWidth="1"/>
    <col min="10273" max="10273" width="10.7109375" style="1" customWidth="1"/>
    <col min="10274" max="10274" width="10.140625" style="1" customWidth="1"/>
    <col min="10275" max="10275" width="9.7109375" style="1" customWidth="1"/>
    <col min="10276" max="10276" width="9" style="1" customWidth="1"/>
    <col min="10277" max="10277" width="10.140625" style="1" customWidth="1"/>
    <col min="10278" max="10278" width="9.28515625" style="1" bestFit="1" customWidth="1"/>
    <col min="10279" max="10279" width="19.42578125" style="1" customWidth="1"/>
    <col min="10280" max="10280" width="10.5703125" style="1" customWidth="1"/>
    <col min="10281" max="10281" width="12.28515625" style="1" customWidth="1"/>
    <col min="10282" max="10282" width="9.140625" style="1" customWidth="1"/>
    <col min="10283" max="10491" width="9.140625" style="1"/>
    <col min="10492" max="10492" width="7.42578125" style="1" customWidth="1"/>
    <col min="10493" max="10493" width="5.85546875" style="1" customWidth="1"/>
    <col min="10494" max="10494" width="26" style="1" bestFit="1" customWidth="1"/>
    <col min="10495" max="10495" width="11.5703125" style="1" customWidth="1"/>
    <col min="10496" max="10496" width="11.42578125" style="1" customWidth="1"/>
    <col min="10497" max="10497" width="8.5703125" style="1" customWidth="1"/>
    <col min="10498" max="10498" width="11.42578125" style="1" customWidth="1"/>
    <col min="10499" max="10499" width="12.28515625" style="1" customWidth="1"/>
    <col min="10500" max="10501" width="10.140625" style="1" customWidth="1"/>
    <col min="10502" max="10502" width="15" style="1" customWidth="1"/>
    <col min="10503" max="10503" width="15.140625" style="1" customWidth="1"/>
    <col min="10504" max="10506" width="10.140625" style="1" customWidth="1"/>
    <col min="10507" max="10507" width="13.7109375" style="1" customWidth="1"/>
    <col min="10508" max="10508" width="13" style="1" customWidth="1"/>
    <col min="10509" max="10514" width="10.140625" style="1" customWidth="1"/>
    <col min="10515" max="10515" width="8.5703125" style="1" customWidth="1"/>
    <col min="10516" max="10516" width="13.28515625" style="1" customWidth="1"/>
    <col min="10517" max="10518" width="8.5703125" style="1" customWidth="1"/>
    <col min="10519" max="10519" width="9.5703125" style="1" customWidth="1"/>
    <col min="10520" max="10520" width="11.28515625" style="1" customWidth="1"/>
    <col min="10521" max="10521" width="9.5703125" style="1" bestFit="1" customWidth="1"/>
    <col min="10522" max="10527" width="10.28515625" style="1" customWidth="1"/>
    <col min="10528" max="10528" width="10.5703125" style="1" customWidth="1"/>
    <col min="10529" max="10529" width="10.7109375" style="1" customWidth="1"/>
    <col min="10530" max="10530" width="10.140625" style="1" customWidth="1"/>
    <col min="10531" max="10531" width="9.7109375" style="1" customWidth="1"/>
    <col min="10532" max="10532" width="9" style="1" customWidth="1"/>
    <col min="10533" max="10533" width="10.140625" style="1" customWidth="1"/>
    <col min="10534" max="10534" width="9.28515625" style="1" bestFit="1" customWidth="1"/>
    <col min="10535" max="10535" width="19.42578125" style="1" customWidth="1"/>
    <col min="10536" max="10536" width="10.5703125" style="1" customWidth="1"/>
    <col min="10537" max="10537" width="12.28515625" style="1" customWidth="1"/>
    <col min="10538" max="10538" width="9.140625" style="1" customWidth="1"/>
    <col min="10539" max="10747" width="9.140625" style="1"/>
    <col min="10748" max="10748" width="7.42578125" style="1" customWidth="1"/>
    <col min="10749" max="10749" width="5.85546875" style="1" customWidth="1"/>
    <col min="10750" max="10750" width="26" style="1" bestFit="1" customWidth="1"/>
    <col min="10751" max="10751" width="11.5703125" style="1" customWidth="1"/>
    <col min="10752" max="10752" width="11.42578125" style="1" customWidth="1"/>
    <col min="10753" max="10753" width="8.5703125" style="1" customWidth="1"/>
    <col min="10754" max="10754" width="11.42578125" style="1" customWidth="1"/>
    <col min="10755" max="10755" width="12.28515625" style="1" customWidth="1"/>
    <col min="10756" max="10757" width="10.140625" style="1" customWidth="1"/>
    <col min="10758" max="10758" width="15" style="1" customWidth="1"/>
    <col min="10759" max="10759" width="15.140625" style="1" customWidth="1"/>
    <col min="10760" max="10762" width="10.140625" style="1" customWidth="1"/>
    <col min="10763" max="10763" width="13.7109375" style="1" customWidth="1"/>
    <col min="10764" max="10764" width="13" style="1" customWidth="1"/>
    <col min="10765" max="10770" width="10.140625" style="1" customWidth="1"/>
    <col min="10771" max="10771" width="8.5703125" style="1" customWidth="1"/>
    <col min="10772" max="10772" width="13.28515625" style="1" customWidth="1"/>
    <col min="10773" max="10774" width="8.5703125" style="1" customWidth="1"/>
    <col min="10775" max="10775" width="9.5703125" style="1" customWidth="1"/>
    <col min="10776" max="10776" width="11.28515625" style="1" customWidth="1"/>
    <col min="10777" max="10777" width="9.5703125" style="1" bestFit="1" customWidth="1"/>
    <col min="10778" max="10783" width="10.28515625" style="1" customWidth="1"/>
    <col min="10784" max="10784" width="10.5703125" style="1" customWidth="1"/>
    <col min="10785" max="10785" width="10.7109375" style="1" customWidth="1"/>
    <col min="10786" max="10786" width="10.140625" style="1" customWidth="1"/>
    <col min="10787" max="10787" width="9.7109375" style="1" customWidth="1"/>
    <col min="10788" max="10788" width="9" style="1" customWidth="1"/>
    <col min="10789" max="10789" width="10.140625" style="1" customWidth="1"/>
    <col min="10790" max="10790" width="9.28515625" style="1" bestFit="1" customWidth="1"/>
    <col min="10791" max="10791" width="19.42578125" style="1" customWidth="1"/>
    <col min="10792" max="10792" width="10.5703125" style="1" customWidth="1"/>
    <col min="10793" max="10793" width="12.28515625" style="1" customWidth="1"/>
    <col min="10794" max="10794" width="9.140625" style="1" customWidth="1"/>
    <col min="10795" max="11003" width="9.140625" style="1"/>
    <col min="11004" max="11004" width="7.42578125" style="1" customWidth="1"/>
    <col min="11005" max="11005" width="5.85546875" style="1" customWidth="1"/>
    <col min="11006" max="11006" width="26" style="1" bestFit="1" customWidth="1"/>
    <col min="11007" max="11007" width="11.5703125" style="1" customWidth="1"/>
    <col min="11008" max="11008" width="11.42578125" style="1" customWidth="1"/>
    <col min="11009" max="11009" width="8.5703125" style="1" customWidth="1"/>
    <col min="11010" max="11010" width="11.42578125" style="1" customWidth="1"/>
    <col min="11011" max="11011" width="12.28515625" style="1" customWidth="1"/>
    <col min="11012" max="11013" width="10.140625" style="1" customWidth="1"/>
    <col min="11014" max="11014" width="15" style="1" customWidth="1"/>
    <col min="11015" max="11015" width="15.140625" style="1" customWidth="1"/>
    <col min="11016" max="11018" width="10.140625" style="1" customWidth="1"/>
    <col min="11019" max="11019" width="13.7109375" style="1" customWidth="1"/>
    <col min="11020" max="11020" width="13" style="1" customWidth="1"/>
    <col min="11021" max="11026" width="10.140625" style="1" customWidth="1"/>
    <col min="11027" max="11027" width="8.5703125" style="1" customWidth="1"/>
    <col min="11028" max="11028" width="13.28515625" style="1" customWidth="1"/>
    <col min="11029" max="11030" width="8.5703125" style="1" customWidth="1"/>
    <col min="11031" max="11031" width="9.5703125" style="1" customWidth="1"/>
    <col min="11032" max="11032" width="11.28515625" style="1" customWidth="1"/>
    <col min="11033" max="11033" width="9.5703125" style="1" bestFit="1" customWidth="1"/>
    <col min="11034" max="11039" width="10.28515625" style="1" customWidth="1"/>
    <col min="11040" max="11040" width="10.5703125" style="1" customWidth="1"/>
    <col min="11041" max="11041" width="10.7109375" style="1" customWidth="1"/>
    <col min="11042" max="11042" width="10.140625" style="1" customWidth="1"/>
    <col min="11043" max="11043" width="9.7109375" style="1" customWidth="1"/>
    <col min="11044" max="11044" width="9" style="1" customWidth="1"/>
    <col min="11045" max="11045" width="10.140625" style="1" customWidth="1"/>
    <col min="11046" max="11046" width="9.28515625" style="1" bestFit="1" customWidth="1"/>
    <col min="11047" max="11047" width="19.42578125" style="1" customWidth="1"/>
    <col min="11048" max="11048" width="10.5703125" style="1" customWidth="1"/>
    <col min="11049" max="11049" width="12.28515625" style="1" customWidth="1"/>
    <col min="11050" max="11050" width="9.140625" style="1" customWidth="1"/>
    <col min="11051" max="11259" width="9.140625" style="1"/>
    <col min="11260" max="11260" width="7.42578125" style="1" customWidth="1"/>
    <col min="11261" max="11261" width="5.85546875" style="1" customWidth="1"/>
    <col min="11262" max="11262" width="26" style="1" bestFit="1" customWidth="1"/>
    <col min="11263" max="11263" width="11.5703125" style="1" customWidth="1"/>
    <col min="11264" max="11264" width="11.42578125" style="1" customWidth="1"/>
    <col min="11265" max="11265" width="8.5703125" style="1" customWidth="1"/>
    <col min="11266" max="11266" width="11.42578125" style="1" customWidth="1"/>
    <col min="11267" max="11267" width="12.28515625" style="1" customWidth="1"/>
    <col min="11268" max="11269" width="10.140625" style="1" customWidth="1"/>
    <col min="11270" max="11270" width="15" style="1" customWidth="1"/>
    <col min="11271" max="11271" width="15.140625" style="1" customWidth="1"/>
    <col min="11272" max="11274" width="10.140625" style="1" customWidth="1"/>
    <col min="11275" max="11275" width="13.7109375" style="1" customWidth="1"/>
    <col min="11276" max="11276" width="13" style="1" customWidth="1"/>
    <col min="11277" max="11282" width="10.140625" style="1" customWidth="1"/>
    <col min="11283" max="11283" width="8.5703125" style="1" customWidth="1"/>
    <col min="11284" max="11284" width="13.28515625" style="1" customWidth="1"/>
    <col min="11285" max="11286" width="8.5703125" style="1" customWidth="1"/>
    <col min="11287" max="11287" width="9.5703125" style="1" customWidth="1"/>
    <col min="11288" max="11288" width="11.28515625" style="1" customWidth="1"/>
    <col min="11289" max="11289" width="9.5703125" style="1" bestFit="1" customWidth="1"/>
    <col min="11290" max="11295" width="10.28515625" style="1" customWidth="1"/>
    <col min="11296" max="11296" width="10.5703125" style="1" customWidth="1"/>
    <col min="11297" max="11297" width="10.7109375" style="1" customWidth="1"/>
    <col min="11298" max="11298" width="10.140625" style="1" customWidth="1"/>
    <col min="11299" max="11299" width="9.7109375" style="1" customWidth="1"/>
    <col min="11300" max="11300" width="9" style="1" customWidth="1"/>
    <col min="11301" max="11301" width="10.140625" style="1" customWidth="1"/>
    <col min="11302" max="11302" width="9.28515625" style="1" bestFit="1" customWidth="1"/>
    <col min="11303" max="11303" width="19.42578125" style="1" customWidth="1"/>
    <col min="11304" max="11304" width="10.5703125" style="1" customWidth="1"/>
    <col min="11305" max="11305" width="12.28515625" style="1" customWidth="1"/>
    <col min="11306" max="11306" width="9.140625" style="1" customWidth="1"/>
    <col min="11307" max="11515" width="9.140625" style="1"/>
    <col min="11516" max="11516" width="7.42578125" style="1" customWidth="1"/>
    <col min="11517" max="11517" width="5.85546875" style="1" customWidth="1"/>
    <col min="11518" max="11518" width="26" style="1" bestFit="1" customWidth="1"/>
    <col min="11519" max="11519" width="11.5703125" style="1" customWidth="1"/>
    <col min="11520" max="11520" width="11.42578125" style="1" customWidth="1"/>
    <col min="11521" max="11521" width="8.5703125" style="1" customWidth="1"/>
    <col min="11522" max="11522" width="11.42578125" style="1" customWidth="1"/>
    <col min="11523" max="11523" width="12.28515625" style="1" customWidth="1"/>
    <col min="11524" max="11525" width="10.140625" style="1" customWidth="1"/>
    <col min="11526" max="11526" width="15" style="1" customWidth="1"/>
    <col min="11527" max="11527" width="15.140625" style="1" customWidth="1"/>
    <col min="11528" max="11530" width="10.140625" style="1" customWidth="1"/>
    <col min="11531" max="11531" width="13.7109375" style="1" customWidth="1"/>
    <col min="11532" max="11532" width="13" style="1" customWidth="1"/>
    <col min="11533" max="11538" width="10.140625" style="1" customWidth="1"/>
    <col min="11539" max="11539" width="8.5703125" style="1" customWidth="1"/>
    <col min="11540" max="11540" width="13.28515625" style="1" customWidth="1"/>
    <col min="11541" max="11542" width="8.5703125" style="1" customWidth="1"/>
    <col min="11543" max="11543" width="9.5703125" style="1" customWidth="1"/>
    <col min="11544" max="11544" width="11.28515625" style="1" customWidth="1"/>
    <col min="11545" max="11545" width="9.5703125" style="1" bestFit="1" customWidth="1"/>
    <col min="11546" max="11551" width="10.28515625" style="1" customWidth="1"/>
    <col min="11552" max="11552" width="10.5703125" style="1" customWidth="1"/>
    <col min="11553" max="11553" width="10.7109375" style="1" customWidth="1"/>
    <col min="11554" max="11554" width="10.140625" style="1" customWidth="1"/>
    <col min="11555" max="11555" width="9.7109375" style="1" customWidth="1"/>
    <col min="11556" max="11556" width="9" style="1" customWidth="1"/>
    <col min="11557" max="11557" width="10.140625" style="1" customWidth="1"/>
    <col min="11558" max="11558" width="9.28515625" style="1" bestFit="1" customWidth="1"/>
    <col min="11559" max="11559" width="19.42578125" style="1" customWidth="1"/>
    <col min="11560" max="11560" width="10.5703125" style="1" customWidth="1"/>
    <col min="11561" max="11561" width="12.28515625" style="1" customWidth="1"/>
    <col min="11562" max="11562" width="9.140625" style="1" customWidth="1"/>
    <col min="11563" max="11771" width="9.140625" style="1"/>
    <col min="11772" max="11772" width="7.42578125" style="1" customWidth="1"/>
    <col min="11773" max="11773" width="5.85546875" style="1" customWidth="1"/>
    <col min="11774" max="11774" width="26" style="1" bestFit="1" customWidth="1"/>
    <col min="11775" max="11775" width="11.5703125" style="1" customWidth="1"/>
    <col min="11776" max="11776" width="11.42578125" style="1" customWidth="1"/>
    <col min="11777" max="11777" width="8.5703125" style="1" customWidth="1"/>
    <col min="11778" max="11778" width="11.42578125" style="1" customWidth="1"/>
    <col min="11779" max="11779" width="12.28515625" style="1" customWidth="1"/>
    <col min="11780" max="11781" width="10.140625" style="1" customWidth="1"/>
    <col min="11782" max="11782" width="15" style="1" customWidth="1"/>
    <col min="11783" max="11783" width="15.140625" style="1" customWidth="1"/>
    <col min="11784" max="11786" width="10.140625" style="1" customWidth="1"/>
    <col min="11787" max="11787" width="13.7109375" style="1" customWidth="1"/>
    <col min="11788" max="11788" width="13" style="1" customWidth="1"/>
    <col min="11789" max="11794" width="10.140625" style="1" customWidth="1"/>
    <col min="11795" max="11795" width="8.5703125" style="1" customWidth="1"/>
    <col min="11796" max="11796" width="13.28515625" style="1" customWidth="1"/>
    <col min="11797" max="11798" width="8.5703125" style="1" customWidth="1"/>
    <col min="11799" max="11799" width="9.5703125" style="1" customWidth="1"/>
    <col min="11800" max="11800" width="11.28515625" style="1" customWidth="1"/>
    <col min="11801" max="11801" width="9.5703125" style="1" bestFit="1" customWidth="1"/>
    <col min="11802" max="11807" width="10.28515625" style="1" customWidth="1"/>
    <col min="11808" max="11808" width="10.5703125" style="1" customWidth="1"/>
    <col min="11809" max="11809" width="10.7109375" style="1" customWidth="1"/>
    <col min="11810" max="11810" width="10.140625" style="1" customWidth="1"/>
    <col min="11811" max="11811" width="9.7109375" style="1" customWidth="1"/>
    <col min="11812" max="11812" width="9" style="1" customWidth="1"/>
    <col min="11813" max="11813" width="10.140625" style="1" customWidth="1"/>
    <col min="11814" max="11814" width="9.28515625" style="1" bestFit="1" customWidth="1"/>
    <col min="11815" max="11815" width="19.42578125" style="1" customWidth="1"/>
    <col min="11816" max="11816" width="10.5703125" style="1" customWidth="1"/>
    <col min="11817" max="11817" width="12.28515625" style="1" customWidth="1"/>
    <col min="11818" max="11818" width="9.140625" style="1" customWidth="1"/>
    <col min="11819" max="12027" width="9.140625" style="1"/>
    <col min="12028" max="12028" width="7.42578125" style="1" customWidth="1"/>
    <col min="12029" max="12029" width="5.85546875" style="1" customWidth="1"/>
    <col min="12030" max="12030" width="26" style="1" bestFit="1" customWidth="1"/>
    <col min="12031" max="12031" width="11.5703125" style="1" customWidth="1"/>
    <col min="12032" max="12032" width="11.42578125" style="1" customWidth="1"/>
    <col min="12033" max="12033" width="8.5703125" style="1" customWidth="1"/>
    <col min="12034" max="12034" width="11.42578125" style="1" customWidth="1"/>
    <col min="12035" max="12035" width="12.28515625" style="1" customWidth="1"/>
    <col min="12036" max="12037" width="10.140625" style="1" customWidth="1"/>
    <col min="12038" max="12038" width="15" style="1" customWidth="1"/>
    <col min="12039" max="12039" width="15.140625" style="1" customWidth="1"/>
    <col min="12040" max="12042" width="10.140625" style="1" customWidth="1"/>
    <col min="12043" max="12043" width="13.7109375" style="1" customWidth="1"/>
    <col min="12044" max="12044" width="13" style="1" customWidth="1"/>
    <col min="12045" max="12050" width="10.140625" style="1" customWidth="1"/>
    <col min="12051" max="12051" width="8.5703125" style="1" customWidth="1"/>
    <col min="12052" max="12052" width="13.28515625" style="1" customWidth="1"/>
    <col min="12053" max="12054" width="8.5703125" style="1" customWidth="1"/>
    <col min="12055" max="12055" width="9.5703125" style="1" customWidth="1"/>
    <col min="12056" max="12056" width="11.28515625" style="1" customWidth="1"/>
    <col min="12057" max="12057" width="9.5703125" style="1" bestFit="1" customWidth="1"/>
    <col min="12058" max="12063" width="10.28515625" style="1" customWidth="1"/>
    <col min="12064" max="12064" width="10.5703125" style="1" customWidth="1"/>
    <col min="12065" max="12065" width="10.7109375" style="1" customWidth="1"/>
    <col min="12066" max="12066" width="10.140625" style="1" customWidth="1"/>
    <col min="12067" max="12067" width="9.7109375" style="1" customWidth="1"/>
    <col min="12068" max="12068" width="9" style="1" customWidth="1"/>
    <col min="12069" max="12069" width="10.140625" style="1" customWidth="1"/>
    <col min="12070" max="12070" width="9.28515625" style="1" bestFit="1" customWidth="1"/>
    <col min="12071" max="12071" width="19.42578125" style="1" customWidth="1"/>
    <col min="12072" max="12072" width="10.5703125" style="1" customWidth="1"/>
    <col min="12073" max="12073" width="12.28515625" style="1" customWidth="1"/>
    <col min="12074" max="12074" width="9.140625" style="1" customWidth="1"/>
    <col min="12075" max="12283" width="9.140625" style="1"/>
    <col min="12284" max="12284" width="7.42578125" style="1" customWidth="1"/>
    <col min="12285" max="12285" width="5.85546875" style="1" customWidth="1"/>
    <col min="12286" max="12286" width="26" style="1" bestFit="1" customWidth="1"/>
    <col min="12287" max="12287" width="11.5703125" style="1" customWidth="1"/>
    <col min="12288" max="12288" width="11.42578125" style="1" customWidth="1"/>
    <col min="12289" max="12289" width="8.5703125" style="1" customWidth="1"/>
    <col min="12290" max="12290" width="11.42578125" style="1" customWidth="1"/>
    <col min="12291" max="12291" width="12.28515625" style="1" customWidth="1"/>
    <col min="12292" max="12293" width="10.140625" style="1" customWidth="1"/>
    <col min="12294" max="12294" width="15" style="1" customWidth="1"/>
    <col min="12295" max="12295" width="15.140625" style="1" customWidth="1"/>
    <col min="12296" max="12298" width="10.140625" style="1" customWidth="1"/>
    <col min="12299" max="12299" width="13.7109375" style="1" customWidth="1"/>
    <col min="12300" max="12300" width="13" style="1" customWidth="1"/>
    <col min="12301" max="12306" width="10.140625" style="1" customWidth="1"/>
    <col min="12307" max="12307" width="8.5703125" style="1" customWidth="1"/>
    <col min="12308" max="12308" width="13.28515625" style="1" customWidth="1"/>
    <col min="12309" max="12310" width="8.5703125" style="1" customWidth="1"/>
    <col min="12311" max="12311" width="9.5703125" style="1" customWidth="1"/>
    <col min="12312" max="12312" width="11.28515625" style="1" customWidth="1"/>
    <col min="12313" max="12313" width="9.5703125" style="1" bestFit="1" customWidth="1"/>
    <col min="12314" max="12319" width="10.28515625" style="1" customWidth="1"/>
    <col min="12320" max="12320" width="10.5703125" style="1" customWidth="1"/>
    <col min="12321" max="12321" width="10.7109375" style="1" customWidth="1"/>
    <col min="12322" max="12322" width="10.140625" style="1" customWidth="1"/>
    <col min="12323" max="12323" width="9.7109375" style="1" customWidth="1"/>
    <col min="12324" max="12324" width="9" style="1" customWidth="1"/>
    <col min="12325" max="12325" width="10.140625" style="1" customWidth="1"/>
    <col min="12326" max="12326" width="9.28515625" style="1" bestFit="1" customWidth="1"/>
    <col min="12327" max="12327" width="19.42578125" style="1" customWidth="1"/>
    <col min="12328" max="12328" width="10.5703125" style="1" customWidth="1"/>
    <col min="12329" max="12329" width="12.28515625" style="1" customWidth="1"/>
    <col min="12330" max="12330" width="9.140625" style="1" customWidth="1"/>
    <col min="12331" max="12539" width="9.140625" style="1"/>
    <col min="12540" max="12540" width="7.42578125" style="1" customWidth="1"/>
    <col min="12541" max="12541" width="5.85546875" style="1" customWidth="1"/>
    <col min="12542" max="12542" width="26" style="1" bestFit="1" customWidth="1"/>
    <col min="12543" max="12543" width="11.5703125" style="1" customWidth="1"/>
    <col min="12544" max="12544" width="11.42578125" style="1" customWidth="1"/>
    <col min="12545" max="12545" width="8.5703125" style="1" customWidth="1"/>
    <col min="12546" max="12546" width="11.42578125" style="1" customWidth="1"/>
    <col min="12547" max="12547" width="12.28515625" style="1" customWidth="1"/>
    <col min="12548" max="12549" width="10.140625" style="1" customWidth="1"/>
    <col min="12550" max="12550" width="15" style="1" customWidth="1"/>
    <col min="12551" max="12551" width="15.140625" style="1" customWidth="1"/>
    <col min="12552" max="12554" width="10.140625" style="1" customWidth="1"/>
    <col min="12555" max="12555" width="13.7109375" style="1" customWidth="1"/>
    <col min="12556" max="12556" width="13" style="1" customWidth="1"/>
    <col min="12557" max="12562" width="10.140625" style="1" customWidth="1"/>
    <col min="12563" max="12563" width="8.5703125" style="1" customWidth="1"/>
    <col min="12564" max="12564" width="13.28515625" style="1" customWidth="1"/>
    <col min="12565" max="12566" width="8.5703125" style="1" customWidth="1"/>
    <col min="12567" max="12567" width="9.5703125" style="1" customWidth="1"/>
    <col min="12568" max="12568" width="11.28515625" style="1" customWidth="1"/>
    <col min="12569" max="12569" width="9.5703125" style="1" bestFit="1" customWidth="1"/>
    <col min="12570" max="12575" width="10.28515625" style="1" customWidth="1"/>
    <col min="12576" max="12576" width="10.5703125" style="1" customWidth="1"/>
    <col min="12577" max="12577" width="10.7109375" style="1" customWidth="1"/>
    <col min="12578" max="12578" width="10.140625" style="1" customWidth="1"/>
    <col min="12579" max="12579" width="9.7109375" style="1" customWidth="1"/>
    <col min="12580" max="12580" width="9" style="1" customWidth="1"/>
    <col min="12581" max="12581" width="10.140625" style="1" customWidth="1"/>
    <col min="12582" max="12582" width="9.28515625" style="1" bestFit="1" customWidth="1"/>
    <col min="12583" max="12583" width="19.42578125" style="1" customWidth="1"/>
    <col min="12584" max="12584" width="10.5703125" style="1" customWidth="1"/>
    <col min="12585" max="12585" width="12.28515625" style="1" customWidth="1"/>
    <col min="12586" max="12586" width="9.140625" style="1" customWidth="1"/>
    <col min="12587" max="12795" width="9.140625" style="1"/>
    <col min="12796" max="12796" width="7.42578125" style="1" customWidth="1"/>
    <col min="12797" max="12797" width="5.85546875" style="1" customWidth="1"/>
    <col min="12798" max="12798" width="26" style="1" bestFit="1" customWidth="1"/>
    <col min="12799" max="12799" width="11.5703125" style="1" customWidth="1"/>
    <col min="12800" max="12800" width="11.42578125" style="1" customWidth="1"/>
    <col min="12801" max="12801" width="8.5703125" style="1" customWidth="1"/>
    <col min="12802" max="12802" width="11.42578125" style="1" customWidth="1"/>
    <col min="12803" max="12803" width="12.28515625" style="1" customWidth="1"/>
    <col min="12804" max="12805" width="10.140625" style="1" customWidth="1"/>
    <col min="12806" max="12806" width="15" style="1" customWidth="1"/>
    <col min="12807" max="12807" width="15.140625" style="1" customWidth="1"/>
    <col min="12808" max="12810" width="10.140625" style="1" customWidth="1"/>
    <col min="12811" max="12811" width="13.7109375" style="1" customWidth="1"/>
    <col min="12812" max="12812" width="13" style="1" customWidth="1"/>
    <col min="12813" max="12818" width="10.140625" style="1" customWidth="1"/>
    <col min="12819" max="12819" width="8.5703125" style="1" customWidth="1"/>
    <col min="12820" max="12820" width="13.28515625" style="1" customWidth="1"/>
    <col min="12821" max="12822" width="8.5703125" style="1" customWidth="1"/>
    <col min="12823" max="12823" width="9.5703125" style="1" customWidth="1"/>
    <col min="12824" max="12824" width="11.28515625" style="1" customWidth="1"/>
    <col min="12825" max="12825" width="9.5703125" style="1" bestFit="1" customWidth="1"/>
    <col min="12826" max="12831" width="10.28515625" style="1" customWidth="1"/>
    <col min="12832" max="12832" width="10.5703125" style="1" customWidth="1"/>
    <col min="12833" max="12833" width="10.7109375" style="1" customWidth="1"/>
    <col min="12834" max="12834" width="10.140625" style="1" customWidth="1"/>
    <col min="12835" max="12835" width="9.7109375" style="1" customWidth="1"/>
    <col min="12836" max="12836" width="9" style="1" customWidth="1"/>
    <col min="12837" max="12837" width="10.140625" style="1" customWidth="1"/>
    <col min="12838" max="12838" width="9.28515625" style="1" bestFit="1" customWidth="1"/>
    <col min="12839" max="12839" width="19.42578125" style="1" customWidth="1"/>
    <col min="12840" max="12840" width="10.5703125" style="1" customWidth="1"/>
    <col min="12841" max="12841" width="12.28515625" style="1" customWidth="1"/>
    <col min="12842" max="12842" width="9.140625" style="1" customWidth="1"/>
    <col min="12843" max="13051" width="9.140625" style="1"/>
    <col min="13052" max="13052" width="7.42578125" style="1" customWidth="1"/>
    <col min="13053" max="13053" width="5.85546875" style="1" customWidth="1"/>
    <col min="13054" max="13054" width="26" style="1" bestFit="1" customWidth="1"/>
    <col min="13055" max="13055" width="11.5703125" style="1" customWidth="1"/>
    <col min="13056" max="13056" width="11.42578125" style="1" customWidth="1"/>
    <col min="13057" max="13057" width="8.5703125" style="1" customWidth="1"/>
    <col min="13058" max="13058" width="11.42578125" style="1" customWidth="1"/>
    <col min="13059" max="13059" width="12.28515625" style="1" customWidth="1"/>
    <col min="13060" max="13061" width="10.140625" style="1" customWidth="1"/>
    <col min="13062" max="13062" width="15" style="1" customWidth="1"/>
    <col min="13063" max="13063" width="15.140625" style="1" customWidth="1"/>
    <col min="13064" max="13066" width="10.140625" style="1" customWidth="1"/>
    <col min="13067" max="13067" width="13.7109375" style="1" customWidth="1"/>
    <col min="13068" max="13068" width="13" style="1" customWidth="1"/>
    <col min="13069" max="13074" width="10.140625" style="1" customWidth="1"/>
    <col min="13075" max="13075" width="8.5703125" style="1" customWidth="1"/>
    <col min="13076" max="13076" width="13.28515625" style="1" customWidth="1"/>
    <col min="13077" max="13078" width="8.5703125" style="1" customWidth="1"/>
    <col min="13079" max="13079" width="9.5703125" style="1" customWidth="1"/>
    <col min="13080" max="13080" width="11.28515625" style="1" customWidth="1"/>
    <col min="13081" max="13081" width="9.5703125" style="1" bestFit="1" customWidth="1"/>
    <col min="13082" max="13087" width="10.28515625" style="1" customWidth="1"/>
    <col min="13088" max="13088" width="10.5703125" style="1" customWidth="1"/>
    <col min="13089" max="13089" width="10.7109375" style="1" customWidth="1"/>
    <col min="13090" max="13090" width="10.140625" style="1" customWidth="1"/>
    <col min="13091" max="13091" width="9.7109375" style="1" customWidth="1"/>
    <col min="13092" max="13092" width="9" style="1" customWidth="1"/>
    <col min="13093" max="13093" width="10.140625" style="1" customWidth="1"/>
    <col min="13094" max="13094" width="9.28515625" style="1" bestFit="1" customWidth="1"/>
    <col min="13095" max="13095" width="19.42578125" style="1" customWidth="1"/>
    <col min="13096" max="13096" width="10.5703125" style="1" customWidth="1"/>
    <col min="13097" max="13097" width="12.28515625" style="1" customWidth="1"/>
    <col min="13098" max="13098" width="9.140625" style="1" customWidth="1"/>
    <col min="13099" max="13307" width="9.140625" style="1"/>
    <col min="13308" max="13308" width="7.42578125" style="1" customWidth="1"/>
    <col min="13309" max="13309" width="5.85546875" style="1" customWidth="1"/>
    <col min="13310" max="13310" width="26" style="1" bestFit="1" customWidth="1"/>
    <col min="13311" max="13311" width="11.5703125" style="1" customWidth="1"/>
    <col min="13312" max="13312" width="11.42578125" style="1" customWidth="1"/>
    <col min="13313" max="13313" width="8.5703125" style="1" customWidth="1"/>
    <col min="13314" max="13314" width="11.42578125" style="1" customWidth="1"/>
    <col min="13315" max="13315" width="12.28515625" style="1" customWidth="1"/>
    <col min="13316" max="13317" width="10.140625" style="1" customWidth="1"/>
    <col min="13318" max="13318" width="15" style="1" customWidth="1"/>
    <col min="13319" max="13319" width="15.140625" style="1" customWidth="1"/>
    <col min="13320" max="13322" width="10.140625" style="1" customWidth="1"/>
    <col min="13323" max="13323" width="13.7109375" style="1" customWidth="1"/>
    <col min="13324" max="13324" width="13" style="1" customWidth="1"/>
    <col min="13325" max="13330" width="10.140625" style="1" customWidth="1"/>
    <col min="13331" max="13331" width="8.5703125" style="1" customWidth="1"/>
    <col min="13332" max="13332" width="13.28515625" style="1" customWidth="1"/>
    <col min="13333" max="13334" width="8.5703125" style="1" customWidth="1"/>
    <col min="13335" max="13335" width="9.5703125" style="1" customWidth="1"/>
    <col min="13336" max="13336" width="11.28515625" style="1" customWidth="1"/>
    <col min="13337" max="13337" width="9.5703125" style="1" bestFit="1" customWidth="1"/>
    <col min="13338" max="13343" width="10.28515625" style="1" customWidth="1"/>
    <col min="13344" max="13344" width="10.5703125" style="1" customWidth="1"/>
    <col min="13345" max="13345" width="10.7109375" style="1" customWidth="1"/>
    <col min="13346" max="13346" width="10.140625" style="1" customWidth="1"/>
    <col min="13347" max="13347" width="9.7109375" style="1" customWidth="1"/>
    <col min="13348" max="13348" width="9" style="1" customWidth="1"/>
    <col min="13349" max="13349" width="10.140625" style="1" customWidth="1"/>
    <col min="13350" max="13350" width="9.28515625" style="1" bestFit="1" customWidth="1"/>
    <col min="13351" max="13351" width="19.42578125" style="1" customWidth="1"/>
    <col min="13352" max="13352" width="10.5703125" style="1" customWidth="1"/>
    <col min="13353" max="13353" width="12.28515625" style="1" customWidth="1"/>
    <col min="13354" max="13354" width="9.140625" style="1" customWidth="1"/>
    <col min="13355" max="13563" width="9.140625" style="1"/>
    <col min="13564" max="13564" width="7.42578125" style="1" customWidth="1"/>
    <col min="13565" max="13565" width="5.85546875" style="1" customWidth="1"/>
    <col min="13566" max="13566" width="26" style="1" bestFit="1" customWidth="1"/>
    <col min="13567" max="13567" width="11.5703125" style="1" customWidth="1"/>
    <col min="13568" max="13568" width="11.42578125" style="1" customWidth="1"/>
    <col min="13569" max="13569" width="8.5703125" style="1" customWidth="1"/>
    <col min="13570" max="13570" width="11.42578125" style="1" customWidth="1"/>
    <col min="13571" max="13571" width="12.28515625" style="1" customWidth="1"/>
    <col min="13572" max="13573" width="10.140625" style="1" customWidth="1"/>
    <col min="13574" max="13574" width="15" style="1" customWidth="1"/>
    <col min="13575" max="13575" width="15.140625" style="1" customWidth="1"/>
    <col min="13576" max="13578" width="10.140625" style="1" customWidth="1"/>
    <col min="13579" max="13579" width="13.7109375" style="1" customWidth="1"/>
    <col min="13580" max="13580" width="13" style="1" customWidth="1"/>
    <col min="13581" max="13586" width="10.140625" style="1" customWidth="1"/>
    <col min="13587" max="13587" width="8.5703125" style="1" customWidth="1"/>
    <col min="13588" max="13588" width="13.28515625" style="1" customWidth="1"/>
    <col min="13589" max="13590" width="8.5703125" style="1" customWidth="1"/>
    <col min="13591" max="13591" width="9.5703125" style="1" customWidth="1"/>
    <col min="13592" max="13592" width="11.28515625" style="1" customWidth="1"/>
    <col min="13593" max="13593" width="9.5703125" style="1" bestFit="1" customWidth="1"/>
    <col min="13594" max="13599" width="10.28515625" style="1" customWidth="1"/>
    <col min="13600" max="13600" width="10.5703125" style="1" customWidth="1"/>
    <col min="13601" max="13601" width="10.7109375" style="1" customWidth="1"/>
    <col min="13602" max="13602" width="10.140625" style="1" customWidth="1"/>
    <col min="13603" max="13603" width="9.7109375" style="1" customWidth="1"/>
    <col min="13604" max="13604" width="9" style="1" customWidth="1"/>
    <col min="13605" max="13605" width="10.140625" style="1" customWidth="1"/>
    <col min="13606" max="13606" width="9.28515625" style="1" bestFit="1" customWidth="1"/>
    <col min="13607" max="13607" width="19.42578125" style="1" customWidth="1"/>
    <col min="13608" max="13608" width="10.5703125" style="1" customWidth="1"/>
    <col min="13609" max="13609" width="12.28515625" style="1" customWidth="1"/>
    <col min="13610" max="13610" width="9.140625" style="1" customWidth="1"/>
    <col min="13611" max="13819" width="9.140625" style="1"/>
    <col min="13820" max="13820" width="7.42578125" style="1" customWidth="1"/>
    <col min="13821" max="13821" width="5.85546875" style="1" customWidth="1"/>
    <col min="13822" max="13822" width="26" style="1" bestFit="1" customWidth="1"/>
    <col min="13823" max="13823" width="11.5703125" style="1" customWidth="1"/>
    <col min="13824" max="13824" width="11.42578125" style="1" customWidth="1"/>
    <col min="13825" max="13825" width="8.5703125" style="1" customWidth="1"/>
    <col min="13826" max="13826" width="11.42578125" style="1" customWidth="1"/>
    <col min="13827" max="13827" width="12.28515625" style="1" customWidth="1"/>
    <col min="13828" max="13829" width="10.140625" style="1" customWidth="1"/>
    <col min="13830" max="13830" width="15" style="1" customWidth="1"/>
    <col min="13831" max="13831" width="15.140625" style="1" customWidth="1"/>
    <col min="13832" max="13834" width="10.140625" style="1" customWidth="1"/>
    <col min="13835" max="13835" width="13.7109375" style="1" customWidth="1"/>
    <col min="13836" max="13836" width="13" style="1" customWidth="1"/>
    <col min="13837" max="13842" width="10.140625" style="1" customWidth="1"/>
    <col min="13843" max="13843" width="8.5703125" style="1" customWidth="1"/>
    <col min="13844" max="13844" width="13.28515625" style="1" customWidth="1"/>
    <col min="13845" max="13846" width="8.5703125" style="1" customWidth="1"/>
    <col min="13847" max="13847" width="9.5703125" style="1" customWidth="1"/>
    <col min="13848" max="13848" width="11.28515625" style="1" customWidth="1"/>
    <col min="13849" max="13849" width="9.5703125" style="1" bestFit="1" customWidth="1"/>
    <col min="13850" max="13855" width="10.28515625" style="1" customWidth="1"/>
    <col min="13856" max="13856" width="10.5703125" style="1" customWidth="1"/>
    <col min="13857" max="13857" width="10.7109375" style="1" customWidth="1"/>
    <col min="13858" max="13858" width="10.140625" style="1" customWidth="1"/>
    <col min="13859" max="13859" width="9.7109375" style="1" customWidth="1"/>
    <col min="13860" max="13860" width="9" style="1" customWidth="1"/>
    <col min="13861" max="13861" width="10.140625" style="1" customWidth="1"/>
    <col min="13862" max="13862" width="9.28515625" style="1" bestFit="1" customWidth="1"/>
    <col min="13863" max="13863" width="19.42578125" style="1" customWidth="1"/>
    <col min="13864" max="13864" width="10.5703125" style="1" customWidth="1"/>
    <col min="13865" max="13865" width="12.28515625" style="1" customWidth="1"/>
    <col min="13866" max="13866" width="9.140625" style="1" customWidth="1"/>
    <col min="13867" max="14075" width="9.140625" style="1"/>
    <col min="14076" max="14076" width="7.42578125" style="1" customWidth="1"/>
    <col min="14077" max="14077" width="5.85546875" style="1" customWidth="1"/>
    <col min="14078" max="14078" width="26" style="1" bestFit="1" customWidth="1"/>
    <col min="14079" max="14079" width="11.5703125" style="1" customWidth="1"/>
    <col min="14080" max="14080" width="11.42578125" style="1" customWidth="1"/>
    <col min="14081" max="14081" width="8.5703125" style="1" customWidth="1"/>
    <col min="14082" max="14082" width="11.42578125" style="1" customWidth="1"/>
    <col min="14083" max="14083" width="12.28515625" style="1" customWidth="1"/>
    <col min="14084" max="14085" width="10.140625" style="1" customWidth="1"/>
    <col min="14086" max="14086" width="15" style="1" customWidth="1"/>
    <col min="14087" max="14087" width="15.140625" style="1" customWidth="1"/>
    <col min="14088" max="14090" width="10.140625" style="1" customWidth="1"/>
    <col min="14091" max="14091" width="13.7109375" style="1" customWidth="1"/>
    <col min="14092" max="14092" width="13" style="1" customWidth="1"/>
    <col min="14093" max="14098" width="10.140625" style="1" customWidth="1"/>
    <col min="14099" max="14099" width="8.5703125" style="1" customWidth="1"/>
    <col min="14100" max="14100" width="13.28515625" style="1" customWidth="1"/>
    <col min="14101" max="14102" width="8.5703125" style="1" customWidth="1"/>
    <col min="14103" max="14103" width="9.5703125" style="1" customWidth="1"/>
    <col min="14104" max="14104" width="11.28515625" style="1" customWidth="1"/>
    <col min="14105" max="14105" width="9.5703125" style="1" bestFit="1" customWidth="1"/>
    <col min="14106" max="14111" width="10.28515625" style="1" customWidth="1"/>
    <col min="14112" max="14112" width="10.5703125" style="1" customWidth="1"/>
    <col min="14113" max="14113" width="10.7109375" style="1" customWidth="1"/>
    <col min="14114" max="14114" width="10.140625" style="1" customWidth="1"/>
    <col min="14115" max="14115" width="9.7109375" style="1" customWidth="1"/>
    <col min="14116" max="14116" width="9" style="1" customWidth="1"/>
    <col min="14117" max="14117" width="10.140625" style="1" customWidth="1"/>
    <col min="14118" max="14118" width="9.28515625" style="1" bestFit="1" customWidth="1"/>
    <col min="14119" max="14119" width="19.42578125" style="1" customWidth="1"/>
    <col min="14120" max="14120" width="10.5703125" style="1" customWidth="1"/>
    <col min="14121" max="14121" width="12.28515625" style="1" customWidth="1"/>
    <col min="14122" max="14122" width="9.140625" style="1" customWidth="1"/>
    <col min="14123" max="14331" width="9.140625" style="1"/>
    <col min="14332" max="14332" width="7.42578125" style="1" customWidth="1"/>
    <col min="14333" max="14333" width="5.85546875" style="1" customWidth="1"/>
    <col min="14334" max="14334" width="26" style="1" bestFit="1" customWidth="1"/>
    <col min="14335" max="14335" width="11.5703125" style="1" customWidth="1"/>
    <col min="14336" max="14336" width="11.42578125" style="1" customWidth="1"/>
    <col min="14337" max="14337" width="8.5703125" style="1" customWidth="1"/>
    <col min="14338" max="14338" width="11.42578125" style="1" customWidth="1"/>
    <col min="14339" max="14339" width="12.28515625" style="1" customWidth="1"/>
    <col min="14340" max="14341" width="10.140625" style="1" customWidth="1"/>
    <col min="14342" max="14342" width="15" style="1" customWidth="1"/>
    <col min="14343" max="14343" width="15.140625" style="1" customWidth="1"/>
    <col min="14344" max="14346" width="10.140625" style="1" customWidth="1"/>
    <col min="14347" max="14347" width="13.7109375" style="1" customWidth="1"/>
    <col min="14348" max="14348" width="13" style="1" customWidth="1"/>
    <col min="14349" max="14354" width="10.140625" style="1" customWidth="1"/>
    <col min="14355" max="14355" width="8.5703125" style="1" customWidth="1"/>
    <col min="14356" max="14356" width="13.28515625" style="1" customWidth="1"/>
    <col min="14357" max="14358" width="8.5703125" style="1" customWidth="1"/>
    <col min="14359" max="14359" width="9.5703125" style="1" customWidth="1"/>
    <col min="14360" max="14360" width="11.28515625" style="1" customWidth="1"/>
    <col min="14361" max="14361" width="9.5703125" style="1" bestFit="1" customWidth="1"/>
    <col min="14362" max="14367" width="10.28515625" style="1" customWidth="1"/>
    <col min="14368" max="14368" width="10.5703125" style="1" customWidth="1"/>
    <col min="14369" max="14369" width="10.7109375" style="1" customWidth="1"/>
    <col min="14370" max="14370" width="10.140625" style="1" customWidth="1"/>
    <col min="14371" max="14371" width="9.7109375" style="1" customWidth="1"/>
    <col min="14372" max="14372" width="9" style="1" customWidth="1"/>
    <col min="14373" max="14373" width="10.140625" style="1" customWidth="1"/>
    <col min="14374" max="14374" width="9.28515625" style="1" bestFit="1" customWidth="1"/>
    <col min="14375" max="14375" width="19.42578125" style="1" customWidth="1"/>
    <col min="14376" max="14376" width="10.5703125" style="1" customWidth="1"/>
    <col min="14377" max="14377" width="12.28515625" style="1" customWidth="1"/>
    <col min="14378" max="14378" width="9.140625" style="1" customWidth="1"/>
    <col min="14379" max="14587" width="9.140625" style="1"/>
    <col min="14588" max="14588" width="7.42578125" style="1" customWidth="1"/>
    <col min="14589" max="14589" width="5.85546875" style="1" customWidth="1"/>
    <col min="14590" max="14590" width="26" style="1" bestFit="1" customWidth="1"/>
    <col min="14591" max="14591" width="11.5703125" style="1" customWidth="1"/>
    <col min="14592" max="14592" width="11.42578125" style="1" customWidth="1"/>
    <col min="14593" max="14593" width="8.5703125" style="1" customWidth="1"/>
    <col min="14594" max="14594" width="11.42578125" style="1" customWidth="1"/>
    <col min="14595" max="14595" width="12.28515625" style="1" customWidth="1"/>
    <col min="14596" max="14597" width="10.140625" style="1" customWidth="1"/>
    <col min="14598" max="14598" width="15" style="1" customWidth="1"/>
    <col min="14599" max="14599" width="15.140625" style="1" customWidth="1"/>
    <col min="14600" max="14602" width="10.140625" style="1" customWidth="1"/>
    <col min="14603" max="14603" width="13.7109375" style="1" customWidth="1"/>
    <col min="14604" max="14604" width="13" style="1" customWidth="1"/>
    <col min="14605" max="14610" width="10.140625" style="1" customWidth="1"/>
    <col min="14611" max="14611" width="8.5703125" style="1" customWidth="1"/>
    <col min="14612" max="14612" width="13.28515625" style="1" customWidth="1"/>
    <col min="14613" max="14614" width="8.5703125" style="1" customWidth="1"/>
    <col min="14615" max="14615" width="9.5703125" style="1" customWidth="1"/>
    <col min="14616" max="14616" width="11.28515625" style="1" customWidth="1"/>
    <col min="14617" max="14617" width="9.5703125" style="1" bestFit="1" customWidth="1"/>
    <col min="14618" max="14623" width="10.28515625" style="1" customWidth="1"/>
    <col min="14624" max="14624" width="10.5703125" style="1" customWidth="1"/>
    <col min="14625" max="14625" width="10.7109375" style="1" customWidth="1"/>
    <col min="14626" max="14626" width="10.140625" style="1" customWidth="1"/>
    <col min="14627" max="14627" width="9.7109375" style="1" customWidth="1"/>
    <col min="14628" max="14628" width="9" style="1" customWidth="1"/>
    <col min="14629" max="14629" width="10.140625" style="1" customWidth="1"/>
    <col min="14630" max="14630" width="9.28515625" style="1" bestFit="1" customWidth="1"/>
    <col min="14631" max="14631" width="19.42578125" style="1" customWidth="1"/>
    <col min="14632" max="14632" width="10.5703125" style="1" customWidth="1"/>
    <col min="14633" max="14633" width="12.28515625" style="1" customWidth="1"/>
    <col min="14634" max="14634" width="9.140625" style="1" customWidth="1"/>
    <col min="14635" max="14843" width="9.140625" style="1"/>
    <col min="14844" max="14844" width="7.42578125" style="1" customWidth="1"/>
    <col min="14845" max="14845" width="5.85546875" style="1" customWidth="1"/>
    <col min="14846" max="14846" width="26" style="1" bestFit="1" customWidth="1"/>
    <col min="14847" max="14847" width="11.5703125" style="1" customWidth="1"/>
    <col min="14848" max="14848" width="11.42578125" style="1" customWidth="1"/>
    <col min="14849" max="14849" width="8.5703125" style="1" customWidth="1"/>
    <col min="14850" max="14850" width="11.42578125" style="1" customWidth="1"/>
    <col min="14851" max="14851" width="12.28515625" style="1" customWidth="1"/>
    <col min="14852" max="14853" width="10.140625" style="1" customWidth="1"/>
    <col min="14854" max="14854" width="15" style="1" customWidth="1"/>
    <col min="14855" max="14855" width="15.140625" style="1" customWidth="1"/>
    <col min="14856" max="14858" width="10.140625" style="1" customWidth="1"/>
    <col min="14859" max="14859" width="13.7109375" style="1" customWidth="1"/>
    <col min="14860" max="14860" width="13" style="1" customWidth="1"/>
    <col min="14861" max="14866" width="10.140625" style="1" customWidth="1"/>
    <col min="14867" max="14867" width="8.5703125" style="1" customWidth="1"/>
    <col min="14868" max="14868" width="13.28515625" style="1" customWidth="1"/>
    <col min="14869" max="14870" width="8.5703125" style="1" customWidth="1"/>
    <col min="14871" max="14871" width="9.5703125" style="1" customWidth="1"/>
    <col min="14872" max="14872" width="11.28515625" style="1" customWidth="1"/>
    <col min="14873" max="14873" width="9.5703125" style="1" bestFit="1" customWidth="1"/>
    <col min="14874" max="14879" width="10.28515625" style="1" customWidth="1"/>
    <col min="14880" max="14880" width="10.5703125" style="1" customWidth="1"/>
    <col min="14881" max="14881" width="10.7109375" style="1" customWidth="1"/>
    <col min="14882" max="14882" width="10.140625" style="1" customWidth="1"/>
    <col min="14883" max="14883" width="9.7109375" style="1" customWidth="1"/>
    <col min="14884" max="14884" width="9" style="1" customWidth="1"/>
    <col min="14885" max="14885" width="10.140625" style="1" customWidth="1"/>
    <col min="14886" max="14886" width="9.28515625" style="1" bestFit="1" customWidth="1"/>
    <col min="14887" max="14887" width="19.42578125" style="1" customWidth="1"/>
    <col min="14888" max="14888" width="10.5703125" style="1" customWidth="1"/>
    <col min="14889" max="14889" width="12.28515625" style="1" customWidth="1"/>
    <col min="14890" max="14890" width="9.140625" style="1" customWidth="1"/>
    <col min="14891" max="15099" width="9.140625" style="1"/>
    <col min="15100" max="15100" width="7.42578125" style="1" customWidth="1"/>
    <col min="15101" max="15101" width="5.85546875" style="1" customWidth="1"/>
    <col min="15102" max="15102" width="26" style="1" bestFit="1" customWidth="1"/>
    <col min="15103" max="15103" width="11.5703125" style="1" customWidth="1"/>
    <col min="15104" max="15104" width="11.42578125" style="1" customWidth="1"/>
    <col min="15105" max="15105" width="8.5703125" style="1" customWidth="1"/>
    <col min="15106" max="15106" width="11.42578125" style="1" customWidth="1"/>
    <col min="15107" max="15107" width="12.28515625" style="1" customWidth="1"/>
    <col min="15108" max="15109" width="10.140625" style="1" customWidth="1"/>
    <col min="15110" max="15110" width="15" style="1" customWidth="1"/>
    <col min="15111" max="15111" width="15.140625" style="1" customWidth="1"/>
    <col min="15112" max="15114" width="10.140625" style="1" customWidth="1"/>
    <col min="15115" max="15115" width="13.7109375" style="1" customWidth="1"/>
    <col min="15116" max="15116" width="13" style="1" customWidth="1"/>
    <col min="15117" max="15122" width="10.140625" style="1" customWidth="1"/>
    <col min="15123" max="15123" width="8.5703125" style="1" customWidth="1"/>
    <col min="15124" max="15124" width="13.28515625" style="1" customWidth="1"/>
    <col min="15125" max="15126" width="8.5703125" style="1" customWidth="1"/>
    <col min="15127" max="15127" width="9.5703125" style="1" customWidth="1"/>
    <col min="15128" max="15128" width="11.28515625" style="1" customWidth="1"/>
    <col min="15129" max="15129" width="9.5703125" style="1" bestFit="1" customWidth="1"/>
    <col min="15130" max="15135" width="10.28515625" style="1" customWidth="1"/>
    <col min="15136" max="15136" width="10.5703125" style="1" customWidth="1"/>
    <col min="15137" max="15137" width="10.7109375" style="1" customWidth="1"/>
    <col min="15138" max="15138" width="10.140625" style="1" customWidth="1"/>
    <col min="15139" max="15139" width="9.7109375" style="1" customWidth="1"/>
    <col min="15140" max="15140" width="9" style="1" customWidth="1"/>
    <col min="15141" max="15141" width="10.140625" style="1" customWidth="1"/>
    <col min="15142" max="15142" width="9.28515625" style="1" bestFit="1" customWidth="1"/>
    <col min="15143" max="15143" width="19.42578125" style="1" customWidth="1"/>
    <col min="15144" max="15144" width="10.5703125" style="1" customWidth="1"/>
    <col min="15145" max="15145" width="12.28515625" style="1" customWidth="1"/>
    <col min="15146" max="15146" width="9.140625" style="1" customWidth="1"/>
    <col min="15147" max="15355" width="9.140625" style="1"/>
    <col min="15356" max="15356" width="7.42578125" style="1" customWidth="1"/>
    <col min="15357" max="15357" width="5.85546875" style="1" customWidth="1"/>
    <col min="15358" max="15358" width="26" style="1" bestFit="1" customWidth="1"/>
    <col min="15359" max="15359" width="11.5703125" style="1" customWidth="1"/>
    <col min="15360" max="15360" width="11.42578125" style="1" customWidth="1"/>
    <col min="15361" max="15361" width="8.5703125" style="1" customWidth="1"/>
    <col min="15362" max="15362" width="11.42578125" style="1" customWidth="1"/>
    <col min="15363" max="15363" width="12.28515625" style="1" customWidth="1"/>
    <col min="15364" max="15365" width="10.140625" style="1" customWidth="1"/>
    <col min="15366" max="15366" width="15" style="1" customWidth="1"/>
    <col min="15367" max="15367" width="15.140625" style="1" customWidth="1"/>
    <col min="15368" max="15370" width="10.140625" style="1" customWidth="1"/>
    <col min="15371" max="15371" width="13.7109375" style="1" customWidth="1"/>
    <col min="15372" max="15372" width="13" style="1" customWidth="1"/>
    <col min="15373" max="15378" width="10.140625" style="1" customWidth="1"/>
    <col min="15379" max="15379" width="8.5703125" style="1" customWidth="1"/>
    <col min="15380" max="15380" width="13.28515625" style="1" customWidth="1"/>
    <col min="15381" max="15382" width="8.5703125" style="1" customWidth="1"/>
    <col min="15383" max="15383" width="9.5703125" style="1" customWidth="1"/>
    <col min="15384" max="15384" width="11.28515625" style="1" customWidth="1"/>
    <col min="15385" max="15385" width="9.5703125" style="1" bestFit="1" customWidth="1"/>
    <col min="15386" max="15391" width="10.28515625" style="1" customWidth="1"/>
    <col min="15392" max="15392" width="10.5703125" style="1" customWidth="1"/>
    <col min="15393" max="15393" width="10.7109375" style="1" customWidth="1"/>
    <col min="15394" max="15394" width="10.140625" style="1" customWidth="1"/>
    <col min="15395" max="15395" width="9.7109375" style="1" customWidth="1"/>
    <col min="15396" max="15396" width="9" style="1" customWidth="1"/>
    <col min="15397" max="15397" width="10.140625" style="1" customWidth="1"/>
    <col min="15398" max="15398" width="9.28515625" style="1" bestFit="1" customWidth="1"/>
    <col min="15399" max="15399" width="19.42578125" style="1" customWidth="1"/>
    <col min="15400" max="15400" width="10.5703125" style="1" customWidth="1"/>
    <col min="15401" max="15401" width="12.28515625" style="1" customWidth="1"/>
    <col min="15402" max="15402" width="9.140625" style="1" customWidth="1"/>
    <col min="15403" max="15611" width="9.140625" style="1"/>
    <col min="15612" max="15612" width="7.42578125" style="1" customWidth="1"/>
    <col min="15613" max="15613" width="5.85546875" style="1" customWidth="1"/>
    <col min="15614" max="15614" width="26" style="1" bestFit="1" customWidth="1"/>
    <col min="15615" max="15615" width="11.5703125" style="1" customWidth="1"/>
    <col min="15616" max="15616" width="11.42578125" style="1" customWidth="1"/>
    <col min="15617" max="15617" width="8.5703125" style="1" customWidth="1"/>
    <col min="15618" max="15618" width="11.42578125" style="1" customWidth="1"/>
    <col min="15619" max="15619" width="12.28515625" style="1" customWidth="1"/>
    <col min="15620" max="15621" width="10.140625" style="1" customWidth="1"/>
    <col min="15622" max="15622" width="15" style="1" customWidth="1"/>
    <col min="15623" max="15623" width="15.140625" style="1" customWidth="1"/>
    <col min="15624" max="15626" width="10.140625" style="1" customWidth="1"/>
    <col min="15627" max="15627" width="13.7109375" style="1" customWidth="1"/>
    <col min="15628" max="15628" width="13" style="1" customWidth="1"/>
    <col min="15629" max="15634" width="10.140625" style="1" customWidth="1"/>
    <col min="15635" max="15635" width="8.5703125" style="1" customWidth="1"/>
    <col min="15636" max="15636" width="13.28515625" style="1" customWidth="1"/>
    <col min="15637" max="15638" width="8.5703125" style="1" customWidth="1"/>
    <col min="15639" max="15639" width="9.5703125" style="1" customWidth="1"/>
    <col min="15640" max="15640" width="11.28515625" style="1" customWidth="1"/>
    <col min="15641" max="15641" width="9.5703125" style="1" bestFit="1" customWidth="1"/>
    <col min="15642" max="15647" width="10.28515625" style="1" customWidth="1"/>
    <col min="15648" max="15648" width="10.5703125" style="1" customWidth="1"/>
    <col min="15649" max="15649" width="10.7109375" style="1" customWidth="1"/>
    <col min="15650" max="15650" width="10.140625" style="1" customWidth="1"/>
    <col min="15651" max="15651" width="9.7109375" style="1" customWidth="1"/>
    <col min="15652" max="15652" width="9" style="1" customWidth="1"/>
    <col min="15653" max="15653" width="10.140625" style="1" customWidth="1"/>
    <col min="15654" max="15654" width="9.28515625" style="1" bestFit="1" customWidth="1"/>
    <col min="15655" max="15655" width="19.42578125" style="1" customWidth="1"/>
    <col min="15656" max="15656" width="10.5703125" style="1" customWidth="1"/>
    <col min="15657" max="15657" width="12.28515625" style="1" customWidth="1"/>
    <col min="15658" max="15658" width="9.140625" style="1" customWidth="1"/>
    <col min="15659" max="15867" width="9.140625" style="1"/>
    <col min="15868" max="15868" width="7.42578125" style="1" customWidth="1"/>
    <col min="15869" max="15869" width="5.85546875" style="1" customWidth="1"/>
    <col min="15870" max="15870" width="26" style="1" bestFit="1" customWidth="1"/>
    <col min="15871" max="15871" width="11.5703125" style="1" customWidth="1"/>
    <col min="15872" max="15872" width="11.42578125" style="1" customWidth="1"/>
    <col min="15873" max="15873" width="8.5703125" style="1" customWidth="1"/>
    <col min="15874" max="15874" width="11.42578125" style="1" customWidth="1"/>
    <col min="15875" max="15875" width="12.28515625" style="1" customWidth="1"/>
    <col min="15876" max="15877" width="10.140625" style="1" customWidth="1"/>
    <col min="15878" max="15878" width="15" style="1" customWidth="1"/>
    <col min="15879" max="15879" width="15.140625" style="1" customWidth="1"/>
    <col min="15880" max="15882" width="10.140625" style="1" customWidth="1"/>
    <col min="15883" max="15883" width="13.7109375" style="1" customWidth="1"/>
    <col min="15884" max="15884" width="13" style="1" customWidth="1"/>
    <col min="15885" max="15890" width="10.140625" style="1" customWidth="1"/>
    <col min="15891" max="15891" width="8.5703125" style="1" customWidth="1"/>
    <col min="15892" max="15892" width="13.28515625" style="1" customWidth="1"/>
    <col min="15893" max="15894" width="8.5703125" style="1" customWidth="1"/>
    <col min="15895" max="15895" width="9.5703125" style="1" customWidth="1"/>
    <col min="15896" max="15896" width="11.28515625" style="1" customWidth="1"/>
    <col min="15897" max="15897" width="9.5703125" style="1" bestFit="1" customWidth="1"/>
    <col min="15898" max="15903" width="10.28515625" style="1" customWidth="1"/>
    <col min="15904" max="15904" width="10.5703125" style="1" customWidth="1"/>
    <col min="15905" max="15905" width="10.7109375" style="1" customWidth="1"/>
    <col min="15906" max="15906" width="10.140625" style="1" customWidth="1"/>
    <col min="15907" max="15907" width="9.7109375" style="1" customWidth="1"/>
    <col min="15908" max="15908" width="9" style="1" customWidth="1"/>
    <col min="15909" max="15909" width="10.140625" style="1" customWidth="1"/>
    <col min="15910" max="15910" width="9.28515625" style="1" bestFit="1" customWidth="1"/>
    <col min="15911" max="15911" width="19.42578125" style="1" customWidth="1"/>
    <col min="15912" max="15912" width="10.5703125" style="1" customWidth="1"/>
    <col min="15913" max="15913" width="12.28515625" style="1" customWidth="1"/>
    <col min="15914" max="15914" width="9.140625" style="1" customWidth="1"/>
    <col min="15915" max="16123" width="9.140625" style="1"/>
    <col min="16124" max="16124" width="7.42578125" style="1" customWidth="1"/>
    <col min="16125" max="16125" width="5.85546875" style="1" customWidth="1"/>
    <col min="16126" max="16126" width="26" style="1" bestFit="1" customWidth="1"/>
    <col min="16127" max="16127" width="11.5703125" style="1" customWidth="1"/>
    <col min="16128" max="16128" width="11.42578125" style="1" customWidth="1"/>
    <col min="16129" max="16129" width="8.5703125" style="1" customWidth="1"/>
    <col min="16130" max="16130" width="11.42578125" style="1" customWidth="1"/>
    <col min="16131" max="16131" width="12.28515625" style="1" customWidth="1"/>
    <col min="16132" max="16133" width="10.140625" style="1" customWidth="1"/>
    <col min="16134" max="16134" width="15" style="1" customWidth="1"/>
    <col min="16135" max="16135" width="15.140625" style="1" customWidth="1"/>
    <col min="16136" max="16138" width="10.140625" style="1" customWidth="1"/>
    <col min="16139" max="16139" width="13.7109375" style="1" customWidth="1"/>
    <col min="16140" max="16140" width="13" style="1" customWidth="1"/>
    <col min="16141" max="16146" width="10.140625" style="1" customWidth="1"/>
    <col min="16147" max="16147" width="8.5703125" style="1" customWidth="1"/>
    <col min="16148" max="16148" width="13.28515625" style="1" customWidth="1"/>
    <col min="16149" max="16150" width="8.5703125" style="1" customWidth="1"/>
    <col min="16151" max="16151" width="9.5703125" style="1" customWidth="1"/>
    <col min="16152" max="16152" width="11.28515625" style="1" customWidth="1"/>
    <col min="16153" max="16153" width="9.5703125" style="1" bestFit="1" customWidth="1"/>
    <col min="16154" max="16159" width="10.28515625" style="1" customWidth="1"/>
    <col min="16160" max="16160" width="10.5703125" style="1" customWidth="1"/>
    <col min="16161" max="16161" width="10.7109375" style="1" customWidth="1"/>
    <col min="16162" max="16162" width="10.140625" style="1" customWidth="1"/>
    <col min="16163" max="16163" width="9.7109375" style="1" customWidth="1"/>
    <col min="16164" max="16164" width="9" style="1" customWidth="1"/>
    <col min="16165" max="16165" width="10.140625" style="1" customWidth="1"/>
    <col min="16166" max="16166" width="9.28515625" style="1" bestFit="1" customWidth="1"/>
    <col min="16167" max="16167" width="19.42578125" style="1" customWidth="1"/>
    <col min="16168" max="16168" width="10.5703125" style="1" customWidth="1"/>
    <col min="16169" max="16169" width="12.28515625" style="1" customWidth="1"/>
    <col min="16170" max="16170" width="9.140625" style="1" customWidth="1"/>
    <col min="16171" max="16384" width="9.140625" style="1"/>
  </cols>
  <sheetData>
    <row r="1" spans="1:46" x14ac:dyDescent="0.25">
      <c r="A1"/>
      <c r="C1" s="1">
        <f>COLUMN()-2</f>
        <v>1</v>
      </c>
      <c r="D1" s="1">
        <f t="shared" ref="D1:AT1" si="0">COLUMN()-2</f>
        <v>2</v>
      </c>
      <c r="E1" s="1">
        <f t="shared" si="0"/>
        <v>3</v>
      </c>
      <c r="F1" s="1">
        <f t="shared" si="0"/>
        <v>4</v>
      </c>
      <c r="G1" s="1">
        <f t="shared" si="0"/>
        <v>5</v>
      </c>
      <c r="H1" s="1">
        <f t="shared" si="0"/>
        <v>6</v>
      </c>
      <c r="I1" s="1">
        <f t="shared" si="0"/>
        <v>7</v>
      </c>
      <c r="J1" s="1">
        <f t="shared" si="0"/>
        <v>8</v>
      </c>
      <c r="K1" s="1">
        <f t="shared" si="0"/>
        <v>9</v>
      </c>
      <c r="L1" s="1">
        <f t="shared" si="0"/>
        <v>10</v>
      </c>
      <c r="M1" s="1">
        <f t="shared" si="0"/>
        <v>11</v>
      </c>
      <c r="N1" s="1">
        <f t="shared" si="0"/>
        <v>12</v>
      </c>
      <c r="O1" s="1">
        <f t="shared" si="0"/>
        <v>13</v>
      </c>
      <c r="P1" s="1">
        <f t="shared" si="0"/>
        <v>14</v>
      </c>
      <c r="Q1" s="1">
        <f t="shared" si="0"/>
        <v>15</v>
      </c>
      <c r="R1" s="1">
        <f t="shared" si="0"/>
        <v>16</v>
      </c>
      <c r="S1" s="1">
        <f t="shared" si="0"/>
        <v>17</v>
      </c>
      <c r="T1" s="1">
        <f t="shared" si="0"/>
        <v>18</v>
      </c>
      <c r="U1" s="1">
        <f t="shared" si="0"/>
        <v>19</v>
      </c>
      <c r="V1" s="1">
        <f t="shared" si="0"/>
        <v>20</v>
      </c>
      <c r="W1" s="1">
        <f t="shared" si="0"/>
        <v>21</v>
      </c>
      <c r="X1" s="1">
        <f t="shared" si="0"/>
        <v>22</v>
      </c>
      <c r="Y1" s="1">
        <f t="shared" si="0"/>
        <v>23</v>
      </c>
      <c r="Z1" s="1">
        <f t="shared" si="0"/>
        <v>24</v>
      </c>
      <c r="AA1" s="1">
        <f t="shared" si="0"/>
        <v>25</v>
      </c>
      <c r="AB1" s="1">
        <f t="shared" si="0"/>
        <v>26</v>
      </c>
      <c r="AC1" s="1">
        <f t="shared" si="0"/>
        <v>27</v>
      </c>
      <c r="AD1" s="1">
        <f t="shared" si="0"/>
        <v>28</v>
      </c>
      <c r="AE1" s="1">
        <f t="shared" si="0"/>
        <v>29</v>
      </c>
      <c r="AF1" s="1">
        <f t="shared" si="0"/>
        <v>30</v>
      </c>
      <c r="AG1" s="1">
        <f t="shared" si="0"/>
        <v>31</v>
      </c>
      <c r="AH1" s="1">
        <f t="shared" si="0"/>
        <v>32</v>
      </c>
      <c r="AI1" s="1">
        <f t="shared" si="0"/>
        <v>33</v>
      </c>
      <c r="AJ1" s="1">
        <f t="shared" si="0"/>
        <v>34</v>
      </c>
      <c r="AK1" s="1">
        <f t="shared" si="0"/>
        <v>35</v>
      </c>
      <c r="AL1" s="1">
        <f t="shared" si="0"/>
        <v>36</v>
      </c>
      <c r="AM1" s="1">
        <f t="shared" si="0"/>
        <v>37</v>
      </c>
      <c r="AN1" s="1">
        <f t="shared" si="0"/>
        <v>38</v>
      </c>
      <c r="AO1" s="1">
        <f t="shared" si="0"/>
        <v>39</v>
      </c>
      <c r="AP1" s="1">
        <f t="shared" si="0"/>
        <v>40</v>
      </c>
      <c r="AQ1" s="1">
        <f t="shared" si="0"/>
        <v>41</v>
      </c>
      <c r="AR1" s="1">
        <f t="shared" si="0"/>
        <v>42</v>
      </c>
      <c r="AS1" s="1">
        <f t="shared" si="0"/>
        <v>43</v>
      </c>
      <c r="AT1" s="1">
        <f t="shared" si="0"/>
        <v>44</v>
      </c>
    </row>
    <row r="2" spans="1:46" ht="15.75" thickBot="1" x14ac:dyDescent="0.3">
      <c r="A2"/>
      <c r="E2" s="499" t="s">
        <v>993</v>
      </c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1"/>
      <c r="AD2" s="123"/>
      <c r="AE2" s="169" t="s">
        <v>994</v>
      </c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7"/>
      <c r="AS2" s="105"/>
    </row>
    <row r="3" spans="1:46" ht="114.75" x14ac:dyDescent="0.25">
      <c r="A3"/>
      <c r="B3" s="73" t="s">
        <v>995</v>
      </c>
      <c r="C3" s="73" t="s">
        <v>996</v>
      </c>
      <c r="D3" s="74" t="s">
        <v>4</v>
      </c>
      <c r="E3" s="74" t="s">
        <v>997</v>
      </c>
      <c r="F3" s="128" t="s">
        <v>998</v>
      </c>
      <c r="G3" s="129" t="s">
        <v>999</v>
      </c>
      <c r="H3" s="129" t="s">
        <v>1000</v>
      </c>
      <c r="I3" s="129" t="s">
        <v>1001</v>
      </c>
      <c r="J3" s="129" t="s">
        <v>1002</v>
      </c>
      <c r="K3" s="129" t="s">
        <v>1003</v>
      </c>
      <c r="L3" s="129" t="s">
        <v>1004</v>
      </c>
      <c r="M3" s="129" t="s">
        <v>1005</v>
      </c>
      <c r="N3" s="129" t="s">
        <v>1006</v>
      </c>
      <c r="O3" s="129" t="s">
        <v>1007</v>
      </c>
      <c r="P3" s="129" t="s">
        <v>1008</v>
      </c>
      <c r="Q3" s="129" t="s">
        <v>1009</v>
      </c>
      <c r="R3" s="129" t="s">
        <v>1010</v>
      </c>
      <c r="S3" s="129" t="s">
        <v>1011</v>
      </c>
      <c r="T3" s="129" t="s">
        <v>1012</v>
      </c>
      <c r="U3" s="129" t="s">
        <v>1013</v>
      </c>
      <c r="V3" s="129" t="s">
        <v>1014</v>
      </c>
      <c r="W3" s="129" t="s">
        <v>1015</v>
      </c>
      <c r="X3" s="129" t="s">
        <v>1016</v>
      </c>
      <c r="Y3" s="129" t="s">
        <v>1017</v>
      </c>
      <c r="Z3" s="129" t="s">
        <v>1018</v>
      </c>
      <c r="AA3" s="129" t="s">
        <v>918</v>
      </c>
      <c r="AB3" s="129" t="s">
        <v>1019</v>
      </c>
      <c r="AC3" s="170" t="s">
        <v>1020</v>
      </c>
      <c r="AD3" s="164" t="s">
        <v>820</v>
      </c>
      <c r="AE3" s="74" t="s">
        <v>997</v>
      </c>
      <c r="AF3" s="129" t="s">
        <v>1021</v>
      </c>
      <c r="AG3" s="129" t="s">
        <v>1022</v>
      </c>
      <c r="AH3" s="129" t="s">
        <v>1023</v>
      </c>
      <c r="AI3" s="129" t="s">
        <v>1024</v>
      </c>
      <c r="AJ3" s="129" t="s">
        <v>916</v>
      </c>
      <c r="AK3" s="129" t="s">
        <v>1025</v>
      </c>
      <c r="AL3" s="129" t="s">
        <v>918</v>
      </c>
      <c r="AM3" s="129" t="s">
        <v>1026</v>
      </c>
      <c r="AN3" s="131" t="s">
        <v>1027</v>
      </c>
      <c r="AO3" s="129" t="s">
        <v>1028</v>
      </c>
      <c r="AP3" s="129" t="s">
        <v>1029</v>
      </c>
      <c r="AQ3" s="132" t="s">
        <v>893</v>
      </c>
      <c r="AR3" s="171" t="s">
        <v>1030</v>
      </c>
      <c r="AS3" s="98" t="s">
        <v>990</v>
      </c>
      <c r="AT3" s="164" t="s">
        <v>1033</v>
      </c>
    </row>
    <row r="4" spans="1:46" s="30" customFormat="1" x14ac:dyDescent="0.25">
      <c r="A4"/>
      <c r="B4" s="28"/>
      <c r="C4" s="28"/>
      <c r="D4" s="80"/>
      <c r="E4" s="80" t="s">
        <v>47</v>
      </c>
      <c r="F4" s="80" t="s">
        <v>47</v>
      </c>
      <c r="G4" s="80" t="s">
        <v>47</v>
      </c>
      <c r="H4" s="80" t="s">
        <v>47</v>
      </c>
      <c r="I4" s="80" t="s">
        <v>47</v>
      </c>
      <c r="J4" s="80" t="s">
        <v>47</v>
      </c>
      <c r="K4" s="80" t="s">
        <v>47</v>
      </c>
      <c r="L4" s="80" t="s">
        <v>47</v>
      </c>
      <c r="M4" s="80" t="s">
        <v>47</v>
      </c>
      <c r="N4" s="80" t="s">
        <v>47</v>
      </c>
      <c r="O4" s="80" t="s">
        <v>47</v>
      </c>
      <c r="P4" s="80" t="s">
        <v>47</v>
      </c>
      <c r="Q4" s="80" t="s">
        <v>47</v>
      </c>
      <c r="R4" s="80" t="s">
        <v>47</v>
      </c>
      <c r="S4" s="80" t="s">
        <v>47</v>
      </c>
      <c r="T4" s="80" t="s">
        <v>47</v>
      </c>
      <c r="U4" s="80" t="s">
        <v>47</v>
      </c>
      <c r="V4" s="80" t="s">
        <v>47</v>
      </c>
      <c r="W4" s="80" t="s">
        <v>47</v>
      </c>
      <c r="X4" s="80" t="s">
        <v>47</v>
      </c>
      <c r="Y4" s="80" t="s">
        <v>47</v>
      </c>
      <c r="Z4" s="80" t="s">
        <v>47</v>
      </c>
      <c r="AA4" s="80" t="s">
        <v>47</v>
      </c>
      <c r="AB4" s="80"/>
      <c r="AC4" s="136" t="s">
        <v>47</v>
      </c>
      <c r="AD4" s="165"/>
      <c r="AE4" s="80" t="s">
        <v>47</v>
      </c>
      <c r="AF4" s="80" t="s">
        <v>47</v>
      </c>
      <c r="AG4" s="80" t="s">
        <v>47</v>
      </c>
      <c r="AH4" s="80" t="s">
        <v>47</v>
      </c>
      <c r="AI4" s="80" t="s">
        <v>47</v>
      </c>
      <c r="AJ4" s="80" t="s">
        <v>47</v>
      </c>
      <c r="AK4" s="80" t="s">
        <v>47</v>
      </c>
      <c r="AL4" s="80" t="s">
        <v>47</v>
      </c>
      <c r="AM4" s="80" t="s">
        <v>47</v>
      </c>
      <c r="AN4" s="80" t="s">
        <v>47</v>
      </c>
      <c r="AO4" s="80" t="s">
        <v>47</v>
      </c>
      <c r="AP4" s="137" t="s">
        <v>862</v>
      </c>
      <c r="AQ4" s="138" t="s">
        <v>47</v>
      </c>
      <c r="AR4" s="172" t="s">
        <v>47</v>
      </c>
      <c r="AS4" s="172" t="s">
        <v>47</v>
      </c>
      <c r="AT4" s="181"/>
    </row>
    <row r="5" spans="1:46" x14ac:dyDescent="0.25">
      <c r="A5"/>
      <c r="B5" s="73"/>
      <c r="C5" s="73"/>
      <c r="D5" s="96"/>
      <c r="E5" s="182">
        <f t="shared" ref="E5" si="1">SUM(E6:E389)</f>
        <v>23560.09077594</v>
      </c>
      <c r="F5" s="182">
        <f t="shared" ref="F5" si="2">SUM(F6:F389)</f>
        <v>26535.857557531555</v>
      </c>
      <c r="G5" s="182">
        <f t="shared" ref="G5" si="3">SUM(G6:G389)</f>
        <v>1299.494164</v>
      </c>
      <c r="H5" s="182">
        <f t="shared" ref="H5" si="4">SUM(H6:H389)</f>
        <v>2482.984926000001</v>
      </c>
      <c r="I5" s="182">
        <f t="shared" ref="I5" si="5">SUM(I6:I389)</f>
        <v>33.476880000000001</v>
      </c>
      <c r="J5" s="182">
        <f t="shared" ref="J5" si="6">SUM(J6:J389)</f>
        <v>24.6</v>
      </c>
      <c r="K5" s="182">
        <f t="shared" ref="K5" si="7">SUM(K6:K389)</f>
        <v>11.431332000000001</v>
      </c>
      <c r="L5" s="182">
        <f t="shared" ref="L5" si="8">SUM(L6:L389)</f>
        <v>0.8999999999999998</v>
      </c>
      <c r="M5" s="182">
        <f t="shared" ref="M5" si="9">SUM(M6:M389)</f>
        <v>3.2999999999999994</v>
      </c>
      <c r="N5" s="182">
        <f t="shared" ref="N5" si="10">SUM(N6:N389)</f>
        <v>7.0303299999999993</v>
      </c>
      <c r="O5" s="182">
        <f t="shared" ref="O5" si="11">SUM(O6:O389)</f>
        <v>2.3074999999999997</v>
      </c>
      <c r="P5" s="182">
        <f t="shared" ref="P5" si="12">SUM(P6:P389)</f>
        <v>7.9999999999999988E-2</v>
      </c>
      <c r="Q5" s="182">
        <f t="shared" ref="Q5" si="13">SUM(Q6:Q389)</f>
        <v>2.9969999999999999</v>
      </c>
      <c r="R5" s="182">
        <f t="shared" ref="R5" si="14">SUM(R6:R389)</f>
        <v>0.11322899999999994</v>
      </c>
      <c r="S5" s="182">
        <f t="shared" ref="S5" si="15">SUM(S6:S389)</f>
        <v>4.535000000000001</v>
      </c>
      <c r="T5" s="182">
        <f t="shared" ref="T5" si="16">SUM(T6:T389)</f>
        <v>13.000016000000015</v>
      </c>
      <c r="U5" s="182">
        <f t="shared" ref="U5" si="17">SUM(U6:U389)</f>
        <v>57.802262999999996</v>
      </c>
      <c r="V5" s="182">
        <f t="shared" ref="V5" si="18">SUM(V6:V389)</f>
        <v>4.8929999999999998</v>
      </c>
      <c r="W5" s="182">
        <f t="shared" ref="W5" si="19">SUM(W6:W389)</f>
        <v>457.96999800000009</v>
      </c>
      <c r="X5" s="182">
        <f t="shared" ref="X5" si="20">SUM(X6:X389)</f>
        <v>17.080008999999993</v>
      </c>
      <c r="Y5" s="182">
        <f t="shared" ref="Y5" si="21">SUM(Y6:Y389)</f>
        <v>484.83545499999985</v>
      </c>
      <c r="Z5" s="182">
        <f t="shared" ref="Z5" si="22">SUM(Z6:Z389)</f>
        <v>79.265848999999974</v>
      </c>
      <c r="AA5" s="182">
        <f t="shared" ref="AA5" si="23">SUM(AA6:AA389)</f>
        <v>103.15744124312531</v>
      </c>
      <c r="AB5" s="182">
        <f t="shared" ref="AB5" si="24">SUM(AB6:AB389)</f>
        <v>1.0420529999999999</v>
      </c>
      <c r="AC5" s="182">
        <f t="shared" ref="AC5" si="25">SUM(AC6:AC389)</f>
        <v>55188.244778714681</v>
      </c>
      <c r="AD5" s="180">
        <f>+AC5</f>
        <v>55188.244778714681</v>
      </c>
      <c r="AE5" s="182">
        <f t="shared" ref="AE5:AP5" si="26">SUM(AE6:AE389)</f>
        <v>23560.09077594</v>
      </c>
      <c r="AF5" s="182">
        <f t="shared" si="26"/>
        <v>23615.118381276436</v>
      </c>
      <c r="AG5" s="182">
        <f t="shared" si="26"/>
        <v>1326.1290000000004</v>
      </c>
      <c r="AH5" s="182">
        <f t="shared" si="26"/>
        <v>2212.3999999999983</v>
      </c>
      <c r="AI5" s="182">
        <f t="shared" si="26"/>
        <v>461.95466900000008</v>
      </c>
      <c r="AJ5" s="182">
        <f t="shared" si="26"/>
        <v>90.339999999999932</v>
      </c>
      <c r="AK5" s="182">
        <f t="shared" si="26"/>
        <v>592.58404999999993</v>
      </c>
      <c r="AL5" s="182">
        <f t="shared" si="26"/>
        <v>103.13783099999999</v>
      </c>
      <c r="AM5" s="182">
        <f t="shared" si="26"/>
        <v>648.00000000000034</v>
      </c>
      <c r="AN5" s="182">
        <f t="shared" si="26"/>
        <v>52609.754707216394</v>
      </c>
      <c r="AO5" s="182">
        <f t="shared" si="26"/>
        <v>-2578.4900714982623</v>
      </c>
      <c r="AP5" s="182">
        <f t="shared" si="26"/>
        <v>-22.803464359800675</v>
      </c>
      <c r="AQ5" s="182">
        <f>SUM(AQ6:AQ389)</f>
        <v>52705.95375814908</v>
      </c>
      <c r="AR5" s="182">
        <f t="shared" ref="AR5" si="27">SUM(AR6:AR389)</f>
        <v>96.199050932687598</v>
      </c>
      <c r="AS5" s="182">
        <f>SUM(AS6:AS389)</f>
        <v>199.26064500000007</v>
      </c>
      <c r="AT5" s="183">
        <f>+AQ5-AM5+AS5</f>
        <v>52257.214403149083</v>
      </c>
    </row>
    <row r="6" spans="1:46" x14ac:dyDescent="0.25">
      <c r="A6">
        <f>IFERROR(VLOOKUP(D6,'2014_15'!$C$402:$D$446,2,FALSE),0)</f>
        <v>0</v>
      </c>
      <c r="B6" s="93" t="s">
        <v>898</v>
      </c>
      <c r="C6" s="93" t="s">
        <v>316</v>
      </c>
      <c r="D6" s="93" t="s">
        <v>317</v>
      </c>
      <c r="E6" s="93">
        <v>4.5867310000000003</v>
      </c>
      <c r="F6" s="93">
        <v>9.9642565117139998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3.19E-4</v>
      </c>
      <c r="S6" s="1">
        <v>0</v>
      </c>
      <c r="T6" s="1">
        <v>0.25235299999999999</v>
      </c>
      <c r="U6" s="1">
        <v>1.229068</v>
      </c>
      <c r="V6" s="1">
        <v>0</v>
      </c>
      <c r="W6" s="1">
        <v>2.356786</v>
      </c>
      <c r="X6" s="1">
        <v>0</v>
      </c>
      <c r="Y6" s="1">
        <v>1.13029</v>
      </c>
      <c r="Z6" s="1">
        <v>5.1049999999999998E-2</v>
      </c>
      <c r="AB6" s="1">
        <v>0.41037200000000001</v>
      </c>
      <c r="AC6" s="143">
        <v>19.981225511714001</v>
      </c>
      <c r="AD6" s="180">
        <f t="shared" ref="AD6:AD69" si="28">+AC6</f>
        <v>19.981225511714001</v>
      </c>
      <c r="AE6" s="93">
        <v>4.5867310000000003</v>
      </c>
      <c r="AF6" s="1">
        <v>8.6489746521680004</v>
      </c>
      <c r="AG6" s="1">
        <v>0</v>
      </c>
      <c r="AH6" s="1">
        <v>0</v>
      </c>
      <c r="AI6" s="1">
        <v>1.094859</v>
      </c>
      <c r="AJ6" s="1">
        <v>7.1470000000000006E-2</v>
      </c>
      <c r="AK6" s="1">
        <v>0.11476699999999999</v>
      </c>
      <c r="AM6" s="1">
        <v>0</v>
      </c>
      <c r="AN6" s="1">
        <v>14.516801652168001</v>
      </c>
      <c r="AO6" s="1">
        <v>-5.4644238595459971</v>
      </c>
      <c r="AP6" s="173">
        <v>-0.27347791337135341</v>
      </c>
      <c r="AQ6" s="56">
        <v>18.222877666683168</v>
      </c>
      <c r="AR6" s="145">
        <v>3.7060760145151672</v>
      </c>
      <c r="AS6" s="56">
        <f>VLOOKUP(C6,'2012-13'!$C$8:$P$391,14,FALSE)</f>
        <v>0.27415499999999998</v>
      </c>
      <c r="AT6" s="183">
        <f t="shared" ref="AT6:AT69" si="29">+AQ6-AM6+AS6</f>
        <v>18.497032666683168</v>
      </c>
    </row>
    <row r="7" spans="1:46" x14ac:dyDescent="0.25">
      <c r="A7">
        <f>IFERROR(VLOOKUP(D7,'2014_15'!$C$402:$D$446,2,FALSE),0)</f>
        <v>0</v>
      </c>
      <c r="B7" s="93" t="s">
        <v>898</v>
      </c>
      <c r="C7" s="93" t="s">
        <v>142</v>
      </c>
      <c r="D7" s="93" t="s">
        <v>143</v>
      </c>
      <c r="E7" s="93">
        <v>6.6223830000000001</v>
      </c>
      <c r="F7" s="93">
        <v>10.501122524390999</v>
      </c>
      <c r="G7" s="1">
        <v>0</v>
      </c>
      <c r="H7" s="1">
        <v>0</v>
      </c>
      <c r="I7" s="1">
        <v>0</v>
      </c>
      <c r="J7" s="1">
        <v>1.544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3.19E-4</v>
      </c>
      <c r="S7" s="1">
        <v>0</v>
      </c>
      <c r="T7" s="1">
        <v>0.25235299999999999</v>
      </c>
      <c r="U7" s="1">
        <v>0.3</v>
      </c>
      <c r="V7" s="1">
        <v>0</v>
      </c>
      <c r="W7" s="1">
        <v>2.4206780000000001</v>
      </c>
      <c r="X7" s="1">
        <v>0.13819300000000001</v>
      </c>
      <c r="Y7" s="1">
        <v>1.121575</v>
      </c>
      <c r="Z7" s="1">
        <v>9.1050000000000006E-2</v>
      </c>
      <c r="AB7" s="1">
        <v>0.10612199999999999</v>
      </c>
      <c r="AC7" s="143">
        <v>23.097795524391</v>
      </c>
      <c r="AD7" s="180">
        <f t="shared" si="28"/>
        <v>23.097795524391</v>
      </c>
      <c r="AE7" s="93">
        <v>6.6223830000000001</v>
      </c>
      <c r="AF7" s="1">
        <v>9.114974351171</v>
      </c>
      <c r="AG7" s="1">
        <v>0</v>
      </c>
      <c r="AH7" s="1">
        <v>0</v>
      </c>
      <c r="AI7" s="1">
        <v>1.056805</v>
      </c>
      <c r="AJ7" s="1">
        <v>0.12747</v>
      </c>
      <c r="AK7" s="1">
        <v>0.165688</v>
      </c>
      <c r="AM7" s="1">
        <v>0</v>
      </c>
      <c r="AN7" s="1">
        <v>17.087320351170998</v>
      </c>
      <c r="AO7" s="1">
        <v>-6.0104751732200015</v>
      </c>
      <c r="AP7" s="144">
        <v>-0.26021856357993173</v>
      </c>
      <c r="AQ7" s="56">
        <v>21.065189518244591</v>
      </c>
      <c r="AR7" s="145">
        <v>3.9778691670735924</v>
      </c>
      <c r="AS7" s="56">
        <f>VLOOKUP(C7,'2012-13'!$C$8:$P$391,14,FALSE)</f>
        <v>6.9722000000000006E-2</v>
      </c>
      <c r="AT7" s="183">
        <f t="shared" si="29"/>
        <v>21.134911518244589</v>
      </c>
    </row>
    <row r="8" spans="1:46" x14ac:dyDescent="0.25">
      <c r="A8">
        <f>IFERROR(VLOOKUP(D8,'2014_15'!$C$402:$D$446,2,FALSE),0)</f>
        <v>0</v>
      </c>
      <c r="B8" s="93" t="s">
        <v>898</v>
      </c>
      <c r="C8" s="93" t="s">
        <v>104</v>
      </c>
      <c r="D8" s="93" t="s">
        <v>105</v>
      </c>
      <c r="E8" s="93">
        <v>3.580279</v>
      </c>
      <c r="F8" s="93">
        <v>7.2107586586290005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3.19E-4</v>
      </c>
      <c r="S8" s="1">
        <v>0</v>
      </c>
      <c r="T8" s="1">
        <v>5.7353000000000001E-2</v>
      </c>
      <c r="U8" s="1">
        <v>0.28499999999999998</v>
      </c>
      <c r="V8" s="1">
        <v>0</v>
      </c>
      <c r="W8" s="1">
        <v>2.3085499999999999</v>
      </c>
      <c r="X8" s="1">
        <v>0</v>
      </c>
      <c r="Y8" s="1">
        <v>0.65400000000000003</v>
      </c>
      <c r="Z8" s="1">
        <v>3.6049999999999999E-2</v>
      </c>
      <c r="AB8" s="1">
        <v>5.7320000000000003E-2</v>
      </c>
      <c r="AC8" s="143">
        <v>14.189629658629002</v>
      </c>
      <c r="AD8" s="180">
        <f t="shared" si="28"/>
        <v>14.189629658629002</v>
      </c>
      <c r="AE8" s="93">
        <v>3.580279</v>
      </c>
      <c r="AF8" s="1">
        <v>6.2589385156899997</v>
      </c>
      <c r="AG8" s="1">
        <v>0</v>
      </c>
      <c r="AH8" s="1">
        <v>0</v>
      </c>
      <c r="AI8" s="1">
        <v>0.65044800000000003</v>
      </c>
      <c r="AJ8" s="1">
        <v>5.0470000000000001E-2</v>
      </c>
      <c r="AK8" s="1">
        <v>8.9928999999999995E-2</v>
      </c>
      <c r="AM8" s="1">
        <v>0</v>
      </c>
      <c r="AN8" s="1">
        <v>10.63006451569</v>
      </c>
      <c r="AO8" s="1">
        <v>-3.5595651429390021</v>
      </c>
      <c r="AP8" s="144">
        <v>-0.2508568037767186</v>
      </c>
      <c r="AQ8" s="56">
        <v>12.94094224866965</v>
      </c>
      <c r="AR8" s="145">
        <v>2.3108777329796499</v>
      </c>
      <c r="AS8" s="56">
        <f>VLOOKUP(C8,'2012-13'!$C$8:$P$391,14,FALSE)</f>
        <v>0.117312</v>
      </c>
      <c r="AT8" s="183">
        <f t="shared" si="29"/>
        <v>13.05825424866965</v>
      </c>
    </row>
    <row r="9" spans="1:46" x14ac:dyDescent="0.25">
      <c r="A9">
        <f>IFERROR(VLOOKUP(D9,'2014_15'!$C$402:$D$446,2,FALSE),0)</f>
        <v>0</v>
      </c>
      <c r="B9" s="93" t="s">
        <v>898</v>
      </c>
      <c r="C9" s="93" t="s">
        <v>78</v>
      </c>
      <c r="D9" s="93" t="s">
        <v>79</v>
      </c>
      <c r="E9" s="93">
        <v>4.3494070000000002</v>
      </c>
      <c r="F9" s="93">
        <v>8.0840388836470005</v>
      </c>
      <c r="G9" s="1">
        <v>0</v>
      </c>
      <c r="H9" s="1">
        <v>0</v>
      </c>
      <c r="I9" s="1">
        <v>0</v>
      </c>
      <c r="J9" s="1">
        <v>0.113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3.19E-4</v>
      </c>
      <c r="S9" s="1">
        <v>0</v>
      </c>
      <c r="T9" s="1">
        <v>0</v>
      </c>
      <c r="U9" s="1">
        <v>0</v>
      </c>
      <c r="V9" s="1">
        <v>0</v>
      </c>
      <c r="W9" s="1">
        <v>2.8219349999999999</v>
      </c>
      <c r="X9" s="1">
        <v>0</v>
      </c>
      <c r="Y9" s="1">
        <v>0.73241999999999996</v>
      </c>
      <c r="Z9" s="1">
        <v>8.1049999999999997E-2</v>
      </c>
      <c r="AB9" s="1">
        <v>6.2613000000000002E-2</v>
      </c>
      <c r="AC9" s="143">
        <v>16.244782883646998</v>
      </c>
      <c r="AD9" s="180">
        <f t="shared" si="28"/>
        <v>16.244782883646998</v>
      </c>
      <c r="AE9" s="93">
        <v>4.3494070000000002</v>
      </c>
      <c r="AF9" s="1">
        <v>7.0169457510050002</v>
      </c>
      <c r="AG9" s="1">
        <v>0</v>
      </c>
      <c r="AH9" s="1">
        <v>0</v>
      </c>
      <c r="AI9" s="1">
        <v>0.68232599999999999</v>
      </c>
      <c r="AJ9" s="1">
        <v>0.11347</v>
      </c>
      <c r="AK9" s="1">
        <v>0.10881399999999999</v>
      </c>
      <c r="AM9" s="1">
        <v>0</v>
      </c>
      <c r="AN9" s="1">
        <v>12.270962751004999</v>
      </c>
      <c r="AO9" s="1">
        <v>-3.9738201326419986</v>
      </c>
      <c r="AP9" s="144">
        <v>-0.24462131387685651</v>
      </c>
      <c r="AQ9" s="56">
        <v>14.815241989886063</v>
      </c>
      <c r="AR9" s="145">
        <v>2.5442792388810638</v>
      </c>
      <c r="AS9" s="56">
        <f>VLOOKUP(C9,'2012-13'!$C$8:$P$391,14,FALSE)</f>
        <v>0.15786600000000001</v>
      </c>
      <c r="AT9" s="183">
        <f t="shared" si="29"/>
        <v>14.973107989886064</v>
      </c>
    </row>
    <row r="10" spans="1:46" x14ac:dyDescent="0.25">
      <c r="A10">
        <f>IFERROR(VLOOKUP(D10,'2014_15'!$C$402:$D$446,2,FALSE),0)</f>
        <v>0</v>
      </c>
      <c r="B10" s="93" t="s">
        <v>898</v>
      </c>
      <c r="C10" s="93" t="s">
        <v>378</v>
      </c>
      <c r="D10" s="93" t="s">
        <v>379</v>
      </c>
      <c r="E10" s="93">
        <v>5.4393500000000001</v>
      </c>
      <c r="F10" s="93">
        <v>9.0958011294110008</v>
      </c>
      <c r="G10" s="1">
        <v>0</v>
      </c>
      <c r="H10" s="1">
        <v>0</v>
      </c>
      <c r="I10" s="1">
        <v>0</v>
      </c>
      <c r="J10" s="1">
        <v>1.2210000000000001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3.19E-4</v>
      </c>
      <c r="S10" s="1">
        <v>0</v>
      </c>
      <c r="T10" s="1">
        <v>0.20647099999999999</v>
      </c>
      <c r="U10" s="1">
        <v>0.3</v>
      </c>
      <c r="V10" s="1">
        <v>0</v>
      </c>
      <c r="W10" s="1">
        <v>1.37873</v>
      </c>
      <c r="X10" s="1">
        <v>0.13819300000000001</v>
      </c>
      <c r="Y10" s="1">
        <v>0.93605400000000005</v>
      </c>
      <c r="Z10" s="1">
        <v>5.8049999999999997E-2</v>
      </c>
      <c r="AB10" s="1">
        <v>2.6567E-2</v>
      </c>
      <c r="AC10" s="143">
        <v>18.800535129411003</v>
      </c>
      <c r="AD10" s="180">
        <f t="shared" si="28"/>
        <v>18.800535129411003</v>
      </c>
      <c r="AE10" s="93">
        <v>5.4393500000000001</v>
      </c>
      <c r="AF10" s="1">
        <v>7.8951553803290002</v>
      </c>
      <c r="AG10" s="1">
        <v>0</v>
      </c>
      <c r="AH10" s="1">
        <v>0</v>
      </c>
      <c r="AI10" s="1">
        <v>0.884274</v>
      </c>
      <c r="AJ10" s="1">
        <v>8.1269999999999995E-2</v>
      </c>
      <c r="AK10" s="1">
        <v>0.135708</v>
      </c>
      <c r="AM10" s="1">
        <v>0</v>
      </c>
      <c r="AN10" s="1">
        <v>14.435757380328999</v>
      </c>
      <c r="AO10" s="1">
        <v>-4.3647777490820037</v>
      </c>
      <c r="AP10" s="144">
        <v>-0.23216242085864217</v>
      </c>
      <c r="AQ10" s="56">
        <v>17.146088038022835</v>
      </c>
      <c r="AR10" s="145">
        <v>2.7103306576938362</v>
      </c>
      <c r="AS10" s="56">
        <f>VLOOKUP(C10,'2012-13'!$C$8:$P$391,14,FALSE)</f>
        <v>6.2941999999999998E-2</v>
      </c>
      <c r="AT10" s="183">
        <f t="shared" si="29"/>
        <v>17.209030038022835</v>
      </c>
    </row>
    <row r="11" spans="1:46" x14ac:dyDescent="0.25">
      <c r="A11">
        <f>IFERROR(VLOOKUP(D11,'2014_15'!$C$402:$D$446,2,FALSE),0)</f>
        <v>0</v>
      </c>
      <c r="B11" s="93" t="s">
        <v>898</v>
      </c>
      <c r="C11" s="93" t="s">
        <v>532</v>
      </c>
      <c r="D11" s="93" t="s">
        <v>533</v>
      </c>
      <c r="E11" s="93">
        <v>6.3011350000000004</v>
      </c>
      <c r="F11" s="93">
        <v>10.202889306323</v>
      </c>
      <c r="G11" s="1">
        <v>0</v>
      </c>
      <c r="H11" s="1">
        <v>0</v>
      </c>
      <c r="I11" s="1">
        <v>0</v>
      </c>
      <c r="J11" s="1">
        <v>1.107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3.19E-4</v>
      </c>
      <c r="S11" s="1">
        <v>0</v>
      </c>
      <c r="T11" s="1">
        <v>0.25235299999999999</v>
      </c>
      <c r="U11" s="1">
        <v>0.3</v>
      </c>
      <c r="V11" s="1">
        <v>0</v>
      </c>
      <c r="W11" s="1">
        <v>1.572173</v>
      </c>
      <c r="X11" s="1">
        <v>0.16018199999999999</v>
      </c>
      <c r="Y11" s="1">
        <v>1.086803</v>
      </c>
      <c r="Z11" s="1">
        <v>5.1049999999999998E-2</v>
      </c>
      <c r="AB11" s="1">
        <v>4.5615000000000003E-2</v>
      </c>
      <c r="AC11" s="143">
        <v>21.079519306323</v>
      </c>
      <c r="AD11" s="180">
        <f t="shared" si="28"/>
        <v>21.079519306323</v>
      </c>
      <c r="AE11" s="93">
        <v>6.3011350000000004</v>
      </c>
      <c r="AF11" s="1">
        <v>8.856107917888</v>
      </c>
      <c r="AG11" s="1">
        <v>0</v>
      </c>
      <c r="AH11" s="1">
        <v>0</v>
      </c>
      <c r="AI11" s="1">
        <v>0.97859200000000002</v>
      </c>
      <c r="AJ11" s="1">
        <v>9.9470000000000003E-2</v>
      </c>
      <c r="AK11" s="1">
        <v>0.158308</v>
      </c>
      <c r="AM11" s="1">
        <v>0</v>
      </c>
      <c r="AN11" s="1">
        <v>16.393612917888003</v>
      </c>
      <c r="AO11" s="1">
        <v>-4.6859063884349972</v>
      </c>
      <c r="AP11" s="144">
        <v>-0.22229664350217965</v>
      </c>
      <c r="AQ11" s="56">
        <v>19.224521607366576</v>
      </c>
      <c r="AR11" s="145">
        <v>2.8309086894785729</v>
      </c>
      <c r="AS11" s="56">
        <f>VLOOKUP(C11,'2012-13'!$C$8:$P$391,14,FALSE)</f>
        <v>0.101065</v>
      </c>
      <c r="AT11" s="183">
        <f t="shared" si="29"/>
        <v>19.325586607366574</v>
      </c>
    </row>
    <row r="12" spans="1:46" x14ac:dyDescent="0.25">
      <c r="A12">
        <f>IFERROR(VLOOKUP(D12,'2014_15'!$C$402:$D$446,2,FALSE),0)</f>
        <v>0</v>
      </c>
      <c r="B12" s="93" t="s">
        <v>898</v>
      </c>
      <c r="C12" s="93" t="s">
        <v>350</v>
      </c>
      <c r="D12" s="93" t="s">
        <v>351</v>
      </c>
      <c r="E12" s="93">
        <v>6.9216499999999996</v>
      </c>
      <c r="F12" s="93">
        <v>9.083555761125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3.19E-4</v>
      </c>
      <c r="S12" s="1">
        <v>0</v>
      </c>
      <c r="T12" s="1">
        <v>0.107059</v>
      </c>
      <c r="U12" s="1">
        <v>0.61636999999999997</v>
      </c>
      <c r="V12" s="1">
        <v>0</v>
      </c>
      <c r="W12" s="1">
        <v>2.5650029999999999</v>
      </c>
      <c r="X12" s="1">
        <v>0</v>
      </c>
      <c r="Y12" s="1">
        <v>1.362876</v>
      </c>
      <c r="Z12" s="1">
        <v>0.14605000000000001</v>
      </c>
      <c r="AB12" s="1">
        <v>0.21960099999999999</v>
      </c>
      <c r="AC12" s="143">
        <v>21.022483761124999</v>
      </c>
      <c r="AD12" s="180">
        <f t="shared" si="28"/>
        <v>21.022483761124999</v>
      </c>
      <c r="AE12" s="93">
        <v>6.9216499999999996</v>
      </c>
      <c r="AF12" s="1">
        <v>7.7937230562690001</v>
      </c>
      <c r="AG12" s="1">
        <v>0</v>
      </c>
      <c r="AH12" s="1">
        <v>0</v>
      </c>
      <c r="AI12" s="1">
        <v>1.2881899999999999</v>
      </c>
      <c r="AJ12" s="1">
        <v>0.20447000000000001</v>
      </c>
      <c r="AK12" s="1">
        <v>0.17441599999999999</v>
      </c>
      <c r="AM12" s="1">
        <v>0</v>
      </c>
      <c r="AN12" s="1">
        <v>16.382449056268999</v>
      </c>
      <c r="AO12" s="1">
        <v>-4.6400347048559993</v>
      </c>
      <c r="AP12" s="144">
        <v>-0.22071772096865172</v>
      </c>
      <c r="AQ12" s="56">
        <v>19.172505190146001</v>
      </c>
      <c r="AR12" s="145">
        <v>2.7900561338770018</v>
      </c>
      <c r="AS12" s="56">
        <f>VLOOKUP(C12,'2012-13'!$C$8:$P$391,14,FALSE)</f>
        <v>0.19470999999999999</v>
      </c>
      <c r="AT12" s="183">
        <f t="shared" si="29"/>
        <v>19.367215190146002</v>
      </c>
    </row>
    <row r="13" spans="1:46" x14ac:dyDescent="0.25">
      <c r="A13">
        <f>IFERROR(VLOOKUP(D13,'2014_15'!$C$402:$D$446,2,FALSE),0)</f>
        <v>0</v>
      </c>
      <c r="B13" s="93" t="s">
        <v>898</v>
      </c>
      <c r="C13" s="93" t="s">
        <v>542</v>
      </c>
      <c r="D13" s="93" t="s">
        <v>543</v>
      </c>
      <c r="E13" s="93">
        <v>10.438231</v>
      </c>
      <c r="F13" s="93">
        <v>13.632483388359001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3.19E-4</v>
      </c>
      <c r="S13" s="1">
        <v>0</v>
      </c>
      <c r="T13" s="1">
        <v>0</v>
      </c>
      <c r="U13" s="1">
        <v>0</v>
      </c>
      <c r="V13" s="1">
        <v>0</v>
      </c>
      <c r="W13" s="1">
        <v>2.9727769999999998</v>
      </c>
      <c r="X13" s="1">
        <v>0.16018199999999999</v>
      </c>
      <c r="Y13" s="1">
        <v>1.2368980000000001</v>
      </c>
      <c r="Z13" s="1">
        <v>0.11105</v>
      </c>
      <c r="AB13" s="1">
        <v>0</v>
      </c>
      <c r="AC13" s="143">
        <v>28.551940388359</v>
      </c>
      <c r="AD13" s="180">
        <f t="shared" si="28"/>
        <v>28.551940388359</v>
      </c>
      <c r="AE13" s="93">
        <v>10.438231</v>
      </c>
      <c r="AF13" s="1">
        <v>11.698142477764</v>
      </c>
      <c r="AG13" s="1">
        <v>0</v>
      </c>
      <c r="AH13" s="1">
        <v>0</v>
      </c>
      <c r="AI13" s="1">
        <v>1.201184</v>
      </c>
      <c r="AJ13" s="1">
        <v>0.16500000000000001</v>
      </c>
      <c r="AK13" s="1">
        <v>0.261874</v>
      </c>
      <c r="AM13" s="1">
        <v>0</v>
      </c>
      <c r="AN13" s="1">
        <v>23.764431477763999</v>
      </c>
      <c r="AO13" s="1">
        <v>-4.7875089105950011</v>
      </c>
      <c r="AP13" s="144">
        <v>-0.16767718219763905</v>
      </c>
      <c r="AQ13" s="56">
        <v>26.039369634183409</v>
      </c>
      <c r="AR13" s="145">
        <v>2.2749381564194096</v>
      </c>
      <c r="AS13" s="56">
        <f>VLOOKUP(C13,'2012-13'!$C$8:$P$391,14,FALSE)</f>
        <v>3.8251E-2</v>
      </c>
      <c r="AT13" s="183">
        <f t="shared" si="29"/>
        <v>26.077620634183408</v>
      </c>
    </row>
    <row r="14" spans="1:46" x14ac:dyDescent="0.25">
      <c r="A14">
        <f>IFERROR(VLOOKUP(D14,'2014_15'!$C$402:$D$446,2,FALSE),0)</f>
        <v>0</v>
      </c>
      <c r="B14" s="93" t="s">
        <v>898</v>
      </c>
      <c r="C14" s="93" t="s">
        <v>180</v>
      </c>
      <c r="D14" s="93" t="s">
        <v>181</v>
      </c>
      <c r="E14" s="93">
        <v>4.529007</v>
      </c>
      <c r="F14" s="93">
        <v>8.7205456711919993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3.19E-4</v>
      </c>
      <c r="S14" s="1">
        <v>0</v>
      </c>
      <c r="T14" s="1">
        <v>0</v>
      </c>
      <c r="U14" s="1">
        <v>0</v>
      </c>
      <c r="V14" s="1">
        <v>0</v>
      </c>
      <c r="W14" s="1">
        <v>1.480602</v>
      </c>
      <c r="X14" s="1">
        <v>0</v>
      </c>
      <c r="Y14" s="1">
        <v>1.0213399999999999</v>
      </c>
      <c r="Z14" s="1">
        <v>6.105E-2</v>
      </c>
      <c r="AB14" s="1">
        <v>0</v>
      </c>
      <c r="AC14" s="143">
        <v>15.812863671191998</v>
      </c>
      <c r="AD14" s="180">
        <f t="shared" si="28"/>
        <v>15.812863671191998</v>
      </c>
      <c r="AE14" s="93">
        <v>4.529007</v>
      </c>
      <c r="AF14" s="1">
        <v>7.5694336425949995</v>
      </c>
      <c r="AG14" s="1">
        <v>0</v>
      </c>
      <c r="AH14" s="1">
        <v>0</v>
      </c>
      <c r="AI14" s="1">
        <v>0.963893</v>
      </c>
      <c r="AJ14" s="1">
        <v>8.5470000000000004E-2</v>
      </c>
      <c r="AK14" s="1">
        <v>0.112719</v>
      </c>
      <c r="AM14" s="1">
        <v>0</v>
      </c>
      <c r="AN14" s="1">
        <v>13.260522642595001</v>
      </c>
      <c r="AO14" s="1">
        <v>-2.552341028596997</v>
      </c>
      <c r="AP14" s="144">
        <v>-0.16140915912953024</v>
      </c>
      <c r="AQ14" s="56">
        <v>14.421331668127102</v>
      </c>
      <c r="AR14" s="145">
        <v>1.1608090255321013</v>
      </c>
      <c r="AS14" s="56">
        <f>VLOOKUP(C14,'2012-13'!$C$8:$P$391,14,FALSE)</f>
        <v>0.12690699999999999</v>
      </c>
      <c r="AT14" s="183">
        <f t="shared" si="29"/>
        <v>14.548238668127102</v>
      </c>
    </row>
    <row r="15" spans="1:46" x14ac:dyDescent="0.25">
      <c r="A15">
        <f>IFERROR(VLOOKUP(D15,'2014_15'!$C$402:$D$446,2,FALSE),0)</f>
        <v>0</v>
      </c>
      <c r="B15" s="93" t="s">
        <v>898</v>
      </c>
      <c r="C15" s="93" t="s">
        <v>196</v>
      </c>
      <c r="D15" s="93" t="s">
        <v>197</v>
      </c>
      <c r="E15" s="93">
        <v>4.0085870000000003</v>
      </c>
      <c r="F15" s="93">
        <v>6.5203547478040003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3.19E-4</v>
      </c>
      <c r="S15" s="1">
        <v>0</v>
      </c>
      <c r="T15" s="1">
        <v>0</v>
      </c>
      <c r="U15" s="1">
        <v>0</v>
      </c>
      <c r="V15" s="1">
        <v>0</v>
      </c>
      <c r="W15" s="1">
        <v>0.90169299999999997</v>
      </c>
      <c r="X15" s="1">
        <v>0</v>
      </c>
      <c r="Y15" s="1">
        <v>0.59635800000000005</v>
      </c>
      <c r="Z15" s="1">
        <v>3.6049999999999999E-2</v>
      </c>
      <c r="AB15" s="1">
        <v>0</v>
      </c>
      <c r="AC15" s="143">
        <v>12.063361747804001</v>
      </c>
      <c r="AD15" s="180">
        <f t="shared" si="28"/>
        <v>12.063361747804001</v>
      </c>
      <c r="AE15" s="93">
        <v>4.0085870000000003</v>
      </c>
      <c r="AF15" s="1">
        <v>5.659667921094</v>
      </c>
      <c r="AG15" s="1">
        <v>0</v>
      </c>
      <c r="AH15" s="1">
        <v>0</v>
      </c>
      <c r="AI15" s="1">
        <v>0.57161799999999996</v>
      </c>
      <c r="AJ15" s="1">
        <v>5.0470000000000001E-2</v>
      </c>
      <c r="AK15" s="1">
        <v>0.100217</v>
      </c>
      <c r="AM15" s="1">
        <v>0</v>
      </c>
      <c r="AN15" s="1">
        <v>10.390559921094003</v>
      </c>
      <c r="AO15" s="1">
        <v>-1.672801826709998</v>
      </c>
      <c r="AP15" s="144">
        <v>-0.13866796517268604</v>
      </c>
      <c r="AQ15" s="56">
        <v>11.001785913997249</v>
      </c>
      <c r="AR15" s="145">
        <v>0.61122599290324686</v>
      </c>
      <c r="AS15" s="56">
        <f>VLOOKUP(C15,'2012-13'!$C$8:$P$391,14,FALSE)</f>
        <v>1.4968E-2</v>
      </c>
      <c r="AT15" s="183">
        <f t="shared" si="29"/>
        <v>11.016753913997249</v>
      </c>
    </row>
    <row r="16" spans="1:46" x14ac:dyDescent="0.25">
      <c r="A16">
        <f>IFERROR(VLOOKUP(D16,'2014_15'!$C$402:$D$446,2,FALSE),0)</f>
        <v>0</v>
      </c>
      <c r="B16" s="93" t="s">
        <v>898</v>
      </c>
      <c r="C16" s="93" t="s">
        <v>712</v>
      </c>
      <c r="D16" s="93" t="s">
        <v>713</v>
      </c>
      <c r="E16" s="93">
        <v>9.7941459999999996</v>
      </c>
      <c r="F16" s="93">
        <v>12.294161044949</v>
      </c>
      <c r="G16" s="1">
        <v>0</v>
      </c>
      <c r="H16" s="1">
        <v>0</v>
      </c>
      <c r="I16" s="1">
        <v>0</v>
      </c>
      <c r="J16" s="1">
        <v>0</v>
      </c>
      <c r="K16" s="1">
        <v>4.4999999999999998E-2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3.19E-4</v>
      </c>
      <c r="S16" s="1">
        <v>0</v>
      </c>
      <c r="T16" s="1">
        <v>0.15676499999999999</v>
      </c>
      <c r="U16" s="1">
        <v>0</v>
      </c>
      <c r="V16" s="1">
        <v>0</v>
      </c>
      <c r="W16" s="1">
        <v>1.455365</v>
      </c>
      <c r="X16" s="1">
        <v>0</v>
      </c>
      <c r="Y16" s="1">
        <v>1.971525</v>
      </c>
      <c r="Z16" s="1">
        <v>9.1050000000000006E-2</v>
      </c>
      <c r="AB16" s="1">
        <v>0</v>
      </c>
      <c r="AC16" s="143">
        <v>25.808331044949</v>
      </c>
      <c r="AD16" s="180">
        <f t="shared" si="28"/>
        <v>25.808331044949</v>
      </c>
      <c r="AE16" s="93">
        <v>9.7941459999999996</v>
      </c>
      <c r="AF16" s="1">
        <v>10.548390176565999</v>
      </c>
      <c r="AG16" s="1">
        <v>0</v>
      </c>
      <c r="AH16" s="1">
        <v>0</v>
      </c>
      <c r="AI16" s="1">
        <v>1.725536</v>
      </c>
      <c r="AJ16" s="1">
        <v>0.12747</v>
      </c>
      <c r="AK16" s="1">
        <v>0.245864</v>
      </c>
      <c r="AM16" s="1">
        <v>0</v>
      </c>
      <c r="AN16" s="1">
        <v>22.441406176565998</v>
      </c>
      <c r="AO16" s="1">
        <v>-3.366924868383002</v>
      </c>
      <c r="AP16" s="144">
        <v>-0.13045883759469018</v>
      </c>
      <c r="AQ16" s="56">
        <v>23.537197912993491</v>
      </c>
      <c r="AR16" s="145">
        <v>1.0957917364274934</v>
      </c>
      <c r="AS16" s="56">
        <f>VLOOKUP(C16,'2012-13'!$C$8:$P$391,14,FALSE)</f>
        <v>0.50878000000000001</v>
      </c>
      <c r="AT16" s="183">
        <f t="shared" si="29"/>
        <v>24.045977912993493</v>
      </c>
    </row>
    <row r="17" spans="1:46" x14ac:dyDescent="0.25">
      <c r="A17">
        <f>IFERROR(VLOOKUP(D17,'2014_15'!$C$402:$D$446,2,FALSE),0)</f>
        <v>0</v>
      </c>
      <c r="B17" s="93" t="s">
        <v>898</v>
      </c>
      <c r="C17" s="93" t="s">
        <v>514</v>
      </c>
      <c r="D17" s="93" t="s">
        <v>515</v>
      </c>
      <c r="E17" s="93">
        <v>9.0831130000000009</v>
      </c>
      <c r="F17" s="93">
        <v>14.11175233036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3.19E-4</v>
      </c>
      <c r="S17" s="1">
        <v>0</v>
      </c>
      <c r="T17" s="1">
        <v>0</v>
      </c>
      <c r="U17" s="1">
        <v>1.3623559999999999</v>
      </c>
      <c r="V17" s="1">
        <v>0</v>
      </c>
      <c r="W17" s="1">
        <v>0</v>
      </c>
      <c r="X17" s="1">
        <v>0</v>
      </c>
      <c r="Y17" s="1">
        <v>1.575526</v>
      </c>
      <c r="Z17" s="1">
        <v>0.45105000000000001</v>
      </c>
      <c r="AB17" s="1">
        <v>6.3409999999999994E-2</v>
      </c>
      <c r="AC17" s="143">
        <v>26.647526330360002</v>
      </c>
      <c r="AD17" s="180">
        <f t="shared" si="28"/>
        <v>26.647526330360002</v>
      </c>
      <c r="AE17" s="93">
        <v>9.0831130000000009</v>
      </c>
      <c r="AF17" s="1">
        <v>12.253487603547999</v>
      </c>
      <c r="AG17" s="1">
        <v>0</v>
      </c>
      <c r="AH17" s="1">
        <v>0</v>
      </c>
      <c r="AI17" s="1">
        <v>1.5185029999999999</v>
      </c>
      <c r="AJ17" s="1">
        <v>0.33746999999999999</v>
      </c>
      <c r="AK17" s="1">
        <v>0.22831000000000001</v>
      </c>
      <c r="AM17" s="1">
        <v>0</v>
      </c>
      <c r="AN17" s="1">
        <v>23.420883603547999</v>
      </c>
      <c r="AO17" s="1">
        <v>-3.2266427268120026</v>
      </c>
      <c r="AP17" s="144">
        <v>-0.12108601326854984</v>
      </c>
      <c r="AQ17" s="56">
        <v>24.302544013288319</v>
      </c>
      <c r="AR17" s="145">
        <v>0.88166040974032001</v>
      </c>
      <c r="AS17" s="56">
        <f>VLOOKUP(C17,'2012-13'!$C$8:$P$391,14,FALSE)</f>
        <v>0.67470600000000003</v>
      </c>
      <c r="AT17" s="183">
        <f t="shared" si="29"/>
        <v>24.97725001328832</v>
      </c>
    </row>
    <row r="18" spans="1:46" x14ac:dyDescent="0.25">
      <c r="A18">
        <f>IFERROR(VLOOKUP(D18,'2014_15'!$C$402:$D$446,2,FALSE),0)</f>
        <v>1</v>
      </c>
      <c r="B18" s="93" t="s">
        <v>902</v>
      </c>
      <c r="C18" s="93" t="s">
        <v>432</v>
      </c>
      <c r="D18" s="93" t="s">
        <v>433</v>
      </c>
      <c r="E18" s="93">
        <v>163.987122</v>
      </c>
      <c r="F18" s="93">
        <v>383.34529754923801</v>
      </c>
      <c r="G18" s="1">
        <v>12.217992000000001</v>
      </c>
      <c r="H18" s="1">
        <v>31.064651999999999</v>
      </c>
      <c r="I18" s="1">
        <v>0</v>
      </c>
      <c r="J18" s="1">
        <v>0.6</v>
      </c>
      <c r="K18" s="1">
        <v>0.16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3.19E-4</v>
      </c>
      <c r="S18" s="1">
        <v>0.08</v>
      </c>
      <c r="T18" s="1">
        <v>5.7353000000000001E-2</v>
      </c>
      <c r="U18" s="1">
        <v>4.3002089999999997</v>
      </c>
      <c r="V18" s="1">
        <v>0</v>
      </c>
      <c r="W18" s="1">
        <v>32.109177000000003</v>
      </c>
      <c r="X18" s="1">
        <v>0.13819300000000001</v>
      </c>
      <c r="Y18" s="1">
        <v>7.3077839999999998</v>
      </c>
      <c r="Z18" s="1">
        <v>0.54105000000000003</v>
      </c>
      <c r="AB18" s="1">
        <v>0</v>
      </c>
      <c r="AC18" s="143">
        <v>635.90914854923813</v>
      </c>
      <c r="AD18" s="180">
        <f t="shared" si="28"/>
        <v>635.90914854923813</v>
      </c>
      <c r="AE18" s="93">
        <v>163.987122</v>
      </c>
      <c r="AF18" s="1">
        <v>340.02727892617401</v>
      </c>
      <c r="AG18" s="1">
        <v>12.467760999999999</v>
      </c>
      <c r="AH18" s="1">
        <v>27.058067944086769</v>
      </c>
      <c r="AI18" s="1">
        <v>7.5081910000000001</v>
      </c>
      <c r="AJ18" s="1">
        <v>0.6</v>
      </c>
      <c r="AK18" s="1">
        <v>4.0586570000000002</v>
      </c>
      <c r="AM18" s="1">
        <v>8.1116720000000004</v>
      </c>
      <c r="AN18" s="1">
        <v>563.81874987026094</v>
      </c>
      <c r="AO18" s="1">
        <v>-72.090398678977181</v>
      </c>
      <c r="AP18" s="173">
        <v>-0.11336587756827225</v>
      </c>
      <c r="AQ18" s="56">
        <v>579.94914347690519</v>
      </c>
      <c r="AR18" s="145">
        <v>16.130393606644247</v>
      </c>
      <c r="AS18" s="56">
        <f>VLOOKUP(C18,'2012-13'!$C$8:$P$391,14,FALSE)</f>
        <v>0.87696499999999999</v>
      </c>
      <c r="AT18" s="183">
        <f t="shared" si="29"/>
        <v>572.71443647690523</v>
      </c>
    </row>
    <row r="19" spans="1:46" x14ac:dyDescent="0.25">
      <c r="A19">
        <f>IFERROR(VLOOKUP(D19,'2014_15'!$C$402:$D$446,2,FALSE),0)</f>
        <v>1</v>
      </c>
      <c r="B19" s="93" t="s">
        <v>902</v>
      </c>
      <c r="C19" s="93" t="s">
        <v>442</v>
      </c>
      <c r="D19" s="93" t="s">
        <v>443</v>
      </c>
      <c r="E19" s="93">
        <v>138.21378300000001</v>
      </c>
      <c r="F19" s="93">
        <v>397.533332830549</v>
      </c>
      <c r="G19" s="1">
        <v>14.190412999999999</v>
      </c>
      <c r="H19" s="1">
        <v>34.244940999999997</v>
      </c>
      <c r="I19" s="1">
        <v>0</v>
      </c>
      <c r="J19" s="1">
        <v>2.7982999999999998</v>
      </c>
      <c r="K19" s="1">
        <v>0.27500000000000002</v>
      </c>
      <c r="L19" s="1">
        <v>0</v>
      </c>
      <c r="M19" s="1">
        <v>0.27500000000000002</v>
      </c>
      <c r="N19" s="1">
        <v>0</v>
      </c>
      <c r="O19" s="1">
        <v>0</v>
      </c>
      <c r="P19" s="1">
        <v>0</v>
      </c>
      <c r="Q19" s="1">
        <v>0</v>
      </c>
      <c r="R19" s="1">
        <v>3.19E-4</v>
      </c>
      <c r="S19" s="1">
        <v>6.5000000000000002E-2</v>
      </c>
      <c r="T19" s="1">
        <v>0</v>
      </c>
      <c r="U19" s="1">
        <v>0</v>
      </c>
      <c r="V19" s="1">
        <v>0</v>
      </c>
      <c r="W19" s="1">
        <v>27.692616000000001</v>
      </c>
      <c r="X19" s="1">
        <v>0.27012399999999998</v>
      </c>
      <c r="Y19" s="1">
        <v>6.4858589999999996</v>
      </c>
      <c r="Z19" s="1">
        <v>1.1510499999999999</v>
      </c>
      <c r="AB19" s="1">
        <v>0</v>
      </c>
      <c r="AC19" s="143">
        <v>623.19573783054921</v>
      </c>
      <c r="AD19" s="180">
        <f t="shared" si="28"/>
        <v>623.19573783054921</v>
      </c>
      <c r="AE19" s="93">
        <v>138.21378300000001</v>
      </c>
      <c r="AF19" s="1">
        <v>354.27495678542203</v>
      </c>
      <c r="AG19" s="1">
        <v>14.479559</v>
      </c>
      <c r="AH19" s="1">
        <v>29.828177065020483</v>
      </c>
      <c r="AI19" s="1">
        <v>6.2537760000000002</v>
      </c>
      <c r="AJ19" s="1">
        <v>1.36947</v>
      </c>
      <c r="AK19" s="1">
        <v>3.4891489999999998</v>
      </c>
      <c r="AM19" s="1">
        <v>7.3722709999999996</v>
      </c>
      <c r="AN19" s="1">
        <v>555.2811418504424</v>
      </c>
      <c r="AO19" s="1">
        <v>-67.91459598010681</v>
      </c>
      <c r="AP19" s="173">
        <v>-0.10897795324552302</v>
      </c>
      <c r="AQ19" s="56">
        <v>568.35451290146091</v>
      </c>
      <c r="AR19" s="145">
        <v>13.073371051018512</v>
      </c>
      <c r="AS19" s="56">
        <f>VLOOKUP(C19,'2012-13'!$C$8:$P$391,14,FALSE)</f>
        <v>2.6163419999999999</v>
      </c>
      <c r="AT19" s="183">
        <f t="shared" si="29"/>
        <v>563.59858390146098</v>
      </c>
    </row>
    <row r="20" spans="1:46" x14ac:dyDescent="0.25">
      <c r="A20">
        <f>IFERROR(VLOOKUP(D20,'2014_15'!$C$402:$D$446,2,FALSE),0)</f>
        <v>1</v>
      </c>
      <c r="B20" s="93" t="s">
        <v>902</v>
      </c>
      <c r="C20" s="93" t="s">
        <v>404</v>
      </c>
      <c r="D20" s="93" t="s">
        <v>405</v>
      </c>
      <c r="E20" s="93">
        <v>52.163575999999999</v>
      </c>
      <c r="F20" s="93">
        <v>133.350223249256</v>
      </c>
      <c r="G20" s="1">
        <v>6.2284360000000003</v>
      </c>
      <c r="H20" s="1">
        <v>12.673805</v>
      </c>
      <c r="I20" s="1">
        <v>0.436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3.19E-4</v>
      </c>
      <c r="S20" s="1">
        <v>0</v>
      </c>
      <c r="T20" s="1">
        <v>0</v>
      </c>
      <c r="U20" s="1">
        <v>0</v>
      </c>
      <c r="V20" s="1">
        <v>0</v>
      </c>
      <c r="W20" s="1">
        <v>10.247472999999999</v>
      </c>
      <c r="X20" s="1">
        <v>0</v>
      </c>
      <c r="Y20" s="1">
        <v>2.1581419999999998</v>
      </c>
      <c r="Z20" s="1">
        <v>9.1050000000000006E-2</v>
      </c>
      <c r="AB20" s="1">
        <v>0</v>
      </c>
      <c r="AC20" s="143">
        <v>217.34902424925599</v>
      </c>
      <c r="AD20" s="180">
        <f t="shared" si="28"/>
        <v>217.34902424925599</v>
      </c>
      <c r="AE20" s="93">
        <v>52.163575999999999</v>
      </c>
      <c r="AF20" s="1">
        <v>118.28164802209</v>
      </c>
      <c r="AG20" s="1">
        <v>6.3560359999999996</v>
      </c>
      <c r="AH20" s="1">
        <v>11.039192610305326</v>
      </c>
      <c r="AI20" s="1">
        <v>2.0129069999999998</v>
      </c>
      <c r="AJ20" s="1">
        <v>5.747E-2</v>
      </c>
      <c r="AK20" s="1">
        <v>1.2988420000000001</v>
      </c>
      <c r="AM20" s="1">
        <v>2.7258079999999998</v>
      </c>
      <c r="AN20" s="1">
        <v>193.93547963239533</v>
      </c>
      <c r="AO20" s="1">
        <v>-23.413544616860662</v>
      </c>
      <c r="AP20" s="173">
        <v>-0.1077232561670486</v>
      </c>
      <c r="AQ20" s="56">
        <v>198.22231011532148</v>
      </c>
      <c r="AR20" s="145">
        <v>4.286830482926149</v>
      </c>
      <c r="AS20" s="56">
        <f>VLOOKUP(C20,'2012-13'!$C$8:$P$391,14,FALSE)</f>
        <v>5.7569000000000002E-2</v>
      </c>
      <c r="AT20" s="183">
        <f t="shared" si="29"/>
        <v>195.55407111532148</v>
      </c>
    </row>
    <row r="21" spans="1:46" x14ac:dyDescent="0.25">
      <c r="A21">
        <f>IFERROR(VLOOKUP(D21,'2014_15'!$C$402:$D$446,2,FALSE),0)</f>
        <v>0</v>
      </c>
      <c r="B21" s="93" t="s">
        <v>898</v>
      </c>
      <c r="C21" s="93" t="s">
        <v>64</v>
      </c>
      <c r="D21" s="93" t="s">
        <v>65</v>
      </c>
      <c r="E21" s="93">
        <v>6.3154269999999997</v>
      </c>
      <c r="F21" s="93">
        <v>7.4686055347549996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0.6</v>
      </c>
      <c r="O21" s="1">
        <v>0</v>
      </c>
      <c r="P21" s="1">
        <v>0</v>
      </c>
      <c r="Q21" s="1">
        <v>0</v>
      </c>
      <c r="R21" s="1">
        <v>3.19E-4</v>
      </c>
      <c r="S21" s="1">
        <v>0</v>
      </c>
      <c r="T21" s="1">
        <v>5.7353000000000001E-2</v>
      </c>
      <c r="U21" s="1">
        <v>0</v>
      </c>
      <c r="V21" s="1">
        <v>0</v>
      </c>
      <c r="W21" s="1">
        <v>0</v>
      </c>
      <c r="X21" s="1">
        <v>0</v>
      </c>
      <c r="Y21" s="1">
        <v>0.79789299999999996</v>
      </c>
      <c r="Z21" s="1">
        <v>0.13205</v>
      </c>
      <c r="AB21" s="1">
        <v>0</v>
      </c>
      <c r="AC21" s="143">
        <v>15.371647534754999</v>
      </c>
      <c r="AD21" s="180">
        <f t="shared" si="28"/>
        <v>15.371647534754999</v>
      </c>
      <c r="AE21" s="93">
        <v>6.3154269999999997</v>
      </c>
      <c r="AF21" s="1">
        <v>6.4083162600049999</v>
      </c>
      <c r="AG21" s="1">
        <v>0</v>
      </c>
      <c r="AH21" s="1">
        <v>0</v>
      </c>
      <c r="AI21" s="1">
        <v>0.79366000000000003</v>
      </c>
      <c r="AJ21" s="1">
        <v>0.05</v>
      </c>
      <c r="AK21" s="1">
        <v>0.15853</v>
      </c>
      <c r="AM21" s="1">
        <v>0</v>
      </c>
      <c r="AN21" s="1">
        <v>13.725933260005002</v>
      </c>
      <c r="AO21" s="1">
        <v>-1.6457142747499969</v>
      </c>
      <c r="AP21" s="144">
        <v>-0.10706167123784673</v>
      </c>
      <c r="AQ21" s="56">
        <v>14.018942551696558</v>
      </c>
      <c r="AR21" s="145">
        <v>0.29300929169155587</v>
      </c>
      <c r="AS21" s="56">
        <f>VLOOKUP(C21,'2012-13'!$C$8:$P$391,14,FALSE)</f>
        <v>0.62110299999999996</v>
      </c>
      <c r="AT21" s="183">
        <f t="shared" si="29"/>
        <v>14.640045551696558</v>
      </c>
    </row>
    <row r="22" spans="1:46" x14ac:dyDescent="0.25">
      <c r="A22">
        <f>IFERROR(VLOOKUP(D22,'2014_15'!$C$402:$D$446,2,FALSE),0)</f>
        <v>0</v>
      </c>
      <c r="B22" s="93" t="s">
        <v>898</v>
      </c>
      <c r="C22" s="93" t="s">
        <v>566</v>
      </c>
      <c r="D22" s="93" t="s">
        <v>567</v>
      </c>
      <c r="E22" s="93">
        <v>5.4858570000000002</v>
      </c>
      <c r="F22" s="93">
        <v>5.5349044028029999</v>
      </c>
      <c r="G22" s="1">
        <v>0</v>
      </c>
      <c r="H22" s="1">
        <v>0</v>
      </c>
      <c r="I22" s="1">
        <v>0</v>
      </c>
      <c r="J22" s="1">
        <v>0.44900000000000001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3.19E-4</v>
      </c>
      <c r="S22" s="1">
        <v>0</v>
      </c>
      <c r="T22" s="1">
        <v>0.20647099999999999</v>
      </c>
      <c r="U22" s="1">
        <v>0</v>
      </c>
      <c r="V22" s="1">
        <v>0</v>
      </c>
      <c r="W22" s="1">
        <v>0</v>
      </c>
      <c r="X22" s="1">
        <v>0</v>
      </c>
      <c r="Y22" s="1">
        <v>0.58027799999999996</v>
      </c>
      <c r="Z22" s="1">
        <v>6.105E-2</v>
      </c>
      <c r="AB22" s="1">
        <v>0</v>
      </c>
      <c r="AC22" s="143">
        <v>12.317879402802999</v>
      </c>
      <c r="AD22" s="180">
        <f t="shared" si="28"/>
        <v>12.317879402802999</v>
      </c>
      <c r="AE22" s="93">
        <v>5.4858570000000002</v>
      </c>
      <c r="AF22" s="1">
        <v>4.6935989335770003</v>
      </c>
      <c r="AG22" s="1">
        <v>0</v>
      </c>
      <c r="AH22" s="1">
        <v>0</v>
      </c>
      <c r="AI22" s="1">
        <v>0.60859799999999997</v>
      </c>
      <c r="AJ22" s="1">
        <v>8.5470000000000004E-2</v>
      </c>
      <c r="AK22" s="1">
        <v>0.13708300000000001</v>
      </c>
      <c r="AM22" s="1">
        <v>0</v>
      </c>
      <c r="AN22" s="1">
        <v>11.010606933577002</v>
      </c>
      <c r="AO22" s="1">
        <v>-1.3072724692259978</v>
      </c>
      <c r="AP22" s="144">
        <v>-0.10612804578428661</v>
      </c>
      <c r="AQ22" s="56">
        <v>11.233906015356336</v>
      </c>
      <c r="AR22" s="145">
        <v>0.22329908177933433</v>
      </c>
      <c r="AS22" s="56">
        <f>VLOOKUP(C22,'2012-13'!$C$8:$P$391,14,FALSE)</f>
        <v>0.10247199999999999</v>
      </c>
      <c r="AT22" s="183">
        <f t="shared" si="29"/>
        <v>11.336378015356336</v>
      </c>
    </row>
    <row r="23" spans="1:46" x14ac:dyDescent="0.25">
      <c r="A23">
        <f>IFERROR(VLOOKUP(D23,'2014_15'!$C$402:$D$446,2,FALSE),0)</f>
        <v>1</v>
      </c>
      <c r="B23" s="93" t="s">
        <v>901</v>
      </c>
      <c r="C23" s="93" t="s">
        <v>100</v>
      </c>
      <c r="D23" s="93" t="s">
        <v>101</v>
      </c>
      <c r="E23" s="93">
        <v>49.910817999999999</v>
      </c>
      <c r="F23" s="93">
        <v>92.385747349389007</v>
      </c>
      <c r="G23" s="1">
        <v>4.0277409999999998</v>
      </c>
      <c r="H23" s="1">
        <v>13.412137</v>
      </c>
      <c r="I23" s="1">
        <v>0</v>
      </c>
      <c r="J23" s="1">
        <v>0.88900000000000001</v>
      </c>
      <c r="K23" s="1">
        <v>7.7409000000000006E-2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3.19E-4</v>
      </c>
      <c r="S23" s="1">
        <v>0</v>
      </c>
      <c r="T23" s="1">
        <v>0.15676499999999999</v>
      </c>
      <c r="U23" s="1">
        <v>3.7519999999999998</v>
      </c>
      <c r="V23" s="1">
        <v>0.33400000000000002</v>
      </c>
      <c r="W23" s="1">
        <v>4.3463349999999998</v>
      </c>
      <c r="X23" s="1">
        <v>0.22614699999999999</v>
      </c>
      <c r="Y23" s="1">
        <v>1.5257179999999999</v>
      </c>
      <c r="Z23" s="1">
        <v>0.21404999999999999</v>
      </c>
      <c r="AB23" s="1">
        <v>0</v>
      </c>
      <c r="AC23" s="143">
        <v>171.25818634938901</v>
      </c>
      <c r="AD23" s="180">
        <f t="shared" si="28"/>
        <v>171.25818634938901</v>
      </c>
      <c r="AE23" s="93">
        <v>49.910817999999999</v>
      </c>
      <c r="AF23" s="1">
        <v>82.550717028579996</v>
      </c>
      <c r="AG23" s="1">
        <v>4.1100399999999997</v>
      </c>
      <c r="AH23" s="1">
        <v>11.68229775184348</v>
      </c>
      <c r="AI23" s="1">
        <v>1.561121</v>
      </c>
      <c r="AJ23" s="1">
        <v>0.12747</v>
      </c>
      <c r="AK23" s="1">
        <v>1.2492110000000001</v>
      </c>
      <c r="AM23" s="1">
        <v>2.0278839999999998</v>
      </c>
      <c r="AN23" s="1">
        <v>153.21955878042348</v>
      </c>
      <c r="AO23" s="1">
        <v>-18.038627568965524</v>
      </c>
      <c r="AP23" s="173">
        <v>-0.10533001635416349</v>
      </c>
      <c r="AQ23" s="56">
        <v>156.18746595064277</v>
      </c>
      <c r="AR23" s="145">
        <v>2.9679071702192914</v>
      </c>
      <c r="AS23" s="56">
        <f>VLOOKUP(C23,'2012-13'!$C$8:$P$391,14,FALSE)</f>
        <v>0.1105</v>
      </c>
      <c r="AT23" s="183">
        <f t="shared" si="29"/>
        <v>154.27008195064278</v>
      </c>
    </row>
    <row r="24" spans="1:46" x14ac:dyDescent="0.25">
      <c r="A24">
        <f>IFERROR(VLOOKUP(D24,'2014_15'!$C$402:$D$446,2,FALSE),0)</f>
        <v>1</v>
      </c>
      <c r="B24" s="93" t="s">
        <v>902</v>
      </c>
      <c r="C24" s="93" t="s">
        <v>640</v>
      </c>
      <c r="D24" s="93" t="s">
        <v>641</v>
      </c>
      <c r="E24" s="93">
        <v>57.450324999999999</v>
      </c>
      <c r="F24" s="93">
        <v>101.04350137695201</v>
      </c>
      <c r="G24" s="1">
        <v>5.9793539999999998</v>
      </c>
      <c r="H24" s="1">
        <v>10.926302</v>
      </c>
      <c r="I24" s="1">
        <v>0</v>
      </c>
      <c r="J24" s="1">
        <v>0</v>
      </c>
      <c r="K24" s="1">
        <v>0</v>
      </c>
      <c r="L24" s="1">
        <v>0</v>
      </c>
      <c r="M24" s="1">
        <v>0.27500000000000002</v>
      </c>
      <c r="N24" s="1">
        <v>0</v>
      </c>
      <c r="O24" s="1">
        <v>0</v>
      </c>
      <c r="P24" s="1">
        <v>0</v>
      </c>
      <c r="Q24" s="1">
        <v>0</v>
      </c>
      <c r="R24" s="1">
        <v>3.19E-4</v>
      </c>
      <c r="S24" s="1">
        <v>0</v>
      </c>
      <c r="T24" s="1">
        <v>0</v>
      </c>
      <c r="U24" s="1">
        <v>3.3087930000000001</v>
      </c>
      <c r="V24" s="1">
        <v>0</v>
      </c>
      <c r="W24" s="1">
        <v>7.9094470000000001</v>
      </c>
      <c r="X24" s="1">
        <v>0</v>
      </c>
      <c r="Y24" s="1">
        <v>1.7333099999999999</v>
      </c>
      <c r="Z24" s="1">
        <v>6.5049999999999997E-2</v>
      </c>
      <c r="AB24" s="1">
        <v>0</v>
      </c>
      <c r="AC24" s="143">
        <v>188.691401376952</v>
      </c>
      <c r="AD24" s="180">
        <f t="shared" si="28"/>
        <v>188.691401376952</v>
      </c>
      <c r="AE24" s="93">
        <v>57.450324999999999</v>
      </c>
      <c r="AF24" s="1">
        <v>90.056738496809999</v>
      </c>
      <c r="AG24" s="1">
        <v>6.1018169999999996</v>
      </c>
      <c r="AH24" s="1">
        <v>9.5170749665443264</v>
      </c>
      <c r="AI24" s="1">
        <v>1.658604</v>
      </c>
      <c r="AJ24" s="1">
        <v>0.16607</v>
      </c>
      <c r="AK24" s="1">
        <v>1.4486540000000001</v>
      </c>
      <c r="AM24" s="1">
        <v>2.5056319999999999</v>
      </c>
      <c r="AN24" s="1">
        <v>168.90491546335431</v>
      </c>
      <c r="AO24" s="1">
        <v>-19.786485913597687</v>
      </c>
      <c r="AP24" s="173">
        <v>-0.10486161939128265</v>
      </c>
      <c r="AQ24" s="56">
        <v>172.08655805578022</v>
      </c>
      <c r="AR24" s="145">
        <v>3.1816425924259022</v>
      </c>
      <c r="AS24" s="56">
        <f>VLOOKUP(C24,'2012-13'!$C$8:$P$391,14,FALSE)</f>
        <v>0.15831400000000001</v>
      </c>
      <c r="AT24" s="183">
        <f t="shared" si="29"/>
        <v>169.73924005578021</v>
      </c>
    </row>
    <row r="25" spans="1:46" x14ac:dyDescent="0.25">
      <c r="A25">
        <f>IFERROR(VLOOKUP(D25,'2014_15'!$C$402:$D$446,2,FALSE),0)</f>
        <v>0</v>
      </c>
      <c r="B25" s="93" t="s">
        <v>903</v>
      </c>
      <c r="C25" s="93" t="s">
        <v>324</v>
      </c>
      <c r="D25" s="93" t="s">
        <v>325</v>
      </c>
      <c r="E25" s="93">
        <v>73.433999999999997</v>
      </c>
      <c r="F25" s="93">
        <v>253.59663169543703</v>
      </c>
      <c r="G25" s="1">
        <v>1.804743</v>
      </c>
      <c r="H25" s="1">
        <v>23.034725000000002</v>
      </c>
      <c r="I25" s="1">
        <v>0</v>
      </c>
      <c r="J25" s="1">
        <v>0</v>
      </c>
      <c r="K25" s="1">
        <v>7.1879999999999999E-2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3.19E-4</v>
      </c>
      <c r="S25" s="1">
        <v>0</v>
      </c>
      <c r="T25" s="1">
        <v>0</v>
      </c>
      <c r="U25" s="1">
        <v>0</v>
      </c>
      <c r="V25" s="1">
        <v>0</v>
      </c>
      <c r="W25" s="1">
        <v>12.158556000000001</v>
      </c>
      <c r="X25" s="1">
        <v>0.24813499999999999</v>
      </c>
      <c r="Y25" s="1">
        <v>4.6430189999999998</v>
      </c>
      <c r="Z25" s="1">
        <v>1.1130500000000001</v>
      </c>
      <c r="AB25" s="1">
        <v>0</v>
      </c>
      <c r="AC25" s="143">
        <v>370.10505869543692</v>
      </c>
      <c r="AD25" s="180">
        <f t="shared" si="28"/>
        <v>370.10505869543692</v>
      </c>
      <c r="AE25" s="93">
        <v>73.433999999999997</v>
      </c>
      <c r="AF25" s="1">
        <v>224.94021231385298</v>
      </c>
      <c r="AG25" s="1">
        <v>1.8411770000000001</v>
      </c>
      <c r="AH25" s="1">
        <v>20.063806094571863</v>
      </c>
      <c r="AI25" s="1">
        <v>4.3777460000000001</v>
      </c>
      <c r="AJ25" s="1">
        <v>1.175</v>
      </c>
      <c r="AK25" s="1">
        <v>1.8818809999999999</v>
      </c>
      <c r="AM25" s="1">
        <v>3.6761699999999999</v>
      </c>
      <c r="AN25" s="1">
        <v>331.38999240842492</v>
      </c>
      <c r="AO25" s="1">
        <v>-38.715066287012007</v>
      </c>
      <c r="AP25" s="173">
        <v>-0.1046056123185039</v>
      </c>
      <c r="AQ25" s="56">
        <v>337.53581353023844</v>
      </c>
      <c r="AR25" s="145">
        <v>6.1458211218135261</v>
      </c>
      <c r="AS25" s="56">
        <f>VLOOKUP(C25,'2012-13'!$C$8:$P$391,14,FALSE)</f>
        <v>2.3313760000000001</v>
      </c>
      <c r="AT25" s="183">
        <f t="shared" si="29"/>
        <v>336.19101953023841</v>
      </c>
    </row>
    <row r="26" spans="1:46" x14ac:dyDescent="0.25">
      <c r="A26">
        <f>IFERROR(VLOOKUP(D26,'2014_15'!$C$402:$D$446,2,FALSE),0)</f>
        <v>0</v>
      </c>
      <c r="B26" s="93" t="s">
        <v>905</v>
      </c>
      <c r="C26" s="93" t="s">
        <v>476</v>
      </c>
      <c r="D26" s="93" t="s">
        <v>477</v>
      </c>
      <c r="E26" s="93">
        <v>70.543217999999996</v>
      </c>
      <c r="F26" s="93">
        <v>247.93536385727799</v>
      </c>
      <c r="G26" s="1">
        <v>6.4308589999999999</v>
      </c>
      <c r="H26" s="1">
        <v>25.716640999999999</v>
      </c>
      <c r="I26" s="1">
        <v>0</v>
      </c>
      <c r="J26" s="1">
        <v>0</v>
      </c>
      <c r="K26" s="1">
        <v>4.9000000000000002E-2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3.19E-4</v>
      </c>
      <c r="S26" s="1">
        <v>0</v>
      </c>
      <c r="T26" s="1">
        <v>0.15676499999999999</v>
      </c>
      <c r="U26" s="1">
        <v>0</v>
      </c>
      <c r="V26" s="1">
        <v>0</v>
      </c>
      <c r="W26" s="1">
        <v>11.944507</v>
      </c>
      <c r="X26" s="1">
        <v>0.38006600000000001</v>
      </c>
      <c r="Y26" s="1">
        <v>4.2516559999999997</v>
      </c>
      <c r="Z26" s="1">
        <v>0.77805000000000002</v>
      </c>
      <c r="AB26" s="1">
        <v>0</v>
      </c>
      <c r="AC26" s="143">
        <v>368.18644485727793</v>
      </c>
      <c r="AD26" s="180">
        <f t="shared" si="28"/>
        <v>368.18644485727793</v>
      </c>
      <c r="AE26" s="93">
        <v>70.543217999999996</v>
      </c>
      <c r="AF26" s="1">
        <v>219.91866774140598</v>
      </c>
      <c r="AG26" s="1">
        <v>6.5619940000000003</v>
      </c>
      <c r="AH26" s="1">
        <v>22.399820203094098</v>
      </c>
      <c r="AI26" s="1">
        <v>4.0587949999999999</v>
      </c>
      <c r="AJ26" s="1">
        <v>0.875</v>
      </c>
      <c r="AK26" s="1">
        <v>1.757606</v>
      </c>
      <c r="AM26" s="1">
        <v>3.5719120000000002</v>
      </c>
      <c r="AN26" s="1">
        <v>329.68701294450011</v>
      </c>
      <c r="AO26" s="1">
        <v>-38.499431912777823</v>
      </c>
      <c r="AP26" s="173">
        <v>-0.10456504428809583</v>
      </c>
      <c r="AQ26" s="56">
        <v>335.7860377098375</v>
      </c>
      <c r="AR26" s="145">
        <v>6.0990247653373899</v>
      </c>
      <c r="AS26" s="56">
        <f>VLOOKUP(C26,'2012-13'!$C$8:$P$391,14,FALSE)</f>
        <v>1.5804229999999999</v>
      </c>
      <c r="AT26" s="183">
        <f t="shared" si="29"/>
        <v>333.7945487098375</v>
      </c>
    </row>
    <row r="27" spans="1:46" x14ac:dyDescent="0.25">
      <c r="A27">
        <f>IFERROR(VLOOKUP(D27,'2014_15'!$C$402:$D$446,2,FALSE),0)</f>
        <v>0</v>
      </c>
      <c r="B27" s="93" t="s">
        <v>901</v>
      </c>
      <c r="C27" s="93" t="s">
        <v>348</v>
      </c>
      <c r="D27" s="93" t="s">
        <v>349</v>
      </c>
      <c r="E27" s="93">
        <v>39.413682999999999</v>
      </c>
      <c r="F27" s="93">
        <v>59.027690396517997</v>
      </c>
      <c r="G27" s="1">
        <v>1.9177660000000001</v>
      </c>
      <c r="H27" s="1">
        <v>7.9622989999999998</v>
      </c>
      <c r="I27" s="1">
        <v>1.028</v>
      </c>
      <c r="J27" s="1">
        <v>8.2500000000000004E-2</v>
      </c>
      <c r="K27" s="1">
        <v>2.75E-2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3.19E-4</v>
      </c>
      <c r="S27" s="1">
        <v>0</v>
      </c>
      <c r="T27" s="1">
        <v>5.7353000000000001E-2</v>
      </c>
      <c r="U27" s="1">
        <v>0</v>
      </c>
      <c r="V27" s="1">
        <v>0</v>
      </c>
      <c r="W27" s="1">
        <v>5.0903980000000004</v>
      </c>
      <c r="X27" s="1">
        <v>0</v>
      </c>
      <c r="Y27" s="1">
        <v>1.3331519999999999</v>
      </c>
      <c r="Z27" s="1">
        <v>5.305E-2</v>
      </c>
      <c r="AB27" s="1">
        <v>0</v>
      </c>
      <c r="AC27" s="143">
        <v>115.99371039651803</v>
      </c>
      <c r="AD27" s="180">
        <f t="shared" si="28"/>
        <v>115.99371039651803</v>
      </c>
      <c r="AE27" s="93">
        <v>39.413682999999999</v>
      </c>
      <c r="AF27" s="1">
        <v>52.009640841884</v>
      </c>
      <c r="AG27" s="1">
        <v>1.956645</v>
      </c>
      <c r="AH27" s="1">
        <v>6.9353562155833615</v>
      </c>
      <c r="AI27" s="1">
        <v>1.240278</v>
      </c>
      <c r="AJ27" s="1">
        <v>7.4270000000000003E-2</v>
      </c>
      <c r="AK27" s="1">
        <v>0.99103699999999995</v>
      </c>
      <c r="AM27" s="1">
        <v>1.3192109999999999</v>
      </c>
      <c r="AN27" s="1">
        <v>103.94012105746737</v>
      </c>
      <c r="AO27" s="1">
        <v>-12.05358933905066</v>
      </c>
      <c r="AP27" s="173">
        <v>-0.10391588731704622</v>
      </c>
      <c r="AQ27" s="56">
        <v>105.78626388162444</v>
      </c>
      <c r="AR27" s="145">
        <v>1.8461428241570701</v>
      </c>
      <c r="AS27" s="56">
        <f>VLOOKUP(C27,'2012-13'!$C$8:$P$391,14,FALSE)</f>
        <v>0.27712999999999999</v>
      </c>
      <c r="AT27" s="183">
        <f t="shared" si="29"/>
        <v>104.74418288162444</v>
      </c>
    </row>
    <row r="28" spans="1:46" x14ac:dyDescent="0.25">
      <c r="A28">
        <f>IFERROR(VLOOKUP(D28,'2014_15'!$C$402:$D$446,2,FALSE),0)</f>
        <v>0</v>
      </c>
      <c r="B28" s="93" t="s">
        <v>898</v>
      </c>
      <c r="C28" s="93" t="s">
        <v>118</v>
      </c>
      <c r="D28" s="93" t="s">
        <v>119</v>
      </c>
      <c r="E28" s="93">
        <v>2.8897550000000001</v>
      </c>
      <c r="F28" s="93">
        <v>10.727483132016999</v>
      </c>
      <c r="G28" s="1">
        <v>0</v>
      </c>
      <c r="H28" s="1">
        <v>0</v>
      </c>
      <c r="I28" s="1">
        <v>0</v>
      </c>
      <c r="J28" s="1">
        <v>0</v>
      </c>
      <c r="K28" s="1">
        <v>1.4999999999999999E-2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3.19E-4</v>
      </c>
      <c r="S28" s="1">
        <v>0</v>
      </c>
      <c r="T28" s="1">
        <v>0.20647099999999999</v>
      </c>
      <c r="U28" s="1">
        <v>0</v>
      </c>
      <c r="V28" s="1">
        <v>0</v>
      </c>
      <c r="W28" s="1">
        <v>0</v>
      </c>
      <c r="X28" s="1">
        <v>0</v>
      </c>
      <c r="Y28" s="1">
        <v>0.97492299999999998</v>
      </c>
      <c r="Z28" s="1">
        <v>6.105E-2</v>
      </c>
      <c r="AB28" s="1">
        <v>0</v>
      </c>
      <c r="AC28" s="143">
        <v>14.875001132017001</v>
      </c>
      <c r="AD28" s="180">
        <f t="shared" si="28"/>
        <v>14.875001132017001</v>
      </c>
      <c r="AE28" s="93">
        <v>2.8897550000000001</v>
      </c>
      <c r="AF28" s="1">
        <v>9.3114553585909992</v>
      </c>
      <c r="AG28" s="1">
        <v>0</v>
      </c>
      <c r="AH28" s="1">
        <v>0</v>
      </c>
      <c r="AI28" s="1">
        <v>0.94209200000000004</v>
      </c>
      <c r="AJ28" s="1">
        <v>0.14147000000000001</v>
      </c>
      <c r="AK28" s="1">
        <v>7.3076000000000002E-2</v>
      </c>
      <c r="AM28" s="1">
        <v>0</v>
      </c>
      <c r="AN28" s="1">
        <v>13.357848358590999</v>
      </c>
      <c r="AO28" s="1">
        <v>-1.5171527734260017</v>
      </c>
      <c r="AP28" s="144">
        <v>-0.10199345599782693</v>
      </c>
      <c r="AQ28" s="56">
        <v>13.566001032399505</v>
      </c>
      <c r="AR28" s="145">
        <v>0.20815267380850599</v>
      </c>
      <c r="AS28" s="56">
        <f>VLOOKUP(C28,'2012-13'!$C$8:$P$391,14,FALSE)</f>
        <v>0.471169</v>
      </c>
      <c r="AT28" s="183">
        <f t="shared" si="29"/>
        <v>14.037170032399505</v>
      </c>
    </row>
    <row r="29" spans="1:46" x14ac:dyDescent="0.25">
      <c r="A29">
        <f>IFERROR(VLOOKUP(D29,'2014_15'!$C$402:$D$446,2,FALSE),0)</f>
        <v>0</v>
      </c>
      <c r="B29" s="93" t="s">
        <v>898</v>
      </c>
      <c r="C29" s="93" t="s">
        <v>776</v>
      </c>
      <c r="D29" s="93" t="s">
        <v>777</v>
      </c>
      <c r="E29" s="93">
        <v>1.951703</v>
      </c>
      <c r="F29" s="93">
        <v>2.9147768828670002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3.19E-4</v>
      </c>
      <c r="S29" s="1">
        <v>0</v>
      </c>
      <c r="T29" s="1">
        <v>0</v>
      </c>
      <c r="U29" s="1">
        <v>0</v>
      </c>
      <c r="V29" s="1">
        <v>0</v>
      </c>
      <c r="W29" s="1">
        <v>0.21640599999999999</v>
      </c>
      <c r="X29" s="1">
        <v>0</v>
      </c>
      <c r="Y29" s="1">
        <v>0.34249499999999999</v>
      </c>
      <c r="Z29" s="1">
        <v>3.1050000000000001E-2</v>
      </c>
      <c r="AB29" s="1">
        <v>0</v>
      </c>
      <c r="AC29" s="143">
        <v>5.4567498828670002</v>
      </c>
      <c r="AD29" s="180">
        <f t="shared" si="28"/>
        <v>5.4567498828670002</v>
      </c>
      <c r="AE29" s="93">
        <v>1.951703</v>
      </c>
      <c r="AF29" s="1">
        <v>2.530153965982</v>
      </c>
      <c r="AG29" s="1">
        <v>0</v>
      </c>
      <c r="AH29" s="1">
        <v>0</v>
      </c>
      <c r="AI29" s="1">
        <v>0.326235</v>
      </c>
      <c r="AJ29" s="1">
        <v>0.05</v>
      </c>
      <c r="AK29" s="1">
        <v>4.8953999999999998E-2</v>
      </c>
      <c r="AM29" s="1">
        <v>0</v>
      </c>
      <c r="AN29" s="1">
        <v>4.9070459659819994</v>
      </c>
      <c r="AO29" s="1">
        <v>-0.54970391688500087</v>
      </c>
      <c r="AP29" s="144">
        <v>-0.10073833851372789</v>
      </c>
      <c r="AQ29" s="56">
        <v>4.9765558931747043</v>
      </c>
      <c r="AR29" s="145">
        <v>6.9509927192704879E-2</v>
      </c>
      <c r="AS29" s="56">
        <f>VLOOKUP(C29,'2012-13'!$C$8:$P$391,14,FALSE)</f>
        <v>9.1342000000000007E-2</v>
      </c>
      <c r="AT29" s="183">
        <f t="shared" si="29"/>
        <v>5.0678978931747043</v>
      </c>
    </row>
    <row r="30" spans="1:46" x14ac:dyDescent="0.25">
      <c r="A30">
        <f>IFERROR(VLOOKUP(D30,'2014_15'!$C$402:$D$446,2,FALSE),0)</f>
        <v>0</v>
      </c>
      <c r="B30" s="93" t="s">
        <v>903</v>
      </c>
      <c r="C30" s="93" t="s">
        <v>724</v>
      </c>
      <c r="D30" s="93" t="s">
        <v>725</v>
      </c>
      <c r="E30" s="93">
        <v>74.687222000000006</v>
      </c>
      <c r="F30" s="93">
        <v>258.93188330255498</v>
      </c>
      <c r="G30" s="1">
        <v>1.7395240000000001</v>
      </c>
      <c r="H30" s="1">
        <v>23.401547000000001</v>
      </c>
      <c r="I30" s="1">
        <v>0</v>
      </c>
      <c r="J30" s="1">
        <v>0</v>
      </c>
      <c r="K30" s="1">
        <v>3.0300000000000001E-2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3.19E-4</v>
      </c>
      <c r="S30" s="1">
        <v>0</v>
      </c>
      <c r="T30" s="1">
        <v>0.107059</v>
      </c>
      <c r="U30" s="1">
        <v>0</v>
      </c>
      <c r="V30" s="1">
        <v>0</v>
      </c>
      <c r="W30" s="1">
        <v>10.122738999999999</v>
      </c>
      <c r="X30" s="1">
        <v>0.42404199999999997</v>
      </c>
      <c r="Y30" s="1">
        <v>4.6665260000000002</v>
      </c>
      <c r="Z30" s="1">
        <v>1.9134500000000001</v>
      </c>
      <c r="AB30" s="1">
        <v>0</v>
      </c>
      <c r="AC30" s="143">
        <v>376.024611302555</v>
      </c>
      <c r="AD30" s="180">
        <f t="shared" si="28"/>
        <v>376.024611302555</v>
      </c>
      <c r="AE30" s="93">
        <v>74.687222000000006</v>
      </c>
      <c r="AF30" s="1">
        <v>229.672580489366</v>
      </c>
      <c r="AG30" s="1">
        <v>1.774329</v>
      </c>
      <c r="AH30" s="1">
        <v>20.383316984292623</v>
      </c>
      <c r="AI30" s="1">
        <v>4.6624179999999997</v>
      </c>
      <c r="AJ30" s="1">
        <v>1.925</v>
      </c>
      <c r="AK30" s="1">
        <v>1.9610989999999999</v>
      </c>
      <c r="AM30" s="1">
        <v>3.7253289999999999</v>
      </c>
      <c r="AN30" s="1">
        <v>338.79129447365864</v>
      </c>
      <c r="AO30" s="1">
        <v>-37.233316828896363</v>
      </c>
      <c r="AP30" s="173">
        <v>-9.9018297498984401E-2</v>
      </c>
      <c r="AQ30" s="56">
        <v>342.93444550793021</v>
      </c>
      <c r="AR30" s="145">
        <v>4.1431510342715683</v>
      </c>
      <c r="AS30" s="56">
        <f>VLOOKUP(C30,'2012-13'!$C$8:$P$391,14,FALSE)</f>
        <v>4.2872760000000003</v>
      </c>
      <c r="AT30" s="183">
        <f t="shared" si="29"/>
        <v>343.49639250793024</v>
      </c>
    </row>
    <row r="31" spans="1:46" x14ac:dyDescent="0.25">
      <c r="A31">
        <f>IFERROR(VLOOKUP(D31,'2014_15'!$C$402:$D$446,2,FALSE),0)</f>
        <v>0</v>
      </c>
      <c r="B31" s="93" t="s">
        <v>898</v>
      </c>
      <c r="C31" s="93" t="s">
        <v>70</v>
      </c>
      <c r="D31" s="93" t="s">
        <v>71</v>
      </c>
      <c r="E31" s="93">
        <v>4.6021999999999998</v>
      </c>
      <c r="F31" s="93">
        <v>5.4684053604710003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0.27500000000000002</v>
      </c>
      <c r="N31" s="1">
        <v>0</v>
      </c>
      <c r="O31" s="1">
        <v>0</v>
      </c>
      <c r="P31" s="1">
        <v>0</v>
      </c>
      <c r="Q31" s="1">
        <v>0</v>
      </c>
      <c r="R31" s="1">
        <v>3.19E-4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0.53868899999999997</v>
      </c>
      <c r="Z31" s="1">
        <v>0.15104999999999999</v>
      </c>
      <c r="AB31" s="1">
        <v>0</v>
      </c>
      <c r="AC31" s="143">
        <v>11.035663360470998</v>
      </c>
      <c r="AD31" s="180">
        <f t="shared" si="28"/>
        <v>11.035663360470998</v>
      </c>
      <c r="AE31" s="93">
        <v>4.6021999999999998</v>
      </c>
      <c r="AF31" s="1">
        <v>4.6918917992839999</v>
      </c>
      <c r="AG31" s="1">
        <v>0</v>
      </c>
      <c r="AH31" s="1">
        <v>0</v>
      </c>
      <c r="AI31" s="1">
        <v>0.49785000000000001</v>
      </c>
      <c r="AJ31" s="1">
        <v>0.05</v>
      </c>
      <c r="AK31" s="1">
        <v>0.116022</v>
      </c>
      <c r="AM31" s="1">
        <v>0</v>
      </c>
      <c r="AN31" s="1">
        <v>9.9579637992840002</v>
      </c>
      <c r="AO31" s="1">
        <v>-1.0776995611869982</v>
      </c>
      <c r="AP31" s="144">
        <v>-9.7656074309700788E-2</v>
      </c>
      <c r="AQ31" s="56">
        <v>10.064524984749552</v>
      </c>
      <c r="AR31" s="145">
        <v>0.10656118546555149</v>
      </c>
      <c r="AS31" s="56">
        <f>VLOOKUP(C31,'2012-13'!$C$8:$P$391,14,FALSE)</f>
        <v>0.29539199999999999</v>
      </c>
      <c r="AT31" s="183">
        <f t="shared" si="29"/>
        <v>10.359916984749551</v>
      </c>
    </row>
    <row r="32" spans="1:46" x14ac:dyDescent="0.25">
      <c r="A32">
        <f>IFERROR(VLOOKUP(D32,'2014_15'!$C$402:$D$446,2,FALSE),0)</f>
        <v>0</v>
      </c>
      <c r="B32" s="93" t="s">
        <v>898</v>
      </c>
      <c r="C32" s="93" t="s">
        <v>108</v>
      </c>
      <c r="D32" s="93" t="s">
        <v>109</v>
      </c>
      <c r="E32" s="93">
        <v>3.2609059999999999</v>
      </c>
      <c r="F32" s="93">
        <v>6.803259874818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3.19E-4</v>
      </c>
      <c r="S32" s="1">
        <v>0</v>
      </c>
      <c r="T32" s="1">
        <v>0.25235299999999999</v>
      </c>
      <c r="U32" s="1">
        <v>0</v>
      </c>
      <c r="V32" s="1">
        <v>0</v>
      </c>
      <c r="W32" s="1">
        <v>0</v>
      </c>
      <c r="X32" s="1">
        <v>0</v>
      </c>
      <c r="Y32" s="1">
        <v>0.55577699999999997</v>
      </c>
      <c r="Z32" s="1">
        <v>6.105E-2</v>
      </c>
      <c r="AB32" s="1">
        <v>0</v>
      </c>
      <c r="AC32" s="143">
        <v>10.933664874817998</v>
      </c>
      <c r="AD32" s="180">
        <f t="shared" si="28"/>
        <v>10.933664874817998</v>
      </c>
      <c r="AE32" s="93">
        <v>3.2609059999999999</v>
      </c>
      <c r="AF32" s="1">
        <v>5.9052295713419998</v>
      </c>
      <c r="AG32" s="1">
        <v>0</v>
      </c>
      <c r="AH32" s="1">
        <v>0</v>
      </c>
      <c r="AI32" s="1">
        <v>0.52035799999999999</v>
      </c>
      <c r="AJ32" s="1">
        <v>9.9470000000000003E-2</v>
      </c>
      <c r="AK32" s="1">
        <v>8.2142999999999994E-2</v>
      </c>
      <c r="AM32" s="1">
        <v>0</v>
      </c>
      <c r="AN32" s="1">
        <v>9.8681065713420004</v>
      </c>
      <c r="AO32" s="1">
        <v>-1.0655583034759974</v>
      </c>
      <c r="AP32" s="144">
        <v>-9.7456645660518731E-2</v>
      </c>
      <c r="AQ32" s="56">
        <v>9.9715023658340147</v>
      </c>
      <c r="AR32" s="145">
        <v>0.1033957944920143</v>
      </c>
      <c r="AS32" s="56">
        <f>VLOOKUP(C32,'2012-13'!$C$8:$P$391,14,FALSE)</f>
        <v>0.15211</v>
      </c>
      <c r="AT32" s="183">
        <f t="shared" si="29"/>
        <v>10.123612365834015</v>
      </c>
    </row>
    <row r="33" spans="1:46" x14ac:dyDescent="0.25">
      <c r="A33">
        <f>IFERROR(VLOOKUP(D33,'2014_15'!$C$402:$D$446,2,FALSE),0)</f>
        <v>1</v>
      </c>
      <c r="B33" s="93" t="s">
        <v>902</v>
      </c>
      <c r="C33" s="93" t="s">
        <v>234</v>
      </c>
      <c r="D33" s="93" t="s">
        <v>235</v>
      </c>
      <c r="E33" s="93">
        <v>93.826980000000006</v>
      </c>
      <c r="F33" s="93">
        <v>163.40454109076398</v>
      </c>
      <c r="G33" s="1">
        <v>10.07267</v>
      </c>
      <c r="H33" s="1">
        <v>17.186420999999999</v>
      </c>
      <c r="I33" s="1">
        <v>2.62</v>
      </c>
      <c r="J33" s="1">
        <v>0.283551</v>
      </c>
      <c r="K33" s="1">
        <v>7.4999999999999997E-2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0.107</v>
      </c>
      <c r="R33" s="1">
        <v>3.19E-4</v>
      </c>
      <c r="S33" s="1">
        <v>0</v>
      </c>
      <c r="T33" s="1">
        <v>0.107059</v>
      </c>
      <c r="U33" s="1">
        <v>3.486415</v>
      </c>
      <c r="V33" s="1">
        <v>0</v>
      </c>
      <c r="W33" s="1">
        <v>8.7119560000000007</v>
      </c>
      <c r="X33" s="1">
        <v>0.116205</v>
      </c>
      <c r="Y33" s="1">
        <v>3.079736</v>
      </c>
      <c r="Z33" s="1">
        <v>8.1049999999999997E-2</v>
      </c>
      <c r="AB33" s="1">
        <v>0</v>
      </c>
      <c r="AC33" s="143">
        <v>303.158903090764</v>
      </c>
      <c r="AD33" s="180">
        <f t="shared" si="28"/>
        <v>303.158903090764</v>
      </c>
      <c r="AE33" s="93">
        <v>93.826980000000006</v>
      </c>
      <c r="AF33" s="1">
        <v>144.93982794750801</v>
      </c>
      <c r="AG33" s="1">
        <v>10.278833000000001</v>
      </c>
      <c r="AH33" s="1">
        <v>14.969790974438718</v>
      </c>
      <c r="AI33" s="1">
        <v>2.911505</v>
      </c>
      <c r="AJ33" s="1">
        <v>0.29147000000000001</v>
      </c>
      <c r="AK33" s="1">
        <v>2.3631039999999999</v>
      </c>
      <c r="AM33" s="1">
        <v>4.0600059999999996</v>
      </c>
      <c r="AN33" s="1">
        <v>273.64151692194673</v>
      </c>
      <c r="AO33" s="1">
        <v>-29.517386168817268</v>
      </c>
      <c r="AP33" s="173">
        <v>-9.7366054131618016E-2</v>
      </c>
      <c r="AQ33" s="56">
        <v>276.48091961877674</v>
      </c>
      <c r="AR33" s="145">
        <v>2.8394026968300068</v>
      </c>
      <c r="AS33" s="56">
        <f>VLOOKUP(C33,'2012-13'!$C$8:$P$391,14,FALSE)</f>
        <v>0.40330100000000002</v>
      </c>
      <c r="AT33" s="183">
        <f t="shared" si="29"/>
        <v>272.82421461877675</v>
      </c>
    </row>
    <row r="34" spans="1:46" x14ac:dyDescent="0.25">
      <c r="A34">
        <f>IFERROR(VLOOKUP(D34,'2014_15'!$C$402:$D$446,2,FALSE),0)</f>
        <v>0</v>
      </c>
      <c r="B34" s="93" t="s">
        <v>898</v>
      </c>
      <c r="C34" s="93" t="s">
        <v>62</v>
      </c>
      <c r="D34" s="93" t="s">
        <v>63</v>
      </c>
      <c r="E34" s="93">
        <v>5.8698230000000002</v>
      </c>
      <c r="F34" s="93">
        <v>10.047029652935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3.19E-4</v>
      </c>
      <c r="S34" s="1">
        <v>0</v>
      </c>
      <c r="T34" s="1">
        <v>0.15676499999999999</v>
      </c>
      <c r="U34" s="1">
        <v>0.28499999999999998</v>
      </c>
      <c r="V34" s="1">
        <v>0</v>
      </c>
      <c r="W34" s="1">
        <v>0</v>
      </c>
      <c r="X34" s="1">
        <v>0</v>
      </c>
      <c r="Y34" s="1">
        <v>1.0438810000000001</v>
      </c>
      <c r="Z34" s="1">
        <v>3.1050000000000001E-2</v>
      </c>
      <c r="AB34" s="1">
        <v>5.0432999999999999E-2</v>
      </c>
      <c r="AC34" s="143">
        <v>17.484300652935001</v>
      </c>
      <c r="AD34" s="180">
        <f t="shared" si="28"/>
        <v>17.484300652935001</v>
      </c>
      <c r="AE34" s="93">
        <v>5.8698230000000002</v>
      </c>
      <c r="AF34" s="1">
        <v>8.7208217387470004</v>
      </c>
      <c r="AG34" s="1">
        <v>0</v>
      </c>
      <c r="AH34" s="1">
        <v>0</v>
      </c>
      <c r="AI34" s="1">
        <v>0.99583999999999995</v>
      </c>
      <c r="AJ34" s="1">
        <v>0.05</v>
      </c>
      <c r="AK34" s="1">
        <v>0.14893500000000001</v>
      </c>
      <c r="AM34" s="1">
        <v>0</v>
      </c>
      <c r="AN34" s="1">
        <v>15.785419738747001</v>
      </c>
      <c r="AO34" s="1">
        <v>-1.6988809141880008</v>
      </c>
      <c r="AP34" s="144">
        <v>-9.7166077609333393E-2</v>
      </c>
      <c r="AQ34" s="56">
        <v>15.945682195476721</v>
      </c>
      <c r="AR34" s="145">
        <v>0.16026245672972017</v>
      </c>
      <c r="AS34" s="56">
        <f>VLOOKUP(C34,'2012-13'!$C$8:$P$391,14,FALSE)</f>
        <v>0.43739499999999998</v>
      </c>
      <c r="AT34" s="183">
        <f t="shared" si="29"/>
        <v>16.383077195476719</v>
      </c>
    </row>
    <row r="35" spans="1:46" x14ac:dyDescent="0.25">
      <c r="A35">
        <f>IFERROR(VLOOKUP(D35,'2014_15'!$C$402:$D$446,2,FALSE),0)</f>
        <v>1</v>
      </c>
      <c r="B35" s="93" t="s">
        <v>901</v>
      </c>
      <c r="C35" s="93" t="s">
        <v>398</v>
      </c>
      <c r="D35" s="93" t="s">
        <v>399</v>
      </c>
      <c r="E35" s="93">
        <v>76.307901999999999</v>
      </c>
      <c r="F35" s="93">
        <v>172.858483435111</v>
      </c>
      <c r="G35" s="1">
        <v>7.115793</v>
      </c>
      <c r="H35" s="1">
        <v>16.593398000000001</v>
      </c>
      <c r="I35" s="1">
        <v>0</v>
      </c>
      <c r="J35" s="1">
        <v>2.31</v>
      </c>
      <c r="K35" s="1">
        <v>7.4999999999999997E-2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3.19E-4</v>
      </c>
      <c r="S35" s="1">
        <v>0.08</v>
      </c>
      <c r="T35" s="1">
        <v>0.15676499999999999</v>
      </c>
      <c r="U35" s="1">
        <v>0</v>
      </c>
      <c r="V35" s="1">
        <v>0</v>
      </c>
      <c r="W35" s="1">
        <v>12.368726000000001</v>
      </c>
      <c r="X35" s="1">
        <v>0.116205</v>
      </c>
      <c r="Y35" s="1">
        <v>3.5159470000000002</v>
      </c>
      <c r="Z35" s="1">
        <v>0.27105000000000001</v>
      </c>
      <c r="AB35" s="1">
        <v>0</v>
      </c>
      <c r="AC35" s="143">
        <v>291.7695884351109</v>
      </c>
      <c r="AD35" s="180">
        <f t="shared" si="28"/>
        <v>291.7695884351109</v>
      </c>
      <c r="AE35" s="93">
        <v>76.307901999999999</v>
      </c>
      <c r="AF35" s="1">
        <v>155.922298841166</v>
      </c>
      <c r="AG35" s="1">
        <v>7.2612670000000001</v>
      </c>
      <c r="AH35" s="1">
        <v>14.453253508433749</v>
      </c>
      <c r="AI35" s="1">
        <v>3.2887330000000001</v>
      </c>
      <c r="AJ35" s="1">
        <v>0.22147</v>
      </c>
      <c r="AK35" s="1">
        <v>1.9269160000000001</v>
      </c>
      <c r="AM35" s="1">
        <v>4.0617380000000001</v>
      </c>
      <c r="AN35" s="1">
        <v>263.44357834959976</v>
      </c>
      <c r="AO35" s="1">
        <v>-28.326010085511143</v>
      </c>
      <c r="AP35" s="173">
        <v>-9.7083490563345004E-2</v>
      </c>
      <c r="AQ35" s="56">
        <v>266.09386465282114</v>
      </c>
      <c r="AR35" s="145">
        <v>2.6502863032213781</v>
      </c>
      <c r="AS35" s="56">
        <f>VLOOKUP(C35,'2012-13'!$C$8:$P$391,14,FALSE)</f>
        <v>0.44455899999999998</v>
      </c>
      <c r="AT35" s="183">
        <f t="shared" si="29"/>
        <v>262.47668565282117</v>
      </c>
    </row>
    <row r="36" spans="1:46" x14ac:dyDescent="0.25">
      <c r="A36">
        <f>IFERROR(VLOOKUP(D36,'2014_15'!$C$402:$D$446,2,FALSE),0)</f>
        <v>0</v>
      </c>
      <c r="B36" s="93" t="s">
        <v>898</v>
      </c>
      <c r="C36" s="93" t="s">
        <v>296</v>
      </c>
      <c r="D36" s="93" t="s">
        <v>297</v>
      </c>
      <c r="E36" s="93">
        <v>7.4331589999999998</v>
      </c>
      <c r="F36" s="93">
        <v>9.2822389006220014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3.19E-4</v>
      </c>
      <c r="S36" s="1">
        <v>0</v>
      </c>
      <c r="T36" s="1">
        <v>0.25235299999999999</v>
      </c>
      <c r="U36" s="1">
        <v>0</v>
      </c>
      <c r="V36" s="1">
        <v>0.35399999999999998</v>
      </c>
      <c r="W36" s="1">
        <v>0</v>
      </c>
      <c r="X36" s="1">
        <v>0</v>
      </c>
      <c r="Y36" s="1">
        <v>0.92016600000000004</v>
      </c>
      <c r="Z36" s="1">
        <v>5.1049999999999998E-2</v>
      </c>
      <c r="AB36" s="1">
        <v>0</v>
      </c>
      <c r="AC36" s="143">
        <v>18.293285900621999</v>
      </c>
      <c r="AD36" s="180">
        <f t="shared" si="28"/>
        <v>18.293285900621999</v>
      </c>
      <c r="AE36" s="93">
        <v>7.4331589999999998</v>
      </c>
      <c r="AF36" s="1">
        <v>7.964160976734</v>
      </c>
      <c r="AG36" s="1">
        <v>0</v>
      </c>
      <c r="AH36" s="1">
        <v>0</v>
      </c>
      <c r="AI36" s="1">
        <v>0.87622900000000004</v>
      </c>
      <c r="AJ36" s="1">
        <v>7.1470000000000006E-2</v>
      </c>
      <c r="AK36" s="1">
        <v>0.187557</v>
      </c>
      <c r="AM36" s="1">
        <v>0</v>
      </c>
      <c r="AN36" s="1">
        <v>16.532575976734002</v>
      </c>
      <c r="AO36" s="1">
        <v>-1.7607099238879975</v>
      </c>
      <c r="AP36" s="144">
        <v>-9.6248969892726091E-2</v>
      </c>
      <c r="AQ36" s="56">
        <v>16.683476741367265</v>
      </c>
      <c r="AR36" s="145">
        <v>0.15090076463326341</v>
      </c>
      <c r="AS36" s="56">
        <f>VLOOKUP(C36,'2012-13'!$C$8:$P$391,14,FALSE)</f>
        <v>0.29014699999999999</v>
      </c>
      <c r="AT36" s="183">
        <f t="shared" si="29"/>
        <v>16.973623741367266</v>
      </c>
    </row>
    <row r="37" spans="1:46" x14ac:dyDescent="0.25">
      <c r="A37">
        <f>IFERROR(VLOOKUP(D37,'2014_15'!$C$402:$D$446,2,FALSE),0)</f>
        <v>0</v>
      </c>
      <c r="B37" s="93" t="s">
        <v>898</v>
      </c>
      <c r="C37" s="93" t="s">
        <v>68</v>
      </c>
      <c r="D37" s="93" t="s">
        <v>69</v>
      </c>
      <c r="E37" s="93">
        <v>9.6549890000000005</v>
      </c>
      <c r="F37" s="93">
        <v>11.060369360389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0.6</v>
      </c>
      <c r="O37" s="1">
        <v>0</v>
      </c>
      <c r="P37" s="1">
        <v>0</v>
      </c>
      <c r="Q37" s="1">
        <v>0</v>
      </c>
      <c r="R37" s="1">
        <v>3.19E-4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0.13819300000000001</v>
      </c>
      <c r="Y37" s="1">
        <v>0.99451299999999998</v>
      </c>
      <c r="Z37" s="1">
        <v>5.2049999999999999E-2</v>
      </c>
      <c r="AB37" s="1">
        <v>0</v>
      </c>
      <c r="AC37" s="143">
        <v>22.500433360389007</v>
      </c>
      <c r="AD37" s="180">
        <f t="shared" si="28"/>
        <v>22.500433360389007</v>
      </c>
      <c r="AE37" s="93">
        <v>9.6549890000000005</v>
      </c>
      <c r="AF37" s="1">
        <v>9.3791932176100001</v>
      </c>
      <c r="AG37" s="1">
        <v>0</v>
      </c>
      <c r="AH37" s="1">
        <v>0</v>
      </c>
      <c r="AI37" s="1">
        <v>0.99643099999999996</v>
      </c>
      <c r="AJ37" s="1">
        <v>7.2870000000000004E-2</v>
      </c>
      <c r="AK37" s="1">
        <v>0.24382799999999999</v>
      </c>
      <c r="AM37" s="1">
        <v>0</v>
      </c>
      <c r="AN37" s="1">
        <v>20.347311217610006</v>
      </c>
      <c r="AO37" s="1">
        <v>-2.1531221427790008</v>
      </c>
      <c r="AP37" s="144">
        <v>-9.5692474375603576E-2</v>
      </c>
      <c r="AQ37" s="56">
        <v>20.520395224674775</v>
      </c>
      <c r="AR37" s="145">
        <v>0.17308400706476945</v>
      </c>
      <c r="AS37" s="56">
        <f>VLOOKUP(C37,'2012-13'!$C$8:$P$391,14,FALSE)</f>
        <v>0.81044099999999997</v>
      </c>
      <c r="AT37" s="183">
        <f t="shared" si="29"/>
        <v>21.330836224674776</v>
      </c>
    </row>
    <row r="38" spans="1:46" x14ac:dyDescent="0.25">
      <c r="A38">
        <f>IFERROR(VLOOKUP(D38,'2014_15'!$C$402:$D$446,2,FALSE),0)</f>
        <v>0</v>
      </c>
      <c r="B38" s="93" t="s">
        <v>898</v>
      </c>
      <c r="C38" s="93" t="s">
        <v>340</v>
      </c>
      <c r="D38" s="93" t="s">
        <v>341</v>
      </c>
      <c r="E38" s="93">
        <v>7.1796249999999997</v>
      </c>
      <c r="F38" s="93">
        <v>7.4908647658749992</v>
      </c>
      <c r="G38" s="1">
        <v>0</v>
      </c>
      <c r="H38" s="1">
        <v>0</v>
      </c>
      <c r="I38" s="1">
        <v>0</v>
      </c>
      <c r="J38" s="1">
        <v>0</v>
      </c>
      <c r="K38" s="1">
        <v>9.5000000000000001E-2</v>
      </c>
      <c r="L38" s="1">
        <v>0</v>
      </c>
      <c r="M38" s="1">
        <v>0</v>
      </c>
      <c r="N38" s="1">
        <v>0.45</v>
      </c>
      <c r="O38" s="1">
        <v>0</v>
      </c>
      <c r="P38" s="1">
        <v>0</v>
      </c>
      <c r="Q38" s="1">
        <v>0</v>
      </c>
      <c r="R38" s="1">
        <v>3.19E-4</v>
      </c>
      <c r="S38" s="1">
        <v>0</v>
      </c>
      <c r="T38" s="1">
        <v>5.7353000000000001E-2</v>
      </c>
      <c r="U38" s="1">
        <v>0</v>
      </c>
      <c r="V38" s="1">
        <v>0</v>
      </c>
      <c r="W38" s="1">
        <v>0</v>
      </c>
      <c r="X38" s="1">
        <v>0</v>
      </c>
      <c r="Y38" s="1">
        <v>0.91640900000000003</v>
      </c>
      <c r="Z38" s="1">
        <v>8.1049999999999997E-2</v>
      </c>
      <c r="AB38" s="1">
        <v>0</v>
      </c>
      <c r="AC38" s="143">
        <v>16.270620765875002</v>
      </c>
      <c r="AD38" s="180">
        <f t="shared" si="28"/>
        <v>16.270620765875002</v>
      </c>
      <c r="AE38" s="93">
        <v>7.1796249999999997</v>
      </c>
      <c r="AF38" s="1">
        <v>6.3535408994529998</v>
      </c>
      <c r="AG38" s="1">
        <v>0</v>
      </c>
      <c r="AH38" s="1">
        <v>0</v>
      </c>
      <c r="AI38" s="1">
        <v>0.83751900000000001</v>
      </c>
      <c r="AJ38" s="1">
        <v>0.16947000000000001</v>
      </c>
      <c r="AK38" s="1">
        <v>0.18016199999999999</v>
      </c>
      <c r="AM38" s="1">
        <v>0</v>
      </c>
      <c r="AN38" s="1">
        <v>14.720316899453</v>
      </c>
      <c r="AO38" s="1">
        <v>-1.5503038664220021</v>
      </c>
      <c r="AP38" s="144">
        <v>-9.5282404324333714E-2</v>
      </c>
      <c r="AQ38" s="56">
        <v>14.838806138478002</v>
      </c>
      <c r="AR38" s="145">
        <v>0.11848923902500275</v>
      </c>
      <c r="AS38" s="56">
        <f>VLOOKUP(C38,'2012-13'!$C$8:$P$391,14,FALSE)</f>
        <v>0.23193800000000001</v>
      </c>
      <c r="AT38" s="183">
        <f t="shared" si="29"/>
        <v>15.070744138478002</v>
      </c>
    </row>
    <row r="39" spans="1:46" x14ac:dyDescent="0.25">
      <c r="A39">
        <f>IFERROR(VLOOKUP(D39,'2014_15'!$C$402:$D$446,2,FALSE),0)</f>
        <v>1</v>
      </c>
      <c r="B39" s="93" t="s">
        <v>902</v>
      </c>
      <c r="C39" s="93" t="s">
        <v>656</v>
      </c>
      <c r="D39" s="93" t="s">
        <v>657</v>
      </c>
      <c r="E39" s="93">
        <v>64.041483999999997</v>
      </c>
      <c r="F39" s="93">
        <v>103.768652364719</v>
      </c>
      <c r="G39" s="1">
        <v>2.8989259999999999</v>
      </c>
      <c r="H39" s="1">
        <v>11.443797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3.19E-4</v>
      </c>
      <c r="S39" s="1">
        <v>0</v>
      </c>
      <c r="T39" s="1">
        <v>0</v>
      </c>
      <c r="U39" s="1">
        <v>2.977185</v>
      </c>
      <c r="V39" s="1">
        <v>0</v>
      </c>
      <c r="W39" s="1">
        <v>5.0901930000000002</v>
      </c>
      <c r="X39" s="1">
        <v>0</v>
      </c>
      <c r="Y39" s="1">
        <v>1.9158230000000001</v>
      </c>
      <c r="Z39" s="1">
        <v>3.6049999999999999E-2</v>
      </c>
      <c r="AB39" s="1">
        <v>0</v>
      </c>
      <c r="AC39" s="143">
        <v>192.17242936471894</v>
      </c>
      <c r="AD39" s="180">
        <f t="shared" si="28"/>
        <v>192.17242936471894</v>
      </c>
      <c r="AE39" s="93">
        <v>64.041483999999997</v>
      </c>
      <c r="AF39" s="1">
        <v>91.005108123859003</v>
      </c>
      <c r="AG39" s="1">
        <v>2.9584860000000002</v>
      </c>
      <c r="AH39" s="1">
        <v>9.9678257063474032</v>
      </c>
      <c r="AI39" s="1">
        <v>1.8376779999999999</v>
      </c>
      <c r="AJ39" s="1">
        <v>5.0470000000000001E-2</v>
      </c>
      <c r="AK39" s="1">
        <v>1.605075</v>
      </c>
      <c r="AM39" s="1">
        <v>2.6422500000000002</v>
      </c>
      <c r="AN39" s="1">
        <v>174.1083768302064</v>
      </c>
      <c r="AO39" s="1">
        <v>-18.064052534512541</v>
      </c>
      <c r="AP39" s="173">
        <v>-9.3999189135655123E-2</v>
      </c>
      <c r="AQ39" s="56">
        <v>175.26125558062367</v>
      </c>
      <c r="AR39" s="145">
        <v>1.1528787504172726</v>
      </c>
      <c r="AS39" s="56">
        <f>VLOOKUP(C39,'2012-13'!$C$8:$P$391,14,FALSE)</f>
        <v>0.343974</v>
      </c>
      <c r="AT39" s="183">
        <f t="shared" si="29"/>
        <v>172.96297958062368</v>
      </c>
    </row>
    <row r="40" spans="1:46" x14ac:dyDescent="0.25">
      <c r="A40">
        <f>IFERROR(VLOOKUP(D40,'2014_15'!$C$402:$D$446,2,FALSE),0)</f>
        <v>1</v>
      </c>
      <c r="B40" s="93" t="s">
        <v>902</v>
      </c>
      <c r="C40" s="93" t="s">
        <v>562</v>
      </c>
      <c r="D40" s="93" t="s">
        <v>563</v>
      </c>
      <c r="E40" s="93">
        <v>78.870998999999998</v>
      </c>
      <c r="F40" s="93">
        <v>131.75149593955001</v>
      </c>
      <c r="G40" s="1">
        <v>7.7937529999999997</v>
      </c>
      <c r="H40" s="1">
        <v>14.87128</v>
      </c>
      <c r="I40" s="1">
        <v>2.2509999999999999</v>
      </c>
      <c r="J40" s="1">
        <v>0.84315499999999999</v>
      </c>
      <c r="K40" s="1">
        <v>8.0624000000000001E-2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3.19E-4</v>
      </c>
      <c r="S40" s="1">
        <v>2.5000000000000001E-2</v>
      </c>
      <c r="T40" s="1">
        <v>0.15676499999999999</v>
      </c>
      <c r="U40" s="1">
        <v>0</v>
      </c>
      <c r="V40" s="1">
        <v>0</v>
      </c>
      <c r="W40" s="1">
        <v>5.8992709999999997</v>
      </c>
      <c r="X40" s="1">
        <v>0.20415900000000001</v>
      </c>
      <c r="Y40" s="1">
        <v>2.259954</v>
      </c>
      <c r="Z40" s="1">
        <v>0.14704999999999999</v>
      </c>
      <c r="AB40" s="1">
        <v>0</v>
      </c>
      <c r="AC40" s="143">
        <v>245.15482493955002</v>
      </c>
      <c r="AD40" s="180">
        <f t="shared" si="28"/>
        <v>245.15482493955002</v>
      </c>
      <c r="AE40" s="93">
        <v>78.870998999999998</v>
      </c>
      <c r="AF40" s="1">
        <v>115.54606193898501</v>
      </c>
      <c r="AG40" s="1">
        <v>7.9528910000000002</v>
      </c>
      <c r="AH40" s="1">
        <v>12.953246817493357</v>
      </c>
      <c r="AI40" s="1">
        <v>2.0986889999999998</v>
      </c>
      <c r="AJ40" s="1">
        <v>0.21087</v>
      </c>
      <c r="AK40" s="1">
        <v>1.971773</v>
      </c>
      <c r="AM40" s="1">
        <v>2.9818449999999999</v>
      </c>
      <c r="AN40" s="1">
        <v>222.58637575647836</v>
      </c>
      <c r="AO40" s="1">
        <v>-22.568449183071664</v>
      </c>
      <c r="AP40" s="173">
        <v>-9.2057944152788201E-2</v>
      </c>
      <c r="AQ40" s="56">
        <v>223.58120034486961</v>
      </c>
      <c r="AR40" s="145">
        <v>0.99482458839125343</v>
      </c>
      <c r="AS40" s="56">
        <f>VLOOKUP(C40,'2012-13'!$C$8:$P$391,14,FALSE)</f>
        <v>0.33469900000000002</v>
      </c>
      <c r="AT40" s="183">
        <f t="shared" si="29"/>
        <v>220.93405434486962</v>
      </c>
    </row>
    <row r="41" spans="1:46" x14ac:dyDescent="0.25">
      <c r="A41">
        <f>IFERROR(VLOOKUP(D41,'2014_15'!$C$402:$D$446,2,FALSE),0)</f>
        <v>0</v>
      </c>
      <c r="B41" s="93" t="s">
        <v>898</v>
      </c>
      <c r="C41" s="93" t="s">
        <v>84</v>
      </c>
      <c r="D41" s="93" t="s">
        <v>85</v>
      </c>
      <c r="E41" s="93">
        <v>5.5002149999999999</v>
      </c>
      <c r="F41" s="93">
        <v>10.680255219389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3.19E-4</v>
      </c>
      <c r="S41" s="1">
        <v>0</v>
      </c>
      <c r="T41" s="1">
        <v>5.7353000000000001E-2</v>
      </c>
      <c r="U41" s="1">
        <v>0</v>
      </c>
      <c r="V41" s="1">
        <v>0.29499999999999998</v>
      </c>
      <c r="W41" s="1">
        <v>0</v>
      </c>
      <c r="X41" s="1">
        <v>0</v>
      </c>
      <c r="Y41" s="1">
        <v>0.91383800000000004</v>
      </c>
      <c r="Z41" s="1">
        <v>6.6049999999999998E-2</v>
      </c>
      <c r="AB41" s="1">
        <v>0</v>
      </c>
      <c r="AC41" s="143">
        <v>17.513030219389002</v>
      </c>
      <c r="AD41" s="180">
        <f t="shared" si="28"/>
        <v>17.513030219389002</v>
      </c>
      <c r="AE41" s="93">
        <v>5.5002149999999999</v>
      </c>
      <c r="AF41" s="1">
        <v>9.2704615304299995</v>
      </c>
      <c r="AG41" s="1">
        <v>0</v>
      </c>
      <c r="AH41" s="1">
        <v>0</v>
      </c>
      <c r="AI41" s="1">
        <v>0.90308299999999997</v>
      </c>
      <c r="AJ41" s="1">
        <v>9.2469999999999997E-2</v>
      </c>
      <c r="AK41" s="1">
        <v>0.13830799999999999</v>
      </c>
      <c r="AM41" s="1">
        <v>0</v>
      </c>
      <c r="AN41" s="1">
        <v>15.90453753043</v>
      </c>
      <c r="AO41" s="1">
        <v>-1.6084926889590019</v>
      </c>
      <c r="AP41" s="144">
        <v>-9.1845481267896725E-2</v>
      </c>
      <c r="AQ41" s="56">
        <v>15.971883560082771</v>
      </c>
      <c r="AR41" s="145">
        <v>6.7346029652771477E-2</v>
      </c>
      <c r="AS41" s="56">
        <f>VLOOKUP(C41,'2012-13'!$C$8:$P$391,14,FALSE)</f>
        <v>0.28566900000000001</v>
      </c>
      <c r="AT41" s="183">
        <f t="shared" si="29"/>
        <v>16.257552560082772</v>
      </c>
    </row>
    <row r="42" spans="1:46" x14ac:dyDescent="0.25">
      <c r="A42">
        <f>IFERROR(VLOOKUP(D42,'2014_15'!$C$402:$D$446,2,FALSE),0)</f>
        <v>0</v>
      </c>
      <c r="B42" s="93" t="s">
        <v>901</v>
      </c>
      <c r="C42" s="93" t="s">
        <v>486</v>
      </c>
      <c r="D42" s="93" t="s">
        <v>487</v>
      </c>
      <c r="E42" s="93">
        <v>59.179881999999999</v>
      </c>
      <c r="F42" s="93">
        <v>84.160589944083</v>
      </c>
      <c r="G42" s="1">
        <v>3.4184939999999999</v>
      </c>
      <c r="H42" s="1">
        <v>10.812015000000001</v>
      </c>
      <c r="I42" s="1">
        <v>0</v>
      </c>
      <c r="J42" s="1">
        <v>0</v>
      </c>
      <c r="K42" s="1">
        <v>0</v>
      </c>
      <c r="L42" s="1">
        <v>0</v>
      </c>
      <c r="M42" s="1">
        <v>0.27500000000000002</v>
      </c>
      <c r="N42" s="1">
        <v>0</v>
      </c>
      <c r="O42" s="1">
        <v>0</v>
      </c>
      <c r="P42" s="1">
        <v>0</v>
      </c>
      <c r="Q42" s="1">
        <v>0</v>
      </c>
      <c r="R42" s="1">
        <v>3.19E-4</v>
      </c>
      <c r="S42" s="1">
        <v>0</v>
      </c>
      <c r="T42" s="1">
        <v>0.107059</v>
      </c>
      <c r="U42" s="1">
        <v>2.91492</v>
      </c>
      <c r="V42" s="1">
        <v>0</v>
      </c>
      <c r="W42" s="1">
        <v>4.2007630000000002</v>
      </c>
      <c r="X42" s="1">
        <v>0</v>
      </c>
      <c r="Y42" s="1">
        <v>1.9165270000000001</v>
      </c>
      <c r="Z42" s="1">
        <v>3.1050000000000001E-2</v>
      </c>
      <c r="AB42" s="1">
        <v>0</v>
      </c>
      <c r="AC42" s="143">
        <v>167.01661894408298</v>
      </c>
      <c r="AD42" s="180">
        <f t="shared" si="28"/>
        <v>167.01661894408298</v>
      </c>
      <c r="AE42" s="93">
        <v>59.179881999999999</v>
      </c>
      <c r="AF42" s="1">
        <v>74.141893733190997</v>
      </c>
      <c r="AG42" s="1">
        <v>3.488165</v>
      </c>
      <c r="AH42" s="1">
        <v>9.4175282080251623</v>
      </c>
      <c r="AI42" s="1">
        <v>1.828171</v>
      </c>
      <c r="AJ42" s="1">
        <v>7.1999999999999995E-2</v>
      </c>
      <c r="AK42" s="1">
        <v>1.4918499999999999</v>
      </c>
      <c r="AM42" s="1">
        <v>2.1044999999999998</v>
      </c>
      <c r="AN42" s="1">
        <v>151.72398994121619</v>
      </c>
      <c r="AO42" s="1">
        <v>-15.292629002866789</v>
      </c>
      <c r="AP42" s="173">
        <v>-9.1563516849701931E-2</v>
      </c>
      <c r="AQ42" s="56">
        <v>152.31915647700367</v>
      </c>
      <c r="AR42" s="145">
        <v>0.59516653578748446</v>
      </c>
      <c r="AS42" s="56">
        <f>VLOOKUP(C42,'2012-13'!$C$8:$P$391,14,FALSE)</f>
        <v>0.38331199999999999</v>
      </c>
      <c r="AT42" s="183">
        <f t="shared" si="29"/>
        <v>150.59796847700366</v>
      </c>
    </row>
    <row r="43" spans="1:46" x14ac:dyDescent="0.25">
      <c r="A43">
        <f>IFERROR(VLOOKUP(D43,'2014_15'!$C$402:$D$446,2,FALSE),0)</f>
        <v>0</v>
      </c>
      <c r="B43" s="93" t="s">
        <v>901</v>
      </c>
      <c r="C43" s="93" t="s">
        <v>462</v>
      </c>
      <c r="D43" s="93" t="s">
        <v>463</v>
      </c>
      <c r="E43" s="93">
        <v>50.230291999999999</v>
      </c>
      <c r="F43" s="93">
        <v>95.222154172478</v>
      </c>
      <c r="G43" s="1">
        <v>1.399332</v>
      </c>
      <c r="H43" s="1">
        <v>11.819065999999999</v>
      </c>
      <c r="I43" s="1">
        <v>0</v>
      </c>
      <c r="J43" s="1">
        <v>9.5699999999999993E-2</v>
      </c>
      <c r="K43" s="1">
        <v>6.1337999999999997E-2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3.19E-4</v>
      </c>
      <c r="S43" s="1">
        <v>3.5000000000000003E-2</v>
      </c>
      <c r="T43" s="1">
        <v>5.7353000000000001E-2</v>
      </c>
      <c r="U43" s="1">
        <v>0</v>
      </c>
      <c r="V43" s="1">
        <v>0</v>
      </c>
      <c r="W43" s="1">
        <v>7.9994149999999999</v>
      </c>
      <c r="X43" s="1">
        <v>0.13819300000000001</v>
      </c>
      <c r="Y43" s="1">
        <v>1.9832449999999999</v>
      </c>
      <c r="Z43" s="1">
        <v>8.6050000000000001E-2</v>
      </c>
      <c r="AB43" s="1">
        <v>0</v>
      </c>
      <c r="AC43" s="143">
        <v>169.12745717247799</v>
      </c>
      <c r="AD43" s="180">
        <f t="shared" si="28"/>
        <v>169.12745717247799</v>
      </c>
      <c r="AE43" s="93">
        <v>50.230291999999999</v>
      </c>
      <c r="AF43" s="1">
        <v>86.34490798763099</v>
      </c>
      <c r="AG43" s="1">
        <v>1.4281569999999999</v>
      </c>
      <c r="AH43" s="1">
        <v>10.29469413865141</v>
      </c>
      <c r="AI43" s="1">
        <v>1.890979</v>
      </c>
      <c r="AJ43" s="1">
        <v>0.12046999999999999</v>
      </c>
      <c r="AK43" s="1">
        <v>1.251579</v>
      </c>
      <c r="AM43" s="1">
        <v>2.0805929999999999</v>
      </c>
      <c r="AN43" s="1">
        <v>153.64167212628237</v>
      </c>
      <c r="AO43" s="1">
        <v>-15.485785046195616</v>
      </c>
      <c r="AP43" s="173">
        <v>-9.1562808931745759E-2</v>
      </c>
      <c r="AQ43" s="56">
        <v>154.24424094129992</v>
      </c>
      <c r="AR43" s="145">
        <v>0.60256881501754833</v>
      </c>
      <c r="AS43" s="56">
        <f>VLOOKUP(C43,'2012-13'!$C$8:$P$391,14,FALSE)</f>
        <v>0.46134999999999998</v>
      </c>
      <c r="AT43" s="183">
        <f t="shared" si="29"/>
        <v>152.62499794129994</v>
      </c>
    </row>
    <row r="44" spans="1:46" x14ac:dyDescent="0.25">
      <c r="A44">
        <f>IFERROR(VLOOKUP(D44,'2014_15'!$C$402:$D$446,2,FALSE),0)</f>
        <v>1</v>
      </c>
      <c r="B44" s="93" t="s">
        <v>901</v>
      </c>
      <c r="C44" s="93" t="s">
        <v>326</v>
      </c>
      <c r="D44" s="93" t="s">
        <v>327</v>
      </c>
      <c r="E44" s="93">
        <v>43.468162</v>
      </c>
      <c r="F44" s="93">
        <v>75.556451574016009</v>
      </c>
      <c r="G44" s="1">
        <v>4.574147</v>
      </c>
      <c r="H44" s="1">
        <v>10.169086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3.19E-4</v>
      </c>
      <c r="S44" s="1">
        <v>0</v>
      </c>
      <c r="T44" s="1">
        <v>5.7353000000000001E-2</v>
      </c>
      <c r="U44" s="1">
        <v>0</v>
      </c>
      <c r="V44" s="1">
        <v>0</v>
      </c>
      <c r="W44" s="1">
        <v>5.5159960000000003</v>
      </c>
      <c r="X44" s="1">
        <v>0</v>
      </c>
      <c r="Y44" s="1">
        <v>1.3891260000000001</v>
      </c>
      <c r="Z44" s="1">
        <v>3.1050000000000001E-2</v>
      </c>
      <c r="AB44" s="1">
        <v>0</v>
      </c>
      <c r="AC44" s="143">
        <v>140.761690574016</v>
      </c>
      <c r="AD44" s="180">
        <f t="shared" si="28"/>
        <v>140.761690574016</v>
      </c>
      <c r="AE44" s="93">
        <v>43.468162</v>
      </c>
      <c r="AF44" s="1">
        <v>67.018572546152001</v>
      </c>
      <c r="AG44" s="1">
        <v>4.6678800000000003</v>
      </c>
      <c r="AH44" s="1">
        <v>8.8575214014070234</v>
      </c>
      <c r="AI44" s="1">
        <v>1.3461909999999999</v>
      </c>
      <c r="AJ44" s="1">
        <v>0.05</v>
      </c>
      <c r="AK44" s="1">
        <v>1.0867039999999999</v>
      </c>
      <c r="AM44" s="1">
        <v>1.7089160000000001</v>
      </c>
      <c r="AN44" s="1">
        <v>128.20394694755902</v>
      </c>
      <c r="AO44" s="1">
        <v>-12.557743626456983</v>
      </c>
      <c r="AP44" s="173">
        <v>-8.9212793447190158E-2</v>
      </c>
      <c r="AQ44" s="56">
        <v>128.37466180350259</v>
      </c>
      <c r="AR44" s="145">
        <v>0.17071485594357227</v>
      </c>
      <c r="AS44" s="56">
        <f>VLOOKUP(C44,'2012-13'!$C$8:$P$391,14,FALSE)</f>
        <v>0.34733199999999997</v>
      </c>
      <c r="AT44" s="183">
        <f t="shared" si="29"/>
        <v>127.01307780350258</v>
      </c>
    </row>
    <row r="45" spans="1:46" x14ac:dyDescent="0.25">
      <c r="A45">
        <f>IFERROR(VLOOKUP(D45,'2014_15'!$C$402:$D$446,2,FALSE),0)</f>
        <v>1</v>
      </c>
      <c r="B45" s="93" t="s">
        <v>902</v>
      </c>
      <c r="C45" s="93" t="s">
        <v>682</v>
      </c>
      <c r="D45" s="93" t="s">
        <v>683</v>
      </c>
      <c r="E45" s="93">
        <v>95.185149999999993</v>
      </c>
      <c r="F45" s="93">
        <v>178.24333033806101</v>
      </c>
      <c r="G45" s="1">
        <v>10.83385</v>
      </c>
      <c r="H45" s="1">
        <v>17.968045</v>
      </c>
      <c r="I45" s="1">
        <v>2.3660000000000001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3.19E-4</v>
      </c>
      <c r="S45" s="1">
        <v>0</v>
      </c>
      <c r="T45" s="1">
        <v>0.107059</v>
      </c>
      <c r="U45" s="1">
        <v>0</v>
      </c>
      <c r="V45" s="1">
        <v>0</v>
      </c>
      <c r="W45" s="1">
        <v>9.9404959999999996</v>
      </c>
      <c r="X45" s="1">
        <v>0.116205</v>
      </c>
      <c r="Y45" s="1">
        <v>3.6816629999999999</v>
      </c>
      <c r="Z45" s="1">
        <v>0.18104999999999999</v>
      </c>
      <c r="AB45" s="1">
        <v>0</v>
      </c>
      <c r="AC45" s="143">
        <v>318.62316733806102</v>
      </c>
      <c r="AD45" s="180">
        <f t="shared" si="28"/>
        <v>318.62316733806102</v>
      </c>
      <c r="AE45" s="93">
        <v>95.185149999999993</v>
      </c>
      <c r="AF45" s="1">
        <v>158.10183400986</v>
      </c>
      <c r="AG45" s="1">
        <v>11.055989</v>
      </c>
      <c r="AH45" s="1">
        <v>15.650604501618384</v>
      </c>
      <c r="AI45" s="1">
        <v>3.3831709999999999</v>
      </c>
      <c r="AJ45" s="1">
        <v>0.21647</v>
      </c>
      <c r="AK45" s="1">
        <v>2.3847100000000001</v>
      </c>
      <c r="AM45" s="1">
        <v>4.3389810000000004</v>
      </c>
      <c r="AN45" s="1">
        <v>290.31690951147834</v>
      </c>
      <c r="AO45" s="1">
        <v>-28.30625782658268</v>
      </c>
      <c r="AP45" s="173">
        <v>-8.8839295846147859E-2</v>
      </c>
      <c r="AQ45" s="56">
        <v>290.58432861231165</v>
      </c>
      <c r="AR45" s="145">
        <v>0.26741910083330822</v>
      </c>
      <c r="AS45" s="56">
        <f>VLOOKUP(C45,'2012-13'!$C$8:$P$391,14,FALSE)</f>
        <v>0.57696700000000001</v>
      </c>
      <c r="AT45" s="183">
        <f t="shared" si="29"/>
        <v>286.82231461231169</v>
      </c>
    </row>
    <row r="46" spans="1:46" x14ac:dyDescent="0.25">
      <c r="A46">
        <f>IFERROR(VLOOKUP(D46,'2014_15'!$C$402:$D$446,2,FALSE),0)</f>
        <v>1</v>
      </c>
      <c r="B46" s="93" t="s">
        <v>902</v>
      </c>
      <c r="C46" s="93" t="s">
        <v>584</v>
      </c>
      <c r="D46" s="93" t="s">
        <v>585</v>
      </c>
      <c r="E46" s="93">
        <v>90.386763000000002</v>
      </c>
      <c r="F46" s="93">
        <v>152.52766534313901</v>
      </c>
      <c r="G46" s="1">
        <v>6.939781</v>
      </c>
      <c r="H46" s="1">
        <v>15.032302</v>
      </c>
      <c r="I46" s="1">
        <v>1.1499999999999999</v>
      </c>
      <c r="J46" s="1">
        <v>1.0117</v>
      </c>
      <c r="K46" s="1">
        <v>5.0313999999999998E-2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3.19E-4</v>
      </c>
      <c r="S46" s="1">
        <v>0</v>
      </c>
      <c r="T46" s="1">
        <v>0.107059</v>
      </c>
      <c r="U46" s="1">
        <v>0</v>
      </c>
      <c r="V46" s="1">
        <v>0</v>
      </c>
      <c r="W46" s="1">
        <v>9.5452619999999992</v>
      </c>
      <c r="X46" s="1">
        <v>0.13819300000000001</v>
      </c>
      <c r="Y46" s="1">
        <v>2.9948489999999999</v>
      </c>
      <c r="Z46" s="1">
        <v>0.14505000000000001</v>
      </c>
      <c r="AB46" s="1">
        <v>0</v>
      </c>
      <c r="AC46" s="143">
        <v>280.02925734313902</v>
      </c>
      <c r="AD46" s="180">
        <f t="shared" si="28"/>
        <v>280.02925734313902</v>
      </c>
      <c r="AE46" s="93">
        <v>90.386763000000002</v>
      </c>
      <c r="AF46" s="1">
        <v>135.63259941376199</v>
      </c>
      <c r="AG46" s="1">
        <v>7.0817810000000003</v>
      </c>
      <c r="AH46" s="1">
        <v>13.093500898449832</v>
      </c>
      <c r="AI46" s="1">
        <v>2.8877229999999998</v>
      </c>
      <c r="AJ46" s="1">
        <v>0.22706999999999999</v>
      </c>
      <c r="AK46" s="1">
        <v>2.2606760000000001</v>
      </c>
      <c r="AM46" s="1">
        <v>3.6123319999999999</v>
      </c>
      <c r="AN46" s="1">
        <v>255.18244531221183</v>
      </c>
      <c r="AO46" s="1">
        <v>-24.846812030927197</v>
      </c>
      <c r="AP46" s="173">
        <v>-8.8729343021756821E-2</v>
      </c>
      <c r="AQ46" s="56">
        <v>255.38668269694278</v>
      </c>
      <c r="AR46" s="145">
        <v>0.20423738473095909</v>
      </c>
      <c r="AS46" s="56">
        <f>VLOOKUP(C46,'2012-13'!$C$8:$P$391,14,FALSE)</f>
        <v>2.0163470000000001</v>
      </c>
      <c r="AT46" s="183">
        <f t="shared" si="29"/>
        <v>253.79069769694277</v>
      </c>
    </row>
    <row r="47" spans="1:46" x14ac:dyDescent="0.25">
      <c r="A47">
        <f>IFERROR(VLOOKUP(D47,'2014_15'!$C$402:$D$446,2,FALSE),0)</f>
        <v>1</v>
      </c>
      <c r="B47" s="93" t="s">
        <v>902</v>
      </c>
      <c r="C47" s="93" t="s">
        <v>114</v>
      </c>
      <c r="D47" s="93" t="s">
        <v>115</v>
      </c>
      <c r="E47" s="93">
        <v>160.155361</v>
      </c>
      <c r="F47" s="93">
        <v>308.75878880942201</v>
      </c>
      <c r="G47" s="1">
        <v>11.73795</v>
      </c>
      <c r="H47" s="1">
        <v>33.914946</v>
      </c>
      <c r="I47" s="1">
        <v>0</v>
      </c>
      <c r="J47" s="1">
        <v>0</v>
      </c>
      <c r="K47" s="1">
        <v>0.16250000000000001</v>
      </c>
      <c r="L47" s="1">
        <v>0</v>
      </c>
      <c r="M47" s="1">
        <v>0.27500000000000002</v>
      </c>
      <c r="N47" s="1">
        <v>0</v>
      </c>
      <c r="O47" s="1">
        <v>0.155</v>
      </c>
      <c r="P47" s="1">
        <v>0</v>
      </c>
      <c r="Q47" s="1">
        <v>0</v>
      </c>
      <c r="R47" s="1">
        <v>3.19E-4</v>
      </c>
      <c r="S47" s="1">
        <v>0</v>
      </c>
      <c r="T47" s="1">
        <v>0.15676499999999999</v>
      </c>
      <c r="U47" s="1">
        <v>4.9978790000000002</v>
      </c>
      <c r="V47" s="1">
        <v>0</v>
      </c>
      <c r="W47" s="1">
        <v>12.549222</v>
      </c>
      <c r="X47" s="1">
        <v>0.44603100000000001</v>
      </c>
      <c r="Y47" s="1">
        <v>5.4572789999999998</v>
      </c>
      <c r="Z47" s="1">
        <v>0.29604999999999998</v>
      </c>
      <c r="AB47" s="1">
        <v>0</v>
      </c>
      <c r="AC47" s="143">
        <v>539.06309080942196</v>
      </c>
      <c r="AD47" s="180">
        <f t="shared" si="28"/>
        <v>539.06309080942196</v>
      </c>
      <c r="AE47" s="93">
        <v>160.155361</v>
      </c>
      <c r="AF47" s="1">
        <v>273.869045673958</v>
      </c>
      <c r="AG47" s="1">
        <v>11.977399999999999</v>
      </c>
      <c r="AH47" s="1">
        <v>29.540743388595942</v>
      </c>
      <c r="AI47" s="1">
        <v>5.3275889999999997</v>
      </c>
      <c r="AJ47" s="1">
        <v>0.19547</v>
      </c>
      <c r="AK47" s="1">
        <v>4.0520560000000003</v>
      </c>
      <c r="AM47" s="1">
        <v>6.2352999999999996</v>
      </c>
      <c r="AN47" s="1">
        <v>491.35296506255389</v>
      </c>
      <c r="AO47" s="1">
        <v>-47.710125746868073</v>
      </c>
      <c r="AP47" s="173">
        <v>-8.8505643514249249E-2</v>
      </c>
      <c r="AQ47" s="56">
        <v>491.62553881819287</v>
      </c>
      <c r="AR47" s="145">
        <v>0.27257375563897313</v>
      </c>
      <c r="AS47" s="56">
        <f>VLOOKUP(C47,'2012-13'!$C$8:$P$391,14,FALSE)</f>
        <v>2.760424</v>
      </c>
      <c r="AT47" s="183">
        <f t="shared" si="29"/>
        <v>488.15066281819287</v>
      </c>
    </row>
    <row r="48" spans="1:46" x14ac:dyDescent="0.25">
      <c r="A48">
        <f>IFERROR(VLOOKUP(D48,'2014_15'!$C$402:$D$446,2,FALSE),0)</f>
        <v>0</v>
      </c>
      <c r="B48" s="93" t="s">
        <v>898</v>
      </c>
      <c r="C48" s="93" t="s">
        <v>198</v>
      </c>
      <c r="D48" s="93" t="s">
        <v>199</v>
      </c>
      <c r="E48" s="93">
        <v>3.130538</v>
      </c>
      <c r="F48" s="93">
        <v>5.4344674211430002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3.19E-4</v>
      </c>
      <c r="S48" s="1">
        <v>0</v>
      </c>
      <c r="T48" s="1">
        <v>0.20647099999999999</v>
      </c>
      <c r="U48" s="1">
        <v>0</v>
      </c>
      <c r="V48" s="1">
        <v>0</v>
      </c>
      <c r="W48" s="1">
        <v>0</v>
      </c>
      <c r="X48" s="1">
        <v>0</v>
      </c>
      <c r="Y48" s="1">
        <v>0.618448</v>
      </c>
      <c r="Z48" s="1">
        <v>3.1050000000000001E-2</v>
      </c>
      <c r="AB48" s="1">
        <v>0</v>
      </c>
      <c r="AC48" s="143">
        <v>9.4212934211430017</v>
      </c>
      <c r="AD48" s="180">
        <f t="shared" si="28"/>
        <v>9.4212934211430017</v>
      </c>
      <c r="AE48" s="93">
        <v>3.130538</v>
      </c>
      <c r="AF48" s="1">
        <v>4.7171177215520004</v>
      </c>
      <c r="AG48" s="1">
        <v>0</v>
      </c>
      <c r="AH48" s="1">
        <v>0</v>
      </c>
      <c r="AI48" s="1">
        <v>0.59134299999999995</v>
      </c>
      <c r="AJ48" s="1">
        <v>7.1470000000000006E-2</v>
      </c>
      <c r="AK48" s="1">
        <v>7.8876000000000002E-2</v>
      </c>
      <c r="AM48" s="1">
        <v>0</v>
      </c>
      <c r="AN48" s="1">
        <v>8.5893447215519991</v>
      </c>
      <c r="AO48" s="1">
        <v>-0.83194869959100259</v>
      </c>
      <c r="AP48" s="144">
        <v>-8.8305146905197404E-2</v>
      </c>
      <c r="AQ48" s="56">
        <v>8.5922196000824176</v>
      </c>
      <c r="AR48" s="145">
        <v>2.8748785304184565E-3</v>
      </c>
      <c r="AS48" s="56">
        <f>VLOOKUP(C48,'2012-13'!$C$8:$P$391,14,FALSE)</f>
        <v>0.41513499999999998</v>
      </c>
      <c r="AT48" s="183">
        <f t="shared" si="29"/>
        <v>9.007354600082417</v>
      </c>
    </row>
    <row r="49" spans="1:46" x14ac:dyDescent="0.25">
      <c r="A49">
        <f>IFERROR(VLOOKUP(D49,'2014_15'!$C$402:$D$446,2,FALSE),0)</f>
        <v>0</v>
      </c>
      <c r="B49" s="93" t="s">
        <v>898</v>
      </c>
      <c r="C49" s="93" t="s">
        <v>444</v>
      </c>
      <c r="D49" s="93" t="s">
        <v>445</v>
      </c>
      <c r="E49" s="93">
        <v>5.8174239999999999</v>
      </c>
      <c r="F49" s="93">
        <v>9.4956248062489994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3.19E-4</v>
      </c>
      <c r="S49" s="1">
        <v>0</v>
      </c>
      <c r="T49" s="1">
        <v>5.7353000000000001E-2</v>
      </c>
      <c r="U49" s="1">
        <v>0.28499999999999998</v>
      </c>
      <c r="V49" s="1">
        <v>0</v>
      </c>
      <c r="W49" s="1">
        <v>0</v>
      </c>
      <c r="X49" s="1">
        <v>0</v>
      </c>
      <c r="Y49" s="1">
        <v>1.017039</v>
      </c>
      <c r="Z49" s="1">
        <v>0.13605</v>
      </c>
      <c r="AB49" s="1">
        <v>0</v>
      </c>
      <c r="AC49" s="143">
        <v>16.808809806249002</v>
      </c>
      <c r="AD49" s="180">
        <f t="shared" si="28"/>
        <v>16.808809806249002</v>
      </c>
      <c r="AE49" s="93">
        <v>5.8174239999999999</v>
      </c>
      <c r="AF49" s="1">
        <v>8.2422023318240001</v>
      </c>
      <c r="AG49" s="1">
        <v>0</v>
      </c>
      <c r="AH49" s="1">
        <v>0</v>
      </c>
      <c r="AI49" s="1">
        <v>0.98712299999999997</v>
      </c>
      <c r="AJ49" s="1">
        <v>0.13447000000000001</v>
      </c>
      <c r="AK49" s="1">
        <v>0.14543</v>
      </c>
      <c r="AM49" s="1">
        <v>0</v>
      </c>
      <c r="AN49" s="1">
        <v>15.326649331823999</v>
      </c>
      <c r="AO49" s="1">
        <v>-1.4821604744250028</v>
      </c>
      <c r="AP49" s="144">
        <v>-8.8177598028028187E-2</v>
      </c>
      <c r="AQ49" s="56">
        <v>15.329634543299091</v>
      </c>
      <c r="AR49" s="145">
        <v>2.985211475092342E-3</v>
      </c>
      <c r="AS49" s="56">
        <f>VLOOKUP(C49,'2012-13'!$C$8:$P$391,14,FALSE)</f>
        <v>0.20712</v>
      </c>
      <c r="AT49" s="183">
        <f t="shared" si="29"/>
        <v>15.536754543299091</v>
      </c>
    </row>
    <row r="50" spans="1:46" x14ac:dyDescent="0.25">
      <c r="A50">
        <f>IFERROR(VLOOKUP(D50,'2014_15'!$C$402:$D$446,2,FALSE),0)</f>
        <v>0</v>
      </c>
      <c r="B50" s="93" t="s">
        <v>903</v>
      </c>
      <c r="C50" s="93" t="s">
        <v>386</v>
      </c>
      <c r="D50" s="93" t="s">
        <v>387</v>
      </c>
      <c r="E50" s="93">
        <v>82.872630000000001</v>
      </c>
      <c r="F50" s="93">
        <v>185.85396380708102</v>
      </c>
      <c r="G50" s="1">
        <v>6.611783</v>
      </c>
      <c r="H50" s="1">
        <v>16.050654000000002</v>
      </c>
      <c r="I50" s="1">
        <v>1.9930000000000001</v>
      </c>
      <c r="J50" s="1">
        <v>0</v>
      </c>
      <c r="K50" s="1">
        <v>4.4999999999999998E-2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3.19E-4</v>
      </c>
      <c r="S50" s="1">
        <v>0</v>
      </c>
      <c r="T50" s="1">
        <v>0</v>
      </c>
      <c r="U50" s="1">
        <v>0</v>
      </c>
      <c r="V50" s="1">
        <v>0</v>
      </c>
      <c r="W50" s="1">
        <v>6.7602580000000003</v>
      </c>
      <c r="X50" s="1">
        <v>0.18217</v>
      </c>
      <c r="Y50" s="1">
        <v>3.7426910000000002</v>
      </c>
      <c r="Z50" s="1">
        <v>1.18405</v>
      </c>
      <c r="AB50" s="1">
        <v>0</v>
      </c>
      <c r="AC50" s="143">
        <v>305.29651880708104</v>
      </c>
      <c r="AD50" s="180">
        <f t="shared" si="28"/>
        <v>305.29651880708104</v>
      </c>
      <c r="AE50" s="93">
        <v>82.872630000000001</v>
      </c>
      <c r="AF50" s="1">
        <v>164.852465896881</v>
      </c>
      <c r="AG50" s="1">
        <v>6.7462939999999998</v>
      </c>
      <c r="AH50" s="1">
        <v>13.980510275120031</v>
      </c>
      <c r="AI50" s="1">
        <v>3.6262189999999999</v>
      </c>
      <c r="AJ50" s="1">
        <v>1.05</v>
      </c>
      <c r="AK50" s="1">
        <v>2.1184479999999999</v>
      </c>
      <c r="AM50" s="1">
        <v>3.2480560000000001</v>
      </c>
      <c r="AN50" s="1">
        <v>278.49462317200107</v>
      </c>
      <c r="AO50" s="1">
        <v>-26.801895635079973</v>
      </c>
      <c r="AP50" s="173">
        <v>-8.7789719122268392E-2</v>
      </c>
      <c r="AQ50" s="1">
        <f>+AN50</f>
        <v>278.49462317200107</v>
      </c>
      <c r="AR50" s="174"/>
      <c r="AS50" s="56">
        <f>VLOOKUP(C50,'2012-13'!$C$8:$P$391,14,FALSE)</f>
        <v>3.7064710000000001</v>
      </c>
      <c r="AT50" s="183">
        <f t="shared" si="29"/>
        <v>278.95303817200107</v>
      </c>
    </row>
    <row r="51" spans="1:46" x14ac:dyDescent="0.25">
      <c r="A51">
        <f>IFERROR(VLOOKUP(D51,'2014_15'!$C$402:$D$446,2,FALSE),0)</f>
        <v>0</v>
      </c>
      <c r="B51" s="93" t="s">
        <v>898</v>
      </c>
      <c r="C51" s="93" t="s">
        <v>260</v>
      </c>
      <c r="D51" s="93" t="s">
        <v>261</v>
      </c>
      <c r="E51" s="93">
        <v>5.3001649999999998</v>
      </c>
      <c r="F51" s="93">
        <v>16.192380528440999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3.19E-4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1.322654</v>
      </c>
      <c r="Z51" s="1">
        <v>7.1050000000000002E-2</v>
      </c>
      <c r="AB51" s="1">
        <v>0</v>
      </c>
      <c r="AC51" s="143">
        <v>22.886568528441</v>
      </c>
      <c r="AD51" s="180">
        <f t="shared" si="28"/>
        <v>22.886568528441</v>
      </c>
      <c r="AE51" s="93">
        <v>5.3001649999999998</v>
      </c>
      <c r="AF51" s="1">
        <v>14.054986298687</v>
      </c>
      <c r="AG51" s="1">
        <v>0</v>
      </c>
      <c r="AH51" s="1">
        <v>0</v>
      </c>
      <c r="AI51" s="1">
        <v>1.2929299999999999</v>
      </c>
      <c r="AJ51" s="1">
        <v>9.9470000000000003E-2</v>
      </c>
      <c r="AK51" s="1">
        <v>0.13358800000000001</v>
      </c>
      <c r="AM51" s="1">
        <v>0</v>
      </c>
      <c r="AN51" s="1">
        <v>20.881139298686996</v>
      </c>
      <c r="AO51" s="1">
        <v>-2.0054292297540037</v>
      </c>
      <c r="AP51" s="144">
        <v>-8.7624723088647785E-2</v>
      </c>
      <c r="AQ51" s="1">
        <f t="shared" ref="AQ51:AQ114" si="30">+AN51</f>
        <v>20.881139298686996</v>
      </c>
      <c r="AR51" s="174"/>
      <c r="AS51" s="56">
        <f>VLOOKUP(C51,'2012-13'!$C$8:$P$391,14,FALSE)</f>
        <v>0.52937699999999999</v>
      </c>
      <c r="AT51" s="183">
        <f t="shared" si="29"/>
        <v>21.410516298686996</v>
      </c>
    </row>
    <row r="52" spans="1:46" x14ac:dyDescent="0.25">
      <c r="A52">
        <f>IFERROR(VLOOKUP(D52,'2014_15'!$C$402:$D$446,2,FALSE),0)</f>
        <v>0</v>
      </c>
      <c r="B52" s="93" t="s">
        <v>898</v>
      </c>
      <c r="C52" s="93" t="s">
        <v>396</v>
      </c>
      <c r="D52" s="93" t="s">
        <v>397</v>
      </c>
      <c r="E52" s="93">
        <v>6.2498550000000002</v>
      </c>
      <c r="F52" s="93">
        <v>14.258851362661</v>
      </c>
      <c r="G52" s="1">
        <v>0</v>
      </c>
      <c r="H52" s="1">
        <v>0</v>
      </c>
      <c r="I52" s="1">
        <v>0</v>
      </c>
      <c r="J52" s="1">
        <v>0</v>
      </c>
      <c r="K52" s="1">
        <v>4.2500000000000003E-2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3.19E-4</v>
      </c>
      <c r="S52" s="1">
        <v>0</v>
      </c>
      <c r="T52" s="1">
        <v>0.15676499999999999</v>
      </c>
      <c r="U52" s="1">
        <v>0</v>
      </c>
      <c r="V52" s="1">
        <v>0</v>
      </c>
      <c r="W52" s="1">
        <v>0</v>
      </c>
      <c r="X52" s="1">
        <v>0</v>
      </c>
      <c r="Y52" s="1">
        <v>1.2187209999999999</v>
      </c>
      <c r="Z52" s="1">
        <v>8.1049999999999997E-2</v>
      </c>
      <c r="AB52" s="1">
        <v>0</v>
      </c>
      <c r="AC52" s="143">
        <v>22.008061362661003</v>
      </c>
      <c r="AD52" s="180">
        <f t="shared" si="28"/>
        <v>22.008061362661003</v>
      </c>
      <c r="AE52" s="93">
        <v>6.2498550000000002</v>
      </c>
      <c r="AF52" s="1">
        <v>12.376682982790001</v>
      </c>
      <c r="AG52" s="1">
        <v>0</v>
      </c>
      <c r="AH52" s="1">
        <v>0</v>
      </c>
      <c r="AI52" s="1">
        <v>1.1715359999999999</v>
      </c>
      <c r="AJ52" s="1">
        <v>0.12747</v>
      </c>
      <c r="AK52" s="1">
        <v>0.158527</v>
      </c>
      <c r="AM52" s="1">
        <v>0</v>
      </c>
      <c r="AN52" s="1">
        <v>20.084070982789999</v>
      </c>
      <c r="AO52" s="1">
        <v>-1.9239903798710039</v>
      </c>
      <c r="AP52" s="144">
        <v>-8.742207449199757E-2</v>
      </c>
      <c r="AQ52" s="1">
        <f t="shared" si="30"/>
        <v>20.084070982789999</v>
      </c>
      <c r="AR52" s="174"/>
      <c r="AS52" s="56">
        <f>VLOOKUP(C52,'2012-13'!$C$8:$P$391,14,FALSE)</f>
        <v>0.45159500000000002</v>
      </c>
      <c r="AT52" s="183">
        <f t="shared" si="29"/>
        <v>20.53566598279</v>
      </c>
    </row>
    <row r="53" spans="1:46" x14ac:dyDescent="0.25">
      <c r="A53">
        <f>IFERROR(VLOOKUP(D53,'2014_15'!$C$402:$D$446,2,FALSE),0)</f>
        <v>0</v>
      </c>
      <c r="B53" s="93" t="s">
        <v>898</v>
      </c>
      <c r="C53" s="93" t="s">
        <v>600</v>
      </c>
      <c r="D53" s="93" t="s">
        <v>601</v>
      </c>
      <c r="E53" s="93">
        <v>9.6899479999999993</v>
      </c>
      <c r="F53" s="93">
        <v>8.7959631648159995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0.27500000000000002</v>
      </c>
      <c r="N53" s="1">
        <v>0</v>
      </c>
      <c r="O53" s="1">
        <v>0</v>
      </c>
      <c r="P53" s="1">
        <v>0</v>
      </c>
      <c r="Q53" s="1">
        <v>0</v>
      </c>
      <c r="R53" s="1">
        <v>3.19E-4</v>
      </c>
      <c r="S53" s="1">
        <v>0</v>
      </c>
      <c r="T53" s="1">
        <v>0</v>
      </c>
      <c r="U53" s="1">
        <v>0</v>
      </c>
      <c r="V53" s="1">
        <v>0.378</v>
      </c>
      <c r="W53" s="1">
        <v>0</v>
      </c>
      <c r="X53" s="1">
        <v>0</v>
      </c>
      <c r="Y53" s="1">
        <v>1.0021910000000001</v>
      </c>
      <c r="Z53" s="1">
        <v>8.1049999999999997E-2</v>
      </c>
      <c r="AB53" s="1">
        <v>0</v>
      </c>
      <c r="AC53" s="143">
        <v>20.222471164816</v>
      </c>
      <c r="AD53" s="180">
        <f t="shared" si="28"/>
        <v>20.222471164816</v>
      </c>
      <c r="AE53" s="93">
        <v>9.6899479999999993</v>
      </c>
      <c r="AF53" s="1">
        <v>7.4590140276819996</v>
      </c>
      <c r="AG53" s="1">
        <v>0</v>
      </c>
      <c r="AH53" s="1">
        <v>0</v>
      </c>
      <c r="AI53" s="1">
        <v>0.969557</v>
      </c>
      <c r="AJ53" s="1">
        <v>0.11347</v>
      </c>
      <c r="AK53" s="1">
        <v>0.24265500000000001</v>
      </c>
      <c r="AM53" s="1">
        <v>0</v>
      </c>
      <c r="AN53" s="1">
        <v>18.474644027681997</v>
      </c>
      <c r="AO53" s="1">
        <v>-1.7478271371340028</v>
      </c>
      <c r="AP53" s="144">
        <v>-8.6429948293112374E-2</v>
      </c>
      <c r="AQ53" s="1">
        <f t="shared" si="30"/>
        <v>18.474644027681997</v>
      </c>
      <c r="AR53" s="174"/>
      <c r="AS53" s="56">
        <f>VLOOKUP(C53,'2012-13'!$C$8:$P$391,14,FALSE)</f>
        <v>0.372278</v>
      </c>
      <c r="AT53" s="183">
        <f t="shared" si="29"/>
        <v>18.846922027681998</v>
      </c>
    </row>
    <row r="54" spans="1:46" x14ac:dyDescent="0.25">
      <c r="A54">
        <f>IFERROR(VLOOKUP(D54,'2014_15'!$C$402:$D$446,2,FALSE),0)</f>
        <v>0</v>
      </c>
      <c r="B54" s="93" t="s">
        <v>898</v>
      </c>
      <c r="C54" s="93" t="s">
        <v>622</v>
      </c>
      <c r="D54" s="93" t="s">
        <v>623</v>
      </c>
      <c r="E54" s="93">
        <v>4.6421510000000001</v>
      </c>
      <c r="F54" s="93">
        <v>8.5232646088549995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3.19E-4</v>
      </c>
      <c r="S54" s="1">
        <v>0</v>
      </c>
      <c r="T54" s="1">
        <v>0.20647099999999999</v>
      </c>
      <c r="U54" s="1">
        <v>0</v>
      </c>
      <c r="V54" s="1">
        <v>0</v>
      </c>
      <c r="W54" s="1">
        <v>0</v>
      </c>
      <c r="X54" s="1">
        <v>0</v>
      </c>
      <c r="Y54" s="1">
        <v>0.62818399999999996</v>
      </c>
      <c r="Z54" s="1">
        <v>4.6050000000000001E-2</v>
      </c>
      <c r="AB54" s="1">
        <v>0</v>
      </c>
      <c r="AC54" s="143">
        <v>14.046439608854998</v>
      </c>
      <c r="AD54" s="180">
        <f t="shared" si="28"/>
        <v>14.046439608854998</v>
      </c>
      <c r="AE54" s="93">
        <v>4.6421510000000001</v>
      </c>
      <c r="AF54" s="1">
        <v>7.398193680486</v>
      </c>
      <c r="AG54" s="1">
        <v>0</v>
      </c>
      <c r="AH54" s="1">
        <v>0</v>
      </c>
      <c r="AI54" s="1">
        <v>0.61523000000000005</v>
      </c>
      <c r="AJ54" s="1">
        <v>7.8469999999999998E-2</v>
      </c>
      <c r="AK54" s="1">
        <v>0.116983</v>
      </c>
      <c r="AM54" s="1">
        <v>0</v>
      </c>
      <c r="AN54" s="1">
        <v>12.851027680486</v>
      </c>
      <c r="AO54" s="1">
        <v>-1.1954119283689977</v>
      </c>
      <c r="AP54" s="144">
        <v>-8.5104265682771282E-2</v>
      </c>
      <c r="AQ54" s="1">
        <f t="shared" si="30"/>
        <v>12.851027680486</v>
      </c>
      <c r="AR54" s="174"/>
      <c r="AS54" s="56">
        <f>VLOOKUP(C54,'2012-13'!$C$8:$P$391,14,FALSE)</f>
        <v>0.35487999999999997</v>
      </c>
      <c r="AT54" s="183">
        <f t="shared" si="29"/>
        <v>13.205907680486</v>
      </c>
    </row>
    <row r="55" spans="1:46" x14ac:dyDescent="0.25">
      <c r="A55">
        <f>IFERROR(VLOOKUP(D55,'2014_15'!$C$402:$D$446,2,FALSE),0)</f>
        <v>0</v>
      </c>
      <c r="B55" s="93" t="s">
        <v>901</v>
      </c>
      <c r="C55" s="93" t="s">
        <v>550</v>
      </c>
      <c r="D55" s="93" t="s">
        <v>551</v>
      </c>
      <c r="E55" s="93">
        <v>56.336820000000003</v>
      </c>
      <c r="F55" s="93">
        <v>76.610139188296003</v>
      </c>
      <c r="G55" s="1">
        <v>1.8816580000000001</v>
      </c>
      <c r="H55" s="1">
        <v>9.8410890000000002</v>
      </c>
      <c r="I55" s="1">
        <v>0</v>
      </c>
      <c r="J55" s="1">
        <v>7.5899999999999995E-2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3.19E-4</v>
      </c>
      <c r="S55" s="1">
        <v>0</v>
      </c>
      <c r="T55" s="1">
        <v>0.107059</v>
      </c>
      <c r="U55" s="1">
        <v>1.689357</v>
      </c>
      <c r="V55" s="1">
        <v>0</v>
      </c>
      <c r="W55" s="1">
        <v>4.5257969999999998</v>
      </c>
      <c r="X55" s="1">
        <v>0</v>
      </c>
      <c r="Y55" s="1">
        <v>1.5997049999999999</v>
      </c>
      <c r="Z55" s="1">
        <v>8.1049999999999997E-2</v>
      </c>
      <c r="AB55" s="1">
        <v>0</v>
      </c>
      <c r="AC55" s="143">
        <v>152.74889318829599</v>
      </c>
      <c r="AD55" s="180">
        <f t="shared" si="28"/>
        <v>152.74889318829599</v>
      </c>
      <c r="AE55" s="93">
        <v>56.336820000000003</v>
      </c>
      <c r="AF55" s="1">
        <v>67.994226561437998</v>
      </c>
      <c r="AG55" s="1">
        <v>1.9201809999999999</v>
      </c>
      <c r="AH55" s="1">
        <v>8.5718280316098454</v>
      </c>
      <c r="AI55" s="1">
        <v>1.519458</v>
      </c>
      <c r="AJ55" s="1">
        <v>0.11347</v>
      </c>
      <c r="AK55" s="1">
        <v>1.4123790000000001</v>
      </c>
      <c r="AM55" s="1">
        <v>1.962882</v>
      </c>
      <c r="AN55" s="1">
        <v>139.83124459304784</v>
      </c>
      <c r="AO55" s="1">
        <v>-12.917648595248153</v>
      </c>
      <c r="AP55" s="173">
        <v>-8.4567870349962937E-2</v>
      </c>
      <c r="AQ55" s="1">
        <f t="shared" si="30"/>
        <v>139.83124459304784</v>
      </c>
      <c r="AR55" s="174"/>
      <c r="AS55" s="56">
        <f>VLOOKUP(C55,'2012-13'!$C$8:$P$391,14,FALSE)</f>
        <v>0.125692</v>
      </c>
      <c r="AT55" s="183">
        <f t="shared" si="29"/>
        <v>137.99405459304782</v>
      </c>
    </row>
    <row r="56" spans="1:46" x14ac:dyDescent="0.25">
      <c r="A56">
        <f>IFERROR(VLOOKUP(D56,'2014_15'!$C$402:$D$446,2,FALSE),0)</f>
        <v>0</v>
      </c>
      <c r="B56" s="93" t="s">
        <v>903</v>
      </c>
      <c r="C56" s="93" t="s">
        <v>648</v>
      </c>
      <c r="D56" s="93" t="s">
        <v>649</v>
      </c>
      <c r="E56" s="93">
        <v>87.947581</v>
      </c>
      <c r="F56" s="93">
        <v>262.44594523265602</v>
      </c>
      <c r="G56" s="1">
        <v>12.229167</v>
      </c>
      <c r="H56" s="1">
        <v>22.438828999999998</v>
      </c>
      <c r="I56" s="1">
        <v>0</v>
      </c>
      <c r="J56" s="1">
        <v>0</v>
      </c>
      <c r="K56" s="1">
        <v>0.15004300000000001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3.19E-4</v>
      </c>
      <c r="S56" s="1">
        <v>0</v>
      </c>
      <c r="T56" s="1">
        <v>0</v>
      </c>
      <c r="U56" s="1">
        <v>0</v>
      </c>
      <c r="V56" s="1">
        <v>0.35</v>
      </c>
      <c r="W56" s="1">
        <v>6.713692</v>
      </c>
      <c r="X56" s="1">
        <v>0.18217</v>
      </c>
      <c r="Y56" s="1">
        <v>4.285577</v>
      </c>
      <c r="Z56" s="1">
        <v>2.16405</v>
      </c>
      <c r="AB56" s="1">
        <v>0</v>
      </c>
      <c r="AC56" s="143">
        <v>398.90737323265597</v>
      </c>
      <c r="AD56" s="180">
        <f t="shared" si="28"/>
        <v>398.90737323265597</v>
      </c>
      <c r="AE56" s="93">
        <v>87.947581</v>
      </c>
      <c r="AF56" s="1">
        <v>232.78955342136601</v>
      </c>
      <c r="AG56" s="1">
        <v>12.479302000000001</v>
      </c>
      <c r="AH56" s="1">
        <v>19.544766175643769</v>
      </c>
      <c r="AI56" s="1">
        <v>4.2403839999999997</v>
      </c>
      <c r="AJ56" s="1">
        <v>1.7250000000000001</v>
      </c>
      <c r="AK56" s="1">
        <v>2.2392539999999999</v>
      </c>
      <c r="AM56" s="1">
        <v>4.2844239999999996</v>
      </c>
      <c r="AN56" s="1">
        <v>365.25026459700985</v>
      </c>
      <c r="AO56" s="1">
        <v>-33.657108635646125</v>
      </c>
      <c r="AP56" s="173">
        <v>-8.4373242747799962E-2</v>
      </c>
      <c r="AQ56" s="1">
        <f t="shared" si="30"/>
        <v>365.25026459700985</v>
      </c>
      <c r="AR56" s="174"/>
      <c r="AS56" s="56">
        <f>VLOOKUP(C56,'2012-13'!$C$8:$P$391,14,FALSE)</f>
        <v>2.5901160000000001</v>
      </c>
      <c r="AT56" s="183">
        <f t="shared" si="29"/>
        <v>363.55595659700987</v>
      </c>
    </row>
    <row r="57" spans="1:46" x14ac:dyDescent="0.25">
      <c r="A57">
        <f>IFERROR(VLOOKUP(D57,'2014_15'!$C$402:$D$446,2,FALSE),0)</f>
        <v>1</v>
      </c>
      <c r="B57" s="93" t="s">
        <v>901</v>
      </c>
      <c r="C57" s="93" t="s">
        <v>516</v>
      </c>
      <c r="D57" s="93" t="s">
        <v>517</v>
      </c>
      <c r="E57" s="93">
        <v>100.371313</v>
      </c>
      <c r="F57" s="93">
        <v>206.819203167474</v>
      </c>
      <c r="G57" s="1">
        <v>6.9085650000000003</v>
      </c>
      <c r="H57" s="1">
        <v>19.589034999999999</v>
      </c>
      <c r="I57" s="1">
        <v>0</v>
      </c>
      <c r="J57" s="1">
        <v>0</v>
      </c>
      <c r="K57" s="1">
        <v>0.18343699999999999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3.19E-4</v>
      </c>
      <c r="S57" s="1">
        <v>6.5000000000000002E-2</v>
      </c>
      <c r="T57" s="1">
        <v>5.7353000000000001E-2</v>
      </c>
      <c r="U57" s="1">
        <v>0</v>
      </c>
      <c r="V57" s="1">
        <v>0</v>
      </c>
      <c r="W57" s="1">
        <v>11.161982</v>
      </c>
      <c r="X57" s="1">
        <v>0.16018199999999999</v>
      </c>
      <c r="Y57" s="1">
        <v>3.6561940000000002</v>
      </c>
      <c r="Z57" s="1">
        <v>0.70104999999999995</v>
      </c>
      <c r="AB57" s="1">
        <v>0</v>
      </c>
      <c r="AC57" s="143">
        <v>349.67363316747412</v>
      </c>
      <c r="AD57" s="180">
        <f t="shared" si="28"/>
        <v>349.67363316747412</v>
      </c>
      <c r="AE57" s="93">
        <v>100.371313</v>
      </c>
      <c r="AF57" s="1">
        <v>184.80175438753102</v>
      </c>
      <c r="AG57" s="1">
        <v>7.0497759999999996</v>
      </c>
      <c r="AH57" s="1">
        <v>17.062526243303601</v>
      </c>
      <c r="AI57" s="1">
        <v>3.5182380000000002</v>
      </c>
      <c r="AJ57" s="1">
        <v>0.63600000000000001</v>
      </c>
      <c r="AK57" s="1">
        <v>2.511193</v>
      </c>
      <c r="AM57" s="1">
        <v>4.2509819999999996</v>
      </c>
      <c r="AN57" s="1">
        <v>320.20178263083466</v>
      </c>
      <c r="AO57" s="1">
        <v>-29.471850536639465</v>
      </c>
      <c r="AP57" s="173">
        <v>-8.428387999882192E-2</v>
      </c>
      <c r="AQ57" s="1">
        <f t="shared" si="30"/>
        <v>320.20178263083466</v>
      </c>
      <c r="AR57" s="174"/>
      <c r="AS57" s="56">
        <f>VLOOKUP(C57,'2012-13'!$C$8:$P$391,14,FALSE)</f>
        <v>1.215981</v>
      </c>
      <c r="AT57" s="183">
        <f t="shared" si="29"/>
        <v>317.16678163083463</v>
      </c>
    </row>
    <row r="58" spans="1:46" x14ac:dyDescent="0.25">
      <c r="A58">
        <f>IFERROR(VLOOKUP(D58,'2014_15'!$C$402:$D$446,2,FALSE),0)</f>
        <v>0</v>
      </c>
      <c r="B58" s="93" t="s">
        <v>898</v>
      </c>
      <c r="C58" s="93" t="s">
        <v>480</v>
      </c>
      <c r="D58" s="93" t="s">
        <v>481</v>
      </c>
      <c r="E58" s="93">
        <v>5.7154999999999996</v>
      </c>
      <c r="F58" s="93">
        <v>7.6302272472770003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3.19E-4</v>
      </c>
      <c r="S58" s="1">
        <v>0</v>
      </c>
      <c r="T58" s="1">
        <v>0</v>
      </c>
      <c r="U58" s="1">
        <v>0</v>
      </c>
      <c r="V58" s="1">
        <v>0.29499999999999998</v>
      </c>
      <c r="W58" s="1">
        <v>0</v>
      </c>
      <c r="X58" s="1">
        <v>0</v>
      </c>
      <c r="Y58" s="1">
        <v>0.81801900000000005</v>
      </c>
      <c r="Z58" s="1">
        <v>8.8050000000000003E-2</v>
      </c>
      <c r="AB58" s="1">
        <v>0</v>
      </c>
      <c r="AC58" s="143">
        <v>14.547115247277</v>
      </c>
      <c r="AD58" s="180">
        <f t="shared" si="28"/>
        <v>14.547115247277</v>
      </c>
      <c r="AE58" s="93">
        <v>5.7154999999999996</v>
      </c>
      <c r="AF58" s="1">
        <v>6.5467349781640003</v>
      </c>
      <c r="AG58" s="1">
        <v>0</v>
      </c>
      <c r="AH58" s="1">
        <v>0</v>
      </c>
      <c r="AI58" s="1">
        <v>0.77948499999999998</v>
      </c>
      <c r="AJ58" s="1">
        <v>0.13727</v>
      </c>
      <c r="AK58" s="1">
        <v>0.14355299999999999</v>
      </c>
      <c r="AM58" s="1">
        <v>0</v>
      </c>
      <c r="AN58" s="1">
        <v>13.322542978163998</v>
      </c>
      <c r="AO58" s="1">
        <v>-1.2245722691130023</v>
      </c>
      <c r="AP58" s="144">
        <v>-8.4179732427858756E-2</v>
      </c>
      <c r="AQ58" s="1">
        <f t="shared" si="30"/>
        <v>13.322542978163998</v>
      </c>
      <c r="AR58" s="174"/>
      <c r="AS58" s="56">
        <f>VLOOKUP(C58,'2012-13'!$C$8:$P$391,14,FALSE)</f>
        <v>0.306778</v>
      </c>
      <c r="AT58" s="183">
        <f t="shared" si="29"/>
        <v>13.629320978163998</v>
      </c>
    </row>
    <row r="59" spans="1:46" x14ac:dyDescent="0.25">
      <c r="A59">
        <f>IFERROR(VLOOKUP(D59,'2014_15'!$C$402:$D$446,2,FALSE),0)</f>
        <v>0</v>
      </c>
      <c r="B59" s="93" t="s">
        <v>898</v>
      </c>
      <c r="C59" s="93" t="s">
        <v>816</v>
      </c>
      <c r="D59" s="93" t="s">
        <v>817</v>
      </c>
      <c r="E59" s="93">
        <v>6.9058229999999998</v>
      </c>
      <c r="F59" s="93">
        <v>7.3628366676169996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3.19E-4</v>
      </c>
      <c r="S59" s="1">
        <v>0</v>
      </c>
      <c r="T59" s="1">
        <v>5.7353000000000001E-2</v>
      </c>
      <c r="U59" s="1">
        <v>0</v>
      </c>
      <c r="V59" s="1">
        <v>0.23400000000000001</v>
      </c>
      <c r="W59" s="1">
        <v>0</v>
      </c>
      <c r="X59" s="1">
        <v>0</v>
      </c>
      <c r="Y59" s="1">
        <v>0.975773</v>
      </c>
      <c r="Z59" s="1">
        <v>6.8049999999999999E-2</v>
      </c>
      <c r="AB59" s="1">
        <v>0</v>
      </c>
      <c r="AC59" s="143">
        <v>15.604154667616999</v>
      </c>
      <c r="AD59" s="180">
        <f t="shared" si="28"/>
        <v>15.604154667616999</v>
      </c>
      <c r="AE59" s="93">
        <v>6.9058229999999998</v>
      </c>
      <c r="AF59" s="1">
        <v>6.2436854941390001</v>
      </c>
      <c r="AG59" s="1">
        <v>0</v>
      </c>
      <c r="AH59" s="1">
        <v>0</v>
      </c>
      <c r="AI59" s="1">
        <v>0.86192100000000005</v>
      </c>
      <c r="AJ59" s="1">
        <v>0.10927000000000001</v>
      </c>
      <c r="AK59" s="1">
        <v>0.173286</v>
      </c>
      <c r="AM59" s="1">
        <v>0</v>
      </c>
      <c r="AN59" s="1">
        <v>14.293985494138999</v>
      </c>
      <c r="AO59" s="1">
        <v>-1.3101691734780001</v>
      </c>
      <c r="AP59" s="144">
        <v>-8.396284203699729E-2</v>
      </c>
      <c r="AQ59" s="1">
        <f t="shared" si="30"/>
        <v>14.293985494138999</v>
      </c>
      <c r="AR59" s="174"/>
      <c r="AS59" s="56">
        <f>VLOOKUP(C59,'2012-13'!$C$8:$P$391,14,FALSE)</f>
        <v>0.25841999999999998</v>
      </c>
      <c r="AT59" s="183">
        <f t="shared" si="29"/>
        <v>14.552405494138998</v>
      </c>
    </row>
    <row r="60" spans="1:46" x14ac:dyDescent="0.25">
      <c r="A60">
        <f>IFERROR(VLOOKUP(D60,'2014_15'!$C$402:$D$446,2,FALSE),0)</f>
        <v>0</v>
      </c>
      <c r="B60" s="93" t="s">
        <v>902</v>
      </c>
      <c r="C60" s="93" t="s">
        <v>96</v>
      </c>
      <c r="D60" s="93" t="s">
        <v>97</v>
      </c>
      <c r="E60" s="93">
        <v>332.663274</v>
      </c>
      <c r="F60" s="93">
        <v>769.479945154137</v>
      </c>
      <c r="G60" s="1">
        <v>35.974744000000001</v>
      </c>
      <c r="H60" s="1">
        <v>71.036449000000005</v>
      </c>
      <c r="I60" s="1">
        <v>3.999536</v>
      </c>
      <c r="J60" s="1">
        <v>0</v>
      </c>
      <c r="K60" s="1">
        <v>0.17352500000000001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3.19E-4</v>
      </c>
      <c r="S60" s="1">
        <v>0.1</v>
      </c>
      <c r="T60" s="1">
        <v>0</v>
      </c>
      <c r="U60" s="1">
        <v>0</v>
      </c>
      <c r="V60" s="1">
        <v>0</v>
      </c>
      <c r="W60" s="1">
        <v>37.102378999999999</v>
      </c>
      <c r="X60" s="1">
        <v>0.73187999999999998</v>
      </c>
      <c r="Y60" s="1">
        <v>12.813703</v>
      </c>
      <c r="Z60" s="1">
        <v>0.98104999999999998</v>
      </c>
      <c r="AB60" s="1">
        <v>0</v>
      </c>
      <c r="AC60" s="143">
        <v>1265.0568041541371</v>
      </c>
      <c r="AD60" s="180">
        <f t="shared" si="28"/>
        <v>1265.0568041541371</v>
      </c>
      <c r="AE60" s="93">
        <v>332.663274</v>
      </c>
      <c r="AF60" s="1">
        <v>691.205842495095</v>
      </c>
      <c r="AG60" s="1">
        <v>36.710259000000001</v>
      </c>
      <c r="AH60" s="1">
        <v>61.87447596543668</v>
      </c>
      <c r="AI60" s="1">
        <v>12.389429</v>
      </c>
      <c r="AJ60" s="1">
        <v>1.25</v>
      </c>
      <c r="AK60" s="1">
        <v>8.3830369999999998</v>
      </c>
      <c r="AM60" s="1">
        <v>15.392669</v>
      </c>
      <c r="AN60" s="1">
        <v>1159.8689864605319</v>
      </c>
      <c r="AO60" s="1">
        <v>-105.18781769360521</v>
      </c>
      <c r="AP60" s="173">
        <v>-8.3148691306346195E-2</v>
      </c>
      <c r="AQ60" s="1">
        <f t="shared" si="30"/>
        <v>1159.8689864605319</v>
      </c>
      <c r="AR60" s="174"/>
      <c r="AS60" s="56">
        <f>VLOOKUP(C60,'2012-13'!$C$8:$P$391,14,FALSE)</f>
        <v>3.2022650000000001</v>
      </c>
      <c r="AT60" s="183">
        <f t="shared" si="29"/>
        <v>1147.6785824605317</v>
      </c>
    </row>
    <row r="61" spans="1:46" x14ac:dyDescent="0.25">
      <c r="A61">
        <f>IFERROR(VLOOKUP(D61,'2014_15'!$C$402:$D$446,2,FALSE),0)</f>
        <v>1</v>
      </c>
      <c r="B61" s="93" t="s">
        <v>902</v>
      </c>
      <c r="C61" s="93" t="s">
        <v>472</v>
      </c>
      <c r="D61" s="93" t="s">
        <v>473</v>
      </c>
      <c r="E61" s="93">
        <v>104.33466300000001</v>
      </c>
      <c r="F61" s="93">
        <v>193.17976507096898</v>
      </c>
      <c r="G61" s="1">
        <v>10.950645</v>
      </c>
      <c r="H61" s="1">
        <v>16.496179999999999</v>
      </c>
      <c r="I61" s="1">
        <v>0</v>
      </c>
      <c r="J61" s="1">
        <v>1.5425</v>
      </c>
      <c r="K61" s="1">
        <v>5.4323999999999997E-2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3.19E-4</v>
      </c>
      <c r="S61" s="1">
        <v>0</v>
      </c>
      <c r="T61" s="1">
        <v>5.7353000000000001E-2</v>
      </c>
      <c r="U61" s="1">
        <v>0</v>
      </c>
      <c r="V61" s="1">
        <v>0</v>
      </c>
      <c r="W61" s="1">
        <v>9.2828160000000004</v>
      </c>
      <c r="X61" s="1">
        <v>0.16018199999999999</v>
      </c>
      <c r="Y61" s="1">
        <v>3.006284</v>
      </c>
      <c r="Z61" s="1">
        <v>0.35104999999999997</v>
      </c>
      <c r="AB61" s="1">
        <v>0</v>
      </c>
      <c r="AC61" s="143">
        <v>339.41608107096897</v>
      </c>
      <c r="AD61" s="180">
        <f t="shared" si="28"/>
        <v>339.41608107096897</v>
      </c>
      <c r="AE61" s="93">
        <v>104.33466300000001</v>
      </c>
      <c r="AF61" s="1">
        <v>171.35045161794901</v>
      </c>
      <c r="AG61" s="1">
        <v>11.175200999999999</v>
      </c>
      <c r="AH61" s="1">
        <v>14.368574264340229</v>
      </c>
      <c r="AI61" s="1">
        <v>2.9301179999999998</v>
      </c>
      <c r="AJ61" s="1">
        <v>0.48247000000000001</v>
      </c>
      <c r="AK61" s="1">
        <v>2.615942</v>
      </c>
      <c r="AM61" s="1">
        <v>4.1344839999999996</v>
      </c>
      <c r="AN61" s="1">
        <v>311.39190388228923</v>
      </c>
      <c r="AO61" s="1">
        <v>-28.024177188679744</v>
      </c>
      <c r="AP61" s="173">
        <v>-8.2565849856772497E-2</v>
      </c>
      <c r="AQ61" s="1">
        <f t="shared" si="30"/>
        <v>311.39190388228923</v>
      </c>
      <c r="AR61" s="174"/>
      <c r="AS61" s="56">
        <f>VLOOKUP(C61,'2012-13'!$C$8:$P$391,14,FALSE)</f>
        <v>0.45575300000000002</v>
      </c>
      <c r="AT61" s="183">
        <f t="shared" si="29"/>
        <v>307.71317288228926</v>
      </c>
    </row>
    <row r="62" spans="1:46" x14ac:dyDescent="0.25">
      <c r="A62">
        <f>IFERROR(VLOOKUP(D62,'2014_15'!$C$402:$D$446,2,FALSE),0)</f>
        <v>0</v>
      </c>
      <c r="B62" s="93" t="s">
        <v>898</v>
      </c>
      <c r="C62" s="93" t="s">
        <v>136</v>
      </c>
      <c r="D62" s="93" t="s">
        <v>137</v>
      </c>
      <c r="E62" s="93">
        <v>5.7816229999999997</v>
      </c>
      <c r="F62" s="93">
        <v>7.7182167704809999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3.19E-4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0.85944699999999996</v>
      </c>
      <c r="Z62" s="1">
        <v>0.16037799999999999</v>
      </c>
      <c r="AB62" s="1">
        <v>0</v>
      </c>
      <c r="AC62" s="143">
        <v>14.519983770480998</v>
      </c>
      <c r="AD62" s="180">
        <f t="shared" si="28"/>
        <v>14.519983770480998</v>
      </c>
      <c r="AE62" s="93">
        <v>5.7816229999999997</v>
      </c>
      <c r="AF62" s="1">
        <v>6.6222299890730003</v>
      </c>
      <c r="AG62" s="1">
        <v>0</v>
      </c>
      <c r="AH62" s="1">
        <v>0</v>
      </c>
      <c r="AI62" s="1">
        <v>0.68762299999999998</v>
      </c>
      <c r="AJ62" s="1">
        <v>8.8270000000000001E-2</v>
      </c>
      <c r="AK62" s="1">
        <v>0.14599999999999999</v>
      </c>
      <c r="AM62" s="1">
        <v>0</v>
      </c>
      <c r="AN62" s="1">
        <v>13.325745989073001</v>
      </c>
      <c r="AO62" s="1">
        <v>-1.1942377814079972</v>
      </c>
      <c r="AP62" s="144">
        <v>-8.2247873020069917E-2</v>
      </c>
      <c r="AQ62" s="1">
        <f t="shared" si="30"/>
        <v>13.325745989073001</v>
      </c>
      <c r="AR62" s="175"/>
      <c r="AS62" s="56">
        <f>VLOOKUP(C62,'2012-13'!$C$8:$P$391,14,FALSE)</f>
        <v>0.19087299999999999</v>
      </c>
      <c r="AT62" s="183">
        <f t="shared" si="29"/>
        <v>13.516618989073001</v>
      </c>
    </row>
    <row r="63" spans="1:46" x14ac:dyDescent="0.25">
      <c r="A63">
        <f>IFERROR(VLOOKUP(D63,'2014_15'!$C$402:$D$446,2,FALSE),0)</f>
        <v>0</v>
      </c>
      <c r="B63" s="93" t="s">
        <v>902</v>
      </c>
      <c r="C63" s="93" t="s">
        <v>598</v>
      </c>
      <c r="D63" s="93" t="s">
        <v>599</v>
      </c>
      <c r="E63" s="93">
        <v>195.85156699999999</v>
      </c>
      <c r="F63" s="93">
        <v>320.90571844265401</v>
      </c>
      <c r="G63" s="1">
        <v>13.507381000000001</v>
      </c>
      <c r="H63" s="1">
        <v>27.669900999999999</v>
      </c>
      <c r="I63" s="1">
        <v>8.5099999999999995E-2</v>
      </c>
      <c r="J63" s="1">
        <v>2.5193569999999998</v>
      </c>
      <c r="K63" s="1">
        <v>0.2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3.19E-4</v>
      </c>
      <c r="S63" s="1">
        <v>5.5E-2</v>
      </c>
      <c r="T63" s="1">
        <v>5.7353000000000001E-2</v>
      </c>
      <c r="U63" s="1">
        <v>3.7742429999999998</v>
      </c>
      <c r="V63" s="1">
        <v>0</v>
      </c>
      <c r="W63" s="1">
        <v>12.532875000000001</v>
      </c>
      <c r="X63" s="1">
        <v>0.22614699999999999</v>
      </c>
      <c r="Y63" s="1">
        <v>4.7150420000000004</v>
      </c>
      <c r="Z63" s="1">
        <v>0.58104999999999996</v>
      </c>
      <c r="AB63" s="1">
        <v>0</v>
      </c>
      <c r="AC63" s="143">
        <v>582.68105344265393</v>
      </c>
      <c r="AD63" s="180">
        <f t="shared" si="28"/>
        <v>582.68105344265393</v>
      </c>
      <c r="AE63" s="93">
        <v>195.85156699999999</v>
      </c>
      <c r="AF63" s="1">
        <v>283.68489194884904</v>
      </c>
      <c r="AG63" s="1">
        <v>13.784153</v>
      </c>
      <c r="AH63" s="1">
        <v>24.101157201572846</v>
      </c>
      <c r="AI63" s="1">
        <v>4.5844430000000003</v>
      </c>
      <c r="AJ63" s="1">
        <v>0.68</v>
      </c>
      <c r="AK63" s="1">
        <v>4.9153380000000002</v>
      </c>
      <c r="AM63" s="1">
        <v>7.6050610000000001</v>
      </c>
      <c r="AN63" s="1">
        <v>535.20661115042174</v>
      </c>
      <c r="AO63" s="1">
        <v>-47.474442292232197</v>
      </c>
      <c r="AP63" s="173">
        <v>-8.1475864045585475E-2</v>
      </c>
      <c r="AQ63" s="1">
        <f t="shared" si="30"/>
        <v>535.20661115042174</v>
      </c>
      <c r="AR63" s="174"/>
      <c r="AS63" s="56">
        <f>VLOOKUP(C63,'2012-13'!$C$8:$P$391,14,FALSE)</f>
        <v>1.957819</v>
      </c>
      <c r="AT63" s="183">
        <f t="shared" si="29"/>
        <v>529.55936915042173</v>
      </c>
    </row>
    <row r="64" spans="1:46" x14ac:dyDescent="0.25">
      <c r="A64">
        <f>IFERROR(VLOOKUP(D64,'2014_15'!$C$402:$D$446,2,FALSE),0)</f>
        <v>0</v>
      </c>
      <c r="B64" s="93" t="s">
        <v>898</v>
      </c>
      <c r="C64" s="93" t="s">
        <v>810</v>
      </c>
      <c r="D64" s="93" t="s">
        <v>811</v>
      </c>
      <c r="E64" s="93">
        <v>5.2137890000000002</v>
      </c>
      <c r="F64" s="93">
        <v>7.1293521350720006</v>
      </c>
      <c r="G64" s="1">
        <v>0</v>
      </c>
      <c r="H64" s="1">
        <v>0</v>
      </c>
      <c r="I64" s="1">
        <v>0</v>
      </c>
      <c r="J64" s="1">
        <v>0</v>
      </c>
      <c r="K64" s="1">
        <v>0.17230000000000001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3.19E-4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0.71886099999999997</v>
      </c>
      <c r="Z64" s="1">
        <v>6.3049999999999995E-2</v>
      </c>
      <c r="AB64" s="1">
        <v>0</v>
      </c>
      <c r="AC64" s="143">
        <v>13.297671135072001</v>
      </c>
      <c r="AD64" s="180">
        <f t="shared" si="28"/>
        <v>13.297671135072001</v>
      </c>
      <c r="AE64" s="93">
        <v>5.2137890000000002</v>
      </c>
      <c r="AF64" s="1">
        <v>6.116984131892</v>
      </c>
      <c r="AG64" s="1">
        <v>0</v>
      </c>
      <c r="AH64" s="1">
        <v>0</v>
      </c>
      <c r="AI64" s="1">
        <v>0.66933299999999996</v>
      </c>
      <c r="AJ64" s="1">
        <v>8.8270000000000001E-2</v>
      </c>
      <c r="AK64" s="1">
        <v>0.13170999999999999</v>
      </c>
      <c r="AM64" s="1">
        <v>0</v>
      </c>
      <c r="AN64" s="1">
        <v>12.220086131892</v>
      </c>
      <c r="AO64" s="1">
        <v>-1.0775850031800012</v>
      </c>
      <c r="AP64" s="144">
        <v>-8.1035618360114192E-2</v>
      </c>
      <c r="AQ64" s="1">
        <f t="shared" si="30"/>
        <v>12.220086131892</v>
      </c>
      <c r="AR64" s="174"/>
      <c r="AS64" s="56">
        <f>VLOOKUP(C64,'2012-13'!$C$8:$P$391,14,FALSE)</f>
        <v>0.36127599999999999</v>
      </c>
      <c r="AT64" s="183">
        <f t="shared" si="29"/>
        <v>12.581362131892</v>
      </c>
    </row>
    <row r="65" spans="1:46" x14ac:dyDescent="0.25">
      <c r="A65">
        <f>IFERROR(VLOOKUP(D65,'2014_15'!$C$402:$D$446,2,FALSE),0)</f>
        <v>1</v>
      </c>
      <c r="B65" s="93" t="s">
        <v>901</v>
      </c>
      <c r="C65" s="93" t="s">
        <v>672</v>
      </c>
      <c r="D65" s="93" t="s">
        <v>673</v>
      </c>
      <c r="E65" s="93">
        <v>81.287605999999997</v>
      </c>
      <c r="F65" s="93">
        <v>143.09348004446701</v>
      </c>
      <c r="G65" s="1">
        <v>11.443286000000001</v>
      </c>
      <c r="H65" s="1">
        <v>15.824960000000001</v>
      </c>
      <c r="I65" s="1">
        <v>0</v>
      </c>
      <c r="J65" s="1">
        <v>3.01</v>
      </c>
      <c r="K65" s="1">
        <v>3.9365999999999998E-2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3.19E-4</v>
      </c>
      <c r="S65" s="1">
        <v>3.5000000000000003E-2</v>
      </c>
      <c r="T65" s="1">
        <v>0.20647099999999999</v>
      </c>
      <c r="U65" s="1">
        <v>0</v>
      </c>
      <c r="V65" s="1">
        <v>0</v>
      </c>
      <c r="W65" s="1">
        <v>9.0135710000000007</v>
      </c>
      <c r="X65" s="1">
        <v>0.16018199999999999</v>
      </c>
      <c r="Y65" s="1">
        <v>2.7364739999999999</v>
      </c>
      <c r="Z65" s="1">
        <v>0.65005000000000002</v>
      </c>
      <c r="AB65" s="1">
        <v>0</v>
      </c>
      <c r="AC65" s="143">
        <v>267.50076504446702</v>
      </c>
      <c r="AD65" s="180">
        <f t="shared" si="28"/>
        <v>267.50076504446702</v>
      </c>
      <c r="AE65" s="93">
        <v>81.287605999999997</v>
      </c>
      <c r="AF65" s="1">
        <v>130.07273569891299</v>
      </c>
      <c r="AG65" s="1">
        <v>11.677562999999999</v>
      </c>
      <c r="AH65" s="1">
        <v>13.783925308175199</v>
      </c>
      <c r="AI65" s="1">
        <v>2.6392190000000002</v>
      </c>
      <c r="AJ65" s="1">
        <v>0.70506999999999997</v>
      </c>
      <c r="AK65" s="1">
        <v>2.0510649999999999</v>
      </c>
      <c r="AM65" s="1">
        <v>3.685022</v>
      </c>
      <c r="AN65" s="1">
        <v>245.90220600708818</v>
      </c>
      <c r="AO65" s="1">
        <v>-21.598559037378834</v>
      </c>
      <c r="AP65" s="173">
        <v>-8.0742045854666905E-2</v>
      </c>
      <c r="AQ65" s="1">
        <f t="shared" si="30"/>
        <v>245.90220600708818</v>
      </c>
      <c r="AR65" s="174"/>
      <c r="AS65" s="56">
        <f>VLOOKUP(C65,'2012-13'!$C$8:$P$391,14,FALSE)</f>
        <v>1.1056410000000001</v>
      </c>
      <c r="AT65" s="183">
        <f t="shared" si="29"/>
        <v>243.32282500708817</v>
      </c>
    </row>
    <row r="66" spans="1:46" x14ac:dyDescent="0.25">
      <c r="A66">
        <f>IFERROR(VLOOKUP(D66,'2014_15'!$C$402:$D$446,2,FALSE),0)</f>
        <v>0</v>
      </c>
      <c r="B66" s="93" t="s">
        <v>898</v>
      </c>
      <c r="C66" s="93" t="s">
        <v>266</v>
      </c>
      <c r="D66" s="93" t="s">
        <v>267</v>
      </c>
      <c r="E66" s="93">
        <v>6.9171009999999997</v>
      </c>
      <c r="F66" s="93">
        <v>8.2202352950610003</v>
      </c>
      <c r="G66" s="1">
        <v>0</v>
      </c>
      <c r="H66" s="1">
        <v>0</v>
      </c>
      <c r="I66" s="1">
        <v>0</v>
      </c>
      <c r="J66" s="1">
        <v>0</v>
      </c>
      <c r="K66" s="1">
        <v>3.7499999999999999E-2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3.19E-4</v>
      </c>
      <c r="S66" s="1">
        <v>0</v>
      </c>
      <c r="T66" s="1">
        <v>0.107059</v>
      </c>
      <c r="U66" s="1">
        <v>0</v>
      </c>
      <c r="V66" s="1">
        <v>0</v>
      </c>
      <c r="W66" s="1">
        <v>0</v>
      </c>
      <c r="X66" s="1">
        <v>0.13819300000000001</v>
      </c>
      <c r="Y66" s="1">
        <v>0.91873300000000002</v>
      </c>
      <c r="Z66" s="1">
        <v>3.1050000000000001E-2</v>
      </c>
      <c r="AB66" s="1">
        <v>0</v>
      </c>
      <c r="AC66" s="143">
        <v>16.370190295061001</v>
      </c>
      <c r="AD66" s="180">
        <f t="shared" si="28"/>
        <v>16.370190295061001</v>
      </c>
      <c r="AE66" s="93">
        <v>6.9171009999999997</v>
      </c>
      <c r="AF66" s="1">
        <v>7.0529618831620002</v>
      </c>
      <c r="AG66" s="1">
        <v>0</v>
      </c>
      <c r="AH66" s="1">
        <v>0</v>
      </c>
      <c r="AI66" s="1">
        <v>0.85479799999999995</v>
      </c>
      <c r="AJ66" s="1">
        <v>0.05</v>
      </c>
      <c r="AK66" s="1">
        <v>0.174402</v>
      </c>
      <c r="AM66" s="1">
        <v>0</v>
      </c>
      <c r="AN66" s="1">
        <v>15.049262883162003</v>
      </c>
      <c r="AO66" s="1">
        <v>-1.3209274118989978</v>
      </c>
      <c r="AP66" s="144">
        <v>-8.0691023628328293E-2</v>
      </c>
      <c r="AQ66" s="1">
        <f t="shared" si="30"/>
        <v>15.049262883162003</v>
      </c>
      <c r="AR66" s="174"/>
      <c r="AS66" s="56">
        <f>VLOOKUP(C66,'2012-13'!$C$8:$P$391,14,FALSE)</f>
        <v>0.38123299999999999</v>
      </c>
      <c r="AT66" s="183">
        <f t="shared" si="29"/>
        <v>15.430495883162003</v>
      </c>
    </row>
    <row r="67" spans="1:46" x14ac:dyDescent="0.25">
      <c r="A67">
        <f>IFERROR(VLOOKUP(D67,'2014_15'!$C$402:$D$446,2,FALSE),0)</f>
        <v>1</v>
      </c>
      <c r="B67" s="93" t="s">
        <v>902</v>
      </c>
      <c r="C67" s="93" t="s">
        <v>526</v>
      </c>
      <c r="D67" s="93" t="s">
        <v>527</v>
      </c>
      <c r="E67" s="93">
        <v>84.477654999999999</v>
      </c>
      <c r="F67" s="93">
        <v>136.764834801695</v>
      </c>
      <c r="G67" s="1">
        <v>5.1014889999999999</v>
      </c>
      <c r="H67" s="1">
        <v>16.355644999999999</v>
      </c>
      <c r="I67" s="1">
        <v>0.80352800000000002</v>
      </c>
      <c r="J67" s="1">
        <v>1.816845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3.19E-4</v>
      </c>
      <c r="S67" s="1">
        <v>0</v>
      </c>
      <c r="T67" s="1">
        <v>0.25235299999999999</v>
      </c>
      <c r="U67" s="1">
        <v>0</v>
      </c>
      <c r="V67" s="1">
        <v>0</v>
      </c>
      <c r="W67" s="1">
        <v>5.7343979999999997</v>
      </c>
      <c r="X67" s="1">
        <v>0.22614699999999999</v>
      </c>
      <c r="Y67" s="1">
        <v>2.1979350000000002</v>
      </c>
      <c r="Z67" s="1">
        <v>0.15204999999999999</v>
      </c>
      <c r="AB67" s="1">
        <v>0</v>
      </c>
      <c r="AC67" s="143">
        <v>253.88319880169499</v>
      </c>
      <c r="AD67" s="180">
        <f t="shared" si="28"/>
        <v>253.88319880169499</v>
      </c>
      <c r="AE67" s="93">
        <v>84.477654999999999</v>
      </c>
      <c r="AF67" s="1">
        <v>122.41563971253601</v>
      </c>
      <c r="AG67" s="1">
        <v>5.2057840000000004</v>
      </c>
      <c r="AH67" s="1">
        <v>14.246164858996748</v>
      </c>
      <c r="AI67" s="1">
        <v>2.0979899999999998</v>
      </c>
      <c r="AJ67" s="1">
        <v>0.10087</v>
      </c>
      <c r="AK67" s="1">
        <v>2.1052339999999998</v>
      </c>
      <c r="AM67" s="1">
        <v>3.0363920000000002</v>
      </c>
      <c r="AN67" s="1">
        <v>233.68572957153273</v>
      </c>
      <c r="AO67" s="1">
        <v>-20.197469230162255</v>
      </c>
      <c r="AP67" s="173">
        <v>-7.9554178163393344E-2</v>
      </c>
      <c r="AQ67" s="1">
        <f t="shared" si="30"/>
        <v>233.68572957153273</v>
      </c>
      <c r="AR67" s="174"/>
      <c r="AS67" s="56">
        <f>VLOOKUP(C67,'2012-13'!$C$8:$P$391,14,FALSE)</f>
        <v>0.25778000000000001</v>
      </c>
      <c r="AT67" s="183">
        <f t="shared" si="29"/>
        <v>230.90711757153272</v>
      </c>
    </row>
    <row r="68" spans="1:46" x14ac:dyDescent="0.25">
      <c r="A68">
        <f>IFERROR(VLOOKUP(D68,'2014_15'!$C$402:$D$446,2,FALSE),0)</f>
        <v>0</v>
      </c>
      <c r="B68" s="93" t="s">
        <v>898</v>
      </c>
      <c r="C68" s="93" t="s">
        <v>664</v>
      </c>
      <c r="D68" s="93" t="s">
        <v>665</v>
      </c>
      <c r="E68" s="93">
        <v>5.1968699999999997</v>
      </c>
      <c r="F68" s="93">
        <v>7.1359732835809995</v>
      </c>
      <c r="G68" s="1">
        <v>0</v>
      </c>
      <c r="H68" s="1">
        <v>0</v>
      </c>
      <c r="I68" s="1">
        <v>0</v>
      </c>
      <c r="J68" s="1">
        <v>0</v>
      </c>
      <c r="K68" s="1">
        <v>0.13750000000000001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3.19E-4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0.53564299999999998</v>
      </c>
      <c r="Z68" s="1">
        <v>4.1050000000000003E-2</v>
      </c>
      <c r="AB68" s="1">
        <v>0</v>
      </c>
      <c r="AC68" s="143">
        <v>13.047355283580998</v>
      </c>
      <c r="AD68" s="180">
        <f t="shared" si="28"/>
        <v>13.047355283580998</v>
      </c>
      <c r="AE68" s="93">
        <v>5.1968699999999997</v>
      </c>
      <c r="AF68" s="1">
        <v>6.122665077313</v>
      </c>
      <c r="AG68" s="1">
        <v>0</v>
      </c>
      <c r="AH68" s="1">
        <v>0</v>
      </c>
      <c r="AI68" s="1">
        <v>0.50634500000000005</v>
      </c>
      <c r="AJ68" s="1">
        <v>5.747E-2</v>
      </c>
      <c r="AK68" s="1">
        <v>0.13023999999999999</v>
      </c>
      <c r="AM68" s="1">
        <v>0</v>
      </c>
      <c r="AN68" s="1">
        <v>12.013590077312999</v>
      </c>
      <c r="AO68" s="1">
        <v>-1.0337652062679989</v>
      </c>
      <c r="AP68" s="144">
        <v>-7.923178175188543E-2</v>
      </c>
      <c r="AQ68" s="1">
        <f t="shared" si="30"/>
        <v>12.013590077312999</v>
      </c>
      <c r="AR68" s="174"/>
      <c r="AS68" s="56">
        <f>VLOOKUP(C68,'2012-13'!$C$8:$P$391,14,FALSE)</f>
        <v>0.209039</v>
      </c>
      <c r="AT68" s="183">
        <f t="shared" si="29"/>
        <v>12.222629077313</v>
      </c>
    </row>
    <row r="69" spans="1:46" x14ac:dyDescent="0.25">
      <c r="A69">
        <f>IFERROR(VLOOKUP(D69,'2014_15'!$C$402:$D$446,2,FALSE),0)</f>
        <v>0</v>
      </c>
      <c r="B69" s="93" t="s">
        <v>905</v>
      </c>
      <c r="C69" s="93" t="s">
        <v>338</v>
      </c>
      <c r="D69" s="93" t="s">
        <v>339</v>
      </c>
      <c r="E69" s="93">
        <v>100.970122</v>
      </c>
      <c r="F69" s="93">
        <v>172.74096259255998</v>
      </c>
      <c r="G69" s="1">
        <v>3.4802529999999998</v>
      </c>
      <c r="H69" s="1">
        <v>18.079620999999999</v>
      </c>
      <c r="I69" s="1">
        <v>0.27500000000000002</v>
      </c>
      <c r="J69" s="1">
        <v>0</v>
      </c>
      <c r="K69" s="1">
        <v>0.16217500000000001</v>
      </c>
      <c r="L69" s="1">
        <v>0</v>
      </c>
      <c r="M69" s="1">
        <v>0</v>
      </c>
      <c r="N69" s="1">
        <v>0.15</v>
      </c>
      <c r="O69" s="1">
        <v>0</v>
      </c>
      <c r="P69" s="1">
        <v>0</v>
      </c>
      <c r="Q69" s="1">
        <v>0</v>
      </c>
      <c r="R69" s="1">
        <v>3.19E-4</v>
      </c>
      <c r="S69" s="1">
        <v>0</v>
      </c>
      <c r="T69" s="1">
        <v>0</v>
      </c>
      <c r="U69" s="1">
        <v>0</v>
      </c>
      <c r="V69" s="1">
        <v>0</v>
      </c>
      <c r="W69" s="1">
        <v>7.3239780000000003</v>
      </c>
      <c r="X69" s="1">
        <v>0.22614699999999999</v>
      </c>
      <c r="Y69" s="1">
        <v>3.5692650000000001</v>
      </c>
      <c r="Z69" s="1">
        <v>0.78905000000000003</v>
      </c>
      <c r="AB69" s="1">
        <v>0</v>
      </c>
      <c r="AC69" s="143">
        <v>307.76689259255988</v>
      </c>
      <c r="AD69" s="180">
        <f t="shared" si="28"/>
        <v>307.76689259255988</v>
      </c>
      <c r="AE69" s="93">
        <v>100.970122</v>
      </c>
      <c r="AF69" s="1">
        <v>153.221233819601</v>
      </c>
      <c r="AG69" s="1">
        <v>3.5515789999999998</v>
      </c>
      <c r="AH69" s="1">
        <v>15.747789913157177</v>
      </c>
      <c r="AI69" s="1">
        <v>3.5233759999999998</v>
      </c>
      <c r="AJ69" s="1">
        <v>0.92500000000000004</v>
      </c>
      <c r="AK69" s="1">
        <v>2.5300579999999999</v>
      </c>
      <c r="AM69" s="1">
        <v>2.9699490000000002</v>
      </c>
      <c r="AN69" s="1">
        <v>283.43910773275815</v>
      </c>
      <c r="AO69" s="1">
        <v>-24.327784859801739</v>
      </c>
      <c r="AP69" s="173">
        <v>-7.9046139936852486E-2</v>
      </c>
      <c r="AQ69" s="1">
        <f t="shared" si="30"/>
        <v>283.43910773275815</v>
      </c>
      <c r="AR69" s="174"/>
      <c r="AS69" s="56">
        <f>VLOOKUP(C69,'2012-13'!$C$8:$P$391,14,FALSE)</f>
        <v>0.95596199999999998</v>
      </c>
      <c r="AT69" s="183">
        <f t="shared" si="29"/>
        <v>281.42512073275816</v>
      </c>
    </row>
    <row r="70" spans="1:46" x14ac:dyDescent="0.25">
      <c r="A70">
        <f>IFERROR(VLOOKUP(D70,'2014_15'!$C$402:$D$446,2,FALSE),0)</f>
        <v>0</v>
      </c>
      <c r="B70" s="93" t="s">
        <v>898</v>
      </c>
      <c r="C70" s="93" t="s">
        <v>298</v>
      </c>
      <c r="D70" s="93" t="s">
        <v>299</v>
      </c>
      <c r="E70" s="93">
        <v>2.3673440000000001</v>
      </c>
      <c r="F70" s="93">
        <v>5.2287605099259995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3.19E-4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0.43370999999999998</v>
      </c>
      <c r="Z70" s="1">
        <v>3.1050000000000001E-2</v>
      </c>
      <c r="AB70" s="1">
        <v>0</v>
      </c>
      <c r="AC70" s="143">
        <v>8.0611835099259999</v>
      </c>
      <c r="AD70" s="180">
        <f t="shared" ref="AD70:AD133" si="31">+AC70</f>
        <v>8.0611835099259999</v>
      </c>
      <c r="AE70" s="93">
        <v>2.3673440000000001</v>
      </c>
      <c r="AF70" s="1">
        <v>4.5385641226159992</v>
      </c>
      <c r="AG70" s="1">
        <v>0</v>
      </c>
      <c r="AH70" s="1">
        <v>0</v>
      </c>
      <c r="AI70" s="1">
        <v>0.41002899999999998</v>
      </c>
      <c r="AJ70" s="1">
        <v>0.05</v>
      </c>
      <c r="AK70" s="1">
        <v>6.0928999999999997E-2</v>
      </c>
      <c r="AM70" s="1">
        <v>0</v>
      </c>
      <c r="AN70" s="1">
        <v>7.4268661226159987</v>
      </c>
      <c r="AO70" s="1">
        <v>-0.6343173873100012</v>
      </c>
      <c r="AP70" s="144">
        <v>-7.8687873378511408E-2</v>
      </c>
      <c r="AQ70" s="1">
        <f t="shared" si="30"/>
        <v>7.4268661226159987</v>
      </c>
      <c r="AR70" s="174"/>
      <c r="AS70" s="56">
        <f>VLOOKUP(C70,'2012-13'!$C$8:$P$391,14,FALSE)</f>
        <v>0.56238299999999997</v>
      </c>
      <c r="AT70" s="183">
        <f t="shared" ref="AT70:AT133" si="32">+AQ70-AM70+AS70</f>
        <v>7.9892491226159983</v>
      </c>
    </row>
    <row r="71" spans="1:46" x14ac:dyDescent="0.25">
      <c r="A71">
        <f>IFERROR(VLOOKUP(D71,'2014_15'!$C$402:$D$446,2,FALSE),0)</f>
        <v>0</v>
      </c>
      <c r="B71" s="93" t="s">
        <v>898</v>
      </c>
      <c r="C71" s="93" t="s">
        <v>690</v>
      </c>
      <c r="D71" s="93" t="s">
        <v>691</v>
      </c>
      <c r="E71" s="93">
        <v>7.5608979999999999</v>
      </c>
      <c r="F71" s="93">
        <v>11.222157809853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3.19E-4</v>
      </c>
      <c r="S71" s="1">
        <v>0</v>
      </c>
      <c r="T71" s="1">
        <v>0.107059</v>
      </c>
      <c r="U71" s="1">
        <v>0</v>
      </c>
      <c r="V71" s="1">
        <v>0</v>
      </c>
      <c r="W71" s="1">
        <v>0</v>
      </c>
      <c r="X71" s="1">
        <v>0</v>
      </c>
      <c r="Y71" s="1">
        <v>1.220588</v>
      </c>
      <c r="Z71" s="1">
        <v>6.6049999999999998E-2</v>
      </c>
      <c r="AB71" s="1">
        <v>0</v>
      </c>
      <c r="AC71" s="143">
        <v>20.177071809853</v>
      </c>
      <c r="AD71" s="180">
        <f t="shared" si="31"/>
        <v>20.177071809853</v>
      </c>
      <c r="AE71" s="93">
        <v>7.5608979999999999</v>
      </c>
      <c r="AF71" s="1">
        <v>9.628611400854</v>
      </c>
      <c r="AG71" s="1">
        <v>0</v>
      </c>
      <c r="AH71" s="1">
        <v>0</v>
      </c>
      <c r="AI71" s="1">
        <v>1.1258109999999999</v>
      </c>
      <c r="AJ71" s="1">
        <v>9.2469999999999997E-2</v>
      </c>
      <c r="AK71" s="1">
        <v>0.19095200000000001</v>
      </c>
      <c r="AM71" s="1">
        <v>0</v>
      </c>
      <c r="AN71" s="1">
        <v>18.598742400853997</v>
      </c>
      <c r="AO71" s="1">
        <v>-1.5783294089990036</v>
      </c>
      <c r="AP71" s="144">
        <v>-7.8223908001767803E-2</v>
      </c>
      <c r="AQ71" s="1">
        <f t="shared" si="30"/>
        <v>18.598742400853997</v>
      </c>
      <c r="AR71" s="174"/>
      <c r="AS71" s="56">
        <f>VLOOKUP(C71,'2012-13'!$C$8:$P$391,14,FALSE)</f>
        <v>0.74903399999999998</v>
      </c>
      <c r="AT71" s="183">
        <f t="shared" si="32"/>
        <v>19.347776400853995</v>
      </c>
    </row>
    <row r="72" spans="1:46" x14ac:dyDescent="0.25">
      <c r="A72">
        <f>IFERROR(VLOOKUP(D72,'2014_15'!$C$402:$D$446,2,FALSE),0)</f>
        <v>0</v>
      </c>
      <c r="B72" s="93" t="s">
        <v>898</v>
      </c>
      <c r="C72" s="93" t="s">
        <v>56</v>
      </c>
      <c r="D72" s="93" t="s">
        <v>57</v>
      </c>
      <c r="E72" s="93">
        <v>4.5333550000000002</v>
      </c>
      <c r="F72" s="93">
        <v>9.4440612349270001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3.19E-4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0.77887399999999996</v>
      </c>
      <c r="Z72" s="1">
        <v>5.6050000000000003E-2</v>
      </c>
      <c r="AB72" s="1">
        <v>0</v>
      </c>
      <c r="AC72" s="143">
        <v>14.812659234927001</v>
      </c>
      <c r="AD72" s="180">
        <f t="shared" si="31"/>
        <v>14.812659234927001</v>
      </c>
      <c r="AE72" s="93">
        <v>4.5333550000000002</v>
      </c>
      <c r="AF72" s="1">
        <v>8.197445151917</v>
      </c>
      <c r="AG72" s="1">
        <v>0</v>
      </c>
      <c r="AH72" s="1">
        <v>0</v>
      </c>
      <c r="AI72" s="1">
        <v>0.74106300000000003</v>
      </c>
      <c r="AJ72" s="1">
        <v>7.8469999999999998E-2</v>
      </c>
      <c r="AK72" s="1">
        <v>0.112191</v>
      </c>
      <c r="AM72" s="1">
        <v>0</v>
      </c>
      <c r="AN72" s="1">
        <v>13.662524151916999</v>
      </c>
      <c r="AO72" s="1">
        <v>-1.1501350830100012</v>
      </c>
      <c r="AP72" s="144">
        <v>-7.7645415638677467E-2</v>
      </c>
      <c r="AQ72" s="1">
        <f t="shared" si="30"/>
        <v>13.662524151916999</v>
      </c>
      <c r="AR72" s="174"/>
      <c r="AS72" s="56">
        <f>VLOOKUP(C72,'2012-13'!$C$8:$P$391,14,FALSE)</f>
        <v>8.4178000000000003E-2</v>
      </c>
      <c r="AT72" s="183">
        <f t="shared" si="32"/>
        <v>13.746702151916999</v>
      </c>
    </row>
    <row r="73" spans="1:46" x14ac:dyDescent="0.25">
      <c r="A73">
        <f>IFERROR(VLOOKUP(D73,'2014_15'!$C$402:$D$446,2,FALSE),0)</f>
        <v>0</v>
      </c>
      <c r="B73" s="93" t="s">
        <v>898</v>
      </c>
      <c r="C73" s="93" t="s">
        <v>208</v>
      </c>
      <c r="D73" s="93" t="s">
        <v>209</v>
      </c>
      <c r="E73" s="93">
        <v>6.805644</v>
      </c>
      <c r="F73" s="93">
        <v>8.846229952681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3.19E-4</v>
      </c>
      <c r="S73" s="1">
        <v>0</v>
      </c>
      <c r="T73" s="1">
        <v>0.107059</v>
      </c>
      <c r="U73" s="1">
        <v>0</v>
      </c>
      <c r="V73" s="1">
        <v>0</v>
      </c>
      <c r="W73" s="1">
        <v>0</v>
      </c>
      <c r="X73" s="1">
        <v>0.13819300000000001</v>
      </c>
      <c r="Y73" s="1">
        <v>1.005247</v>
      </c>
      <c r="Z73" s="1">
        <v>8.2049999999999998E-2</v>
      </c>
      <c r="AB73" s="1">
        <v>0</v>
      </c>
      <c r="AC73" s="143">
        <v>16.984741952680999</v>
      </c>
      <c r="AD73" s="180">
        <f t="shared" si="31"/>
        <v>16.984741952680999</v>
      </c>
      <c r="AE73" s="93">
        <v>6.805644</v>
      </c>
      <c r="AF73" s="1">
        <v>7.5937934762859998</v>
      </c>
      <c r="AG73" s="1">
        <v>0</v>
      </c>
      <c r="AH73" s="1">
        <v>0</v>
      </c>
      <c r="AI73" s="1">
        <v>0.95476099999999997</v>
      </c>
      <c r="AJ73" s="1">
        <v>0.14287</v>
      </c>
      <c r="AK73" s="1">
        <v>0.17249500000000001</v>
      </c>
      <c r="AM73" s="1">
        <v>0</v>
      </c>
      <c r="AN73" s="1">
        <v>15.669563476285999</v>
      </c>
      <c r="AO73" s="1">
        <v>-1.3151784763949994</v>
      </c>
      <c r="AP73" s="144">
        <v>-7.7432938343075727E-2</v>
      </c>
      <c r="AQ73" s="1">
        <f t="shared" si="30"/>
        <v>15.669563476285999</v>
      </c>
      <c r="AR73" s="174"/>
      <c r="AS73" s="56">
        <f>VLOOKUP(C73,'2012-13'!$C$8:$P$391,14,FALSE)</f>
        <v>0.47730899999999998</v>
      </c>
      <c r="AT73" s="183">
        <f t="shared" si="32"/>
        <v>16.146872476285999</v>
      </c>
    </row>
    <row r="74" spans="1:46" x14ac:dyDescent="0.25">
      <c r="A74">
        <f>IFERROR(VLOOKUP(D74,'2014_15'!$C$402:$D$446,2,FALSE),0)</f>
        <v>0</v>
      </c>
      <c r="B74" s="93" t="s">
        <v>903</v>
      </c>
      <c r="C74" s="93" t="s">
        <v>320</v>
      </c>
      <c r="D74" s="93" t="s">
        <v>321</v>
      </c>
      <c r="E74" s="93">
        <v>76.837474999999998</v>
      </c>
      <c r="F74" s="93">
        <v>186.695840930944</v>
      </c>
      <c r="G74" s="1">
        <v>5.038214</v>
      </c>
      <c r="H74" s="1">
        <v>19.045698999999999</v>
      </c>
      <c r="I74" s="1">
        <v>0</v>
      </c>
      <c r="J74" s="1">
        <v>0</v>
      </c>
      <c r="K74" s="1">
        <v>7.2499999999999995E-2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3.19E-4</v>
      </c>
      <c r="S74" s="1">
        <v>0</v>
      </c>
      <c r="T74" s="1">
        <v>5.7353000000000001E-2</v>
      </c>
      <c r="U74" s="1">
        <v>0</v>
      </c>
      <c r="V74" s="1">
        <v>0</v>
      </c>
      <c r="W74" s="1">
        <v>4.8349859999999998</v>
      </c>
      <c r="X74" s="1">
        <v>0.16018199999999999</v>
      </c>
      <c r="Y74" s="1">
        <v>3.2741880000000001</v>
      </c>
      <c r="Z74" s="1">
        <v>0.55105000000000004</v>
      </c>
      <c r="AB74" s="1">
        <v>0</v>
      </c>
      <c r="AC74" s="143">
        <v>296.56780693094396</v>
      </c>
      <c r="AD74" s="180">
        <f t="shared" si="31"/>
        <v>296.56780693094396</v>
      </c>
      <c r="AE74" s="93">
        <v>76.837474999999998</v>
      </c>
      <c r="AF74" s="1">
        <v>166.01363184170799</v>
      </c>
      <c r="AG74" s="1">
        <v>5.1395229999999996</v>
      </c>
      <c r="AH74" s="1">
        <v>16.589267363581776</v>
      </c>
      <c r="AI74" s="1">
        <v>3.1244260000000001</v>
      </c>
      <c r="AJ74" s="1">
        <v>0.57499999999999996</v>
      </c>
      <c r="AK74" s="1">
        <v>1.9186399999999999</v>
      </c>
      <c r="AM74" s="1">
        <v>3.4922240000000002</v>
      </c>
      <c r="AN74" s="1">
        <v>273.69018720528976</v>
      </c>
      <c r="AO74" s="1">
        <v>-22.877619725654199</v>
      </c>
      <c r="AP74" s="173">
        <v>-7.714127828777205E-2</v>
      </c>
      <c r="AQ74" s="1">
        <f t="shared" si="30"/>
        <v>273.69018720528976</v>
      </c>
      <c r="AR74" s="174"/>
      <c r="AS74" s="56">
        <f>VLOOKUP(C74,'2012-13'!$C$8:$P$391,14,FALSE)</f>
        <v>0.92381899999999995</v>
      </c>
      <c r="AT74" s="183">
        <f t="shared" si="32"/>
        <v>271.12178220528972</v>
      </c>
    </row>
    <row r="75" spans="1:46" x14ac:dyDescent="0.25">
      <c r="A75">
        <f>IFERROR(VLOOKUP(D75,'2014_15'!$C$402:$D$446,2,FALSE),0)</f>
        <v>0</v>
      </c>
      <c r="B75" s="93" t="s">
        <v>903</v>
      </c>
      <c r="C75" s="93" t="s">
        <v>406</v>
      </c>
      <c r="D75" s="93" t="s">
        <v>407</v>
      </c>
      <c r="E75" s="93">
        <v>95.945539999999994</v>
      </c>
      <c r="F75" s="93">
        <v>248.92284217248201</v>
      </c>
      <c r="G75" s="1">
        <v>8.0558139999999998</v>
      </c>
      <c r="H75" s="1">
        <v>22.561931999999999</v>
      </c>
      <c r="I75" s="1">
        <v>1.2448399999999999</v>
      </c>
      <c r="J75" s="1">
        <v>0</v>
      </c>
      <c r="K75" s="1">
        <v>6.1949999999999998E-2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3.19E-4</v>
      </c>
      <c r="S75" s="1">
        <v>0</v>
      </c>
      <c r="T75" s="1">
        <v>0</v>
      </c>
      <c r="U75" s="1">
        <v>0</v>
      </c>
      <c r="V75" s="1">
        <v>0</v>
      </c>
      <c r="W75" s="1">
        <v>3.4969079999999999</v>
      </c>
      <c r="X75" s="1">
        <v>0.18217</v>
      </c>
      <c r="Y75" s="1">
        <v>4.7506930000000001</v>
      </c>
      <c r="Z75" s="1">
        <v>3.0805250000000002</v>
      </c>
      <c r="AB75" s="1">
        <v>0</v>
      </c>
      <c r="AC75" s="143">
        <v>388.3035331724821</v>
      </c>
      <c r="AD75" s="180">
        <f t="shared" si="31"/>
        <v>388.3035331724821</v>
      </c>
      <c r="AE75" s="93">
        <v>95.945539999999994</v>
      </c>
      <c r="AF75" s="1">
        <v>220.79456100699099</v>
      </c>
      <c r="AG75" s="1">
        <v>8.2204499999999996</v>
      </c>
      <c r="AH75" s="1">
        <v>19.651991884726904</v>
      </c>
      <c r="AI75" s="1">
        <v>4.442825</v>
      </c>
      <c r="AJ75" s="1">
        <v>2.9750000000000001</v>
      </c>
      <c r="AK75" s="1">
        <v>2.4213170000000002</v>
      </c>
      <c r="AM75" s="1">
        <v>3.9711280000000002</v>
      </c>
      <c r="AN75" s="1">
        <v>358.42281289171791</v>
      </c>
      <c r="AO75" s="1">
        <v>-29.880720280764194</v>
      </c>
      <c r="AP75" s="173">
        <v>-7.6951965995867871E-2</v>
      </c>
      <c r="AQ75" s="1">
        <f t="shared" si="30"/>
        <v>358.42281289171791</v>
      </c>
      <c r="AR75" s="174"/>
      <c r="AS75" s="56">
        <f>VLOOKUP(C75,'2012-13'!$C$8:$P$391,14,FALSE)</f>
        <v>1.972531</v>
      </c>
      <c r="AT75" s="183">
        <f t="shared" si="32"/>
        <v>356.42421589171789</v>
      </c>
    </row>
    <row r="76" spans="1:46" x14ac:dyDescent="0.25">
      <c r="A76">
        <f>IFERROR(VLOOKUP(D76,'2014_15'!$C$402:$D$446,2,FALSE),0)</f>
        <v>0</v>
      </c>
      <c r="B76" s="93" t="s">
        <v>898</v>
      </c>
      <c r="C76" s="93" t="s">
        <v>362</v>
      </c>
      <c r="D76" s="93" t="s">
        <v>363</v>
      </c>
      <c r="E76" s="93">
        <v>6.5459389999999997</v>
      </c>
      <c r="F76" s="93">
        <v>7.4641166901189999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3.19E-4</v>
      </c>
      <c r="S76" s="1">
        <v>0</v>
      </c>
      <c r="T76" s="1">
        <v>0.107059</v>
      </c>
      <c r="U76" s="1">
        <v>0</v>
      </c>
      <c r="V76" s="1">
        <v>0</v>
      </c>
      <c r="W76" s="1">
        <v>0</v>
      </c>
      <c r="X76" s="1">
        <v>0</v>
      </c>
      <c r="Y76" s="1">
        <v>0.85226199999999996</v>
      </c>
      <c r="Z76" s="1">
        <v>5.1049999999999998E-2</v>
      </c>
      <c r="AB76" s="1">
        <v>0</v>
      </c>
      <c r="AC76" s="143">
        <v>15.020745690118998</v>
      </c>
      <c r="AD76" s="180">
        <f t="shared" si="31"/>
        <v>15.020745690118998</v>
      </c>
      <c r="AE76" s="93">
        <v>6.5459389999999997</v>
      </c>
      <c r="AF76" s="1">
        <v>6.3295709532209994</v>
      </c>
      <c r="AG76" s="1">
        <v>0</v>
      </c>
      <c r="AH76" s="1">
        <v>0</v>
      </c>
      <c r="AI76" s="1">
        <v>0.75453499999999996</v>
      </c>
      <c r="AJ76" s="1">
        <v>7.1470000000000006E-2</v>
      </c>
      <c r="AK76" s="1">
        <v>0.16437199999999999</v>
      </c>
      <c r="AM76" s="1">
        <v>0</v>
      </c>
      <c r="AN76" s="1">
        <v>13.865886953220999</v>
      </c>
      <c r="AO76" s="1">
        <v>-1.1548587368979994</v>
      </c>
      <c r="AP76" s="144">
        <v>-7.6884248007586795E-2</v>
      </c>
      <c r="AQ76" s="1">
        <f t="shared" si="30"/>
        <v>13.865886953220999</v>
      </c>
      <c r="AR76" s="174"/>
      <c r="AS76" s="56">
        <f>VLOOKUP(C76,'2012-13'!$C$8:$P$391,14,FALSE)</f>
        <v>0.30511500000000003</v>
      </c>
      <c r="AT76" s="183">
        <f t="shared" si="32"/>
        <v>14.171001953220999</v>
      </c>
    </row>
    <row r="77" spans="1:46" x14ac:dyDescent="0.25">
      <c r="A77">
        <f>IFERROR(VLOOKUP(D77,'2014_15'!$C$402:$D$446,2,FALSE),0)</f>
        <v>0</v>
      </c>
      <c r="B77" s="93" t="s">
        <v>898</v>
      </c>
      <c r="C77" s="93" t="s">
        <v>766</v>
      </c>
      <c r="D77" s="93" t="s">
        <v>767</v>
      </c>
      <c r="E77" s="93">
        <v>5.3769359999999997</v>
      </c>
      <c r="F77" s="93">
        <v>7.6885044097269999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3.19E-4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0.65687499999999999</v>
      </c>
      <c r="Z77" s="1">
        <v>0.17005000000000001</v>
      </c>
      <c r="AB77" s="1">
        <v>0</v>
      </c>
      <c r="AC77" s="143">
        <v>13.892684409726998</v>
      </c>
      <c r="AD77" s="180">
        <f t="shared" si="31"/>
        <v>13.892684409726998</v>
      </c>
      <c r="AE77" s="93">
        <v>5.3769359999999997</v>
      </c>
      <c r="AF77" s="1">
        <v>6.5967367835449995</v>
      </c>
      <c r="AG77" s="1">
        <v>0</v>
      </c>
      <c r="AH77" s="1">
        <v>0</v>
      </c>
      <c r="AI77" s="1">
        <v>0.62043400000000004</v>
      </c>
      <c r="AJ77" s="1">
        <v>9.8070000000000004E-2</v>
      </c>
      <c r="AK77" s="1">
        <v>0.135577</v>
      </c>
      <c r="AM77" s="1">
        <v>0</v>
      </c>
      <c r="AN77" s="1">
        <v>12.827753783544997</v>
      </c>
      <c r="AO77" s="1">
        <v>-1.0649306261820009</v>
      </c>
      <c r="AP77" s="144">
        <v>-7.6654057255945943E-2</v>
      </c>
      <c r="AQ77" s="1">
        <f t="shared" si="30"/>
        <v>12.827753783544997</v>
      </c>
      <c r="AR77" s="174"/>
      <c r="AS77" s="56">
        <f>VLOOKUP(C77,'2012-13'!$C$8:$P$391,14,FALSE)</f>
        <v>0.35283300000000001</v>
      </c>
      <c r="AT77" s="183">
        <f t="shared" si="32"/>
        <v>13.180586783544998</v>
      </c>
    </row>
    <row r="78" spans="1:46" x14ac:dyDescent="0.25">
      <c r="A78">
        <f>IFERROR(VLOOKUP(D78,'2014_15'!$C$402:$D$446,2,FALSE),0)</f>
        <v>0</v>
      </c>
      <c r="B78" s="93" t="s">
        <v>898</v>
      </c>
      <c r="C78" s="93" t="s">
        <v>490</v>
      </c>
      <c r="D78" s="93" t="s">
        <v>491</v>
      </c>
      <c r="E78" s="93">
        <v>5.0617039999999998</v>
      </c>
      <c r="F78" s="93">
        <v>8.0346843399260006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9.375E-2</v>
      </c>
      <c r="P78" s="1">
        <v>0</v>
      </c>
      <c r="Q78" s="1">
        <v>0</v>
      </c>
      <c r="R78" s="1">
        <v>3.19E-4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0.63783900000000004</v>
      </c>
      <c r="Z78" s="1">
        <v>5.6050000000000003E-2</v>
      </c>
      <c r="AB78" s="1">
        <v>0</v>
      </c>
      <c r="AC78" s="143">
        <v>13.884346339926001</v>
      </c>
      <c r="AD78" s="180">
        <f t="shared" si="31"/>
        <v>13.884346339926001</v>
      </c>
      <c r="AE78" s="93">
        <v>5.0617039999999998</v>
      </c>
      <c r="AF78" s="1">
        <v>6.9741060070560001</v>
      </c>
      <c r="AG78" s="1">
        <v>0</v>
      </c>
      <c r="AH78" s="1">
        <v>0</v>
      </c>
      <c r="AI78" s="1">
        <v>0.57811900000000005</v>
      </c>
      <c r="AJ78" s="1">
        <v>7.8469999999999998E-2</v>
      </c>
      <c r="AK78" s="1">
        <v>0.127807</v>
      </c>
      <c r="AM78" s="1">
        <v>0</v>
      </c>
      <c r="AN78" s="1">
        <v>12.820206007056001</v>
      </c>
      <c r="AO78" s="1">
        <v>-1.0641403328700001</v>
      </c>
      <c r="AP78" s="144">
        <v>-7.6643171152389417E-2</v>
      </c>
      <c r="AQ78" s="1">
        <f t="shared" si="30"/>
        <v>12.820206007056001</v>
      </c>
      <c r="AR78" s="174"/>
      <c r="AS78" s="56">
        <f>VLOOKUP(C78,'2012-13'!$C$8:$P$391,14,FALSE)</f>
        <v>0.52182899999999999</v>
      </c>
      <c r="AT78" s="183">
        <f t="shared" si="32"/>
        <v>13.342035007056001</v>
      </c>
    </row>
    <row r="79" spans="1:46" x14ac:dyDescent="0.25">
      <c r="A79">
        <f>IFERROR(VLOOKUP(D79,'2014_15'!$C$402:$D$446,2,FALSE),0)</f>
        <v>0</v>
      </c>
      <c r="B79" s="93" t="s">
        <v>898</v>
      </c>
      <c r="C79" s="93" t="s">
        <v>758</v>
      </c>
      <c r="D79" s="93" t="s">
        <v>759</v>
      </c>
      <c r="E79" s="93">
        <v>3.1858900000000001</v>
      </c>
      <c r="F79" s="93">
        <v>6.4391075444119998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3.19E-4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0.69161399999999995</v>
      </c>
      <c r="Z79" s="1">
        <v>4.1050000000000003E-2</v>
      </c>
      <c r="AB79" s="1">
        <v>0</v>
      </c>
      <c r="AC79" s="143">
        <v>10.357980544411999</v>
      </c>
      <c r="AD79" s="180">
        <f t="shared" si="31"/>
        <v>10.357980544411999</v>
      </c>
      <c r="AE79" s="93">
        <v>3.1858900000000001</v>
      </c>
      <c r="AF79" s="1">
        <v>5.5891453485500007</v>
      </c>
      <c r="AG79" s="1">
        <v>0</v>
      </c>
      <c r="AH79" s="1">
        <v>0</v>
      </c>
      <c r="AI79" s="1">
        <v>0.65379500000000002</v>
      </c>
      <c r="AJ79" s="1">
        <v>5.747E-2</v>
      </c>
      <c r="AK79" s="1">
        <v>7.9647999999999997E-2</v>
      </c>
      <c r="AM79" s="1">
        <v>0</v>
      </c>
      <c r="AN79" s="1">
        <v>9.5659483485500019</v>
      </c>
      <c r="AO79" s="1">
        <v>-0.79203219586199758</v>
      </c>
      <c r="AP79" s="144">
        <v>-7.646588951060436E-2</v>
      </c>
      <c r="AQ79" s="1">
        <f t="shared" si="30"/>
        <v>9.5659483485500019</v>
      </c>
      <c r="AR79" s="174"/>
      <c r="AS79" s="56">
        <f>VLOOKUP(C79,'2012-13'!$C$8:$P$391,14,FALSE)</f>
        <v>0.24498700000000001</v>
      </c>
      <c r="AT79" s="183">
        <f t="shared" si="32"/>
        <v>9.8109353485500019</v>
      </c>
    </row>
    <row r="80" spans="1:46" x14ac:dyDescent="0.25">
      <c r="A80">
        <f>IFERROR(VLOOKUP(D80,'2014_15'!$C$402:$D$446,2,FALSE),0)</f>
        <v>0</v>
      </c>
      <c r="B80" s="93" t="s">
        <v>898</v>
      </c>
      <c r="C80" s="93" t="s">
        <v>292</v>
      </c>
      <c r="D80" s="93" t="s">
        <v>293</v>
      </c>
      <c r="E80" s="93">
        <v>4.72234</v>
      </c>
      <c r="F80" s="93">
        <v>10.690436054807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3.19E-4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0.89767300000000005</v>
      </c>
      <c r="Z80" s="1">
        <v>0.47105000000000002</v>
      </c>
      <c r="AB80" s="1">
        <v>0</v>
      </c>
      <c r="AC80" s="143">
        <v>16.781818054807001</v>
      </c>
      <c r="AD80" s="180">
        <f t="shared" si="31"/>
        <v>16.781818054807001</v>
      </c>
      <c r="AE80" s="93">
        <v>4.72234</v>
      </c>
      <c r="AF80" s="1">
        <v>9.2797896063940009</v>
      </c>
      <c r="AG80" s="1">
        <v>0</v>
      </c>
      <c r="AH80" s="1">
        <v>0</v>
      </c>
      <c r="AI80" s="1">
        <v>0.87415500000000002</v>
      </c>
      <c r="AJ80" s="1">
        <v>0.50546999999999997</v>
      </c>
      <c r="AK80" s="1">
        <v>0.11845600000000001</v>
      </c>
      <c r="AM80" s="1">
        <v>0</v>
      </c>
      <c r="AN80" s="1">
        <v>15.500210606394001</v>
      </c>
      <c r="AO80" s="1">
        <v>-1.2816074484130002</v>
      </c>
      <c r="AP80" s="144">
        <v>-7.6368808446585154E-2</v>
      </c>
      <c r="AQ80" s="1">
        <f t="shared" si="30"/>
        <v>15.500210606394001</v>
      </c>
      <c r="AR80" s="174"/>
      <c r="AS80" s="56">
        <f>VLOOKUP(C80,'2012-13'!$C$8:$P$391,14,FALSE)</f>
        <v>0.38916499999999998</v>
      </c>
      <c r="AT80" s="183">
        <f t="shared" si="32"/>
        <v>15.889375606394001</v>
      </c>
    </row>
    <row r="81" spans="1:46" x14ac:dyDescent="0.25">
      <c r="A81">
        <f>IFERROR(VLOOKUP(D81,'2014_15'!$C$402:$D$446,2,FALSE),0)</f>
        <v>0</v>
      </c>
      <c r="B81" s="93" t="s">
        <v>898</v>
      </c>
      <c r="C81" s="93" t="s">
        <v>376</v>
      </c>
      <c r="D81" s="93" t="s">
        <v>377</v>
      </c>
      <c r="E81" s="93">
        <v>7.2736140000000002</v>
      </c>
      <c r="F81" s="93">
        <v>12.122235290021001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3.19E-4</v>
      </c>
      <c r="S81" s="1">
        <v>0</v>
      </c>
      <c r="T81" s="1">
        <v>5.7353000000000001E-2</v>
      </c>
      <c r="U81" s="1">
        <v>0</v>
      </c>
      <c r="V81" s="1">
        <v>0</v>
      </c>
      <c r="W81" s="1">
        <v>0</v>
      </c>
      <c r="X81" s="1">
        <v>0</v>
      </c>
      <c r="Y81" s="1">
        <v>1.121372</v>
      </c>
      <c r="Z81" s="1">
        <v>6.105E-2</v>
      </c>
      <c r="AB81" s="1">
        <v>0</v>
      </c>
      <c r="AC81" s="143">
        <v>20.635943290021004</v>
      </c>
      <c r="AD81" s="180">
        <f t="shared" si="31"/>
        <v>20.635943290021004</v>
      </c>
      <c r="AE81" s="93">
        <v>7.2736140000000002</v>
      </c>
      <c r="AF81" s="1">
        <v>10.522100231739</v>
      </c>
      <c r="AG81" s="1">
        <v>0</v>
      </c>
      <c r="AH81" s="1">
        <v>0</v>
      </c>
      <c r="AI81" s="1">
        <v>0.99731899999999996</v>
      </c>
      <c r="AJ81" s="1">
        <v>8.5470000000000004E-2</v>
      </c>
      <c r="AK81" s="1">
        <v>0.18379200000000001</v>
      </c>
      <c r="AM81" s="1">
        <v>0</v>
      </c>
      <c r="AN81" s="1">
        <v>19.062295231739</v>
      </c>
      <c r="AO81" s="1">
        <v>-1.5736480582820036</v>
      </c>
      <c r="AP81" s="144">
        <v>-7.6257626616127505E-2</v>
      </c>
      <c r="AQ81" s="1">
        <f t="shared" si="30"/>
        <v>19.062295231739</v>
      </c>
      <c r="AR81" s="174"/>
      <c r="AS81" s="56">
        <f>VLOOKUP(C81,'2012-13'!$C$8:$P$391,14,FALSE)</f>
        <v>0.831677</v>
      </c>
      <c r="AT81" s="183">
        <f t="shared" si="32"/>
        <v>19.893972231738999</v>
      </c>
    </row>
    <row r="82" spans="1:46" x14ac:dyDescent="0.25">
      <c r="A82">
        <f>IFERROR(VLOOKUP(D82,'2014_15'!$C$402:$D$446,2,FALSE),0)</f>
        <v>0</v>
      </c>
      <c r="B82" s="93" t="s">
        <v>898</v>
      </c>
      <c r="C82" s="93" t="s">
        <v>412</v>
      </c>
      <c r="D82" s="93" t="s">
        <v>413</v>
      </c>
      <c r="E82" s="93">
        <v>8.3437350000000006</v>
      </c>
      <c r="F82" s="93">
        <v>15.124157370138999</v>
      </c>
      <c r="G82" s="1">
        <v>0</v>
      </c>
      <c r="H82" s="1">
        <v>0</v>
      </c>
      <c r="I82" s="1">
        <v>0</v>
      </c>
      <c r="J82" s="1">
        <v>0</v>
      </c>
      <c r="K82" s="1">
        <v>2.9232000000000001E-2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3.19E-4</v>
      </c>
      <c r="S82" s="1">
        <v>0</v>
      </c>
      <c r="T82" s="1">
        <v>5.7353000000000001E-2</v>
      </c>
      <c r="U82" s="1">
        <v>0</v>
      </c>
      <c r="V82" s="1">
        <v>0</v>
      </c>
      <c r="W82" s="1">
        <v>0</v>
      </c>
      <c r="X82" s="1">
        <v>0</v>
      </c>
      <c r="Y82" s="1">
        <v>1.112339</v>
      </c>
      <c r="Z82" s="1">
        <v>4.7050000000000002E-2</v>
      </c>
      <c r="AB82" s="1">
        <v>0</v>
      </c>
      <c r="AC82" s="143">
        <v>24.714185370138996</v>
      </c>
      <c r="AD82" s="180">
        <f t="shared" si="31"/>
        <v>24.714185370138996</v>
      </c>
      <c r="AE82" s="93">
        <v>8.3437350000000006</v>
      </c>
      <c r="AF82" s="1">
        <v>13.127768597280999</v>
      </c>
      <c r="AG82" s="1">
        <v>0</v>
      </c>
      <c r="AH82" s="1">
        <v>0</v>
      </c>
      <c r="AI82" s="1">
        <v>1.0625309999999999</v>
      </c>
      <c r="AJ82" s="1">
        <v>9.3869999999999995E-2</v>
      </c>
      <c r="AK82" s="1">
        <v>0.20955699999999999</v>
      </c>
      <c r="AM82" s="1">
        <v>0</v>
      </c>
      <c r="AN82" s="1">
        <v>22.837461597280999</v>
      </c>
      <c r="AO82" s="1">
        <v>-1.8767237728579964</v>
      </c>
      <c r="AP82" s="144">
        <v>-7.5937108375239218E-2</v>
      </c>
      <c r="AQ82" s="1">
        <f t="shared" si="30"/>
        <v>22.837461597280999</v>
      </c>
      <c r="AR82" s="174"/>
      <c r="AS82" s="56">
        <f>VLOOKUP(C82,'2012-13'!$C$8:$P$391,14,FALSE)</f>
        <v>0.23142699999999999</v>
      </c>
      <c r="AT82" s="183">
        <f t="shared" si="32"/>
        <v>23.068888597280999</v>
      </c>
    </row>
    <row r="83" spans="1:46" x14ac:dyDescent="0.25">
      <c r="A83">
        <f>IFERROR(VLOOKUP(D83,'2014_15'!$C$402:$D$446,2,FALSE),0)</f>
        <v>0</v>
      </c>
      <c r="B83" s="93" t="s">
        <v>898</v>
      </c>
      <c r="C83" s="93" t="s">
        <v>752</v>
      </c>
      <c r="D83" s="93" t="s">
        <v>753</v>
      </c>
      <c r="E83" s="93">
        <v>5.8929410000000004</v>
      </c>
      <c r="F83" s="93">
        <v>10.481677888693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3.19E-4</v>
      </c>
      <c r="S83" s="1">
        <v>0</v>
      </c>
      <c r="T83" s="1">
        <v>5.7353000000000001E-2</v>
      </c>
      <c r="U83" s="1">
        <v>0</v>
      </c>
      <c r="V83" s="1">
        <v>0</v>
      </c>
      <c r="W83" s="1">
        <v>0</v>
      </c>
      <c r="X83" s="1">
        <v>0</v>
      </c>
      <c r="Y83" s="1">
        <v>1.1648689999999999</v>
      </c>
      <c r="Z83" s="1">
        <v>5.6050000000000003E-2</v>
      </c>
      <c r="AB83" s="1">
        <v>0</v>
      </c>
      <c r="AC83" s="143">
        <v>17.653209888692999</v>
      </c>
      <c r="AD83" s="180">
        <f t="shared" si="31"/>
        <v>17.653209888692999</v>
      </c>
      <c r="AE83" s="93">
        <v>5.8929410000000004</v>
      </c>
      <c r="AF83" s="1">
        <v>9.0980964073849986</v>
      </c>
      <c r="AG83" s="1">
        <v>0</v>
      </c>
      <c r="AH83" s="1">
        <v>0</v>
      </c>
      <c r="AI83" s="1">
        <v>1.0752660000000001</v>
      </c>
      <c r="AJ83" s="1">
        <v>9.9470000000000003E-2</v>
      </c>
      <c r="AK83" s="1">
        <v>0.14760499999999999</v>
      </c>
      <c r="AM83" s="1">
        <v>0</v>
      </c>
      <c r="AN83" s="1">
        <v>16.313378407384999</v>
      </c>
      <c r="AO83" s="1">
        <v>-1.3398314813079999</v>
      </c>
      <c r="AP83" s="144">
        <v>-7.5897329140473827E-2</v>
      </c>
      <c r="AQ83" s="1">
        <f t="shared" si="30"/>
        <v>16.313378407384999</v>
      </c>
      <c r="AR83" s="174"/>
      <c r="AS83" s="56">
        <f>VLOOKUP(C83,'2012-13'!$C$8:$P$391,14,FALSE)</f>
        <v>0.200851</v>
      </c>
      <c r="AT83" s="183">
        <f t="shared" si="32"/>
        <v>16.514229407384999</v>
      </c>
    </row>
    <row r="84" spans="1:46" x14ac:dyDescent="0.25">
      <c r="A84">
        <f>IFERROR(VLOOKUP(D84,'2014_15'!$C$402:$D$446,2,FALSE),0)</f>
        <v>1</v>
      </c>
      <c r="B84" s="93" t="s">
        <v>902</v>
      </c>
      <c r="C84" s="93" t="s">
        <v>76</v>
      </c>
      <c r="D84" s="93" t="s">
        <v>77</v>
      </c>
      <c r="E84" s="93">
        <v>82.709145000000007</v>
      </c>
      <c r="F84" s="93">
        <v>123.220294946422</v>
      </c>
      <c r="G84" s="1">
        <v>3.9637020000000001</v>
      </c>
      <c r="H84" s="1">
        <v>13.03505</v>
      </c>
      <c r="I84" s="1">
        <v>0</v>
      </c>
      <c r="J84" s="1">
        <v>0.35709200000000002</v>
      </c>
      <c r="K84" s="1">
        <v>0.1065</v>
      </c>
      <c r="L84" s="1">
        <v>0</v>
      </c>
      <c r="M84" s="1">
        <v>0</v>
      </c>
      <c r="N84" s="1">
        <v>0</v>
      </c>
      <c r="O84" s="1">
        <v>0.185</v>
      </c>
      <c r="P84" s="1">
        <v>0</v>
      </c>
      <c r="Q84" s="1">
        <v>0</v>
      </c>
      <c r="R84" s="1">
        <v>3.19E-4</v>
      </c>
      <c r="S84" s="1">
        <v>0</v>
      </c>
      <c r="T84" s="1">
        <v>0.15676499999999999</v>
      </c>
      <c r="U84" s="1">
        <v>0</v>
      </c>
      <c r="V84" s="1">
        <v>0</v>
      </c>
      <c r="W84" s="1">
        <v>7.1181219999999996</v>
      </c>
      <c r="X84" s="1">
        <v>0</v>
      </c>
      <c r="Y84" s="1">
        <v>2.267611</v>
      </c>
      <c r="Z84" s="1">
        <v>4.1050000000000003E-2</v>
      </c>
      <c r="AB84" s="1">
        <v>0</v>
      </c>
      <c r="AC84" s="143">
        <v>233.16065094642204</v>
      </c>
      <c r="AD84" s="180">
        <f t="shared" si="31"/>
        <v>233.16065094642204</v>
      </c>
      <c r="AE84" s="93">
        <v>82.709145000000007</v>
      </c>
      <c r="AF84" s="1">
        <v>109.57011248796999</v>
      </c>
      <c r="AG84" s="1">
        <v>4.0448729999999999</v>
      </c>
      <c r="AH84" s="1">
        <v>11.353845797292955</v>
      </c>
      <c r="AI84" s="1">
        <v>2.1613739999999999</v>
      </c>
      <c r="AJ84" s="1">
        <v>0.16047</v>
      </c>
      <c r="AK84" s="1">
        <v>2.0834920000000001</v>
      </c>
      <c r="AM84" s="1">
        <v>3.4025759999999998</v>
      </c>
      <c r="AN84" s="1">
        <v>215.48588828526297</v>
      </c>
      <c r="AO84" s="1">
        <v>-17.674762661159065</v>
      </c>
      <c r="AP84" s="173">
        <v>-7.5805083702655068E-2</v>
      </c>
      <c r="AQ84" s="1">
        <f t="shared" si="30"/>
        <v>215.48588828526297</v>
      </c>
      <c r="AR84" s="174"/>
      <c r="AS84" s="56">
        <f>VLOOKUP(C84,'2012-13'!$C$8:$P$391,14,FALSE)</f>
        <v>0.69866099999999998</v>
      </c>
      <c r="AT84" s="183">
        <f t="shared" si="32"/>
        <v>212.78197328526295</v>
      </c>
    </row>
    <row r="85" spans="1:46" x14ac:dyDescent="0.25">
      <c r="A85">
        <f>IFERROR(VLOOKUP(D85,'2014_15'!$C$402:$D$446,2,FALSE),0)</f>
        <v>0</v>
      </c>
      <c r="B85" s="93" t="s">
        <v>898</v>
      </c>
      <c r="C85" s="93" t="s">
        <v>166</v>
      </c>
      <c r="D85" s="93" t="s">
        <v>167</v>
      </c>
      <c r="E85" s="93">
        <v>6.7537729999999998</v>
      </c>
      <c r="F85" s="93">
        <v>11.216816946299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3.19E-4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0.116205</v>
      </c>
      <c r="Y85" s="1">
        <v>0.96849600000000002</v>
      </c>
      <c r="Z85" s="1">
        <v>7.5050000000000006E-2</v>
      </c>
      <c r="AB85" s="1">
        <v>0</v>
      </c>
      <c r="AC85" s="143">
        <v>19.130659946299001</v>
      </c>
      <c r="AD85" s="180">
        <f t="shared" si="31"/>
        <v>19.130659946299001</v>
      </c>
      <c r="AE85" s="93">
        <v>6.7537729999999998</v>
      </c>
      <c r="AF85" s="1">
        <v>9.7361971093879998</v>
      </c>
      <c r="AG85" s="1">
        <v>0</v>
      </c>
      <c r="AH85" s="1">
        <v>0</v>
      </c>
      <c r="AI85" s="1">
        <v>0.91996299999999998</v>
      </c>
      <c r="AJ85" s="1">
        <v>0.10507</v>
      </c>
      <c r="AK85" s="1">
        <v>0.17055799999999999</v>
      </c>
      <c r="AM85" s="1">
        <v>0</v>
      </c>
      <c r="AN85" s="1">
        <v>17.685561109388001</v>
      </c>
      <c r="AO85" s="1">
        <v>-1.4450988369110007</v>
      </c>
      <c r="AP85" s="144">
        <v>-7.5538368303419048E-2</v>
      </c>
      <c r="AQ85" s="1">
        <f t="shared" si="30"/>
        <v>17.685561109388001</v>
      </c>
      <c r="AR85" s="174"/>
      <c r="AS85" s="56">
        <f>VLOOKUP(C85,'2012-13'!$C$8:$P$391,14,FALSE)</f>
        <v>0.64438700000000004</v>
      </c>
      <c r="AT85" s="183">
        <f t="shared" si="32"/>
        <v>18.329948109387999</v>
      </c>
    </row>
    <row r="86" spans="1:46" x14ac:dyDescent="0.25">
      <c r="A86">
        <f>IFERROR(VLOOKUP(D86,'2014_15'!$C$402:$D$446,2,FALSE),0)</f>
        <v>0</v>
      </c>
      <c r="B86" s="93" t="s">
        <v>898</v>
      </c>
      <c r="C86" s="93" t="s">
        <v>636</v>
      </c>
      <c r="D86" s="93" t="s">
        <v>637</v>
      </c>
      <c r="E86" s="93">
        <v>9.0485805999999993</v>
      </c>
      <c r="F86" s="93">
        <v>9.1136802539020003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0.28000000000000003</v>
      </c>
      <c r="P86" s="1">
        <v>0</v>
      </c>
      <c r="Q86" s="1">
        <v>0</v>
      </c>
      <c r="R86" s="1">
        <v>3.19E-4</v>
      </c>
      <c r="S86" s="1">
        <v>0</v>
      </c>
      <c r="T86" s="1">
        <v>5.7353000000000001E-2</v>
      </c>
      <c r="U86" s="1">
        <v>0</v>
      </c>
      <c r="V86" s="1">
        <v>0</v>
      </c>
      <c r="W86" s="1">
        <v>0</v>
      </c>
      <c r="X86" s="1">
        <v>0</v>
      </c>
      <c r="Y86" s="1">
        <v>1.1511800000000001</v>
      </c>
      <c r="Z86" s="1">
        <v>5.305E-2</v>
      </c>
      <c r="AB86" s="1">
        <v>0</v>
      </c>
      <c r="AC86" s="143">
        <v>19.704162853901998</v>
      </c>
      <c r="AD86" s="180">
        <f t="shared" si="31"/>
        <v>19.704162853901998</v>
      </c>
      <c r="AE86" s="93">
        <v>9.0485805999999993</v>
      </c>
      <c r="AF86" s="1">
        <v>7.7300557263830001</v>
      </c>
      <c r="AG86" s="1">
        <v>0</v>
      </c>
      <c r="AH86" s="1">
        <v>0</v>
      </c>
      <c r="AI86" s="1">
        <v>1.1418790000000001</v>
      </c>
      <c r="AJ86" s="1">
        <v>7.4270000000000003E-2</v>
      </c>
      <c r="AK86" s="1">
        <v>0.22708300000000001</v>
      </c>
      <c r="AM86" s="1">
        <v>0</v>
      </c>
      <c r="AN86" s="1">
        <v>18.221868326382999</v>
      </c>
      <c r="AO86" s="1">
        <v>-1.4822945275189987</v>
      </c>
      <c r="AP86" s="144">
        <v>-7.5227480533407248E-2</v>
      </c>
      <c r="AQ86" s="1">
        <f t="shared" si="30"/>
        <v>18.221868326382999</v>
      </c>
      <c r="AR86" s="174"/>
      <c r="AS86" s="56">
        <f>VLOOKUP(C86,'2012-13'!$C$8:$P$391,14,FALSE)</f>
        <v>0.60114599999999996</v>
      </c>
      <c r="AT86" s="183">
        <f t="shared" si="32"/>
        <v>18.823014326382999</v>
      </c>
    </row>
    <row r="87" spans="1:46" x14ac:dyDescent="0.25">
      <c r="A87">
        <f>IFERROR(VLOOKUP(D87,'2014_15'!$C$402:$D$446,2,FALSE),0)</f>
        <v>0</v>
      </c>
      <c r="B87" s="93" t="s">
        <v>898</v>
      </c>
      <c r="C87" s="93" t="s">
        <v>240</v>
      </c>
      <c r="D87" s="93" t="s">
        <v>241</v>
      </c>
      <c r="E87" s="93">
        <v>6.3894469999999997</v>
      </c>
      <c r="F87" s="93">
        <v>9.4517203290630007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3.19E-4</v>
      </c>
      <c r="S87" s="1">
        <v>0</v>
      </c>
      <c r="T87" s="1">
        <v>0.107059</v>
      </c>
      <c r="U87" s="1">
        <v>0</v>
      </c>
      <c r="V87" s="1">
        <v>0</v>
      </c>
      <c r="W87" s="1">
        <v>0</v>
      </c>
      <c r="X87" s="1">
        <v>0</v>
      </c>
      <c r="Y87" s="1">
        <v>0.99278100000000002</v>
      </c>
      <c r="Z87" s="1">
        <v>7.9049999999999995E-2</v>
      </c>
      <c r="AB87" s="1">
        <v>0</v>
      </c>
      <c r="AC87" s="143">
        <v>17.020376329062998</v>
      </c>
      <c r="AD87" s="180">
        <f t="shared" si="31"/>
        <v>17.020376329062998</v>
      </c>
      <c r="AE87" s="93">
        <v>6.3894469999999997</v>
      </c>
      <c r="AF87" s="1">
        <v>8.1095760423360002</v>
      </c>
      <c r="AG87" s="1">
        <v>0</v>
      </c>
      <c r="AH87" s="1">
        <v>0</v>
      </c>
      <c r="AI87" s="1">
        <v>0.92100199999999999</v>
      </c>
      <c r="AJ87" s="1">
        <v>0.16667000000000001</v>
      </c>
      <c r="AK87" s="1">
        <v>0.161302</v>
      </c>
      <c r="AM87" s="1">
        <v>0</v>
      </c>
      <c r="AN87" s="1">
        <v>15.747997042335998</v>
      </c>
      <c r="AO87" s="1">
        <v>-1.2723792867270003</v>
      </c>
      <c r="AP87" s="144">
        <v>-7.4756237002489775E-2</v>
      </c>
      <c r="AQ87" s="1">
        <f t="shared" si="30"/>
        <v>15.747997042335998</v>
      </c>
      <c r="AR87" s="174"/>
      <c r="AS87" s="56">
        <f>VLOOKUP(C87,'2012-13'!$C$8:$P$391,14,FALSE)</f>
        <v>0.29411300000000001</v>
      </c>
      <c r="AT87" s="183">
        <f t="shared" si="32"/>
        <v>16.042110042335999</v>
      </c>
    </row>
    <row r="88" spans="1:46" x14ac:dyDescent="0.25">
      <c r="A88">
        <f>IFERROR(VLOOKUP(D88,'2014_15'!$C$402:$D$446,2,FALSE),0)</f>
        <v>0</v>
      </c>
      <c r="B88" s="93" t="s">
        <v>898</v>
      </c>
      <c r="C88" s="93" t="s">
        <v>308</v>
      </c>
      <c r="D88" s="93" t="s">
        <v>309</v>
      </c>
      <c r="E88" s="93">
        <v>6.9376220000000002</v>
      </c>
      <c r="F88" s="93">
        <v>8.794359424875001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3.19E-4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0.116205</v>
      </c>
      <c r="Y88" s="1">
        <v>1.3439350000000001</v>
      </c>
      <c r="Z88" s="1">
        <v>0.27105000000000001</v>
      </c>
      <c r="AB88" s="1">
        <v>0</v>
      </c>
      <c r="AC88" s="143">
        <v>17.463490424875001</v>
      </c>
      <c r="AD88" s="180">
        <f t="shared" si="31"/>
        <v>17.463490424875001</v>
      </c>
      <c r="AE88" s="93">
        <v>6.9376220000000002</v>
      </c>
      <c r="AF88" s="1">
        <v>7.5485756618849997</v>
      </c>
      <c r="AG88" s="1">
        <v>0</v>
      </c>
      <c r="AH88" s="1">
        <v>0</v>
      </c>
      <c r="AI88" s="1">
        <v>1.119251</v>
      </c>
      <c r="AJ88" s="1">
        <v>0.37946999999999997</v>
      </c>
      <c r="AK88" s="1">
        <v>0.17568300000000001</v>
      </c>
      <c r="AM88" s="1">
        <v>0</v>
      </c>
      <c r="AN88" s="1">
        <v>16.160601661885</v>
      </c>
      <c r="AO88" s="1">
        <v>-1.3028887629900012</v>
      </c>
      <c r="AP88" s="144">
        <v>-7.4606434984736278E-2</v>
      </c>
      <c r="AQ88" s="1">
        <f t="shared" si="30"/>
        <v>16.160601661885</v>
      </c>
      <c r="AR88" s="174"/>
      <c r="AS88" s="56">
        <f>VLOOKUP(C88,'2012-13'!$C$8:$P$391,14,FALSE)</f>
        <v>0.78191200000000005</v>
      </c>
      <c r="AT88" s="183">
        <f t="shared" si="32"/>
        <v>16.942513661884998</v>
      </c>
    </row>
    <row r="89" spans="1:46" x14ac:dyDescent="0.25">
      <c r="A89">
        <f>IFERROR(VLOOKUP(D89,'2014_15'!$C$402:$D$446,2,FALSE),0)</f>
        <v>1</v>
      </c>
      <c r="B89" s="93" t="s">
        <v>902</v>
      </c>
      <c r="C89" s="93" t="s">
        <v>796</v>
      </c>
      <c r="D89" s="93" t="s">
        <v>797</v>
      </c>
      <c r="E89" s="93">
        <v>131.19765000000001</v>
      </c>
      <c r="F89" s="93">
        <v>181.08356964272201</v>
      </c>
      <c r="G89" s="1">
        <v>6.5750380000000002</v>
      </c>
      <c r="H89" s="1">
        <v>17.297125999999999</v>
      </c>
      <c r="I89" s="1">
        <v>0</v>
      </c>
      <c r="J89" s="1">
        <v>0.06</v>
      </c>
      <c r="K89" s="1">
        <v>6.9954000000000002E-2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3.19E-4</v>
      </c>
      <c r="S89" s="1">
        <v>0</v>
      </c>
      <c r="T89" s="1">
        <v>5.7353000000000001E-2</v>
      </c>
      <c r="U89" s="1">
        <v>0</v>
      </c>
      <c r="V89" s="1">
        <v>0.35</v>
      </c>
      <c r="W89" s="1">
        <v>9.3278750000000006</v>
      </c>
      <c r="X89" s="1">
        <v>0</v>
      </c>
      <c r="Y89" s="1">
        <v>3.4164919999999999</v>
      </c>
      <c r="Z89" s="1">
        <v>5.1049999999999998E-2</v>
      </c>
      <c r="AB89" s="1">
        <v>0</v>
      </c>
      <c r="AC89" s="143">
        <v>349.48642664272199</v>
      </c>
      <c r="AD89" s="180">
        <f t="shared" si="31"/>
        <v>349.48642664272199</v>
      </c>
      <c r="AE89" s="93">
        <v>131.19765000000001</v>
      </c>
      <c r="AF89" s="1">
        <v>158.810290576668</v>
      </c>
      <c r="AG89" s="1">
        <v>6.7088770000000002</v>
      </c>
      <c r="AH89" s="1">
        <v>15.066217723779097</v>
      </c>
      <c r="AI89" s="1">
        <v>3.2637309999999999</v>
      </c>
      <c r="AJ89" s="1">
        <v>0.22147</v>
      </c>
      <c r="AK89" s="1">
        <v>3.2929469999999998</v>
      </c>
      <c r="AM89" s="1">
        <v>4.9277280000000001</v>
      </c>
      <c r="AN89" s="1">
        <v>323.48891130044717</v>
      </c>
      <c r="AO89" s="1">
        <v>-25.997515342274824</v>
      </c>
      <c r="AP89" s="173">
        <v>-7.4387768337715557E-2</v>
      </c>
      <c r="AQ89" s="1">
        <f t="shared" si="30"/>
        <v>323.48891130044717</v>
      </c>
      <c r="AR89" s="174"/>
      <c r="AS89" s="56">
        <f>VLOOKUP(C89,'2012-13'!$C$8:$P$391,14,FALSE)</f>
        <v>0.260019</v>
      </c>
      <c r="AT89" s="183">
        <f t="shared" si="32"/>
        <v>318.82120230044717</v>
      </c>
    </row>
    <row r="90" spans="1:46" x14ac:dyDescent="0.25">
      <c r="A90">
        <f>IFERROR(VLOOKUP(D90,'2014_15'!$C$402:$D$446,2,FALSE),0)</f>
        <v>0</v>
      </c>
      <c r="B90" s="93" t="s">
        <v>898</v>
      </c>
      <c r="C90" s="93" t="s">
        <v>428</v>
      </c>
      <c r="D90" s="93" t="s">
        <v>429</v>
      </c>
      <c r="E90" s="93">
        <v>6.2230049999999997</v>
      </c>
      <c r="F90" s="93">
        <v>9.4697704631709989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9.375E-2</v>
      </c>
      <c r="P90" s="1">
        <v>0</v>
      </c>
      <c r="Q90" s="1">
        <v>0</v>
      </c>
      <c r="R90" s="1">
        <v>3.19E-4</v>
      </c>
      <c r="S90" s="1">
        <v>0</v>
      </c>
      <c r="T90" s="1">
        <v>5.7353000000000001E-2</v>
      </c>
      <c r="U90" s="1">
        <v>0</v>
      </c>
      <c r="V90" s="1">
        <v>0</v>
      </c>
      <c r="W90" s="1">
        <v>0</v>
      </c>
      <c r="X90" s="1">
        <v>0</v>
      </c>
      <c r="Y90" s="1">
        <v>0.90746000000000004</v>
      </c>
      <c r="Z90" s="1">
        <v>9.3049999999999994E-2</v>
      </c>
      <c r="AB90" s="1">
        <v>0</v>
      </c>
      <c r="AC90" s="143">
        <v>16.844707463171002</v>
      </c>
      <c r="AD90" s="180">
        <f t="shared" si="31"/>
        <v>16.844707463171002</v>
      </c>
      <c r="AE90" s="93">
        <v>6.2230049999999997</v>
      </c>
      <c r="AF90" s="1">
        <v>8.2197607620329993</v>
      </c>
      <c r="AG90" s="1">
        <v>0</v>
      </c>
      <c r="AH90" s="1">
        <v>0</v>
      </c>
      <c r="AI90" s="1">
        <v>0.873695</v>
      </c>
      <c r="AJ90" s="1">
        <v>0.13027</v>
      </c>
      <c r="AK90" s="1">
        <v>0.160139</v>
      </c>
      <c r="AM90" s="1">
        <v>0</v>
      </c>
      <c r="AN90" s="1">
        <v>15.606869762032996</v>
      </c>
      <c r="AO90" s="1">
        <v>-1.2378377011380053</v>
      </c>
      <c r="AP90" s="144">
        <v>-7.3485259619046145E-2</v>
      </c>
      <c r="AQ90" s="1">
        <f t="shared" si="30"/>
        <v>15.606869762032996</v>
      </c>
      <c r="AR90" s="174"/>
      <c r="AS90" s="56">
        <f>VLOOKUP(C90,'2012-13'!$C$8:$P$391,14,FALSE)</f>
        <v>0.45364199999999999</v>
      </c>
      <c r="AT90" s="183">
        <f t="shared" si="32"/>
        <v>16.060511762032995</v>
      </c>
    </row>
    <row r="91" spans="1:46" x14ac:dyDescent="0.25">
      <c r="A91">
        <f>IFERROR(VLOOKUP(D91,'2014_15'!$C$402:$D$446,2,FALSE),0)</f>
        <v>0</v>
      </c>
      <c r="B91" s="93" t="s">
        <v>898</v>
      </c>
      <c r="C91" s="93" t="s">
        <v>470</v>
      </c>
      <c r="D91" s="93" t="s">
        <v>471</v>
      </c>
      <c r="E91" s="93">
        <v>6.4234429999999998</v>
      </c>
      <c r="F91" s="93">
        <v>9.8153958130220005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3.19E-4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0.78284200000000004</v>
      </c>
      <c r="Z91" s="1">
        <v>5.6050000000000003E-2</v>
      </c>
      <c r="AB91" s="1">
        <v>0</v>
      </c>
      <c r="AC91" s="143">
        <v>17.078049813021998</v>
      </c>
      <c r="AD91" s="180">
        <f t="shared" si="31"/>
        <v>17.078049813021998</v>
      </c>
      <c r="AE91" s="93">
        <v>6.4234429999999998</v>
      </c>
      <c r="AF91" s="1">
        <v>8.421609607573</v>
      </c>
      <c r="AG91" s="1">
        <v>0</v>
      </c>
      <c r="AH91" s="1">
        <v>0</v>
      </c>
      <c r="AI91" s="1">
        <v>0.73793299999999995</v>
      </c>
      <c r="AJ91" s="1">
        <v>7.8469999999999998E-2</v>
      </c>
      <c r="AK91" s="1">
        <v>0.16187799999999999</v>
      </c>
      <c r="AM91" s="1">
        <v>0</v>
      </c>
      <c r="AN91" s="1">
        <v>15.823333607572998</v>
      </c>
      <c r="AO91" s="1">
        <v>-1.2547162054490002</v>
      </c>
      <c r="AP91" s="144">
        <v>-7.3469524868833694E-2</v>
      </c>
      <c r="AQ91" s="1">
        <f t="shared" si="30"/>
        <v>15.823333607572998</v>
      </c>
      <c r="AR91" s="174"/>
      <c r="AS91" s="56">
        <f>VLOOKUP(C91,'2012-13'!$C$8:$P$391,14,FALSE)</f>
        <v>0.38980500000000001</v>
      </c>
      <c r="AT91" s="183">
        <f t="shared" si="32"/>
        <v>16.213138607572997</v>
      </c>
    </row>
    <row r="92" spans="1:46" x14ac:dyDescent="0.25">
      <c r="A92">
        <f>IFERROR(VLOOKUP(D92,'2014_15'!$C$402:$D$446,2,FALSE),0)</f>
        <v>1</v>
      </c>
      <c r="B92" s="93" t="s">
        <v>901</v>
      </c>
      <c r="C92" s="93" t="s">
        <v>102</v>
      </c>
      <c r="D92" s="93" t="s">
        <v>103</v>
      </c>
      <c r="E92" s="93">
        <v>59.532932000000002</v>
      </c>
      <c r="F92" s="93">
        <v>94.989712926536001</v>
      </c>
      <c r="G92" s="1">
        <v>4.550217</v>
      </c>
      <c r="H92" s="1">
        <v>9.6707380000000001</v>
      </c>
      <c r="I92" s="1">
        <v>0</v>
      </c>
      <c r="J92" s="1">
        <v>0</v>
      </c>
      <c r="K92" s="1">
        <v>3.2500000000000001E-2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3.19E-4</v>
      </c>
      <c r="S92" s="1">
        <v>3.5000000000000003E-2</v>
      </c>
      <c r="T92" s="1">
        <v>5.7353000000000001E-2</v>
      </c>
      <c r="U92" s="1">
        <v>2.4134540000000002</v>
      </c>
      <c r="V92" s="1">
        <v>0</v>
      </c>
      <c r="W92" s="1">
        <v>4.8260249999999996</v>
      </c>
      <c r="X92" s="1">
        <v>0</v>
      </c>
      <c r="Y92" s="1">
        <v>2.0087549999999998</v>
      </c>
      <c r="Z92" s="1">
        <v>0.48104999999999998</v>
      </c>
      <c r="AB92" s="1">
        <v>0</v>
      </c>
      <c r="AC92" s="143">
        <v>178.59805592653601</v>
      </c>
      <c r="AD92" s="180">
        <f t="shared" si="31"/>
        <v>178.59805592653601</v>
      </c>
      <c r="AE92" s="93">
        <v>59.532932000000002</v>
      </c>
      <c r="AF92" s="1">
        <v>86.415994201337995</v>
      </c>
      <c r="AG92" s="1">
        <v>4.6427849999999999</v>
      </c>
      <c r="AH92" s="1">
        <v>8.4234481646039931</v>
      </c>
      <c r="AI92" s="1">
        <v>1.95543</v>
      </c>
      <c r="AJ92" s="1">
        <v>0.60846999999999996</v>
      </c>
      <c r="AK92" s="1">
        <v>1.4920599999999999</v>
      </c>
      <c r="AM92" s="1">
        <v>2.4419300000000002</v>
      </c>
      <c r="AN92" s="1">
        <v>165.51304936594204</v>
      </c>
      <c r="AO92" s="1">
        <v>-13.085006560593968</v>
      </c>
      <c r="AP92" s="173">
        <v>-7.326511194487087E-2</v>
      </c>
      <c r="AQ92" s="1">
        <f t="shared" si="30"/>
        <v>165.51304936594204</v>
      </c>
      <c r="AR92" s="174"/>
      <c r="AS92" s="56">
        <f>VLOOKUP(C92,'2012-13'!$C$8:$P$391,14,FALSE)</f>
        <v>0.46614699999999998</v>
      </c>
      <c r="AT92" s="183">
        <f t="shared" si="32"/>
        <v>163.53726636594203</v>
      </c>
    </row>
    <row r="93" spans="1:46" x14ac:dyDescent="0.25">
      <c r="A93">
        <f>IFERROR(VLOOKUP(D93,'2014_15'!$C$402:$D$446,2,FALSE),0)</f>
        <v>0</v>
      </c>
      <c r="B93" s="93" t="s">
        <v>898</v>
      </c>
      <c r="C93" s="93" t="s">
        <v>54</v>
      </c>
      <c r="D93" s="93" t="s">
        <v>55</v>
      </c>
      <c r="E93" s="93">
        <v>6.1218170000000001</v>
      </c>
      <c r="F93" s="93">
        <v>4.1393261620379995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0.28999999999999998</v>
      </c>
      <c r="P93" s="1">
        <v>0</v>
      </c>
      <c r="Q93" s="1">
        <v>0</v>
      </c>
      <c r="R93" s="1">
        <v>3.19E-4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0.44975799999999999</v>
      </c>
      <c r="Z93" s="1">
        <v>4.1050000000000003E-2</v>
      </c>
      <c r="AB93" s="1">
        <v>0</v>
      </c>
      <c r="AC93" s="143">
        <v>11.042270162037997</v>
      </c>
      <c r="AD93" s="180">
        <f t="shared" si="31"/>
        <v>11.042270162037997</v>
      </c>
      <c r="AE93" s="93">
        <v>6.1218170000000001</v>
      </c>
      <c r="AF93" s="1">
        <v>3.4702152614130002</v>
      </c>
      <c r="AG93" s="1">
        <v>0</v>
      </c>
      <c r="AH93" s="1">
        <v>0</v>
      </c>
      <c r="AI93" s="1">
        <v>0.43268400000000001</v>
      </c>
      <c r="AJ93" s="1">
        <v>5.747E-2</v>
      </c>
      <c r="AK93" s="1">
        <v>0.15259800000000001</v>
      </c>
      <c r="AM93" s="1">
        <v>0</v>
      </c>
      <c r="AN93" s="1">
        <v>10.234784261412999</v>
      </c>
      <c r="AO93" s="1">
        <v>-0.80748590062499837</v>
      </c>
      <c r="AP93" s="144">
        <v>-7.3126801715197864E-2</v>
      </c>
      <c r="AQ93" s="1">
        <f t="shared" si="30"/>
        <v>10.234784261412999</v>
      </c>
      <c r="AR93" s="174"/>
      <c r="AS93" s="56">
        <f>VLOOKUP(C93,'2012-13'!$C$8:$P$391,14,FALSE)</f>
        <v>6.2429999999999999E-2</v>
      </c>
      <c r="AT93" s="183">
        <f t="shared" si="32"/>
        <v>10.297214261413</v>
      </c>
    </row>
    <row r="94" spans="1:46" x14ac:dyDescent="0.25">
      <c r="A94">
        <f>IFERROR(VLOOKUP(D94,'2014_15'!$C$402:$D$446,2,FALSE),0)</f>
        <v>0</v>
      </c>
      <c r="B94" s="93" t="s">
        <v>898</v>
      </c>
      <c r="C94" s="93" t="s">
        <v>172</v>
      </c>
      <c r="D94" s="93" t="s">
        <v>173</v>
      </c>
      <c r="E94" s="93">
        <v>6.1889570000000003</v>
      </c>
      <c r="F94" s="93">
        <v>9.9475326666550004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3.19E-4</v>
      </c>
      <c r="S94" s="1">
        <v>0</v>
      </c>
      <c r="T94" s="1">
        <v>5.7353000000000001E-2</v>
      </c>
      <c r="U94" s="1">
        <v>0</v>
      </c>
      <c r="V94" s="1">
        <v>0</v>
      </c>
      <c r="W94" s="1">
        <v>0</v>
      </c>
      <c r="X94" s="1">
        <v>0</v>
      </c>
      <c r="Y94" s="1">
        <v>1.0268459999999999</v>
      </c>
      <c r="Z94" s="1">
        <v>8.6050000000000001E-2</v>
      </c>
      <c r="AB94" s="1">
        <v>0</v>
      </c>
      <c r="AC94" s="143">
        <v>17.307057666655002</v>
      </c>
      <c r="AD94" s="180">
        <f t="shared" si="31"/>
        <v>17.307057666655002</v>
      </c>
      <c r="AE94" s="93">
        <v>6.1889570000000003</v>
      </c>
      <c r="AF94" s="1">
        <v>8.6344583546559992</v>
      </c>
      <c r="AG94" s="1">
        <v>0</v>
      </c>
      <c r="AH94" s="1">
        <v>0</v>
      </c>
      <c r="AI94" s="1">
        <v>0.94278700000000004</v>
      </c>
      <c r="AJ94" s="1">
        <v>0.12046999999999999</v>
      </c>
      <c r="AK94" s="1">
        <v>0.15529000000000001</v>
      </c>
      <c r="AM94" s="1">
        <v>0</v>
      </c>
      <c r="AN94" s="1">
        <v>16.041962354655997</v>
      </c>
      <c r="AO94" s="1">
        <v>-1.2650953119990049</v>
      </c>
      <c r="AP94" s="144">
        <v>-7.3097076138853273E-2</v>
      </c>
      <c r="AQ94" s="1">
        <f t="shared" si="30"/>
        <v>16.041962354655997</v>
      </c>
      <c r="AR94" s="174"/>
      <c r="AS94" s="56">
        <f>VLOOKUP(C94,'2012-13'!$C$8:$P$391,14,FALSE)</f>
        <v>0.43918600000000002</v>
      </c>
      <c r="AT94" s="183">
        <f t="shared" si="32"/>
        <v>16.481148354655996</v>
      </c>
    </row>
    <row r="95" spans="1:46" x14ac:dyDescent="0.25">
      <c r="A95">
        <f>IFERROR(VLOOKUP(D95,'2014_15'!$C$402:$D$446,2,FALSE),0)</f>
        <v>0</v>
      </c>
      <c r="B95" s="93" t="s">
        <v>898</v>
      </c>
      <c r="C95" s="93" t="s">
        <v>680</v>
      </c>
      <c r="D95" s="93" t="s">
        <v>681</v>
      </c>
      <c r="E95" s="93">
        <v>7.3967980000000004</v>
      </c>
      <c r="F95" s="93">
        <v>7.4072014516589997</v>
      </c>
      <c r="G95" s="1">
        <v>0</v>
      </c>
      <c r="H95" s="1">
        <v>0</v>
      </c>
      <c r="I95" s="1">
        <v>0</v>
      </c>
      <c r="J95" s="1">
        <v>0</v>
      </c>
      <c r="K95" s="1">
        <v>0.21290200000000001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3.19E-4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0.73365499999999995</v>
      </c>
      <c r="Z95" s="1">
        <v>5.1049999999999998E-2</v>
      </c>
      <c r="AB95" s="1">
        <v>0</v>
      </c>
      <c r="AC95" s="143">
        <v>15.801925451658999</v>
      </c>
      <c r="AD95" s="180">
        <f t="shared" si="31"/>
        <v>15.801925451658999</v>
      </c>
      <c r="AE95" s="93">
        <v>7.3967980000000004</v>
      </c>
      <c r="AF95" s="1">
        <v>6.2827397375159997</v>
      </c>
      <c r="AG95" s="1">
        <v>0</v>
      </c>
      <c r="AH95" s="1">
        <v>0</v>
      </c>
      <c r="AI95" s="1">
        <v>0.71075999999999995</v>
      </c>
      <c r="AJ95" s="1">
        <v>7.1470000000000006E-2</v>
      </c>
      <c r="AK95" s="1">
        <v>0.186228</v>
      </c>
      <c r="AM95" s="1">
        <v>0</v>
      </c>
      <c r="AN95" s="1">
        <v>14.647995737516</v>
      </c>
      <c r="AO95" s="1">
        <v>-1.1539297141429987</v>
      </c>
      <c r="AP95" s="144">
        <v>-7.3024627136299453E-2</v>
      </c>
      <c r="AQ95" s="1">
        <f t="shared" si="30"/>
        <v>14.647995737516</v>
      </c>
      <c r="AR95" s="174"/>
      <c r="AS95" s="56">
        <f>VLOOKUP(C95,'2012-13'!$C$8:$P$391,14,FALSE)</f>
        <v>0.20788699999999999</v>
      </c>
      <c r="AT95" s="183">
        <f t="shared" si="32"/>
        <v>14.855882737516</v>
      </c>
    </row>
    <row r="96" spans="1:46" x14ac:dyDescent="0.25">
      <c r="A96">
        <f>IFERROR(VLOOKUP(D96,'2014_15'!$C$402:$D$446,2,FALSE),0)</f>
        <v>0</v>
      </c>
      <c r="B96" s="93" t="s">
        <v>898</v>
      </c>
      <c r="C96" s="93" t="s">
        <v>700</v>
      </c>
      <c r="D96" s="93" t="s">
        <v>701</v>
      </c>
      <c r="E96" s="93">
        <v>5.5065200000000001</v>
      </c>
      <c r="F96" s="93">
        <v>6.8903446479839996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0.185</v>
      </c>
      <c r="P96" s="1">
        <v>0</v>
      </c>
      <c r="Q96" s="1">
        <v>0</v>
      </c>
      <c r="R96" s="1">
        <v>3.19E-4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0.87373800000000001</v>
      </c>
      <c r="Z96" s="1">
        <v>8.1049999999999997E-2</v>
      </c>
      <c r="AB96" s="1">
        <v>0</v>
      </c>
      <c r="AC96" s="143">
        <v>13.536971647983998</v>
      </c>
      <c r="AD96" s="180">
        <f t="shared" si="31"/>
        <v>13.536971647983998</v>
      </c>
      <c r="AE96" s="93">
        <v>5.5065200000000001</v>
      </c>
      <c r="AF96" s="1">
        <v>5.9814485733399998</v>
      </c>
      <c r="AG96" s="1">
        <v>0</v>
      </c>
      <c r="AH96" s="1">
        <v>0</v>
      </c>
      <c r="AI96" s="1">
        <v>0.78294900000000001</v>
      </c>
      <c r="AJ96" s="1">
        <v>0.14147000000000001</v>
      </c>
      <c r="AK96" s="1">
        <v>0.13760900000000001</v>
      </c>
      <c r="AM96" s="1">
        <v>0</v>
      </c>
      <c r="AN96" s="1">
        <v>12.54999657334</v>
      </c>
      <c r="AO96" s="1">
        <v>-0.9869750746439987</v>
      </c>
      <c r="AP96" s="144">
        <v>-7.2909591621327249E-2</v>
      </c>
      <c r="AQ96" s="1">
        <f t="shared" si="30"/>
        <v>12.54999657334</v>
      </c>
      <c r="AR96" s="174"/>
      <c r="AS96" s="56">
        <f>VLOOKUP(C96,'2012-13'!$C$8:$P$391,14,FALSE)</f>
        <v>0.39198</v>
      </c>
      <c r="AT96" s="183">
        <f t="shared" si="32"/>
        <v>12.94197657334</v>
      </c>
    </row>
    <row r="97" spans="1:46" x14ac:dyDescent="0.25">
      <c r="A97">
        <f>IFERROR(VLOOKUP(D97,'2014_15'!$C$402:$D$446,2,FALSE),0)</f>
        <v>1</v>
      </c>
      <c r="B97" s="93" t="s">
        <v>902</v>
      </c>
      <c r="C97" s="93" t="s">
        <v>304</v>
      </c>
      <c r="D97" s="93" t="s">
        <v>305</v>
      </c>
      <c r="E97" s="93">
        <v>85.353531000000004</v>
      </c>
      <c r="F97" s="93">
        <v>119.606081552269</v>
      </c>
      <c r="G97" s="1">
        <v>8.1797419999999992</v>
      </c>
      <c r="H97" s="1">
        <v>11.604481</v>
      </c>
      <c r="I97" s="1">
        <v>0</v>
      </c>
      <c r="J97" s="1">
        <v>1.0674999999999999</v>
      </c>
      <c r="K97" s="1">
        <v>0.06</v>
      </c>
      <c r="L97" s="1">
        <v>8.4895999999999999E-2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3.19E-4</v>
      </c>
      <c r="S97" s="1">
        <v>0</v>
      </c>
      <c r="T97" s="1">
        <v>5.7353000000000001E-2</v>
      </c>
      <c r="U97" s="1">
        <v>0</v>
      </c>
      <c r="V97" s="1">
        <v>0</v>
      </c>
      <c r="W97" s="1">
        <v>5.9167649999999998</v>
      </c>
      <c r="X97" s="1">
        <v>0</v>
      </c>
      <c r="Y97" s="1">
        <v>2.142109</v>
      </c>
      <c r="Z97" s="1">
        <v>4.1050000000000003E-2</v>
      </c>
      <c r="AB97" s="1">
        <v>0</v>
      </c>
      <c r="AC97" s="143">
        <v>234.11382755226899</v>
      </c>
      <c r="AD97" s="180">
        <f t="shared" si="31"/>
        <v>234.11382755226899</v>
      </c>
      <c r="AE97" s="93">
        <v>85.353531000000004</v>
      </c>
      <c r="AF97" s="1">
        <v>105.90384340006099</v>
      </c>
      <c r="AG97" s="1">
        <v>8.3474170000000001</v>
      </c>
      <c r="AH97" s="1">
        <v>10.10778538107763</v>
      </c>
      <c r="AI97" s="1">
        <v>2.0049030000000001</v>
      </c>
      <c r="AJ97" s="1">
        <v>0.16047</v>
      </c>
      <c r="AK97" s="1">
        <v>2.1371319999999998</v>
      </c>
      <c r="AM97" s="1">
        <v>3.0607609999999998</v>
      </c>
      <c r="AN97" s="1">
        <v>217.07584278113868</v>
      </c>
      <c r="AO97" s="1">
        <v>-17.037984771130311</v>
      </c>
      <c r="AP97" s="173">
        <v>-7.2776499146879128E-2</v>
      </c>
      <c r="AQ97" s="1">
        <f t="shared" si="30"/>
        <v>217.07584278113868</v>
      </c>
      <c r="AR97" s="174"/>
      <c r="AS97" s="56">
        <f>VLOOKUP(C97,'2012-13'!$C$8:$P$391,14,FALSE)</f>
        <v>6.8282999999999996E-2</v>
      </c>
      <c r="AT97" s="183">
        <f t="shared" si="32"/>
        <v>214.08336478113867</v>
      </c>
    </row>
    <row r="98" spans="1:46" x14ac:dyDescent="0.25">
      <c r="A98">
        <f>IFERROR(VLOOKUP(D98,'2014_15'!$C$402:$D$446,2,FALSE),0)</f>
        <v>0</v>
      </c>
      <c r="B98" s="93" t="s">
        <v>898</v>
      </c>
      <c r="C98" s="93" t="s">
        <v>812</v>
      </c>
      <c r="D98" s="93" t="s">
        <v>813</v>
      </c>
      <c r="E98" s="93">
        <v>9.1334470000000003</v>
      </c>
      <c r="F98" s="93">
        <v>9.0564655785429995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3.19E-4</v>
      </c>
      <c r="S98" s="1">
        <v>0</v>
      </c>
      <c r="T98" s="1">
        <v>0.107059</v>
      </c>
      <c r="U98" s="1">
        <v>0</v>
      </c>
      <c r="V98" s="1">
        <v>0</v>
      </c>
      <c r="W98" s="1">
        <v>0</v>
      </c>
      <c r="X98" s="1">
        <v>0.16018199999999999</v>
      </c>
      <c r="Y98" s="1">
        <v>1.0371360000000001</v>
      </c>
      <c r="Z98" s="1">
        <v>7.1050000000000002E-2</v>
      </c>
      <c r="AB98" s="1">
        <v>0</v>
      </c>
      <c r="AC98" s="143">
        <v>19.565658578543001</v>
      </c>
      <c r="AD98" s="180">
        <f t="shared" si="31"/>
        <v>19.565658578543001</v>
      </c>
      <c r="AE98" s="93">
        <v>9.1334470000000003</v>
      </c>
      <c r="AF98" s="1">
        <v>7.6805379823260003</v>
      </c>
      <c r="AG98" s="1">
        <v>0</v>
      </c>
      <c r="AH98" s="1">
        <v>0</v>
      </c>
      <c r="AI98" s="1">
        <v>1.003339</v>
      </c>
      <c r="AJ98" s="1">
        <v>9.9470000000000003E-2</v>
      </c>
      <c r="AK98" s="1">
        <v>0.229681</v>
      </c>
      <c r="AM98" s="1">
        <v>0</v>
      </c>
      <c r="AN98" s="1">
        <v>18.146474982326001</v>
      </c>
      <c r="AO98" s="1">
        <v>-1.4191835962169996</v>
      </c>
      <c r="AP98" s="144">
        <v>-7.2534414853449941E-2</v>
      </c>
      <c r="AQ98" s="1">
        <f t="shared" si="30"/>
        <v>18.146474982326001</v>
      </c>
      <c r="AR98" s="174"/>
      <c r="AS98" s="56">
        <f>VLOOKUP(C98,'2012-13'!$C$8:$P$391,14,FALSE)</f>
        <v>0.48447299999999999</v>
      </c>
      <c r="AT98" s="183">
        <f t="shared" si="32"/>
        <v>18.630947982326003</v>
      </c>
    </row>
    <row r="99" spans="1:46" x14ac:dyDescent="0.25">
      <c r="A99">
        <f>IFERROR(VLOOKUP(D99,'2014_15'!$C$402:$D$446,2,FALSE),0)</f>
        <v>0</v>
      </c>
      <c r="B99" s="93" t="s">
        <v>898</v>
      </c>
      <c r="C99" s="93" t="s">
        <v>552</v>
      </c>
      <c r="D99" s="93" t="s">
        <v>553</v>
      </c>
      <c r="E99" s="93">
        <v>5.7463430000000004</v>
      </c>
      <c r="F99" s="93">
        <v>5.5383375298920008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3.19E-4</v>
      </c>
      <c r="S99" s="1">
        <v>0</v>
      </c>
      <c r="T99" s="1">
        <v>5.7353000000000001E-2</v>
      </c>
      <c r="U99" s="1">
        <v>0</v>
      </c>
      <c r="V99" s="1">
        <v>0</v>
      </c>
      <c r="W99" s="1">
        <v>0</v>
      </c>
      <c r="X99" s="1">
        <v>0</v>
      </c>
      <c r="Y99" s="1">
        <v>0.76403299999999996</v>
      </c>
      <c r="Z99" s="1">
        <v>0.14105000000000001</v>
      </c>
      <c r="AB99" s="1">
        <v>0</v>
      </c>
      <c r="AC99" s="143">
        <v>12.247435529892</v>
      </c>
      <c r="AD99" s="180">
        <f t="shared" si="31"/>
        <v>12.247435529892</v>
      </c>
      <c r="AE99" s="93">
        <v>5.7463430000000004</v>
      </c>
      <c r="AF99" s="1">
        <v>4.6965321361349996</v>
      </c>
      <c r="AG99" s="1">
        <v>0</v>
      </c>
      <c r="AH99" s="1">
        <v>0</v>
      </c>
      <c r="AI99" s="1">
        <v>0.67402399999999996</v>
      </c>
      <c r="AJ99" s="1">
        <v>9.9470000000000003E-2</v>
      </c>
      <c r="AK99" s="1">
        <v>0.14471200000000001</v>
      </c>
      <c r="AM99" s="1">
        <v>0</v>
      </c>
      <c r="AN99" s="1">
        <v>11.361081136135001</v>
      </c>
      <c r="AO99" s="1">
        <v>-0.88635439375699931</v>
      </c>
      <c r="AP99" s="144">
        <v>-7.2370611104152952E-2</v>
      </c>
      <c r="AQ99" s="1">
        <f t="shared" si="30"/>
        <v>11.361081136135001</v>
      </c>
      <c r="AR99" s="174"/>
      <c r="AS99" s="56">
        <f>VLOOKUP(C99,'2012-13'!$C$8:$P$391,14,FALSE)</f>
        <v>0.16426299999999999</v>
      </c>
      <c r="AT99" s="183">
        <f t="shared" si="32"/>
        <v>11.525344136135001</v>
      </c>
    </row>
    <row r="100" spans="1:46" x14ac:dyDescent="0.25">
      <c r="A100">
        <f>IFERROR(VLOOKUP(D100,'2014_15'!$C$402:$D$446,2,FALSE),0)</f>
        <v>1</v>
      </c>
      <c r="B100" s="93" t="s">
        <v>901</v>
      </c>
      <c r="C100" s="93" t="s">
        <v>670</v>
      </c>
      <c r="D100" s="93" t="s">
        <v>671</v>
      </c>
      <c r="E100" s="93">
        <v>71.468873000000002</v>
      </c>
      <c r="F100" s="93">
        <v>87.511295814109999</v>
      </c>
      <c r="G100" s="1">
        <v>1.2027570000000001</v>
      </c>
      <c r="H100" s="1">
        <v>10.726219</v>
      </c>
      <c r="I100" s="1">
        <v>0</v>
      </c>
      <c r="J100" s="1">
        <v>7.5899999999999995E-2</v>
      </c>
      <c r="K100" s="1">
        <v>4.7411000000000002E-2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3.19E-4</v>
      </c>
      <c r="S100" s="1">
        <v>0</v>
      </c>
      <c r="T100" s="1">
        <v>5.7353000000000001E-2</v>
      </c>
      <c r="U100" s="1">
        <v>0</v>
      </c>
      <c r="V100" s="1">
        <v>0</v>
      </c>
      <c r="W100" s="1">
        <v>4.4528590000000001</v>
      </c>
      <c r="X100" s="1">
        <v>0.13819300000000001</v>
      </c>
      <c r="Y100" s="1">
        <v>2.050557</v>
      </c>
      <c r="Z100" s="1">
        <v>0.14605000000000001</v>
      </c>
      <c r="AB100" s="1">
        <v>0</v>
      </c>
      <c r="AC100" s="143">
        <v>177.87778681410998</v>
      </c>
      <c r="AD100" s="180">
        <f t="shared" si="31"/>
        <v>177.87778681410998</v>
      </c>
      <c r="AE100" s="93">
        <v>71.468873000000002</v>
      </c>
      <c r="AF100" s="1">
        <v>76.946507518149005</v>
      </c>
      <c r="AG100" s="1">
        <v>1.227204</v>
      </c>
      <c r="AH100" s="1">
        <v>9.3427978039204937</v>
      </c>
      <c r="AI100" s="1">
        <v>1.7613970000000001</v>
      </c>
      <c r="AJ100" s="1">
        <v>0.20447000000000001</v>
      </c>
      <c r="AK100" s="1">
        <v>1.802745</v>
      </c>
      <c r="AM100" s="1">
        <v>2.2697129999999999</v>
      </c>
      <c r="AN100" s="1">
        <v>165.02370732206944</v>
      </c>
      <c r="AO100" s="1">
        <v>-12.85407949204054</v>
      </c>
      <c r="AP100" s="173">
        <v>-7.2263545225428355E-2</v>
      </c>
      <c r="AQ100" s="1">
        <f t="shared" si="30"/>
        <v>165.02370732206944</v>
      </c>
      <c r="AR100" s="174"/>
      <c r="AS100" s="56">
        <f>VLOOKUP(C100,'2012-13'!$C$8:$P$391,14,FALSE)</f>
        <v>0.771262</v>
      </c>
      <c r="AT100" s="183">
        <f t="shared" si="32"/>
        <v>163.52525632206945</v>
      </c>
    </row>
    <row r="101" spans="1:46" x14ac:dyDescent="0.25">
      <c r="A101">
        <f>IFERROR(VLOOKUP(D101,'2014_15'!$C$402:$D$446,2,FALSE),0)</f>
        <v>0</v>
      </c>
      <c r="B101" s="93" t="s">
        <v>898</v>
      </c>
      <c r="C101" s="93" t="s">
        <v>206</v>
      </c>
      <c r="D101" s="93" t="s">
        <v>207</v>
      </c>
      <c r="E101" s="93">
        <v>3.3994749999999998</v>
      </c>
      <c r="F101" s="93">
        <v>3.8215292840669997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1.2999999999999999E-2</v>
      </c>
      <c r="Q101" s="1">
        <v>0</v>
      </c>
      <c r="R101" s="1">
        <v>3.19E-4</v>
      </c>
      <c r="S101" s="1">
        <v>0</v>
      </c>
      <c r="T101" s="1">
        <v>5.7353000000000001E-2</v>
      </c>
      <c r="U101" s="1">
        <v>0</v>
      </c>
      <c r="V101" s="1">
        <v>0</v>
      </c>
      <c r="W101" s="1">
        <v>0</v>
      </c>
      <c r="X101" s="1">
        <v>0</v>
      </c>
      <c r="Y101" s="1">
        <v>0.33444699999999999</v>
      </c>
      <c r="Z101" s="1">
        <v>4.1050000000000003E-2</v>
      </c>
      <c r="AB101" s="1">
        <v>0</v>
      </c>
      <c r="AC101" s="143">
        <v>7.6671732840670002</v>
      </c>
      <c r="AD101" s="180">
        <f t="shared" si="31"/>
        <v>7.6671732840670002</v>
      </c>
      <c r="AE101" s="93">
        <v>3.3994749999999998</v>
      </c>
      <c r="AF101" s="1">
        <v>3.2413121713500002</v>
      </c>
      <c r="AG101" s="1">
        <v>0</v>
      </c>
      <c r="AH101" s="1">
        <v>0</v>
      </c>
      <c r="AI101" s="1">
        <v>0.30169000000000001</v>
      </c>
      <c r="AJ101" s="1">
        <v>8.5470000000000004E-2</v>
      </c>
      <c r="AK101" s="1">
        <v>8.5264999999999994E-2</v>
      </c>
      <c r="AM101" s="1">
        <v>0</v>
      </c>
      <c r="AN101" s="1">
        <v>7.1132121713499998</v>
      </c>
      <c r="AO101" s="1">
        <v>-0.55396111271700033</v>
      </c>
      <c r="AP101" s="144">
        <v>-7.225102292499061E-2</v>
      </c>
      <c r="AQ101" s="1">
        <f t="shared" si="30"/>
        <v>7.1132121713499998</v>
      </c>
      <c r="AR101" s="174"/>
      <c r="AS101" s="56">
        <f>VLOOKUP(C101,'2012-13'!$C$8:$P$391,14,FALSE)</f>
        <v>0.22912399999999999</v>
      </c>
      <c r="AT101" s="183">
        <f t="shared" si="32"/>
        <v>7.3423361713499995</v>
      </c>
    </row>
    <row r="102" spans="1:46" x14ac:dyDescent="0.25">
      <c r="A102">
        <f>IFERROR(VLOOKUP(D102,'2014_15'!$C$402:$D$446,2,FALSE),0)</f>
        <v>0</v>
      </c>
      <c r="B102" s="93" t="s">
        <v>898</v>
      </c>
      <c r="C102" s="93" t="s">
        <v>58</v>
      </c>
      <c r="D102" s="93" t="s">
        <v>59</v>
      </c>
      <c r="E102" s="93">
        <v>6.2087300000000001</v>
      </c>
      <c r="F102" s="93">
        <v>8.4431830596760005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3.19E-4</v>
      </c>
      <c r="S102" s="1">
        <v>0</v>
      </c>
      <c r="T102" s="1">
        <v>5.7353000000000001E-2</v>
      </c>
      <c r="U102" s="1">
        <v>0</v>
      </c>
      <c r="V102" s="1">
        <v>0</v>
      </c>
      <c r="W102" s="1">
        <v>0</v>
      </c>
      <c r="X102" s="1">
        <v>0</v>
      </c>
      <c r="Y102" s="1">
        <v>0.93847999999999998</v>
      </c>
      <c r="Z102" s="1">
        <v>5.6050000000000003E-2</v>
      </c>
      <c r="AB102" s="1">
        <v>0</v>
      </c>
      <c r="AC102" s="143">
        <v>15.704115059676003</v>
      </c>
      <c r="AD102" s="180">
        <f t="shared" si="31"/>
        <v>15.704115059676003</v>
      </c>
      <c r="AE102" s="93">
        <v>6.2087300000000001</v>
      </c>
      <c r="AF102" s="1">
        <v>7.2442510652019996</v>
      </c>
      <c r="AG102" s="1">
        <v>0</v>
      </c>
      <c r="AH102" s="1">
        <v>0</v>
      </c>
      <c r="AI102" s="1">
        <v>0.88172899999999998</v>
      </c>
      <c r="AJ102" s="1">
        <v>7.8469999999999998E-2</v>
      </c>
      <c r="AK102" s="1">
        <v>0.15676000000000001</v>
      </c>
      <c r="AM102" s="1">
        <v>0</v>
      </c>
      <c r="AN102" s="1">
        <v>14.569940065201999</v>
      </c>
      <c r="AO102" s="1">
        <v>-1.1341749944740034</v>
      </c>
      <c r="AP102" s="144">
        <v>-7.22215158360794E-2</v>
      </c>
      <c r="AQ102" s="1">
        <f t="shared" si="30"/>
        <v>14.569940065201999</v>
      </c>
      <c r="AR102" s="174"/>
      <c r="AS102" s="56">
        <f>VLOOKUP(C102,'2012-13'!$C$8:$P$391,14,FALSE)</f>
        <v>0.20468900000000001</v>
      </c>
      <c r="AT102" s="183">
        <f t="shared" si="32"/>
        <v>14.774629065201999</v>
      </c>
    </row>
    <row r="103" spans="1:46" x14ac:dyDescent="0.25">
      <c r="A103">
        <f>IFERROR(VLOOKUP(D103,'2014_15'!$C$402:$D$446,2,FALSE),0)</f>
        <v>0</v>
      </c>
      <c r="B103" s="93" t="s">
        <v>903</v>
      </c>
      <c r="C103" s="93" t="s">
        <v>782</v>
      </c>
      <c r="D103" s="93" t="s">
        <v>783</v>
      </c>
      <c r="E103" s="93">
        <v>48.986857999999998</v>
      </c>
      <c r="F103" s="93">
        <v>209.97872901535902</v>
      </c>
      <c r="G103" s="1">
        <v>7.507835</v>
      </c>
      <c r="H103" s="1">
        <v>11.954901</v>
      </c>
      <c r="I103" s="1">
        <v>0</v>
      </c>
      <c r="J103" s="1">
        <v>0</v>
      </c>
      <c r="K103" s="1">
        <v>0.1825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3.19E-4</v>
      </c>
      <c r="S103" s="1">
        <v>0</v>
      </c>
      <c r="T103" s="1">
        <v>0</v>
      </c>
      <c r="U103" s="1">
        <v>0</v>
      </c>
      <c r="V103" s="1">
        <v>0.34100000000000003</v>
      </c>
      <c r="W103" s="1">
        <v>0.65144400000000002</v>
      </c>
      <c r="X103" s="1">
        <v>0.20415900000000001</v>
      </c>
      <c r="Y103" s="1">
        <v>2.907035</v>
      </c>
      <c r="Z103" s="1">
        <v>8.1960750000000004</v>
      </c>
      <c r="AB103" s="1">
        <v>0</v>
      </c>
      <c r="AC103" s="143">
        <v>290.91085501535906</v>
      </c>
      <c r="AD103" s="180">
        <f t="shared" si="31"/>
        <v>290.91085501535906</v>
      </c>
      <c r="AE103" s="93">
        <v>48.986857999999998</v>
      </c>
      <c r="AF103" s="1">
        <v>186.61045707858398</v>
      </c>
      <c r="AG103" s="1">
        <v>7.6605780000000001</v>
      </c>
      <c r="AH103" s="1">
        <v>10.413009729606204</v>
      </c>
      <c r="AI103" s="1">
        <v>2.8206760000000002</v>
      </c>
      <c r="AJ103" s="1">
        <v>8.3249999999999993</v>
      </c>
      <c r="AK103" s="1">
        <v>1.2300709999999999</v>
      </c>
      <c r="AM103" s="1">
        <v>3.8662230000000002</v>
      </c>
      <c r="AN103" s="1">
        <v>269.91287280819017</v>
      </c>
      <c r="AO103" s="1">
        <v>-20.997982207168889</v>
      </c>
      <c r="AP103" s="173">
        <v>-7.2180126128536082E-2</v>
      </c>
      <c r="AQ103" s="1">
        <f t="shared" si="30"/>
        <v>269.91287280819017</v>
      </c>
      <c r="AR103" s="174"/>
      <c r="AS103" s="56">
        <f>VLOOKUP(C103,'2012-13'!$C$8:$P$391,14,FALSE)</f>
        <v>1.6384719999999999</v>
      </c>
      <c r="AT103" s="183">
        <f t="shared" si="32"/>
        <v>267.68512180819016</v>
      </c>
    </row>
    <row r="104" spans="1:46" x14ac:dyDescent="0.25">
      <c r="A104">
        <f>IFERROR(VLOOKUP(D104,'2014_15'!$C$402:$D$446,2,FALSE),0)</f>
        <v>0</v>
      </c>
      <c r="B104" s="93" t="s">
        <v>898</v>
      </c>
      <c r="C104" s="93" t="s">
        <v>578</v>
      </c>
      <c r="D104" s="93" t="s">
        <v>579</v>
      </c>
      <c r="E104" s="93">
        <v>5.7815881499999993</v>
      </c>
      <c r="F104" s="93">
        <v>6.3557127615929998</v>
      </c>
      <c r="G104" s="1">
        <v>0</v>
      </c>
      <c r="H104" s="1">
        <v>0</v>
      </c>
      <c r="I104" s="1">
        <v>0</v>
      </c>
      <c r="J104" s="1">
        <v>0</v>
      </c>
      <c r="K104" s="1">
        <v>3.7499999999999999E-2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3.19E-4</v>
      </c>
      <c r="S104" s="1">
        <v>0</v>
      </c>
      <c r="T104" s="1">
        <v>0.107059</v>
      </c>
      <c r="U104" s="1">
        <v>0</v>
      </c>
      <c r="V104" s="1">
        <v>0</v>
      </c>
      <c r="W104" s="1">
        <v>0</v>
      </c>
      <c r="X104" s="1">
        <v>0</v>
      </c>
      <c r="Y104" s="1">
        <v>0.70396899999999996</v>
      </c>
      <c r="Z104" s="1">
        <v>4.1050000000000003E-2</v>
      </c>
      <c r="AB104" s="1">
        <v>0</v>
      </c>
      <c r="AC104" s="143">
        <v>13.027197911592998</v>
      </c>
      <c r="AD104" s="180">
        <f t="shared" si="31"/>
        <v>13.027197911592998</v>
      </c>
      <c r="AE104" s="93">
        <v>5.7815881499999993</v>
      </c>
      <c r="AF104" s="1">
        <v>5.3906337391779999</v>
      </c>
      <c r="AG104" s="1">
        <v>0</v>
      </c>
      <c r="AH104" s="1">
        <v>0</v>
      </c>
      <c r="AI104" s="1">
        <v>0.67080899999999999</v>
      </c>
      <c r="AJ104" s="1">
        <v>9.9470000000000003E-2</v>
      </c>
      <c r="AK104" s="1">
        <v>0.145588</v>
      </c>
      <c r="AM104" s="1">
        <v>0</v>
      </c>
      <c r="AN104" s="1">
        <v>12.088088889178</v>
      </c>
      <c r="AO104" s="1">
        <v>-0.93910902241499805</v>
      </c>
      <c r="AP104" s="144">
        <v>-7.208833617084133E-2</v>
      </c>
      <c r="AQ104" s="1">
        <f t="shared" si="30"/>
        <v>12.088088889178</v>
      </c>
      <c r="AR104" s="174"/>
      <c r="AS104" s="56">
        <f>VLOOKUP(C104,'2012-13'!$C$8:$P$391,14,FALSE)</f>
        <v>0.359101</v>
      </c>
      <c r="AT104" s="183">
        <f t="shared" si="32"/>
        <v>12.447189889178</v>
      </c>
    </row>
    <row r="105" spans="1:46" x14ac:dyDescent="0.25">
      <c r="A105">
        <f>IFERROR(VLOOKUP(D105,'2014_15'!$C$402:$D$446,2,FALSE),0)</f>
        <v>0</v>
      </c>
      <c r="B105" s="93" t="s">
        <v>898</v>
      </c>
      <c r="C105" s="93" t="s">
        <v>220</v>
      </c>
      <c r="D105" s="93" t="s">
        <v>221</v>
      </c>
      <c r="E105" s="93">
        <v>3.9794390000000002</v>
      </c>
      <c r="F105" s="93">
        <v>5.8375762744230002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3.19E-4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0.44897399999999998</v>
      </c>
      <c r="Z105" s="1">
        <v>3.9050000000000001E-2</v>
      </c>
      <c r="AB105" s="1">
        <v>0</v>
      </c>
      <c r="AC105" s="143">
        <v>10.305358274422998</v>
      </c>
      <c r="AD105" s="180">
        <f t="shared" si="31"/>
        <v>10.305358274422998</v>
      </c>
      <c r="AE105" s="93">
        <v>3.9794390000000002</v>
      </c>
      <c r="AF105" s="1">
        <v>5.0086404434550005</v>
      </c>
      <c r="AG105" s="1">
        <v>0</v>
      </c>
      <c r="AH105" s="1">
        <v>0</v>
      </c>
      <c r="AI105" s="1">
        <v>0.41946600000000001</v>
      </c>
      <c r="AJ105" s="1">
        <v>5.4670000000000003E-2</v>
      </c>
      <c r="AK105" s="1">
        <v>0.10026400000000001</v>
      </c>
      <c r="AM105" s="1">
        <v>0</v>
      </c>
      <c r="AN105" s="1">
        <v>9.5624794434549987</v>
      </c>
      <c r="AO105" s="1">
        <v>-0.74287883096799945</v>
      </c>
      <c r="AP105" s="144">
        <v>-7.2086657366562404E-2</v>
      </c>
      <c r="AQ105" s="1">
        <f t="shared" si="30"/>
        <v>9.5624794434549987</v>
      </c>
      <c r="AR105" s="174"/>
      <c r="AS105" s="56">
        <f>VLOOKUP(C105,'2012-13'!$C$8:$P$391,14,FALSE)</f>
        <v>0.169764</v>
      </c>
      <c r="AT105" s="183">
        <f t="shared" si="32"/>
        <v>9.7322434434549994</v>
      </c>
    </row>
    <row r="106" spans="1:46" x14ac:dyDescent="0.25">
      <c r="A106">
        <f>IFERROR(VLOOKUP(D106,'2014_15'!$C$402:$D$446,2,FALSE),0)</f>
        <v>0</v>
      </c>
      <c r="B106" s="93" t="s">
        <v>898</v>
      </c>
      <c r="C106" s="93" t="s">
        <v>770</v>
      </c>
      <c r="D106" s="93" t="s">
        <v>771</v>
      </c>
      <c r="E106" s="93">
        <v>5.7130660000000004</v>
      </c>
      <c r="F106" s="93">
        <v>7.5920063660700006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9.375E-2</v>
      </c>
      <c r="P106" s="1">
        <v>0</v>
      </c>
      <c r="Q106" s="1">
        <v>0</v>
      </c>
      <c r="R106" s="1">
        <v>3.19E-4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0.67725199999999997</v>
      </c>
      <c r="Z106" s="1">
        <v>3.1050000000000001E-2</v>
      </c>
      <c r="AB106" s="1">
        <v>0</v>
      </c>
      <c r="AC106" s="143">
        <v>14.107443366069999</v>
      </c>
      <c r="AD106" s="180">
        <f t="shared" si="31"/>
        <v>14.107443366069999</v>
      </c>
      <c r="AE106" s="93">
        <v>5.7130660000000004</v>
      </c>
      <c r="AF106" s="1">
        <v>6.5139414620879998</v>
      </c>
      <c r="AG106" s="1">
        <v>0</v>
      </c>
      <c r="AH106" s="1">
        <v>0</v>
      </c>
      <c r="AI106" s="1">
        <v>0.65639000000000003</v>
      </c>
      <c r="AJ106" s="1">
        <v>6.447E-2</v>
      </c>
      <c r="AK106" s="1">
        <v>0.14330000000000001</v>
      </c>
      <c r="AM106" s="1">
        <v>0</v>
      </c>
      <c r="AN106" s="1">
        <v>13.091167462088</v>
      </c>
      <c r="AO106" s="1">
        <v>-1.0162759039819989</v>
      </c>
      <c r="AP106" s="144">
        <v>-7.2038276363118894E-2</v>
      </c>
      <c r="AQ106" s="1">
        <f t="shared" si="30"/>
        <v>13.091167462088</v>
      </c>
      <c r="AR106" s="174"/>
      <c r="AS106" s="56">
        <f>VLOOKUP(C106,'2012-13'!$C$8:$P$391,14,FALSE)</f>
        <v>0.462341</v>
      </c>
      <c r="AT106" s="183">
        <f t="shared" si="32"/>
        <v>13.553508462088001</v>
      </c>
    </row>
    <row r="107" spans="1:46" x14ac:dyDescent="0.25">
      <c r="A107">
        <f>IFERROR(VLOOKUP(D107,'2014_15'!$C$402:$D$446,2,FALSE),0)</f>
        <v>0</v>
      </c>
      <c r="B107" s="93" t="s">
        <v>898</v>
      </c>
      <c r="C107" s="93" t="s">
        <v>306</v>
      </c>
      <c r="D107" s="93" t="s">
        <v>307</v>
      </c>
      <c r="E107" s="93">
        <v>5.5390730000000001</v>
      </c>
      <c r="F107" s="93">
        <v>8.0110406880759992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3.19E-4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0.992008</v>
      </c>
      <c r="Z107" s="1">
        <v>5.6050000000000003E-2</v>
      </c>
      <c r="AB107" s="1">
        <v>0</v>
      </c>
      <c r="AC107" s="143">
        <v>14.598490688076</v>
      </c>
      <c r="AD107" s="180">
        <f t="shared" si="31"/>
        <v>14.598490688076</v>
      </c>
      <c r="AE107" s="93">
        <v>5.5390730000000001</v>
      </c>
      <c r="AF107" s="1">
        <v>6.9535833172500006</v>
      </c>
      <c r="AG107" s="1">
        <v>0</v>
      </c>
      <c r="AH107" s="1">
        <v>0</v>
      </c>
      <c r="AI107" s="1">
        <v>0.84143100000000004</v>
      </c>
      <c r="AJ107" s="1">
        <v>7.8469999999999998E-2</v>
      </c>
      <c r="AK107" s="1">
        <v>0.13978499999999999</v>
      </c>
      <c r="AM107" s="1">
        <v>0</v>
      </c>
      <c r="AN107" s="1">
        <v>13.55234231725</v>
      </c>
      <c r="AO107" s="1">
        <v>-1.0461483708259998</v>
      </c>
      <c r="AP107" s="144">
        <v>-7.1661406180879392E-2</v>
      </c>
      <c r="AQ107" s="1">
        <f t="shared" si="30"/>
        <v>13.55234231725</v>
      </c>
      <c r="AR107" s="174"/>
      <c r="AS107" s="56">
        <f>VLOOKUP(C107,'2012-13'!$C$8:$P$391,14,FALSE)</f>
        <v>0.33978399999999997</v>
      </c>
      <c r="AT107" s="183">
        <f t="shared" si="32"/>
        <v>13.89212631725</v>
      </c>
    </row>
    <row r="108" spans="1:46" x14ac:dyDescent="0.25">
      <c r="A108">
        <f>IFERROR(VLOOKUP(D108,'2014_15'!$C$402:$D$446,2,FALSE),0)</f>
        <v>0</v>
      </c>
      <c r="B108" s="93" t="s">
        <v>898</v>
      </c>
      <c r="C108" s="93" t="s">
        <v>616</v>
      </c>
      <c r="D108" s="93" t="s">
        <v>617</v>
      </c>
      <c r="E108" s="93">
        <v>4.6793360000000002</v>
      </c>
      <c r="F108" s="93">
        <v>6.9473254501759998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3.19E-4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0.50695800000000002</v>
      </c>
      <c r="Z108" s="1">
        <v>4.6050000000000001E-2</v>
      </c>
      <c r="AB108" s="1">
        <v>0</v>
      </c>
      <c r="AC108" s="143">
        <v>12.179988450175999</v>
      </c>
      <c r="AD108" s="180">
        <f t="shared" si="31"/>
        <v>12.179988450175999</v>
      </c>
      <c r="AE108" s="93">
        <v>4.6793360000000002</v>
      </c>
      <c r="AF108" s="1">
        <v>5.9608052362510007</v>
      </c>
      <c r="AG108" s="1">
        <v>0</v>
      </c>
      <c r="AH108" s="1">
        <v>0</v>
      </c>
      <c r="AI108" s="1">
        <v>0.48523100000000002</v>
      </c>
      <c r="AJ108" s="1">
        <v>6.447E-2</v>
      </c>
      <c r="AK108" s="1">
        <v>0.118906</v>
      </c>
      <c r="AM108" s="1">
        <v>0</v>
      </c>
      <c r="AN108" s="1">
        <v>11.308748236251002</v>
      </c>
      <c r="AO108" s="1">
        <v>-0.87124021392499706</v>
      </c>
      <c r="AP108" s="144">
        <v>-7.1530463061515281E-2</v>
      </c>
      <c r="AQ108" s="1">
        <f t="shared" si="30"/>
        <v>11.308748236251002</v>
      </c>
      <c r="AR108" s="174"/>
      <c r="AS108" s="56">
        <f>VLOOKUP(C108,'2012-13'!$C$8:$P$391,14,FALSE)</f>
        <v>0.38276900000000003</v>
      </c>
      <c r="AT108" s="183">
        <f t="shared" si="32"/>
        <v>11.691517236251002</v>
      </c>
    </row>
    <row r="109" spans="1:46" x14ac:dyDescent="0.25">
      <c r="A109">
        <f>IFERROR(VLOOKUP(D109,'2014_15'!$C$402:$D$446,2,FALSE),0)</f>
        <v>0</v>
      </c>
      <c r="B109" s="93" t="s">
        <v>898</v>
      </c>
      <c r="C109" s="93" t="s">
        <v>590</v>
      </c>
      <c r="D109" s="93" t="s">
        <v>591</v>
      </c>
      <c r="E109" s="93">
        <v>5.1836970000000004</v>
      </c>
      <c r="F109" s="93">
        <v>8.9841614092339999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3.19E-4</v>
      </c>
      <c r="S109" s="1">
        <v>0</v>
      </c>
      <c r="T109" s="1">
        <v>5.7353000000000001E-2</v>
      </c>
      <c r="U109" s="1">
        <v>0</v>
      </c>
      <c r="V109" s="1">
        <v>0</v>
      </c>
      <c r="W109" s="1">
        <v>0</v>
      </c>
      <c r="X109" s="1">
        <v>0</v>
      </c>
      <c r="Y109" s="1">
        <v>0.87651400000000002</v>
      </c>
      <c r="Z109" s="1">
        <v>6.6049999999999998E-2</v>
      </c>
      <c r="AB109" s="1">
        <v>0</v>
      </c>
      <c r="AC109" s="143">
        <v>15.168094409234001</v>
      </c>
      <c r="AD109" s="180">
        <f t="shared" si="31"/>
        <v>15.168094409234001</v>
      </c>
      <c r="AE109" s="93">
        <v>5.1836970000000004</v>
      </c>
      <c r="AF109" s="1">
        <v>7.7982521032149998</v>
      </c>
      <c r="AG109" s="1">
        <v>0</v>
      </c>
      <c r="AH109" s="1">
        <v>0</v>
      </c>
      <c r="AI109" s="1">
        <v>0.85277999999999998</v>
      </c>
      <c r="AJ109" s="1">
        <v>0.12046999999999999</v>
      </c>
      <c r="AK109" s="1">
        <v>0.13072700000000001</v>
      </c>
      <c r="AM109" s="1">
        <v>0</v>
      </c>
      <c r="AN109" s="1">
        <v>14.085926103215</v>
      </c>
      <c r="AO109" s="1">
        <v>-1.0821683060190015</v>
      </c>
      <c r="AP109" s="144">
        <v>-7.1345040241851426E-2</v>
      </c>
      <c r="AQ109" s="1">
        <f t="shared" si="30"/>
        <v>14.085926103215</v>
      </c>
      <c r="AR109" s="174"/>
      <c r="AS109" s="56">
        <f>VLOOKUP(C109,'2012-13'!$C$8:$P$391,14,FALSE)</f>
        <v>0.62417400000000001</v>
      </c>
      <c r="AT109" s="183">
        <f t="shared" si="32"/>
        <v>14.710100103215</v>
      </c>
    </row>
    <row r="110" spans="1:46" x14ac:dyDescent="0.25">
      <c r="A110">
        <f>IFERROR(VLOOKUP(D110,'2014_15'!$C$402:$D$446,2,FALSE),0)</f>
        <v>0</v>
      </c>
      <c r="B110" s="93" t="s">
        <v>898</v>
      </c>
      <c r="C110" s="93" t="s">
        <v>116</v>
      </c>
      <c r="D110" s="93" t="s">
        <v>117</v>
      </c>
      <c r="E110" s="93">
        <v>8.6556270000000008</v>
      </c>
      <c r="F110" s="93">
        <v>9.1125868819069993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3.19E-4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1.3100039999999999</v>
      </c>
      <c r="Z110" s="1">
        <v>5.1049999999999998E-2</v>
      </c>
      <c r="AB110" s="1">
        <v>0</v>
      </c>
      <c r="AC110" s="143">
        <v>19.129586881907002</v>
      </c>
      <c r="AD110" s="180">
        <f t="shared" si="31"/>
        <v>19.129586881907002</v>
      </c>
      <c r="AE110" s="93">
        <v>8.6556270000000008</v>
      </c>
      <c r="AF110" s="1">
        <v>7.7274736758570004</v>
      </c>
      <c r="AG110" s="1">
        <v>0</v>
      </c>
      <c r="AH110" s="1">
        <v>0</v>
      </c>
      <c r="AI110" s="1">
        <v>1.094684</v>
      </c>
      <c r="AJ110" s="1">
        <v>7.1470000000000006E-2</v>
      </c>
      <c r="AK110" s="1">
        <v>0.21751599999999999</v>
      </c>
      <c r="AM110" s="1">
        <v>0</v>
      </c>
      <c r="AN110" s="1">
        <v>17.766770675857003</v>
      </c>
      <c r="AO110" s="1">
        <v>-1.3628162060499989</v>
      </c>
      <c r="AP110" s="144">
        <v>-7.1241277423453778E-2</v>
      </c>
      <c r="AQ110" s="1">
        <f t="shared" si="30"/>
        <v>17.766770675857003</v>
      </c>
      <c r="AR110" s="175"/>
      <c r="AS110" s="56">
        <f>VLOOKUP(C110,'2012-13'!$C$8:$P$391,14,FALSE)</f>
        <v>0.50903600000000004</v>
      </c>
      <c r="AT110" s="183">
        <f t="shared" si="32"/>
        <v>18.275806675857005</v>
      </c>
    </row>
    <row r="111" spans="1:46" x14ac:dyDescent="0.25">
      <c r="A111">
        <f>IFERROR(VLOOKUP(D111,'2014_15'!$C$402:$D$446,2,FALSE),0)</f>
        <v>0</v>
      </c>
      <c r="B111" s="93" t="s">
        <v>898</v>
      </c>
      <c r="C111" s="93" t="s">
        <v>300</v>
      </c>
      <c r="D111" s="93" t="s">
        <v>301</v>
      </c>
      <c r="E111" s="93">
        <v>4.7380420000000001</v>
      </c>
      <c r="F111" s="93">
        <v>6.818042267949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3.19E-4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0.62421199999999999</v>
      </c>
      <c r="Z111" s="1">
        <v>3.1050000000000001E-2</v>
      </c>
      <c r="AB111" s="1">
        <v>0</v>
      </c>
      <c r="AC111" s="143">
        <v>12.211665267949</v>
      </c>
      <c r="AD111" s="180">
        <f t="shared" si="31"/>
        <v>12.211665267949</v>
      </c>
      <c r="AE111" s="93">
        <v>4.7380420000000001</v>
      </c>
      <c r="AF111" s="1">
        <v>5.8498802659000004</v>
      </c>
      <c r="AG111" s="1">
        <v>0</v>
      </c>
      <c r="AH111" s="1">
        <v>0</v>
      </c>
      <c r="AI111" s="1">
        <v>0.58569800000000005</v>
      </c>
      <c r="AJ111" s="1">
        <v>0.05</v>
      </c>
      <c r="AK111" s="1">
        <v>0.11888700000000001</v>
      </c>
      <c r="AM111" s="1">
        <v>0</v>
      </c>
      <c r="AN111" s="1">
        <v>11.342507265900004</v>
      </c>
      <c r="AO111" s="1">
        <v>-0.86915800204899618</v>
      </c>
      <c r="AP111" s="144">
        <v>-7.1174404389400273E-2</v>
      </c>
      <c r="AQ111" s="1">
        <f t="shared" si="30"/>
        <v>11.342507265900004</v>
      </c>
      <c r="AR111" s="175"/>
      <c r="AS111" s="56">
        <f>VLOOKUP(C111,'2012-13'!$C$8:$P$391,14,FALSE)</f>
        <v>0.16835700000000001</v>
      </c>
      <c r="AT111" s="183">
        <f t="shared" si="32"/>
        <v>11.510864265900004</v>
      </c>
    </row>
    <row r="112" spans="1:46" x14ac:dyDescent="0.25">
      <c r="A112">
        <f>IFERROR(VLOOKUP(D112,'2014_15'!$C$402:$D$446,2,FALSE),0)</f>
        <v>0</v>
      </c>
      <c r="B112" s="93" t="s">
        <v>898</v>
      </c>
      <c r="C112" s="93" t="s">
        <v>706</v>
      </c>
      <c r="D112" s="93" t="s">
        <v>707</v>
      </c>
      <c r="E112" s="93">
        <v>7.6451770000000003</v>
      </c>
      <c r="F112" s="93">
        <v>12.604873075546001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3.19E-4</v>
      </c>
      <c r="S112" s="1">
        <v>0</v>
      </c>
      <c r="T112" s="1">
        <v>5.7353000000000001E-2</v>
      </c>
      <c r="U112" s="1">
        <v>0</v>
      </c>
      <c r="V112" s="1">
        <v>0</v>
      </c>
      <c r="W112" s="1">
        <v>0</v>
      </c>
      <c r="X112" s="1">
        <v>0</v>
      </c>
      <c r="Y112" s="1">
        <v>1.5609029999999999</v>
      </c>
      <c r="Z112" s="1">
        <v>6.105E-2</v>
      </c>
      <c r="AB112" s="1">
        <v>0</v>
      </c>
      <c r="AC112" s="143">
        <v>21.929675075546001</v>
      </c>
      <c r="AD112" s="180">
        <f t="shared" si="31"/>
        <v>21.929675075546001</v>
      </c>
      <c r="AE112" s="93">
        <v>7.6451770000000003</v>
      </c>
      <c r="AF112" s="1">
        <v>10.941029829574001</v>
      </c>
      <c r="AG112" s="1">
        <v>0</v>
      </c>
      <c r="AH112" s="1">
        <v>0</v>
      </c>
      <c r="AI112" s="1">
        <v>1.5117910000000001</v>
      </c>
      <c r="AJ112" s="1">
        <v>8.5470000000000004E-2</v>
      </c>
      <c r="AK112" s="1">
        <v>0.19170999999999999</v>
      </c>
      <c r="AM112" s="1">
        <v>0</v>
      </c>
      <c r="AN112" s="1">
        <v>20.375177829574003</v>
      </c>
      <c r="AO112" s="1">
        <v>-1.5544972459719979</v>
      </c>
      <c r="AP112" s="144">
        <v>-7.0885557611632524E-2</v>
      </c>
      <c r="AQ112" s="1">
        <f t="shared" si="30"/>
        <v>20.375177829574003</v>
      </c>
      <c r="AR112" s="175"/>
      <c r="AS112" s="56">
        <f>VLOOKUP(C112,'2012-13'!$C$8:$P$391,14,FALSE)</f>
        <v>0.28298299999999998</v>
      </c>
      <c r="AT112" s="183">
        <f t="shared" si="32"/>
        <v>20.658160829574005</v>
      </c>
    </row>
    <row r="113" spans="1:46" x14ac:dyDescent="0.25">
      <c r="A113">
        <f>IFERROR(VLOOKUP(D113,'2014_15'!$C$402:$D$446,2,FALSE),0)</f>
        <v>0</v>
      </c>
      <c r="B113" s="93" t="s">
        <v>898</v>
      </c>
      <c r="C113" s="93" t="s">
        <v>368</v>
      </c>
      <c r="D113" s="93" t="s">
        <v>369</v>
      </c>
      <c r="E113" s="93">
        <v>4.1707210000000003</v>
      </c>
      <c r="F113" s="93">
        <v>6.8806879749670005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3.19E-4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0.63559699999999997</v>
      </c>
      <c r="Z113" s="1">
        <v>3.1050000000000001E-2</v>
      </c>
      <c r="AB113" s="1">
        <v>0</v>
      </c>
      <c r="AC113" s="143">
        <v>11.718374974967</v>
      </c>
      <c r="AD113" s="180">
        <f t="shared" si="31"/>
        <v>11.718374974967</v>
      </c>
      <c r="AE113" s="93">
        <v>4.1707210000000003</v>
      </c>
      <c r="AF113" s="1">
        <v>5.9724371622710004</v>
      </c>
      <c r="AG113" s="1">
        <v>0</v>
      </c>
      <c r="AH113" s="1">
        <v>0</v>
      </c>
      <c r="AI113" s="1">
        <v>0.58971200000000001</v>
      </c>
      <c r="AJ113" s="1">
        <v>0.05</v>
      </c>
      <c r="AK113" s="1">
        <v>0.105263</v>
      </c>
      <c r="AM113" s="1">
        <v>0</v>
      </c>
      <c r="AN113" s="1">
        <v>10.888133162271002</v>
      </c>
      <c r="AO113" s="1">
        <v>-0.8302418126959985</v>
      </c>
      <c r="AP113" s="144">
        <v>-7.0849568687601797E-2</v>
      </c>
      <c r="AQ113" s="1">
        <f t="shared" si="30"/>
        <v>10.888133162271002</v>
      </c>
      <c r="AR113" s="175"/>
      <c r="AS113" s="56">
        <f>VLOOKUP(C113,'2012-13'!$C$8:$P$391,14,FALSE)</f>
        <v>0.34976200000000002</v>
      </c>
      <c r="AT113" s="183">
        <f t="shared" si="32"/>
        <v>11.237895162271002</v>
      </c>
    </row>
    <row r="114" spans="1:46" x14ac:dyDescent="0.25">
      <c r="A114">
        <f>IFERROR(VLOOKUP(D114,'2014_15'!$C$402:$D$446,2,FALSE),0)</f>
        <v>0</v>
      </c>
      <c r="B114" s="93" t="s">
        <v>898</v>
      </c>
      <c r="C114" s="93" t="s">
        <v>508</v>
      </c>
      <c r="D114" s="93" t="s">
        <v>509</v>
      </c>
      <c r="E114" s="93">
        <v>14.025031</v>
      </c>
      <c r="F114" s="93">
        <v>16.550782810278999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3.19E-4</v>
      </c>
      <c r="S114" s="1">
        <v>0</v>
      </c>
      <c r="T114" s="1">
        <v>5.7353000000000001E-2</v>
      </c>
      <c r="U114" s="1">
        <v>0</v>
      </c>
      <c r="V114" s="1">
        <v>0</v>
      </c>
      <c r="W114" s="1">
        <v>0</v>
      </c>
      <c r="X114" s="1">
        <v>0.13819300000000001</v>
      </c>
      <c r="Y114" s="1">
        <v>2.0203630000000001</v>
      </c>
      <c r="Z114" s="1">
        <v>0.13105</v>
      </c>
      <c r="AB114" s="1">
        <v>0</v>
      </c>
      <c r="AC114" s="143">
        <v>32.923091810279004</v>
      </c>
      <c r="AD114" s="180">
        <f t="shared" si="31"/>
        <v>32.923091810279004</v>
      </c>
      <c r="AE114" s="93">
        <v>14.025031</v>
      </c>
      <c r="AF114" s="1">
        <v>14.206606871198</v>
      </c>
      <c r="AG114" s="1">
        <v>0</v>
      </c>
      <c r="AH114" s="1">
        <v>0</v>
      </c>
      <c r="AI114" s="1">
        <v>1.831801</v>
      </c>
      <c r="AJ114" s="1">
        <v>0.18346999999999999</v>
      </c>
      <c r="AK114" s="1">
        <v>0.354487</v>
      </c>
      <c r="AM114" s="1">
        <v>0</v>
      </c>
      <c r="AN114" s="1">
        <v>30.601395871197997</v>
      </c>
      <c r="AO114" s="1">
        <v>-2.3216959390810068</v>
      </c>
      <c r="AP114" s="144">
        <v>-7.0518770000700365E-2</v>
      </c>
      <c r="AQ114" s="1">
        <f t="shared" si="30"/>
        <v>30.601395871197997</v>
      </c>
      <c r="AR114" s="175"/>
      <c r="AS114" s="56">
        <f>VLOOKUP(C114,'2012-13'!$C$8:$P$391,14,FALSE)</f>
        <v>0.87811600000000001</v>
      </c>
      <c r="AT114" s="183">
        <f t="shared" si="32"/>
        <v>31.479511871197996</v>
      </c>
    </row>
    <row r="115" spans="1:46" x14ac:dyDescent="0.25">
      <c r="A115">
        <f>IFERROR(VLOOKUP(D115,'2014_15'!$C$402:$D$446,2,FALSE),0)</f>
        <v>0</v>
      </c>
      <c r="B115" s="93" t="s">
        <v>898</v>
      </c>
      <c r="C115" s="93" t="s">
        <v>722</v>
      </c>
      <c r="D115" s="93" t="s">
        <v>723</v>
      </c>
      <c r="E115" s="93">
        <v>3.3651710000000001</v>
      </c>
      <c r="F115" s="93">
        <v>6.0643527358430003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3.19E-4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0.52258199999999999</v>
      </c>
      <c r="Z115" s="1">
        <v>7.6050000000000006E-2</v>
      </c>
      <c r="AB115" s="1">
        <v>0</v>
      </c>
      <c r="AC115" s="143">
        <v>10.028474735843</v>
      </c>
      <c r="AD115" s="180">
        <f t="shared" si="31"/>
        <v>10.028474735843</v>
      </c>
      <c r="AE115" s="93">
        <v>3.3651710000000001</v>
      </c>
      <c r="AF115" s="1">
        <v>5.2638581747120003</v>
      </c>
      <c r="AG115" s="1">
        <v>0</v>
      </c>
      <c r="AH115" s="1">
        <v>0</v>
      </c>
      <c r="AI115" s="1">
        <v>0.50310900000000003</v>
      </c>
      <c r="AJ115" s="1">
        <v>0.10647</v>
      </c>
      <c r="AK115" s="1">
        <v>8.4890999999999994E-2</v>
      </c>
      <c r="AM115" s="1">
        <v>0</v>
      </c>
      <c r="AN115" s="1">
        <v>9.3234991747120013</v>
      </c>
      <c r="AO115" s="1">
        <v>-0.70497556113099868</v>
      </c>
      <c r="AP115" s="144">
        <v>-7.0297386162955514E-2</v>
      </c>
      <c r="AQ115" s="1">
        <f t="shared" ref="AQ115:AQ178" si="33">+AN115</f>
        <v>9.3234991747120013</v>
      </c>
      <c r="AR115" s="175"/>
      <c r="AS115" s="56">
        <f>VLOOKUP(C115,'2012-13'!$C$8:$P$391,14,FALSE)</f>
        <v>0.260467</v>
      </c>
      <c r="AT115" s="183">
        <f t="shared" si="32"/>
        <v>9.5839661747120015</v>
      </c>
    </row>
    <row r="116" spans="1:46" x14ac:dyDescent="0.25">
      <c r="A116">
        <f>IFERROR(VLOOKUP(D116,'2014_15'!$C$402:$D$446,2,FALSE),0)</f>
        <v>0</v>
      </c>
      <c r="B116" s="93" t="s">
        <v>898</v>
      </c>
      <c r="C116" s="93" t="s">
        <v>314</v>
      </c>
      <c r="D116" s="93" t="s">
        <v>315</v>
      </c>
      <c r="E116" s="93">
        <v>5.8072629999999998</v>
      </c>
      <c r="F116" s="93">
        <v>7.5602828082800002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3.19E-4</v>
      </c>
      <c r="S116" s="1">
        <v>0</v>
      </c>
      <c r="T116" s="1">
        <v>5.7353000000000001E-2</v>
      </c>
      <c r="U116" s="1">
        <v>0</v>
      </c>
      <c r="V116" s="1">
        <v>0</v>
      </c>
      <c r="W116" s="1">
        <v>0</v>
      </c>
      <c r="X116" s="1">
        <v>0</v>
      </c>
      <c r="Y116" s="1">
        <v>0.86079700000000003</v>
      </c>
      <c r="Z116" s="1">
        <v>7.1050000000000002E-2</v>
      </c>
      <c r="AB116" s="1">
        <v>0</v>
      </c>
      <c r="AC116" s="143">
        <v>14.357064808279999</v>
      </c>
      <c r="AD116" s="180">
        <f t="shared" si="31"/>
        <v>14.357064808279999</v>
      </c>
      <c r="AE116" s="93">
        <v>5.8072629999999998</v>
      </c>
      <c r="AF116" s="1">
        <v>6.487453544868</v>
      </c>
      <c r="AG116" s="1">
        <v>0</v>
      </c>
      <c r="AH116" s="1">
        <v>0</v>
      </c>
      <c r="AI116" s="1">
        <v>0.81277600000000005</v>
      </c>
      <c r="AJ116" s="1">
        <v>9.9470000000000003E-2</v>
      </c>
      <c r="AK116" s="1">
        <v>0.14338100000000001</v>
      </c>
      <c r="AM116" s="1">
        <v>0</v>
      </c>
      <c r="AN116" s="1">
        <v>13.350343544867998</v>
      </c>
      <c r="AO116" s="1">
        <v>-1.0067212634120004</v>
      </c>
      <c r="AP116" s="144">
        <v>-7.0120270184432454E-2</v>
      </c>
      <c r="AQ116" s="1">
        <f t="shared" si="33"/>
        <v>13.350343544867998</v>
      </c>
      <c r="AR116" s="175"/>
      <c r="AS116" s="56">
        <f>VLOOKUP(C116,'2012-13'!$C$8:$P$391,14,FALSE)</f>
        <v>0.20750399999999999</v>
      </c>
      <c r="AT116" s="183">
        <f t="shared" si="32"/>
        <v>13.557847544867998</v>
      </c>
    </row>
    <row r="117" spans="1:46" x14ac:dyDescent="0.25">
      <c r="A117">
        <f>IFERROR(VLOOKUP(D117,'2014_15'!$C$402:$D$446,2,FALSE),0)</f>
        <v>0</v>
      </c>
      <c r="B117" s="93" t="s">
        <v>898</v>
      </c>
      <c r="C117" s="93" t="s">
        <v>624</v>
      </c>
      <c r="D117" s="93" t="s">
        <v>625</v>
      </c>
      <c r="E117" s="93">
        <v>6.2261340000000001</v>
      </c>
      <c r="F117" s="93">
        <v>9.6194046450909987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3.19E-4</v>
      </c>
      <c r="S117" s="1">
        <v>0</v>
      </c>
      <c r="T117" s="1">
        <v>5.7353000000000001E-2</v>
      </c>
      <c r="U117" s="1">
        <v>0</v>
      </c>
      <c r="V117" s="1">
        <v>0</v>
      </c>
      <c r="W117" s="1">
        <v>0</v>
      </c>
      <c r="X117" s="1">
        <v>0</v>
      </c>
      <c r="Y117" s="1">
        <v>0.88656100000000004</v>
      </c>
      <c r="Z117" s="1">
        <v>7.6050000000000006E-2</v>
      </c>
      <c r="AB117" s="1">
        <v>0</v>
      </c>
      <c r="AC117" s="143">
        <v>16.865821645090996</v>
      </c>
      <c r="AD117" s="180">
        <f t="shared" si="31"/>
        <v>16.865821645090996</v>
      </c>
      <c r="AE117" s="93">
        <v>6.2261340000000001</v>
      </c>
      <c r="AF117" s="1">
        <v>8.3496432319389999</v>
      </c>
      <c r="AG117" s="1">
        <v>0</v>
      </c>
      <c r="AH117" s="1">
        <v>0</v>
      </c>
      <c r="AI117" s="1">
        <v>0.84547799999999995</v>
      </c>
      <c r="AJ117" s="1">
        <v>0.10647</v>
      </c>
      <c r="AK117" s="1">
        <v>0.15739400000000001</v>
      </c>
      <c r="AM117" s="1">
        <v>0</v>
      </c>
      <c r="AN117" s="1">
        <v>15.685119231939</v>
      </c>
      <c r="AO117" s="1">
        <v>-1.1807024131519963</v>
      </c>
      <c r="AP117" s="144">
        <v>-7.0005626645272517E-2</v>
      </c>
      <c r="AQ117" s="1">
        <f t="shared" si="33"/>
        <v>15.685119231939</v>
      </c>
      <c r="AR117" s="175"/>
      <c r="AS117" s="56">
        <f>VLOOKUP(C117,'2012-13'!$C$8:$P$391,14,FALSE)</f>
        <v>0.66562299999999996</v>
      </c>
      <c r="AT117" s="183">
        <f t="shared" si="32"/>
        <v>16.350742231938998</v>
      </c>
    </row>
    <row r="118" spans="1:46" x14ac:dyDescent="0.25">
      <c r="A118">
        <f>IFERROR(VLOOKUP(D118,'2014_15'!$C$402:$D$446,2,FALSE),0)</f>
        <v>0</v>
      </c>
      <c r="B118" s="93" t="s">
        <v>898</v>
      </c>
      <c r="C118" s="93" t="s">
        <v>734</v>
      </c>
      <c r="D118" s="93" t="s">
        <v>735</v>
      </c>
      <c r="E118" s="93">
        <v>5.6245250000000002</v>
      </c>
      <c r="F118" s="93">
        <v>6.6014331144909999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3.19E-4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0.69854700000000003</v>
      </c>
      <c r="Z118" s="1">
        <v>6.105E-2</v>
      </c>
      <c r="AB118" s="1">
        <v>0</v>
      </c>
      <c r="AC118" s="143">
        <v>12.985874114490999</v>
      </c>
      <c r="AD118" s="180">
        <f t="shared" si="31"/>
        <v>12.985874114490999</v>
      </c>
      <c r="AE118" s="93">
        <v>5.6245250000000002</v>
      </c>
      <c r="AF118" s="1">
        <v>5.5980152810880002</v>
      </c>
      <c r="AG118" s="1">
        <v>0</v>
      </c>
      <c r="AH118" s="1">
        <v>0</v>
      </c>
      <c r="AI118" s="1">
        <v>0.62966100000000003</v>
      </c>
      <c r="AJ118" s="1">
        <v>8.5470000000000004E-2</v>
      </c>
      <c r="AK118" s="1">
        <v>0.14158799999999999</v>
      </c>
      <c r="AM118" s="1">
        <v>0</v>
      </c>
      <c r="AN118" s="1">
        <v>12.079259281088003</v>
      </c>
      <c r="AO118" s="1">
        <v>-0.90661483340299576</v>
      </c>
      <c r="AP118" s="144">
        <v>-6.9815464512419684E-2</v>
      </c>
      <c r="AQ118" s="1">
        <f t="shared" si="33"/>
        <v>12.079259281088003</v>
      </c>
      <c r="AR118" s="175"/>
      <c r="AS118" s="56">
        <f>VLOOKUP(C118,'2012-13'!$C$8:$P$391,14,FALSE)</f>
        <v>0.45159500000000002</v>
      </c>
      <c r="AT118" s="183">
        <f t="shared" si="32"/>
        <v>12.530854281088002</v>
      </c>
    </row>
    <row r="119" spans="1:46" x14ac:dyDescent="0.25">
      <c r="A119">
        <f>IFERROR(VLOOKUP(D119,'2014_15'!$C$402:$D$446,2,FALSE),0)</f>
        <v>0</v>
      </c>
      <c r="B119" s="93" t="s">
        <v>898</v>
      </c>
      <c r="C119" s="93" t="s">
        <v>156</v>
      </c>
      <c r="D119" s="93" t="s">
        <v>157</v>
      </c>
      <c r="E119" s="93">
        <v>5.9187890000000003</v>
      </c>
      <c r="F119" s="93">
        <v>7.7991615523070008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3.19E-4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0.85846999999999996</v>
      </c>
      <c r="Z119" s="1">
        <v>3.3050000000000003E-2</v>
      </c>
      <c r="AB119" s="1">
        <v>0</v>
      </c>
      <c r="AC119" s="143">
        <v>14.609789552307001</v>
      </c>
      <c r="AD119" s="180">
        <f t="shared" si="31"/>
        <v>14.609789552307001</v>
      </c>
      <c r="AE119" s="93">
        <v>5.9187890000000003</v>
      </c>
      <c r="AF119" s="1">
        <v>6.6916806118799999</v>
      </c>
      <c r="AG119" s="1">
        <v>0</v>
      </c>
      <c r="AH119" s="1">
        <v>0</v>
      </c>
      <c r="AI119" s="1">
        <v>0.75729100000000005</v>
      </c>
      <c r="AJ119" s="1">
        <v>7.4270000000000003E-2</v>
      </c>
      <c r="AK119" s="1">
        <v>0.14779400000000001</v>
      </c>
      <c r="AM119" s="1">
        <v>0</v>
      </c>
      <c r="AN119" s="1">
        <v>13.589824611879999</v>
      </c>
      <c r="AO119" s="1">
        <v>-1.0199649404270019</v>
      </c>
      <c r="AP119" s="144">
        <v>-6.9813800997971354E-2</v>
      </c>
      <c r="AQ119" s="1">
        <f t="shared" si="33"/>
        <v>13.589824611879999</v>
      </c>
      <c r="AR119" s="175"/>
      <c r="AS119" s="56">
        <f>VLOOKUP(C119,'2012-13'!$C$8:$P$391,14,FALSE)</f>
        <v>0.15326100000000001</v>
      </c>
      <c r="AT119" s="183">
        <f t="shared" si="32"/>
        <v>13.74308561188</v>
      </c>
    </row>
    <row r="120" spans="1:46" x14ac:dyDescent="0.25">
      <c r="A120">
        <f>IFERROR(VLOOKUP(D120,'2014_15'!$C$402:$D$446,2,FALSE),0)</f>
        <v>1</v>
      </c>
      <c r="B120" s="93" t="s">
        <v>902</v>
      </c>
      <c r="C120" s="93" t="s">
        <v>106</v>
      </c>
      <c r="D120" s="93" t="s">
        <v>107</v>
      </c>
      <c r="E120" s="93">
        <v>100.302784</v>
      </c>
      <c r="F120" s="93">
        <v>144.98202688196798</v>
      </c>
      <c r="G120" s="1">
        <v>7.3664649999999998</v>
      </c>
      <c r="H120" s="1">
        <v>17.026402999999998</v>
      </c>
      <c r="I120" s="1">
        <v>0</v>
      </c>
      <c r="J120" s="1">
        <v>0</v>
      </c>
      <c r="K120" s="1">
        <v>0</v>
      </c>
      <c r="L120" s="1">
        <v>0</v>
      </c>
      <c r="M120" s="1">
        <v>0.27500000000000002</v>
      </c>
      <c r="N120" s="1">
        <v>0</v>
      </c>
      <c r="O120" s="1">
        <v>0</v>
      </c>
      <c r="P120" s="1">
        <v>0</v>
      </c>
      <c r="Q120" s="1">
        <v>0</v>
      </c>
      <c r="R120" s="1">
        <v>3.19E-4</v>
      </c>
      <c r="S120" s="1">
        <v>0</v>
      </c>
      <c r="T120" s="1">
        <v>0.107059</v>
      </c>
      <c r="U120" s="1">
        <v>0</v>
      </c>
      <c r="V120" s="1">
        <v>0</v>
      </c>
      <c r="W120" s="1">
        <v>6.3626480000000001</v>
      </c>
      <c r="X120" s="1">
        <v>0.20415900000000001</v>
      </c>
      <c r="Y120" s="1">
        <v>2.6166130000000001</v>
      </c>
      <c r="Z120" s="1">
        <v>0.10605000000000001</v>
      </c>
      <c r="AB120" s="1">
        <v>0</v>
      </c>
      <c r="AC120" s="143">
        <v>279.3495268819679</v>
      </c>
      <c r="AD120" s="180">
        <f t="shared" si="31"/>
        <v>279.3495268819679</v>
      </c>
      <c r="AE120" s="93">
        <v>100.302784</v>
      </c>
      <c r="AF120" s="1">
        <v>128.04378437999401</v>
      </c>
      <c r="AG120" s="1">
        <v>7.5171359999999998</v>
      </c>
      <c r="AH120" s="1">
        <v>14.830411401917612</v>
      </c>
      <c r="AI120" s="1">
        <v>2.6088629999999999</v>
      </c>
      <c r="AJ120" s="1">
        <v>0.32646999999999998</v>
      </c>
      <c r="AK120" s="1">
        <v>2.5226359999999999</v>
      </c>
      <c r="AM120" s="1">
        <v>3.700272</v>
      </c>
      <c r="AN120" s="1">
        <v>259.85235678191162</v>
      </c>
      <c r="AO120" s="1">
        <v>-19.49717010005628</v>
      </c>
      <c r="AP120" s="173">
        <v>-6.9794892147049592E-2</v>
      </c>
      <c r="AQ120" s="1">
        <f t="shared" si="33"/>
        <v>259.85235678191162</v>
      </c>
      <c r="AR120" s="175"/>
      <c r="AS120" s="56">
        <f>VLOOKUP(C120,'2012-13'!$C$8:$P$391,14,FALSE)</f>
        <v>0.75926899999999997</v>
      </c>
      <c r="AT120" s="183">
        <f t="shared" si="32"/>
        <v>256.91135378191166</v>
      </c>
    </row>
    <row r="121" spans="1:46" x14ac:dyDescent="0.25">
      <c r="A121">
        <f>IFERROR(VLOOKUP(D121,'2014_15'!$C$402:$D$446,2,FALSE),0)</f>
        <v>1</v>
      </c>
      <c r="B121" s="93" t="s">
        <v>902</v>
      </c>
      <c r="C121" s="93" t="s">
        <v>802</v>
      </c>
      <c r="D121" s="93" t="s">
        <v>803</v>
      </c>
      <c r="E121" s="93">
        <v>93.452772999999993</v>
      </c>
      <c r="F121" s="93">
        <v>160.87530691394599</v>
      </c>
      <c r="G121" s="1">
        <v>10.532035</v>
      </c>
      <c r="H121" s="1">
        <v>15.125742000000001</v>
      </c>
      <c r="I121" s="1">
        <v>1.65</v>
      </c>
      <c r="J121" s="1">
        <v>0</v>
      </c>
      <c r="K121" s="1">
        <v>2.5023E-2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3.19E-4</v>
      </c>
      <c r="S121" s="1">
        <v>0.05</v>
      </c>
      <c r="T121" s="1">
        <v>0</v>
      </c>
      <c r="U121" s="1">
        <v>0</v>
      </c>
      <c r="V121" s="1">
        <v>0</v>
      </c>
      <c r="W121" s="1">
        <v>6.9170309999999997</v>
      </c>
      <c r="X121" s="1">
        <v>0.13819300000000001</v>
      </c>
      <c r="Y121" s="1">
        <v>3.2008160000000001</v>
      </c>
      <c r="Z121" s="1">
        <v>0.21304999999999999</v>
      </c>
      <c r="AB121" s="1">
        <v>0</v>
      </c>
      <c r="AC121" s="143">
        <v>292.18028891394596</v>
      </c>
      <c r="AD121" s="180">
        <f t="shared" si="31"/>
        <v>292.18028891394596</v>
      </c>
      <c r="AE121" s="93">
        <v>93.452772999999993</v>
      </c>
      <c r="AF121" s="1">
        <v>145.02954503268302</v>
      </c>
      <c r="AG121" s="1">
        <v>10.747408999999999</v>
      </c>
      <c r="AH121" s="1">
        <v>13.174889412594316</v>
      </c>
      <c r="AI121" s="1">
        <v>3.0149689999999998</v>
      </c>
      <c r="AJ121" s="1">
        <v>0.24726999999999999</v>
      </c>
      <c r="AK121" s="1">
        <v>2.3454830000000002</v>
      </c>
      <c r="AM121" s="1">
        <v>3.7756379999999998</v>
      </c>
      <c r="AN121" s="1">
        <v>271.78797644527737</v>
      </c>
      <c r="AO121" s="1">
        <v>-20.392312468668592</v>
      </c>
      <c r="AP121" s="173">
        <v>-6.9793594032192277E-2</v>
      </c>
      <c r="AQ121" s="1">
        <f t="shared" si="33"/>
        <v>271.78797644527737</v>
      </c>
      <c r="AR121" s="175"/>
      <c r="AS121" s="56">
        <f>VLOOKUP(C121,'2012-13'!$C$8:$P$391,14,FALSE)</f>
        <v>0.44375999999999999</v>
      </c>
      <c r="AT121" s="183">
        <f t="shared" si="32"/>
        <v>268.45609844527735</v>
      </c>
    </row>
    <row r="122" spans="1:46" x14ac:dyDescent="0.25">
      <c r="A122">
        <f>IFERROR(VLOOKUP(D122,'2014_15'!$C$402:$D$446,2,FALSE),0)</f>
        <v>0</v>
      </c>
      <c r="B122" s="93" t="s">
        <v>898</v>
      </c>
      <c r="C122" s="93" t="s">
        <v>696</v>
      </c>
      <c r="D122" s="93" t="s">
        <v>697</v>
      </c>
      <c r="E122" s="93">
        <v>3.476143</v>
      </c>
      <c r="F122" s="93">
        <v>6.0064638498400003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3.19E-4</v>
      </c>
      <c r="S122" s="1">
        <v>0</v>
      </c>
      <c r="T122" s="1">
        <v>5.7353000000000001E-2</v>
      </c>
      <c r="U122" s="1">
        <v>0</v>
      </c>
      <c r="V122" s="1">
        <v>0</v>
      </c>
      <c r="W122" s="1">
        <v>0</v>
      </c>
      <c r="X122" s="1">
        <v>0</v>
      </c>
      <c r="Y122" s="1">
        <v>0.58557499999999996</v>
      </c>
      <c r="Z122" s="1">
        <v>6.3049999999999995E-2</v>
      </c>
      <c r="AB122" s="1">
        <v>0</v>
      </c>
      <c r="AC122" s="143">
        <v>10.188903849840001</v>
      </c>
      <c r="AD122" s="180">
        <f t="shared" si="31"/>
        <v>10.188903849840001</v>
      </c>
      <c r="AE122" s="93">
        <v>3.476143</v>
      </c>
      <c r="AF122" s="1">
        <v>5.2136106216610001</v>
      </c>
      <c r="AG122" s="1">
        <v>0</v>
      </c>
      <c r="AH122" s="1">
        <v>0</v>
      </c>
      <c r="AI122" s="1">
        <v>0.53896599999999995</v>
      </c>
      <c r="AJ122" s="1">
        <v>0.16327</v>
      </c>
      <c r="AK122" s="1">
        <v>8.7417999999999996E-2</v>
      </c>
      <c r="AM122" s="1">
        <v>0</v>
      </c>
      <c r="AN122" s="1">
        <v>9.4794076216610001</v>
      </c>
      <c r="AO122" s="1">
        <v>-0.70949622817900071</v>
      </c>
      <c r="AP122" s="144">
        <v>-6.9634205861128243E-2</v>
      </c>
      <c r="AQ122" s="1">
        <f t="shared" si="33"/>
        <v>9.4794076216610001</v>
      </c>
      <c r="AR122" s="175"/>
      <c r="AS122" s="56">
        <f>VLOOKUP(C122,'2012-13'!$C$8:$P$391,14,FALSE)</f>
        <v>0.15607499999999999</v>
      </c>
      <c r="AT122" s="183">
        <f t="shared" si="32"/>
        <v>9.6354826216609997</v>
      </c>
    </row>
    <row r="123" spans="1:46" x14ac:dyDescent="0.25">
      <c r="A123">
        <f>IFERROR(VLOOKUP(D123,'2014_15'!$C$402:$D$446,2,FALSE),0)</f>
        <v>0</v>
      </c>
      <c r="B123" s="93" t="s">
        <v>898</v>
      </c>
      <c r="C123" s="93" t="s">
        <v>262</v>
      </c>
      <c r="D123" s="93" t="s">
        <v>263</v>
      </c>
      <c r="E123" s="93">
        <v>3.5961639999999999</v>
      </c>
      <c r="F123" s="93">
        <v>6.3058674374280006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3.19E-4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0.53541700000000003</v>
      </c>
      <c r="Z123" s="1">
        <v>3.1050000000000001E-2</v>
      </c>
      <c r="AB123" s="1">
        <v>0</v>
      </c>
      <c r="AC123" s="143">
        <v>10.468817437428001</v>
      </c>
      <c r="AD123" s="180">
        <f t="shared" si="31"/>
        <v>10.468817437428001</v>
      </c>
      <c r="AE123" s="93">
        <v>3.5961639999999999</v>
      </c>
      <c r="AF123" s="1">
        <v>5.4734929356880002</v>
      </c>
      <c r="AG123" s="1">
        <v>0</v>
      </c>
      <c r="AH123" s="1">
        <v>0</v>
      </c>
      <c r="AI123" s="1">
        <v>0.53010900000000005</v>
      </c>
      <c r="AJ123" s="1">
        <v>0.05</v>
      </c>
      <c r="AK123" s="1">
        <v>9.0202000000000004E-2</v>
      </c>
      <c r="AM123" s="1">
        <v>0</v>
      </c>
      <c r="AN123" s="1">
        <v>9.739967935688</v>
      </c>
      <c r="AO123" s="1">
        <v>-0.72884950174000096</v>
      </c>
      <c r="AP123" s="144">
        <v>-6.9620996458895759E-2</v>
      </c>
      <c r="AQ123" s="1">
        <f t="shared" si="33"/>
        <v>9.739967935688</v>
      </c>
      <c r="AR123" s="175"/>
      <c r="AS123" s="56">
        <f>VLOOKUP(C123,'2012-13'!$C$8:$P$391,14,FALSE)</f>
        <v>0.35500799999999999</v>
      </c>
      <c r="AT123" s="183">
        <f t="shared" si="32"/>
        <v>10.094975935688</v>
      </c>
    </row>
    <row r="124" spans="1:46" x14ac:dyDescent="0.25">
      <c r="A124">
        <f>IFERROR(VLOOKUP(D124,'2014_15'!$C$402:$D$446,2,FALSE),0)</f>
        <v>0</v>
      </c>
      <c r="B124" s="93" t="s">
        <v>898</v>
      </c>
      <c r="C124" s="93" t="s">
        <v>440</v>
      </c>
      <c r="D124" s="93" t="s">
        <v>441</v>
      </c>
      <c r="E124" s="93">
        <v>4.0148859999999997</v>
      </c>
      <c r="F124" s="93">
        <v>4.8825331194609998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3.19E-4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0.47382999999999997</v>
      </c>
      <c r="Z124" s="1">
        <v>7.3050000000000004E-2</v>
      </c>
      <c r="AB124" s="1">
        <v>0</v>
      </c>
      <c r="AC124" s="143">
        <v>9.4446181194609977</v>
      </c>
      <c r="AD124" s="180">
        <f t="shared" si="31"/>
        <v>9.4446181194609977</v>
      </c>
      <c r="AE124" s="93">
        <v>4.0148859999999997</v>
      </c>
      <c r="AF124" s="1">
        <v>4.140388085303</v>
      </c>
      <c r="AG124" s="1">
        <v>0</v>
      </c>
      <c r="AH124" s="1">
        <v>0</v>
      </c>
      <c r="AI124" s="1">
        <v>0.43144900000000003</v>
      </c>
      <c r="AJ124" s="1">
        <v>0.10227</v>
      </c>
      <c r="AK124" s="1">
        <v>0.10151300000000001</v>
      </c>
      <c r="AM124" s="1">
        <v>0</v>
      </c>
      <c r="AN124" s="1">
        <v>8.7905060853030008</v>
      </c>
      <c r="AO124" s="1">
        <v>-0.6541120341579969</v>
      </c>
      <c r="AP124" s="144">
        <v>-6.9257647676635434E-2</v>
      </c>
      <c r="AQ124" s="1">
        <f t="shared" si="33"/>
        <v>8.7905060853030008</v>
      </c>
      <c r="AR124" s="175"/>
      <c r="AS124" s="56">
        <f>VLOOKUP(C124,'2012-13'!$C$8:$P$391,14,FALSE)</f>
        <v>0.40976200000000002</v>
      </c>
      <c r="AT124" s="183">
        <f t="shared" si="32"/>
        <v>9.2002680853030014</v>
      </c>
    </row>
    <row r="125" spans="1:46" x14ac:dyDescent="0.25">
      <c r="A125">
        <f>IFERROR(VLOOKUP(D125,'2014_15'!$C$402:$D$446,2,FALSE),0)</f>
        <v>0</v>
      </c>
      <c r="B125" s="93" t="s">
        <v>898</v>
      </c>
      <c r="C125" s="93" t="s">
        <v>148</v>
      </c>
      <c r="D125" s="93" t="s">
        <v>149</v>
      </c>
      <c r="E125" s="93">
        <v>6.696949</v>
      </c>
      <c r="F125" s="93">
        <v>10.961862996716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3.19E-4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0.13819300000000001</v>
      </c>
      <c r="Y125" s="1">
        <v>0.86289400000000005</v>
      </c>
      <c r="Z125" s="1">
        <v>0.44105</v>
      </c>
      <c r="AB125" s="1">
        <v>0</v>
      </c>
      <c r="AC125" s="143">
        <v>19.101267996716004</v>
      </c>
      <c r="AD125" s="180">
        <f t="shared" si="31"/>
        <v>19.101267996716004</v>
      </c>
      <c r="AE125" s="93">
        <v>6.696949</v>
      </c>
      <c r="AF125" s="1">
        <v>9.5151054250979996</v>
      </c>
      <c r="AG125" s="1">
        <v>0</v>
      </c>
      <c r="AH125" s="1">
        <v>0</v>
      </c>
      <c r="AI125" s="1">
        <v>0.82295200000000002</v>
      </c>
      <c r="AJ125" s="1">
        <v>0.57547000000000004</v>
      </c>
      <c r="AK125" s="1">
        <v>0.16977999999999999</v>
      </c>
      <c r="AM125" s="1">
        <v>0</v>
      </c>
      <c r="AN125" s="1">
        <v>17.780256425097999</v>
      </c>
      <c r="AO125" s="1">
        <v>-1.3210115716180049</v>
      </c>
      <c r="AP125" s="144">
        <v>-6.9158318277358369E-2</v>
      </c>
      <c r="AQ125" s="1">
        <f t="shared" si="33"/>
        <v>17.780256425097999</v>
      </c>
      <c r="AR125" s="175"/>
      <c r="AS125" s="56">
        <f>VLOOKUP(C125,'2012-13'!$C$8:$P$391,14,FALSE)</f>
        <v>0.78664599999999996</v>
      </c>
      <c r="AT125" s="183">
        <f t="shared" si="32"/>
        <v>18.566902425098</v>
      </c>
    </row>
    <row r="126" spans="1:46" x14ac:dyDescent="0.25">
      <c r="A126">
        <f>IFERROR(VLOOKUP(D126,'2014_15'!$C$402:$D$446,2,FALSE),0)</f>
        <v>0</v>
      </c>
      <c r="B126" s="93" t="s">
        <v>898</v>
      </c>
      <c r="C126" s="93" t="s">
        <v>594</v>
      </c>
      <c r="D126" s="93" t="s">
        <v>595</v>
      </c>
      <c r="E126" s="93">
        <v>4.7146059999999999</v>
      </c>
      <c r="F126" s="93">
        <v>6.1198850656040005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3.19E-4</v>
      </c>
      <c r="S126" s="1">
        <v>0</v>
      </c>
      <c r="T126" s="1">
        <v>5.7353000000000001E-2</v>
      </c>
      <c r="U126" s="1">
        <v>0</v>
      </c>
      <c r="V126" s="1">
        <v>0</v>
      </c>
      <c r="W126" s="1">
        <v>0</v>
      </c>
      <c r="X126" s="1">
        <v>0</v>
      </c>
      <c r="Y126" s="1">
        <v>0.48539399999999999</v>
      </c>
      <c r="Z126" s="1">
        <v>6.105E-2</v>
      </c>
      <c r="AB126" s="1">
        <v>0</v>
      </c>
      <c r="AC126" s="143">
        <v>11.438607065604</v>
      </c>
      <c r="AD126" s="180">
        <f t="shared" si="31"/>
        <v>11.438607065604</v>
      </c>
      <c r="AE126" s="93">
        <v>4.7146059999999999</v>
      </c>
      <c r="AF126" s="1">
        <v>5.2516858422590005</v>
      </c>
      <c r="AG126" s="1">
        <v>0</v>
      </c>
      <c r="AH126" s="1">
        <v>0</v>
      </c>
      <c r="AI126" s="1">
        <v>0.45182800000000001</v>
      </c>
      <c r="AJ126" s="1">
        <v>0.11347</v>
      </c>
      <c r="AK126" s="1">
        <v>0.118987</v>
      </c>
      <c r="AM126" s="1">
        <v>0</v>
      </c>
      <c r="AN126" s="1">
        <v>10.650576842259001</v>
      </c>
      <c r="AO126" s="1">
        <v>-0.7880302233449985</v>
      </c>
      <c r="AP126" s="144">
        <v>-6.8892149089954571E-2</v>
      </c>
      <c r="AQ126" s="1">
        <f t="shared" si="33"/>
        <v>10.650576842259001</v>
      </c>
      <c r="AR126" s="175"/>
      <c r="AS126" s="56">
        <f>VLOOKUP(C126,'2012-13'!$C$8:$P$391,14,FALSE)</f>
        <v>0.44532699999999997</v>
      </c>
      <c r="AT126" s="183">
        <f t="shared" si="32"/>
        <v>11.095903842259002</v>
      </c>
    </row>
    <row r="127" spans="1:46" x14ac:dyDescent="0.25">
      <c r="A127">
        <f>IFERROR(VLOOKUP(D127,'2014_15'!$C$402:$D$446,2,FALSE),0)</f>
        <v>1</v>
      </c>
      <c r="B127" s="93" t="s">
        <v>901</v>
      </c>
      <c r="C127" s="93" t="s">
        <v>244</v>
      </c>
      <c r="D127" s="93" t="s">
        <v>245</v>
      </c>
      <c r="E127" s="93">
        <v>198.81276800000001</v>
      </c>
      <c r="F127" s="93">
        <v>263.20796074394701</v>
      </c>
      <c r="G127" s="1">
        <v>9.5655400000000004</v>
      </c>
      <c r="H127" s="1">
        <v>27.251891000000001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0.107</v>
      </c>
      <c r="R127" s="1">
        <v>2.2300000000000002E-3</v>
      </c>
      <c r="S127" s="1">
        <v>0</v>
      </c>
      <c r="T127" s="1">
        <v>0.378529</v>
      </c>
      <c r="U127" s="1">
        <v>2.4483429999999999</v>
      </c>
      <c r="V127" s="1">
        <v>0</v>
      </c>
      <c r="W127" s="1">
        <v>14.509411</v>
      </c>
      <c r="X127" s="1">
        <v>0</v>
      </c>
      <c r="Y127" s="1">
        <v>5.472505</v>
      </c>
      <c r="Z127" s="1">
        <v>0.42104999999999998</v>
      </c>
      <c r="AB127" s="1">
        <v>0</v>
      </c>
      <c r="AC127" s="143">
        <v>522.17722774394713</v>
      </c>
      <c r="AD127" s="180">
        <f t="shared" si="31"/>
        <v>522.17722774394713</v>
      </c>
      <c r="AE127" s="93">
        <v>198.81276800000001</v>
      </c>
      <c r="AF127" s="1">
        <v>235.45721431599401</v>
      </c>
      <c r="AG127" s="1">
        <v>9.7621730000000007</v>
      </c>
      <c r="AH127" s="1">
        <v>23.737060318037578</v>
      </c>
      <c r="AI127" s="1">
        <v>5.3604960000000004</v>
      </c>
      <c r="AJ127" s="1">
        <v>0.43547000000000002</v>
      </c>
      <c r="AK127" s="1">
        <v>5.0091539999999997</v>
      </c>
      <c r="AM127" s="1">
        <v>7.6981809999999999</v>
      </c>
      <c r="AN127" s="1">
        <v>486.27251663403166</v>
      </c>
      <c r="AO127" s="1">
        <v>-35.904711109915468</v>
      </c>
      <c r="AP127" s="173">
        <v>-6.8759626429978224E-2</v>
      </c>
      <c r="AQ127" s="1">
        <f t="shared" si="33"/>
        <v>486.27251663403166</v>
      </c>
      <c r="AR127" s="175"/>
      <c r="AS127" s="56">
        <f>VLOOKUP(C127,'2012-13'!$C$8:$P$391,14,FALSE)</f>
        <v>1.2996160000000001</v>
      </c>
      <c r="AT127" s="183">
        <f t="shared" si="32"/>
        <v>479.8739516340317</v>
      </c>
    </row>
    <row r="128" spans="1:46" x14ac:dyDescent="0.25">
      <c r="A128">
        <f>IFERROR(VLOOKUP(D128,'2014_15'!$C$402:$D$446,2,FALSE),0)</f>
        <v>0</v>
      </c>
      <c r="B128" s="93" t="s">
        <v>898</v>
      </c>
      <c r="C128" s="93" t="s">
        <v>98</v>
      </c>
      <c r="D128" s="93" t="s">
        <v>99</v>
      </c>
      <c r="E128" s="93">
        <v>4.3241129999999997</v>
      </c>
      <c r="F128" s="93">
        <v>5.9710064697450003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3.19E-4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0.454517</v>
      </c>
      <c r="Z128" s="1">
        <v>4.1050000000000003E-2</v>
      </c>
      <c r="AB128" s="1">
        <v>0</v>
      </c>
      <c r="AC128" s="143">
        <v>10.791005469744999</v>
      </c>
      <c r="AD128" s="180">
        <f t="shared" si="31"/>
        <v>10.791005469744999</v>
      </c>
      <c r="AE128" s="93">
        <v>4.3241129999999997</v>
      </c>
      <c r="AF128" s="1">
        <v>5.123123551041</v>
      </c>
      <c r="AG128" s="1">
        <v>0</v>
      </c>
      <c r="AH128" s="1">
        <v>0</v>
      </c>
      <c r="AI128" s="1">
        <v>0.43581799999999998</v>
      </c>
      <c r="AJ128" s="1">
        <v>5.747E-2</v>
      </c>
      <c r="AK128" s="1">
        <v>0.10866199999999999</v>
      </c>
      <c r="AM128" s="1">
        <v>0</v>
      </c>
      <c r="AN128" s="1">
        <v>10.049186551041</v>
      </c>
      <c r="AO128" s="1">
        <v>-0.74181891870399852</v>
      </c>
      <c r="AP128" s="144">
        <v>-6.8744188925105643E-2</v>
      </c>
      <c r="AQ128" s="1">
        <f t="shared" si="33"/>
        <v>10.049186551041</v>
      </c>
      <c r="AR128" s="175"/>
      <c r="AS128" s="56">
        <f>VLOOKUP(C128,'2012-13'!$C$8:$P$391,14,FALSE)</f>
        <v>0.15441199999999999</v>
      </c>
      <c r="AT128" s="183">
        <f t="shared" si="32"/>
        <v>10.203598551041001</v>
      </c>
    </row>
    <row r="129" spans="1:46" x14ac:dyDescent="0.25">
      <c r="A129">
        <f>IFERROR(VLOOKUP(D129,'2014_15'!$C$402:$D$446,2,FALSE),0)</f>
        <v>0</v>
      </c>
      <c r="B129" s="93" t="s">
        <v>898</v>
      </c>
      <c r="C129" s="93" t="s">
        <v>638</v>
      </c>
      <c r="D129" s="93" t="s">
        <v>639</v>
      </c>
      <c r="E129" s="93">
        <v>3.7257020000000001</v>
      </c>
      <c r="F129" s="93">
        <v>6.078108031148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3.19E-4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0.62139999999999995</v>
      </c>
      <c r="Z129" s="1">
        <v>3.1050000000000001E-2</v>
      </c>
      <c r="AB129" s="1">
        <v>0</v>
      </c>
      <c r="AC129" s="143">
        <v>10.456579031147999</v>
      </c>
      <c r="AD129" s="180">
        <f t="shared" si="31"/>
        <v>10.456579031147999</v>
      </c>
      <c r="AE129" s="93">
        <v>3.7257020000000001</v>
      </c>
      <c r="AF129" s="1">
        <v>5.2759508689679997</v>
      </c>
      <c r="AG129" s="1">
        <v>0</v>
      </c>
      <c r="AH129" s="1">
        <v>0</v>
      </c>
      <c r="AI129" s="1">
        <v>0.59530099999999997</v>
      </c>
      <c r="AJ129" s="1">
        <v>0.05</v>
      </c>
      <c r="AK129" s="1">
        <v>9.3454999999999996E-2</v>
      </c>
      <c r="AM129" s="1">
        <v>0</v>
      </c>
      <c r="AN129" s="1">
        <v>9.7404088689680002</v>
      </c>
      <c r="AO129" s="1">
        <v>-0.71617016217999918</v>
      </c>
      <c r="AP129" s="144">
        <v>-6.8489910519174149E-2</v>
      </c>
      <c r="AQ129" s="1">
        <f t="shared" si="33"/>
        <v>9.7404088689680002</v>
      </c>
      <c r="AR129" s="175"/>
      <c r="AS129" s="56">
        <f>VLOOKUP(C129,'2012-13'!$C$8:$P$391,14,FALSE)</f>
        <v>0.25227899999999998</v>
      </c>
      <c r="AT129" s="183">
        <f t="shared" si="32"/>
        <v>9.9926878689679999</v>
      </c>
    </row>
    <row r="130" spans="1:46" x14ac:dyDescent="0.25">
      <c r="A130">
        <f>IFERROR(VLOOKUP(D130,'2014_15'!$C$402:$D$446,2,FALSE),0)</f>
        <v>0</v>
      </c>
      <c r="B130" s="93" t="s">
        <v>898</v>
      </c>
      <c r="C130" s="93" t="s">
        <v>494</v>
      </c>
      <c r="D130" s="93" t="s">
        <v>495</v>
      </c>
      <c r="E130" s="93">
        <v>5.7172770000000002</v>
      </c>
      <c r="F130" s="93">
        <v>8.2266417548649997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3.19E-4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0.80488599999999999</v>
      </c>
      <c r="Z130" s="1">
        <v>7.1050000000000002E-2</v>
      </c>
      <c r="AB130" s="1">
        <v>0</v>
      </c>
      <c r="AC130" s="143">
        <v>14.820173754864998</v>
      </c>
      <c r="AD130" s="180">
        <f t="shared" si="31"/>
        <v>14.820173754864998</v>
      </c>
      <c r="AE130" s="93">
        <v>5.7172770000000002</v>
      </c>
      <c r="AF130" s="1">
        <v>7.0591379992540002</v>
      </c>
      <c r="AG130" s="1">
        <v>0</v>
      </c>
      <c r="AH130" s="1">
        <v>0</v>
      </c>
      <c r="AI130" s="1">
        <v>0.76886900000000002</v>
      </c>
      <c r="AJ130" s="1">
        <v>0.12046999999999999</v>
      </c>
      <c r="AK130" s="1">
        <v>0.14352799999999999</v>
      </c>
      <c r="AM130" s="1">
        <v>0</v>
      </c>
      <c r="AN130" s="1">
        <v>13.809281999254001</v>
      </c>
      <c r="AO130" s="1">
        <v>-1.0108917556109969</v>
      </c>
      <c r="AP130" s="144">
        <v>-6.8210519817903811E-2</v>
      </c>
      <c r="AQ130" s="1">
        <f t="shared" si="33"/>
        <v>13.809281999254001</v>
      </c>
      <c r="AR130" s="175"/>
      <c r="AS130" s="56">
        <f>VLOOKUP(C130,'2012-13'!$C$8:$P$391,14,FALSE)</f>
        <v>0.34976200000000002</v>
      </c>
      <c r="AT130" s="183">
        <f t="shared" si="32"/>
        <v>14.159043999254001</v>
      </c>
    </row>
    <row r="131" spans="1:46" x14ac:dyDescent="0.25">
      <c r="A131">
        <f>IFERROR(VLOOKUP(D131,'2014_15'!$C$402:$D$446,2,FALSE),0)</f>
        <v>0</v>
      </c>
      <c r="B131" s="93" t="s">
        <v>898</v>
      </c>
      <c r="C131" s="93" t="s">
        <v>774</v>
      </c>
      <c r="D131" s="93" t="s">
        <v>775</v>
      </c>
      <c r="E131" s="93">
        <v>3.4208020000000001</v>
      </c>
      <c r="F131" s="93">
        <v>5.3839994147530001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3.19E-4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0.61504199999999998</v>
      </c>
      <c r="Z131" s="1">
        <v>9.6049999999999996E-2</v>
      </c>
      <c r="AB131" s="1">
        <v>0</v>
      </c>
      <c r="AC131" s="143">
        <v>9.5162124147530012</v>
      </c>
      <c r="AD131" s="180">
        <f t="shared" si="31"/>
        <v>9.5162124147530012</v>
      </c>
      <c r="AE131" s="93">
        <v>3.4208020000000001</v>
      </c>
      <c r="AF131" s="1">
        <v>4.6744602471209999</v>
      </c>
      <c r="AG131" s="1">
        <v>0</v>
      </c>
      <c r="AH131" s="1">
        <v>0</v>
      </c>
      <c r="AI131" s="1">
        <v>0.55269599999999997</v>
      </c>
      <c r="AJ131" s="1">
        <v>0.13447000000000001</v>
      </c>
      <c r="AK131" s="1">
        <v>8.5403000000000007E-2</v>
      </c>
      <c r="AM131" s="1">
        <v>0</v>
      </c>
      <c r="AN131" s="1">
        <v>8.8678312471209981</v>
      </c>
      <c r="AO131" s="1">
        <v>-0.64838116763200304</v>
      </c>
      <c r="AP131" s="144">
        <v>-6.8134373149007957E-2</v>
      </c>
      <c r="AQ131" s="1">
        <f t="shared" si="33"/>
        <v>8.8678312471209981</v>
      </c>
      <c r="AR131" s="175"/>
      <c r="AS131" s="56">
        <f>VLOOKUP(C131,'2012-13'!$C$8:$P$391,14,FALSE)</f>
        <v>0.34234199999999998</v>
      </c>
      <c r="AT131" s="183">
        <f t="shared" si="32"/>
        <v>9.2101732471209985</v>
      </c>
    </row>
    <row r="132" spans="1:46" x14ac:dyDescent="0.25">
      <c r="A132">
        <f>IFERROR(VLOOKUP(D132,'2014_15'!$C$402:$D$446,2,FALSE),0)</f>
        <v>0</v>
      </c>
      <c r="B132" s="93" t="s">
        <v>898</v>
      </c>
      <c r="C132" s="93" t="s">
        <v>250</v>
      </c>
      <c r="D132" s="93" t="s">
        <v>251</v>
      </c>
      <c r="E132" s="93">
        <v>3.9525000000000001</v>
      </c>
      <c r="F132" s="93">
        <v>6.4416360159989994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3.19E-4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0.51408699999999996</v>
      </c>
      <c r="Z132" s="1">
        <v>3.3050000000000003E-2</v>
      </c>
      <c r="AB132" s="1">
        <v>0</v>
      </c>
      <c r="AC132" s="143">
        <v>10.941592015998998</v>
      </c>
      <c r="AD132" s="180">
        <f t="shared" si="31"/>
        <v>10.941592015998998</v>
      </c>
      <c r="AE132" s="93">
        <v>3.9525000000000001</v>
      </c>
      <c r="AF132" s="1">
        <v>5.5913400618870002</v>
      </c>
      <c r="AG132" s="1">
        <v>0</v>
      </c>
      <c r="AH132" s="1">
        <v>0</v>
      </c>
      <c r="AI132" s="1">
        <v>0.48533100000000001</v>
      </c>
      <c r="AJ132" s="1">
        <v>6.7269999999999996E-2</v>
      </c>
      <c r="AK132" s="1">
        <v>0.100185</v>
      </c>
      <c r="AM132" s="1">
        <v>0</v>
      </c>
      <c r="AN132" s="1">
        <v>10.196626061887001</v>
      </c>
      <c r="AO132" s="1">
        <v>-0.74496595411199706</v>
      </c>
      <c r="AP132" s="144">
        <v>-6.8085700236555524E-2</v>
      </c>
      <c r="AQ132" s="1">
        <f t="shared" si="33"/>
        <v>10.196626061887001</v>
      </c>
      <c r="AR132" s="175"/>
      <c r="AS132" s="56">
        <f>VLOOKUP(C132,'2012-13'!$C$8:$P$391,14,FALSE)</f>
        <v>0.38008199999999998</v>
      </c>
      <c r="AT132" s="183">
        <f t="shared" si="32"/>
        <v>10.576708061887</v>
      </c>
    </row>
    <row r="133" spans="1:46" x14ac:dyDescent="0.25">
      <c r="A133">
        <f>IFERROR(VLOOKUP(D133,'2014_15'!$C$402:$D$446,2,FALSE),0)</f>
        <v>0</v>
      </c>
      <c r="B133" s="93" t="s">
        <v>898</v>
      </c>
      <c r="C133" s="93" t="s">
        <v>710</v>
      </c>
      <c r="D133" s="93" t="s">
        <v>711</v>
      </c>
      <c r="E133" s="93">
        <v>3.1452300000000002</v>
      </c>
      <c r="F133" s="93">
        <v>4.8699995259419993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3.19E-4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0.53147299999999997</v>
      </c>
      <c r="Z133" s="1">
        <v>3.1050000000000001E-2</v>
      </c>
      <c r="AB133" s="1">
        <v>0</v>
      </c>
      <c r="AC133" s="143">
        <v>8.5780715259419988</v>
      </c>
      <c r="AD133" s="180">
        <f t="shared" si="31"/>
        <v>8.5780715259419988</v>
      </c>
      <c r="AE133" s="93">
        <v>3.1452300000000002</v>
      </c>
      <c r="AF133" s="1">
        <v>4.227159588518</v>
      </c>
      <c r="AG133" s="1">
        <v>0</v>
      </c>
      <c r="AH133" s="1">
        <v>0</v>
      </c>
      <c r="AI133" s="1">
        <v>0.49291299999999999</v>
      </c>
      <c r="AJ133" s="1">
        <v>0.05</v>
      </c>
      <c r="AK133" s="1">
        <v>7.9519999999999993E-2</v>
      </c>
      <c r="AM133" s="1">
        <v>0</v>
      </c>
      <c r="AN133" s="1">
        <v>7.9948225885179998</v>
      </c>
      <c r="AO133" s="1">
        <v>-0.58324893742399908</v>
      </c>
      <c r="AP133" s="144">
        <v>-6.7993014007883282E-2</v>
      </c>
      <c r="AQ133" s="1">
        <f t="shared" si="33"/>
        <v>7.9948225885179998</v>
      </c>
      <c r="AR133" s="175"/>
      <c r="AS133" s="56">
        <f>VLOOKUP(C133,'2012-13'!$C$8:$P$391,14,FALSE)</f>
        <v>0.52681800000000001</v>
      </c>
      <c r="AT133" s="183">
        <f t="shared" si="32"/>
        <v>8.5216405885180002</v>
      </c>
    </row>
    <row r="134" spans="1:46" x14ac:dyDescent="0.25">
      <c r="A134">
        <f>IFERROR(VLOOKUP(D134,'2014_15'!$C$402:$D$446,2,FALSE),0)</f>
        <v>0</v>
      </c>
      <c r="B134" s="93" t="s">
        <v>902</v>
      </c>
      <c r="C134" s="93" t="s">
        <v>592</v>
      </c>
      <c r="D134" s="93" t="s">
        <v>593</v>
      </c>
      <c r="E134" s="93">
        <v>117.864891</v>
      </c>
      <c r="F134" s="93">
        <v>143.98143715404998</v>
      </c>
      <c r="G134" s="1">
        <v>4.133</v>
      </c>
      <c r="H134" s="1">
        <v>12.994192</v>
      </c>
      <c r="I134" s="1">
        <v>0</v>
      </c>
      <c r="J134" s="1">
        <v>0</v>
      </c>
      <c r="K134" s="1">
        <v>0.1545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3.19E-4</v>
      </c>
      <c r="S134" s="1">
        <v>0</v>
      </c>
      <c r="T134" s="1">
        <v>0</v>
      </c>
      <c r="U134" s="1">
        <v>0</v>
      </c>
      <c r="V134" s="1">
        <v>0</v>
      </c>
      <c r="W134" s="1">
        <v>7.1392910000000001</v>
      </c>
      <c r="X134" s="1">
        <v>0</v>
      </c>
      <c r="Y134" s="1">
        <v>2.6974659999999999</v>
      </c>
      <c r="Z134" s="1">
        <v>6.3049999999999995E-2</v>
      </c>
      <c r="AB134" s="1">
        <v>0</v>
      </c>
      <c r="AC134" s="143">
        <v>289.02814615404992</v>
      </c>
      <c r="AD134" s="180">
        <f t="shared" ref="AD134:AD197" si="34">+AC134</f>
        <v>289.02814615404992</v>
      </c>
      <c r="AE134" s="93">
        <v>117.864891</v>
      </c>
      <c r="AF134" s="1">
        <v>126.271720384101</v>
      </c>
      <c r="AG134" s="1">
        <v>4.2172840000000003</v>
      </c>
      <c r="AH134" s="1">
        <v>11.31825748489018</v>
      </c>
      <c r="AI134" s="1">
        <v>2.6021109999999998</v>
      </c>
      <c r="AJ134" s="1">
        <v>8.8270000000000001E-2</v>
      </c>
      <c r="AK134" s="1">
        <v>2.9499080000000002</v>
      </c>
      <c r="AM134" s="1">
        <v>4.173222</v>
      </c>
      <c r="AN134" s="1">
        <v>269.4856638689912</v>
      </c>
      <c r="AO134" s="1">
        <v>-19.542482285058725</v>
      </c>
      <c r="AP134" s="173">
        <v>-6.7614460892825023E-2</v>
      </c>
      <c r="AQ134" s="1">
        <f t="shared" si="33"/>
        <v>269.4856638689912</v>
      </c>
      <c r="AR134" s="175"/>
      <c r="AS134" s="56">
        <f>VLOOKUP(C134,'2012-13'!$C$8:$P$391,14,FALSE)</f>
        <v>0.40586</v>
      </c>
      <c r="AT134" s="183">
        <f t="shared" ref="AT134:AT197" si="35">+AQ134-AM134+AS134</f>
        <v>265.7183018689912</v>
      </c>
    </row>
    <row r="135" spans="1:46" x14ac:dyDescent="0.25">
      <c r="A135">
        <f>IFERROR(VLOOKUP(D135,'2014_15'!$C$402:$D$446,2,FALSE),0)</f>
        <v>0</v>
      </c>
      <c r="B135" s="93" t="s">
        <v>898</v>
      </c>
      <c r="C135" s="93" t="s">
        <v>500</v>
      </c>
      <c r="D135" s="93" t="s">
        <v>501</v>
      </c>
      <c r="E135" s="93">
        <v>4.442609</v>
      </c>
      <c r="F135" s="93">
        <v>5.1020698533460003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3.19E-4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0.44301299999999999</v>
      </c>
      <c r="Z135" s="1">
        <v>4.1050000000000003E-2</v>
      </c>
      <c r="AB135" s="1">
        <v>0</v>
      </c>
      <c r="AC135" s="143">
        <v>10.029060853346</v>
      </c>
      <c r="AD135" s="180">
        <f t="shared" si="34"/>
        <v>10.029060853346</v>
      </c>
      <c r="AE135" s="93">
        <v>4.442609</v>
      </c>
      <c r="AF135" s="1">
        <v>4.3265552356369996</v>
      </c>
      <c r="AG135" s="1">
        <v>0</v>
      </c>
      <c r="AH135" s="1">
        <v>0</v>
      </c>
      <c r="AI135" s="1">
        <v>0.41585</v>
      </c>
      <c r="AJ135" s="1">
        <v>5.747E-2</v>
      </c>
      <c r="AK135" s="1">
        <v>0.111302</v>
      </c>
      <c r="AM135" s="1">
        <v>0</v>
      </c>
      <c r="AN135" s="1">
        <v>9.353786235637001</v>
      </c>
      <c r="AO135" s="1">
        <v>-0.67527461770899855</v>
      </c>
      <c r="AP135" s="144">
        <v>-6.7331789843882189E-2</v>
      </c>
      <c r="AQ135" s="1">
        <f t="shared" si="33"/>
        <v>9.353786235637001</v>
      </c>
      <c r="AR135" s="175"/>
      <c r="AS135" s="56">
        <f>VLOOKUP(C135,'2012-13'!$C$8:$P$391,14,FALSE)</f>
        <v>9.1087000000000001E-2</v>
      </c>
      <c r="AT135" s="183">
        <f t="shared" si="35"/>
        <v>9.4448732356370009</v>
      </c>
    </row>
    <row r="136" spans="1:46" x14ac:dyDescent="0.25">
      <c r="A136">
        <f>IFERROR(VLOOKUP(D136,'2014_15'!$C$402:$D$446,2,FALSE),0)</f>
        <v>0</v>
      </c>
      <c r="B136" s="93" t="s">
        <v>898</v>
      </c>
      <c r="C136" s="93" t="s">
        <v>768</v>
      </c>
      <c r="D136" s="93" t="s">
        <v>769</v>
      </c>
      <c r="E136" s="93">
        <v>6.9197449999999998</v>
      </c>
      <c r="F136" s="93">
        <v>8.6323698574770003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3.19E-4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0.87373500000000004</v>
      </c>
      <c r="Z136" s="1">
        <v>3.1050000000000001E-2</v>
      </c>
      <c r="AB136" s="1">
        <v>0</v>
      </c>
      <c r="AC136" s="143">
        <v>16.457218857477002</v>
      </c>
      <c r="AD136" s="180">
        <f t="shared" si="34"/>
        <v>16.457218857477002</v>
      </c>
      <c r="AE136" s="93">
        <v>6.9197449999999998</v>
      </c>
      <c r="AF136" s="1">
        <v>7.4065733377149998</v>
      </c>
      <c r="AG136" s="1">
        <v>0</v>
      </c>
      <c r="AH136" s="1">
        <v>0</v>
      </c>
      <c r="AI136" s="1">
        <v>0.80168200000000001</v>
      </c>
      <c r="AJ136" s="1">
        <v>0.05</v>
      </c>
      <c r="AK136" s="1">
        <v>0.17288100000000001</v>
      </c>
      <c r="AM136" s="1">
        <v>0</v>
      </c>
      <c r="AN136" s="1">
        <v>15.350881337715</v>
      </c>
      <c r="AO136" s="1">
        <v>-1.1063375197620022</v>
      </c>
      <c r="AP136" s="144">
        <v>-6.7225059674001983E-2</v>
      </c>
      <c r="AQ136" s="1">
        <f t="shared" si="33"/>
        <v>15.350881337715</v>
      </c>
      <c r="AR136" s="175"/>
      <c r="AS136" s="56">
        <f>VLOOKUP(C136,'2012-13'!$C$8:$P$391,14,FALSE)</f>
        <v>0.17424200000000001</v>
      </c>
      <c r="AT136" s="183">
        <f t="shared" si="35"/>
        <v>15.525123337715</v>
      </c>
    </row>
    <row r="137" spans="1:46" x14ac:dyDescent="0.25">
      <c r="A137">
        <f>IFERROR(VLOOKUP(D137,'2014_15'!$C$402:$D$446,2,FALSE),0)</f>
        <v>0</v>
      </c>
      <c r="B137" s="93" t="s">
        <v>898</v>
      </c>
      <c r="C137" s="93" t="s">
        <v>798</v>
      </c>
      <c r="D137" s="93" t="s">
        <v>799</v>
      </c>
      <c r="E137" s="93">
        <v>8.3283269999999998</v>
      </c>
      <c r="F137" s="93">
        <v>5.9553510362710007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3.19E-4</v>
      </c>
      <c r="S137" s="1">
        <v>0</v>
      </c>
      <c r="T137" s="1">
        <v>0.107059</v>
      </c>
      <c r="U137" s="1">
        <v>0</v>
      </c>
      <c r="V137" s="1">
        <v>0</v>
      </c>
      <c r="W137" s="1">
        <v>0</v>
      </c>
      <c r="X137" s="1">
        <v>0.13819300000000001</v>
      </c>
      <c r="Y137" s="1">
        <v>0.58749399999999996</v>
      </c>
      <c r="Z137" s="1">
        <v>5.1049999999999998E-2</v>
      </c>
      <c r="AB137" s="1">
        <v>0</v>
      </c>
      <c r="AC137" s="143">
        <v>15.167793036270998</v>
      </c>
      <c r="AD137" s="180">
        <f t="shared" si="34"/>
        <v>15.167793036270998</v>
      </c>
      <c r="AE137" s="93">
        <v>8.3283269999999998</v>
      </c>
      <c r="AF137" s="1">
        <v>4.9905841683949994</v>
      </c>
      <c r="AG137" s="1">
        <v>0</v>
      </c>
      <c r="AH137" s="1">
        <v>0</v>
      </c>
      <c r="AI137" s="1">
        <v>0.548099</v>
      </c>
      <c r="AJ137" s="1">
        <v>7.1470000000000006E-2</v>
      </c>
      <c r="AK137" s="1">
        <v>0.20996500000000001</v>
      </c>
      <c r="AM137" s="1">
        <v>0</v>
      </c>
      <c r="AN137" s="1">
        <v>14.148445168395</v>
      </c>
      <c r="AO137" s="1">
        <v>-1.0193478678759984</v>
      </c>
      <c r="AP137" s="144">
        <v>-6.7204758493105407E-2</v>
      </c>
      <c r="AQ137" s="1">
        <f t="shared" si="33"/>
        <v>14.148445168395</v>
      </c>
      <c r="AR137" s="174"/>
      <c r="AS137" s="56">
        <f>VLOOKUP(C137,'2012-13'!$C$8:$P$391,14,FALSE)</f>
        <v>0.31036000000000002</v>
      </c>
      <c r="AT137" s="183">
        <f t="shared" si="35"/>
        <v>14.458805168394999</v>
      </c>
    </row>
    <row r="138" spans="1:46" x14ac:dyDescent="0.25">
      <c r="A138">
        <f>IFERROR(VLOOKUP(D138,'2014_15'!$C$402:$D$446,2,FALSE),0)</f>
        <v>0</v>
      </c>
      <c r="B138" s="93" t="s">
        <v>898</v>
      </c>
      <c r="C138" s="93" t="s">
        <v>614</v>
      </c>
      <c r="D138" s="93" t="s">
        <v>615</v>
      </c>
      <c r="E138" s="93">
        <v>6.8277840000000003</v>
      </c>
      <c r="F138" s="93">
        <v>7.1059196350819995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3.19E-4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0.68215400000000004</v>
      </c>
      <c r="Z138" s="1">
        <v>3.6049999999999999E-2</v>
      </c>
      <c r="AB138" s="1">
        <v>0</v>
      </c>
      <c r="AC138" s="143">
        <v>14.652226635082</v>
      </c>
      <c r="AD138" s="180">
        <f t="shared" si="34"/>
        <v>14.652226635082</v>
      </c>
      <c r="AE138" s="93">
        <v>6.8277840000000003</v>
      </c>
      <c r="AF138" s="1">
        <v>6.0264431723519998</v>
      </c>
      <c r="AG138" s="1">
        <v>0</v>
      </c>
      <c r="AH138" s="1">
        <v>0</v>
      </c>
      <c r="AI138" s="1">
        <v>0.58967199999999997</v>
      </c>
      <c r="AJ138" s="1">
        <v>5.0470000000000001E-2</v>
      </c>
      <c r="AK138" s="1">
        <v>0.17328199999999999</v>
      </c>
      <c r="AM138" s="1">
        <v>0</v>
      </c>
      <c r="AN138" s="1">
        <v>13.667651172352002</v>
      </c>
      <c r="AO138" s="1">
        <v>-0.98457546272999785</v>
      </c>
      <c r="AP138" s="144">
        <v>-6.7196303145667782E-2</v>
      </c>
      <c r="AQ138" s="1">
        <f t="shared" si="33"/>
        <v>13.667651172352002</v>
      </c>
      <c r="AR138" s="175"/>
      <c r="AS138" s="56">
        <f>VLOOKUP(C138,'2012-13'!$C$8:$P$391,14,FALSE)</f>
        <v>0.868649</v>
      </c>
      <c r="AT138" s="183">
        <f t="shared" si="35"/>
        <v>14.536300172352002</v>
      </c>
    </row>
    <row r="139" spans="1:46" x14ac:dyDescent="0.25">
      <c r="A139">
        <f>IFERROR(VLOOKUP(D139,'2014_15'!$C$402:$D$446,2,FALSE),0)</f>
        <v>0</v>
      </c>
      <c r="B139" s="93" t="s">
        <v>898</v>
      </c>
      <c r="C139" s="93" t="s">
        <v>328</v>
      </c>
      <c r="D139" s="93" t="s">
        <v>329</v>
      </c>
      <c r="E139" s="93">
        <v>3.223322</v>
      </c>
      <c r="F139" s="93">
        <v>5.4236414708260003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3.19E-4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0.474358</v>
      </c>
      <c r="Z139" s="1">
        <v>5.1049999999999998E-2</v>
      </c>
      <c r="AB139" s="1">
        <v>0</v>
      </c>
      <c r="AC139" s="143">
        <v>9.1726904708259998</v>
      </c>
      <c r="AD139" s="180">
        <f t="shared" si="34"/>
        <v>9.1726904708259998</v>
      </c>
      <c r="AE139" s="93">
        <v>3.223322</v>
      </c>
      <c r="AF139" s="1">
        <v>4.7077207966770001</v>
      </c>
      <c r="AG139" s="1">
        <v>0</v>
      </c>
      <c r="AH139" s="1">
        <v>0</v>
      </c>
      <c r="AI139" s="1">
        <v>0.47304800000000002</v>
      </c>
      <c r="AJ139" s="1">
        <v>7.1470000000000006E-2</v>
      </c>
      <c r="AK139" s="1">
        <v>8.1146999999999997E-2</v>
      </c>
      <c r="AM139" s="1">
        <v>0</v>
      </c>
      <c r="AN139" s="1">
        <v>8.5567077966769993</v>
      </c>
      <c r="AO139" s="1">
        <v>-0.61598267414900043</v>
      </c>
      <c r="AP139" s="144">
        <v>-6.7153980188053949E-2</v>
      </c>
      <c r="AQ139" s="1">
        <f t="shared" si="33"/>
        <v>8.5567077966769993</v>
      </c>
      <c r="AR139" s="174"/>
      <c r="AS139" s="56">
        <f>VLOOKUP(C139,'2012-13'!$C$8:$P$391,14,FALSE)</f>
        <v>0.31522099999999997</v>
      </c>
      <c r="AT139" s="183">
        <f t="shared" si="35"/>
        <v>8.8719287966769986</v>
      </c>
    </row>
    <row r="140" spans="1:46" x14ac:dyDescent="0.25">
      <c r="A140">
        <f>IFERROR(VLOOKUP(D140,'2014_15'!$C$402:$D$446,2,FALSE),0)</f>
        <v>1</v>
      </c>
      <c r="B140" s="93" t="s">
        <v>901</v>
      </c>
      <c r="C140" s="93" t="s">
        <v>416</v>
      </c>
      <c r="D140" s="93" t="s">
        <v>417</v>
      </c>
      <c r="E140" s="93">
        <v>93.472960999999998</v>
      </c>
      <c r="F140" s="93">
        <v>208.01981577439099</v>
      </c>
      <c r="G140" s="1">
        <v>9.9416150000000005</v>
      </c>
      <c r="H140" s="1">
        <v>21.237743999999999</v>
      </c>
      <c r="I140" s="1">
        <v>0</v>
      </c>
      <c r="J140" s="1">
        <v>0</v>
      </c>
      <c r="K140" s="1">
        <v>4.2500000000000003E-2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3.19E-4</v>
      </c>
      <c r="S140" s="1">
        <v>0.08</v>
      </c>
      <c r="T140" s="1">
        <v>0</v>
      </c>
      <c r="U140" s="1">
        <v>0</v>
      </c>
      <c r="V140" s="1">
        <v>0</v>
      </c>
      <c r="W140" s="1">
        <v>8.3010649999999995</v>
      </c>
      <c r="X140" s="1">
        <v>0.24813499999999999</v>
      </c>
      <c r="Y140" s="1">
        <v>4.0052890000000003</v>
      </c>
      <c r="Z140" s="1">
        <v>0.59104999999999996</v>
      </c>
      <c r="AB140" s="1">
        <v>0</v>
      </c>
      <c r="AC140" s="143">
        <v>345.94049377439103</v>
      </c>
      <c r="AD140" s="180">
        <f t="shared" si="34"/>
        <v>345.94049377439103</v>
      </c>
      <c r="AE140" s="93">
        <v>93.472960999999998</v>
      </c>
      <c r="AF140" s="1">
        <v>189.84909845457801</v>
      </c>
      <c r="AG140" s="1">
        <v>10.144753</v>
      </c>
      <c r="AH140" s="1">
        <v>18.498591908614369</v>
      </c>
      <c r="AI140" s="1">
        <v>3.4549590000000001</v>
      </c>
      <c r="AJ140" s="1">
        <v>0.69747000000000003</v>
      </c>
      <c r="AK140" s="1">
        <v>2.3517459999999999</v>
      </c>
      <c r="AM140" s="1">
        <v>4.25021</v>
      </c>
      <c r="AN140" s="1">
        <v>322.71978936319232</v>
      </c>
      <c r="AO140" s="1">
        <v>-23.22070441119871</v>
      </c>
      <c r="AP140" s="173">
        <v>-6.7123406565819249E-2</v>
      </c>
      <c r="AQ140" s="1">
        <f t="shared" si="33"/>
        <v>322.71978936319232</v>
      </c>
      <c r="AR140" s="174"/>
      <c r="AS140" s="56">
        <f>VLOOKUP(C140,'2012-13'!$C$8:$P$391,14,FALSE)</f>
        <v>1.4101159999999999</v>
      </c>
      <c r="AT140" s="183">
        <f t="shared" si="35"/>
        <v>319.87969536319235</v>
      </c>
    </row>
    <row r="141" spans="1:46" x14ac:dyDescent="0.25">
      <c r="A141">
        <f>IFERROR(VLOOKUP(D141,'2014_15'!$C$402:$D$446,2,FALSE),0)</f>
        <v>1</v>
      </c>
      <c r="B141" s="93" t="s">
        <v>902</v>
      </c>
      <c r="C141" s="93" t="s">
        <v>586</v>
      </c>
      <c r="D141" s="93" t="s">
        <v>587</v>
      </c>
      <c r="E141" s="93">
        <v>100.23748399999999</v>
      </c>
      <c r="F141" s="93">
        <v>205.73178617472402</v>
      </c>
      <c r="G141" s="1">
        <v>13.176389</v>
      </c>
      <c r="H141" s="1">
        <v>20.758721999999999</v>
      </c>
      <c r="I141" s="1">
        <v>0</v>
      </c>
      <c r="J141" s="1">
        <v>0</v>
      </c>
      <c r="K141" s="1">
        <v>0.125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3.19E-4</v>
      </c>
      <c r="S141" s="1">
        <v>3.5000000000000003E-2</v>
      </c>
      <c r="T141" s="1">
        <v>5.7353000000000001E-2</v>
      </c>
      <c r="U141" s="1">
        <v>0</v>
      </c>
      <c r="V141" s="1">
        <v>0</v>
      </c>
      <c r="W141" s="1">
        <v>8.9982450000000007</v>
      </c>
      <c r="X141" s="1">
        <v>0.18217</v>
      </c>
      <c r="Y141" s="1">
        <v>3.8429690000000001</v>
      </c>
      <c r="Z141" s="1">
        <v>0.15604999999999999</v>
      </c>
      <c r="AB141" s="1">
        <v>0</v>
      </c>
      <c r="AC141" s="143">
        <v>353.30148717472389</v>
      </c>
      <c r="AD141" s="180">
        <f t="shared" si="34"/>
        <v>353.30148717472389</v>
      </c>
      <c r="AE141" s="93">
        <v>100.23748399999999</v>
      </c>
      <c r="AF141" s="1">
        <v>186.500586339373</v>
      </c>
      <c r="AG141" s="1">
        <v>13.446135999999999</v>
      </c>
      <c r="AH141" s="1">
        <v>18.081352088167886</v>
      </c>
      <c r="AI141" s="1">
        <v>3.6813920000000002</v>
      </c>
      <c r="AJ141" s="1">
        <v>0.15347</v>
      </c>
      <c r="AK141" s="1">
        <v>2.5221269999999998</v>
      </c>
      <c r="AM141" s="1">
        <v>4.991085</v>
      </c>
      <c r="AN141" s="1">
        <v>329.61363242754095</v>
      </c>
      <c r="AO141" s="1">
        <v>-23.687854747182939</v>
      </c>
      <c r="AP141" s="173">
        <v>-6.7047141342680514E-2</v>
      </c>
      <c r="AQ141" s="1">
        <f t="shared" si="33"/>
        <v>329.61363242754095</v>
      </c>
      <c r="AR141" s="174"/>
      <c r="AS141" s="56">
        <f>VLOOKUP(C141,'2012-13'!$C$8:$P$391,14,FALSE)</f>
        <v>0.63453599999999999</v>
      </c>
      <c r="AT141" s="183">
        <f t="shared" si="35"/>
        <v>325.25708342754098</v>
      </c>
    </row>
    <row r="142" spans="1:46" x14ac:dyDescent="0.25">
      <c r="A142">
        <f>IFERROR(VLOOKUP(D142,'2014_15'!$C$402:$D$446,2,FALSE),0)</f>
        <v>0</v>
      </c>
      <c r="B142" s="93" t="s">
        <v>898</v>
      </c>
      <c r="C142" s="93" t="s">
        <v>524</v>
      </c>
      <c r="D142" s="93" t="s">
        <v>525</v>
      </c>
      <c r="E142" s="93">
        <v>3.6436860000000002</v>
      </c>
      <c r="F142" s="93">
        <v>4.2632426716809997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3.19E-4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0.29661500000000002</v>
      </c>
      <c r="Z142" s="1">
        <v>3.1050000000000001E-2</v>
      </c>
      <c r="AB142" s="1">
        <v>0</v>
      </c>
      <c r="AC142" s="143">
        <v>8.2349126716810002</v>
      </c>
      <c r="AD142" s="180">
        <f t="shared" si="34"/>
        <v>8.2349126716810002</v>
      </c>
      <c r="AE142" s="93">
        <v>3.6436860000000002</v>
      </c>
      <c r="AF142" s="1">
        <v>3.6153693944950001</v>
      </c>
      <c r="AG142" s="1">
        <v>0</v>
      </c>
      <c r="AH142" s="1">
        <v>0</v>
      </c>
      <c r="AI142" s="1">
        <v>0.28482800000000003</v>
      </c>
      <c r="AJ142" s="1">
        <v>0.05</v>
      </c>
      <c r="AK142" s="1">
        <v>9.1606000000000007E-2</v>
      </c>
      <c r="AM142" s="1">
        <v>0</v>
      </c>
      <c r="AN142" s="1">
        <v>7.6854893944949998</v>
      </c>
      <c r="AO142" s="1">
        <v>-0.54942327718600037</v>
      </c>
      <c r="AP142" s="144">
        <v>-6.6718773967744588E-2</v>
      </c>
      <c r="AQ142" s="1">
        <f t="shared" si="33"/>
        <v>7.6854893944949998</v>
      </c>
      <c r="AR142" s="174"/>
      <c r="AS142" s="56">
        <f>VLOOKUP(C142,'2012-13'!$C$8:$P$391,14,FALSE)</f>
        <v>7.3176000000000005E-2</v>
      </c>
      <c r="AT142" s="183">
        <f t="shared" si="35"/>
        <v>7.7586653944949999</v>
      </c>
    </row>
    <row r="143" spans="1:46" x14ac:dyDescent="0.25">
      <c r="A143">
        <f>IFERROR(VLOOKUP(D143,'2014_15'!$C$402:$D$446,2,FALSE),0)</f>
        <v>0</v>
      </c>
      <c r="B143" s="93" t="s">
        <v>898</v>
      </c>
      <c r="C143" s="93" t="s">
        <v>160</v>
      </c>
      <c r="D143" s="93" t="s">
        <v>161</v>
      </c>
      <c r="E143" s="93">
        <v>6.6750160000000003</v>
      </c>
      <c r="F143" s="93">
        <v>8.1882453129989994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3.19E-4</v>
      </c>
      <c r="S143" s="1">
        <v>0</v>
      </c>
      <c r="T143" s="1">
        <v>5.7353000000000001E-2</v>
      </c>
      <c r="U143" s="1">
        <v>0</v>
      </c>
      <c r="V143" s="1">
        <v>0</v>
      </c>
      <c r="W143" s="1">
        <v>0</v>
      </c>
      <c r="X143" s="1">
        <v>0</v>
      </c>
      <c r="Y143" s="1">
        <v>0.79463799999999996</v>
      </c>
      <c r="Z143" s="1">
        <v>6.105E-2</v>
      </c>
      <c r="AB143" s="1">
        <v>0</v>
      </c>
      <c r="AC143" s="143">
        <v>15.776621312999</v>
      </c>
      <c r="AD143" s="180">
        <f t="shared" si="34"/>
        <v>15.776621312999</v>
      </c>
      <c r="AE143" s="93">
        <v>6.6750160000000003</v>
      </c>
      <c r="AF143" s="1">
        <v>7.0279833090009998</v>
      </c>
      <c r="AG143" s="1">
        <v>0</v>
      </c>
      <c r="AH143" s="1">
        <v>0</v>
      </c>
      <c r="AI143" s="1">
        <v>0.76779200000000003</v>
      </c>
      <c r="AJ143" s="1">
        <v>8.5470000000000004E-2</v>
      </c>
      <c r="AK143" s="1">
        <v>0.16781199999999999</v>
      </c>
      <c r="AM143" s="1">
        <v>0</v>
      </c>
      <c r="AN143" s="1">
        <v>14.724073309001001</v>
      </c>
      <c r="AO143" s="1">
        <v>-1.0525480039979982</v>
      </c>
      <c r="AP143" s="144">
        <v>-6.6715679049148574E-2</v>
      </c>
      <c r="AQ143" s="1">
        <f t="shared" si="33"/>
        <v>14.724073309001001</v>
      </c>
      <c r="AR143" s="174"/>
      <c r="AS143" s="56">
        <f>VLOOKUP(C143,'2012-13'!$C$8:$P$391,14,FALSE)</f>
        <v>0.243452</v>
      </c>
      <c r="AT143" s="183">
        <f t="shared" si="35"/>
        <v>14.967525309001001</v>
      </c>
    </row>
    <row r="144" spans="1:46" x14ac:dyDescent="0.25">
      <c r="A144">
        <f>IFERROR(VLOOKUP(D144,'2014_15'!$C$402:$D$446,2,FALSE),0)</f>
        <v>0</v>
      </c>
      <c r="B144" s="93" t="s">
        <v>898</v>
      </c>
      <c r="C144" s="93" t="s">
        <v>474</v>
      </c>
      <c r="D144" s="93" t="s">
        <v>475</v>
      </c>
      <c r="E144" s="93">
        <v>6.8027100000000003</v>
      </c>
      <c r="F144" s="93">
        <v>9.5459741061640013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3.19E-4</v>
      </c>
      <c r="S144" s="1">
        <v>0</v>
      </c>
      <c r="T144" s="1">
        <v>5.7353000000000001E-2</v>
      </c>
      <c r="U144" s="1">
        <v>0</v>
      </c>
      <c r="V144" s="1">
        <v>0</v>
      </c>
      <c r="W144" s="1">
        <v>0</v>
      </c>
      <c r="X144" s="1">
        <v>0</v>
      </c>
      <c r="Y144" s="1">
        <v>0.95494699999999999</v>
      </c>
      <c r="Z144" s="1">
        <v>7.1050000000000002E-2</v>
      </c>
      <c r="AB144" s="1">
        <v>0</v>
      </c>
      <c r="AC144" s="143">
        <v>17.432353106164001</v>
      </c>
      <c r="AD144" s="180">
        <f t="shared" si="34"/>
        <v>17.432353106164001</v>
      </c>
      <c r="AE144" s="93">
        <v>6.8027100000000003</v>
      </c>
      <c r="AF144" s="1">
        <v>8.2859055241499995</v>
      </c>
      <c r="AG144" s="1">
        <v>0</v>
      </c>
      <c r="AH144" s="1">
        <v>0</v>
      </c>
      <c r="AI144" s="1">
        <v>0.88888299999999998</v>
      </c>
      <c r="AJ144" s="1">
        <v>0.12747</v>
      </c>
      <c r="AK144" s="1">
        <v>0.16964599999999999</v>
      </c>
      <c r="AM144" s="1">
        <v>0</v>
      </c>
      <c r="AN144" s="1">
        <v>16.27461452415</v>
      </c>
      <c r="AO144" s="1">
        <v>-1.1577385820140016</v>
      </c>
      <c r="AP144" s="144">
        <v>-6.6413213119497355E-2</v>
      </c>
      <c r="AQ144" s="1">
        <f t="shared" si="33"/>
        <v>16.27461452415</v>
      </c>
      <c r="AR144" s="174"/>
      <c r="AS144" s="56">
        <f>VLOOKUP(C144,'2012-13'!$C$8:$P$391,14,FALSE)</f>
        <v>0.26392100000000002</v>
      </c>
      <c r="AT144" s="183">
        <f t="shared" si="35"/>
        <v>16.538535524149999</v>
      </c>
    </row>
    <row r="145" spans="1:46" x14ac:dyDescent="0.25">
      <c r="A145">
        <f>IFERROR(VLOOKUP(D145,'2014_15'!$C$402:$D$446,2,FALSE),0)</f>
        <v>0</v>
      </c>
      <c r="B145" s="93" t="s">
        <v>898</v>
      </c>
      <c r="C145" s="93" t="s">
        <v>502</v>
      </c>
      <c r="D145" s="93" t="s">
        <v>503</v>
      </c>
      <c r="E145" s="93">
        <v>5.6339829999999997</v>
      </c>
      <c r="F145" s="93">
        <v>6.5024921317330007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3.19E-4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0.60892400000000002</v>
      </c>
      <c r="Z145" s="1">
        <v>3.1050000000000001E-2</v>
      </c>
      <c r="AB145" s="1">
        <v>0</v>
      </c>
      <c r="AC145" s="143">
        <v>12.776768131733</v>
      </c>
      <c r="AD145" s="180">
        <f t="shared" si="34"/>
        <v>12.776768131733</v>
      </c>
      <c r="AE145" s="93">
        <v>5.6339829999999997</v>
      </c>
      <c r="AF145" s="1">
        <v>5.5141133277099996</v>
      </c>
      <c r="AG145" s="1">
        <v>0</v>
      </c>
      <c r="AH145" s="1">
        <v>0</v>
      </c>
      <c r="AI145" s="1">
        <v>0.59280200000000005</v>
      </c>
      <c r="AJ145" s="1">
        <v>0.05</v>
      </c>
      <c r="AK145" s="1">
        <v>0.14139199999999999</v>
      </c>
      <c r="AM145" s="1">
        <v>0</v>
      </c>
      <c r="AN145" s="1">
        <v>11.932290327710001</v>
      </c>
      <c r="AO145" s="1">
        <v>-0.84447780402299877</v>
      </c>
      <c r="AP145" s="144">
        <v>-6.6094789802564613E-2</v>
      </c>
      <c r="AQ145" s="1">
        <f t="shared" si="33"/>
        <v>11.932290327710001</v>
      </c>
      <c r="AR145" s="174"/>
      <c r="AS145" s="56">
        <f>VLOOKUP(C145,'2012-13'!$C$8:$P$391,14,FALSE)</f>
        <v>0.22682099999999999</v>
      </c>
      <c r="AT145" s="183">
        <f t="shared" si="35"/>
        <v>12.159111327710001</v>
      </c>
    </row>
    <row r="146" spans="1:46" x14ac:dyDescent="0.25">
      <c r="A146">
        <f>IFERROR(VLOOKUP(D146,'2014_15'!$C$402:$D$446,2,FALSE),0)</f>
        <v>0</v>
      </c>
      <c r="B146" s="93" t="s">
        <v>898</v>
      </c>
      <c r="C146" s="93" t="s">
        <v>628</v>
      </c>
      <c r="D146" s="93" t="s">
        <v>629</v>
      </c>
      <c r="E146" s="93">
        <v>5.9705469999999998</v>
      </c>
      <c r="F146" s="93">
        <v>8.0964535726969995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3.19E-4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0.75723099999999999</v>
      </c>
      <c r="Z146" s="1">
        <v>0.14105000000000001</v>
      </c>
      <c r="AB146" s="1">
        <v>0</v>
      </c>
      <c r="AC146" s="143">
        <v>14.965600572696999</v>
      </c>
      <c r="AD146" s="180">
        <f t="shared" si="34"/>
        <v>14.965600572696999</v>
      </c>
      <c r="AE146" s="93">
        <v>5.9705469999999998</v>
      </c>
      <c r="AF146" s="1">
        <v>6.9467571653739997</v>
      </c>
      <c r="AG146" s="1">
        <v>0</v>
      </c>
      <c r="AH146" s="1">
        <v>0</v>
      </c>
      <c r="AI146" s="1">
        <v>0.71258699999999997</v>
      </c>
      <c r="AJ146" s="1">
        <v>0.19747000000000001</v>
      </c>
      <c r="AK146" s="1">
        <v>0.15032799999999999</v>
      </c>
      <c r="AM146" s="1">
        <v>0</v>
      </c>
      <c r="AN146" s="1">
        <v>13.977689165373997</v>
      </c>
      <c r="AO146" s="1">
        <v>-0.98791140732300242</v>
      </c>
      <c r="AP146" s="144">
        <v>-6.6012145822288759E-2</v>
      </c>
      <c r="AQ146" s="1">
        <f t="shared" si="33"/>
        <v>13.977689165373997</v>
      </c>
      <c r="AR146" s="175"/>
      <c r="AS146" s="56">
        <f>VLOOKUP(C146,'2012-13'!$C$8:$P$391,14,FALSE)</f>
        <v>0.787157</v>
      </c>
      <c r="AT146" s="183">
        <f t="shared" si="35"/>
        <v>14.764846165373998</v>
      </c>
    </row>
    <row r="147" spans="1:46" x14ac:dyDescent="0.25">
      <c r="A147">
        <f>IFERROR(VLOOKUP(D147,'2014_15'!$C$402:$D$446,2,FALSE),0)</f>
        <v>0</v>
      </c>
      <c r="B147" s="93" t="s">
        <v>898</v>
      </c>
      <c r="C147" s="93" t="s">
        <v>522</v>
      </c>
      <c r="D147" s="93" t="s">
        <v>523</v>
      </c>
      <c r="E147" s="93">
        <v>7.9362310000000003</v>
      </c>
      <c r="F147" s="93">
        <v>8.9866284359040005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3.19E-4</v>
      </c>
      <c r="S147" s="1">
        <v>0</v>
      </c>
      <c r="T147" s="1">
        <v>0.107059</v>
      </c>
      <c r="U147" s="1">
        <v>0</v>
      </c>
      <c r="V147" s="1">
        <v>0</v>
      </c>
      <c r="W147" s="1">
        <v>0</v>
      </c>
      <c r="X147" s="1">
        <v>0</v>
      </c>
      <c r="Y147" s="1">
        <v>1.0668409999999999</v>
      </c>
      <c r="Z147" s="1">
        <v>3.1050000000000001E-2</v>
      </c>
      <c r="AB147" s="1">
        <v>0</v>
      </c>
      <c r="AC147" s="143">
        <v>18.128128435904003</v>
      </c>
      <c r="AD147" s="180">
        <f t="shared" si="34"/>
        <v>18.128128435904003</v>
      </c>
      <c r="AE147" s="93">
        <v>7.9362310000000003</v>
      </c>
      <c r="AF147" s="1">
        <v>7.7126248488630003</v>
      </c>
      <c r="AG147" s="1">
        <v>0</v>
      </c>
      <c r="AH147" s="1">
        <v>0</v>
      </c>
      <c r="AI147" s="1">
        <v>1.0062150000000001</v>
      </c>
      <c r="AJ147" s="1">
        <v>7.8469999999999998E-2</v>
      </c>
      <c r="AK147" s="1">
        <v>0.19878399999999999</v>
      </c>
      <c r="AM147" s="1">
        <v>0</v>
      </c>
      <c r="AN147" s="1">
        <v>16.932324848863001</v>
      </c>
      <c r="AO147" s="1">
        <v>-1.1958035870410022</v>
      </c>
      <c r="AP147" s="144">
        <v>-6.5963984714088361E-2</v>
      </c>
      <c r="AQ147" s="1">
        <f t="shared" si="33"/>
        <v>16.932324848863001</v>
      </c>
      <c r="AR147" s="174"/>
      <c r="AS147" s="56">
        <f>VLOOKUP(C147,'2012-13'!$C$8:$P$391,14,FALSE)</f>
        <v>0.16758899999999999</v>
      </c>
      <c r="AT147" s="183">
        <f t="shared" si="35"/>
        <v>17.099913848863</v>
      </c>
    </row>
    <row r="148" spans="1:46" x14ac:dyDescent="0.25">
      <c r="A148">
        <f>IFERROR(VLOOKUP(D148,'2014_15'!$C$402:$D$446,2,FALSE),0)</f>
        <v>0</v>
      </c>
      <c r="B148" s="93" t="s">
        <v>898</v>
      </c>
      <c r="C148" s="93" t="s">
        <v>286</v>
      </c>
      <c r="D148" s="93" t="s">
        <v>287</v>
      </c>
      <c r="E148" s="93">
        <v>5.8250840000000004</v>
      </c>
      <c r="F148" s="93">
        <v>8.4950422204600002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3.19E-4</v>
      </c>
      <c r="S148" s="1">
        <v>0</v>
      </c>
      <c r="T148" s="1">
        <v>5.7353000000000001E-2</v>
      </c>
      <c r="U148" s="1">
        <v>0</v>
      </c>
      <c r="V148" s="1">
        <v>0</v>
      </c>
      <c r="W148" s="1">
        <v>0</v>
      </c>
      <c r="X148" s="1">
        <v>0</v>
      </c>
      <c r="Y148" s="1">
        <v>0.91192200000000001</v>
      </c>
      <c r="Z148" s="1">
        <v>5.1049999999999998E-2</v>
      </c>
      <c r="AB148" s="1">
        <v>0</v>
      </c>
      <c r="AC148" s="143">
        <v>15.340770220460001</v>
      </c>
      <c r="AD148" s="180">
        <f t="shared" si="34"/>
        <v>15.340770220460001</v>
      </c>
      <c r="AE148" s="93">
        <v>5.8250840000000004</v>
      </c>
      <c r="AF148" s="1">
        <v>7.373696647359</v>
      </c>
      <c r="AG148" s="1">
        <v>0</v>
      </c>
      <c r="AH148" s="1">
        <v>0</v>
      </c>
      <c r="AI148" s="1">
        <v>0.88665499999999997</v>
      </c>
      <c r="AJ148" s="1">
        <v>9.9470000000000003E-2</v>
      </c>
      <c r="AK148" s="1">
        <v>0.14613599999999999</v>
      </c>
      <c r="AM148" s="1">
        <v>0</v>
      </c>
      <c r="AN148" s="1">
        <v>14.331041647359001</v>
      </c>
      <c r="AO148" s="1">
        <v>-1.0097285731010004</v>
      </c>
      <c r="AP148" s="144">
        <v>-6.5819939845935788E-2</v>
      </c>
      <c r="AQ148" s="1">
        <f t="shared" si="33"/>
        <v>14.331041647359001</v>
      </c>
      <c r="AR148" s="174"/>
      <c r="AS148" s="56">
        <f>VLOOKUP(C148,'2012-13'!$C$8:$P$391,14,FALSE)</f>
        <v>0.37701200000000001</v>
      </c>
      <c r="AT148" s="183">
        <f t="shared" si="35"/>
        <v>14.708053647359002</v>
      </c>
    </row>
    <row r="149" spans="1:46" x14ac:dyDescent="0.25">
      <c r="A149">
        <f>IFERROR(VLOOKUP(D149,'2014_15'!$C$402:$D$446,2,FALSE),0)</f>
        <v>0</v>
      </c>
      <c r="B149" s="93" t="s">
        <v>898</v>
      </c>
      <c r="C149" s="93" t="s">
        <v>456</v>
      </c>
      <c r="D149" s="93" t="s">
        <v>457</v>
      </c>
      <c r="E149" s="93">
        <v>5.1143260000000001</v>
      </c>
      <c r="F149" s="93">
        <v>5.6888831356390002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3.19E-4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0.51336499999999996</v>
      </c>
      <c r="Z149" s="1">
        <v>4.1050000000000003E-2</v>
      </c>
      <c r="AB149" s="1">
        <v>0</v>
      </c>
      <c r="AC149" s="143">
        <v>11.357943135639001</v>
      </c>
      <c r="AD149" s="180">
        <f t="shared" si="34"/>
        <v>11.357943135639001</v>
      </c>
      <c r="AE149" s="93">
        <v>5.1143260000000001</v>
      </c>
      <c r="AF149" s="1">
        <v>4.8241728990219999</v>
      </c>
      <c r="AG149" s="1">
        <v>0</v>
      </c>
      <c r="AH149" s="1">
        <v>0</v>
      </c>
      <c r="AI149" s="1">
        <v>0.48643999999999998</v>
      </c>
      <c r="AJ149" s="1">
        <v>5.747E-2</v>
      </c>
      <c r="AK149" s="1">
        <v>0.129048</v>
      </c>
      <c r="AM149" s="1">
        <v>0</v>
      </c>
      <c r="AN149" s="1">
        <v>10.611456899022</v>
      </c>
      <c r="AO149" s="1">
        <v>-0.74648623661700064</v>
      </c>
      <c r="AP149" s="144">
        <v>-6.5723716671434382E-2</v>
      </c>
      <c r="AQ149" s="1">
        <f t="shared" si="33"/>
        <v>10.611456899022</v>
      </c>
      <c r="AR149" s="174"/>
      <c r="AS149" s="56">
        <f>VLOOKUP(C149,'2012-13'!$C$8:$P$391,14,FALSE)</f>
        <v>0.202514</v>
      </c>
      <c r="AT149" s="183">
        <f t="shared" si="35"/>
        <v>10.813970899022001</v>
      </c>
    </row>
    <row r="150" spans="1:46" x14ac:dyDescent="0.25">
      <c r="A150">
        <f>IFERROR(VLOOKUP(D150,'2014_15'!$C$402:$D$446,2,FALSE),0)</f>
        <v>1</v>
      </c>
      <c r="B150" s="93" t="s">
        <v>902</v>
      </c>
      <c r="C150" s="93" t="s">
        <v>738</v>
      </c>
      <c r="D150" s="93" t="s">
        <v>739</v>
      </c>
      <c r="E150" s="93">
        <v>108.20045</v>
      </c>
      <c r="F150" s="93">
        <v>153.00487667772998</v>
      </c>
      <c r="G150" s="1">
        <v>6.3296640000000002</v>
      </c>
      <c r="H150" s="1">
        <v>16.934861999999999</v>
      </c>
      <c r="I150" s="1">
        <v>1.492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3.19E-4</v>
      </c>
      <c r="S150" s="1">
        <v>0</v>
      </c>
      <c r="T150" s="1">
        <v>5.7353000000000001E-2</v>
      </c>
      <c r="U150" s="1">
        <v>0</v>
      </c>
      <c r="V150" s="1">
        <v>0</v>
      </c>
      <c r="W150" s="1">
        <v>6.0212539999999999</v>
      </c>
      <c r="X150" s="1">
        <v>0.18217</v>
      </c>
      <c r="Y150" s="1">
        <v>3.513506</v>
      </c>
      <c r="Z150" s="1">
        <v>0.18004999999999999</v>
      </c>
      <c r="AB150" s="1">
        <v>0</v>
      </c>
      <c r="AC150" s="143">
        <v>295.91650467772996</v>
      </c>
      <c r="AD150" s="180">
        <f t="shared" si="34"/>
        <v>295.91650467772996</v>
      </c>
      <c r="AE150" s="93">
        <v>108.20045</v>
      </c>
      <c r="AF150" s="1">
        <v>137.10659459451099</v>
      </c>
      <c r="AG150" s="1">
        <v>6.4591250000000002</v>
      </c>
      <c r="AH150" s="1">
        <v>14.750676962991028</v>
      </c>
      <c r="AI150" s="1">
        <v>3.2469329999999998</v>
      </c>
      <c r="AJ150" s="1">
        <v>0.14007</v>
      </c>
      <c r="AK150" s="1">
        <v>2.7119599999999999</v>
      </c>
      <c r="AM150" s="1">
        <v>3.8736160000000002</v>
      </c>
      <c r="AN150" s="1">
        <v>276.48942555750205</v>
      </c>
      <c r="AO150" s="1">
        <v>-19.427079120227916</v>
      </c>
      <c r="AP150" s="173">
        <v>-6.5650542680561599E-2</v>
      </c>
      <c r="AQ150" s="1">
        <f t="shared" si="33"/>
        <v>276.48942555750205</v>
      </c>
      <c r="AR150" s="174"/>
      <c r="AS150" s="56">
        <f>VLOOKUP(C150,'2012-13'!$C$8:$P$391,14,FALSE)</f>
        <v>0.91150600000000004</v>
      </c>
      <c r="AT150" s="183">
        <f t="shared" si="35"/>
        <v>273.52731555750199</v>
      </c>
    </row>
    <row r="151" spans="1:46" x14ac:dyDescent="0.25">
      <c r="A151">
        <f>IFERROR(VLOOKUP(D151,'2014_15'!$C$402:$D$446,2,FALSE),0)</f>
        <v>0</v>
      </c>
      <c r="B151" s="93" t="s">
        <v>898</v>
      </c>
      <c r="C151" s="93" t="s">
        <v>186</v>
      </c>
      <c r="D151" s="93" t="s">
        <v>187</v>
      </c>
      <c r="E151" s="93">
        <v>6.3220239999999999</v>
      </c>
      <c r="F151" s="93">
        <v>7.856598856562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3.19E-4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0.72203899999999999</v>
      </c>
      <c r="Z151" s="1">
        <v>5.1049999999999998E-2</v>
      </c>
      <c r="AB151" s="1">
        <v>0</v>
      </c>
      <c r="AC151" s="143">
        <v>14.952030856562001</v>
      </c>
      <c r="AD151" s="180">
        <f t="shared" si="34"/>
        <v>14.952030856562001</v>
      </c>
      <c r="AE151" s="93">
        <v>6.3220239999999999</v>
      </c>
      <c r="AF151" s="1">
        <v>6.7409618189299998</v>
      </c>
      <c r="AG151" s="1">
        <v>0</v>
      </c>
      <c r="AH151" s="1">
        <v>0</v>
      </c>
      <c r="AI151" s="1">
        <v>0.67749300000000001</v>
      </c>
      <c r="AJ151" s="1">
        <v>7.1470000000000006E-2</v>
      </c>
      <c r="AK151" s="1">
        <v>0.158526</v>
      </c>
      <c r="AM151" s="1">
        <v>0</v>
      </c>
      <c r="AN151" s="1">
        <v>13.970474818929999</v>
      </c>
      <c r="AO151" s="1">
        <v>-0.98155603763200183</v>
      </c>
      <c r="AP151" s="144">
        <v>-6.5647004547293733E-2</v>
      </c>
      <c r="AQ151" s="1">
        <f t="shared" si="33"/>
        <v>13.970474818929999</v>
      </c>
      <c r="AR151" s="174"/>
      <c r="AS151" s="56">
        <f>VLOOKUP(C151,'2012-13'!$C$8:$P$391,14,FALSE)</f>
        <v>0.30191600000000002</v>
      </c>
      <c r="AT151" s="183">
        <f t="shared" si="35"/>
        <v>14.272390818929999</v>
      </c>
    </row>
    <row r="152" spans="1:46" x14ac:dyDescent="0.25">
      <c r="A152">
        <f>IFERROR(VLOOKUP(D152,'2014_15'!$C$402:$D$446,2,FALSE),0)</f>
        <v>0</v>
      </c>
      <c r="B152" s="93" t="s">
        <v>903</v>
      </c>
      <c r="C152" s="93" t="s">
        <v>330</v>
      </c>
      <c r="D152" s="93" t="s">
        <v>331</v>
      </c>
      <c r="E152" s="93">
        <v>64.172675999999996</v>
      </c>
      <c r="F152" s="93">
        <v>140.372307419853</v>
      </c>
      <c r="G152" s="1">
        <v>3.8832059999999999</v>
      </c>
      <c r="H152" s="1">
        <v>10.824723000000001</v>
      </c>
      <c r="I152" s="1">
        <v>0.99214400000000003</v>
      </c>
      <c r="J152" s="1">
        <v>0</v>
      </c>
      <c r="K152" s="1">
        <v>9.9000000000000005E-2</v>
      </c>
      <c r="L152" s="1">
        <v>0.127253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3.19E-4</v>
      </c>
      <c r="S152" s="1">
        <v>0</v>
      </c>
      <c r="T152" s="1">
        <v>5.7353000000000001E-2</v>
      </c>
      <c r="U152" s="1">
        <v>0</v>
      </c>
      <c r="V152" s="1">
        <v>0</v>
      </c>
      <c r="W152" s="1">
        <v>0</v>
      </c>
      <c r="X152" s="1">
        <v>0.16018199999999999</v>
      </c>
      <c r="Y152" s="1">
        <v>2.439435</v>
      </c>
      <c r="Z152" s="1">
        <v>1.8530500000000001</v>
      </c>
      <c r="AB152" s="1">
        <v>0</v>
      </c>
      <c r="AC152" s="143">
        <v>224.98164841985297</v>
      </c>
      <c r="AD152" s="180">
        <f t="shared" si="34"/>
        <v>224.98164841985297</v>
      </c>
      <c r="AE152" s="93">
        <v>64.172675999999996</v>
      </c>
      <c r="AF152" s="1">
        <v>124.51023668141001</v>
      </c>
      <c r="AG152" s="1">
        <v>3.9622009999999999</v>
      </c>
      <c r="AH152" s="1">
        <v>9.4285971853127073</v>
      </c>
      <c r="AI152" s="1">
        <v>2.2879589999999999</v>
      </c>
      <c r="AJ152" s="1">
        <v>1.7749999999999999</v>
      </c>
      <c r="AK152" s="1">
        <v>1.6017459999999999</v>
      </c>
      <c r="AM152" s="1">
        <v>2.4844930000000001</v>
      </c>
      <c r="AN152" s="1">
        <v>210.22290886672269</v>
      </c>
      <c r="AO152" s="1">
        <v>-14.758739553130283</v>
      </c>
      <c r="AP152" s="173">
        <v>-6.5599748498544358E-2</v>
      </c>
      <c r="AQ152" s="1">
        <f t="shared" si="33"/>
        <v>210.22290886672269</v>
      </c>
      <c r="AR152" s="174"/>
      <c r="AS152" s="56">
        <f>VLOOKUP(C152,'2012-13'!$C$8:$P$391,14,FALSE)</f>
        <v>0.909107</v>
      </c>
      <c r="AT152" s="183">
        <f t="shared" si="35"/>
        <v>208.64752286672271</v>
      </c>
    </row>
    <row r="153" spans="1:46" x14ac:dyDescent="0.25">
      <c r="A153">
        <f>IFERROR(VLOOKUP(D153,'2014_15'!$C$402:$D$446,2,FALSE),0)</f>
        <v>0</v>
      </c>
      <c r="B153" s="93" t="s">
        <v>898</v>
      </c>
      <c r="C153" s="93" t="s">
        <v>588</v>
      </c>
      <c r="D153" s="93" t="s">
        <v>589</v>
      </c>
      <c r="E153" s="93">
        <v>8.7690389999999994</v>
      </c>
      <c r="F153" s="93">
        <v>10.434775436070002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3.19E-4</v>
      </c>
      <c r="S153" s="1">
        <v>0</v>
      </c>
      <c r="T153" s="1">
        <v>5.7353000000000001E-2</v>
      </c>
      <c r="U153" s="1">
        <v>0</v>
      </c>
      <c r="V153" s="1">
        <v>0</v>
      </c>
      <c r="W153" s="1">
        <v>0</v>
      </c>
      <c r="X153" s="1">
        <v>0</v>
      </c>
      <c r="Y153" s="1">
        <v>1.252345</v>
      </c>
      <c r="Z153" s="1">
        <v>4.7050000000000002E-2</v>
      </c>
      <c r="AB153" s="1">
        <v>0</v>
      </c>
      <c r="AC153" s="143">
        <v>20.560881436069998</v>
      </c>
      <c r="AD153" s="180">
        <f t="shared" si="34"/>
        <v>20.560881436069998</v>
      </c>
      <c r="AE153" s="93">
        <v>8.7690389999999994</v>
      </c>
      <c r="AF153" s="1">
        <v>8.9552899752639998</v>
      </c>
      <c r="AG153" s="1">
        <v>0</v>
      </c>
      <c r="AH153" s="1">
        <v>0</v>
      </c>
      <c r="AI153" s="1">
        <v>1.202583</v>
      </c>
      <c r="AJ153" s="1">
        <v>6.5869999999999998E-2</v>
      </c>
      <c r="AK153" s="1">
        <v>0.219585</v>
      </c>
      <c r="AM153" s="1">
        <v>0</v>
      </c>
      <c r="AN153" s="1">
        <v>19.212366975264001</v>
      </c>
      <c r="AO153" s="1">
        <v>-1.3485144608059976</v>
      </c>
      <c r="AP153" s="144">
        <v>-6.5586412965754265E-2</v>
      </c>
      <c r="AQ153" s="1">
        <f t="shared" si="33"/>
        <v>19.212366975264001</v>
      </c>
      <c r="AR153" s="174"/>
      <c r="AS153" s="56">
        <f>VLOOKUP(C153,'2012-13'!$C$8:$P$391,14,FALSE)</f>
        <v>5.8849999999999996E-3</v>
      </c>
      <c r="AT153" s="183">
        <f t="shared" si="35"/>
        <v>19.218251975264</v>
      </c>
    </row>
    <row r="154" spans="1:46" x14ac:dyDescent="0.25">
      <c r="A154">
        <f>IFERROR(VLOOKUP(D154,'2014_15'!$C$402:$D$446,2,FALSE),0)</f>
        <v>0</v>
      </c>
      <c r="B154" s="93" t="s">
        <v>898</v>
      </c>
      <c r="C154" s="93" t="s">
        <v>252</v>
      </c>
      <c r="D154" s="93" t="s">
        <v>253</v>
      </c>
      <c r="E154" s="93">
        <v>6.9255100000000001</v>
      </c>
      <c r="F154" s="93">
        <v>7.0309925058800005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0.1</v>
      </c>
      <c r="P154" s="1">
        <v>0</v>
      </c>
      <c r="Q154" s="1">
        <v>0</v>
      </c>
      <c r="R154" s="1">
        <v>3.19E-4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0.80727099999999996</v>
      </c>
      <c r="Z154" s="1">
        <v>7.1050000000000002E-2</v>
      </c>
      <c r="AB154" s="1">
        <v>0</v>
      </c>
      <c r="AC154" s="143">
        <v>14.935142505879998</v>
      </c>
      <c r="AD154" s="180">
        <f t="shared" si="34"/>
        <v>14.935142505879998</v>
      </c>
      <c r="AE154" s="93">
        <v>6.9255100000000001</v>
      </c>
      <c r="AF154" s="1">
        <v>5.9634736570509999</v>
      </c>
      <c r="AG154" s="1">
        <v>0</v>
      </c>
      <c r="AH154" s="1">
        <v>0</v>
      </c>
      <c r="AI154" s="1">
        <v>0.79435299999999998</v>
      </c>
      <c r="AJ154" s="1">
        <v>9.9470000000000003E-2</v>
      </c>
      <c r="AK154" s="1">
        <v>0.17343700000000001</v>
      </c>
      <c r="AM154" s="1">
        <v>0</v>
      </c>
      <c r="AN154" s="1">
        <v>13.956243657050999</v>
      </c>
      <c r="AO154" s="1">
        <v>-0.97889884882899914</v>
      </c>
      <c r="AP154" s="144">
        <v>-6.5543321628407938E-2</v>
      </c>
      <c r="AQ154" s="1">
        <f t="shared" si="33"/>
        <v>13.956243657050999</v>
      </c>
      <c r="AR154" s="174"/>
      <c r="AS154" s="56">
        <f>VLOOKUP(C154,'2012-13'!$C$8:$P$391,14,FALSE)</f>
        <v>0.31087199999999998</v>
      </c>
      <c r="AT154" s="183">
        <f t="shared" si="35"/>
        <v>14.267115657050999</v>
      </c>
    </row>
    <row r="155" spans="1:46" x14ac:dyDescent="0.25">
      <c r="A155">
        <f>IFERROR(VLOOKUP(D155,'2014_15'!$C$402:$D$446,2,FALSE),0)</f>
        <v>0</v>
      </c>
      <c r="B155" s="93" t="s">
        <v>903</v>
      </c>
      <c r="C155" s="93" t="s">
        <v>154</v>
      </c>
      <c r="D155" s="93" t="s">
        <v>155</v>
      </c>
      <c r="E155" s="93">
        <v>97.272675509999999</v>
      </c>
      <c r="F155" s="93">
        <v>208.30520473342801</v>
      </c>
      <c r="G155" s="1">
        <v>3.4093640000000001</v>
      </c>
      <c r="H155" s="1">
        <v>14.881375</v>
      </c>
      <c r="I155" s="1">
        <v>0</v>
      </c>
      <c r="J155" s="1">
        <v>0</v>
      </c>
      <c r="K155" s="1">
        <v>0.13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3.19E-4</v>
      </c>
      <c r="S155" s="1">
        <v>0</v>
      </c>
      <c r="T155" s="1">
        <v>0</v>
      </c>
      <c r="U155" s="1">
        <v>0</v>
      </c>
      <c r="V155" s="1">
        <v>0</v>
      </c>
      <c r="W155" s="1">
        <v>0.965225</v>
      </c>
      <c r="X155" s="1">
        <v>0.22614699999999999</v>
      </c>
      <c r="Y155" s="1">
        <v>3.6238600000000001</v>
      </c>
      <c r="Z155" s="1">
        <v>2.50305</v>
      </c>
      <c r="AB155" s="1">
        <v>0</v>
      </c>
      <c r="AC155" s="143">
        <v>331.31722024342793</v>
      </c>
      <c r="AD155" s="180">
        <f t="shared" si="34"/>
        <v>331.31722024342793</v>
      </c>
      <c r="AE155" s="93">
        <v>97.272675509999999</v>
      </c>
      <c r="AF155" s="1">
        <v>184.766716598551</v>
      </c>
      <c r="AG155" s="1">
        <v>3.4776470000000002</v>
      </c>
      <c r="AH155" s="1">
        <v>12.962039808185658</v>
      </c>
      <c r="AI155" s="1">
        <v>3.0609329999999999</v>
      </c>
      <c r="AJ155" s="1">
        <v>2.2250000000000001</v>
      </c>
      <c r="AK155" s="1">
        <v>2.4602400000000002</v>
      </c>
      <c r="AM155" s="1">
        <v>3.4202949999999999</v>
      </c>
      <c r="AN155" s="1">
        <v>309.64554691673663</v>
      </c>
      <c r="AO155" s="1">
        <v>-21.671673326691291</v>
      </c>
      <c r="AP155" s="173">
        <v>-6.541064575746626E-2</v>
      </c>
      <c r="AQ155" s="1">
        <f t="shared" si="33"/>
        <v>309.64554691673663</v>
      </c>
      <c r="AR155" s="174"/>
      <c r="AS155" s="56">
        <f>VLOOKUP(C155,'2012-13'!$C$8:$P$391,14,FALSE)</f>
        <v>1.767042</v>
      </c>
      <c r="AT155" s="183">
        <f t="shared" si="35"/>
        <v>307.99229391673663</v>
      </c>
    </row>
    <row r="156" spans="1:46" x14ac:dyDescent="0.25">
      <c r="A156">
        <f>IFERROR(VLOOKUP(D156,'2014_15'!$C$402:$D$446,2,FALSE),0)</f>
        <v>0</v>
      </c>
      <c r="B156" s="93" t="s">
        <v>898</v>
      </c>
      <c r="C156" s="93" t="s">
        <v>630</v>
      </c>
      <c r="D156" s="93" t="s">
        <v>631</v>
      </c>
      <c r="E156" s="93">
        <v>5.6949589999999999</v>
      </c>
      <c r="F156" s="93">
        <v>5.461878095946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3.19E-4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0.36427999999999999</v>
      </c>
      <c r="Z156" s="1">
        <v>4.7050000000000002E-2</v>
      </c>
      <c r="AB156" s="1">
        <v>0</v>
      </c>
      <c r="AC156" s="143">
        <v>11.568486095946</v>
      </c>
      <c r="AD156" s="180">
        <f t="shared" si="34"/>
        <v>11.568486095946</v>
      </c>
      <c r="AE156" s="93">
        <v>5.6949589999999999</v>
      </c>
      <c r="AF156" s="1">
        <v>4.5770538444029993</v>
      </c>
      <c r="AG156" s="1">
        <v>0</v>
      </c>
      <c r="AH156" s="1">
        <v>0</v>
      </c>
      <c r="AI156" s="1">
        <v>0.33100000000000002</v>
      </c>
      <c r="AJ156" s="1">
        <v>6.5869999999999998E-2</v>
      </c>
      <c r="AK156" s="1">
        <v>0.14374000000000001</v>
      </c>
      <c r="AM156" s="1">
        <v>0</v>
      </c>
      <c r="AN156" s="1">
        <v>10.812622844402998</v>
      </c>
      <c r="AO156" s="1">
        <v>-0.75586325154300127</v>
      </c>
      <c r="AP156" s="144">
        <v>-6.5338130268219108E-2</v>
      </c>
      <c r="AQ156" s="1">
        <f t="shared" si="33"/>
        <v>10.812622844402998</v>
      </c>
      <c r="AR156" s="174"/>
      <c r="AS156" s="56">
        <f>VLOOKUP(C156,'2012-13'!$C$8:$P$391,14,FALSE)</f>
        <v>0.18294099999999999</v>
      </c>
      <c r="AT156" s="183">
        <f t="shared" si="35"/>
        <v>10.995563844402998</v>
      </c>
    </row>
    <row r="157" spans="1:46" x14ac:dyDescent="0.25">
      <c r="A157">
        <f>IFERROR(VLOOKUP(D157,'2014_15'!$C$402:$D$446,2,FALSE),0)</f>
        <v>0</v>
      </c>
      <c r="B157" s="93" t="s">
        <v>908</v>
      </c>
      <c r="C157" s="93" t="s">
        <v>190</v>
      </c>
      <c r="D157" s="93" t="s">
        <v>191</v>
      </c>
      <c r="E157" s="93">
        <v>4.7894870000000003</v>
      </c>
      <c r="F157" s="93">
        <v>107.82091960476599</v>
      </c>
      <c r="G157" s="1">
        <v>9.2400000000000002E-4</v>
      </c>
      <c r="H157" s="1">
        <v>1.247142</v>
      </c>
      <c r="I157" s="1">
        <v>0</v>
      </c>
      <c r="J157" s="1">
        <v>0</v>
      </c>
      <c r="K157" s="1">
        <v>0.1085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3.19E-4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0.172239</v>
      </c>
      <c r="Z157" s="1">
        <v>0.40105000000000002</v>
      </c>
      <c r="AA157" s="1">
        <v>1.2689527985874738</v>
      </c>
      <c r="AB157" s="1">
        <v>0</v>
      </c>
      <c r="AC157" s="143">
        <v>115.80953340335347</v>
      </c>
      <c r="AD157" s="180">
        <f t="shared" si="34"/>
        <v>115.80953340335347</v>
      </c>
      <c r="AE157" s="93">
        <v>4.7894870000000003</v>
      </c>
      <c r="AF157" s="1">
        <v>100.306802948102</v>
      </c>
      <c r="AG157" s="1">
        <v>1.042E-3</v>
      </c>
      <c r="AH157" s="1">
        <v>1.0862910349655377</v>
      </c>
      <c r="AI157" s="1">
        <v>0.15334600000000001</v>
      </c>
      <c r="AJ157" s="1">
        <v>0.4</v>
      </c>
      <c r="AK157" s="1">
        <v>0.12016499999999999</v>
      </c>
      <c r="AL157" s="1">
        <v>1.2687120000000001</v>
      </c>
      <c r="AM157" s="1">
        <v>0.16832800000000001</v>
      </c>
      <c r="AN157" s="1">
        <v>108.29417398306754</v>
      </c>
      <c r="AO157" s="1">
        <v>-7.5153594202859324</v>
      </c>
      <c r="AP157" s="173">
        <v>-6.489413435516278E-2</v>
      </c>
      <c r="AQ157" s="1">
        <f t="shared" si="33"/>
        <v>108.29417398306754</v>
      </c>
      <c r="AR157" s="174"/>
      <c r="AS157" s="56">
        <f>VLOOKUP(C157,'2012-13'!$C$8:$P$391,14,FALSE)</f>
        <v>0.24290800000000001</v>
      </c>
      <c r="AT157" s="183">
        <f t="shared" si="35"/>
        <v>108.36875398306753</v>
      </c>
    </row>
    <row r="158" spans="1:46" x14ac:dyDescent="0.25">
      <c r="A158">
        <f>IFERROR(VLOOKUP(D158,'2014_15'!$C$402:$D$446,2,FALSE),0)</f>
        <v>0</v>
      </c>
      <c r="B158" s="93" t="s">
        <v>903</v>
      </c>
      <c r="C158" s="93" t="s">
        <v>424</v>
      </c>
      <c r="D158" s="93" t="s">
        <v>425</v>
      </c>
      <c r="E158" s="93">
        <v>91.183677000000003</v>
      </c>
      <c r="F158" s="93">
        <v>208.59504378712498</v>
      </c>
      <c r="G158" s="1">
        <v>7.5376479999999999</v>
      </c>
      <c r="H158" s="1">
        <v>20.263629999999999</v>
      </c>
      <c r="I158" s="1">
        <v>1.3330949999999999</v>
      </c>
      <c r="J158" s="1">
        <v>0</v>
      </c>
      <c r="K158" s="1">
        <v>2.5000000000000001E-2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3.19E-4</v>
      </c>
      <c r="S158" s="1">
        <v>0</v>
      </c>
      <c r="T158" s="1">
        <v>0</v>
      </c>
      <c r="U158" s="1">
        <v>0</v>
      </c>
      <c r="V158" s="1">
        <v>0</v>
      </c>
      <c r="W158" s="1">
        <v>1.723357</v>
      </c>
      <c r="X158" s="1">
        <v>0.16018199999999999</v>
      </c>
      <c r="Y158" s="1">
        <v>4.4107729999999998</v>
      </c>
      <c r="Z158" s="1">
        <v>0.65305000000000002</v>
      </c>
      <c r="AB158" s="1">
        <v>0</v>
      </c>
      <c r="AC158" s="143">
        <v>335.885774787125</v>
      </c>
      <c r="AD158" s="180">
        <f t="shared" si="34"/>
        <v>335.885774787125</v>
      </c>
      <c r="AE158" s="93">
        <v>91.183677000000003</v>
      </c>
      <c r="AF158" s="1">
        <v>186.56234815119601</v>
      </c>
      <c r="AG158" s="1">
        <v>7.6910470000000002</v>
      </c>
      <c r="AH158" s="1">
        <v>17.650114906609446</v>
      </c>
      <c r="AI158" s="1">
        <v>4.3902450000000002</v>
      </c>
      <c r="AJ158" s="1">
        <v>0.67500000000000004</v>
      </c>
      <c r="AK158" s="1">
        <v>2.2940200000000002</v>
      </c>
      <c r="AM158" s="1">
        <v>3.6539169999999999</v>
      </c>
      <c r="AN158" s="1">
        <v>314.10036905780549</v>
      </c>
      <c r="AO158" s="1">
        <v>-21.785405729319507</v>
      </c>
      <c r="AP158" s="173">
        <v>-6.4859566449714898E-2</v>
      </c>
      <c r="AQ158" s="1">
        <f t="shared" si="33"/>
        <v>314.10036905780549</v>
      </c>
      <c r="AR158" s="174"/>
      <c r="AS158" s="56">
        <f>VLOOKUP(C158,'2012-13'!$C$8:$P$391,14,FALSE)</f>
        <v>0.70569800000000005</v>
      </c>
      <c r="AT158" s="183">
        <f t="shared" si="35"/>
        <v>311.1521500578055</v>
      </c>
    </row>
    <row r="159" spans="1:46" x14ac:dyDescent="0.25">
      <c r="A159">
        <f>IFERROR(VLOOKUP(D159,'2014_15'!$C$402:$D$446,2,FALSE),0)</f>
        <v>0</v>
      </c>
      <c r="B159" s="93" t="s">
        <v>898</v>
      </c>
      <c r="C159" s="93" t="s">
        <v>708</v>
      </c>
      <c r="D159" s="93" t="s">
        <v>709</v>
      </c>
      <c r="E159" s="93">
        <v>5.8563429999999999</v>
      </c>
      <c r="F159" s="93">
        <v>6.6991162301160001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3.19E-4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0.68492900000000001</v>
      </c>
      <c r="Z159" s="1">
        <v>4.3049999999999998E-2</v>
      </c>
      <c r="AB159" s="1">
        <v>0</v>
      </c>
      <c r="AC159" s="143">
        <v>13.283757230115999</v>
      </c>
      <c r="AD159" s="180">
        <f t="shared" si="34"/>
        <v>13.283757230115999</v>
      </c>
      <c r="AE159" s="93">
        <v>5.8563429999999999</v>
      </c>
      <c r="AF159" s="1">
        <v>5.6808505631389998</v>
      </c>
      <c r="AG159" s="1">
        <v>0</v>
      </c>
      <c r="AH159" s="1">
        <v>0</v>
      </c>
      <c r="AI159" s="1">
        <v>0.65129599999999999</v>
      </c>
      <c r="AJ159" s="1">
        <v>8.8270000000000001E-2</v>
      </c>
      <c r="AK159" s="1">
        <v>0.146952</v>
      </c>
      <c r="AM159" s="1">
        <v>0</v>
      </c>
      <c r="AN159" s="1">
        <v>12.423711563138999</v>
      </c>
      <c r="AO159" s="1">
        <v>-0.86004566697699936</v>
      </c>
      <c r="AP159" s="144">
        <v>-6.4744157249965725E-2</v>
      </c>
      <c r="AQ159" s="1">
        <f t="shared" si="33"/>
        <v>12.423711563138999</v>
      </c>
      <c r="AR159" s="174"/>
      <c r="AS159" s="56">
        <f>VLOOKUP(C159,'2012-13'!$C$8:$P$391,14,FALSE)</f>
        <v>0.40976200000000002</v>
      </c>
      <c r="AT159" s="183">
        <f t="shared" si="35"/>
        <v>12.833473563139</v>
      </c>
    </row>
    <row r="160" spans="1:46" x14ac:dyDescent="0.25">
      <c r="A160">
        <f>IFERROR(VLOOKUP(D160,'2014_15'!$C$402:$D$446,2,FALSE),0)</f>
        <v>0</v>
      </c>
      <c r="B160" s="93" t="s">
        <v>898</v>
      </c>
      <c r="C160" s="93" t="s">
        <v>448</v>
      </c>
      <c r="D160" s="93" t="s">
        <v>449</v>
      </c>
      <c r="E160" s="93">
        <v>3.3031489999999999</v>
      </c>
      <c r="F160" s="93">
        <v>3.588379127154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3.19E-4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0.28290799999999999</v>
      </c>
      <c r="Z160" s="1">
        <v>5.1049999999999998E-2</v>
      </c>
      <c r="AB160" s="1">
        <v>0</v>
      </c>
      <c r="AC160" s="143">
        <v>7.2258051271540005</v>
      </c>
      <c r="AD160" s="180">
        <f t="shared" si="34"/>
        <v>7.2258051271540005</v>
      </c>
      <c r="AE160" s="93">
        <v>3.3031489999999999</v>
      </c>
      <c r="AF160" s="1">
        <v>3.0429454998260002</v>
      </c>
      <c r="AG160" s="1">
        <v>0</v>
      </c>
      <c r="AH160" s="1">
        <v>0</v>
      </c>
      <c r="AI160" s="1">
        <v>0.25712000000000002</v>
      </c>
      <c r="AJ160" s="1">
        <v>7.1470000000000006E-2</v>
      </c>
      <c r="AK160" s="1">
        <v>8.3632999999999999E-2</v>
      </c>
      <c r="AM160" s="1">
        <v>0</v>
      </c>
      <c r="AN160" s="1">
        <v>6.7583174998260001</v>
      </c>
      <c r="AO160" s="1">
        <v>-0.46748762732800042</v>
      </c>
      <c r="AP160" s="144">
        <v>-6.4696960283528698E-2</v>
      </c>
      <c r="AQ160" s="1">
        <f t="shared" si="33"/>
        <v>6.7583174998260001</v>
      </c>
      <c r="AR160" s="174"/>
      <c r="AS160" s="56">
        <f>VLOOKUP(C160,'2012-13'!$C$8:$P$391,14,FALSE)</f>
        <v>0.16886799999999999</v>
      </c>
      <c r="AT160" s="183">
        <f t="shared" si="35"/>
        <v>6.9271854998259998</v>
      </c>
    </row>
    <row r="161" spans="1:46" x14ac:dyDescent="0.25">
      <c r="A161">
        <f>IFERROR(VLOOKUP(D161,'2014_15'!$C$402:$D$446,2,FALSE),0)</f>
        <v>0</v>
      </c>
      <c r="B161" s="93" t="s">
        <v>898</v>
      </c>
      <c r="C161" s="93" t="s">
        <v>482</v>
      </c>
      <c r="D161" s="93" t="s">
        <v>483</v>
      </c>
      <c r="E161" s="93">
        <v>2.8383699999999998</v>
      </c>
      <c r="F161" s="93">
        <v>4.2338399584179998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3.19E-4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0.39460299999999998</v>
      </c>
      <c r="Z161" s="1">
        <v>3.1050000000000001E-2</v>
      </c>
      <c r="AB161" s="1">
        <v>0</v>
      </c>
      <c r="AC161" s="143">
        <v>7.4981819584179998</v>
      </c>
      <c r="AD161" s="180">
        <f t="shared" si="34"/>
        <v>7.4981819584179998</v>
      </c>
      <c r="AE161" s="93">
        <v>2.8383699999999998</v>
      </c>
      <c r="AF161" s="1">
        <v>3.6749730839069996</v>
      </c>
      <c r="AG161" s="1">
        <v>0</v>
      </c>
      <c r="AH161" s="1">
        <v>0</v>
      </c>
      <c r="AI161" s="1">
        <v>0.37835999999999997</v>
      </c>
      <c r="AJ161" s="1">
        <v>0.05</v>
      </c>
      <c r="AK161" s="1">
        <v>7.1382000000000001E-2</v>
      </c>
      <c r="AM161" s="1">
        <v>0</v>
      </c>
      <c r="AN161" s="1">
        <v>7.0130850839069989</v>
      </c>
      <c r="AO161" s="1">
        <v>-0.48509687451100092</v>
      </c>
      <c r="AP161" s="144">
        <v>-6.4695265759241297E-2</v>
      </c>
      <c r="AQ161" s="1">
        <f t="shared" si="33"/>
        <v>7.0130850839069989</v>
      </c>
      <c r="AR161" s="174"/>
      <c r="AS161" s="56">
        <f>VLOOKUP(C161,'2012-13'!$C$8:$P$391,14,FALSE)</f>
        <v>0.22528599999999999</v>
      </c>
      <c r="AT161" s="183">
        <f t="shared" si="35"/>
        <v>7.2383710839069986</v>
      </c>
    </row>
    <row r="162" spans="1:46" x14ac:dyDescent="0.25">
      <c r="A162">
        <f>IFERROR(VLOOKUP(D162,'2014_15'!$C$402:$D$446,2,FALSE),0)</f>
        <v>0</v>
      </c>
      <c r="B162" s="93" t="s">
        <v>898</v>
      </c>
      <c r="C162" s="93" t="s">
        <v>82</v>
      </c>
      <c r="D162" s="93" t="s">
        <v>83</v>
      </c>
      <c r="E162" s="93">
        <v>6.6400860000000002</v>
      </c>
      <c r="F162" s="93">
        <v>7.7299188961379999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3.19E-4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1.1260870000000001</v>
      </c>
      <c r="Z162" s="1">
        <v>8.6050000000000001E-2</v>
      </c>
      <c r="AB162" s="1">
        <v>0</v>
      </c>
      <c r="AC162" s="143">
        <v>15.582460896137999</v>
      </c>
      <c r="AD162" s="180">
        <f t="shared" si="34"/>
        <v>15.582460896137999</v>
      </c>
      <c r="AE162" s="93">
        <v>6.6400860000000002</v>
      </c>
      <c r="AF162" s="1">
        <v>6.6361186340190006</v>
      </c>
      <c r="AG162" s="1">
        <v>0</v>
      </c>
      <c r="AH162" s="1">
        <v>0</v>
      </c>
      <c r="AI162" s="1">
        <v>1.0113700000000001</v>
      </c>
      <c r="AJ162" s="1">
        <v>0.12046999999999999</v>
      </c>
      <c r="AK162" s="1">
        <v>0.16844000000000001</v>
      </c>
      <c r="AM162" s="1">
        <v>0</v>
      </c>
      <c r="AN162" s="1">
        <v>14.576484634019</v>
      </c>
      <c r="AO162" s="1">
        <v>-1.0059762621189989</v>
      </c>
      <c r="AP162" s="144">
        <v>-6.4558240756973306E-2</v>
      </c>
      <c r="AQ162" s="1">
        <f t="shared" si="33"/>
        <v>14.576484634019</v>
      </c>
      <c r="AR162" s="174"/>
      <c r="AS162" s="56">
        <f>VLOOKUP(C162,'2012-13'!$C$8:$P$391,14,FALSE)</f>
        <v>1.324978</v>
      </c>
      <c r="AT162" s="183">
        <f t="shared" si="35"/>
        <v>15.901462634019</v>
      </c>
    </row>
    <row r="163" spans="1:46" x14ac:dyDescent="0.25">
      <c r="A163">
        <f>IFERROR(VLOOKUP(D163,'2014_15'!$C$402:$D$446,2,FALSE),0)</f>
        <v>0</v>
      </c>
      <c r="B163" s="93" t="s">
        <v>903</v>
      </c>
      <c r="C163" s="93" t="s">
        <v>742</v>
      </c>
      <c r="D163" s="93" t="s">
        <v>743</v>
      </c>
      <c r="E163" s="93">
        <v>47.116633</v>
      </c>
      <c r="F163" s="93">
        <v>172.12945736271399</v>
      </c>
      <c r="G163" s="1">
        <v>9.2352159999999994</v>
      </c>
      <c r="H163" s="1">
        <v>14.078293</v>
      </c>
      <c r="I163" s="1">
        <v>0</v>
      </c>
      <c r="J163" s="1">
        <v>0</v>
      </c>
      <c r="K163" s="1">
        <v>4.7500000000000001E-2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3.19E-4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0.18217</v>
      </c>
      <c r="Y163" s="1">
        <v>3.2158829999999998</v>
      </c>
      <c r="Z163" s="1">
        <v>0.75105</v>
      </c>
      <c r="AB163" s="1">
        <v>0</v>
      </c>
      <c r="AC163" s="143">
        <v>246.75652136271401</v>
      </c>
      <c r="AD163" s="180">
        <f t="shared" si="34"/>
        <v>246.75652136271401</v>
      </c>
      <c r="AE163" s="93">
        <v>47.116633</v>
      </c>
      <c r="AF163" s="1">
        <v>152.67882868072701</v>
      </c>
      <c r="AG163" s="1">
        <v>9.4238320000000009</v>
      </c>
      <c r="AH163" s="1">
        <v>12.888680764396126</v>
      </c>
      <c r="AI163" s="1">
        <v>3.171519</v>
      </c>
      <c r="AJ163" s="1">
        <v>0.90500000000000003</v>
      </c>
      <c r="AK163" s="1">
        <v>1.202512</v>
      </c>
      <c r="AM163" s="1">
        <v>3.4541339999999998</v>
      </c>
      <c r="AN163" s="1">
        <v>230.84113944512316</v>
      </c>
      <c r="AO163" s="1">
        <v>-15.91538191759085</v>
      </c>
      <c r="AP163" s="173">
        <v>-6.4498323406806349E-2</v>
      </c>
      <c r="AQ163" s="1">
        <f t="shared" si="33"/>
        <v>230.84113944512316</v>
      </c>
      <c r="AR163" s="174"/>
      <c r="AS163" s="56">
        <f>VLOOKUP(C163,'2012-13'!$C$8:$P$391,14,FALSE)</f>
        <v>1.0810139999999999</v>
      </c>
      <c r="AT163" s="183">
        <f t="shared" si="35"/>
        <v>228.46801944512316</v>
      </c>
    </row>
    <row r="164" spans="1:46" x14ac:dyDescent="0.25">
      <c r="A164">
        <f>IFERROR(VLOOKUP(D164,'2014_15'!$C$402:$D$446,2,FALSE),0)</f>
        <v>0</v>
      </c>
      <c r="B164" s="93" t="s">
        <v>898</v>
      </c>
      <c r="C164" s="93" t="s">
        <v>276</v>
      </c>
      <c r="D164" s="93" t="s">
        <v>277</v>
      </c>
      <c r="E164" s="93">
        <v>3.592762</v>
      </c>
      <c r="F164" s="93">
        <v>4.3767216086529999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3.19E-4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0.27956900000000001</v>
      </c>
      <c r="Z164" s="1">
        <v>7.1050000000000002E-2</v>
      </c>
      <c r="AB164" s="1">
        <v>0</v>
      </c>
      <c r="AC164" s="143">
        <v>8.3204216086529996</v>
      </c>
      <c r="AD164" s="180">
        <f t="shared" si="34"/>
        <v>8.3204216086529996</v>
      </c>
      <c r="AE164" s="93">
        <v>3.592762</v>
      </c>
      <c r="AF164" s="1">
        <v>3.711727897407</v>
      </c>
      <c r="AG164" s="1">
        <v>0</v>
      </c>
      <c r="AH164" s="1">
        <v>0</v>
      </c>
      <c r="AI164" s="1">
        <v>0.26154100000000002</v>
      </c>
      <c r="AJ164" s="1">
        <v>0.12747</v>
      </c>
      <c r="AK164" s="1">
        <v>9.0281E-2</v>
      </c>
      <c r="AM164" s="1">
        <v>0</v>
      </c>
      <c r="AN164" s="1">
        <v>7.7837818974070005</v>
      </c>
      <c r="AO164" s="1">
        <v>-0.53663971124599907</v>
      </c>
      <c r="AP164" s="144">
        <v>-6.4496696980824761E-2</v>
      </c>
      <c r="AQ164" s="1">
        <f t="shared" si="33"/>
        <v>7.7837818974070005</v>
      </c>
      <c r="AR164" s="174"/>
      <c r="AS164" s="56">
        <f>VLOOKUP(C164,'2012-13'!$C$8:$P$391,14,FALSE)</f>
        <v>7.0489999999999997E-2</v>
      </c>
      <c r="AT164" s="183">
        <f t="shared" si="35"/>
        <v>7.8542718974070009</v>
      </c>
    </row>
    <row r="165" spans="1:46" x14ac:dyDescent="0.25">
      <c r="A165">
        <f>IFERROR(VLOOKUP(D165,'2014_15'!$C$402:$D$446,2,FALSE),0)</f>
        <v>0</v>
      </c>
      <c r="B165" s="93" t="s">
        <v>898</v>
      </c>
      <c r="C165" s="93" t="s">
        <v>202</v>
      </c>
      <c r="D165" s="93" t="s">
        <v>203</v>
      </c>
      <c r="E165" s="93">
        <v>5.4209189999999996</v>
      </c>
      <c r="F165" s="93">
        <v>5.1093539131870003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3.19E-4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0.53566400000000003</v>
      </c>
      <c r="Z165" s="1">
        <v>3.6049999999999999E-2</v>
      </c>
      <c r="AB165" s="1">
        <v>0</v>
      </c>
      <c r="AC165" s="143">
        <v>11.102305913186999</v>
      </c>
      <c r="AD165" s="180">
        <f t="shared" si="34"/>
        <v>11.102305913186999</v>
      </c>
      <c r="AE165" s="93">
        <v>5.4209189999999996</v>
      </c>
      <c r="AF165" s="1">
        <v>4.2816385792510001</v>
      </c>
      <c r="AG165" s="1">
        <v>0</v>
      </c>
      <c r="AH165" s="1">
        <v>0</v>
      </c>
      <c r="AI165" s="1">
        <v>0.49640800000000002</v>
      </c>
      <c r="AJ165" s="1">
        <v>5.0470000000000001E-2</v>
      </c>
      <c r="AK165" s="1">
        <v>0.13683600000000001</v>
      </c>
      <c r="AM165" s="1">
        <v>0</v>
      </c>
      <c r="AN165" s="1">
        <v>10.386271579251002</v>
      </c>
      <c r="AO165" s="1">
        <v>-0.71603433393599758</v>
      </c>
      <c r="AP165" s="144">
        <v>-6.4494199631583982E-2</v>
      </c>
      <c r="AQ165" s="1">
        <f t="shared" si="33"/>
        <v>10.386271579251002</v>
      </c>
      <c r="AR165" s="174"/>
      <c r="AS165" s="56">
        <f>VLOOKUP(C165,'2012-13'!$C$8:$P$391,14,FALSE)</f>
        <v>0.24038200000000001</v>
      </c>
      <c r="AT165" s="183">
        <f t="shared" si="35"/>
        <v>10.626653579251002</v>
      </c>
    </row>
    <row r="166" spans="1:46" x14ac:dyDescent="0.25">
      <c r="A166">
        <f>IFERROR(VLOOKUP(D166,'2014_15'!$C$402:$D$446,2,FALSE),0)</f>
        <v>0</v>
      </c>
      <c r="B166" s="93" t="s">
        <v>898</v>
      </c>
      <c r="C166" s="93" t="s">
        <v>746</v>
      </c>
      <c r="D166" s="93" t="s">
        <v>747</v>
      </c>
      <c r="E166" s="93">
        <v>7.7294720000000003</v>
      </c>
      <c r="F166" s="93">
        <v>9.1311976934069996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3.19E-4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0.87590999999999997</v>
      </c>
      <c r="Z166" s="1">
        <v>5.1049999999999998E-2</v>
      </c>
      <c r="AB166" s="1">
        <v>0</v>
      </c>
      <c r="AC166" s="143">
        <v>17.787948693407003</v>
      </c>
      <c r="AD166" s="180">
        <f t="shared" si="34"/>
        <v>17.787948693407003</v>
      </c>
      <c r="AE166" s="93">
        <v>7.7294720000000003</v>
      </c>
      <c r="AF166" s="1">
        <v>7.8362022953099997</v>
      </c>
      <c r="AG166" s="1">
        <v>0</v>
      </c>
      <c r="AH166" s="1">
        <v>0</v>
      </c>
      <c r="AI166" s="1">
        <v>0.79576499999999994</v>
      </c>
      <c r="AJ166" s="1">
        <v>8.5470000000000004E-2</v>
      </c>
      <c r="AK166" s="1">
        <v>0.19448499999999999</v>
      </c>
      <c r="AM166" s="1">
        <v>0</v>
      </c>
      <c r="AN166" s="1">
        <v>16.64139429531</v>
      </c>
      <c r="AO166" s="1">
        <v>-1.1465543980970025</v>
      </c>
      <c r="AP166" s="144">
        <v>-6.4456808250293984E-2</v>
      </c>
      <c r="AQ166" s="1">
        <f t="shared" si="33"/>
        <v>16.64139429531</v>
      </c>
      <c r="AR166" s="174"/>
      <c r="AS166" s="56">
        <f>VLOOKUP(C166,'2012-13'!$C$8:$P$391,14,FALSE)</f>
        <v>0.29244999999999999</v>
      </c>
      <c r="AT166" s="183">
        <f t="shared" si="35"/>
        <v>16.933844295309999</v>
      </c>
    </row>
    <row r="167" spans="1:46" x14ac:dyDescent="0.25">
      <c r="A167">
        <f>IFERROR(VLOOKUP(D167,'2014_15'!$C$402:$D$446,2,FALSE),0)</f>
        <v>0</v>
      </c>
      <c r="B167" s="93" t="s">
        <v>898</v>
      </c>
      <c r="C167" s="93" t="s">
        <v>218</v>
      </c>
      <c r="D167" s="93" t="s">
        <v>219</v>
      </c>
      <c r="E167" s="93">
        <v>5.613334</v>
      </c>
      <c r="F167" s="93">
        <v>6.8335439263260005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3.19E-4</v>
      </c>
      <c r="S167" s="1">
        <v>0</v>
      </c>
      <c r="T167" s="1">
        <v>5.7353000000000001E-2</v>
      </c>
      <c r="U167" s="1">
        <v>0</v>
      </c>
      <c r="V167" s="1">
        <v>0</v>
      </c>
      <c r="W167" s="1">
        <v>0</v>
      </c>
      <c r="X167" s="1">
        <v>0</v>
      </c>
      <c r="Y167" s="1">
        <v>0.665296</v>
      </c>
      <c r="Z167" s="1">
        <v>5.6050000000000003E-2</v>
      </c>
      <c r="AB167" s="1">
        <v>0</v>
      </c>
      <c r="AC167" s="143">
        <v>13.225895926326</v>
      </c>
      <c r="AD167" s="180">
        <f t="shared" si="34"/>
        <v>13.225895926326</v>
      </c>
      <c r="AE167" s="93">
        <v>5.613334</v>
      </c>
      <c r="AF167" s="1">
        <v>5.8649978208590001</v>
      </c>
      <c r="AG167" s="1">
        <v>0</v>
      </c>
      <c r="AH167" s="1">
        <v>0</v>
      </c>
      <c r="AI167" s="1">
        <v>0.64776800000000001</v>
      </c>
      <c r="AJ167" s="1">
        <v>0.10647</v>
      </c>
      <c r="AK167" s="1">
        <v>0.141818</v>
      </c>
      <c r="AM167" s="1">
        <v>0</v>
      </c>
      <c r="AN167" s="1">
        <v>12.374387820859001</v>
      </c>
      <c r="AO167" s="1">
        <v>-0.85150810546699951</v>
      </c>
      <c r="AP167" s="144">
        <v>-6.4381884615626078E-2</v>
      </c>
      <c r="AQ167" s="1">
        <f t="shared" si="33"/>
        <v>12.374387820859001</v>
      </c>
      <c r="AR167" s="174"/>
      <c r="AS167" s="56">
        <f>VLOOKUP(C167,'2012-13'!$C$8:$P$391,14,FALSE)</f>
        <v>0.23910200000000001</v>
      </c>
      <c r="AT167" s="183">
        <f t="shared" si="35"/>
        <v>12.613489820859002</v>
      </c>
    </row>
    <row r="168" spans="1:46" x14ac:dyDescent="0.25">
      <c r="A168">
        <f>IFERROR(VLOOKUP(D168,'2014_15'!$C$402:$D$446,2,FALSE),0)</f>
        <v>0</v>
      </c>
      <c r="B168" s="93" t="s">
        <v>898</v>
      </c>
      <c r="C168" s="93" t="s">
        <v>458</v>
      </c>
      <c r="D168" s="93" t="s">
        <v>459</v>
      </c>
      <c r="E168" s="93">
        <v>5.3617530000000002</v>
      </c>
      <c r="F168" s="93">
        <v>5.9040989323119994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3.19E-4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0.47384300000000001</v>
      </c>
      <c r="Z168" s="1">
        <v>4.1050000000000003E-2</v>
      </c>
      <c r="AB168" s="1">
        <v>0</v>
      </c>
      <c r="AC168" s="143">
        <v>11.781063932312</v>
      </c>
      <c r="AD168" s="180">
        <f t="shared" si="34"/>
        <v>11.781063932312</v>
      </c>
      <c r="AE168" s="93">
        <v>5.3617530000000002</v>
      </c>
      <c r="AF168" s="1">
        <v>5.0068927819280002</v>
      </c>
      <c r="AG168" s="1">
        <v>0</v>
      </c>
      <c r="AH168" s="1">
        <v>0</v>
      </c>
      <c r="AI168" s="1">
        <v>0.46185700000000002</v>
      </c>
      <c r="AJ168" s="1">
        <v>5.747E-2</v>
      </c>
      <c r="AK168" s="1">
        <v>0.135016</v>
      </c>
      <c r="AM168" s="1">
        <v>0</v>
      </c>
      <c r="AN168" s="1">
        <v>11.022988781928001</v>
      </c>
      <c r="AO168" s="1">
        <v>-0.75807515038399842</v>
      </c>
      <c r="AP168" s="144">
        <v>-6.4346917624716463E-2</v>
      </c>
      <c r="AQ168" s="1">
        <f t="shared" si="33"/>
        <v>11.022988781928001</v>
      </c>
      <c r="AR168" s="174"/>
      <c r="AS168" s="56">
        <f>VLOOKUP(C168,'2012-13'!$C$8:$P$391,14,FALSE)</f>
        <v>0.408611</v>
      </c>
      <c r="AT168" s="183">
        <f t="shared" si="35"/>
        <v>11.431599781928002</v>
      </c>
    </row>
    <row r="169" spans="1:46" x14ac:dyDescent="0.25">
      <c r="A169">
        <f>IFERROR(VLOOKUP(D169,'2014_15'!$C$402:$D$446,2,FALSE),0)</f>
        <v>0</v>
      </c>
      <c r="B169" s="93" t="s">
        <v>898</v>
      </c>
      <c r="C169" s="93" t="s">
        <v>750</v>
      </c>
      <c r="D169" s="93" t="s">
        <v>751</v>
      </c>
      <c r="E169" s="93">
        <v>8.0051229999999993</v>
      </c>
      <c r="F169" s="93">
        <v>7.220646598598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3.19E-4</v>
      </c>
      <c r="S169" s="1">
        <v>0</v>
      </c>
      <c r="T169" s="1">
        <v>5.7353000000000001E-2</v>
      </c>
      <c r="U169" s="1">
        <v>0</v>
      </c>
      <c r="V169" s="1">
        <v>0</v>
      </c>
      <c r="W169" s="1">
        <v>0</v>
      </c>
      <c r="X169" s="1">
        <v>0.13819300000000001</v>
      </c>
      <c r="Y169" s="1">
        <v>0.694129</v>
      </c>
      <c r="Z169" s="1">
        <v>0.18604999999999999</v>
      </c>
      <c r="AB169" s="1">
        <v>0</v>
      </c>
      <c r="AC169" s="143">
        <v>16.301813598597999</v>
      </c>
      <c r="AD169" s="180">
        <f t="shared" si="34"/>
        <v>16.301813598597999</v>
      </c>
      <c r="AE169" s="93">
        <v>8.0051229999999993</v>
      </c>
      <c r="AF169" s="1">
        <v>6.0511358036310003</v>
      </c>
      <c r="AG169" s="1">
        <v>0</v>
      </c>
      <c r="AH169" s="1">
        <v>0</v>
      </c>
      <c r="AI169" s="1">
        <v>0.71537899999999999</v>
      </c>
      <c r="AJ169" s="1">
        <v>0.28147</v>
      </c>
      <c r="AK169" s="1">
        <v>0.20138400000000001</v>
      </c>
      <c r="AM169" s="1">
        <v>0</v>
      </c>
      <c r="AN169" s="1">
        <v>15.254491803631002</v>
      </c>
      <c r="AO169" s="1">
        <v>-1.0473217949669973</v>
      </c>
      <c r="AP169" s="144">
        <v>-6.424572263892589E-2</v>
      </c>
      <c r="AQ169" s="1">
        <f t="shared" si="33"/>
        <v>15.254491803631002</v>
      </c>
      <c r="AR169" s="174"/>
      <c r="AS169" s="56">
        <f>VLOOKUP(C169,'2012-13'!$C$8:$P$391,14,FALSE)</f>
        <v>0.41961300000000001</v>
      </c>
      <c r="AT169" s="183">
        <f t="shared" si="35"/>
        <v>15.674104803631002</v>
      </c>
    </row>
    <row r="170" spans="1:46" x14ac:dyDescent="0.25">
      <c r="A170">
        <f>IFERROR(VLOOKUP(D170,'2014_15'!$C$402:$D$446,2,FALSE),0)</f>
        <v>1</v>
      </c>
      <c r="B170" s="93" t="s">
        <v>902</v>
      </c>
      <c r="C170" s="93" t="s">
        <v>786</v>
      </c>
      <c r="D170" s="93" t="s">
        <v>787</v>
      </c>
      <c r="E170" s="93">
        <v>112.72498899999999</v>
      </c>
      <c r="F170" s="93">
        <v>152.11189674214597</v>
      </c>
      <c r="G170" s="1">
        <v>6.6605699999999999</v>
      </c>
      <c r="H170" s="1">
        <v>15.980331</v>
      </c>
      <c r="I170" s="1">
        <v>0</v>
      </c>
      <c r="J170" s="1">
        <v>0</v>
      </c>
      <c r="K170" s="1">
        <v>0</v>
      </c>
      <c r="L170" s="1">
        <v>0.21251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3.19E-4</v>
      </c>
      <c r="S170" s="1">
        <v>0</v>
      </c>
      <c r="T170" s="1">
        <v>0.107059</v>
      </c>
      <c r="U170" s="1">
        <v>0</v>
      </c>
      <c r="V170" s="1">
        <v>0</v>
      </c>
      <c r="W170" s="1">
        <v>6.9915779999999996</v>
      </c>
      <c r="X170" s="1">
        <v>0</v>
      </c>
      <c r="Y170" s="1">
        <v>2.806314</v>
      </c>
      <c r="Z170" s="1">
        <v>0.14105000000000001</v>
      </c>
      <c r="AB170" s="1">
        <v>0</v>
      </c>
      <c r="AC170" s="143">
        <v>297.73661674214594</v>
      </c>
      <c r="AD170" s="180">
        <f t="shared" si="34"/>
        <v>297.73661674214594</v>
      </c>
      <c r="AE170" s="93">
        <v>112.72498899999999</v>
      </c>
      <c r="AF170" s="1">
        <v>135.01379966531599</v>
      </c>
      <c r="AG170" s="1">
        <v>6.7972109999999999</v>
      </c>
      <c r="AH170" s="1">
        <v>13.91925723059753</v>
      </c>
      <c r="AI170" s="1">
        <v>2.783242</v>
      </c>
      <c r="AJ170" s="1">
        <v>0.20247000000000001</v>
      </c>
      <c r="AK170" s="1">
        <v>2.8308710000000001</v>
      </c>
      <c r="AM170" s="1">
        <v>4.3439719999999999</v>
      </c>
      <c r="AN170" s="1">
        <v>278.61581189591351</v>
      </c>
      <c r="AO170" s="1">
        <v>-19.120804846232431</v>
      </c>
      <c r="AP170" s="173">
        <v>-6.4220535100632109E-2</v>
      </c>
      <c r="AQ170" s="1">
        <f t="shared" si="33"/>
        <v>278.61581189591351</v>
      </c>
      <c r="AR170" s="174"/>
      <c r="AS170" s="56">
        <f>VLOOKUP(C170,'2012-13'!$C$8:$P$391,14,FALSE)</f>
        <v>0.88400100000000004</v>
      </c>
      <c r="AT170" s="183">
        <f t="shared" si="35"/>
        <v>275.15584089591351</v>
      </c>
    </row>
    <row r="171" spans="1:46" x14ac:dyDescent="0.25">
      <c r="A171">
        <f>IFERROR(VLOOKUP(D171,'2014_15'!$C$402:$D$446,2,FALSE),0)</f>
        <v>0</v>
      </c>
      <c r="B171" s="93" t="s">
        <v>898</v>
      </c>
      <c r="C171" s="93" t="s">
        <v>528</v>
      </c>
      <c r="D171" s="93" t="s">
        <v>529</v>
      </c>
      <c r="E171" s="93">
        <v>12.274917</v>
      </c>
      <c r="F171" s="93">
        <v>15.616146610187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3.19E-4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0.13819300000000001</v>
      </c>
      <c r="Y171" s="1">
        <v>1.1042069999999999</v>
      </c>
      <c r="Z171" s="1">
        <v>0.85104999999999997</v>
      </c>
      <c r="AB171" s="1">
        <v>0</v>
      </c>
      <c r="AC171" s="143">
        <v>29.984832610187002</v>
      </c>
      <c r="AD171" s="180">
        <f t="shared" si="34"/>
        <v>29.984832610187002</v>
      </c>
      <c r="AE171" s="93">
        <v>12.274917</v>
      </c>
      <c r="AF171" s="1">
        <v>13.398653791541001</v>
      </c>
      <c r="AG171" s="1">
        <v>0</v>
      </c>
      <c r="AH171" s="1">
        <v>0</v>
      </c>
      <c r="AI171" s="1">
        <v>1.0373680000000001</v>
      </c>
      <c r="AJ171" s="1">
        <v>1.04247</v>
      </c>
      <c r="AK171" s="1">
        <v>0.31019999999999998</v>
      </c>
      <c r="AM171" s="1">
        <v>0</v>
      </c>
      <c r="AN171" s="1">
        <v>28.063608791541004</v>
      </c>
      <c r="AO171" s="1">
        <v>-1.9212238186459984</v>
      </c>
      <c r="AP171" s="144">
        <v>-6.40731880555266E-2</v>
      </c>
      <c r="AQ171" s="1">
        <f t="shared" si="33"/>
        <v>28.063608791541004</v>
      </c>
      <c r="AR171" s="174"/>
      <c r="AS171" s="56">
        <f>VLOOKUP(C171,'2012-13'!$C$8:$P$391,14,FALSE)</f>
        <v>0.47295999999999999</v>
      </c>
      <c r="AT171" s="183">
        <f t="shared" si="35"/>
        <v>28.536568791541004</v>
      </c>
    </row>
    <row r="172" spans="1:46" x14ac:dyDescent="0.25">
      <c r="A172">
        <f>IFERROR(VLOOKUP(D172,'2014_15'!$C$402:$D$446,2,FALSE),0)</f>
        <v>0</v>
      </c>
      <c r="B172" s="93" t="s">
        <v>898</v>
      </c>
      <c r="C172" s="93" t="s">
        <v>294</v>
      </c>
      <c r="D172" s="93" t="s">
        <v>295</v>
      </c>
      <c r="E172" s="93">
        <v>5.9803480000000002</v>
      </c>
      <c r="F172" s="93">
        <v>5.4360883162149998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0.1</v>
      </c>
      <c r="P172" s="1">
        <v>0</v>
      </c>
      <c r="Q172" s="1">
        <v>0</v>
      </c>
      <c r="R172" s="1">
        <v>3.19E-4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0.53281500000000004</v>
      </c>
      <c r="Z172" s="1">
        <v>4.1050000000000003E-2</v>
      </c>
      <c r="AB172" s="1">
        <v>0</v>
      </c>
      <c r="AC172" s="143">
        <v>12.090620316214999</v>
      </c>
      <c r="AD172" s="180">
        <f t="shared" si="34"/>
        <v>12.090620316214999</v>
      </c>
      <c r="AE172" s="93">
        <v>5.9803480000000002</v>
      </c>
      <c r="AF172" s="1">
        <v>4.6102486556299995</v>
      </c>
      <c r="AG172" s="1">
        <v>0</v>
      </c>
      <c r="AH172" s="1">
        <v>0</v>
      </c>
      <c r="AI172" s="1">
        <v>0.51873000000000002</v>
      </c>
      <c r="AJ172" s="1">
        <v>5.747E-2</v>
      </c>
      <c r="AK172" s="1">
        <v>0.150449</v>
      </c>
      <c r="AM172" s="1">
        <v>0</v>
      </c>
      <c r="AN172" s="1">
        <v>11.31724565563</v>
      </c>
      <c r="AO172" s="1">
        <v>-0.77337466058499871</v>
      </c>
      <c r="AP172" s="144">
        <v>-6.3964845504891829E-2</v>
      </c>
      <c r="AQ172" s="1">
        <f t="shared" si="33"/>
        <v>11.31724565563</v>
      </c>
      <c r="AR172" s="174"/>
      <c r="AS172" s="56">
        <f>VLOOKUP(C172,'2012-13'!$C$8:$P$391,14,FALSE)</f>
        <v>0.22656499999999999</v>
      </c>
      <c r="AT172" s="183">
        <f t="shared" si="35"/>
        <v>11.543810655630001</v>
      </c>
    </row>
    <row r="173" spans="1:46" x14ac:dyDescent="0.25">
      <c r="A173">
        <f>IFERROR(VLOOKUP(D173,'2014_15'!$C$402:$D$446,2,FALSE),0)</f>
        <v>0</v>
      </c>
      <c r="B173" s="93" t="s">
        <v>898</v>
      </c>
      <c r="C173" s="93" t="s">
        <v>728</v>
      </c>
      <c r="D173" s="93" t="s">
        <v>729</v>
      </c>
      <c r="E173" s="93">
        <v>6.49716</v>
      </c>
      <c r="F173" s="93">
        <v>6.0029044549240007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3.19E-4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0.70207699999999995</v>
      </c>
      <c r="Z173" s="1">
        <v>0.16305</v>
      </c>
      <c r="AB173" s="1">
        <v>0</v>
      </c>
      <c r="AC173" s="143">
        <v>13.365510454923999</v>
      </c>
      <c r="AD173" s="180">
        <f t="shared" si="34"/>
        <v>13.365510454923999</v>
      </c>
      <c r="AE173" s="93">
        <v>6.49716</v>
      </c>
      <c r="AF173" s="1">
        <v>5.0916163167690005</v>
      </c>
      <c r="AG173" s="1">
        <v>0</v>
      </c>
      <c r="AH173" s="1">
        <v>0</v>
      </c>
      <c r="AI173" s="1">
        <v>0.67150900000000002</v>
      </c>
      <c r="AJ173" s="1">
        <v>8.8270000000000001E-2</v>
      </c>
      <c r="AK173" s="1">
        <v>0.16225200000000001</v>
      </c>
      <c r="AM173" s="1">
        <v>0</v>
      </c>
      <c r="AN173" s="1">
        <v>12.510807316769</v>
      </c>
      <c r="AO173" s="1">
        <v>-0.85470313815499921</v>
      </c>
      <c r="AP173" s="144">
        <v>-6.3948409680089496E-2</v>
      </c>
      <c r="AQ173" s="1">
        <f t="shared" si="33"/>
        <v>12.510807316769</v>
      </c>
      <c r="AR173" s="174"/>
      <c r="AS173" s="56">
        <f>VLOOKUP(C173,'2012-13'!$C$8:$P$391,14,FALSE)</f>
        <v>0.258932</v>
      </c>
      <c r="AT173" s="183">
        <f t="shared" si="35"/>
        <v>12.769739316769</v>
      </c>
    </row>
    <row r="174" spans="1:46" x14ac:dyDescent="0.25">
      <c r="A174">
        <f>IFERROR(VLOOKUP(D174,'2014_15'!$C$402:$D$446,2,FALSE),0)</f>
        <v>0</v>
      </c>
      <c r="B174" s="93" t="s">
        <v>898</v>
      </c>
      <c r="C174" s="93" t="s">
        <v>158</v>
      </c>
      <c r="D174" s="93" t="s">
        <v>159</v>
      </c>
      <c r="E174" s="93">
        <v>9.2787640000000007</v>
      </c>
      <c r="F174" s="93">
        <v>12.232484217031001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3.19E-4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1.044116</v>
      </c>
      <c r="Z174" s="1">
        <v>0.24604999999999999</v>
      </c>
      <c r="AB174" s="1">
        <v>0</v>
      </c>
      <c r="AC174" s="143">
        <v>22.801733217031003</v>
      </c>
      <c r="AD174" s="180">
        <f t="shared" si="34"/>
        <v>22.801733217031003</v>
      </c>
      <c r="AE174" s="93">
        <v>9.2787640000000007</v>
      </c>
      <c r="AF174" s="1">
        <v>10.495471458213</v>
      </c>
      <c r="AG174" s="1">
        <v>0</v>
      </c>
      <c r="AH174" s="1">
        <v>0</v>
      </c>
      <c r="AI174" s="1">
        <v>0.99180000000000001</v>
      </c>
      <c r="AJ174" s="1">
        <v>0.34447</v>
      </c>
      <c r="AK174" s="1">
        <v>0.23375899999999999</v>
      </c>
      <c r="AM174" s="1">
        <v>0</v>
      </c>
      <c r="AN174" s="1">
        <v>21.344264458213001</v>
      </c>
      <c r="AO174" s="1">
        <v>-1.4574687588180026</v>
      </c>
      <c r="AP174" s="144">
        <v>-6.3919209340165178E-2</v>
      </c>
      <c r="AQ174" s="1">
        <f t="shared" si="33"/>
        <v>21.344264458213001</v>
      </c>
      <c r="AR174" s="174"/>
      <c r="AS174" s="56">
        <f>VLOOKUP(C174,'2012-13'!$C$8:$P$391,14,FALSE)</f>
        <v>0.44059300000000001</v>
      </c>
      <c r="AT174" s="183">
        <f t="shared" si="35"/>
        <v>21.784857458213001</v>
      </c>
    </row>
    <row r="175" spans="1:46" x14ac:dyDescent="0.25">
      <c r="A175">
        <f>IFERROR(VLOOKUP(D175,'2014_15'!$C$402:$D$446,2,FALSE),0)</f>
        <v>0</v>
      </c>
      <c r="B175" s="93" t="s">
        <v>898</v>
      </c>
      <c r="C175" s="93" t="s">
        <v>394</v>
      </c>
      <c r="D175" s="93" t="s">
        <v>395</v>
      </c>
      <c r="E175" s="93">
        <v>6.3185960000000003</v>
      </c>
      <c r="F175" s="93">
        <v>6.4423554882089995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3.19E-4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0.66173400000000004</v>
      </c>
      <c r="Z175" s="1">
        <v>0.14105000000000001</v>
      </c>
      <c r="AB175" s="1">
        <v>0</v>
      </c>
      <c r="AC175" s="143">
        <v>13.564054488208999</v>
      </c>
      <c r="AD175" s="180">
        <f t="shared" si="34"/>
        <v>13.564054488208999</v>
      </c>
      <c r="AE175" s="93">
        <v>6.3185960000000003</v>
      </c>
      <c r="AF175" s="1">
        <v>5.4636663946780004</v>
      </c>
      <c r="AG175" s="1">
        <v>0</v>
      </c>
      <c r="AH175" s="1">
        <v>0</v>
      </c>
      <c r="AI175" s="1">
        <v>0.64401399999999998</v>
      </c>
      <c r="AJ175" s="1">
        <v>0.11347</v>
      </c>
      <c r="AK175" s="1">
        <v>0.15796499999999999</v>
      </c>
      <c r="AM175" s="1">
        <v>0</v>
      </c>
      <c r="AN175" s="1">
        <v>12.697711394678</v>
      </c>
      <c r="AO175" s="1">
        <v>-0.86634309353099859</v>
      </c>
      <c r="AP175" s="144">
        <v>-6.3870511157566923E-2</v>
      </c>
      <c r="AQ175" s="1">
        <f t="shared" si="33"/>
        <v>12.697711394678</v>
      </c>
      <c r="AR175" s="174"/>
      <c r="AS175" s="56">
        <f>VLOOKUP(C175,'2012-13'!$C$8:$P$391,14,FALSE)</f>
        <v>0.34298200000000001</v>
      </c>
      <c r="AT175" s="183">
        <f t="shared" si="35"/>
        <v>13.040693394678</v>
      </c>
    </row>
    <row r="176" spans="1:46" x14ac:dyDescent="0.25">
      <c r="A176">
        <f>IFERROR(VLOOKUP(D176,'2014_15'!$C$402:$D$446,2,FALSE),0)</f>
        <v>0</v>
      </c>
      <c r="B176" s="93" t="s">
        <v>898</v>
      </c>
      <c r="C176" s="93" t="s">
        <v>572</v>
      </c>
      <c r="D176" s="93" t="s">
        <v>573</v>
      </c>
      <c r="E176" s="93">
        <v>5.9821749999999998</v>
      </c>
      <c r="F176" s="93">
        <v>6.2447226872690003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3.19E-4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0.74003699999999994</v>
      </c>
      <c r="Z176" s="1">
        <v>5.1049999999999998E-2</v>
      </c>
      <c r="AB176" s="1">
        <v>0</v>
      </c>
      <c r="AC176" s="143">
        <v>13.018303687268999</v>
      </c>
      <c r="AD176" s="180">
        <f t="shared" si="34"/>
        <v>13.018303687268999</v>
      </c>
      <c r="AE176" s="93">
        <v>5.9821749999999998</v>
      </c>
      <c r="AF176" s="1">
        <v>5.2959427820020002</v>
      </c>
      <c r="AG176" s="1">
        <v>0</v>
      </c>
      <c r="AH176" s="1">
        <v>0</v>
      </c>
      <c r="AI176" s="1">
        <v>0.68650999999999995</v>
      </c>
      <c r="AJ176" s="1">
        <v>7.1470000000000006E-2</v>
      </c>
      <c r="AK176" s="1">
        <v>0.15079400000000001</v>
      </c>
      <c r="AM176" s="1">
        <v>0</v>
      </c>
      <c r="AN176" s="1">
        <v>12.186891782001998</v>
      </c>
      <c r="AO176" s="1">
        <v>-0.83141190526700015</v>
      </c>
      <c r="AP176" s="144">
        <v>-6.386484178273269E-2</v>
      </c>
      <c r="AQ176" s="1">
        <f t="shared" si="33"/>
        <v>12.186891782001998</v>
      </c>
      <c r="AR176" s="174"/>
      <c r="AS176" s="56">
        <f>VLOOKUP(C176,'2012-13'!$C$8:$P$391,14,FALSE)</f>
        <v>0.43496400000000002</v>
      </c>
      <c r="AT176" s="183">
        <f t="shared" si="35"/>
        <v>12.621855782001999</v>
      </c>
    </row>
    <row r="177" spans="1:46" x14ac:dyDescent="0.25">
      <c r="A177">
        <f>IFERROR(VLOOKUP(D177,'2014_15'!$C$402:$D$446,2,FALSE),0)</f>
        <v>0</v>
      </c>
      <c r="B177" s="93" t="s">
        <v>898</v>
      </c>
      <c r="C177" s="93" t="s">
        <v>714</v>
      </c>
      <c r="D177" s="93" t="s">
        <v>715</v>
      </c>
      <c r="E177" s="93">
        <v>5.9951549999999996</v>
      </c>
      <c r="F177" s="93">
        <v>5.6148653430650004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3.19E-4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0.54434800000000005</v>
      </c>
      <c r="Z177" s="1">
        <v>4.1050000000000003E-2</v>
      </c>
      <c r="AB177" s="1">
        <v>0</v>
      </c>
      <c r="AC177" s="143">
        <v>12.195737343064998</v>
      </c>
      <c r="AD177" s="180">
        <f t="shared" si="34"/>
        <v>12.195737343064998</v>
      </c>
      <c r="AE177" s="93">
        <v>5.9951549999999996</v>
      </c>
      <c r="AF177" s="1">
        <v>4.7052571574890001</v>
      </c>
      <c r="AG177" s="1">
        <v>0</v>
      </c>
      <c r="AH177" s="1">
        <v>0</v>
      </c>
      <c r="AI177" s="1">
        <v>0.50927500000000003</v>
      </c>
      <c r="AJ177" s="1">
        <v>5.747E-2</v>
      </c>
      <c r="AK177" s="1">
        <v>0.15057100000000001</v>
      </c>
      <c r="AM177" s="1">
        <v>0</v>
      </c>
      <c r="AN177" s="1">
        <v>11.417728157489</v>
      </c>
      <c r="AO177" s="1">
        <v>-0.77800918557599807</v>
      </c>
      <c r="AP177" s="144">
        <v>-6.3793534059538137E-2</v>
      </c>
      <c r="AQ177" s="1">
        <f t="shared" si="33"/>
        <v>11.417728157489</v>
      </c>
      <c r="AR177" s="174"/>
      <c r="AS177" s="56">
        <f>VLOOKUP(C177,'2012-13'!$C$8:$P$391,14,FALSE)</f>
        <v>6.7931000000000005E-2</v>
      </c>
      <c r="AT177" s="183">
        <f t="shared" si="35"/>
        <v>11.485659157489</v>
      </c>
    </row>
    <row r="178" spans="1:46" x14ac:dyDescent="0.25">
      <c r="A178">
        <f>IFERROR(VLOOKUP(D178,'2014_15'!$C$402:$D$446,2,FALSE),0)</f>
        <v>0</v>
      </c>
      <c r="B178" s="93" t="s">
        <v>898</v>
      </c>
      <c r="C178" s="93" t="s">
        <v>666</v>
      </c>
      <c r="D178" s="93" t="s">
        <v>667</v>
      </c>
      <c r="E178" s="93">
        <v>5.3860599999999996</v>
      </c>
      <c r="F178" s="93">
        <v>6.2149389849140002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3.19E-4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0.780026</v>
      </c>
      <c r="Z178" s="1">
        <v>5.1049999999999998E-2</v>
      </c>
      <c r="AB178" s="1">
        <v>0</v>
      </c>
      <c r="AC178" s="143">
        <v>12.432393984913999</v>
      </c>
      <c r="AD178" s="180">
        <f t="shared" si="34"/>
        <v>12.432393984913999</v>
      </c>
      <c r="AE178" s="93">
        <v>5.3860599999999996</v>
      </c>
      <c r="AF178" s="1">
        <v>5.3341100534940002</v>
      </c>
      <c r="AG178" s="1">
        <v>0</v>
      </c>
      <c r="AH178" s="1">
        <v>0</v>
      </c>
      <c r="AI178" s="1">
        <v>0.71354300000000004</v>
      </c>
      <c r="AJ178" s="1">
        <v>7.1470000000000006E-2</v>
      </c>
      <c r="AK178" s="1">
        <v>0.135047</v>
      </c>
      <c r="AM178" s="1">
        <v>0</v>
      </c>
      <c r="AN178" s="1">
        <v>11.640230053493999</v>
      </c>
      <c r="AO178" s="1">
        <v>-0.7921639314199993</v>
      </c>
      <c r="AP178" s="144">
        <v>-6.3717730662432762E-2</v>
      </c>
      <c r="AQ178" s="1">
        <f t="shared" si="33"/>
        <v>11.640230053493999</v>
      </c>
      <c r="AR178" s="174"/>
      <c r="AS178" s="56">
        <f>VLOOKUP(C178,'2012-13'!$C$8:$P$391,14,FALSE)</f>
        <v>8.4561999999999998E-2</v>
      </c>
      <c r="AT178" s="183">
        <f t="shared" si="35"/>
        <v>11.724792053493999</v>
      </c>
    </row>
    <row r="179" spans="1:46" x14ac:dyDescent="0.25">
      <c r="A179">
        <f>IFERROR(VLOOKUP(D179,'2014_15'!$C$402:$D$446,2,FALSE),0)</f>
        <v>0</v>
      </c>
      <c r="B179" s="93" t="s">
        <v>898</v>
      </c>
      <c r="C179" s="93" t="s">
        <v>574</v>
      </c>
      <c r="D179" s="93" t="s">
        <v>575</v>
      </c>
      <c r="E179" s="93">
        <v>4.5632390000000003</v>
      </c>
      <c r="F179" s="93">
        <v>5.2231784423759997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3.19E-4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0.50519499999999995</v>
      </c>
      <c r="Z179" s="1">
        <v>6.105E-2</v>
      </c>
      <c r="AB179" s="1">
        <v>0</v>
      </c>
      <c r="AC179" s="143">
        <v>10.352981442375999</v>
      </c>
      <c r="AD179" s="180">
        <f t="shared" si="34"/>
        <v>10.352981442375999</v>
      </c>
      <c r="AE179" s="93">
        <v>4.5632390000000003</v>
      </c>
      <c r="AF179" s="1">
        <v>4.4296272179439997</v>
      </c>
      <c r="AG179" s="1">
        <v>0</v>
      </c>
      <c r="AH179" s="1">
        <v>0</v>
      </c>
      <c r="AI179" s="1">
        <v>0.49999100000000002</v>
      </c>
      <c r="AJ179" s="1">
        <v>8.5470000000000004E-2</v>
      </c>
      <c r="AK179" s="1">
        <v>0.115172</v>
      </c>
      <c r="AM179" s="1">
        <v>0</v>
      </c>
      <c r="AN179" s="1">
        <v>9.6934992179439998</v>
      </c>
      <c r="AO179" s="1">
        <v>-0.65948222443199889</v>
      </c>
      <c r="AP179" s="144">
        <v>-6.369973983848351E-2</v>
      </c>
      <c r="AQ179" s="1">
        <f t="shared" ref="AQ179:AQ242" si="36">+AN179</f>
        <v>9.6934992179439998</v>
      </c>
      <c r="AR179" s="174"/>
      <c r="AS179" s="56">
        <f>VLOOKUP(C179,'2012-13'!$C$8:$P$391,14,FALSE)</f>
        <v>0.43010300000000001</v>
      </c>
      <c r="AT179" s="183">
        <f t="shared" si="35"/>
        <v>10.123602217944001</v>
      </c>
    </row>
    <row r="180" spans="1:46" x14ac:dyDescent="0.25">
      <c r="A180">
        <f>IFERROR(VLOOKUP(D180,'2014_15'!$C$402:$D$446,2,FALSE),0)</f>
        <v>0</v>
      </c>
      <c r="B180" s="93" t="s">
        <v>898</v>
      </c>
      <c r="C180" s="93" t="s">
        <v>364</v>
      </c>
      <c r="D180" s="93" t="s">
        <v>365</v>
      </c>
      <c r="E180" s="93">
        <v>5.573963</v>
      </c>
      <c r="F180" s="93">
        <v>6.2150507417789997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3.19E-4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0.68470200000000003</v>
      </c>
      <c r="Z180" s="1">
        <v>0.10605000000000001</v>
      </c>
      <c r="AB180" s="1">
        <v>0</v>
      </c>
      <c r="AC180" s="143">
        <v>12.580084741778998</v>
      </c>
      <c r="AD180" s="180">
        <f t="shared" si="34"/>
        <v>12.580084741778998</v>
      </c>
      <c r="AE180" s="93">
        <v>5.573963</v>
      </c>
      <c r="AF180" s="1">
        <v>5.2709260634649997</v>
      </c>
      <c r="AG180" s="1">
        <v>0</v>
      </c>
      <c r="AH180" s="1">
        <v>0</v>
      </c>
      <c r="AI180" s="1">
        <v>0.64633200000000002</v>
      </c>
      <c r="AJ180" s="1">
        <v>0.14846999999999999</v>
      </c>
      <c r="AK180" s="1">
        <v>0.13992199999999999</v>
      </c>
      <c r="AM180" s="1">
        <v>0</v>
      </c>
      <c r="AN180" s="1">
        <v>11.779613063465</v>
      </c>
      <c r="AO180" s="1">
        <v>-0.80047167831399868</v>
      </c>
      <c r="AP180" s="144">
        <v>-6.363007044424733E-2</v>
      </c>
      <c r="AQ180" s="1">
        <f t="shared" si="36"/>
        <v>11.779613063465</v>
      </c>
      <c r="AR180" s="174"/>
      <c r="AS180" s="56">
        <f>VLOOKUP(C180,'2012-13'!$C$8:$P$391,14,FALSE)</f>
        <v>0</v>
      </c>
      <c r="AT180" s="183">
        <f t="shared" si="35"/>
        <v>11.779613063465</v>
      </c>
    </row>
    <row r="181" spans="1:46" x14ac:dyDescent="0.25">
      <c r="A181">
        <f>IFERROR(VLOOKUP(D181,'2014_15'!$C$402:$D$446,2,FALSE),0)</f>
        <v>0</v>
      </c>
      <c r="B181" s="93" t="s">
        <v>898</v>
      </c>
      <c r="C181" s="93" t="s">
        <v>632</v>
      </c>
      <c r="D181" s="93" t="s">
        <v>633</v>
      </c>
      <c r="E181" s="93">
        <v>6.8239943100000007</v>
      </c>
      <c r="F181" s="93">
        <v>7.1202504843980003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3.19E-4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0.61214599999999997</v>
      </c>
      <c r="Z181" s="1">
        <v>3.2050000000000002E-2</v>
      </c>
      <c r="AB181" s="1">
        <v>0</v>
      </c>
      <c r="AC181" s="143">
        <v>14.588759794397999</v>
      </c>
      <c r="AD181" s="180">
        <f t="shared" si="34"/>
        <v>14.588759794397999</v>
      </c>
      <c r="AE181" s="93">
        <v>6.8239943100000007</v>
      </c>
      <c r="AF181" s="1">
        <v>6.0384475905379995</v>
      </c>
      <c r="AG181" s="1">
        <v>0</v>
      </c>
      <c r="AH181" s="1">
        <v>0</v>
      </c>
      <c r="AI181" s="1">
        <v>0.576955</v>
      </c>
      <c r="AJ181" s="1">
        <v>0.05</v>
      </c>
      <c r="AK181" s="1">
        <v>0.17108400000000001</v>
      </c>
      <c r="AM181" s="1">
        <v>0</v>
      </c>
      <c r="AN181" s="1">
        <v>13.660480900538001</v>
      </c>
      <c r="AO181" s="1">
        <v>-0.92827889385999818</v>
      </c>
      <c r="AP181" s="144">
        <v>-6.3629733229033758E-2</v>
      </c>
      <c r="AQ181" s="1">
        <f t="shared" si="36"/>
        <v>13.660480900538001</v>
      </c>
      <c r="AR181" s="174"/>
      <c r="AS181" s="56">
        <f>VLOOKUP(C181,'2012-13'!$C$8:$P$391,14,FALSE)</f>
        <v>0.25969900000000001</v>
      </c>
      <c r="AT181" s="183">
        <f t="shared" si="35"/>
        <v>13.920179900538001</v>
      </c>
    </row>
    <row r="182" spans="1:46" x14ac:dyDescent="0.25">
      <c r="A182">
        <f>IFERROR(VLOOKUP(D182,'2014_15'!$C$402:$D$446,2,FALSE),0)</f>
        <v>0</v>
      </c>
      <c r="B182" s="93" t="s">
        <v>898</v>
      </c>
      <c r="C182" s="93" t="s">
        <v>128</v>
      </c>
      <c r="D182" s="93" t="s">
        <v>129</v>
      </c>
      <c r="E182" s="93">
        <v>5.1336000000000004</v>
      </c>
      <c r="F182" s="93">
        <v>7.4479631827149992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3.19E-4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0.64466500000000004</v>
      </c>
      <c r="Z182" s="1">
        <v>8.1049999999999997E-2</v>
      </c>
      <c r="AB182" s="1">
        <v>0</v>
      </c>
      <c r="AC182" s="143">
        <v>13.307597182714998</v>
      </c>
      <c r="AD182" s="180">
        <f t="shared" si="34"/>
        <v>13.307597182714998</v>
      </c>
      <c r="AE182" s="93">
        <v>5.1336000000000004</v>
      </c>
      <c r="AF182" s="1">
        <v>6.464832042596</v>
      </c>
      <c r="AG182" s="1">
        <v>0</v>
      </c>
      <c r="AH182" s="1">
        <v>0</v>
      </c>
      <c r="AI182" s="1">
        <v>0.62245200000000001</v>
      </c>
      <c r="AJ182" s="1">
        <v>0.11347</v>
      </c>
      <c r="AK182" s="1">
        <v>0.128861</v>
      </c>
      <c r="AM182" s="1">
        <v>0</v>
      </c>
      <c r="AN182" s="1">
        <v>12.463215042596001</v>
      </c>
      <c r="AO182" s="1">
        <v>-0.84438214011899682</v>
      </c>
      <c r="AP182" s="144">
        <v>-6.3451134605708517E-2</v>
      </c>
      <c r="AQ182" s="1">
        <f t="shared" si="36"/>
        <v>12.463215042596001</v>
      </c>
      <c r="AR182" s="174"/>
      <c r="AS182" s="56">
        <f>VLOOKUP(C182,'2012-13'!$C$8:$P$391,14,FALSE)</f>
        <v>0.18767400000000001</v>
      </c>
      <c r="AT182" s="183">
        <f t="shared" si="35"/>
        <v>12.650889042596001</v>
      </c>
    </row>
    <row r="183" spans="1:46" x14ac:dyDescent="0.25">
      <c r="A183">
        <f>IFERROR(VLOOKUP(D183,'2014_15'!$C$402:$D$446,2,FALSE),0)</f>
        <v>0</v>
      </c>
      <c r="B183" s="93" t="s">
        <v>898</v>
      </c>
      <c r="C183" s="93" t="s">
        <v>702</v>
      </c>
      <c r="D183" s="93" t="s">
        <v>703</v>
      </c>
      <c r="E183" s="93">
        <v>7.3700429999999999</v>
      </c>
      <c r="F183" s="93">
        <v>8.7025775496280016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3.19E-4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0.97498799999999997</v>
      </c>
      <c r="Z183" s="1">
        <v>8.1049999999999997E-2</v>
      </c>
      <c r="AB183" s="1">
        <v>0</v>
      </c>
      <c r="AC183" s="143">
        <v>17.128977549628004</v>
      </c>
      <c r="AD183" s="180">
        <f t="shared" si="34"/>
        <v>17.128977549628004</v>
      </c>
      <c r="AE183" s="93">
        <v>7.3700429999999999</v>
      </c>
      <c r="AF183" s="1">
        <v>7.4668115375809991</v>
      </c>
      <c r="AG183" s="1">
        <v>0</v>
      </c>
      <c r="AH183" s="1">
        <v>0</v>
      </c>
      <c r="AI183" s="1">
        <v>0.90975600000000001</v>
      </c>
      <c r="AJ183" s="1">
        <v>0.11347</v>
      </c>
      <c r="AK183" s="1">
        <v>0.18528900000000001</v>
      </c>
      <c r="AM183" s="1">
        <v>0</v>
      </c>
      <c r="AN183" s="1">
        <v>16.045369537580999</v>
      </c>
      <c r="AO183" s="1">
        <v>-1.0836080120470051</v>
      </c>
      <c r="AP183" s="144">
        <v>-6.3261686747352774E-2</v>
      </c>
      <c r="AQ183" s="1">
        <f t="shared" si="36"/>
        <v>16.045369537580999</v>
      </c>
      <c r="AR183" s="174"/>
      <c r="AS183" s="56">
        <f>VLOOKUP(C183,'2012-13'!$C$8:$P$391,14,FALSE)</f>
        <v>0.44225599999999998</v>
      </c>
      <c r="AT183" s="183">
        <f t="shared" si="35"/>
        <v>16.487625537581</v>
      </c>
    </row>
    <row r="184" spans="1:46" x14ac:dyDescent="0.25">
      <c r="A184">
        <f>IFERROR(VLOOKUP(D184,'2014_15'!$C$402:$D$446,2,FALSE),0)</f>
        <v>0</v>
      </c>
      <c r="B184" s="93" t="s">
        <v>898</v>
      </c>
      <c r="C184" s="93" t="s">
        <v>576</v>
      </c>
      <c r="D184" s="93" t="s">
        <v>577</v>
      </c>
      <c r="E184" s="93">
        <v>5.4039900000000003</v>
      </c>
      <c r="F184" s="93">
        <v>6.4685986357730005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3.19E-4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0.49419999999999997</v>
      </c>
      <c r="Z184" s="1">
        <v>3.4049999999999997E-2</v>
      </c>
      <c r="AB184" s="1">
        <v>0</v>
      </c>
      <c r="AC184" s="143">
        <v>12.401157635773</v>
      </c>
      <c r="AD184" s="180">
        <f t="shared" si="34"/>
        <v>12.401157635773</v>
      </c>
      <c r="AE184" s="93">
        <v>5.4039900000000003</v>
      </c>
      <c r="AF184" s="1">
        <v>5.5503647534049998</v>
      </c>
      <c r="AG184" s="1">
        <v>0</v>
      </c>
      <c r="AH184" s="1">
        <v>0</v>
      </c>
      <c r="AI184" s="1">
        <v>0.47733300000000001</v>
      </c>
      <c r="AJ184" s="1">
        <v>0.05</v>
      </c>
      <c r="AK184" s="1">
        <v>0.13581199999999999</v>
      </c>
      <c r="AM184" s="1">
        <v>0</v>
      </c>
      <c r="AN184" s="1">
        <v>11.617499753404999</v>
      </c>
      <c r="AO184" s="1">
        <v>-0.78365788236800071</v>
      </c>
      <c r="AP184" s="144">
        <v>-6.3192316829150039E-2</v>
      </c>
      <c r="AQ184" s="1">
        <f t="shared" si="36"/>
        <v>11.617499753404999</v>
      </c>
      <c r="AR184" s="174"/>
      <c r="AS184" s="56">
        <f>VLOOKUP(C184,'2012-13'!$C$8:$P$391,14,FALSE)</f>
        <v>0.281831</v>
      </c>
      <c r="AT184" s="183">
        <f t="shared" si="35"/>
        <v>11.899330753405</v>
      </c>
    </row>
    <row r="185" spans="1:46" x14ac:dyDescent="0.25">
      <c r="A185">
        <f>IFERROR(VLOOKUP(D185,'2014_15'!$C$402:$D$446,2,FALSE),0)</f>
        <v>0</v>
      </c>
      <c r="B185" s="93" t="s">
        <v>898</v>
      </c>
      <c r="C185" s="93" t="s">
        <v>352</v>
      </c>
      <c r="D185" s="93" t="s">
        <v>353</v>
      </c>
      <c r="E185" s="93">
        <v>8.2552869999999992</v>
      </c>
      <c r="F185" s="93">
        <v>8.7021577758879989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3.19E-4</v>
      </c>
      <c r="S185" s="1">
        <v>0</v>
      </c>
      <c r="T185" s="1">
        <v>5.7353000000000001E-2</v>
      </c>
      <c r="U185" s="1">
        <v>0</v>
      </c>
      <c r="V185" s="1">
        <v>0</v>
      </c>
      <c r="W185" s="1">
        <v>0</v>
      </c>
      <c r="X185" s="1">
        <v>0</v>
      </c>
      <c r="Y185" s="1">
        <v>0.96021599999999996</v>
      </c>
      <c r="Z185" s="1">
        <v>7.2050000000000003E-2</v>
      </c>
      <c r="AB185" s="1">
        <v>0</v>
      </c>
      <c r="AC185" s="143">
        <v>18.047382775888</v>
      </c>
      <c r="AD185" s="180">
        <f t="shared" si="34"/>
        <v>18.047382775888</v>
      </c>
      <c r="AE185" s="93">
        <v>8.2552869999999992</v>
      </c>
      <c r="AF185" s="1">
        <v>7.379903824216</v>
      </c>
      <c r="AG185" s="1">
        <v>0</v>
      </c>
      <c r="AH185" s="1">
        <v>0</v>
      </c>
      <c r="AI185" s="1">
        <v>0.963812</v>
      </c>
      <c r="AJ185" s="1">
        <v>0.10087</v>
      </c>
      <c r="AK185" s="1">
        <v>0.20710600000000001</v>
      </c>
      <c r="AM185" s="1">
        <v>0</v>
      </c>
      <c r="AN185" s="1">
        <v>16.906978824216001</v>
      </c>
      <c r="AO185" s="1">
        <v>-1.140403951671999</v>
      </c>
      <c r="AP185" s="144">
        <v>-6.3189436708552704E-2</v>
      </c>
      <c r="AQ185" s="1">
        <f t="shared" si="36"/>
        <v>16.906978824216001</v>
      </c>
      <c r="AR185" s="174"/>
      <c r="AS185" s="56">
        <f>VLOOKUP(C185,'2012-13'!$C$8:$P$391,14,FALSE)</f>
        <v>0.124477</v>
      </c>
      <c r="AT185" s="183">
        <f t="shared" si="35"/>
        <v>17.031455824216</v>
      </c>
    </row>
    <row r="186" spans="1:46" x14ac:dyDescent="0.25">
      <c r="A186">
        <f>IFERROR(VLOOKUP(D186,'2014_15'!$C$402:$D$446,2,FALSE),0)</f>
        <v>0</v>
      </c>
      <c r="B186" s="93" t="s">
        <v>898</v>
      </c>
      <c r="C186" s="93" t="s">
        <v>80</v>
      </c>
      <c r="D186" s="93" t="s">
        <v>81</v>
      </c>
      <c r="E186" s="93">
        <v>16.042752</v>
      </c>
      <c r="F186" s="93">
        <v>14.066101634619999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3.19E-4</v>
      </c>
      <c r="S186" s="1">
        <v>0</v>
      </c>
      <c r="T186" s="1">
        <v>0.107059</v>
      </c>
      <c r="U186" s="1">
        <v>0</v>
      </c>
      <c r="V186" s="1">
        <v>0</v>
      </c>
      <c r="W186" s="1">
        <v>0</v>
      </c>
      <c r="X186" s="1">
        <v>0</v>
      </c>
      <c r="Y186" s="1">
        <v>1.7794000000000001</v>
      </c>
      <c r="Z186" s="1">
        <v>0.21604999999999999</v>
      </c>
      <c r="AB186" s="1">
        <v>0</v>
      </c>
      <c r="AC186" s="143">
        <v>32.21168163462</v>
      </c>
      <c r="AD186" s="180">
        <f t="shared" si="34"/>
        <v>32.21168163462</v>
      </c>
      <c r="AE186" s="93">
        <v>16.042752</v>
      </c>
      <c r="AF186" s="1">
        <v>11.790426505849</v>
      </c>
      <c r="AG186" s="1">
        <v>0</v>
      </c>
      <c r="AH186" s="1">
        <v>0</v>
      </c>
      <c r="AI186" s="1">
        <v>1.603356</v>
      </c>
      <c r="AJ186" s="1">
        <v>0.34046999999999999</v>
      </c>
      <c r="AK186" s="1">
        <v>0.39935900000000002</v>
      </c>
      <c r="AM186" s="1">
        <v>0</v>
      </c>
      <c r="AN186" s="1">
        <v>30.176363505849</v>
      </c>
      <c r="AO186" s="1">
        <v>-2.0353181287709994</v>
      </c>
      <c r="AP186" s="144">
        <v>-6.3185714793092637E-2</v>
      </c>
      <c r="AQ186" s="1">
        <f t="shared" si="36"/>
        <v>30.176363505849</v>
      </c>
      <c r="AR186" s="174"/>
      <c r="AS186" s="56">
        <f>VLOOKUP(C186,'2012-13'!$C$8:$P$391,14,FALSE)</f>
        <v>0.15351699999999999</v>
      </c>
      <c r="AT186" s="183">
        <f t="shared" si="35"/>
        <v>30.329880505849001</v>
      </c>
    </row>
    <row r="187" spans="1:46" x14ac:dyDescent="0.25">
      <c r="A187">
        <f>IFERROR(VLOOKUP(D187,'2014_15'!$C$402:$D$446,2,FALSE),0)</f>
        <v>0</v>
      </c>
      <c r="B187" s="93" t="s">
        <v>898</v>
      </c>
      <c r="C187" s="93" t="s">
        <v>814</v>
      </c>
      <c r="D187" s="93" t="s">
        <v>815</v>
      </c>
      <c r="E187" s="93">
        <v>7.0330810000000001</v>
      </c>
      <c r="F187" s="93">
        <v>8.9364432917320009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3.19E-4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0.91807499999999997</v>
      </c>
      <c r="Z187" s="1">
        <v>4.9050000000000003E-2</v>
      </c>
      <c r="AB187" s="1">
        <v>0</v>
      </c>
      <c r="AC187" s="143">
        <v>16.936968291732001</v>
      </c>
      <c r="AD187" s="180">
        <f t="shared" si="34"/>
        <v>16.936968291732001</v>
      </c>
      <c r="AE187" s="93">
        <v>7.0330810000000001</v>
      </c>
      <c r="AF187" s="1">
        <v>7.6674683443059992</v>
      </c>
      <c r="AG187" s="1">
        <v>0</v>
      </c>
      <c r="AH187" s="1">
        <v>0</v>
      </c>
      <c r="AI187" s="1">
        <v>0.92228200000000005</v>
      </c>
      <c r="AJ187" s="1">
        <v>6.8669999999999995E-2</v>
      </c>
      <c r="AK187" s="1">
        <v>0.17652599999999999</v>
      </c>
      <c r="AM187" s="1">
        <v>0</v>
      </c>
      <c r="AN187" s="1">
        <v>15.868027344306</v>
      </c>
      <c r="AO187" s="1">
        <v>-1.0689409474260003</v>
      </c>
      <c r="AP187" s="144">
        <v>-6.3112885908147898E-2</v>
      </c>
      <c r="AQ187" s="1">
        <f t="shared" si="36"/>
        <v>15.868027344306</v>
      </c>
      <c r="AR187" s="174"/>
      <c r="AS187" s="56">
        <f>VLOOKUP(C187,'2012-13'!$C$8:$P$391,14,FALSE)</f>
        <v>0.27159699999999998</v>
      </c>
      <c r="AT187" s="183">
        <f t="shared" si="35"/>
        <v>16.139624344306</v>
      </c>
    </row>
    <row r="188" spans="1:46" x14ac:dyDescent="0.25">
      <c r="A188">
        <f>IFERROR(VLOOKUP(D188,'2014_15'!$C$402:$D$446,2,FALSE),0)</f>
        <v>0</v>
      </c>
      <c r="B188" s="93" t="s">
        <v>898</v>
      </c>
      <c r="C188" s="93" t="s">
        <v>658</v>
      </c>
      <c r="D188" s="93" t="s">
        <v>659</v>
      </c>
      <c r="E188" s="93">
        <v>6.8678460000000001</v>
      </c>
      <c r="F188" s="93">
        <v>7.545339145072</v>
      </c>
      <c r="G188" s="1">
        <v>0</v>
      </c>
      <c r="H188" s="1">
        <v>0</v>
      </c>
      <c r="I188" s="1">
        <v>0</v>
      </c>
      <c r="J188" s="1">
        <v>0</v>
      </c>
      <c r="K188" s="1">
        <v>2.5000000000000001E-2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3.19E-4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0.68648900000000002</v>
      </c>
      <c r="Z188" s="1">
        <v>3.6049999999999999E-2</v>
      </c>
      <c r="AB188" s="1">
        <v>0</v>
      </c>
      <c r="AC188" s="143">
        <v>15.161043145071998</v>
      </c>
      <c r="AD188" s="180">
        <f t="shared" si="34"/>
        <v>15.161043145071998</v>
      </c>
      <c r="AE188" s="93">
        <v>6.8678460000000001</v>
      </c>
      <c r="AF188" s="1">
        <v>6.4739009864720005</v>
      </c>
      <c r="AG188" s="1">
        <v>0</v>
      </c>
      <c r="AH188" s="1">
        <v>0</v>
      </c>
      <c r="AI188" s="1">
        <v>0.64172600000000002</v>
      </c>
      <c r="AJ188" s="1">
        <v>5.0470000000000001E-2</v>
      </c>
      <c r="AK188" s="1">
        <v>0.17081299999999999</v>
      </c>
      <c r="AM188" s="1">
        <v>0</v>
      </c>
      <c r="AN188" s="1">
        <v>14.204755986472001</v>
      </c>
      <c r="AO188" s="1">
        <v>-0.9562871585999968</v>
      </c>
      <c r="AP188" s="144">
        <v>-6.3075287725886595E-2</v>
      </c>
      <c r="AQ188" s="1">
        <f t="shared" si="36"/>
        <v>14.204755986472001</v>
      </c>
      <c r="AR188" s="174"/>
      <c r="AS188" s="56">
        <f>VLOOKUP(C188,'2012-13'!$C$8:$P$391,14,FALSE)</f>
        <v>0.222216</v>
      </c>
      <c r="AT188" s="183">
        <f t="shared" si="35"/>
        <v>14.426971986472001</v>
      </c>
    </row>
    <row r="189" spans="1:46" x14ac:dyDescent="0.25">
      <c r="A189">
        <f>IFERROR(VLOOKUP(D189,'2014_15'!$C$402:$D$446,2,FALSE),0)</f>
        <v>0</v>
      </c>
      <c r="B189" s="93" t="s">
        <v>898</v>
      </c>
      <c r="C189" s="93" t="s">
        <v>484</v>
      </c>
      <c r="D189" s="93" t="s">
        <v>485</v>
      </c>
      <c r="E189" s="93">
        <v>5.612012</v>
      </c>
      <c r="F189" s="93">
        <v>6.8894756747819992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3.19E-4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0.67528200000000005</v>
      </c>
      <c r="Z189" s="1">
        <v>5.6050000000000003E-2</v>
      </c>
      <c r="AB189" s="1">
        <v>0</v>
      </c>
      <c r="AC189" s="143">
        <v>13.233138674781998</v>
      </c>
      <c r="AD189" s="180">
        <f t="shared" si="34"/>
        <v>13.233138674781998</v>
      </c>
      <c r="AE189" s="93">
        <v>5.612012</v>
      </c>
      <c r="AF189" s="1">
        <v>5.9111701289630005</v>
      </c>
      <c r="AG189" s="1">
        <v>0</v>
      </c>
      <c r="AH189" s="1">
        <v>0</v>
      </c>
      <c r="AI189" s="1">
        <v>0.62974200000000002</v>
      </c>
      <c r="AJ189" s="1">
        <v>0.10647</v>
      </c>
      <c r="AK189" s="1">
        <v>0.140791</v>
      </c>
      <c r="AM189" s="1">
        <v>0</v>
      </c>
      <c r="AN189" s="1">
        <v>12.400185128963001</v>
      </c>
      <c r="AO189" s="1">
        <v>-0.83295354581899694</v>
      </c>
      <c r="AP189" s="144">
        <v>-6.2944518778929745E-2</v>
      </c>
      <c r="AQ189" s="1">
        <f t="shared" si="36"/>
        <v>12.400185128963001</v>
      </c>
      <c r="AR189" s="174"/>
      <c r="AS189" s="56">
        <f>VLOOKUP(C189,'2012-13'!$C$8:$P$391,14,FALSE)</f>
        <v>0.16234399999999999</v>
      </c>
      <c r="AT189" s="183">
        <f t="shared" si="35"/>
        <v>12.562529128963</v>
      </c>
    </row>
    <row r="190" spans="1:46" x14ac:dyDescent="0.25">
      <c r="A190">
        <f>IFERROR(VLOOKUP(D190,'2014_15'!$C$402:$D$446,2,FALSE),0)</f>
        <v>0</v>
      </c>
      <c r="B190" s="93" t="s">
        <v>898</v>
      </c>
      <c r="C190" s="93" t="s">
        <v>450</v>
      </c>
      <c r="D190" s="93" t="s">
        <v>451</v>
      </c>
      <c r="E190" s="93">
        <v>5.9661600000000004</v>
      </c>
      <c r="F190" s="93">
        <v>7.2961963221359998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3.19E-4</v>
      </c>
      <c r="S190" s="1">
        <v>0</v>
      </c>
      <c r="T190" s="1">
        <v>5.7353000000000001E-2</v>
      </c>
      <c r="U190" s="1">
        <v>0</v>
      </c>
      <c r="V190" s="1">
        <v>0</v>
      </c>
      <c r="W190" s="1">
        <v>0</v>
      </c>
      <c r="X190" s="1">
        <v>0</v>
      </c>
      <c r="Y190" s="1">
        <v>0.79675399999999996</v>
      </c>
      <c r="Z190" s="1">
        <v>0.12605</v>
      </c>
      <c r="AB190" s="1">
        <v>0</v>
      </c>
      <c r="AC190" s="143">
        <v>14.242832322136</v>
      </c>
      <c r="AD190" s="180">
        <f t="shared" si="34"/>
        <v>14.242832322136</v>
      </c>
      <c r="AE190" s="93">
        <v>5.9661600000000004</v>
      </c>
      <c r="AF190" s="1">
        <v>6.2601364443929999</v>
      </c>
      <c r="AG190" s="1">
        <v>0</v>
      </c>
      <c r="AH190" s="1">
        <v>0</v>
      </c>
      <c r="AI190" s="1">
        <v>0.76866000000000001</v>
      </c>
      <c r="AJ190" s="1">
        <v>0.20447000000000001</v>
      </c>
      <c r="AK190" s="1">
        <v>0.150696</v>
      </c>
      <c r="AM190" s="1">
        <v>0</v>
      </c>
      <c r="AN190" s="1">
        <v>13.350122444393001</v>
      </c>
      <c r="AO190" s="1">
        <v>-0.89270987774299826</v>
      </c>
      <c r="AP190" s="144">
        <v>-6.2677833843171896E-2</v>
      </c>
      <c r="AQ190" s="1">
        <f t="shared" si="36"/>
        <v>13.350122444393001</v>
      </c>
      <c r="AR190" s="174"/>
      <c r="AS190" s="56">
        <f>VLOOKUP(C190,'2012-13'!$C$8:$P$391,14,FALSE)</f>
        <v>0.50417500000000004</v>
      </c>
      <c r="AT190" s="183">
        <f t="shared" si="35"/>
        <v>13.854297444393001</v>
      </c>
    </row>
    <row r="191" spans="1:46" x14ac:dyDescent="0.25">
      <c r="A191">
        <f>IFERROR(VLOOKUP(D191,'2014_15'!$C$402:$D$446,2,FALSE),0)</f>
        <v>0</v>
      </c>
      <c r="B191" s="93" t="s">
        <v>898</v>
      </c>
      <c r="C191" s="93" t="s">
        <v>274</v>
      </c>
      <c r="D191" s="93" t="s">
        <v>275</v>
      </c>
      <c r="E191" s="93">
        <v>5.9403649999999999</v>
      </c>
      <c r="F191" s="93">
        <v>6.7962628496299997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3.19E-4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0.69883200000000001</v>
      </c>
      <c r="Z191" s="1">
        <v>3.2050000000000002E-2</v>
      </c>
      <c r="AB191" s="1">
        <v>0</v>
      </c>
      <c r="AC191" s="143">
        <v>13.467828849629999</v>
      </c>
      <c r="AD191" s="180">
        <f t="shared" si="34"/>
        <v>13.467828849629999</v>
      </c>
      <c r="AE191" s="93">
        <v>5.9403649999999999</v>
      </c>
      <c r="AF191" s="1">
        <v>5.8321143213550002</v>
      </c>
      <c r="AG191" s="1">
        <v>0</v>
      </c>
      <c r="AH191" s="1">
        <v>0</v>
      </c>
      <c r="AI191" s="1">
        <v>0.65151000000000003</v>
      </c>
      <c r="AJ191" s="1">
        <v>0.05</v>
      </c>
      <c r="AK191" s="1">
        <v>0.14994299999999999</v>
      </c>
      <c r="AM191" s="1">
        <v>0</v>
      </c>
      <c r="AN191" s="1">
        <v>12.623932321355001</v>
      </c>
      <c r="AO191" s="1">
        <v>-0.84389652827499795</v>
      </c>
      <c r="AP191" s="144">
        <v>-6.2660176164785628E-2</v>
      </c>
      <c r="AQ191" s="1">
        <f t="shared" si="36"/>
        <v>12.623932321355001</v>
      </c>
      <c r="AR191" s="174"/>
      <c r="AS191" s="56">
        <f>VLOOKUP(C191,'2012-13'!$C$8:$P$391,14,FALSE)</f>
        <v>0.44353599999999999</v>
      </c>
      <c r="AT191" s="183">
        <f t="shared" si="35"/>
        <v>13.067468321355001</v>
      </c>
    </row>
    <row r="192" spans="1:46" x14ac:dyDescent="0.25">
      <c r="A192">
        <f>IFERROR(VLOOKUP(D192,'2014_15'!$C$402:$D$446,2,FALSE),0)</f>
        <v>0</v>
      </c>
      <c r="B192" s="93" t="s">
        <v>898</v>
      </c>
      <c r="C192" s="93" t="s">
        <v>676</v>
      </c>
      <c r="D192" s="93" t="s">
        <v>677</v>
      </c>
      <c r="E192" s="93">
        <v>8.0283549999999995</v>
      </c>
      <c r="F192" s="93">
        <v>6.545882640026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3.19E-4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0.80091400000000001</v>
      </c>
      <c r="Z192" s="1">
        <v>4.1050000000000003E-2</v>
      </c>
      <c r="AB192" s="1">
        <v>0</v>
      </c>
      <c r="AC192" s="143">
        <v>15.416520640025999</v>
      </c>
      <c r="AD192" s="180">
        <f t="shared" si="34"/>
        <v>15.416520640025999</v>
      </c>
      <c r="AE192" s="93">
        <v>8.0283549999999995</v>
      </c>
      <c r="AF192" s="1">
        <v>5.485449652342</v>
      </c>
      <c r="AG192" s="1">
        <v>0</v>
      </c>
      <c r="AH192" s="1">
        <v>0</v>
      </c>
      <c r="AI192" s="1">
        <v>0.66492799999999996</v>
      </c>
      <c r="AJ192" s="1">
        <v>7.1470000000000006E-2</v>
      </c>
      <c r="AK192" s="1">
        <v>0.20186599999999999</v>
      </c>
      <c r="AM192" s="1">
        <v>0</v>
      </c>
      <c r="AN192" s="1">
        <v>14.452068652342</v>
      </c>
      <c r="AO192" s="1">
        <v>-0.96445198768399898</v>
      </c>
      <c r="AP192" s="144">
        <v>-6.2559640414581411E-2</v>
      </c>
      <c r="AQ192" s="1">
        <f t="shared" si="36"/>
        <v>14.452068652342</v>
      </c>
      <c r="AR192" s="174"/>
      <c r="AS192" s="56">
        <f>VLOOKUP(C192,'2012-13'!$C$8:$P$391,14,FALSE)</f>
        <v>0.34963499999999997</v>
      </c>
      <c r="AT192" s="183">
        <f t="shared" si="35"/>
        <v>14.801703652341999</v>
      </c>
    </row>
    <row r="193" spans="1:46" x14ac:dyDescent="0.25">
      <c r="A193">
        <f>IFERROR(VLOOKUP(D193,'2014_15'!$C$402:$D$446,2,FALSE),0)</f>
        <v>0</v>
      </c>
      <c r="B193" s="93" t="s">
        <v>898</v>
      </c>
      <c r="C193" s="93" t="s">
        <v>60</v>
      </c>
      <c r="D193" s="93" t="s">
        <v>61</v>
      </c>
      <c r="E193" s="93">
        <v>9.8243670000000005</v>
      </c>
      <c r="F193" s="93">
        <v>8.9691296081039997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3.19E-4</v>
      </c>
      <c r="S193" s="1">
        <v>0</v>
      </c>
      <c r="T193" s="1">
        <v>0.107059</v>
      </c>
      <c r="U193" s="1">
        <v>0</v>
      </c>
      <c r="V193" s="1">
        <v>0</v>
      </c>
      <c r="W193" s="1">
        <v>0</v>
      </c>
      <c r="X193" s="1">
        <v>0</v>
      </c>
      <c r="Y193" s="1">
        <v>1.226021</v>
      </c>
      <c r="Z193" s="1">
        <v>0.10105</v>
      </c>
      <c r="AB193" s="1">
        <v>0</v>
      </c>
      <c r="AC193" s="143">
        <v>20.227945608104001</v>
      </c>
      <c r="AD193" s="180">
        <f t="shared" si="34"/>
        <v>20.227945608104001</v>
      </c>
      <c r="AE193" s="93">
        <v>9.8243670000000005</v>
      </c>
      <c r="AF193" s="1">
        <v>7.6074646526459997</v>
      </c>
      <c r="AG193" s="1">
        <v>0</v>
      </c>
      <c r="AH193" s="1">
        <v>0</v>
      </c>
      <c r="AI193" s="1">
        <v>1.1874100000000001</v>
      </c>
      <c r="AJ193" s="1">
        <v>9.9470000000000003E-2</v>
      </c>
      <c r="AK193" s="1">
        <v>0.247172</v>
      </c>
      <c r="AM193" s="1">
        <v>0</v>
      </c>
      <c r="AN193" s="1">
        <v>18.965883652645999</v>
      </c>
      <c r="AO193" s="1">
        <v>-1.2620619554580017</v>
      </c>
      <c r="AP193" s="144">
        <v>-6.2391998669028302E-2</v>
      </c>
      <c r="AQ193" s="1">
        <f t="shared" si="36"/>
        <v>18.965883652645999</v>
      </c>
      <c r="AR193" s="174"/>
      <c r="AS193" s="56">
        <f>VLOOKUP(C193,'2012-13'!$C$8:$P$391,14,FALSE)</f>
        <v>0.50890800000000003</v>
      </c>
      <c r="AT193" s="183">
        <f t="shared" si="35"/>
        <v>19.474791652646001</v>
      </c>
    </row>
    <row r="194" spans="1:46" x14ac:dyDescent="0.25">
      <c r="A194">
        <f>IFERROR(VLOOKUP(D194,'2014_15'!$C$402:$D$446,2,FALSE),0)</f>
        <v>0</v>
      </c>
      <c r="B194" s="93" t="s">
        <v>898</v>
      </c>
      <c r="C194" s="93" t="s">
        <v>582</v>
      </c>
      <c r="D194" s="93" t="s">
        <v>583</v>
      </c>
      <c r="E194" s="93">
        <v>3.7616930000000002</v>
      </c>
      <c r="F194" s="93">
        <v>4.243490709714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3.19E-4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0.32550299999999999</v>
      </c>
      <c r="Z194" s="1">
        <v>4.1050000000000003E-2</v>
      </c>
      <c r="AB194" s="1">
        <v>0</v>
      </c>
      <c r="AC194" s="143">
        <v>8.3720557097139991</v>
      </c>
      <c r="AD194" s="180">
        <f t="shared" si="34"/>
        <v>8.3720557097139991</v>
      </c>
      <c r="AE194" s="93">
        <v>3.7616930000000002</v>
      </c>
      <c r="AF194" s="1">
        <v>3.5984801218369999</v>
      </c>
      <c r="AG194" s="1">
        <v>0</v>
      </c>
      <c r="AH194" s="1">
        <v>0</v>
      </c>
      <c r="AI194" s="1">
        <v>0.30966399999999999</v>
      </c>
      <c r="AJ194" s="1">
        <v>8.5470000000000004E-2</v>
      </c>
      <c r="AK194" s="1">
        <v>9.4617000000000007E-2</v>
      </c>
      <c r="AM194" s="1">
        <v>0</v>
      </c>
      <c r="AN194" s="1">
        <v>7.8499241218370006</v>
      </c>
      <c r="AO194" s="1">
        <v>-0.52213158787699854</v>
      </c>
      <c r="AP194" s="144">
        <v>-6.2365995399573763E-2</v>
      </c>
      <c r="AQ194" s="1">
        <f t="shared" si="36"/>
        <v>7.8499241218370006</v>
      </c>
      <c r="AR194" s="174"/>
      <c r="AS194" s="56">
        <f>VLOOKUP(C194,'2012-13'!$C$8:$P$391,14,FALSE)</f>
        <v>0.21454000000000001</v>
      </c>
      <c r="AT194" s="183">
        <f t="shared" si="35"/>
        <v>8.0644641218370001</v>
      </c>
    </row>
    <row r="195" spans="1:46" x14ac:dyDescent="0.25">
      <c r="A195">
        <f>IFERROR(VLOOKUP(D195,'2014_15'!$C$402:$D$446,2,FALSE),0)</f>
        <v>1</v>
      </c>
      <c r="B195" s="93" t="s">
        <v>902</v>
      </c>
      <c r="C195" s="93" t="s">
        <v>694</v>
      </c>
      <c r="D195" s="93" t="s">
        <v>695</v>
      </c>
      <c r="E195" s="93">
        <v>77.264674980000009</v>
      </c>
      <c r="F195" s="93">
        <v>119.695966016962</v>
      </c>
      <c r="G195" s="1">
        <v>5.3210189999999997</v>
      </c>
      <c r="H195" s="1">
        <v>13.425084999999999</v>
      </c>
      <c r="I195" s="1">
        <v>0</v>
      </c>
      <c r="J195" s="1">
        <v>0</v>
      </c>
      <c r="K195" s="1">
        <v>2.5000000000000001E-3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3.19E-4</v>
      </c>
      <c r="S195" s="1">
        <v>0</v>
      </c>
      <c r="T195" s="1">
        <v>0.107059</v>
      </c>
      <c r="U195" s="1">
        <v>0</v>
      </c>
      <c r="V195" s="1">
        <v>0</v>
      </c>
      <c r="W195" s="1">
        <v>4.0883719999999997</v>
      </c>
      <c r="X195" s="1">
        <v>0.13819300000000001</v>
      </c>
      <c r="Y195" s="1">
        <v>2.452032</v>
      </c>
      <c r="Z195" s="1">
        <v>5.305E-2</v>
      </c>
      <c r="AB195" s="1">
        <v>0</v>
      </c>
      <c r="AC195" s="143">
        <v>222.54826999696201</v>
      </c>
      <c r="AD195" s="180">
        <f t="shared" si="34"/>
        <v>222.54826999696201</v>
      </c>
      <c r="AE195" s="93">
        <v>77.264674980000009</v>
      </c>
      <c r="AF195" s="1">
        <v>106.723774915703</v>
      </c>
      <c r="AG195" s="1">
        <v>5.4299759999999999</v>
      </c>
      <c r="AH195" s="1">
        <v>11.693575774972148</v>
      </c>
      <c r="AI195" s="1">
        <v>2.2931180000000002</v>
      </c>
      <c r="AJ195" s="1">
        <v>0.16327</v>
      </c>
      <c r="AK195" s="1">
        <v>1.9372860000000001</v>
      </c>
      <c r="AM195" s="1">
        <v>3.1633450000000001</v>
      </c>
      <c r="AN195" s="1">
        <v>208.66902067067517</v>
      </c>
      <c r="AO195" s="1">
        <v>-13.879249326286839</v>
      </c>
      <c r="AP195" s="173">
        <v>-6.236511893117077E-2</v>
      </c>
      <c r="AQ195" s="1">
        <f t="shared" si="36"/>
        <v>208.66902067067517</v>
      </c>
      <c r="AR195" s="174"/>
      <c r="AS195" s="56">
        <f>VLOOKUP(C195,'2012-13'!$C$8:$P$391,14,FALSE)</f>
        <v>0.63789399999999996</v>
      </c>
      <c r="AT195" s="183">
        <f t="shared" si="35"/>
        <v>206.14356967067516</v>
      </c>
    </row>
    <row r="196" spans="1:46" x14ac:dyDescent="0.25">
      <c r="A196">
        <f>IFERROR(VLOOKUP(D196,'2014_15'!$C$402:$D$446,2,FALSE),0)</f>
        <v>0</v>
      </c>
      <c r="B196" s="93" t="s">
        <v>898</v>
      </c>
      <c r="C196" s="93" t="s">
        <v>282</v>
      </c>
      <c r="D196" s="93" t="s">
        <v>283</v>
      </c>
      <c r="E196" s="93">
        <v>8.0886840000000007</v>
      </c>
      <c r="F196" s="93">
        <v>8.7100098598239999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3.19E-4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0.78432199999999996</v>
      </c>
      <c r="Z196" s="1">
        <v>6.105E-2</v>
      </c>
      <c r="AB196" s="1">
        <v>0</v>
      </c>
      <c r="AC196" s="143">
        <v>17.644384859824001</v>
      </c>
      <c r="AD196" s="180">
        <f t="shared" si="34"/>
        <v>17.644384859824001</v>
      </c>
      <c r="AE196" s="93">
        <v>8.0886840000000007</v>
      </c>
      <c r="AF196" s="1">
        <v>7.3869420883629999</v>
      </c>
      <c r="AG196" s="1">
        <v>0</v>
      </c>
      <c r="AH196" s="1">
        <v>0</v>
      </c>
      <c r="AI196" s="1">
        <v>0.75954999999999995</v>
      </c>
      <c r="AJ196" s="1">
        <v>0.11347</v>
      </c>
      <c r="AK196" s="1">
        <v>0.202932</v>
      </c>
      <c r="AM196" s="1">
        <v>0</v>
      </c>
      <c r="AN196" s="1">
        <v>16.551578088363001</v>
      </c>
      <c r="AO196" s="1">
        <v>-1.0928067714609995</v>
      </c>
      <c r="AP196" s="144">
        <v>-6.193510174159169E-2</v>
      </c>
      <c r="AQ196" s="1">
        <f t="shared" si="36"/>
        <v>16.551578088363001</v>
      </c>
      <c r="AR196" s="174"/>
      <c r="AS196" s="56">
        <f>VLOOKUP(C196,'2012-13'!$C$8:$P$391,14,FALSE)</f>
        <v>0.29513600000000001</v>
      </c>
      <c r="AT196" s="183">
        <f t="shared" si="35"/>
        <v>16.846714088363001</v>
      </c>
    </row>
    <row r="197" spans="1:46" x14ac:dyDescent="0.25">
      <c r="A197">
        <f>IFERROR(VLOOKUP(D197,'2014_15'!$C$402:$D$446,2,FALSE),0)</f>
        <v>0</v>
      </c>
      <c r="B197" s="93" t="s">
        <v>898</v>
      </c>
      <c r="C197" s="93" t="s">
        <v>764</v>
      </c>
      <c r="D197" s="93" t="s">
        <v>765</v>
      </c>
      <c r="E197" s="93">
        <v>3.9294850000000001</v>
      </c>
      <c r="F197" s="93">
        <v>4.0442158752020001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3.19E-4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0.36222199999999999</v>
      </c>
      <c r="Z197" s="1">
        <v>3.1050000000000001E-2</v>
      </c>
      <c r="AB197" s="1">
        <v>0</v>
      </c>
      <c r="AC197" s="143">
        <v>8.3672918752020013</v>
      </c>
      <c r="AD197" s="180">
        <f t="shared" si="34"/>
        <v>8.3672918752020013</v>
      </c>
      <c r="AE197" s="93">
        <v>3.9294850000000001</v>
      </c>
      <c r="AF197" s="1">
        <v>3.4295971976310002</v>
      </c>
      <c r="AG197" s="1">
        <v>0</v>
      </c>
      <c r="AH197" s="1">
        <v>0</v>
      </c>
      <c r="AI197" s="1">
        <v>0.34113700000000002</v>
      </c>
      <c r="AJ197" s="1">
        <v>0.05</v>
      </c>
      <c r="AK197" s="1">
        <v>9.9421999999999996E-2</v>
      </c>
      <c r="AM197" s="1">
        <v>0</v>
      </c>
      <c r="AN197" s="1">
        <v>7.8496411976309997</v>
      </c>
      <c r="AO197" s="1">
        <v>-0.51765067757100169</v>
      </c>
      <c r="AP197" s="144">
        <v>-6.1865975908543848E-2</v>
      </c>
      <c r="AQ197" s="1">
        <f t="shared" si="36"/>
        <v>7.8496411976309997</v>
      </c>
      <c r="AR197" s="174"/>
      <c r="AS197" s="56">
        <f>VLOOKUP(C197,'2012-13'!$C$8:$P$391,14,FALSE)</f>
        <v>0.32391999999999999</v>
      </c>
      <c r="AT197" s="183">
        <f t="shared" si="35"/>
        <v>8.173561197630999</v>
      </c>
    </row>
    <row r="198" spans="1:46" x14ac:dyDescent="0.25">
      <c r="A198">
        <f>IFERROR(VLOOKUP(D198,'2014_15'!$C$402:$D$446,2,FALSE),0)</f>
        <v>0</v>
      </c>
      <c r="B198" s="93" t="s">
        <v>898</v>
      </c>
      <c r="C198" s="93" t="s">
        <v>336</v>
      </c>
      <c r="D198" s="93" t="s">
        <v>337</v>
      </c>
      <c r="E198" s="93">
        <v>5.4831450000000004</v>
      </c>
      <c r="F198" s="93">
        <v>4.9836459611889996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3.19E-4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0.348053</v>
      </c>
      <c r="Z198" s="1">
        <v>9.1050000000000006E-2</v>
      </c>
      <c r="AB198" s="1">
        <v>0</v>
      </c>
      <c r="AC198" s="143">
        <v>10.906212961188999</v>
      </c>
      <c r="AD198" s="180">
        <f t="shared" ref="AD198:AD261" si="37">+AC198</f>
        <v>10.906212961188999</v>
      </c>
      <c r="AE198" s="93">
        <v>5.4831450000000004</v>
      </c>
      <c r="AF198" s="1">
        <v>4.1762953154759996</v>
      </c>
      <c r="AG198" s="1">
        <v>0</v>
      </c>
      <c r="AH198" s="1">
        <v>0</v>
      </c>
      <c r="AI198" s="1">
        <v>0.34663300000000002</v>
      </c>
      <c r="AJ198" s="1">
        <v>9.2469999999999997E-2</v>
      </c>
      <c r="AK198" s="1">
        <v>0.13850599999999999</v>
      </c>
      <c r="AM198" s="1">
        <v>0</v>
      </c>
      <c r="AN198" s="1">
        <v>10.237049315476002</v>
      </c>
      <c r="AO198" s="1">
        <v>-0.66916364571299702</v>
      </c>
      <c r="AP198" s="144">
        <v>-6.1356187348834294E-2</v>
      </c>
      <c r="AQ198" s="1">
        <f t="shared" si="36"/>
        <v>10.237049315476002</v>
      </c>
      <c r="AR198" s="174"/>
      <c r="AS198" s="56">
        <f>VLOOKUP(C198,'2012-13'!$C$8:$P$391,14,FALSE)</f>
        <v>0.50775700000000001</v>
      </c>
      <c r="AT198" s="183">
        <f t="shared" ref="AT198:AT261" si="38">+AQ198-AM198+AS198</f>
        <v>10.744806315476001</v>
      </c>
    </row>
    <row r="199" spans="1:46" x14ac:dyDescent="0.25">
      <c r="A199">
        <f>IFERROR(VLOOKUP(D199,'2014_15'!$C$402:$D$446,2,FALSE),0)</f>
        <v>0</v>
      </c>
      <c r="B199" s="93" t="s">
        <v>898</v>
      </c>
      <c r="C199" s="93" t="s">
        <v>426</v>
      </c>
      <c r="D199" s="93" t="s">
        <v>427</v>
      </c>
      <c r="E199" s="93">
        <v>5.3839499999999996</v>
      </c>
      <c r="F199" s="93">
        <v>5.5795612710610003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3.19E-4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0.59146100000000001</v>
      </c>
      <c r="Z199" s="1">
        <v>5.1049999999999998E-2</v>
      </c>
      <c r="AB199" s="1">
        <v>0</v>
      </c>
      <c r="AC199" s="143">
        <v>11.606341271061</v>
      </c>
      <c r="AD199" s="180">
        <f t="shared" si="37"/>
        <v>11.606341271061</v>
      </c>
      <c r="AE199" s="93">
        <v>5.3839499999999996</v>
      </c>
      <c r="AF199" s="1">
        <v>4.7320558814009992</v>
      </c>
      <c r="AG199" s="1">
        <v>0</v>
      </c>
      <c r="AH199" s="1">
        <v>0</v>
      </c>
      <c r="AI199" s="1">
        <v>0.57289199999999996</v>
      </c>
      <c r="AJ199" s="1">
        <v>7.1470000000000006E-2</v>
      </c>
      <c r="AK199" s="1">
        <v>0.13461600000000001</v>
      </c>
      <c r="AM199" s="1">
        <v>0</v>
      </c>
      <c r="AN199" s="1">
        <v>10.894983881400996</v>
      </c>
      <c r="AO199" s="1">
        <v>-0.71135738966000339</v>
      </c>
      <c r="AP199" s="144">
        <v>-6.129040780781507E-2</v>
      </c>
      <c r="AQ199" s="1">
        <f t="shared" si="36"/>
        <v>10.894983881400996</v>
      </c>
      <c r="AR199" s="174"/>
      <c r="AS199" s="56">
        <f>VLOOKUP(C199,'2012-13'!$C$8:$P$391,14,FALSE)</f>
        <v>0.26072299999999998</v>
      </c>
      <c r="AT199" s="183">
        <f t="shared" si="38"/>
        <v>11.155706881400997</v>
      </c>
    </row>
    <row r="200" spans="1:46" x14ac:dyDescent="0.25">
      <c r="A200">
        <f>IFERROR(VLOOKUP(D200,'2014_15'!$C$402:$D$446,2,FALSE),0)</f>
        <v>0</v>
      </c>
      <c r="B200" s="93" t="s">
        <v>898</v>
      </c>
      <c r="C200" s="93" t="s">
        <v>134</v>
      </c>
      <c r="D200" s="93" t="s">
        <v>135</v>
      </c>
      <c r="E200" s="93">
        <v>4.1648649999999998</v>
      </c>
      <c r="F200" s="93">
        <v>6.0204869203869995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3.19E-4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0.80433399999999999</v>
      </c>
      <c r="Z200" s="1">
        <v>4.6050000000000001E-2</v>
      </c>
      <c r="AB200" s="1">
        <v>0</v>
      </c>
      <c r="AC200" s="143">
        <v>11.036054920386999</v>
      </c>
      <c r="AD200" s="180">
        <f t="shared" si="37"/>
        <v>11.036054920386999</v>
      </c>
      <c r="AE200" s="93">
        <v>4.1648649999999998</v>
      </c>
      <c r="AF200" s="1">
        <v>5.2270985181189999</v>
      </c>
      <c r="AG200" s="1">
        <v>0</v>
      </c>
      <c r="AH200" s="1">
        <v>0</v>
      </c>
      <c r="AI200" s="1">
        <v>0.79996800000000001</v>
      </c>
      <c r="AJ200" s="1">
        <v>6.447E-2</v>
      </c>
      <c r="AK200" s="1">
        <v>0.104023</v>
      </c>
      <c r="AM200" s="1">
        <v>0</v>
      </c>
      <c r="AN200" s="1">
        <v>10.360424518118998</v>
      </c>
      <c r="AO200" s="1">
        <v>-0.6756304022680002</v>
      </c>
      <c r="AP200" s="144">
        <v>-6.1220282713517704E-2</v>
      </c>
      <c r="AQ200" s="1">
        <f t="shared" si="36"/>
        <v>10.360424518118998</v>
      </c>
      <c r="AR200" s="174"/>
      <c r="AS200" s="56">
        <f>VLOOKUP(C200,'2012-13'!$C$8:$P$391,14,FALSE)</f>
        <v>0.29641499999999998</v>
      </c>
      <c r="AT200" s="183">
        <f t="shared" si="38"/>
        <v>10.656839518118998</v>
      </c>
    </row>
    <row r="201" spans="1:46" x14ac:dyDescent="0.25">
      <c r="A201">
        <f>IFERROR(VLOOKUP(D201,'2014_15'!$C$402:$D$446,2,FALSE),0)</f>
        <v>0</v>
      </c>
      <c r="B201" s="93" t="s">
        <v>898</v>
      </c>
      <c r="C201" s="93" t="s">
        <v>556</v>
      </c>
      <c r="D201" s="93" t="s">
        <v>557</v>
      </c>
      <c r="E201" s="93">
        <v>3.1454399999999998</v>
      </c>
      <c r="F201" s="93">
        <v>3.7727738927819998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3.19E-4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0.242677</v>
      </c>
      <c r="Z201" s="1">
        <v>3.1050000000000001E-2</v>
      </c>
      <c r="AB201" s="1">
        <v>0</v>
      </c>
      <c r="AC201" s="143">
        <v>7.1922598927819985</v>
      </c>
      <c r="AD201" s="180">
        <f t="shared" si="37"/>
        <v>7.1922598927819985</v>
      </c>
      <c r="AE201" s="93">
        <v>3.1454399999999998</v>
      </c>
      <c r="AF201" s="1">
        <v>3.2370400000069997</v>
      </c>
      <c r="AG201" s="1">
        <v>0</v>
      </c>
      <c r="AH201" s="1">
        <v>0</v>
      </c>
      <c r="AI201" s="1">
        <v>0.24307599999999999</v>
      </c>
      <c r="AJ201" s="1">
        <v>0.05</v>
      </c>
      <c r="AK201" s="1">
        <v>7.8687999999999994E-2</v>
      </c>
      <c r="AM201" s="1">
        <v>0</v>
      </c>
      <c r="AN201" s="1">
        <v>6.7542440000069996</v>
      </c>
      <c r="AO201" s="1">
        <v>-0.43801589277499886</v>
      </c>
      <c r="AP201" s="144">
        <v>-6.0901010156012639E-2</v>
      </c>
      <c r="AQ201" s="1">
        <f t="shared" si="36"/>
        <v>6.7542440000069996</v>
      </c>
      <c r="AR201" s="174"/>
      <c r="AS201" s="56">
        <f>VLOOKUP(C201,'2012-13'!$C$8:$P$391,14,FALSE)</f>
        <v>6.2045999999999997E-2</v>
      </c>
      <c r="AT201" s="183">
        <f t="shared" si="38"/>
        <v>6.8162900000069993</v>
      </c>
    </row>
    <row r="202" spans="1:46" x14ac:dyDescent="0.25">
      <c r="A202">
        <f>IFERROR(VLOOKUP(D202,'2014_15'!$C$402:$D$446,2,FALSE),0)</f>
        <v>0</v>
      </c>
      <c r="B202" s="93" t="s">
        <v>898</v>
      </c>
      <c r="C202" s="93" t="s">
        <v>194</v>
      </c>
      <c r="D202" s="93" t="s">
        <v>195</v>
      </c>
      <c r="E202" s="93">
        <v>10.592689</v>
      </c>
      <c r="F202" s="93">
        <v>10.964183204994001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3.19E-4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1.2006650000000001</v>
      </c>
      <c r="Z202" s="1">
        <v>0.14105000000000001</v>
      </c>
      <c r="AB202" s="1">
        <v>0</v>
      </c>
      <c r="AC202" s="143">
        <v>22.898906204994002</v>
      </c>
      <c r="AD202" s="180">
        <f t="shared" si="37"/>
        <v>22.898906204994002</v>
      </c>
      <c r="AE202" s="93">
        <v>10.592689</v>
      </c>
      <c r="AF202" s="1">
        <v>9.3015542229420003</v>
      </c>
      <c r="AG202" s="1">
        <v>0</v>
      </c>
      <c r="AH202" s="1">
        <v>0</v>
      </c>
      <c r="AI202" s="1">
        <v>1.1492519999999999</v>
      </c>
      <c r="AJ202" s="1">
        <v>0.19747000000000001</v>
      </c>
      <c r="AK202" s="1">
        <v>0.26772000000000001</v>
      </c>
      <c r="AM202" s="1">
        <v>0</v>
      </c>
      <c r="AN202" s="1">
        <v>21.508685222942002</v>
      </c>
      <c r="AO202" s="1">
        <v>-1.390220982052</v>
      </c>
      <c r="AP202" s="144">
        <v>-6.0711239637673518E-2</v>
      </c>
      <c r="AQ202" s="1">
        <f t="shared" si="36"/>
        <v>21.508685222942002</v>
      </c>
      <c r="AR202" s="174"/>
      <c r="AS202" s="56">
        <f>VLOOKUP(C202,'2012-13'!$C$8:$P$391,14,FALSE)</f>
        <v>0.72383200000000003</v>
      </c>
      <c r="AT202" s="183">
        <f t="shared" si="38"/>
        <v>22.232517222942004</v>
      </c>
    </row>
    <row r="203" spans="1:46" x14ac:dyDescent="0.25">
      <c r="A203">
        <f>IFERROR(VLOOKUP(D203,'2014_15'!$C$402:$D$446,2,FALSE),0)</f>
        <v>0</v>
      </c>
      <c r="B203" s="93" t="s">
        <v>898</v>
      </c>
      <c r="C203" s="93" t="s">
        <v>170</v>
      </c>
      <c r="D203" s="93" t="s">
        <v>171</v>
      </c>
      <c r="E203" s="93">
        <v>7.8785379999999998</v>
      </c>
      <c r="F203" s="93">
        <v>7.1877329714970006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3.19E-4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0.92944599999999999</v>
      </c>
      <c r="Z203" s="1">
        <v>6.6049999999999998E-2</v>
      </c>
      <c r="AB203" s="1">
        <v>0</v>
      </c>
      <c r="AC203" s="143">
        <v>16.062085971497002</v>
      </c>
      <c r="AD203" s="180">
        <f t="shared" si="37"/>
        <v>16.062085971497002</v>
      </c>
      <c r="AE203" s="93">
        <v>7.8785379999999998</v>
      </c>
      <c r="AF203" s="1">
        <v>6.0983323425129994</v>
      </c>
      <c r="AG203" s="1">
        <v>0</v>
      </c>
      <c r="AH203" s="1">
        <v>0</v>
      </c>
      <c r="AI203" s="1">
        <v>0.82597799999999999</v>
      </c>
      <c r="AJ203" s="1">
        <v>9.2469999999999997E-2</v>
      </c>
      <c r="AK203" s="1">
        <v>0.197829</v>
      </c>
      <c r="AM203" s="1">
        <v>0</v>
      </c>
      <c r="AN203" s="1">
        <v>15.093147342512999</v>
      </c>
      <c r="AO203" s="1">
        <v>-0.96893862898400229</v>
      </c>
      <c r="AP203" s="144">
        <v>-6.0324582417466431E-2</v>
      </c>
      <c r="AQ203" s="1">
        <f t="shared" si="36"/>
        <v>15.093147342512999</v>
      </c>
      <c r="AR203" s="174"/>
      <c r="AS203" s="56">
        <f>VLOOKUP(C203,'2012-13'!$C$8:$P$391,14,FALSE)</f>
        <v>0.29027500000000001</v>
      </c>
      <c r="AT203" s="183">
        <f t="shared" si="38"/>
        <v>15.383422342512999</v>
      </c>
    </row>
    <row r="204" spans="1:46" x14ac:dyDescent="0.25">
      <c r="A204">
        <f>IFERROR(VLOOKUP(D204,'2014_15'!$C$402:$D$446,2,FALSE),0)</f>
        <v>0</v>
      </c>
      <c r="B204" s="93" t="s">
        <v>898</v>
      </c>
      <c r="C204" s="93" t="s">
        <v>322</v>
      </c>
      <c r="D204" s="93" t="s">
        <v>323</v>
      </c>
      <c r="E204" s="93">
        <v>8.2278570000000002</v>
      </c>
      <c r="F204" s="93">
        <v>7.7163005832470004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3.19E-4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0.98839200000000005</v>
      </c>
      <c r="Z204" s="1">
        <v>0.25105</v>
      </c>
      <c r="AB204" s="1">
        <v>0</v>
      </c>
      <c r="AC204" s="143">
        <v>17.183918583246999</v>
      </c>
      <c r="AD204" s="180">
        <f t="shared" si="37"/>
        <v>17.183918583246999</v>
      </c>
      <c r="AE204" s="93">
        <v>8.2278570000000002</v>
      </c>
      <c r="AF204" s="1">
        <v>6.5443804702059998</v>
      </c>
      <c r="AG204" s="1">
        <v>0</v>
      </c>
      <c r="AH204" s="1">
        <v>0</v>
      </c>
      <c r="AI204" s="1">
        <v>0.79635800000000001</v>
      </c>
      <c r="AJ204" s="1">
        <v>0.37247000000000002</v>
      </c>
      <c r="AK204" s="1">
        <v>0.20735899999999999</v>
      </c>
      <c r="AM204" s="1">
        <v>0</v>
      </c>
      <c r="AN204" s="1">
        <v>16.148424470205999</v>
      </c>
      <c r="AO204" s="1">
        <v>-1.0354941130410005</v>
      </c>
      <c r="AP204" s="144">
        <v>-6.0259486683702498E-2</v>
      </c>
      <c r="AQ204" s="1">
        <f t="shared" si="36"/>
        <v>16.148424470205999</v>
      </c>
      <c r="AR204" s="174"/>
      <c r="AS204" s="56">
        <f>VLOOKUP(C204,'2012-13'!$C$8:$P$391,14,FALSE)</f>
        <v>0.13752500000000001</v>
      </c>
      <c r="AT204" s="183">
        <f t="shared" si="38"/>
        <v>16.285949470205999</v>
      </c>
    </row>
    <row r="205" spans="1:46" x14ac:dyDescent="0.25">
      <c r="A205">
        <f>IFERROR(VLOOKUP(D205,'2014_15'!$C$402:$D$446,2,FALSE),0)</f>
        <v>0</v>
      </c>
      <c r="B205" s="93" t="s">
        <v>898</v>
      </c>
      <c r="C205" s="93" t="s">
        <v>162</v>
      </c>
      <c r="D205" s="93" t="s">
        <v>163</v>
      </c>
      <c r="E205" s="93">
        <v>7.2646870000000003</v>
      </c>
      <c r="F205" s="93">
        <v>5.6315996198600002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3.19E-4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0.72868699999999997</v>
      </c>
      <c r="Z205" s="1">
        <v>6.105E-2</v>
      </c>
      <c r="AB205" s="1">
        <v>0</v>
      </c>
      <c r="AC205" s="143">
        <v>13.68634261986</v>
      </c>
      <c r="AD205" s="180">
        <f t="shared" si="37"/>
        <v>13.68634261986</v>
      </c>
      <c r="AE205" s="93">
        <v>7.2646870000000003</v>
      </c>
      <c r="AF205" s="1">
        <v>4.7202055291049998</v>
      </c>
      <c r="AG205" s="1">
        <v>0</v>
      </c>
      <c r="AH205" s="1">
        <v>0</v>
      </c>
      <c r="AI205" s="1">
        <v>0.61527699999999996</v>
      </c>
      <c r="AJ205" s="1">
        <v>8.5470000000000004E-2</v>
      </c>
      <c r="AK205" s="1">
        <v>0.18105599999999999</v>
      </c>
      <c r="AM205" s="1">
        <v>0</v>
      </c>
      <c r="AN205" s="1">
        <v>12.866695529105002</v>
      </c>
      <c r="AO205" s="1">
        <v>-0.81964709075499798</v>
      </c>
      <c r="AP205" s="144">
        <v>-5.9887956448322663E-2</v>
      </c>
      <c r="AQ205" s="1">
        <f t="shared" si="36"/>
        <v>12.866695529105002</v>
      </c>
      <c r="AR205" s="174"/>
      <c r="AS205" s="56">
        <f>VLOOKUP(C205,'2012-13'!$C$8:$P$391,14,FALSE)</f>
        <v>0.25470999999999999</v>
      </c>
      <c r="AT205" s="183">
        <f t="shared" si="38"/>
        <v>13.121405529105001</v>
      </c>
    </row>
    <row r="206" spans="1:46" x14ac:dyDescent="0.25">
      <c r="A206">
        <f>IFERROR(VLOOKUP(D206,'2014_15'!$C$402:$D$446,2,FALSE),0)</f>
        <v>0</v>
      </c>
      <c r="B206" s="93" t="s">
        <v>898</v>
      </c>
      <c r="C206" s="93" t="s">
        <v>804</v>
      </c>
      <c r="D206" s="93" t="s">
        <v>805</v>
      </c>
      <c r="E206" s="93">
        <v>5.3392499999999998</v>
      </c>
      <c r="F206" s="93">
        <v>6.4973020687279996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3.19E-4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0.79835800000000001</v>
      </c>
      <c r="Z206" s="1">
        <v>0.11605</v>
      </c>
      <c r="AB206" s="1">
        <v>0</v>
      </c>
      <c r="AC206" s="143">
        <v>12.751279068728</v>
      </c>
      <c r="AD206" s="180">
        <f t="shared" si="37"/>
        <v>12.751279068728</v>
      </c>
      <c r="AE206" s="93">
        <v>5.3392499999999998</v>
      </c>
      <c r="AF206" s="1">
        <v>5.5763211215000004</v>
      </c>
      <c r="AG206" s="1">
        <v>0</v>
      </c>
      <c r="AH206" s="1">
        <v>0</v>
      </c>
      <c r="AI206" s="1">
        <v>0.77372700000000005</v>
      </c>
      <c r="AJ206" s="1">
        <v>0.16247</v>
      </c>
      <c r="AK206" s="1">
        <v>0.13589399999999999</v>
      </c>
      <c r="AM206" s="1">
        <v>0</v>
      </c>
      <c r="AN206" s="1">
        <v>11.987662121500003</v>
      </c>
      <c r="AO206" s="1">
        <v>-0.76361694722799633</v>
      </c>
      <c r="AP206" s="144">
        <v>-5.9885517610600826E-2</v>
      </c>
      <c r="AQ206" s="1">
        <f t="shared" si="36"/>
        <v>11.987662121500003</v>
      </c>
      <c r="AR206" s="174"/>
      <c r="AS206" s="56">
        <f>VLOOKUP(C206,'2012-13'!$C$8:$P$391,14,FALSE)</f>
        <v>0.406308</v>
      </c>
      <c r="AT206" s="183">
        <f t="shared" si="38"/>
        <v>12.393970121500002</v>
      </c>
    </row>
    <row r="207" spans="1:46" x14ac:dyDescent="0.25">
      <c r="A207">
        <f>IFERROR(VLOOKUP(D207,'2014_15'!$C$402:$D$446,2,FALSE),0)</f>
        <v>0</v>
      </c>
      <c r="B207" s="93" t="s">
        <v>898</v>
      </c>
      <c r="C207" s="93" t="s">
        <v>468</v>
      </c>
      <c r="D207" s="93" t="s">
        <v>469</v>
      </c>
      <c r="E207" s="93">
        <v>11.343503999999999</v>
      </c>
      <c r="F207" s="93">
        <v>10.5305062871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3.19E-4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1.079763</v>
      </c>
      <c r="Z207" s="1">
        <v>5.6050000000000003E-2</v>
      </c>
      <c r="AB207" s="1">
        <v>0</v>
      </c>
      <c r="AC207" s="143">
        <v>23.010142287099999</v>
      </c>
      <c r="AD207" s="180">
        <f t="shared" si="37"/>
        <v>23.010142287099999</v>
      </c>
      <c r="AE207" s="93">
        <v>11.343503999999999</v>
      </c>
      <c r="AF207" s="1">
        <v>8.9307238469480001</v>
      </c>
      <c r="AG207" s="1">
        <v>0</v>
      </c>
      <c r="AH207" s="1">
        <v>0</v>
      </c>
      <c r="AI207" s="1">
        <v>0.99437699999999996</v>
      </c>
      <c r="AJ207" s="1">
        <v>7.8469999999999998E-2</v>
      </c>
      <c r="AK207" s="1">
        <v>0.28544700000000001</v>
      </c>
      <c r="AM207" s="1">
        <v>0</v>
      </c>
      <c r="AN207" s="1">
        <v>21.632521846948002</v>
      </c>
      <c r="AO207" s="1">
        <v>-1.3776204401519969</v>
      </c>
      <c r="AP207" s="144">
        <v>-5.9870140000147752E-2</v>
      </c>
      <c r="AQ207" s="1">
        <f t="shared" si="36"/>
        <v>21.632521846948002</v>
      </c>
      <c r="AR207" s="174"/>
      <c r="AS207" s="56">
        <f>VLOOKUP(C207,'2012-13'!$C$8:$P$391,14,FALSE)</f>
        <v>0.40822700000000001</v>
      </c>
      <c r="AT207" s="183">
        <f t="shared" si="38"/>
        <v>22.040748846948002</v>
      </c>
    </row>
    <row r="208" spans="1:46" x14ac:dyDescent="0.25">
      <c r="A208">
        <f>IFERROR(VLOOKUP(D208,'2014_15'!$C$402:$D$446,2,FALSE),0)</f>
        <v>0</v>
      </c>
      <c r="B208" s="93" t="s">
        <v>898</v>
      </c>
      <c r="C208" s="93" t="s">
        <v>808</v>
      </c>
      <c r="D208" s="93" t="s">
        <v>809</v>
      </c>
      <c r="E208" s="93">
        <v>8.3896329999999999</v>
      </c>
      <c r="F208" s="93">
        <v>6.8235839410620001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3.19E-4</v>
      </c>
      <c r="S208" s="1">
        <v>0</v>
      </c>
      <c r="T208" s="1">
        <v>5.7353000000000001E-2</v>
      </c>
      <c r="U208" s="1">
        <v>0</v>
      </c>
      <c r="V208" s="1">
        <v>0</v>
      </c>
      <c r="W208" s="1">
        <v>0</v>
      </c>
      <c r="X208" s="1">
        <v>0</v>
      </c>
      <c r="Y208" s="1">
        <v>0.89815</v>
      </c>
      <c r="Z208" s="1">
        <v>0.10705000000000001</v>
      </c>
      <c r="AB208" s="1">
        <v>0</v>
      </c>
      <c r="AC208" s="143">
        <v>16.276088941062003</v>
      </c>
      <c r="AD208" s="180">
        <f t="shared" si="37"/>
        <v>16.276088941062003</v>
      </c>
      <c r="AE208" s="93">
        <v>8.3896329999999999</v>
      </c>
      <c r="AF208" s="1">
        <v>5.7199297021369997</v>
      </c>
      <c r="AG208" s="1">
        <v>0</v>
      </c>
      <c r="AH208" s="1">
        <v>0</v>
      </c>
      <c r="AI208" s="1">
        <v>0.83169999999999999</v>
      </c>
      <c r="AJ208" s="1">
        <v>0.14987</v>
      </c>
      <c r="AK208" s="1">
        <v>0.21190500000000001</v>
      </c>
      <c r="AM208" s="1">
        <v>0</v>
      </c>
      <c r="AN208" s="1">
        <v>15.303037702136999</v>
      </c>
      <c r="AO208" s="1">
        <v>-0.97305123892500411</v>
      </c>
      <c r="AP208" s="144">
        <v>-5.9784094474327275E-2</v>
      </c>
      <c r="AQ208" s="1">
        <f t="shared" si="36"/>
        <v>15.303037702136999</v>
      </c>
      <c r="AR208" s="174"/>
      <c r="AS208" s="56">
        <f>VLOOKUP(C208,'2012-13'!$C$8:$P$391,14,FALSE)</f>
        <v>0.27313199999999999</v>
      </c>
      <c r="AT208" s="183">
        <f t="shared" si="38"/>
        <v>15.576169702136999</v>
      </c>
    </row>
    <row r="209" spans="1:46" x14ac:dyDescent="0.25">
      <c r="A209">
        <f>IFERROR(VLOOKUP(D209,'2014_15'!$C$402:$D$446,2,FALSE),0)</f>
        <v>0</v>
      </c>
      <c r="B209" s="93" t="s">
        <v>898</v>
      </c>
      <c r="C209" s="93" t="s">
        <v>792</v>
      </c>
      <c r="D209" s="93" t="s">
        <v>793</v>
      </c>
      <c r="E209" s="93">
        <v>6.8855890000000004</v>
      </c>
      <c r="F209" s="93">
        <v>5.5316301319710002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3.19E-4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0.57568799999999998</v>
      </c>
      <c r="Z209" s="1">
        <v>0.22105</v>
      </c>
      <c r="AB209" s="1">
        <v>0</v>
      </c>
      <c r="AC209" s="143">
        <v>13.214276131970999</v>
      </c>
      <c r="AD209" s="180">
        <f t="shared" si="37"/>
        <v>13.214276131970999</v>
      </c>
      <c r="AE209" s="93">
        <v>6.8855890000000004</v>
      </c>
      <c r="AF209" s="1">
        <v>4.6382223987029993</v>
      </c>
      <c r="AG209" s="1">
        <v>0</v>
      </c>
      <c r="AH209" s="1">
        <v>0</v>
      </c>
      <c r="AI209" s="1">
        <v>0.53768700000000003</v>
      </c>
      <c r="AJ209" s="1">
        <v>0.19047</v>
      </c>
      <c r="AK209" s="1">
        <v>0.17363700000000001</v>
      </c>
      <c r="AM209" s="1">
        <v>0</v>
      </c>
      <c r="AN209" s="1">
        <v>12.425605398702999</v>
      </c>
      <c r="AO209" s="1">
        <v>-0.78867073326800075</v>
      </c>
      <c r="AP209" s="144">
        <v>-5.968323390487263E-2</v>
      </c>
      <c r="AQ209" s="1">
        <f t="shared" si="36"/>
        <v>12.425605398702999</v>
      </c>
      <c r="AR209" s="174"/>
      <c r="AS209" s="56">
        <f>VLOOKUP(C209,'2012-13'!$C$8:$P$391,14,FALSE)</f>
        <v>0.49521999999999999</v>
      </c>
      <c r="AT209" s="183">
        <f t="shared" si="38"/>
        <v>12.920825398702998</v>
      </c>
    </row>
    <row r="210" spans="1:46" x14ac:dyDescent="0.25">
      <c r="A210">
        <f>IFERROR(VLOOKUP(D210,'2014_15'!$C$402:$D$446,2,FALSE),0)</f>
        <v>0</v>
      </c>
      <c r="B210" s="93" t="s">
        <v>898</v>
      </c>
      <c r="C210" s="93" t="s">
        <v>654</v>
      </c>
      <c r="D210" s="93" t="s">
        <v>655</v>
      </c>
      <c r="E210" s="93">
        <v>6.6508799999999999</v>
      </c>
      <c r="F210" s="93">
        <v>6.182021849381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3.19E-4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0.73865199999999998</v>
      </c>
      <c r="Z210" s="1">
        <v>3.1050000000000001E-2</v>
      </c>
      <c r="AB210" s="1">
        <v>0</v>
      </c>
      <c r="AC210" s="143">
        <v>13.602922849380999</v>
      </c>
      <c r="AD210" s="180">
        <f t="shared" si="37"/>
        <v>13.602922849380999</v>
      </c>
      <c r="AE210" s="93">
        <v>6.6508799999999999</v>
      </c>
      <c r="AF210" s="1">
        <v>5.2430127452399997</v>
      </c>
      <c r="AG210" s="1">
        <v>0</v>
      </c>
      <c r="AH210" s="1">
        <v>0</v>
      </c>
      <c r="AI210" s="1">
        <v>0.68015899999999996</v>
      </c>
      <c r="AJ210" s="1">
        <v>0.05</v>
      </c>
      <c r="AK210" s="1">
        <v>0.16700899999999999</v>
      </c>
      <c r="AM210" s="1">
        <v>0</v>
      </c>
      <c r="AN210" s="1">
        <v>12.791060745239999</v>
      </c>
      <c r="AO210" s="1">
        <v>-0.81186210414099946</v>
      </c>
      <c r="AP210" s="144">
        <v>-5.9682916174000303E-2</v>
      </c>
      <c r="AQ210" s="1">
        <f t="shared" si="36"/>
        <v>12.791060745239999</v>
      </c>
      <c r="AR210" s="174"/>
      <c r="AS210" s="56">
        <f>VLOOKUP(C210,'2012-13'!$C$8:$P$391,14,FALSE)</f>
        <v>0.26750299999999999</v>
      </c>
      <c r="AT210" s="183">
        <f t="shared" si="38"/>
        <v>13.058563745239999</v>
      </c>
    </row>
    <row r="211" spans="1:46" x14ac:dyDescent="0.25">
      <c r="A211">
        <f>IFERROR(VLOOKUP(D211,'2014_15'!$C$402:$D$446,2,FALSE),0)</f>
        <v>0</v>
      </c>
      <c r="B211" s="93" t="s">
        <v>905</v>
      </c>
      <c r="C211" s="93" t="s">
        <v>72</v>
      </c>
      <c r="D211" s="93" t="s">
        <v>73</v>
      </c>
      <c r="E211" s="93">
        <v>52.477116000000002</v>
      </c>
      <c r="F211" s="93">
        <v>115.01751371869301</v>
      </c>
      <c r="G211" s="1">
        <v>4.0434299999999999</v>
      </c>
      <c r="H211" s="1">
        <v>15.27815</v>
      </c>
      <c r="I211" s="1">
        <v>0</v>
      </c>
      <c r="J211" s="1">
        <v>0</v>
      </c>
      <c r="K211" s="1">
        <v>5.2999999999999999E-2</v>
      </c>
      <c r="L211" s="1">
        <v>0</v>
      </c>
      <c r="M211" s="1">
        <v>0.27500000000000002</v>
      </c>
      <c r="N211" s="1">
        <v>0</v>
      </c>
      <c r="O211" s="1">
        <v>0</v>
      </c>
      <c r="P211" s="1">
        <v>0</v>
      </c>
      <c r="Q211" s="1">
        <v>0</v>
      </c>
      <c r="R211" s="1">
        <v>3.19E-4</v>
      </c>
      <c r="S211" s="1">
        <v>0</v>
      </c>
      <c r="T211" s="1">
        <v>0.25235299999999999</v>
      </c>
      <c r="U211" s="1">
        <v>1.734156</v>
      </c>
      <c r="V211" s="1">
        <v>0</v>
      </c>
      <c r="W211" s="1">
        <v>1.5007539999999999</v>
      </c>
      <c r="X211" s="1">
        <v>0.13819300000000001</v>
      </c>
      <c r="Y211" s="1">
        <v>2.1672609999999999</v>
      </c>
      <c r="Z211" s="1">
        <v>0.91105000000000003</v>
      </c>
      <c r="AB211" s="1">
        <v>0</v>
      </c>
      <c r="AC211" s="143">
        <v>193.84829571869301</v>
      </c>
      <c r="AD211" s="180">
        <f t="shared" si="37"/>
        <v>193.84829571869301</v>
      </c>
      <c r="AE211" s="93">
        <v>52.477116000000002</v>
      </c>
      <c r="AF211" s="1">
        <v>106.04951897488201</v>
      </c>
      <c r="AG211" s="1">
        <v>4.1254499999999998</v>
      </c>
      <c r="AH211" s="1">
        <v>13.307640489903099</v>
      </c>
      <c r="AI211" s="1">
        <v>2.0336759999999998</v>
      </c>
      <c r="AJ211" s="1">
        <v>0.6</v>
      </c>
      <c r="AK211" s="1">
        <v>1.3145530000000001</v>
      </c>
      <c r="AM211" s="1">
        <v>2.4323670000000002</v>
      </c>
      <c r="AN211" s="1">
        <v>182.34032146478509</v>
      </c>
      <c r="AO211" s="1">
        <v>-11.507974253907918</v>
      </c>
      <c r="AP211" s="173">
        <v>-5.9365877895609431E-2</v>
      </c>
      <c r="AQ211" s="1">
        <f t="shared" si="36"/>
        <v>182.34032146478509</v>
      </c>
      <c r="AR211" s="174"/>
      <c r="AS211" s="56">
        <f>VLOOKUP(C211,'2012-13'!$C$8:$P$391,14,FALSE)</f>
        <v>0.71928999999999998</v>
      </c>
      <c r="AT211" s="183">
        <f t="shared" si="38"/>
        <v>180.62724446478509</v>
      </c>
    </row>
    <row r="212" spans="1:46" x14ac:dyDescent="0.25">
      <c r="A212">
        <f>IFERROR(VLOOKUP(D212,'2014_15'!$C$402:$D$446,2,FALSE),0)</f>
        <v>0</v>
      </c>
      <c r="B212" s="93" t="s">
        <v>898</v>
      </c>
      <c r="C212" s="93" t="s">
        <v>560</v>
      </c>
      <c r="D212" s="93" t="s">
        <v>561</v>
      </c>
      <c r="E212" s="93">
        <v>3.6549079999999998</v>
      </c>
      <c r="F212" s="93">
        <v>3.973392527693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3.19E-4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0.24903600000000001</v>
      </c>
      <c r="Z212" s="1">
        <v>3.5049999999999998E-2</v>
      </c>
      <c r="AB212" s="1">
        <v>0</v>
      </c>
      <c r="AC212" s="143">
        <v>7.9127055276930003</v>
      </c>
      <c r="AD212" s="180">
        <f t="shared" si="37"/>
        <v>7.9127055276930003</v>
      </c>
      <c r="AE212" s="93">
        <v>3.6549079999999998</v>
      </c>
      <c r="AF212" s="1">
        <v>3.3694368634839997</v>
      </c>
      <c r="AG212" s="1">
        <v>0</v>
      </c>
      <c r="AH212" s="1">
        <v>0</v>
      </c>
      <c r="AI212" s="1">
        <v>0.25182700000000002</v>
      </c>
      <c r="AJ212" s="1">
        <v>7.8579999999999997E-2</v>
      </c>
      <c r="AK212" s="1">
        <v>9.2405000000000001E-2</v>
      </c>
      <c r="AM212" s="1">
        <v>0</v>
      </c>
      <c r="AN212" s="1">
        <v>7.4471568634840004</v>
      </c>
      <c r="AO212" s="1">
        <v>-0.46554866420899987</v>
      </c>
      <c r="AP212" s="144">
        <v>-5.883558570196578E-2</v>
      </c>
      <c r="AQ212" s="1">
        <f t="shared" si="36"/>
        <v>7.4471568634840004</v>
      </c>
      <c r="AR212" s="174"/>
      <c r="AS212" s="56">
        <f>VLOOKUP(C212,'2012-13'!$C$8:$P$391,14,FALSE)</f>
        <v>4.5159999999999999E-2</v>
      </c>
      <c r="AT212" s="183">
        <f t="shared" si="38"/>
        <v>7.4923168634840005</v>
      </c>
    </row>
    <row r="213" spans="1:46" x14ac:dyDescent="0.25">
      <c r="A213">
        <f>IFERROR(VLOOKUP(D213,'2014_15'!$C$402:$D$446,2,FALSE),0)</f>
        <v>0</v>
      </c>
      <c r="B213" s="93" t="s">
        <v>905</v>
      </c>
      <c r="C213" s="93" t="s">
        <v>120</v>
      </c>
      <c r="D213" s="93" t="s">
        <v>121</v>
      </c>
      <c r="E213" s="93">
        <v>102.142152</v>
      </c>
      <c r="F213" s="93">
        <v>187.04708818011099</v>
      </c>
      <c r="G213" s="1">
        <v>7.2833040000000002</v>
      </c>
      <c r="H213" s="1">
        <v>16.07771</v>
      </c>
      <c r="I213" s="1">
        <v>0.91200000000000003</v>
      </c>
      <c r="J213" s="1">
        <v>0</v>
      </c>
      <c r="K213" s="1">
        <v>7.6999999999999999E-2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3.19E-4</v>
      </c>
      <c r="S213" s="1">
        <v>0</v>
      </c>
      <c r="T213" s="1">
        <v>0</v>
      </c>
      <c r="U213" s="1">
        <v>0</v>
      </c>
      <c r="V213" s="1">
        <v>0</v>
      </c>
      <c r="W213" s="1">
        <v>0.51998100000000003</v>
      </c>
      <c r="X213" s="1">
        <v>0.24813499999999999</v>
      </c>
      <c r="Y213" s="1">
        <v>4.0287579999999998</v>
      </c>
      <c r="Z213" s="1">
        <v>1.5360499999999999</v>
      </c>
      <c r="AB213" s="1">
        <v>0</v>
      </c>
      <c r="AC213" s="143">
        <v>319.87249718011088</v>
      </c>
      <c r="AD213" s="180">
        <f t="shared" si="37"/>
        <v>319.87249718011088</v>
      </c>
      <c r="AE213" s="93">
        <v>102.142152</v>
      </c>
      <c r="AF213" s="1">
        <v>165.91076721575902</v>
      </c>
      <c r="AG213" s="1">
        <v>7.4319600000000001</v>
      </c>
      <c r="AH213" s="1">
        <v>14.172560818127231</v>
      </c>
      <c r="AI213" s="1">
        <v>3.8133919999999999</v>
      </c>
      <c r="AJ213" s="1">
        <v>1.675</v>
      </c>
      <c r="AK213" s="1">
        <v>2.5851259999999998</v>
      </c>
      <c r="AM213" s="1">
        <v>3.414059</v>
      </c>
      <c r="AN213" s="1">
        <v>301.14501703388629</v>
      </c>
      <c r="AO213" s="1">
        <v>-18.727480146224593</v>
      </c>
      <c r="AP213" s="173">
        <v>-5.8546703174920646E-2</v>
      </c>
      <c r="AQ213" s="1">
        <f t="shared" si="36"/>
        <v>301.14501703388629</v>
      </c>
      <c r="AR213" s="174"/>
      <c r="AS213" s="56">
        <f>VLOOKUP(C213,'2012-13'!$C$8:$P$391,14,FALSE)</f>
        <v>1.0653429999999999</v>
      </c>
      <c r="AT213" s="183">
        <f t="shared" si="38"/>
        <v>298.79630103388627</v>
      </c>
    </row>
    <row r="214" spans="1:46" x14ac:dyDescent="0.25">
      <c r="A214">
        <f>IFERROR(VLOOKUP(D214,'2014_15'!$C$402:$D$446,2,FALSE),0)</f>
        <v>0</v>
      </c>
      <c r="B214" s="93" t="s">
        <v>898</v>
      </c>
      <c r="C214" s="93" t="s">
        <v>312</v>
      </c>
      <c r="D214" s="93" t="s">
        <v>313</v>
      </c>
      <c r="E214" s="93">
        <v>5.5975169999999999</v>
      </c>
      <c r="F214" s="93">
        <v>6.000124003382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3.19E-4</v>
      </c>
      <c r="S214" s="1">
        <v>0</v>
      </c>
      <c r="T214" s="1">
        <v>5.7353000000000001E-2</v>
      </c>
      <c r="U214" s="1">
        <v>0</v>
      </c>
      <c r="V214" s="1">
        <v>0</v>
      </c>
      <c r="W214" s="1">
        <v>0</v>
      </c>
      <c r="X214" s="1">
        <v>0</v>
      </c>
      <c r="Y214" s="1">
        <v>0.71810700000000005</v>
      </c>
      <c r="Z214" s="1">
        <v>4.7050000000000002E-2</v>
      </c>
      <c r="AB214" s="1">
        <v>0</v>
      </c>
      <c r="AC214" s="143">
        <v>12.420470003382</v>
      </c>
      <c r="AD214" s="180">
        <f t="shared" si="37"/>
        <v>12.420470003382</v>
      </c>
      <c r="AE214" s="93">
        <v>5.5975169999999999</v>
      </c>
      <c r="AF214" s="1">
        <v>5.151002916146</v>
      </c>
      <c r="AG214" s="1">
        <v>0</v>
      </c>
      <c r="AH214" s="1">
        <v>0</v>
      </c>
      <c r="AI214" s="1">
        <v>0.71902200000000005</v>
      </c>
      <c r="AJ214" s="1">
        <v>8.6870000000000003E-2</v>
      </c>
      <c r="AK214" s="1">
        <v>0.13958000000000001</v>
      </c>
      <c r="AM214" s="1">
        <v>0</v>
      </c>
      <c r="AN214" s="1">
        <v>11.693991916146</v>
      </c>
      <c r="AO214" s="1">
        <v>-0.72647808723599994</v>
      </c>
      <c r="AP214" s="144">
        <v>-5.8490386196189473E-2</v>
      </c>
      <c r="AQ214" s="1">
        <f t="shared" si="36"/>
        <v>11.693991916146</v>
      </c>
      <c r="AR214" s="174"/>
      <c r="AS214" s="56">
        <f>VLOOKUP(C214,'2012-13'!$C$8:$P$391,14,FALSE)</f>
        <v>0</v>
      </c>
      <c r="AT214" s="183">
        <f t="shared" si="38"/>
        <v>11.693991916146</v>
      </c>
    </row>
    <row r="215" spans="1:46" x14ac:dyDescent="0.25">
      <c r="A215">
        <f>IFERROR(VLOOKUP(D215,'2014_15'!$C$402:$D$446,2,FALSE),0)</f>
        <v>0</v>
      </c>
      <c r="B215" s="93" t="s">
        <v>898</v>
      </c>
      <c r="C215" s="93" t="s">
        <v>272</v>
      </c>
      <c r="D215" s="93" t="s">
        <v>273</v>
      </c>
      <c r="E215" s="93">
        <v>8.1992449999999995</v>
      </c>
      <c r="F215" s="93">
        <v>8.8316973737269997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3.19E-4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1.0825480000000001</v>
      </c>
      <c r="Z215" s="1">
        <v>0.17105000000000001</v>
      </c>
      <c r="AB215" s="1">
        <v>0</v>
      </c>
      <c r="AC215" s="143">
        <v>18.284859373727002</v>
      </c>
      <c r="AD215" s="180">
        <f t="shared" si="37"/>
        <v>18.284859373727002</v>
      </c>
      <c r="AE215" s="93">
        <v>8.1992449999999995</v>
      </c>
      <c r="AF215" s="1">
        <v>7.5795417081080005</v>
      </c>
      <c r="AG215" s="1">
        <v>0</v>
      </c>
      <c r="AH215" s="1">
        <v>0</v>
      </c>
      <c r="AI215" s="1">
        <v>1.055626</v>
      </c>
      <c r="AJ215" s="1">
        <v>0.18346999999999999</v>
      </c>
      <c r="AK215" s="1">
        <v>0.20255400000000001</v>
      </c>
      <c r="AM215" s="1">
        <v>0</v>
      </c>
      <c r="AN215" s="1">
        <v>17.220436708108</v>
      </c>
      <c r="AO215" s="1">
        <v>-1.0644226656190021</v>
      </c>
      <c r="AP215" s="144">
        <v>-5.8213336174104846E-2</v>
      </c>
      <c r="AQ215" s="1">
        <f t="shared" si="36"/>
        <v>17.220436708108</v>
      </c>
      <c r="AR215" s="174"/>
      <c r="AS215" s="56">
        <f>VLOOKUP(C215,'2012-13'!$C$8:$P$391,14,FALSE)</f>
        <v>0.18729000000000001</v>
      </c>
      <c r="AT215" s="183">
        <f t="shared" si="38"/>
        <v>17.407726708108001</v>
      </c>
    </row>
    <row r="216" spans="1:46" x14ac:dyDescent="0.25">
      <c r="A216">
        <f>IFERROR(VLOOKUP(D216,'2014_15'!$C$402:$D$446,2,FALSE),0)</f>
        <v>0</v>
      </c>
      <c r="B216" s="93" t="s">
        <v>898</v>
      </c>
      <c r="C216" s="93" t="s">
        <v>226</v>
      </c>
      <c r="D216" s="93" t="s">
        <v>227</v>
      </c>
      <c r="E216" s="93">
        <v>5.6688919999999996</v>
      </c>
      <c r="F216" s="93">
        <v>4.2637813384499994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3.19E-4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0.36408400000000002</v>
      </c>
      <c r="Z216" s="1">
        <v>0.17355000000000001</v>
      </c>
      <c r="AB216" s="1">
        <v>0</v>
      </c>
      <c r="AC216" s="143">
        <v>10.470626338449998</v>
      </c>
      <c r="AD216" s="180">
        <f t="shared" si="37"/>
        <v>10.470626338449998</v>
      </c>
      <c r="AE216" s="93">
        <v>5.6688919999999996</v>
      </c>
      <c r="AF216" s="1">
        <v>3.5730487616209996</v>
      </c>
      <c r="AG216" s="1">
        <v>0</v>
      </c>
      <c r="AH216" s="1">
        <v>0</v>
      </c>
      <c r="AI216" s="1">
        <v>0.33715099999999998</v>
      </c>
      <c r="AJ216" s="1">
        <v>0.14147000000000001</v>
      </c>
      <c r="AK216" s="1">
        <v>0.143369</v>
      </c>
      <c r="AM216" s="1">
        <v>0</v>
      </c>
      <c r="AN216" s="1">
        <v>9.863930761620999</v>
      </c>
      <c r="AO216" s="1">
        <v>-0.60669557682899899</v>
      </c>
      <c r="AP216" s="144">
        <v>-5.794262513228126E-2</v>
      </c>
      <c r="AQ216" s="1">
        <f t="shared" si="36"/>
        <v>9.863930761620999</v>
      </c>
      <c r="AR216" s="174"/>
      <c r="AS216" s="56">
        <f>VLOOKUP(C216,'2012-13'!$C$8:$P$391,14,FALSE)</f>
        <v>0.16925200000000001</v>
      </c>
      <c r="AT216" s="183">
        <f t="shared" si="38"/>
        <v>10.033182761620999</v>
      </c>
    </row>
    <row r="217" spans="1:46" x14ac:dyDescent="0.25">
      <c r="A217">
        <f>IFERROR(VLOOKUP(D217,'2014_15'!$C$402:$D$446,2,FALSE),0)</f>
        <v>0</v>
      </c>
      <c r="B217" s="93" t="s">
        <v>898</v>
      </c>
      <c r="C217" s="93" t="s">
        <v>634</v>
      </c>
      <c r="D217" s="93" t="s">
        <v>635</v>
      </c>
      <c r="E217" s="93">
        <v>7.5456830000000004</v>
      </c>
      <c r="F217" s="93">
        <v>6.4284919505609999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3.19E-4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0.66834099999999996</v>
      </c>
      <c r="Z217" s="1">
        <v>4.1050000000000003E-2</v>
      </c>
      <c r="AB217" s="1">
        <v>0</v>
      </c>
      <c r="AC217" s="143">
        <v>14.683884950561</v>
      </c>
      <c r="AD217" s="180">
        <f t="shared" si="37"/>
        <v>14.683884950561</v>
      </c>
      <c r="AE217" s="93">
        <v>7.5456830000000004</v>
      </c>
      <c r="AF217" s="1">
        <v>5.3874063841139996</v>
      </c>
      <c r="AG217" s="1">
        <v>0</v>
      </c>
      <c r="AH217" s="1">
        <v>0</v>
      </c>
      <c r="AI217" s="1">
        <v>0.65793000000000001</v>
      </c>
      <c r="AJ217" s="1">
        <v>5.747E-2</v>
      </c>
      <c r="AK217" s="1">
        <v>0.18854699999999999</v>
      </c>
      <c r="AM217" s="1">
        <v>0</v>
      </c>
      <c r="AN217" s="1">
        <v>13.837036384114</v>
      </c>
      <c r="AO217" s="1">
        <v>-0.84684856644699913</v>
      </c>
      <c r="AP217" s="144">
        <v>-5.7671969597844416E-2</v>
      </c>
      <c r="AQ217" s="1">
        <f t="shared" si="36"/>
        <v>13.837036384114</v>
      </c>
      <c r="AR217" s="174"/>
      <c r="AS217" s="56">
        <f>VLOOKUP(C217,'2012-13'!$C$8:$P$391,14,FALSE)</f>
        <v>0.165158</v>
      </c>
      <c r="AT217" s="183">
        <f t="shared" si="38"/>
        <v>14.002194384114</v>
      </c>
    </row>
    <row r="218" spans="1:46" x14ac:dyDescent="0.25">
      <c r="A218">
        <f>IFERROR(VLOOKUP(D218,'2014_15'!$C$402:$D$446,2,FALSE),0)</f>
        <v>0</v>
      </c>
      <c r="B218" s="93" t="s">
        <v>898</v>
      </c>
      <c r="C218" s="93" t="s">
        <v>784</v>
      </c>
      <c r="D218" s="93" t="s">
        <v>785</v>
      </c>
      <c r="E218" s="93">
        <v>6.15388</v>
      </c>
      <c r="F218" s="93">
        <v>5.1448456340039996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3.19E-4</v>
      </c>
      <c r="S218" s="1">
        <v>0</v>
      </c>
      <c r="T218" s="1">
        <v>5.7353000000000001E-2</v>
      </c>
      <c r="U218" s="1">
        <v>0</v>
      </c>
      <c r="V218" s="1">
        <v>0</v>
      </c>
      <c r="W218" s="1">
        <v>0</v>
      </c>
      <c r="X218" s="1">
        <v>0</v>
      </c>
      <c r="Y218" s="1">
        <v>0.64391100000000001</v>
      </c>
      <c r="Z218" s="1">
        <v>0.10605000000000001</v>
      </c>
      <c r="AB218" s="1">
        <v>0</v>
      </c>
      <c r="AC218" s="143">
        <v>12.106358634004</v>
      </c>
      <c r="AD218" s="180">
        <f t="shared" si="37"/>
        <v>12.106358634004</v>
      </c>
      <c r="AE218" s="93">
        <v>6.15388</v>
      </c>
      <c r="AF218" s="1">
        <v>4.311380641295</v>
      </c>
      <c r="AG218" s="1">
        <v>0</v>
      </c>
      <c r="AH218" s="1">
        <v>0</v>
      </c>
      <c r="AI218" s="1">
        <v>0.625691</v>
      </c>
      <c r="AJ218" s="1">
        <v>0.16247</v>
      </c>
      <c r="AK218" s="1">
        <v>0.155197</v>
      </c>
      <c r="AM218" s="1">
        <v>0</v>
      </c>
      <c r="AN218" s="1">
        <v>11.408618641295</v>
      </c>
      <c r="AO218" s="1">
        <v>-0.69773999270899978</v>
      </c>
      <c r="AP218" s="144">
        <v>-5.7634175048243433E-2</v>
      </c>
      <c r="AQ218" s="1">
        <f t="shared" si="36"/>
        <v>11.408618641295</v>
      </c>
      <c r="AR218" s="174"/>
      <c r="AS218" s="56">
        <f>VLOOKUP(C218,'2012-13'!$C$8:$P$391,14,FALSE)</f>
        <v>0.18063799999999999</v>
      </c>
      <c r="AT218" s="183">
        <f t="shared" si="38"/>
        <v>11.589256641295</v>
      </c>
    </row>
    <row r="219" spans="1:46" x14ac:dyDescent="0.25">
      <c r="A219">
        <f>IFERROR(VLOOKUP(D219,'2014_15'!$C$402:$D$446,2,FALSE),0)</f>
        <v>0</v>
      </c>
      <c r="B219" s="93" t="s">
        <v>898</v>
      </c>
      <c r="C219" s="93" t="s">
        <v>620</v>
      </c>
      <c r="D219" s="93" t="s">
        <v>621</v>
      </c>
      <c r="E219" s="93">
        <v>5.1113790000000003</v>
      </c>
      <c r="F219" s="93">
        <v>4.956194202492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3.19E-4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0.56984500000000005</v>
      </c>
      <c r="Z219" s="1">
        <v>6.105E-2</v>
      </c>
      <c r="AB219" s="1">
        <v>0</v>
      </c>
      <c r="AC219" s="143">
        <v>10.698787202491999</v>
      </c>
      <c r="AD219" s="180">
        <f t="shared" si="37"/>
        <v>10.698787202491999</v>
      </c>
      <c r="AE219" s="93">
        <v>5.1113790000000003</v>
      </c>
      <c r="AF219" s="1">
        <v>4.2033257158610002</v>
      </c>
      <c r="AG219" s="1">
        <v>0</v>
      </c>
      <c r="AH219" s="1">
        <v>0</v>
      </c>
      <c r="AI219" s="1">
        <v>0.55518800000000001</v>
      </c>
      <c r="AJ219" s="1">
        <v>8.5470000000000004E-2</v>
      </c>
      <c r="AK219" s="1">
        <v>0.12904499999999999</v>
      </c>
      <c r="AM219" s="1">
        <v>0</v>
      </c>
      <c r="AN219" s="1">
        <v>10.084407715861001</v>
      </c>
      <c r="AO219" s="1">
        <v>-0.61437948663099817</v>
      </c>
      <c r="AP219" s="144">
        <v>-5.742515249652734E-2</v>
      </c>
      <c r="AQ219" s="1">
        <f t="shared" si="36"/>
        <v>10.084407715861001</v>
      </c>
      <c r="AR219" s="174"/>
      <c r="AS219" s="56">
        <f>VLOOKUP(C219,'2012-13'!$C$8:$P$391,14,FALSE)</f>
        <v>0.29756700000000003</v>
      </c>
      <c r="AT219" s="183">
        <f t="shared" si="38"/>
        <v>10.381974715861002</v>
      </c>
    </row>
    <row r="220" spans="1:46" x14ac:dyDescent="0.25">
      <c r="A220">
        <f>IFERROR(VLOOKUP(D220,'2014_15'!$C$402:$D$446,2,FALSE),0)</f>
        <v>1</v>
      </c>
      <c r="B220" s="93" t="s">
        <v>902</v>
      </c>
      <c r="C220" s="93" t="s">
        <v>204</v>
      </c>
      <c r="D220" s="93" t="s">
        <v>205</v>
      </c>
      <c r="E220" s="93">
        <v>117.259556</v>
      </c>
      <c r="F220" s="93">
        <v>176.95158677169701</v>
      </c>
      <c r="G220" s="1">
        <v>1.34598</v>
      </c>
      <c r="H220" s="1">
        <v>17.171416000000001</v>
      </c>
      <c r="I220" s="1">
        <v>1.754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3.19E-4</v>
      </c>
      <c r="S220" s="1">
        <v>0.05</v>
      </c>
      <c r="T220" s="1">
        <v>0</v>
      </c>
      <c r="U220" s="1">
        <v>2.7366350000000002</v>
      </c>
      <c r="V220" s="1">
        <v>0</v>
      </c>
      <c r="W220" s="1">
        <v>0</v>
      </c>
      <c r="X220" s="1">
        <v>0.16018199999999999</v>
      </c>
      <c r="Y220" s="1">
        <v>3.4890180000000002</v>
      </c>
      <c r="Z220" s="1">
        <v>6.105E-2</v>
      </c>
      <c r="AB220" s="1">
        <v>0</v>
      </c>
      <c r="AC220" s="143">
        <v>320.97974277169709</v>
      </c>
      <c r="AD220" s="180">
        <f t="shared" si="37"/>
        <v>320.97974277169709</v>
      </c>
      <c r="AE220" s="93">
        <v>117.259556</v>
      </c>
      <c r="AF220" s="1">
        <v>158.28427047018599</v>
      </c>
      <c r="AG220" s="1">
        <v>1.3730990000000001</v>
      </c>
      <c r="AH220" s="1">
        <v>14.956721254246743</v>
      </c>
      <c r="AI220" s="1">
        <v>3.316039</v>
      </c>
      <c r="AJ220" s="1">
        <v>0.26346999999999998</v>
      </c>
      <c r="AK220" s="1">
        <v>2.9299740000000001</v>
      </c>
      <c r="AM220" s="1">
        <v>4.242108</v>
      </c>
      <c r="AN220" s="1">
        <v>302.62523772443274</v>
      </c>
      <c r="AO220" s="1">
        <v>-18.354505047264354</v>
      </c>
      <c r="AP220" s="173">
        <v>-5.7182752060211298E-2</v>
      </c>
      <c r="AQ220" s="1">
        <f t="shared" si="36"/>
        <v>302.62523772443274</v>
      </c>
      <c r="AR220" s="174"/>
      <c r="AS220" s="56">
        <f>VLOOKUP(C220,'2012-13'!$C$8:$P$391,14,FALSE)</f>
        <v>1.3726959999999999</v>
      </c>
      <c r="AT220" s="183">
        <f t="shared" si="38"/>
        <v>299.75582572443278</v>
      </c>
    </row>
    <row r="221" spans="1:46" x14ac:dyDescent="0.25">
      <c r="A221">
        <f>IFERROR(VLOOKUP(D221,'2014_15'!$C$402:$D$446,2,FALSE),0)</f>
        <v>0</v>
      </c>
      <c r="B221" s="93" t="s">
        <v>898</v>
      </c>
      <c r="C221" s="93" t="s">
        <v>568</v>
      </c>
      <c r="D221" s="93" t="s">
        <v>569</v>
      </c>
      <c r="E221" s="93">
        <v>7.1057350000000001</v>
      </c>
      <c r="F221" s="93">
        <v>6.0074693812920001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3.19E-4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0.75456699999999999</v>
      </c>
      <c r="Z221" s="1">
        <v>4.6050000000000001E-2</v>
      </c>
      <c r="AB221" s="1">
        <v>0</v>
      </c>
      <c r="AC221" s="143">
        <v>13.914140381291999</v>
      </c>
      <c r="AD221" s="180">
        <f t="shared" si="37"/>
        <v>13.914140381291999</v>
      </c>
      <c r="AE221" s="93">
        <v>7.1057350000000001</v>
      </c>
      <c r="AF221" s="1">
        <v>5.0344549978120003</v>
      </c>
      <c r="AG221" s="1">
        <v>0</v>
      </c>
      <c r="AH221" s="1">
        <v>0</v>
      </c>
      <c r="AI221" s="1">
        <v>0.69484000000000001</v>
      </c>
      <c r="AJ221" s="1">
        <v>0.10647</v>
      </c>
      <c r="AK221" s="1">
        <v>0.17700199999999999</v>
      </c>
      <c r="AM221" s="1">
        <v>0</v>
      </c>
      <c r="AN221" s="1">
        <v>13.118501997812</v>
      </c>
      <c r="AO221" s="1">
        <v>-0.79563838347999827</v>
      </c>
      <c r="AP221" s="144">
        <v>-5.7182000589110001E-2</v>
      </c>
      <c r="AQ221" s="1">
        <f t="shared" si="36"/>
        <v>13.118501997812</v>
      </c>
      <c r="AR221" s="174"/>
      <c r="AS221" s="56">
        <f>VLOOKUP(C221,'2012-13'!$C$8:$P$391,14,FALSE)</f>
        <v>0.38494299999999998</v>
      </c>
      <c r="AT221" s="183">
        <f t="shared" si="38"/>
        <v>13.503444997812</v>
      </c>
    </row>
    <row r="222" spans="1:46" x14ac:dyDescent="0.25">
      <c r="A222">
        <f>IFERROR(VLOOKUP(D222,'2014_15'!$C$402:$D$446,2,FALSE),0)</f>
        <v>0</v>
      </c>
      <c r="B222" s="93" t="s">
        <v>901</v>
      </c>
      <c r="C222" s="93" t="s">
        <v>512</v>
      </c>
      <c r="D222" s="93" t="s">
        <v>513</v>
      </c>
      <c r="E222" s="93">
        <v>148.509377</v>
      </c>
      <c r="F222" s="93">
        <v>146.78554606889998</v>
      </c>
      <c r="G222" s="1">
        <v>8.7203099999999996</v>
      </c>
      <c r="H222" s="1">
        <v>14.194055000000001</v>
      </c>
      <c r="I222" s="1">
        <v>0</v>
      </c>
      <c r="J222" s="1">
        <v>0</v>
      </c>
      <c r="K222" s="1">
        <v>0.14562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1.9109999999999999E-3</v>
      </c>
      <c r="S222" s="1">
        <v>0</v>
      </c>
      <c r="T222" s="1">
        <v>0.164412</v>
      </c>
      <c r="U222" s="1">
        <v>2.8768030000000002</v>
      </c>
      <c r="V222" s="1">
        <v>0.28999999999999998</v>
      </c>
      <c r="W222" s="1">
        <v>3.8892099999999998</v>
      </c>
      <c r="X222" s="1">
        <v>0</v>
      </c>
      <c r="Y222" s="1">
        <v>2.4611369999999999</v>
      </c>
      <c r="Z222" s="1">
        <v>0.25105</v>
      </c>
      <c r="AB222" s="1">
        <v>0</v>
      </c>
      <c r="AC222" s="143">
        <v>328.2894310689</v>
      </c>
      <c r="AD222" s="180">
        <f t="shared" si="37"/>
        <v>328.2894310689</v>
      </c>
      <c r="AE222" s="93">
        <v>148.509377</v>
      </c>
      <c r="AF222" s="1">
        <v>129.059535726001</v>
      </c>
      <c r="AG222" s="1">
        <v>8.8996779999999998</v>
      </c>
      <c r="AH222" s="1">
        <v>12.363367360178522</v>
      </c>
      <c r="AI222" s="1">
        <v>2.5465149999999999</v>
      </c>
      <c r="AJ222" s="1">
        <v>0.35147</v>
      </c>
      <c r="AK222" s="1">
        <v>3.7117819999999999</v>
      </c>
      <c r="AM222" s="1">
        <v>4.1382830000000004</v>
      </c>
      <c r="AN222" s="1">
        <v>309.58000808617959</v>
      </c>
      <c r="AO222" s="1">
        <v>-18.709422982720412</v>
      </c>
      <c r="AP222" s="173">
        <v>-5.6990634519677112E-2</v>
      </c>
      <c r="AQ222" s="1">
        <f t="shared" si="36"/>
        <v>309.58000808617959</v>
      </c>
      <c r="AR222" s="174"/>
      <c r="AS222" s="56">
        <f>VLOOKUP(C222,'2012-13'!$C$8:$P$391,14,FALSE)</f>
        <v>0.96171899999999999</v>
      </c>
      <c r="AT222" s="183">
        <f t="shared" si="38"/>
        <v>306.4034440861796</v>
      </c>
    </row>
    <row r="223" spans="1:46" x14ac:dyDescent="0.25">
      <c r="A223">
        <f>IFERROR(VLOOKUP(D223,'2014_15'!$C$402:$D$446,2,FALSE),0)</f>
        <v>0</v>
      </c>
      <c r="B223" s="93" t="s">
        <v>898</v>
      </c>
      <c r="C223" s="93" t="s">
        <v>302</v>
      </c>
      <c r="D223" s="93" t="s">
        <v>303</v>
      </c>
      <c r="E223" s="93">
        <v>5.5814810000000001</v>
      </c>
      <c r="F223" s="93">
        <v>5.1407956243150004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3.19E-4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0.46995399999999998</v>
      </c>
      <c r="Z223" s="1">
        <v>3.1050000000000001E-2</v>
      </c>
      <c r="AB223" s="1">
        <v>0</v>
      </c>
      <c r="AC223" s="143">
        <v>11.223599624315</v>
      </c>
      <c r="AD223" s="180">
        <f t="shared" si="37"/>
        <v>11.223599624315</v>
      </c>
      <c r="AE223" s="93">
        <v>5.5814810000000001</v>
      </c>
      <c r="AF223" s="1">
        <v>4.3593946894190001</v>
      </c>
      <c r="AG223" s="1">
        <v>0</v>
      </c>
      <c r="AH223" s="1">
        <v>0</v>
      </c>
      <c r="AI223" s="1">
        <v>0.45505200000000001</v>
      </c>
      <c r="AJ223" s="1">
        <v>0.05</v>
      </c>
      <c r="AK223" s="1">
        <v>0.13912099999999999</v>
      </c>
      <c r="AM223" s="1">
        <v>0</v>
      </c>
      <c r="AN223" s="1">
        <v>10.585048689419001</v>
      </c>
      <c r="AO223" s="1">
        <v>-0.63855093489599923</v>
      </c>
      <c r="AP223" s="144">
        <v>-5.6893595305434051E-2</v>
      </c>
      <c r="AQ223" s="1">
        <f t="shared" si="36"/>
        <v>10.585048689419001</v>
      </c>
      <c r="AR223" s="174"/>
      <c r="AS223" s="56">
        <f>VLOOKUP(C223,'2012-13'!$C$8:$P$391,14,FALSE)</f>
        <v>0.27863300000000002</v>
      </c>
      <c r="AT223" s="183">
        <f t="shared" si="38"/>
        <v>10.863681689419</v>
      </c>
    </row>
    <row r="224" spans="1:46" x14ac:dyDescent="0.25">
      <c r="A224">
        <f>IFERROR(VLOOKUP(D224,'2014_15'!$C$402:$D$446,2,FALSE),0)</f>
        <v>0</v>
      </c>
      <c r="B224" s="93" t="s">
        <v>898</v>
      </c>
      <c r="C224" s="93" t="s">
        <v>168</v>
      </c>
      <c r="D224" s="93" t="s">
        <v>169</v>
      </c>
      <c r="E224" s="93">
        <v>10.629284</v>
      </c>
      <c r="F224" s="93">
        <v>8.7694598022509993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3.19E-4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1.02583</v>
      </c>
      <c r="Z224" s="1">
        <v>4.6050000000000001E-2</v>
      </c>
      <c r="AB224" s="1">
        <v>0</v>
      </c>
      <c r="AC224" s="143">
        <v>20.470942802250999</v>
      </c>
      <c r="AD224" s="180">
        <f t="shared" si="37"/>
        <v>20.470942802250999</v>
      </c>
      <c r="AE224" s="93">
        <v>10.629284</v>
      </c>
      <c r="AF224" s="1">
        <v>7.3530482656169998</v>
      </c>
      <c r="AG224" s="1">
        <v>0</v>
      </c>
      <c r="AH224" s="1">
        <v>0</v>
      </c>
      <c r="AI224" s="1">
        <v>0.993645</v>
      </c>
      <c r="AJ224" s="1">
        <v>6.447E-2</v>
      </c>
      <c r="AK224" s="1">
        <v>0.26658100000000001</v>
      </c>
      <c r="AM224" s="1">
        <v>0</v>
      </c>
      <c r="AN224" s="1">
        <v>19.307028265616999</v>
      </c>
      <c r="AO224" s="1">
        <v>-1.1639145366339996</v>
      </c>
      <c r="AP224" s="144">
        <v>-5.6856909223839694E-2</v>
      </c>
      <c r="AQ224" s="1">
        <f t="shared" si="36"/>
        <v>19.307028265616999</v>
      </c>
      <c r="AR224" s="174"/>
      <c r="AS224" s="56">
        <f>VLOOKUP(C224,'2012-13'!$C$8:$P$391,14,FALSE)</f>
        <v>0.30959199999999998</v>
      </c>
      <c r="AT224" s="183">
        <f t="shared" si="38"/>
        <v>19.616620265616998</v>
      </c>
    </row>
    <row r="225" spans="1:46" x14ac:dyDescent="0.25">
      <c r="A225">
        <f>IFERROR(VLOOKUP(D225,'2014_15'!$C$402:$D$446,2,FALSE),0)</f>
        <v>0</v>
      </c>
      <c r="B225" s="93" t="s">
        <v>898</v>
      </c>
      <c r="C225" s="93" t="s">
        <v>674</v>
      </c>
      <c r="D225" s="93" t="s">
        <v>675</v>
      </c>
      <c r="E225" s="93">
        <v>6.6782950000000003</v>
      </c>
      <c r="F225" s="93">
        <v>6.3481184117259994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3.19E-4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0.71842099999999998</v>
      </c>
      <c r="Z225" s="1">
        <v>5.1049999999999998E-2</v>
      </c>
      <c r="AB225" s="1">
        <v>0</v>
      </c>
      <c r="AC225" s="143">
        <v>13.796203411725999</v>
      </c>
      <c r="AD225" s="180">
        <f t="shared" si="37"/>
        <v>13.796203411725999</v>
      </c>
      <c r="AE225" s="93">
        <v>6.6782950000000003</v>
      </c>
      <c r="AF225" s="1">
        <v>5.3837807285609998</v>
      </c>
      <c r="AG225" s="1">
        <v>0</v>
      </c>
      <c r="AH225" s="1">
        <v>0</v>
      </c>
      <c r="AI225" s="1">
        <v>0.68685700000000005</v>
      </c>
      <c r="AJ225" s="1">
        <v>9.9470000000000003E-2</v>
      </c>
      <c r="AK225" s="1">
        <v>0.16794300000000001</v>
      </c>
      <c r="AM225" s="1">
        <v>0</v>
      </c>
      <c r="AN225" s="1">
        <v>13.016345728560999</v>
      </c>
      <c r="AO225" s="1">
        <v>-0.77985768316499993</v>
      </c>
      <c r="AP225" s="144">
        <v>-5.652697774100407E-2</v>
      </c>
      <c r="AQ225" s="1">
        <f t="shared" si="36"/>
        <v>13.016345728560999</v>
      </c>
      <c r="AR225" s="174"/>
      <c r="AS225" s="56">
        <f>VLOOKUP(C225,'2012-13'!$C$8:$P$391,14,FALSE)</f>
        <v>0.21773799999999999</v>
      </c>
      <c r="AT225" s="183">
        <f t="shared" si="38"/>
        <v>13.234083728561</v>
      </c>
    </row>
    <row r="226" spans="1:46" x14ac:dyDescent="0.25">
      <c r="A226">
        <f>IFERROR(VLOOKUP(D226,'2014_15'!$C$402:$D$446,2,FALSE),0)</f>
        <v>0</v>
      </c>
      <c r="B226" s="93" t="s">
        <v>899</v>
      </c>
      <c r="C226" s="93" t="s">
        <v>772</v>
      </c>
      <c r="D226" s="93" t="s">
        <v>773</v>
      </c>
      <c r="E226" s="93">
        <v>38.207999999999998</v>
      </c>
      <c r="F226" s="93">
        <v>80.812816089251996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B226" s="1">
        <v>0</v>
      </c>
      <c r="AC226" s="143">
        <v>119.02081608925199</v>
      </c>
      <c r="AD226" s="180">
        <f t="shared" si="37"/>
        <v>119.02081608925199</v>
      </c>
      <c r="AE226" s="93">
        <v>38.207999999999998</v>
      </c>
      <c r="AF226" s="1">
        <v>73.135598560773005</v>
      </c>
      <c r="AG226" s="1">
        <v>0</v>
      </c>
      <c r="AH226" s="1">
        <v>0</v>
      </c>
      <c r="AI226" s="1">
        <v>0</v>
      </c>
      <c r="AJ226" s="1">
        <v>0</v>
      </c>
      <c r="AK226" s="1">
        <v>0.95963699999999996</v>
      </c>
      <c r="AM226" s="1">
        <v>0</v>
      </c>
      <c r="AN226" s="1">
        <v>112.303235560773</v>
      </c>
      <c r="AO226" s="1">
        <v>-6.7175805284789902</v>
      </c>
      <c r="AP226" s="144">
        <v>-5.6440383700961799E-2</v>
      </c>
      <c r="AQ226" s="1">
        <f t="shared" si="36"/>
        <v>112.303235560773</v>
      </c>
      <c r="AR226" s="174"/>
      <c r="AS226" s="56">
        <f>VLOOKUP(C226,'2012-13'!$C$8:$P$391,14,FALSE)</f>
        <v>0</v>
      </c>
      <c r="AT226" s="183">
        <f t="shared" si="38"/>
        <v>112.303235560773</v>
      </c>
    </row>
    <row r="227" spans="1:46" x14ac:dyDescent="0.25">
      <c r="A227">
        <f>IFERROR(VLOOKUP(D227,'2014_15'!$C$402:$D$446,2,FALSE),0)</f>
        <v>0</v>
      </c>
      <c r="B227" s="93" t="s">
        <v>898</v>
      </c>
      <c r="C227" s="93" t="s">
        <v>122</v>
      </c>
      <c r="D227" s="93" t="s">
        <v>123</v>
      </c>
      <c r="E227" s="93">
        <v>5.6396300000000004</v>
      </c>
      <c r="F227" s="93">
        <v>4.6944179704639994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3.19E-4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0.39570899999999998</v>
      </c>
      <c r="Z227" s="1">
        <v>3.5049999999999998E-2</v>
      </c>
      <c r="AB227" s="1">
        <v>0</v>
      </c>
      <c r="AC227" s="143">
        <v>10.765125970463998</v>
      </c>
      <c r="AD227" s="180">
        <f t="shared" si="37"/>
        <v>10.765125970463998</v>
      </c>
      <c r="AE227" s="93">
        <v>5.6396300000000004</v>
      </c>
      <c r="AF227" s="1">
        <v>3.933922259249</v>
      </c>
      <c r="AG227" s="1">
        <v>0</v>
      </c>
      <c r="AH227" s="1">
        <v>0</v>
      </c>
      <c r="AI227" s="1">
        <v>0.39074799999999998</v>
      </c>
      <c r="AJ227" s="1">
        <v>0.05</v>
      </c>
      <c r="AK227" s="1">
        <v>0.14352999999999999</v>
      </c>
      <c r="AM227" s="1">
        <v>0</v>
      </c>
      <c r="AN227" s="1">
        <v>10.157830259249002</v>
      </c>
      <c r="AO227" s="1">
        <v>-0.60729571121499681</v>
      </c>
      <c r="AP227" s="144">
        <v>-5.6413247079617888E-2</v>
      </c>
      <c r="AQ227" s="1">
        <f t="shared" si="36"/>
        <v>10.157830259249002</v>
      </c>
      <c r="AR227" s="174"/>
      <c r="AS227" s="56">
        <f>VLOOKUP(C227,'2012-13'!$C$8:$P$391,14,FALSE)</f>
        <v>0.25496600000000003</v>
      </c>
      <c r="AT227" s="183">
        <f t="shared" si="38"/>
        <v>10.412796259249001</v>
      </c>
    </row>
    <row r="228" spans="1:46" x14ac:dyDescent="0.25">
      <c r="A228">
        <f>IFERROR(VLOOKUP(D228,'2014_15'!$C$402:$D$446,2,FALSE),0)</f>
        <v>0</v>
      </c>
      <c r="B228" s="93" t="s">
        <v>898</v>
      </c>
      <c r="C228" s="93" t="s">
        <v>258</v>
      </c>
      <c r="D228" s="93" t="s">
        <v>259</v>
      </c>
      <c r="E228" s="93">
        <v>9.1959999999999997</v>
      </c>
      <c r="F228" s="93">
        <v>7.2526853041780006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3.19E-4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0.77185999999999999</v>
      </c>
      <c r="Z228" s="1">
        <v>3.1050000000000001E-2</v>
      </c>
      <c r="AB228" s="1">
        <v>0</v>
      </c>
      <c r="AC228" s="143">
        <v>17.251914304178001</v>
      </c>
      <c r="AD228" s="180">
        <f t="shared" si="37"/>
        <v>17.251914304178001</v>
      </c>
      <c r="AE228" s="93">
        <v>9.1959999999999997</v>
      </c>
      <c r="AF228" s="1">
        <v>6.079280937069</v>
      </c>
      <c r="AG228" s="1">
        <v>0</v>
      </c>
      <c r="AH228" s="1">
        <v>0</v>
      </c>
      <c r="AI228" s="1">
        <v>0.72482899999999995</v>
      </c>
      <c r="AJ228" s="1">
        <v>0.05</v>
      </c>
      <c r="AK228" s="1">
        <v>0.230128</v>
      </c>
      <c r="AM228" s="1">
        <v>0</v>
      </c>
      <c r="AN228" s="1">
        <v>16.280237937069</v>
      </c>
      <c r="AO228" s="1">
        <v>-0.9716763671090014</v>
      </c>
      <c r="AP228" s="144">
        <v>-5.6322814383194836E-2</v>
      </c>
      <c r="AQ228" s="1">
        <f t="shared" si="36"/>
        <v>16.280237937069</v>
      </c>
      <c r="AR228" s="174"/>
      <c r="AS228" s="56">
        <f>VLOOKUP(C228,'2012-13'!$C$8:$P$391,14,FALSE)</f>
        <v>0.41526299999999999</v>
      </c>
      <c r="AT228" s="183">
        <f t="shared" si="38"/>
        <v>16.695500937068999</v>
      </c>
    </row>
    <row r="229" spans="1:46" x14ac:dyDescent="0.25">
      <c r="A229">
        <f>IFERROR(VLOOKUP(D229,'2014_15'!$C$402:$D$446,2,FALSE),0)</f>
        <v>0</v>
      </c>
      <c r="B229" s="93" t="s">
        <v>898</v>
      </c>
      <c r="C229" s="93" t="s">
        <v>438</v>
      </c>
      <c r="D229" s="93" t="s">
        <v>439</v>
      </c>
      <c r="E229" s="93">
        <v>4.2116870000000004</v>
      </c>
      <c r="F229" s="93">
        <v>3.9537069572430004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3.19E-4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0.40597699999999998</v>
      </c>
      <c r="Z229" s="1">
        <v>9.6049999999999996E-2</v>
      </c>
      <c r="AB229" s="1">
        <v>0</v>
      </c>
      <c r="AC229" s="143">
        <v>8.6677399572430005</v>
      </c>
      <c r="AD229" s="180">
        <f t="shared" si="37"/>
        <v>8.6677399572430005</v>
      </c>
      <c r="AE229" s="93">
        <v>4.2116870000000004</v>
      </c>
      <c r="AF229" s="1">
        <v>3.3530304092469998</v>
      </c>
      <c r="AG229" s="1">
        <v>0</v>
      </c>
      <c r="AH229" s="1">
        <v>0</v>
      </c>
      <c r="AI229" s="1">
        <v>0.38073400000000002</v>
      </c>
      <c r="AJ229" s="1">
        <v>0.12947</v>
      </c>
      <c r="AK229" s="1">
        <v>0.10585899999999999</v>
      </c>
      <c r="AM229" s="1">
        <v>0</v>
      </c>
      <c r="AN229" s="1">
        <v>8.1807804092470011</v>
      </c>
      <c r="AO229" s="1">
        <v>-0.48695954799599939</v>
      </c>
      <c r="AP229" s="144">
        <v>-5.6180682669082924E-2</v>
      </c>
      <c r="AQ229" s="1">
        <f t="shared" si="36"/>
        <v>8.1807804092470011</v>
      </c>
      <c r="AR229" s="174"/>
      <c r="AS229" s="56">
        <f>VLOOKUP(C229,'2012-13'!$C$8:$P$391,14,FALSE)</f>
        <v>0.19317500000000001</v>
      </c>
      <c r="AT229" s="183">
        <f t="shared" si="38"/>
        <v>8.3739554092470012</v>
      </c>
    </row>
    <row r="230" spans="1:46" x14ac:dyDescent="0.25">
      <c r="A230">
        <f>IFERROR(VLOOKUP(D230,'2014_15'!$C$402:$D$446,2,FALSE),0)</f>
        <v>0</v>
      </c>
      <c r="B230" s="93" t="s">
        <v>898</v>
      </c>
      <c r="C230" s="93" t="s">
        <v>652</v>
      </c>
      <c r="D230" s="93" t="s">
        <v>653</v>
      </c>
      <c r="E230" s="93">
        <v>10.397359</v>
      </c>
      <c r="F230" s="93">
        <v>6.8312765594070006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2.1999999999999999E-2</v>
      </c>
      <c r="Q230" s="1">
        <v>0</v>
      </c>
      <c r="R230" s="1">
        <v>3.19E-4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0.13819300000000001</v>
      </c>
      <c r="Y230" s="1">
        <v>0.68345900000000004</v>
      </c>
      <c r="Z230" s="1">
        <v>4.6050000000000001E-2</v>
      </c>
      <c r="AB230" s="1">
        <v>0</v>
      </c>
      <c r="AC230" s="143">
        <v>18.118656559407</v>
      </c>
      <c r="AD230" s="180">
        <f t="shared" si="37"/>
        <v>18.118656559407</v>
      </c>
      <c r="AE230" s="93">
        <v>10.397359</v>
      </c>
      <c r="AF230" s="1">
        <v>5.7251323787089996</v>
      </c>
      <c r="AG230" s="1">
        <v>0</v>
      </c>
      <c r="AH230" s="1">
        <v>0</v>
      </c>
      <c r="AI230" s="1">
        <v>0.63860300000000003</v>
      </c>
      <c r="AJ230" s="1">
        <v>7.8469999999999998E-2</v>
      </c>
      <c r="AK230" s="1">
        <v>0.261353</v>
      </c>
      <c r="AM230" s="1">
        <v>0</v>
      </c>
      <c r="AN230" s="1">
        <v>17.100917378708999</v>
      </c>
      <c r="AO230" s="1">
        <v>-1.0177391806980012</v>
      </c>
      <c r="AP230" s="144">
        <v>-5.6170786027157325E-2</v>
      </c>
      <c r="AQ230" s="1">
        <f t="shared" si="36"/>
        <v>17.100917378708999</v>
      </c>
      <c r="AR230" s="174"/>
      <c r="AS230" s="56">
        <f>VLOOKUP(C230,'2012-13'!$C$8:$P$391,14,FALSE)</f>
        <v>0.39146799999999998</v>
      </c>
      <c r="AT230" s="183">
        <f t="shared" si="38"/>
        <v>17.492385378708999</v>
      </c>
    </row>
    <row r="231" spans="1:46" x14ac:dyDescent="0.25">
      <c r="A231">
        <f>IFERROR(VLOOKUP(D231,'2014_15'!$C$402:$D$446,2,FALSE),0)</f>
        <v>0</v>
      </c>
      <c r="B231" s="93" t="s">
        <v>898</v>
      </c>
      <c r="C231" s="93" t="s">
        <v>732</v>
      </c>
      <c r="D231" s="93" t="s">
        <v>733</v>
      </c>
      <c r="E231" s="93">
        <v>4.8533609999999996</v>
      </c>
      <c r="F231" s="93">
        <v>3.8255214720649997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3.19E-4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0.37790699999999999</v>
      </c>
      <c r="Z231" s="1">
        <v>6.105E-2</v>
      </c>
      <c r="AB231" s="1">
        <v>0</v>
      </c>
      <c r="AC231" s="143">
        <v>9.118158472064998</v>
      </c>
      <c r="AD231" s="180">
        <f t="shared" si="37"/>
        <v>9.118158472064998</v>
      </c>
      <c r="AE231" s="93">
        <v>4.8533609999999996</v>
      </c>
      <c r="AF231" s="1">
        <v>3.2064113453500003</v>
      </c>
      <c r="AG231" s="1">
        <v>0</v>
      </c>
      <c r="AH231" s="1">
        <v>0</v>
      </c>
      <c r="AI231" s="1">
        <v>0.33757300000000001</v>
      </c>
      <c r="AJ231" s="1">
        <v>8.5470000000000004E-2</v>
      </c>
      <c r="AK231" s="1">
        <v>0.123392</v>
      </c>
      <c r="AM231" s="1">
        <v>0</v>
      </c>
      <c r="AN231" s="1">
        <v>8.6062073453500023</v>
      </c>
      <c r="AO231" s="1">
        <v>-0.51195112671499565</v>
      </c>
      <c r="AP231" s="144">
        <v>-5.6146329139095737E-2</v>
      </c>
      <c r="AQ231" s="1">
        <f t="shared" si="36"/>
        <v>8.6062073453500023</v>
      </c>
      <c r="AR231" s="174"/>
      <c r="AS231" s="56">
        <f>VLOOKUP(C231,'2012-13'!$C$8:$P$391,14,FALSE)</f>
        <v>0.71436500000000003</v>
      </c>
      <c r="AT231" s="183">
        <f t="shared" si="38"/>
        <v>9.3205723453500031</v>
      </c>
    </row>
    <row r="232" spans="1:46" x14ac:dyDescent="0.25">
      <c r="A232">
        <f>IFERROR(VLOOKUP(D232,'2014_15'!$C$402:$D$446,2,FALSE),0)</f>
        <v>0</v>
      </c>
      <c r="B232" s="93" t="s">
        <v>900</v>
      </c>
      <c r="C232" s="93" t="s">
        <v>192</v>
      </c>
      <c r="D232" s="93" t="s">
        <v>193</v>
      </c>
      <c r="E232" s="93">
        <v>10.856744000000001</v>
      </c>
      <c r="F232" s="93">
        <v>22.381690632440002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B232" s="1">
        <v>0</v>
      </c>
      <c r="AC232" s="143">
        <v>33.238434632440004</v>
      </c>
      <c r="AD232" s="180">
        <f t="shared" si="37"/>
        <v>33.238434632440004</v>
      </c>
      <c r="AE232" s="93">
        <v>10.856744000000001</v>
      </c>
      <c r="AF232" s="1">
        <v>20.255430022358997</v>
      </c>
      <c r="AG232" s="1">
        <v>0</v>
      </c>
      <c r="AH232" s="1">
        <v>0</v>
      </c>
      <c r="AI232" s="1">
        <v>0</v>
      </c>
      <c r="AJ232" s="1">
        <v>0</v>
      </c>
      <c r="AK232" s="1">
        <v>0.27249299999999999</v>
      </c>
      <c r="AM232" s="1">
        <v>0</v>
      </c>
      <c r="AN232" s="1">
        <v>31.384667022359</v>
      </c>
      <c r="AO232" s="1">
        <v>-1.8537676100810039</v>
      </c>
      <c r="AP232" s="144">
        <v>-5.5771808467531325E-2</v>
      </c>
      <c r="AQ232" s="1">
        <f t="shared" si="36"/>
        <v>31.384667022359</v>
      </c>
      <c r="AR232" s="174"/>
      <c r="AS232" s="56">
        <f>VLOOKUP(C232,'2012-13'!$C$8:$P$391,14,FALSE)</f>
        <v>0</v>
      </c>
      <c r="AT232" s="183">
        <f t="shared" si="38"/>
        <v>31.384667022359</v>
      </c>
    </row>
    <row r="233" spans="1:46" x14ac:dyDescent="0.25">
      <c r="A233">
        <f>IFERROR(VLOOKUP(D233,'2014_15'!$C$402:$D$446,2,FALSE),0)</f>
        <v>0</v>
      </c>
      <c r="B233" s="93" t="s">
        <v>898</v>
      </c>
      <c r="C233" s="93" t="s">
        <v>214</v>
      </c>
      <c r="D233" s="93" t="s">
        <v>215</v>
      </c>
      <c r="E233" s="93">
        <v>9.8171051800000004</v>
      </c>
      <c r="F233" s="93">
        <v>7.9611970860029997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3.19E-4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1.0122949999999999</v>
      </c>
      <c r="Z233" s="1">
        <v>3.1050000000000001E-2</v>
      </c>
      <c r="AB233" s="1">
        <v>0</v>
      </c>
      <c r="AC233" s="143">
        <v>18.821966266003002</v>
      </c>
      <c r="AD233" s="180">
        <f t="shared" si="37"/>
        <v>18.821966266003002</v>
      </c>
      <c r="AE233" s="93">
        <v>9.8171051800000004</v>
      </c>
      <c r="AF233" s="1">
        <v>6.6734659485600005</v>
      </c>
      <c r="AG233" s="1">
        <v>0</v>
      </c>
      <c r="AH233" s="1">
        <v>0</v>
      </c>
      <c r="AI233" s="1">
        <v>1.002535</v>
      </c>
      <c r="AJ233" s="1">
        <v>0.05</v>
      </c>
      <c r="AK233" s="1">
        <v>0.24629899999999999</v>
      </c>
      <c r="AM233" s="1">
        <v>0</v>
      </c>
      <c r="AN233" s="1">
        <v>17.789405128560002</v>
      </c>
      <c r="AO233" s="1">
        <v>-1.0325611374430004</v>
      </c>
      <c r="AP233" s="144">
        <v>-5.4859366064641937E-2</v>
      </c>
      <c r="AQ233" s="1">
        <f t="shared" si="36"/>
        <v>17.789405128560002</v>
      </c>
      <c r="AR233" s="174"/>
      <c r="AS233" s="56">
        <f>VLOOKUP(C233,'2012-13'!$C$8:$P$391,14,FALSE)</f>
        <v>0.32494400000000001</v>
      </c>
      <c r="AT233" s="183">
        <f t="shared" si="38"/>
        <v>18.114349128560001</v>
      </c>
    </row>
    <row r="234" spans="1:46" x14ac:dyDescent="0.25">
      <c r="A234">
        <f>IFERROR(VLOOKUP(D234,'2014_15'!$C$402:$D$446,2,FALSE),0)</f>
        <v>0</v>
      </c>
      <c r="B234" s="93" t="s">
        <v>898</v>
      </c>
      <c r="C234" s="93" t="s">
        <v>182</v>
      </c>
      <c r="D234" s="93" t="s">
        <v>183</v>
      </c>
      <c r="E234" s="93">
        <v>7.020734</v>
      </c>
      <c r="F234" s="93">
        <v>5.6837096845759998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3.19E-4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0.77671800000000002</v>
      </c>
      <c r="Z234" s="1">
        <v>0.12105</v>
      </c>
      <c r="AB234" s="1">
        <v>0</v>
      </c>
      <c r="AC234" s="143">
        <v>13.602530684575999</v>
      </c>
      <c r="AD234" s="180">
        <f t="shared" si="37"/>
        <v>13.602530684575999</v>
      </c>
      <c r="AE234" s="93">
        <v>7.020734</v>
      </c>
      <c r="AF234" s="1">
        <v>4.820613364932</v>
      </c>
      <c r="AG234" s="1">
        <v>0</v>
      </c>
      <c r="AH234" s="1">
        <v>0</v>
      </c>
      <c r="AI234" s="1">
        <v>0.72687599999999997</v>
      </c>
      <c r="AJ234" s="1">
        <v>0.11347</v>
      </c>
      <c r="AK234" s="1">
        <v>0.177006</v>
      </c>
      <c r="AM234" s="1">
        <v>0</v>
      </c>
      <c r="AN234" s="1">
        <v>12.858699364932001</v>
      </c>
      <c r="AO234" s="1">
        <v>-0.74383131964399851</v>
      </c>
      <c r="AP234" s="144">
        <v>-5.4683303930160132E-2</v>
      </c>
      <c r="AQ234" s="1">
        <f t="shared" si="36"/>
        <v>12.858699364932001</v>
      </c>
      <c r="AR234" s="174"/>
      <c r="AS234" s="56">
        <f>VLOOKUP(C234,'2012-13'!$C$8:$P$391,14,FALSE)</f>
        <v>0.38289600000000001</v>
      </c>
      <c r="AT234" s="183">
        <f t="shared" si="38"/>
        <v>13.241595364932001</v>
      </c>
    </row>
    <row r="235" spans="1:46" x14ac:dyDescent="0.25">
      <c r="A235">
        <f>IFERROR(VLOOKUP(D235,'2014_15'!$C$402:$D$446,2,FALSE),0)</f>
        <v>0</v>
      </c>
      <c r="B235" s="93" t="s">
        <v>901</v>
      </c>
      <c r="C235" s="93" t="s">
        <v>434</v>
      </c>
      <c r="D235" s="93" t="s">
        <v>435</v>
      </c>
      <c r="E235" s="93">
        <v>63.165612000000003</v>
      </c>
      <c r="F235" s="93">
        <v>100.35935271935301</v>
      </c>
      <c r="G235" s="1">
        <v>3.2252230000000002</v>
      </c>
      <c r="H235" s="1">
        <v>12.438079</v>
      </c>
      <c r="I235" s="1">
        <v>2.2156370000000001</v>
      </c>
      <c r="J235" s="1">
        <v>0</v>
      </c>
      <c r="K235" s="1">
        <v>0.1585</v>
      </c>
      <c r="L235" s="1">
        <v>0</v>
      </c>
      <c r="M235" s="1">
        <v>0</v>
      </c>
      <c r="N235" s="1">
        <v>0.4</v>
      </c>
      <c r="O235" s="1">
        <v>0</v>
      </c>
      <c r="P235" s="1">
        <v>0</v>
      </c>
      <c r="Q235" s="1">
        <v>0</v>
      </c>
      <c r="R235" s="1">
        <v>3.19E-4</v>
      </c>
      <c r="S235" s="1">
        <v>5.5E-2</v>
      </c>
      <c r="T235" s="1">
        <v>5.7353000000000001E-2</v>
      </c>
      <c r="U235" s="1">
        <v>0</v>
      </c>
      <c r="V235" s="1">
        <v>0</v>
      </c>
      <c r="W235" s="1">
        <v>0</v>
      </c>
      <c r="X235" s="1">
        <v>0.22614699999999999</v>
      </c>
      <c r="Y235" s="1">
        <v>1.865629</v>
      </c>
      <c r="Z235" s="1">
        <v>0.17105000000000001</v>
      </c>
      <c r="AB235" s="1">
        <v>0</v>
      </c>
      <c r="AC235" s="143">
        <v>184.33790171935303</v>
      </c>
      <c r="AD235" s="180">
        <f t="shared" si="37"/>
        <v>184.33790171935303</v>
      </c>
      <c r="AE235" s="93">
        <v>63.165612000000003</v>
      </c>
      <c r="AF235" s="1">
        <v>91.160682562533012</v>
      </c>
      <c r="AG235" s="1">
        <v>3.2908689999999998</v>
      </c>
      <c r="AH235" s="1">
        <v>11.093790082061593</v>
      </c>
      <c r="AI235" s="1">
        <v>1.7583200000000001</v>
      </c>
      <c r="AJ235" s="1">
        <v>0.16947000000000001</v>
      </c>
      <c r="AK235" s="1">
        <v>1.57914</v>
      </c>
      <c r="AM235" s="1">
        <v>2.046837</v>
      </c>
      <c r="AN235" s="1">
        <v>174.26472064459458</v>
      </c>
      <c r="AO235" s="1">
        <v>-10.073181074758452</v>
      </c>
      <c r="AP235" s="173">
        <v>-5.4645197654980694E-2</v>
      </c>
      <c r="AQ235" s="1">
        <f t="shared" si="36"/>
        <v>174.26472064459458</v>
      </c>
      <c r="AR235" s="174"/>
      <c r="AS235" s="56">
        <f>VLOOKUP(C235,'2012-13'!$C$8:$P$391,14,FALSE)</f>
        <v>0.59647700000000003</v>
      </c>
      <c r="AT235" s="183">
        <f t="shared" si="38"/>
        <v>172.81436064459456</v>
      </c>
    </row>
    <row r="236" spans="1:46" x14ac:dyDescent="0.25">
      <c r="A236">
        <f>IFERROR(VLOOKUP(D236,'2014_15'!$C$402:$D$446,2,FALSE),0)</f>
        <v>1</v>
      </c>
      <c r="B236" s="93" t="s">
        <v>901</v>
      </c>
      <c r="C236" s="93" t="s">
        <v>222</v>
      </c>
      <c r="D236" s="93" t="s">
        <v>223</v>
      </c>
      <c r="E236" s="93">
        <v>80.161098999999993</v>
      </c>
      <c r="F236" s="93">
        <v>128.035408902146</v>
      </c>
      <c r="G236" s="1">
        <v>6.0633629999999998</v>
      </c>
      <c r="H236" s="1">
        <v>13.479799</v>
      </c>
      <c r="I236" s="1">
        <v>0.78900000000000003</v>
      </c>
      <c r="J236" s="1">
        <v>0</v>
      </c>
      <c r="K236" s="1">
        <v>0.22500000000000001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3.19E-4</v>
      </c>
      <c r="S236" s="1">
        <v>0.04</v>
      </c>
      <c r="T236" s="1">
        <v>0</v>
      </c>
      <c r="U236" s="1">
        <v>0</v>
      </c>
      <c r="V236" s="1">
        <v>0</v>
      </c>
      <c r="W236" s="1">
        <v>0</v>
      </c>
      <c r="X236" s="1">
        <v>0.16018199999999999</v>
      </c>
      <c r="Y236" s="1">
        <v>2.2432159999999999</v>
      </c>
      <c r="Z236" s="1">
        <v>0.16605</v>
      </c>
      <c r="AB236" s="1">
        <v>0</v>
      </c>
      <c r="AC236" s="143">
        <v>231.36343690214593</v>
      </c>
      <c r="AD236" s="180">
        <f t="shared" si="37"/>
        <v>231.36343690214593</v>
      </c>
      <c r="AE236" s="93">
        <v>80.161098999999993</v>
      </c>
      <c r="AF236" s="1">
        <v>113.11367077420201</v>
      </c>
      <c r="AG236" s="1">
        <v>6.1873899999999997</v>
      </c>
      <c r="AH236" s="1">
        <v>11.741233000602513</v>
      </c>
      <c r="AI236" s="1">
        <v>2.1033689999999998</v>
      </c>
      <c r="AJ236" s="1">
        <v>0.23247000000000001</v>
      </c>
      <c r="AK236" s="1">
        <v>2.030513</v>
      </c>
      <c r="AM236" s="1">
        <v>3.1943589999999999</v>
      </c>
      <c r="AN236" s="1">
        <v>218.76410377480451</v>
      </c>
      <c r="AO236" s="1">
        <v>-12.599333127341424</v>
      </c>
      <c r="AP236" s="173">
        <v>-5.4456889541584098E-2</v>
      </c>
      <c r="AQ236" s="1">
        <f t="shared" si="36"/>
        <v>218.76410377480451</v>
      </c>
      <c r="AR236" s="174"/>
      <c r="AS236" s="56">
        <f>VLOOKUP(C236,'2012-13'!$C$8:$P$391,14,FALSE)</f>
        <v>1.0045759999999999</v>
      </c>
      <c r="AT236" s="183">
        <f t="shared" si="38"/>
        <v>216.57432077480451</v>
      </c>
    </row>
    <row r="237" spans="1:46" x14ac:dyDescent="0.25">
      <c r="A237">
        <f>IFERROR(VLOOKUP(D237,'2014_15'!$C$402:$D$446,2,FALSE),0)</f>
        <v>0</v>
      </c>
      <c r="B237" s="93" t="s">
        <v>898</v>
      </c>
      <c r="C237" s="93" t="s">
        <v>342</v>
      </c>
      <c r="D237" s="93" t="s">
        <v>343</v>
      </c>
      <c r="E237" s="93">
        <v>13.604411000000001</v>
      </c>
      <c r="F237" s="93">
        <v>10.081276114965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3.19E-4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0.94680399999999998</v>
      </c>
      <c r="Z237" s="1">
        <v>7.1050000000000002E-2</v>
      </c>
      <c r="AB237" s="1">
        <v>0</v>
      </c>
      <c r="AC237" s="143">
        <v>24.703860114965</v>
      </c>
      <c r="AD237" s="180">
        <f t="shared" si="37"/>
        <v>24.703860114965</v>
      </c>
      <c r="AE237" s="93">
        <v>13.604411000000001</v>
      </c>
      <c r="AF237" s="1">
        <v>8.4491325866030014</v>
      </c>
      <c r="AG237" s="1">
        <v>0</v>
      </c>
      <c r="AH237" s="1">
        <v>0</v>
      </c>
      <c r="AI237" s="1">
        <v>0.86904599999999999</v>
      </c>
      <c r="AJ237" s="1">
        <v>0.1</v>
      </c>
      <c r="AK237" s="1">
        <v>0.340476</v>
      </c>
      <c r="AM237" s="1">
        <v>0</v>
      </c>
      <c r="AN237" s="1">
        <v>23.363065586603003</v>
      </c>
      <c r="AO237" s="1">
        <v>-1.3407945283619966</v>
      </c>
      <c r="AP237" s="144">
        <v>-5.4274697238500626E-2</v>
      </c>
      <c r="AQ237" s="1">
        <f t="shared" si="36"/>
        <v>23.363065586603003</v>
      </c>
      <c r="AR237" s="174"/>
      <c r="AS237" s="56">
        <f>VLOOKUP(C237,'2012-13'!$C$8:$P$391,14,FALSE)</f>
        <v>0.27261999999999997</v>
      </c>
      <c r="AT237" s="183">
        <f t="shared" si="38"/>
        <v>23.635685586603003</v>
      </c>
    </row>
    <row r="238" spans="1:46" x14ac:dyDescent="0.25">
      <c r="A238">
        <f>IFERROR(VLOOKUP(D238,'2014_15'!$C$402:$D$446,2,FALSE),0)</f>
        <v>0</v>
      </c>
      <c r="B238" s="93" t="s">
        <v>898</v>
      </c>
      <c r="C238" s="93" t="s">
        <v>650</v>
      </c>
      <c r="D238" s="93" t="s">
        <v>651</v>
      </c>
      <c r="E238" s="93">
        <v>6.7569460000000001</v>
      </c>
      <c r="F238" s="93">
        <v>5.1260983358230003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3.19E-4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0.619282</v>
      </c>
      <c r="Z238" s="1">
        <v>3.1050000000000001E-2</v>
      </c>
      <c r="AB238" s="1">
        <v>0</v>
      </c>
      <c r="AC238" s="143">
        <v>12.533695335823001</v>
      </c>
      <c r="AD238" s="180">
        <f t="shared" si="37"/>
        <v>12.533695335823001</v>
      </c>
      <c r="AE238" s="93">
        <v>6.7569460000000001</v>
      </c>
      <c r="AF238" s="1">
        <v>4.2975279620059998</v>
      </c>
      <c r="AG238" s="1">
        <v>0</v>
      </c>
      <c r="AH238" s="1">
        <v>0</v>
      </c>
      <c r="AI238" s="1">
        <v>0.581233</v>
      </c>
      <c r="AJ238" s="1">
        <v>0.05</v>
      </c>
      <c r="AK238" s="1">
        <v>0.16986599999999999</v>
      </c>
      <c r="AM238" s="1">
        <v>0</v>
      </c>
      <c r="AN238" s="1">
        <v>11.855572962006001</v>
      </c>
      <c r="AO238" s="1">
        <v>-0.67812237381700058</v>
      </c>
      <c r="AP238" s="144">
        <v>-5.410394585536437E-2</v>
      </c>
      <c r="AQ238" s="1">
        <f t="shared" si="36"/>
        <v>11.855572962006001</v>
      </c>
      <c r="AR238" s="174"/>
      <c r="AS238" s="56">
        <f>VLOOKUP(C238,'2012-13'!$C$8:$P$391,14,FALSE)</f>
        <v>0.23027500000000001</v>
      </c>
      <c r="AT238" s="183">
        <f t="shared" si="38"/>
        <v>12.085847962006001</v>
      </c>
    </row>
    <row r="239" spans="1:46" x14ac:dyDescent="0.25">
      <c r="A239">
        <f>IFERROR(VLOOKUP(D239,'2014_15'!$C$402:$D$446,2,FALSE),0)</f>
        <v>0</v>
      </c>
      <c r="B239" s="93" t="s">
        <v>898</v>
      </c>
      <c r="C239" s="93" t="s">
        <v>544</v>
      </c>
      <c r="D239" s="93" t="s">
        <v>545</v>
      </c>
      <c r="E239" s="93">
        <v>3.2150810000000001</v>
      </c>
      <c r="F239" s="93">
        <v>2.860845071375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3.19E-4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0.30107899999999999</v>
      </c>
      <c r="Z239" s="1">
        <v>3.1050000000000001E-2</v>
      </c>
      <c r="AB239" s="1">
        <v>0</v>
      </c>
      <c r="AC239" s="143">
        <v>6.4083740713749995</v>
      </c>
      <c r="AD239" s="180">
        <f t="shared" si="37"/>
        <v>6.4083740713749995</v>
      </c>
      <c r="AE239" s="93">
        <v>3.2150810000000001</v>
      </c>
      <c r="AF239" s="1">
        <v>2.4266268391539998</v>
      </c>
      <c r="AG239" s="1">
        <v>0</v>
      </c>
      <c r="AH239" s="1">
        <v>0</v>
      </c>
      <c r="AI239" s="1">
        <v>0.29120200000000002</v>
      </c>
      <c r="AJ239" s="1">
        <v>0.05</v>
      </c>
      <c r="AK239" s="1">
        <v>8.0533999999999994E-2</v>
      </c>
      <c r="AM239" s="1">
        <v>0</v>
      </c>
      <c r="AN239" s="1">
        <v>6.063443839154</v>
      </c>
      <c r="AO239" s="1">
        <v>-0.3449302322209995</v>
      </c>
      <c r="AP239" s="144">
        <v>-5.3824921638350967E-2</v>
      </c>
      <c r="AQ239" s="1">
        <f t="shared" si="36"/>
        <v>6.063443839154</v>
      </c>
      <c r="AR239" s="174"/>
      <c r="AS239" s="56">
        <f>VLOOKUP(C239,'2012-13'!$C$8:$P$391,14,FALSE)</f>
        <v>9.7739000000000006E-2</v>
      </c>
      <c r="AT239" s="183">
        <f t="shared" si="38"/>
        <v>6.1611828391539998</v>
      </c>
    </row>
    <row r="240" spans="1:46" x14ac:dyDescent="0.25">
      <c r="A240">
        <f>IFERROR(VLOOKUP(D240,'2014_15'!$C$402:$D$446,2,FALSE),0)</f>
        <v>0</v>
      </c>
      <c r="B240" s="93" t="s">
        <v>898</v>
      </c>
      <c r="C240" s="93" t="s">
        <v>626</v>
      </c>
      <c r="D240" s="93" t="s">
        <v>627</v>
      </c>
      <c r="E240" s="93">
        <v>8.1342160000000003</v>
      </c>
      <c r="F240" s="93">
        <v>6.1002799382969997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3.19E-4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0.53177700000000006</v>
      </c>
      <c r="Z240" s="1">
        <v>6.105E-2</v>
      </c>
      <c r="AB240" s="1">
        <v>0</v>
      </c>
      <c r="AC240" s="143">
        <v>14.827641938296999</v>
      </c>
      <c r="AD240" s="180">
        <f t="shared" si="37"/>
        <v>14.827641938296999</v>
      </c>
      <c r="AE240" s="93">
        <v>8.1342160000000003</v>
      </c>
      <c r="AF240" s="1">
        <v>5.1122392667560002</v>
      </c>
      <c r="AG240" s="1">
        <v>0</v>
      </c>
      <c r="AH240" s="1">
        <v>0</v>
      </c>
      <c r="AI240" s="1">
        <v>0.50039199999999995</v>
      </c>
      <c r="AJ240" s="1">
        <v>8.5470000000000004E-2</v>
      </c>
      <c r="AK240" s="1">
        <v>0.20413200000000001</v>
      </c>
      <c r="AM240" s="1">
        <v>0</v>
      </c>
      <c r="AN240" s="1">
        <v>14.036449266756001</v>
      </c>
      <c r="AO240" s="1">
        <v>-0.79119267154099759</v>
      </c>
      <c r="AP240" s="144">
        <v>-5.3359305197240858E-2</v>
      </c>
      <c r="AQ240" s="1">
        <f t="shared" si="36"/>
        <v>14.036449266756001</v>
      </c>
      <c r="AR240" s="174"/>
      <c r="AS240" s="56">
        <f>VLOOKUP(C240,'2012-13'!$C$8:$P$391,14,FALSE)</f>
        <v>2.5842E-2</v>
      </c>
      <c r="AT240" s="183">
        <f t="shared" si="38"/>
        <v>14.062291266756002</v>
      </c>
    </row>
    <row r="241" spans="1:46" x14ac:dyDescent="0.25">
      <c r="A241">
        <f>IFERROR(VLOOKUP(D241,'2014_15'!$C$402:$D$446,2,FALSE),0)</f>
        <v>0</v>
      </c>
      <c r="B241" s="93" t="s">
        <v>898</v>
      </c>
      <c r="C241" s="93" t="s">
        <v>380</v>
      </c>
      <c r="D241" s="93" t="s">
        <v>381</v>
      </c>
      <c r="E241" s="93">
        <v>12.760737000000001</v>
      </c>
      <c r="F241" s="93">
        <v>9.328745386144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3.19E-4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1.2448969999999999</v>
      </c>
      <c r="Z241" s="1">
        <v>9.1050000000000006E-2</v>
      </c>
      <c r="AB241" s="1">
        <v>0</v>
      </c>
      <c r="AC241" s="143">
        <v>23.425748386143997</v>
      </c>
      <c r="AD241" s="180">
        <f t="shared" si="37"/>
        <v>23.425748386143997</v>
      </c>
      <c r="AE241" s="93">
        <v>12.760737000000001</v>
      </c>
      <c r="AF241" s="1">
        <v>7.8232473613689999</v>
      </c>
      <c r="AG241" s="1">
        <v>0</v>
      </c>
      <c r="AH241" s="1">
        <v>0</v>
      </c>
      <c r="AI241" s="1">
        <v>1.146539</v>
      </c>
      <c r="AJ241" s="1">
        <v>0.12747</v>
      </c>
      <c r="AK241" s="1">
        <v>0.31942599999999999</v>
      </c>
      <c r="AM241" s="1">
        <v>0</v>
      </c>
      <c r="AN241" s="1">
        <v>22.177419361369001</v>
      </c>
      <c r="AO241" s="1">
        <v>-1.2483290247749963</v>
      </c>
      <c r="AP241" s="144">
        <v>-5.3288757490171181E-2</v>
      </c>
      <c r="AQ241" s="1">
        <f t="shared" si="36"/>
        <v>22.177419361369001</v>
      </c>
      <c r="AR241" s="174"/>
      <c r="AS241" s="56">
        <f>VLOOKUP(C241,'2012-13'!$C$8:$P$391,14,FALSE)</f>
        <v>0.41628599999999999</v>
      </c>
      <c r="AT241" s="183">
        <f t="shared" si="38"/>
        <v>22.593705361369</v>
      </c>
    </row>
    <row r="242" spans="1:46" x14ac:dyDescent="0.25">
      <c r="A242">
        <f>IFERROR(VLOOKUP(D242,'2014_15'!$C$402:$D$446,2,FALSE),0)</f>
        <v>0</v>
      </c>
      <c r="B242" s="93" t="s">
        <v>898</v>
      </c>
      <c r="C242" s="93" t="s">
        <v>256</v>
      </c>
      <c r="D242" s="93" t="s">
        <v>257</v>
      </c>
      <c r="E242" s="93">
        <v>6.3114889999999999</v>
      </c>
      <c r="F242" s="93">
        <v>4.9644150710949999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3.19E-4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0.65655200000000002</v>
      </c>
      <c r="Z242" s="1">
        <v>5.7049999999999997E-2</v>
      </c>
      <c r="AB242" s="1">
        <v>0</v>
      </c>
      <c r="AC242" s="143">
        <v>11.989825071094998</v>
      </c>
      <c r="AD242" s="180">
        <f t="shared" si="37"/>
        <v>11.989825071094998</v>
      </c>
      <c r="AE242" s="93">
        <v>6.3114889999999999</v>
      </c>
      <c r="AF242" s="1">
        <v>4.161536729462</v>
      </c>
      <c r="AG242" s="1">
        <v>0</v>
      </c>
      <c r="AH242" s="1">
        <v>0</v>
      </c>
      <c r="AI242" s="1">
        <v>0.61303300000000005</v>
      </c>
      <c r="AJ242" s="1">
        <v>0.10786999999999999</v>
      </c>
      <c r="AK242" s="1">
        <v>0.15958600000000001</v>
      </c>
      <c r="AM242" s="1">
        <v>0</v>
      </c>
      <c r="AN242" s="1">
        <v>11.353514729461999</v>
      </c>
      <c r="AO242" s="1">
        <v>-0.63631034163299915</v>
      </c>
      <c r="AP242" s="144">
        <v>-5.3070861156015739E-2</v>
      </c>
      <c r="AQ242" s="1">
        <f t="shared" si="36"/>
        <v>11.353514729461999</v>
      </c>
      <c r="AR242" s="174"/>
      <c r="AS242" s="56">
        <f>VLOOKUP(C242,'2012-13'!$C$8:$P$391,14,FALSE)</f>
        <v>0.30626599999999998</v>
      </c>
      <c r="AT242" s="183">
        <f t="shared" si="38"/>
        <v>11.659780729462</v>
      </c>
    </row>
    <row r="243" spans="1:46" x14ac:dyDescent="0.25">
      <c r="A243">
        <f>IFERROR(VLOOKUP(D243,'2014_15'!$C$402:$D$446,2,FALSE),0)</f>
        <v>0</v>
      </c>
      <c r="B243" s="93" t="s">
        <v>898</v>
      </c>
      <c r="C243" s="93" t="s">
        <v>760</v>
      </c>
      <c r="D243" s="93" t="s">
        <v>761</v>
      </c>
      <c r="E243" s="93">
        <v>8.2543600000000001</v>
      </c>
      <c r="F243" s="93">
        <v>6.8227930023450005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3.19E-4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0.83162400000000003</v>
      </c>
      <c r="Z243" s="1">
        <v>8.1049999999999997E-2</v>
      </c>
      <c r="AB243" s="1">
        <v>0</v>
      </c>
      <c r="AC243" s="143">
        <v>15.990146002344998</v>
      </c>
      <c r="AD243" s="180">
        <f t="shared" si="37"/>
        <v>15.990146002344998</v>
      </c>
      <c r="AE243" s="93">
        <v>8.2543600000000001</v>
      </c>
      <c r="AF243" s="1">
        <v>5.7227830565969997</v>
      </c>
      <c r="AG243" s="1">
        <v>0</v>
      </c>
      <c r="AH243" s="1">
        <v>0</v>
      </c>
      <c r="AI243" s="1">
        <v>0.77087099999999997</v>
      </c>
      <c r="AJ243" s="1">
        <v>0.18847</v>
      </c>
      <c r="AK243" s="1">
        <v>0.207343</v>
      </c>
      <c r="AM243" s="1">
        <v>0</v>
      </c>
      <c r="AN243" s="1">
        <v>15.143827056597001</v>
      </c>
      <c r="AO243" s="1">
        <v>-0.84631894574799738</v>
      </c>
      <c r="AP243" s="144">
        <v>-5.292753084455154E-2</v>
      </c>
      <c r="AQ243" s="1">
        <f t="shared" ref="AQ243:AQ306" si="39">+AN243</f>
        <v>15.143827056597001</v>
      </c>
      <c r="AR243" s="174"/>
      <c r="AS243" s="56">
        <f>VLOOKUP(C243,'2012-13'!$C$8:$P$391,14,FALSE)</f>
        <v>0.221832</v>
      </c>
      <c r="AT243" s="183">
        <f t="shared" si="38"/>
        <v>15.365659056597</v>
      </c>
    </row>
    <row r="244" spans="1:46" x14ac:dyDescent="0.25">
      <c r="A244">
        <f>IFERROR(VLOOKUP(D244,'2014_15'!$C$402:$D$446,2,FALSE),0)</f>
        <v>0</v>
      </c>
      <c r="B244" s="93" t="s">
        <v>903</v>
      </c>
      <c r="C244" s="93" t="s">
        <v>388</v>
      </c>
      <c r="D244" s="93" t="s">
        <v>389</v>
      </c>
      <c r="E244" s="93">
        <v>77.914968999999999</v>
      </c>
      <c r="F244" s="93">
        <v>123.451381051692</v>
      </c>
      <c r="G244" s="1">
        <v>3.5723120000000002</v>
      </c>
      <c r="H244" s="1">
        <v>7.3584230000000002</v>
      </c>
      <c r="I244" s="1">
        <v>0</v>
      </c>
      <c r="J244" s="1">
        <v>0</v>
      </c>
      <c r="K244" s="1">
        <v>1.9E-2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3.19E-4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0.18217</v>
      </c>
      <c r="Y244" s="1">
        <v>2.2613490000000001</v>
      </c>
      <c r="Z244" s="1">
        <v>2.6572200000000001</v>
      </c>
      <c r="AB244" s="1">
        <v>0</v>
      </c>
      <c r="AC244" s="143">
        <v>217.41714305169199</v>
      </c>
      <c r="AD244" s="180">
        <f t="shared" si="37"/>
        <v>217.41714305169199</v>
      </c>
      <c r="AE244" s="93">
        <v>77.914968999999999</v>
      </c>
      <c r="AF244" s="1">
        <v>108.26686118233401</v>
      </c>
      <c r="AG244" s="1">
        <v>3.6446909999999999</v>
      </c>
      <c r="AH244" s="1">
        <v>6.7366380978425457</v>
      </c>
      <c r="AI244" s="1">
        <v>2.0849120000000001</v>
      </c>
      <c r="AJ244" s="1">
        <v>2.64</v>
      </c>
      <c r="AK244" s="1">
        <v>1.9579340000000001</v>
      </c>
      <c r="AM244" s="1">
        <v>2.727487</v>
      </c>
      <c r="AN244" s="1">
        <v>205.97349228017654</v>
      </c>
      <c r="AO244" s="1">
        <v>-11.443650771515451</v>
      </c>
      <c r="AP244" s="173">
        <v>-5.2634537511122875E-2</v>
      </c>
      <c r="AQ244" s="1">
        <f t="shared" si="39"/>
        <v>205.97349228017654</v>
      </c>
      <c r="AR244" s="174"/>
      <c r="AS244" s="56">
        <f>VLOOKUP(C244,'2012-13'!$C$8:$P$391,14,FALSE)</f>
        <v>0.67339499999999997</v>
      </c>
      <c r="AT244" s="183">
        <f t="shared" si="38"/>
        <v>203.91940028017655</v>
      </c>
    </row>
    <row r="245" spans="1:46" x14ac:dyDescent="0.25">
      <c r="A245">
        <f>IFERROR(VLOOKUP(D245,'2014_15'!$C$402:$D$446,2,FALSE),0)</f>
        <v>1</v>
      </c>
      <c r="B245" s="93" t="s">
        <v>902</v>
      </c>
      <c r="C245" s="93" t="s">
        <v>570</v>
      </c>
      <c r="D245" s="93" t="s">
        <v>571</v>
      </c>
      <c r="E245" s="93">
        <v>92.339843000000002</v>
      </c>
      <c r="F245" s="93">
        <v>139.37721251432299</v>
      </c>
      <c r="G245" s="1">
        <v>6.4290580000000004</v>
      </c>
      <c r="H245" s="1">
        <v>14.151598</v>
      </c>
      <c r="I245" s="1">
        <v>0</v>
      </c>
      <c r="J245" s="1">
        <v>0.65</v>
      </c>
      <c r="K245" s="1">
        <v>8.4728999999999999E-2</v>
      </c>
      <c r="L245" s="1">
        <v>0.139067</v>
      </c>
      <c r="M245" s="1">
        <v>0.27500000000000002</v>
      </c>
      <c r="N245" s="1">
        <v>0</v>
      </c>
      <c r="O245" s="1">
        <v>0</v>
      </c>
      <c r="P245" s="1">
        <v>0</v>
      </c>
      <c r="Q245" s="1">
        <v>0</v>
      </c>
      <c r="R245" s="1">
        <v>3.19E-4</v>
      </c>
      <c r="S245" s="1">
        <v>0</v>
      </c>
      <c r="T245" s="1">
        <v>0.20647099999999999</v>
      </c>
      <c r="U245" s="1">
        <v>0</v>
      </c>
      <c r="V245" s="1">
        <v>0</v>
      </c>
      <c r="W245" s="1">
        <v>0</v>
      </c>
      <c r="X245" s="1">
        <v>0.13819300000000001</v>
      </c>
      <c r="Y245" s="1">
        <v>2.4845489999999999</v>
      </c>
      <c r="Z245" s="1">
        <v>8.7050000000000002E-2</v>
      </c>
      <c r="AB245" s="1">
        <v>0</v>
      </c>
      <c r="AC245" s="143">
        <v>256.36308951432301</v>
      </c>
      <c r="AD245" s="180">
        <f t="shared" si="37"/>
        <v>256.36308951432301</v>
      </c>
      <c r="AE245" s="93">
        <v>92.339843000000002</v>
      </c>
      <c r="AF245" s="1">
        <v>123.17014387683601</v>
      </c>
      <c r="AG245" s="1">
        <v>6.5605849999999997</v>
      </c>
      <c r="AH245" s="1">
        <v>12.326386279859255</v>
      </c>
      <c r="AI245" s="1">
        <v>2.3614809999999999</v>
      </c>
      <c r="AJ245" s="1">
        <v>0.16886999999999999</v>
      </c>
      <c r="AK245" s="1">
        <v>2.3176589999999999</v>
      </c>
      <c r="AM245" s="1">
        <v>3.6646429999999999</v>
      </c>
      <c r="AN245" s="1">
        <v>242.90961115669529</v>
      </c>
      <c r="AO245" s="1">
        <v>-13.453478357627716</v>
      </c>
      <c r="AP245" s="173">
        <v>-5.2478219010057885E-2</v>
      </c>
      <c r="AQ245" s="1">
        <f t="shared" si="39"/>
        <v>242.90961115669529</v>
      </c>
      <c r="AR245" s="174"/>
      <c r="AS245" s="56">
        <f>VLOOKUP(C245,'2012-13'!$C$8:$P$391,14,FALSE)</f>
        <v>0.50836400000000004</v>
      </c>
      <c r="AT245" s="183">
        <f t="shared" si="38"/>
        <v>239.75333215669528</v>
      </c>
    </row>
    <row r="246" spans="1:46" x14ac:dyDescent="0.25">
      <c r="A246">
        <f>IFERROR(VLOOKUP(D246,'2014_15'!$C$402:$D$446,2,FALSE),0)</f>
        <v>0</v>
      </c>
      <c r="B246" s="93" t="s">
        <v>905</v>
      </c>
      <c r="C246" s="93" t="s">
        <v>740</v>
      </c>
      <c r="D246" s="93" t="s">
        <v>741</v>
      </c>
      <c r="E246" s="93">
        <v>86.949984999999998</v>
      </c>
      <c r="F246" s="93">
        <v>139.602652803794</v>
      </c>
      <c r="G246" s="1">
        <v>7.0763020000000001</v>
      </c>
      <c r="H246" s="1">
        <v>16.561440000000001</v>
      </c>
      <c r="I246" s="1">
        <v>0</v>
      </c>
      <c r="J246" s="1">
        <v>0</v>
      </c>
      <c r="K246" s="1">
        <v>2.1499999999999998E-2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3.19E-4</v>
      </c>
      <c r="S246" s="1">
        <v>0</v>
      </c>
      <c r="T246" s="1">
        <v>5.7353000000000001E-2</v>
      </c>
      <c r="U246" s="1">
        <v>0</v>
      </c>
      <c r="V246" s="1">
        <v>0.34699999999999998</v>
      </c>
      <c r="W246" s="1">
        <v>1.885737</v>
      </c>
      <c r="X246" s="1">
        <v>0.27012399999999998</v>
      </c>
      <c r="Y246" s="1">
        <v>2.9303750000000002</v>
      </c>
      <c r="Z246" s="1">
        <v>0.58104999999999996</v>
      </c>
      <c r="AB246" s="1">
        <v>0</v>
      </c>
      <c r="AC246" s="143">
        <v>256.28383780379403</v>
      </c>
      <c r="AD246" s="180">
        <f t="shared" si="37"/>
        <v>256.28383780379403</v>
      </c>
      <c r="AE246" s="93">
        <v>86.949984999999998</v>
      </c>
      <c r="AF246" s="1">
        <v>125.928694092086</v>
      </c>
      <c r="AG246" s="1">
        <v>7.2206299999999999</v>
      </c>
      <c r="AH246" s="1">
        <v>14.425417312639341</v>
      </c>
      <c r="AI246" s="1">
        <v>2.7938489999999998</v>
      </c>
      <c r="AJ246" s="1">
        <v>0.67500000000000004</v>
      </c>
      <c r="AK246" s="1">
        <v>2.1640039999999998</v>
      </c>
      <c r="AM246" s="1">
        <v>2.768383</v>
      </c>
      <c r="AN246" s="1">
        <v>242.92596240472537</v>
      </c>
      <c r="AO246" s="1">
        <v>-13.357875399068661</v>
      </c>
      <c r="AP246" s="173">
        <v>-5.2121411609635689E-2</v>
      </c>
      <c r="AQ246" s="1">
        <f t="shared" si="39"/>
        <v>242.92596240472537</v>
      </c>
      <c r="AR246" s="174"/>
      <c r="AS246" s="56">
        <f>VLOOKUP(C246,'2012-13'!$C$8:$P$391,14,FALSE)</f>
        <v>0.64301200000000003</v>
      </c>
      <c r="AT246" s="183">
        <f t="shared" si="38"/>
        <v>240.80059140472537</v>
      </c>
    </row>
    <row r="247" spans="1:46" x14ac:dyDescent="0.25">
      <c r="A247">
        <f>IFERROR(VLOOKUP(D247,'2014_15'!$C$402:$D$446,2,FALSE),0)</f>
        <v>0</v>
      </c>
      <c r="B247" s="93" t="s">
        <v>899</v>
      </c>
      <c r="C247" s="93" t="s">
        <v>318</v>
      </c>
      <c r="D247" s="93" t="s">
        <v>319</v>
      </c>
      <c r="E247" s="93">
        <v>42.035707000000002</v>
      </c>
      <c r="F247" s="93">
        <v>75.334660463253002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B247" s="1">
        <v>0</v>
      </c>
      <c r="AC247" s="143">
        <v>117.370367463253</v>
      </c>
      <c r="AD247" s="180">
        <f t="shared" si="37"/>
        <v>117.370367463253</v>
      </c>
      <c r="AE247" s="93">
        <v>42.035707000000002</v>
      </c>
      <c r="AF247" s="1">
        <v>68.177867719244006</v>
      </c>
      <c r="AG247" s="1">
        <v>0</v>
      </c>
      <c r="AH247" s="1">
        <v>0</v>
      </c>
      <c r="AI247" s="1">
        <v>0</v>
      </c>
      <c r="AJ247" s="1">
        <v>0</v>
      </c>
      <c r="AK247" s="1">
        <v>1.0545169999999999</v>
      </c>
      <c r="AM247" s="1">
        <v>0</v>
      </c>
      <c r="AN247" s="1">
        <v>111.26809171924401</v>
      </c>
      <c r="AO247" s="1">
        <v>-6.1022757440089919</v>
      </c>
      <c r="AP247" s="144">
        <v>-5.1991621700592593E-2</v>
      </c>
      <c r="AQ247" s="1">
        <f t="shared" si="39"/>
        <v>111.26809171924401</v>
      </c>
      <c r="AR247" s="174"/>
      <c r="AS247" s="56">
        <f>VLOOKUP(C247,'2012-13'!$C$8:$P$391,14,FALSE)</f>
        <v>0</v>
      </c>
      <c r="AT247" s="183">
        <f t="shared" si="38"/>
        <v>111.26809171924401</v>
      </c>
    </row>
    <row r="248" spans="1:46" x14ac:dyDescent="0.25">
      <c r="A248">
        <f>IFERROR(VLOOKUP(D248,'2014_15'!$C$402:$D$446,2,FALSE),0)</f>
        <v>0</v>
      </c>
      <c r="B248" s="93" t="s">
        <v>898</v>
      </c>
      <c r="C248" s="93" t="s">
        <v>488</v>
      </c>
      <c r="D248" s="93" t="s">
        <v>489</v>
      </c>
      <c r="E248" s="93">
        <v>9.7799879999999995</v>
      </c>
      <c r="F248" s="93">
        <v>7.1003558847949995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3.19E-4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0.95008400000000004</v>
      </c>
      <c r="Z248" s="1">
        <v>6.3049999999999995E-2</v>
      </c>
      <c r="AB248" s="1">
        <v>0</v>
      </c>
      <c r="AC248" s="143">
        <v>17.893796884795002</v>
      </c>
      <c r="AD248" s="180">
        <f t="shared" si="37"/>
        <v>17.893796884795002</v>
      </c>
      <c r="AE248" s="93">
        <v>9.7799879999999995</v>
      </c>
      <c r="AF248" s="1">
        <v>5.9504443408830001</v>
      </c>
      <c r="AG248" s="1">
        <v>0</v>
      </c>
      <c r="AH248" s="1">
        <v>0</v>
      </c>
      <c r="AI248" s="1">
        <v>0.89910400000000001</v>
      </c>
      <c r="AJ248" s="1">
        <v>8.8270000000000001E-2</v>
      </c>
      <c r="AK248" s="1">
        <v>0.24593000000000001</v>
      </c>
      <c r="AM248" s="1">
        <v>0</v>
      </c>
      <c r="AN248" s="1">
        <v>16.963736340883003</v>
      </c>
      <c r="AO248" s="1">
        <v>-0.9300605439119991</v>
      </c>
      <c r="AP248" s="144">
        <v>-5.1976701753125673E-2</v>
      </c>
      <c r="AQ248" s="1">
        <f t="shared" si="39"/>
        <v>16.963736340883003</v>
      </c>
      <c r="AR248" s="174"/>
      <c r="AS248" s="56">
        <f>VLOOKUP(C248,'2012-13'!$C$8:$P$391,14,FALSE)</f>
        <v>0.55240500000000003</v>
      </c>
      <c r="AT248" s="183">
        <f t="shared" si="38"/>
        <v>17.516141340883003</v>
      </c>
    </row>
    <row r="249" spans="1:46" x14ac:dyDescent="0.25">
      <c r="A249">
        <f>IFERROR(VLOOKUP(D249,'2014_15'!$C$402:$D$446,2,FALSE),0)</f>
        <v>0</v>
      </c>
      <c r="B249" s="93" t="s">
        <v>899</v>
      </c>
      <c r="C249" s="93" t="s">
        <v>452</v>
      </c>
      <c r="D249" s="93" t="s">
        <v>453</v>
      </c>
      <c r="E249" s="93">
        <v>27.246994999999998</v>
      </c>
      <c r="F249" s="93">
        <v>46.304778982321004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B249" s="1">
        <v>0</v>
      </c>
      <c r="AC249" s="143">
        <v>73.551773982321009</v>
      </c>
      <c r="AD249" s="180">
        <f t="shared" si="37"/>
        <v>73.551773982321009</v>
      </c>
      <c r="AE249" s="93">
        <v>27.246994999999998</v>
      </c>
      <c r="AF249" s="1">
        <v>41.905824979001004</v>
      </c>
      <c r="AG249" s="1">
        <v>0</v>
      </c>
      <c r="AH249" s="1">
        <v>0</v>
      </c>
      <c r="AI249" s="1">
        <v>0</v>
      </c>
      <c r="AJ249" s="1">
        <v>0</v>
      </c>
      <c r="AK249" s="1">
        <v>0.679898</v>
      </c>
      <c r="AM249" s="1">
        <v>0</v>
      </c>
      <c r="AN249" s="1">
        <v>69.832717979001004</v>
      </c>
      <c r="AO249" s="1">
        <v>-3.7190560033200057</v>
      </c>
      <c r="AP249" s="144">
        <v>-5.0563783875748836E-2</v>
      </c>
      <c r="AQ249" s="1">
        <f t="shared" si="39"/>
        <v>69.832717979001004</v>
      </c>
      <c r="AR249" s="174"/>
      <c r="AS249" s="56">
        <f>VLOOKUP(C249,'2012-13'!$C$8:$P$391,14,FALSE)</f>
        <v>0</v>
      </c>
      <c r="AT249" s="183">
        <f t="shared" si="38"/>
        <v>69.832717979001004</v>
      </c>
    </row>
    <row r="250" spans="1:46" x14ac:dyDescent="0.25">
      <c r="A250">
        <f>IFERROR(VLOOKUP(D250,'2014_15'!$C$402:$D$446,2,FALSE),0)</f>
        <v>0</v>
      </c>
      <c r="B250" s="93" t="s">
        <v>905</v>
      </c>
      <c r="C250" s="93" t="s">
        <v>210</v>
      </c>
      <c r="D250" s="93" t="s">
        <v>211</v>
      </c>
      <c r="E250" s="93">
        <v>145.524643</v>
      </c>
      <c r="F250" s="93">
        <v>138.83890333744</v>
      </c>
      <c r="G250" s="1">
        <v>14.593954</v>
      </c>
      <c r="H250" s="1">
        <v>17.090710999999999</v>
      </c>
      <c r="I250" s="1">
        <v>0</v>
      </c>
      <c r="J250" s="1">
        <v>0</v>
      </c>
      <c r="K250" s="1">
        <v>7.4999999999999997E-2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3.19E-4</v>
      </c>
      <c r="S250" s="1">
        <v>0</v>
      </c>
      <c r="T250" s="1">
        <v>5.7353000000000001E-2</v>
      </c>
      <c r="U250" s="1">
        <v>6.4170040000000004</v>
      </c>
      <c r="V250" s="1">
        <v>0</v>
      </c>
      <c r="W250" s="1">
        <v>0</v>
      </c>
      <c r="X250" s="1">
        <v>0.20415900000000001</v>
      </c>
      <c r="Y250" s="1">
        <v>3.566983</v>
      </c>
      <c r="Z250" s="1">
        <v>1.6610499999999999</v>
      </c>
      <c r="AB250" s="1">
        <v>0</v>
      </c>
      <c r="AC250" s="143">
        <v>328.03007933743993</v>
      </c>
      <c r="AD250" s="180">
        <f t="shared" si="37"/>
        <v>328.03007933743993</v>
      </c>
      <c r="AE250" s="93">
        <v>145.524643</v>
      </c>
      <c r="AF250" s="1">
        <v>123.34509775508501</v>
      </c>
      <c r="AG250" s="1">
        <v>14.892894999999999</v>
      </c>
      <c r="AH250" s="1">
        <v>15.646550197211642</v>
      </c>
      <c r="AI250" s="1">
        <v>3.6684809999999999</v>
      </c>
      <c r="AJ250" s="1">
        <v>1.125</v>
      </c>
      <c r="AK250" s="1">
        <v>3.6532140000000002</v>
      </c>
      <c r="AM250" s="1">
        <v>3.7139880000000001</v>
      </c>
      <c r="AN250" s="1">
        <v>311.56986895229659</v>
      </c>
      <c r="AO250" s="1">
        <v>-16.460210385143341</v>
      </c>
      <c r="AP250" s="173">
        <v>-5.017896657035209E-2</v>
      </c>
      <c r="AQ250" s="1">
        <f t="shared" si="39"/>
        <v>311.56986895229659</v>
      </c>
      <c r="AR250" s="174"/>
      <c r="AS250" s="56">
        <f>VLOOKUP(C250,'2012-13'!$C$8:$P$391,14,FALSE)</f>
        <v>2.2018469999999999</v>
      </c>
      <c r="AT250" s="183">
        <f t="shared" si="38"/>
        <v>310.0577279522966</v>
      </c>
    </row>
    <row r="251" spans="1:46" x14ac:dyDescent="0.25">
      <c r="A251">
        <f>IFERROR(VLOOKUP(D251,'2014_15'!$C$402:$D$446,2,FALSE),0)</f>
        <v>1</v>
      </c>
      <c r="B251" s="93" t="s">
        <v>902</v>
      </c>
      <c r="C251" s="93" t="s">
        <v>414</v>
      </c>
      <c r="D251" s="93" t="s">
        <v>415</v>
      </c>
      <c r="E251" s="93">
        <v>265.85126500000001</v>
      </c>
      <c r="F251" s="93">
        <v>358.98631958360301</v>
      </c>
      <c r="G251" s="1">
        <v>9.7717179999999999</v>
      </c>
      <c r="H251" s="1">
        <v>33.575558000000001</v>
      </c>
      <c r="I251" s="1">
        <v>0</v>
      </c>
      <c r="J251" s="1">
        <v>0</v>
      </c>
      <c r="K251" s="1">
        <v>0.1875</v>
      </c>
      <c r="L251" s="1">
        <v>0</v>
      </c>
      <c r="M251" s="1">
        <v>0</v>
      </c>
      <c r="N251" s="1">
        <v>0</v>
      </c>
      <c r="O251" s="1">
        <v>0.15</v>
      </c>
      <c r="P251" s="1">
        <v>0</v>
      </c>
      <c r="Q251" s="1">
        <v>0</v>
      </c>
      <c r="R251" s="1">
        <v>3.19E-4</v>
      </c>
      <c r="S251" s="1">
        <v>6.5000000000000002E-2</v>
      </c>
      <c r="T251" s="1">
        <v>0</v>
      </c>
      <c r="U251" s="1">
        <v>3.012073</v>
      </c>
      <c r="V251" s="1">
        <v>0</v>
      </c>
      <c r="W251" s="1">
        <v>0</v>
      </c>
      <c r="X251" s="1">
        <v>0.20415900000000001</v>
      </c>
      <c r="Y251" s="1">
        <v>6.5735450000000002</v>
      </c>
      <c r="Z251" s="1">
        <v>0.83104999999999996</v>
      </c>
      <c r="AB251" s="1">
        <v>0</v>
      </c>
      <c r="AC251" s="143">
        <v>679.20850658360303</v>
      </c>
      <c r="AD251" s="180">
        <f t="shared" si="37"/>
        <v>679.20850658360303</v>
      </c>
      <c r="AE251" s="93">
        <v>265.85126500000001</v>
      </c>
      <c r="AF251" s="1">
        <v>315.06077523277298</v>
      </c>
      <c r="AG251" s="1">
        <v>9.9716950000000004</v>
      </c>
      <c r="AH251" s="1">
        <v>30.710904372681291</v>
      </c>
      <c r="AI251" s="1">
        <v>6.7141440000000001</v>
      </c>
      <c r="AJ251" s="1">
        <v>1.04</v>
      </c>
      <c r="AK251" s="1">
        <v>6.6834530000000001</v>
      </c>
      <c r="AM251" s="1">
        <v>9.3145880000000005</v>
      </c>
      <c r="AN251" s="1">
        <v>645.34682460545423</v>
      </c>
      <c r="AO251" s="1">
        <v>-33.861681978148795</v>
      </c>
      <c r="AP251" s="173">
        <v>-4.9854619972991752E-2</v>
      </c>
      <c r="AQ251" s="1">
        <f t="shared" si="39"/>
        <v>645.34682460545423</v>
      </c>
      <c r="AR251" s="174"/>
      <c r="AS251" s="56">
        <f>VLOOKUP(C251,'2012-13'!$C$8:$P$391,14,FALSE)</f>
        <v>2.732599</v>
      </c>
      <c r="AT251" s="183">
        <f t="shared" si="38"/>
        <v>638.76483560545432</v>
      </c>
    </row>
    <row r="252" spans="1:46" x14ac:dyDescent="0.25">
      <c r="A252">
        <f>IFERROR(VLOOKUP(D252,'2014_15'!$C$402:$D$446,2,FALSE),0)</f>
        <v>1</v>
      </c>
      <c r="B252" s="93" t="s">
        <v>902</v>
      </c>
      <c r="C252" s="93" t="s">
        <v>146</v>
      </c>
      <c r="D252" s="93" t="s">
        <v>147</v>
      </c>
      <c r="E252" s="93">
        <v>80.096058999999997</v>
      </c>
      <c r="F252" s="93">
        <v>93.867520817230996</v>
      </c>
      <c r="G252" s="1">
        <v>1.453816</v>
      </c>
      <c r="H252" s="1">
        <v>11.797343</v>
      </c>
      <c r="I252" s="1">
        <v>0</v>
      </c>
      <c r="J252" s="1">
        <v>0</v>
      </c>
      <c r="K252" s="1">
        <v>0.10249999999999999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3.19E-4</v>
      </c>
      <c r="S252" s="1">
        <v>3.5000000000000003E-2</v>
      </c>
      <c r="T252" s="1">
        <v>0.15676499999999999</v>
      </c>
      <c r="U252" s="1">
        <v>0</v>
      </c>
      <c r="V252" s="1">
        <v>0.34499999999999997</v>
      </c>
      <c r="W252" s="1">
        <v>0</v>
      </c>
      <c r="X252" s="1">
        <v>0.16018199999999999</v>
      </c>
      <c r="Y252" s="1">
        <v>1.9839290000000001</v>
      </c>
      <c r="Z252" s="1">
        <v>0.17355000000000001</v>
      </c>
      <c r="AB252" s="1">
        <v>0</v>
      </c>
      <c r="AC252" s="143">
        <v>190.17198381723097</v>
      </c>
      <c r="AD252" s="180">
        <f t="shared" si="37"/>
        <v>190.17198381723097</v>
      </c>
      <c r="AE252" s="93">
        <v>80.096058999999997</v>
      </c>
      <c r="AF252" s="1">
        <v>82.372841199872994</v>
      </c>
      <c r="AG252" s="1">
        <v>1.4836020000000001</v>
      </c>
      <c r="AH252" s="1">
        <v>10.275772876956626</v>
      </c>
      <c r="AI252" s="1">
        <v>1.88483</v>
      </c>
      <c r="AJ252" s="1">
        <v>0.105</v>
      </c>
      <c r="AK252" s="1">
        <v>2.0149080000000001</v>
      </c>
      <c r="AM252" s="1">
        <v>2.5228190000000001</v>
      </c>
      <c r="AN252" s="1">
        <v>180.75583207682959</v>
      </c>
      <c r="AO252" s="1">
        <v>-9.416151740401375</v>
      </c>
      <c r="AP252" s="173">
        <v>-4.9513874501361771E-2</v>
      </c>
      <c r="AQ252" s="1">
        <f t="shared" si="39"/>
        <v>180.75583207682959</v>
      </c>
      <c r="AR252" s="174"/>
      <c r="AS252" s="56">
        <f>VLOOKUP(C252,'2012-13'!$C$8:$P$391,14,FALSE)</f>
        <v>0.72456699999999996</v>
      </c>
      <c r="AT252" s="183">
        <f t="shared" si="38"/>
        <v>178.9575800768296</v>
      </c>
    </row>
    <row r="253" spans="1:46" x14ac:dyDescent="0.25">
      <c r="A253">
        <f>IFERROR(VLOOKUP(D253,'2014_15'!$C$402:$D$446,2,FALSE),0)</f>
        <v>0</v>
      </c>
      <c r="B253" s="93" t="s">
        <v>898</v>
      </c>
      <c r="C253" s="93" t="s">
        <v>422</v>
      </c>
      <c r="D253" s="93" t="s">
        <v>423</v>
      </c>
      <c r="E253" s="93">
        <v>7.3499160000000003</v>
      </c>
      <c r="F253" s="93">
        <v>5.0750646283540002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3.19E-4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0.71920799999999996</v>
      </c>
      <c r="Z253" s="1">
        <v>8.1049999999999997E-2</v>
      </c>
      <c r="AB253" s="1">
        <v>0</v>
      </c>
      <c r="AC253" s="143">
        <v>13.225557628353998</v>
      </c>
      <c r="AD253" s="180">
        <f t="shared" si="37"/>
        <v>13.225557628353998</v>
      </c>
      <c r="AE253" s="93">
        <v>7.3499160000000003</v>
      </c>
      <c r="AF253" s="1">
        <v>4.2546698726920003</v>
      </c>
      <c r="AG253" s="1">
        <v>0</v>
      </c>
      <c r="AH253" s="1">
        <v>0</v>
      </c>
      <c r="AI253" s="1">
        <v>0.67431099999999999</v>
      </c>
      <c r="AJ253" s="1">
        <v>0.11347</v>
      </c>
      <c r="AK253" s="1">
        <v>0.18534700000000001</v>
      </c>
      <c r="AM253" s="1">
        <v>0</v>
      </c>
      <c r="AN253" s="1">
        <v>12.577713872692</v>
      </c>
      <c r="AO253" s="1">
        <v>-0.6478437556619987</v>
      </c>
      <c r="AP253" s="144">
        <v>-4.8984229918071651E-2</v>
      </c>
      <c r="AQ253" s="1">
        <f t="shared" si="39"/>
        <v>12.577713872692</v>
      </c>
      <c r="AR253" s="174"/>
      <c r="AS253" s="56">
        <f>VLOOKUP(C253,'2012-13'!$C$8:$P$391,14,FALSE)</f>
        <v>0.211341</v>
      </c>
      <c r="AT253" s="183">
        <f t="shared" si="38"/>
        <v>12.789054872691999</v>
      </c>
    </row>
    <row r="254" spans="1:46" x14ac:dyDescent="0.25">
      <c r="A254">
        <f>IFERROR(VLOOKUP(D254,'2014_15'!$C$402:$D$446,2,FALSE),0)</f>
        <v>0</v>
      </c>
      <c r="B254" s="93" t="s">
        <v>898</v>
      </c>
      <c r="C254" s="93" t="s">
        <v>756</v>
      </c>
      <c r="D254" s="93" t="s">
        <v>757</v>
      </c>
      <c r="E254" s="93">
        <v>10.867032</v>
      </c>
      <c r="F254" s="93">
        <v>7.4201198833060005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3.19E-4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0.77617800000000003</v>
      </c>
      <c r="Z254" s="1">
        <v>7.6050000000000006E-2</v>
      </c>
      <c r="AB254" s="1">
        <v>0</v>
      </c>
      <c r="AC254" s="143">
        <v>19.139698883306004</v>
      </c>
      <c r="AD254" s="180">
        <f t="shared" si="37"/>
        <v>19.139698883306004</v>
      </c>
      <c r="AE254" s="93">
        <v>10.867032</v>
      </c>
      <c r="AF254" s="1">
        <v>6.2180604622099995</v>
      </c>
      <c r="AG254" s="1">
        <v>0</v>
      </c>
      <c r="AH254" s="1">
        <v>0</v>
      </c>
      <c r="AI254" s="1">
        <v>0.73898699999999995</v>
      </c>
      <c r="AJ254" s="1">
        <v>0.10647</v>
      </c>
      <c r="AK254" s="1">
        <v>0.27308900000000003</v>
      </c>
      <c r="AM254" s="1">
        <v>0</v>
      </c>
      <c r="AN254" s="1">
        <v>18.203638462210002</v>
      </c>
      <c r="AO254" s="1">
        <v>-0.93606042109600196</v>
      </c>
      <c r="AP254" s="144">
        <v>-4.8906747530518935E-2</v>
      </c>
      <c r="AQ254" s="1">
        <f t="shared" si="39"/>
        <v>18.203638462210002</v>
      </c>
      <c r="AR254" s="174"/>
      <c r="AS254" s="56">
        <f>VLOOKUP(C254,'2012-13'!$C$8:$P$391,14,FALSE)</f>
        <v>0.52234100000000006</v>
      </c>
      <c r="AT254" s="183">
        <f t="shared" si="38"/>
        <v>18.725979462210002</v>
      </c>
    </row>
    <row r="255" spans="1:46" x14ac:dyDescent="0.25">
      <c r="A255">
        <f>IFERROR(VLOOKUP(D255,'2014_15'!$C$402:$D$446,2,FALSE),0)</f>
        <v>0</v>
      </c>
      <c r="B255" s="93" t="s">
        <v>899</v>
      </c>
      <c r="C255" s="93" t="s">
        <v>642</v>
      </c>
      <c r="D255" s="93" t="s">
        <v>643</v>
      </c>
      <c r="E255" s="93">
        <v>22.971629</v>
      </c>
      <c r="F255" s="93">
        <v>36.770495541435999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B255" s="1">
        <v>0</v>
      </c>
      <c r="AC255" s="143">
        <v>59.742124541435999</v>
      </c>
      <c r="AD255" s="180">
        <f t="shared" si="37"/>
        <v>59.742124541435999</v>
      </c>
      <c r="AE255" s="93">
        <v>22.971629</v>
      </c>
      <c r="AF255" s="1">
        <v>33.277298464998999</v>
      </c>
      <c r="AG255" s="1">
        <v>0</v>
      </c>
      <c r="AH255" s="1">
        <v>0</v>
      </c>
      <c r="AI255" s="1">
        <v>0</v>
      </c>
      <c r="AJ255" s="1">
        <v>0</v>
      </c>
      <c r="AK255" s="1">
        <v>0.57732600000000001</v>
      </c>
      <c r="AM255" s="1">
        <v>0</v>
      </c>
      <c r="AN255" s="1">
        <v>56.826253464998999</v>
      </c>
      <c r="AO255" s="1">
        <v>-2.9158710764369999</v>
      </c>
      <c r="AP255" s="144">
        <v>-4.8807622742217803E-2</v>
      </c>
      <c r="AQ255" s="1">
        <f t="shared" si="39"/>
        <v>56.826253464998999</v>
      </c>
      <c r="AR255" s="174"/>
      <c r="AS255" s="56">
        <f>VLOOKUP(C255,'2012-13'!$C$8:$P$391,14,FALSE)</f>
        <v>0</v>
      </c>
      <c r="AT255" s="183">
        <f t="shared" si="38"/>
        <v>56.826253464998999</v>
      </c>
    </row>
    <row r="256" spans="1:46" x14ac:dyDescent="0.25">
      <c r="A256">
        <f>IFERROR(VLOOKUP(D256,'2014_15'!$C$402:$D$446,2,FALSE),0)</f>
        <v>0</v>
      </c>
      <c r="B256" s="93" t="s">
        <v>905</v>
      </c>
      <c r="C256" s="93" t="s">
        <v>248</v>
      </c>
      <c r="D256" s="93" t="s">
        <v>249</v>
      </c>
      <c r="E256" s="93">
        <v>124.049104</v>
      </c>
      <c r="F256" s="93">
        <v>165.73728105547499</v>
      </c>
      <c r="G256" s="1">
        <v>6.3918900000000001</v>
      </c>
      <c r="H256" s="1">
        <v>16.880068999999999</v>
      </c>
      <c r="I256" s="1">
        <v>0</v>
      </c>
      <c r="J256" s="1">
        <v>0</v>
      </c>
      <c r="K256" s="1">
        <v>0.17499999999999999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3.19E-4</v>
      </c>
      <c r="S256" s="1">
        <v>0</v>
      </c>
      <c r="T256" s="1">
        <v>5.7353000000000001E-2</v>
      </c>
      <c r="U256" s="1">
        <v>0</v>
      </c>
      <c r="V256" s="1">
        <v>0</v>
      </c>
      <c r="W256" s="1">
        <v>0</v>
      </c>
      <c r="X256" s="1">
        <v>0.24813499999999999</v>
      </c>
      <c r="Y256" s="1">
        <v>3.8712300000000002</v>
      </c>
      <c r="Z256" s="1">
        <v>1.1410499999999999</v>
      </c>
      <c r="AB256" s="1">
        <v>0</v>
      </c>
      <c r="AC256" s="143">
        <v>318.55143105547495</v>
      </c>
      <c r="AD256" s="180">
        <f t="shared" si="37"/>
        <v>318.55143105547495</v>
      </c>
      <c r="AE256" s="93">
        <v>124.049104</v>
      </c>
      <c r="AF256" s="1">
        <v>145.35159548565099</v>
      </c>
      <c r="AG256" s="1">
        <v>6.5223449999999996</v>
      </c>
      <c r="AH256" s="1">
        <v>15.453707393501425</v>
      </c>
      <c r="AI256" s="1">
        <v>3.6174249999999999</v>
      </c>
      <c r="AJ256" s="1">
        <v>1.2150000000000001</v>
      </c>
      <c r="AK256" s="1">
        <v>3.1084019999999999</v>
      </c>
      <c r="AM256" s="1">
        <v>3.7284809999999999</v>
      </c>
      <c r="AN256" s="1">
        <v>303.04605987915238</v>
      </c>
      <c r="AO256" s="1">
        <v>-15.505371176322569</v>
      </c>
      <c r="AP256" s="173">
        <v>-4.8674624141375612E-2</v>
      </c>
      <c r="AQ256" s="1">
        <f t="shared" si="39"/>
        <v>303.04605987915238</v>
      </c>
      <c r="AR256" s="174"/>
      <c r="AS256" s="56">
        <f>VLOOKUP(C256,'2012-13'!$C$8:$P$391,14,FALSE)</f>
        <v>1.1203529999999999</v>
      </c>
      <c r="AT256" s="183">
        <f t="shared" si="38"/>
        <v>300.43793187915242</v>
      </c>
    </row>
    <row r="257" spans="1:46" x14ac:dyDescent="0.25">
      <c r="A257">
        <f>IFERROR(VLOOKUP(D257,'2014_15'!$C$402:$D$446,2,FALSE),0)</f>
        <v>0</v>
      </c>
      <c r="B257" s="93" t="s">
        <v>901</v>
      </c>
      <c r="C257" s="93" t="s">
        <v>606</v>
      </c>
      <c r="D257" s="93" t="s">
        <v>607</v>
      </c>
      <c r="E257" s="93">
        <v>47.223044000000002</v>
      </c>
      <c r="F257" s="93">
        <v>64.403018114405995</v>
      </c>
      <c r="G257" s="1">
        <v>2.8406929999999999</v>
      </c>
      <c r="H257" s="1">
        <v>7.7987029999999997</v>
      </c>
      <c r="I257" s="1">
        <v>0</v>
      </c>
      <c r="J257" s="1">
        <v>0</v>
      </c>
      <c r="K257" s="1">
        <v>0.39500000000000002</v>
      </c>
      <c r="L257" s="1">
        <v>0</v>
      </c>
      <c r="M257" s="1">
        <v>0</v>
      </c>
      <c r="N257" s="1">
        <v>0</v>
      </c>
      <c r="O257" s="1">
        <v>0</v>
      </c>
      <c r="P257" s="1">
        <v>1.4999999999999999E-2</v>
      </c>
      <c r="Q257" s="1">
        <v>0</v>
      </c>
      <c r="R257" s="1">
        <v>3.19E-4</v>
      </c>
      <c r="S257" s="1">
        <v>0.04</v>
      </c>
      <c r="T257" s="1">
        <v>0.107059</v>
      </c>
      <c r="U257" s="1">
        <v>0</v>
      </c>
      <c r="V257" s="1">
        <v>0</v>
      </c>
      <c r="W257" s="1">
        <v>0</v>
      </c>
      <c r="X257" s="1">
        <v>0.18217</v>
      </c>
      <c r="Y257" s="1">
        <v>1.443265</v>
      </c>
      <c r="Z257" s="1">
        <v>0.22105</v>
      </c>
      <c r="AB257" s="1">
        <v>0</v>
      </c>
      <c r="AC257" s="143">
        <v>124.66932111440602</v>
      </c>
      <c r="AD257" s="180">
        <f t="shared" si="37"/>
        <v>124.66932111440602</v>
      </c>
      <c r="AE257" s="93">
        <v>47.223044000000002</v>
      </c>
      <c r="AF257" s="1">
        <v>57.247133091541997</v>
      </c>
      <c r="AG257" s="1">
        <v>2.8987560000000001</v>
      </c>
      <c r="AH257" s="1">
        <v>7.1397145480164648</v>
      </c>
      <c r="AI257" s="1">
        <v>1.3485</v>
      </c>
      <c r="AJ257" s="1">
        <v>0.19747000000000001</v>
      </c>
      <c r="AK257" s="1">
        <v>1.1866479999999999</v>
      </c>
      <c r="AM257" s="1">
        <v>1.3692359999999999</v>
      </c>
      <c r="AN257" s="1">
        <v>118.61050163955848</v>
      </c>
      <c r="AO257" s="1">
        <v>-6.0588194748475388</v>
      </c>
      <c r="AP257" s="173">
        <v>-4.8599121425290402E-2</v>
      </c>
      <c r="AQ257" s="1">
        <f t="shared" si="39"/>
        <v>118.61050163955848</v>
      </c>
      <c r="AR257" s="174"/>
      <c r="AS257" s="56">
        <f>VLOOKUP(C257,'2012-13'!$C$8:$P$391,14,FALSE)</f>
        <v>0.45399400000000001</v>
      </c>
      <c r="AT257" s="183">
        <f t="shared" si="38"/>
        <v>117.69525963955847</v>
      </c>
    </row>
    <row r="258" spans="1:46" x14ac:dyDescent="0.25">
      <c r="A258">
        <f>IFERROR(VLOOKUP(D258,'2014_15'!$C$402:$D$446,2,FALSE),0)</f>
        <v>0</v>
      </c>
      <c r="B258" s="93" t="s">
        <v>898</v>
      </c>
      <c r="C258" s="93" t="s">
        <v>718</v>
      </c>
      <c r="D258" s="93" t="s">
        <v>719</v>
      </c>
      <c r="E258" s="93">
        <v>8.3587849999999992</v>
      </c>
      <c r="F258" s="93">
        <v>5.8336007304899997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3.19E-4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0.73751699999999998</v>
      </c>
      <c r="Z258" s="1">
        <v>4.1050000000000003E-2</v>
      </c>
      <c r="AB258" s="1">
        <v>0</v>
      </c>
      <c r="AC258" s="143">
        <v>14.971271730489999</v>
      </c>
      <c r="AD258" s="180">
        <f t="shared" si="37"/>
        <v>14.971271730489999</v>
      </c>
      <c r="AE258" s="93">
        <v>8.3587849999999992</v>
      </c>
      <c r="AF258" s="1">
        <v>4.8898572008370005</v>
      </c>
      <c r="AG258" s="1">
        <v>0</v>
      </c>
      <c r="AH258" s="1">
        <v>0</v>
      </c>
      <c r="AI258" s="1">
        <v>0.72806700000000002</v>
      </c>
      <c r="AJ258" s="1">
        <v>5.747E-2</v>
      </c>
      <c r="AK258" s="1">
        <v>0.211897</v>
      </c>
      <c r="AM258" s="1">
        <v>0</v>
      </c>
      <c r="AN258" s="1">
        <v>14.246076200837001</v>
      </c>
      <c r="AO258" s="1">
        <v>-0.72519552965299816</v>
      </c>
      <c r="AP258" s="144">
        <v>-4.8439140155080398E-2</v>
      </c>
      <c r="AQ258" s="1">
        <f t="shared" si="39"/>
        <v>14.246076200837001</v>
      </c>
      <c r="AR258" s="174"/>
      <c r="AS258" s="56">
        <f>VLOOKUP(C258,'2012-13'!$C$8:$P$391,14,FALSE)</f>
        <v>0.64835299999999996</v>
      </c>
      <c r="AT258" s="183">
        <f t="shared" si="38"/>
        <v>14.894429200837001</v>
      </c>
    </row>
    <row r="259" spans="1:46" x14ac:dyDescent="0.25">
      <c r="A259">
        <f>IFERROR(VLOOKUP(D259,'2014_15'!$C$402:$D$446,2,FALSE),0)</f>
        <v>0</v>
      </c>
      <c r="B259" s="93" t="s">
        <v>898</v>
      </c>
      <c r="C259" s="93" t="s">
        <v>460</v>
      </c>
      <c r="D259" s="93" t="s">
        <v>461</v>
      </c>
      <c r="E259" s="93">
        <v>8.5508590000000009</v>
      </c>
      <c r="F259" s="93">
        <v>5.7421820402210004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3.19E-4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0.64922199999999997</v>
      </c>
      <c r="Z259" s="1">
        <v>6.105E-2</v>
      </c>
      <c r="AB259" s="1">
        <v>0</v>
      </c>
      <c r="AC259" s="143">
        <v>15.003632040221001</v>
      </c>
      <c r="AD259" s="180">
        <f t="shared" si="37"/>
        <v>15.003632040221001</v>
      </c>
      <c r="AE259" s="93">
        <v>8.5508590000000009</v>
      </c>
      <c r="AF259" s="1">
        <v>4.8119485497049999</v>
      </c>
      <c r="AG259" s="1">
        <v>0</v>
      </c>
      <c r="AH259" s="1">
        <v>0</v>
      </c>
      <c r="AI259" s="1">
        <v>0.61562499999999998</v>
      </c>
      <c r="AJ259" s="1">
        <v>8.5470000000000004E-2</v>
      </c>
      <c r="AK259" s="1">
        <v>0.21494099999999999</v>
      </c>
      <c r="AM259" s="1">
        <v>0</v>
      </c>
      <c r="AN259" s="1">
        <v>14.278843549705</v>
      </c>
      <c r="AO259" s="1">
        <v>-0.72478849051600136</v>
      </c>
      <c r="AP259" s="144">
        <v>-4.8307535706889101E-2</v>
      </c>
      <c r="AQ259" s="1">
        <f t="shared" si="39"/>
        <v>14.278843549705</v>
      </c>
      <c r="AR259" s="174"/>
      <c r="AS259" s="56">
        <f>VLOOKUP(C259,'2012-13'!$C$8:$P$391,14,FALSE)</f>
        <v>0.35999700000000001</v>
      </c>
      <c r="AT259" s="183">
        <f t="shared" si="38"/>
        <v>14.638840549705</v>
      </c>
    </row>
    <row r="260" spans="1:46" x14ac:dyDescent="0.25">
      <c r="A260">
        <f>IFERROR(VLOOKUP(D260,'2014_15'!$C$402:$D$446,2,FALSE),0)</f>
        <v>0</v>
      </c>
      <c r="B260" s="93" t="s">
        <v>898</v>
      </c>
      <c r="C260" s="93" t="s">
        <v>370</v>
      </c>
      <c r="D260" s="93" t="s">
        <v>371</v>
      </c>
      <c r="E260" s="93">
        <v>8.0923420000000004</v>
      </c>
      <c r="F260" s="93">
        <v>5.5151950727040004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3.19E-4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0.61922999999999995</v>
      </c>
      <c r="Z260" s="1">
        <v>7.6050000000000006E-2</v>
      </c>
      <c r="AB260" s="1">
        <v>0</v>
      </c>
      <c r="AC260" s="143">
        <v>14.303136072704001</v>
      </c>
      <c r="AD260" s="180">
        <f t="shared" si="37"/>
        <v>14.303136072704001</v>
      </c>
      <c r="AE260" s="93">
        <v>8.0923420000000004</v>
      </c>
      <c r="AF260" s="1">
        <v>4.6219691987360001</v>
      </c>
      <c r="AG260" s="1">
        <v>0</v>
      </c>
      <c r="AH260" s="1">
        <v>0</v>
      </c>
      <c r="AI260" s="1">
        <v>0.59119900000000003</v>
      </c>
      <c r="AJ260" s="1">
        <v>0.10647</v>
      </c>
      <c r="AK260" s="1">
        <v>0.202876</v>
      </c>
      <c r="AM260" s="1">
        <v>0</v>
      </c>
      <c r="AN260" s="1">
        <v>13.614856198736</v>
      </c>
      <c r="AO260" s="1">
        <v>-0.68827987396800161</v>
      </c>
      <c r="AP260" s="144">
        <v>-4.8120906524934053E-2</v>
      </c>
      <c r="AQ260" s="1">
        <f t="shared" si="39"/>
        <v>13.614856198736</v>
      </c>
      <c r="AR260" s="174"/>
      <c r="AS260" s="56">
        <f>VLOOKUP(C260,'2012-13'!$C$8:$P$391,14,FALSE)</f>
        <v>0.378803</v>
      </c>
      <c r="AT260" s="183">
        <f t="shared" si="38"/>
        <v>13.993659198735999</v>
      </c>
    </row>
    <row r="261" spans="1:46" x14ac:dyDescent="0.25">
      <c r="A261">
        <f>IFERROR(VLOOKUP(D261,'2014_15'!$C$402:$D$446,2,FALSE),0)</f>
        <v>0</v>
      </c>
      <c r="B261" s="93" t="s">
        <v>901</v>
      </c>
      <c r="C261" s="93" t="s">
        <v>534</v>
      </c>
      <c r="D261" s="93" t="s">
        <v>535</v>
      </c>
      <c r="E261" s="93">
        <v>60.697265000000002</v>
      </c>
      <c r="F261" s="93">
        <v>87.516527230940994</v>
      </c>
      <c r="G261" s="1">
        <v>0.66455900000000001</v>
      </c>
      <c r="H261" s="1">
        <v>11.313281</v>
      </c>
      <c r="I261" s="1">
        <v>0</v>
      </c>
      <c r="J261" s="1">
        <v>0</v>
      </c>
      <c r="K261" s="1">
        <v>0.168515</v>
      </c>
      <c r="L261" s="1">
        <v>0</v>
      </c>
      <c r="M261" s="1">
        <v>0.27500000000000002</v>
      </c>
      <c r="N261" s="1">
        <v>0.35</v>
      </c>
      <c r="O261" s="1">
        <v>0</v>
      </c>
      <c r="P261" s="1">
        <v>0</v>
      </c>
      <c r="Q261" s="1">
        <v>0</v>
      </c>
      <c r="R261" s="1">
        <v>3.19E-4</v>
      </c>
      <c r="S261" s="1">
        <v>0</v>
      </c>
      <c r="T261" s="1">
        <v>0.15676499999999999</v>
      </c>
      <c r="U261" s="1">
        <v>0</v>
      </c>
      <c r="V261" s="1">
        <v>0</v>
      </c>
      <c r="W261" s="1">
        <v>0</v>
      </c>
      <c r="X261" s="1">
        <v>0.16018199999999999</v>
      </c>
      <c r="Y261" s="1">
        <v>1.964853</v>
      </c>
      <c r="Z261" s="1">
        <v>0.16105</v>
      </c>
      <c r="AB261" s="1">
        <v>0</v>
      </c>
      <c r="AC261" s="143">
        <v>163.42831623094099</v>
      </c>
      <c r="AD261" s="180">
        <f t="shared" si="37"/>
        <v>163.42831623094099</v>
      </c>
      <c r="AE261" s="93">
        <v>60.697265000000002</v>
      </c>
      <c r="AF261" s="1">
        <v>78.679693621637</v>
      </c>
      <c r="AG261" s="1">
        <v>0.67793300000000001</v>
      </c>
      <c r="AH261" s="1">
        <v>9.8541430938465329</v>
      </c>
      <c r="AI261" s="1">
        <v>1.852875</v>
      </c>
      <c r="AJ261" s="1">
        <v>0.21146999999999999</v>
      </c>
      <c r="AK261" s="1">
        <v>1.532929</v>
      </c>
      <c r="AM261" s="1">
        <v>2.0678540000000001</v>
      </c>
      <c r="AN261" s="1">
        <v>155.57416271548357</v>
      </c>
      <c r="AO261" s="1">
        <v>-7.8541535154574262</v>
      </c>
      <c r="AP261" s="173">
        <v>-4.805870669534832E-2</v>
      </c>
      <c r="AQ261" s="1">
        <f t="shared" si="39"/>
        <v>155.57416271548357</v>
      </c>
      <c r="AR261" s="174"/>
      <c r="AS261" s="56">
        <f>VLOOKUP(C261,'2012-13'!$C$8:$P$391,14,FALSE)</f>
        <v>1.112997</v>
      </c>
      <c r="AT261" s="183">
        <f t="shared" si="38"/>
        <v>154.61930571548356</v>
      </c>
    </row>
    <row r="262" spans="1:46" x14ac:dyDescent="0.25">
      <c r="A262">
        <f>IFERROR(VLOOKUP(D262,'2014_15'!$C$402:$D$446,2,FALSE),0)</f>
        <v>0</v>
      </c>
      <c r="B262" s="93" t="s">
        <v>898</v>
      </c>
      <c r="C262" s="93" t="s">
        <v>564</v>
      </c>
      <c r="D262" s="93" t="s">
        <v>565</v>
      </c>
      <c r="E262" s="93">
        <v>6.3158709999999996</v>
      </c>
      <c r="F262" s="93">
        <v>4.3579476252309997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3.19E-4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0.45038</v>
      </c>
      <c r="Z262" s="1">
        <v>3.1050000000000001E-2</v>
      </c>
      <c r="AB262" s="1">
        <v>0</v>
      </c>
      <c r="AC262" s="143">
        <v>11.155567625231001</v>
      </c>
      <c r="AD262" s="180">
        <f t="shared" ref="AD262:AD325" si="40">+AC262</f>
        <v>11.155567625231001</v>
      </c>
      <c r="AE262" s="93">
        <v>6.3158709999999996</v>
      </c>
      <c r="AF262" s="1">
        <v>3.653480924588</v>
      </c>
      <c r="AG262" s="1">
        <v>0</v>
      </c>
      <c r="AH262" s="1">
        <v>0</v>
      </c>
      <c r="AI262" s="1">
        <v>0.441749</v>
      </c>
      <c r="AJ262" s="1">
        <v>0.05</v>
      </c>
      <c r="AK262" s="1">
        <v>0.158777</v>
      </c>
      <c r="AM262" s="1">
        <v>0</v>
      </c>
      <c r="AN262" s="1">
        <v>10.619877924588002</v>
      </c>
      <c r="AO262" s="1">
        <v>-0.53568970064299926</v>
      </c>
      <c r="AP262" s="144">
        <v>-4.801994113068779E-2</v>
      </c>
      <c r="AQ262" s="1">
        <f t="shared" si="39"/>
        <v>10.619877924588002</v>
      </c>
      <c r="AR262" s="174"/>
      <c r="AS262" s="56">
        <f>VLOOKUP(C262,'2012-13'!$C$8:$P$391,14,FALSE)</f>
        <v>0.116801</v>
      </c>
      <c r="AT262" s="183">
        <f t="shared" ref="AT262:AT325" si="41">+AQ262-AM262+AS262</f>
        <v>10.736678924588002</v>
      </c>
    </row>
    <row r="263" spans="1:46" x14ac:dyDescent="0.25">
      <c r="A263">
        <f>IFERROR(VLOOKUP(D263,'2014_15'!$C$402:$D$446,2,FALSE),0)</f>
        <v>0</v>
      </c>
      <c r="B263" s="93" t="s">
        <v>898</v>
      </c>
      <c r="C263" s="93" t="s">
        <v>596</v>
      </c>
      <c r="D263" s="93" t="s">
        <v>597</v>
      </c>
      <c r="E263" s="93">
        <v>9.1720760000000006</v>
      </c>
      <c r="F263" s="93">
        <v>5.8617823492929997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3.19E-4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0.67364500000000005</v>
      </c>
      <c r="Z263" s="1">
        <v>8.6050000000000001E-2</v>
      </c>
      <c r="AB263" s="1">
        <v>0</v>
      </c>
      <c r="AC263" s="143">
        <v>15.793872349293</v>
      </c>
      <c r="AD263" s="180">
        <f t="shared" si="40"/>
        <v>15.793872349293</v>
      </c>
      <c r="AE263" s="93">
        <v>9.1720760000000006</v>
      </c>
      <c r="AF263" s="1">
        <v>4.9122175484140005</v>
      </c>
      <c r="AG263" s="1">
        <v>0</v>
      </c>
      <c r="AH263" s="1">
        <v>0</v>
      </c>
      <c r="AI263" s="1">
        <v>0.63243400000000005</v>
      </c>
      <c r="AJ263" s="1">
        <v>9.2469999999999997E-2</v>
      </c>
      <c r="AK263" s="1">
        <v>0.23116</v>
      </c>
      <c r="AM263" s="1">
        <v>0</v>
      </c>
      <c r="AN263" s="1">
        <v>15.040357548414001</v>
      </c>
      <c r="AO263" s="1">
        <v>-0.75351480087899958</v>
      </c>
      <c r="AP263" s="144">
        <v>-4.7709313093994336E-2</v>
      </c>
      <c r="AQ263" s="1">
        <f t="shared" si="39"/>
        <v>15.040357548414001</v>
      </c>
      <c r="AR263" s="174"/>
      <c r="AS263" s="56">
        <f>VLOOKUP(C263,'2012-13'!$C$8:$P$391,14,FALSE)</f>
        <v>0.28234300000000001</v>
      </c>
      <c r="AT263" s="183">
        <f t="shared" si="41"/>
        <v>15.322700548414002</v>
      </c>
    </row>
    <row r="264" spans="1:46" x14ac:dyDescent="0.25">
      <c r="A264">
        <f>IFERROR(VLOOKUP(D264,'2014_15'!$C$402:$D$446,2,FALSE),0)</f>
        <v>0</v>
      </c>
      <c r="B264" s="93" t="s">
        <v>898</v>
      </c>
      <c r="C264" s="93" t="s">
        <v>184</v>
      </c>
      <c r="D264" s="93" t="s">
        <v>185</v>
      </c>
      <c r="E264" s="93">
        <v>7.0594599999999996</v>
      </c>
      <c r="F264" s="93">
        <v>3.8840597315999998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3.19E-4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0.48667500000000002</v>
      </c>
      <c r="Z264" s="1">
        <v>0.12905</v>
      </c>
      <c r="AB264" s="1">
        <v>0</v>
      </c>
      <c r="AC264" s="143">
        <v>11.559563731599997</v>
      </c>
      <c r="AD264" s="180">
        <f t="shared" si="40"/>
        <v>11.559563731599997</v>
      </c>
      <c r="AE264" s="93">
        <v>7.0594599999999996</v>
      </c>
      <c r="AF264" s="1">
        <v>3.2548420550810002</v>
      </c>
      <c r="AG264" s="1">
        <v>0</v>
      </c>
      <c r="AH264" s="1">
        <v>0</v>
      </c>
      <c r="AI264" s="1">
        <v>0.44728800000000002</v>
      </c>
      <c r="AJ264" s="1">
        <v>7.1470000000000006E-2</v>
      </c>
      <c r="AK264" s="1">
        <v>0.177179</v>
      </c>
      <c r="AM264" s="1">
        <v>0</v>
      </c>
      <c r="AN264" s="1">
        <v>11.010239055081001</v>
      </c>
      <c r="AO264" s="1">
        <v>-0.54932467651899586</v>
      </c>
      <c r="AP264" s="144">
        <v>-4.7521229111555929E-2</v>
      </c>
      <c r="AQ264" s="1">
        <f t="shared" si="39"/>
        <v>11.010239055081001</v>
      </c>
      <c r="AR264" s="174"/>
      <c r="AS264" s="56">
        <f>VLOOKUP(C264,'2012-13'!$C$8:$P$391,14,FALSE)</f>
        <v>2.9551999999999998E-2</v>
      </c>
      <c r="AT264" s="183">
        <f t="shared" si="41"/>
        <v>11.039791055081002</v>
      </c>
    </row>
    <row r="265" spans="1:46" x14ac:dyDescent="0.25">
      <c r="A265">
        <f>IFERROR(VLOOKUP(D265,'2014_15'!$C$402:$D$446,2,FALSE),0)</f>
        <v>1</v>
      </c>
      <c r="B265" s="93" t="s">
        <v>902</v>
      </c>
      <c r="C265" s="93" t="s">
        <v>736</v>
      </c>
      <c r="D265" s="93" t="s">
        <v>737</v>
      </c>
      <c r="E265" s="93">
        <v>110.68864000000001</v>
      </c>
      <c r="F265" s="93">
        <v>158.92967646476399</v>
      </c>
      <c r="G265" s="1">
        <v>8.4210890000000003</v>
      </c>
      <c r="H265" s="1">
        <v>16.741448999999999</v>
      </c>
      <c r="I265" s="1">
        <v>0</v>
      </c>
      <c r="J265" s="1">
        <v>0</v>
      </c>
      <c r="K265" s="1">
        <v>9.1683000000000001E-2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3.19E-4</v>
      </c>
      <c r="S265" s="1">
        <v>0</v>
      </c>
      <c r="T265" s="1">
        <v>0.107059</v>
      </c>
      <c r="U265" s="1">
        <v>0</v>
      </c>
      <c r="V265" s="1">
        <v>0</v>
      </c>
      <c r="W265" s="1">
        <v>0</v>
      </c>
      <c r="X265" s="1">
        <v>0.13819300000000001</v>
      </c>
      <c r="Y265" s="1">
        <v>3.4965259999999998</v>
      </c>
      <c r="Z265" s="1">
        <v>0.16305</v>
      </c>
      <c r="AB265" s="1">
        <v>0</v>
      </c>
      <c r="AC265" s="143">
        <v>298.77768446476398</v>
      </c>
      <c r="AD265" s="180">
        <f t="shared" si="40"/>
        <v>298.77768446476398</v>
      </c>
      <c r="AE265" s="93">
        <v>110.68864000000001</v>
      </c>
      <c r="AF265" s="1">
        <v>139.80385936841</v>
      </c>
      <c r="AG265" s="1">
        <v>8.5935039999999994</v>
      </c>
      <c r="AH265" s="1">
        <v>14.58220953270178</v>
      </c>
      <c r="AI265" s="1">
        <v>3.3194189999999999</v>
      </c>
      <c r="AJ265" s="1">
        <v>0.26627000000000001</v>
      </c>
      <c r="AK265" s="1">
        <v>2.7819289999999999</v>
      </c>
      <c r="AM265" s="1">
        <v>4.5748730000000002</v>
      </c>
      <c r="AN265" s="1">
        <v>284.61070390111178</v>
      </c>
      <c r="AO265" s="1">
        <v>-14.166980563652203</v>
      </c>
      <c r="AP265" s="173">
        <v>-4.7416461470444829E-2</v>
      </c>
      <c r="AQ265" s="1">
        <f t="shared" si="39"/>
        <v>284.61070390111178</v>
      </c>
      <c r="AR265" s="174"/>
      <c r="AS265" s="56">
        <f>VLOOKUP(C265,'2012-13'!$C$8:$P$391,14,FALSE)</f>
        <v>1.1987099999999999</v>
      </c>
      <c r="AT265" s="183">
        <f t="shared" si="41"/>
        <v>281.23454090111176</v>
      </c>
    </row>
    <row r="266" spans="1:46" x14ac:dyDescent="0.25">
      <c r="A266">
        <f>IFERROR(VLOOKUP(D266,'2014_15'!$C$402:$D$446,2,FALSE),0)</f>
        <v>0</v>
      </c>
      <c r="B266" s="93" t="s">
        <v>898</v>
      </c>
      <c r="C266" s="93" t="s">
        <v>284</v>
      </c>
      <c r="D266" s="93" t="s">
        <v>285</v>
      </c>
      <c r="E266" s="93">
        <v>5.1898900000000001</v>
      </c>
      <c r="F266" s="93">
        <v>3.765094850304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3.19E-4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0.37872899999999998</v>
      </c>
      <c r="Z266" s="1">
        <v>9.6049999999999996E-2</v>
      </c>
      <c r="AB266" s="1">
        <v>0</v>
      </c>
      <c r="AC266" s="143">
        <v>9.4300828503040002</v>
      </c>
      <c r="AD266" s="180">
        <f t="shared" si="40"/>
        <v>9.4300828503040002</v>
      </c>
      <c r="AE266" s="93">
        <v>5.1898900000000001</v>
      </c>
      <c r="AF266" s="1">
        <v>3.1567839611430002</v>
      </c>
      <c r="AG266" s="1">
        <v>0</v>
      </c>
      <c r="AH266" s="1">
        <v>0</v>
      </c>
      <c r="AI266" s="1">
        <v>0.371556</v>
      </c>
      <c r="AJ266" s="1">
        <v>0.13447000000000001</v>
      </c>
      <c r="AK266" s="1">
        <v>0.13026599999999999</v>
      </c>
      <c r="AM266" s="1">
        <v>0</v>
      </c>
      <c r="AN266" s="1">
        <v>8.9829659611430017</v>
      </c>
      <c r="AO266" s="1">
        <v>-0.44711688916099845</v>
      </c>
      <c r="AP266" s="144">
        <v>-4.7413887688864217E-2</v>
      </c>
      <c r="AQ266" s="1">
        <f t="shared" si="39"/>
        <v>8.9829659611430017</v>
      </c>
      <c r="AR266" s="174"/>
      <c r="AS266" s="56">
        <f>VLOOKUP(C266,'2012-13'!$C$8:$P$391,14,FALSE)</f>
        <v>0.107846</v>
      </c>
      <c r="AT266" s="183">
        <f t="shared" si="41"/>
        <v>9.0908119611430021</v>
      </c>
    </row>
    <row r="267" spans="1:46" x14ac:dyDescent="0.25">
      <c r="A267">
        <f>IFERROR(VLOOKUP(D267,'2014_15'!$C$402:$D$446,2,FALSE),0)</f>
        <v>0</v>
      </c>
      <c r="B267" s="93" t="s">
        <v>899</v>
      </c>
      <c r="C267" s="93" t="s">
        <v>780</v>
      </c>
      <c r="D267" s="93" t="s">
        <v>781</v>
      </c>
      <c r="E267" s="93">
        <v>35.420974999999999</v>
      </c>
      <c r="F267" s="93">
        <v>57.489930377626997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B267" s="1">
        <v>0</v>
      </c>
      <c r="AC267" s="143">
        <v>92.910905377626989</v>
      </c>
      <c r="AD267" s="180">
        <f t="shared" si="40"/>
        <v>92.910905377626989</v>
      </c>
      <c r="AE267" s="93">
        <v>35.420974999999999</v>
      </c>
      <c r="AF267" s="1">
        <v>52.214371369186999</v>
      </c>
      <c r="AG267" s="1">
        <v>0</v>
      </c>
      <c r="AH267" s="1">
        <v>0</v>
      </c>
      <c r="AI267" s="1">
        <v>0</v>
      </c>
      <c r="AJ267" s="1">
        <v>0</v>
      </c>
      <c r="AK267" s="1">
        <v>0.89089799999999997</v>
      </c>
      <c r="AM267" s="1">
        <v>0</v>
      </c>
      <c r="AN267" s="1">
        <v>88.526244369186998</v>
      </c>
      <c r="AO267" s="1">
        <v>-4.3846610084399913</v>
      </c>
      <c r="AP267" s="144">
        <v>-4.7192102914280942E-2</v>
      </c>
      <c r="AQ267" s="1">
        <f t="shared" si="39"/>
        <v>88.526244369186998</v>
      </c>
      <c r="AR267" s="174"/>
      <c r="AS267" s="56">
        <f>VLOOKUP(C267,'2012-13'!$C$8:$P$391,14,FALSE)</f>
        <v>0</v>
      </c>
      <c r="AT267" s="183">
        <f t="shared" si="41"/>
        <v>88.526244369186998</v>
      </c>
    </row>
    <row r="268" spans="1:46" x14ac:dyDescent="0.25">
      <c r="A268">
        <f>IFERROR(VLOOKUP(D268,'2014_15'!$C$402:$D$446,2,FALSE),0)</f>
        <v>0</v>
      </c>
      <c r="B268" s="93" t="s">
        <v>899</v>
      </c>
      <c r="C268" s="93" t="s">
        <v>730</v>
      </c>
      <c r="D268" s="93" t="s">
        <v>731</v>
      </c>
      <c r="E268" s="93">
        <v>23.749046</v>
      </c>
      <c r="F268" s="93">
        <v>35.569613810854001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B268" s="1">
        <v>0</v>
      </c>
      <c r="AC268" s="143">
        <v>59.318659810854001</v>
      </c>
      <c r="AD268" s="180">
        <f t="shared" si="40"/>
        <v>59.318659810854001</v>
      </c>
      <c r="AE268" s="93">
        <v>23.749046</v>
      </c>
      <c r="AF268" s="1">
        <v>32.190500498822999</v>
      </c>
      <c r="AG268" s="1">
        <v>0</v>
      </c>
      <c r="AH268" s="1">
        <v>0</v>
      </c>
      <c r="AI268" s="1">
        <v>0</v>
      </c>
      <c r="AJ268" s="1">
        <v>0</v>
      </c>
      <c r="AK268" s="1">
        <v>0.59618400000000005</v>
      </c>
      <c r="AM268" s="1">
        <v>0</v>
      </c>
      <c r="AN268" s="1">
        <v>56.535730498823</v>
      </c>
      <c r="AO268" s="1">
        <v>-2.7829293120310012</v>
      </c>
      <c r="AP268" s="144">
        <v>-4.6914905375555815E-2</v>
      </c>
      <c r="AQ268" s="1">
        <f t="shared" si="39"/>
        <v>56.535730498823</v>
      </c>
      <c r="AR268" s="174"/>
      <c r="AS268" s="56">
        <f>VLOOKUP(C268,'2012-13'!$C$8:$P$391,14,FALSE)</f>
        <v>0</v>
      </c>
      <c r="AT268" s="183">
        <f t="shared" si="41"/>
        <v>56.535730498823</v>
      </c>
    </row>
    <row r="269" spans="1:46" x14ac:dyDescent="0.25">
      <c r="A269">
        <f>IFERROR(VLOOKUP(D269,'2014_15'!$C$402:$D$446,2,FALSE),0)</f>
        <v>0</v>
      </c>
      <c r="B269" s="93" t="s">
        <v>905</v>
      </c>
      <c r="C269" s="93" t="s">
        <v>372</v>
      </c>
      <c r="D269" s="93" t="s">
        <v>373</v>
      </c>
      <c r="E269" s="93">
        <v>94.036995000000005</v>
      </c>
      <c r="F269" s="93">
        <v>104.37224891574199</v>
      </c>
      <c r="G269" s="1">
        <v>5.4522729999999999</v>
      </c>
      <c r="H269" s="1">
        <v>12.573594999999999</v>
      </c>
      <c r="I269" s="1">
        <v>0</v>
      </c>
      <c r="J269" s="1">
        <v>0</v>
      </c>
      <c r="K269" s="1">
        <v>0.10765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3.19E-4</v>
      </c>
      <c r="S269" s="1">
        <v>0</v>
      </c>
      <c r="T269" s="1">
        <v>5.7353000000000001E-2</v>
      </c>
      <c r="U269" s="1">
        <v>0</v>
      </c>
      <c r="V269" s="1">
        <v>0</v>
      </c>
      <c r="W269" s="1">
        <v>0</v>
      </c>
      <c r="X269" s="1">
        <v>0.20415900000000001</v>
      </c>
      <c r="Y269" s="1">
        <v>2.6455730000000002</v>
      </c>
      <c r="Z269" s="1">
        <v>0.64305000000000001</v>
      </c>
      <c r="AB269" s="1">
        <v>0</v>
      </c>
      <c r="AC269" s="143">
        <v>220.09321591574201</v>
      </c>
      <c r="AD269" s="180">
        <f t="shared" si="40"/>
        <v>220.09321591574201</v>
      </c>
      <c r="AE269" s="93">
        <v>94.036995000000005</v>
      </c>
      <c r="AF269" s="1">
        <v>90.672257009598994</v>
      </c>
      <c r="AG269" s="1">
        <v>5.5640919999999996</v>
      </c>
      <c r="AH269" s="1">
        <v>11.511129368866476</v>
      </c>
      <c r="AI269" s="1">
        <v>2.422752</v>
      </c>
      <c r="AJ269" s="1">
        <v>0.64</v>
      </c>
      <c r="AK269" s="1">
        <v>2.3754209999999998</v>
      </c>
      <c r="AM269" s="1">
        <v>2.5481959999999999</v>
      </c>
      <c r="AN269" s="1">
        <v>209.77084237846543</v>
      </c>
      <c r="AO269" s="1">
        <v>-10.322373537276576</v>
      </c>
      <c r="AP269" s="173">
        <v>-4.6900007773198589E-2</v>
      </c>
      <c r="AQ269" s="1">
        <f t="shared" si="39"/>
        <v>209.77084237846543</v>
      </c>
      <c r="AR269" s="174"/>
      <c r="AS269" s="56">
        <f>VLOOKUP(C269,'2012-13'!$C$8:$P$391,14,FALSE)</f>
        <v>1.362781</v>
      </c>
      <c r="AT269" s="183">
        <f t="shared" si="41"/>
        <v>208.58542737846545</v>
      </c>
    </row>
    <row r="270" spans="1:46" x14ac:dyDescent="0.25">
      <c r="A270">
        <f>IFERROR(VLOOKUP(D270,'2014_15'!$C$402:$D$446,2,FALSE),0)</f>
        <v>0</v>
      </c>
      <c r="B270" s="93" t="s">
        <v>901</v>
      </c>
      <c r="C270" s="93" t="s">
        <v>124</v>
      </c>
      <c r="D270" s="93" t="s">
        <v>125</v>
      </c>
      <c r="E270" s="93">
        <v>119.319103</v>
      </c>
      <c r="F270" s="93">
        <v>129.65796745962001</v>
      </c>
      <c r="G270" s="1">
        <v>6.432086</v>
      </c>
      <c r="H270" s="1">
        <v>12.235918</v>
      </c>
      <c r="I270" s="1">
        <v>0</v>
      </c>
      <c r="J270" s="1">
        <v>0</v>
      </c>
      <c r="K270" s="1">
        <v>3.7975000000000002E-2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3.19E-4</v>
      </c>
      <c r="S270" s="1">
        <v>9.5000000000000001E-2</v>
      </c>
      <c r="T270" s="1">
        <v>0</v>
      </c>
      <c r="U270" s="1">
        <v>0</v>
      </c>
      <c r="V270" s="1">
        <v>0</v>
      </c>
      <c r="W270" s="1">
        <v>0</v>
      </c>
      <c r="X270" s="1">
        <v>0.13819300000000001</v>
      </c>
      <c r="Y270" s="1">
        <v>3.563561</v>
      </c>
      <c r="Z270" s="1">
        <v>1.06105</v>
      </c>
      <c r="AB270" s="1">
        <v>0</v>
      </c>
      <c r="AC270" s="143">
        <v>272.54117245962004</v>
      </c>
      <c r="AD270" s="180">
        <f t="shared" si="40"/>
        <v>272.54117245962004</v>
      </c>
      <c r="AE270" s="93">
        <v>119.319103</v>
      </c>
      <c r="AF270" s="1">
        <v>112.413457787491</v>
      </c>
      <c r="AG270" s="1">
        <v>6.5635500000000002</v>
      </c>
      <c r="AH270" s="1">
        <v>10.657782376003254</v>
      </c>
      <c r="AI270" s="1">
        <v>3.2575379999999998</v>
      </c>
      <c r="AJ270" s="1">
        <v>1.3</v>
      </c>
      <c r="AK270" s="1">
        <v>3.0474559999999999</v>
      </c>
      <c r="AM270" s="1">
        <v>3.2854909999999999</v>
      </c>
      <c r="AN270" s="1">
        <v>259.84437816349424</v>
      </c>
      <c r="AO270" s="1">
        <v>-12.696794296125802</v>
      </c>
      <c r="AP270" s="173">
        <v>-4.6586701677182263E-2</v>
      </c>
      <c r="AQ270" s="1">
        <f t="shared" si="39"/>
        <v>259.84437816349424</v>
      </c>
      <c r="AR270" s="174"/>
      <c r="AS270" s="56">
        <f>VLOOKUP(C270,'2012-13'!$C$8:$P$391,14,FALSE)</f>
        <v>0.595997</v>
      </c>
      <c r="AT270" s="183">
        <f t="shared" si="41"/>
        <v>257.15488416349427</v>
      </c>
    </row>
    <row r="271" spans="1:46" x14ac:dyDescent="0.25">
      <c r="A271">
        <f>IFERROR(VLOOKUP(D271,'2014_15'!$C$402:$D$446,2,FALSE),0)</f>
        <v>0</v>
      </c>
      <c r="B271" s="93" t="s">
        <v>898</v>
      </c>
      <c r="C271" s="93" t="s">
        <v>754</v>
      </c>
      <c r="D271" s="93" t="s">
        <v>755</v>
      </c>
      <c r="E271" s="93">
        <v>8.8187909999999992</v>
      </c>
      <c r="F271" s="93">
        <v>5.33562018765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3.19E-4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0.66938500000000001</v>
      </c>
      <c r="Z271" s="1">
        <v>3.1050000000000001E-2</v>
      </c>
      <c r="AB271" s="1">
        <v>0</v>
      </c>
      <c r="AC271" s="143">
        <v>14.855165187649998</v>
      </c>
      <c r="AD271" s="180">
        <f t="shared" si="40"/>
        <v>14.855165187649998</v>
      </c>
      <c r="AE271" s="93">
        <v>8.8187909999999992</v>
      </c>
      <c r="AF271" s="1">
        <v>4.4718157514500003</v>
      </c>
      <c r="AG271" s="1">
        <v>0</v>
      </c>
      <c r="AH271" s="1">
        <v>0</v>
      </c>
      <c r="AI271" s="1">
        <v>0.60088900000000001</v>
      </c>
      <c r="AJ271" s="1">
        <v>0.05</v>
      </c>
      <c r="AK271" s="1">
        <v>0.221693</v>
      </c>
      <c r="AM271" s="1">
        <v>0</v>
      </c>
      <c r="AN271" s="1">
        <v>14.163188751450001</v>
      </c>
      <c r="AO271" s="1">
        <v>-0.69197643619999738</v>
      </c>
      <c r="AP271" s="144">
        <v>-4.6581537630781746E-2</v>
      </c>
      <c r="AQ271" s="1">
        <f t="shared" si="39"/>
        <v>14.163188751450001</v>
      </c>
      <c r="AR271" s="174"/>
      <c r="AS271" s="56">
        <f>VLOOKUP(C271,'2012-13'!$C$8:$P$391,14,FALSE)</f>
        <v>0.311255</v>
      </c>
      <c r="AT271" s="183">
        <f t="shared" si="41"/>
        <v>14.47444375145</v>
      </c>
    </row>
    <row r="272" spans="1:46" x14ac:dyDescent="0.25">
      <c r="A272">
        <f>IFERROR(VLOOKUP(D272,'2014_15'!$C$402:$D$446,2,FALSE),0)</f>
        <v>0</v>
      </c>
      <c r="B272" s="93" t="s">
        <v>898</v>
      </c>
      <c r="C272" s="93" t="s">
        <v>132</v>
      </c>
      <c r="D272" s="93" t="s">
        <v>133</v>
      </c>
      <c r="E272" s="93">
        <v>7.0229330000000001</v>
      </c>
      <c r="F272" s="93">
        <v>4.5698470747769999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3.19E-4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0.46173399999999998</v>
      </c>
      <c r="Z272" s="1">
        <v>8.1049999999999997E-2</v>
      </c>
      <c r="AB272" s="1">
        <v>0</v>
      </c>
      <c r="AC272" s="143">
        <v>12.135883074776999</v>
      </c>
      <c r="AD272" s="180">
        <f t="shared" si="40"/>
        <v>12.135883074776999</v>
      </c>
      <c r="AE272" s="93">
        <v>7.0229330000000001</v>
      </c>
      <c r="AF272" s="1">
        <v>3.8300087396160003</v>
      </c>
      <c r="AG272" s="1">
        <v>0</v>
      </c>
      <c r="AH272" s="1">
        <v>0</v>
      </c>
      <c r="AI272" s="1">
        <v>0.43632300000000002</v>
      </c>
      <c r="AJ272" s="1">
        <v>0.11347</v>
      </c>
      <c r="AK272" s="1">
        <v>0.17618500000000001</v>
      </c>
      <c r="AM272" s="1">
        <v>0</v>
      </c>
      <c r="AN272" s="1">
        <v>11.578919739616</v>
      </c>
      <c r="AO272" s="1">
        <v>-0.55696333516099905</v>
      </c>
      <c r="AP272" s="144">
        <v>-4.5893927267524656E-2</v>
      </c>
      <c r="AQ272" s="1">
        <f t="shared" si="39"/>
        <v>11.578919739616</v>
      </c>
      <c r="AR272" s="174"/>
      <c r="AS272" s="56">
        <f>VLOOKUP(C272,'2012-13'!$C$8:$P$391,14,FALSE)</f>
        <v>0.124988</v>
      </c>
      <c r="AT272" s="183">
        <f t="shared" si="41"/>
        <v>11.703907739616</v>
      </c>
    </row>
    <row r="273" spans="1:46" x14ac:dyDescent="0.25">
      <c r="A273">
        <f>IFERROR(VLOOKUP(D273,'2014_15'!$C$402:$D$446,2,FALSE),0)</f>
        <v>0</v>
      </c>
      <c r="B273" s="93" t="s">
        <v>898</v>
      </c>
      <c r="C273" s="93" t="s">
        <v>554</v>
      </c>
      <c r="D273" s="93" t="s">
        <v>555</v>
      </c>
      <c r="E273" s="93">
        <v>11.344904</v>
      </c>
      <c r="F273" s="93">
        <v>6.1303098691319997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3.19E-4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0.82585699999999995</v>
      </c>
      <c r="Z273" s="1">
        <v>0.16105</v>
      </c>
      <c r="AB273" s="1">
        <v>0</v>
      </c>
      <c r="AC273" s="143">
        <v>18.462439869131998</v>
      </c>
      <c r="AD273" s="180">
        <f t="shared" si="40"/>
        <v>18.462439869131998</v>
      </c>
      <c r="AE273" s="93">
        <v>11.344904</v>
      </c>
      <c r="AF273" s="1">
        <v>5.1402207404559999</v>
      </c>
      <c r="AG273" s="1">
        <v>0</v>
      </c>
      <c r="AH273" s="1">
        <v>0</v>
      </c>
      <c r="AI273" s="1">
        <v>0.79488499999999995</v>
      </c>
      <c r="AJ273" s="1">
        <v>5.747E-2</v>
      </c>
      <c r="AK273" s="1">
        <v>0.28639100000000001</v>
      </c>
      <c r="AM273" s="1">
        <v>0</v>
      </c>
      <c r="AN273" s="1">
        <v>17.623870740455999</v>
      </c>
      <c r="AO273" s="1">
        <v>-0.83856912867599931</v>
      </c>
      <c r="AP273" s="144">
        <v>-4.5420276768404405E-2</v>
      </c>
      <c r="AQ273" s="1">
        <f t="shared" si="39"/>
        <v>17.623870740455999</v>
      </c>
      <c r="AR273" s="174"/>
      <c r="AS273" s="56">
        <f>VLOOKUP(C273,'2012-13'!$C$8:$P$391,14,FALSE)</f>
        <v>0.40912199999999999</v>
      </c>
      <c r="AT273" s="183">
        <f t="shared" si="41"/>
        <v>18.032992740455999</v>
      </c>
    </row>
    <row r="274" spans="1:46" x14ac:dyDescent="0.25">
      <c r="A274">
        <f>IFERROR(VLOOKUP(D274,'2014_15'!$C$402:$D$446,2,FALSE),0)</f>
        <v>0</v>
      </c>
      <c r="B274" s="93" t="s">
        <v>898</v>
      </c>
      <c r="C274" s="93" t="s">
        <v>686</v>
      </c>
      <c r="D274" s="93" t="s">
        <v>687</v>
      </c>
      <c r="E274" s="93">
        <v>7.0764399999999998</v>
      </c>
      <c r="F274" s="93">
        <v>4.3570660859239991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3.19E-4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0.43066599999999999</v>
      </c>
      <c r="Z274" s="1">
        <v>3.1050000000000001E-2</v>
      </c>
      <c r="AB274" s="1">
        <v>0</v>
      </c>
      <c r="AC274" s="143">
        <v>11.895541085923998</v>
      </c>
      <c r="AD274" s="180">
        <f t="shared" si="40"/>
        <v>11.895541085923998</v>
      </c>
      <c r="AE274" s="93">
        <v>7.0764399999999998</v>
      </c>
      <c r="AF274" s="1">
        <v>3.6516033909800001</v>
      </c>
      <c r="AG274" s="1">
        <v>0</v>
      </c>
      <c r="AH274" s="1">
        <v>0</v>
      </c>
      <c r="AI274" s="1">
        <v>0.40041399999999999</v>
      </c>
      <c r="AJ274" s="1">
        <v>0.05</v>
      </c>
      <c r="AK274" s="1">
        <v>0.17747099999999999</v>
      </c>
      <c r="AM274" s="1">
        <v>0</v>
      </c>
      <c r="AN274" s="1">
        <v>11.355928390980001</v>
      </c>
      <c r="AO274" s="1">
        <v>-0.53961269494399744</v>
      </c>
      <c r="AP274" s="144">
        <v>-4.5362601923381318E-2</v>
      </c>
      <c r="AQ274" s="1">
        <f t="shared" si="39"/>
        <v>11.355928390980001</v>
      </c>
      <c r="AR274" s="174"/>
      <c r="AS274" s="56">
        <f>VLOOKUP(C274,'2012-13'!$C$8:$P$391,14,FALSE)</f>
        <v>6.9337999999999997E-2</v>
      </c>
      <c r="AT274" s="183">
        <f t="shared" si="41"/>
        <v>11.425266390980001</v>
      </c>
    </row>
    <row r="275" spans="1:46" x14ac:dyDescent="0.25">
      <c r="A275">
        <f>IFERROR(VLOOKUP(D275,'2014_15'!$C$402:$D$446,2,FALSE),0)</f>
        <v>1</v>
      </c>
      <c r="B275" s="93" t="s">
        <v>901</v>
      </c>
      <c r="C275" s="93" t="s">
        <v>540</v>
      </c>
      <c r="D275" s="93" t="s">
        <v>541</v>
      </c>
      <c r="E275" s="93">
        <v>68.213256999999999</v>
      </c>
      <c r="F275" s="93">
        <v>102.12730795911101</v>
      </c>
      <c r="G275" s="1">
        <v>6.1530019999999999</v>
      </c>
      <c r="H275" s="1">
        <v>10.856616000000001</v>
      </c>
      <c r="I275" s="1">
        <v>0</v>
      </c>
      <c r="J275" s="1">
        <v>0</v>
      </c>
      <c r="K275" s="1">
        <v>0.124113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3.19E-4</v>
      </c>
      <c r="S275" s="1">
        <v>0.05</v>
      </c>
      <c r="T275" s="1">
        <v>0.107059</v>
      </c>
      <c r="U275" s="1">
        <v>0</v>
      </c>
      <c r="V275" s="1">
        <v>0</v>
      </c>
      <c r="W275" s="1">
        <v>0</v>
      </c>
      <c r="X275" s="1">
        <v>0.13819300000000001</v>
      </c>
      <c r="Y275" s="1">
        <v>2.3949600000000002</v>
      </c>
      <c r="Z275" s="1">
        <v>0.40105000000000002</v>
      </c>
      <c r="AB275" s="1">
        <v>0</v>
      </c>
      <c r="AC275" s="143">
        <v>190.56587695911099</v>
      </c>
      <c r="AD275" s="180">
        <f t="shared" si="40"/>
        <v>190.56587695911099</v>
      </c>
      <c r="AE275" s="93">
        <v>68.213256999999999</v>
      </c>
      <c r="AF275" s="1">
        <v>91.254140184540006</v>
      </c>
      <c r="AG275" s="1">
        <v>6.2789590000000004</v>
      </c>
      <c r="AH275" s="1">
        <v>9.4563767645251442</v>
      </c>
      <c r="AI275" s="1">
        <v>2.2485400000000002</v>
      </c>
      <c r="AJ275" s="1">
        <v>0.56147000000000002</v>
      </c>
      <c r="AK275" s="1">
        <v>1.711727</v>
      </c>
      <c r="AM275" s="1">
        <v>2.4137140000000001</v>
      </c>
      <c r="AN275" s="1">
        <v>182.13818394906514</v>
      </c>
      <c r="AO275" s="1">
        <v>-8.4276930100458571</v>
      </c>
      <c r="AP275" s="173">
        <v>-4.4224564987855382E-2</v>
      </c>
      <c r="AQ275" s="1">
        <f t="shared" si="39"/>
        <v>182.13818394906514</v>
      </c>
      <c r="AR275" s="174"/>
      <c r="AS275" s="56">
        <f>VLOOKUP(C275,'2012-13'!$C$8:$P$391,14,FALSE)</f>
        <v>0.333899</v>
      </c>
      <c r="AT275" s="183">
        <f t="shared" si="41"/>
        <v>180.05836894906514</v>
      </c>
    </row>
    <row r="276" spans="1:46" x14ac:dyDescent="0.25">
      <c r="A276">
        <f>IFERROR(VLOOKUP(D276,'2014_15'!$C$402:$D$446,2,FALSE),0)</f>
        <v>0</v>
      </c>
      <c r="B276" s="93" t="s">
        <v>898</v>
      </c>
      <c r="C276" s="93" t="s">
        <v>612</v>
      </c>
      <c r="D276" s="93" t="s">
        <v>613</v>
      </c>
      <c r="E276" s="93">
        <v>4.6430559999999996</v>
      </c>
      <c r="F276" s="93">
        <v>2.9474820377329998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3.19E-4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0.31259900000000002</v>
      </c>
      <c r="Z276" s="1">
        <v>4.1050000000000003E-2</v>
      </c>
      <c r="AB276" s="1">
        <v>0</v>
      </c>
      <c r="AC276" s="143">
        <v>7.9445060377329995</v>
      </c>
      <c r="AD276" s="180">
        <f t="shared" si="40"/>
        <v>7.9445060377329995</v>
      </c>
      <c r="AE276" s="93">
        <v>4.6430559999999996</v>
      </c>
      <c r="AF276" s="1">
        <v>2.4699899476200002</v>
      </c>
      <c r="AG276" s="1">
        <v>0</v>
      </c>
      <c r="AH276" s="1">
        <v>0</v>
      </c>
      <c r="AI276" s="1">
        <v>0.30747000000000002</v>
      </c>
      <c r="AJ276" s="1">
        <v>5.747E-2</v>
      </c>
      <c r="AK276" s="1">
        <v>0.116421</v>
      </c>
      <c r="AM276" s="1">
        <v>0</v>
      </c>
      <c r="AN276" s="1">
        <v>7.5944069476200005</v>
      </c>
      <c r="AO276" s="1">
        <v>-0.350099090112999</v>
      </c>
      <c r="AP276" s="144">
        <v>-4.4068075277453163E-2</v>
      </c>
      <c r="AQ276" s="1">
        <f t="shared" si="39"/>
        <v>7.5944069476200005</v>
      </c>
      <c r="AR276" s="174"/>
      <c r="AS276" s="56">
        <f>VLOOKUP(C276,'2012-13'!$C$8:$P$391,14,FALSE)</f>
        <v>0.34617999999999999</v>
      </c>
      <c r="AT276" s="183">
        <f t="shared" si="41"/>
        <v>7.9405869476200008</v>
      </c>
    </row>
    <row r="277" spans="1:46" x14ac:dyDescent="0.25">
      <c r="A277">
        <f>IFERROR(VLOOKUP(D277,'2014_15'!$C$402:$D$446,2,FALSE),0)</f>
        <v>1</v>
      </c>
      <c r="B277" s="93" t="s">
        <v>902</v>
      </c>
      <c r="C277" s="93" t="s">
        <v>498</v>
      </c>
      <c r="D277" s="93" t="s">
        <v>499</v>
      </c>
      <c r="E277" s="93">
        <v>84.601606000000004</v>
      </c>
      <c r="F277" s="93">
        <v>103.246677197664</v>
      </c>
      <c r="G277" s="1">
        <v>6.6451580000000003</v>
      </c>
      <c r="H277" s="1">
        <v>9.9408159999999999</v>
      </c>
      <c r="I277" s="1">
        <v>0</v>
      </c>
      <c r="J277" s="1">
        <v>0</v>
      </c>
      <c r="K277" s="1">
        <v>5.57E-2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3.19E-4</v>
      </c>
      <c r="S277" s="1">
        <v>0</v>
      </c>
      <c r="T277" s="1">
        <v>5.7353000000000001E-2</v>
      </c>
      <c r="U277" s="1">
        <v>0</v>
      </c>
      <c r="V277" s="1">
        <v>0</v>
      </c>
      <c r="W277" s="1">
        <v>0</v>
      </c>
      <c r="X277" s="1">
        <v>0</v>
      </c>
      <c r="Y277" s="1">
        <v>1.9244570000000001</v>
      </c>
      <c r="Z277" s="1">
        <v>0.12305000000000001</v>
      </c>
      <c r="AB277" s="1">
        <v>0</v>
      </c>
      <c r="AC277" s="143">
        <v>206.595136197664</v>
      </c>
      <c r="AD277" s="180">
        <f t="shared" si="40"/>
        <v>206.595136197664</v>
      </c>
      <c r="AE277" s="93">
        <v>84.601606000000004</v>
      </c>
      <c r="AF277" s="1">
        <v>90.547335902351008</v>
      </c>
      <c r="AG277" s="1">
        <v>6.7809710000000001</v>
      </c>
      <c r="AH277" s="1">
        <v>8.6586926757674547</v>
      </c>
      <c r="AI277" s="1">
        <v>1.8593580000000001</v>
      </c>
      <c r="AJ277" s="1">
        <v>0.17227000000000001</v>
      </c>
      <c r="AK277" s="1">
        <v>2.1307489999999998</v>
      </c>
      <c r="AM277" s="1">
        <v>2.8017430000000001</v>
      </c>
      <c r="AN277" s="1">
        <v>197.55272557811844</v>
      </c>
      <c r="AO277" s="1">
        <v>-9.0424106195455636</v>
      </c>
      <c r="AP277" s="173">
        <v>-4.3768748800039788E-2</v>
      </c>
      <c r="AQ277" s="1">
        <f t="shared" si="39"/>
        <v>197.55272557811844</v>
      </c>
      <c r="AR277" s="174"/>
      <c r="AS277" s="56">
        <f>VLOOKUP(C277,'2012-13'!$C$8:$P$391,14,FALSE)</f>
        <v>0.51683999999999997</v>
      </c>
      <c r="AT277" s="183">
        <f t="shared" si="41"/>
        <v>195.26782257811846</v>
      </c>
    </row>
    <row r="278" spans="1:46" x14ac:dyDescent="0.25">
      <c r="A278">
        <f>IFERROR(VLOOKUP(D278,'2014_15'!$C$402:$D$446,2,FALSE),0)</f>
        <v>0</v>
      </c>
      <c r="B278" s="93" t="s">
        <v>898</v>
      </c>
      <c r="C278" s="93" t="s">
        <v>188</v>
      </c>
      <c r="D278" s="93" t="s">
        <v>189</v>
      </c>
      <c r="E278" s="93">
        <v>3.6427369999999999</v>
      </c>
      <c r="F278" s="93">
        <v>2.289934211906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3.19E-4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0.36431000000000002</v>
      </c>
      <c r="Z278" s="1">
        <v>5.1049999999999998E-2</v>
      </c>
      <c r="AB278" s="1">
        <v>0</v>
      </c>
      <c r="AC278" s="143">
        <v>6.3483502119059994</v>
      </c>
      <c r="AD278" s="180">
        <f t="shared" si="40"/>
        <v>6.3483502119059994</v>
      </c>
      <c r="AE278" s="93">
        <v>3.6427369999999999</v>
      </c>
      <c r="AF278" s="1">
        <v>1.9208644638549999</v>
      </c>
      <c r="AG278" s="1">
        <v>0</v>
      </c>
      <c r="AH278" s="1">
        <v>0</v>
      </c>
      <c r="AI278" s="1">
        <v>0.34416099999999999</v>
      </c>
      <c r="AJ278" s="1">
        <v>7.1470000000000006E-2</v>
      </c>
      <c r="AK278" s="1">
        <v>9.1578999999999994E-2</v>
      </c>
      <c r="AM278" s="1">
        <v>0</v>
      </c>
      <c r="AN278" s="1">
        <v>6.0708114638549997</v>
      </c>
      <c r="AO278" s="1">
        <v>-0.27753874805099965</v>
      </c>
      <c r="AP278" s="144">
        <v>-4.3718247857607195E-2</v>
      </c>
      <c r="AQ278" s="1">
        <f t="shared" si="39"/>
        <v>6.0708114638549997</v>
      </c>
      <c r="AR278" s="174"/>
      <c r="AS278" s="56">
        <f>VLOOKUP(C278,'2012-13'!$C$8:$P$391,14,FALSE)</f>
        <v>8.9935000000000001E-2</v>
      </c>
      <c r="AT278" s="183">
        <f t="shared" si="41"/>
        <v>6.1607464638549994</v>
      </c>
    </row>
    <row r="279" spans="1:46" x14ac:dyDescent="0.25">
      <c r="A279">
        <f>IFERROR(VLOOKUP(D279,'2014_15'!$C$402:$D$446,2,FALSE),0)</f>
        <v>1</v>
      </c>
      <c r="B279" s="93" t="s">
        <v>901</v>
      </c>
      <c r="C279" s="93" t="s">
        <v>644</v>
      </c>
      <c r="D279" s="93" t="s">
        <v>645</v>
      </c>
      <c r="E279" s="93">
        <v>81.994497999999993</v>
      </c>
      <c r="F279" s="93">
        <v>116.659985321563</v>
      </c>
      <c r="G279" s="1">
        <v>5.0806519999999997</v>
      </c>
      <c r="H279" s="1">
        <v>12.040051</v>
      </c>
      <c r="I279" s="1">
        <v>1.1020000000000001</v>
      </c>
      <c r="J279" s="1">
        <v>0</v>
      </c>
      <c r="K279" s="1">
        <v>0.24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3.19E-4</v>
      </c>
      <c r="S279" s="1">
        <v>3.5000000000000003E-2</v>
      </c>
      <c r="T279" s="1">
        <v>5.7353000000000001E-2</v>
      </c>
      <c r="U279" s="1">
        <v>0</v>
      </c>
      <c r="V279" s="1">
        <v>0</v>
      </c>
      <c r="W279" s="1">
        <v>0</v>
      </c>
      <c r="X279" s="1">
        <v>0.13819300000000001</v>
      </c>
      <c r="Y279" s="1">
        <v>2.355162</v>
      </c>
      <c r="Z279" s="1">
        <v>0.48604999999999998</v>
      </c>
      <c r="AB279" s="1">
        <v>0</v>
      </c>
      <c r="AC279" s="143">
        <v>220.189263321563</v>
      </c>
      <c r="AD279" s="180">
        <f t="shared" si="40"/>
        <v>220.189263321563</v>
      </c>
      <c r="AE279" s="93">
        <v>81.994497999999993</v>
      </c>
      <c r="AF279" s="1">
        <v>104.85489080121701</v>
      </c>
      <c r="AG279" s="1">
        <v>5.1847269999999996</v>
      </c>
      <c r="AH279" s="1">
        <v>10.487177451988511</v>
      </c>
      <c r="AI279" s="1">
        <v>2.253301</v>
      </c>
      <c r="AJ279" s="1">
        <v>0.64346999999999999</v>
      </c>
      <c r="AK279" s="1">
        <v>2.0656509999999999</v>
      </c>
      <c r="AM279" s="1">
        <v>3.1048010000000001</v>
      </c>
      <c r="AN279" s="1">
        <v>210.58851625320554</v>
      </c>
      <c r="AO279" s="1">
        <v>-9.6007470683574638</v>
      </c>
      <c r="AP279" s="173">
        <v>-4.3602248917725808E-2</v>
      </c>
      <c r="AQ279" s="1">
        <f t="shared" si="39"/>
        <v>210.58851625320554</v>
      </c>
      <c r="AR279" s="174"/>
      <c r="AS279" s="56">
        <f>VLOOKUP(C279,'2012-13'!$C$8:$P$391,14,FALSE)</f>
        <v>0.79300999999999999</v>
      </c>
      <c r="AT279" s="183">
        <f t="shared" si="41"/>
        <v>208.27672525320554</v>
      </c>
    </row>
    <row r="280" spans="1:46" x14ac:dyDescent="0.25">
      <c r="A280">
        <f>IFERROR(VLOOKUP(D280,'2014_15'!$C$402:$D$446,2,FALSE),0)</f>
        <v>0</v>
      </c>
      <c r="B280" s="93" t="s">
        <v>898</v>
      </c>
      <c r="C280" s="93" t="s">
        <v>436</v>
      </c>
      <c r="D280" s="93" t="s">
        <v>437</v>
      </c>
      <c r="E280" s="93">
        <v>13.291176</v>
      </c>
      <c r="F280" s="93">
        <v>7.7314490029469995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3.19E-4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1.021963</v>
      </c>
      <c r="Z280" s="1">
        <v>8.6050000000000001E-2</v>
      </c>
      <c r="AB280" s="1">
        <v>0</v>
      </c>
      <c r="AC280" s="143">
        <v>22.130957002947</v>
      </c>
      <c r="AD280" s="180">
        <f t="shared" si="40"/>
        <v>22.130957002947</v>
      </c>
      <c r="AE280" s="93">
        <v>13.291176</v>
      </c>
      <c r="AF280" s="1">
        <v>6.4811711754800001</v>
      </c>
      <c r="AG280" s="1">
        <v>0</v>
      </c>
      <c r="AH280" s="1">
        <v>0</v>
      </c>
      <c r="AI280" s="1">
        <v>0.94173899999999999</v>
      </c>
      <c r="AJ280" s="1">
        <v>0.12046999999999999</v>
      </c>
      <c r="AK280" s="1">
        <v>0.33626099999999998</v>
      </c>
      <c r="AM280" s="1">
        <v>0</v>
      </c>
      <c r="AN280" s="1">
        <v>21.17081717548</v>
      </c>
      <c r="AO280" s="1">
        <v>-0.96013982746699966</v>
      </c>
      <c r="AP280" s="144">
        <v>-4.3384469426204463E-2</v>
      </c>
      <c r="AQ280" s="1">
        <f t="shared" si="39"/>
        <v>21.17081717548</v>
      </c>
      <c r="AR280" s="174"/>
      <c r="AS280" s="56">
        <f>VLOOKUP(C280,'2012-13'!$C$8:$P$391,14,FALSE)</f>
        <v>0.892316</v>
      </c>
      <c r="AT280" s="183">
        <f t="shared" si="41"/>
        <v>22.063133175480001</v>
      </c>
    </row>
    <row r="281" spans="1:46" x14ac:dyDescent="0.25">
      <c r="A281">
        <f>IFERROR(VLOOKUP(D281,'2014_15'!$C$402:$D$446,2,FALSE),0)</f>
        <v>1</v>
      </c>
      <c r="B281" s="93" t="s">
        <v>901</v>
      </c>
      <c r="C281" s="93" t="s">
        <v>536</v>
      </c>
      <c r="D281" s="93" t="s">
        <v>537</v>
      </c>
      <c r="E281" s="93">
        <v>95.713877999999994</v>
      </c>
      <c r="F281" s="93">
        <v>123.812711632853</v>
      </c>
      <c r="G281" s="1">
        <v>2.3016450000000002</v>
      </c>
      <c r="H281" s="1">
        <v>13.202432</v>
      </c>
      <c r="I281" s="1">
        <v>2.9849999999999999</v>
      </c>
      <c r="J281" s="1">
        <v>0</v>
      </c>
      <c r="K281" s="1">
        <v>0.23400000000000001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3.19E-4</v>
      </c>
      <c r="S281" s="1">
        <v>3.5000000000000003E-2</v>
      </c>
      <c r="T281" s="1">
        <v>5.7353000000000001E-2</v>
      </c>
      <c r="U281" s="1">
        <v>0</v>
      </c>
      <c r="V281" s="1">
        <v>0</v>
      </c>
      <c r="W281" s="1">
        <v>0</v>
      </c>
      <c r="X281" s="1">
        <v>0</v>
      </c>
      <c r="Y281" s="1">
        <v>2.4856950000000002</v>
      </c>
      <c r="Z281" s="1">
        <v>0.54105000000000003</v>
      </c>
      <c r="AB281" s="1">
        <v>0</v>
      </c>
      <c r="AC281" s="143">
        <v>241.36908363285301</v>
      </c>
      <c r="AD281" s="180">
        <f t="shared" si="40"/>
        <v>241.36908363285301</v>
      </c>
      <c r="AE281" s="93">
        <v>95.713877999999994</v>
      </c>
      <c r="AF281" s="1">
        <v>112.330565905686</v>
      </c>
      <c r="AG281" s="1">
        <v>2.3484470000000002</v>
      </c>
      <c r="AH281" s="1">
        <v>11.499639593039232</v>
      </c>
      <c r="AI281" s="1">
        <v>2.4295469999999999</v>
      </c>
      <c r="AJ281" s="1">
        <v>0.65046999999999999</v>
      </c>
      <c r="AK281" s="1">
        <v>2.3974920000000002</v>
      </c>
      <c r="AM281" s="1">
        <v>3.5285470000000001</v>
      </c>
      <c r="AN281" s="1">
        <v>230.89858649872525</v>
      </c>
      <c r="AO281" s="1">
        <v>-10.470497134127754</v>
      </c>
      <c r="AP281" s="173">
        <v>-4.3379611740393599E-2</v>
      </c>
      <c r="AQ281" s="1">
        <f t="shared" si="39"/>
        <v>230.89858649872525</v>
      </c>
      <c r="AR281" s="174"/>
      <c r="AS281" s="56">
        <f>VLOOKUP(C281,'2012-13'!$C$8:$P$391,14,FALSE)</f>
        <v>0.83234900000000001</v>
      </c>
      <c r="AT281" s="183">
        <f t="shared" si="41"/>
        <v>228.20238849872524</v>
      </c>
    </row>
    <row r="282" spans="1:46" x14ac:dyDescent="0.25">
      <c r="A282">
        <f>IFERROR(VLOOKUP(D282,'2014_15'!$C$402:$D$446,2,FALSE),0)</f>
        <v>1</v>
      </c>
      <c r="B282" s="93" t="s">
        <v>902</v>
      </c>
      <c r="C282" s="93" t="s">
        <v>144</v>
      </c>
      <c r="D282" s="93" t="s">
        <v>145</v>
      </c>
      <c r="E282" s="93">
        <v>75.443423999999993</v>
      </c>
      <c r="F282" s="93">
        <v>78.215084739384992</v>
      </c>
      <c r="G282" s="1">
        <v>4.0853910000000004</v>
      </c>
      <c r="H282" s="1">
        <v>8.5591570000000008</v>
      </c>
      <c r="I282" s="1">
        <v>0</v>
      </c>
      <c r="J282" s="1">
        <v>0</v>
      </c>
      <c r="K282" s="1">
        <v>4.3499999999999997E-2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3.19E-4</v>
      </c>
      <c r="S282" s="1">
        <v>0</v>
      </c>
      <c r="T282" s="1">
        <v>0.107059</v>
      </c>
      <c r="U282" s="1">
        <v>0</v>
      </c>
      <c r="V282" s="1">
        <v>0</v>
      </c>
      <c r="W282" s="1">
        <v>0</v>
      </c>
      <c r="X282" s="1">
        <v>0.13819300000000001</v>
      </c>
      <c r="Y282" s="1">
        <v>1.6946369999999999</v>
      </c>
      <c r="Z282" s="1">
        <v>0.34605000000000002</v>
      </c>
      <c r="AB282" s="1">
        <v>0</v>
      </c>
      <c r="AC282" s="143">
        <v>168.63281473938494</v>
      </c>
      <c r="AD282" s="180">
        <f t="shared" si="40"/>
        <v>168.63281473938494</v>
      </c>
      <c r="AE282" s="93">
        <v>75.443423999999993</v>
      </c>
      <c r="AF282" s="1">
        <v>67.812478469045999</v>
      </c>
      <c r="AG282" s="1">
        <v>4.1690990000000001</v>
      </c>
      <c r="AH282" s="1">
        <v>7.835910375309453</v>
      </c>
      <c r="AI282" s="1">
        <v>1.5960259999999999</v>
      </c>
      <c r="AJ282" s="1">
        <v>0.48447000000000001</v>
      </c>
      <c r="AK282" s="1">
        <v>1.8880969999999999</v>
      </c>
      <c r="AM282" s="1">
        <v>2.2175470000000002</v>
      </c>
      <c r="AN282" s="1">
        <v>161.4470518443554</v>
      </c>
      <c r="AO282" s="1">
        <v>-7.1857628950295407</v>
      </c>
      <c r="AP282" s="173">
        <v>-4.2611889661776925E-2</v>
      </c>
      <c r="AQ282" s="1">
        <f t="shared" si="39"/>
        <v>161.4470518443554</v>
      </c>
      <c r="AR282" s="174"/>
      <c r="AS282" s="56">
        <f>VLOOKUP(C282,'2012-13'!$C$8:$P$391,14,FALSE)</f>
        <v>0.25362299999999999</v>
      </c>
      <c r="AT282" s="183">
        <f t="shared" si="41"/>
        <v>159.48312784435541</v>
      </c>
    </row>
    <row r="283" spans="1:46" x14ac:dyDescent="0.25">
      <c r="A283">
        <f>IFERROR(VLOOKUP(D283,'2014_15'!$C$402:$D$446,2,FALSE),0)</f>
        <v>1</v>
      </c>
      <c r="B283" s="93" t="s">
        <v>902</v>
      </c>
      <c r="C283" s="93" t="s">
        <v>402</v>
      </c>
      <c r="D283" s="93" t="s">
        <v>403</v>
      </c>
      <c r="E283" s="93">
        <v>154.77632700000001</v>
      </c>
      <c r="F283" s="93">
        <v>179.87448940172402</v>
      </c>
      <c r="G283" s="1">
        <v>1.7986789999999999</v>
      </c>
      <c r="H283" s="1">
        <v>23.469518000000001</v>
      </c>
      <c r="I283" s="1">
        <v>0</v>
      </c>
      <c r="J283" s="1">
        <v>0</v>
      </c>
      <c r="K283" s="1">
        <v>0.1125</v>
      </c>
      <c r="L283" s="1">
        <v>0</v>
      </c>
      <c r="M283" s="1">
        <v>0</v>
      </c>
      <c r="N283" s="1">
        <v>0</v>
      </c>
      <c r="O283" s="1">
        <v>1.4999999999999999E-2</v>
      </c>
      <c r="P283" s="1">
        <v>0</v>
      </c>
      <c r="Q283" s="1">
        <v>0</v>
      </c>
      <c r="R283" s="1">
        <v>3.19E-4</v>
      </c>
      <c r="S283" s="1">
        <v>3.5000000000000003E-2</v>
      </c>
      <c r="T283" s="1">
        <v>0.107059</v>
      </c>
      <c r="U283" s="1">
        <v>0</v>
      </c>
      <c r="V283" s="1">
        <v>0</v>
      </c>
      <c r="W283" s="1">
        <v>0</v>
      </c>
      <c r="X283" s="1">
        <v>0.29211199999999998</v>
      </c>
      <c r="Y283" s="1">
        <v>3.9303849999999998</v>
      </c>
      <c r="Z283" s="1">
        <v>0.17405000000000001</v>
      </c>
      <c r="AB283" s="1">
        <v>0</v>
      </c>
      <c r="AC283" s="143">
        <v>364.58543840172399</v>
      </c>
      <c r="AD283" s="180">
        <f t="shared" si="40"/>
        <v>364.58543840172399</v>
      </c>
      <c r="AE283" s="93">
        <v>154.77632700000001</v>
      </c>
      <c r="AF283" s="1">
        <v>159.20431545661501</v>
      </c>
      <c r="AG283" s="1">
        <v>1.834738</v>
      </c>
      <c r="AH283" s="1">
        <v>20.442521379572106</v>
      </c>
      <c r="AI283" s="1">
        <v>3.74234</v>
      </c>
      <c r="AJ283" s="1">
        <v>0.20666999999999999</v>
      </c>
      <c r="AK283" s="1">
        <v>3.8717199999999998</v>
      </c>
      <c r="AM283" s="1">
        <v>4.9816729999999998</v>
      </c>
      <c r="AN283" s="1">
        <v>349.06030483618707</v>
      </c>
      <c r="AO283" s="1">
        <v>-15.525133565536919</v>
      </c>
      <c r="AP283" s="173">
        <v>-4.2582977624109924E-2</v>
      </c>
      <c r="AQ283" s="1">
        <f t="shared" si="39"/>
        <v>349.06030483618707</v>
      </c>
      <c r="AR283" s="174"/>
      <c r="AS283" s="56">
        <f>VLOOKUP(C283,'2012-13'!$C$8:$P$391,14,FALSE)</f>
        <v>1.2738700000000001</v>
      </c>
      <c r="AT283" s="183">
        <f t="shared" si="41"/>
        <v>345.35250183618706</v>
      </c>
    </row>
    <row r="284" spans="1:46" x14ac:dyDescent="0.25">
      <c r="A284">
        <f>IFERROR(VLOOKUP(D284,'2014_15'!$C$402:$D$446,2,FALSE),0)</f>
        <v>0</v>
      </c>
      <c r="B284" s="93" t="s">
        <v>901</v>
      </c>
      <c r="C284" s="93" t="s">
        <v>546</v>
      </c>
      <c r="D284" s="93" t="s">
        <v>547</v>
      </c>
      <c r="E284" s="93">
        <v>68.173751999999993</v>
      </c>
      <c r="F284" s="93">
        <v>64.396267555253004</v>
      </c>
      <c r="G284" s="1">
        <v>4.353389</v>
      </c>
      <c r="H284" s="1">
        <v>7.8508319999999996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3.19E-4</v>
      </c>
      <c r="S284" s="1">
        <v>0.05</v>
      </c>
      <c r="T284" s="1">
        <v>0</v>
      </c>
      <c r="U284" s="1">
        <v>0</v>
      </c>
      <c r="V284" s="1">
        <v>0</v>
      </c>
      <c r="W284" s="1">
        <v>0</v>
      </c>
      <c r="X284" s="1">
        <v>0.13819300000000001</v>
      </c>
      <c r="Y284" s="1">
        <v>1.436928</v>
      </c>
      <c r="Z284" s="1">
        <v>0.25105</v>
      </c>
      <c r="AB284" s="1">
        <v>0</v>
      </c>
      <c r="AC284" s="143">
        <v>146.65073055525298</v>
      </c>
      <c r="AD284" s="180">
        <f t="shared" si="40"/>
        <v>146.65073055525298</v>
      </c>
      <c r="AE284" s="93">
        <v>68.173751999999993</v>
      </c>
      <c r="AF284" s="1">
        <v>55.831563970403998</v>
      </c>
      <c r="AG284" s="1">
        <v>4.4423170000000001</v>
      </c>
      <c r="AH284" s="1">
        <v>6.9819398215377104</v>
      </c>
      <c r="AI284" s="1">
        <v>1.3803160000000001</v>
      </c>
      <c r="AJ284" s="1">
        <v>0.35147</v>
      </c>
      <c r="AK284" s="1">
        <v>1.716183</v>
      </c>
      <c r="AM284" s="1">
        <v>1.5290269999999999</v>
      </c>
      <c r="AN284" s="1">
        <v>140.40656879194171</v>
      </c>
      <c r="AO284" s="1">
        <v>-6.2441617633112685</v>
      </c>
      <c r="AP284" s="173">
        <v>-4.2578456579585068E-2</v>
      </c>
      <c r="AQ284" s="1">
        <f t="shared" si="39"/>
        <v>140.40656879194171</v>
      </c>
      <c r="AR284" s="174"/>
      <c r="AS284" s="56">
        <f>VLOOKUP(C284,'2012-13'!$C$8:$P$391,14,FALSE)</f>
        <v>0.63933399999999996</v>
      </c>
      <c r="AT284" s="183">
        <f t="shared" si="41"/>
        <v>139.51687579194169</v>
      </c>
    </row>
    <row r="285" spans="1:46" x14ac:dyDescent="0.25">
      <c r="A285">
        <f>IFERROR(VLOOKUP(D285,'2014_15'!$C$402:$D$446,2,FALSE),0)</f>
        <v>0</v>
      </c>
      <c r="B285" s="93" t="s">
        <v>901</v>
      </c>
      <c r="C285" s="93" t="s">
        <v>704</v>
      </c>
      <c r="D285" s="93" t="s">
        <v>705</v>
      </c>
      <c r="E285" s="93">
        <v>55.595247000000001</v>
      </c>
      <c r="F285" s="93">
        <v>79.327717592190993</v>
      </c>
      <c r="G285" s="1">
        <v>6.5276149999999999</v>
      </c>
      <c r="H285" s="1">
        <v>9.1090389999999992</v>
      </c>
      <c r="I285" s="1">
        <v>0</v>
      </c>
      <c r="J285" s="1">
        <v>0</v>
      </c>
      <c r="K285" s="1">
        <v>3.075E-2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3.19E-4</v>
      </c>
      <c r="S285" s="1">
        <v>0</v>
      </c>
      <c r="T285" s="1">
        <v>0.107059</v>
      </c>
      <c r="U285" s="1">
        <v>0</v>
      </c>
      <c r="V285" s="1">
        <v>0</v>
      </c>
      <c r="W285" s="1">
        <v>0</v>
      </c>
      <c r="X285" s="1">
        <v>0.116205</v>
      </c>
      <c r="Y285" s="1">
        <v>1.7278629999999999</v>
      </c>
      <c r="Z285" s="1">
        <v>7.6050000000000006E-2</v>
      </c>
      <c r="AB285" s="1">
        <v>0</v>
      </c>
      <c r="AC285" s="143">
        <v>152.61786459219101</v>
      </c>
      <c r="AD285" s="180">
        <f t="shared" si="40"/>
        <v>152.61786459219101</v>
      </c>
      <c r="AE285" s="93">
        <v>55.595247000000001</v>
      </c>
      <c r="AF285" s="1">
        <v>70.852012976754992</v>
      </c>
      <c r="AG285" s="1">
        <v>6.6614509999999996</v>
      </c>
      <c r="AH285" s="1">
        <v>7.9341946649631279</v>
      </c>
      <c r="AI285" s="1">
        <v>1.6144810000000001</v>
      </c>
      <c r="AJ285" s="1">
        <v>0.10647</v>
      </c>
      <c r="AK285" s="1">
        <v>1.3998060000000001</v>
      </c>
      <c r="AM285" s="1">
        <v>2.1080459999999999</v>
      </c>
      <c r="AN285" s="1">
        <v>146.27170864171813</v>
      </c>
      <c r="AO285" s="1">
        <v>-6.3461559504728768</v>
      </c>
      <c r="AP285" s="173">
        <v>-4.1581999377532833E-2</v>
      </c>
      <c r="AQ285" s="1">
        <f t="shared" si="39"/>
        <v>146.27170864171813</v>
      </c>
      <c r="AR285" s="174"/>
      <c r="AS285" s="56">
        <f>VLOOKUP(C285,'2012-13'!$C$8:$P$391,14,FALSE)</f>
        <v>0.61502699999999999</v>
      </c>
      <c r="AT285" s="183">
        <f t="shared" si="41"/>
        <v>144.77868964171813</v>
      </c>
    </row>
    <row r="286" spans="1:46" x14ac:dyDescent="0.25">
      <c r="A286">
        <f>IFERROR(VLOOKUP(D286,'2014_15'!$C$402:$D$446,2,FALSE),0)</f>
        <v>0</v>
      </c>
      <c r="B286" s="93" t="s">
        <v>901</v>
      </c>
      <c r="C286" s="93" t="s">
        <v>492</v>
      </c>
      <c r="D286" s="93" t="s">
        <v>493</v>
      </c>
      <c r="E286" s="93">
        <v>65.294647999999995</v>
      </c>
      <c r="F286" s="93">
        <v>71.435867217561011</v>
      </c>
      <c r="G286" s="1">
        <v>1.7326440000000001</v>
      </c>
      <c r="H286" s="1">
        <v>8.200564</v>
      </c>
      <c r="I286" s="1">
        <v>0</v>
      </c>
      <c r="J286" s="1">
        <v>0</v>
      </c>
      <c r="K286" s="1">
        <v>4.1071999999999997E-2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3.19E-4</v>
      </c>
      <c r="S286" s="1">
        <v>0</v>
      </c>
      <c r="T286" s="1">
        <v>5.7353000000000001E-2</v>
      </c>
      <c r="U286" s="1">
        <v>0</v>
      </c>
      <c r="V286" s="1">
        <v>0.35</v>
      </c>
      <c r="W286" s="1">
        <v>0</v>
      </c>
      <c r="X286" s="1">
        <v>0</v>
      </c>
      <c r="Y286" s="1">
        <v>1.492855</v>
      </c>
      <c r="Z286" s="1">
        <v>6.105E-2</v>
      </c>
      <c r="AB286" s="1">
        <v>0</v>
      </c>
      <c r="AC286" s="143">
        <v>148.66637221756096</v>
      </c>
      <c r="AD286" s="180">
        <f t="shared" si="40"/>
        <v>148.66637221756096</v>
      </c>
      <c r="AE286" s="93">
        <v>65.294647999999995</v>
      </c>
      <c r="AF286" s="1">
        <v>63.144745001126999</v>
      </c>
      <c r="AG286" s="1">
        <v>1.768014</v>
      </c>
      <c r="AH286" s="1">
        <v>7.1428908294814297</v>
      </c>
      <c r="AI286" s="1">
        <v>1.4673290000000001</v>
      </c>
      <c r="AJ286" s="1">
        <v>0.11347</v>
      </c>
      <c r="AK286" s="1">
        <v>1.6380520000000001</v>
      </c>
      <c r="AM286" s="1">
        <v>2.0343290000000001</v>
      </c>
      <c r="AN286" s="1">
        <v>142.60347783060843</v>
      </c>
      <c r="AO286" s="1">
        <v>-6.0628943869525358</v>
      </c>
      <c r="AP286" s="173">
        <v>-4.0781881581666568E-2</v>
      </c>
      <c r="AQ286" s="1">
        <f t="shared" si="39"/>
        <v>142.60347783060843</v>
      </c>
      <c r="AR286" s="174"/>
      <c r="AS286" s="56">
        <f>VLOOKUP(C286,'2012-13'!$C$8:$P$391,14,FALSE)</f>
        <v>0.51891900000000002</v>
      </c>
      <c r="AT286" s="183">
        <f t="shared" si="41"/>
        <v>141.08806783060842</v>
      </c>
    </row>
    <row r="287" spans="1:46" x14ac:dyDescent="0.25">
      <c r="A287">
        <f>IFERROR(VLOOKUP(D287,'2014_15'!$C$402:$D$446,2,FALSE),0)</f>
        <v>0</v>
      </c>
      <c r="B287" s="93" t="s">
        <v>898</v>
      </c>
      <c r="C287" s="93" t="s">
        <v>466</v>
      </c>
      <c r="D287" s="93" t="s">
        <v>467</v>
      </c>
      <c r="E287" s="93">
        <v>6.1220239999999997</v>
      </c>
      <c r="F287" s="93">
        <v>3.503934768933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3.19E-4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0.427228</v>
      </c>
      <c r="Z287" s="1">
        <v>3.4049999999999997E-2</v>
      </c>
      <c r="AB287" s="1">
        <v>0</v>
      </c>
      <c r="AC287" s="143">
        <v>10.087555768932999</v>
      </c>
      <c r="AD287" s="180">
        <f t="shared" si="40"/>
        <v>10.087555768932999</v>
      </c>
      <c r="AE287" s="93">
        <v>6.1220239999999997</v>
      </c>
      <c r="AF287" s="1">
        <v>2.937117709831</v>
      </c>
      <c r="AG287" s="1">
        <v>0</v>
      </c>
      <c r="AH287" s="1">
        <v>0</v>
      </c>
      <c r="AI287" s="1">
        <v>0.41620299999999999</v>
      </c>
      <c r="AJ287" s="1">
        <v>0.05</v>
      </c>
      <c r="AK287" s="1">
        <v>0.15346599999999999</v>
      </c>
      <c r="AM287" s="1">
        <v>0</v>
      </c>
      <c r="AN287" s="1">
        <v>9.6788107098309997</v>
      </c>
      <c r="AO287" s="1">
        <v>-0.40874505910199943</v>
      </c>
      <c r="AP287" s="144">
        <v>-4.0519732278539264E-2</v>
      </c>
      <c r="AQ287" s="1">
        <f t="shared" si="39"/>
        <v>9.6788107098309997</v>
      </c>
      <c r="AR287" s="174"/>
      <c r="AS287" s="56">
        <f>VLOOKUP(C287,'2012-13'!$C$8:$P$391,14,FALSE)</f>
        <v>0.139956</v>
      </c>
      <c r="AT287" s="183">
        <f t="shared" si="41"/>
        <v>9.8187667098309994</v>
      </c>
    </row>
    <row r="288" spans="1:46" x14ac:dyDescent="0.25">
      <c r="A288">
        <f>IFERROR(VLOOKUP(D288,'2014_15'!$C$402:$D$446,2,FALSE),0)</f>
        <v>0</v>
      </c>
      <c r="B288" s="93" t="s">
        <v>901</v>
      </c>
      <c r="C288" s="93" t="s">
        <v>382</v>
      </c>
      <c r="D288" s="93" t="s">
        <v>383</v>
      </c>
      <c r="E288" s="93">
        <v>71.154396000000006</v>
      </c>
      <c r="F288" s="93">
        <v>72.543384178891998</v>
      </c>
      <c r="G288" s="1">
        <v>1.4617549999999999</v>
      </c>
      <c r="H288" s="1">
        <v>5.9642489999999997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3.19E-4</v>
      </c>
      <c r="S288" s="1">
        <v>0</v>
      </c>
      <c r="T288" s="1">
        <v>0</v>
      </c>
      <c r="U288" s="1">
        <v>0</v>
      </c>
      <c r="V288" s="1">
        <v>0.3</v>
      </c>
      <c r="W288" s="1">
        <v>0</v>
      </c>
      <c r="X288" s="1">
        <v>0</v>
      </c>
      <c r="Y288" s="1">
        <v>1.476451</v>
      </c>
      <c r="Z288" s="1">
        <v>0.10105</v>
      </c>
      <c r="AB288" s="1">
        <v>0</v>
      </c>
      <c r="AC288" s="143">
        <v>153.00160417889199</v>
      </c>
      <c r="AD288" s="180">
        <f t="shared" si="40"/>
        <v>153.00160417889199</v>
      </c>
      <c r="AE288" s="93">
        <v>71.154396000000006</v>
      </c>
      <c r="AF288" s="1">
        <v>63.594628414672002</v>
      </c>
      <c r="AG288" s="1">
        <v>1.4918659999999999</v>
      </c>
      <c r="AH288" s="1">
        <v>5.2658975848448231</v>
      </c>
      <c r="AI288" s="1">
        <v>1.45387</v>
      </c>
      <c r="AJ288" s="1">
        <v>0.14147000000000001</v>
      </c>
      <c r="AK288" s="1">
        <v>1.787755</v>
      </c>
      <c r="AM288" s="1">
        <v>2.1300300000000001</v>
      </c>
      <c r="AN288" s="1">
        <v>147.01991299951683</v>
      </c>
      <c r="AO288" s="1">
        <v>-5.9816911793751615</v>
      </c>
      <c r="AP288" s="173">
        <v>-3.9095610869421142E-2</v>
      </c>
      <c r="AQ288" s="1">
        <f t="shared" si="39"/>
        <v>147.01991299951683</v>
      </c>
      <c r="AR288" s="174"/>
      <c r="AS288" s="56">
        <f>VLOOKUP(C288,'2012-13'!$C$8:$P$391,14,FALSE)</f>
        <v>0.484537</v>
      </c>
      <c r="AT288" s="183">
        <f t="shared" si="41"/>
        <v>145.37441999951682</v>
      </c>
    </row>
    <row r="289" spans="1:46" x14ac:dyDescent="0.25">
      <c r="A289">
        <f>IFERROR(VLOOKUP(D289,'2014_15'!$C$402:$D$446,2,FALSE),0)</f>
        <v>0</v>
      </c>
      <c r="B289" s="93" t="s">
        <v>898</v>
      </c>
      <c r="C289" s="93" t="s">
        <v>698</v>
      </c>
      <c r="D289" s="93" t="s">
        <v>699</v>
      </c>
      <c r="E289" s="93">
        <v>7.2949099999999998</v>
      </c>
      <c r="F289" s="93">
        <v>3.8425093657200002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3.19E-4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0.43410900000000002</v>
      </c>
      <c r="Z289" s="1">
        <v>3.2050000000000002E-2</v>
      </c>
      <c r="AB289" s="1">
        <v>0</v>
      </c>
      <c r="AC289" s="143">
        <v>11.603897365719998</v>
      </c>
      <c r="AD289" s="180">
        <f t="shared" si="40"/>
        <v>11.603897365719998</v>
      </c>
      <c r="AE289" s="93">
        <v>7.2949099999999998</v>
      </c>
      <c r="AF289" s="1">
        <v>3.2203265660160003</v>
      </c>
      <c r="AG289" s="1">
        <v>0</v>
      </c>
      <c r="AH289" s="1">
        <v>0</v>
      </c>
      <c r="AI289" s="1">
        <v>0.40326299999999998</v>
      </c>
      <c r="AJ289" s="1">
        <v>0.05</v>
      </c>
      <c r="AK289" s="1">
        <v>0.18329400000000001</v>
      </c>
      <c r="AM289" s="1">
        <v>0</v>
      </c>
      <c r="AN289" s="1">
        <v>11.151793566016002</v>
      </c>
      <c r="AO289" s="1">
        <v>-0.4521037997039965</v>
      </c>
      <c r="AP289" s="144">
        <v>-3.896137525652308E-2</v>
      </c>
      <c r="AQ289" s="1">
        <f t="shared" si="39"/>
        <v>11.151793566016002</v>
      </c>
      <c r="AR289" s="174"/>
      <c r="AS289" s="56">
        <f>VLOOKUP(C289,'2012-13'!$C$8:$P$391,14,FALSE)</f>
        <v>0.234241</v>
      </c>
      <c r="AT289" s="183">
        <f t="shared" si="41"/>
        <v>11.386034566016003</v>
      </c>
    </row>
    <row r="290" spans="1:46" x14ac:dyDescent="0.25">
      <c r="A290">
        <f>IFERROR(VLOOKUP(D290,'2014_15'!$C$402:$D$446,2,FALSE),0)</f>
        <v>0</v>
      </c>
      <c r="B290" s="93" t="s">
        <v>898</v>
      </c>
      <c r="C290" s="93" t="s">
        <v>346</v>
      </c>
      <c r="D290" s="93" t="s">
        <v>347</v>
      </c>
      <c r="E290" s="93">
        <v>5.7571050000000001</v>
      </c>
      <c r="F290" s="93">
        <v>3.5321887757080002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3.19E-4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0.31456499999999998</v>
      </c>
      <c r="Z290" s="1">
        <v>0.12805</v>
      </c>
      <c r="AB290" s="1">
        <v>0</v>
      </c>
      <c r="AC290" s="143">
        <v>9.7322277757079991</v>
      </c>
      <c r="AD290" s="180">
        <f t="shared" si="40"/>
        <v>9.7322277757079991</v>
      </c>
      <c r="AE290" s="93">
        <v>5.7571050000000001</v>
      </c>
      <c r="AF290" s="1">
        <v>2.96115033919</v>
      </c>
      <c r="AG290" s="1">
        <v>0</v>
      </c>
      <c r="AH290" s="1">
        <v>0</v>
      </c>
      <c r="AI290" s="1">
        <v>0.31306499999999998</v>
      </c>
      <c r="AJ290" s="1">
        <v>0.17927000000000001</v>
      </c>
      <c r="AK290" s="1">
        <v>0.144015</v>
      </c>
      <c r="AM290" s="1">
        <v>0</v>
      </c>
      <c r="AN290" s="1">
        <v>9.3546053391899999</v>
      </c>
      <c r="AO290" s="1">
        <v>-0.3776224365179992</v>
      </c>
      <c r="AP290" s="144">
        <v>-3.8801232895571844E-2</v>
      </c>
      <c r="AQ290" s="1">
        <f t="shared" si="39"/>
        <v>9.3546053391899999</v>
      </c>
      <c r="AR290" s="174"/>
      <c r="AS290" s="56">
        <f>VLOOKUP(C290,'2012-13'!$C$8:$P$391,14,FALSE)</f>
        <v>0</v>
      </c>
      <c r="AT290" s="183">
        <f t="shared" si="41"/>
        <v>9.3546053391899999</v>
      </c>
    </row>
    <row r="291" spans="1:46" x14ac:dyDescent="0.25">
      <c r="A291">
        <f>IFERROR(VLOOKUP(D291,'2014_15'!$C$402:$D$446,2,FALSE),0)</f>
        <v>0</v>
      </c>
      <c r="B291" s="93" t="s">
        <v>901</v>
      </c>
      <c r="C291" s="93" t="s">
        <v>110</v>
      </c>
      <c r="D291" s="93" t="s">
        <v>111</v>
      </c>
      <c r="E291" s="93">
        <v>80.132940000000005</v>
      </c>
      <c r="F291" s="93">
        <v>70.210009307392994</v>
      </c>
      <c r="G291" s="1">
        <v>1.8741000000000001E-2</v>
      </c>
      <c r="H291" s="1">
        <v>7.7341629999999997</v>
      </c>
      <c r="I291" s="1">
        <v>0</v>
      </c>
      <c r="J291" s="1">
        <v>0</v>
      </c>
      <c r="K291" s="1">
        <v>9.5000000000000001E-2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3.19E-4</v>
      </c>
      <c r="S291" s="1">
        <v>2.5000000000000001E-2</v>
      </c>
      <c r="T291" s="1">
        <v>5.7353000000000001E-2</v>
      </c>
      <c r="U291" s="1">
        <v>0</v>
      </c>
      <c r="V291" s="1">
        <v>0</v>
      </c>
      <c r="W291" s="1">
        <v>0</v>
      </c>
      <c r="X291" s="1">
        <v>0</v>
      </c>
      <c r="Y291" s="1">
        <v>1.85432</v>
      </c>
      <c r="Z291" s="1">
        <v>0.64105000000000001</v>
      </c>
      <c r="AB291" s="1">
        <v>0</v>
      </c>
      <c r="AC291" s="143">
        <v>160.768895307393</v>
      </c>
      <c r="AD291" s="180">
        <f t="shared" si="40"/>
        <v>160.768895307393</v>
      </c>
      <c r="AE291" s="93">
        <v>80.132940000000005</v>
      </c>
      <c r="AF291" s="1">
        <v>60.872078069509001</v>
      </c>
      <c r="AG291" s="1">
        <v>1.9029999999999998E-2</v>
      </c>
      <c r="AH291" s="1">
        <v>6.7366442072050878</v>
      </c>
      <c r="AI291" s="1">
        <v>1.891975</v>
      </c>
      <c r="AJ291" s="1">
        <v>0.59</v>
      </c>
      <c r="AK291" s="1">
        <v>2.0127739999999998</v>
      </c>
      <c r="AM291" s="1">
        <v>2.3327390000000001</v>
      </c>
      <c r="AN291" s="1">
        <v>154.58818027671407</v>
      </c>
      <c r="AO291" s="1">
        <v>-6.1807150306789254</v>
      </c>
      <c r="AP291" s="173">
        <v>-3.8444719165739667E-2</v>
      </c>
      <c r="AQ291" s="1">
        <f t="shared" si="39"/>
        <v>154.58818027671407</v>
      </c>
      <c r="AR291" s="174"/>
      <c r="AS291" s="56">
        <f>VLOOKUP(C291,'2012-13'!$C$8:$P$391,14,FALSE)</f>
        <v>0.67147599999999996</v>
      </c>
      <c r="AT291" s="183">
        <f t="shared" si="41"/>
        <v>152.92691727671408</v>
      </c>
    </row>
    <row r="292" spans="1:46" x14ac:dyDescent="0.25">
      <c r="A292">
        <f>IFERROR(VLOOKUP(D292,'2014_15'!$C$402:$D$446,2,FALSE),0)</f>
        <v>0</v>
      </c>
      <c r="B292" s="93" t="s">
        <v>905</v>
      </c>
      <c r="C292" s="93" t="s">
        <v>454</v>
      </c>
      <c r="D292" s="93" t="s">
        <v>455</v>
      </c>
      <c r="E292" s="93">
        <v>82.162571999999997</v>
      </c>
      <c r="F292" s="93">
        <v>76.836439548865002</v>
      </c>
      <c r="G292" s="1">
        <v>6.5196050000000003</v>
      </c>
      <c r="H292" s="1">
        <v>8.3009459999999997</v>
      </c>
      <c r="I292" s="1">
        <v>0</v>
      </c>
      <c r="J292" s="1">
        <v>0</v>
      </c>
      <c r="K292" s="1">
        <v>7.9000000000000001E-2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3.19E-4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0.16018199999999999</v>
      </c>
      <c r="Y292" s="1">
        <v>1.566403</v>
      </c>
      <c r="Z292" s="1">
        <v>0.40305000000000002</v>
      </c>
      <c r="AB292" s="1">
        <v>0</v>
      </c>
      <c r="AC292" s="143">
        <v>176.02851654886501</v>
      </c>
      <c r="AD292" s="180">
        <f t="shared" si="40"/>
        <v>176.02851654886501</v>
      </c>
      <c r="AE292" s="93">
        <v>82.162571999999997</v>
      </c>
      <c r="AF292" s="1">
        <v>66.617193088866003</v>
      </c>
      <c r="AG292" s="1">
        <v>6.653035</v>
      </c>
      <c r="AH292" s="1">
        <v>7.5995181401957579</v>
      </c>
      <c r="AI292" s="1">
        <v>1.5972090000000001</v>
      </c>
      <c r="AJ292" s="1">
        <v>0.5</v>
      </c>
      <c r="AK292" s="1">
        <v>2.088476</v>
      </c>
      <c r="AM292" s="1">
        <v>2.0521389999999999</v>
      </c>
      <c r="AN292" s="1">
        <v>169.27014222906172</v>
      </c>
      <c r="AO292" s="1">
        <v>-6.7583743198032948</v>
      </c>
      <c r="AP292" s="173">
        <v>-3.8393633328877082E-2</v>
      </c>
      <c r="AQ292" s="1">
        <f t="shared" si="39"/>
        <v>169.27014222906172</v>
      </c>
      <c r="AR292" s="174"/>
      <c r="AS292" s="56">
        <f>VLOOKUP(C292,'2012-13'!$C$8:$P$391,14,FALSE)</f>
        <v>0.55186100000000005</v>
      </c>
      <c r="AT292" s="183">
        <f t="shared" si="41"/>
        <v>167.76986422906171</v>
      </c>
    </row>
    <row r="293" spans="1:46" x14ac:dyDescent="0.25">
      <c r="A293">
        <f>IFERROR(VLOOKUP(D293,'2014_15'!$C$402:$D$446,2,FALSE),0)</f>
        <v>0</v>
      </c>
      <c r="B293" s="93" t="s">
        <v>902</v>
      </c>
      <c r="C293" s="93" t="s">
        <v>726</v>
      </c>
      <c r="D293" s="93" t="s">
        <v>727</v>
      </c>
      <c r="E293" s="93">
        <v>87.806102999999993</v>
      </c>
      <c r="F293" s="93">
        <v>81.378280352731011</v>
      </c>
      <c r="G293" s="1">
        <v>4.8622420000000002</v>
      </c>
      <c r="H293" s="1">
        <v>9.5770590000000002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3.19E-4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0.13819300000000001</v>
      </c>
      <c r="Y293" s="1">
        <v>1.762645</v>
      </c>
      <c r="Z293" s="1">
        <v>8.1049999999999997E-2</v>
      </c>
      <c r="AB293" s="1">
        <v>0</v>
      </c>
      <c r="AC293" s="143">
        <v>185.60589135273099</v>
      </c>
      <c r="AD293" s="180">
        <f t="shared" si="40"/>
        <v>185.60589135273099</v>
      </c>
      <c r="AE293" s="93">
        <v>87.806102999999993</v>
      </c>
      <c r="AF293" s="1">
        <v>70.554969065818</v>
      </c>
      <c r="AG293" s="1">
        <v>4.9620480000000002</v>
      </c>
      <c r="AH293" s="1">
        <v>8.675438115946406</v>
      </c>
      <c r="AI293" s="1">
        <v>1.6392119999999999</v>
      </c>
      <c r="AJ293" s="1">
        <v>0.11347</v>
      </c>
      <c r="AK293" s="1">
        <v>2.1977530000000001</v>
      </c>
      <c r="AM293" s="1">
        <v>2.59511</v>
      </c>
      <c r="AN293" s="1">
        <v>178.54410318176443</v>
      </c>
      <c r="AO293" s="1">
        <v>-7.0617881709665653</v>
      </c>
      <c r="AP293" s="173">
        <v>-3.8047219942744875E-2</v>
      </c>
      <c r="AQ293" s="1">
        <f t="shared" si="39"/>
        <v>178.54410318176443</v>
      </c>
      <c r="AR293" s="174"/>
      <c r="AS293" s="56">
        <f>VLOOKUP(C293,'2012-13'!$C$8:$P$391,14,FALSE)</f>
        <v>0.62526099999999996</v>
      </c>
      <c r="AT293" s="183">
        <f t="shared" si="41"/>
        <v>176.57425418176442</v>
      </c>
    </row>
    <row r="294" spans="1:46" x14ac:dyDescent="0.25">
      <c r="A294">
        <f>IFERROR(VLOOKUP(D294,'2014_15'!$C$402:$D$446,2,FALSE),0)</f>
        <v>0</v>
      </c>
      <c r="B294" s="93" t="s">
        <v>900</v>
      </c>
      <c r="C294" s="93" t="s">
        <v>66</v>
      </c>
      <c r="D294" s="93" t="s">
        <v>67</v>
      </c>
      <c r="E294" s="93">
        <v>22.097235999999999</v>
      </c>
      <c r="F294" s="93">
        <v>24.878718813726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B294" s="1">
        <v>0</v>
      </c>
      <c r="AC294" s="143">
        <v>46.975954813725998</v>
      </c>
      <c r="AD294" s="180">
        <f t="shared" si="40"/>
        <v>46.975954813725998</v>
      </c>
      <c r="AE294" s="93">
        <v>22.097235999999999</v>
      </c>
      <c r="AF294" s="1">
        <v>22.540827076102001</v>
      </c>
      <c r="AG294" s="1">
        <v>0</v>
      </c>
      <c r="AH294" s="1">
        <v>0</v>
      </c>
      <c r="AI294" s="1">
        <v>0</v>
      </c>
      <c r="AJ294" s="1">
        <v>0</v>
      </c>
      <c r="AK294" s="1">
        <v>0.55810999999999999</v>
      </c>
      <c r="AM294" s="1">
        <v>0</v>
      </c>
      <c r="AN294" s="1">
        <v>45.196173076101999</v>
      </c>
      <c r="AO294" s="1">
        <v>-1.779781737623999</v>
      </c>
      <c r="AP294" s="144">
        <v>-3.7887079564031791E-2</v>
      </c>
      <c r="AQ294" s="1">
        <f t="shared" si="39"/>
        <v>45.196173076101999</v>
      </c>
      <c r="AR294" s="174"/>
      <c r="AS294" s="56">
        <f>VLOOKUP(C294,'2012-13'!$C$8:$P$391,14,FALSE)</f>
        <v>0</v>
      </c>
      <c r="AT294" s="183">
        <f t="shared" si="41"/>
        <v>45.196173076101999</v>
      </c>
    </row>
    <row r="295" spans="1:46" x14ac:dyDescent="0.25">
      <c r="A295">
        <f>IFERROR(VLOOKUP(D295,'2014_15'!$C$402:$D$446,2,FALSE),0)</f>
        <v>0</v>
      </c>
      <c r="B295" s="93" t="s">
        <v>901</v>
      </c>
      <c r="C295" s="93" t="s">
        <v>88</v>
      </c>
      <c r="D295" s="93" t="s">
        <v>89</v>
      </c>
      <c r="E295" s="93">
        <v>72.569959999999995</v>
      </c>
      <c r="F295" s="93">
        <v>63.323058108581002</v>
      </c>
      <c r="G295" s="1">
        <v>9.8112870000000001</v>
      </c>
      <c r="H295" s="1">
        <v>6.9941719999999998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0.5</v>
      </c>
      <c r="O295" s="1">
        <v>0</v>
      </c>
      <c r="P295" s="1">
        <v>0</v>
      </c>
      <c r="Q295" s="1">
        <v>0</v>
      </c>
      <c r="R295" s="1">
        <v>3.19E-4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0.13819300000000001</v>
      </c>
      <c r="Y295" s="1">
        <v>1.4075660000000001</v>
      </c>
      <c r="Z295" s="1">
        <v>0.13105</v>
      </c>
      <c r="AB295" s="1">
        <v>0</v>
      </c>
      <c r="AC295" s="143">
        <v>154.87560510858097</v>
      </c>
      <c r="AD295" s="180">
        <f t="shared" si="40"/>
        <v>154.87560510858097</v>
      </c>
      <c r="AE295" s="93">
        <v>72.569959999999995</v>
      </c>
      <c r="AF295" s="1">
        <v>54.901091380139</v>
      </c>
      <c r="AG295" s="1">
        <v>10.012157</v>
      </c>
      <c r="AH295" s="1">
        <v>6.4031662161938234</v>
      </c>
      <c r="AI295" s="1">
        <v>1.4009910000000001</v>
      </c>
      <c r="AJ295" s="1">
        <v>0.21847</v>
      </c>
      <c r="AK295" s="1">
        <v>1.827413</v>
      </c>
      <c r="AM295" s="1">
        <v>1.6871579999999999</v>
      </c>
      <c r="AN295" s="1">
        <v>149.02040659633283</v>
      </c>
      <c r="AO295" s="1">
        <v>-5.8551985122481369</v>
      </c>
      <c r="AP295" s="173">
        <v>-3.7805815242130253E-2</v>
      </c>
      <c r="AQ295" s="1">
        <f t="shared" si="39"/>
        <v>149.02040659633283</v>
      </c>
      <c r="AR295" s="174"/>
      <c r="AS295" s="56">
        <f>VLOOKUP(C295,'2012-13'!$C$8:$P$391,14,FALSE)</f>
        <v>1.087251</v>
      </c>
      <c r="AT295" s="183">
        <f t="shared" si="41"/>
        <v>148.42049959633283</v>
      </c>
    </row>
    <row r="296" spans="1:46" x14ac:dyDescent="0.25">
      <c r="A296">
        <f>IFERROR(VLOOKUP(D296,'2014_15'!$C$402:$D$446,2,FALSE),0)</f>
        <v>0</v>
      </c>
      <c r="B296" s="93" t="s">
        <v>900</v>
      </c>
      <c r="C296" s="93" t="s">
        <v>520</v>
      </c>
      <c r="D296" s="93" t="s">
        <v>521</v>
      </c>
      <c r="E296" s="93">
        <v>23.099851000000001</v>
      </c>
      <c r="F296" s="93">
        <v>25.009684390429999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B296" s="1">
        <v>0</v>
      </c>
      <c r="AC296" s="143">
        <v>48.109535390429997</v>
      </c>
      <c r="AD296" s="180">
        <f t="shared" si="40"/>
        <v>48.109535390429997</v>
      </c>
      <c r="AE296" s="93">
        <v>23.099851000000001</v>
      </c>
      <c r="AF296" s="1">
        <v>22.633764373339002</v>
      </c>
      <c r="AG296" s="1">
        <v>0</v>
      </c>
      <c r="AH296" s="1">
        <v>0</v>
      </c>
      <c r="AI296" s="1">
        <v>0</v>
      </c>
      <c r="AJ296" s="1">
        <v>0</v>
      </c>
      <c r="AK296" s="1">
        <v>0.58099299999999998</v>
      </c>
      <c r="AM296" s="1">
        <v>0</v>
      </c>
      <c r="AN296" s="1">
        <v>46.314608373339006</v>
      </c>
      <c r="AO296" s="1">
        <v>-1.7949270170909912</v>
      </c>
      <c r="AP296" s="144">
        <v>-3.7309173795264716E-2</v>
      </c>
      <c r="AQ296" s="1">
        <f t="shared" si="39"/>
        <v>46.314608373339006</v>
      </c>
      <c r="AR296" s="174"/>
      <c r="AS296" s="56">
        <f>VLOOKUP(C296,'2012-13'!$C$8:$P$391,14,FALSE)</f>
        <v>0</v>
      </c>
      <c r="AT296" s="183">
        <f t="shared" si="41"/>
        <v>46.314608373339006</v>
      </c>
    </row>
    <row r="297" spans="1:46" x14ac:dyDescent="0.25">
      <c r="A297">
        <f>IFERROR(VLOOKUP(D297,'2014_15'!$C$402:$D$446,2,FALSE),0)</f>
        <v>0</v>
      </c>
      <c r="B297" s="93" t="s">
        <v>898</v>
      </c>
      <c r="C297" s="93" t="s">
        <v>278</v>
      </c>
      <c r="D297" s="93" t="s">
        <v>279</v>
      </c>
      <c r="E297" s="93">
        <v>12.432354999999999</v>
      </c>
      <c r="F297" s="93">
        <v>6.1880254556620002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3.19E-4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0.70807900000000001</v>
      </c>
      <c r="Z297" s="1">
        <v>6.6049999999999998E-2</v>
      </c>
      <c r="AB297" s="1">
        <v>0</v>
      </c>
      <c r="AC297" s="143">
        <v>19.394828455662005</v>
      </c>
      <c r="AD297" s="180">
        <f t="shared" si="40"/>
        <v>19.394828455662005</v>
      </c>
      <c r="AE297" s="93">
        <v>12.432354999999999</v>
      </c>
      <c r="AF297" s="1">
        <v>5.1855653318450008</v>
      </c>
      <c r="AG297" s="1">
        <v>0</v>
      </c>
      <c r="AH297" s="1">
        <v>0</v>
      </c>
      <c r="AI297" s="1">
        <v>0.66181199999999996</v>
      </c>
      <c r="AJ297" s="1">
        <v>9.2469999999999997E-2</v>
      </c>
      <c r="AK297" s="1">
        <v>0.312359</v>
      </c>
      <c r="AM297" s="1">
        <v>0</v>
      </c>
      <c r="AN297" s="1">
        <v>18.684561331845</v>
      </c>
      <c r="AO297" s="1">
        <v>-0.71026712381700463</v>
      </c>
      <c r="AP297" s="144">
        <v>-3.6621469761422595E-2</v>
      </c>
      <c r="AQ297" s="1">
        <f t="shared" si="39"/>
        <v>18.684561331845</v>
      </c>
      <c r="AR297" s="174"/>
      <c r="AS297" s="56">
        <f>VLOOKUP(C297,'2012-13'!$C$8:$P$391,14,FALSE)</f>
        <v>0.45261899999999999</v>
      </c>
      <c r="AT297" s="183">
        <f t="shared" si="41"/>
        <v>19.137180331844998</v>
      </c>
    </row>
    <row r="298" spans="1:46" x14ac:dyDescent="0.25">
      <c r="A298">
        <f>IFERROR(VLOOKUP(D298,'2014_15'!$C$402:$D$446,2,FALSE),0)</f>
        <v>0</v>
      </c>
      <c r="B298" s="93" t="s">
        <v>901</v>
      </c>
      <c r="C298" s="93" t="s">
        <v>126</v>
      </c>
      <c r="D298" s="93" t="s">
        <v>127</v>
      </c>
      <c r="E298" s="93">
        <v>179.38800800000001</v>
      </c>
      <c r="F298" s="93">
        <v>207.64901349954798</v>
      </c>
      <c r="G298" s="1">
        <v>16.756219000000002</v>
      </c>
      <c r="H298" s="1">
        <v>21.651505</v>
      </c>
      <c r="I298" s="1">
        <v>0</v>
      </c>
      <c r="J298" s="1">
        <v>0</v>
      </c>
      <c r="K298" s="1">
        <v>0.38198300000000002</v>
      </c>
      <c r="L298" s="1">
        <v>0</v>
      </c>
      <c r="M298" s="1">
        <v>0.27500000000000002</v>
      </c>
      <c r="N298" s="1">
        <v>0</v>
      </c>
      <c r="O298" s="1">
        <v>0</v>
      </c>
      <c r="P298" s="1">
        <v>0</v>
      </c>
      <c r="Q298" s="1">
        <v>0</v>
      </c>
      <c r="R298" s="1">
        <v>3.19E-4</v>
      </c>
      <c r="S298" s="1">
        <v>0.08</v>
      </c>
      <c r="T298" s="1">
        <v>0</v>
      </c>
      <c r="U298" s="1">
        <v>0</v>
      </c>
      <c r="V298" s="1">
        <v>0</v>
      </c>
      <c r="W298" s="1">
        <v>0</v>
      </c>
      <c r="X298" s="1">
        <v>0.16018199999999999</v>
      </c>
      <c r="Y298" s="1">
        <v>4.6550010000000004</v>
      </c>
      <c r="Z298" s="1">
        <v>0.95604999999999996</v>
      </c>
      <c r="AB298" s="1">
        <v>0</v>
      </c>
      <c r="AC298" s="143">
        <v>431.95328049954799</v>
      </c>
      <c r="AD298" s="180">
        <f t="shared" si="40"/>
        <v>431.95328049954799</v>
      </c>
      <c r="AE298" s="93">
        <v>179.38800800000001</v>
      </c>
      <c r="AF298" s="1">
        <v>185.24206901407302</v>
      </c>
      <c r="AG298" s="1">
        <v>17.099896999999999</v>
      </c>
      <c r="AH298" s="1">
        <v>18.858987809737396</v>
      </c>
      <c r="AI298" s="1">
        <v>4.3574820000000001</v>
      </c>
      <c r="AJ298" s="1">
        <v>1.2649999999999999</v>
      </c>
      <c r="AK298" s="1">
        <v>4.523847</v>
      </c>
      <c r="AM298" s="1">
        <v>5.5646680000000002</v>
      </c>
      <c r="AN298" s="1">
        <v>416.29995882381041</v>
      </c>
      <c r="AO298" s="1">
        <v>-15.653321675737573</v>
      </c>
      <c r="AP298" s="173">
        <v>-3.6238459996494811E-2</v>
      </c>
      <c r="AQ298" s="1">
        <f t="shared" si="39"/>
        <v>416.29995882381041</v>
      </c>
      <c r="AR298" s="174"/>
      <c r="AS298" s="56">
        <f>VLOOKUP(C298,'2012-13'!$C$8:$P$391,14,FALSE)</f>
        <v>2.2810039999999998</v>
      </c>
      <c r="AT298" s="183">
        <f t="shared" si="41"/>
        <v>413.01629482381043</v>
      </c>
    </row>
    <row r="299" spans="1:46" x14ac:dyDescent="0.25">
      <c r="A299">
        <f>IFERROR(VLOOKUP(D299,'2014_15'!$C$402:$D$446,2,FALSE),0)</f>
        <v>0</v>
      </c>
      <c r="B299" s="93" t="s">
        <v>901</v>
      </c>
      <c r="C299" s="93" t="s">
        <v>446</v>
      </c>
      <c r="D299" s="93" t="s">
        <v>447</v>
      </c>
      <c r="E299" s="93">
        <v>97.583444999999998</v>
      </c>
      <c r="F299" s="93">
        <v>97.681059608289004</v>
      </c>
      <c r="G299" s="1">
        <v>8.9155610000000003</v>
      </c>
      <c r="H299" s="1">
        <v>11.181248</v>
      </c>
      <c r="I299" s="1">
        <v>0</v>
      </c>
      <c r="J299" s="1">
        <v>0</v>
      </c>
      <c r="K299" s="1">
        <v>0.150037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3.19E-4</v>
      </c>
      <c r="S299" s="1">
        <v>0</v>
      </c>
      <c r="T299" s="1">
        <v>0.107059</v>
      </c>
      <c r="U299" s="1">
        <v>0</v>
      </c>
      <c r="V299" s="1">
        <v>0</v>
      </c>
      <c r="W299" s="1">
        <v>0</v>
      </c>
      <c r="X299" s="1">
        <v>0.13819300000000001</v>
      </c>
      <c r="Y299" s="1">
        <v>2.3792499999999999</v>
      </c>
      <c r="Z299" s="1">
        <v>0.17105000000000001</v>
      </c>
      <c r="AB299" s="1">
        <v>0</v>
      </c>
      <c r="AC299" s="143">
        <v>218.30722160828901</v>
      </c>
      <c r="AD299" s="180">
        <f t="shared" si="40"/>
        <v>218.30722160828901</v>
      </c>
      <c r="AE299" s="93">
        <v>97.583444999999998</v>
      </c>
      <c r="AF299" s="1">
        <v>86.096034113602997</v>
      </c>
      <c r="AG299" s="1">
        <v>9.09849</v>
      </c>
      <c r="AH299" s="1">
        <v>10.236435341951092</v>
      </c>
      <c r="AI299" s="1">
        <v>2.2942520000000002</v>
      </c>
      <c r="AJ299" s="1">
        <v>0.16947000000000001</v>
      </c>
      <c r="AK299" s="1">
        <v>2.4706399999999999</v>
      </c>
      <c r="AM299" s="1">
        <v>2.562287</v>
      </c>
      <c r="AN299" s="1">
        <v>210.51105345555408</v>
      </c>
      <c r="AO299" s="1">
        <v>-7.7961681527349356</v>
      </c>
      <c r="AP299" s="173">
        <v>-3.5711911384790025E-2</v>
      </c>
      <c r="AQ299" s="1">
        <f t="shared" si="39"/>
        <v>210.51105345555408</v>
      </c>
      <c r="AR299" s="174"/>
      <c r="AS299" s="56">
        <f>VLOOKUP(C299,'2012-13'!$C$8:$P$391,14,FALSE)</f>
        <v>1.040716</v>
      </c>
      <c r="AT299" s="183">
        <f t="shared" si="41"/>
        <v>208.98948245555408</v>
      </c>
    </row>
    <row r="300" spans="1:46" x14ac:dyDescent="0.25">
      <c r="A300">
        <f>IFERROR(VLOOKUP(D300,'2014_15'!$C$402:$D$446,2,FALSE),0)</f>
        <v>0</v>
      </c>
      <c r="B300" s="93" t="s">
        <v>901</v>
      </c>
      <c r="C300" s="93" t="s">
        <v>216</v>
      </c>
      <c r="D300" s="93" t="s">
        <v>217</v>
      </c>
      <c r="E300" s="93">
        <v>39.751396</v>
      </c>
      <c r="F300" s="93">
        <v>46.234205731764007</v>
      </c>
      <c r="G300" s="1">
        <v>2.5610590000000002</v>
      </c>
      <c r="H300" s="1">
        <v>6.3528789999999997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3.19E-4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1.0879049999999999</v>
      </c>
      <c r="Z300" s="1">
        <v>4.1050000000000003E-2</v>
      </c>
      <c r="AB300" s="1">
        <v>0</v>
      </c>
      <c r="AC300" s="143">
        <v>96.028813731764018</v>
      </c>
      <c r="AD300" s="180">
        <f t="shared" si="40"/>
        <v>96.028813731764018</v>
      </c>
      <c r="AE300" s="93">
        <v>39.751396</v>
      </c>
      <c r="AF300" s="1">
        <v>41.271529135323</v>
      </c>
      <c r="AG300" s="1">
        <v>2.6137990000000002</v>
      </c>
      <c r="AH300" s="1">
        <v>5.5335122254890221</v>
      </c>
      <c r="AI300" s="1">
        <v>1.0151509999999999</v>
      </c>
      <c r="AJ300" s="1">
        <v>8.5470000000000004E-2</v>
      </c>
      <c r="AK300" s="1">
        <v>0.99672300000000003</v>
      </c>
      <c r="AM300" s="1">
        <v>1.36171</v>
      </c>
      <c r="AN300" s="1">
        <v>92.629290360812021</v>
      </c>
      <c r="AO300" s="1">
        <v>-3.3995233709519965</v>
      </c>
      <c r="AP300" s="173">
        <v>-3.5401076394089792E-2</v>
      </c>
      <c r="AQ300" s="1">
        <f t="shared" si="39"/>
        <v>92.629290360812021</v>
      </c>
      <c r="AR300" s="174"/>
      <c r="AS300" s="56">
        <f>VLOOKUP(C300,'2012-13'!$C$8:$P$391,14,FALSE)</f>
        <v>0.27441100000000002</v>
      </c>
      <c r="AT300" s="183">
        <f t="shared" si="41"/>
        <v>91.54199136081202</v>
      </c>
    </row>
    <row r="301" spans="1:46" x14ac:dyDescent="0.25">
      <c r="A301">
        <f>IFERROR(VLOOKUP(D301,'2014_15'!$C$402:$D$446,2,FALSE),0)</f>
        <v>0</v>
      </c>
      <c r="B301" s="93" t="s">
        <v>901</v>
      </c>
      <c r="C301" s="93" t="s">
        <v>646</v>
      </c>
      <c r="D301" s="93" t="s">
        <v>647</v>
      </c>
      <c r="E301" s="93">
        <v>68.409870999999995</v>
      </c>
      <c r="F301" s="93">
        <v>72.294898058055992</v>
      </c>
      <c r="G301" s="1">
        <v>4.6529579999999999</v>
      </c>
      <c r="H301" s="1">
        <v>8.8508030000000009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3.19E-4</v>
      </c>
      <c r="S301" s="1">
        <v>3.5000000000000003E-2</v>
      </c>
      <c r="T301" s="1">
        <v>0.107059</v>
      </c>
      <c r="U301" s="1">
        <v>0</v>
      </c>
      <c r="V301" s="1">
        <v>0</v>
      </c>
      <c r="W301" s="1">
        <v>0</v>
      </c>
      <c r="X301" s="1">
        <v>0</v>
      </c>
      <c r="Y301" s="1">
        <v>1.812595</v>
      </c>
      <c r="Z301" s="1">
        <v>0.15104999999999999</v>
      </c>
      <c r="AB301" s="1">
        <v>0</v>
      </c>
      <c r="AC301" s="143">
        <v>156.31455305805599</v>
      </c>
      <c r="AD301" s="180">
        <f t="shared" si="40"/>
        <v>156.31455305805599</v>
      </c>
      <c r="AE301" s="93">
        <v>68.409870999999995</v>
      </c>
      <c r="AF301" s="1">
        <v>64.013389430510003</v>
      </c>
      <c r="AG301" s="1">
        <v>4.748011</v>
      </c>
      <c r="AH301" s="1">
        <v>7.7092648240104857</v>
      </c>
      <c r="AI301" s="1">
        <v>1.7251300000000001</v>
      </c>
      <c r="AJ301" s="1">
        <v>0.23247000000000001</v>
      </c>
      <c r="AK301" s="1">
        <v>1.7205619999999999</v>
      </c>
      <c r="AM301" s="1">
        <v>2.2224189999999999</v>
      </c>
      <c r="AN301" s="1">
        <v>150.7811172545205</v>
      </c>
      <c r="AO301" s="1">
        <v>-5.5334358035354967</v>
      </c>
      <c r="AP301" s="173">
        <v>-3.5399364264441527E-2</v>
      </c>
      <c r="AQ301" s="1">
        <f t="shared" si="39"/>
        <v>150.7811172545205</v>
      </c>
      <c r="AR301" s="174"/>
      <c r="AS301" s="56">
        <f>VLOOKUP(C301,'2012-13'!$C$8:$P$391,14,FALSE)</f>
        <v>0.21060599999999999</v>
      </c>
      <c r="AT301" s="183">
        <f t="shared" si="41"/>
        <v>148.76930425452051</v>
      </c>
    </row>
    <row r="302" spans="1:46" x14ac:dyDescent="0.25">
      <c r="A302">
        <f>IFERROR(VLOOKUP(D302,'2014_15'!$C$402:$D$446,2,FALSE),0)</f>
        <v>0</v>
      </c>
      <c r="B302" s="93" t="s">
        <v>902</v>
      </c>
      <c r="C302" s="93" t="s">
        <v>608</v>
      </c>
      <c r="D302" s="93" t="s">
        <v>609</v>
      </c>
      <c r="E302" s="93">
        <v>93.331997999999999</v>
      </c>
      <c r="F302" s="93">
        <v>63.343871199295997</v>
      </c>
      <c r="G302" s="1">
        <v>4.8863690000000002</v>
      </c>
      <c r="H302" s="1">
        <v>10.050412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0.03</v>
      </c>
      <c r="Q302" s="1">
        <v>0</v>
      </c>
      <c r="R302" s="1">
        <v>3.19E-4</v>
      </c>
      <c r="S302" s="1">
        <v>0</v>
      </c>
      <c r="T302" s="1">
        <v>0</v>
      </c>
      <c r="U302" s="1">
        <v>0</v>
      </c>
      <c r="V302" s="1">
        <v>0.33</v>
      </c>
      <c r="W302" s="1">
        <v>0</v>
      </c>
      <c r="X302" s="1">
        <v>0</v>
      </c>
      <c r="Y302" s="1">
        <v>1.498712</v>
      </c>
      <c r="Z302" s="1">
        <v>0.23496900000000001</v>
      </c>
      <c r="AB302" s="1">
        <v>0</v>
      </c>
      <c r="AC302" s="143">
        <v>173.70665019929601</v>
      </c>
      <c r="AD302" s="180">
        <f t="shared" si="40"/>
        <v>173.70665019929601</v>
      </c>
      <c r="AE302" s="93">
        <v>93.331997999999999</v>
      </c>
      <c r="AF302" s="1">
        <v>54.285697617797005</v>
      </c>
      <c r="AG302" s="1">
        <v>4.9872639999999997</v>
      </c>
      <c r="AH302" s="1">
        <v>8.7541534591169725</v>
      </c>
      <c r="AI302" s="1">
        <v>1.4107149999999999</v>
      </c>
      <c r="AJ302" s="1">
        <v>0.17646999999999999</v>
      </c>
      <c r="AK302" s="1">
        <v>2.342565</v>
      </c>
      <c r="AM302" s="1">
        <v>2.3053170000000001</v>
      </c>
      <c r="AN302" s="1">
        <v>167.594180076914</v>
      </c>
      <c r="AO302" s="1">
        <v>-6.1124701223820068</v>
      </c>
      <c r="AP302" s="173">
        <v>-3.5188463512301267E-2</v>
      </c>
      <c r="AQ302" s="1">
        <f t="shared" si="39"/>
        <v>167.594180076914</v>
      </c>
      <c r="AR302" s="174"/>
      <c r="AS302" s="56">
        <f>VLOOKUP(C302,'2012-13'!$C$8:$P$391,14,FALSE)</f>
        <v>0.92541799999999996</v>
      </c>
      <c r="AT302" s="183">
        <f t="shared" si="41"/>
        <v>166.21428107691401</v>
      </c>
    </row>
    <row r="303" spans="1:46" x14ac:dyDescent="0.25">
      <c r="A303">
        <f>IFERROR(VLOOKUP(D303,'2014_15'!$C$402:$D$446,2,FALSE),0)</f>
        <v>1</v>
      </c>
      <c r="B303" s="93" t="s">
        <v>901</v>
      </c>
      <c r="C303" s="93" t="s">
        <v>744</v>
      </c>
      <c r="D303" s="93" t="s">
        <v>745</v>
      </c>
      <c r="E303" s="93">
        <v>79.169248999999994</v>
      </c>
      <c r="F303" s="93">
        <v>66.154182110792007</v>
      </c>
      <c r="G303" s="1">
        <v>4.6871960000000001</v>
      </c>
      <c r="H303" s="1">
        <v>9.5416120000000006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3.19E-4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1.36015</v>
      </c>
      <c r="Z303" s="1">
        <v>6.105E-2</v>
      </c>
      <c r="AB303" s="1">
        <v>0</v>
      </c>
      <c r="AC303" s="143">
        <v>160.97375811079201</v>
      </c>
      <c r="AD303" s="180">
        <f t="shared" si="40"/>
        <v>160.97375811079201</v>
      </c>
      <c r="AE303" s="93">
        <v>79.169248999999994</v>
      </c>
      <c r="AF303" s="1">
        <v>57.355675890057</v>
      </c>
      <c r="AG303" s="1">
        <v>4.783582</v>
      </c>
      <c r="AH303" s="1">
        <v>8.3109762759329673</v>
      </c>
      <c r="AI303" s="1">
        <v>1.3714299999999999</v>
      </c>
      <c r="AJ303" s="1">
        <v>0.11347</v>
      </c>
      <c r="AK303" s="1">
        <v>1.994523</v>
      </c>
      <c r="AM303" s="1">
        <v>2.2421350000000002</v>
      </c>
      <c r="AN303" s="1">
        <v>155.34104116598994</v>
      </c>
      <c r="AO303" s="1">
        <v>-5.6327169448020697</v>
      </c>
      <c r="AP303" s="173">
        <v>-3.4991522909748364E-2</v>
      </c>
      <c r="AQ303" s="1">
        <f t="shared" si="39"/>
        <v>155.34104116598994</v>
      </c>
      <c r="AR303" s="174"/>
      <c r="AS303" s="56">
        <f>VLOOKUP(C303,'2012-13'!$C$8:$P$391,14,FALSE)</f>
        <v>0.67051700000000003</v>
      </c>
      <c r="AT303" s="183">
        <f t="shared" si="41"/>
        <v>153.76942316598993</v>
      </c>
    </row>
    <row r="304" spans="1:46" x14ac:dyDescent="0.25">
      <c r="A304">
        <f>IFERROR(VLOOKUP(D304,'2014_15'!$C$402:$D$446,2,FALSE),0)</f>
        <v>0</v>
      </c>
      <c r="B304" s="93" t="s">
        <v>901</v>
      </c>
      <c r="C304" s="93" t="s">
        <v>720</v>
      </c>
      <c r="D304" s="93" t="s">
        <v>721</v>
      </c>
      <c r="E304" s="93">
        <v>61.228423999999997</v>
      </c>
      <c r="F304" s="93">
        <v>70.107807496365993</v>
      </c>
      <c r="G304" s="1">
        <v>1.9044999999999999E-2</v>
      </c>
      <c r="H304" s="1">
        <v>6.8966269999999996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3.19E-4</v>
      </c>
      <c r="S304" s="1">
        <v>0</v>
      </c>
      <c r="T304" s="1">
        <v>5.7353000000000001E-2</v>
      </c>
      <c r="U304" s="1">
        <v>0</v>
      </c>
      <c r="V304" s="1">
        <v>0</v>
      </c>
      <c r="W304" s="1">
        <v>0</v>
      </c>
      <c r="X304" s="1">
        <v>0</v>
      </c>
      <c r="Y304" s="1">
        <v>1.7542169999999999</v>
      </c>
      <c r="Z304" s="1">
        <v>6.105E-2</v>
      </c>
      <c r="AB304" s="1">
        <v>0</v>
      </c>
      <c r="AC304" s="143">
        <v>140.124842496366</v>
      </c>
      <c r="AD304" s="180">
        <f t="shared" si="40"/>
        <v>140.124842496366</v>
      </c>
      <c r="AE304" s="93">
        <v>61.228423999999997</v>
      </c>
      <c r="AF304" s="1">
        <v>62.422078405169003</v>
      </c>
      <c r="AG304" s="1">
        <v>1.9219E-2</v>
      </c>
      <c r="AH304" s="1">
        <v>6.00712996723811</v>
      </c>
      <c r="AI304" s="1">
        <v>1.68807</v>
      </c>
      <c r="AJ304" s="1">
        <v>8.5470000000000004E-2</v>
      </c>
      <c r="AK304" s="1">
        <v>1.538624</v>
      </c>
      <c r="AM304" s="1">
        <v>2.3215119999999998</v>
      </c>
      <c r="AN304" s="1">
        <v>135.31052737240711</v>
      </c>
      <c r="AO304" s="1">
        <v>-4.8143151239588917</v>
      </c>
      <c r="AP304" s="173">
        <v>-3.4357327638628719E-2</v>
      </c>
      <c r="AQ304" s="1">
        <f t="shared" si="39"/>
        <v>135.31052737240711</v>
      </c>
      <c r="AR304" s="174"/>
      <c r="AS304" s="56">
        <f>VLOOKUP(C304,'2012-13'!$C$8:$P$391,14,FALSE)</f>
        <v>0.30511500000000003</v>
      </c>
      <c r="AT304" s="183">
        <f t="shared" si="41"/>
        <v>133.2941303724071</v>
      </c>
    </row>
    <row r="305" spans="1:46" x14ac:dyDescent="0.25">
      <c r="A305">
        <f>IFERROR(VLOOKUP(D305,'2014_15'!$C$402:$D$446,2,FALSE),0)</f>
        <v>0</v>
      </c>
      <c r="B305" s="93" t="s">
        <v>901</v>
      </c>
      <c r="C305" s="93" t="s">
        <v>818</v>
      </c>
      <c r="D305" s="93" t="s">
        <v>819</v>
      </c>
      <c r="E305" s="93">
        <v>72.478998000000004</v>
      </c>
      <c r="F305" s="93">
        <v>57.402709964248004</v>
      </c>
      <c r="G305" s="1">
        <v>3.9574500000000001</v>
      </c>
      <c r="H305" s="1">
        <v>7.2735709999999996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0.13</v>
      </c>
      <c r="P305" s="1">
        <v>0</v>
      </c>
      <c r="Q305" s="1">
        <v>0</v>
      </c>
      <c r="R305" s="1">
        <v>3.19E-4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1.3117620000000001</v>
      </c>
      <c r="Z305" s="1">
        <v>0.41105000000000003</v>
      </c>
      <c r="AB305" s="1">
        <v>0</v>
      </c>
      <c r="AC305" s="143">
        <v>142.96585996424795</v>
      </c>
      <c r="AD305" s="180">
        <f t="shared" si="40"/>
        <v>142.96585996424795</v>
      </c>
      <c r="AE305" s="93">
        <v>72.478998000000004</v>
      </c>
      <c r="AF305" s="1">
        <v>49.768149539002998</v>
      </c>
      <c r="AG305" s="1">
        <v>4.0388789999999997</v>
      </c>
      <c r="AH305" s="1">
        <v>6.3496019516821747</v>
      </c>
      <c r="AI305" s="1">
        <v>1.2185140000000001</v>
      </c>
      <c r="AJ305" s="1">
        <v>0.40734999999999999</v>
      </c>
      <c r="AK305" s="1">
        <v>1.8315360000000001</v>
      </c>
      <c r="AM305" s="1">
        <v>1.996016</v>
      </c>
      <c r="AN305" s="1">
        <v>138.08904449068518</v>
      </c>
      <c r="AO305" s="1">
        <v>-4.8768154735627718</v>
      </c>
      <c r="AP305" s="173">
        <v>-3.4111748600556359E-2</v>
      </c>
      <c r="AQ305" s="1">
        <f t="shared" si="39"/>
        <v>138.08904449068518</v>
      </c>
      <c r="AR305" s="174"/>
      <c r="AS305" s="56">
        <f>VLOOKUP(C305,'2012-13'!$C$8:$P$391,14,FALSE)</f>
        <v>0.71417299999999995</v>
      </c>
      <c r="AT305" s="183">
        <f t="shared" si="41"/>
        <v>136.80720149068517</v>
      </c>
    </row>
    <row r="306" spans="1:46" x14ac:dyDescent="0.25">
      <c r="A306">
        <f>IFERROR(VLOOKUP(D306,'2014_15'!$C$402:$D$446,2,FALSE),0)</f>
        <v>1</v>
      </c>
      <c r="B306" s="93" t="s">
        <v>902</v>
      </c>
      <c r="C306" s="93" t="s">
        <v>242</v>
      </c>
      <c r="D306" s="93" t="s">
        <v>243</v>
      </c>
      <c r="E306" s="93">
        <v>109.873441</v>
      </c>
      <c r="F306" s="93">
        <v>142.563559567494</v>
      </c>
      <c r="G306" s="1">
        <v>8.9407610000000002</v>
      </c>
      <c r="H306" s="1">
        <v>14.447899</v>
      </c>
      <c r="I306" s="1">
        <v>0</v>
      </c>
      <c r="J306" s="1">
        <v>0</v>
      </c>
      <c r="K306" s="1">
        <v>6.25E-2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3.19E-4</v>
      </c>
      <c r="S306" s="1">
        <v>0</v>
      </c>
      <c r="T306" s="1">
        <v>5.7353000000000001E-2</v>
      </c>
      <c r="U306" s="1">
        <v>0</v>
      </c>
      <c r="V306" s="1">
        <v>0</v>
      </c>
      <c r="W306" s="1">
        <v>0</v>
      </c>
      <c r="X306" s="1">
        <v>0.13819300000000001</v>
      </c>
      <c r="Y306" s="1">
        <v>2.8497479999999999</v>
      </c>
      <c r="Z306" s="1">
        <v>0.12105</v>
      </c>
      <c r="AB306" s="1">
        <v>0</v>
      </c>
      <c r="AC306" s="143">
        <v>279.054823567494</v>
      </c>
      <c r="AD306" s="180">
        <f t="shared" si="40"/>
        <v>279.054823567494</v>
      </c>
      <c r="AE306" s="93">
        <v>109.873441</v>
      </c>
      <c r="AF306" s="1">
        <v>128.11490128878199</v>
      </c>
      <c r="AG306" s="1">
        <v>9.1244289999999992</v>
      </c>
      <c r="AH306" s="1">
        <v>12.584471662238586</v>
      </c>
      <c r="AI306" s="1">
        <v>2.6600069999999998</v>
      </c>
      <c r="AJ306" s="1">
        <v>0.21647</v>
      </c>
      <c r="AK306" s="1">
        <v>2.7482880000000001</v>
      </c>
      <c r="AM306" s="1">
        <v>4.2925490000000002</v>
      </c>
      <c r="AN306" s="1">
        <v>269.61455695102063</v>
      </c>
      <c r="AO306" s="1">
        <v>-9.440266616473366</v>
      </c>
      <c r="AP306" s="173">
        <v>-3.3829433570748087E-2</v>
      </c>
      <c r="AQ306" s="1">
        <f t="shared" si="39"/>
        <v>269.61455695102063</v>
      </c>
      <c r="AR306" s="174"/>
      <c r="AS306" s="56">
        <f>VLOOKUP(C306,'2012-13'!$C$8:$P$391,14,FALSE)</f>
        <v>0.54578400000000005</v>
      </c>
      <c r="AT306" s="183">
        <f t="shared" si="41"/>
        <v>265.86779195102065</v>
      </c>
    </row>
    <row r="307" spans="1:46" x14ac:dyDescent="0.25">
      <c r="A307">
        <f>IFERROR(VLOOKUP(D307,'2014_15'!$C$402:$D$446,2,FALSE),0)</f>
        <v>0</v>
      </c>
      <c r="B307" s="93" t="s">
        <v>901</v>
      </c>
      <c r="C307" s="93" t="s">
        <v>464</v>
      </c>
      <c r="D307" s="93" t="s">
        <v>465</v>
      </c>
      <c r="E307" s="93">
        <v>91.265542999999994</v>
      </c>
      <c r="F307" s="93">
        <v>98.364863508335986</v>
      </c>
      <c r="G307" s="1">
        <v>3.2404320000000002</v>
      </c>
      <c r="H307" s="1">
        <v>11.088919000000001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0.8</v>
      </c>
      <c r="O307" s="1">
        <v>0</v>
      </c>
      <c r="P307" s="1">
        <v>0</v>
      </c>
      <c r="Q307" s="1">
        <v>0</v>
      </c>
      <c r="R307" s="1">
        <v>3.19E-4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0.13819300000000001</v>
      </c>
      <c r="Y307" s="1">
        <v>2.2649189999999999</v>
      </c>
      <c r="Z307" s="1">
        <v>0.25105</v>
      </c>
      <c r="AB307" s="1">
        <v>0</v>
      </c>
      <c r="AC307" s="143">
        <v>207.41423850833596</v>
      </c>
      <c r="AD307" s="180">
        <f t="shared" si="40"/>
        <v>207.41423850833596</v>
      </c>
      <c r="AE307" s="93">
        <v>91.265542999999994</v>
      </c>
      <c r="AF307" s="1">
        <v>88.490358329885012</v>
      </c>
      <c r="AG307" s="1">
        <v>3.3074819999999998</v>
      </c>
      <c r="AH307" s="1">
        <v>10.151908119347048</v>
      </c>
      <c r="AI307" s="1">
        <v>2.1438100000000002</v>
      </c>
      <c r="AJ307" s="1">
        <v>0.35147</v>
      </c>
      <c r="AK307" s="1">
        <v>2.3098999999999998</v>
      </c>
      <c r="AM307" s="1">
        <v>2.3853149999999999</v>
      </c>
      <c r="AN307" s="1">
        <v>200.40578644923204</v>
      </c>
      <c r="AO307" s="1">
        <v>-7.0084520591039166</v>
      </c>
      <c r="AP307" s="173">
        <v>-3.3789638115043139E-2</v>
      </c>
      <c r="AQ307" s="1">
        <f t="shared" ref="AQ307:AQ370" si="42">+AN307</f>
        <v>200.40578644923204</v>
      </c>
      <c r="AR307" s="174"/>
      <c r="AS307" s="56">
        <f>VLOOKUP(C307,'2012-13'!$C$8:$P$391,14,FALSE)</f>
        <v>2.513998</v>
      </c>
      <c r="AT307" s="183">
        <f t="shared" si="41"/>
        <v>200.53446944923203</v>
      </c>
    </row>
    <row r="308" spans="1:46" x14ac:dyDescent="0.25">
      <c r="A308">
        <f>IFERROR(VLOOKUP(D308,'2014_15'!$C$402:$D$446,2,FALSE),0)</f>
        <v>0</v>
      </c>
      <c r="B308" s="93" t="s">
        <v>901</v>
      </c>
      <c r="C308" s="93" t="s">
        <v>200</v>
      </c>
      <c r="D308" s="93" t="s">
        <v>201</v>
      </c>
      <c r="E308" s="93">
        <v>239.20165700000001</v>
      </c>
      <c r="F308" s="93">
        <v>245.38432302893702</v>
      </c>
      <c r="G308" s="1">
        <v>2.1001660000000002</v>
      </c>
      <c r="H308" s="1">
        <v>21.288862999999999</v>
      </c>
      <c r="I308" s="1">
        <v>0</v>
      </c>
      <c r="J308" s="1">
        <v>0</v>
      </c>
      <c r="K308" s="1">
        <v>0.18545</v>
      </c>
      <c r="L308" s="1">
        <v>0</v>
      </c>
      <c r="M308" s="1">
        <v>0</v>
      </c>
      <c r="N308" s="1">
        <v>0</v>
      </c>
      <c r="O308" s="1">
        <v>0.1125</v>
      </c>
      <c r="P308" s="1">
        <v>0</v>
      </c>
      <c r="Q308" s="1">
        <v>0.107</v>
      </c>
      <c r="R308" s="1">
        <v>1.9109999999999999E-3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4.5823039999999997</v>
      </c>
      <c r="Z308" s="1">
        <v>0.56605000000000005</v>
      </c>
      <c r="AB308" s="1">
        <v>0</v>
      </c>
      <c r="AC308" s="143">
        <v>513.53022402893703</v>
      </c>
      <c r="AD308" s="180">
        <f t="shared" si="40"/>
        <v>513.53022402893703</v>
      </c>
      <c r="AE308" s="93">
        <v>239.20165700000001</v>
      </c>
      <c r="AF308" s="1">
        <v>217.045937956801</v>
      </c>
      <c r="AG308" s="1">
        <v>2.14323</v>
      </c>
      <c r="AH308" s="1">
        <v>19.489959403740524</v>
      </c>
      <c r="AI308" s="1">
        <v>4.42211</v>
      </c>
      <c r="AJ308" s="1">
        <v>0.79247000000000001</v>
      </c>
      <c r="AK308" s="1">
        <v>5.9715809999999996</v>
      </c>
      <c r="AM308" s="1">
        <v>7.7269110000000003</v>
      </c>
      <c r="AN308" s="1">
        <v>496.79385636054144</v>
      </c>
      <c r="AO308" s="1">
        <v>-16.736367668395587</v>
      </c>
      <c r="AP308" s="173">
        <v>-3.2590813325629117E-2</v>
      </c>
      <c r="AQ308" s="1">
        <f t="shared" si="42"/>
        <v>496.79385636054144</v>
      </c>
      <c r="AR308" s="174"/>
      <c r="AS308" s="56">
        <f>VLOOKUP(C308,'2012-13'!$C$8:$P$391,14,FALSE)</f>
        <v>1.997957</v>
      </c>
      <c r="AT308" s="183">
        <f t="shared" si="41"/>
        <v>491.06490236054145</v>
      </c>
    </row>
    <row r="309" spans="1:46" x14ac:dyDescent="0.25">
      <c r="A309">
        <f>IFERROR(VLOOKUP(D309,'2014_15'!$C$402:$D$446,2,FALSE),0)</f>
        <v>0</v>
      </c>
      <c r="B309" s="93" t="s">
        <v>900</v>
      </c>
      <c r="C309" s="93" t="s">
        <v>152</v>
      </c>
      <c r="D309" s="93" t="s">
        <v>153</v>
      </c>
      <c r="E309" s="93">
        <v>15.815148000000001</v>
      </c>
      <c r="F309" s="93">
        <v>14.443458993277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B309" s="1">
        <v>0</v>
      </c>
      <c r="AC309" s="143">
        <v>30.258606993276999</v>
      </c>
      <c r="AD309" s="180">
        <f t="shared" si="40"/>
        <v>30.258606993276999</v>
      </c>
      <c r="AE309" s="93">
        <v>15.815148000000001</v>
      </c>
      <c r="AF309" s="1">
        <v>13.071330388916001</v>
      </c>
      <c r="AG309" s="1">
        <v>0</v>
      </c>
      <c r="AH309" s="1">
        <v>0</v>
      </c>
      <c r="AI309" s="1">
        <v>0</v>
      </c>
      <c r="AJ309" s="1">
        <v>0</v>
      </c>
      <c r="AK309" s="1">
        <v>0.40021699999999999</v>
      </c>
      <c r="AM309" s="1">
        <v>0</v>
      </c>
      <c r="AN309" s="1">
        <v>29.286695388916005</v>
      </c>
      <c r="AO309" s="1">
        <v>-0.97191160436099366</v>
      </c>
      <c r="AP309" s="144">
        <v>-3.2120170124716504E-2</v>
      </c>
      <c r="AQ309" s="1">
        <f t="shared" si="42"/>
        <v>29.286695388916005</v>
      </c>
      <c r="AR309" s="174"/>
      <c r="AS309" s="56">
        <f>VLOOKUP(C309,'2012-13'!$C$8:$P$391,14,FALSE)</f>
        <v>0</v>
      </c>
      <c r="AT309" s="183">
        <f t="shared" si="41"/>
        <v>29.286695388916005</v>
      </c>
    </row>
    <row r="310" spans="1:46" x14ac:dyDescent="0.25">
      <c r="A310">
        <f>IFERROR(VLOOKUP(D310,'2014_15'!$C$402:$D$446,2,FALSE),0)</f>
        <v>0</v>
      </c>
      <c r="B310" s="93" t="s">
        <v>901</v>
      </c>
      <c r="C310" s="93" t="s">
        <v>358</v>
      </c>
      <c r="D310" s="93" t="s">
        <v>359</v>
      </c>
      <c r="E310" s="93">
        <v>85.260233999999997</v>
      </c>
      <c r="F310" s="93">
        <v>69.424016933632998</v>
      </c>
      <c r="G310" s="1">
        <v>3.5736370000000002</v>
      </c>
      <c r="H310" s="1">
        <v>7.0703829999999996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3.19E-4</v>
      </c>
      <c r="S310" s="1">
        <v>0</v>
      </c>
      <c r="T310" s="1">
        <v>5.7353000000000001E-2</v>
      </c>
      <c r="U310" s="1">
        <v>0</v>
      </c>
      <c r="V310" s="1">
        <v>0</v>
      </c>
      <c r="W310" s="1">
        <v>0</v>
      </c>
      <c r="X310" s="1">
        <v>0</v>
      </c>
      <c r="Y310" s="1">
        <v>1.323823</v>
      </c>
      <c r="Z310" s="1">
        <v>0.19105</v>
      </c>
      <c r="AB310" s="1">
        <v>0</v>
      </c>
      <c r="AC310" s="143">
        <v>166.90081593363297</v>
      </c>
      <c r="AD310" s="180">
        <f t="shared" si="40"/>
        <v>166.90081593363297</v>
      </c>
      <c r="AE310" s="93">
        <v>85.260233999999997</v>
      </c>
      <c r="AF310" s="1">
        <v>60.190622681459999</v>
      </c>
      <c r="AG310" s="1">
        <v>3.6467700000000001</v>
      </c>
      <c r="AH310" s="1">
        <v>6.4729374057645606</v>
      </c>
      <c r="AI310" s="1">
        <v>1.2280610000000001</v>
      </c>
      <c r="AJ310" s="1">
        <v>0.22547</v>
      </c>
      <c r="AK310" s="1">
        <v>2.1524489999999998</v>
      </c>
      <c r="AM310" s="1">
        <v>2.367756</v>
      </c>
      <c r="AN310" s="1">
        <v>161.54430008722454</v>
      </c>
      <c r="AO310" s="1">
        <v>-5.3565158464084277</v>
      </c>
      <c r="AP310" s="173">
        <v>-3.2094006350085261E-2</v>
      </c>
      <c r="AQ310" s="1">
        <f t="shared" si="42"/>
        <v>161.54430008722454</v>
      </c>
      <c r="AR310" s="174"/>
      <c r="AS310" s="56">
        <f>VLOOKUP(C310,'2012-13'!$C$8:$P$391,14,FALSE)</f>
        <v>0.59072000000000002</v>
      </c>
      <c r="AT310" s="183">
        <f t="shared" si="41"/>
        <v>159.76726408722456</v>
      </c>
    </row>
    <row r="311" spans="1:46" x14ac:dyDescent="0.25">
      <c r="A311">
        <f>IFERROR(VLOOKUP(D311,'2014_15'!$C$402:$D$446,2,FALSE),0)</f>
        <v>0</v>
      </c>
      <c r="B311" s="93" t="s">
        <v>905</v>
      </c>
      <c r="C311" s="93" t="s">
        <v>366</v>
      </c>
      <c r="D311" s="93" t="s">
        <v>367</v>
      </c>
      <c r="E311" s="93">
        <v>109.013299</v>
      </c>
      <c r="F311" s="93">
        <v>97.166964721100001</v>
      </c>
      <c r="G311" s="1">
        <v>5.6656199999999997</v>
      </c>
      <c r="H311" s="1">
        <v>11.858841</v>
      </c>
      <c r="I311" s="1">
        <v>0</v>
      </c>
      <c r="J311" s="1">
        <v>0</v>
      </c>
      <c r="K311" s="1">
        <v>0.13674800000000001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3.19E-4</v>
      </c>
      <c r="S311" s="1">
        <v>0</v>
      </c>
      <c r="T311" s="1">
        <v>0.107059</v>
      </c>
      <c r="U311" s="1">
        <v>0</v>
      </c>
      <c r="V311" s="1">
        <v>0</v>
      </c>
      <c r="W311" s="1">
        <v>0</v>
      </c>
      <c r="X311" s="1">
        <v>0.16018199999999999</v>
      </c>
      <c r="Y311" s="1">
        <v>2.4252699999999998</v>
      </c>
      <c r="Z311" s="1">
        <v>0.54305000000000003</v>
      </c>
      <c r="AB311" s="1">
        <v>0</v>
      </c>
      <c r="AC311" s="143">
        <v>227.0773527211</v>
      </c>
      <c r="AD311" s="180">
        <f t="shared" si="40"/>
        <v>227.0773527211</v>
      </c>
      <c r="AE311" s="93">
        <v>109.013299</v>
      </c>
      <c r="AF311" s="1">
        <v>85.875688312955006</v>
      </c>
      <c r="AG311" s="1">
        <v>5.7813410000000003</v>
      </c>
      <c r="AH311" s="1">
        <v>10.856771903009273</v>
      </c>
      <c r="AI311" s="1">
        <v>2.4181059999999999</v>
      </c>
      <c r="AJ311" s="1">
        <v>0.57999999999999996</v>
      </c>
      <c r="AK311" s="1">
        <v>2.7653470000000002</v>
      </c>
      <c r="AM311" s="1">
        <v>2.7276889999999998</v>
      </c>
      <c r="AN311" s="1">
        <v>220.01824221596428</v>
      </c>
      <c r="AO311" s="1">
        <v>-7.0591105051357204</v>
      </c>
      <c r="AP311" s="173">
        <v>-3.1086809937430581E-2</v>
      </c>
      <c r="AQ311" s="1">
        <f t="shared" si="42"/>
        <v>220.01824221596428</v>
      </c>
      <c r="AR311" s="174"/>
      <c r="AS311" s="56">
        <f>VLOOKUP(C311,'2012-13'!$C$8:$P$391,14,FALSE)</f>
        <v>1.8487579999999999</v>
      </c>
      <c r="AT311" s="183">
        <f t="shared" si="41"/>
        <v>219.13931121596428</v>
      </c>
    </row>
    <row r="312" spans="1:46" x14ac:dyDescent="0.25">
      <c r="A312">
        <f>IFERROR(VLOOKUP(D312,'2014_15'!$C$402:$D$446,2,FALSE),0)</f>
        <v>0</v>
      </c>
      <c r="B312" s="93" t="s">
        <v>900</v>
      </c>
      <c r="C312" s="93" t="s">
        <v>246</v>
      </c>
      <c r="D312" s="93" t="s">
        <v>247</v>
      </c>
      <c r="E312" s="93">
        <v>16.646708</v>
      </c>
      <c r="F312" s="93">
        <v>14.529236098929999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B312" s="1">
        <v>0</v>
      </c>
      <c r="AC312" s="143">
        <v>31.17594409893</v>
      </c>
      <c r="AD312" s="180">
        <f t="shared" si="40"/>
        <v>31.17594409893</v>
      </c>
      <c r="AE312" s="93">
        <v>16.646708</v>
      </c>
      <c r="AF312" s="1">
        <v>13.148958669532</v>
      </c>
      <c r="AG312" s="1">
        <v>0</v>
      </c>
      <c r="AH312" s="1">
        <v>0</v>
      </c>
      <c r="AI312" s="1">
        <v>0</v>
      </c>
      <c r="AJ312" s="1">
        <v>0</v>
      </c>
      <c r="AK312" s="1">
        <v>0.419049</v>
      </c>
      <c r="AM312" s="1">
        <v>0</v>
      </c>
      <c r="AN312" s="1">
        <v>30.214715669532001</v>
      </c>
      <c r="AO312" s="1">
        <v>-0.96122842939799824</v>
      </c>
      <c r="AP312" s="144">
        <v>-3.0832375961021462E-2</v>
      </c>
      <c r="AQ312" s="1">
        <f t="shared" si="42"/>
        <v>30.214715669532001</v>
      </c>
      <c r="AR312" s="174"/>
      <c r="AS312" s="56">
        <f>VLOOKUP(C312,'2012-13'!$C$8:$P$391,14,FALSE)</f>
        <v>0</v>
      </c>
      <c r="AT312" s="183">
        <f t="shared" si="41"/>
        <v>30.214715669532001</v>
      </c>
    </row>
    <row r="313" spans="1:46" x14ac:dyDescent="0.25">
      <c r="A313">
        <f>IFERROR(VLOOKUP(D313,'2014_15'!$C$402:$D$446,2,FALSE),0)</f>
        <v>0</v>
      </c>
      <c r="B313" s="93" t="s">
        <v>904</v>
      </c>
      <c r="C313" s="93" t="s">
        <v>408</v>
      </c>
      <c r="D313" s="93" t="s">
        <v>409</v>
      </c>
      <c r="E313" s="93">
        <v>423.59261600000002</v>
      </c>
      <c r="F313" s="93">
        <v>380.02779284806297</v>
      </c>
      <c r="G313" s="1">
        <v>32.978158000000001</v>
      </c>
      <c r="H313" s="1">
        <v>54.235745999999999</v>
      </c>
      <c r="I313" s="1">
        <v>0</v>
      </c>
      <c r="J313" s="1">
        <v>0</v>
      </c>
      <c r="K313" s="1">
        <v>6.7705000000000001E-2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0.14299999999999999</v>
      </c>
      <c r="R313" s="1">
        <v>0</v>
      </c>
      <c r="S313" s="1">
        <v>2.5000000000000001E-2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B313" s="1">
        <v>0</v>
      </c>
      <c r="AC313" s="143">
        <v>891.070017848063</v>
      </c>
      <c r="AD313" s="180">
        <f t="shared" si="40"/>
        <v>891.070017848063</v>
      </c>
      <c r="AE313" s="93">
        <v>423.59261600000002</v>
      </c>
      <c r="AF313" s="1">
        <v>333.68294865335503</v>
      </c>
      <c r="AG313" s="1">
        <v>33.654167999999999</v>
      </c>
      <c r="AH313" s="1">
        <v>47.240654756609921</v>
      </c>
      <c r="AI313" s="1">
        <v>0</v>
      </c>
      <c r="AJ313" s="1">
        <v>0</v>
      </c>
      <c r="AK313" s="1">
        <v>10.605758</v>
      </c>
      <c r="AM313" s="1">
        <v>14.977117</v>
      </c>
      <c r="AN313" s="1">
        <v>863.75326240996515</v>
      </c>
      <c r="AO313" s="1">
        <v>-27.316755438097857</v>
      </c>
      <c r="AP313" s="173">
        <v>-3.0656126781224119E-2</v>
      </c>
      <c r="AQ313" s="1">
        <f t="shared" si="42"/>
        <v>863.75326240996515</v>
      </c>
      <c r="AR313" s="174"/>
      <c r="AS313" s="56">
        <f>VLOOKUP(C313,'2012-13'!$C$8:$P$391,14,FALSE)</f>
        <v>0.464868</v>
      </c>
      <c r="AT313" s="183">
        <f t="shared" si="41"/>
        <v>849.24101340996515</v>
      </c>
    </row>
    <row r="314" spans="1:46" x14ac:dyDescent="0.25">
      <c r="A314">
        <f>IFERROR(VLOOKUP(D314,'2014_15'!$C$402:$D$446,2,FALSE),0)</f>
        <v>0</v>
      </c>
      <c r="B314" s="93" t="s">
        <v>904</v>
      </c>
      <c r="C314" s="93" t="s">
        <v>150</v>
      </c>
      <c r="D314" s="93" t="s">
        <v>151</v>
      </c>
      <c r="E314" s="93">
        <v>228.303404</v>
      </c>
      <c r="F314" s="93">
        <v>140.18849673628802</v>
      </c>
      <c r="G314" s="1">
        <v>9.744275</v>
      </c>
      <c r="H314" s="1">
        <v>20.953167000000001</v>
      </c>
      <c r="I314" s="1">
        <v>0</v>
      </c>
      <c r="J314" s="1">
        <v>0</v>
      </c>
      <c r="K314" s="1">
        <v>0.18226300000000001</v>
      </c>
      <c r="L314" s="1">
        <v>0</v>
      </c>
      <c r="M314" s="1">
        <v>0</v>
      </c>
      <c r="N314" s="1">
        <v>2.3119999999999998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B314" s="1">
        <v>0</v>
      </c>
      <c r="AC314" s="143">
        <v>401.68360573628803</v>
      </c>
      <c r="AD314" s="180">
        <f t="shared" si="40"/>
        <v>401.68360573628803</v>
      </c>
      <c r="AE314" s="93">
        <v>228.303404</v>
      </c>
      <c r="AF314" s="1">
        <v>120.14154170299899</v>
      </c>
      <c r="AG314" s="1">
        <v>9.9446870000000001</v>
      </c>
      <c r="AH314" s="1">
        <v>19.182629631737292</v>
      </c>
      <c r="AI314" s="1">
        <v>0</v>
      </c>
      <c r="AJ314" s="1">
        <v>0</v>
      </c>
      <c r="AK314" s="1">
        <v>5.7803800000000001</v>
      </c>
      <c r="AM314" s="1">
        <v>6.2417049999999996</v>
      </c>
      <c r="AN314" s="1">
        <v>389.59434733473631</v>
      </c>
      <c r="AO314" s="1">
        <v>-12.089258401551717</v>
      </c>
      <c r="AP314" s="173">
        <v>-3.0096469532014003E-2</v>
      </c>
      <c r="AQ314" s="1">
        <f t="shared" si="42"/>
        <v>389.59434733473631</v>
      </c>
      <c r="AR314" s="174"/>
      <c r="AS314" s="56">
        <f>VLOOKUP(C314,'2012-13'!$C$8:$P$391,14,FALSE)</f>
        <v>0.7893</v>
      </c>
      <c r="AT314" s="183">
        <f t="shared" si="41"/>
        <v>384.14194233473631</v>
      </c>
    </row>
    <row r="315" spans="1:46" x14ac:dyDescent="0.25">
      <c r="A315">
        <f>IFERROR(VLOOKUP(D315,'2014_15'!$C$402:$D$446,2,FALSE),0)</f>
        <v>0</v>
      </c>
      <c r="B315" s="93" t="s">
        <v>901</v>
      </c>
      <c r="C315" s="93" t="s">
        <v>178</v>
      </c>
      <c r="D315" s="93" t="s">
        <v>179</v>
      </c>
      <c r="E315" s="93">
        <v>151.92568800000001</v>
      </c>
      <c r="F315" s="93">
        <v>111.41577766903501</v>
      </c>
      <c r="G315" s="1">
        <v>8.4500209999999996</v>
      </c>
      <c r="H315" s="1">
        <v>13.775544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9.5600000000000004E-4</v>
      </c>
      <c r="S315" s="1">
        <v>0</v>
      </c>
      <c r="T315" s="1">
        <v>5.7353000000000001E-2</v>
      </c>
      <c r="U315" s="1">
        <v>0</v>
      </c>
      <c r="V315" s="1">
        <v>0</v>
      </c>
      <c r="W315" s="1">
        <v>0</v>
      </c>
      <c r="X315" s="1">
        <v>0</v>
      </c>
      <c r="Y315" s="1">
        <v>2.4140290000000002</v>
      </c>
      <c r="Z315" s="1">
        <v>0.47105000000000002</v>
      </c>
      <c r="AB315" s="1">
        <v>0</v>
      </c>
      <c r="AC315" s="143">
        <v>288.510418669035</v>
      </c>
      <c r="AD315" s="180">
        <f t="shared" si="40"/>
        <v>288.510418669035</v>
      </c>
      <c r="AE315" s="93">
        <v>151.92568800000001</v>
      </c>
      <c r="AF315" s="1">
        <v>96.597479239053001</v>
      </c>
      <c r="AG315" s="1">
        <v>8.6230969999999996</v>
      </c>
      <c r="AH315" s="1">
        <v>12.173443019089381</v>
      </c>
      <c r="AI315" s="1">
        <v>2.2966250000000001</v>
      </c>
      <c r="AJ315" s="1">
        <v>0.53347</v>
      </c>
      <c r="AK315" s="1">
        <v>3.8013349999999999</v>
      </c>
      <c r="AM315" s="1">
        <v>3.9559500000000001</v>
      </c>
      <c r="AN315" s="1">
        <v>279.90708725814238</v>
      </c>
      <c r="AO315" s="1">
        <v>-8.603331410892622</v>
      </c>
      <c r="AP315" s="173">
        <v>-2.981982921303768E-2</v>
      </c>
      <c r="AQ315" s="1">
        <f t="shared" si="42"/>
        <v>279.90708725814238</v>
      </c>
      <c r="AR315" s="174"/>
      <c r="AS315" s="56">
        <f>VLOOKUP(C315,'2012-13'!$C$8:$P$391,14,FALSE)</f>
        <v>0.32638299999999998</v>
      </c>
      <c r="AT315" s="183">
        <f t="shared" si="41"/>
        <v>276.27752025814243</v>
      </c>
    </row>
    <row r="316" spans="1:46" x14ac:dyDescent="0.25">
      <c r="A316">
        <f>IFERROR(VLOOKUP(D316,'2014_15'!$C$402:$D$446,2,FALSE),0)</f>
        <v>0</v>
      </c>
      <c r="B316" s="93" t="s">
        <v>898</v>
      </c>
      <c r="C316" s="93" t="s">
        <v>254</v>
      </c>
      <c r="D316" s="93" t="s">
        <v>255</v>
      </c>
      <c r="E316" s="93">
        <v>7.3682100000000004</v>
      </c>
      <c r="F316" s="93">
        <v>3.11005992102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3.19E-4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0.48896299999999998</v>
      </c>
      <c r="Z316" s="1">
        <v>5.1049999999999998E-2</v>
      </c>
      <c r="AB316" s="1">
        <v>0</v>
      </c>
      <c r="AC316" s="143">
        <v>11.01860192102</v>
      </c>
      <c r="AD316" s="180">
        <f t="shared" si="40"/>
        <v>11.01860192102</v>
      </c>
      <c r="AE316" s="93">
        <v>7.3682100000000004</v>
      </c>
      <c r="AF316" s="1">
        <v>2.6077684428180001</v>
      </c>
      <c r="AG316" s="1">
        <v>0</v>
      </c>
      <c r="AH316" s="1">
        <v>0</v>
      </c>
      <c r="AI316" s="1">
        <v>0.45913799999999999</v>
      </c>
      <c r="AJ316" s="1">
        <v>7.1470000000000006E-2</v>
      </c>
      <c r="AK316" s="1">
        <v>0.18501500000000001</v>
      </c>
      <c r="AM316" s="1">
        <v>0</v>
      </c>
      <c r="AN316" s="1">
        <v>10.691601442818</v>
      </c>
      <c r="AO316" s="1">
        <v>-0.32700047820200062</v>
      </c>
      <c r="AP316" s="144">
        <v>-2.9677129689038621E-2</v>
      </c>
      <c r="AQ316" s="1">
        <f t="shared" si="42"/>
        <v>10.691601442818</v>
      </c>
      <c r="AR316" s="174"/>
      <c r="AS316" s="56">
        <f>VLOOKUP(C316,'2012-13'!$C$8:$P$391,14,FALSE)</f>
        <v>0.12486</v>
      </c>
      <c r="AT316" s="183">
        <f t="shared" si="41"/>
        <v>10.816461442817999</v>
      </c>
    </row>
    <row r="317" spans="1:46" x14ac:dyDescent="0.25">
      <c r="A317">
        <f>IFERROR(VLOOKUP(D317,'2014_15'!$C$402:$D$446,2,FALSE),0)</f>
        <v>0</v>
      </c>
      <c r="B317" s="93" t="s">
        <v>901</v>
      </c>
      <c r="C317" s="93" t="s">
        <v>264</v>
      </c>
      <c r="D317" s="93" t="s">
        <v>265</v>
      </c>
      <c r="E317" s="93">
        <v>143.69788399999999</v>
      </c>
      <c r="F317" s="93">
        <v>117.394479205495</v>
      </c>
      <c r="G317" s="1">
        <v>3.3303660000000002</v>
      </c>
      <c r="H317" s="1">
        <v>11.130394000000001</v>
      </c>
      <c r="I317" s="1">
        <v>0</v>
      </c>
      <c r="J317" s="1">
        <v>0</v>
      </c>
      <c r="K317" s="1">
        <v>4.4741999999999997E-2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3.19E-4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2.3022089999999999</v>
      </c>
      <c r="Z317" s="1">
        <v>6.105E-2</v>
      </c>
      <c r="AB317" s="1">
        <v>0</v>
      </c>
      <c r="AC317" s="143">
        <v>277.96144320549502</v>
      </c>
      <c r="AD317" s="180">
        <f t="shared" si="40"/>
        <v>277.96144320549502</v>
      </c>
      <c r="AE317" s="93">
        <v>143.69788399999999</v>
      </c>
      <c r="AF317" s="1">
        <v>102.54135240887099</v>
      </c>
      <c r="AG317" s="1">
        <v>3.398819</v>
      </c>
      <c r="AH317" s="1">
        <v>10.189878492225587</v>
      </c>
      <c r="AI317" s="1">
        <v>2.2979660000000002</v>
      </c>
      <c r="AJ317" s="1">
        <v>0.11347</v>
      </c>
      <c r="AK317" s="1">
        <v>3.6055579999999998</v>
      </c>
      <c r="AM317" s="1">
        <v>3.962234</v>
      </c>
      <c r="AN317" s="1">
        <v>269.80716190109655</v>
      </c>
      <c r="AO317" s="1">
        <v>-8.1542813043984665</v>
      </c>
      <c r="AP317" s="173">
        <v>-2.9336015852997503E-2</v>
      </c>
      <c r="AQ317" s="1">
        <f t="shared" si="42"/>
        <v>269.80716190109655</v>
      </c>
      <c r="AR317" s="174"/>
      <c r="AS317" s="56">
        <f>VLOOKUP(C317,'2012-13'!$C$8:$P$391,14,FALSE)</f>
        <v>1.0862909999999999</v>
      </c>
      <c r="AT317" s="183">
        <f t="shared" si="41"/>
        <v>266.93121890109654</v>
      </c>
    </row>
    <row r="318" spans="1:46" x14ac:dyDescent="0.25">
      <c r="A318">
        <f>IFERROR(VLOOKUP(D318,'2014_15'!$C$402:$D$446,2,FALSE),0)</f>
        <v>0</v>
      </c>
      <c r="B318" s="93" t="s">
        <v>901</v>
      </c>
      <c r="C318" s="93" t="s">
        <v>602</v>
      </c>
      <c r="D318" s="93" t="s">
        <v>603</v>
      </c>
      <c r="E318" s="93">
        <v>127.79935500000001</v>
      </c>
      <c r="F318" s="93">
        <v>108.512659908654</v>
      </c>
      <c r="G318" s="1">
        <v>4.4075920000000002</v>
      </c>
      <c r="H318" s="1">
        <v>10.771326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0.107</v>
      </c>
      <c r="R318" s="1">
        <v>1.593E-3</v>
      </c>
      <c r="S318" s="1">
        <v>0</v>
      </c>
      <c r="T318" s="1">
        <v>0.114706</v>
      </c>
      <c r="U318" s="1">
        <v>0</v>
      </c>
      <c r="V318" s="1">
        <v>0</v>
      </c>
      <c r="W318" s="1">
        <v>0</v>
      </c>
      <c r="X318" s="1">
        <v>0</v>
      </c>
      <c r="Y318" s="1">
        <v>2.0740810000000001</v>
      </c>
      <c r="Z318" s="1">
        <v>0.22605</v>
      </c>
      <c r="AB318" s="1">
        <v>0</v>
      </c>
      <c r="AC318" s="143">
        <v>254.01436290865402</v>
      </c>
      <c r="AD318" s="180">
        <f t="shared" si="40"/>
        <v>254.01436290865402</v>
      </c>
      <c r="AE318" s="93">
        <v>127.79935500000001</v>
      </c>
      <c r="AF318" s="1">
        <v>95.25125364680099</v>
      </c>
      <c r="AG318" s="1">
        <v>4.4986230000000003</v>
      </c>
      <c r="AH318" s="1">
        <v>9.8611516483738377</v>
      </c>
      <c r="AI318" s="1">
        <v>2.0482010000000002</v>
      </c>
      <c r="AJ318" s="1">
        <v>0.31646999999999997</v>
      </c>
      <c r="AK318" s="1">
        <v>3.2356790000000002</v>
      </c>
      <c r="AM318" s="1">
        <v>3.7424529999999998</v>
      </c>
      <c r="AN318" s="1">
        <v>246.75318629517486</v>
      </c>
      <c r="AO318" s="1">
        <v>-7.2611766134791651</v>
      </c>
      <c r="AP318" s="173">
        <v>-2.8585693070003106E-2</v>
      </c>
      <c r="AQ318" s="1">
        <f t="shared" si="42"/>
        <v>246.75318629517486</v>
      </c>
      <c r="AR318" s="174"/>
      <c r="AS318" s="56">
        <f>VLOOKUP(C318,'2012-13'!$C$8:$P$391,14,FALSE)</f>
        <v>1.791669</v>
      </c>
      <c r="AT318" s="183">
        <f t="shared" si="41"/>
        <v>244.80240229517486</v>
      </c>
    </row>
    <row r="319" spans="1:46" x14ac:dyDescent="0.25">
      <c r="A319">
        <f>IFERROR(VLOOKUP(D319,'2014_15'!$C$402:$D$446,2,FALSE),0)</f>
        <v>0</v>
      </c>
      <c r="B319" s="93" t="s">
        <v>906</v>
      </c>
      <c r="C319" s="93" t="s">
        <v>52</v>
      </c>
      <c r="D319" s="93" t="s">
        <v>53</v>
      </c>
      <c r="E319" s="93">
        <v>922.98883499999999</v>
      </c>
      <c r="F319" s="93">
        <v>2395.5387876765999</v>
      </c>
      <c r="G319" s="1">
        <v>0</v>
      </c>
      <c r="H319" s="1">
        <v>0</v>
      </c>
      <c r="I319" s="1">
        <v>0</v>
      </c>
      <c r="J319" s="1">
        <v>0</v>
      </c>
      <c r="K319" s="1">
        <v>0.17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2.38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101.88848844453783</v>
      </c>
      <c r="AB319" s="1">
        <v>0</v>
      </c>
      <c r="AC319" s="143">
        <v>3422.9661111211381</v>
      </c>
      <c r="AD319" s="180">
        <f t="shared" si="40"/>
        <v>3422.9661111211381</v>
      </c>
      <c r="AE319" s="93">
        <v>922.98883499999999</v>
      </c>
      <c r="AF319" s="1">
        <v>2277.23802887072</v>
      </c>
      <c r="AG319" s="1">
        <v>0</v>
      </c>
      <c r="AH319" s="1">
        <v>0</v>
      </c>
      <c r="AI319" s="1">
        <v>0</v>
      </c>
      <c r="AJ319" s="1">
        <v>0</v>
      </c>
      <c r="AK319" s="1">
        <v>23.280605000000001</v>
      </c>
      <c r="AL319" s="1">
        <v>101.869119</v>
      </c>
      <c r="AM319" s="1">
        <v>0</v>
      </c>
      <c r="AN319" s="1">
        <v>3325.37658787072</v>
      </c>
      <c r="AO319" s="1">
        <v>-97.589523250418097</v>
      </c>
      <c r="AP319" s="144">
        <v>-2.8510221860903615E-2</v>
      </c>
      <c r="AQ319" s="1">
        <f t="shared" si="42"/>
        <v>3325.37658787072</v>
      </c>
      <c r="AR319" s="174"/>
      <c r="AS319" s="56">
        <f>VLOOKUP(C319,'2012-13'!$C$8:$P$391,14,FALSE)</f>
        <v>0</v>
      </c>
      <c r="AT319" s="183">
        <f t="shared" si="41"/>
        <v>3325.37658787072</v>
      </c>
    </row>
    <row r="320" spans="1:46" x14ac:dyDescent="0.25">
      <c r="A320">
        <f>IFERROR(VLOOKUP(D320,'2014_15'!$C$402:$D$446,2,FALSE),0)</f>
        <v>1</v>
      </c>
      <c r="B320" s="93" t="s">
        <v>902</v>
      </c>
      <c r="C320" s="93" t="s">
        <v>668</v>
      </c>
      <c r="D320" s="93" t="s">
        <v>669</v>
      </c>
      <c r="E320" s="93">
        <v>135.561159</v>
      </c>
      <c r="F320" s="93">
        <v>99.327132720441995</v>
      </c>
      <c r="G320" s="1">
        <v>5.4908859999999997</v>
      </c>
      <c r="H320" s="1">
        <v>11.898263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3.19E-4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0.13819300000000001</v>
      </c>
      <c r="Y320" s="1">
        <v>2.4769960000000002</v>
      </c>
      <c r="Z320" s="1">
        <v>7.6050000000000006E-2</v>
      </c>
      <c r="AB320" s="1">
        <v>0</v>
      </c>
      <c r="AC320" s="143">
        <v>254.96899872044199</v>
      </c>
      <c r="AD320" s="180">
        <f t="shared" si="40"/>
        <v>254.96899872044199</v>
      </c>
      <c r="AE320" s="93">
        <v>135.561159</v>
      </c>
      <c r="AF320" s="1">
        <v>86.840923192763</v>
      </c>
      <c r="AG320" s="1">
        <v>5.6038180000000004</v>
      </c>
      <c r="AH320" s="1">
        <v>10.494071544712863</v>
      </c>
      <c r="AI320" s="1">
        <v>2.1914859999999998</v>
      </c>
      <c r="AJ320" s="1">
        <v>0.20946999999999999</v>
      </c>
      <c r="AK320" s="1">
        <v>3.4044460000000001</v>
      </c>
      <c r="AM320" s="1">
        <v>3.5019640000000001</v>
      </c>
      <c r="AN320" s="1">
        <v>247.80733773747585</v>
      </c>
      <c r="AO320" s="1">
        <v>-7.16166098296614</v>
      </c>
      <c r="AP320" s="173">
        <v>-2.8088359835536186E-2</v>
      </c>
      <c r="AQ320" s="1">
        <f t="shared" si="42"/>
        <v>247.80733773747585</v>
      </c>
      <c r="AR320" s="174"/>
      <c r="AS320" s="56">
        <f>VLOOKUP(C320,'2012-13'!$C$8:$P$391,14,FALSE)</f>
        <v>0.32222499999999998</v>
      </c>
      <c r="AT320" s="183">
        <f t="shared" si="41"/>
        <v>244.62759873747586</v>
      </c>
    </row>
    <row r="321" spans="1:46" x14ac:dyDescent="0.25">
      <c r="A321">
        <f>IFERROR(VLOOKUP(D321,'2014_15'!$C$402:$D$446,2,FALSE),0)</f>
        <v>0</v>
      </c>
      <c r="B321" s="93" t="s">
        <v>905</v>
      </c>
      <c r="C321" s="93" t="s">
        <v>688</v>
      </c>
      <c r="D321" s="93" t="s">
        <v>689</v>
      </c>
      <c r="E321" s="93">
        <v>84.083923999999996</v>
      </c>
      <c r="F321" s="93">
        <v>63.732735855959</v>
      </c>
      <c r="G321" s="1">
        <v>17.233046000000002</v>
      </c>
      <c r="H321" s="1">
        <v>8.626512</v>
      </c>
      <c r="I321" s="1">
        <v>0</v>
      </c>
      <c r="J321" s="1">
        <v>0</v>
      </c>
      <c r="K321" s="1">
        <v>1.1818E-2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3.19E-4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0.13819300000000001</v>
      </c>
      <c r="Y321" s="1">
        <v>1.6542870000000001</v>
      </c>
      <c r="Z321" s="1">
        <v>0.41105000000000003</v>
      </c>
      <c r="AB321" s="1">
        <v>0</v>
      </c>
      <c r="AC321" s="143">
        <v>175.89188485595898</v>
      </c>
      <c r="AD321" s="180">
        <f t="shared" si="40"/>
        <v>175.89188485595898</v>
      </c>
      <c r="AE321" s="93">
        <v>84.083923999999996</v>
      </c>
      <c r="AF321" s="1">
        <v>55.256281987116004</v>
      </c>
      <c r="AG321" s="1">
        <v>17.586022</v>
      </c>
      <c r="AH321" s="1">
        <v>7.8975738946641014</v>
      </c>
      <c r="AI321" s="1">
        <v>1.548629</v>
      </c>
      <c r="AJ321" s="1">
        <v>0.5</v>
      </c>
      <c r="AK321" s="1">
        <v>2.110681</v>
      </c>
      <c r="AM321" s="1">
        <v>1.975422</v>
      </c>
      <c r="AN321" s="1">
        <v>170.95853388178014</v>
      </c>
      <c r="AO321" s="1">
        <v>-4.9333509741788362</v>
      </c>
      <c r="AP321" s="173">
        <v>-2.8047632659226125E-2</v>
      </c>
      <c r="AQ321" s="1">
        <f t="shared" si="42"/>
        <v>170.95853388178014</v>
      </c>
      <c r="AR321" s="174"/>
      <c r="AS321" s="56">
        <f>VLOOKUP(C321,'2012-13'!$C$8:$P$391,14,FALSE)</f>
        <v>0.31023200000000001</v>
      </c>
      <c r="AT321" s="183">
        <f t="shared" si="41"/>
        <v>169.29334388178015</v>
      </c>
    </row>
    <row r="322" spans="1:46" x14ac:dyDescent="0.25">
      <c r="A322">
        <f>IFERROR(VLOOKUP(D322,'2014_15'!$C$402:$D$446,2,FALSE),0)</f>
        <v>0</v>
      </c>
      <c r="B322" s="93" t="s">
        <v>905</v>
      </c>
      <c r="C322" s="93" t="s">
        <v>94</v>
      </c>
      <c r="D322" s="93" t="s">
        <v>95</v>
      </c>
      <c r="E322" s="93">
        <v>93.950603000000001</v>
      </c>
      <c r="F322" s="93">
        <v>75.876410569409003</v>
      </c>
      <c r="G322" s="1">
        <v>4.8940780000000004</v>
      </c>
      <c r="H322" s="1">
        <v>9.6373990000000003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3.19E-4</v>
      </c>
      <c r="S322" s="1">
        <v>0</v>
      </c>
      <c r="T322" s="1">
        <v>5.7353000000000001E-2</v>
      </c>
      <c r="U322" s="1">
        <v>0</v>
      </c>
      <c r="V322" s="1">
        <v>0</v>
      </c>
      <c r="W322" s="1">
        <v>0</v>
      </c>
      <c r="X322" s="1">
        <v>0.13819300000000001</v>
      </c>
      <c r="Y322" s="1">
        <v>1.722955</v>
      </c>
      <c r="Z322" s="1">
        <v>0.25305</v>
      </c>
      <c r="AB322" s="1">
        <v>0</v>
      </c>
      <c r="AC322" s="143">
        <v>186.53036056940903</v>
      </c>
      <c r="AD322" s="180">
        <f t="shared" si="40"/>
        <v>186.53036056940903</v>
      </c>
      <c r="AE322" s="93">
        <v>93.950603000000001</v>
      </c>
      <c r="AF322" s="1">
        <v>66.639461338171003</v>
      </c>
      <c r="AG322" s="1">
        <v>4.9941610000000001</v>
      </c>
      <c r="AH322" s="1">
        <v>8.8230411961244499</v>
      </c>
      <c r="AI322" s="1">
        <v>1.6655329999999999</v>
      </c>
      <c r="AJ322" s="1">
        <v>0.5</v>
      </c>
      <c r="AK322" s="1">
        <v>2.35094</v>
      </c>
      <c r="AM322" s="1">
        <v>2.4107449999999999</v>
      </c>
      <c r="AN322" s="1">
        <v>181.33448453429546</v>
      </c>
      <c r="AO322" s="1">
        <v>-5.1958760351135709</v>
      </c>
      <c r="AP322" s="173">
        <v>-2.78553905072207E-2</v>
      </c>
      <c r="AQ322" s="1">
        <f t="shared" si="42"/>
        <v>181.33448453429546</v>
      </c>
      <c r="AR322" s="174"/>
      <c r="AS322" s="56">
        <f>VLOOKUP(C322,'2012-13'!$C$8:$P$391,14,FALSE)</f>
        <v>0.35900500000000002</v>
      </c>
      <c r="AT322" s="183">
        <f t="shared" si="41"/>
        <v>179.28274453429546</v>
      </c>
    </row>
    <row r="323" spans="1:46" x14ac:dyDescent="0.25">
      <c r="A323">
        <f>IFERROR(VLOOKUP(D323,'2014_15'!$C$402:$D$446,2,FALSE),0)</f>
        <v>0</v>
      </c>
      <c r="B323" s="93" t="s">
        <v>905</v>
      </c>
      <c r="C323" s="93" t="s">
        <v>280</v>
      </c>
      <c r="D323" s="93" t="s">
        <v>281</v>
      </c>
      <c r="E323" s="93">
        <v>120.655669</v>
      </c>
      <c r="F323" s="93">
        <v>142.45469773697999</v>
      </c>
      <c r="G323" s="1">
        <v>4.7843970000000002</v>
      </c>
      <c r="H323" s="1">
        <v>15.784083000000001</v>
      </c>
      <c r="I323" s="1">
        <v>0</v>
      </c>
      <c r="J323" s="1">
        <v>0</v>
      </c>
      <c r="K323" s="1">
        <v>0.129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3.19E-4</v>
      </c>
      <c r="S323" s="1">
        <v>0</v>
      </c>
      <c r="T323" s="1">
        <v>0</v>
      </c>
      <c r="U323" s="1">
        <v>0</v>
      </c>
      <c r="V323" s="1">
        <v>0</v>
      </c>
      <c r="W323" s="1">
        <v>1.486863</v>
      </c>
      <c r="X323" s="1">
        <v>0.22614699999999999</v>
      </c>
      <c r="Y323" s="1">
        <v>3.49952</v>
      </c>
      <c r="Z323" s="1">
        <v>0.65105000000000002</v>
      </c>
      <c r="AB323" s="1">
        <v>0</v>
      </c>
      <c r="AC323" s="143">
        <v>289.67174573698009</v>
      </c>
      <c r="AD323" s="180">
        <f t="shared" si="40"/>
        <v>289.67174573698009</v>
      </c>
      <c r="AE323" s="93">
        <v>120.655669</v>
      </c>
      <c r="AF323" s="1">
        <v>131.03779889473</v>
      </c>
      <c r="AG323" s="1">
        <v>4.8819679999999996</v>
      </c>
      <c r="AH323" s="1">
        <v>14.45033193624624</v>
      </c>
      <c r="AI323" s="1">
        <v>3.4506429999999999</v>
      </c>
      <c r="AJ323" s="1">
        <v>0.65</v>
      </c>
      <c r="AK323" s="1">
        <v>3.0278070000000001</v>
      </c>
      <c r="AM323" s="1">
        <v>3.4827840000000001</v>
      </c>
      <c r="AN323" s="1">
        <v>281.6370018309762</v>
      </c>
      <c r="AO323" s="1">
        <v>-8.0347439060038823</v>
      </c>
      <c r="AP323" s="173">
        <v>-2.7737409755176377E-2</v>
      </c>
      <c r="AQ323" s="1">
        <f t="shared" si="42"/>
        <v>281.6370018309762</v>
      </c>
      <c r="AR323" s="174"/>
      <c r="AS323" s="56">
        <f>VLOOKUP(C323,'2012-13'!$C$8:$P$391,14,FALSE)</f>
        <v>0.52771400000000002</v>
      </c>
      <c r="AT323" s="183">
        <f t="shared" si="41"/>
        <v>278.68193183097623</v>
      </c>
    </row>
    <row r="324" spans="1:46" x14ac:dyDescent="0.25">
      <c r="A324">
        <f>IFERROR(VLOOKUP(D324,'2014_15'!$C$402:$D$446,2,FALSE),0)</f>
        <v>0</v>
      </c>
      <c r="B324" s="93" t="s">
        <v>904</v>
      </c>
      <c r="C324" s="93" t="s">
        <v>430</v>
      </c>
      <c r="D324" s="93" t="s">
        <v>431</v>
      </c>
      <c r="E324" s="93">
        <v>249.264635</v>
      </c>
      <c r="F324" s="93">
        <v>238.133960107375</v>
      </c>
      <c r="G324" s="1">
        <v>5.6412779999999998</v>
      </c>
      <c r="H324" s="1">
        <v>26.272000999999999</v>
      </c>
      <c r="I324" s="1">
        <v>0</v>
      </c>
      <c r="J324" s="1">
        <v>0</v>
      </c>
      <c r="K324" s="1">
        <v>0.4375</v>
      </c>
      <c r="L324" s="1">
        <v>0</v>
      </c>
      <c r="M324" s="1">
        <v>0</v>
      </c>
      <c r="N324" s="1">
        <v>0</v>
      </c>
      <c r="O324" s="1">
        <v>9.375E-2</v>
      </c>
      <c r="P324" s="1">
        <v>0</v>
      </c>
      <c r="Q324" s="1">
        <v>0.107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B324" s="1">
        <v>0</v>
      </c>
      <c r="AC324" s="143">
        <v>519.95012410737502</v>
      </c>
      <c r="AD324" s="180">
        <f t="shared" si="40"/>
        <v>519.95012410737502</v>
      </c>
      <c r="AE324" s="93">
        <v>249.264635</v>
      </c>
      <c r="AF324" s="1">
        <v>211.33849967307299</v>
      </c>
      <c r="AG324" s="1">
        <v>5.7553729999999996</v>
      </c>
      <c r="AH324" s="1">
        <v>24.052023489701185</v>
      </c>
      <c r="AI324" s="1">
        <v>0</v>
      </c>
      <c r="AJ324" s="1">
        <v>0</v>
      </c>
      <c r="AK324" s="1">
        <v>6.2983089999999997</v>
      </c>
      <c r="AM324" s="1">
        <v>9.0623009999999997</v>
      </c>
      <c r="AN324" s="1">
        <v>505.7711411627742</v>
      </c>
      <c r="AO324" s="1">
        <v>-14.178982944600818</v>
      </c>
      <c r="AP324" s="173">
        <v>-2.7269890489866895E-2</v>
      </c>
      <c r="AQ324" s="1">
        <f t="shared" si="42"/>
        <v>505.7711411627742</v>
      </c>
      <c r="AR324" s="174"/>
      <c r="AS324" s="56">
        <f>VLOOKUP(C324,'2012-13'!$C$8:$P$391,14,FALSE)</f>
        <v>0.78495099999999995</v>
      </c>
      <c r="AT324" s="183">
        <f t="shared" si="41"/>
        <v>497.49379116277419</v>
      </c>
    </row>
    <row r="325" spans="1:46" x14ac:dyDescent="0.25">
      <c r="A325">
        <f>IFERROR(VLOOKUP(D325,'2014_15'!$C$402:$D$446,2,FALSE),0)</f>
        <v>0</v>
      </c>
      <c r="B325" s="93" t="s">
        <v>904</v>
      </c>
      <c r="C325" s="93" t="s">
        <v>518</v>
      </c>
      <c r="D325" s="93" t="s">
        <v>519</v>
      </c>
      <c r="E325" s="93">
        <v>305.58102300000002</v>
      </c>
      <c r="F325" s="93">
        <v>227.57300662940099</v>
      </c>
      <c r="G325" s="1">
        <v>10.116486</v>
      </c>
      <c r="H325" s="1">
        <v>32.864575000000002</v>
      </c>
      <c r="I325" s="1">
        <v>0</v>
      </c>
      <c r="J325" s="1">
        <v>0</v>
      </c>
      <c r="K325" s="1">
        <v>5.0000000000000001E-3</v>
      </c>
      <c r="L325" s="1">
        <v>6.6762000000000002E-2</v>
      </c>
      <c r="M325" s="1">
        <v>0</v>
      </c>
      <c r="N325" s="1">
        <v>0</v>
      </c>
      <c r="O325" s="1">
        <v>0</v>
      </c>
      <c r="P325" s="1">
        <v>0</v>
      </c>
      <c r="Q325" s="1">
        <v>0.107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4.0231999999999997E-2</v>
      </c>
      <c r="AB325" s="1">
        <v>0</v>
      </c>
      <c r="AC325" s="143">
        <v>576.35408462940097</v>
      </c>
      <c r="AD325" s="180">
        <f t="shared" si="40"/>
        <v>576.35408462940097</v>
      </c>
      <c r="AE325" s="93">
        <v>305.58102300000002</v>
      </c>
      <c r="AF325" s="1">
        <v>198.727455182185</v>
      </c>
      <c r="AG325" s="1">
        <v>10.325132</v>
      </c>
      <c r="AH325" s="1">
        <v>29.007881969322082</v>
      </c>
      <c r="AI325" s="1">
        <v>0</v>
      </c>
      <c r="AJ325" s="1">
        <v>0</v>
      </c>
      <c r="AK325" s="1">
        <v>7.6984300000000001</v>
      </c>
      <c r="AM325" s="1">
        <v>9.6243839999999992</v>
      </c>
      <c r="AN325" s="1">
        <v>560.96430615150712</v>
      </c>
      <c r="AO325" s="1">
        <v>-15.389778477893856</v>
      </c>
      <c r="AP325" s="173">
        <v>-2.6701950915797835E-2</v>
      </c>
      <c r="AQ325" s="1">
        <f t="shared" si="42"/>
        <v>560.96430615150712</v>
      </c>
      <c r="AR325" s="174"/>
      <c r="AS325" s="56">
        <f>VLOOKUP(C325,'2012-13'!$C$8:$P$391,14,FALSE)</f>
        <v>0.53311900000000001</v>
      </c>
      <c r="AT325" s="183">
        <f t="shared" si="41"/>
        <v>551.87304115150721</v>
      </c>
    </row>
    <row r="326" spans="1:46" x14ac:dyDescent="0.25">
      <c r="A326">
        <f>IFERROR(VLOOKUP(D326,'2014_15'!$C$402:$D$446,2,FALSE),0)</f>
        <v>0</v>
      </c>
      <c r="B326" s="93" t="s">
        <v>900</v>
      </c>
      <c r="C326" s="93" t="s">
        <v>228</v>
      </c>
      <c r="D326" s="93" t="s">
        <v>229</v>
      </c>
      <c r="E326" s="93">
        <v>22.025375</v>
      </c>
      <c r="F326" s="93">
        <v>19.674148004420999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B326" s="1">
        <v>0</v>
      </c>
      <c r="AC326" s="143">
        <v>41.699523004420996</v>
      </c>
      <c r="AD326" s="180">
        <f t="shared" ref="AD326:AD389" si="43">+AC326</f>
        <v>41.699523004420996</v>
      </c>
      <c r="AE326" s="93">
        <v>22.025375</v>
      </c>
      <c r="AF326" s="1">
        <v>18.025832893815</v>
      </c>
      <c r="AG326" s="1">
        <v>0</v>
      </c>
      <c r="AH326" s="1">
        <v>0</v>
      </c>
      <c r="AI326" s="1">
        <v>0</v>
      </c>
      <c r="AJ326" s="1">
        <v>0</v>
      </c>
      <c r="AK326" s="1">
        <v>0.55490600000000001</v>
      </c>
      <c r="AM326" s="1">
        <v>0</v>
      </c>
      <c r="AN326" s="1">
        <v>40.606113893815007</v>
      </c>
      <c r="AO326" s="1">
        <v>-1.0934091106059896</v>
      </c>
      <c r="AP326" s="144">
        <v>-2.6221141917859972E-2</v>
      </c>
      <c r="AQ326" s="1">
        <f t="shared" si="42"/>
        <v>40.606113893815007</v>
      </c>
      <c r="AR326" s="174"/>
      <c r="AS326" s="56">
        <f>VLOOKUP(C326,'2012-13'!$C$8:$P$391,14,FALSE)</f>
        <v>0</v>
      </c>
      <c r="AT326" s="183">
        <f t="shared" ref="AT326:AT389" si="44">+AQ326-AM326+AS326</f>
        <v>40.606113893815007</v>
      </c>
    </row>
    <row r="327" spans="1:46" x14ac:dyDescent="0.25">
      <c r="A327">
        <f>IFERROR(VLOOKUP(D327,'2014_15'!$C$402:$D$446,2,FALSE),0)</f>
        <v>0</v>
      </c>
      <c r="B327" s="93" t="s">
        <v>901</v>
      </c>
      <c r="C327" s="93" t="s">
        <v>112</v>
      </c>
      <c r="D327" s="93" t="s">
        <v>113</v>
      </c>
      <c r="E327" s="93">
        <v>47.915010000000002</v>
      </c>
      <c r="F327" s="93">
        <v>30.446364599864999</v>
      </c>
      <c r="G327" s="1">
        <v>7.6083230000000004</v>
      </c>
      <c r="H327" s="1">
        <v>4.6779900000000003</v>
      </c>
      <c r="I327" s="1">
        <v>0</v>
      </c>
      <c r="J327" s="1">
        <v>0</v>
      </c>
      <c r="K327" s="1">
        <v>7.4999999999999997E-3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3.19E-4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0.66853700000000005</v>
      </c>
      <c r="Z327" s="1">
        <v>3.1050000000000001E-2</v>
      </c>
      <c r="AB327" s="1">
        <v>0</v>
      </c>
      <c r="AC327" s="143">
        <v>91.355093599864986</v>
      </c>
      <c r="AD327" s="180">
        <f t="shared" si="43"/>
        <v>91.355093599864986</v>
      </c>
      <c r="AE327" s="93">
        <v>47.915010000000002</v>
      </c>
      <c r="AF327" s="1">
        <v>26.092534462085002</v>
      </c>
      <c r="AG327" s="1">
        <v>7.7645730000000004</v>
      </c>
      <c r="AH327" s="1">
        <v>4.2827010156016376</v>
      </c>
      <c r="AI327" s="1">
        <v>0.69534200000000002</v>
      </c>
      <c r="AJ327" s="1">
        <v>0.05</v>
      </c>
      <c r="AK327" s="1">
        <v>1.21031</v>
      </c>
      <c r="AM327" s="1">
        <v>0.96057000000000003</v>
      </c>
      <c r="AN327" s="1">
        <v>88.971040477686643</v>
      </c>
      <c r="AO327" s="1">
        <v>-2.3840531221783436</v>
      </c>
      <c r="AP327" s="173">
        <v>-2.6096553878216015E-2</v>
      </c>
      <c r="AQ327" s="1">
        <f t="shared" si="42"/>
        <v>88.971040477686643</v>
      </c>
      <c r="AR327" s="174"/>
      <c r="AS327" s="56">
        <f>VLOOKUP(C327,'2012-13'!$C$8:$P$391,14,FALSE)</f>
        <v>0.64684900000000001</v>
      </c>
      <c r="AT327" s="183">
        <f t="shared" si="44"/>
        <v>88.657319477686642</v>
      </c>
    </row>
    <row r="328" spans="1:46" x14ac:dyDescent="0.25">
      <c r="A328">
        <f>IFERROR(VLOOKUP(D328,'2014_15'!$C$402:$D$446,2,FALSE),0)</f>
        <v>0</v>
      </c>
      <c r="B328" s="93" t="s">
        <v>904</v>
      </c>
      <c r="C328" s="93" t="s">
        <v>510</v>
      </c>
      <c r="D328" s="93" t="s">
        <v>511</v>
      </c>
      <c r="E328" s="93">
        <v>239.05141</v>
      </c>
      <c r="F328" s="93">
        <v>191.23741208090499</v>
      </c>
      <c r="G328" s="1">
        <v>11.695408</v>
      </c>
      <c r="H328" s="1">
        <v>28.379180000000002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0.65</v>
      </c>
      <c r="O328" s="1">
        <v>0</v>
      </c>
      <c r="P328" s="1">
        <v>0</v>
      </c>
      <c r="Q328" s="1">
        <v>0</v>
      </c>
      <c r="R328" s="1">
        <v>0</v>
      </c>
      <c r="S328" s="1">
        <v>3.5000000000000003E-2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B328" s="1">
        <v>0</v>
      </c>
      <c r="AC328" s="143">
        <v>471.048410080905</v>
      </c>
      <c r="AD328" s="180">
        <f t="shared" si="43"/>
        <v>471.048410080905</v>
      </c>
      <c r="AE328" s="93">
        <v>239.05141</v>
      </c>
      <c r="AF328" s="1">
        <v>168.519113505397</v>
      </c>
      <c r="AG328" s="1">
        <v>11.936272000000001</v>
      </c>
      <c r="AH328" s="1">
        <v>25.98114639149329</v>
      </c>
      <c r="AI328" s="1">
        <v>0</v>
      </c>
      <c r="AJ328" s="1">
        <v>0</v>
      </c>
      <c r="AK328" s="1">
        <v>6.0153239999999997</v>
      </c>
      <c r="AM328" s="1">
        <v>7.2567849999999998</v>
      </c>
      <c r="AN328" s="1">
        <v>458.76005089689022</v>
      </c>
      <c r="AO328" s="1">
        <v>-12.28835918401478</v>
      </c>
      <c r="AP328" s="173">
        <v>-2.6087253286566005E-2</v>
      </c>
      <c r="AQ328" s="1">
        <f t="shared" si="42"/>
        <v>458.76005089689022</v>
      </c>
      <c r="AR328" s="174"/>
      <c r="AS328" s="56">
        <f>VLOOKUP(C328,'2012-13'!$C$8:$P$391,14,FALSE)</f>
        <v>0.64723299999999995</v>
      </c>
      <c r="AT328" s="183">
        <f t="shared" si="44"/>
        <v>452.15049889689021</v>
      </c>
    </row>
    <row r="329" spans="1:46" x14ac:dyDescent="0.25">
      <c r="A329">
        <f>IFERROR(VLOOKUP(D329,'2014_15'!$C$402:$D$446,2,FALSE),0)</f>
        <v>0</v>
      </c>
      <c r="B329" s="93" t="s">
        <v>905</v>
      </c>
      <c r="C329" s="93" t="s">
        <v>74</v>
      </c>
      <c r="D329" s="93" t="s">
        <v>75</v>
      </c>
      <c r="E329" s="93">
        <v>153.00504599999999</v>
      </c>
      <c r="F329" s="93">
        <v>112.77384920055</v>
      </c>
      <c r="G329" s="1">
        <v>10.228923999999999</v>
      </c>
      <c r="H329" s="1">
        <v>14.38692</v>
      </c>
      <c r="I329" s="1">
        <v>0</v>
      </c>
      <c r="J329" s="1">
        <v>0</v>
      </c>
      <c r="K329" s="1">
        <v>5.2172000000000003E-2</v>
      </c>
      <c r="L329" s="1">
        <v>0</v>
      </c>
      <c r="M329" s="1">
        <v>0.27500000000000002</v>
      </c>
      <c r="N329" s="1">
        <v>0</v>
      </c>
      <c r="O329" s="1">
        <v>0</v>
      </c>
      <c r="P329" s="1">
        <v>0</v>
      </c>
      <c r="Q329" s="1">
        <v>0</v>
      </c>
      <c r="R329" s="1">
        <v>3.19E-4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0.20415900000000001</v>
      </c>
      <c r="Y329" s="1">
        <v>3.0847669999999998</v>
      </c>
      <c r="Z329" s="1">
        <v>1.1730499999999999</v>
      </c>
      <c r="AB329" s="1">
        <v>0</v>
      </c>
      <c r="AC329" s="143">
        <v>295.18420620054991</v>
      </c>
      <c r="AD329" s="180">
        <f t="shared" si="43"/>
        <v>295.18420620054991</v>
      </c>
      <c r="AE329" s="93">
        <v>153.00504599999999</v>
      </c>
      <c r="AF329" s="1">
        <v>99.505390580156003</v>
      </c>
      <c r="AG329" s="1">
        <v>10.438503000000001</v>
      </c>
      <c r="AH329" s="1">
        <v>13.171228860125721</v>
      </c>
      <c r="AI329" s="1">
        <v>2.9596140000000002</v>
      </c>
      <c r="AJ329" s="1">
        <v>0.7</v>
      </c>
      <c r="AK329" s="1">
        <v>3.848671</v>
      </c>
      <c r="AM329" s="1">
        <v>3.8882240000000001</v>
      </c>
      <c r="AN329" s="1">
        <v>287.51667744028174</v>
      </c>
      <c r="AO329" s="1">
        <v>-7.6675287602681692</v>
      </c>
      <c r="AP329" s="173">
        <v>-2.5975403152358377E-2</v>
      </c>
      <c r="AQ329" s="1">
        <f t="shared" si="42"/>
        <v>287.51667744028174</v>
      </c>
      <c r="AR329" s="174"/>
      <c r="AS329" s="56">
        <f>VLOOKUP(C329,'2012-13'!$C$8:$P$391,14,FALSE)</f>
        <v>1.5177369999999999</v>
      </c>
      <c r="AT329" s="183">
        <f t="shared" si="44"/>
        <v>285.14619044028177</v>
      </c>
    </row>
    <row r="330" spans="1:46" x14ac:dyDescent="0.25">
      <c r="A330">
        <f>IFERROR(VLOOKUP(D330,'2014_15'!$C$402:$D$446,2,FALSE),0)</f>
        <v>0</v>
      </c>
      <c r="B330" s="93" t="s">
        <v>905</v>
      </c>
      <c r="C330" s="93" t="s">
        <v>548</v>
      </c>
      <c r="D330" s="93" t="s">
        <v>549</v>
      </c>
      <c r="E330" s="93">
        <v>99.005441000000005</v>
      </c>
      <c r="F330" s="93">
        <v>111.145797815126</v>
      </c>
      <c r="G330" s="1">
        <v>3.1217329999999999</v>
      </c>
      <c r="H330" s="1">
        <v>10.907693</v>
      </c>
      <c r="I330" s="1">
        <v>0</v>
      </c>
      <c r="J330" s="1">
        <v>0</v>
      </c>
      <c r="K330" s="1">
        <v>5.3725000000000002E-2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3.19E-4</v>
      </c>
      <c r="S330" s="1">
        <v>0</v>
      </c>
      <c r="T330" s="1">
        <v>0.107059</v>
      </c>
      <c r="U330" s="1">
        <v>0</v>
      </c>
      <c r="V330" s="1">
        <v>0</v>
      </c>
      <c r="W330" s="1">
        <v>0</v>
      </c>
      <c r="X330" s="1">
        <v>0.24813499999999999</v>
      </c>
      <c r="Y330" s="1">
        <v>2.054891</v>
      </c>
      <c r="Z330" s="1">
        <v>0.45605000000000001</v>
      </c>
      <c r="AB330" s="1">
        <v>0</v>
      </c>
      <c r="AC330" s="143">
        <v>227.10084381512598</v>
      </c>
      <c r="AD330" s="180">
        <f t="shared" si="43"/>
        <v>227.10084381512598</v>
      </c>
      <c r="AE330" s="93">
        <v>99.005441000000005</v>
      </c>
      <c r="AF330" s="1">
        <v>101.08636465645701</v>
      </c>
      <c r="AG330" s="1">
        <v>3.185149</v>
      </c>
      <c r="AH330" s="1">
        <v>9.9859956709977737</v>
      </c>
      <c r="AI330" s="1">
        <v>1.9754130000000001</v>
      </c>
      <c r="AJ330" s="1">
        <v>0.53</v>
      </c>
      <c r="AK330" s="1">
        <v>2.5101559999999998</v>
      </c>
      <c r="AM330" s="1">
        <v>2.929767</v>
      </c>
      <c r="AN330" s="1">
        <v>221.20828632745477</v>
      </c>
      <c r="AO330" s="1">
        <v>-5.8925574876712119</v>
      </c>
      <c r="AP330" s="173">
        <v>-2.594687623647984E-2</v>
      </c>
      <c r="AQ330" s="1">
        <f t="shared" si="42"/>
        <v>221.20828632745477</v>
      </c>
      <c r="AR330" s="174"/>
      <c r="AS330" s="56">
        <f>VLOOKUP(C330,'2012-13'!$C$8:$P$391,14,FALSE)</f>
        <v>1.2855430000000001</v>
      </c>
      <c r="AT330" s="183">
        <f t="shared" si="44"/>
        <v>219.56406232745476</v>
      </c>
    </row>
    <row r="331" spans="1:46" x14ac:dyDescent="0.25">
      <c r="A331">
        <f>IFERROR(VLOOKUP(D331,'2014_15'!$C$402:$D$446,2,FALSE),0)</f>
        <v>0</v>
      </c>
      <c r="B331" s="93" t="s">
        <v>901</v>
      </c>
      <c r="C331" s="93" t="s">
        <v>86</v>
      </c>
      <c r="D331" s="93" t="s">
        <v>87</v>
      </c>
      <c r="E331" s="93">
        <v>76.777100000000004</v>
      </c>
      <c r="F331" s="93">
        <v>50.349283023897996</v>
      </c>
      <c r="G331" s="1">
        <v>3.175624</v>
      </c>
      <c r="H331" s="1">
        <v>6.2984239999999998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0.21833</v>
      </c>
      <c r="O331" s="1">
        <v>0</v>
      </c>
      <c r="P331" s="1">
        <v>0</v>
      </c>
      <c r="Q331" s="1">
        <v>0</v>
      </c>
      <c r="R331" s="1">
        <v>3.19E-4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1.2337100000000001</v>
      </c>
      <c r="Z331" s="1">
        <v>0.16105</v>
      </c>
      <c r="AB331" s="1">
        <v>0</v>
      </c>
      <c r="AC331" s="143">
        <v>138.213840023898</v>
      </c>
      <c r="AD331" s="180">
        <f t="shared" si="43"/>
        <v>138.213840023898</v>
      </c>
      <c r="AE331" s="93">
        <v>76.777100000000004</v>
      </c>
      <c r="AF331" s="1">
        <v>43.539450190408999</v>
      </c>
      <c r="AG331" s="1">
        <v>3.240767</v>
      </c>
      <c r="AH331" s="1">
        <v>5.7662087480926063</v>
      </c>
      <c r="AI331" s="1">
        <v>1.1884440000000001</v>
      </c>
      <c r="AJ331" s="1">
        <v>0.22547</v>
      </c>
      <c r="AK331" s="1">
        <v>1.920614</v>
      </c>
      <c r="AM331" s="1">
        <v>1.982262</v>
      </c>
      <c r="AN331" s="1">
        <v>134.6403159385016</v>
      </c>
      <c r="AO331" s="1">
        <v>-3.5735240853964001</v>
      </c>
      <c r="AP331" s="173">
        <v>-2.5855037996039443E-2</v>
      </c>
      <c r="AQ331" s="1">
        <f t="shared" si="42"/>
        <v>134.6403159385016</v>
      </c>
      <c r="AR331" s="174"/>
      <c r="AS331" s="56">
        <f>VLOOKUP(C331,'2012-13'!$C$8:$P$391,14,FALSE)</f>
        <v>0.61134900000000003</v>
      </c>
      <c r="AT331" s="183">
        <f t="shared" si="44"/>
        <v>133.2694029385016</v>
      </c>
    </row>
    <row r="332" spans="1:46" x14ac:dyDescent="0.25">
      <c r="A332">
        <f>IFERROR(VLOOKUP(D332,'2014_15'!$C$402:$D$446,2,FALSE),0)</f>
        <v>0</v>
      </c>
      <c r="B332" s="93" t="s">
        <v>905</v>
      </c>
      <c r="C332" s="93" t="s">
        <v>400</v>
      </c>
      <c r="D332" s="93" t="s">
        <v>401</v>
      </c>
      <c r="E332" s="93">
        <v>83.742953</v>
      </c>
      <c r="F332" s="93">
        <v>45.974171051530007</v>
      </c>
      <c r="G332" s="1">
        <v>3.379305</v>
      </c>
      <c r="H332" s="1">
        <v>5.5465020000000003</v>
      </c>
      <c r="I332" s="1">
        <v>0</v>
      </c>
      <c r="J332" s="1">
        <v>0</v>
      </c>
      <c r="K332" s="1">
        <v>5.1221000000000003E-2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3.19E-4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0.13819300000000001</v>
      </c>
      <c r="Y332" s="1">
        <v>1.1552800000000001</v>
      </c>
      <c r="Z332" s="1">
        <v>0.53105000000000002</v>
      </c>
      <c r="AB332" s="1">
        <v>0</v>
      </c>
      <c r="AC332" s="143">
        <v>140.51899405152997</v>
      </c>
      <c r="AD332" s="180">
        <f t="shared" si="43"/>
        <v>140.51899405152997</v>
      </c>
      <c r="AE332" s="93">
        <v>83.742953</v>
      </c>
      <c r="AF332" s="1">
        <v>39.399864591160998</v>
      </c>
      <c r="AG332" s="1">
        <v>3.4485950000000001</v>
      </c>
      <c r="AH332" s="1">
        <v>5.0778239689346316</v>
      </c>
      <c r="AI332" s="1">
        <v>1.1142380000000001</v>
      </c>
      <c r="AJ332" s="1">
        <v>0.5</v>
      </c>
      <c r="AK332" s="1">
        <v>2.1164420000000002</v>
      </c>
      <c r="AM332" s="1">
        <v>1.511674</v>
      </c>
      <c r="AN332" s="1">
        <v>136.91159056009562</v>
      </c>
      <c r="AO332" s="1">
        <v>-3.6074034914343542</v>
      </c>
      <c r="AP332" s="173">
        <v>-2.5671999118578068E-2</v>
      </c>
      <c r="AQ332" s="1">
        <f t="shared" si="42"/>
        <v>136.91159056009562</v>
      </c>
      <c r="AR332" s="174"/>
      <c r="AS332" s="56">
        <f>VLOOKUP(C332,'2012-13'!$C$8:$P$391,14,FALSE)</f>
        <v>0.51668000000000003</v>
      </c>
      <c r="AT332" s="183">
        <f t="shared" si="44"/>
        <v>135.91659656009563</v>
      </c>
    </row>
    <row r="333" spans="1:46" x14ac:dyDescent="0.25">
      <c r="A333">
        <f>IFERROR(VLOOKUP(D333,'2014_15'!$C$402:$D$446,2,FALSE),0)</f>
        <v>0</v>
      </c>
      <c r="B333" s="93" t="s">
        <v>904</v>
      </c>
      <c r="C333" s="93" t="s">
        <v>310</v>
      </c>
      <c r="D333" s="93" t="s">
        <v>311</v>
      </c>
      <c r="E333" s="93">
        <v>241.78695200000001</v>
      </c>
      <c r="F333" s="93">
        <v>159.92173368865801</v>
      </c>
      <c r="G333" s="1">
        <v>11.104632000000001</v>
      </c>
      <c r="H333" s="1">
        <v>20.944206000000001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0.107</v>
      </c>
      <c r="R333" s="1">
        <v>0</v>
      </c>
      <c r="S333" s="1">
        <v>3.5000000000000003E-2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B333" s="1">
        <v>0</v>
      </c>
      <c r="AC333" s="143">
        <v>433.89952368865806</v>
      </c>
      <c r="AD333" s="180">
        <f t="shared" si="43"/>
        <v>433.89952368865806</v>
      </c>
      <c r="AE333" s="93">
        <v>241.78695200000001</v>
      </c>
      <c r="AF333" s="1">
        <v>137.83608930965099</v>
      </c>
      <c r="AG333" s="1">
        <v>11.332995</v>
      </c>
      <c r="AH333" s="1">
        <v>19.174425833994924</v>
      </c>
      <c r="AI333" s="1">
        <v>0</v>
      </c>
      <c r="AJ333" s="1">
        <v>0</v>
      </c>
      <c r="AK333" s="1">
        <v>6.0924860000000001</v>
      </c>
      <c r="AM333" s="1">
        <v>6.7698320000000001</v>
      </c>
      <c r="AN333" s="1">
        <v>422.99278014364592</v>
      </c>
      <c r="AO333" s="1">
        <v>-10.906743545012148</v>
      </c>
      <c r="AP333" s="173">
        <v>-2.5136564917822346E-2</v>
      </c>
      <c r="AQ333" s="1">
        <f t="shared" si="42"/>
        <v>422.99278014364592</v>
      </c>
      <c r="AR333" s="174"/>
      <c r="AS333" s="56">
        <f>VLOOKUP(C333,'2012-13'!$C$8:$P$391,14,FALSE)</f>
        <v>0.58934500000000001</v>
      </c>
      <c r="AT333" s="183">
        <f t="shared" si="44"/>
        <v>416.81229314364589</v>
      </c>
    </row>
    <row r="334" spans="1:46" x14ac:dyDescent="0.25">
      <c r="A334">
        <f>IFERROR(VLOOKUP(D334,'2014_15'!$C$402:$D$446,2,FALSE),0)</f>
        <v>0</v>
      </c>
      <c r="B334" s="93" t="s">
        <v>905</v>
      </c>
      <c r="C334" s="93" t="s">
        <v>130</v>
      </c>
      <c r="D334" s="93" t="s">
        <v>131</v>
      </c>
      <c r="E334" s="93">
        <v>131.669456</v>
      </c>
      <c r="F334" s="93">
        <v>78.553015041411001</v>
      </c>
      <c r="G334" s="1">
        <v>8.4076229999999992</v>
      </c>
      <c r="H334" s="1">
        <v>11.961751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3.19E-4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0.13819300000000001</v>
      </c>
      <c r="Y334" s="1">
        <v>2.1883439999999998</v>
      </c>
      <c r="Z334" s="1">
        <v>0.36604999999999999</v>
      </c>
      <c r="AB334" s="1">
        <v>0</v>
      </c>
      <c r="AC334" s="143">
        <v>233.28475104141097</v>
      </c>
      <c r="AD334" s="180">
        <f t="shared" si="43"/>
        <v>233.28475104141097</v>
      </c>
      <c r="AE334" s="93">
        <v>131.669456</v>
      </c>
      <c r="AF334" s="1">
        <v>67.319933890488997</v>
      </c>
      <c r="AG334" s="1">
        <v>8.5796860000000006</v>
      </c>
      <c r="AH334" s="1">
        <v>10.950986033761062</v>
      </c>
      <c r="AI334" s="1">
        <v>2.0595750000000002</v>
      </c>
      <c r="AJ334" s="1">
        <v>0.5</v>
      </c>
      <c r="AK334" s="1">
        <v>3.3005900000000001</v>
      </c>
      <c r="AM334" s="1">
        <v>3.1759040000000001</v>
      </c>
      <c r="AN334" s="1">
        <v>227.55613092425008</v>
      </c>
      <c r="AO334" s="1">
        <v>-5.7286201171608866</v>
      </c>
      <c r="AP334" s="173">
        <v>-2.4556341945144906E-2</v>
      </c>
      <c r="AQ334" s="1">
        <f t="shared" si="42"/>
        <v>227.55613092425008</v>
      </c>
      <c r="AR334" s="174"/>
      <c r="AS334" s="56">
        <f>VLOOKUP(C334,'2012-13'!$C$8:$P$391,14,FALSE)</f>
        <v>0.99338199999999999</v>
      </c>
      <c r="AT334" s="183">
        <f t="shared" si="44"/>
        <v>225.37360892425008</v>
      </c>
    </row>
    <row r="335" spans="1:46" x14ac:dyDescent="0.25">
      <c r="A335">
        <f>IFERROR(VLOOKUP(D335,'2014_15'!$C$402:$D$446,2,FALSE),0)</f>
        <v>0</v>
      </c>
      <c r="B335" s="93" t="s">
        <v>904</v>
      </c>
      <c r="C335" s="93" t="s">
        <v>678</v>
      </c>
      <c r="D335" s="93" t="s">
        <v>679</v>
      </c>
      <c r="E335" s="93">
        <v>286.05271099999999</v>
      </c>
      <c r="F335" s="93">
        <v>212.39518870435501</v>
      </c>
      <c r="G335" s="1">
        <v>13.438896</v>
      </c>
      <c r="H335" s="1">
        <v>25.938471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2.5000000000000001E-2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B335" s="1">
        <v>0</v>
      </c>
      <c r="AC335" s="143">
        <v>537.85026670435502</v>
      </c>
      <c r="AD335" s="180">
        <f t="shared" si="43"/>
        <v>537.85026670435502</v>
      </c>
      <c r="AE335" s="93">
        <v>286.05271099999999</v>
      </c>
      <c r="AF335" s="1">
        <v>185.27101348583</v>
      </c>
      <c r="AG335" s="1">
        <v>13.716093000000001</v>
      </c>
      <c r="AH335" s="1">
        <v>23.746676691239966</v>
      </c>
      <c r="AI335" s="1">
        <v>0</v>
      </c>
      <c r="AJ335" s="1">
        <v>0</v>
      </c>
      <c r="AK335" s="1">
        <v>7.1985760000000001</v>
      </c>
      <c r="AM335" s="1">
        <v>8.7699230000000004</v>
      </c>
      <c r="AN335" s="1">
        <v>524.75499317706988</v>
      </c>
      <c r="AO335" s="1">
        <v>-13.095273527285144</v>
      </c>
      <c r="AP335" s="173">
        <v>-2.4347433361938519E-2</v>
      </c>
      <c r="AQ335" s="1">
        <f t="shared" si="42"/>
        <v>524.75499317706988</v>
      </c>
      <c r="AR335" s="175"/>
      <c r="AS335" s="56">
        <f>VLOOKUP(C335,'2012-13'!$C$8:$P$391,14,FALSE)</f>
        <v>0.58972800000000003</v>
      </c>
      <c r="AT335" s="183">
        <f t="shared" si="44"/>
        <v>516.57479817706997</v>
      </c>
    </row>
    <row r="336" spans="1:46" x14ac:dyDescent="0.25">
      <c r="A336">
        <f>IFERROR(VLOOKUP(D336,'2014_15'!$C$402:$D$446,2,FALSE),0)</f>
        <v>0</v>
      </c>
      <c r="B336" s="93" t="s">
        <v>901</v>
      </c>
      <c r="C336" s="93" t="s">
        <v>692</v>
      </c>
      <c r="D336" s="93" t="s">
        <v>693</v>
      </c>
      <c r="E336" s="93">
        <v>80.928589000000002</v>
      </c>
      <c r="F336" s="93">
        <v>61.136759233889002</v>
      </c>
      <c r="G336" s="1">
        <v>6.9710970000000003</v>
      </c>
      <c r="H336" s="1">
        <v>8.5303540000000009</v>
      </c>
      <c r="I336" s="1">
        <v>0</v>
      </c>
      <c r="J336" s="1">
        <v>0</v>
      </c>
      <c r="K336" s="1">
        <v>0.14499999999999999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3.19E-4</v>
      </c>
      <c r="S336" s="1">
        <v>3.5000000000000003E-2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1.746178</v>
      </c>
      <c r="Z336" s="1">
        <v>7.9049999999999995E-2</v>
      </c>
      <c r="AB336" s="1">
        <v>0</v>
      </c>
      <c r="AC336" s="143">
        <v>159.57234623388899</v>
      </c>
      <c r="AD336" s="180">
        <f t="shared" si="43"/>
        <v>159.57234623388899</v>
      </c>
      <c r="AE336" s="93">
        <v>80.928589000000002</v>
      </c>
      <c r="AF336" s="1">
        <v>54.083599822890996</v>
      </c>
      <c r="AG336" s="1">
        <v>7.1147400000000003</v>
      </c>
      <c r="AH336" s="1">
        <v>7.8095412216019051</v>
      </c>
      <c r="AI336" s="1">
        <v>1.5825229999999999</v>
      </c>
      <c r="AJ336" s="1">
        <v>0.12467</v>
      </c>
      <c r="AK336" s="1">
        <v>2.0392420000000002</v>
      </c>
      <c r="AM336" s="1">
        <v>2.0177839999999998</v>
      </c>
      <c r="AN336" s="1">
        <v>155.70068904449295</v>
      </c>
      <c r="AO336" s="1">
        <v>-3.8716571893960463</v>
      </c>
      <c r="AP336" s="173">
        <v>-2.426270767317832E-2</v>
      </c>
      <c r="AQ336" s="1">
        <f t="shared" si="42"/>
        <v>155.70068904449295</v>
      </c>
      <c r="AR336" s="175"/>
      <c r="AS336" s="56">
        <f>VLOOKUP(C336,'2012-13'!$C$8:$P$391,14,FALSE)</f>
        <v>1.451214</v>
      </c>
      <c r="AT336" s="183">
        <f t="shared" si="44"/>
        <v>155.13411904449293</v>
      </c>
    </row>
    <row r="337" spans="1:46" x14ac:dyDescent="0.25">
      <c r="A337">
        <f>IFERROR(VLOOKUP(D337,'2014_15'!$C$402:$D$446,2,FALSE),0)</f>
        <v>0</v>
      </c>
      <c r="B337" s="93" t="s">
        <v>901</v>
      </c>
      <c r="C337" s="93" t="s">
        <v>618</v>
      </c>
      <c r="D337" s="93" t="s">
        <v>619</v>
      </c>
      <c r="E337" s="93">
        <v>112.719506</v>
      </c>
      <c r="F337" s="93">
        <v>71.587685735440999</v>
      </c>
      <c r="G337" s="1">
        <v>14.627158</v>
      </c>
      <c r="H337" s="1">
        <v>8.7782699999999991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0.107</v>
      </c>
      <c r="R337" s="1">
        <v>3.19E-4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1.9876389999999999</v>
      </c>
      <c r="Z337" s="1">
        <v>8.1049999999999997E-2</v>
      </c>
      <c r="AB337" s="1">
        <v>0</v>
      </c>
      <c r="AC337" s="143">
        <v>209.88862773544099</v>
      </c>
      <c r="AD337" s="180">
        <f t="shared" si="43"/>
        <v>209.88862773544099</v>
      </c>
      <c r="AE337" s="93">
        <v>112.719506</v>
      </c>
      <c r="AF337" s="1">
        <v>62.006321656051</v>
      </c>
      <c r="AG337" s="1">
        <v>14.927443999999999</v>
      </c>
      <c r="AH337" s="1">
        <v>8.0365083816394201</v>
      </c>
      <c r="AI337" s="1">
        <v>1.651621</v>
      </c>
      <c r="AJ337" s="1">
        <v>0.11347</v>
      </c>
      <c r="AK337" s="1">
        <v>2.8485040000000001</v>
      </c>
      <c r="AM337" s="1">
        <v>2.5133220000000001</v>
      </c>
      <c r="AN337" s="1">
        <v>204.8166970376904</v>
      </c>
      <c r="AO337" s="1">
        <v>-5.071930697750588</v>
      </c>
      <c r="AP337" s="173">
        <v>-2.4164866636526974E-2</v>
      </c>
      <c r="AQ337" s="1">
        <f t="shared" si="42"/>
        <v>204.8166970376904</v>
      </c>
      <c r="AR337" s="175"/>
      <c r="AS337" s="56">
        <f>VLOOKUP(C337,'2012-13'!$C$8:$P$391,14,FALSE)</f>
        <v>0.88336099999999995</v>
      </c>
      <c r="AT337" s="183">
        <f t="shared" si="44"/>
        <v>203.18673603769042</v>
      </c>
    </row>
    <row r="338" spans="1:46" x14ac:dyDescent="0.25">
      <c r="A338">
        <f>IFERROR(VLOOKUP(D338,'2014_15'!$C$402:$D$446,2,FALSE),0)</f>
        <v>0</v>
      </c>
      <c r="B338" s="93" t="s">
        <v>901</v>
      </c>
      <c r="C338" s="93" t="s">
        <v>716</v>
      </c>
      <c r="D338" s="93" t="s">
        <v>864</v>
      </c>
      <c r="E338" s="93">
        <v>56.997146000000001</v>
      </c>
      <c r="F338" s="93">
        <v>66.853717324349006</v>
      </c>
      <c r="G338" s="1">
        <v>4.3192769999999996</v>
      </c>
      <c r="H338" s="1">
        <v>8.04284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3.19E-4</v>
      </c>
      <c r="S338" s="1">
        <v>0</v>
      </c>
      <c r="T338" s="1">
        <v>0.25235299999999999</v>
      </c>
      <c r="U338" s="1">
        <v>0</v>
      </c>
      <c r="V338" s="1">
        <v>0</v>
      </c>
      <c r="W338" s="1">
        <v>0</v>
      </c>
      <c r="X338" s="1">
        <v>0</v>
      </c>
      <c r="Y338" s="1">
        <v>1.3530409999999999</v>
      </c>
      <c r="Z338" s="1">
        <v>6.6049999999999998E-2</v>
      </c>
      <c r="AB338" s="1">
        <v>0</v>
      </c>
      <c r="AC338" s="143">
        <v>137.88474332434899</v>
      </c>
      <c r="AD338" s="180">
        <f t="shared" si="43"/>
        <v>137.88474332434899</v>
      </c>
      <c r="AE338" s="93">
        <v>56.997146000000001</v>
      </c>
      <c r="AF338" s="1">
        <v>61.063418588241007</v>
      </c>
      <c r="AG338" s="1">
        <v>4.4080579999999996</v>
      </c>
      <c r="AH338" s="1">
        <v>7.3632220326083377</v>
      </c>
      <c r="AI338" s="1">
        <v>1.349623</v>
      </c>
      <c r="AJ338" s="1">
        <v>0.16747000000000001</v>
      </c>
      <c r="AK338" s="1">
        <v>1.4224699999999999</v>
      </c>
      <c r="AM338" s="1">
        <v>1.8043210000000001</v>
      </c>
      <c r="AN338" s="1">
        <v>134.57572862084936</v>
      </c>
      <c r="AO338" s="1">
        <v>-3.3090147034996278</v>
      </c>
      <c r="AP338" s="173">
        <v>-2.399841072855876E-2</v>
      </c>
      <c r="AQ338" s="1">
        <f t="shared" si="42"/>
        <v>134.57572862084936</v>
      </c>
      <c r="AR338" s="175"/>
      <c r="AS338" s="56">
        <f>VLOOKUP(C338,'2012-13'!$C$8:$P$391,14,FALSE)</f>
        <v>0.23555200000000001</v>
      </c>
      <c r="AT338" s="183">
        <f t="shared" si="44"/>
        <v>133.00695962084939</v>
      </c>
    </row>
    <row r="339" spans="1:46" x14ac:dyDescent="0.25">
      <c r="A339">
        <f>IFERROR(VLOOKUP(D339,'2014_15'!$C$402:$D$446,2,FALSE),0)</f>
        <v>0</v>
      </c>
      <c r="B339" s="93" t="s">
        <v>904</v>
      </c>
      <c r="C339" s="93" t="s">
        <v>224</v>
      </c>
      <c r="D339" s="93" t="s">
        <v>225</v>
      </c>
      <c r="E339" s="93">
        <v>276.64221500000002</v>
      </c>
      <c r="F339" s="93">
        <v>233.32985191576299</v>
      </c>
      <c r="G339" s="1">
        <v>13.465818000000001</v>
      </c>
      <c r="H339" s="1">
        <v>29.545964000000001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0.33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B339" s="1">
        <v>0</v>
      </c>
      <c r="AC339" s="143">
        <v>553.31384891576306</v>
      </c>
      <c r="AD339" s="180">
        <f t="shared" si="43"/>
        <v>553.31384891576306</v>
      </c>
      <c r="AE339" s="93">
        <v>276.64221500000002</v>
      </c>
      <c r="AF339" s="1">
        <v>205.73336998425799</v>
      </c>
      <c r="AG339" s="1">
        <v>13.742906</v>
      </c>
      <c r="AH339" s="1">
        <v>27.049337435464682</v>
      </c>
      <c r="AI339" s="1">
        <v>0</v>
      </c>
      <c r="AJ339" s="1">
        <v>0</v>
      </c>
      <c r="AK339" s="1">
        <v>6.958755</v>
      </c>
      <c r="AM339" s="1">
        <v>9.9816540000000007</v>
      </c>
      <c r="AN339" s="1">
        <v>540.10823741972274</v>
      </c>
      <c r="AO339" s="1">
        <v>-13.205611496040319</v>
      </c>
      <c r="AP339" s="173">
        <v>-2.3866403347606709E-2</v>
      </c>
      <c r="AQ339" s="1">
        <f t="shared" si="42"/>
        <v>540.10823741972274</v>
      </c>
      <c r="AR339" s="175"/>
      <c r="AS339" s="56">
        <f>VLOOKUP(C339,'2012-13'!$C$8:$P$391,14,FALSE)</f>
        <v>0.385071</v>
      </c>
      <c r="AT339" s="183">
        <f t="shared" si="44"/>
        <v>530.51165441972273</v>
      </c>
    </row>
    <row r="340" spans="1:46" x14ac:dyDescent="0.25">
      <c r="A340">
        <f>IFERROR(VLOOKUP(D340,'2014_15'!$C$402:$D$446,2,FALSE),0)</f>
        <v>0</v>
      </c>
      <c r="B340" s="93" t="s">
        <v>901</v>
      </c>
      <c r="C340" s="93" t="s">
        <v>496</v>
      </c>
      <c r="D340" s="93" t="s">
        <v>497</v>
      </c>
      <c r="E340" s="93">
        <v>89.292547999999996</v>
      </c>
      <c r="F340" s="93">
        <v>65.321365059505993</v>
      </c>
      <c r="G340" s="1">
        <v>5.700126</v>
      </c>
      <c r="H340" s="1">
        <v>7.3860299999999999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0.107</v>
      </c>
      <c r="R340" s="1">
        <v>3.19E-4</v>
      </c>
      <c r="S340" s="1">
        <v>3.5000000000000003E-2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1.816978</v>
      </c>
      <c r="Z340" s="1">
        <v>4.1050000000000003E-2</v>
      </c>
      <c r="AB340" s="1">
        <v>0</v>
      </c>
      <c r="AC340" s="143">
        <v>169.70041605950601</v>
      </c>
      <c r="AD340" s="180">
        <f t="shared" si="43"/>
        <v>169.70041605950601</v>
      </c>
      <c r="AE340" s="93">
        <v>89.292547999999996</v>
      </c>
      <c r="AF340" s="1">
        <v>57.203173156965001</v>
      </c>
      <c r="AG340" s="1">
        <v>5.8179270000000001</v>
      </c>
      <c r="AH340" s="1">
        <v>6.7619123132508125</v>
      </c>
      <c r="AI340" s="1">
        <v>1.754847</v>
      </c>
      <c r="AJ340" s="1">
        <v>5.747E-2</v>
      </c>
      <c r="AK340" s="1">
        <v>2.2779720000000001</v>
      </c>
      <c r="AM340" s="1">
        <v>2.5386600000000001</v>
      </c>
      <c r="AN340" s="1">
        <v>165.70450947021581</v>
      </c>
      <c r="AO340" s="1">
        <v>-3.9959065892902004</v>
      </c>
      <c r="AP340" s="173">
        <v>-2.3546828476183716E-2</v>
      </c>
      <c r="AQ340" s="1">
        <f t="shared" si="42"/>
        <v>165.70450947021581</v>
      </c>
      <c r="AR340" s="175"/>
      <c r="AS340" s="56">
        <f>VLOOKUP(C340,'2012-13'!$C$8:$P$391,14,FALSE)</f>
        <v>1.1451389999999999</v>
      </c>
      <c r="AT340" s="183">
        <f t="shared" si="44"/>
        <v>164.31098847021582</v>
      </c>
    </row>
    <row r="341" spans="1:46" x14ac:dyDescent="0.25">
      <c r="A341">
        <f>IFERROR(VLOOKUP(D341,'2014_15'!$C$402:$D$446,2,FALSE),0)</f>
        <v>0</v>
      </c>
      <c r="B341" s="93" t="s">
        <v>901</v>
      </c>
      <c r="C341" s="93" t="s">
        <v>788</v>
      </c>
      <c r="D341" s="93" t="s">
        <v>789</v>
      </c>
      <c r="E341" s="93">
        <v>217.762766</v>
      </c>
      <c r="F341" s="93">
        <v>121.57709325548301</v>
      </c>
      <c r="G341" s="1">
        <v>8.0519949999999998</v>
      </c>
      <c r="H341" s="1">
        <v>15.947832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1.274E-3</v>
      </c>
      <c r="S341" s="1">
        <v>0</v>
      </c>
      <c r="T341" s="1">
        <v>5.7353000000000001E-2</v>
      </c>
      <c r="U341" s="1">
        <v>0</v>
      </c>
      <c r="V341" s="1">
        <v>0</v>
      </c>
      <c r="W341" s="1">
        <v>0</v>
      </c>
      <c r="X341" s="1">
        <v>0</v>
      </c>
      <c r="Y341" s="1">
        <v>2.8547570000000002</v>
      </c>
      <c r="Z341" s="1">
        <v>0.29404999999999998</v>
      </c>
      <c r="AB341" s="1">
        <v>0</v>
      </c>
      <c r="AC341" s="143">
        <v>366.54712025548304</v>
      </c>
      <c r="AD341" s="180">
        <f t="shared" si="43"/>
        <v>366.54712025548304</v>
      </c>
      <c r="AE341" s="93">
        <v>217.762766</v>
      </c>
      <c r="AF341" s="1">
        <v>104.19156891994899</v>
      </c>
      <c r="AG341" s="1">
        <v>8.217803</v>
      </c>
      <c r="AH341" s="1">
        <v>14.60024418672214</v>
      </c>
      <c r="AI341" s="1">
        <v>2.7557070000000001</v>
      </c>
      <c r="AJ341" s="1">
        <v>0.41166999999999998</v>
      </c>
      <c r="AK341" s="1">
        <v>5.4764670000000004</v>
      </c>
      <c r="AM341" s="1">
        <v>4.8260719999999999</v>
      </c>
      <c r="AN341" s="1">
        <v>358.24229810667117</v>
      </c>
      <c r="AO341" s="1">
        <v>-8.3048221488118656</v>
      </c>
      <c r="AP341" s="173">
        <v>-2.265690190942821E-2</v>
      </c>
      <c r="AQ341" s="1">
        <f t="shared" si="42"/>
        <v>358.24229810667117</v>
      </c>
      <c r="AR341" s="175"/>
      <c r="AS341" s="56">
        <f>VLOOKUP(C341,'2012-13'!$C$8:$P$391,14,FALSE)</f>
        <v>1.841402</v>
      </c>
      <c r="AT341" s="183">
        <f t="shared" si="44"/>
        <v>355.25762810667118</v>
      </c>
    </row>
    <row r="342" spans="1:46" x14ac:dyDescent="0.25">
      <c r="A342">
        <f>IFERROR(VLOOKUP(D342,'2014_15'!$C$402:$D$446,2,FALSE),0)</f>
        <v>0</v>
      </c>
      <c r="B342" s="93" t="s">
        <v>901</v>
      </c>
      <c r="C342" s="93" t="s">
        <v>580</v>
      </c>
      <c r="D342" s="93" t="s">
        <v>581</v>
      </c>
      <c r="E342" s="93">
        <v>20.781741</v>
      </c>
      <c r="F342" s="93">
        <v>9.4099018672970001</v>
      </c>
      <c r="G342" s="1">
        <v>5.1243999999999998E-2</v>
      </c>
      <c r="H342" s="1">
        <v>2.0458280000000002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3.19E-4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0.179672</v>
      </c>
      <c r="Z342" s="1">
        <v>3.1050000000000001E-2</v>
      </c>
      <c r="AB342" s="1">
        <v>0</v>
      </c>
      <c r="AC342" s="143">
        <v>32.499755867296997</v>
      </c>
      <c r="AD342" s="180">
        <f t="shared" si="43"/>
        <v>32.499755867296997</v>
      </c>
      <c r="AE342" s="93">
        <v>20.781741</v>
      </c>
      <c r="AF342" s="1">
        <v>8.0642859002739993</v>
      </c>
      <c r="AG342" s="1">
        <v>5.2465999999999999E-2</v>
      </c>
      <c r="AH342" s="1">
        <v>1.7819659794004821</v>
      </c>
      <c r="AI342" s="1">
        <v>0.16631000000000001</v>
      </c>
      <c r="AJ342" s="1">
        <v>0.05</v>
      </c>
      <c r="AK342" s="1">
        <v>0.52414700000000003</v>
      </c>
      <c r="AM342" s="1">
        <v>0.35813</v>
      </c>
      <c r="AN342" s="1">
        <v>31.779045879674477</v>
      </c>
      <c r="AO342" s="1">
        <v>-0.72070998762252003</v>
      </c>
      <c r="AP342" s="173">
        <v>-2.2175858506916883E-2</v>
      </c>
      <c r="AQ342" s="1">
        <f t="shared" si="42"/>
        <v>31.779045879674477</v>
      </c>
      <c r="AR342" s="175"/>
      <c r="AS342" s="56">
        <f>VLOOKUP(C342,'2012-13'!$C$8:$P$391,14,FALSE)</f>
        <v>0.131609</v>
      </c>
      <c r="AT342" s="183">
        <f t="shared" si="44"/>
        <v>31.552524879674479</v>
      </c>
    </row>
    <row r="343" spans="1:46" x14ac:dyDescent="0.25">
      <c r="A343">
        <f>IFERROR(VLOOKUP(D343,'2014_15'!$C$402:$D$446,2,FALSE),0)</f>
        <v>0</v>
      </c>
      <c r="B343" s="93" t="s">
        <v>901</v>
      </c>
      <c r="C343" s="93" t="s">
        <v>762</v>
      </c>
      <c r="D343" s="93" t="s">
        <v>763</v>
      </c>
      <c r="E343" s="93">
        <v>78.542866000000004</v>
      </c>
      <c r="F343" s="93">
        <v>37.812307184182004</v>
      </c>
      <c r="G343" s="1">
        <v>3.026262</v>
      </c>
      <c r="H343" s="1">
        <v>5.9309310000000002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3.19E-4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1.0071190000000001</v>
      </c>
      <c r="Z343" s="1">
        <v>0.13705000000000001</v>
      </c>
      <c r="AB343" s="1">
        <v>0</v>
      </c>
      <c r="AC343" s="143">
        <v>126.45685418418202</v>
      </c>
      <c r="AD343" s="180">
        <f t="shared" si="43"/>
        <v>126.45685418418202</v>
      </c>
      <c r="AE343" s="93">
        <v>78.542866000000004</v>
      </c>
      <c r="AF343" s="1">
        <v>32.405147256843996</v>
      </c>
      <c r="AG343" s="1">
        <v>3.088463</v>
      </c>
      <c r="AH343" s="1">
        <v>5.4297688146326175</v>
      </c>
      <c r="AI343" s="1">
        <v>0.93128299999999997</v>
      </c>
      <c r="AJ343" s="1">
        <v>0.12887000000000001</v>
      </c>
      <c r="AK343" s="1">
        <v>1.9850239999999999</v>
      </c>
      <c r="AM343" s="1">
        <v>1.30392</v>
      </c>
      <c r="AN343" s="1">
        <v>123.81534207147664</v>
      </c>
      <c r="AO343" s="1">
        <v>-2.6415121127053851</v>
      </c>
      <c r="AP343" s="173">
        <v>-2.0888643243157642E-2</v>
      </c>
      <c r="AQ343" s="1">
        <f t="shared" si="42"/>
        <v>123.81534207147664</v>
      </c>
      <c r="AR343" s="175"/>
      <c r="AS343" s="56">
        <f>VLOOKUP(C343,'2012-13'!$C$8:$P$391,14,FALSE)</f>
        <v>0.401862</v>
      </c>
      <c r="AT343" s="183">
        <f t="shared" si="44"/>
        <v>122.91328407147662</v>
      </c>
    </row>
    <row r="344" spans="1:46" x14ac:dyDescent="0.25">
      <c r="A344">
        <f>IFERROR(VLOOKUP(D344,'2014_15'!$C$402:$D$446,2,FALSE),0)</f>
        <v>0</v>
      </c>
      <c r="B344" s="93" t="s">
        <v>900</v>
      </c>
      <c r="C344" s="93" t="s">
        <v>604</v>
      </c>
      <c r="D344" s="93" t="s">
        <v>605</v>
      </c>
      <c r="E344" s="93">
        <v>13.322832</v>
      </c>
      <c r="F344" s="93">
        <v>8.2676473698309998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B344" s="1">
        <v>0</v>
      </c>
      <c r="AC344" s="143">
        <v>21.590479369831002</v>
      </c>
      <c r="AD344" s="180">
        <f t="shared" si="43"/>
        <v>21.590479369831002</v>
      </c>
      <c r="AE344" s="93">
        <v>13.322832</v>
      </c>
      <c r="AF344" s="1">
        <v>7.4822208696969996</v>
      </c>
      <c r="AG344" s="1">
        <v>0</v>
      </c>
      <c r="AH344" s="1">
        <v>0</v>
      </c>
      <c r="AI344" s="1">
        <v>0</v>
      </c>
      <c r="AJ344" s="1">
        <v>0</v>
      </c>
      <c r="AK344" s="1">
        <v>0.33671899999999999</v>
      </c>
      <c r="AM344" s="1">
        <v>0</v>
      </c>
      <c r="AN344" s="1">
        <v>21.141771869696999</v>
      </c>
      <c r="AO344" s="1">
        <v>-0.4487075001340024</v>
      </c>
      <c r="AP344" s="144">
        <v>-2.0782655745985628E-2</v>
      </c>
      <c r="AQ344" s="1">
        <f t="shared" si="42"/>
        <v>21.141771869696999</v>
      </c>
      <c r="AR344" s="174"/>
      <c r="AS344" s="56">
        <f>VLOOKUP(C344,'2012-13'!$C$8:$P$391,14,FALSE)</f>
        <v>0</v>
      </c>
      <c r="AT344" s="183">
        <f t="shared" si="44"/>
        <v>21.141771869696999</v>
      </c>
    </row>
    <row r="345" spans="1:46" x14ac:dyDescent="0.25">
      <c r="A345">
        <f>IFERROR(VLOOKUP(D345,'2014_15'!$C$402:$D$446,2,FALSE),0)</f>
        <v>0</v>
      </c>
      <c r="B345" s="93" t="s">
        <v>904</v>
      </c>
      <c r="C345" s="93" t="s">
        <v>504</v>
      </c>
      <c r="D345" s="93" t="s">
        <v>505</v>
      </c>
      <c r="E345" s="93">
        <v>245.15379100000001</v>
      </c>
      <c r="F345" s="93">
        <v>141.706674051135</v>
      </c>
      <c r="G345" s="1">
        <v>8.7192849999999993</v>
      </c>
      <c r="H345" s="1">
        <v>20.329775999999999</v>
      </c>
      <c r="I345" s="1">
        <v>0</v>
      </c>
      <c r="J345" s="1">
        <v>0</v>
      </c>
      <c r="K345" s="1">
        <v>5.9325999999999997E-2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0.308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B345" s="1">
        <v>0</v>
      </c>
      <c r="AC345" s="143">
        <v>416.27685205113499</v>
      </c>
      <c r="AD345" s="180">
        <f t="shared" si="43"/>
        <v>416.27685205113499</v>
      </c>
      <c r="AE345" s="93">
        <v>245.15379100000001</v>
      </c>
      <c r="AF345" s="1">
        <v>122.251739623207</v>
      </c>
      <c r="AG345" s="1">
        <v>8.8986549999999998</v>
      </c>
      <c r="AH345" s="1">
        <v>18.611915015242403</v>
      </c>
      <c r="AI345" s="1">
        <v>0</v>
      </c>
      <c r="AJ345" s="1">
        <v>0</v>
      </c>
      <c r="AK345" s="1">
        <v>6.1575759999999997</v>
      </c>
      <c r="AM345" s="1">
        <v>6.5938400000000001</v>
      </c>
      <c r="AN345" s="1">
        <v>407.66751663844946</v>
      </c>
      <c r="AO345" s="1">
        <v>-8.6093354126855388</v>
      </c>
      <c r="AP345" s="173">
        <v>-2.0681753910323068E-2</v>
      </c>
      <c r="AQ345" s="1">
        <f t="shared" si="42"/>
        <v>407.66751663844946</v>
      </c>
      <c r="AR345" s="174"/>
      <c r="AS345" s="56">
        <f>VLOOKUP(C345,'2012-13'!$C$8:$P$391,14,FALSE)</f>
        <v>0.381969</v>
      </c>
      <c r="AT345" s="183">
        <f t="shared" si="44"/>
        <v>401.45564563844948</v>
      </c>
    </row>
    <row r="346" spans="1:46" x14ac:dyDescent="0.25">
      <c r="A346">
        <f>IFERROR(VLOOKUP(D346,'2014_15'!$C$402:$D$446,2,FALSE),0)</f>
        <v>0</v>
      </c>
      <c r="B346" s="93" t="s">
        <v>904</v>
      </c>
      <c r="C346" s="93" t="s">
        <v>610</v>
      </c>
      <c r="D346" s="93" t="s">
        <v>611</v>
      </c>
      <c r="E346" s="93">
        <v>200.13733188000003</v>
      </c>
      <c r="F346" s="93">
        <v>146.89260445921099</v>
      </c>
      <c r="G346" s="1">
        <v>6.7673999999999998E-2</v>
      </c>
      <c r="H346" s="1">
        <v>19.437037</v>
      </c>
      <c r="I346" s="1">
        <v>0</v>
      </c>
      <c r="J346" s="1">
        <v>0</v>
      </c>
      <c r="K346" s="1">
        <v>0.27552300000000002</v>
      </c>
      <c r="L346" s="1">
        <v>0</v>
      </c>
      <c r="M346" s="1">
        <v>0</v>
      </c>
      <c r="N346" s="1">
        <v>0</v>
      </c>
      <c r="O346" s="1">
        <v>0.13</v>
      </c>
      <c r="P346" s="1">
        <v>0</v>
      </c>
      <c r="Q346" s="1">
        <v>0.33</v>
      </c>
      <c r="R346" s="1">
        <v>0</v>
      </c>
      <c r="S346" s="1">
        <v>3.5000000000000003E-2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B346" s="1">
        <v>0</v>
      </c>
      <c r="AC346" s="143">
        <v>367.30517033921103</v>
      </c>
      <c r="AD346" s="180">
        <f t="shared" si="43"/>
        <v>367.30517033921103</v>
      </c>
      <c r="AE346" s="93">
        <v>200.13733188000003</v>
      </c>
      <c r="AF346" s="1">
        <v>130.158341531102</v>
      </c>
      <c r="AG346" s="1">
        <v>6.9861000000000006E-2</v>
      </c>
      <c r="AH346" s="1">
        <v>17.794612237346939</v>
      </c>
      <c r="AI346" s="1">
        <v>0</v>
      </c>
      <c r="AJ346" s="1">
        <v>0</v>
      </c>
      <c r="AK346" s="1">
        <v>5.02963</v>
      </c>
      <c r="AM346" s="1">
        <v>6.7373839999999996</v>
      </c>
      <c r="AN346" s="1">
        <v>359.92716064844899</v>
      </c>
      <c r="AO346" s="1">
        <v>-7.3780096907620418</v>
      </c>
      <c r="AP346" s="173">
        <v>-2.0086865872180223E-2</v>
      </c>
      <c r="AQ346" s="1">
        <f t="shared" si="42"/>
        <v>359.92716064844899</v>
      </c>
      <c r="AR346" s="174"/>
      <c r="AS346" s="56">
        <f>VLOOKUP(C346,'2012-13'!$C$8:$P$391,14,FALSE)</f>
        <v>0.55320400000000003</v>
      </c>
      <c r="AT346" s="183">
        <f t="shared" si="44"/>
        <v>353.74298064844896</v>
      </c>
    </row>
    <row r="347" spans="1:46" x14ac:dyDescent="0.25">
      <c r="A347">
        <f>IFERROR(VLOOKUP(D347,'2014_15'!$C$402:$D$446,2,FALSE),0)</f>
        <v>0</v>
      </c>
      <c r="B347" s="93" t="s">
        <v>900</v>
      </c>
      <c r="C347" s="93" t="s">
        <v>374</v>
      </c>
      <c r="D347" s="93" t="s">
        <v>375</v>
      </c>
      <c r="E347" s="93">
        <v>22.287185000000001</v>
      </c>
      <c r="F347" s="93">
        <v>27.174322333309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B347" s="1">
        <v>0</v>
      </c>
      <c r="AC347" s="143">
        <v>49.461507333309001</v>
      </c>
      <c r="AD347" s="180">
        <f t="shared" si="43"/>
        <v>49.461507333309001</v>
      </c>
      <c r="AE347" s="93">
        <v>22.287185000000001</v>
      </c>
      <c r="AF347" s="1">
        <v>25.625638583625999</v>
      </c>
      <c r="AG347" s="1">
        <v>0</v>
      </c>
      <c r="AH347" s="1">
        <v>0</v>
      </c>
      <c r="AI347" s="1">
        <v>0</v>
      </c>
      <c r="AJ347" s="1">
        <v>0</v>
      </c>
      <c r="AK347" s="1">
        <v>0.56049800000000005</v>
      </c>
      <c r="AM347" s="1">
        <v>0</v>
      </c>
      <c r="AN347" s="1">
        <v>48.473321583626003</v>
      </c>
      <c r="AO347" s="1">
        <v>-0.98818574968299799</v>
      </c>
      <c r="AP347" s="144">
        <v>-1.9978884651125892E-2</v>
      </c>
      <c r="AQ347" s="1">
        <f t="shared" si="42"/>
        <v>48.473321583626003</v>
      </c>
      <c r="AR347" s="174"/>
      <c r="AS347" s="56">
        <f>VLOOKUP(C347,'2012-13'!$C$8:$P$391,14,FALSE)</f>
        <v>0</v>
      </c>
      <c r="AT347" s="183">
        <f t="shared" si="44"/>
        <v>48.473321583626003</v>
      </c>
    </row>
    <row r="348" spans="1:46" x14ac:dyDescent="0.25">
      <c r="A348">
        <f>IFERROR(VLOOKUP(D348,'2014_15'!$C$402:$D$446,2,FALSE),0)</f>
        <v>0</v>
      </c>
      <c r="B348" s="93" t="s">
        <v>904</v>
      </c>
      <c r="C348" s="93" t="s">
        <v>660</v>
      </c>
      <c r="D348" s="93" t="s">
        <v>661</v>
      </c>
      <c r="E348" s="93">
        <v>293.88910299999998</v>
      </c>
      <c r="F348" s="93">
        <v>200.06285081370402</v>
      </c>
      <c r="G348" s="1">
        <v>19.253340999999999</v>
      </c>
      <c r="H348" s="1">
        <v>29.900485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0.21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B348" s="1">
        <v>0</v>
      </c>
      <c r="AC348" s="143">
        <v>543.31577981370401</v>
      </c>
      <c r="AD348" s="180">
        <f t="shared" si="43"/>
        <v>543.31577981370401</v>
      </c>
      <c r="AE348" s="93">
        <v>293.88910299999998</v>
      </c>
      <c r="AF348" s="1">
        <v>174.80750754105202</v>
      </c>
      <c r="AG348" s="1">
        <v>19.648907999999999</v>
      </c>
      <c r="AH348" s="1">
        <v>27.373901499678613</v>
      </c>
      <c r="AI348" s="1">
        <v>0</v>
      </c>
      <c r="AJ348" s="1">
        <v>0</v>
      </c>
      <c r="AK348" s="1">
        <v>7.3549889999999998</v>
      </c>
      <c r="AM348" s="1">
        <v>9.574071</v>
      </c>
      <c r="AN348" s="1">
        <v>532.64848004073065</v>
      </c>
      <c r="AO348" s="1">
        <v>-10.667299772973365</v>
      </c>
      <c r="AP348" s="173">
        <v>-1.9633701374605843E-2</v>
      </c>
      <c r="AQ348" s="1">
        <f t="shared" si="42"/>
        <v>532.64848004073065</v>
      </c>
      <c r="AR348" s="174"/>
      <c r="AS348" s="56">
        <f>VLOOKUP(C348,'2012-13'!$C$8:$P$391,14,FALSE)</f>
        <v>0.47468700000000003</v>
      </c>
      <c r="AT348" s="183">
        <f t="shared" si="44"/>
        <v>523.54909604073066</v>
      </c>
    </row>
    <row r="349" spans="1:46" x14ac:dyDescent="0.25">
      <c r="A349">
        <f>IFERROR(VLOOKUP(D349,'2014_15'!$C$402:$D$446,2,FALSE),0)</f>
        <v>0</v>
      </c>
      <c r="B349" s="93" t="s">
        <v>905</v>
      </c>
      <c r="C349" s="93" t="s">
        <v>344</v>
      </c>
      <c r="D349" s="93" t="s">
        <v>345</v>
      </c>
      <c r="E349" s="93">
        <v>102.472831</v>
      </c>
      <c r="F349" s="93">
        <v>78.145403950304996</v>
      </c>
      <c r="G349" s="1">
        <v>4.2072719999999997</v>
      </c>
      <c r="H349" s="1">
        <v>8.4545080000000006</v>
      </c>
      <c r="I349" s="1">
        <v>0</v>
      </c>
      <c r="J349" s="1">
        <v>0</v>
      </c>
      <c r="K349" s="1">
        <v>6.1580000000000003E-2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3.19E-4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0.18217</v>
      </c>
      <c r="Y349" s="1">
        <v>2.19943</v>
      </c>
      <c r="Z349" s="1">
        <v>0.58104999999999996</v>
      </c>
      <c r="AB349" s="1">
        <v>0</v>
      </c>
      <c r="AC349" s="143">
        <v>196.30456395030501</v>
      </c>
      <c r="AD349" s="180">
        <f t="shared" si="43"/>
        <v>196.30456395030501</v>
      </c>
      <c r="AE349" s="93">
        <v>102.472831</v>
      </c>
      <c r="AF349" s="1">
        <v>70.125540259200008</v>
      </c>
      <c r="AG349" s="1">
        <v>4.2933950000000003</v>
      </c>
      <c r="AH349" s="1">
        <v>7.740104189622504</v>
      </c>
      <c r="AI349" s="1">
        <v>2.1722109999999999</v>
      </c>
      <c r="AJ349" s="1">
        <v>0.6</v>
      </c>
      <c r="AK349" s="1">
        <v>2.5799539999999999</v>
      </c>
      <c r="AM349" s="1">
        <v>2.6009760000000002</v>
      </c>
      <c r="AN349" s="1">
        <v>192.58501144882251</v>
      </c>
      <c r="AO349" s="1">
        <v>-3.7195525014824966</v>
      </c>
      <c r="AP349" s="173">
        <v>-1.8947865636094484E-2</v>
      </c>
      <c r="AQ349" s="1">
        <f t="shared" si="42"/>
        <v>192.58501144882251</v>
      </c>
      <c r="AR349" s="174"/>
      <c r="AS349" s="56">
        <f>VLOOKUP(C349,'2012-13'!$C$8:$P$391,14,FALSE)</f>
        <v>0.67883199999999999</v>
      </c>
      <c r="AT349" s="183">
        <f t="shared" si="44"/>
        <v>190.66286744882251</v>
      </c>
    </row>
    <row r="350" spans="1:46" x14ac:dyDescent="0.25">
      <c r="A350">
        <f>IFERROR(VLOOKUP(D350,'2014_15'!$C$402:$D$446,2,FALSE),0)</f>
        <v>0</v>
      </c>
      <c r="B350" s="93" t="s">
        <v>904</v>
      </c>
      <c r="C350" s="93" t="s">
        <v>212</v>
      </c>
      <c r="D350" s="93" t="s">
        <v>213</v>
      </c>
      <c r="E350" s="93">
        <v>204.91500099999999</v>
      </c>
      <c r="F350" s="93">
        <v>176.80248444334799</v>
      </c>
      <c r="G350" s="1">
        <v>15.779823</v>
      </c>
      <c r="H350" s="1">
        <v>20.008673999999999</v>
      </c>
      <c r="I350" s="1">
        <v>0</v>
      </c>
      <c r="J350" s="1">
        <v>7.6999999999999999E-2</v>
      </c>
      <c r="K350" s="1">
        <v>0.11849999999999999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0.15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B350" s="1">
        <v>0</v>
      </c>
      <c r="AC350" s="143">
        <v>417.85148244334795</v>
      </c>
      <c r="AD350" s="180">
        <f t="shared" si="43"/>
        <v>417.85148244334795</v>
      </c>
      <c r="AE350" s="93">
        <v>204.91500099999999</v>
      </c>
      <c r="AF350" s="1">
        <v>158.53022943301301</v>
      </c>
      <c r="AG350" s="1">
        <v>16.103109</v>
      </c>
      <c r="AH350" s="1">
        <v>18.317946053891117</v>
      </c>
      <c r="AI350" s="1">
        <v>0</v>
      </c>
      <c r="AJ350" s="1">
        <v>0</v>
      </c>
      <c r="AK350" s="1">
        <v>5.1277920000000003</v>
      </c>
      <c r="AM350" s="1">
        <v>6.9562540000000004</v>
      </c>
      <c r="AN350" s="1">
        <v>409.95033148690408</v>
      </c>
      <c r="AO350" s="1">
        <v>-7.9011509564438711</v>
      </c>
      <c r="AP350" s="173">
        <v>-1.8908993478358914E-2</v>
      </c>
      <c r="AQ350" s="1">
        <f t="shared" si="42"/>
        <v>409.95033148690408</v>
      </c>
      <c r="AR350" s="174"/>
      <c r="AS350" s="56">
        <f>VLOOKUP(C350,'2012-13'!$C$8:$P$391,14,FALSE)</f>
        <v>0.149199</v>
      </c>
      <c r="AT350" s="183">
        <f t="shared" si="44"/>
        <v>403.14327648690409</v>
      </c>
    </row>
    <row r="351" spans="1:46" x14ac:dyDescent="0.25">
      <c r="A351">
        <f>IFERROR(VLOOKUP(D351,'2014_15'!$C$402:$D$446,2,FALSE),0)</f>
        <v>0</v>
      </c>
      <c r="B351" s="93" t="s">
        <v>904</v>
      </c>
      <c r="C351" s="93" t="s">
        <v>530</v>
      </c>
      <c r="D351" s="93" t="s">
        <v>531</v>
      </c>
      <c r="E351" s="93">
        <v>281.19248599999997</v>
      </c>
      <c r="F351" s="93">
        <v>142.54389720057802</v>
      </c>
      <c r="G351" s="1">
        <v>18.837941000000001</v>
      </c>
      <c r="H351" s="1">
        <v>23.298016000000001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B351" s="1">
        <v>0</v>
      </c>
      <c r="AC351" s="143">
        <v>465.87234020057798</v>
      </c>
      <c r="AD351" s="180">
        <f t="shared" si="43"/>
        <v>465.87234020057798</v>
      </c>
      <c r="AE351" s="93">
        <v>281.19248599999997</v>
      </c>
      <c r="AF351" s="1">
        <v>122.160119900895</v>
      </c>
      <c r="AG351" s="1">
        <v>19.224138</v>
      </c>
      <c r="AH351" s="1">
        <v>21.329339478002993</v>
      </c>
      <c r="AI351" s="1">
        <v>0</v>
      </c>
      <c r="AJ351" s="1">
        <v>0</v>
      </c>
      <c r="AK351" s="1">
        <v>7.0625530000000003</v>
      </c>
      <c r="AM351" s="1">
        <v>6.1243530000000002</v>
      </c>
      <c r="AN351" s="1">
        <v>457.09298937889793</v>
      </c>
      <c r="AO351" s="1">
        <v>-8.7793508216800547</v>
      </c>
      <c r="AP351" s="173">
        <v>-1.884497117364849E-2</v>
      </c>
      <c r="AQ351" s="1">
        <f t="shared" si="42"/>
        <v>457.09298937889793</v>
      </c>
      <c r="AR351" s="174"/>
      <c r="AS351" s="56">
        <f>VLOOKUP(C351,'2012-13'!$C$8:$P$391,14,FALSE)</f>
        <v>0.49144599999999999</v>
      </c>
      <c r="AT351" s="183">
        <f t="shared" si="44"/>
        <v>451.46008237889794</v>
      </c>
    </row>
    <row r="352" spans="1:46" x14ac:dyDescent="0.25">
      <c r="A352">
        <f>IFERROR(VLOOKUP(D352,'2014_15'!$C$402:$D$446,2,FALSE),0)</f>
        <v>0</v>
      </c>
      <c r="B352" s="93" t="s">
        <v>900</v>
      </c>
      <c r="C352" s="93" t="s">
        <v>140</v>
      </c>
      <c r="D352" s="93" t="s">
        <v>141</v>
      </c>
      <c r="E352" s="93">
        <v>17.383626</v>
      </c>
      <c r="F352" s="93">
        <v>11.451526007391001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B352" s="1">
        <v>0</v>
      </c>
      <c r="AC352" s="143">
        <v>28.835152007391002</v>
      </c>
      <c r="AD352" s="180">
        <f t="shared" si="43"/>
        <v>28.835152007391002</v>
      </c>
      <c r="AE352" s="93">
        <v>17.383626</v>
      </c>
      <c r="AF352" s="1">
        <v>10.470181918174001</v>
      </c>
      <c r="AG352" s="1">
        <v>0</v>
      </c>
      <c r="AH352" s="1">
        <v>0</v>
      </c>
      <c r="AI352" s="1">
        <v>0</v>
      </c>
      <c r="AJ352" s="1">
        <v>0</v>
      </c>
      <c r="AK352" s="1">
        <v>0.438079</v>
      </c>
      <c r="AM352" s="1">
        <v>0</v>
      </c>
      <c r="AN352" s="1">
        <v>28.291886918173997</v>
      </c>
      <c r="AO352" s="1">
        <v>-0.54326508921700523</v>
      </c>
      <c r="AP352" s="144">
        <v>-1.8840375423641115E-2</v>
      </c>
      <c r="AQ352" s="1">
        <f t="shared" si="42"/>
        <v>28.291886918173997</v>
      </c>
      <c r="AR352" s="174"/>
      <c r="AS352" s="56">
        <f>VLOOKUP(C352,'2012-13'!$C$8:$P$391,14,FALSE)</f>
        <v>0</v>
      </c>
      <c r="AT352" s="183">
        <f t="shared" si="44"/>
        <v>28.291886918173997</v>
      </c>
    </row>
    <row r="353" spans="1:46" x14ac:dyDescent="0.25">
      <c r="A353">
        <f>IFERROR(VLOOKUP(D353,'2014_15'!$C$402:$D$446,2,FALSE),0)</f>
        <v>0</v>
      </c>
      <c r="B353" s="93" t="s">
        <v>904</v>
      </c>
      <c r="C353" s="93" t="s">
        <v>390</v>
      </c>
      <c r="D353" s="93" t="s">
        <v>391</v>
      </c>
      <c r="E353" s="93">
        <v>569.448669</v>
      </c>
      <c r="F353" s="93">
        <v>361.08767702840402</v>
      </c>
      <c r="G353" s="1">
        <v>34.067453</v>
      </c>
      <c r="H353" s="1">
        <v>54.687837999999999</v>
      </c>
      <c r="I353" s="1">
        <v>0</v>
      </c>
      <c r="J353" s="1">
        <v>0</v>
      </c>
      <c r="K353" s="1">
        <v>0.105</v>
      </c>
      <c r="L353" s="1">
        <v>4.4484000000000003E-2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3.5000000000000003E-2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B353" s="1">
        <v>0</v>
      </c>
      <c r="AC353" s="143">
        <v>1019.476121028404</v>
      </c>
      <c r="AD353" s="180">
        <f t="shared" si="43"/>
        <v>1019.476121028404</v>
      </c>
      <c r="AE353" s="93">
        <v>569.448669</v>
      </c>
      <c r="AF353" s="1">
        <v>315.98730735242896</v>
      </c>
      <c r="AG353" s="1">
        <v>34.768399000000002</v>
      </c>
      <c r="AH353" s="1">
        <v>50.066729373867375</v>
      </c>
      <c r="AI353" s="1">
        <v>0</v>
      </c>
      <c r="AJ353" s="1">
        <v>0</v>
      </c>
      <c r="AK353" s="1">
        <v>14.324946000000001</v>
      </c>
      <c r="AM353" s="1">
        <v>16.226216000000001</v>
      </c>
      <c r="AN353" s="1">
        <v>1000.8222667262963</v>
      </c>
      <c r="AO353" s="1">
        <v>-18.653854302107675</v>
      </c>
      <c r="AP353" s="173">
        <v>-1.8297490169059048E-2</v>
      </c>
      <c r="AQ353" s="1">
        <f t="shared" si="42"/>
        <v>1000.8222667262963</v>
      </c>
      <c r="AR353" s="174"/>
      <c r="AS353" s="56">
        <f>VLOOKUP(C353,'2012-13'!$C$8:$P$391,14,FALSE)</f>
        <v>1.3786130000000001</v>
      </c>
      <c r="AT353" s="183">
        <f t="shared" si="44"/>
        <v>985.97466372629628</v>
      </c>
    </row>
    <row r="354" spans="1:46" x14ac:dyDescent="0.25">
      <c r="A354">
        <f>IFERROR(VLOOKUP(D354,'2014_15'!$C$402:$D$446,2,FALSE),0)</f>
        <v>0</v>
      </c>
      <c r="B354" s="93" t="s">
        <v>904</v>
      </c>
      <c r="C354" s="93" t="s">
        <v>230</v>
      </c>
      <c r="D354" s="93" t="s">
        <v>231</v>
      </c>
      <c r="E354" s="93">
        <v>322.13776799999999</v>
      </c>
      <c r="F354" s="93">
        <v>211.58515834654401</v>
      </c>
      <c r="G354" s="1">
        <v>9.2169740000000004</v>
      </c>
      <c r="H354" s="1">
        <v>25.151812</v>
      </c>
      <c r="I354" s="1">
        <v>0</v>
      </c>
      <c r="J354" s="1">
        <v>0</v>
      </c>
      <c r="K354" s="1">
        <v>0.16500000000000001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0.12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B354" s="1">
        <v>0</v>
      </c>
      <c r="AC354" s="143">
        <v>568.37671234654397</v>
      </c>
      <c r="AD354" s="180">
        <f t="shared" si="43"/>
        <v>568.37671234654397</v>
      </c>
      <c r="AE354" s="93">
        <v>322.13776799999999</v>
      </c>
      <c r="AF354" s="1">
        <v>185.88727704136102</v>
      </c>
      <c r="AG354" s="1">
        <v>9.4057010000000005</v>
      </c>
      <c r="AH354" s="1">
        <v>23.026490179889542</v>
      </c>
      <c r="AI354" s="1">
        <v>0</v>
      </c>
      <c r="AJ354" s="1">
        <v>0</v>
      </c>
      <c r="AK354" s="1">
        <v>8.1025650000000002</v>
      </c>
      <c r="AM354" s="1">
        <v>9.6720480000000002</v>
      </c>
      <c r="AN354" s="1">
        <v>558.23184922125051</v>
      </c>
      <c r="AO354" s="1">
        <v>-10.144863125293455</v>
      </c>
      <c r="AP354" s="173">
        <v>-1.7848836704463796E-2</v>
      </c>
      <c r="AQ354" s="1">
        <f t="shared" si="42"/>
        <v>558.23184922125051</v>
      </c>
      <c r="AR354" s="174"/>
      <c r="AS354" s="56">
        <f>VLOOKUP(C354,'2012-13'!$C$8:$P$391,14,FALSE)</f>
        <v>0.63338499999999998</v>
      </c>
      <c r="AT354" s="183">
        <f t="shared" si="44"/>
        <v>549.19318622125047</v>
      </c>
    </row>
    <row r="355" spans="1:46" x14ac:dyDescent="0.25">
      <c r="A355">
        <f>IFERROR(VLOOKUP(D355,'2014_15'!$C$402:$D$446,2,FALSE),0)</f>
        <v>0</v>
      </c>
      <c r="B355" s="93" t="s">
        <v>904</v>
      </c>
      <c r="C355" s="93" t="s">
        <v>418</v>
      </c>
      <c r="D355" s="93" t="s">
        <v>419</v>
      </c>
      <c r="E355" s="93">
        <v>236.4674</v>
      </c>
      <c r="F355" s="93">
        <v>126.327613697072</v>
      </c>
      <c r="G355" s="1">
        <v>10.487798</v>
      </c>
      <c r="H355" s="1">
        <v>19.847162999999998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0.33</v>
      </c>
      <c r="R355" s="1">
        <v>0</v>
      </c>
      <c r="S355" s="1">
        <v>3.5000000000000003E-2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B355" s="1">
        <v>0</v>
      </c>
      <c r="AC355" s="143">
        <v>393.49497469707205</v>
      </c>
      <c r="AD355" s="180">
        <f t="shared" si="43"/>
        <v>393.49497469707205</v>
      </c>
      <c r="AE355" s="93">
        <v>236.4674</v>
      </c>
      <c r="AF355" s="1">
        <v>108.816012855038</v>
      </c>
      <c r="AG355" s="1">
        <v>10.703382</v>
      </c>
      <c r="AH355" s="1">
        <v>18.170082692975242</v>
      </c>
      <c r="AI355" s="1">
        <v>0</v>
      </c>
      <c r="AJ355" s="1">
        <v>0</v>
      </c>
      <c r="AK355" s="1">
        <v>5.9610219999999998</v>
      </c>
      <c r="AM355" s="1">
        <v>6.434564</v>
      </c>
      <c r="AN355" s="1">
        <v>386.55246354801329</v>
      </c>
      <c r="AO355" s="1">
        <v>-6.9425111490587597</v>
      </c>
      <c r="AP355" s="173">
        <v>-1.7643201553980147E-2</v>
      </c>
      <c r="AQ355" s="1">
        <f t="shared" si="42"/>
        <v>386.55246354801329</v>
      </c>
      <c r="AR355" s="174"/>
      <c r="AS355" s="56">
        <f>VLOOKUP(C355,'2012-13'!$C$8:$P$391,14,FALSE)</f>
        <v>0.53129599999999999</v>
      </c>
      <c r="AT355" s="183">
        <f t="shared" si="44"/>
        <v>380.64919554801327</v>
      </c>
    </row>
    <row r="356" spans="1:46" x14ac:dyDescent="0.25">
      <c r="A356">
        <f>IFERROR(VLOOKUP(D356,'2014_15'!$C$402:$D$446,2,FALSE),0)</f>
        <v>0</v>
      </c>
      <c r="B356" s="93" t="s">
        <v>901</v>
      </c>
      <c r="C356" s="93" t="s">
        <v>164</v>
      </c>
      <c r="D356" s="93" t="s">
        <v>165</v>
      </c>
      <c r="E356" s="93">
        <v>126.143953</v>
      </c>
      <c r="F356" s="93">
        <v>59.021618502585</v>
      </c>
      <c r="G356" s="1">
        <v>9.6433230000000005</v>
      </c>
      <c r="H356" s="1">
        <v>9.7153910000000003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6.3699999999999998E-4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1.5369440000000001</v>
      </c>
      <c r="Z356" s="1">
        <v>0.10105</v>
      </c>
      <c r="AB356" s="1">
        <v>0</v>
      </c>
      <c r="AC356" s="143">
        <v>206.16291650258503</v>
      </c>
      <c r="AD356" s="180">
        <f t="shared" si="43"/>
        <v>206.16291650258503</v>
      </c>
      <c r="AE356" s="93">
        <v>126.143953</v>
      </c>
      <c r="AF356" s="1">
        <v>50.581527056714997</v>
      </c>
      <c r="AG356" s="1">
        <v>9.8414040000000007</v>
      </c>
      <c r="AH356" s="1">
        <v>8.8944428916408569</v>
      </c>
      <c r="AI356" s="1">
        <v>1.510416</v>
      </c>
      <c r="AJ356" s="1">
        <v>0.14147000000000001</v>
      </c>
      <c r="AK356" s="1">
        <v>3.1927050000000001</v>
      </c>
      <c r="AM356" s="1">
        <v>2.2519070000000001</v>
      </c>
      <c r="AN356" s="1">
        <v>202.55782494835583</v>
      </c>
      <c r="AO356" s="1">
        <v>-3.6050915542292046</v>
      </c>
      <c r="AP356" s="173">
        <v>-1.7486615029449301E-2</v>
      </c>
      <c r="AQ356" s="1">
        <f t="shared" si="42"/>
        <v>202.55782494835583</v>
      </c>
      <c r="AR356" s="174"/>
      <c r="AS356" s="56">
        <f>VLOOKUP(C356,'2012-13'!$C$8:$P$391,14,FALSE)</f>
        <v>1.120673</v>
      </c>
      <c r="AT356" s="183">
        <f t="shared" si="44"/>
        <v>201.42659094835585</v>
      </c>
    </row>
    <row r="357" spans="1:46" x14ac:dyDescent="0.25">
      <c r="A357">
        <f>IFERROR(VLOOKUP(D357,'2014_15'!$C$402:$D$446,2,FALSE),0)</f>
        <v>0</v>
      </c>
      <c r="B357" s="93" t="s">
        <v>904</v>
      </c>
      <c r="C357" s="93" t="s">
        <v>806</v>
      </c>
      <c r="D357" s="93" t="s">
        <v>807</v>
      </c>
      <c r="E357" s="93">
        <v>217.75316699999999</v>
      </c>
      <c r="F357" s="93">
        <v>125.955720135306</v>
      </c>
      <c r="G357" s="1">
        <v>9.3836150000000007</v>
      </c>
      <c r="H357" s="1">
        <v>20.439288000000001</v>
      </c>
      <c r="I357" s="1">
        <v>0</v>
      </c>
      <c r="J357" s="1">
        <v>0</v>
      </c>
      <c r="K357" s="1">
        <v>0</v>
      </c>
      <c r="L357" s="1">
        <v>0.13367799999999999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B357" s="1">
        <v>0</v>
      </c>
      <c r="AC357" s="143">
        <v>373.66546813530596</v>
      </c>
      <c r="AD357" s="180">
        <f t="shared" si="43"/>
        <v>373.66546813530596</v>
      </c>
      <c r="AE357" s="93">
        <v>217.75316699999999</v>
      </c>
      <c r="AF357" s="1">
        <v>109.162662273599</v>
      </c>
      <c r="AG357" s="1">
        <v>9.5770990000000005</v>
      </c>
      <c r="AH357" s="1">
        <v>18.712173278646251</v>
      </c>
      <c r="AI357" s="1">
        <v>0</v>
      </c>
      <c r="AJ357" s="1">
        <v>0</v>
      </c>
      <c r="AK357" s="1">
        <v>5.492934</v>
      </c>
      <c r="AM357" s="1">
        <v>6.4868699999999997</v>
      </c>
      <c r="AN357" s="1">
        <v>367.18490555224525</v>
      </c>
      <c r="AO357" s="1">
        <v>-6.4805625830607028</v>
      </c>
      <c r="AP357" s="173">
        <v>-1.7343220435649304E-2</v>
      </c>
      <c r="AQ357" s="1">
        <f t="shared" si="42"/>
        <v>367.18490555224525</v>
      </c>
      <c r="AR357" s="174"/>
      <c r="AS357" s="56">
        <f>VLOOKUP(C357,'2012-13'!$C$8:$P$391,14,FALSE)</f>
        <v>0.43125400000000003</v>
      </c>
      <c r="AT357" s="183">
        <f t="shared" si="44"/>
        <v>361.12928955224527</v>
      </c>
    </row>
    <row r="358" spans="1:46" x14ac:dyDescent="0.25">
      <c r="A358">
        <f>IFERROR(VLOOKUP(D358,'2014_15'!$C$402:$D$446,2,FALSE),0)</f>
        <v>0</v>
      </c>
      <c r="B358" s="93" t="s">
        <v>905</v>
      </c>
      <c r="C358" s="93" t="s">
        <v>354</v>
      </c>
      <c r="D358" s="93" t="s">
        <v>355</v>
      </c>
      <c r="E358" s="93">
        <v>106.588543</v>
      </c>
      <c r="F358" s="93">
        <v>64.541878069155999</v>
      </c>
      <c r="G358" s="1">
        <v>7.2868310000000003</v>
      </c>
      <c r="H358" s="1">
        <v>8.9144349999999992</v>
      </c>
      <c r="I358" s="1">
        <v>0</v>
      </c>
      <c r="J358" s="1">
        <v>0</v>
      </c>
      <c r="K358" s="1">
        <v>2.5000000000000001E-2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3.19E-4</v>
      </c>
      <c r="S358" s="1">
        <v>0</v>
      </c>
      <c r="T358" s="1">
        <v>0.107059</v>
      </c>
      <c r="U358" s="1">
        <v>0</v>
      </c>
      <c r="V358" s="1">
        <v>0</v>
      </c>
      <c r="W358" s="1">
        <v>0</v>
      </c>
      <c r="X358" s="1">
        <v>0</v>
      </c>
      <c r="Y358" s="1">
        <v>1.7019470000000001</v>
      </c>
      <c r="Z358" s="1">
        <v>0.30304999999999999</v>
      </c>
      <c r="AB358" s="1">
        <v>0</v>
      </c>
      <c r="AC358" s="143">
        <v>189.469062069156</v>
      </c>
      <c r="AD358" s="180">
        <f t="shared" si="43"/>
        <v>189.469062069156</v>
      </c>
      <c r="AE358" s="93">
        <v>106.588543</v>
      </c>
      <c r="AF358" s="1">
        <v>56.532154654664005</v>
      </c>
      <c r="AG358" s="1">
        <v>7.4361980000000001</v>
      </c>
      <c r="AH358" s="1">
        <v>8.1611674732128101</v>
      </c>
      <c r="AI358" s="1">
        <v>1.669241</v>
      </c>
      <c r="AJ358" s="1">
        <v>0.5</v>
      </c>
      <c r="AK358" s="1">
        <v>2.6797010000000001</v>
      </c>
      <c r="AM358" s="1">
        <v>2.6668289999999999</v>
      </c>
      <c r="AN358" s="1">
        <v>186.2338341278768</v>
      </c>
      <c r="AO358" s="1">
        <v>-3.2352279412791916</v>
      </c>
      <c r="AP358" s="173">
        <v>-1.7075230678549182E-2</v>
      </c>
      <c r="AQ358" s="1">
        <f t="shared" si="42"/>
        <v>186.2338341278768</v>
      </c>
      <c r="AR358" s="174"/>
      <c r="AS358" s="56">
        <f>VLOOKUP(C358,'2012-13'!$C$8:$P$391,14,FALSE)</f>
        <v>0.39674500000000001</v>
      </c>
      <c r="AT358" s="183">
        <f t="shared" si="44"/>
        <v>183.96375012787681</v>
      </c>
    </row>
    <row r="359" spans="1:46" x14ac:dyDescent="0.25">
      <c r="A359">
        <f>IFERROR(VLOOKUP(D359,'2014_15'!$C$402:$D$446,2,FALSE),0)</f>
        <v>0</v>
      </c>
      <c r="B359" s="93" t="s">
        <v>904</v>
      </c>
      <c r="C359" s="93" t="s">
        <v>478</v>
      </c>
      <c r="D359" s="93" t="s">
        <v>479</v>
      </c>
      <c r="E359" s="93">
        <v>338.82704899999999</v>
      </c>
      <c r="F359" s="93">
        <v>286.43362421185498</v>
      </c>
      <c r="G359" s="1">
        <v>38.508825000000002</v>
      </c>
      <c r="H359" s="1">
        <v>32.060647000000003</v>
      </c>
      <c r="I359" s="1">
        <v>0</v>
      </c>
      <c r="J359" s="1">
        <v>0</v>
      </c>
      <c r="K359" s="1">
        <v>9.2999999999999999E-2</v>
      </c>
      <c r="L359" s="1">
        <v>4.2318000000000001E-2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3.19E-4</v>
      </c>
      <c r="S359" s="1">
        <v>0.04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B359" s="1">
        <v>0</v>
      </c>
      <c r="AC359" s="143">
        <v>696.00578221185492</v>
      </c>
      <c r="AD359" s="180">
        <f t="shared" si="43"/>
        <v>696.00578221185492</v>
      </c>
      <c r="AE359" s="93">
        <v>338.82704899999999</v>
      </c>
      <c r="AF359" s="1">
        <v>256.932868841328</v>
      </c>
      <c r="AG359" s="1">
        <v>39.299117000000003</v>
      </c>
      <c r="AH359" s="1">
        <v>29.35153035122897</v>
      </c>
      <c r="AI359" s="1">
        <v>0</v>
      </c>
      <c r="AJ359" s="1">
        <v>0</v>
      </c>
      <c r="AK359" s="1">
        <v>8.5321510000000007</v>
      </c>
      <c r="AM359" s="1">
        <v>11.356629</v>
      </c>
      <c r="AN359" s="1">
        <v>684.29934519255687</v>
      </c>
      <c r="AO359" s="1">
        <v>-11.70643701929805</v>
      </c>
      <c r="AP359" s="173">
        <v>-1.681945368628384E-2</v>
      </c>
      <c r="AQ359" s="1">
        <f t="shared" si="42"/>
        <v>684.29934519255687</v>
      </c>
      <c r="AR359" s="174"/>
      <c r="AS359" s="56">
        <f>VLOOKUP(C359,'2012-13'!$C$8:$P$391,14,FALSE)</f>
        <v>0.79905499999999996</v>
      </c>
      <c r="AT359" s="183">
        <f t="shared" si="44"/>
        <v>673.74177119255683</v>
      </c>
    </row>
    <row r="360" spans="1:46" x14ac:dyDescent="0.25">
      <c r="A360">
        <f>IFERROR(VLOOKUP(D360,'2014_15'!$C$402:$D$446,2,FALSE),0)</f>
        <v>0</v>
      </c>
      <c r="B360" s="93" t="s">
        <v>901</v>
      </c>
      <c r="C360" s="93" t="s">
        <v>174</v>
      </c>
      <c r="D360" s="93" t="s">
        <v>175</v>
      </c>
      <c r="E360" s="93">
        <v>176.57798500000001</v>
      </c>
      <c r="F360" s="93">
        <v>82.071706003312002</v>
      </c>
      <c r="G360" s="1">
        <v>3.9392680000000002</v>
      </c>
      <c r="H360" s="1">
        <v>12.871985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9.5600000000000004E-4</v>
      </c>
      <c r="S360" s="1">
        <v>0</v>
      </c>
      <c r="T360" s="1">
        <v>5.7353000000000001E-2</v>
      </c>
      <c r="U360" s="1">
        <v>0</v>
      </c>
      <c r="V360" s="1">
        <v>0</v>
      </c>
      <c r="W360" s="1">
        <v>0</v>
      </c>
      <c r="X360" s="1">
        <v>0</v>
      </c>
      <c r="Y360" s="1">
        <v>2.4327169999999998</v>
      </c>
      <c r="Z360" s="1">
        <v>0.16105</v>
      </c>
      <c r="AB360" s="1">
        <v>0</v>
      </c>
      <c r="AC360" s="143">
        <v>278.11302000331199</v>
      </c>
      <c r="AD360" s="180">
        <f t="shared" si="43"/>
        <v>278.11302000331199</v>
      </c>
      <c r="AE360" s="93">
        <v>176.57798500000001</v>
      </c>
      <c r="AF360" s="1">
        <v>70.335452044837993</v>
      </c>
      <c r="AG360" s="1">
        <v>4.0205820000000001</v>
      </c>
      <c r="AH360" s="1">
        <v>11.784305488534404</v>
      </c>
      <c r="AI360" s="1">
        <v>2.2103739999999998</v>
      </c>
      <c r="AJ360" s="1">
        <v>0.25346999999999997</v>
      </c>
      <c r="AK360" s="1">
        <v>4.42692</v>
      </c>
      <c r="AM360" s="1">
        <v>3.9058030000000001</v>
      </c>
      <c r="AN360" s="1">
        <v>273.51489153337241</v>
      </c>
      <c r="AO360" s="1">
        <v>-4.5981284699395815</v>
      </c>
      <c r="AP360" s="173">
        <v>-1.6533308904001773E-2</v>
      </c>
      <c r="AQ360" s="1">
        <f t="shared" si="42"/>
        <v>273.51489153337241</v>
      </c>
      <c r="AR360" s="174"/>
      <c r="AS360" s="56">
        <f>VLOOKUP(C360,'2012-13'!$C$8:$P$391,14,FALSE)</f>
        <v>0.86976900000000001</v>
      </c>
      <c r="AT360" s="183">
        <f t="shared" si="44"/>
        <v>270.47885753337243</v>
      </c>
    </row>
    <row r="361" spans="1:46" x14ac:dyDescent="0.25">
      <c r="A361">
        <f>IFERROR(VLOOKUP(D361,'2014_15'!$C$402:$D$446,2,FALSE),0)</f>
        <v>0</v>
      </c>
      <c r="B361" s="93" t="s">
        <v>904</v>
      </c>
      <c r="C361" s="93" t="s">
        <v>268</v>
      </c>
      <c r="D361" s="93" t="s">
        <v>269</v>
      </c>
      <c r="E361" s="93">
        <v>237.77173199999999</v>
      </c>
      <c r="F361" s="93">
        <v>134.803477240549</v>
      </c>
      <c r="G361" s="1">
        <v>17.047111000000001</v>
      </c>
      <c r="H361" s="1">
        <v>20.424599000000001</v>
      </c>
      <c r="I361" s="1">
        <v>0</v>
      </c>
      <c r="J361" s="1">
        <v>0</v>
      </c>
      <c r="K361" s="1">
        <v>0.16601199999999999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5.5E-2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B361" s="1">
        <v>0</v>
      </c>
      <c r="AC361" s="143">
        <v>410.26793124054905</v>
      </c>
      <c r="AD361" s="180">
        <f t="shared" si="43"/>
        <v>410.26793124054905</v>
      </c>
      <c r="AE361" s="93">
        <v>237.77173199999999</v>
      </c>
      <c r="AF361" s="1">
        <v>117.815305316693</v>
      </c>
      <c r="AG361" s="1">
        <v>17.396256000000001</v>
      </c>
      <c r="AH361" s="1">
        <v>18.073834081408531</v>
      </c>
      <c r="AI361" s="1">
        <v>0</v>
      </c>
      <c r="AJ361" s="1">
        <v>0</v>
      </c>
      <c r="AK361" s="1">
        <v>5.9531660000000004</v>
      </c>
      <c r="AM361" s="1">
        <v>6.8820740000000002</v>
      </c>
      <c r="AN361" s="1">
        <v>403.8923673981015</v>
      </c>
      <c r="AO361" s="1">
        <v>-6.3755638424475478</v>
      </c>
      <c r="AP361" s="173">
        <v>-1.5540000465474879E-2</v>
      </c>
      <c r="AQ361" s="1">
        <f t="shared" si="42"/>
        <v>403.8923673981015</v>
      </c>
      <c r="AR361" s="174"/>
      <c r="AS361" s="56">
        <f>VLOOKUP(C361,'2012-13'!$C$8:$P$391,14,FALSE)</f>
        <v>0.37515700000000002</v>
      </c>
      <c r="AT361" s="183">
        <f t="shared" si="44"/>
        <v>397.38545039810151</v>
      </c>
    </row>
    <row r="362" spans="1:46" x14ac:dyDescent="0.25">
      <c r="A362">
        <f>IFERROR(VLOOKUP(D362,'2014_15'!$C$402:$D$446,2,FALSE),0)</f>
        <v>0</v>
      </c>
      <c r="B362" s="93" t="s">
        <v>904</v>
      </c>
      <c r="C362" s="93" t="s">
        <v>360</v>
      </c>
      <c r="D362" s="93" t="s">
        <v>361</v>
      </c>
      <c r="E362" s="93">
        <v>498.66416400000003</v>
      </c>
      <c r="F362" s="93">
        <v>234.20742440283701</v>
      </c>
      <c r="G362" s="1">
        <v>36.760477000000002</v>
      </c>
      <c r="H362" s="1">
        <v>36.584057000000001</v>
      </c>
      <c r="I362" s="1">
        <v>0</v>
      </c>
      <c r="J362" s="1">
        <v>0</v>
      </c>
      <c r="K362" s="1">
        <v>0.13850000000000001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6.5000000000000002E-2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B362" s="1">
        <v>0</v>
      </c>
      <c r="AC362" s="143">
        <v>806.41962240283715</v>
      </c>
      <c r="AD362" s="180">
        <f t="shared" si="43"/>
        <v>806.41962240283715</v>
      </c>
      <c r="AE362" s="93">
        <v>498.66416400000003</v>
      </c>
      <c r="AF362" s="1">
        <v>200.71576271323099</v>
      </c>
      <c r="AG362" s="1">
        <v>37.513451000000003</v>
      </c>
      <c r="AH362" s="1">
        <v>33.492713338149123</v>
      </c>
      <c r="AI362" s="1">
        <v>0</v>
      </c>
      <c r="AJ362" s="1">
        <v>0</v>
      </c>
      <c r="AK362" s="1">
        <v>12.514036000000001</v>
      </c>
      <c r="AM362" s="1">
        <v>11.024705000000001</v>
      </c>
      <c r="AN362" s="1">
        <v>793.92483205138024</v>
      </c>
      <c r="AO362" s="1">
        <v>-12.494790351456913</v>
      </c>
      <c r="AP362" s="173">
        <v>-1.549415466134986E-2</v>
      </c>
      <c r="AQ362" s="1">
        <f t="shared" si="42"/>
        <v>793.92483205138024</v>
      </c>
      <c r="AR362" s="174"/>
      <c r="AS362" s="56">
        <f>VLOOKUP(C362,'2012-13'!$C$8:$P$391,14,FALSE)</f>
        <v>0.76988699999999999</v>
      </c>
      <c r="AT362" s="183">
        <f t="shared" si="44"/>
        <v>783.67001405138024</v>
      </c>
    </row>
    <row r="363" spans="1:46" x14ac:dyDescent="0.25">
      <c r="A363">
        <f>IFERROR(VLOOKUP(D363,'2014_15'!$C$402:$D$446,2,FALSE),0)</f>
        <v>0</v>
      </c>
      <c r="B363" s="93" t="s">
        <v>904</v>
      </c>
      <c r="C363" s="93" t="s">
        <v>748</v>
      </c>
      <c r="D363" s="93" t="s">
        <v>749</v>
      </c>
      <c r="E363" s="93">
        <v>230.54403300000001</v>
      </c>
      <c r="F363" s="93">
        <v>122.796283385824</v>
      </c>
      <c r="G363" s="1">
        <v>11.479763999999999</v>
      </c>
      <c r="H363" s="1">
        <v>18.936025999999998</v>
      </c>
      <c r="I363" s="1">
        <v>0</v>
      </c>
      <c r="J363" s="1">
        <v>0</v>
      </c>
      <c r="K363" s="1">
        <v>8.7499999999999994E-2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B363" s="1">
        <v>0</v>
      </c>
      <c r="AC363" s="143">
        <v>383.84360638582393</v>
      </c>
      <c r="AD363" s="180">
        <f t="shared" si="43"/>
        <v>383.84360638582393</v>
      </c>
      <c r="AE363" s="93">
        <v>230.54403300000001</v>
      </c>
      <c r="AF363" s="1">
        <v>107.324598844606</v>
      </c>
      <c r="AG363" s="1">
        <v>11.716483</v>
      </c>
      <c r="AH363" s="1">
        <v>17.335936541475938</v>
      </c>
      <c r="AI363" s="1">
        <v>0</v>
      </c>
      <c r="AJ363" s="1">
        <v>0</v>
      </c>
      <c r="AK363" s="1">
        <v>5.7940709999999997</v>
      </c>
      <c r="AM363" s="1">
        <v>6.0272790000000001</v>
      </c>
      <c r="AN363" s="1">
        <v>378.74240138608189</v>
      </c>
      <c r="AO363" s="1">
        <v>-5.1012049997420377</v>
      </c>
      <c r="AP363" s="173">
        <v>-1.3289800624201396E-2</v>
      </c>
      <c r="AQ363" s="1">
        <f t="shared" si="42"/>
        <v>378.74240138608189</v>
      </c>
      <c r="AR363" s="174"/>
      <c r="AS363" s="56">
        <f>VLOOKUP(C363,'2012-13'!$C$8:$P$391,14,FALSE)</f>
        <v>0.30095699999999997</v>
      </c>
      <c r="AT363" s="183">
        <f t="shared" si="44"/>
        <v>373.01607938608186</v>
      </c>
    </row>
    <row r="364" spans="1:46" x14ac:dyDescent="0.25">
      <c r="A364">
        <f>IFERROR(VLOOKUP(D364,'2014_15'!$C$402:$D$446,2,FALSE),0)</f>
        <v>0</v>
      </c>
      <c r="B364" s="93" t="s">
        <v>904</v>
      </c>
      <c r="C364" s="93" t="s">
        <v>290</v>
      </c>
      <c r="D364" s="93" t="s">
        <v>863</v>
      </c>
      <c r="E364" s="93">
        <v>574.95626100000004</v>
      </c>
      <c r="F364" s="93">
        <v>323.82283832701097</v>
      </c>
      <c r="G364" s="1">
        <v>43.361983000000002</v>
      </c>
      <c r="H364" s="1">
        <v>48.647022999999997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0.1</v>
      </c>
      <c r="P364" s="1">
        <v>0</v>
      </c>
      <c r="Q364" s="1">
        <v>0.113</v>
      </c>
      <c r="R364" s="1">
        <v>0</v>
      </c>
      <c r="S364" s="1">
        <v>0.04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B364" s="1">
        <v>0</v>
      </c>
      <c r="AC364" s="143">
        <v>991.041105327011</v>
      </c>
      <c r="AD364" s="180">
        <f t="shared" si="43"/>
        <v>991.041105327011</v>
      </c>
      <c r="AE364" s="93">
        <v>574.95626100000004</v>
      </c>
      <c r="AF364" s="1">
        <v>283.71382048158</v>
      </c>
      <c r="AG364" s="1">
        <v>44.253281999999999</v>
      </c>
      <c r="AH364" s="1">
        <v>44.536361729737827</v>
      </c>
      <c r="AI364" s="1">
        <v>0</v>
      </c>
      <c r="AJ364" s="1">
        <v>0</v>
      </c>
      <c r="AK364" s="1">
        <v>14.446215</v>
      </c>
      <c r="AM364" s="1">
        <v>16.081441000000002</v>
      </c>
      <c r="AN364" s="1">
        <v>977.98738121131794</v>
      </c>
      <c r="AO364" s="1">
        <v>-13.053724115693058</v>
      </c>
      <c r="AP364" s="173">
        <v>-1.3171728241671427E-2</v>
      </c>
      <c r="AQ364" s="1">
        <f t="shared" si="42"/>
        <v>977.98738121131794</v>
      </c>
      <c r="AR364" s="174"/>
      <c r="AS364" s="56">
        <f>VLOOKUP(C364,'2012-13'!$C$8:$P$391,14,FALSE)</f>
        <v>1.010013</v>
      </c>
      <c r="AT364" s="183">
        <f t="shared" si="44"/>
        <v>962.91595321131786</v>
      </c>
    </row>
    <row r="365" spans="1:46" x14ac:dyDescent="0.25">
      <c r="A365">
        <f>IFERROR(VLOOKUP(D365,'2014_15'!$C$402:$D$446,2,FALSE),0)</f>
        <v>0</v>
      </c>
      <c r="B365" s="93" t="s">
        <v>901</v>
      </c>
      <c r="C365" s="93" t="s">
        <v>794</v>
      </c>
      <c r="D365" s="93" t="s">
        <v>795</v>
      </c>
      <c r="E365" s="93">
        <v>64.714782</v>
      </c>
      <c r="F365" s="93">
        <v>23.673645304577999</v>
      </c>
      <c r="G365" s="1">
        <v>3.5588299999999999</v>
      </c>
      <c r="H365" s="1">
        <v>5.2850529999999996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3.19E-4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0.13819300000000001</v>
      </c>
      <c r="Y365" s="1">
        <v>0.80876000000000003</v>
      </c>
      <c r="Z365" s="1">
        <v>3.1050000000000001E-2</v>
      </c>
      <c r="AB365" s="1">
        <v>0</v>
      </c>
      <c r="AC365" s="143">
        <v>98.210632304578013</v>
      </c>
      <c r="AD365" s="180">
        <f t="shared" si="43"/>
        <v>98.210632304578013</v>
      </c>
      <c r="AE365" s="93">
        <v>64.714782</v>
      </c>
      <c r="AF365" s="1">
        <v>20.288314026024</v>
      </c>
      <c r="AG365" s="1">
        <v>3.6321099999999999</v>
      </c>
      <c r="AH365" s="1">
        <v>4.8384673440106729</v>
      </c>
      <c r="AI365" s="1">
        <v>0.76693699999999998</v>
      </c>
      <c r="AJ365" s="1">
        <v>0.05</v>
      </c>
      <c r="AK365" s="1">
        <v>1.623553</v>
      </c>
      <c r="AM365" s="1">
        <v>1.2408840000000001</v>
      </c>
      <c r="AN365" s="1">
        <v>97.155047370034652</v>
      </c>
      <c r="AO365" s="1">
        <v>-1.0555849345433614</v>
      </c>
      <c r="AP365" s="173">
        <v>-1.0748173693350268E-2</v>
      </c>
      <c r="AQ365" s="1">
        <f t="shared" si="42"/>
        <v>97.155047370034652</v>
      </c>
      <c r="AR365" s="174"/>
      <c r="AS365" s="56">
        <f>VLOOKUP(C365,'2012-13'!$C$8:$P$391,14,FALSE)</f>
        <v>0.61774499999999999</v>
      </c>
      <c r="AT365" s="183">
        <f t="shared" si="44"/>
        <v>96.531908370034657</v>
      </c>
    </row>
    <row r="366" spans="1:46" x14ac:dyDescent="0.25">
      <c r="A366">
        <f>IFERROR(VLOOKUP(D366,'2014_15'!$C$402:$D$446,2,FALSE),0)</f>
        <v>0</v>
      </c>
      <c r="B366" s="93" t="s">
        <v>900</v>
      </c>
      <c r="C366" s="93" t="s">
        <v>410</v>
      </c>
      <c r="D366" s="93" t="s">
        <v>411</v>
      </c>
      <c r="E366" s="93">
        <v>29.735993000000001</v>
      </c>
      <c r="F366" s="93">
        <v>32.607925168445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B366" s="1">
        <v>0</v>
      </c>
      <c r="AC366" s="143">
        <v>62.343918168445001</v>
      </c>
      <c r="AD366" s="180">
        <f t="shared" si="43"/>
        <v>62.343918168445001</v>
      </c>
      <c r="AE366" s="93">
        <v>29.735993000000001</v>
      </c>
      <c r="AF366" s="1">
        <v>31.253507496451</v>
      </c>
      <c r="AG366" s="1">
        <v>0</v>
      </c>
      <c r="AH366" s="1">
        <v>0</v>
      </c>
      <c r="AI366" s="1">
        <v>0</v>
      </c>
      <c r="AJ366" s="1">
        <v>0</v>
      </c>
      <c r="AK366" s="1">
        <v>0.74456800000000001</v>
      </c>
      <c r="AM366" s="1">
        <v>0</v>
      </c>
      <c r="AN366" s="1">
        <v>61.734068496451002</v>
      </c>
      <c r="AO366" s="1">
        <v>-0.60984967199399875</v>
      </c>
      <c r="AP366" s="144">
        <v>-9.7820234901865779E-3</v>
      </c>
      <c r="AQ366" s="1">
        <f t="shared" si="42"/>
        <v>61.734068496451002</v>
      </c>
      <c r="AR366" s="174"/>
      <c r="AS366" s="56">
        <f>VLOOKUP(C366,'2012-13'!$C$8:$P$391,14,FALSE)</f>
        <v>0</v>
      </c>
      <c r="AT366" s="183">
        <f t="shared" si="44"/>
        <v>61.734068496451002</v>
      </c>
    </row>
    <row r="367" spans="1:46" x14ac:dyDescent="0.25">
      <c r="A367">
        <f>IFERROR(VLOOKUP(D367,'2014_15'!$C$402:$D$446,2,FALSE),0)</f>
        <v>0</v>
      </c>
      <c r="B367" s="93" t="s">
        <v>901</v>
      </c>
      <c r="C367" s="93" t="s">
        <v>538</v>
      </c>
      <c r="D367" s="93" t="s">
        <v>539</v>
      </c>
      <c r="E367" s="93">
        <v>70.962394000000003</v>
      </c>
      <c r="F367" s="93">
        <v>34.855488986405</v>
      </c>
      <c r="G367" s="1">
        <v>1.7814E-2</v>
      </c>
      <c r="H367" s="1">
        <v>5.0874430000000004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3.19E-4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1.0758730000000001</v>
      </c>
      <c r="Z367" s="1">
        <v>0.11105</v>
      </c>
      <c r="AB367" s="1">
        <v>0</v>
      </c>
      <c r="AC367" s="143">
        <v>112.11038198640502</v>
      </c>
      <c r="AD367" s="180">
        <f t="shared" si="43"/>
        <v>112.11038198640502</v>
      </c>
      <c r="AE367" s="93">
        <v>70.962394000000003</v>
      </c>
      <c r="AF367" s="1">
        <v>30.723809174147</v>
      </c>
      <c r="AG367" s="1">
        <v>1.8415000000000001E-2</v>
      </c>
      <c r="AH367" s="1">
        <v>4.6575553395615303</v>
      </c>
      <c r="AI367" s="1">
        <v>1.0206660000000001</v>
      </c>
      <c r="AJ367" s="1">
        <v>0.15547</v>
      </c>
      <c r="AK367" s="1">
        <v>1.794381</v>
      </c>
      <c r="AM367" s="1">
        <v>1.7042600000000001</v>
      </c>
      <c r="AN367" s="1">
        <v>111.03695051370855</v>
      </c>
      <c r="AO367" s="1">
        <v>-1.0734314726964698</v>
      </c>
      <c r="AP367" s="173">
        <v>-9.5747731269583813E-3</v>
      </c>
      <c r="AQ367" s="1">
        <f t="shared" si="42"/>
        <v>111.03695051370855</v>
      </c>
      <c r="AR367" s="174"/>
      <c r="AS367" s="56">
        <f>VLOOKUP(C367,'2012-13'!$C$8:$P$391,14,FALSE)</f>
        <v>0.50596600000000003</v>
      </c>
      <c r="AT367" s="183">
        <f t="shared" si="44"/>
        <v>109.83865651370854</v>
      </c>
    </row>
    <row r="368" spans="1:46" x14ac:dyDescent="0.25">
      <c r="A368">
        <f>IFERROR(VLOOKUP(D368,'2014_15'!$C$402:$D$446,2,FALSE),0)</f>
        <v>0</v>
      </c>
      <c r="B368" s="93" t="s">
        <v>904</v>
      </c>
      <c r="C368" s="93" t="s">
        <v>332</v>
      </c>
      <c r="D368" s="93" t="s">
        <v>333</v>
      </c>
      <c r="E368" s="93">
        <v>523.23203899999999</v>
      </c>
      <c r="F368" s="93">
        <v>216.63050077947398</v>
      </c>
      <c r="G368" s="1">
        <v>41.012875999999999</v>
      </c>
      <c r="H368" s="1">
        <v>41.668686999999998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0.04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B368" s="1">
        <v>0</v>
      </c>
      <c r="AC368" s="143">
        <v>822.58410277947394</v>
      </c>
      <c r="AD368" s="180">
        <f t="shared" si="43"/>
        <v>822.58410277947394</v>
      </c>
      <c r="AE368" s="93">
        <v>523.23203899999999</v>
      </c>
      <c r="AF368" s="1">
        <v>185.65233916800901</v>
      </c>
      <c r="AG368" s="1">
        <v>41.858192000000003</v>
      </c>
      <c r="AH368" s="1">
        <v>38.147693375506741</v>
      </c>
      <c r="AI368" s="1">
        <v>0</v>
      </c>
      <c r="AJ368" s="1">
        <v>0</v>
      </c>
      <c r="AK368" s="1">
        <v>13.173104</v>
      </c>
      <c r="AM368" s="1">
        <v>12.653302</v>
      </c>
      <c r="AN368" s="1">
        <v>814.71666954351576</v>
      </c>
      <c r="AO368" s="1">
        <v>-7.867433235958174</v>
      </c>
      <c r="AP368" s="173">
        <v>-9.5642903982394965E-3</v>
      </c>
      <c r="AQ368" s="1">
        <f t="shared" si="42"/>
        <v>814.71666954351576</v>
      </c>
      <c r="AR368" s="174"/>
      <c r="AS368" s="56">
        <f>VLOOKUP(C368,'2012-13'!$C$8:$P$391,14,FALSE)</f>
        <v>1.0245329999999999</v>
      </c>
      <c r="AT368" s="183">
        <f t="shared" si="44"/>
        <v>803.08790054351573</v>
      </c>
    </row>
    <row r="369" spans="1:46" x14ac:dyDescent="0.25">
      <c r="A369">
        <f>IFERROR(VLOOKUP(D369,'2014_15'!$C$402:$D$446,2,FALSE),0)</f>
        <v>0</v>
      </c>
      <c r="B369" s="93" t="s">
        <v>900</v>
      </c>
      <c r="C369" s="93" t="s">
        <v>506</v>
      </c>
      <c r="D369" s="93" t="s">
        <v>507</v>
      </c>
      <c r="E369" s="93">
        <v>18.522621000000001</v>
      </c>
      <c r="F369" s="93">
        <v>12.967991877770999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B369" s="1">
        <v>0</v>
      </c>
      <c r="AC369" s="143">
        <v>31.490612877770999</v>
      </c>
      <c r="AD369" s="180">
        <f t="shared" si="43"/>
        <v>31.490612877770999</v>
      </c>
      <c r="AE369" s="93">
        <v>18.522621000000001</v>
      </c>
      <c r="AF369" s="1">
        <v>12.205458347679</v>
      </c>
      <c r="AG369" s="1">
        <v>0</v>
      </c>
      <c r="AH369" s="1">
        <v>0</v>
      </c>
      <c r="AI369" s="1">
        <v>0</v>
      </c>
      <c r="AJ369" s="1">
        <v>0</v>
      </c>
      <c r="AK369" s="1">
        <v>0.465864</v>
      </c>
      <c r="AM369" s="1">
        <v>0</v>
      </c>
      <c r="AN369" s="1">
        <v>31.193943347678999</v>
      </c>
      <c r="AO369" s="1">
        <v>-0.29666953009200014</v>
      </c>
      <c r="AP369" s="144">
        <v>-9.4208877814955794E-3</v>
      </c>
      <c r="AQ369" s="1">
        <f t="shared" si="42"/>
        <v>31.193943347678999</v>
      </c>
      <c r="AR369" s="174"/>
      <c r="AS369" s="56">
        <f>VLOOKUP(C369,'2012-13'!$C$8:$P$391,14,FALSE)</f>
        <v>0</v>
      </c>
      <c r="AT369" s="183">
        <f t="shared" si="44"/>
        <v>31.193943347678999</v>
      </c>
    </row>
    <row r="370" spans="1:46" x14ac:dyDescent="0.25">
      <c r="A370">
        <f>IFERROR(VLOOKUP(D370,'2014_15'!$C$402:$D$446,2,FALSE),0)</f>
        <v>0</v>
      </c>
      <c r="B370" s="93" t="s">
        <v>904</v>
      </c>
      <c r="C370" s="93" t="s">
        <v>778</v>
      </c>
      <c r="D370" s="93" t="s">
        <v>779</v>
      </c>
      <c r="E370" s="93">
        <v>378.69395235000002</v>
      </c>
      <c r="F370" s="93">
        <v>141.23794204429399</v>
      </c>
      <c r="G370" s="1">
        <v>18.929252000000002</v>
      </c>
      <c r="H370" s="1">
        <v>24.999537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5.5E-2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B370" s="1">
        <v>0</v>
      </c>
      <c r="AC370" s="143">
        <v>563.91568339429398</v>
      </c>
      <c r="AD370" s="180">
        <f t="shared" si="43"/>
        <v>563.91568339429398</v>
      </c>
      <c r="AE370" s="93">
        <v>378.69395235000002</v>
      </c>
      <c r="AF370" s="1">
        <v>121.04091633195999</v>
      </c>
      <c r="AG370" s="1">
        <v>19.318259999999999</v>
      </c>
      <c r="AH370" s="1">
        <v>22.887082379284848</v>
      </c>
      <c r="AI370" s="1">
        <v>0</v>
      </c>
      <c r="AJ370" s="1">
        <v>0</v>
      </c>
      <c r="AK370" s="1">
        <v>9.5294369999999997</v>
      </c>
      <c r="AM370" s="1">
        <v>8.7764959999999999</v>
      </c>
      <c r="AN370" s="1">
        <v>560.24614406124476</v>
      </c>
      <c r="AO370" s="1">
        <v>-3.6695393330492152</v>
      </c>
      <c r="AP370" s="173">
        <v>-6.5072482307314133E-3</v>
      </c>
      <c r="AQ370" s="1">
        <f t="shared" si="42"/>
        <v>560.24614406124476</v>
      </c>
      <c r="AR370" s="174"/>
      <c r="AS370" s="56">
        <f>VLOOKUP(C370,'2012-13'!$C$8:$P$391,14,FALSE)</f>
        <v>0.610869</v>
      </c>
      <c r="AT370" s="183">
        <f t="shared" si="44"/>
        <v>552.08051706124479</v>
      </c>
    </row>
    <row r="371" spans="1:46" x14ac:dyDescent="0.25">
      <c r="A371">
        <f>IFERROR(VLOOKUP(D371,'2014_15'!$C$402:$D$446,2,FALSE),0)</f>
        <v>0</v>
      </c>
      <c r="B371" s="93" t="s">
        <v>901</v>
      </c>
      <c r="C371" s="93" t="s">
        <v>800</v>
      </c>
      <c r="D371" s="93" t="s">
        <v>801</v>
      </c>
      <c r="E371" s="93">
        <v>77.946359000000001</v>
      </c>
      <c r="F371" s="93">
        <v>24.212269627253001</v>
      </c>
      <c r="G371" s="1">
        <v>6.5108199999999998</v>
      </c>
      <c r="H371" s="1">
        <v>5.265263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3.19E-4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0.55164500000000005</v>
      </c>
      <c r="Z371" s="1">
        <v>3.1050000000000001E-2</v>
      </c>
      <c r="AB371" s="1">
        <v>0</v>
      </c>
      <c r="AC371" s="143">
        <v>114.51772562725299</v>
      </c>
      <c r="AD371" s="180">
        <f t="shared" si="43"/>
        <v>114.51772562725299</v>
      </c>
      <c r="AE371" s="93">
        <v>77.946359000000001</v>
      </c>
      <c r="AF371" s="1">
        <v>20.749915070556</v>
      </c>
      <c r="AG371" s="1">
        <v>6.6447779999999996</v>
      </c>
      <c r="AH371" s="1">
        <v>4.8203495940585013</v>
      </c>
      <c r="AI371" s="1">
        <v>0.54973000000000005</v>
      </c>
      <c r="AJ371" s="1">
        <v>0.05</v>
      </c>
      <c r="AK371" s="1">
        <v>1.960196</v>
      </c>
      <c r="AM371" s="1">
        <v>1.055501</v>
      </c>
      <c r="AN371" s="1">
        <v>113.7768286646145</v>
      </c>
      <c r="AO371" s="1">
        <v>-0.74089696263848737</v>
      </c>
      <c r="AP371" s="173">
        <v>-6.4697142610922439E-3</v>
      </c>
      <c r="AQ371" s="1">
        <f t="shared" ref="AQ371:AQ389" si="45">+AN371</f>
        <v>113.7768286646145</v>
      </c>
      <c r="AR371" s="174"/>
      <c r="AS371" s="56">
        <f>VLOOKUP(C371,'2012-13'!$C$8:$P$391,14,FALSE)</f>
        <v>0.58096499999999995</v>
      </c>
      <c r="AT371" s="183">
        <f t="shared" si="44"/>
        <v>113.3022926646145</v>
      </c>
    </row>
    <row r="372" spans="1:46" x14ac:dyDescent="0.25">
      <c r="A372">
        <f>IFERROR(VLOOKUP(D372,'2014_15'!$C$402:$D$446,2,FALSE),0)</f>
        <v>0</v>
      </c>
      <c r="B372" s="93" t="s">
        <v>905</v>
      </c>
      <c r="C372" s="93" t="s">
        <v>558</v>
      </c>
      <c r="D372" s="93" t="s">
        <v>559</v>
      </c>
      <c r="E372" s="93">
        <v>114.443484</v>
      </c>
      <c r="F372" s="93">
        <v>35.884308018228005</v>
      </c>
      <c r="G372" s="1">
        <v>8.8006930000000008</v>
      </c>
      <c r="H372" s="1">
        <v>6.4919919999999998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3.19E-4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0.13819300000000001</v>
      </c>
      <c r="Y372" s="1">
        <v>1.287595</v>
      </c>
      <c r="Z372" s="1">
        <v>0.65305000000000002</v>
      </c>
      <c r="AB372" s="1">
        <v>0</v>
      </c>
      <c r="AC372" s="143">
        <v>167.69963401822801</v>
      </c>
      <c r="AD372" s="180">
        <f t="shared" si="43"/>
        <v>167.69963401822801</v>
      </c>
      <c r="AE372" s="93">
        <v>114.443484</v>
      </c>
      <c r="AF372" s="1">
        <v>30.752851971620998</v>
      </c>
      <c r="AG372" s="1">
        <v>8.9812329999999996</v>
      </c>
      <c r="AH372" s="1">
        <v>5.9434203005302937</v>
      </c>
      <c r="AI372" s="1">
        <v>1.2252559999999999</v>
      </c>
      <c r="AJ372" s="1">
        <v>0.7</v>
      </c>
      <c r="AK372" s="1">
        <v>2.8811640000000001</v>
      </c>
      <c r="AM372" s="1">
        <v>1.7533000000000001</v>
      </c>
      <c r="AN372" s="1">
        <v>166.68070927215132</v>
      </c>
      <c r="AO372" s="1">
        <v>-1.0189247460766921</v>
      </c>
      <c r="AP372" s="173">
        <v>-6.0758912924397963E-3</v>
      </c>
      <c r="AQ372" s="1">
        <f t="shared" si="45"/>
        <v>166.68070927215132</v>
      </c>
      <c r="AR372" s="174"/>
      <c r="AS372" s="56">
        <f>VLOOKUP(C372,'2012-13'!$C$8:$P$391,14,FALSE)</f>
        <v>0.64253199999999999</v>
      </c>
      <c r="AT372" s="183">
        <f t="shared" si="44"/>
        <v>165.56994127215131</v>
      </c>
    </row>
    <row r="373" spans="1:46" x14ac:dyDescent="0.25">
      <c r="A373">
        <f>IFERROR(VLOOKUP(D373,'2014_15'!$C$402:$D$446,2,FALSE),0)</f>
        <v>0</v>
      </c>
      <c r="B373" s="93" t="s">
        <v>904</v>
      </c>
      <c r="C373" s="93" t="s">
        <v>138</v>
      </c>
      <c r="D373" s="93" t="s">
        <v>139</v>
      </c>
      <c r="E373" s="93">
        <v>228.72996599999999</v>
      </c>
      <c r="F373" s="93">
        <v>77.543952971343998</v>
      </c>
      <c r="G373" s="1">
        <v>15.315262000000001</v>
      </c>
      <c r="H373" s="1">
        <v>17.554504000000001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6.5000000000000002E-2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B373" s="1">
        <v>0</v>
      </c>
      <c r="AC373" s="143">
        <v>339.20868497134398</v>
      </c>
      <c r="AD373" s="180">
        <f t="shared" si="43"/>
        <v>339.20868497134398</v>
      </c>
      <c r="AE373" s="93">
        <v>228.72996599999999</v>
      </c>
      <c r="AF373" s="1">
        <v>66.455167696442004</v>
      </c>
      <c r="AG373" s="1">
        <v>15.630388</v>
      </c>
      <c r="AH373" s="1">
        <v>16.071152804769358</v>
      </c>
      <c r="AI373" s="1">
        <v>0</v>
      </c>
      <c r="AJ373" s="1">
        <v>0</v>
      </c>
      <c r="AK373" s="1">
        <v>5.754588</v>
      </c>
      <c r="AM373" s="1">
        <v>4.5364699999999996</v>
      </c>
      <c r="AN373" s="1">
        <v>337.17773250121138</v>
      </c>
      <c r="AO373" s="1">
        <v>-2.030952470132604</v>
      </c>
      <c r="AP373" s="173">
        <v>-5.9873244999731562E-3</v>
      </c>
      <c r="AQ373" s="1">
        <f t="shared" si="45"/>
        <v>337.17773250121138</v>
      </c>
      <c r="AR373" s="174"/>
      <c r="AS373" s="56">
        <f>VLOOKUP(C373,'2012-13'!$C$8:$P$391,14,FALSE)</f>
        <v>0.41766199999999998</v>
      </c>
      <c r="AT373" s="183">
        <f t="shared" si="44"/>
        <v>333.05892450121138</v>
      </c>
    </row>
    <row r="374" spans="1:46" x14ac:dyDescent="0.25">
      <c r="A374">
        <f>IFERROR(VLOOKUP(D374,'2014_15'!$C$402:$D$446,2,FALSE),0)</f>
        <v>0</v>
      </c>
      <c r="B374" s="93" t="s">
        <v>900</v>
      </c>
      <c r="C374" s="93" t="s">
        <v>420</v>
      </c>
      <c r="D374" s="93" t="s">
        <v>421</v>
      </c>
      <c r="E374" s="93">
        <v>16.855179</v>
      </c>
      <c r="F374" s="93">
        <v>18.839778106455999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B374" s="1">
        <v>0</v>
      </c>
      <c r="AC374" s="143">
        <v>35.694957106456002</v>
      </c>
      <c r="AD374" s="180">
        <f t="shared" si="43"/>
        <v>35.694957106456002</v>
      </c>
      <c r="AE374" s="93">
        <v>16.855179</v>
      </c>
      <c r="AF374" s="1">
        <v>18.211459733491999</v>
      </c>
      <c r="AG374" s="1">
        <v>0</v>
      </c>
      <c r="AH374" s="1">
        <v>0</v>
      </c>
      <c r="AI374" s="1">
        <v>0</v>
      </c>
      <c r="AJ374" s="1">
        <v>0</v>
      </c>
      <c r="AK374" s="1">
        <v>0.42472799999999999</v>
      </c>
      <c r="AM374" s="1">
        <v>0</v>
      </c>
      <c r="AN374" s="1">
        <v>35.491366733492001</v>
      </c>
      <c r="AO374" s="1">
        <v>-0.20359037296400118</v>
      </c>
      <c r="AP374" s="144">
        <v>-5.7036172464591259E-3</v>
      </c>
      <c r="AQ374" s="1">
        <f t="shared" si="45"/>
        <v>35.491366733492001</v>
      </c>
      <c r="AR374" s="174"/>
      <c r="AS374" s="56">
        <f>VLOOKUP(C374,'2012-13'!$C$8:$P$391,14,FALSE)</f>
        <v>0</v>
      </c>
      <c r="AT374" s="183">
        <f t="shared" si="44"/>
        <v>35.491366733492001</v>
      </c>
    </row>
    <row r="375" spans="1:46" x14ac:dyDescent="0.25">
      <c r="A375">
        <f>IFERROR(VLOOKUP(D375,'2014_15'!$C$402:$D$446,2,FALSE),0)</f>
        <v>0</v>
      </c>
      <c r="B375" s="93" t="s">
        <v>900</v>
      </c>
      <c r="C375" s="93" t="s">
        <v>270</v>
      </c>
      <c r="D375" s="93" t="s">
        <v>271</v>
      </c>
      <c r="E375" s="93">
        <v>24.540548000000001</v>
      </c>
      <c r="F375" s="93">
        <v>14.672850518529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B375" s="1">
        <v>0</v>
      </c>
      <c r="AC375" s="143">
        <v>39.213398518529004</v>
      </c>
      <c r="AD375" s="180">
        <f t="shared" si="43"/>
        <v>39.213398518529004</v>
      </c>
      <c r="AE375" s="93">
        <v>24.540548000000001</v>
      </c>
      <c r="AF375" s="1">
        <v>13.834401798656</v>
      </c>
      <c r="AG375" s="1">
        <v>0</v>
      </c>
      <c r="AH375" s="1">
        <v>0</v>
      </c>
      <c r="AI375" s="1">
        <v>0</v>
      </c>
      <c r="AJ375" s="1">
        <v>0</v>
      </c>
      <c r="AK375" s="1">
        <v>0.61826899999999996</v>
      </c>
      <c r="AM375" s="1">
        <v>0</v>
      </c>
      <c r="AN375" s="1">
        <v>38.993218798656002</v>
      </c>
      <c r="AO375" s="1">
        <v>-0.220179719873002</v>
      </c>
      <c r="AP375" s="144">
        <v>-5.6149104181562664E-3</v>
      </c>
      <c r="AQ375" s="1">
        <f t="shared" si="45"/>
        <v>38.993218798656002</v>
      </c>
      <c r="AR375" s="174"/>
      <c r="AS375" s="56">
        <f>VLOOKUP(C375,'2012-13'!$C$8:$P$391,14,FALSE)</f>
        <v>0</v>
      </c>
      <c r="AT375" s="183">
        <f t="shared" si="44"/>
        <v>38.993218798656002</v>
      </c>
    </row>
    <row r="376" spans="1:46" x14ac:dyDescent="0.25">
      <c r="A376">
        <f>IFERROR(VLOOKUP(D376,'2014_15'!$C$402:$D$446,2,FALSE),0)</f>
        <v>0</v>
      </c>
      <c r="B376" s="93" t="s">
        <v>900</v>
      </c>
      <c r="C376" s="93" t="s">
        <v>92</v>
      </c>
      <c r="D376" s="93" t="s">
        <v>93</v>
      </c>
      <c r="E376" s="93">
        <v>18.429162000000002</v>
      </c>
      <c r="F376" s="93">
        <v>15.422743395358999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B376" s="1">
        <v>0</v>
      </c>
      <c r="AC376" s="143">
        <v>33.851905395358997</v>
      </c>
      <c r="AD376" s="180">
        <f t="shared" si="43"/>
        <v>33.851905395358997</v>
      </c>
      <c r="AE376" s="93">
        <v>18.429162000000002</v>
      </c>
      <c r="AF376" s="1">
        <v>14.782337761913</v>
      </c>
      <c r="AG376" s="1">
        <v>0</v>
      </c>
      <c r="AH376" s="1">
        <v>0</v>
      </c>
      <c r="AI376" s="1">
        <v>0</v>
      </c>
      <c r="AJ376" s="1">
        <v>0</v>
      </c>
      <c r="AK376" s="1">
        <v>0.46398</v>
      </c>
      <c r="AM376" s="1">
        <v>0</v>
      </c>
      <c r="AN376" s="1">
        <v>33.675479761913003</v>
      </c>
      <c r="AO376" s="1">
        <v>-0.17642563344599438</v>
      </c>
      <c r="AP376" s="144">
        <v>-5.2116899000368188E-3</v>
      </c>
      <c r="AQ376" s="1">
        <f t="shared" si="45"/>
        <v>33.675479761913003</v>
      </c>
      <c r="AR376" s="174"/>
      <c r="AS376" s="56">
        <f>VLOOKUP(C376,'2012-13'!$C$8:$P$391,14,FALSE)</f>
        <v>0</v>
      </c>
      <c r="AT376" s="183">
        <f t="shared" si="44"/>
        <v>33.675479761913003</v>
      </c>
    </row>
    <row r="377" spans="1:46" x14ac:dyDescent="0.25">
      <c r="A377">
        <f>IFERROR(VLOOKUP(D377,'2014_15'!$C$402:$D$446,2,FALSE),0)</f>
        <v>0</v>
      </c>
      <c r="B377" s="93" t="s">
        <v>900</v>
      </c>
      <c r="C377" s="93" t="s">
        <v>790</v>
      </c>
      <c r="D377" s="93" t="s">
        <v>791</v>
      </c>
      <c r="E377" s="93">
        <v>15.517188000000001</v>
      </c>
      <c r="F377" s="93">
        <v>9.5867599610420005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B377" s="1">
        <v>0</v>
      </c>
      <c r="AC377" s="143">
        <v>25.103947961042003</v>
      </c>
      <c r="AD377" s="180">
        <f t="shared" si="43"/>
        <v>25.103947961042003</v>
      </c>
      <c r="AE377" s="93">
        <v>15.517188000000001</v>
      </c>
      <c r="AF377" s="1">
        <v>9.1104554947040004</v>
      </c>
      <c r="AG377" s="1">
        <v>0</v>
      </c>
      <c r="AH377" s="1">
        <v>0</v>
      </c>
      <c r="AI377" s="1">
        <v>0</v>
      </c>
      <c r="AJ377" s="1">
        <v>0</v>
      </c>
      <c r="AK377" s="1">
        <v>0.39045600000000003</v>
      </c>
      <c r="AM377" s="1">
        <v>0</v>
      </c>
      <c r="AN377" s="1">
        <v>25.018099494704003</v>
      </c>
      <c r="AO377" s="1">
        <v>-8.5848466337999696E-2</v>
      </c>
      <c r="AP377" s="144">
        <v>-3.4197197377569904E-3</v>
      </c>
      <c r="AQ377" s="1">
        <f t="shared" si="45"/>
        <v>25.018099494704003</v>
      </c>
      <c r="AR377" s="174"/>
      <c r="AS377" s="56">
        <f>VLOOKUP(C377,'2012-13'!$C$8:$P$391,14,FALSE)</f>
        <v>0</v>
      </c>
      <c r="AT377" s="183">
        <f t="shared" si="44"/>
        <v>25.018099494704003</v>
      </c>
    </row>
    <row r="378" spans="1:46" x14ac:dyDescent="0.25">
      <c r="A378">
        <f>IFERROR(VLOOKUP(D378,'2014_15'!$C$402:$D$446,2,FALSE),0)</f>
        <v>0</v>
      </c>
      <c r="B378" s="93" t="s">
        <v>904</v>
      </c>
      <c r="C378" s="93" t="s">
        <v>684</v>
      </c>
      <c r="D378" s="93" t="s">
        <v>685</v>
      </c>
      <c r="E378" s="93">
        <v>551.46777386999997</v>
      </c>
      <c r="F378" s="93">
        <v>177.88965250331501</v>
      </c>
      <c r="G378" s="1">
        <v>63.584015000000001</v>
      </c>
      <c r="H378" s="1">
        <v>33.052258000000002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3.5000000000000003E-2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B378" s="1">
        <v>0</v>
      </c>
      <c r="AC378" s="143">
        <v>826.02869937331502</v>
      </c>
      <c r="AD378" s="180">
        <f t="shared" si="43"/>
        <v>826.02869937331502</v>
      </c>
      <c r="AE378" s="93">
        <v>551.46777386999997</v>
      </c>
      <c r="AF378" s="1">
        <v>152.451432195341</v>
      </c>
      <c r="AG378" s="1">
        <v>64.887510000000006</v>
      </c>
      <c r="AH378" s="1">
        <v>30.259350469865769</v>
      </c>
      <c r="AI378" s="1">
        <v>0</v>
      </c>
      <c r="AJ378" s="1">
        <v>0</v>
      </c>
      <c r="AK378" s="1">
        <v>13.872866</v>
      </c>
      <c r="AM378" s="1">
        <v>10.593684</v>
      </c>
      <c r="AN378" s="1">
        <v>823.5326165352069</v>
      </c>
      <c r="AO378" s="1">
        <v>-2.4960828381081228</v>
      </c>
      <c r="AP378" s="173">
        <v>-3.0217870638173123E-3</v>
      </c>
      <c r="AQ378" s="1">
        <f t="shared" si="45"/>
        <v>823.5326165352069</v>
      </c>
      <c r="AR378" s="174"/>
      <c r="AS378" s="56">
        <f>VLOOKUP(C378,'2012-13'!$C$8:$P$391,14,FALSE)</f>
        <v>0.70816000000000001</v>
      </c>
      <c r="AT378" s="183">
        <f t="shared" si="44"/>
        <v>813.64709253520687</v>
      </c>
    </row>
    <row r="379" spans="1:46" x14ac:dyDescent="0.25">
      <c r="A379">
        <f>IFERROR(VLOOKUP(D379,'2014_15'!$C$402:$D$446,2,FALSE),0)</f>
        <v>0</v>
      </c>
      <c r="B379" s="93" t="s">
        <v>900</v>
      </c>
      <c r="C379" s="93" t="s">
        <v>90</v>
      </c>
      <c r="D379" s="93" t="s">
        <v>91</v>
      </c>
      <c r="E379" s="93">
        <v>16.955012</v>
      </c>
      <c r="F379" s="93">
        <v>11.385712785033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B379" s="1">
        <v>0</v>
      </c>
      <c r="AC379" s="143">
        <v>28.340724785033</v>
      </c>
      <c r="AD379" s="180">
        <f t="shared" si="43"/>
        <v>28.340724785033</v>
      </c>
      <c r="AE379" s="93">
        <v>16.955012</v>
      </c>
      <c r="AF379" s="1">
        <v>10.879683843059</v>
      </c>
      <c r="AG379" s="1">
        <v>0</v>
      </c>
      <c r="AH379" s="1">
        <v>0</v>
      </c>
      <c r="AI379" s="1">
        <v>0</v>
      </c>
      <c r="AJ379" s="1">
        <v>0</v>
      </c>
      <c r="AK379" s="1">
        <v>0.42712299999999997</v>
      </c>
      <c r="AM379" s="1">
        <v>0</v>
      </c>
      <c r="AN379" s="1">
        <v>28.261818843059004</v>
      </c>
      <c r="AO379" s="1">
        <v>-7.8905941973996363E-2</v>
      </c>
      <c r="AP379" s="144">
        <v>-2.7841892743571371E-3</v>
      </c>
      <c r="AQ379" s="1">
        <f t="shared" si="45"/>
        <v>28.261818843059004</v>
      </c>
      <c r="AR379" s="174"/>
      <c r="AS379" s="56">
        <f>VLOOKUP(C379,'2012-13'!$C$8:$P$391,14,FALSE)</f>
        <v>0</v>
      </c>
      <c r="AT379" s="183">
        <f t="shared" si="44"/>
        <v>28.261818843059004</v>
      </c>
    </row>
    <row r="380" spans="1:46" x14ac:dyDescent="0.25">
      <c r="A380">
        <f>IFERROR(VLOOKUP(D380,'2014_15'!$C$402:$D$446,2,FALSE),0)</f>
        <v>0</v>
      </c>
      <c r="B380" s="93" t="s">
        <v>907</v>
      </c>
      <c r="C380" s="93" t="s">
        <v>384</v>
      </c>
      <c r="D380" s="93" t="s">
        <v>385</v>
      </c>
      <c r="E380" s="93">
        <v>1.245439</v>
      </c>
      <c r="F380" s="93">
        <v>2.5987130000000001</v>
      </c>
      <c r="G380" s="1">
        <v>4.06E-4</v>
      </c>
      <c r="H380" s="1">
        <v>0.73712299999999997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3.19E-4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6.3420000000000004E-3</v>
      </c>
      <c r="Z380" s="1">
        <v>3.1050000000000001E-2</v>
      </c>
      <c r="AB380" s="1">
        <v>0</v>
      </c>
      <c r="AC380" s="143">
        <v>4.6193919999999995</v>
      </c>
      <c r="AD380" s="180">
        <f t="shared" si="43"/>
        <v>4.6193919999999995</v>
      </c>
      <c r="AE380" s="93">
        <v>1.245439</v>
      </c>
      <c r="AF380" s="1">
        <v>2.5990000000000002</v>
      </c>
      <c r="AG380" s="1">
        <v>4.4799999999999999E-4</v>
      </c>
      <c r="AH380" s="1">
        <v>0.64205207311348822</v>
      </c>
      <c r="AI380" s="1">
        <v>6.1890000000000001E-3</v>
      </c>
      <c r="AJ380" s="1">
        <v>0.05</v>
      </c>
      <c r="AK380" s="1">
        <v>3.0855E-2</v>
      </c>
      <c r="AM380" s="1">
        <v>3.8746999999999997E-2</v>
      </c>
      <c r="AN380" s="1">
        <v>4.6127300731134877</v>
      </c>
      <c r="AO380" s="1">
        <v>-6.6619268865117931E-3</v>
      </c>
      <c r="AP380" s="173">
        <v>-1.4421653080127848E-3</v>
      </c>
      <c r="AQ380" s="1">
        <f t="shared" si="45"/>
        <v>4.6127300731134877</v>
      </c>
      <c r="AR380" s="174"/>
      <c r="AS380" s="56">
        <f>VLOOKUP(C380,'2012-13'!$C$8:$P$391,14,FALSE)</f>
        <v>0</v>
      </c>
      <c r="AT380" s="183">
        <f t="shared" si="44"/>
        <v>4.5739830731134878</v>
      </c>
    </row>
    <row r="381" spans="1:46" x14ac:dyDescent="0.25">
      <c r="A381">
        <f>IFERROR(VLOOKUP(D381,'2014_15'!$C$402:$D$446,2,FALSE),0)</f>
        <v>0</v>
      </c>
      <c r="B381" s="93" t="s">
        <v>900</v>
      </c>
      <c r="C381" s="93" t="s">
        <v>392</v>
      </c>
      <c r="D381" s="93" t="s">
        <v>393</v>
      </c>
      <c r="E381" s="93">
        <v>42.854391</v>
      </c>
      <c r="F381" s="93">
        <v>29.595879422052001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B381" s="1">
        <v>0</v>
      </c>
      <c r="AC381" s="143">
        <v>72.450270422052</v>
      </c>
      <c r="AD381" s="180">
        <f t="shared" si="43"/>
        <v>72.450270422052</v>
      </c>
      <c r="AE381" s="93">
        <v>42.854391</v>
      </c>
      <c r="AF381" s="1">
        <v>28.417458893103998</v>
      </c>
      <c r="AG381" s="1">
        <v>0</v>
      </c>
      <c r="AH381" s="1">
        <v>0</v>
      </c>
      <c r="AI381" s="1">
        <v>0</v>
      </c>
      <c r="AJ381" s="1">
        <v>0</v>
      </c>
      <c r="AK381" s="1">
        <v>1.078994</v>
      </c>
      <c r="AM381" s="1">
        <v>0</v>
      </c>
      <c r="AN381" s="1">
        <v>72.350843893103985</v>
      </c>
      <c r="AO381" s="1">
        <v>-9.9426528948015402E-2</v>
      </c>
      <c r="AP381" s="144">
        <v>-1.3723417230717819E-3</v>
      </c>
      <c r="AQ381" s="1">
        <f t="shared" si="45"/>
        <v>72.350843893103985</v>
      </c>
      <c r="AR381" s="174"/>
      <c r="AS381" s="56">
        <f>VLOOKUP(C381,'2012-13'!$C$8:$P$391,14,FALSE)</f>
        <v>0</v>
      </c>
      <c r="AT381" s="183">
        <f t="shared" si="44"/>
        <v>72.350843893103985</v>
      </c>
    </row>
    <row r="382" spans="1:46" x14ac:dyDescent="0.25">
      <c r="A382">
        <f>IFERROR(VLOOKUP(D382,'2014_15'!$C$402:$D$446,2,FALSE),0)</f>
        <v>0</v>
      </c>
      <c r="B382" s="93" t="s">
        <v>904</v>
      </c>
      <c r="C382" s="93" t="s">
        <v>236</v>
      </c>
      <c r="D382" s="93" t="s">
        <v>237</v>
      </c>
      <c r="E382" s="93">
        <v>201.39356210999998</v>
      </c>
      <c r="F382" s="93">
        <v>73.874569247178997</v>
      </c>
      <c r="G382" s="1">
        <v>1.6053029999999999</v>
      </c>
      <c r="H382" s="1">
        <v>12.309588</v>
      </c>
      <c r="I382" s="1">
        <v>0</v>
      </c>
      <c r="J382" s="1">
        <v>0</v>
      </c>
      <c r="K382" s="1">
        <v>0</v>
      </c>
      <c r="L382" s="1">
        <v>4.9031999999999999E-2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B382" s="1">
        <v>0</v>
      </c>
      <c r="AC382" s="143">
        <v>289.23205435717898</v>
      </c>
      <c r="AD382" s="180">
        <f t="shared" si="43"/>
        <v>289.23205435717898</v>
      </c>
      <c r="AE382" s="93">
        <v>201.39356210999998</v>
      </c>
      <c r="AF382" s="1">
        <v>65.408077358604999</v>
      </c>
      <c r="AG382" s="1">
        <v>1.638984</v>
      </c>
      <c r="AH382" s="1">
        <v>11.269430894302412</v>
      </c>
      <c r="AI382" s="1">
        <v>0</v>
      </c>
      <c r="AJ382" s="1">
        <v>0</v>
      </c>
      <c r="AK382" s="1">
        <v>5.0657550000000002</v>
      </c>
      <c r="AM382" s="1">
        <v>5.1560490000000003</v>
      </c>
      <c r="AN382" s="1">
        <v>289.93185836290741</v>
      </c>
      <c r="AO382" s="1">
        <v>0.69980400572842427</v>
      </c>
      <c r="AP382" s="173">
        <v>2.4195243756220085E-3</v>
      </c>
      <c r="AQ382" s="1">
        <f t="shared" si="45"/>
        <v>289.93185836290741</v>
      </c>
      <c r="AR382" s="174"/>
      <c r="AS382" s="56">
        <f>VLOOKUP(C382,'2012-13'!$C$8:$P$391,14,FALSE)</f>
        <v>0.26782299999999998</v>
      </c>
      <c r="AT382" s="183">
        <f t="shared" si="44"/>
        <v>285.04363236290743</v>
      </c>
    </row>
    <row r="383" spans="1:46" x14ac:dyDescent="0.25">
      <c r="A383">
        <f>IFERROR(VLOOKUP(D383,'2014_15'!$C$402:$D$446,2,FALSE),0)</f>
        <v>0</v>
      </c>
      <c r="B383" s="93" t="s">
        <v>900</v>
      </c>
      <c r="C383" s="93" t="s">
        <v>356</v>
      </c>
      <c r="D383" s="93" t="s">
        <v>357</v>
      </c>
      <c r="E383" s="93">
        <v>20.643847999999998</v>
      </c>
      <c r="F383" s="93">
        <v>10.668152662664999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B383" s="1">
        <v>0</v>
      </c>
      <c r="AC383" s="143">
        <v>31.312000662665</v>
      </c>
      <c r="AD383" s="180">
        <f t="shared" si="43"/>
        <v>31.312000662665</v>
      </c>
      <c r="AE383" s="93">
        <v>20.643847999999998</v>
      </c>
      <c r="AF383" s="1">
        <v>10.407122827208999</v>
      </c>
      <c r="AG383" s="1">
        <v>0</v>
      </c>
      <c r="AH383" s="1">
        <v>0</v>
      </c>
      <c r="AI383" s="1">
        <v>0</v>
      </c>
      <c r="AJ383" s="1">
        <v>0</v>
      </c>
      <c r="AK383" s="1">
        <v>0.52082399999999995</v>
      </c>
      <c r="AM383" s="1">
        <v>0</v>
      </c>
      <c r="AN383" s="1">
        <v>31.571794827209001</v>
      </c>
      <c r="AO383" s="1">
        <v>0.25979416454400095</v>
      </c>
      <c r="AP383" s="144">
        <v>8.2969519368261777E-3</v>
      </c>
      <c r="AQ383" s="1">
        <f t="shared" si="45"/>
        <v>31.571794827209001</v>
      </c>
      <c r="AR383" s="174"/>
      <c r="AS383" s="56">
        <f>VLOOKUP(C383,'2012-13'!$C$8:$P$391,14,FALSE)</f>
        <v>0</v>
      </c>
      <c r="AT383" s="183">
        <f t="shared" si="44"/>
        <v>31.571794827209001</v>
      </c>
    </row>
    <row r="384" spans="1:46" x14ac:dyDescent="0.25">
      <c r="A384">
        <f>IFERROR(VLOOKUP(D384,'2014_15'!$C$402:$D$446,2,FALSE),0)</f>
        <v>0</v>
      </c>
      <c r="B384" s="93" t="s">
        <v>900</v>
      </c>
      <c r="C384" s="93" t="s">
        <v>176</v>
      </c>
      <c r="D384" s="93" t="s">
        <v>177</v>
      </c>
      <c r="E384" s="93">
        <v>24.852727999999999</v>
      </c>
      <c r="F384" s="93">
        <v>18.620952249496003</v>
      </c>
      <c r="G384" s="1">
        <v>0</v>
      </c>
      <c r="H384" s="1">
        <v>0</v>
      </c>
      <c r="I384" s="1">
        <v>0</v>
      </c>
      <c r="J384" s="1">
        <v>0</v>
      </c>
      <c r="K384" s="1">
        <v>0.23521300000000001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B384" s="1">
        <v>0</v>
      </c>
      <c r="AC384" s="143">
        <v>43.708893249496001</v>
      </c>
      <c r="AD384" s="180">
        <f t="shared" si="43"/>
        <v>43.708893249496001</v>
      </c>
      <c r="AE384" s="93">
        <v>24.852727999999999</v>
      </c>
      <c r="AF384" s="1">
        <v>18.668948369182999</v>
      </c>
      <c r="AG384" s="1">
        <v>0</v>
      </c>
      <c r="AH384" s="1">
        <v>0</v>
      </c>
      <c r="AI384" s="1">
        <v>0</v>
      </c>
      <c r="AJ384" s="1">
        <v>0</v>
      </c>
      <c r="AK384" s="1">
        <v>0.622726</v>
      </c>
      <c r="AM384" s="1">
        <v>0</v>
      </c>
      <c r="AN384" s="1">
        <v>44.144402369182998</v>
      </c>
      <c r="AO384" s="1">
        <v>0.43550911968699779</v>
      </c>
      <c r="AP384" s="144">
        <v>9.9638560327083917E-3</v>
      </c>
      <c r="AQ384" s="1">
        <f t="shared" si="45"/>
        <v>44.144402369182998</v>
      </c>
      <c r="AR384" s="174"/>
      <c r="AS384" s="56">
        <f>VLOOKUP(C384,'2012-13'!$C$8:$P$391,14,FALSE)</f>
        <v>0</v>
      </c>
      <c r="AT384" s="183">
        <f t="shared" si="44"/>
        <v>44.144402369182998</v>
      </c>
    </row>
    <row r="385" spans="1:46" x14ac:dyDescent="0.25">
      <c r="A385">
        <f>IFERROR(VLOOKUP(D385,'2014_15'!$C$402:$D$446,2,FALSE),0)</f>
        <v>0</v>
      </c>
      <c r="B385" s="93" t="s">
        <v>900</v>
      </c>
      <c r="C385" s="93" t="s">
        <v>232</v>
      </c>
      <c r="D385" s="93" t="s">
        <v>233</v>
      </c>
      <c r="E385" s="93">
        <v>43.704954000000001</v>
      </c>
      <c r="F385" s="93">
        <v>31.245173638046001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B385" s="1">
        <v>0</v>
      </c>
      <c r="AC385" s="143">
        <v>74.950127638045998</v>
      </c>
      <c r="AD385" s="180">
        <f t="shared" si="43"/>
        <v>74.950127638045998</v>
      </c>
      <c r="AE385" s="93">
        <v>43.704954000000001</v>
      </c>
      <c r="AF385" s="1">
        <v>30.894560826212</v>
      </c>
      <c r="AG385" s="1">
        <v>0</v>
      </c>
      <c r="AH385" s="1">
        <v>0</v>
      </c>
      <c r="AI385" s="1">
        <v>0</v>
      </c>
      <c r="AJ385" s="1">
        <v>0</v>
      </c>
      <c r="AK385" s="1">
        <v>1.098508</v>
      </c>
      <c r="AM385" s="1">
        <v>0</v>
      </c>
      <c r="AN385" s="1">
        <v>75.698022826211997</v>
      </c>
      <c r="AO385" s="1">
        <v>0.74789518816599809</v>
      </c>
      <c r="AP385" s="144">
        <v>9.9785712411029088E-3</v>
      </c>
      <c r="AQ385" s="1">
        <f t="shared" si="45"/>
        <v>75.698022826211997</v>
      </c>
      <c r="AR385" s="174"/>
      <c r="AS385" s="56">
        <f>VLOOKUP(C385,'2012-13'!$C$8:$P$391,14,FALSE)</f>
        <v>0</v>
      </c>
      <c r="AT385" s="183">
        <f t="shared" si="44"/>
        <v>75.698022826211997</v>
      </c>
    </row>
    <row r="386" spans="1:46" x14ac:dyDescent="0.25">
      <c r="A386">
        <f>IFERROR(VLOOKUP(D386,'2014_15'!$C$402:$D$446,2,FALSE),0)</f>
        <v>0</v>
      </c>
      <c r="B386" s="93" t="s">
        <v>900</v>
      </c>
      <c r="C386" s="93" t="s">
        <v>238</v>
      </c>
      <c r="D386" s="93" t="s">
        <v>239</v>
      </c>
      <c r="E386" s="93">
        <v>17.798988000000001</v>
      </c>
      <c r="F386" s="93">
        <v>11.001258329632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B386" s="1">
        <v>0</v>
      </c>
      <c r="AC386" s="143">
        <v>28.800246329632003</v>
      </c>
      <c r="AD386" s="180">
        <f t="shared" si="43"/>
        <v>28.800246329632003</v>
      </c>
      <c r="AE386" s="93">
        <v>17.798988000000001</v>
      </c>
      <c r="AF386" s="1">
        <v>10.883270258515001</v>
      </c>
      <c r="AG386" s="1">
        <v>0</v>
      </c>
      <c r="AH386" s="1">
        <v>0</v>
      </c>
      <c r="AI386" s="1">
        <v>0</v>
      </c>
      <c r="AJ386" s="1">
        <v>0</v>
      </c>
      <c r="AK386" s="1">
        <v>0.44803700000000002</v>
      </c>
      <c r="AM386" s="1">
        <v>0</v>
      </c>
      <c r="AN386" s="1">
        <v>29.130295258515002</v>
      </c>
      <c r="AO386" s="1">
        <v>0.33004892888299864</v>
      </c>
      <c r="AP386" s="144">
        <v>1.1459934234778327E-2</v>
      </c>
      <c r="AQ386" s="1">
        <f t="shared" si="45"/>
        <v>29.130295258515002</v>
      </c>
      <c r="AR386" s="174"/>
      <c r="AS386" s="56">
        <f>VLOOKUP(C386,'2012-13'!$C$8:$P$391,14,FALSE)</f>
        <v>0</v>
      </c>
      <c r="AT386" s="183">
        <f t="shared" si="44"/>
        <v>29.130295258515002</v>
      </c>
    </row>
    <row r="387" spans="1:46" x14ac:dyDescent="0.25">
      <c r="A387">
        <f>IFERROR(VLOOKUP(D387,'2014_15'!$C$402:$D$446,2,FALSE),0)</f>
        <v>0</v>
      </c>
      <c r="B387" s="93" t="s">
        <v>900</v>
      </c>
      <c r="C387" s="93" t="s">
        <v>662</v>
      </c>
      <c r="D387" s="93" t="s">
        <v>663</v>
      </c>
      <c r="E387" s="93">
        <v>24.128708</v>
      </c>
      <c r="F387" s="93">
        <v>18.599694414501002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B387" s="1">
        <v>0</v>
      </c>
      <c r="AC387" s="143">
        <v>42.728402414501005</v>
      </c>
      <c r="AD387" s="180">
        <f t="shared" si="43"/>
        <v>42.728402414501005</v>
      </c>
      <c r="AE387" s="93">
        <v>24.128708</v>
      </c>
      <c r="AF387" s="1">
        <v>18.540004006483997</v>
      </c>
      <c r="AG387" s="1">
        <v>0</v>
      </c>
      <c r="AH387" s="1">
        <v>0</v>
      </c>
      <c r="AI387" s="1">
        <v>0</v>
      </c>
      <c r="AJ387" s="1">
        <v>0</v>
      </c>
      <c r="AK387" s="1">
        <v>0.60487299999999999</v>
      </c>
      <c r="AM387" s="1">
        <v>0</v>
      </c>
      <c r="AN387" s="1">
        <v>43.273585006483998</v>
      </c>
      <c r="AO387" s="1">
        <v>0.5451825919829929</v>
      </c>
      <c r="AP387" s="144">
        <v>1.2759255230145719E-2</v>
      </c>
      <c r="AQ387" s="1">
        <f t="shared" si="45"/>
        <v>43.273585006483998</v>
      </c>
      <c r="AR387" s="174"/>
      <c r="AS387" s="56">
        <f>VLOOKUP(C387,'2012-13'!$C$8:$P$391,14,FALSE)</f>
        <v>0</v>
      </c>
      <c r="AT387" s="183">
        <f t="shared" si="44"/>
        <v>43.273585006483998</v>
      </c>
    </row>
    <row r="388" spans="1:46" x14ac:dyDescent="0.25">
      <c r="A388">
        <f>IFERROR(VLOOKUP(D388,'2014_15'!$C$402:$D$446,2,FALSE),0)</f>
        <v>0</v>
      </c>
      <c r="B388" s="93" t="s">
        <v>900</v>
      </c>
      <c r="C388" s="93" t="s">
        <v>288</v>
      </c>
      <c r="D388" s="93" t="s">
        <v>289</v>
      </c>
      <c r="E388" s="93">
        <v>42.629072999999998</v>
      </c>
      <c r="F388" s="93">
        <v>32.370908499262001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B388" s="1">
        <v>0</v>
      </c>
      <c r="AC388" s="143">
        <v>74.999981499261992</v>
      </c>
      <c r="AD388" s="180">
        <f t="shared" si="43"/>
        <v>74.999981499261992</v>
      </c>
      <c r="AE388" s="93">
        <v>42.629072999999998</v>
      </c>
      <c r="AF388" s="1">
        <v>32.314992390952</v>
      </c>
      <c r="AG388" s="1">
        <v>0</v>
      </c>
      <c r="AH388" s="1">
        <v>0</v>
      </c>
      <c r="AI388" s="1">
        <v>0</v>
      </c>
      <c r="AJ388" s="1">
        <v>0</v>
      </c>
      <c r="AK388" s="1">
        <v>1.070608</v>
      </c>
      <c r="AM388" s="1">
        <v>0</v>
      </c>
      <c r="AN388" s="1">
        <v>76.014673390951998</v>
      </c>
      <c r="AO388" s="1">
        <v>1.0146918916900063</v>
      </c>
      <c r="AP388" s="144">
        <v>1.3529228559876257E-2</v>
      </c>
      <c r="AQ388" s="1">
        <f t="shared" si="45"/>
        <v>76.014673390951998</v>
      </c>
      <c r="AR388" s="174"/>
      <c r="AS388" s="56">
        <f>VLOOKUP(C388,'2012-13'!$C$8:$P$391,14,FALSE)</f>
        <v>0</v>
      </c>
      <c r="AT388" s="183">
        <f t="shared" si="44"/>
        <v>76.014673390951998</v>
      </c>
    </row>
    <row r="389" spans="1:46" x14ac:dyDescent="0.25">
      <c r="A389">
        <f>IFERROR(VLOOKUP(D389,'2014_15'!$C$402:$D$446,2,FALSE),0)</f>
        <v>0</v>
      </c>
      <c r="B389" s="93" t="s">
        <v>900</v>
      </c>
      <c r="C389" s="93" t="s">
        <v>334</v>
      </c>
      <c r="D389" s="93" t="s">
        <v>335</v>
      </c>
      <c r="E389" s="93">
        <v>38.648757000000003</v>
      </c>
      <c r="F389" s="93">
        <v>29.266285292695002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B389" s="1">
        <v>0</v>
      </c>
      <c r="AC389" s="143">
        <v>67.915042292695006</v>
      </c>
      <c r="AD389" s="180">
        <f t="shared" si="43"/>
        <v>67.915042292695006</v>
      </c>
      <c r="AE389" s="93">
        <v>38.648757000000003</v>
      </c>
      <c r="AF389" s="1">
        <v>29.332299991715001</v>
      </c>
      <c r="AG389" s="1">
        <v>0</v>
      </c>
      <c r="AH389" s="1">
        <v>0</v>
      </c>
      <c r="AI389" s="1">
        <v>0</v>
      </c>
      <c r="AJ389" s="1">
        <v>0</v>
      </c>
      <c r="AK389" s="1">
        <v>0.9728</v>
      </c>
      <c r="AM389" s="1">
        <v>0</v>
      </c>
      <c r="AN389" s="1">
        <v>68.953856991715014</v>
      </c>
      <c r="AO389" s="1">
        <v>1.0388146990200084</v>
      </c>
      <c r="AP389" s="144">
        <v>1.5295796983281039E-2</v>
      </c>
      <c r="AQ389" s="1">
        <f t="shared" si="45"/>
        <v>68.953856991715014</v>
      </c>
      <c r="AR389" s="174"/>
      <c r="AS389" s="56">
        <f>VLOOKUP(C389,'2012-13'!$C$8:$P$391,14,FALSE)</f>
        <v>0</v>
      </c>
      <c r="AT389" s="183">
        <f t="shared" si="44"/>
        <v>68.953856991715014</v>
      </c>
    </row>
    <row r="390" spans="1:46" x14ac:dyDescent="0.25">
      <c r="A390"/>
      <c r="AC390" s="1">
        <f>SUM(AC6:AC389)</f>
        <v>55188.244778714681</v>
      </c>
      <c r="AD390" s="304">
        <f>SUM(AD6:AD389)</f>
        <v>55188.244778714681</v>
      </c>
      <c r="AO390" s="1">
        <f>SUM(AO6:AO389)</f>
        <v>-2578.4900714982623</v>
      </c>
      <c r="AT390" s="304">
        <f>SUM(AT6:AT389)</f>
        <v>52257.214403149119</v>
      </c>
    </row>
    <row r="391" spans="1:46" ht="15.75" thickBot="1" x14ac:dyDescent="0.3">
      <c r="A391"/>
      <c r="AC391" s="143"/>
      <c r="AD391" s="304">
        <f>+MainTable!AO6</f>
        <v>55183.62538671471</v>
      </c>
      <c r="AT391" s="304">
        <f>+MainTable!AN6</f>
        <v>52252.640420076015</v>
      </c>
    </row>
    <row r="392" spans="1:46" x14ac:dyDescent="0.25">
      <c r="A392"/>
      <c r="AC392" s="143"/>
      <c r="AR392" s="176"/>
      <c r="AS392" s="178"/>
      <c r="AT392" s="304">
        <f>SUMIF($A$6:$A$389,1,AT6:AT389)</f>
        <v>12153.861153604272</v>
      </c>
    </row>
    <row r="393" spans="1:46" x14ac:dyDescent="0.25">
      <c r="A393"/>
      <c r="AC393" s="143"/>
      <c r="AD393" s="1">
        <f>SUMIF($A$6:$A$389,1,AD6:AD389)</f>
        <v>13203.796929827435</v>
      </c>
      <c r="AR393" s="177"/>
      <c r="AS393" s="178"/>
    </row>
    <row r="394" spans="1:46" x14ac:dyDescent="0.25">
      <c r="A394"/>
      <c r="AC394" s="143"/>
      <c r="AR394" s="177"/>
      <c r="AS394" s="178"/>
    </row>
    <row r="395" spans="1:46" x14ac:dyDescent="0.25">
      <c r="A395"/>
      <c r="AC395" s="143"/>
      <c r="AR395" s="177"/>
      <c r="AS395" s="178"/>
    </row>
    <row r="396" spans="1:46" x14ac:dyDescent="0.25">
      <c r="A396"/>
      <c r="AC396" s="143"/>
      <c r="AR396" s="177"/>
      <c r="AS396" s="178"/>
    </row>
    <row r="397" spans="1:46" x14ac:dyDescent="0.25">
      <c r="A397"/>
      <c r="AC397" s="143"/>
      <c r="AR397" s="177"/>
      <c r="AS397" s="178"/>
    </row>
    <row r="398" spans="1:46" x14ac:dyDescent="0.25">
      <c r="A398"/>
      <c r="AC398" s="143"/>
      <c r="AR398" s="177"/>
      <c r="AS398" s="178"/>
    </row>
    <row r="399" spans="1:46" x14ac:dyDescent="0.25">
      <c r="A399"/>
      <c r="AC399" s="143"/>
      <c r="AR399" s="177"/>
      <c r="AS399" s="178"/>
    </row>
    <row r="400" spans="1:46" ht="15.75" thickBot="1" x14ac:dyDescent="0.3">
      <c r="A400"/>
      <c r="AC400" s="143"/>
      <c r="AR400" s="179"/>
      <c r="AS400" s="178"/>
    </row>
    <row r="401" spans="1:29" x14ac:dyDescent="0.25">
      <c r="A401"/>
      <c r="AC401" s="143"/>
    </row>
    <row r="402" spans="1:29" x14ac:dyDescent="0.25">
      <c r="A402"/>
      <c r="AC402" s="143"/>
    </row>
    <row r="403" spans="1:29" x14ac:dyDescent="0.25">
      <c r="A403"/>
      <c r="AC403" s="143"/>
    </row>
    <row r="404" spans="1:29" x14ac:dyDescent="0.25">
      <c r="A404"/>
      <c r="AC404" s="143"/>
    </row>
    <row r="405" spans="1:29" x14ac:dyDescent="0.25">
      <c r="A405"/>
      <c r="AC405" s="143"/>
    </row>
    <row r="406" spans="1:29" x14ac:dyDescent="0.25">
      <c r="A406"/>
      <c r="AC406" s="143"/>
    </row>
    <row r="407" spans="1:29" x14ac:dyDescent="0.25">
      <c r="A407"/>
      <c r="AC407" s="143"/>
    </row>
    <row r="408" spans="1:29" x14ac:dyDescent="0.25">
      <c r="A408"/>
      <c r="AC408" s="143"/>
    </row>
    <row r="409" spans="1:29" x14ac:dyDescent="0.25">
      <c r="A409"/>
      <c r="AC409" s="143"/>
    </row>
    <row r="410" spans="1:29" x14ac:dyDescent="0.25">
      <c r="A410"/>
      <c r="AC410" s="143"/>
    </row>
    <row r="411" spans="1:29" x14ac:dyDescent="0.25">
      <c r="A411"/>
      <c r="AC411" s="143"/>
    </row>
    <row r="412" spans="1:29" x14ac:dyDescent="0.25">
      <c r="A412"/>
      <c r="AC412" s="143"/>
    </row>
    <row r="413" spans="1:29" x14ac:dyDescent="0.25">
      <c r="A413"/>
      <c r="AC413" s="143"/>
    </row>
    <row r="414" spans="1:29" x14ac:dyDescent="0.25">
      <c r="A414"/>
      <c r="AC414" s="143"/>
    </row>
    <row r="415" spans="1:29" x14ac:dyDescent="0.25">
      <c r="A415"/>
      <c r="AC415" s="143"/>
    </row>
    <row r="416" spans="1:29" x14ac:dyDescent="0.25">
      <c r="A416"/>
      <c r="AC416" s="143"/>
    </row>
    <row r="417" spans="1:29" x14ac:dyDescent="0.25">
      <c r="A417"/>
      <c r="AC417" s="143"/>
    </row>
    <row r="418" spans="1:29" x14ac:dyDescent="0.25">
      <c r="A418"/>
      <c r="AC418" s="143"/>
    </row>
    <row r="419" spans="1:29" x14ac:dyDescent="0.25">
      <c r="A419"/>
      <c r="AC419" s="143"/>
    </row>
    <row r="420" spans="1:29" x14ac:dyDescent="0.25">
      <c r="A420"/>
      <c r="AC420" s="143"/>
    </row>
    <row r="421" spans="1:29" x14ac:dyDescent="0.25">
      <c r="A421"/>
      <c r="AC421" s="143"/>
    </row>
    <row r="422" spans="1:29" x14ac:dyDescent="0.25">
      <c r="A422"/>
      <c r="AC422" s="143"/>
    </row>
    <row r="423" spans="1:29" x14ac:dyDescent="0.25">
      <c r="A423"/>
      <c r="AC423" s="143"/>
    </row>
    <row r="424" spans="1:29" x14ac:dyDescent="0.25">
      <c r="A424"/>
      <c r="AC424" s="143"/>
    </row>
    <row r="425" spans="1:29" x14ac:dyDescent="0.25">
      <c r="A425"/>
      <c r="AC425" s="143"/>
    </row>
    <row r="426" spans="1:29" x14ac:dyDescent="0.25">
      <c r="A426"/>
      <c r="AC426" s="143"/>
    </row>
    <row r="427" spans="1:29" x14ac:dyDescent="0.25">
      <c r="A427"/>
      <c r="AC427" s="143"/>
    </row>
    <row r="428" spans="1:29" x14ac:dyDescent="0.25">
      <c r="A428"/>
      <c r="AC428" s="143"/>
    </row>
    <row r="429" spans="1:29" x14ac:dyDescent="0.25">
      <c r="A429"/>
      <c r="AC429" s="143"/>
    </row>
    <row r="430" spans="1:29" x14ac:dyDescent="0.25">
      <c r="A430"/>
      <c r="AC430" s="143"/>
    </row>
    <row r="431" spans="1:29" x14ac:dyDescent="0.25">
      <c r="A431"/>
      <c r="AC431" s="143"/>
    </row>
    <row r="432" spans="1:29" x14ac:dyDescent="0.25">
      <c r="A432"/>
      <c r="AC432" s="143"/>
    </row>
    <row r="433" spans="1:29" x14ac:dyDescent="0.25">
      <c r="A433"/>
      <c r="AC433" s="143"/>
    </row>
    <row r="434" spans="1:29" x14ac:dyDescent="0.25">
      <c r="A434"/>
      <c r="AC434" s="143"/>
    </row>
    <row r="435" spans="1:29" x14ac:dyDescent="0.25">
      <c r="A435"/>
      <c r="AC435" s="143"/>
    </row>
    <row r="436" spans="1:29" x14ac:dyDescent="0.25">
      <c r="A436"/>
      <c r="AC436" s="143"/>
    </row>
    <row r="437" spans="1:29" x14ac:dyDescent="0.25">
      <c r="A437"/>
      <c r="AC437" s="143"/>
    </row>
    <row r="438" spans="1:29" x14ac:dyDescent="0.25">
      <c r="A438"/>
      <c r="AC438" s="143"/>
    </row>
    <row r="439" spans="1:29" x14ac:dyDescent="0.25">
      <c r="A439"/>
      <c r="AC439" s="143"/>
    </row>
    <row r="440" spans="1:29" x14ac:dyDescent="0.25">
      <c r="A440"/>
      <c r="AC440" s="143"/>
    </row>
    <row r="441" spans="1:29" x14ac:dyDescent="0.25">
      <c r="A441"/>
      <c r="AC441" s="143"/>
    </row>
    <row r="442" spans="1:29" x14ac:dyDescent="0.25">
      <c r="A442"/>
      <c r="AC442" s="143"/>
    </row>
    <row r="443" spans="1:29" x14ac:dyDescent="0.25">
      <c r="A443"/>
      <c r="AC443" s="143"/>
    </row>
    <row r="444" spans="1:29" x14ac:dyDescent="0.25">
      <c r="A444"/>
      <c r="AC444" s="143"/>
    </row>
    <row r="445" spans="1:29" x14ac:dyDescent="0.25">
      <c r="A445"/>
      <c r="AC445" s="143"/>
    </row>
    <row r="446" spans="1:29" x14ac:dyDescent="0.25">
      <c r="A446"/>
      <c r="AC446" s="143"/>
    </row>
    <row r="447" spans="1:29" x14ac:dyDescent="0.25">
      <c r="A447"/>
      <c r="AC447" s="143"/>
    </row>
    <row r="448" spans="1:29" x14ac:dyDescent="0.25">
      <c r="A448"/>
      <c r="AC448" s="143"/>
    </row>
    <row r="449" spans="1:29" x14ac:dyDescent="0.25">
      <c r="A449"/>
      <c r="AC449" s="143"/>
    </row>
    <row r="450" spans="1:29" x14ac:dyDescent="0.25">
      <c r="A450"/>
      <c r="AC450" s="143"/>
    </row>
    <row r="451" spans="1:29" x14ac:dyDescent="0.25">
      <c r="A451"/>
      <c r="AC451" s="143"/>
    </row>
    <row r="452" spans="1:29" x14ac:dyDescent="0.25">
      <c r="A452"/>
      <c r="AC452" s="143"/>
    </row>
    <row r="453" spans="1:29" x14ac:dyDescent="0.25">
      <c r="A453"/>
      <c r="AC453" s="143"/>
    </row>
    <row r="454" spans="1:29" x14ac:dyDescent="0.25">
      <c r="A454"/>
      <c r="AC454" s="143"/>
    </row>
    <row r="455" spans="1:29" x14ac:dyDescent="0.25">
      <c r="A455"/>
      <c r="AC455" s="143"/>
    </row>
    <row r="456" spans="1:29" x14ac:dyDescent="0.25">
      <c r="A456"/>
      <c r="AC456" s="143"/>
    </row>
    <row r="457" spans="1:29" x14ac:dyDescent="0.25">
      <c r="A457"/>
      <c r="AC457" s="143"/>
    </row>
    <row r="458" spans="1:29" x14ac:dyDescent="0.25">
      <c r="A458"/>
      <c r="AC458" s="143"/>
    </row>
    <row r="459" spans="1:29" x14ac:dyDescent="0.25">
      <c r="A459"/>
      <c r="AC459" s="143"/>
    </row>
    <row r="460" spans="1:29" x14ac:dyDescent="0.25">
      <c r="A460"/>
      <c r="AC460" s="143"/>
    </row>
    <row r="461" spans="1:29" x14ac:dyDescent="0.25">
      <c r="A461"/>
      <c r="AC461" s="143"/>
    </row>
    <row r="462" spans="1:29" x14ac:dyDescent="0.25">
      <c r="A462"/>
      <c r="AC462" s="143"/>
    </row>
    <row r="463" spans="1:29" x14ac:dyDescent="0.25">
      <c r="A463"/>
      <c r="AC463" s="143"/>
    </row>
    <row r="464" spans="1:29" x14ac:dyDescent="0.25">
      <c r="A464"/>
      <c r="AC464" s="143"/>
    </row>
    <row r="465" spans="1:29" x14ac:dyDescent="0.25">
      <c r="A465"/>
      <c r="AC465" s="143"/>
    </row>
    <row r="466" spans="1:29" x14ac:dyDescent="0.25">
      <c r="A466"/>
      <c r="AC466" s="143"/>
    </row>
    <row r="467" spans="1:29" x14ac:dyDescent="0.25">
      <c r="A467"/>
      <c r="AC467" s="143"/>
    </row>
    <row r="468" spans="1:29" x14ac:dyDescent="0.25">
      <c r="A468"/>
      <c r="AC468" s="143"/>
    </row>
    <row r="469" spans="1:29" x14ac:dyDescent="0.25">
      <c r="A469"/>
      <c r="AC469" s="143"/>
    </row>
    <row r="470" spans="1:29" x14ac:dyDescent="0.25">
      <c r="A470"/>
      <c r="AC470" s="143"/>
    </row>
    <row r="471" spans="1:29" x14ac:dyDescent="0.25">
      <c r="A471"/>
      <c r="AC471" s="143"/>
    </row>
    <row r="472" spans="1:29" x14ac:dyDescent="0.25">
      <c r="A472"/>
      <c r="AC472" s="143"/>
    </row>
    <row r="473" spans="1:29" x14ac:dyDescent="0.25">
      <c r="A473"/>
      <c r="AC473" s="143"/>
    </row>
    <row r="474" spans="1:29" x14ac:dyDescent="0.25">
      <c r="A474"/>
      <c r="AC474" s="143"/>
    </row>
    <row r="475" spans="1:29" x14ac:dyDescent="0.25">
      <c r="A475"/>
      <c r="AC475" s="143"/>
    </row>
    <row r="476" spans="1:29" x14ac:dyDescent="0.25">
      <c r="A476"/>
      <c r="AC476" s="143"/>
    </row>
    <row r="477" spans="1:29" x14ac:dyDescent="0.25">
      <c r="A477"/>
      <c r="AC477" s="143"/>
    </row>
    <row r="478" spans="1:29" x14ac:dyDescent="0.25">
      <c r="A478"/>
      <c r="AC478" s="143"/>
    </row>
    <row r="479" spans="1:29" x14ac:dyDescent="0.25">
      <c r="A479"/>
      <c r="AC479" s="143"/>
    </row>
    <row r="480" spans="1:29" x14ac:dyDescent="0.25">
      <c r="A480"/>
      <c r="AC480" s="143"/>
    </row>
    <row r="481" spans="1:29" x14ac:dyDescent="0.25">
      <c r="A481"/>
      <c r="AC481" s="143"/>
    </row>
    <row r="482" spans="1:29" x14ac:dyDescent="0.25">
      <c r="A482"/>
      <c r="AC482" s="143"/>
    </row>
    <row r="483" spans="1:29" x14ac:dyDescent="0.25">
      <c r="A483"/>
      <c r="AC483" s="143"/>
    </row>
    <row r="484" spans="1:29" x14ac:dyDescent="0.25">
      <c r="A484"/>
      <c r="AC484" s="143"/>
    </row>
    <row r="485" spans="1:29" x14ac:dyDescent="0.25">
      <c r="A485"/>
      <c r="AC485" s="143"/>
    </row>
    <row r="486" spans="1:29" x14ac:dyDescent="0.25">
      <c r="A486"/>
      <c r="AC486" s="143"/>
    </row>
    <row r="487" spans="1:29" x14ac:dyDescent="0.25">
      <c r="A487"/>
      <c r="AC487" s="143"/>
    </row>
    <row r="488" spans="1:29" x14ac:dyDescent="0.25">
      <c r="A488"/>
      <c r="AC488" s="143"/>
    </row>
    <row r="489" spans="1:29" x14ac:dyDescent="0.25">
      <c r="A489"/>
      <c r="AC489" s="143"/>
    </row>
    <row r="490" spans="1:29" x14ac:dyDescent="0.25">
      <c r="A490"/>
      <c r="AC490" s="143"/>
    </row>
    <row r="491" spans="1:29" x14ac:dyDescent="0.25">
      <c r="A491"/>
      <c r="AC491" s="143"/>
    </row>
    <row r="492" spans="1:29" x14ac:dyDescent="0.25">
      <c r="A492"/>
      <c r="AC492" s="143"/>
    </row>
    <row r="493" spans="1:29" x14ac:dyDescent="0.25">
      <c r="A493"/>
      <c r="AC493" s="143"/>
    </row>
    <row r="494" spans="1:29" x14ac:dyDescent="0.25">
      <c r="A494"/>
      <c r="AC494" s="143"/>
    </row>
    <row r="495" spans="1:29" x14ac:dyDescent="0.25">
      <c r="A495"/>
      <c r="AC495" s="143"/>
    </row>
    <row r="496" spans="1:29" x14ac:dyDescent="0.25">
      <c r="A496"/>
      <c r="AC496" s="143"/>
    </row>
    <row r="497" spans="1:29" x14ac:dyDescent="0.25">
      <c r="A497"/>
      <c r="AC497" s="143"/>
    </row>
    <row r="498" spans="1:29" x14ac:dyDescent="0.25">
      <c r="A498"/>
      <c r="AC498" s="143"/>
    </row>
    <row r="499" spans="1:29" x14ac:dyDescent="0.25">
      <c r="A499"/>
      <c r="AC499" s="143"/>
    </row>
    <row r="500" spans="1:29" x14ac:dyDescent="0.25">
      <c r="A500"/>
      <c r="AC500" s="143"/>
    </row>
    <row r="501" spans="1:29" x14ac:dyDescent="0.25">
      <c r="A501"/>
      <c r="AC501" s="143"/>
    </row>
    <row r="502" spans="1:29" x14ac:dyDescent="0.25">
      <c r="A502"/>
      <c r="AC502" s="143"/>
    </row>
    <row r="503" spans="1:29" x14ac:dyDescent="0.25">
      <c r="A503"/>
      <c r="AC503" s="143"/>
    </row>
    <row r="504" spans="1:29" x14ac:dyDescent="0.25">
      <c r="A504"/>
      <c r="AC504" s="143"/>
    </row>
    <row r="505" spans="1:29" x14ac:dyDescent="0.25">
      <c r="A505"/>
      <c r="AC505" s="143"/>
    </row>
    <row r="506" spans="1:29" x14ac:dyDescent="0.25">
      <c r="A506"/>
      <c r="AC506" s="143"/>
    </row>
    <row r="507" spans="1:29" x14ac:dyDescent="0.25">
      <c r="A507"/>
      <c r="AC507" s="143"/>
    </row>
    <row r="508" spans="1:29" x14ac:dyDescent="0.25">
      <c r="A508"/>
      <c r="AC508" s="143"/>
    </row>
    <row r="509" spans="1:29" x14ac:dyDescent="0.25">
      <c r="A509"/>
      <c r="AC509" s="143"/>
    </row>
    <row r="510" spans="1:29" x14ac:dyDescent="0.25">
      <c r="A510"/>
      <c r="AC510" s="143"/>
    </row>
    <row r="511" spans="1:29" x14ac:dyDescent="0.25">
      <c r="A511"/>
      <c r="AC511" s="143"/>
    </row>
    <row r="512" spans="1:29" x14ac:dyDescent="0.25">
      <c r="A512"/>
      <c r="AC512" s="143"/>
    </row>
    <row r="513" spans="1:29" x14ac:dyDescent="0.25">
      <c r="A513"/>
      <c r="AC513" s="143"/>
    </row>
    <row r="514" spans="1:29" x14ac:dyDescent="0.25">
      <c r="A514"/>
      <c r="AC514" s="143"/>
    </row>
    <row r="515" spans="1:29" x14ac:dyDescent="0.25">
      <c r="A515"/>
      <c r="AC515" s="143"/>
    </row>
    <row r="516" spans="1:29" x14ac:dyDescent="0.25">
      <c r="A516"/>
      <c r="AC516" s="143"/>
    </row>
    <row r="517" spans="1:29" x14ac:dyDescent="0.25">
      <c r="A517"/>
      <c r="AC517" s="143"/>
    </row>
    <row r="518" spans="1:29" x14ac:dyDescent="0.25">
      <c r="A518"/>
      <c r="AC518" s="143"/>
    </row>
    <row r="519" spans="1:29" x14ac:dyDescent="0.25">
      <c r="A519"/>
      <c r="AC519" s="143"/>
    </row>
    <row r="520" spans="1:29" x14ac:dyDescent="0.25">
      <c r="A520"/>
      <c r="AC520" s="143"/>
    </row>
    <row r="521" spans="1:29" x14ac:dyDescent="0.25">
      <c r="A521"/>
      <c r="AC521" s="143"/>
    </row>
    <row r="522" spans="1:29" x14ac:dyDescent="0.25">
      <c r="A522"/>
      <c r="AC522" s="143"/>
    </row>
    <row r="523" spans="1:29" x14ac:dyDescent="0.25">
      <c r="A523"/>
      <c r="AC523" s="143"/>
    </row>
    <row r="524" spans="1:29" x14ac:dyDescent="0.25">
      <c r="A524"/>
      <c r="AC524" s="143"/>
    </row>
    <row r="525" spans="1:29" x14ac:dyDescent="0.25">
      <c r="A525"/>
      <c r="AC525" s="143"/>
    </row>
    <row r="526" spans="1:29" x14ac:dyDescent="0.25">
      <c r="A526"/>
      <c r="AC526" s="143"/>
    </row>
    <row r="527" spans="1:29" x14ac:dyDescent="0.25">
      <c r="A527"/>
      <c r="AC527" s="143"/>
    </row>
    <row r="528" spans="1:29" x14ac:dyDescent="0.25">
      <c r="A528"/>
      <c r="AC528" s="143"/>
    </row>
    <row r="529" spans="1:29" x14ac:dyDescent="0.25">
      <c r="A529"/>
      <c r="AC529" s="143"/>
    </row>
    <row r="530" spans="1:29" x14ac:dyDescent="0.25">
      <c r="A530"/>
      <c r="AC530" s="143"/>
    </row>
    <row r="531" spans="1:29" x14ac:dyDescent="0.25">
      <c r="A531"/>
      <c r="AC531" s="143"/>
    </row>
    <row r="532" spans="1:29" x14ac:dyDescent="0.25">
      <c r="A532"/>
      <c r="AC532" s="143"/>
    </row>
    <row r="533" spans="1:29" x14ac:dyDescent="0.25">
      <c r="A533"/>
      <c r="AC533" s="143"/>
    </row>
    <row r="534" spans="1:29" x14ac:dyDescent="0.25">
      <c r="A534"/>
      <c r="AC534" s="143"/>
    </row>
    <row r="535" spans="1:29" x14ac:dyDescent="0.25">
      <c r="A535"/>
      <c r="AC535" s="143"/>
    </row>
    <row r="536" spans="1:29" x14ac:dyDescent="0.25">
      <c r="A536"/>
      <c r="AC536" s="143"/>
    </row>
    <row r="537" spans="1:29" x14ac:dyDescent="0.25">
      <c r="A537"/>
      <c r="AC537" s="143"/>
    </row>
    <row r="538" spans="1:29" x14ac:dyDescent="0.25">
      <c r="A538"/>
      <c r="AC538" s="143"/>
    </row>
    <row r="539" spans="1:29" x14ac:dyDescent="0.25">
      <c r="A539"/>
      <c r="AC539" s="143"/>
    </row>
    <row r="540" spans="1:29" x14ac:dyDescent="0.25">
      <c r="A540"/>
      <c r="AC540" s="143"/>
    </row>
    <row r="541" spans="1:29" x14ac:dyDescent="0.25">
      <c r="A541"/>
      <c r="AC541" s="143"/>
    </row>
    <row r="542" spans="1:29" x14ac:dyDescent="0.25">
      <c r="A542"/>
      <c r="AC542" s="143"/>
    </row>
    <row r="543" spans="1:29" x14ac:dyDescent="0.25">
      <c r="A543"/>
      <c r="AC543" s="143"/>
    </row>
    <row r="544" spans="1:29" x14ac:dyDescent="0.25">
      <c r="A544"/>
      <c r="AC544" s="143"/>
    </row>
    <row r="545" spans="1:29" x14ac:dyDescent="0.25">
      <c r="A545"/>
      <c r="AC545" s="143"/>
    </row>
    <row r="546" spans="1:29" x14ac:dyDescent="0.25">
      <c r="A546"/>
      <c r="AC546" s="143"/>
    </row>
    <row r="547" spans="1:29" x14ac:dyDescent="0.25">
      <c r="A547"/>
      <c r="AC547" s="143"/>
    </row>
    <row r="548" spans="1:29" x14ac:dyDescent="0.25">
      <c r="A548"/>
      <c r="AC548" s="143"/>
    </row>
    <row r="549" spans="1:29" x14ac:dyDescent="0.25">
      <c r="A549"/>
      <c r="AC549" s="143"/>
    </row>
    <row r="550" spans="1:29" x14ac:dyDescent="0.25">
      <c r="A550"/>
      <c r="AC550" s="143"/>
    </row>
    <row r="551" spans="1:29" x14ac:dyDescent="0.25">
      <c r="A551"/>
      <c r="AC551" s="143"/>
    </row>
    <row r="552" spans="1:29" x14ac:dyDescent="0.25">
      <c r="A552"/>
      <c r="AC552" s="143"/>
    </row>
    <row r="553" spans="1:29" x14ac:dyDescent="0.25">
      <c r="A553"/>
      <c r="AC553" s="143"/>
    </row>
    <row r="554" spans="1:29" x14ac:dyDescent="0.25">
      <c r="A554"/>
      <c r="AC554" s="143"/>
    </row>
    <row r="555" spans="1:29" x14ac:dyDescent="0.25">
      <c r="A555"/>
      <c r="AC555" s="143"/>
    </row>
    <row r="556" spans="1:29" x14ac:dyDescent="0.25">
      <c r="A556"/>
      <c r="AC556" s="143"/>
    </row>
    <row r="557" spans="1:29" x14ac:dyDescent="0.25">
      <c r="A557"/>
      <c r="AC557" s="143"/>
    </row>
    <row r="558" spans="1:29" x14ac:dyDescent="0.25">
      <c r="A558"/>
      <c r="AC558" s="143"/>
    </row>
    <row r="559" spans="1:29" x14ac:dyDescent="0.25">
      <c r="A559"/>
      <c r="AC559" s="143"/>
    </row>
    <row r="560" spans="1:29" x14ac:dyDescent="0.25">
      <c r="A560"/>
      <c r="AC560" s="143"/>
    </row>
    <row r="561" spans="1:29" x14ac:dyDescent="0.25">
      <c r="A561"/>
      <c r="AC561" s="143"/>
    </row>
    <row r="562" spans="1:29" x14ac:dyDescent="0.25">
      <c r="A562"/>
      <c r="AC562" s="143"/>
    </row>
    <row r="563" spans="1:29" x14ac:dyDescent="0.25">
      <c r="A563"/>
      <c r="AC563" s="143"/>
    </row>
    <row r="564" spans="1:29" x14ac:dyDescent="0.25">
      <c r="A564"/>
      <c r="AC564" s="143"/>
    </row>
    <row r="565" spans="1:29" x14ac:dyDescent="0.25">
      <c r="A565"/>
      <c r="AC565" s="143"/>
    </row>
    <row r="566" spans="1:29" x14ac:dyDescent="0.25">
      <c r="A566"/>
      <c r="AC566" s="143"/>
    </row>
    <row r="567" spans="1:29" x14ac:dyDescent="0.25">
      <c r="A567"/>
      <c r="AC567" s="143"/>
    </row>
    <row r="568" spans="1:29" x14ac:dyDescent="0.25">
      <c r="A568"/>
      <c r="AC568" s="143"/>
    </row>
    <row r="569" spans="1:29" x14ac:dyDescent="0.25">
      <c r="A569"/>
      <c r="AC569" s="143"/>
    </row>
    <row r="570" spans="1:29" x14ac:dyDescent="0.25">
      <c r="A570"/>
      <c r="AC570" s="143"/>
    </row>
    <row r="571" spans="1:29" x14ac:dyDescent="0.25">
      <c r="A571"/>
      <c r="AC571" s="143"/>
    </row>
    <row r="572" spans="1:29" x14ac:dyDescent="0.25">
      <c r="A572"/>
      <c r="AC572" s="143"/>
    </row>
    <row r="573" spans="1:29" x14ac:dyDescent="0.25">
      <c r="A573"/>
      <c r="AC573" s="143"/>
    </row>
    <row r="574" spans="1:29" x14ac:dyDescent="0.25">
      <c r="A574"/>
      <c r="AC574" s="143"/>
    </row>
    <row r="575" spans="1:29" x14ac:dyDescent="0.25">
      <c r="A575"/>
      <c r="AC575" s="143"/>
    </row>
    <row r="576" spans="1:29" x14ac:dyDescent="0.25">
      <c r="A576"/>
      <c r="AC576" s="143"/>
    </row>
    <row r="577" spans="1:29" x14ac:dyDescent="0.25">
      <c r="A577"/>
      <c r="AC577" s="143"/>
    </row>
    <row r="578" spans="1:29" x14ac:dyDescent="0.25">
      <c r="A578"/>
      <c r="AC578" s="143"/>
    </row>
    <row r="579" spans="1:29" x14ac:dyDescent="0.25">
      <c r="A579"/>
      <c r="AC579" s="143"/>
    </row>
    <row r="580" spans="1:29" x14ac:dyDescent="0.25">
      <c r="A580"/>
      <c r="AC580" s="143"/>
    </row>
    <row r="581" spans="1:29" x14ac:dyDescent="0.25">
      <c r="A581"/>
      <c r="AC581" s="143"/>
    </row>
    <row r="582" spans="1:29" x14ac:dyDescent="0.25">
      <c r="A582"/>
      <c r="AC582" s="143"/>
    </row>
    <row r="583" spans="1:29" x14ac:dyDescent="0.25">
      <c r="A583"/>
      <c r="AC583" s="143"/>
    </row>
    <row r="584" spans="1:29" x14ac:dyDescent="0.25">
      <c r="A584"/>
      <c r="AC584" s="143"/>
    </row>
    <row r="585" spans="1:29" x14ac:dyDescent="0.25">
      <c r="A585"/>
      <c r="AC585" s="143"/>
    </row>
    <row r="586" spans="1:29" x14ac:dyDescent="0.25">
      <c r="A586"/>
      <c r="AC586" s="143"/>
    </row>
    <row r="587" spans="1:29" x14ac:dyDescent="0.25">
      <c r="A587"/>
      <c r="AC587" s="143"/>
    </row>
    <row r="588" spans="1:29" x14ac:dyDescent="0.25">
      <c r="A588"/>
      <c r="AC588" s="143"/>
    </row>
    <row r="589" spans="1:29" x14ac:dyDescent="0.25">
      <c r="A589"/>
      <c r="AC589" s="143"/>
    </row>
    <row r="590" spans="1:29" x14ac:dyDescent="0.25">
      <c r="A590"/>
      <c r="AC590" s="143"/>
    </row>
    <row r="591" spans="1:29" x14ac:dyDescent="0.25">
      <c r="A591"/>
      <c r="AC591" s="143"/>
    </row>
    <row r="592" spans="1:29" x14ac:dyDescent="0.25">
      <c r="A592"/>
      <c r="AC592" s="143"/>
    </row>
    <row r="593" spans="1:44" x14ac:dyDescent="0.25">
      <c r="A593"/>
      <c r="AC593" s="143"/>
    </row>
    <row r="594" spans="1:44" x14ac:dyDescent="0.25">
      <c r="A594"/>
      <c r="AC594" s="143"/>
    </row>
    <row r="595" spans="1:44" x14ac:dyDescent="0.25">
      <c r="A595"/>
      <c r="AC595" s="143"/>
    </row>
    <row r="596" spans="1:44" x14ac:dyDescent="0.25">
      <c r="A596"/>
      <c r="AC596" s="143"/>
    </row>
    <row r="597" spans="1:44" x14ac:dyDescent="0.25">
      <c r="A597"/>
      <c r="B597" s="93"/>
      <c r="C597" s="93"/>
      <c r="D597" s="93"/>
      <c r="E597" s="93"/>
      <c r="F597" s="93"/>
      <c r="AC597" s="143"/>
    </row>
    <row r="598" spans="1:44" x14ac:dyDescent="0.25">
      <c r="A598"/>
      <c r="B598" s="93"/>
      <c r="C598" s="93"/>
      <c r="D598" s="93"/>
      <c r="E598" s="93"/>
      <c r="F598" s="93"/>
      <c r="AC598" s="143"/>
    </row>
    <row r="599" spans="1:44" x14ac:dyDescent="0.25">
      <c r="A599"/>
      <c r="B599" s="93"/>
      <c r="C599" s="93"/>
      <c r="D599" s="93"/>
      <c r="E599" s="93"/>
      <c r="F599" s="93"/>
      <c r="AC599" s="143"/>
    </row>
    <row r="600" spans="1:44" x14ac:dyDescent="0.25">
      <c r="A600"/>
      <c r="B600" s="93"/>
      <c r="C600" s="93"/>
      <c r="D600" s="93"/>
      <c r="E600" s="93"/>
      <c r="F600" s="93"/>
      <c r="AC600" s="143"/>
    </row>
    <row r="601" spans="1:44" x14ac:dyDescent="0.25">
      <c r="A601"/>
      <c r="B601" s="93"/>
      <c r="C601" s="93"/>
      <c r="D601" s="93"/>
      <c r="E601" s="93"/>
      <c r="F601" s="93"/>
      <c r="AC601" s="143"/>
    </row>
    <row r="602" spans="1:44" x14ac:dyDescent="0.25">
      <c r="A602"/>
      <c r="B602" s="93"/>
      <c r="C602" s="93"/>
      <c r="D602" s="93"/>
      <c r="E602" s="93"/>
      <c r="F602" s="93"/>
    </row>
    <row r="603" spans="1:44" x14ac:dyDescent="0.25">
      <c r="A603"/>
      <c r="B603" s="93"/>
      <c r="C603" s="93"/>
      <c r="D603" s="93"/>
      <c r="E603" s="93"/>
      <c r="F603" s="93"/>
      <c r="AC603" s="143"/>
      <c r="AR603" s="143"/>
    </row>
    <row r="604" spans="1:44" x14ac:dyDescent="0.25">
      <c r="A604"/>
      <c r="B604" s="93"/>
      <c r="C604" s="93"/>
      <c r="D604" s="93"/>
      <c r="E604" s="93"/>
      <c r="F604" s="93"/>
      <c r="AC604" s="143"/>
      <c r="AR604" s="143"/>
    </row>
    <row r="605" spans="1:44" x14ac:dyDescent="0.25">
      <c r="A605"/>
      <c r="B605" s="93"/>
      <c r="C605" s="93"/>
      <c r="D605" s="93"/>
      <c r="E605" s="93"/>
      <c r="F605" s="93"/>
      <c r="AC605" s="143"/>
      <c r="AR605" s="143"/>
    </row>
    <row r="606" spans="1:44" x14ac:dyDescent="0.25">
      <c r="A606"/>
      <c r="B606" s="93"/>
      <c r="C606" s="93"/>
      <c r="D606" s="93"/>
      <c r="E606" s="93"/>
      <c r="F606" s="93"/>
      <c r="AC606" s="143"/>
      <c r="AR606" s="143"/>
    </row>
    <row r="607" spans="1:44" x14ac:dyDescent="0.25">
      <c r="A607"/>
      <c r="B607" s="93"/>
      <c r="C607" s="93"/>
      <c r="D607" s="93"/>
      <c r="E607" s="93"/>
      <c r="F607" s="93"/>
      <c r="AC607" s="143"/>
      <c r="AR607" s="143"/>
    </row>
    <row r="608" spans="1:44" x14ac:dyDescent="0.25">
      <c r="A608"/>
      <c r="AC608" s="143"/>
      <c r="AR608" s="143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  <row r="1325" spans="1:1" x14ac:dyDescent="0.25">
      <c r="A1325"/>
    </row>
    <row r="1326" spans="1:1" x14ac:dyDescent="0.25">
      <c r="A1326"/>
    </row>
    <row r="1327" spans="1:1" x14ac:dyDescent="0.25">
      <c r="A1327"/>
    </row>
    <row r="1328" spans="1:1" x14ac:dyDescent="0.25">
      <c r="A1328"/>
    </row>
    <row r="1329" spans="1:1" x14ac:dyDescent="0.25">
      <c r="A1329"/>
    </row>
    <row r="1330" spans="1:1" x14ac:dyDescent="0.25">
      <c r="A1330"/>
    </row>
    <row r="1331" spans="1:1" x14ac:dyDescent="0.25">
      <c r="A1331"/>
    </row>
    <row r="1332" spans="1:1" x14ac:dyDescent="0.25">
      <c r="A1332"/>
    </row>
    <row r="1333" spans="1:1" x14ac:dyDescent="0.25">
      <c r="A1333"/>
    </row>
    <row r="1334" spans="1:1" x14ac:dyDescent="0.25">
      <c r="A1334"/>
    </row>
    <row r="1335" spans="1:1" x14ac:dyDescent="0.25">
      <c r="A1335"/>
    </row>
    <row r="1336" spans="1:1" x14ac:dyDescent="0.25">
      <c r="A1336"/>
    </row>
    <row r="1337" spans="1:1" x14ac:dyDescent="0.25">
      <c r="A1337"/>
    </row>
    <row r="1338" spans="1:1" x14ac:dyDescent="0.25">
      <c r="A1338"/>
    </row>
    <row r="1339" spans="1:1" x14ac:dyDescent="0.25">
      <c r="A1339"/>
    </row>
    <row r="1340" spans="1:1" x14ac:dyDescent="0.25">
      <c r="A1340"/>
    </row>
    <row r="1341" spans="1:1" x14ac:dyDescent="0.25">
      <c r="A1341"/>
    </row>
    <row r="1342" spans="1:1" x14ac:dyDescent="0.25">
      <c r="A1342"/>
    </row>
    <row r="1343" spans="1:1" x14ac:dyDescent="0.25">
      <c r="A1343"/>
    </row>
    <row r="1344" spans="1:1" x14ac:dyDescent="0.25">
      <c r="A1344"/>
    </row>
    <row r="1345" spans="1:1" x14ac:dyDescent="0.25">
      <c r="A1345"/>
    </row>
    <row r="1346" spans="1:1" x14ac:dyDescent="0.25">
      <c r="A1346"/>
    </row>
    <row r="1347" spans="1:1" x14ac:dyDescent="0.25">
      <c r="A1347"/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  <row r="6443" spans="1:1" x14ac:dyDescent="0.25">
      <c r="A6443"/>
    </row>
    <row r="6444" spans="1:1" x14ac:dyDescent="0.25">
      <c r="A6444"/>
    </row>
    <row r="6445" spans="1:1" x14ac:dyDescent="0.25">
      <c r="A6445"/>
    </row>
    <row r="6446" spans="1:1" x14ac:dyDescent="0.25">
      <c r="A6446"/>
    </row>
    <row r="6447" spans="1:1" x14ac:dyDescent="0.25">
      <c r="A6447"/>
    </row>
    <row r="6448" spans="1:1" x14ac:dyDescent="0.25">
      <c r="A6448"/>
    </row>
    <row r="6449" spans="1:1" x14ac:dyDescent="0.25">
      <c r="A6449"/>
    </row>
    <row r="6450" spans="1:1" x14ac:dyDescent="0.25">
      <c r="A6450"/>
    </row>
    <row r="6451" spans="1:1" x14ac:dyDescent="0.25">
      <c r="A6451"/>
    </row>
    <row r="6452" spans="1:1" x14ac:dyDescent="0.25">
      <c r="A6452"/>
    </row>
    <row r="6453" spans="1:1" x14ac:dyDescent="0.25">
      <c r="A6453"/>
    </row>
    <row r="6454" spans="1:1" x14ac:dyDescent="0.25">
      <c r="A6454"/>
    </row>
    <row r="6455" spans="1:1" x14ac:dyDescent="0.25">
      <c r="A6455"/>
    </row>
    <row r="6456" spans="1:1" x14ac:dyDescent="0.25">
      <c r="A6456"/>
    </row>
    <row r="6457" spans="1:1" x14ac:dyDescent="0.25">
      <c r="A6457"/>
    </row>
    <row r="6458" spans="1:1" x14ac:dyDescent="0.25">
      <c r="A6458"/>
    </row>
    <row r="6459" spans="1:1" x14ac:dyDescent="0.25">
      <c r="A6459"/>
    </row>
    <row r="6460" spans="1:1" x14ac:dyDescent="0.25">
      <c r="A6460"/>
    </row>
    <row r="6461" spans="1:1" x14ac:dyDescent="0.25">
      <c r="A6461"/>
    </row>
    <row r="6462" spans="1:1" x14ac:dyDescent="0.25">
      <c r="A6462"/>
    </row>
    <row r="6463" spans="1:1" x14ac:dyDescent="0.25">
      <c r="A6463"/>
    </row>
    <row r="6464" spans="1:1" x14ac:dyDescent="0.25">
      <c r="A6464"/>
    </row>
    <row r="6465" spans="1:1" x14ac:dyDescent="0.25">
      <c r="A6465"/>
    </row>
    <row r="6466" spans="1:1" x14ac:dyDescent="0.25">
      <c r="A6466"/>
    </row>
    <row r="6467" spans="1:1" x14ac:dyDescent="0.25">
      <c r="A6467"/>
    </row>
    <row r="6468" spans="1:1" x14ac:dyDescent="0.25">
      <c r="A6468"/>
    </row>
    <row r="6469" spans="1:1" x14ac:dyDescent="0.25">
      <c r="A6469"/>
    </row>
    <row r="6470" spans="1:1" x14ac:dyDescent="0.25">
      <c r="A6470"/>
    </row>
    <row r="6471" spans="1:1" x14ac:dyDescent="0.25">
      <c r="A6471"/>
    </row>
    <row r="6472" spans="1:1" x14ac:dyDescent="0.25">
      <c r="A6472"/>
    </row>
    <row r="6473" spans="1:1" x14ac:dyDescent="0.25">
      <c r="A6473"/>
    </row>
    <row r="6474" spans="1:1" x14ac:dyDescent="0.25">
      <c r="A6474"/>
    </row>
    <row r="6475" spans="1:1" x14ac:dyDescent="0.25">
      <c r="A6475"/>
    </row>
    <row r="6476" spans="1:1" x14ac:dyDescent="0.25">
      <c r="A6476"/>
    </row>
    <row r="6477" spans="1:1" x14ac:dyDescent="0.25">
      <c r="A6477"/>
    </row>
    <row r="6478" spans="1:1" x14ac:dyDescent="0.25">
      <c r="A6478"/>
    </row>
    <row r="6479" spans="1:1" x14ac:dyDescent="0.25">
      <c r="A6479"/>
    </row>
    <row r="6480" spans="1:1" x14ac:dyDescent="0.25">
      <c r="A6480"/>
    </row>
    <row r="6481" spans="1:1" x14ac:dyDescent="0.25">
      <c r="A6481"/>
    </row>
    <row r="6482" spans="1:1" x14ac:dyDescent="0.25">
      <c r="A6482"/>
    </row>
    <row r="6483" spans="1:1" x14ac:dyDescent="0.25">
      <c r="A6483"/>
    </row>
    <row r="6484" spans="1:1" x14ac:dyDescent="0.25">
      <c r="A6484"/>
    </row>
    <row r="6485" spans="1:1" x14ac:dyDescent="0.25">
      <c r="A6485"/>
    </row>
    <row r="6486" spans="1:1" x14ac:dyDescent="0.25">
      <c r="A6486"/>
    </row>
    <row r="6487" spans="1:1" x14ac:dyDescent="0.25">
      <c r="A6487"/>
    </row>
    <row r="6488" spans="1:1" x14ac:dyDescent="0.25">
      <c r="A6488"/>
    </row>
    <row r="6489" spans="1:1" x14ac:dyDescent="0.25">
      <c r="A6489"/>
    </row>
    <row r="6490" spans="1:1" x14ac:dyDescent="0.25">
      <c r="A6490"/>
    </row>
    <row r="6491" spans="1:1" x14ac:dyDescent="0.25">
      <c r="A6491"/>
    </row>
    <row r="6492" spans="1:1" x14ac:dyDescent="0.25">
      <c r="A6492"/>
    </row>
    <row r="6493" spans="1:1" x14ac:dyDescent="0.25">
      <c r="A6493"/>
    </row>
    <row r="6494" spans="1:1" x14ac:dyDescent="0.25">
      <c r="A6494"/>
    </row>
    <row r="6495" spans="1:1" x14ac:dyDescent="0.25">
      <c r="A6495"/>
    </row>
    <row r="6496" spans="1:1" x14ac:dyDescent="0.25">
      <c r="A6496"/>
    </row>
    <row r="6497" spans="1:1" x14ac:dyDescent="0.25">
      <c r="A6497"/>
    </row>
    <row r="6498" spans="1:1" x14ac:dyDescent="0.25">
      <c r="A6498"/>
    </row>
    <row r="6499" spans="1:1" x14ac:dyDescent="0.25">
      <c r="A6499"/>
    </row>
    <row r="6500" spans="1:1" x14ac:dyDescent="0.25">
      <c r="A6500"/>
    </row>
    <row r="6501" spans="1:1" x14ac:dyDescent="0.25">
      <c r="A6501"/>
    </row>
    <row r="6502" spans="1:1" x14ac:dyDescent="0.25">
      <c r="A6502"/>
    </row>
    <row r="6503" spans="1:1" x14ac:dyDescent="0.25">
      <c r="A6503"/>
    </row>
    <row r="6504" spans="1:1" x14ac:dyDescent="0.25">
      <c r="A6504"/>
    </row>
    <row r="6505" spans="1:1" x14ac:dyDescent="0.25">
      <c r="A6505"/>
    </row>
    <row r="6506" spans="1:1" x14ac:dyDescent="0.25">
      <c r="A6506"/>
    </row>
    <row r="6507" spans="1:1" x14ac:dyDescent="0.25">
      <c r="A6507"/>
    </row>
    <row r="6508" spans="1:1" x14ac:dyDescent="0.25">
      <c r="A6508"/>
    </row>
    <row r="6509" spans="1:1" x14ac:dyDescent="0.25">
      <c r="A6509"/>
    </row>
    <row r="6510" spans="1:1" x14ac:dyDescent="0.25">
      <c r="A6510"/>
    </row>
    <row r="6511" spans="1:1" x14ac:dyDescent="0.25">
      <c r="A6511"/>
    </row>
    <row r="6512" spans="1:1" x14ac:dyDescent="0.25">
      <c r="A6512"/>
    </row>
    <row r="6513" spans="1:1" x14ac:dyDescent="0.25">
      <c r="A6513"/>
    </row>
    <row r="6514" spans="1:1" x14ac:dyDescent="0.25">
      <c r="A6514"/>
    </row>
    <row r="6515" spans="1:1" x14ac:dyDescent="0.25">
      <c r="A6515"/>
    </row>
    <row r="6516" spans="1:1" x14ac:dyDescent="0.25">
      <c r="A6516"/>
    </row>
    <row r="6517" spans="1:1" x14ac:dyDescent="0.25">
      <c r="A6517"/>
    </row>
    <row r="6518" spans="1:1" x14ac:dyDescent="0.25">
      <c r="A6518"/>
    </row>
    <row r="6519" spans="1:1" x14ac:dyDescent="0.25">
      <c r="A6519"/>
    </row>
    <row r="6520" spans="1:1" x14ac:dyDescent="0.25">
      <c r="A6520"/>
    </row>
    <row r="6521" spans="1:1" x14ac:dyDescent="0.25">
      <c r="A6521"/>
    </row>
    <row r="6522" spans="1:1" x14ac:dyDescent="0.25">
      <c r="A6522"/>
    </row>
    <row r="6523" spans="1:1" x14ac:dyDescent="0.25">
      <c r="A6523"/>
    </row>
    <row r="6524" spans="1:1" x14ac:dyDescent="0.25">
      <c r="A6524"/>
    </row>
    <row r="6525" spans="1:1" x14ac:dyDescent="0.25">
      <c r="A6525"/>
    </row>
    <row r="6526" spans="1:1" x14ac:dyDescent="0.25">
      <c r="A6526"/>
    </row>
    <row r="6527" spans="1:1" x14ac:dyDescent="0.25">
      <c r="A6527"/>
    </row>
    <row r="6528" spans="1:1" x14ac:dyDescent="0.25">
      <c r="A6528"/>
    </row>
    <row r="6529" spans="1:1" x14ac:dyDescent="0.25">
      <c r="A6529"/>
    </row>
    <row r="6530" spans="1:1" x14ac:dyDescent="0.25">
      <c r="A6530"/>
    </row>
    <row r="6531" spans="1:1" x14ac:dyDescent="0.25">
      <c r="A6531"/>
    </row>
    <row r="6532" spans="1:1" x14ac:dyDescent="0.25">
      <c r="A6532"/>
    </row>
    <row r="6533" spans="1:1" x14ac:dyDescent="0.25">
      <c r="A6533"/>
    </row>
    <row r="6534" spans="1:1" x14ac:dyDescent="0.25">
      <c r="A6534"/>
    </row>
    <row r="6535" spans="1:1" x14ac:dyDescent="0.25">
      <c r="A6535"/>
    </row>
    <row r="6536" spans="1:1" x14ac:dyDescent="0.25">
      <c r="A6536"/>
    </row>
    <row r="6537" spans="1:1" x14ac:dyDescent="0.25">
      <c r="A6537"/>
    </row>
    <row r="6538" spans="1:1" x14ac:dyDescent="0.25">
      <c r="A6538"/>
    </row>
    <row r="6539" spans="1:1" x14ac:dyDescent="0.25">
      <c r="A6539"/>
    </row>
    <row r="6540" spans="1:1" x14ac:dyDescent="0.25">
      <c r="A6540"/>
    </row>
    <row r="6541" spans="1:1" x14ac:dyDescent="0.25">
      <c r="A6541"/>
    </row>
    <row r="6542" spans="1:1" x14ac:dyDescent="0.25">
      <c r="A6542"/>
    </row>
    <row r="6543" spans="1:1" x14ac:dyDescent="0.25">
      <c r="A6543"/>
    </row>
    <row r="6544" spans="1:1" x14ac:dyDescent="0.25">
      <c r="A6544"/>
    </row>
    <row r="6545" spans="1:1" x14ac:dyDescent="0.25">
      <c r="A6545"/>
    </row>
    <row r="6546" spans="1:1" x14ac:dyDescent="0.25">
      <c r="A6546"/>
    </row>
    <row r="6547" spans="1:1" x14ac:dyDescent="0.25">
      <c r="A6547"/>
    </row>
    <row r="6548" spans="1:1" x14ac:dyDescent="0.25">
      <c r="A6548"/>
    </row>
    <row r="6549" spans="1:1" x14ac:dyDescent="0.25">
      <c r="A6549"/>
    </row>
    <row r="6550" spans="1:1" x14ac:dyDescent="0.25">
      <c r="A6550"/>
    </row>
    <row r="6551" spans="1:1" x14ac:dyDescent="0.25">
      <c r="A6551"/>
    </row>
    <row r="6552" spans="1:1" x14ac:dyDescent="0.25">
      <c r="A6552"/>
    </row>
    <row r="6553" spans="1:1" x14ac:dyDescent="0.25">
      <c r="A6553"/>
    </row>
    <row r="6554" spans="1:1" x14ac:dyDescent="0.25">
      <c r="A6554"/>
    </row>
    <row r="6555" spans="1:1" x14ac:dyDescent="0.25">
      <c r="A6555"/>
    </row>
    <row r="6556" spans="1:1" x14ac:dyDescent="0.25">
      <c r="A6556"/>
    </row>
    <row r="6557" spans="1:1" x14ac:dyDescent="0.25">
      <c r="A6557"/>
    </row>
    <row r="6558" spans="1:1" x14ac:dyDescent="0.25">
      <c r="A6558"/>
    </row>
    <row r="6559" spans="1:1" x14ac:dyDescent="0.25">
      <c r="A6559"/>
    </row>
    <row r="6560" spans="1:1" x14ac:dyDescent="0.25">
      <c r="A6560"/>
    </row>
    <row r="6561" spans="1:1" x14ac:dyDescent="0.25">
      <c r="A6561"/>
    </row>
    <row r="6562" spans="1:1" x14ac:dyDescent="0.25">
      <c r="A6562"/>
    </row>
    <row r="6563" spans="1:1" x14ac:dyDescent="0.25">
      <c r="A6563"/>
    </row>
    <row r="6564" spans="1:1" x14ac:dyDescent="0.25">
      <c r="A6564"/>
    </row>
    <row r="6565" spans="1:1" x14ac:dyDescent="0.25">
      <c r="A6565"/>
    </row>
    <row r="6566" spans="1:1" x14ac:dyDescent="0.25">
      <c r="A6566"/>
    </row>
    <row r="6567" spans="1:1" x14ac:dyDescent="0.25">
      <c r="A6567"/>
    </row>
    <row r="6568" spans="1:1" x14ac:dyDescent="0.25">
      <c r="A6568"/>
    </row>
    <row r="6569" spans="1:1" x14ac:dyDescent="0.25">
      <c r="A6569"/>
    </row>
    <row r="6570" spans="1:1" x14ac:dyDescent="0.25">
      <c r="A6570"/>
    </row>
    <row r="6571" spans="1:1" x14ac:dyDescent="0.25">
      <c r="A6571"/>
    </row>
    <row r="6572" spans="1:1" x14ac:dyDescent="0.25">
      <c r="A6572"/>
    </row>
    <row r="6573" spans="1:1" x14ac:dyDescent="0.25">
      <c r="A6573"/>
    </row>
    <row r="6574" spans="1:1" x14ac:dyDescent="0.25">
      <c r="A6574"/>
    </row>
    <row r="6575" spans="1:1" x14ac:dyDescent="0.25">
      <c r="A6575"/>
    </row>
    <row r="6576" spans="1:1" x14ac:dyDescent="0.25">
      <c r="A6576"/>
    </row>
    <row r="6577" spans="1:1" x14ac:dyDescent="0.25">
      <c r="A6577"/>
    </row>
    <row r="6578" spans="1:1" x14ac:dyDescent="0.25">
      <c r="A6578"/>
    </row>
    <row r="6579" spans="1:1" x14ac:dyDescent="0.25">
      <c r="A6579"/>
    </row>
    <row r="6580" spans="1:1" x14ac:dyDescent="0.25">
      <c r="A6580"/>
    </row>
    <row r="6581" spans="1:1" x14ac:dyDescent="0.25">
      <c r="A6581"/>
    </row>
    <row r="6582" spans="1:1" x14ac:dyDescent="0.25">
      <c r="A6582"/>
    </row>
    <row r="6583" spans="1:1" x14ac:dyDescent="0.25">
      <c r="A6583"/>
    </row>
    <row r="6584" spans="1:1" x14ac:dyDescent="0.25">
      <c r="A6584"/>
    </row>
    <row r="6585" spans="1:1" x14ac:dyDescent="0.25">
      <c r="A6585"/>
    </row>
    <row r="6586" spans="1:1" x14ac:dyDescent="0.25">
      <c r="A6586"/>
    </row>
    <row r="6587" spans="1:1" x14ac:dyDescent="0.25">
      <c r="A6587"/>
    </row>
    <row r="6588" spans="1:1" x14ac:dyDescent="0.25">
      <c r="A6588"/>
    </row>
    <row r="6589" spans="1:1" x14ac:dyDescent="0.25">
      <c r="A6589"/>
    </row>
    <row r="6590" spans="1:1" x14ac:dyDescent="0.25">
      <c r="A6590"/>
    </row>
    <row r="6591" spans="1:1" x14ac:dyDescent="0.25">
      <c r="A6591"/>
    </row>
    <row r="6592" spans="1:1" x14ac:dyDescent="0.25">
      <c r="A6592"/>
    </row>
    <row r="6593" spans="1:1" x14ac:dyDescent="0.25">
      <c r="A6593"/>
    </row>
    <row r="6594" spans="1:1" x14ac:dyDescent="0.25">
      <c r="A6594"/>
    </row>
    <row r="6595" spans="1:1" x14ac:dyDescent="0.25">
      <c r="A6595"/>
    </row>
    <row r="6596" spans="1:1" x14ac:dyDescent="0.25">
      <c r="A6596"/>
    </row>
    <row r="6597" spans="1:1" x14ac:dyDescent="0.25">
      <c r="A6597"/>
    </row>
    <row r="6598" spans="1:1" x14ac:dyDescent="0.25">
      <c r="A6598"/>
    </row>
    <row r="6599" spans="1:1" x14ac:dyDescent="0.25">
      <c r="A6599"/>
    </row>
    <row r="6600" spans="1:1" x14ac:dyDescent="0.25">
      <c r="A6600"/>
    </row>
    <row r="6601" spans="1:1" x14ac:dyDescent="0.25">
      <c r="A6601"/>
    </row>
    <row r="6602" spans="1:1" x14ac:dyDescent="0.25">
      <c r="A6602"/>
    </row>
    <row r="6603" spans="1:1" x14ac:dyDescent="0.25">
      <c r="A6603"/>
    </row>
    <row r="6604" spans="1:1" x14ac:dyDescent="0.25">
      <c r="A6604"/>
    </row>
    <row r="6605" spans="1:1" x14ac:dyDescent="0.25">
      <c r="A6605"/>
    </row>
    <row r="6606" spans="1:1" x14ac:dyDescent="0.25">
      <c r="A6606"/>
    </row>
    <row r="6607" spans="1:1" x14ac:dyDescent="0.25">
      <c r="A6607"/>
    </row>
    <row r="6608" spans="1:1" x14ac:dyDescent="0.25">
      <c r="A6608"/>
    </row>
    <row r="6609" spans="1:1" x14ac:dyDescent="0.25">
      <c r="A6609"/>
    </row>
    <row r="6610" spans="1:1" x14ac:dyDescent="0.25">
      <c r="A6610"/>
    </row>
    <row r="6611" spans="1:1" x14ac:dyDescent="0.25">
      <c r="A6611"/>
    </row>
    <row r="6612" spans="1:1" x14ac:dyDescent="0.25">
      <c r="A6612"/>
    </row>
    <row r="6613" spans="1:1" x14ac:dyDescent="0.25">
      <c r="A6613"/>
    </row>
    <row r="6614" spans="1:1" x14ac:dyDescent="0.25">
      <c r="A6614"/>
    </row>
    <row r="6615" spans="1:1" x14ac:dyDescent="0.25">
      <c r="A6615"/>
    </row>
    <row r="6616" spans="1:1" x14ac:dyDescent="0.25">
      <c r="A6616"/>
    </row>
    <row r="6617" spans="1:1" x14ac:dyDescent="0.25">
      <c r="A6617"/>
    </row>
    <row r="6618" spans="1:1" x14ac:dyDescent="0.25">
      <c r="A6618"/>
    </row>
    <row r="6619" spans="1:1" x14ac:dyDescent="0.25">
      <c r="A6619"/>
    </row>
    <row r="6620" spans="1:1" x14ac:dyDescent="0.25">
      <c r="A6620"/>
    </row>
    <row r="6621" spans="1:1" x14ac:dyDescent="0.25">
      <c r="A6621"/>
    </row>
    <row r="6622" spans="1:1" x14ac:dyDescent="0.25">
      <c r="A6622"/>
    </row>
    <row r="6623" spans="1:1" x14ac:dyDescent="0.25">
      <c r="A6623"/>
    </row>
    <row r="6624" spans="1:1" x14ac:dyDescent="0.25">
      <c r="A6624"/>
    </row>
    <row r="6625" spans="1:1" x14ac:dyDescent="0.25">
      <c r="A6625"/>
    </row>
    <row r="6626" spans="1:1" x14ac:dyDescent="0.25">
      <c r="A6626"/>
    </row>
    <row r="6627" spans="1:1" x14ac:dyDescent="0.25">
      <c r="A6627"/>
    </row>
    <row r="6628" spans="1:1" x14ac:dyDescent="0.25">
      <c r="A6628"/>
    </row>
    <row r="6629" spans="1:1" x14ac:dyDescent="0.25">
      <c r="A6629"/>
    </row>
    <row r="6630" spans="1:1" x14ac:dyDescent="0.25">
      <c r="A6630"/>
    </row>
    <row r="6631" spans="1:1" x14ac:dyDescent="0.25">
      <c r="A6631"/>
    </row>
    <row r="6632" spans="1:1" x14ac:dyDescent="0.25">
      <c r="A6632"/>
    </row>
    <row r="6633" spans="1:1" x14ac:dyDescent="0.25">
      <c r="A6633"/>
    </row>
    <row r="6634" spans="1:1" x14ac:dyDescent="0.25">
      <c r="A6634"/>
    </row>
    <row r="6635" spans="1:1" x14ac:dyDescent="0.25">
      <c r="A6635"/>
    </row>
    <row r="6636" spans="1:1" x14ac:dyDescent="0.25">
      <c r="A6636"/>
    </row>
    <row r="6637" spans="1:1" x14ac:dyDescent="0.25">
      <c r="A6637"/>
    </row>
    <row r="6638" spans="1:1" x14ac:dyDescent="0.25">
      <c r="A6638"/>
    </row>
    <row r="6639" spans="1:1" x14ac:dyDescent="0.25">
      <c r="A6639"/>
    </row>
    <row r="6640" spans="1:1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  <row r="8672" spans="1:1" x14ac:dyDescent="0.25">
      <c r="A8672"/>
    </row>
    <row r="8673" spans="1:1" x14ac:dyDescent="0.25">
      <c r="A8673"/>
    </row>
    <row r="8674" spans="1:1" x14ac:dyDescent="0.25">
      <c r="A8674"/>
    </row>
    <row r="8675" spans="1:1" x14ac:dyDescent="0.25">
      <c r="A8675"/>
    </row>
    <row r="8676" spans="1:1" x14ac:dyDescent="0.25">
      <c r="A8676"/>
    </row>
    <row r="8677" spans="1:1" x14ac:dyDescent="0.25">
      <c r="A8677"/>
    </row>
    <row r="8678" spans="1:1" x14ac:dyDescent="0.25">
      <c r="A8678"/>
    </row>
    <row r="8679" spans="1:1" x14ac:dyDescent="0.25">
      <c r="A8679"/>
    </row>
    <row r="8680" spans="1:1" x14ac:dyDescent="0.25">
      <c r="A8680"/>
    </row>
    <row r="8681" spans="1:1" x14ac:dyDescent="0.25">
      <c r="A8681"/>
    </row>
    <row r="8682" spans="1:1" x14ac:dyDescent="0.25">
      <c r="A8682"/>
    </row>
    <row r="8683" spans="1:1" x14ac:dyDescent="0.25">
      <c r="A8683"/>
    </row>
    <row r="8684" spans="1:1" x14ac:dyDescent="0.25">
      <c r="A8684"/>
    </row>
    <row r="8685" spans="1:1" x14ac:dyDescent="0.25">
      <c r="A8685"/>
    </row>
    <row r="8686" spans="1:1" x14ac:dyDescent="0.25">
      <c r="A8686"/>
    </row>
    <row r="8687" spans="1:1" x14ac:dyDescent="0.25">
      <c r="A8687"/>
    </row>
    <row r="8688" spans="1:1" x14ac:dyDescent="0.25">
      <c r="A8688"/>
    </row>
    <row r="8689" spans="1:1" x14ac:dyDescent="0.25">
      <c r="A8689"/>
    </row>
    <row r="8690" spans="1:1" x14ac:dyDescent="0.25">
      <c r="A8690"/>
    </row>
    <row r="8691" spans="1:1" x14ac:dyDescent="0.25">
      <c r="A8691"/>
    </row>
    <row r="8692" spans="1:1" x14ac:dyDescent="0.25">
      <c r="A8692"/>
    </row>
    <row r="8693" spans="1:1" x14ac:dyDescent="0.25">
      <c r="A8693"/>
    </row>
    <row r="8694" spans="1:1" x14ac:dyDescent="0.25">
      <c r="A8694"/>
    </row>
    <row r="8695" spans="1:1" x14ac:dyDescent="0.25">
      <c r="A8695"/>
    </row>
    <row r="8696" spans="1:1" x14ac:dyDescent="0.25">
      <c r="A8696"/>
    </row>
    <row r="8697" spans="1:1" x14ac:dyDescent="0.25">
      <c r="A8697"/>
    </row>
    <row r="8698" spans="1:1" x14ac:dyDescent="0.25">
      <c r="A8698"/>
    </row>
    <row r="8699" spans="1:1" x14ac:dyDescent="0.25">
      <c r="A8699"/>
    </row>
    <row r="8700" spans="1:1" x14ac:dyDescent="0.25">
      <c r="A8700"/>
    </row>
    <row r="8701" spans="1:1" x14ac:dyDescent="0.25">
      <c r="A8701"/>
    </row>
    <row r="8702" spans="1:1" x14ac:dyDescent="0.25">
      <c r="A8702"/>
    </row>
    <row r="8703" spans="1:1" x14ac:dyDescent="0.25">
      <c r="A8703"/>
    </row>
    <row r="8704" spans="1:1" x14ac:dyDescent="0.25">
      <c r="A8704"/>
    </row>
    <row r="8705" spans="1:1" x14ac:dyDescent="0.25">
      <c r="A8705"/>
    </row>
    <row r="8706" spans="1:1" x14ac:dyDescent="0.25">
      <c r="A8706"/>
    </row>
    <row r="8707" spans="1:1" x14ac:dyDescent="0.25">
      <c r="A8707"/>
    </row>
    <row r="8708" spans="1:1" x14ac:dyDescent="0.25">
      <c r="A8708"/>
    </row>
    <row r="8709" spans="1:1" x14ac:dyDescent="0.25">
      <c r="A8709"/>
    </row>
    <row r="8710" spans="1:1" x14ac:dyDescent="0.25">
      <c r="A8710"/>
    </row>
    <row r="8711" spans="1:1" x14ac:dyDescent="0.25">
      <c r="A8711"/>
    </row>
    <row r="8712" spans="1:1" x14ac:dyDescent="0.25">
      <c r="A8712"/>
    </row>
    <row r="8713" spans="1:1" x14ac:dyDescent="0.25">
      <c r="A8713"/>
    </row>
    <row r="8714" spans="1:1" x14ac:dyDescent="0.25">
      <c r="A8714"/>
    </row>
    <row r="8715" spans="1:1" x14ac:dyDescent="0.25">
      <c r="A8715"/>
    </row>
    <row r="8716" spans="1:1" x14ac:dyDescent="0.25">
      <c r="A8716"/>
    </row>
    <row r="8717" spans="1:1" x14ac:dyDescent="0.25">
      <c r="A8717"/>
    </row>
    <row r="8718" spans="1:1" x14ac:dyDescent="0.25">
      <c r="A8718"/>
    </row>
    <row r="8719" spans="1:1" x14ac:dyDescent="0.25">
      <c r="A8719"/>
    </row>
    <row r="8720" spans="1:1" x14ac:dyDescent="0.25">
      <c r="A8720"/>
    </row>
    <row r="8721" spans="1:1" x14ac:dyDescent="0.25">
      <c r="A8721"/>
    </row>
    <row r="8722" spans="1:1" x14ac:dyDescent="0.25">
      <c r="A8722"/>
    </row>
    <row r="8723" spans="1:1" x14ac:dyDescent="0.25">
      <c r="A8723"/>
    </row>
    <row r="8724" spans="1:1" x14ac:dyDescent="0.25">
      <c r="A8724"/>
    </row>
    <row r="8725" spans="1:1" x14ac:dyDescent="0.25">
      <c r="A8725"/>
    </row>
    <row r="8726" spans="1:1" x14ac:dyDescent="0.25">
      <c r="A8726"/>
    </row>
    <row r="8727" spans="1:1" x14ac:dyDescent="0.25">
      <c r="A8727"/>
    </row>
    <row r="8728" spans="1:1" x14ac:dyDescent="0.25">
      <c r="A8728"/>
    </row>
    <row r="8729" spans="1:1" x14ac:dyDescent="0.25">
      <c r="A8729"/>
    </row>
    <row r="8730" spans="1:1" x14ac:dyDescent="0.25">
      <c r="A8730"/>
    </row>
    <row r="8731" spans="1:1" x14ac:dyDescent="0.25">
      <c r="A8731"/>
    </row>
    <row r="8732" spans="1:1" x14ac:dyDescent="0.25">
      <c r="A8732"/>
    </row>
    <row r="8733" spans="1:1" x14ac:dyDescent="0.25">
      <c r="A8733"/>
    </row>
    <row r="8734" spans="1:1" x14ac:dyDescent="0.25">
      <c r="A8734"/>
    </row>
    <row r="8735" spans="1:1" x14ac:dyDescent="0.25">
      <c r="A8735"/>
    </row>
    <row r="8736" spans="1:1" x14ac:dyDescent="0.25">
      <c r="A8736"/>
    </row>
    <row r="8737" spans="1:1" x14ac:dyDescent="0.25">
      <c r="A8737"/>
    </row>
    <row r="8738" spans="1:1" x14ac:dyDescent="0.25">
      <c r="A8738"/>
    </row>
    <row r="8739" spans="1:1" x14ac:dyDescent="0.25">
      <c r="A8739"/>
    </row>
    <row r="8740" spans="1:1" x14ac:dyDescent="0.25">
      <c r="A8740"/>
    </row>
    <row r="8741" spans="1:1" x14ac:dyDescent="0.25">
      <c r="A8741"/>
    </row>
    <row r="8742" spans="1:1" x14ac:dyDescent="0.25">
      <c r="A8742"/>
    </row>
    <row r="8743" spans="1:1" x14ac:dyDescent="0.25">
      <c r="A8743"/>
    </row>
    <row r="8744" spans="1:1" x14ac:dyDescent="0.25">
      <c r="A8744"/>
    </row>
    <row r="8745" spans="1:1" x14ac:dyDescent="0.25">
      <c r="A8745"/>
    </row>
    <row r="8746" spans="1:1" x14ac:dyDescent="0.25">
      <c r="A8746"/>
    </row>
    <row r="8747" spans="1:1" x14ac:dyDescent="0.25">
      <c r="A8747"/>
    </row>
    <row r="8748" spans="1:1" x14ac:dyDescent="0.25">
      <c r="A8748"/>
    </row>
    <row r="8749" spans="1:1" x14ac:dyDescent="0.25">
      <c r="A8749"/>
    </row>
    <row r="8750" spans="1:1" x14ac:dyDescent="0.25">
      <c r="A8750"/>
    </row>
    <row r="8751" spans="1:1" x14ac:dyDescent="0.25">
      <c r="A8751"/>
    </row>
    <row r="8752" spans="1:1" x14ac:dyDescent="0.25">
      <c r="A8752"/>
    </row>
    <row r="8753" spans="1:1" x14ac:dyDescent="0.25">
      <c r="A8753"/>
    </row>
    <row r="8754" spans="1:1" x14ac:dyDescent="0.25">
      <c r="A8754"/>
    </row>
    <row r="8755" spans="1:1" x14ac:dyDescent="0.25">
      <c r="A8755"/>
    </row>
    <row r="8756" spans="1:1" x14ac:dyDescent="0.25">
      <c r="A8756"/>
    </row>
    <row r="8757" spans="1:1" x14ac:dyDescent="0.25">
      <c r="A8757"/>
    </row>
    <row r="8758" spans="1:1" x14ac:dyDescent="0.25">
      <c r="A8758"/>
    </row>
    <row r="8759" spans="1:1" x14ac:dyDescent="0.25">
      <c r="A8759"/>
    </row>
    <row r="8760" spans="1:1" x14ac:dyDescent="0.25">
      <c r="A8760"/>
    </row>
    <row r="8761" spans="1:1" x14ac:dyDescent="0.25">
      <c r="A8761"/>
    </row>
    <row r="8762" spans="1:1" x14ac:dyDescent="0.25">
      <c r="A8762"/>
    </row>
    <row r="8763" spans="1:1" x14ac:dyDescent="0.25">
      <c r="A8763"/>
    </row>
    <row r="8764" spans="1:1" x14ac:dyDescent="0.25">
      <c r="A8764"/>
    </row>
    <row r="8765" spans="1:1" x14ac:dyDescent="0.25">
      <c r="A8765"/>
    </row>
    <row r="8766" spans="1:1" x14ac:dyDescent="0.25">
      <c r="A8766"/>
    </row>
    <row r="8767" spans="1:1" x14ac:dyDescent="0.25">
      <c r="A8767"/>
    </row>
    <row r="8768" spans="1:1" x14ac:dyDescent="0.25">
      <c r="A8768"/>
    </row>
    <row r="8769" spans="1:1" x14ac:dyDescent="0.25">
      <c r="A8769"/>
    </row>
    <row r="8770" spans="1:1" x14ac:dyDescent="0.25">
      <c r="A8770"/>
    </row>
    <row r="8771" spans="1:1" x14ac:dyDescent="0.25">
      <c r="A8771"/>
    </row>
    <row r="8772" spans="1:1" x14ac:dyDescent="0.25">
      <c r="A8772"/>
    </row>
    <row r="8773" spans="1:1" x14ac:dyDescent="0.25">
      <c r="A8773"/>
    </row>
    <row r="8774" spans="1:1" x14ac:dyDescent="0.25">
      <c r="A8774"/>
    </row>
    <row r="8775" spans="1:1" x14ac:dyDescent="0.25">
      <c r="A8775"/>
    </row>
    <row r="8776" spans="1:1" x14ac:dyDescent="0.25">
      <c r="A8776"/>
    </row>
    <row r="8777" spans="1:1" x14ac:dyDescent="0.25">
      <c r="A8777"/>
    </row>
    <row r="8778" spans="1:1" x14ac:dyDescent="0.25">
      <c r="A8778"/>
    </row>
    <row r="8779" spans="1:1" x14ac:dyDescent="0.25">
      <c r="A8779"/>
    </row>
    <row r="8780" spans="1:1" x14ac:dyDescent="0.25">
      <c r="A8780"/>
    </row>
    <row r="8781" spans="1:1" x14ac:dyDescent="0.25">
      <c r="A8781"/>
    </row>
    <row r="8782" spans="1:1" x14ac:dyDescent="0.25">
      <c r="A8782"/>
    </row>
    <row r="8783" spans="1:1" x14ac:dyDescent="0.25">
      <c r="A8783"/>
    </row>
    <row r="8784" spans="1:1" x14ac:dyDescent="0.25">
      <c r="A8784"/>
    </row>
    <row r="8785" spans="1:1" x14ac:dyDescent="0.25">
      <c r="A8785"/>
    </row>
    <row r="8786" spans="1:1" x14ac:dyDescent="0.25">
      <c r="A8786"/>
    </row>
    <row r="8787" spans="1:1" x14ac:dyDescent="0.25">
      <c r="A8787"/>
    </row>
    <row r="8788" spans="1:1" x14ac:dyDescent="0.25">
      <c r="A8788"/>
    </row>
    <row r="8789" spans="1:1" x14ac:dyDescent="0.25">
      <c r="A8789"/>
    </row>
    <row r="8790" spans="1:1" x14ac:dyDescent="0.25">
      <c r="A8790"/>
    </row>
    <row r="8791" spans="1:1" x14ac:dyDescent="0.25">
      <c r="A8791"/>
    </row>
    <row r="8792" spans="1:1" x14ac:dyDescent="0.25">
      <c r="A8792"/>
    </row>
    <row r="8793" spans="1:1" x14ac:dyDescent="0.25">
      <c r="A8793"/>
    </row>
    <row r="8794" spans="1:1" x14ac:dyDescent="0.25">
      <c r="A8794"/>
    </row>
    <row r="8795" spans="1:1" x14ac:dyDescent="0.25">
      <c r="A8795"/>
    </row>
    <row r="8796" spans="1:1" x14ac:dyDescent="0.25">
      <c r="A8796"/>
    </row>
    <row r="8797" spans="1:1" x14ac:dyDescent="0.25">
      <c r="A8797"/>
    </row>
    <row r="8798" spans="1:1" x14ac:dyDescent="0.25">
      <c r="A8798"/>
    </row>
    <row r="8799" spans="1:1" x14ac:dyDescent="0.25">
      <c r="A8799"/>
    </row>
    <row r="8800" spans="1:1" x14ac:dyDescent="0.25">
      <c r="A8800"/>
    </row>
    <row r="8801" spans="1:1" x14ac:dyDescent="0.25">
      <c r="A8801"/>
    </row>
    <row r="8802" spans="1:1" x14ac:dyDescent="0.25">
      <c r="A8802"/>
    </row>
    <row r="8803" spans="1:1" x14ac:dyDescent="0.25">
      <c r="A8803"/>
    </row>
    <row r="8804" spans="1:1" x14ac:dyDescent="0.25">
      <c r="A8804"/>
    </row>
    <row r="8805" spans="1:1" x14ac:dyDescent="0.25">
      <c r="A8805"/>
    </row>
    <row r="8806" spans="1:1" x14ac:dyDescent="0.25">
      <c r="A8806"/>
    </row>
    <row r="8807" spans="1:1" x14ac:dyDescent="0.25">
      <c r="A8807"/>
    </row>
    <row r="8808" spans="1:1" x14ac:dyDescent="0.25">
      <c r="A8808"/>
    </row>
    <row r="8809" spans="1:1" x14ac:dyDescent="0.25">
      <c r="A8809"/>
    </row>
    <row r="8810" spans="1:1" x14ac:dyDescent="0.25">
      <c r="A8810"/>
    </row>
    <row r="8811" spans="1:1" x14ac:dyDescent="0.25">
      <c r="A8811"/>
    </row>
    <row r="8812" spans="1:1" x14ac:dyDescent="0.25">
      <c r="A8812"/>
    </row>
    <row r="8813" spans="1:1" x14ac:dyDescent="0.25">
      <c r="A8813"/>
    </row>
    <row r="8814" spans="1:1" x14ac:dyDescent="0.25">
      <c r="A8814"/>
    </row>
    <row r="8815" spans="1:1" x14ac:dyDescent="0.25">
      <c r="A8815"/>
    </row>
    <row r="8816" spans="1:1" x14ac:dyDescent="0.25">
      <c r="A8816"/>
    </row>
    <row r="8817" spans="1:1" x14ac:dyDescent="0.25">
      <c r="A8817"/>
    </row>
    <row r="8818" spans="1:1" x14ac:dyDescent="0.25">
      <c r="A8818"/>
    </row>
    <row r="8819" spans="1:1" x14ac:dyDescent="0.25">
      <c r="A8819"/>
    </row>
    <row r="8820" spans="1:1" x14ac:dyDescent="0.25">
      <c r="A8820"/>
    </row>
    <row r="8821" spans="1:1" x14ac:dyDescent="0.25">
      <c r="A8821"/>
    </row>
    <row r="8822" spans="1:1" x14ac:dyDescent="0.25">
      <c r="A8822"/>
    </row>
    <row r="8823" spans="1:1" x14ac:dyDescent="0.25">
      <c r="A8823"/>
    </row>
    <row r="8824" spans="1:1" x14ac:dyDescent="0.25">
      <c r="A8824"/>
    </row>
    <row r="8825" spans="1:1" x14ac:dyDescent="0.25">
      <c r="A8825"/>
    </row>
    <row r="8826" spans="1:1" x14ac:dyDescent="0.25">
      <c r="A8826"/>
    </row>
    <row r="8827" spans="1:1" x14ac:dyDescent="0.25">
      <c r="A8827"/>
    </row>
    <row r="8828" spans="1:1" x14ac:dyDescent="0.25">
      <c r="A8828"/>
    </row>
    <row r="8829" spans="1:1" x14ac:dyDescent="0.25">
      <c r="A8829"/>
    </row>
    <row r="8830" spans="1:1" x14ac:dyDescent="0.25">
      <c r="A8830"/>
    </row>
    <row r="8831" spans="1:1" x14ac:dyDescent="0.25">
      <c r="A8831"/>
    </row>
    <row r="8832" spans="1:1" x14ac:dyDescent="0.25">
      <c r="A8832"/>
    </row>
    <row r="8833" spans="1:1" x14ac:dyDescent="0.25">
      <c r="A8833"/>
    </row>
    <row r="8834" spans="1:1" x14ac:dyDescent="0.25">
      <c r="A8834"/>
    </row>
    <row r="8835" spans="1:1" x14ac:dyDescent="0.25">
      <c r="A8835"/>
    </row>
    <row r="8836" spans="1:1" x14ac:dyDescent="0.25">
      <c r="A8836"/>
    </row>
    <row r="8837" spans="1:1" x14ac:dyDescent="0.25">
      <c r="A8837"/>
    </row>
    <row r="8838" spans="1:1" x14ac:dyDescent="0.25">
      <c r="A8838"/>
    </row>
    <row r="8839" spans="1:1" x14ac:dyDescent="0.25">
      <c r="A8839"/>
    </row>
    <row r="8840" spans="1:1" x14ac:dyDescent="0.25">
      <c r="A8840"/>
    </row>
    <row r="8841" spans="1:1" x14ac:dyDescent="0.25">
      <c r="A8841"/>
    </row>
    <row r="8842" spans="1:1" x14ac:dyDescent="0.25">
      <c r="A8842"/>
    </row>
    <row r="8843" spans="1:1" x14ac:dyDescent="0.25">
      <c r="A8843"/>
    </row>
    <row r="8844" spans="1:1" x14ac:dyDescent="0.25">
      <c r="A8844"/>
    </row>
    <row r="8845" spans="1:1" x14ac:dyDescent="0.25">
      <c r="A8845"/>
    </row>
    <row r="8846" spans="1:1" x14ac:dyDescent="0.25">
      <c r="A8846"/>
    </row>
    <row r="8847" spans="1:1" x14ac:dyDescent="0.25">
      <c r="A8847"/>
    </row>
    <row r="8848" spans="1:1" x14ac:dyDescent="0.25">
      <c r="A8848"/>
    </row>
    <row r="8849" spans="1:1" x14ac:dyDescent="0.25">
      <c r="A8849"/>
    </row>
    <row r="8850" spans="1:1" x14ac:dyDescent="0.25">
      <c r="A8850"/>
    </row>
    <row r="8851" spans="1:1" x14ac:dyDescent="0.25">
      <c r="A8851"/>
    </row>
    <row r="8852" spans="1:1" x14ac:dyDescent="0.25">
      <c r="A8852"/>
    </row>
    <row r="8853" spans="1:1" x14ac:dyDescent="0.25">
      <c r="A8853"/>
    </row>
    <row r="8854" spans="1:1" x14ac:dyDescent="0.25">
      <c r="A8854"/>
    </row>
    <row r="8855" spans="1:1" x14ac:dyDescent="0.25">
      <c r="A8855"/>
    </row>
    <row r="8856" spans="1:1" x14ac:dyDescent="0.25">
      <c r="A8856"/>
    </row>
    <row r="8857" spans="1:1" x14ac:dyDescent="0.25">
      <c r="A8857"/>
    </row>
    <row r="8858" spans="1:1" x14ac:dyDescent="0.25">
      <c r="A8858"/>
    </row>
    <row r="8859" spans="1:1" x14ac:dyDescent="0.25">
      <c r="A8859"/>
    </row>
    <row r="8860" spans="1:1" x14ac:dyDescent="0.25">
      <c r="A8860"/>
    </row>
    <row r="8861" spans="1:1" x14ac:dyDescent="0.25">
      <c r="A8861"/>
    </row>
    <row r="8862" spans="1:1" x14ac:dyDescent="0.25">
      <c r="A8862"/>
    </row>
    <row r="8863" spans="1:1" x14ac:dyDescent="0.25">
      <c r="A8863"/>
    </row>
    <row r="8864" spans="1:1" x14ac:dyDescent="0.25">
      <c r="A8864"/>
    </row>
    <row r="8865" spans="1:1" x14ac:dyDescent="0.25">
      <c r="A8865"/>
    </row>
    <row r="8866" spans="1:1" x14ac:dyDescent="0.25">
      <c r="A8866"/>
    </row>
    <row r="8867" spans="1:1" x14ac:dyDescent="0.25">
      <c r="A8867"/>
    </row>
    <row r="8868" spans="1:1" x14ac:dyDescent="0.25">
      <c r="A8868"/>
    </row>
    <row r="8869" spans="1:1" x14ac:dyDescent="0.25">
      <c r="A8869"/>
    </row>
    <row r="8870" spans="1:1" x14ac:dyDescent="0.25">
      <c r="A8870"/>
    </row>
    <row r="8871" spans="1:1" x14ac:dyDescent="0.25">
      <c r="A8871"/>
    </row>
    <row r="8872" spans="1:1" x14ac:dyDescent="0.25">
      <c r="A8872"/>
    </row>
    <row r="8873" spans="1:1" x14ac:dyDescent="0.25">
      <c r="A8873"/>
    </row>
    <row r="8874" spans="1:1" x14ac:dyDescent="0.25">
      <c r="A8874"/>
    </row>
    <row r="8875" spans="1:1" x14ac:dyDescent="0.25">
      <c r="A8875"/>
    </row>
    <row r="8876" spans="1:1" x14ac:dyDescent="0.25">
      <c r="A8876"/>
    </row>
    <row r="8877" spans="1:1" x14ac:dyDescent="0.25">
      <c r="A8877"/>
    </row>
    <row r="8878" spans="1:1" x14ac:dyDescent="0.25">
      <c r="A8878"/>
    </row>
    <row r="8879" spans="1:1" x14ac:dyDescent="0.25">
      <c r="A8879"/>
    </row>
    <row r="8880" spans="1:1" x14ac:dyDescent="0.25">
      <c r="A8880"/>
    </row>
    <row r="8881" spans="1:1" x14ac:dyDescent="0.25">
      <c r="A8881"/>
    </row>
    <row r="8882" spans="1:1" x14ac:dyDescent="0.25">
      <c r="A8882"/>
    </row>
    <row r="8883" spans="1:1" x14ac:dyDescent="0.25">
      <c r="A8883"/>
    </row>
    <row r="8884" spans="1:1" x14ac:dyDescent="0.25">
      <c r="A8884"/>
    </row>
    <row r="8885" spans="1:1" x14ac:dyDescent="0.25">
      <c r="A8885"/>
    </row>
    <row r="8886" spans="1:1" x14ac:dyDescent="0.25">
      <c r="A8886"/>
    </row>
    <row r="8887" spans="1:1" x14ac:dyDescent="0.25">
      <c r="A8887"/>
    </row>
    <row r="8888" spans="1:1" x14ac:dyDescent="0.25">
      <c r="A8888"/>
    </row>
    <row r="8889" spans="1:1" x14ac:dyDescent="0.25">
      <c r="A8889"/>
    </row>
    <row r="8890" spans="1:1" x14ac:dyDescent="0.25">
      <c r="A8890"/>
    </row>
    <row r="8891" spans="1:1" x14ac:dyDescent="0.25">
      <c r="A8891"/>
    </row>
    <row r="8892" spans="1:1" x14ac:dyDescent="0.25">
      <c r="A8892"/>
    </row>
    <row r="8893" spans="1:1" x14ac:dyDescent="0.25">
      <c r="A8893"/>
    </row>
    <row r="8894" spans="1:1" x14ac:dyDescent="0.25">
      <c r="A8894"/>
    </row>
    <row r="8895" spans="1:1" x14ac:dyDescent="0.25">
      <c r="A8895"/>
    </row>
    <row r="8896" spans="1:1" x14ac:dyDescent="0.25">
      <c r="A8896"/>
    </row>
    <row r="8897" spans="1:1" x14ac:dyDescent="0.25">
      <c r="A8897"/>
    </row>
    <row r="8898" spans="1:1" x14ac:dyDescent="0.25">
      <c r="A8898"/>
    </row>
    <row r="8899" spans="1:1" x14ac:dyDescent="0.25">
      <c r="A8899"/>
    </row>
    <row r="8900" spans="1:1" x14ac:dyDescent="0.25">
      <c r="A8900"/>
    </row>
    <row r="8901" spans="1:1" x14ac:dyDescent="0.25">
      <c r="A8901"/>
    </row>
    <row r="8902" spans="1:1" x14ac:dyDescent="0.25">
      <c r="A8902"/>
    </row>
    <row r="8903" spans="1:1" x14ac:dyDescent="0.25">
      <c r="A8903"/>
    </row>
    <row r="8904" spans="1:1" x14ac:dyDescent="0.25">
      <c r="A8904"/>
    </row>
    <row r="8905" spans="1:1" x14ac:dyDescent="0.25">
      <c r="A8905"/>
    </row>
    <row r="8906" spans="1:1" x14ac:dyDescent="0.25">
      <c r="A8906"/>
    </row>
    <row r="8907" spans="1:1" x14ac:dyDescent="0.25">
      <c r="A8907"/>
    </row>
    <row r="8908" spans="1:1" x14ac:dyDescent="0.25">
      <c r="A8908"/>
    </row>
    <row r="8909" spans="1:1" x14ac:dyDescent="0.25">
      <c r="A8909"/>
    </row>
    <row r="8910" spans="1:1" x14ac:dyDescent="0.25">
      <c r="A8910"/>
    </row>
    <row r="8911" spans="1:1" x14ac:dyDescent="0.25">
      <c r="A8911"/>
    </row>
    <row r="8912" spans="1:1" x14ac:dyDescent="0.25">
      <c r="A8912"/>
    </row>
    <row r="8913" spans="1:1" x14ac:dyDescent="0.25">
      <c r="A8913"/>
    </row>
    <row r="8914" spans="1:1" x14ac:dyDescent="0.25">
      <c r="A8914"/>
    </row>
    <row r="8915" spans="1:1" x14ac:dyDescent="0.25">
      <c r="A8915"/>
    </row>
    <row r="8916" spans="1:1" x14ac:dyDescent="0.25">
      <c r="A8916"/>
    </row>
    <row r="8917" spans="1:1" x14ac:dyDescent="0.25">
      <c r="A8917"/>
    </row>
    <row r="8918" spans="1:1" x14ac:dyDescent="0.25">
      <c r="A8918"/>
    </row>
    <row r="8919" spans="1:1" x14ac:dyDescent="0.25">
      <c r="A8919"/>
    </row>
    <row r="8920" spans="1:1" x14ac:dyDescent="0.25">
      <c r="A8920"/>
    </row>
    <row r="8921" spans="1:1" x14ac:dyDescent="0.25">
      <c r="A8921"/>
    </row>
    <row r="8922" spans="1:1" x14ac:dyDescent="0.25">
      <c r="A8922"/>
    </row>
    <row r="8923" spans="1:1" x14ac:dyDescent="0.25">
      <c r="A8923"/>
    </row>
    <row r="8924" spans="1:1" x14ac:dyDescent="0.25">
      <c r="A8924"/>
    </row>
    <row r="8925" spans="1:1" x14ac:dyDescent="0.25">
      <c r="A8925"/>
    </row>
    <row r="8926" spans="1:1" x14ac:dyDescent="0.25">
      <c r="A8926"/>
    </row>
    <row r="8927" spans="1:1" x14ac:dyDescent="0.25">
      <c r="A8927"/>
    </row>
    <row r="8928" spans="1:1" x14ac:dyDescent="0.25">
      <c r="A8928"/>
    </row>
    <row r="8929" spans="1:1" x14ac:dyDescent="0.25">
      <c r="A8929"/>
    </row>
    <row r="8930" spans="1:1" x14ac:dyDescent="0.25">
      <c r="A8930"/>
    </row>
    <row r="8931" spans="1:1" x14ac:dyDescent="0.25">
      <c r="A8931"/>
    </row>
    <row r="8932" spans="1:1" x14ac:dyDescent="0.25">
      <c r="A8932"/>
    </row>
    <row r="8933" spans="1:1" x14ac:dyDescent="0.25">
      <c r="A8933"/>
    </row>
    <row r="8934" spans="1:1" x14ac:dyDescent="0.25">
      <c r="A8934"/>
    </row>
    <row r="8935" spans="1:1" x14ac:dyDescent="0.25">
      <c r="A8935"/>
    </row>
    <row r="8936" spans="1:1" x14ac:dyDescent="0.25">
      <c r="A8936"/>
    </row>
    <row r="8937" spans="1:1" x14ac:dyDescent="0.25">
      <c r="A8937"/>
    </row>
    <row r="8938" spans="1:1" x14ac:dyDescent="0.25">
      <c r="A8938"/>
    </row>
    <row r="8939" spans="1:1" x14ac:dyDescent="0.25">
      <c r="A8939"/>
    </row>
    <row r="8940" spans="1:1" x14ac:dyDescent="0.25">
      <c r="A8940"/>
    </row>
    <row r="8941" spans="1:1" x14ac:dyDescent="0.25">
      <c r="A8941"/>
    </row>
    <row r="8942" spans="1:1" x14ac:dyDescent="0.25">
      <c r="A8942"/>
    </row>
    <row r="8943" spans="1:1" x14ac:dyDescent="0.25">
      <c r="A8943"/>
    </row>
    <row r="8944" spans="1:1" x14ac:dyDescent="0.25">
      <c r="A8944"/>
    </row>
    <row r="8945" spans="1:1" x14ac:dyDescent="0.25">
      <c r="A8945"/>
    </row>
    <row r="8946" spans="1:1" x14ac:dyDescent="0.25">
      <c r="A8946"/>
    </row>
    <row r="8947" spans="1:1" x14ac:dyDescent="0.25">
      <c r="A8947"/>
    </row>
    <row r="8948" spans="1:1" x14ac:dyDescent="0.25">
      <c r="A8948"/>
    </row>
    <row r="8949" spans="1:1" x14ac:dyDescent="0.25">
      <c r="A8949"/>
    </row>
    <row r="8950" spans="1:1" x14ac:dyDescent="0.25">
      <c r="A8950"/>
    </row>
    <row r="8951" spans="1:1" x14ac:dyDescent="0.25">
      <c r="A8951"/>
    </row>
    <row r="8952" spans="1:1" x14ac:dyDescent="0.25">
      <c r="A8952"/>
    </row>
    <row r="8953" spans="1:1" x14ac:dyDescent="0.25">
      <c r="A8953"/>
    </row>
    <row r="8954" spans="1:1" x14ac:dyDescent="0.25">
      <c r="A8954"/>
    </row>
    <row r="8955" spans="1:1" x14ac:dyDescent="0.25">
      <c r="A8955"/>
    </row>
    <row r="8956" spans="1:1" x14ac:dyDescent="0.25">
      <c r="A8956"/>
    </row>
    <row r="8957" spans="1:1" x14ac:dyDescent="0.25">
      <c r="A8957"/>
    </row>
    <row r="8958" spans="1:1" x14ac:dyDescent="0.25">
      <c r="A8958"/>
    </row>
    <row r="8959" spans="1:1" x14ac:dyDescent="0.25">
      <c r="A8959"/>
    </row>
    <row r="8960" spans="1:1" x14ac:dyDescent="0.25">
      <c r="A8960"/>
    </row>
    <row r="8961" spans="1:1" x14ac:dyDescent="0.25">
      <c r="A8961"/>
    </row>
    <row r="8962" spans="1:1" x14ac:dyDescent="0.25">
      <c r="A8962"/>
    </row>
    <row r="8963" spans="1:1" x14ac:dyDescent="0.25">
      <c r="A8963"/>
    </row>
    <row r="8964" spans="1:1" x14ac:dyDescent="0.25">
      <c r="A8964"/>
    </row>
    <row r="8965" spans="1:1" x14ac:dyDescent="0.25">
      <c r="A8965"/>
    </row>
    <row r="8966" spans="1:1" x14ac:dyDescent="0.25">
      <c r="A8966"/>
    </row>
    <row r="8967" spans="1:1" x14ac:dyDescent="0.25">
      <c r="A8967"/>
    </row>
    <row r="8968" spans="1:1" x14ac:dyDescent="0.25">
      <c r="A8968"/>
    </row>
    <row r="8969" spans="1:1" x14ac:dyDescent="0.25">
      <c r="A8969"/>
    </row>
    <row r="8970" spans="1:1" x14ac:dyDescent="0.25">
      <c r="A8970"/>
    </row>
    <row r="8971" spans="1:1" x14ac:dyDescent="0.25">
      <c r="A8971"/>
    </row>
    <row r="8972" spans="1:1" x14ac:dyDescent="0.25">
      <c r="A8972"/>
    </row>
    <row r="8973" spans="1:1" x14ac:dyDescent="0.25">
      <c r="A8973"/>
    </row>
    <row r="8974" spans="1:1" x14ac:dyDescent="0.25">
      <c r="A8974"/>
    </row>
    <row r="8975" spans="1:1" x14ac:dyDescent="0.25">
      <c r="A8975"/>
    </row>
    <row r="8976" spans="1:1" x14ac:dyDescent="0.25">
      <c r="A8976"/>
    </row>
    <row r="8977" spans="1:1" x14ac:dyDescent="0.25">
      <c r="A8977"/>
    </row>
    <row r="8978" spans="1:1" x14ac:dyDescent="0.25">
      <c r="A8978"/>
    </row>
    <row r="8979" spans="1:1" x14ac:dyDescent="0.25">
      <c r="A8979"/>
    </row>
    <row r="8980" spans="1:1" x14ac:dyDescent="0.25">
      <c r="A8980"/>
    </row>
    <row r="8981" spans="1:1" x14ac:dyDescent="0.25">
      <c r="A8981"/>
    </row>
    <row r="8982" spans="1:1" x14ac:dyDescent="0.25">
      <c r="A8982"/>
    </row>
    <row r="8983" spans="1:1" x14ac:dyDescent="0.25">
      <c r="A8983"/>
    </row>
    <row r="8984" spans="1:1" x14ac:dyDescent="0.25">
      <c r="A8984"/>
    </row>
    <row r="8985" spans="1:1" x14ac:dyDescent="0.25">
      <c r="A8985"/>
    </row>
    <row r="8986" spans="1:1" x14ac:dyDescent="0.25">
      <c r="A8986"/>
    </row>
    <row r="8987" spans="1:1" x14ac:dyDescent="0.25">
      <c r="A8987"/>
    </row>
    <row r="8988" spans="1:1" x14ac:dyDescent="0.25">
      <c r="A8988"/>
    </row>
    <row r="8989" spans="1:1" x14ac:dyDescent="0.25">
      <c r="A8989"/>
    </row>
    <row r="8990" spans="1:1" x14ac:dyDescent="0.25">
      <c r="A8990"/>
    </row>
    <row r="8991" spans="1:1" x14ac:dyDescent="0.25">
      <c r="A8991"/>
    </row>
    <row r="8992" spans="1:1" x14ac:dyDescent="0.25">
      <c r="A8992"/>
    </row>
    <row r="8993" spans="1:1" x14ac:dyDescent="0.25">
      <c r="A8993"/>
    </row>
    <row r="8994" spans="1:1" x14ac:dyDescent="0.25">
      <c r="A8994"/>
    </row>
    <row r="8995" spans="1:1" x14ac:dyDescent="0.25">
      <c r="A8995"/>
    </row>
    <row r="8996" spans="1:1" x14ac:dyDescent="0.25">
      <c r="A8996"/>
    </row>
    <row r="8997" spans="1:1" x14ac:dyDescent="0.25">
      <c r="A8997"/>
    </row>
    <row r="8998" spans="1:1" x14ac:dyDescent="0.25">
      <c r="A8998"/>
    </row>
    <row r="8999" spans="1:1" x14ac:dyDescent="0.25">
      <c r="A8999"/>
    </row>
    <row r="9000" spans="1:1" x14ac:dyDescent="0.25">
      <c r="A9000"/>
    </row>
    <row r="9001" spans="1:1" x14ac:dyDescent="0.25">
      <c r="A9001"/>
    </row>
    <row r="9002" spans="1:1" x14ac:dyDescent="0.25">
      <c r="A9002"/>
    </row>
    <row r="9003" spans="1:1" x14ac:dyDescent="0.25">
      <c r="A9003"/>
    </row>
    <row r="9004" spans="1:1" x14ac:dyDescent="0.25">
      <c r="A9004"/>
    </row>
    <row r="9005" spans="1:1" x14ac:dyDescent="0.25">
      <c r="A9005"/>
    </row>
    <row r="9006" spans="1:1" x14ac:dyDescent="0.25">
      <c r="A9006"/>
    </row>
    <row r="9007" spans="1:1" x14ac:dyDescent="0.25">
      <c r="A9007"/>
    </row>
    <row r="9008" spans="1:1" x14ac:dyDescent="0.25">
      <c r="A9008"/>
    </row>
    <row r="9009" spans="1:1" x14ac:dyDescent="0.25">
      <c r="A9009"/>
    </row>
    <row r="9010" spans="1:1" x14ac:dyDescent="0.25">
      <c r="A9010"/>
    </row>
    <row r="9011" spans="1:1" x14ac:dyDescent="0.25">
      <c r="A9011"/>
    </row>
    <row r="9012" spans="1:1" x14ac:dyDescent="0.25">
      <c r="A9012"/>
    </row>
    <row r="9013" spans="1:1" x14ac:dyDescent="0.25">
      <c r="A9013"/>
    </row>
    <row r="9014" spans="1:1" x14ac:dyDescent="0.25">
      <c r="A9014"/>
    </row>
    <row r="9015" spans="1:1" x14ac:dyDescent="0.25">
      <c r="A9015"/>
    </row>
    <row r="9016" spans="1:1" x14ac:dyDescent="0.25">
      <c r="A9016"/>
    </row>
    <row r="9017" spans="1:1" x14ac:dyDescent="0.25">
      <c r="A9017"/>
    </row>
    <row r="9018" spans="1:1" x14ac:dyDescent="0.25">
      <c r="A9018"/>
    </row>
    <row r="9019" spans="1:1" x14ac:dyDescent="0.25">
      <c r="A9019"/>
    </row>
    <row r="9020" spans="1:1" x14ac:dyDescent="0.25">
      <c r="A9020"/>
    </row>
    <row r="9021" spans="1:1" x14ac:dyDescent="0.25">
      <c r="A9021"/>
    </row>
    <row r="9022" spans="1:1" x14ac:dyDescent="0.25">
      <c r="A9022"/>
    </row>
    <row r="9023" spans="1:1" x14ac:dyDescent="0.25">
      <c r="A9023"/>
    </row>
    <row r="9024" spans="1:1" x14ac:dyDescent="0.25">
      <c r="A9024"/>
    </row>
    <row r="9025" spans="1:1" x14ac:dyDescent="0.25">
      <c r="A9025"/>
    </row>
    <row r="9026" spans="1:1" x14ac:dyDescent="0.25">
      <c r="A9026"/>
    </row>
    <row r="9027" spans="1:1" x14ac:dyDescent="0.25">
      <c r="A9027"/>
    </row>
    <row r="9028" spans="1:1" x14ac:dyDescent="0.25">
      <c r="A9028"/>
    </row>
    <row r="9029" spans="1:1" x14ac:dyDescent="0.25">
      <c r="A9029"/>
    </row>
    <row r="9030" spans="1:1" x14ac:dyDescent="0.25">
      <c r="A9030"/>
    </row>
    <row r="9031" spans="1:1" x14ac:dyDescent="0.25">
      <c r="A9031"/>
    </row>
    <row r="9032" spans="1:1" x14ac:dyDescent="0.25">
      <c r="A9032"/>
    </row>
    <row r="9033" spans="1:1" x14ac:dyDescent="0.25">
      <c r="A9033"/>
    </row>
    <row r="9034" spans="1:1" x14ac:dyDescent="0.25">
      <c r="A9034"/>
    </row>
    <row r="9035" spans="1:1" x14ac:dyDescent="0.25">
      <c r="A9035"/>
    </row>
    <row r="9036" spans="1:1" x14ac:dyDescent="0.25">
      <c r="A9036"/>
    </row>
    <row r="9037" spans="1:1" x14ac:dyDescent="0.25">
      <c r="A9037"/>
    </row>
    <row r="9038" spans="1:1" x14ac:dyDescent="0.25">
      <c r="A9038"/>
    </row>
    <row r="9039" spans="1:1" x14ac:dyDescent="0.25">
      <c r="A9039"/>
    </row>
    <row r="9040" spans="1:1" x14ac:dyDescent="0.25">
      <c r="A9040"/>
    </row>
    <row r="9041" spans="1:1" x14ac:dyDescent="0.25">
      <c r="A9041"/>
    </row>
    <row r="9042" spans="1:1" x14ac:dyDescent="0.25">
      <c r="A9042"/>
    </row>
    <row r="9043" spans="1:1" x14ac:dyDescent="0.25">
      <c r="A9043"/>
    </row>
    <row r="9044" spans="1:1" x14ac:dyDescent="0.25">
      <c r="A9044"/>
    </row>
    <row r="9045" spans="1:1" x14ac:dyDescent="0.25">
      <c r="A9045"/>
    </row>
    <row r="9046" spans="1:1" x14ac:dyDescent="0.25">
      <c r="A9046"/>
    </row>
    <row r="9047" spans="1:1" x14ac:dyDescent="0.25">
      <c r="A9047"/>
    </row>
    <row r="9048" spans="1:1" x14ac:dyDescent="0.25">
      <c r="A9048"/>
    </row>
    <row r="9049" spans="1:1" x14ac:dyDescent="0.25">
      <c r="A9049"/>
    </row>
    <row r="9050" spans="1:1" x14ac:dyDescent="0.25">
      <c r="A9050"/>
    </row>
    <row r="9051" spans="1:1" x14ac:dyDescent="0.25">
      <c r="A9051"/>
    </row>
    <row r="9052" spans="1:1" x14ac:dyDescent="0.25">
      <c r="A9052"/>
    </row>
    <row r="9053" spans="1:1" x14ac:dyDescent="0.25">
      <c r="A9053"/>
    </row>
    <row r="9054" spans="1:1" x14ac:dyDescent="0.25">
      <c r="A9054"/>
    </row>
    <row r="9055" spans="1:1" x14ac:dyDescent="0.25">
      <c r="A9055"/>
    </row>
    <row r="9056" spans="1:1" x14ac:dyDescent="0.25">
      <c r="A9056"/>
    </row>
    <row r="9057" spans="1:1" x14ac:dyDescent="0.25">
      <c r="A9057"/>
    </row>
    <row r="9058" spans="1:1" x14ac:dyDescent="0.25">
      <c r="A9058"/>
    </row>
    <row r="9059" spans="1:1" x14ac:dyDescent="0.25">
      <c r="A9059"/>
    </row>
    <row r="9060" spans="1:1" x14ac:dyDescent="0.25">
      <c r="A9060"/>
    </row>
    <row r="9061" spans="1:1" x14ac:dyDescent="0.25">
      <c r="A9061"/>
    </row>
    <row r="9062" spans="1:1" x14ac:dyDescent="0.25">
      <c r="A9062"/>
    </row>
    <row r="9063" spans="1:1" x14ac:dyDescent="0.25">
      <c r="A9063"/>
    </row>
    <row r="9064" spans="1:1" x14ac:dyDescent="0.25">
      <c r="A9064"/>
    </row>
    <row r="9065" spans="1:1" x14ac:dyDescent="0.25">
      <c r="A9065"/>
    </row>
    <row r="9066" spans="1:1" x14ac:dyDescent="0.25">
      <c r="A9066"/>
    </row>
    <row r="9067" spans="1:1" x14ac:dyDescent="0.25">
      <c r="A9067"/>
    </row>
    <row r="9068" spans="1:1" x14ac:dyDescent="0.25">
      <c r="A9068"/>
    </row>
    <row r="9069" spans="1:1" x14ac:dyDescent="0.25">
      <c r="A9069"/>
    </row>
    <row r="9070" spans="1:1" x14ac:dyDescent="0.25">
      <c r="A9070"/>
    </row>
    <row r="9071" spans="1:1" x14ac:dyDescent="0.25">
      <c r="A9071"/>
    </row>
    <row r="9072" spans="1:1" x14ac:dyDescent="0.25">
      <c r="A9072"/>
    </row>
    <row r="9073" spans="1:1" x14ac:dyDescent="0.25">
      <c r="A9073"/>
    </row>
    <row r="9074" spans="1:1" x14ac:dyDescent="0.25">
      <c r="A9074"/>
    </row>
    <row r="9075" spans="1:1" x14ac:dyDescent="0.25">
      <c r="A9075"/>
    </row>
    <row r="9076" spans="1:1" x14ac:dyDescent="0.25">
      <c r="A9076"/>
    </row>
    <row r="9077" spans="1:1" x14ac:dyDescent="0.25">
      <c r="A9077"/>
    </row>
    <row r="9078" spans="1:1" x14ac:dyDescent="0.25">
      <c r="A9078"/>
    </row>
    <row r="9079" spans="1:1" x14ac:dyDescent="0.25">
      <c r="A9079"/>
    </row>
    <row r="9080" spans="1:1" x14ac:dyDescent="0.25">
      <c r="A9080"/>
    </row>
    <row r="9081" spans="1:1" x14ac:dyDescent="0.25">
      <c r="A9081"/>
    </row>
    <row r="9082" spans="1:1" x14ac:dyDescent="0.25">
      <c r="A9082"/>
    </row>
    <row r="9083" spans="1:1" x14ac:dyDescent="0.25">
      <c r="A9083"/>
    </row>
    <row r="9084" spans="1:1" x14ac:dyDescent="0.25">
      <c r="A9084"/>
    </row>
    <row r="9085" spans="1:1" x14ac:dyDescent="0.25">
      <c r="A9085"/>
    </row>
    <row r="9086" spans="1:1" x14ac:dyDescent="0.25">
      <c r="A9086"/>
    </row>
    <row r="9087" spans="1:1" x14ac:dyDescent="0.25">
      <c r="A9087"/>
    </row>
    <row r="9088" spans="1:1" x14ac:dyDescent="0.25">
      <c r="A9088"/>
    </row>
    <row r="9089" spans="1:1" x14ac:dyDescent="0.25">
      <c r="A9089"/>
    </row>
    <row r="9090" spans="1:1" x14ac:dyDescent="0.25">
      <c r="A9090"/>
    </row>
    <row r="9091" spans="1:1" x14ac:dyDescent="0.25">
      <c r="A9091"/>
    </row>
    <row r="9092" spans="1:1" x14ac:dyDescent="0.25">
      <c r="A9092"/>
    </row>
    <row r="9093" spans="1:1" x14ac:dyDescent="0.25">
      <c r="A9093"/>
    </row>
    <row r="9094" spans="1:1" x14ac:dyDescent="0.25">
      <c r="A9094"/>
    </row>
    <row r="9095" spans="1:1" x14ac:dyDescent="0.25">
      <c r="A9095"/>
    </row>
    <row r="9096" spans="1:1" x14ac:dyDescent="0.25">
      <c r="A9096"/>
    </row>
    <row r="9097" spans="1:1" x14ac:dyDescent="0.25">
      <c r="A9097"/>
    </row>
    <row r="9098" spans="1:1" x14ac:dyDescent="0.25">
      <c r="A9098"/>
    </row>
    <row r="9099" spans="1:1" x14ac:dyDescent="0.25">
      <c r="A9099"/>
    </row>
    <row r="9100" spans="1:1" x14ac:dyDescent="0.25">
      <c r="A9100"/>
    </row>
    <row r="9101" spans="1:1" x14ac:dyDescent="0.25">
      <c r="A9101"/>
    </row>
    <row r="9102" spans="1:1" x14ac:dyDescent="0.25">
      <c r="A9102"/>
    </row>
    <row r="9103" spans="1:1" x14ac:dyDescent="0.25">
      <c r="A9103"/>
    </row>
    <row r="9104" spans="1:1" x14ac:dyDescent="0.25">
      <c r="A9104"/>
    </row>
    <row r="9105" spans="1:1" x14ac:dyDescent="0.25">
      <c r="A9105"/>
    </row>
    <row r="9106" spans="1:1" x14ac:dyDescent="0.25">
      <c r="A9106"/>
    </row>
    <row r="9107" spans="1:1" x14ac:dyDescent="0.25">
      <c r="A9107"/>
    </row>
    <row r="9108" spans="1:1" x14ac:dyDescent="0.25">
      <c r="A9108"/>
    </row>
    <row r="9109" spans="1:1" x14ac:dyDescent="0.25">
      <c r="A9109"/>
    </row>
    <row r="9110" spans="1:1" x14ac:dyDescent="0.25">
      <c r="A9110"/>
    </row>
    <row r="9111" spans="1:1" x14ac:dyDescent="0.25">
      <c r="A9111"/>
    </row>
    <row r="9112" spans="1:1" x14ac:dyDescent="0.25">
      <c r="A9112"/>
    </row>
    <row r="9113" spans="1:1" x14ac:dyDescent="0.25">
      <c r="A9113"/>
    </row>
    <row r="9114" spans="1:1" x14ac:dyDescent="0.25">
      <c r="A9114"/>
    </row>
    <row r="9115" spans="1:1" x14ac:dyDescent="0.25">
      <c r="A9115"/>
    </row>
    <row r="9116" spans="1:1" x14ac:dyDescent="0.25">
      <c r="A9116"/>
    </row>
    <row r="9117" spans="1:1" x14ac:dyDescent="0.25">
      <c r="A9117"/>
    </row>
    <row r="9118" spans="1:1" x14ac:dyDescent="0.25">
      <c r="A9118"/>
    </row>
    <row r="9119" spans="1:1" x14ac:dyDescent="0.25">
      <c r="A9119"/>
    </row>
    <row r="9120" spans="1:1" x14ac:dyDescent="0.25">
      <c r="A9120"/>
    </row>
    <row r="9121" spans="1:1" x14ac:dyDescent="0.25">
      <c r="A9121"/>
    </row>
    <row r="9122" spans="1:1" x14ac:dyDescent="0.25">
      <c r="A9122"/>
    </row>
    <row r="9123" spans="1:1" x14ac:dyDescent="0.25">
      <c r="A9123"/>
    </row>
    <row r="9124" spans="1:1" x14ac:dyDescent="0.25">
      <c r="A9124"/>
    </row>
    <row r="9125" spans="1:1" x14ac:dyDescent="0.25">
      <c r="A9125"/>
    </row>
    <row r="9126" spans="1:1" x14ac:dyDescent="0.25">
      <c r="A9126"/>
    </row>
    <row r="9127" spans="1:1" x14ac:dyDescent="0.25">
      <c r="A9127"/>
    </row>
    <row r="9128" spans="1:1" x14ac:dyDescent="0.25">
      <c r="A9128"/>
    </row>
    <row r="9129" spans="1:1" x14ac:dyDescent="0.25">
      <c r="A9129"/>
    </row>
    <row r="9130" spans="1:1" x14ac:dyDescent="0.25">
      <c r="A9130"/>
    </row>
    <row r="9131" spans="1:1" x14ac:dyDescent="0.25">
      <c r="A9131"/>
    </row>
    <row r="9132" spans="1:1" x14ac:dyDescent="0.25">
      <c r="A9132"/>
    </row>
    <row r="9133" spans="1:1" x14ac:dyDescent="0.25">
      <c r="A9133"/>
    </row>
    <row r="9134" spans="1:1" x14ac:dyDescent="0.25">
      <c r="A9134"/>
    </row>
    <row r="9135" spans="1:1" x14ac:dyDescent="0.25">
      <c r="A9135"/>
    </row>
    <row r="9136" spans="1:1" x14ac:dyDescent="0.25">
      <c r="A9136"/>
    </row>
    <row r="9137" spans="1:1" x14ac:dyDescent="0.25">
      <c r="A9137"/>
    </row>
    <row r="9138" spans="1:1" x14ac:dyDescent="0.25">
      <c r="A9138"/>
    </row>
    <row r="9139" spans="1:1" x14ac:dyDescent="0.25">
      <c r="A9139"/>
    </row>
    <row r="9140" spans="1:1" x14ac:dyDescent="0.25">
      <c r="A9140"/>
    </row>
    <row r="9141" spans="1:1" x14ac:dyDescent="0.25">
      <c r="A9141"/>
    </row>
    <row r="9142" spans="1:1" x14ac:dyDescent="0.25">
      <c r="A9142"/>
    </row>
    <row r="9143" spans="1:1" x14ac:dyDescent="0.25">
      <c r="A9143"/>
    </row>
    <row r="9144" spans="1:1" x14ac:dyDescent="0.25">
      <c r="A9144"/>
    </row>
    <row r="9145" spans="1:1" x14ac:dyDescent="0.25">
      <c r="A9145"/>
    </row>
    <row r="9146" spans="1:1" x14ac:dyDescent="0.25">
      <c r="A9146"/>
    </row>
    <row r="9147" spans="1:1" x14ac:dyDescent="0.25">
      <c r="A9147"/>
    </row>
    <row r="9148" spans="1:1" x14ac:dyDescent="0.25">
      <c r="A9148"/>
    </row>
    <row r="9149" spans="1:1" x14ac:dyDescent="0.25">
      <c r="A9149"/>
    </row>
    <row r="9150" spans="1:1" x14ac:dyDescent="0.25">
      <c r="A9150"/>
    </row>
    <row r="9151" spans="1:1" x14ac:dyDescent="0.25">
      <c r="A9151"/>
    </row>
    <row r="9152" spans="1:1" x14ac:dyDescent="0.25">
      <c r="A9152"/>
    </row>
    <row r="9153" spans="1:1" x14ac:dyDescent="0.25">
      <c r="A9153"/>
    </row>
    <row r="9154" spans="1:1" x14ac:dyDescent="0.25">
      <c r="A9154"/>
    </row>
    <row r="9155" spans="1:1" x14ac:dyDescent="0.25">
      <c r="A9155"/>
    </row>
    <row r="9156" spans="1:1" x14ac:dyDescent="0.25">
      <c r="A9156"/>
    </row>
    <row r="9157" spans="1:1" x14ac:dyDescent="0.25">
      <c r="A9157"/>
    </row>
    <row r="9158" spans="1:1" x14ac:dyDescent="0.25">
      <c r="A9158"/>
    </row>
    <row r="9159" spans="1:1" x14ac:dyDescent="0.25">
      <c r="A9159"/>
    </row>
    <row r="9160" spans="1:1" x14ac:dyDescent="0.25">
      <c r="A9160"/>
    </row>
    <row r="9161" spans="1:1" x14ac:dyDescent="0.25">
      <c r="A9161"/>
    </row>
    <row r="9162" spans="1:1" x14ac:dyDescent="0.25">
      <c r="A9162"/>
    </row>
    <row r="9163" spans="1:1" x14ac:dyDescent="0.25">
      <c r="A9163"/>
    </row>
    <row r="9164" spans="1:1" x14ac:dyDescent="0.25">
      <c r="A9164"/>
    </row>
    <row r="9165" spans="1:1" x14ac:dyDescent="0.25">
      <c r="A9165"/>
    </row>
    <row r="9166" spans="1:1" x14ac:dyDescent="0.25">
      <c r="A9166"/>
    </row>
    <row r="9167" spans="1:1" x14ac:dyDescent="0.25">
      <c r="A9167"/>
    </row>
    <row r="9168" spans="1:1" x14ac:dyDescent="0.25">
      <c r="A9168"/>
    </row>
    <row r="9169" spans="1:1" x14ac:dyDescent="0.25">
      <c r="A9169"/>
    </row>
    <row r="9170" spans="1:1" x14ac:dyDescent="0.25">
      <c r="A9170"/>
    </row>
    <row r="9171" spans="1:1" x14ac:dyDescent="0.25">
      <c r="A9171"/>
    </row>
    <row r="9172" spans="1:1" x14ac:dyDescent="0.25">
      <c r="A9172"/>
    </row>
    <row r="9173" spans="1:1" x14ac:dyDescent="0.25">
      <c r="A9173"/>
    </row>
    <row r="9174" spans="1:1" x14ac:dyDescent="0.25">
      <c r="A9174"/>
    </row>
    <row r="9175" spans="1:1" x14ac:dyDescent="0.25">
      <c r="A9175"/>
    </row>
    <row r="9176" spans="1:1" x14ac:dyDescent="0.25">
      <c r="A9176"/>
    </row>
    <row r="9177" spans="1:1" x14ac:dyDescent="0.25">
      <c r="A9177"/>
    </row>
    <row r="9178" spans="1:1" x14ac:dyDescent="0.25">
      <c r="A9178"/>
    </row>
    <row r="9179" spans="1:1" x14ac:dyDescent="0.25">
      <c r="A9179"/>
    </row>
    <row r="9180" spans="1:1" x14ac:dyDescent="0.25">
      <c r="A9180"/>
    </row>
    <row r="9181" spans="1:1" x14ac:dyDescent="0.25">
      <c r="A9181"/>
    </row>
    <row r="9182" spans="1:1" x14ac:dyDescent="0.25">
      <c r="A9182"/>
    </row>
    <row r="9183" spans="1:1" x14ac:dyDescent="0.25">
      <c r="A9183"/>
    </row>
    <row r="9184" spans="1:1" x14ac:dyDescent="0.25">
      <c r="A9184"/>
    </row>
    <row r="9185" spans="1:1" x14ac:dyDescent="0.25">
      <c r="A9185"/>
    </row>
    <row r="9186" spans="1:1" x14ac:dyDescent="0.25">
      <c r="A9186"/>
    </row>
    <row r="9187" spans="1:1" x14ac:dyDescent="0.25">
      <c r="A9187"/>
    </row>
    <row r="9188" spans="1:1" x14ac:dyDescent="0.25">
      <c r="A9188"/>
    </row>
    <row r="9189" spans="1:1" x14ac:dyDescent="0.25">
      <c r="A9189"/>
    </row>
    <row r="9190" spans="1:1" x14ac:dyDescent="0.25">
      <c r="A9190"/>
    </row>
    <row r="9191" spans="1:1" x14ac:dyDescent="0.25">
      <c r="A9191"/>
    </row>
    <row r="9192" spans="1:1" x14ac:dyDescent="0.25">
      <c r="A9192"/>
    </row>
    <row r="9193" spans="1:1" x14ac:dyDescent="0.25">
      <c r="A9193"/>
    </row>
    <row r="9194" spans="1:1" x14ac:dyDescent="0.25">
      <c r="A9194"/>
    </row>
    <row r="9195" spans="1:1" x14ac:dyDescent="0.25">
      <c r="A9195"/>
    </row>
    <row r="9196" spans="1:1" x14ac:dyDescent="0.25">
      <c r="A9196"/>
    </row>
    <row r="9197" spans="1:1" x14ac:dyDescent="0.25">
      <c r="A9197"/>
    </row>
    <row r="9198" spans="1:1" x14ac:dyDescent="0.25">
      <c r="A9198"/>
    </row>
    <row r="9199" spans="1:1" x14ac:dyDescent="0.25">
      <c r="A9199"/>
    </row>
    <row r="9200" spans="1:1" x14ac:dyDescent="0.25">
      <c r="A9200"/>
    </row>
    <row r="9201" spans="1:1" x14ac:dyDescent="0.25">
      <c r="A9201"/>
    </row>
    <row r="9202" spans="1:1" x14ac:dyDescent="0.25">
      <c r="A9202"/>
    </row>
    <row r="9203" spans="1:1" x14ac:dyDescent="0.25">
      <c r="A9203"/>
    </row>
    <row r="9204" spans="1:1" x14ac:dyDescent="0.25">
      <c r="A9204"/>
    </row>
    <row r="9205" spans="1:1" x14ac:dyDescent="0.25">
      <c r="A9205"/>
    </row>
    <row r="9206" spans="1:1" x14ac:dyDescent="0.25">
      <c r="A9206"/>
    </row>
    <row r="9207" spans="1:1" x14ac:dyDescent="0.25">
      <c r="A9207"/>
    </row>
    <row r="9208" spans="1:1" x14ac:dyDescent="0.25">
      <c r="A9208"/>
    </row>
    <row r="9209" spans="1:1" x14ac:dyDescent="0.25">
      <c r="A9209"/>
    </row>
    <row r="9210" spans="1:1" x14ac:dyDescent="0.25">
      <c r="A9210"/>
    </row>
    <row r="9211" spans="1:1" x14ac:dyDescent="0.25">
      <c r="A9211"/>
    </row>
    <row r="9212" spans="1:1" x14ac:dyDescent="0.25">
      <c r="A9212"/>
    </row>
    <row r="9213" spans="1:1" x14ac:dyDescent="0.25">
      <c r="A9213"/>
    </row>
    <row r="9214" spans="1:1" x14ac:dyDescent="0.25">
      <c r="A9214"/>
    </row>
    <row r="9215" spans="1:1" x14ac:dyDescent="0.25">
      <c r="A9215"/>
    </row>
    <row r="9216" spans="1:1" x14ac:dyDescent="0.25">
      <c r="A9216"/>
    </row>
    <row r="9217" spans="1:1" x14ac:dyDescent="0.25">
      <c r="A9217"/>
    </row>
    <row r="9218" spans="1:1" x14ac:dyDescent="0.25">
      <c r="A9218"/>
    </row>
    <row r="9219" spans="1:1" x14ac:dyDescent="0.25">
      <c r="A9219"/>
    </row>
    <row r="9220" spans="1:1" x14ac:dyDescent="0.25">
      <c r="A9220"/>
    </row>
    <row r="9221" spans="1:1" x14ac:dyDescent="0.25">
      <c r="A9221"/>
    </row>
    <row r="9222" spans="1:1" x14ac:dyDescent="0.25">
      <c r="A9222"/>
    </row>
    <row r="9223" spans="1:1" x14ac:dyDescent="0.25">
      <c r="A9223"/>
    </row>
    <row r="9224" spans="1:1" x14ac:dyDescent="0.25">
      <c r="A9224"/>
    </row>
    <row r="9225" spans="1:1" x14ac:dyDescent="0.25">
      <c r="A9225"/>
    </row>
    <row r="9226" spans="1:1" x14ac:dyDescent="0.25">
      <c r="A9226"/>
    </row>
    <row r="9227" spans="1:1" x14ac:dyDescent="0.25">
      <c r="A9227"/>
    </row>
    <row r="9228" spans="1:1" x14ac:dyDescent="0.25">
      <c r="A9228"/>
    </row>
    <row r="9229" spans="1:1" x14ac:dyDescent="0.25">
      <c r="A9229"/>
    </row>
    <row r="9230" spans="1:1" x14ac:dyDescent="0.25">
      <c r="A9230"/>
    </row>
    <row r="9231" spans="1:1" x14ac:dyDescent="0.25">
      <c r="A9231"/>
    </row>
    <row r="9232" spans="1:1" x14ac:dyDescent="0.25">
      <c r="A9232"/>
    </row>
    <row r="9233" spans="1:1" x14ac:dyDescent="0.25">
      <c r="A9233"/>
    </row>
    <row r="9234" spans="1:1" x14ac:dyDescent="0.25">
      <c r="A9234"/>
    </row>
    <row r="9235" spans="1:1" x14ac:dyDescent="0.25">
      <c r="A9235"/>
    </row>
    <row r="9236" spans="1:1" x14ac:dyDescent="0.25">
      <c r="A9236"/>
    </row>
    <row r="9237" spans="1:1" x14ac:dyDescent="0.25">
      <c r="A9237"/>
    </row>
    <row r="9238" spans="1:1" x14ac:dyDescent="0.25">
      <c r="A9238"/>
    </row>
    <row r="9239" spans="1:1" x14ac:dyDescent="0.25">
      <c r="A9239"/>
    </row>
    <row r="9240" spans="1:1" x14ac:dyDescent="0.25">
      <c r="A9240"/>
    </row>
    <row r="9241" spans="1:1" x14ac:dyDescent="0.25">
      <c r="A9241"/>
    </row>
    <row r="9242" spans="1:1" x14ac:dyDescent="0.25">
      <c r="A9242"/>
    </row>
    <row r="9243" spans="1:1" x14ac:dyDescent="0.25">
      <c r="A9243"/>
    </row>
    <row r="9244" spans="1:1" x14ac:dyDescent="0.25">
      <c r="A9244"/>
    </row>
    <row r="9245" spans="1:1" x14ac:dyDescent="0.25">
      <c r="A9245"/>
    </row>
    <row r="9246" spans="1:1" x14ac:dyDescent="0.25">
      <c r="A9246"/>
    </row>
    <row r="9247" spans="1:1" x14ac:dyDescent="0.25">
      <c r="A9247"/>
    </row>
    <row r="9248" spans="1:1" x14ac:dyDescent="0.25">
      <c r="A9248"/>
    </row>
    <row r="9249" spans="1:1" x14ac:dyDescent="0.25">
      <c r="A9249"/>
    </row>
    <row r="9250" spans="1:1" x14ac:dyDescent="0.25">
      <c r="A9250"/>
    </row>
    <row r="9251" spans="1:1" x14ac:dyDescent="0.25">
      <c r="A9251"/>
    </row>
    <row r="9252" spans="1:1" x14ac:dyDescent="0.25">
      <c r="A9252"/>
    </row>
    <row r="9253" spans="1:1" x14ac:dyDescent="0.25">
      <c r="A9253"/>
    </row>
    <row r="9254" spans="1:1" x14ac:dyDescent="0.25">
      <c r="A9254"/>
    </row>
    <row r="9255" spans="1:1" x14ac:dyDescent="0.25">
      <c r="A9255"/>
    </row>
    <row r="9256" spans="1:1" x14ac:dyDescent="0.25">
      <c r="A9256"/>
    </row>
    <row r="9257" spans="1:1" x14ac:dyDescent="0.25">
      <c r="A9257"/>
    </row>
    <row r="9258" spans="1:1" x14ac:dyDescent="0.25">
      <c r="A9258"/>
    </row>
    <row r="9259" spans="1:1" x14ac:dyDescent="0.25">
      <c r="A9259"/>
    </row>
    <row r="9260" spans="1:1" x14ac:dyDescent="0.25">
      <c r="A9260"/>
    </row>
    <row r="9261" spans="1:1" x14ac:dyDescent="0.25">
      <c r="A9261"/>
    </row>
    <row r="9262" spans="1:1" x14ac:dyDescent="0.25">
      <c r="A9262"/>
    </row>
    <row r="9263" spans="1:1" x14ac:dyDescent="0.25">
      <c r="A9263"/>
    </row>
    <row r="9264" spans="1:1" x14ac:dyDescent="0.25">
      <c r="A9264"/>
    </row>
    <row r="9265" spans="1:1" x14ac:dyDescent="0.25">
      <c r="A9265"/>
    </row>
    <row r="9266" spans="1:1" x14ac:dyDescent="0.25">
      <c r="A9266"/>
    </row>
    <row r="9267" spans="1:1" x14ac:dyDescent="0.25">
      <c r="A9267"/>
    </row>
    <row r="9268" spans="1:1" x14ac:dyDescent="0.25">
      <c r="A9268"/>
    </row>
    <row r="9269" spans="1:1" x14ac:dyDescent="0.25">
      <c r="A9269"/>
    </row>
    <row r="9270" spans="1:1" x14ac:dyDescent="0.25">
      <c r="A9270"/>
    </row>
    <row r="9271" spans="1:1" x14ac:dyDescent="0.25">
      <c r="A9271"/>
    </row>
    <row r="9272" spans="1:1" x14ac:dyDescent="0.25">
      <c r="A9272"/>
    </row>
    <row r="9273" spans="1:1" x14ac:dyDescent="0.25">
      <c r="A9273"/>
    </row>
    <row r="9274" spans="1:1" x14ac:dyDescent="0.25">
      <c r="A9274"/>
    </row>
    <row r="9275" spans="1:1" x14ac:dyDescent="0.25">
      <c r="A9275"/>
    </row>
    <row r="9276" spans="1:1" x14ac:dyDescent="0.25">
      <c r="A9276"/>
    </row>
    <row r="9277" spans="1:1" x14ac:dyDescent="0.25">
      <c r="A9277"/>
    </row>
    <row r="9278" spans="1:1" x14ac:dyDescent="0.25">
      <c r="A9278"/>
    </row>
    <row r="9279" spans="1:1" x14ac:dyDescent="0.25">
      <c r="A9279"/>
    </row>
    <row r="9280" spans="1:1" x14ac:dyDescent="0.25">
      <c r="A9280"/>
    </row>
    <row r="9281" spans="1:1" x14ac:dyDescent="0.25">
      <c r="A9281"/>
    </row>
    <row r="9282" spans="1:1" x14ac:dyDescent="0.25">
      <c r="A9282"/>
    </row>
    <row r="9283" spans="1:1" x14ac:dyDescent="0.25">
      <c r="A9283"/>
    </row>
    <row r="9284" spans="1:1" x14ac:dyDescent="0.25">
      <c r="A9284"/>
    </row>
    <row r="9285" spans="1:1" x14ac:dyDescent="0.25">
      <c r="A9285"/>
    </row>
    <row r="9286" spans="1:1" x14ac:dyDescent="0.25">
      <c r="A9286"/>
    </row>
    <row r="9287" spans="1:1" x14ac:dyDescent="0.25">
      <c r="A9287"/>
    </row>
    <row r="9288" spans="1:1" x14ac:dyDescent="0.25">
      <c r="A9288"/>
    </row>
    <row r="9289" spans="1:1" x14ac:dyDescent="0.25">
      <c r="A9289"/>
    </row>
    <row r="9290" spans="1:1" x14ac:dyDescent="0.25">
      <c r="A9290"/>
    </row>
    <row r="9291" spans="1:1" x14ac:dyDescent="0.25">
      <c r="A9291"/>
    </row>
    <row r="9292" spans="1:1" x14ac:dyDescent="0.25">
      <c r="A9292"/>
    </row>
    <row r="9293" spans="1:1" x14ac:dyDescent="0.25">
      <c r="A9293"/>
    </row>
    <row r="9294" spans="1:1" x14ac:dyDescent="0.25">
      <c r="A9294"/>
    </row>
    <row r="9295" spans="1:1" x14ac:dyDescent="0.25">
      <c r="A9295"/>
    </row>
    <row r="9296" spans="1:1" x14ac:dyDescent="0.25">
      <c r="A9296"/>
    </row>
    <row r="9297" spans="1:1" x14ac:dyDescent="0.25">
      <c r="A9297"/>
    </row>
    <row r="9298" spans="1:1" x14ac:dyDescent="0.25">
      <c r="A9298"/>
    </row>
    <row r="9299" spans="1:1" x14ac:dyDescent="0.25">
      <c r="A9299"/>
    </row>
    <row r="9300" spans="1:1" x14ac:dyDescent="0.25">
      <c r="A9300"/>
    </row>
    <row r="9301" spans="1:1" x14ac:dyDescent="0.25">
      <c r="A9301"/>
    </row>
    <row r="9302" spans="1:1" x14ac:dyDescent="0.25">
      <c r="A9302"/>
    </row>
    <row r="9303" spans="1:1" x14ac:dyDescent="0.25">
      <c r="A9303"/>
    </row>
    <row r="9304" spans="1:1" x14ac:dyDescent="0.25">
      <c r="A9304"/>
    </row>
    <row r="9305" spans="1:1" x14ac:dyDescent="0.25">
      <c r="A9305"/>
    </row>
    <row r="9306" spans="1:1" x14ac:dyDescent="0.25">
      <c r="A9306"/>
    </row>
    <row r="9307" spans="1:1" x14ac:dyDescent="0.25">
      <c r="A9307"/>
    </row>
    <row r="9308" spans="1:1" x14ac:dyDescent="0.25">
      <c r="A9308"/>
    </row>
    <row r="9309" spans="1:1" x14ac:dyDescent="0.25">
      <c r="A9309"/>
    </row>
    <row r="9310" spans="1:1" x14ac:dyDescent="0.25">
      <c r="A9310"/>
    </row>
    <row r="9311" spans="1:1" x14ac:dyDescent="0.25">
      <c r="A9311"/>
    </row>
    <row r="9312" spans="1:1" x14ac:dyDescent="0.25">
      <c r="A9312"/>
    </row>
    <row r="9313" spans="1:1" x14ac:dyDescent="0.25">
      <c r="A9313"/>
    </row>
    <row r="9314" spans="1:1" x14ac:dyDescent="0.25">
      <c r="A9314"/>
    </row>
    <row r="9315" spans="1:1" x14ac:dyDescent="0.25">
      <c r="A9315"/>
    </row>
    <row r="9316" spans="1:1" x14ac:dyDescent="0.25">
      <c r="A9316"/>
    </row>
    <row r="9317" spans="1:1" x14ac:dyDescent="0.25">
      <c r="A9317"/>
    </row>
    <row r="9318" spans="1:1" x14ac:dyDescent="0.25">
      <c r="A9318"/>
    </row>
    <row r="9319" spans="1:1" x14ac:dyDescent="0.25">
      <c r="A9319"/>
    </row>
    <row r="9320" spans="1:1" x14ac:dyDescent="0.25">
      <c r="A9320"/>
    </row>
    <row r="9321" spans="1:1" x14ac:dyDescent="0.25">
      <c r="A9321"/>
    </row>
    <row r="9322" spans="1:1" x14ac:dyDescent="0.25">
      <c r="A9322"/>
    </row>
    <row r="9323" spans="1:1" x14ac:dyDescent="0.25">
      <c r="A9323"/>
    </row>
    <row r="9324" spans="1:1" x14ac:dyDescent="0.25">
      <c r="A9324"/>
    </row>
    <row r="9325" spans="1:1" x14ac:dyDescent="0.25">
      <c r="A9325"/>
    </row>
    <row r="9326" spans="1:1" x14ac:dyDescent="0.25">
      <c r="A9326"/>
    </row>
    <row r="9327" spans="1:1" x14ac:dyDescent="0.25">
      <c r="A9327"/>
    </row>
    <row r="9328" spans="1:1" x14ac:dyDescent="0.25">
      <c r="A9328"/>
    </row>
    <row r="9329" spans="1:1" x14ac:dyDescent="0.25">
      <c r="A9329"/>
    </row>
    <row r="9330" spans="1:1" x14ac:dyDescent="0.25">
      <c r="A9330"/>
    </row>
    <row r="9331" spans="1:1" x14ac:dyDescent="0.25">
      <c r="A9331"/>
    </row>
    <row r="9332" spans="1:1" x14ac:dyDescent="0.25">
      <c r="A9332"/>
    </row>
    <row r="9333" spans="1:1" x14ac:dyDescent="0.25">
      <c r="A9333"/>
    </row>
    <row r="9334" spans="1:1" x14ac:dyDescent="0.25">
      <c r="A9334"/>
    </row>
    <row r="9335" spans="1:1" x14ac:dyDescent="0.25">
      <c r="A9335"/>
    </row>
    <row r="9336" spans="1:1" x14ac:dyDescent="0.25">
      <c r="A9336"/>
    </row>
    <row r="9337" spans="1:1" x14ac:dyDescent="0.25">
      <c r="A9337"/>
    </row>
    <row r="9338" spans="1:1" x14ac:dyDescent="0.25">
      <c r="A9338"/>
    </row>
    <row r="9339" spans="1:1" x14ac:dyDescent="0.25">
      <c r="A9339"/>
    </row>
    <row r="9340" spans="1:1" x14ac:dyDescent="0.25">
      <c r="A9340"/>
    </row>
    <row r="9341" spans="1:1" x14ac:dyDescent="0.25">
      <c r="A9341"/>
    </row>
    <row r="9342" spans="1:1" x14ac:dyDescent="0.25">
      <c r="A9342"/>
    </row>
    <row r="9343" spans="1:1" x14ac:dyDescent="0.25">
      <c r="A9343"/>
    </row>
    <row r="9344" spans="1:1" x14ac:dyDescent="0.25">
      <c r="A9344"/>
    </row>
    <row r="9345" spans="1:1" x14ac:dyDescent="0.25">
      <c r="A9345"/>
    </row>
    <row r="9346" spans="1:1" x14ac:dyDescent="0.25">
      <c r="A9346"/>
    </row>
    <row r="9347" spans="1:1" x14ac:dyDescent="0.25">
      <c r="A9347"/>
    </row>
    <row r="9348" spans="1:1" x14ac:dyDescent="0.25">
      <c r="A9348"/>
    </row>
    <row r="9349" spans="1:1" x14ac:dyDescent="0.25">
      <c r="A9349"/>
    </row>
    <row r="9350" spans="1:1" x14ac:dyDescent="0.25">
      <c r="A9350"/>
    </row>
    <row r="9351" spans="1:1" x14ac:dyDescent="0.25">
      <c r="A9351"/>
    </row>
    <row r="9352" spans="1:1" x14ac:dyDescent="0.25">
      <c r="A9352"/>
    </row>
    <row r="9353" spans="1:1" x14ac:dyDescent="0.25">
      <c r="A9353"/>
    </row>
    <row r="9354" spans="1:1" x14ac:dyDescent="0.25">
      <c r="A9354"/>
    </row>
    <row r="9355" spans="1:1" x14ac:dyDescent="0.25">
      <c r="A9355"/>
    </row>
    <row r="9356" spans="1:1" x14ac:dyDescent="0.25">
      <c r="A9356"/>
    </row>
    <row r="9357" spans="1:1" x14ac:dyDescent="0.25">
      <c r="A9357"/>
    </row>
    <row r="9358" spans="1:1" x14ac:dyDescent="0.25">
      <c r="A9358"/>
    </row>
    <row r="9359" spans="1:1" x14ac:dyDescent="0.25">
      <c r="A9359"/>
    </row>
    <row r="9360" spans="1:1" x14ac:dyDescent="0.25">
      <c r="A9360"/>
    </row>
    <row r="9361" spans="1:1" x14ac:dyDescent="0.25">
      <c r="A9361"/>
    </row>
    <row r="9362" spans="1:1" x14ac:dyDescent="0.25">
      <c r="A9362"/>
    </row>
    <row r="9363" spans="1:1" x14ac:dyDescent="0.25">
      <c r="A9363"/>
    </row>
    <row r="9364" spans="1:1" x14ac:dyDescent="0.25">
      <c r="A9364"/>
    </row>
    <row r="9365" spans="1:1" x14ac:dyDescent="0.25">
      <c r="A9365"/>
    </row>
    <row r="9366" spans="1:1" x14ac:dyDescent="0.25">
      <c r="A9366"/>
    </row>
    <row r="9367" spans="1:1" x14ac:dyDescent="0.25">
      <c r="A9367"/>
    </row>
    <row r="9368" spans="1:1" x14ac:dyDescent="0.25">
      <c r="A9368"/>
    </row>
    <row r="9369" spans="1:1" x14ac:dyDescent="0.25">
      <c r="A9369"/>
    </row>
    <row r="9370" spans="1:1" x14ac:dyDescent="0.25">
      <c r="A9370"/>
    </row>
    <row r="9371" spans="1:1" x14ac:dyDescent="0.25">
      <c r="A9371"/>
    </row>
    <row r="9372" spans="1:1" x14ac:dyDescent="0.25">
      <c r="A9372"/>
    </row>
    <row r="9373" spans="1:1" x14ac:dyDescent="0.25">
      <c r="A9373"/>
    </row>
    <row r="9374" spans="1:1" x14ac:dyDescent="0.25">
      <c r="A9374"/>
    </row>
    <row r="9375" spans="1:1" x14ac:dyDescent="0.25">
      <c r="A9375"/>
    </row>
    <row r="9376" spans="1:1" x14ac:dyDescent="0.25">
      <c r="A9376"/>
    </row>
    <row r="9377" spans="1:1" x14ac:dyDescent="0.25">
      <c r="A9377"/>
    </row>
    <row r="9378" spans="1:1" x14ac:dyDescent="0.25">
      <c r="A9378"/>
    </row>
    <row r="9379" spans="1:1" x14ac:dyDescent="0.25">
      <c r="A9379"/>
    </row>
    <row r="9380" spans="1:1" x14ac:dyDescent="0.25">
      <c r="A9380"/>
    </row>
    <row r="9381" spans="1:1" x14ac:dyDescent="0.25">
      <c r="A9381"/>
    </row>
    <row r="9382" spans="1:1" x14ac:dyDescent="0.25">
      <c r="A9382"/>
    </row>
    <row r="9383" spans="1:1" x14ac:dyDescent="0.25">
      <c r="A9383"/>
    </row>
    <row r="9384" spans="1:1" x14ac:dyDescent="0.25">
      <c r="A9384"/>
    </row>
    <row r="9385" spans="1:1" x14ac:dyDescent="0.25">
      <c r="A9385"/>
    </row>
    <row r="9386" spans="1:1" x14ac:dyDescent="0.25">
      <c r="A9386"/>
    </row>
    <row r="9387" spans="1:1" x14ac:dyDescent="0.25">
      <c r="A9387"/>
    </row>
    <row r="9388" spans="1:1" x14ac:dyDescent="0.25">
      <c r="A9388"/>
    </row>
    <row r="9389" spans="1:1" x14ac:dyDescent="0.25">
      <c r="A9389"/>
    </row>
    <row r="9390" spans="1:1" x14ac:dyDescent="0.25">
      <c r="A9390"/>
    </row>
    <row r="9391" spans="1:1" x14ac:dyDescent="0.25">
      <c r="A9391"/>
    </row>
    <row r="9392" spans="1:1" x14ac:dyDescent="0.25">
      <c r="A9392"/>
    </row>
    <row r="9393" spans="1:1" x14ac:dyDescent="0.25">
      <c r="A9393"/>
    </row>
    <row r="9394" spans="1:1" x14ac:dyDescent="0.25">
      <c r="A9394"/>
    </row>
    <row r="9395" spans="1:1" x14ac:dyDescent="0.25">
      <c r="A9395"/>
    </row>
    <row r="9396" spans="1:1" x14ac:dyDescent="0.25">
      <c r="A9396"/>
    </row>
    <row r="9397" spans="1:1" x14ac:dyDescent="0.25">
      <c r="A9397"/>
    </row>
    <row r="9398" spans="1:1" x14ac:dyDescent="0.25">
      <c r="A9398"/>
    </row>
    <row r="9399" spans="1:1" x14ac:dyDescent="0.25">
      <c r="A9399"/>
    </row>
    <row r="9400" spans="1:1" x14ac:dyDescent="0.25">
      <c r="A9400"/>
    </row>
    <row r="9401" spans="1:1" x14ac:dyDescent="0.25">
      <c r="A9401"/>
    </row>
    <row r="9402" spans="1:1" x14ac:dyDescent="0.25">
      <c r="A9402"/>
    </row>
    <row r="9403" spans="1:1" x14ac:dyDescent="0.25">
      <c r="A9403"/>
    </row>
    <row r="9404" spans="1:1" x14ac:dyDescent="0.25">
      <c r="A9404"/>
    </row>
    <row r="9405" spans="1:1" x14ac:dyDescent="0.25">
      <c r="A9405"/>
    </row>
    <row r="9406" spans="1:1" x14ac:dyDescent="0.25">
      <c r="A9406"/>
    </row>
    <row r="9407" spans="1:1" x14ac:dyDescent="0.25">
      <c r="A9407"/>
    </row>
    <row r="9408" spans="1:1" x14ac:dyDescent="0.25">
      <c r="A9408"/>
    </row>
    <row r="9409" spans="1:1" x14ac:dyDescent="0.25">
      <c r="A9409"/>
    </row>
    <row r="9410" spans="1:1" x14ac:dyDescent="0.25">
      <c r="A9410"/>
    </row>
    <row r="9411" spans="1:1" x14ac:dyDescent="0.25">
      <c r="A9411"/>
    </row>
    <row r="9412" spans="1:1" x14ac:dyDescent="0.25">
      <c r="A9412"/>
    </row>
    <row r="9413" spans="1:1" x14ac:dyDescent="0.25">
      <c r="A9413"/>
    </row>
    <row r="9414" spans="1:1" x14ac:dyDescent="0.25">
      <c r="A9414"/>
    </row>
    <row r="9415" spans="1:1" x14ac:dyDescent="0.25">
      <c r="A9415"/>
    </row>
    <row r="9416" spans="1:1" x14ac:dyDescent="0.25">
      <c r="A9416"/>
    </row>
    <row r="9417" spans="1:1" x14ac:dyDescent="0.25">
      <c r="A9417"/>
    </row>
    <row r="9418" spans="1:1" x14ac:dyDescent="0.25">
      <c r="A9418"/>
    </row>
    <row r="9419" spans="1:1" x14ac:dyDescent="0.25">
      <c r="A9419"/>
    </row>
    <row r="9420" spans="1:1" x14ac:dyDescent="0.25">
      <c r="A9420"/>
    </row>
    <row r="9421" spans="1:1" x14ac:dyDescent="0.25">
      <c r="A9421"/>
    </row>
    <row r="9422" spans="1:1" x14ac:dyDescent="0.25">
      <c r="A9422"/>
    </row>
    <row r="9423" spans="1:1" x14ac:dyDescent="0.25">
      <c r="A9423"/>
    </row>
    <row r="9424" spans="1:1" x14ac:dyDescent="0.25">
      <c r="A9424"/>
    </row>
    <row r="9425" spans="1:1" x14ac:dyDescent="0.25">
      <c r="A9425"/>
    </row>
    <row r="9426" spans="1:1" x14ac:dyDescent="0.25">
      <c r="A9426"/>
    </row>
    <row r="9427" spans="1:1" x14ac:dyDescent="0.25">
      <c r="A9427"/>
    </row>
    <row r="9428" spans="1:1" x14ac:dyDescent="0.25">
      <c r="A9428"/>
    </row>
    <row r="9429" spans="1:1" x14ac:dyDescent="0.25">
      <c r="A9429"/>
    </row>
    <row r="9430" spans="1:1" x14ac:dyDescent="0.25">
      <c r="A9430"/>
    </row>
    <row r="9431" spans="1:1" x14ac:dyDescent="0.25">
      <c r="A9431"/>
    </row>
    <row r="9432" spans="1:1" x14ac:dyDescent="0.25">
      <c r="A9432"/>
    </row>
    <row r="9433" spans="1:1" x14ac:dyDescent="0.25">
      <c r="A9433"/>
    </row>
    <row r="9434" spans="1:1" x14ac:dyDescent="0.25">
      <c r="A9434"/>
    </row>
    <row r="9435" spans="1:1" x14ac:dyDescent="0.25">
      <c r="A9435"/>
    </row>
    <row r="9436" spans="1:1" x14ac:dyDescent="0.25">
      <c r="A9436"/>
    </row>
    <row r="9437" spans="1:1" x14ac:dyDescent="0.25">
      <c r="A9437"/>
    </row>
    <row r="9438" spans="1:1" x14ac:dyDescent="0.25">
      <c r="A9438"/>
    </row>
    <row r="9439" spans="1:1" x14ac:dyDescent="0.25">
      <c r="A9439"/>
    </row>
    <row r="9440" spans="1:1" x14ac:dyDescent="0.25">
      <c r="A9440"/>
    </row>
    <row r="9441" spans="1:1" x14ac:dyDescent="0.25">
      <c r="A9441"/>
    </row>
    <row r="9442" spans="1:1" x14ac:dyDescent="0.25">
      <c r="A9442"/>
    </row>
    <row r="9443" spans="1:1" x14ac:dyDescent="0.25">
      <c r="A9443"/>
    </row>
    <row r="9444" spans="1:1" x14ac:dyDescent="0.25">
      <c r="A9444"/>
    </row>
    <row r="9445" spans="1:1" x14ac:dyDescent="0.25">
      <c r="A9445"/>
    </row>
    <row r="9446" spans="1:1" x14ac:dyDescent="0.25">
      <c r="A9446"/>
    </row>
    <row r="9447" spans="1:1" x14ac:dyDescent="0.25">
      <c r="A9447"/>
    </row>
    <row r="9448" spans="1:1" x14ac:dyDescent="0.25">
      <c r="A9448"/>
    </row>
    <row r="9449" spans="1:1" x14ac:dyDescent="0.25">
      <c r="A9449"/>
    </row>
    <row r="9450" spans="1:1" x14ac:dyDescent="0.25">
      <c r="A9450"/>
    </row>
    <row r="9451" spans="1:1" x14ac:dyDescent="0.25">
      <c r="A9451"/>
    </row>
    <row r="9452" spans="1:1" x14ac:dyDescent="0.25">
      <c r="A9452"/>
    </row>
    <row r="9453" spans="1:1" x14ac:dyDescent="0.25">
      <c r="A9453"/>
    </row>
    <row r="9454" spans="1:1" x14ac:dyDescent="0.25">
      <c r="A9454"/>
    </row>
    <row r="9455" spans="1:1" x14ac:dyDescent="0.25">
      <c r="A9455"/>
    </row>
    <row r="9456" spans="1:1" x14ac:dyDescent="0.25">
      <c r="A9456"/>
    </row>
    <row r="9457" spans="1:1" x14ac:dyDescent="0.25">
      <c r="A9457"/>
    </row>
    <row r="9458" spans="1:1" x14ac:dyDescent="0.25">
      <c r="A9458"/>
    </row>
    <row r="9459" spans="1:1" x14ac:dyDescent="0.25">
      <c r="A9459"/>
    </row>
    <row r="9460" spans="1:1" x14ac:dyDescent="0.25">
      <c r="A9460"/>
    </row>
    <row r="9461" spans="1:1" x14ac:dyDescent="0.25">
      <c r="A9461"/>
    </row>
    <row r="9462" spans="1:1" x14ac:dyDescent="0.25">
      <c r="A9462"/>
    </row>
    <row r="9463" spans="1:1" x14ac:dyDescent="0.25">
      <c r="A9463"/>
    </row>
    <row r="9464" spans="1:1" x14ac:dyDescent="0.25">
      <c r="A9464"/>
    </row>
    <row r="9465" spans="1:1" x14ac:dyDescent="0.25">
      <c r="A9465"/>
    </row>
    <row r="9466" spans="1:1" x14ac:dyDescent="0.25">
      <c r="A9466"/>
    </row>
    <row r="9467" spans="1:1" x14ac:dyDescent="0.25">
      <c r="A9467"/>
    </row>
    <row r="9468" spans="1:1" x14ac:dyDescent="0.25">
      <c r="A9468"/>
    </row>
    <row r="9469" spans="1:1" x14ac:dyDescent="0.25">
      <c r="A9469"/>
    </row>
    <row r="9470" spans="1:1" x14ac:dyDescent="0.25">
      <c r="A9470"/>
    </row>
    <row r="9471" spans="1:1" x14ac:dyDescent="0.25">
      <c r="A9471"/>
    </row>
    <row r="9472" spans="1:1" x14ac:dyDescent="0.25">
      <c r="A9472"/>
    </row>
    <row r="9473" spans="1:1" x14ac:dyDescent="0.25">
      <c r="A9473"/>
    </row>
    <row r="9474" spans="1:1" x14ac:dyDescent="0.25">
      <c r="A9474"/>
    </row>
    <row r="9475" spans="1:1" x14ac:dyDescent="0.25">
      <c r="A9475"/>
    </row>
    <row r="9476" spans="1:1" x14ac:dyDescent="0.25">
      <c r="A9476"/>
    </row>
    <row r="9477" spans="1:1" x14ac:dyDescent="0.25">
      <c r="A9477"/>
    </row>
    <row r="9478" spans="1:1" x14ac:dyDescent="0.25">
      <c r="A9478"/>
    </row>
    <row r="9479" spans="1:1" x14ac:dyDescent="0.25">
      <c r="A9479"/>
    </row>
    <row r="9480" spans="1:1" x14ac:dyDescent="0.25">
      <c r="A9480"/>
    </row>
    <row r="9481" spans="1:1" x14ac:dyDescent="0.25">
      <c r="A9481"/>
    </row>
    <row r="9482" spans="1:1" x14ac:dyDescent="0.25">
      <c r="A9482"/>
    </row>
    <row r="9483" spans="1:1" x14ac:dyDescent="0.25">
      <c r="A9483"/>
    </row>
    <row r="9484" spans="1:1" x14ac:dyDescent="0.25">
      <c r="A9484"/>
    </row>
    <row r="9485" spans="1:1" x14ac:dyDescent="0.25">
      <c r="A9485"/>
    </row>
    <row r="9486" spans="1:1" x14ac:dyDescent="0.25">
      <c r="A9486"/>
    </row>
    <row r="9487" spans="1:1" x14ac:dyDescent="0.25">
      <c r="A9487"/>
    </row>
    <row r="9488" spans="1:1" x14ac:dyDescent="0.25">
      <c r="A9488"/>
    </row>
    <row r="9489" spans="1:1" x14ac:dyDescent="0.25">
      <c r="A9489"/>
    </row>
    <row r="9490" spans="1:1" x14ac:dyDescent="0.25">
      <c r="A9490"/>
    </row>
    <row r="9491" spans="1:1" x14ac:dyDescent="0.25">
      <c r="A9491"/>
    </row>
    <row r="9492" spans="1:1" x14ac:dyDescent="0.25">
      <c r="A9492"/>
    </row>
    <row r="9493" spans="1:1" x14ac:dyDescent="0.25">
      <c r="A9493"/>
    </row>
    <row r="9494" spans="1:1" x14ac:dyDescent="0.25">
      <c r="A9494"/>
    </row>
    <row r="9495" spans="1:1" x14ac:dyDescent="0.25">
      <c r="A9495"/>
    </row>
    <row r="9496" spans="1:1" x14ac:dyDescent="0.25">
      <c r="A9496"/>
    </row>
    <row r="9497" spans="1:1" x14ac:dyDescent="0.25">
      <c r="A9497"/>
    </row>
    <row r="9498" spans="1:1" x14ac:dyDescent="0.25">
      <c r="A9498"/>
    </row>
    <row r="9499" spans="1:1" x14ac:dyDescent="0.25">
      <c r="A9499"/>
    </row>
    <row r="9500" spans="1:1" x14ac:dyDescent="0.25">
      <c r="A9500"/>
    </row>
    <row r="9501" spans="1:1" x14ac:dyDescent="0.25">
      <c r="A9501"/>
    </row>
    <row r="9502" spans="1:1" x14ac:dyDescent="0.25">
      <c r="A9502"/>
    </row>
    <row r="9503" spans="1:1" x14ac:dyDescent="0.25">
      <c r="A9503"/>
    </row>
    <row r="9504" spans="1:1" x14ac:dyDescent="0.25">
      <c r="A9504"/>
    </row>
    <row r="9505" spans="1:1" x14ac:dyDescent="0.25">
      <c r="A9505"/>
    </row>
    <row r="9506" spans="1:1" x14ac:dyDescent="0.25">
      <c r="A9506"/>
    </row>
    <row r="9507" spans="1:1" x14ac:dyDescent="0.25">
      <c r="A9507"/>
    </row>
    <row r="9508" spans="1:1" x14ac:dyDescent="0.25">
      <c r="A9508"/>
    </row>
    <row r="9509" spans="1:1" x14ac:dyDescent="0.25">
      <c r="A9509"/>
    </row>
    <row r="9510" spans="1:1" x14ac:dyDescent="0.25">
      <c r="A9510"/>
    </row>
    <row r="9511" spans="1:1" x14ac:dyDescent="0.25">
      <c r="A9511"/>
    </row>
    <row r="9512" spans="1:1" x14ac:dyDescent="0.25">
      <c r="A9512"/>
    </row>
    <row r="9513" spans="1:1" x14ac:dyDescent="0.25">
      <c r="A9513"/>
    </row>
    <row r="9514" spans="1:1" x14ac:dyDescent="0.25">
      <c r="A9514"/>
    </row>
    <row r="9515" spans="1:1" x14ac:dyDescent="0.25">
      <c r="A9515"/>
    </row>
    <row r="9516" spans="1:1" x14ac:dyDescent="0.25">
      <c r="A9516"/>
    </row>
    <row r="9517" spans="1:1" x14ac:dyDescent="0.25">
      <c r="A9517"/>
    </row>
    <row r="9518" spans="1:1" x14ac:dyDescent="0.25">
      <c r="A9518"/>
    </row>
    <row r="9519" spans="1:1" x14ac:dyDescent="0.25">
      <c r="A9519"/>
    </row>
    <row r="9520" spans="1:1" x14ac:dyDescent="0.25">
      <c r="A9520"/>
    </row>
    <row r="9521" spans="1:1" x14ac:dyDescent="0.25">
      <c r="A9521"/>
    </row>
    <row r="9522" spans="1:1" x14ac:dyDescent="0.25">
      <c r="A9522"/>
    </row>
    <row r="9523" spans="1:1" x14ac:dyDescent="0.25">
      <c r="A9523"/>
    </row>
    <row r="9524" spans="1:1" x14ac:dyDescent="0.25">
      <c r="A9524"/>
    </row>
    <row r="9525" spans="1:1" x14ac:dyDescent="0.25">
      <c r="A9525"/>
    </row>
    <row r="9526" spans="1:1" x14ac:dyDescent="0.25">
      <c r="A9526"/>
    </row>
    <row r="9527" spans="1:1" x14ac:dyDescent="0.25">
      <c r="A9527"/>
    </row>
    <row r="9528" spans="1:1" x14ac:dyDescent="0.25">
      <c r="A9528"/>
    </row>
    <row r="9529" spans="1:1" x14ac:dyDescent="0.25">
      <c r="A9529"/>
    </row>
    <row r="9530" spans="1:1" x14ac:dyDescent="0.25">
      <c r="A9530"/>
    </row>
    <row r="9531" spans="1:1" x14ac:dyDescent="0.25">
      <c r="A9531"/>
    </row>
    <row r="9532" spans="1:1" x14ac:dyDescent="0.25">
      <c r="A9532"/>
    </row>
    <row r="9533" spans="1:1" x14ac:dyDescent="0.25">
      <c r="A9533"/>
    </row>
    <row r="9534" spans="1:1" x14ac:dyDescent="0.25">
      <c r="A9534"/>
    </row>
    <row r="9535" spans="1:1" x14ac:dyDescent="0.25">
      <c r="A9535"/>
    </row>
    <row r="9536" spans="1:1" x14ac:dyDescent="0.25">
      <c r="A9536"/>
    </row>
    <row r="9537" spans="1:1" x14ac:dyDescent="0.25">
      <c r="A9537"/>
    </row>
    <row r="9538" spans="1:1" x14ac:dyDescent="0.25">
      <c r="A9538"/>
    </row>
    <row r="9539" spans="1:1" x14ac:dyDescent="0.25">
      <c r="A9539"/>
    </row>
    <row r="9540" spans="1:1" x14ac:dyDescent="0.25">
      <c r="A9540"/>
    </row>
    <row r="9541" spans="1:1" x14ac:dyDescent="0.25">
      <c r="A9541"/>
    </row>
    <row r="9542" spans="1:1" x14ac:dyDescent="0.25">
      <c r="A9542"/>
    </row>
    <row r="9543" spans="1:1" x14ac:dyDescent="0.25">
      <c r="A9543"/>
    </row>
    <row r="9544" spans="1:1" x14ac:dyDescent="0.25">
      <c r="A9544"/>
    </row>
    <row r="9545" spans="1:1" x14ac:dyDescent="0.25">
      <c r="A9545"/>
    </row>
    <row r="9546" spans="1:1" x14ac:dyDescent="0.25">
      <c r="A9546"/>
    </row>
    <row r="9547" spans="1:1" x14ac:dyDescent="0.25">
      <c r="A9547"/>
    </row>
    <row r="9548" spans="1:1" x14ac:dyDescent="0.25">
      <c r="A9548"/>
    </row>
    <row r="9549" spans="1:1" x14ac:dyDescent="0.25">
      <c r="A9549"/>
    </row>
    <row r="9550" spans="1:1" x14ac:dyDescent="0.25">
      <c r="A9550"/>
    </row>
    <row r="9551" spans="1:1" x14ac:dyDescent="0.25">
      <c r="A9551"/>
    </row>
    <row r="9552" spans="1:1" x14ac:dyDescent="0.25">
      <c r="A9552"/>
    </row>
    <row r="9553" spans="1:1" x14ac:dyDescent="0.25">
      <c r="A9553"/>
    </row>
    <row r="9554" spans="1:1" x14ac:dyDescent="0.25">
      <c r="A9554"/>
    </row>
    <row r="9555" spans="1:1" x14ac:dyDescent="0.25">
      <c r="A9555"/>
    </row>
    <row r="9556" spans="1:1" x14ac:dyDescent="0.25">
      <c r="A9556"/>
    </row>
    <row r="9557" spans="1:1" x14ac:dyDescent="0.25">
      <c r="A9557"/>
    </row>
    <row r="9558" spans="1:1" x14ac:dyDescent="0.25">
      <c r="A9558"/>
    </row>
    <row r="9559" spans="1:1" x14ac:dyDescent="0.25">
      <c r="A9559"/>
    </row>
    <row r="9560" spans="1:1" x14ac:dyDescent="0.25">
      <c r="A9560"/>
    </row>
    <row r="9561" spans="1:1" x14ac:dyDescent="0.25">
      <c r="A9561"/>
    </row>
    <row r="9562" spans="1:1" x14ac:dyDescent="0.25">
      <c r="A9562"/>
    </row>
    <row r="9563" spans="1:1" x14ac:dyDescent="0.25">
      <c r="A9563"/>
    </row>
    <row r="9564" spans="1:1" x14ac:dyDescent="0.25">
      <c r="A9564"/>
    </row>
    <row r="9565" spans="1:1" x14ac:dyDescent="0.25">
      <c r="A9565"/>
    </row>
    <row r="9566" spans="1:1" x14ac:dyDescent="0.25">
      <c r="A9566"/>
    </row>
    <row r="9567" spans="1:1" x14ac:dyDescent="0.25">
      <c r="A9567"/>
    </row>
    <row r="9568" spans="1:1" x14ac:dyDescent="0.25">
      <c r="A9568"/>
    </row>
    <row r="9569" spans="1:1" x14ac:dyDescent="0.25">
      <c r="A9569"/>
    </row>
    <row r="9570" spans="1:1" x14ac:dyDescent="0.25">
      <c r="A9570"/>
    </row>
    <row r="9571" spans="1:1" x14ac:dyDescent="0.25">
      <c r="A9571"/>
    </row>
    <row r="9572" spans="1:1" x14ac:dyDescent="0.25">
      <c r="A9572"/>
    </row>
    <row r="9573" spans="1:1" x14ac:dyDescent="0.25">
      <c r="A9573"/>
    </row>
    <row r="9574" spans="1:1" x14ac:dyDescent="0.25">
      <c r="A9574"/>
    </row>
    <row r="9575" spans="1:1" x14ac:dyDescent="0.25">
      <c r="A9575"/>
    </row>
    <row r="9576" spans="1:1" x14ac:dyDescent="0.25">
      <c r="A9576"/>
    </row>
    <row r="9577" spans="1:1" x14ac:dyDescent="0.25">
      <c r="A9577"/>
    </row>
    <row r="9578" spans="1:1" x14ac:dyDescent="0.25">
      <c r="A9578"/>
    </row>
    <row r="9579" spans="1:1" x14ac:dyDescent="0.25">
      <c r="A9579"/>
    </row>
    <row r="9580" spans="1:1" x14ac:dyDescent="0.25">
      <c r="A9580"/>
    </row>
    <row r="9581" spans="1:1" x14ac:dyDescent="0.25">
      <c r="A9581"/>
    </row>
    <row r="9582" spans="1:1" x14ac:dyDescent="0.25">
      <c r="A9582"/>
    </row>
    <row r="9583" spans="1:1" x14ac:dyDescent="0.25">
      <c r="A9583"/>
    </row>
    <row r="9584" spans="1:1" x14ac:dyDescent="0.25">
      <c r="A9584"/>
    </row>
    <row r="9585" spans="1:1" x14ac:dyDescent="0.25">
      <c r="A9585"/>
    </row>
    <row r="9586" spans="1:1" x14ac:dyDescent="0.25">
      <c r="A9586"/>
    </row>
    <row r="9587" spans="1:1" x14ac:dyDescent="0.25">
      <c r="A9587"/>
    </row>
    <row r="9588" spans="1:1" x14ac:dyDescent="0.25">
      <c r="A9588"/>
    </row>
    <row r="9589" spans="1:1" x14ac:dyDescent="0.25">
      <c r="A9589"/>
    </row>
    <row r="9590" spans="1:1" x14ac:dyDescent="0.25">
      <c r="A9590"/>
    </row>
    <row r="9591" spans="1:1" x14ac:dyDescent="0.25">
      <c r="A9591"/>
    </row>
    <row r="9592" spans="1:1" x14ac:dyDescent="0.25">
      <c r="A9592"/>
    </row>
    <row r="9593" spans="1:1" x14ac:dyDescent="0.25">
      <c r="A9593"/>
    </row>
    <row r="9594" spans="1:1" x14ac:dyDescent="0.25">
      <c r="A9594"/>
    </row>
    <row r="9595" spans="1:1" x14ac:dyDescent="0.25">
      <c r="A9595"/>
    </row>
    <row r="9596" spans="1:1" x14ac:dyDescent="0.25">
      <c r="A9596"/>
    </row>
    <row r="9597" spans="1:1" x14ac:dyDescent="0.25">
      <c r="A9597"/>
    </row>
    <row r="9598" spans="1:1" x14ac:dyDescent="0.25">
      <c r="A9598"/>
    </row>
    <row r="9599" spans="1:1" x14ac:dyDescent="0.25">
      <c r="A9599"/>
    </row>
    <row r="9600" spans="1:1" x14ac:dyDescent="0.25">
      <c r="A9600"/>
    </row>
    <row r="9601" spans="1:1" x14ac:dyDescent="0.25">
      <c r="A9601"/>
    </row>
    <row r="9602" spans="1:1" x14ac:dyDescent="0.25">
      <c r="A9602"/>
    </row>
    <row r="9603" spans="1:1" x14ac:dyDescent="0.25">
      <c r="A9603"/>
    </row>
    <row r="9604" spans="1:1" x14ac:dyDescent="0.25">
      <c r="A9604"/>
    </row>
    <row r="9605" spans="1:1" x14ac:dyDescent="0.25">
      <c r="A9605"/>
    </row>
    <row r="9606" spans="1:1" x14ac:dyDescent="0.25">
      <c r="A9606"/>
    </row>
    <row r="9607" spans="1:1" x14ac:dyDescent="0.25">
      <c r="A9607"/>
    </row>
    <row r="9608" spans="1:1" x14ac:dyDescent="0.25">
      <c r="A9608"/>
    </row>
    <row r="9609" spans="1:1" x14ac:dyDescent="0.25">
      <c r="A9609"/>
    </row>
    <row r="9610" spans="1:1" x14ac:dyDescent="0.25">
      <c r="A9610"/>
    </row>
    <row r="9611" spans="1:1" x14ac:dyDescent="0.25">
      <c r="A9611"/>
    </row>
    <row r="9612" spans="1:1" x14ac:dyDescent="0.25">
      <c r="A9612"/>
    </row>
    <row r="9613" spans="1:1" x14ac:dyDescent="0.25">
      <c r="A9613"/>
    </row>
    <row r="9614" spans="1:1" x14ac:dyDescent="0.25">
      <c r="A9614"/>
    </row>
    <row r="9615" spans="1:1" x14ac:dyDescent="0.25">
      <c r="A9615"/>
    </row>
    <row r="9616" spans="1:1" x14ac:dyDescent="0.25">
      <c r="A9616"/>
    </row>
    <row r="9617" spans="1:1" x14ac:dyDescent="0.25">
      <c r="A9617"/>
    </row>
    <row r="9618" spans="1:1" x14ac:dyDescent="0.25">
      <c r="A9618"/>
    </row>
    <row r="9619" spans="1:1" x14ac:dyDescent="0.25">
      <c r="A9619"/>
    </row>
    <row r="9620" spans="1:1" x14ac:dyDescent="0.25">
      <c r="A9620"/>
    </row>
    <row r="9621" spans="1:1" x14ac:dyDescent="0.25">
      <c r="A9621"/>
    </row>
    <row r="9622" spans="1:1" x14ac:dyDescent="0.25">
      <c r="A9622"/>
    </row>
    <row r="9623" spans="1:1" x14ac:dyDescent="0.25">
      <c r="A9623"/>
    </row>
    <row r="9624" spans="1:1" x14ac:dyDescent="0.25">
      <c r="A9624"/>
    </row>
    <row r="9625" spans="1:1" x14ac:dyDescent="0.25">
      <c r="A9625"/>
    </row>
    <row r="9626" spans="1:1" x14ac:dyDescent="0.25">
      <c r="A9626"/>
    </row>
    <row r="9627" spans="1:1" x14ac:dyDescent="0.25">
      <c r="A9627"/>
    </row>
    <row r="9628" spans="1:1" x14ac:dyDescent="0.25">
      <c r="A9628"/>
    </row>
    <row r="9629" spans="1:1" x14ac:dyDescent="0.25">
      <c r="A9629"/>
    </row>
    <row r="9630" spans="1:1" x14ac:dyDescent="0.25">
      <c r="A9630"/>
    </row>
    <row r="9631" spans="1:1" x14ac:dyDescent="0.25">
      <c r="A9631"/>
    </row>
    <row r="9632" spans="1:1" x14ac:dyDescent="0.25">
      <c r="A9632"/>
    </row>
    <row r="9633" spans="1:1" x14ac:dyDescent="0.25">
      <c r="A9633"/>
    </row>
    <row r="9634" spans="1:1" x14ac:dyDescent="0.25">
      <c r="A9634"/>
    </row>
    <row r="9635" spans="1:1" x14ac:dyDescent="0.25">
      <c r="A9635"/>
    </row>
    <row r="9636" spans="1:1" x14ac:dyDescent="0.25">
      <c r="A9636"/>
    </row>
    <row r="9637" spans="1:1" x14ac:dyDescent="0.25">
      <c r="A9637"/>
    </row>
    <row r="9638" spans="1:1" x14ac:dyDescent="0.25">
      <c r="A9638"/>
    </row>
    <row r="9639" spans="1:1" x14ac:dyDescent="0.25">
      <c r="A9639"/>
    </row>
    <row r="9640" spans="1:1" x14ac:dyDescent="0.25">
      <c r="A9640"/>
    </row>
    <row r="9641" spans="1:1" x14ac:dyDescent="0.25">
      <c r="A9641"/>
    </row>
    <row r="9642" spans="1:1" x14ac:dyDescent="0.25">
      <c r="A9642"/>
    </row>
    <row r="9643" spans="1:1" x14ac:dyDescent="0.25">
      <c r="A9643"/>
    </row>
    <row r="9644" spans="1:1" x14ac:dyDescent="0.25">
      <c r="A9644"/>
    </row>
    <row r="9645" spans="1:1" x14ac:dyDescent="0.25">
      <c r="A9645"/>
    </row>
    <row r="9646" spans="1:1" x14ac:dyDescent="0.25">
      <c r="A9646"/>
    </row>
    <row r="9647" spans="1:1" x14ac:dyDescent="0.25">
      <c r="A9647"/>
    </row>
    <row r="9648" spans="1:1" x14ac:dyDescent="0.25">
      <c r="A9648"/>
    </row>
    <row r="9649" spans="1:1" x14ac:dyDescent="0.25">
      <c r="A9649"/>
    </row>
    <row r="9650" spans="1:1" x14ac:dyDescent="0.25">
      <c r="A9650"/>
    </row>
    <row r="9651" spans="1:1" x14ac:dyDescent="0.25">
      <c r="A9651"/>
    </row>
    <row r="9652" spans="1:1" x14ac:dyDescent="0.25">
      <c r="A9652"/>
    </row>
    <row r="9653" spans="1:1" x14ac:dyDescent="0.25">
      <c r="A9653"/>
    </row>
    <row r="9654" spans="1:1" x14ac:dyDescent="0.25">
      <c r="A9654"/>
    </row>
    <row r="9655" spans="1:1" x14ac:dyDescent="0.25">
      <c r="A9655"/>
    </row>
    <row r="9656" spans="1:1" x14ac:dyDescent="0.25">
      <c r="A9656"/>
    </row>
    <row r="9657" spans="1:1" x14ac:dyDescent="0.25">
      <c r="A9657"/>
    </row>
    <row r="9658" spans="1:1" x14ac:dyDescent="0.25">
      <c r="A9658"/>
    </row>
    <row r="9659" spans="1:1" x14ac:dyDescent="0.25">
      <c r="A9659"/>
    </row>
    <row r="9660" spans="1:1" x14ac:dyDescent="0.25">
      <c r="A9660"/>
    </row>
    <row r="9661" spans="1:1" x14ac:dyDescent="0.25">
      <c r="A9661"/>
    </row>
    <row r="9662" spans="1:1" x14ac:dyDescent="0.25">
      <c r="A9662"/>
    </row>
    <row r="9663" spans="1:1" x14ac:dyDescent="0.25">
      <c r="A9663"/>
    </row>
    <row r="9664" spans="1:1" x14ac:dyDescent="0.25">
      <c r="A9664"/>
    </row>
    <row r="9665" spans="1:1" x14ac:dyDescent="0.25">
      <c r="A9665"/>
    </row>
    <row r="9666" spans="1:1" x14ac:dyDescent="0.25">
      <c r="A9666"/>
    </row>
    <row r="9667" spans="1:1" x14ac:dyDescent="0.25">
      <c r="A9667"/>
    </row>
    <row r="9668" spans="1:1" x14ac:dyDescent="0.25">
      <c r="A9668"/>
    </row>
    <row r="9669" spans="1:1" x14ac:dyDescent="0.25">
      <c r="A9669"/>
    </row>
    <row r="9670" spans="1:1" x14ac:dyDescent="0.25">
      <c r="A9670"/>
    </row>
    <row r="9671" spans="1:1" x14ac:dyDescent="0.25">
      <c r="A9671"/>
    </row>
    <row r="9672" spans="1:1" x14ac:dyDescent="0.25">
      <c r="A9672"/>
    </row>
    <row r="9673" spans="1:1" x14ac:dyDescent="0.25">
      <c r="A9673"/>
    </row>
    <row r="9674" spans="1:1" x14ac:dyDescent="0.25">
      <c r="A9674"/>
    </row>
    <row r="9675" spans="1:1" x14ac:dyDescent="0.25">
      <c r="A9675"/>
    </row>
    <row r="9676" spans="1:1" x14ac:dyDescent="0.25">
      <c r="A9676"/>
    </row>
    <row r="9677" spans="1:1" x14ac:dyDescent="0.25">
      <c r="A9677"/>
    </row>
    <row r="9678" spans="1:1" x14ac:dyDescent="0.25">
      <c r="A9678"/>
    </row>
    <row r="9679" spans="1:1" x14ac:dyDescent="0.25">
      <c r="A9679"/>
    </row>
    <row r="9680" spans="1:1" x14ac:dyDescent="0.25">
      <c r="A9680"/>
    </row>
    <row r="9681" spans="1:1" x14ac:dyDescent="0.25">
      <c r="A9681"/>
    </row>
    <row r="9682" spans="1:1" x14ac:dyDescent="0.25">
      <c r="A9682"/>
    </row>
    <row r="9683" spans="1:1" x14ac:dyDescent="0.25">
      <c r="A9683"/>
    </row>
    <row r="9684" spans="1:1" x14ac:dyDescent="0.25">
      <c r="A9684"/>
    </row>
    <row r="9685" spans="1:1" x14ac:dyDescent="0.25">
      <c r="A9685"/>
    </row>
    <row r="9686" spans="1:1" x14ac:dyDescent="0.25">
      <c r="A9686"/>
    </row>
    <row r="9687" spans="1:1" x14ac:dyDescent="0.25">
      <c r="A9687"/>
    </row>
    <row r="9688" spans="1:1" x14ac:dyDescent="0.25">
      <c r="A9688"/>
    </row>
    <row r="9689" spans="1:1" x14ac:dyDescent="0.25">
      <c r="A9689"/>
    </row>
    <row r="9690" spans="1:1" x14ac:dyDescent="0.25">
      <c r="A9690"/>
    </row>
    <row r="9691" spans="1:1" x14ac:dyDescent="0.25">
      <c r="A9691"/>
    </row>
    <row r="9692" spans="1:1" x14ac:dyDescent="0.25">
      <c r="A9692"/>
    </row>
    <row r="9693" spans="1:1" x14ac:dyDescent="0.25">
      <c r="A9693"/>
    </row>
    <row r="9694" spans="1:1" x14ac:dyDescent="0.25">
      <c r="A9694"/>
    </row>
    <row r="9695" spans="1:1" x14ac:dyDescent="0.25">
      <c r="A9695"/>
    </row>
    <row r="9696" spans="1:1" x14ac:dyDescent="0.25">
      <c r="A9696"/>
    </row>
    <row r="9697" spans="1:1" x14ac:dyDescent="0.25">
      <c r="A9697"/>
    </row>
    <row r="9698" spans="1:1" x14ac:dyDescent="0.25">
      <c r="A9698"/>
    </row>
    <row r="9699" spans="1:1" x14ac:dyDescent="0.25">
      <c r="A9699"/>
    </row>
    <row r="9700" spans="1:1" x14ac:dyDescent="0.25">
      <c r="A9700"/>
    </row>
    <row r="9701" spans="1:1" x14ac:dyDescent="0.25">
      <c r="A9701"/>
    </row>
    <row r="9702" spans="1:1" x14ac:dyDescent="0.25">
      <c r="A9702"/>
    </row>
    <row r="9703" spans="1:1" x14ac:dyDescent="0.25">
      <c r="A9703"/>
    </row>
    <row r="9704" spans="1:1" x14ac:dyDescent="0.25">
      <c r="A9704"/>
    </row>
    <row r="9705" spans="1:1" x14ac:dyDescent="0.25">
      <c r="A9705"/>
    </row>
    <row r="9706" spans="1:1" x14ac:dyDescent="0.25">
      <c r="A9706"/>
    </row>
    <row r="9707" spans="1:1" x14ac:dyDescent="0.25">
      <c r="A9707"/>
    </row>
    <row r="9708" spans="1:1" x14ac:dyDescent="0.25">
      <c r="A9708"/>
    </row>
    <row r="9709" spans="1:1" x14ac:dyDescent="0.25">
      <c r="A9709"/>
    </row>
    <row r="9710" spans="1:1" x14ac:dyDescent="0.25">
      <c r="A9710"/>
    </row>
    <row r="9711" spans="1:1" x14ac:dyDescent="0.25">
      <c r="A9711"/>
    </row>
    <row r="9712" spans="1:1" x14ac:dyDescent="0.25">
      <c r="A9712"/>
    </row>
    <row r="9713" spans="1:1" x14ac:dyDescent="0.25">
      <c r="A9713"/>
    </row>
    <row r="9714" spans="1:1" x14ac:dyDescent="0.25">
      <c r="A9714"/>
    </row>
    <row r="9715" spans="1:1" x14ac:dyDescent="0.25">
      <c r="A9715"/>
    </row>
    <row r="9716" spans="1:1" x14ac:dyDescent="0.25">
      <c r="A9716"/>
    </row>
    <row r="9717" spans="1:1" x14ac:dyDescent="0.25">
      <c r="A9717"/>
    </row>
    <row r="9718" spans="1:1" x14ac:dyDescent="0.25">
      <c r="A9718"/>
    </row>
    <row r="9719" spans="1:1" x14ac:dyDescent="0.25">
      <c r="A9719"/>
    </row>
    <row r="9720" spans="1:1" x14ac:dyDescent="0.25">
      <c r="A9720"/>
    </row>
    <row r="9721" spans="1:1" x14ac:dyDescent="0.25">
      <c r="A9721"/>
    </row>
    <row r="9722" spans="1:1" x14ac:dyDescent="0.25">
      <c r="A9722"/>
    </row>
    <row r="9723" spans="1:1" x14ac:dyDescent="0.25">
      <c r="A9723"/>
    </row>
    <row r="9724" spans="1:1" x14ac:dyDescent="0.25">
      <c r="A9724"/>
    </row>
    <row r="9725" spans="1:1" x14ac:dyDescent="0.25">
      <c r="A9725"/>
    </row>
    <row r="9726" spans="1:1" x14ac:dyDescent="0.25">
      <c r="A9726"/>
    </row>
    <row r="9727" spans="1:1" x14ac:dyDescent="0.25">
      <c r="A9727"/>
    </row>
    <row r="9728" spans="1:1" x14ac:dyDescent="0.25">
      <c r="A9728"/>
    </row>
    <row r="9729" spans="1:1" x14ac:dyDescent="0.25">
      <c r="A9729"/>
    </row>
    <row r="9730" spans="1:1" x14ac:dyDescent="0.25">
      <c r="A9730"/>
    </row>
    <row r="9731" spans="1:1" x14ac:dyDescent="0.25">
      <c r="A9731"/>
    </row>
    <row r="9732" spans="1:1" x14ac:dyDescent="0.25">
      <c r="A9732"/>
    </row>
    <row r="9733" spans="1:1" x14ac:dyDescent="0.25">
      <c r="A9733"/>
    </row>
    <row r="9734" spans="1:1" x14ac:dyDescent="0.25">
      <c r="A9734"/>
    </row>
    <row r="9735" spans="1:1" x14ac:dyDescent="0.25">
      <c r="A9735"/>
    </row>
    <row r="9736" spans="1:1" x14ac:dyDescent="0.25">
      <c r="A9736"/>
    </row>
    <row r="9737" spans="1:1" x14ac:dyDescent="0.25">
      <c r="A9737"/>
    </row>
    <row r="9738" spans="1:1" x14ac:dyDescent="0.25">
      <c r="A9738"/>
    </row>
    <row r="9739" spans="1:1" x14ac:dyDescent="0.25">
      <c r="A9739"/>
    </row>
    <row r="9740" spans="1:1" x14ac:dyDescent="0.25">
      <c r="A9740"/>
    </row>
    <row r="9741" spans="1:1" x14ac:dyDescent="0.25">
      <c r="A9741"/>
    </row>
    <row r="9742" spans="1:1" x14ac:dyDescent="0.25">
      <c r="A9742"/>
    </row>
    <row r="9743" spans="1:1" x14ac:dyDescent="0.25">
      <c r="A9743"/>
    </row>
    <row r="9744" spans="1:1" x14ac:dyDescent="0.25">
      <c r="A9744"/>
    </row>
    <row r="9745" spans="1:1" x14ac:dyDescent="0.25">
      <c r="A9745"/>
    </row>
    <row r="9746" spans="1:1" x14ac:dyDescent="0.25">
      <c r="A9746"/>
    </row>
    <row r="9747" spans="1:1" x14ac:dyDescent="0.25">
      <c r="A9747"/>
    </row>
    <row r="9748" spans="1:1" x14ac:dyDescent="0.25">
      <c r="A9748"/>
    </row>
    <row r="9749" spans="1:1" x14ac:dyDescent="0.25">
      <c r="A9749"/>
    </row>
    <row r="9750" spans="1:1" x14ac:dyDescent="0.25">
      <c r="A9750"/>
    </row>
    <row r="9751" spans="1:1" x14ac:dyDescent="0.25">
      <c r="A9751"/>
    </row>
    <row r="9752" spans="1:1" x14ac:dyDescent="0.25">
      <c r="A9752"/>
    </row>
    <row r="9753" spans="1:1" x14ac:dyDescent="0.25">
      <c r="A9753"/>
    </row>
    <row r="9754" spans="1:1" x14ac:dyDescent="0.25">
      <c r="A9754"/>
    </row>
    <row r="9755" spans="1:1" x14ac:dyDescent="0.25">
      <c r="A9755"/>
    </row>
    <row r="9756" spans="1:1" x14ac:dyDescent="0.25">
      <c r="A9756"/>
    </row>
    <row r="9757" spans="1:1" x14ac:dyDescent="0.25">
      <c r="A9757"/>
    </row>
    <row r="9758" spans="1:1" x14ac:dyDescent="0.25">
      <c r="A9758"/>
    </row>
    <row r="9759" spans="1:1" x14ac:dyDescent="0.25">
      <c r="A9759"/>
    </row>
    <row r="9760" spans="1:1" x14ac:dyDescent="0.25">
      <c r="A9760"/>
    </row>
    <row r="9761" spans="1:1" x14ac:dyDescent="0.25">
      <c r="A9761"/>
    </row>
    <row r="9762" spans="1:1" x14ac:dyDescent="0.25">
      <c r="A9762"/>
    </row>
    <row r="9763" spans="1:1" x14ac:dyDescent="0.25">
      <c r="A9763"/>
    </row>
    <row r="9764" spans="1:1" x14ac:dyDescent="0.25">
      <c r="A9764"/>
    </row>
    <row r="9765" spans="1:1" x14ac:dyDescent="0.25">
      <c r="A9765"/>
    </row>
    <row r="9766" spans="1:1" x14ac:dyDescent="0.25">
      <c r="A9766"/>
    </row>
    <row r="9767" spans="1:1" x14ac:dyDescent="0.25">
      <c r="A9767"/>
    </row>
    <row r="9768" spans="1:1" x14ac:dyDescent="0.25">
      <c r="A9768"/>
    </row>
    <row r="9769" spans="1:1" x14ac:dyDescent="0.25">
      <c r="A9769"/>
    </row>
    <row r="9770" spans="1:1" x14ac:dyDescent="0.25">
      <c r="A9770"/>
    </row>
    <row r="9771" spans="1:1" x14ac:dyDescent="0.25">
      <c r="A9771"/>
    </row>
    <row r="9772" spans="1:1" x14ac:dyDescent="0.25">
      <c r="A9772"/>
    </row>
    <row r="9773" spans="1:1" x14ac:dyDescent="0.25">
      <c r="A9773"/>
    </row>
    <row r="9774" spans="1:1" x14ac:dyDescent="0.25">
      <c r="A9774"/>
    </row>
    <row r="9775" spans="1:1" x14ac:dyDescent="0.25">
      <c r="A9775"/>
    </row>
    <row r="9776" spans="1:1" x14ac:dyDescent="0.25">
      <c r="A9776"/>
    </row>
    <row r="9777" spans="1:1" x14ac:dyDescent="0.25">
      <c r="A9777"/>
    </row>
    <row r="9778" spans="1:1" x14ac:dyDescent="0.25">
      <c r="A9778"/>
    </row>
    <row r="9779" spans="1:1" x14ac:dyDescent="0.25">
      <c r="A9779"/>
    </row>
    <row r="9780" spans="1:1" x14ac:dyDescent="0.25">
      <c r="A9780"/>
    </row>
    <row r="9781" spans="1:1" x14ac:dyDescent="0.25">
      <c r="A9781"/>
    </row>
    <row r="9782" spans="1:1" x14ac:dyDescent="0.25">
      <c r="A9782"/>
    </row>
    <row r="9783" spans="1:1" x14ac:dyDescent="0.25">
      <c r="A9783"/>
    </row>
    <row r="9784" spans="1:1" x14ac:dyDescent="0.25">
      <c r="A9784"/>
    </row>
    <row r="9785" spans="1:1" x14ac:dyDescent="0.25">
      <c r="A9785"/>
    </row>
    <row r="9786" spans="1:1" x14ac:dyDescent="0.25">
      <c r="A9786"/>
    </row>
    <row r="9787" spans="1:1" x14ac:dyDescent="0.25">
      <c r="A9787"/>
    </row>
    <row r="9788" spans="1:1" x14ac:dyDescent="0.25">
      <c r="A9788"/>
    </row>
    <row r="9789" spans="1:1" x14ac:dyDescent="0.25">
      <c r="A9789"/>
    </row>
    <row r="9790" spans="1:1" x14ac:dyDescent="0.25">
      <c r="A9790"/>
    </row>
    <row r="9791" spans="1:1" x14ac:dyDescent="0.25">
      <c r="A9791"/>
    </row>
    <row r="9792" spans="1:1" x14ac:dyDescent="0.25">
      <c r="A9792"/>
    </row>
    <row r="9793" spans="1:1" x14ac:dyDescent="0.25">
      <c r="A9793"/>
    </row>
    <row r="9794" spans="1:1" x14ac:dyDescent="0.25">
      <c r="A9794"/>
    </row>
    <row r="9795" spans="1:1" x14ac:dyDescent="0.25">
      <c r="A9795"/>
    </row>
    <row r="9796" spans="1:1" x14ac:dyDescent="0.25">
      <c r="A9796"/>
    </row>
    <row r="9797" spans="1:1" x14ac:dyDescent="0.25">
      <c r="A9797"/>
    </row>
    <row r="9798" spans="1:1" x14ac:dyDescent="0.25">
      <c r="A9798"/>
    </row>
    <row r="9799" spans="1:1" x14ac:dyDescent="0.25">
      <c r="A9799"/>
    </row>
    <row r="9800" spans="1:1" x14ac:dyDescent="0.25">
      <c r="A9800"/>
    </row>
    <row r="9801" spans="1:1" x14ac:dyDescent="0.25">
      <c r="A9801"/>
    </row>
    <row r="9802" spans="1:1" x14ac:dyDescent="0.25">
      <c r="A9802"/>
    </row>
    <row r="9803" spans="1:1" x14ac:dyDescent="0.25">
      <c r="A9803"/>
    </row>
    <row r="9804" spans="1:1" x14ac:dyDescent="0.25">
      <c r="A9804"/>
    </row>
    <row r="9805" spans="1:1" x14ac:dyDescent="0.25">
      <c r="A9805"/>
    </row>
    <row r="9806" spans="1:1" x14ac:dyDescent="0.25">
      <c r="A9806"/>
    </row>
    <row r="9807" spans="1:1" x14ac:dyDescent="0.25">
      <c r="A9807"/>
    </row>
    <row r="9808" spans="1:1" x14ac:dyDescent="0.25">
      <c r="A9808"/>
    </row>
    <row r="9809" spans="1:1" x14ac:dyDescent="0.25">
      <c r="A9809"/>
    </row>
    <row r="9810" spans="1:1" x14ac:dyDescent="0.25">
      <c r="A9810"/>
    </row>
    <row r="9811" spans="1:1" x14ac:dyDescent="0.25">
      <c r="A9811"/>
    </row>
    <row r="9812" spans="1:1" x14ac:dyDescent="0.25">
      <c r="A9812"/>
    </row>
    <row r="9813" spans="1:1" x14ac:dyDescent="0.25">
      <c r="A9813"/>
    </row>
    <row r="9814" spans="1:1" x14ac:dyDescent="0.25">
      <c r="A9814"/>
    </row>
    <row r="9815" spans="1:1" x14ac:dyDescent="0.25">
      <c r="A9815"/>
    </row>
    <row r="9816" spans="1:1" x14ac:dyDescent="0.25">
      <c r="A9816"/>
    </row>
    <row r="9817" spans="1:1" x14ac:dyDescent="0.25">
      <c r="A9817"/>
    </row>
    <row r="9818" spans="1:1" x14ac:dyDescent="0.25">
      <c r="A9818"/>
    </row>
    <row r="9819" spans="1:1" x14ac:dyDescent="0.25">
      <c r="A9819"/>
    </row>
    <row r="9820" spans="1:1" x14ac:dyDescent="0.25">
      <c r="A9820"/>
    </row>
    <row r="9821" spans="1:1" x14ac:dyDescent="0.25">
      <c r="A9821"/>
    </row>
    <row r="9822" spans="1:1" x14ac:dyDescent="0.25">
      <c r="A9822"/>
    </row>
    <row r="9823" spans="1:1" x14ac:dyDescent="0.25">
      <c r="A9823"/>
    </row>
    <row r="9824" spans="1:1" x14ac:dyDescent="0.25">
      <c r="A9824"/>
    </row>
    <row r="9825" spans="1:1" x14ac:dyDescent="0.25">
      <c r="A9825"/>
    </row>
    <row r="9826" spans="1:1" x14ac:dyDescent="0.25">
      <c r="A9826"/>
    </row>
    <row r="9827" spans="1:1" x14ac:dyDescent="0.25">
      <c r="A9827"/>
    </row>
    <row r="9828" spans="1:1" x14ac:dyDescent="0.25">
      <c r="A9828"/>
    </row>
    <row r="9829" spans="1:1" x14ac:dyDescent="0.25">
      <c r="A9829"/>
    </row>
    <row r="9830" spans="1:1" x14ac:dyDescent="0.25">
      <c r="A9830"/>
    </row>
    <row r="9831" spans="1:1" x14ac:dyDescent="0.25">
      <c r="A9831"/>
    </row>
    <row r="9832" spans="1:1" x14ac:dyDescent="0.25">
      <c r="A9832"/>
    </row>
    <row r="9833" spans="1:1" x14ac:dyDescent="0.25">
      <c r="A9833"/>
    </row>
    <row r="9834" spans="1:1" x14ac:dyDescent="0.25">
      <c r="A9834"/>
    </row>
    <row r="9835" spans="1:1" x14ac:dyDescent="0.25">
      <c r="A9835"/>
    </row>
    <row r="9836" spans="1:1" x14ac:dyDescent="0.25">
      <c r="A9836"/>
    </row>
    <row r="9837" spans="1:1" x14ac:dyDescent="0.25">
      <c r="A9837"/>
    </row>
    <row r="9838" spans="1:1" x14ac:dyDescent="0.25">
      <c r="A9838"/>
    </row>
    <row r="9839" spans="1:1" x14ac:dyDescent="0.25">
      <c r="A9839"/>
    </row>
    <row r="9840" spans="1:1" x14ac:dyDescent="0.25">
      <c r="A9840"/>
    </row>
    <row r="9841" spans="1:1" x14ac:dyDescent="0.25">
      <c r="A9841"/>
    </row>
    <row r="9842" spans="1:1" x14ac:dyDescent="0.25">
      <c r="A9842"/>
    </row>
    <row r="9843" spans="1:1" x14ac:dyDescent="0.25">
      <c r="A9843"/>
    </row>
    <row r="9844" spans="1:1" x14ac:dyDescent="0.25">
      <c r="A9844"/>
    </row>
    <row r="9845" spans="1:1" x14ac:dyDescent="0.25">
      <c r="A9845"/>
    </row>
    <row r="9846" spans="1:1" x14ac:dyDescent="0.25">
      <c r="A9846"/>
    </row>
    <row r="9847" spans="1:1" x14ac:dyDescent="0.25">
      <c r="A9847"/>
    </row>
    <row r="9848" spans="1:1" x14ac:dyDescent="0.25">
      <c r="A9848"/>
    </row>
    <row r="9849" spans="1:1" x14ac:dyDescent="0.25">
      <c r="A9849"/>
    </row>
    <row r="9850" spans="1:1" x14ac:dyDescent="0.25">
      <c r="A9850"/>
    </row>
    <row r="9851" spans="1:1" x14ac:dyDescent="0.25">
      <c r="A9851"/>
    </row>
    <row r="9852" spans="1:1" x14ac:dyDescent="0.25">
      <c r="A9852"/>
    </row>
    <row r="9853" spans="1:1" x14ac:dyDescent="0.25">
      <c r="A9853"/>
    </row>
    <row r="9854" spans="1:1" x14ac:dyDescent="0.25">
      <c r="A9854"/>
    </row>
    <row r="9855" spans="1:1" x14ac:dyDescent="0.25">
      <c r="A9855"/>
    </row>
    <row r="9856" spans="1:1" x14ac:dyDescent="0.25">
      <c r="A9856"/>
    </row>
    <row r="9857" spans="1:1" x14ac:dyDescent="0.25">
      <c r="A9857"/>
    </row>
    <row r="9858" spans="1:1" x14ac:dyDescent="0.25">
      <c r="A9858"/>
    </row>
    <row r="9859" spans="1:1" x14ac:dyDescent="0.25">
      <c r="A9859"/>
    </row>
    <row r="9860" spans="1:1" x14ac:dyDescent="0.25">
      <c r="A9860"/>
    </row>
    <row r="9861" spans="1:1" x14ac:dyDescent="0.25">
      <c r="A9861"/>
    </row>
    <row r="9862" spans="1:1" x14ac:dyDescent="0.25">
      <c r="A9862"/>
    </row>
    <row r="9863" spans="1:1" x14ac:dyDescent="0.25">
      <c r="A9863"/>
    </row>
    <row r="9864" spans="1:1" x14ac:dyDescent="0.25">
      <c r="A9864"/>
    </row>
    <row r="9865" spans="1:1" x14ac:dyDescent="0.25">
      <c r="A9865"/>
    </row>
    <row r="9866" spans="1:1" x14ac:dyDescent="0.25">
      <c r="A9866"/>
    </row>
    <row r="9867" spans="1:1" x14ac:dyDescent="0.25">
      <c r="A9867"/>
    </row>
    <row r="9868" spans="1:1" x14ac:dyDescent="0.25">
      <c r="A9868"/>
    </row>
    <row r="9869" spans="1:1" x14ac:dyDescent="0.25">
      <c r="A9869"/>
    </row>
    <row r="9870" spans="1:1" x14ac:dyDescent="0.25">
      <c r="A9870"/>
    </row>
    <row r="9871" spans="1:1" x14ac:dyDescent="0.25">
      <c r="A9871"/>
    </row>
    <row r="9872" spans="1:1" x14ac:dyDescent="0.25">
      <c r="A9872"/>
    </row>
    <row r="9873" spans="1:1" x14ac:dyDescent="0.25">
      <c r="A9873"/>
    </row>
    <row r="9874" spans="1:1" x14ac:dyDescent="0.25">
      <c r="A9874"/>
    </row>
    <row r="9875" spans="1:1" x14ac:dyDescent="0.25">
      <c r="A9875"/>
    </row>
    <row r="9876" spans="1:1" x14ac:dyDescent="0.25">
      <c r="A9876"/>
    </row>
    <row r="9877" spans="1:1" x14ac:dyDescent="0.25">
      <c r="A9877"/>
    </row>
    <row r="9878" spans="1:1" x14ac:dyDescent="0.25">
      <c r="A9878"/>
    </row>
    <row r="9879" spans="1:1" x14ac:dyDescent="0.25">
      <c r="A9879"/>
    </row>
    <row r="9880" spans="1:1" x14ac:dyDescent="0.25">
      <c r="A9880"/>
    </row>
    <row r="9881" spans="1:1" x14ac:dyDescent="0.25">
      <c r="A9881"/>
    </row>
    <row r="9882" spans="1:1" x14ac:dyDescent="0.25">
      <c r="A9882"/>
    </row>
    <row r="9883" spans="1:1" x14ac:dyDescent="0.25">
      <c r="A9883"/>
    </row>
    <row r="9884" spans="1:1" x14ac:dyDescent="0.25">
      <c r="A9884"/>
    </row>
    <row r="9885" spans="1:1" x14ac:dyDescent="0.25">
      <c r="A9885"/>
    </row>
    <row r="9886" spans="1:1" x14ac:dyDescent="0.25">
      <c r="A9886"/>
    </row>
    <row r="9887" spans="1:1" x14ac:dyDescent="0.25">
      <c r="A9887"/>
    </row>
    <row r="9888" spans="1:1" x14ac:dyDescent="0.25">
      <c r="A9888"/>
    </row>
    <row r="9889" spans="1:1" x14ac:dyDescent="0.25">
      <c r="A9889"/>
    </row>
    <row r="9890" spans="1:1" x14ac:dyDescent="0.25">
      <c r="A9890"/>
    </row>
    <row r="9891" spans="1:1" x14ac:dyDescent="0.25">
      <c r="A9891"/>
    </row>
    <row r="9892" spans="1:1" x14ac:dyDescent="0.25">
      <c r="A9892"/>
    </row>
    <row r="9893" spans="1:1" x14ac:dyDescent="0.25">
      <c r="A9893"/>
    </row>
    <row r="9894" spans="1:1" x14ac:dyDescent="0.25">
      <c r="A9894"/>
    </row>
    <row r="9895" spans="1:1" x14ac:dyDescent="0.25">
      <c r="A9895"/>
    </row>
    <row r="9896" spans="1:1" x14ac:dyDescent="0.25">
      <c r="A9896"/>
    </row>
    <row r="9897" spans="1:1" x14ac:dyDescent="0.25">
      <c r="A9897"/>
    </row>
    <row r="9898" spans="1:1" x14ac:dyDescent="0.25">
      <c r="A9898"/>
    </row>
    <row r="9899" spans="1:1" x14ac:dyDescent="0.25">
      <c r="A9899"/>
    </row>
    <row r="9900" spans="1:1" x14ac:dyDescent="0.25">
      <c r="A9900"/>
    </row>
    <row r="9901" spans="1:1" x14ac:dyDescent="0.25">
      <c r="A9901"/>
    </row>
    <row r="9902" spans="1:1" x14ac:dyDescent="0.25">
      <c r="A9902"/>
    </row>
    <row r="9903" spans="1:1" x14ac:dyDescent="0.25">
      <c r="A9903"/>
    </row>
    <row r="9904" spans="1:1" x14ac:dyDescent="0.25">
      <c r="A9904"/>
    </row>
    <row r="9905" spans="1:1" x14ac:dyDescent="0.25">
      <c r="A9905"/>
    </row>
    <row r="9906" spans="1:1" x14ac:dyDescent="0.25">
      <c r="A9906"/>
    </row>
    <row r="9907" spans="1:1" x14ac:dyDescent="0.25">
      <c r="A9907"/>
    </row>
    <row r="9908" spans="1:1" x14ac:dyDescent="0.25">
      <c r="A9908"/>
    </row>
    <row r="9909" spans="1:1" x14ac:dyDescent="0.25">
      <c r="A9909"/>
    </row>
    <row r="9910" spans="1:1" x14ac:dyDescent="0.25">
      <c r="A9910"/>
    </row>
    <row r="9911" spans="1:1" x14ac:dyDescent="0.25">
      <c r="A9911"/>
    </row>
    <row r="9912" spans="1:1" x14ac:dyDescent="0.25">
      <c r="A9912"/>
    </row>
    <row r="9913" spans="1:1" x14ac:dyDescent="0.25">
      <c r="A9913"/>
    </row>
    <row r="9914" spans="1:1" x14ac:dyDescent="0.25">
      <c r="A9914"/>
    </row>
    <row r="9915" spans="1:1" x14ac:dyDescent="0.25">
      <c r="A9915"/>
    </row>
    <row r="9916" spans="1:1" x14ac:dyDescent="0.25">
      <c r="A9916"/>
    </row>
    <row r="9917" spans="1:1" x14ac:dyDescent="0.25">
      <c r="A9917"/>
    </row>
    <row r="9918" spans="1:1" x14ac:dyDescent="0.25">
      <c r="A9918"/>
    </row>
    <row r="9919" spans="1:1" x14ac:dyDescent="0.25">
      <c r="A9919"/>
    </row>
    <row r="9920" spans="1:1" x14ac:dyDescent="0.25">
      <c r="A9920"/>
    </row>
    <row r="9921" spans="1:1" x14ac:dyDescent="0.25">
      <c r="A9921"/>
    </row>
    <row r="9922" spans="1:1" x14ac:dyDescent="0.25">
      <c r="A9922"/>
    </row>
    <row r="9923" spans="1:1" x14ac:dyDescent="0.25">
      <c r="A9923"/>
    </row>
    <row r="9924" spans="1:1" x14ac:dyDescent="0.25">
      <c r="A9924"/>
    </row>
    <row r="9925" spans="1:1" x14ac:dyDescent="0.25">
      <c r="A9925"/>
    </row>
    <row r="9926" spans="1:1" x14ac:dyDescent="0.25">
      <c r="A9926"/>
    </row>
    <row r="9927" spans="1:1" x14ac:dyDescent="0.25">
      <c r="A9927"/>
    </row>
    <row r="9928" spans="1:1" x14ac:dyDescent="0.25">
      <c r="A9928"/>
    </row>
    <row r="9929" spans="1:1" x14ac:dyDescent="0.25">
      <c r="A9929"/>
    </row>
    <row r="9930" spans="1:1" x14ac:dyDescent="0.25">
      <c r="A9930"/>
    </row>
    <row r="9931" spans="1:1" x14ac:dyDescent="0.25">
      <c r="A9931"/>
    </row>
    <row r="9932" spans="1:1" x14ac:dyDescent="0.25">
      <c r="A9932"/>
    </row>
    <row r="9933" spans="1:1" x14ac:dyDescent="0.25">
      <c r="A9933"/>
    </row>
    <row r="9934" spans="1:1" x14ac:dyDescent="0.25">
      <c r="A9934"/>
    </row>
    <row r="9935" spans="1:1" x14ac:dyDescent="0.25">
      <c r="A9935"/>
    </row>
    <row r="9936" spans="1:1" x14ac:dyDescent="0.25">
      <c r="A9936"/>
    </row>
    <row r="9937" spans="1:1" x14ac:dyDescent="0.25">
      <c r="A9937"/>
    </row>
    <row r="9938" spans="1:1" x14ac:dyDescent="0.25">
      <c r="A9938"/>
    </row>
    <row r="9939" spans="1:1" x14ac:dyDescent="0.25">
      <c r="A9939"/>
    </row>
    <row r="9940" spans="1:1" x14ac:dyDescent="0.25">
      <c r="A9940"/>
    </row>
    <row r="9941" spans="1:1" x14ac:dyDescent="0.25">
      <c r="A9941"/>
    </row>
    <row r="9942" spans="1:1" x14ac:dyDescent="0.25">
      <c r="A9942"/>
    </row>
    <row r="9943" spans="1:1" x14ac:dyDescent="0.25">
      <c r="A9943"/>
    </row>
    <row r="9944" spans="1:1" x14ac:dyDescent="0.25">
      <c r="A9944"/>
    </row>
    <row r="9945" spans="1:1" x14ac:dyDescent="0.25">
      <c r="A9945"/>
    </row>
    <row r="9946" spans="1:1" x14ac:dyDescent="0.25">
      <c r="A9946"/>
    </row>
    <row r="9947" spans="1:1" x14ac:dyDescent="0.25">
      <c r="A9947"/>
    </row>
    <row r="9948" spans="1:1" x14ac:dyDescent="0.25">
      <c r="A9948"/>
    </row>
    <row r="9949" spans="1:1" x14ac:dyDescent="0.25">
      <c r="A9949"/>
    </row>
    <row r="9950" spans="1:1" x14ac:dyDescent="0.25">
      <c r="A9950"/>
    </row>
    <row r="9951" spans="1:1" x14ac:dyDescent="0.25">
      <c r="A9951"/>
    </row>
    <row r="9952" spans="1:1" x14ac:dyDescent="0.25">
      <c r="A9952"/>
    </row>
    <row r="9953" spans="1:1" x14ac:dyDescent="0.25">
      <c r="A9953"/>
    </row>
    <row r="9954" spans="1:1" x14ac:dyDescent="0.25">
      <c r="A9954"/>
    </row>
    <row r="9955" spans="1:1" x14ac:dyDescent="0.25">
      <c r="A9955"/>
    </row>
    <row r="9956" spans="1:1" x14ac:dyDescent="0.25">
      <c r="A9956"/>
    </row>
    <row r="9957" spans="1:1" x14ac:dyDescent="0.25">
      <c r="A9957"/>
    </row>
    <row r="9958" spans="1:1" x14ac:dyDescent="0.25">
      <c r="A9958"/>
    </row>
    <row r="9959" spans="1:1" x14ac:dyDescent="0.25">
      <c r="A9959"/>
    </row>
    <row r="9960" spans="1:1" x14ac:dyDescent="0.25">
      <c r="A9960"/>
    </row>
    <row r="9961" spans="1:1" x14ac:dyDescent="0.25">
      <c r="A9961"/>
    </row>
    <row r="9962" spans="1:1" x14ac:dyDescent="0.25">
      <c r="A9962"/>
    </row>
    <row r="9963" spans="1:1" x14ac:dyDescent="0.25">
      <c r="A9963"/>
    </row>
    <row r="9964" spans="1:1" x14ac:dyDescent="0.25">
      <c r="A9964"/>
    </row>
    <row r="9965" spans="1:1" x14ac:dyDescent="0.25">
      <c r="A9965"/>
    </row>
    <row r="9966" spans="1:1" x14ac:dyDescent="0.25">
      <c r="A9966"/>
    </row>
    <row r="9967" spans="1:1" x14ac:dyDescent="0.25">
      <c r="A9967"/>
    </row>
    <row r="9968" spans="1:1" x14ac:dyDescent="0.25">
      <c r="A9968"/>
    </row>
    <row r="9969" spans="1:1" x14ac:dyDescent="0.25">
      <c r="A9969"/>
    </row>
    <row r="9970" spans="1:1" x14ac:dyDescent="0.25">
      <c r="A9970"/>
    </row>
    <row r="9971" spans="1:1" x14ac:dyDescent="0.25">
      <c r="A9971"/>
    </row>
    <row r="9972" spans="1:1" x14ac:dyDescent="0.25">
      <c r="A9972"/>
    </row>
    <row r="9973" spans="1:1" x14ac:dyDescent="0.25">
      <c r="A9973"/>
    </row>
    <row r="9974" spans="1:1" x14ac:dyDescent="0.25">
      <c r="A9974"/>
    </row>
    <row r="9975" spans="1:1" x14ac:dyDescent="0.25">
      <c r="A9975"/>
    </row>
    <row r="9976" spans="1:1" x14ac:dyDescent="0.25">
      <c r="A9976"/>
    </row>
    <row r="9977" spans="1:1" x14ac:dyDescent="0.25">
      <c r="A9977"/>
    </row>
    <row r="9978" spans="1:1" x14ac:dyDescent="0.25">
      <c r="A9978"/>
    </row>
    <row r="9979" spans="1:1" x14ac:dyDescent="0.25">
      <c r="A9979"/>
    </row>
    <row r="9980" spans="1:1" x14ac:dyDescent="0.25">
      <c r="A9980"/>
    </row>
    <row r="9981" spans="1:1" x14ac:dyDescent="0.25">
      <c r="A9981"/>
    </row>
    <row r="9982" spans="1:1" x14ac:dyDescent="0.25">
      <c r="A9982"/>
    </row>
    <row r="9983" spans="1:1" x14ac:dyDescent="0.25">
      <c r="A9983"/>
    </row>
    <row r="9984" spans="1:1" x14ac:dyDescent="0.25">
      <c r="A9984"/>
    </row>
    <row r="9985" spans="1:1" x14ac:dyDescent="0.25">
      <c r="A9985"/>
    </row>
    <row r="9986" spans="1:1" x14ac:dyDescent="0.25">
      <c r="A9986"/>
    </row>
    <row r="9987" spans="1:1" x14ac:dyDescent="0.25">
      <c r="A9987"/>
    </row>
    <row r="9988" spans="1:1" x14ac:dyDescent="0.25">
      <c r="A9988"/>
    </row>
    <row r="9989" spans="1:1" x14ac:dyDescent="0.25">
      <c r="A9989"/>
    </row>
    <row r="9990" spans="1:1" x14ac:dyDescent="0.25">
      <c r="A9990"/>
    </row>
    <row r="9991" spans="1:1" x14ac:dyDescent="0.25">
      <c r="A9991"/>
    </row>
    <row r="9992" spans="1:1" x14ac:dyDescent="0.25">
      <c r="A9992"/>
    </row>
    <row r="9993" spans="1:1" x14ac:dyDescent="0.25">
      <c r="A9993"/>
    </row>
    <row r="9994" spans="1:1" x14ac:dyDescent="0.25">
      <c r="A9994"/>
    </row>
    <row r="9995" spans="1:1" x14ac:dyDescent="0.25">
      <c r="A9995"/>
    </row>
    <row r="9996" spans="1:1" x14ac:dyDescent="0.25">
      <c r="A9996"/>
    </row>
    <row r="9997" spans="1:1" x14ac:dyDescent="0.25">
      <c r="A9997"/>
    </row>
    <row r="9998" spans="1:1" x14ac:dyDescent="0.25">
      <c r="A9998"/>
    </row>
    <row r="9999" spans="1:1" x14ac:dyDescent="0.25">
      <c r="A9999"/>
    </row>
    <row r="10000" spans="1:1" x14ac:dyDescent="0.25">
      <c r="A10000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  <row r="25001" spans="1:1" x14ac:dyDescent="0.25">
      <c r="A25001"/>
    </row>
    <row r="25002" spans="1:1" x14ac:dyDescent="0.25">
      <c r="A25002"/>
    </row>
    <row r="25003" spans="1:1" x14ac:dyDescent="0.25">
      <c r="A25003"/>
    </row>
    <row r="25004" spans="1:1" x14ac:dyDescent="0.25">
      <c r="A25004"/>
    </row>
    <row r="25005" spans="1:1" x14ac:dyDescent="0.25">
      <c r="A25005"/>
    </row>
    <row r="25006" spans="1:1" x14ac:dyDescent="0.25">
      <c r="A25006"/>
    </row>
    <row r="25007" spans="1:1" x14ac:dyDescent="0.25">
      <c r="A25007"/>
    </row>
    <row r="25008" spans="1:1" x14ac:dyDescent="0.25">
      <c r="A25008"/>
    </row>
    <row r="25009" spans="1:1" x14ac:dyDescent="0.25">
      <c r="A25009"/>
    </row>
    <row r="25010" spans="1:1" x14ac:dyDescent="0.25">
      <c r="A25010"/>
    </row>
    <row r="25011" spans="1:1" x14ac:dyDescent="0.25">
      <c r="A25011"/>
    </row>
    <row r="25012" spans="1:1" x14ac:dyDescent="0.25">
      <c r="A25012"/>
    </row>
    <row r="25013" spans="1:1" x14ac:dyDescent="0.25">
      <c r="A25013"/>
    </row>
    <row r="25014" spans="1:1" x14ac:dyDescent="0.25">
      <c r="A25014"/>
    </row>
    <row r="25015" spans="1:1" x14ac:dyDescent="0.25">
      <c r="A25015"/>
    </row>
    <row r="25016" spans="1:1" x14ac:dyDescent="0.25">
      <c r="A25016"/>
    </row>
    <row r="25017" spans="1:1" x14ac:dyDescent="0.25">
      <c r="A25017"/>
    </row>
    <row r="25018" spans="1:1" x14ac:dyDescent="0.25">
      <c r="A25018"/>
    </row>
    <row r="25019" spans="1:1" x14ac:dyDescent="0.25">
      <c r="A25019"/>
    </row>
    <row r="25020" spans="1:1" x14ac:dyDescent="0.25">
      <c r="A25020"/>
    </row>
    <row r="25021" spans="1:1" x14ac:dyDescent="0.25">
      <c r="A25021"/>
    </row>
    <row r="25022" spans="1:1" x14ac:dyDescent="0.25">
      <c r="A25022"/>
    </row>
    <row r="25023" spans="1:1" x14ac:dyDescent="0.25">
      <c r="A25023"/>
    </row>
    <row r="25024" spans="1:1" x14ac:dyDescent="0.25">
      <c r="A25024"/>
    </row>
    <row r="25025" spans="1:1" x14ac:dyDescent="0.25">
      <c r="A25025"/>
    </row>
    <row r="25026" spans="1:1" x14ac:dyDescent="0.25">
      <c r="A25026"/>
    </row>
    <row r="25027" spans="1:1" x14ac:dyDescent="0.25">
      <c r="A25027"/>
    </row>
    <row r="25028" spans="1:1" x14ac:dyDescent="0.25">
      <c r="A25028"/>
    </row>
    <row r="25029" spans="1:1" x14ac:dyDescent="0.25">
      <c r="A25029"/>
    </row>
    <row r="25030" spans="1:1" x14ac:dyDescent="0.25">
      <c r="A25030"/>
    </row>
    <row r="25031" spans="1:1" x14ac:dyDescent="0.25">
      <c r="A25031"/>
    </row>
    <row r="25032" spans="1:1" x14ac:dyDescent="0.25">
      <c r="A25032"/>
    </row>
    <row r="25033" spans="1:1" x14ac:dyDescent="0.25">
      <c r="A25033"/>
    </row>
    <row r="25034" spans="1:1" x14ac:dyDescent="0.25">
      <c r="A25034"/>
    </row>
    <row r="25035" spans="1:1" x14ac:dyDescent="0.25">
      <c r="A25035"/>
    </row>
    <row r="25036" spans="1:1" x14ac:dyDescent="0.25">
      <c r="A25036"/>
    </row>
    <row r="25037" spans="1:1" x14ac:dyDescent="0.25">
      <c r="A25037"/>
    </row>
    <row r="25038" spans="1:1" x14ac:dyDescent="0.25">
      <c r="A25038"/>
    </row>
    <row r="25039" spans="1:1" x14ac:dyDescent="0.25">
      <c r="A25039"/>
    </row>
    <row r="25040" spans="1:1" x14ac:dyDescent="0.25">
      <c r="A25040"/>
    </row>
    <row r="25041" spans="1:1" x14ac:dyDescent="0.25">
      <c r="A25041"/>
    </row>
    <row r="25042" spans="1:1" x14ac:dyDescent="0.25">
      <c r="A25042"/>
    </row>
    <row r="25043" spans="1:1" x14ac:dyDescent="0.25">
      <c r="A25043"/>
    </row>
    <row r="25044" spans="1:1" x14ac:dyDescent="0.25">
      <c r="A25044"/>
    </row>
    <row r="25045" spans="1:1" x14ac:dyDescent="0.25">
      <c r="A25045"/>
    </row>
    <row r="25046" spans="1:1" x14ac:dyDescent="0.25">
      <c r="A25046"/>
    </row>
    <row r="25047" spans="1:1" x14ac:dyDescent="0.25">
      <c r="A25047"/>
    </row>
    <row r="25048" spans="1:1" x14ac:dyDescent="0.25">
      <c r="A25048"/>
    </row>
    <row r="25049" spans="1:1" x14ac:dyDescent="0.25">
      <c r="A25049"/>
    </row>
    <row r="25050" spans="1:1" x14ac:dyDescent="0.25">
      <c r="A25050"/>
    </row>
    <row r="25051" spans="1:1" x14ac:dyDescent="0.25">
      <c r="A25051"/>
    </row>
    <row r="25052" spans="1:1" x14ac:dyDescent="0.25">
      <c r="A25052"/>
    </row>
    <row r="25053" spans="1:1" x14ac:dyDescent="0.25">
      <c r="A25053"/>
    </row>
    <row r="25054" spans="1:1" x14ac:dyDescent="0.25">
      <c r="A25054"/>
    </row>
    <row r="25055" spans="1:1" x14ac:dyDescent="0.25">
      <c r="A25055"/>
    </row>
    <row r="25056" spans="1:1" x14ac:dyDescent="0.25">
      <c r="A25056"/>
    </row>
    <row r="25057" spans="1:1" x14ac:dyDescent="0.25">
      <c r="A25057"/>
    </row>
    <row r="25058" spans="1:1" x14ac:dyDescent="0.25">
      <c r="A25058"/>
    </row>
    <row r="25059" spans="1:1" x14ac:dyDescent="0.25">
      <c r="A25059"/>
    </row>
    <row r="25060" spans="1:1" x14ac:dyDescent="0.25">
      <c r="A25060"/>
    </row>
    <row r="25061" spans="1:1" x14ac:dyDescent="0.25">
      <c r="A25061"/>
    </row>
    <row r="25062" spans="1:1" x14ac:dyDescent="0.25">
      <c r="A25062"/>
    </row>
    <row r="25063" spans="1:1" x14ac:dyDescent="0.25">
      <c r="A25063"/>
    </row>
    <row r="25064" spans="1:1" x14ac:dyDescent="0.25">
      <c r="A25064"/>
    </row>
    <row r="25065" spans="1:1" x14ac:dyDescent="0.25">
      <c r="A25065"/>
    </row>
    <row r="25066" spans="1:1" x14ac:dyDescent="0.25">
      <c r="A25066"/>
    </row>
    <row r="25067" spans="1:1" x14ac:dyDescent="0.25">
      <c r="A25067"/>
    </row>
    <row r="25068" spans="1:1" x14ac:dyDescent="0.25">
      <c r="A25068"/>
    </row>
    <row r="25069" spans="1:1" x14ac:dyDescent="0.25">
      <c r="A25069"/>
    </row>
    <row r="25070" spans="1:1" x14ac:dyDescent="0.25">
      <c r="A25070"/>
    </row>
    <row r="25071" spans="1:1" x14ac:dyDescent="0.25">
      <c r="A25071"/>
    </row>
    <row r="25072" spans="1:1" x14ac:dyDescent="0.25">
      <c r="A25072"/>
    </row>
    <row r="25073" spans="1:1" x14ac:dyDescent="0.25">
      <c r="A25073"/>
    </row>
    <row r="25074" spans="1:1" x14ac:dyDescent="0.25">
      <c r="A25074"/>
    </row>
    <row r="25075" spans="1:1" x14ac:dyDescent="0.25">
      <c r="A25075"/>
    </row>
    <row r="25076" spans="1:1" x14ac:dyDescent="0.25">
      <c r="A25076"/>
    </row>
    <row r="25077" spans="1:1" x14ac:dyDescent="0.25">
      <c r="A25077"/>
    </row>
    <row r="25078" spans="1:1" x14ac:dyDescent="0.25">
      <c r="A25078"/>
    </row>
    <row r="25079" spans="1:1" x14ac:dyDescent="0.25">
      <c r="A25079"/>
    </row>
    <row r="25080" spans="1:1" x14ac:dyDescent="0.25">
      <c r="A25080"/>
    </row>
    <row r="25081" spans="1:1" x14ac:dyDescent="0.25">
      <c r="A25081"/>
    </row>
    <row r="25082" spans="1:1" x14ac:dyDescent="0.25">
      <c r="A25082"/>
    </row>
    <row r="25083" spans="1:1" x14ac:dyDescent="0.25">
      <c r="A25083"/>
    </row>
    <row r="25084" spans="1:1" x14ac:dyDescent="0.25">
      <c r="A25084"/>
    </row>
    <row r="25085" spans="1:1" x14ac:dyDescent="0.25">
      <c r="A25085"/>
    </row>
    <row r="25086" spans="1:1" x14ac:dyDescent="0.25">
      <c r="A25086"/>
    </row>
    <row r="25087" spans="1:1" x14ac:dyDescent="0.25">
      <c r="A25087"/>
    </row>
    <row r="25088" spans="1:1" x14ac:dyDescent="0.25">
      <c r="A25088"/>
    </row>
    <row r="25089" spans="1:1" x14ac:dyDescent="0.25">
      <c r="A25089"/>
    </row>
    <row r="25090" spans="1:1" x14ac:dyDescent="0.25">
      <c r="A25090"/>
    </row>
    <row r="25091" spans="1:1" x14ac:dyDescent="0.25">
      <c r="A25091"/>
    </row>
    <row r="25092" spans="1:1" x14ac:dyDescent="0.25">
      <c r="A25092"/>
    </row>
    <row r="25093" spans="1:1" x14ac:dyDescent="0.25">
      <c r="A25093"/>
    </row>
    <row r="25094" spans="1:1" x14ac:dyDescent="0.25">
      <c r="A25094"/>
    </row>
    <row r="25095" spans="1:1" x14ac:dyDescent="0.25">
      <c r="A25095"/>
    </row>
    <row r="25096" spans="1:1" x14ac:dyDescent="0.25">
      <c r="A25096"/>
    </row>
    <row r="25097" spans="1:1" x14ac:dyDescent="0.25">
      <c r="A25097"/>
    </row>
    <row r="25098" spans="1:1" x14ac:dyDescent="0.25">
      <c r="A25098"/>
    </row>
    <row r="25099" spans="1:1" x14ac:dyDescent="0.25">
      <c r="A25099"/>
    </row>
    <row r="25100" spans="1:1" x14ac:dyDescent="0.25">
      <c r="A25100"/>
    </row>
    <row r="25101" spans="1:1" x14ac:dyDescent="0.25">
      <c r="A25101"/>
    </row>
    <row r="25102" spans="1:1" x14ac:dyDescent="0.25">
      <c r="A25102"/>
    </row>
    <row r="25103" spans="1:1" x14ac:dyDescent="0.25">
      <c r="A25103"/>
    </row>
    <row r="25104" spans="1:1" x14ac:dyDescent="0.25">
      <c r="A25104"/>
    </row>
    <row r="25105" spans="1:1" x14ac:dyDescent="0.25">
      <c r="A25105"/>
    </row>
    <row r="25106" spans="1:1" x14ac:dyDescent="0.25">
      <c r="A25106"/>
    </row>
    <row r="25107" spans="1:1" x14ac:dyDescent="0.25">
      <c r="A25107"/>
    </row>
    <row r="25108" spans="1:1" x14ac:dyDescent="0.25">
      <c r="A25108"/>
    </row>
    <row r="25109" spans="1:1" x14ac:dyDescent="0.25">
      <c r="A25109"/>
    </row>
    <row r="25110" spans="1:1" x14ac:dyDescent="0.25">
      <c r="A25110"/>
    </row>
    <row r="25111" spans="1:1" x14ac:dyDescent="0.25">
      <c r="A25111"/>
    </row>
    <row r="25112" spans="1:1" x14ac:dyDescent="0.25">
      <c r="A25112"/>
    </row>
    <row r="25113" spans="1:1" x14ac:dyDescent="0.25">
      <c r="A25113"/>
    </row>
    <row r="25114" spans="1:1" x14ac:dyDescent="0.25">
      <c r="A25114"/>
    </row>
    <row r="25115" spans="1:1" x14ac:dyDescent="0.25">
      <c r="A25115"/>
    </row>
    <row r="25116" spans="1:1" x14ac:dyDescent="0.25">
      <c r="A25116"/>
    </row>
    <row r="25117" spans="1:1" x14ac:dyDescent="0.25">
      <c r="A25117"/>
    </row>
    <row r="25118" spans="1:1" x14ac:dyDescent="0.25">
      <c r="A25118"/>
    </row>
    <row r="25119" spans="1:1" x14ac:dyDescent="0.25">
      <c r="A25119"/>
    </row>
    <row r="25120" spans="1:1" x14ac:dyDescent="0.25">
      <c r="A25120"/>
    </row>
    <row r="25121" spans="1:1" x14ac:dyDescent="0.25">
      <c r="A25121"/>
    </row>
    <row r="25122" spans="1:1" x14ac:dyDescent="0.25">
      <c r="A25122"/>
    </row>
    <row r="25123" spans="1:1" x14ac:dyDescent="0.25">
      <c r="A25123"/>
    </row>
    <row r="25124" spans="1:1" x14ac:dyDescent="0.25">
      <c r="A25124"/>
    </row>
    <row r="25125" spans="1:1" x14ac:dyDescent="0.25">
      <c r="A25125"/>
    </row>
    <row r="25126" spans="1:1" x14ac:dyDescent="0.25">
      <c r="A25126"/>
    </row>
    <row r="25127" spans="1:1" x14ac:dyDescent="0.25">
      <c r="A25127"/>
    </row>
    <row r="25128" spans="1:1" x14ac:dyDescent="0.25">
      <c r="A25128"/>
    </row>
    <row r="25129" spans="1:1" x14ac:dyDescent="0.25">
      <c r="A25129"/>
    </row>
    <row r="25130" spans="1:1" x14ac:dyDescent="0.25">
      <c r="A25130"/>
    </row>
    <row r="25131" spans="1:1" x14ac:dyDescent="0.25">
      <c r="A25131"/>
    </row>
    <row r="25132" spans="1:1" x14ac:dyDescent="0.25">
      <c r="A25132"/>
    </row>
    <row r="25133" spans="1:1" x14ac:dyDescent="0.25">
      <c r="A25133"/>
    </row>
    <row r="25134" spans="1:1" x14ac:dyDescent="0.25">
      <c r="A25134"/>
    </row>
    <row r="25135" spans="1:1" x14ac:dyDescent="0.25">
      <c r="A25135"/>
    </row>
    <row r="25136" spans="1:1" x14ac:dyDescent="0.25">
      <c r="A25136"/>
    </row>
    <row r="25137" spans="1:1" x14ac:dyDescent="0.25">
      <c r="A25137"/>
    </row>
    <row r="25138" spans="1:1" x14ac:dyDescent="0.25">
      <c r="A25138"/>
    </row>
    <row r="25139" spans="1:1" x14ac:dyDescent="0.25">
      <c r="A25139"/>
    </row>
    <row r="25140" spans="1:1" x14ac:dyDescent="0.25">
      <c r="A25140"/>
    </row>
    <row r="25141" spans="1:1" x14ac:dyDescent="0.25">
      <c r="A25141"/>
    </row>
    <row r="25142" spans="1:1" x14ac:dyDescent="0.25">
      <c r="A25142"/>
    </row>
    <row r="25143" spans="1:1" x14ac:dyDescent="0.25">
      <c r="A25143"/>
    </row>
    <row r="25144" spans="1:1" x14ac:dyDescent="0.25">
      <c r="A25144"/>
    </row>
    <row r="25145" spans="1:1" x14ac:dyDescent="0.25">
      <c r="A25145"/>
    </row>
    <row r="25146" spans="1:1" x14ac:dyDescent="0.25">
      <c r="A25146"/>
    </row>
    <row r="25147" spans="1:1" x14ac:dyDescent="0.25">
      <c r="A25147"/>
    </row>
    <row r="25148" spans="1:1" x14ac:dyDescent="0.25">
      <c r="A25148"/>
    </row>
    <row r="25149" spans="1:1" x14ac:dyDescent="0.25">
      <c r="A25149"/>
    </row>
    <row r="25150" spans="1:1" x14ac:dyDescent="0.25">
      <c r="A25150"/>
    </row>
    <row r="25151" spans="1:1" x14ac:dyDescent="0.25">
      <c r="A25151"/>
    </row>
    <row r="25152" spans="1:1" x14ac:dyDescent="0.25">
      <c r="A25152"/>
    </row>
    <row r="25153" spans="1:1" x14ac:dyDescent="0.25">
      <c r="A25153"/>
    </row>
    <row r="25154" spans="1:1" x14ac:dyDescent="0.25">
      <c r="A25154"/>
    </row>
    <row r="25155" spans="1:1" x14ac:dyDescent="0.25">
      <c r="A25155"/>
    </row>
    <row r="25156" spans="1:1" x14ac:dyDescent="0.25">
      <c r="A25156"/>
    </row>
    <row r="25157" spans="1:1" x14ac:dyDescent="0.25">
      <c r="A25157"/>
    </row>
    <row r="25158" spans="1:1" x14ac:dyDescent="0.25">
      <c r="A25158"/>
    </row>
    <row r="25159" spans="1:1" x14ac:dyDescent="0.25">
      <c r="A25159"/>
    </row>
    <row r="25160" spans="1:1" x14ac:dyDescent="0.25">
      <c r="A25160"/>
    </row>
    <row r="25161" spans="1:1" x14ac:dyDescent="0.25">
      <c r="A25161"/>
    </row>
    <row r="25162" spans="1:1" x14ac:dyDescent="0.25">
      <c r="A25162"/>
    </row>
    <row r="25163" spans="1:1" x14ac:dyDescent="0.25">
      <c r="A25163"/>
    </row>
    <row r="25164" spans="1:1" x14ac:dyDescent="0.25">
      <c r="A25164"/>
    </row>
    <row r="25165" spans="1:1" x14ac:dyDescent="0.25">
      <c r="A25165"/>
    </row>
    <row r="25166" spans="1:1" x14ac:dyDescent="0.25">
      <c r="A25166"/>
    </row>
    <row r="25167" spans="1:1" x14ac:dyDescent="0.25">
      <c r="A25167"/>
    </row>
    <row r="25168" spans="1:1" x14ac:dyDescent="0.25">
      <c r="A25168"/>
    </row>
    <row r="25169" spans="1:1" x14ac:dyDescent="0.25">
      <c r="A25169"/>
    </row>
    <row r="25170" spans="1:1" x14ac:dyDescent="0.25">
      <c r="A25170"/>
    </row>
    <row r="25171" spans="1:1" x14ac:dyDescent="0.25">
      <c r="A25171"/>
    </row>
    <row r="25172" spans="1:1" x14ac:dyDescent="0.25">
      <c r="A25172"/>
    </row>
    <row r="25173" spans="1:1" x14ac:dyDescent="0.25">
      <c r="A25173"/>
    </row>
    <row r="25174" spans="1:1" x14ac:dyDescent="0.25">
      <c r="A25174"/>
    </row>
    <row r="25175" spans="1:1" x14ac:dyDescent="0.25">
      <c r="A25175"/>
    </row>
    <row r="25176" spans="1:1" x14ac:dyDescent="0.25">
      <c r="A25176"/>
    </row>
    <row r="25177" spans="1:1" x14ac:dyDescent="0.25">
      <c r="A25177"/>
    </row>
    <row r="25178" spans="1:1" x14ac:dyDescent="0.25">
      <c r="A25178"/>
    </row>
    <row r="25179" spans="1:1" x14ac:dyDescent="0.25">
      <c r="A25179"/>
    </row>
    <row r="25180" spans="1:1" x14ac:dyDescent="0.25">
      <c r="A25180"/>
    </row>
    <row r="25181" spans="1:1" x14ac:dyDescent="0.25">
      <c r="A25181"/>
    </row>
    <row r="25182" spans="1:1" x14ac:dyDescent="0.25">
      <c r="A25182"/>
    </row>
    <row r="25183" spans="1:1" x14ac:dyDescent="0.25">
      <c r="A25183"/>
    </row>
    <row r="25184" spans="1:1" x14ac:dyDescent="0.25">
      <c r="A25184"/>
    </row>
    <row r="25185" spans="1:1" x14ac:dyDescent="0.25">
      <c r="A25185"/>
    </row>
    <row r="25186" spans="1:1" x14ac:dyDescent="0.25">
      <c r="A25186"/>
    </row>
    <row r="25187" spans="1:1" x14ac:dyDescent="0.25">
      <c r="A25187"/>
    </row>
    <row r="25188" spans="1:1" x14ac:dyDescent="0.25">
      <c r="A25188"/>
    </row>
    <row r="25189" spans="1:1" x14ac:dyDescent="0.25">
      <c r="A25189"/>
    </row>
    <row r="25190" spans="1:1" x14ac:dyDescent="0.25">
      <c r="A25190"/>
    </row>
    <row r="25191" spans="1:1" x14ac:dyDescent="0.25">
      <c r="A25191"/>
    </row>
    <row r="25192" spans="1:1" x14ac:dyDescent="0.25">
      <c r="A25192"/>
    </row>
    <row r="25193" spans="1:1" x14ac:dyDescent="0.25">
      <c r="A25193"/>
    </row>
    <row r="25194" spans="1:1" x14ac:dyDescent="0.25">
      <c r="A25194"/>
    </row>
    <row r="25195" spans="1:1" x14ac:dyDescent="0.25">
      <c r="A25195"/>
    </row>
    <row r="25196" spans="1:1" x14ac:dyDescent="0.25">
      <c r="A25196"/>
    </row>
    <row r="25197" spans="1:1" x14ac:dyDescent="0.25">
      <c r="A25197"/>
    </row>
    <row r="25198" spans="1:1" x14ac:dyDescent="0.25">
      <c r="A25198"/>
    </row>
    <row r="25199" spans="1:1" x14ac:dyDescent="0.25">
      <c r="A25199"/>
    </row>
    <row r="25200" spans="1:1" x14ac:dyDescent="0.25">
      <c r="A25200"/>
    </row>
    <row r="25201" spans="1:1" x14ac:dyDescent="0.25">
      <c r="A25201"/>
    </row>
    <row r="25202" spans="1:1" x14ac:dyDescent="0.25">
      <c r="A25202"/>
    </row>
    <row r="25203" spans="1:1" x14ac:dyDescent="0.25">
      <c r="A25203"/>
    </row>
    <row r="25204" spans="1:1" x14ac:dyDescent="0.25">
      <c r="A25204"/>
    </row>
    <row r="25205" spans="1:1" x14ac:dyDescent="0.25">
      <c r="A25205"/>
    </row>
    <row r="25206" spans="1:1" x14ac:dyDescent="0.25">
      <c r="A25206"/>
    </row>
    <row r="25207" spans="1:1" x14ac:dyDescent="0.25">
      <c r="A25207"/>
    </row>
    <row r="25208" spans="1:1" x14ac:dyDescent="0.25">
      <c r="A25208"/>
    </row>
    <row r="25209" spans="1:1" x14ac:dyDescent="0.25">
      <c r="A25209"/>
    </row>
    <row r="25210" spans="1:1" x14ac:dyDescent="0.25">
      <c r="A25210"/>
    </row>
    <row r="25211" spans="1:1" x14ac:dyDescent="0.25">
      <c r="A25211"/>
    </row>
    <row r="25212" spans="1:1" x14ac:dyDescent="0.25">
      <c r="A25212"/>
    </row>
    <row r="25213" spans="1:1" x14ac:dyDescent="0.25">
      <c r="A25213"/>
    </row>
    <row r="25214" spans="1:1" x14ac:dyDescent="0.25">
      <c r="A25214"/>
    </row>
    <row r="25215" spans="1:1" x14ac:dyDescent="0.25">
      <c r="A25215"/>
    </row>
    <row r="25216" spans="1:1" x14ac:dyDescent="0.25">
      <c r="A25216"/>
    </row>
    <row r="25217" spans="1:1" x14ac:dyDescent="0.25">
      <c r="A25217"/>
    </row>
    <row r="25218" spans="1:1" x14ac:dyDescent="0.25">
      <c r="A25218"/>
    </row>
    <row r="25219" spans="1:1" x14ac:dyDescent="0.25">
      <c r="A25219"/>
    </row>
    <row r="25220" spans="1:1" x14ac:dyDescent="0.25">
      <c r="A25220"/>
    </row>
    <row r="25221" spans="1:1" x14ac:dyDescent="0.25">
      <c r="A25221"/>
    </row>
    <row r="25222" spans="1:1" x14ac:dyDescent="0.25">
      <c r="A25222"/>
    </row>
    <row r="25223" spans="1:1" x14ac:dyDescent="0.25">
      <c r="A25223"/>
    </row>
    <row r="25224" spans="1:1" x14ac:dyDescent="0.25">
      <c r="A25224"/>
    </row>
    <row r="25225" spans="1:1" x14ac:dyDescent="0.25">
      <c r="A25225"/>
    </row>
    <row r="25226" spans="1:1" x14ac:dyDescent="0.25">
      <c r="A25226"/>
    </row>
    <row r="25227" spans="1:1" x14ac:dyDescent="0.25">
      <c r="A25227"/>
    </row>
    <row r="25228" spans="1:1" x14ac:dyDescent="0.25">
      <c r="A25228"/>
    </row>
    <row r="25229" spans="1:1" x14ac:dyDescent="0.25">
      <c r="A25229"/>
    </row>
    <row r="25230" spans="1:1" x14ac:dyDescent="0.25">
      <c r="A25230"/>
    </row>
    <row r="25231" spans="1:1" x14ac:dyDescent="0.25">
      <c r="A25231"/>
    </row>
    <row r="25232" spans="1:1" x14ac:dyDescent="0.25">
      <c r="A25232"/>
    </row>
    <row r="25233" spans="1:1" x14ac:dyDescent="0.25">
      <c r="A25233"/>
    </row>
    <row r="25234" spans="1:1" x14ac:dyDescent="0.25">
      <c r="A25234"/>
    </row>
    <row r="25235" spans="1:1" x14ac:dyDescent="0.25">
      <c r="A25235"/>
    </row>
    <row r="25236" spans="1:1" x14ac:dyDescent="0.25">
      <c r="A25236"/>
    </row>
    <row r="25237" spans="1:1" x14ac:dyDescent="0.25">
      <c r="A25237"/>
    </row>
    <row r="25238" spans="1:1" x14ac:dyDescent="0.25">
      <c r="A25238"/>
    </row>
    <row r="25239" spans="1:1" x14ac:dyDescent="0.25">
      <c r="A25239"/>
    </row>
    <row r="25240" spans="1:1" x14ac:dyDescent="0.25">
      <c r="A25240"/>
    </row>
    <row r="25241" spans="1:1" x14ac:dyDescent="0.25">
      <c r="A25241"/>
    </row>
    <row r="25242" spans="1:1" x14ac:dyDescent="0.25">
      <c r="A25242"/>
    </row>
    <row r="25243" spans="1:1" x14ac:dyDescent="0.25">
      <c r="A25243"/>
    </row>
    <row r="25244" spans="1:1" x14ac:dyDescent="0.25">
      <c r="A25244"/>
    </row>
    <row r="25245" spans="1:1" x14ac:dyDescent="0.25">
      <c r="A25245"/>
    </row>
    <row r="25246" spans="1:1" x14ac:dyDescent="0.25">
      <c r="A25246"/>
    </row>
    <row r="25247" spans="1:1" x14ac:dyDescent="0.25">
      <c r="A25247"/>
    </row>
    <row r="25248" spans="1:1" x14ac:dyDescent="0.25">
      <c r="A25248"/>
    </row>
    <row r="25249" spans="1:1" x14ac:dyDescent="0.25">
      <c r="A25249"/>
    </row>
    <row r="25250" spans="1:1" x14ac:dyDescent="0.25">
      <c r="A25250"/>
    </row>
    <row r="25251" spans="1:1" x14ac:dyDescent="0.25">
      <c r="A25251"/>
    </row>
    <row r="25252" spans="1:1" x14ac:dyDescent="0.25">
      <c r="A25252"/>
    </row>
    <row r="25253" spans="1:1" x14ac:dyDescent="0.25">
      <c r="A25253"/>
    </row>
    <row r="25254" spans="1:1" x14ac:dyDescent="0.25">
      <c r="A25254"/>
    </row>
    <row r="25255" spans="1:1" x14ac:dyDescent="0.25">
      <c r="A25255"/>
    </row>
    <row r="25256" spans="1:1" x14ac:dyDescent="0.25">
      <c r="A25256"/>
    </row>
    <row r="25257" spans="1:1" x14ac:dyDescent="0.25">
      <c r="A25257"/>
    </row>
    <row r="25258" spans="1:1" x14ac:dyDescent="0.25">
      <c r="A25258"/>
    </row>
    <row r="25259" spans="1:1" x14ac:dyDescent="0.25">
      <c r="A25259"/>
    </row>
    <row r="25260" spans="1:1" x14ac:dyDescent="0.25">
      <c r="A25260"/>
    </row>
    <row r="25261" spans="1:1" x14ac:dyDescent="0.25">
      <c r="A25261"/>
    </row>
    <row r="25262" spans="1:1" x14ac:dyDescent="0.25">
      <c r="A25262"/>
    </row>
    <row r="25263" spans="1:1" x14ac:dyDescent="0.25">
      <c r="A25263"/>
    </row>
    <row r="25264" spans="1:1" x14ac:dyDescent="0.25">
      <c r="A25264"/>
    </row>
    <row r="25265" spans="1:1" x14ac:dyDescent="0.25">
      <c r="A25265"/>
    </row>
    <row r="25266" spans="1:1" x14ac:dyDescent="0.25">
      <c r="A25266"/>
    </row>
    <row r="25267" spans="1:1" x14ac:dyDescent="0.25">
      <c r="A25267"/>
    </row>
    <row r="25268" spans="1:1" x14ac:dyDescent="0.25">
      <c r="A25268"/>
    </row>
    <row r="25269" spans="1:1" x14ac:dyDescent="0.25">
      <c r="A25269"/>
    </row>
    <row r="25270" spans="1:1" x14ac:dyDescent="0.25">
      <c r="A25270"/>
    </row>
    <row r="25271" spans="1:1" x14ac:dyDescent="0.25">
      <c r="A25271"/>
    </row>
    <row r="25272" spans="1:1" x14ac:dyDescent="0.25">
      <c r="A25272"/>
    </row>
    <row r="25273" spans="1:1" x14ac:dyDescent="0.25">
      <c r="A25273"/>
    </row>
    <row r="25274" spans="1:1" x14ac:dyDescent="0.25">
      <c r="A25274"/>
    </row>
    <row r="25275" spans="1:1" x14ac:dyDescent="0.25">
      <c r="A25275"/>
    </row>
    <row r="25276" spans="1:1" x14ac:dyDescent="0.25">
      <c r="A25276"/>
    </row>
    <row r="25277" spans="1:1" x14ac:dyDescent="0.25">
      <c r="A25277"/>
    </row>
    <row r="25278" spans="1:1" x14ac:dyDescent="0.25">
      <c r="A25278"/>
    </row>
    <row r="25279" spans="1:1" x14ac:dyDescent="0.25">
      <c r="A25279"/>
    </row>
    <row r="25280" spans="1:1" x14ac:dyDescent="0.25">
      <c r="A25280"/>
    </row>
    <row r="25281" spans="1:1" x14ac:dyDescent="0.25">
      <c r="A25281"/>
    </row>
    <row r="25282" spans="1:1" x14ac:dyDescent="0.25">
      <c r="A25282"/>
    </row>
    <row r="25283" spans="1:1" x14ac:dyDescent="0.25">
      <c r="A25283"/>
    </row>
    <row r="25284" spans="1:1" x14ac:dyDescent="0.25">
      <c r="A25284"/>
    </row>
    <row r="25285" spans="1:1" x14ac:dyDescent="0.25">
      <c r="A25285"/>
    </row>
    <row r="25286" spans="1:1" x14ac:dyDescent="0.25">
      <c r="A25286"/>
    </row>
    <row r="25287" spans="1:1" x14ac:dyDescent="0.25">
      <c r="A25287"/>
    </row>
    <row r="25288" spans="1:1" x14ac:dyDescent="0.25">
      <c r="A25288"/>
    </row>
    <row r="25289" spans="1:1" x14ac:dyDescent="0.25">
      <c r="A25289"/>
    </row>
    <row r="25290" spans="1:1" x14ac:dyDescent="0.25">
      <c r="A25290"/>
    </row>
    <row r="25291" spans="1:1" x14ac:dyDescent="0.25">
      <c r="A25291"/>
    </row>
    <row r="25292" spans="1:1" x14ac:dyDescent="0.25">
      <c r="A25292"/>
    </row>
    <row r="25293" spans="1:1" x14ac:dyDescent="0.25">
      <c r="A25293"/>
    </row>
    <row r="25294" spans="1:1" x14ac:dyDescent="0.25">
      <c r="A25294"/>
    </row>
    <row r="25295" spans="1:1" x14ac:dyDescent="0.25">
      <c r="A25295"/>
    </row>
    <row r="25296" spans="1:1" x14ac:dyDescent="0.25">
      <c r="A25296"/>
    </row>
    <row r="25297" spans="1:1" x14ac:dyDescent="0.25">
      <c r="A25297"/>
    </row>
    <row r="25298" spans="1:1" x14ac:dyDescent="0.25">
      <c r="A25298"/>
    </row>
    <row r="25299" spans="1:1" x14ac:dyDescent="0.25">
      <c r="A25299"/>
    </row>
    <row r="25300" spans="1:1" x14ac:dyDescent="0.25">
      <c r="A25300"/>
    </row>
    <row r="25301" spans="1:1" x14ac:dyDescent="0.25">
      <c r="A25301"/>
    </row>
    <row r="25302" spans="1:1" x14ac:dyDescent="0.25">
      <c r="A25302"/>
    </row>
    <row r="25303" spans="1:1" x14ac:dyDescent="0.25">
      <c r="A25303"/>
    </row>
    <row r="25304" spans="1:1" x14ac:dyDescent="0.25">
      <c r="A25304"/>
    </row>
    <row r="25305" spans="1:1" x14ac:dyDescent="0.25">
      <c r="A25305"/>
    </row>
    <row r="25306" spans="1:1" x14ac:dyDescent="0.25">
      <c r="A25306"/>
    </row>
    <row r="25307" spans="1:1" x14ac:dyDescent="0.25">
      <c r="A25307"/>
    </row>
    <row r="25308" spans="1:1" x14ac:dyDescent="0.25">
      <c r="A25308"/>
    </row>
    <row r="25309" spans="1:1" x14ac:dyDescent="0.25">
      <c r="A25309"/>
    </row>
    <row r="25310" spans="1:1" x14ac:dyDescent="0.25">
      <c r="A25310"/>
    </row>
    <row r="25311" spans="1:1" x14ac:dyDescent="0.25">
      <c r="A25311"/>
    </row>
    <row r="25312" spans="1:1" x14ac:dyDescent="0.25">
      <c r="A25312"/>
    </row>
    <row r="25313" spans="1:1" x14ac:dyDescent="0.25">
      <c r="A25313"/>
    </row>
    <row r="25314" spans="1:1" x14ac:dyDescent="0.25">
      <c r="A25314"/>
    </row>
    <row r="25315" spans="1:1" x14ac:dyDescent="0.25">
      <c r="A25315"/>
    </row>
    <row r="25316" spans="1:1" x14ac:dyDescent="0.25">
      <c r="A25316"/>
    </row>
    <row r="25317" spans="1:1" x14ac:dyDescent="0.25">
      <c r="A25317"/>
    </row>
    <row r="25318" spans="1:1" x14ac:dyDescent="0.25">
      <c r="A25318"/>
    </row>
    <row r="25319" spans="1:1" x14ac:dyDescent="0.25">
      <c r="A25319"/>
    </row>
    <row r="25320" spans="1:1" x14ac:dyDescent="0.25">
      <c r="A25320"/>
    </row>
    <row r="25321" spans="1:1" x14ac:dyDescent="0.25">
      <c r="A25321"/>
    </row>
    <row r="25322" spans="1:1" x14ac:dyDescent="0.25">
      <c r="A25322"/>
    </row>
    <row r="25323" spans="1:1" x14ac:dyDescent="0.25">
      <c r="A25323"/>
    </row>
    <row r="25324" spans="1:1" x14ac:dyDescent="0.25">
      <c r="A25324"/>
    </row>
    <row r="25325" spans="1:1" x14ac:dyDescent="0.25">
      <c r="A25325"/>
    </row>
    <row r="25326" spans="1:1" x14ac:dyDescent="0.25">
      <c r="A25326"/>
    </row>
    <row r="25327" spans="1:1" x14ac:dyDescent="0.25">
      <c r="A25327"/>
    </row>
    <row r="25328" spans="1:1" x14ac:dyDescent="0.25">
      <c r="A25328"/>
    </row>
    <row r="25329" spans="1:1" x14ac:dyDescent="0.25">
      <c r="A25329"/>
    </row>
    <row r="25330" spans="1:1" x14ac:dyDescent="0.25">
      <c r="A25330"/>
    </row>
    <row r="25331" spans="1:1" x14ac:dyDescent="0.25">
      <c r="A25331"/>
    </row>
    <row r="25332" spans="1:1" x14ac:dyDescent="0.25">
      <c r="A25332"/>
    </row>
    <row r="25333" spans="1:1" x14ac:dyDescent="0.25">
      <c r="A25333"/>
    </row>
    <row r="25334" spans="1:1" x14ac:dyDescent="0.25">
      <c r="A25334"/>
    </row>
    <row r="25335" spans="1:1" x14ac:dyDescent="0.25">
      <c r="A25335"/>
    </row>
    <row r="25336" spans="1:1" x14ac:dyDescent="0.25">
      <c r="A25336"/>
    </row>
    <row r="25337" spans="1:1" x14ac:dyDescent="0.25">
      <c r="A25337"/>
    </row>
    <row r="25338" spans="1:1" x14ac:dyDescent="0.25">
      <c r="A25338"/>
    </row>
    <row r="25339" spans="1:1" x14ac:dyDescent="0.25">
      <c r="A25339"/>
    </row>
    <row r="25340" spans="1:1" x14ac:dyDescent="0.25">
      <c r="A25340"/>
    </row>
    <row r="25341" spans="1:1" x14ac:dyDescent="0.25">
      <c r="A25341"/>
    </row>
    <row r="25342" spans="1:1" x14ac:dyDescent="0.25">
      <c r="A25342"/>
    </row>
    <row r="25343" spans="1:1" x14ac:dyDescent="0.25">
      <c r="A25343"/>
    </row>
    <row r="25344" spans="1:1" x14ac:dyDescent="0.25">
      <c r="A25344"/>
    </row>
    <row r="25345" spans="1:1" x14ac:dyDescent="0.25">
      <c r="A25345"/>
    </row>
    <row r="25346" spans="1:1" x14ac:dyDescent="0.25">
      <c r="A25346"/>
    </row>
    <row r="25347" spans="1:1" x14ac:dyDescent="0.25">
      <c r="A25347"/>
    </row>
    <row r="25348" spans="1:1" x14ac:dyDescent="0.25">
      <c r="A25348"/>
    </row>
    <row r="25349" spans="1:1" x14ac:dyDescent="0.25">
      <c r="A25349"/>
    </row>
    <row r="25350" spans="1:1" x14ac:dyDescent="0.25">
      <c r="A25350"/>
    </row>
    <row r="25351" spans="1:1" x14ac:dyDescent="0.25">
      <c r="A25351"/>
    </row>
    <row r="25352" spans="1:1" x14ac:dyDescent="0.25">
      <c r="A25352"/>
    </row>
    <row r="25353" spans="1:1" x14ac:dyDescent="0.25">
      <c r="A25353"/>
    </row>
    <row r="25354" spans="1:1" x14ac:dyDescent="0.25">
      <c r="A25354"/>
    </row>
    <row r="25355" spans="1:1" x14ac:dyDescent="0.25">
      <c r="A25355"/>
    </row>
    <row r="25356" spans="1:1" x14ac:dyDescent="0.25">
      <c r="A25356"/>
    </row>
    <row r="25357" spans="1:1" x14ac:dyDescent="0.25">
      <c r="A25357"/>
    </row>
    <row r="25358" spans="1:1" x14ac:dyDescent="0.25">
      <c r="A25358"/>
    </row>
    <row r="25359" spans="1:1" x14ac:dyDescent="0.25">
      <c r="A25359"/>
    </row>
    <row r="25360" spans="1:1" x14ac:dyDescent="0.25">
      <c r="A25360"/>
    </row>
    <row r="25361" spans="1:1" x14ac:dyDescent="0.25">
      <c r="A25361"/>
    </row>
    <row r="25362" spans="1:1" x14ac:dyDescent="0.25">
      <c r="A25362"/>
    </row>
    <row r="25363" spans="1:1" x14ac:dyDescent="0.25">
      <c r="A25363"/>
    </row>
    <row r="25364" spans="1:1" x14ac:dyDescent="0.25">
      <c r="A25364"/>
    </row>
    <row r="25365" spans="1:1" x14ac:dyDescent="0.25">
      <c r="A25365"/>
    </row>
    <row r="25366" spans="1:1" x14ac:dyDescent="0.25">
      <c r="A25366"/>
    </row>
    <row r="25367" spans="1:1" x14ac:dyDescent="0.25">
      <c r="A25367"/>
    </row>
    <row r="25368" spans="1:1" x14ac:dyDescent="0.25">
      <c r="A25368"/>
    </row>
    <row r="25369" spans="1:1" x14ac:dyDescent="0.25">
      <c r="A25369"/>
    </row>
    <row r="25370" spans="1:1" x14ac:dyDescent="0.25">
      <c r="A25370"/>
    </row>
    <row r="25371" spans="1:1" x14ac:dyDescent="0.25">
      <c r="A25371"/>
    </row>
    <row r="25372" spans="1:1" x14ac:dyDescent="0.25">
      <c r="A25372"/>
    </row>
    <row r="25373" spans="1:1" x14ac:dyDescent="0.25">
      <c r="A25373"/>
    </row>
    <row r="25374" spans="1:1" x14ac:dyDescent="0.25">
      <c r="A25374"/>
    </row>
    <row r="25375" spans="1:1" x14ac:dyDescent="0.25">
      <c r="A25375"/>
    </row>
    <row r="25376" spans="1:1" x14ac:dyDescent="0.25">
      <c r="A25376"/>
    </row>
    <row r="25377" spans="1:1" x14ac:dyDescent="0.25">
      <c r="A25377"/>
    </row>
    <row r="25378" spans="1:1" x14ac:dyDescent="0.25">
      <c r="A25378"/>
    </row>
    <row r="25379" spans="1:1" x14ac:dyDescent="0.25">
      <c r="A25379"/>
    </row>
    <row r="25380" spans="1:1" x14ac:dyDescent="0.25">
      <c r="A25380"/>
    </row>
    <row r="25381" spans="1:1" x14ac:dyDescent="0.25">
      <c r="A25381"/>
    </row>
    <row r="25382" spans="1:1" x14ac:dyDescent="0.25">
      <c r="A25382"/>
    </row>
    <row r="25383" spans="1:1" x14ac:dyDescent="0.25">
      <c r="A25383"/>
    </row>
    <row r="25384" spans="1:1" x14ac:dyDescent="0.25">
      <c r="A25384"/>
    </row>
    <row r="25385" spans="1:1" x14ac:dyDescent="0.25">
      <c r="A25385"/>
    </row>
    <row r="25386" spans="1:1" x14ac:dyDescent="0.25">
      <c r="A25386"/>
    </row>
    <row r="25387" spans="1:1" x14ac:dyDescent="0.25">
      <c r="A25387"/>
    </row>
    <row r="25388" spans="1:1" x14ac:dyDescent="0.25">
      <c r="A25388"/>
    </row>
    <row r="25389" spans="1:1" x14ac:dyDescent="0.25">
      <c r="A25389"/>
    </row>
    <row r="25390" spans="1:1" x14ac:dyDescent="0.25">
      <c r="A25390"/>
    </row>
    <row r="25391" spans="1:1" x14ac:dyDescent="0.25">
      <c r="A25391"/>
    </row>
    <row r="25392" spans="1:1" x14ac:dyDescent="0.25">
      <c r="A25392"/>
    </row>
    <row r="25393" spans="1:1" x14ac:dyDescent="0.25">
      <c r="A25393"/>
    </row>
    <row r="25394" spans="1:1" x14ac:dyDescent="0.25">
      <c r="A25394"/>
    </row>
    <row r="25395" spans="1:1" x14ac:dyDescent="0.25">
      <c r="A25395"/>
    </row>
    <row r="25396" spans="1:1" x14ac:dyDescent="0.25">
      <c r="A25396"/>
    </row>
    <row r="25397" spans="1:1" x14ac:dyDescent="0.25">
      <c r="A25397"/>
    </row>
    <row r="25398" spans="1:1" x14ac:dyDescent="0.25">
      <c r="A25398"/>
    </row>
    <row r="25399" spans="1:1" x14ac:dyDescent="0.25">
      <c r="A25399"/>
    </row>
    <row r="25400" spans="1:1" x14ac:dyDescent="0.25">
      <c r="A25400"/>
    </row>
    <row r="25401" spans="1:1" x14ac:dyDescent="0.25">
      <c r="A25401"/>
    </row>
    <row r="25402" spans="1:1" x14ac:dyDescent="0.25">
      <c r="A25402"/>
    </row>
    <row r="25403" spans="1:1" x14ac:dyDescent="0.25">
      <c r="A25403"/>
    </row>
    <row r="25404" spans="1:1" x14ac:dyDescent="0.25">
      <c r="A25404"/>
    </row>
    <row r="25405" spans="1:1" x14ac:dyDescent="0.25">
      <c r="A25405"/>
    </row>
    <row r="25406" spans="1:1" x14ac:dyDescent="0.25">
      <c r="A25406"/>
    </row>
    <row r="25407" spans="1:1" x14ac:dyDescent="0.25">
      <c r="A25407"/>
    </row>
    <row r="25408" spans="1:1" x14ac:dyDescent="0.25">
      <c r="A25408"/>
    </row>
    <row r="25409" spans="1:1" x14ac:dyDescent="0.25">
      <c r="A25409"/>
    </row>
    <row r="25410" spans="1:1" x14ac:dyDescent="0.25">
      <c r="A25410"/>
    </row>
    <row r="25411" spans="1:1" x14ac:dyDescent="0.25">
      <c r="A25411"/>
    </row>
    <row r="25412" spans="1:1" x14ac:dyDescent="0.25">
      <c r="A25412"/>
    </row>
    <row r="25413" spans="1:1" x14ac:dyDescent="0.25">
      <c r="A25413"/>
    </row>
    <row r="25414" spans="1:1" x14ac:dyDescent="0.25">
      <c r="A25414"/>
    </row>
    <row r="25415" spans="1:1" x14ac:dyDescent="0.25">
      <c r="A25415"/>
    </row>
    <row r="25416" spans="1:1" x14ac:dyDescent="0.25">
      <c r="A25416"/>
    </row>
    <row r="25417" spans="1:1" x14ac:dyDescent="0.25">
      <c r="A25417"/>
    </row>
    <row r="25418" spans="1:1" x14ac:dyDescent="0.25">
      <c r="A25418"/>
    </row>
    <row r="25419" spans="1:1" x14ac:dyDescent="0.25">
      <c r="A25419"/>
    </row>
    <row r="25420" spans="1:1" x14ac:dyDescent="0.25">
      <c r="A25420"/>
    </row>
    <row r="25421" spans="1:1" x14ac:dyDescent="0.25">
      <c r="A25421"/>
    </row>
    <row r="25422" spans="1:1" x14ac:dyDescent="0.25">
      <c r="A25422"/>
    </row>
    <row r="25423" spans="1:1" x14ac:dyDescent="0.25">
      <c r="A25423"/>
    </row>
    <row r="25424" spans="1:1" x14ac:dyDescent="0.25">
      <c r="A25424"/>
    </row>
    <row r="25425" spans="1:1" x14ac:dyDescent="0.25">
      <c r="A25425"/>
    </row>
    <row r="25426" spans="1:1" x14ac:dyDescent="0.25">
      <c r="A25426"/>
    </row>
    <row r="25427" spans="1:1" x14ac:dyDescent="0.25">
      <c r="A25427"/>
    </row>
    <row r="25428" spans="1:1" x14ac:dyDescent="0.25">
      <c r="A25428"/>
    </row>
    <row r="25429" spans="1:1" x14ac:dyDescent="0.25">
      <c r="A25429"/>
    </row>
    <row r="25430" spans="1:1" x14ac:dyDescent="0.25">
      <c r="A25430"/>
    </row>
    <row r="25431" spans="1:1" x14ac:dyDescent="0.25">
      <c r="A25431"/>
    </row>
    <row r="25432" spans="1:1" x14ac:dyDescent="0.25">
      <c r="A25432"/>
    </row>
    <row r="25433" spans="1:1" x14ac:dyDescent="0.25">
      <c r="A25433"/>
    </row>
    <row r="25434" spans="1:1" x14ac:dyDescent="0.25">
      <c r="A25434"/>
    </row>
    <row r="25435" spans="1:1" x14ac:dyDescent="0.25">
      <c r="A25435"/>
    </row>
    <row r="25436" spans="1:1" x14ac:dyDescent="0.25">
      <c r="A25436"/>
    </row>
    <row r="25437" spans="1:1" x14ac:dyDescent="0.25">
      <c r="A25437"/>
    </row>
    <row r="25438" spans="1:1" x14ac:dyDescent="0.25">
      <c r="A25438"/>
    </row>
    <row r="25439" spans="1:1" x14ac:dyDescent="0.25">
      <c r="A25439"/>
    </row>
    <row r="25440" spans="1:1" x14ac:dyDescent="0.25">
      <c r="A25440"/>
    </row>
    <row r="25441" spans="1:1" x14ac:dyDescent="0.25">
      <c r="A25441"/>
    </row>
    <row r="25442" spans="1:1" x14ac:dyDescent="0.25">
      <c r="A25442"/>
    </row>
    <row r="25443" spans="1:1" x14ac:dyDescent="0.25">
      <c r="A25443"/>
    </row>
    <row r="25444" spans="1:1" x14ac:dyDescent="0.25">
      <c r="A25444"/>
    </row>
    <row r="25445" spans="1:1" x14ac:dyDescent="0.25">
      <c r="A25445"/>
    </row>
    <row r="25446" spans="1:1" x14ac:dyDescent="0.25">
      <c r="A25446"/>
    </row>
    <row r="25447" spans="1:1" x14ac:dyDescent="0.25">
      <c r="A25447"/>
    </row>
    <row r="25448" spans="1:1" x14ac:dyDescent="0.25">
      <c r="A25448"/>
    </row>
    <row r="25449" spans="1:1" x14ac:dyDescent="0.25">
      <c r="A25449"/>
    </row>
    <row r="25450" spans="1:1" x14ac:dyDescent="0.25">
      <c r="A25450"/>
    </row>
    <row r="25451" spans="1:1" x14ac:dyDescent="0.25">
      <c r="A25451"/>
    </row>
    <row r="25452" spans="1:1" x14ac:dyDescent="0.25">
      <c r="A25452"/>
    </row>
    <row r="25453" spans="1:1" x14ac:dyDescent="0.25">
      <c r="A25453"/>
    </row>
    <row r="25454" spans="1:1" x14ac:dyDescent="0.25">
      <c r="A25454"/>
    </row>
    <row r="25455" spans="1:1" x14ac:dyDescent="0.25">
      <c r="A25455"/>
    </row>
    <row r="25456" spans="1:1" x14ac:dyDescent="0.25">
      <c r="A25456"/>
    </row>
    <row r="25457" spans="1:1" x14ac:dyDescent="0.25">
      <c r="A25457"/>
    </row>
    <row r="25458" spans="1:1" x14ac:dyDescent="0.25">
      <c r="A25458"/>
    </row>
    <row r="25459" spans="1:1" x14ac:dyDescent="0.25">
      <c r="A25459"/>
    </row>
    <row r="25460" spans="1:1" x14ac:dyDescent="0.25">
      <c r="A25460"/>
    </row>
    <row r="25461" spans="1:1" x14ac:dyDescent="0.25">
      <c r="A25461"/>
    </row>
    <row r="25462" spans="1:1" x14ac:dyDescent="0.25">
      <c r="A25462"/>
    </row>
    <row r="25463" spans="1:1" x14ac:dyDescent="0.25">
      <c r="A25463"/>
    </row>
    <row r="25464" spans="1:1" x14ac:dyDescent="0.25">
      <c r="A25464"/>
    </row>
    <row r="25465" spans="1:1" x14ac:dyDescent="0.25">
      <c r="A25465"/>
    </row>
    <row r="25466" spans="1:1" x14ac:dyDescent="0.25">
      <c r="A25466"/>
    </row>
    <row r="25467" spans="1:1" x14ac:dyDescent="0.25">
      <c r="A25467"/>
    </row>
    <row r="25468" spans="1:1" x14ac:dyDescent="0.25">
      <c r="A25468"/>
    </row>
    <row r="25469" spans="1:1" x14ac:dyDescent="0.25">
      <c r="A25469"/>
    </row>
    <row r="25470" spans="1:1" x14ac:dyDescent="0.25">
      <c r="A25470"/>
    </row>
    <row r="25471" spans="1:1" x14ac:dyDescent="0.25">
      <c r="A25471"/>
    </row>
    <row r="25472" spans="1:1" x14ac:dyDescent="0.25">
      <c r="A25472"/>
    </row>
    <row r="25473" spans="1:1" x14ac:dyDescent="0.25">
      <c r="A25473"/>
    </row>
    <row r="25474" spans="1:1" x14ac:dyDescent="0.25">
      <c r="A25474"/>
    </row>
    <row r="25475" spans="1:1" x14ac:dyDescent="0.25">
      <c r="A25475"/>
    </row>
    <row r="25476" spans="1:1" x14ac:dyDescent="0.25">
      <c r="A25476"/>
    </row>
    <row r="25477" spans="1:1" x14ac:dyDescent="0.25">
      <c r="A25477"/>
    </row>
    <row r="25478" spans="1:1" x14ac:dyDescent="0.25">
      <c r="A25478"/>
    </row>
    <row r="25479" spans="1:1" x14ac:dyDescent="0.25">
      <c r="A25479"/>
    </row>
    <row r="25480" spans="1:1" x14ac:dyDescent="0.25">
      <c r="A25480"/>
    </row>
    <row r="25481" spans="1:1" x14ac:dyDescent="0.25">
      <c r="A25481"/>
    </row>
    <row r="25482" spans="1:1" x14ac:dyDescent="0.25">
      <c r="A25482"/>
    </row>
    <row r="25483" spans="1:1" x14ac:dyDescent="0.25">
      <c r="A25483"/>
    </row>
    <row r="25484" spans="1:1" x14ac:dyDescent="0.25">
      <c r="A25484"/>
    </row>
    <row r="25485" spans="1:1" x14ac:dyDescent="0.25">
      <c r="A25485"/>
    </row>
    <row r="25486" spans="1:1" x14ac:dyDescent="0.25">
      <c r="A25486"/>
    </row>
    <row r="25487" spans="1:1" x14ac:dyDescent="0.25">
      <c r="A25487"/>
    </row>
    <row r="25488" spans="1:1" x14ac:dyDescent="0.25">
      <c r="A25488"/>
    </row>
    <row r="25489" spans="1:1" x14ac:dyDescent="0.25">
      <c r="A25489"/>
    </row>
    <row r="25490" spans="1:1" x14ac:dyDescent="0.25">
      <c r="A25490"/>
    </row>
    <row r="25491" spans="1:1" x14ac:dyDescent="0.25">
      <c r="A25491"/>
    </row>
    <row r="25492" spans="1:1" x14ac:dyDescent="0.25">
      <c r="A25492"/>
    </row>
    <row r="25493" spans="1:1" x14ac:dyDescent="0.25">
      <c r="A25493"/>
    </row>
    <row r="25494" spans="1:1" x14ac:dyDescent="0.25">
      <c r="A25494"/>
    </row>
    <row r="25495" spans="1:1" x14ac:dyDescent="0.25">
      <c r="A25495"/>
    </row>
    <row r="25496" spans="1:1" x14ac:dyDescent="0.25">
      <c r="A25496"/>
    </row>
    <row r="25497" spans="1:1" x14ac:dyDescent="0.25">
      <c r="A25497"/>
    </row>
    <row r="25498" spans="1:1" x14ac:dyDescent="0.25">
      <c r="A25498"/>
    </row>
    <row r="25499" spans="1:1" x14ac:dyDescent="0.25">
      <c r="A25499"/>
    </row>
    <row r="25500" spans="1:1" x14ac:dyDescent="0.25">
      <c r="A25500"/>
    </row>
    <row r="25501" spans="1:1" x14ac:dyDescent="0.25">
      <c r="A25501"/>
    </row>
    <row r="25502" spans="1:1" x14ac:dyDescent="0.25">
      <c r="A25502"/>
    </row>
    <row r="25503" spans="1:1" x14ac:dyDescent="0.25">
      <c r="A25503"/>
    </row>
    <row r="25504" spans="1:1" x14ac:dyDescent="0.25">
      <c r="A25504"/>
    </row>
    <row r="25505" spans="1:1" x14ac:dyDescent="0.25">
      <c r="A25505"/>
    </row>
    <row r="25506" spans="1:1" x14ac:dyDescent="0.25">
      <c r="A25506"/>
    </row>
    <row r="25507" spans="1:1" x14ac:dyDescent="0.25">
      <c r="A25507"/>
    </row>
    <row r="25508" spans="1:1" x14ac:dyDescent="0.25">
      <c r="A25508"/>
    </row>
    <row r="25509" spans="1:1" x14ac:dyDescent="0.25">
      <c r="A25509"/>
    </row>
    <row r="25510" spans="1:1" x14ac:dyDescent="0.25">
      <c r="A25510"/>
    </row>
    <row r="25511" spans="1:1" x14ac:dyDescent="0.25">
      <c r="A25511"/>
    </row>
    <row r="25512" spans="1:1" x14ac:dyDescent="0.25">
      <c r="A25512"/>
    </row>
    <row r="25513" spans="1:1" x14ac:dyDescent="0.25">
      <c r="A25513"/>
    </row>
    <row r="25514" spans="1:1" x14ac:dyDescent="0.25">
      <c r="A25514"/>
    </row>
    <row r="25515" spans="1:1" x14ac:dyDescent="0.25">
      <c r="A25515"/>
    </row>
    <row r="25516" spans="1:1" x14ac:dyDescent="0.25">
      <c r="A25516"/>
    </row>
    <row r="25517" spans="1:1" x14ac:dyDescent="0.25">
      <c r="A25517"/>
    </row>
    <row r="25518" spans="1:1" x14ac:dyDescent="0.25">
      <c r="A25518"/>
    </row>
    <row r="25519" spans="1:1" x14ac:dyDescent="0.25">
      <c r="A25519"/>
    </row>
    <row r="25520" spans="1:1" x14ac:dyDescent="0.25">
      <c r="A25520"/>
    </row>
    <row r="25521" spans="1:1" x14ac:dyDescent="0.25">
      <c r="A25521"/>
    </row>
    <row r="25522" spans="1:1" x14ac:dyDescent="0.25">
      <c r="A25522"/>
    </row>
    <row r="25523" spans="1:1" x14ac:dyDescent="0.25">
      <c r="A25523"/>
    </row>
    <row r="25524" spans="1:1" x14ac:dyDescent="0.25">
      <c r="A25524"/>
    </row>
    <row r="25525" spans="1:1" x14ac:dyDescent="0.25">
      <c r="A25525"/>
    </row>
    <row r="25526" spans="1:1" x14ac:dyDescent="0.25">
      <c r="A25526"/>
    </row>
    <row r="25527" spans="1:1" x14ac:dyDescent="0.25">
      <c r="A25527"/>
    </row>
    <row r="25528" spans="1:1" x14ac:dyDescent="0.25">
      <c r="A25528"/>
    </row>
    <row r="25529" spans="1:1" x14ac:dyDescent="0.25">
      <c r="A25529"/>
    </row>
    <row r="25530" spans="1:1" x14ac:dyDescent="0.25">
      <c r="A25530"/>
    </row>
    <row r="25531" spans="1:1" x14ac:dyDescent="0.25">
      <c r="A25531"/>
    </row>
    <row r="25532" spans="1:1" x14ac:dyDescent="0.25">
      <c r="A25532"/>
    </row>
    <row r="25533" spans="1:1" x14ac:dyDescent="0.25">
      <c r="A25533"/>
    </row>
    <row r="25534" spans="1:1" x14ac:dyDescent="0.25">
      <c r="A25534"/>
    </row>
    <row r="25535" spans="1:1" x14ac:dyDescent="0.25">
      <c r="A25535"/>
    </row>
    <row r="25536" spans="1:1" x14ac:dyDescent="0.25">
      <c r="A25536"/>
    </row>
    <row r="25537" spans="1:1" x14ac:dyDescent="0.25">
      <c r="A25537"/>
    </row>
    <row r="25538" spans="1:1" x14ac:dyDescent="0.25">
      <c r="A25538"/>
    </row>
    <row r="25539" spans="1:1" x14ac:dyDescent="0.25">
      <c r="A25539"/>
    </row>
    <row r="25540" spans="1:1" x14ac:dyDescent="0.25">
      <c r="A25540"/>
    </row>
    <row r="25541" spans="1:1" x14ac:dyDescent="0.25">
      <c r="A25541"/>
    </row>
    <row r="25542" spans="1:1" x14ac:dyDescent="0.25">
      <c r="A25542"/>
    </row>
    <row r="25543" spans="1:1" x14ac:dyDescent="0.25">
      <c r="A25543"/>
    </row>
    <row r="25544" spans="1:1" x14ac:dyDescent="0.25">
      <c r="A25544"/>
    </row>
    <row r="25545" spans="1:1" x14ac:dyDescent="0.25">
      <c r="A25545"/>
    </row>
    <row r="25546" spans="1:1" x14ac:dyDescent="0.25">
      <c r="A25546"/>
    </row>
    <row r="25547" spans="1:1" x14ac:dyDescent="0.25">
      <c r="A25547"/>
    </row>
    <row r="25548" spans="1:1" x14ac:dyDescent="0.25">
      <c r="A25548"/>
    </row>
    <row r="25549" spans="1:1" x14ac:dyDescent="0.25">
      <c r="A25549"/>
    </row>
    <row r="25550" spans="1:1" x14ac:dyDescent="0.25">
      <c r="A25550"/>
    </row>
    <row r="25551" spans="1:1" x14ac:dyDescent="0.25">
      <c r="A25551"/>
    </row>
    <row r="25552" spans="1:1" x14ac:dyDescent="0.25">
      <c r="A25552"/>
    </row>
    <row r="25553" spans="1:1" x14ac:dyDescent="0.25">
      <c r="A25553"/>
    </row>
    <row r="25554" spans="1:1" x14ac:dyDescent="0.25">
      <c r="A25554"/>
    </row>
    <row r="25555" spans="1:1" x14ac:dyDescent="0.25">
      <c r="A25555"/>
    </row>
    <row r="25556" spans="1:1" x14ac:dyDescent="0.25">
      <c r="A25556"/>
    </row>
    <row r="25557" spans="1:1" x14ac:dyDescent="0.25">
      <c r="A25557"/>
    </row>
    <row r="25558" spans="1:1" x14ac:dyDescent="0.25">
      <c r="A25558"/>
    </row>
    <row r="25559" spans="1:1" x14ac:dyDescent="0.25">
      <c r="A25559"/>
    </row>
    <row r="25560" spans="1:1" x14ac:dyDescent="0.25">
      <c r="A25560"/>
    </row>
    <row r="25561" spans="1:1" x14ac:dyDescent="0.25">
      <c r="A25561"/>
    </row>
    <row r="25562" spans="1:1" x14ac:dyDescent="0.25">
      <c r="A25562"/>
    </row>
    <row r="25563" spans="1:1" x14ac:dyDescent="0.25">
      <c r="A25563"/>
    </row>
    <row r="25564" spans="1:1" x14ac:dyDescent="0.25">
      <c r="A25564"/>
    </row>
    <row r="25565" spans="1:1" x14ac:dyDescent="0.25">
      <c r="A25565"/>
    </row>
    <row r="25566" spans="1:1" x14ac:dyDescent="0.25">
      <c r="A25566"/>
    </row>
    <row r="25567" spans="1:1" x14ac:dyDescent="0.25">
      <c r="A25567"/>
    </row>
    <row r="25568" spans="1:1" x14ac:dyDescent="0.25">
      <c r="A25568"/>
    </row>
    <row r="25569" spans="1:1" x14ac:dyDescent="0.25">
      <c r="A25569"/>
    </row>
    <row r="25570" spans="1:1" x14ac:dyDescent="0.25">
      <c r="A25570"/>
    </row>
    <row r="25571" spans="1:1" x14ac:dyDescent="0.25">
      <c r="A25571"/>
    </row>
    <row r="25572" spans="1:1" x14ac:dyDescent="0.25">
      <c r="A25572"/>
    </row>
    <row r="25573" spans="1:1" x14ac:dyDescent="0.25">
      <c r="A25573"/>
    </row>
    <row r="25574" spans="1:1" x14ac:dyDescent="0.25">
      <c r="A25574"/>
    </row>
    <row r="25575" spans="1:1" x14ac:dyDescent="0.25">
      <c r="A25575"/>
    </row>
    <row r="25576" spans="1:1" x14ac:dyDescent="0.25">
      <c r="A25576"/>
    </row>
    <row r="25577" spans="1:1" x14ac:dyDescent="0.25">
      <c r="A25577"/>
    </row>
    <row r="25578" spans="1:1" x14ac:dyDescent="0.25">
      <c r="A25578"/>
    </row>
    <row r="25579" spans="1:1" x14ac:dyDescent="0.25">
      <c r="A25579"/>
    </row>
    <row r="25580" spans="1:1" x14ac:dyDescent="0.25">
      <c r="A25580"/>
    </row>
    <row r="25581" spans="1:1" x14ac:dyDescent="0.25">
      <c r="A25581"/>
    </row>
    <row r="25582" spans="1:1" x14ac:dyDescent="0.25">
      <c r="A25582"/>
    </row>
    <row r="25583" spans="1:1" x14ac:dyDescent="0.25">
      <c r="A25583"/>
    </row>
    <row r="25584" spans="1:1" x14ac:dyDescent="0.25">
      <c r="A25584"/>
    </row>
    <row r="25585" spans="1:1" x14ac:dyDescent="0.25">
      <c r="A25585"/>
    </row>
    <row r="25586" spans="1:1" x14ac:dyDescent="0.25">
      <c r="A25586"/>
    </row>
    <row r="25587" spans="1:1" x14ac:dyDescent="0.25">
      <c r="A25587"/>
    </row>
    <row r="25588" spans="1:1" x14ac:dyDescent="0.25">
      <c r="A25588"/>
    </row>
    <row r="25589" spans="1:1" x14ac:dyDescent="0.25">
      <c r="A25589"/>
    </row>
    <row r="25590" spans="1:1" x14ac:dyDescent="0.25">
      <c r="A25590"/>
    </row>
    <row r="25591" spans="1:1" x14ac:dyDescent="0.25">
      <c r="A25591"/>
    </row>
    <row r="25592" spans="1:1" x14ac:dyDescent="0.25">
      <c r="A25592"/>
    </row>
    <row r="25593" spans="1:1" x14ac:dyDescent="0.25">
      <c r="A25593"/>
    </row>
    <row r="25594" spans="1:1" x14ac:dyDescent="0.25">
      <c r="A25594"/>
    </row>
    <row r="25595" spans="1:1" x14ac:dyDescent="0.25">
      <c r="A25595"/>
    </row>
    <row r="25596" spans="1:1" x14ac:dyDescent="0.25">
      <c r="A25596"/>
    </row>
    <row r="25597" spans="1:1" x14ac:dyDescent="0.25">
      <c r="A25597"/>
    </row>
    <row r="25598" spans="1:1" x14ac:dyDescent="0.25">
      <c r="A25598"/>
    </row>
    <row r="25599" spans="1:1" x14ac:dyDescent="0.25">
      <c r="A25599"/>
    </row>
    <row r="25600" spans="1:1" x14ac:dyDescent="0.25">
      <c r="A25600"/>
    </row>
    <row r="25601" spans="1:1" x14ac:dyDescent="0.25">
      <c r="A25601"/>
    </row>
    <row r="25602" spans="1:1" x14ac:dyDescent="0.25">
      <c r="A25602"/>
    </row>
    <row r="25603" spans="1:1" x14ac:dyDescent="0.25">
      <c r="A25603"/>
    </row>
    <row r="25604" spans="1:1" x14ac:dyDescent="0.25">
      <c r="A25604"/>
    </row>
    <row r="25605" spans="1:1" x14ac:dyDescent="0.25">
      <c r="A25605"/>
    </row>
    <row r="25606" spans="1:1" x14ac:dyDescent="0.25">
      <c r="A25606"/>
    </row>
    <row r="25607" spans="1:1" x14ac:dyDescent="0.25">
      <c r="A25607"/>
    </row>
    <row r="25608" spans="1:1" x14ac:dyDescent="0.25">
      <c r="A25608"/>
    </row>
    <row r="25609" spans="1:1" x14ac:dyDescent="0.25">
      <c r="A25609"/>
    </row>
    <row r="25610" spans="1:1" x14ac:dyDescent="0.25">
      <c r="A25610"/>
    </row>
    <row r="25611" spans="1:1" x14ac:dyDescent="0.25">
      <c r="A25611"/>
    </row>
    <row r="25612" spans="1:1" x14ac:dyDescent="0.25">
      <c r="A25612"/>
    </row>
    <row r="25613" spans="1:1" x14ac:dyDescent="0.25">
      <c r="A25613"/>
    </row>
    <row r="25614" spans="1:1" x14ac:dyDescent="0.25">
      <c r="A25614"/>
    </row>
    <row r="25615" spans="1:1" x14ac:dyDescent="0.25">
      <c r="A25615"/>
    </row>
    <row r="25616" spans="1:1" x14ac:dyDescent="0.25">
      <c r="A25616"/>
    </row>
    <row r="25617" spans="1:1" x14ac:dyDescent="0.25">
      <c r="A25617"/>
    </row>
    <row r="25618" spans="1:1" x14ac:dyDescent="0.25">
      <c r="A25618"/>
    </row>
    <row r="25619" spans="1:1" x14ac:dyDescent="0.25">
      <c r="A25619"/>
    </row>
    <row r="25620" spans="1:1" x14ac:dyDescent="0.25">
      <c r="A25620"/>
    </row>
    <row r="25621" spans="1:1" x14ac:dyDescent="0.25">
      <c r="A25621"/>
    </row>
    <row r="25622" spans="1:1" x14ac:dyDescent="0.25">
      <c r="A25622"/>
    </row>
    <row r="25623" spans="1:1" x14ac:dyDescent="0.25">
      <c r="A25623"/>
    </row>
    <row r="25624" spans="1:1" x14ac:dyDescent="0.25">
      <c r="A25624"/>
    </row>
    <row r="25625" spans="1:1" x14ac:dyDescent="0.25">
      <c r="A25625"/>
    </row>
    <row r="25626" spans="1:1" x14ac:dyDescent="0.25">
      <c r="A25626"/>
    </row>
    <row r="25627" spans="1:1" x14ac:dyDescent="0.25">
      <c r="A25627"/>
    </row>
    <row r="25628" spans="1:1" x14ac:dyDescent="0.25">
      <c r="A25628"/>
    </row>
    <row r="25629" spans="1:1" x14ac:dyDescent="0.25">
      <c r="A25629"/>
    </row>
    <row r="25630" spans="1:1" x14ac:dyDescent="0.25">
      <c r="A25630"/>
    </row>
    <row r="25631" spans="1:1" x14ac:dyDescent="0.25">
      <c r="A25631"/>
    </row>
    <row r="25632" spans="1:1" x14ac:dyDescent="0.25">
      <c r="A25632"/>
    </row>
    <row r="25633" spans="1:1" x14ac:dyDescent="0.25">
      <c r="A25633"/>
    </row>
    <row r="25634" spans="1:1" x14ac:dyDescent="0.25">
      <c r="A25634"/>
    </row>
    <row r="25635" spans="1:1" x14ac:dyDescent="0.25">
      <c r="A25635"/>
    </row>
    <row r="25636" spans="1:1" x14ac:dyDescent="0.25">
      <c r="A25636"/>
    </row>
    <row r="25637" spans="1:1" x14ac:dyDescent="0.25">
      <c r="A25637"/>
    </row>
    <row r="25638" spans="1:1" x14ac:dyDescent="0.25">
      <c r="A25638"/>
    </row>
    <row r="25639" spans="1:1" x14ac:dyDescent="0.25">
      <c r="A25639"/>
    </row>
    <row r="25640" spans="1:1" x14ac:dyDescent="0.25">
      <c r="A25640"/>
    </row>
    <row r="25641" spans="1:1" x14ac:dyDescent="0.25">
      <c r="A25641"/>
    </row>
    <row r="25642" spans="1:1" x14ac:dyDescent="0.25">
      <c r="A25642"/>
    </row>
    <row r="25643" spans="1:1" x14ac:dyDescent="0.25">
      <c r="A25643"/>
    </row>
    <row r="25644" spans="1:1" x14ac:dyDescent="0.25">
      <c r="A25644"/>
    </row>
    <row r="25645" spans="1:1" x14ac:dyDescent="0.25">
      <c r="A25645"/>
    </row>
    <row r="25646" spans="1:1" x14ac:dyDescent="0.25">
      <c r="A25646"/>
    </row>
    <row r="25647" spans="1:1" x14ac:dyDescent="0.25">
      <c r="A25647"/>
    </row>
    <row r="25648" spans="1:1" x14ac:dyDescent="0.25">
      <c r="A25648"/>
    </row>
    <row r="25649" spans="1:1" x14ac:dyDescent="0.25">
      <c r="A25649"/>
    </row>
    <row r="25650" spans="1:1" x14ac:dyDescent="0.25">
      <c r="A25650"/>
    </row>
    <row r="25651" spans="1:1" x14ac:dyDescent="0.25">
      <c r="A25651"/>
    </row>
    <row r="25652" spans="1:1" x14ac:dyDescent="0.25">
      <c r="A25652"/>
    </row>
    <row r="25653" spans="1:1" x14ac:dyDescent="0.25">
      <c r="A25653"/>
    </row>
    <row r="25654" spans="1:1" x14ac:dyDescent="0.25">
      <c r="A25654"/>
    </row>
    <row r="25655" spans="1:1" x14ac:dyDescent="0.25">
      <c r="A25655"/>
    </row>
    <row r="25656" spans="1:1" x14ac:dyDescent="0.25">
      <c r="A25656"/>
    </row>
    <row r="25657" spans="1:1" x14ac:dyDescent="0.25">
      <c r="A25657"/>
    </row>
    <row r="25658" spans="1:1" x14ac:dyDescent="0.25">
      <c r="A25658"/>
    </row>
    <row r="25659" spans="1:1" x14ac:dyDescent="0.25">
      <c r="A25659"/>
    </row>
    <row r="25660" spans="1:1" x14ac:dyDescent="0.25">
      <c r="A25660"/>
    </row>
    <row r="25661" spans="1:1" x14ac:dyDescent="0.25">
      <c r="A25661"/>
    </row>
    <row r="25662" spans="1:1" x14ac:dyDescent="0.25">
      <c r="A25662"/>
    </row>
    <row r="25663" spans="1:1" x14ac:dyDescent="0.25">
      <c r="A25663"/>
    </row>
    <row r="25664" spans="1:1" x14ac:dyDescent="0.25">
      <c r="A25664"/>
    </row>
    <row r="25665" spans="1:1" x14ac:dyDescent="0.25">
      <c r="A25665"/>
    </row>
    <row r="25666" spans="1:1" x14ac:dyDescent="0.25">
      <c r="A25666"/>
    </row>
    <row r="25667" spans="1:1" x14ac:dyDescent="0.25">
      <c r="A25667"/>
    </row>
    <row r="25668" spans="1:1" x14ac:dyDescent="0.25">
      <c r="A25668"/>
    </row>
    <row r="25669" spans="1:1" x14ac:dyDescent="0.25">
      <c r="A25669"/>
    </row>
    <row r="25670" spans="1:1" x14ac:dyDescent="0.25">
      <c r="A25670"/>
    </row>
    <row r="25671" spans="1:1" x14ac:dyDescent="0.25">
      <c r="A25671"/>
    </row>
    <row r="25672" spans="1:1" x14ac:dyDescent="0.25">
      <c r="A25672"/>
    </row>
    <row r="25673" spans="1:1" x14ac:dyDescent="0.25">
      <c r="A25673"/>
    </row>
    <row r="25674" spans="1:1" x14ac:dyDescent="0.25">
      <c r="A25674"/>
    </row>
    <row r="25675" spans="1:1" x14ac:dyDescent="0.25">
      <c r="A25675"/>
    </row>
    <row r="25676" spans="1:1" x14ac:dyDescent="0.25">
      <c r="A25676"/>
    </row>
    <row r="25677" spans="1:1" x14ac:dyDescent="0.25">
      <c r="A25677"/>
    </row>
    <row r="25678" spans="1:1" x14ac:dyDescent="0.25">
      <c r="A25678"/>
    </row>
    <row r="25679" spans="1:1" x14ac:dyDescent="0.25">
      <c r="A25679"/>
    </row>
    <row r="25680" spans="1:1" x14ac:dyDescent="0.25">
      <c r="A25680"/>
    </row>
    <row r="25681" spans="1:1" x14ac:dyDescent="0.25">
      <c r="A25681"/>
    </row>
    <row r="25682" spans="1:1" x14ac:dyDescent="0.25">
      <c r="A25682"/>
    </row>
    <row r="25683" spans="1:1" x14ac:dyDescent="0.25">
      <c r="A25683"/>
    </row>
    <row r="25684" spans="1:1" x14ac:dyDescent="0.25">
      <c r="A25684"/>
    </row>
    <row r="25685" spans="1:1" x14ac:dyDescent="0.25">
      <c r="A25685"/>
    </row>
    <row r="25686" spans="1:1" x14ac:dyDescent="0.25">
      <c r="A25686"/>
    </row>
    <row r="25687" spans="1:1" x14ac:dyDescent="0.25">
      <c r="A25687"/>
    </row>
    <row r="25688" spans="1:1" x14ac:dyDescent="0.25">
      <c r="A25688"/>
    </row>
    <row r="25689" spans="1:1" x14ac:dyDescent="0.25">
      <c r="A25689"/>
    </row>
    <row r="25690" spans="1:1" x14ac:dyDescent="0.25">
      <c r="A25690"/>
    </row>
    <row r="25691" spans="1:1" x14ac:dyDescent="0.25">
      <c r="A25691"/>
    </row>
    <row r="25692" spans="1:1" x14ac:dyDescent="0.25">
      <c r="A25692"/>
    </row>
    <row r="25693" spans="1:1" x14ac:dyDescent="0.25">
      <c r="A25693"/>
    </row>
    <row r="25694" spans="1:1" x14ac:dyDescent="0.25">
      <c r="A25694"/>
    </row>
    <row r="25695" spans="1:1" x14ac:dyDescent="0.25">
      <c r="A25695"/>
    </row>
    <row r="25696" spans="1:1" x14ac:dyDescent="0.25">
      <c r="A25696"/>
    </row>
    <row r="25697" spans="1:1" x14ac:dyDescent="0.25">
      <c r="A25697"/>
    </row>
    <row r="25698" spans="1:1" x14ac:dyDescent="0.25">
      <c r="A25698"/>
    </row>
    <row r="25699" spans="1:1" x14ac:dyDescent="0.25">
      <c r="A25699"/>
    </row>
    <row r="25700" spans="1:1" x14ac:dyDescent="0.25">
      <c r="A25700"/>
    </row>
    <row r="25701" spans="1:1" x14ac:dyDescent="0.25">
      <c r="A25701"/>
    </row>
    <row r="25702" spans="1:1" x14ac:dyDescent="0.25">
      <c r="A25702"/>
    </row>
    <row r="25703" spans="1:1" x14ac:dyDescent="0.25">
      <c r="A25703"/>
    </row>
    <row r="25704" spans="1:1" x14ac:dyDescent="0.25">
      <c r="A25704"/>
    </row>
    <row r="25705" spans="1:1" x14ac:dyDescent="0.25">
      <c r="A25705"/>
    </row>
    <row r="25706" spans="1:1" x14ac:dyDescent="0.25">
      <c r="A25706"/>
    </row>
    <row r="25707" spans="1:1" x14ac:dyDescent="0.25">
      <c r="A25707"/>
    </row>
    <row r="25708" spans="1:1" x14ac:dyDescent="0.25">
      <c r="A25708"/>
    </row>
    <row r="25709" spans="1:1" x14ac:dyDescent="0.25">
      <c r="A25709"/>
    </row>
    <row r="25710" spans="1:1" x14ac:dyDescent="0.25">
      <c r="A25710"/>
    </row>
    <row r="25711" spans="1:1" x14ac:dyDescent="0.25">
      <c r="A25711"/>
    </row>
    <row r="25712" spans="1:1" x14ac:dyDescent="0.25">
      <c r="A25712"/>
    </row>
    <row r="25713" spans="1:1" x14ac:dyDescent="0.25">
      <c r="A25713"/>
    </row>
    <row r="25714" spans="1:1" x14ac:dyDescent="0.25">
      <c r="A25714"/>
    </row>
    <row r="25715" spans="1:1" x14ac:dyDescent="0.25">
      <c r="A25715"/>
    </row>
    <row r="25716" spans="1:1" x14ac:dyDescent="0.25">
      <c r="A25716"/>
    </row>
    <row r="25717" spans="1:1" x14ac:dyDescent="0.25">
      <c r="A25717"/>
    </row>
    <row r="25718" spans="1:1" x14ac:dyDescent="0.25">
      <c r="A25718"/>
    </row>
    <row r="25719" spans="1:1" x14ac:dyDescent="0.25">
      <c r="A25719"/>
    </row>
    <row r="25720" spans="1:1" x14ac:dyDescent="0.25">
      <c r="A25720"/>
    </row>
    <row r="25721" spans="1:1" x14ac:dyDescent="0.25">
      <c r="A25721"/>
    </row>
    <row r="25722" spans="1:1" x14ac:dyDescent="0.25">
      <c r="A25722"/>
    </row>
    <row r="25723" spans="1:1" x14ac:dyDescent="0.25">
      <c r="A25723"/>
    </row>
    <row r="25724" spans="1:1" x14ac:dyDescent="0.25">
      <c r="A25724"/>
    </row>
    <row r="25725" spans="1:1" x14ac:dyDescent="0.25">
      <c r="A25725"/>
    </row>
    <row r="25726" spans="1:1" x14ac:dyDescent="0.25">
      <c r="A25726"/>
    </row>
    <row r="25727" spans="1:1" x14ac:dyDescent="0.25">
      <c r="A25727"/>
    </row>
    <row r="25728" spans="1:1" x14ac:dyDescent="0.25">
      <c r="A25728"/>
    </row>
    <row r="25729" spans="1:1" x14ac:dyDescent="0.25">
      <c r="A25729"/>
    </row>
    <row r="25730" spans="1:1" x14ac:dyDescent="0.25">
      <c r="A25730"/>
    </row>
    <row r="25731" spans="1:1" x14ac:dyDescent="0.25">
      <c r="A25731"/>
    </row>
    <row r="25732" spans="1:1" x14ac:dyDescent="0.25">
      <c r="A25732"/>
    </row>
    <row r="25733" spans="1:1" x14ac:dyDescent="0.25">
      <c r="A25733"/>
    </row>
    <row r="25734" spans="1:1" x14ac:dyDescent="0.25">
      <c r="A25734"/>
    </row>
    <row r="25735" spans="1:1" x14ac:dyDescent="0.25">
      <c r="A25735"/>
    </row>
    <row r="25736" spans="1:1" x14ac:dyDescent="0.25">
      <c r="A25736"/>
    </row>
    <row r="25737" spans="1:1" x14ac:dyDescent="0.25">
      <c r="A25737"/>
    </row>
    <row r="25738" spans="1:1" x14ac:dyDescent="0.25">
      <c r="A25738"/>
    </row>
    <row r="25739" spans="1:1" x14ac:dyDescent="0.25">
      <c r="A25739"/>
    </row>
    <row r="25740" spans="1:1" x14ac:dyDescent="0.25">
      <c r="A25740"/>
    </row>
    <row r="25741" spans="1:1" x14ac:dyDescent="0.25">
      <c r="A25741"/>
    </row>
    <row r="25742" spans="1:1" x14ac:dyDescent="0.25">
      <c r="A25742"/>
    </row>
    <row r="25743" spans="1:1" x14ac:dyDescent="0.25">
      <c r="A25743"/>
    </row>
    <row r="25744" spans="1:1" x14ac:dyDescent="0.25">
      <c r="A25744"/>
    </row>
    <row r="25745" spans="1:1" x14ac:dyDescent="0.25">
      <c r="A25745"/>
    </row>
    <row r="25746" spans="1:1" x14ac:dyDescent="0.25">
      <c r="A25746"/>
    </row>
    <row r="25747" spans="1:1" x14ac:dyDescent="0.25">
      <c r="A25747"/>
    </row>
    <row r="25748" spans="1:1" x14ac:dyDescent="0.25">
      <c r="A25748"/>
    </row>
    <row r="25749" spans="1:1" x14ac:dyDescent="0.25">
      <c r="A25749"/>
    </row>
    <row r="25750" spans="1:1" x14ac:dyDescent="0.25">
      <c r="A25750"/>
    </row>
    <row r="25751" spans="1:1" x14ac:dyDescent="0.25">
      <c r="A25751"/>
    </row>
    <row r="25752" spans="1:1" x14ac:dyDescent="0.25">
      <c r="A25752"/>
    </row>
    <row r="25753" spans="1:1" x14ac:dyDescent="0.25">
      <c r="A25753"/>
    </row>
    <row r="25754" spans="1:1" x14ac:dyDescent="0.25">
      <c r="A25754"/>
    </row>
    <row r="25755" spans="1:1" x14ac:dyDescent="0.25">
      <c r="A25755"/>
    </row>
    <row r="25756" spans="1:1" x14ac:dyDescent="0.25">
      <c r="A25756"/>
    </row>
    <row r="25757" spans="1:1" x14ac:dyDescent="0.25">
      <c r="A25757"/>
    </row>
    <row r="25758" spans="1:1" x14ac:dyDescent="0.25">
      <c r="A25758"/>
    </row>
    <row r="25759" spans="1:1" x14ac:dyDescent="0.25">
      <c r="A25759"/>
    </row>
    <row r="25760" spans="1:1" x14ac:dyDescent="0.25">
      <c r="A25760"/>
    </row>
    <row r="25761" spans="1:1" x14ac:dyDescent="0.25">
      <c r="A25761"/>
    </row>
    <row r="25762" spans="1:1" x14ac:dyDescent="0.25">
      <c r="A25762"/>
    </row>
    <row r="25763" spans="1:1" x14ac:dyDescent="0.25">
      <c r="A25763"/>
    </row>
    <row r="25764" spans="1:1" x14ac:dyDescent="0.25">
      <c r="A25764"/>
    </row>
    <row r="25765" spans="1:1" x14ac:dyDescent="0.25">
      <c r="A25765"/>
    </row>
    <row r="25766" spans="1:1" x14ac:dyDescent="0.25">
      <c r="A25766"/>
    </row>
    <row r="25767" spans="1:1" x14ac:dyDescent="0.25">
      <c r="A25767"/>
    </row>
    <row r="25768" spans="1:1" x14ac:dyDescent="0.25">
      <c r="A25768"/>
    </row>
    <row r="25769" spans="1:1" x14ac:dyDescent="0.25">
      <c r="A25769"/>
    </row>
    <row r="25770" spans="1:1" x14ac:dyDescent="0.25">
      <c r="A25770"/>
    </row>
    <row r="25771" spans="1:1" x14ac:dyDescent="0.25">
      <c r="A25771"/>
    </row>
    <row r="25772" spans="1:1" x14ac:dyDescent="0.25">
      <c r="A25772"/>
    </row>
    <row r="25773" spans="1:1" x14ac:dyDescent="0.25">
      <c r="A25773"/>
    </row>
    <row r="25774" spans="1:1" x14ac:dyDescent="0.25">
      <c r="A25774"/>
    </row>
    <row r="25775" spans="1:1" x14ac:dyDescent="0.25">
      <c r="A25775"/>
    </row>
    <row r="25776" spans="1:1" x14ac:dyDescent="0.25">
      <c r="A25776"/>
    </row>
    <row r="25777" spans="1:1" x14ac:dyDescent="0.25">
      <c r="A25777"/>
    </row>
    <row r="25778" spans="1:1" x14ac:dyDescent="0.25">
      <c r="A25778"/>
    </row>
    <row r="25779" spans="1:1" x14ac:dyDescent="0.25">
      <c r="A25779"/>
    </row>
    <row r="25780" spans="1:1" x14ac:dyDescent="0.25">
      <c r="A25780"/>
    </row>
    <row r="25781" spans="1:1" x14ac:dyDescent="0.25">
      <c r="A25781"/>
    </row>
    <row r="25782" spans="1:1" x14ac:dyDescent="0.25">
      <c r="A25782"/>
    </row>
    <row r="25783" spans="1:1" x14ac:dyDescent="0.25">
      <c r="A25783"/>
    </row>
    <row r="25784" spans="1:1" x14ac:dyDescent="0.25">
      <c r="A25784"/>
    </row>
    <row r="25785" spans="1:1" x14ac:dyDescent="0.25">
      <c r="A25785"/>
    </row>
    <row r="25786" spans="1:1" x14ac:dyDescent="0.25">
      <c r="A25786"/>
    </row>
    <row r="25787" spans="1:1" x14ac:dyDescent="0.25">
      <c r="A25787"/>
    </row>
    <row r="25788" spans="1:1" x14ac:dyDescent="0.25">
      <c r="A25788"/>
    </row>
    <row r="25789" spans="1:1" x14ac:dyDescent="0.25">
      <c r="A25789"/>
    </row>
    <row r="25790" spans="1:1" x14ac:dyDescent="0.25">
      <c r="A25790"/>
    </row>
    <row r="25791" spans="1:1" x14ac:dyDescent="0.25">
      <c r="A25791"/>
    </row>
    <row r="25792" spans="1:1" x14ac:dyDescent="0.25">
      <c r="A25792"/>
    </row>
    <row r="25793" spans="1:1" x14ac:dyDescent="0.25">
      <c r="A25793"/>
    </row>
    <row r="25794" spans="1:1" x14ac:dyDescent="0.25">
      <c r="A25794"/>
    </row>
    <row r="25795" spans="1:1" x14ac:dyDescent="0.25">
      <c r="A25795"/>
    </row>
    <row r="25796" spans="1:1" x14ac:dyDescent="0.25">
      <c r="A25796"/>
    </row>
    <row r="25797" spans="1:1" x14ac:dyDescent="0.25">
      <c r="A25797"/>
    </row>
    <row r="25798" spans="1:1" x14ac:dyDescent="0.25">
      <c r="A25798"/>
    </row>
    <row r="25799" spans="1:1" x14ac:dyDescent="0.25">
      <c r="A25799"/>
    </row>
    <row r="25800" spans="1:1" x14ac:dyDescent="0.25">
      <c r="A25800"/>
    </row>
    <row r="25801" spans="1:1" x14ac:dyDescent="0.25">
      <c r="A25801"/>
    </row>
    <row r="25802" spans="1:1" x14ac:dyDescent="0.25">
      <c r="A25802"/>
    </row>
    <row r="25803" spans="1:1" x14ac:dyDescent="0.25">
      <c r="A25803"/>
    </row>
    <row r="25804" spans="1:1" x14ac:dyDescent="0.25">
      <c r="A25804"/>
    </row>
    <row r="25805" spans="1:1" x14ac:dyDescent="0.25">
      <c r="A25805"/>
    </row>
    <row r="25806" spans="1:1" x14ac:dyDescent="0.25">
      <c r="A25806"/>
    </row>
    <row r="25807" spans="1:1" x14ac:dyDescent="0.25">
      <c r="A25807"/>
    </row>
    <row r="25808" spans="1:1" x14ac:dyDescent="0.25">
      <c r="A25808"/>
    </row>
    <row r="25809" spans="1:1" x14ac:dyDescent="0.25">
      <c r="A25809"/>
    </row>
    <row r="25810" spans="1:1" x14ac:dyDescent="0.25">
      <c r="A25810"/>
    </row>
    <row r="25811" spans="1:1" x14ac:dyDescent="0.25">
      <c r="A25811"/>
    </row>
    <row r="25812" spans="1:1" x14ac:dyDescent="0.25">
      <c r="A25812"/>
    </row>
    <row r="25813" spans="1:1" x14ac:dyDescent="0.25">
      <c r="A25813"/>
    </row>
    <row r="25814" spans="1:1" x14ac:dyDescent="0.25">
      <c r="A25814"/>
    </row>
    <row r="25815" spans="1:1" x14ac:dyDescent="0.25">
      <c r="A25815"/>
    </row>
    <row r="25816" spans="1:1" x14ac:dyDescent="0.25">
      <c r="A25816"/>
    </row>
    <row r="25817" spans="1:1" x14ac:dyDescent="0.25">
      <c r="A25817"/>
    </row>
    <row r="25818" spans="1:1" x14ac:dyDescent="0.25">
      <c r="A25818"/>
    </row>
    <row r="25819" spans="1:1" x14ac:dyDescent="0.25">
      <c r="A25819"/>
    </row>
    <row r="25820" spans="1:1" x14ac:dyDescent="0.25">
      <c r="A25820"/>
    </row>
    <row r="25821" spans="1:1" x14ac:dyDescent="0.25">
      <c r="A25821"/>
    </row>
    <row r="25822" spans="1:1" x14ac:dyDescent="0.25">
      <c r="A25822"/>
    </row>
    <row r="25823" spans="1:1" x14ac:dyDescent="0.25">
      <c r="A25823"/>
    </row>
    <row r="25824" spans="1:1" x14ac:dyDescent="0.25">
      <c r="A25824"/>
    </row>
    <row r="25825" spans="1:1" x14ac:dyDescent="0.25">
      <c r="A25825"/>
    </row>
    <row r="25826" spans="1:1" x14ac:dyDescent="0.25">
      <c r="A25826"/>
    </row>
    <row r="25827" spans="1:1" x14ac:dyDescent="0.25">
      <c r="A25827"/>
    </row>
    <row r="25828" spans="1:1" x14ac:dyDescent="0.25">
      <c r="A25828"/>
    </row>
    <row r="25829" spans="1:1" x14ac:dyDescent="0.25">
      <c r="A25829"/>
    </row>
    <row r="25830" spans="1:1" x14ac:dyDescent="0.25">
      <c r="A25830"/>
    </row>
    <row r="25831" spans="1:1" x14ac:dyDescent="0.25">
      <c r="A25831"/>
    </row>
    <row r="25832" spans="1:1" x14ac:dyDescent="0.25">
      <c r="A25832"/>
    </row>
    <row r="25833" spans="1:1" x14ac:dyDescent="0.25">
      <c r="A25833"/>
    </row>
    <row r="25834" spans="1:1" x14ac:dyDescent="0.25">
      <c r="A25834"/>
    </row>
    <row r="25835" spans="1:1" x14ac:dyDescent="0.25">
      <c r="A25835"/>
    </row>
    <row r="25836" spans="1:1" x14ac:dyDescent="0.25">
      <c r="A25836"/>
    </row>
    <row r="25837" spans="1:1" x14ac:dyDescent="0.25">
      <c r="A25837"/>
    </row>
    <row r="25838" spans="1:1" x14ac:dyDescent="0.25">
      <c r="A25838"/>
    </row>
    <row r="25839" spans="1:1" x14ac:dyDescent="0.25">
      <c r="A25839"/>
    </row>
    <row r="25840" spans="1:1" x14ac:dyDescent="0.25">
      <c r="A25840"/>
    </row>
    <row r="25841" spans="1:1" x14ac:dyDescent="0.25">
      <c r="A25841"/>
    </row>
    <row r="25842" spans="1:1" x14ac:dyDescent="0.25">
      <c r="A25842"/>
    </row>
    <row r="25843" spans="1:1" x14ac:dyDescent="0.25">
      <c r="A25843"/>
    </row>
    <row r="25844" spans="1:1" x14ac:dyDescent="0.25">
      <c r="A25844"/>
    </row>
    <row r="25845" spans="1:1" x14ac:dyDescent="0.25">
      <c r="A25845"/>
    </row>
    <row r="25846" spans="1:1" x14ac:dyDescent="0.25">
      <c r="A25846"/>
    </row>
    <row r="25847" spans="1:1" x14ac:dyDescent="0.25">
      <c r="A25847"/>
    </row>
    <row r="25848" spans="1:1" x14ac:dyDescent="0.25">
      <c r="A25848"/>
    </row>
    <row r="25849" spans="1:1" x14ac:dyDescent="0.25">
      <c r="A25849"/>
    </row>
    <row r="25850" spans="1:1" x14ac:dyDescent="0.25">
      <c r="A25850"/>
    </row>
    <row r="25851" spans="1:1" x14ac:dyDescent="0.25">
      <c r="A25851"/>
    </row>
    <row r="25852" spans="1:1" x14ac:dyDescent="0.25">
      <c r="A25852"/>
    </row>
    <row r="25853" spans="1:1" x14ac:dyDescent="0.25">
      <c r="A25853"/>
    </row>
    <row r="25854" spans="1:1" x14ac:dyDescent="0.25">
      <c r="A25854"/>
    </row>
    <row r="25855" spans="1:1" x14ac:dyDescent="0.25">
      <c r="A25855"/>
    </row>
    <row r="25856" spans="1:1" x14ac:dyDescent="0.25">
      <c r="A25856"/>
    </row>
    <row r="25857" spans="1:1" x14ac:dyDescent="0.25">
      <c r="A25857"/>
    </row>
    <row r="25858" spans="1:1" x14ac:dyDescent="0.25">
      <c r="A25858"/>
    </row>
    <row r="25859" spans="1:1" x14ac:dyDescent="0.25">
      <c r="A25859"/>
    </row>
    <row r="25860" spans="1:1" x14ac:dyDescent="0.25">
      <c r="A25860"/>
    </row>
    <row r="25861" spans="1:1" x14ac:dyDescent="0.25">
      <c r="A25861"/>
    </row>
    <row r="25862" spans="1:1" x14ac:dyDescent="0.25">
      <c r="A25862"/>
    </row>
    <row r="25863" spans="1:1" x14ac:dyDescent="0.25">
      <c r="A25863"/>
    </row>
    <row r="25864" spans="1:1" x14ac:dyDescent="0.25">
      <c r="A25864"/>
    </row>
    <row r="25865" spans="1:1" x14ac:dyDescent="0.25">
      <c r="A25865"/>
    </row>
    <row r="25866" spans="1:1" x14ac:dyDescent="0.25">
      <c r="A25866"/>
    </row>
    <row r="25867" spans="1:1" x14ac:dyDescent="0.25">
      <c r="A25867"/>
    </row>
    <row r="25868" spans="1:1" x14ac:dyDescent="0.25">
      <c r="A25868"/>
    </row>
    <row r="25869" spans="1:1" x14ac:dyDescent="0.25">
      <c r="A25869"/>
    </row>
    <row r="25870" spans="1:1" x14ac:dyDescent="0.25">
      <c r="A25870"/>
    </row>
    <row r="25871" spans="1:1" x14ac:dyDescent="0.25">
      <c r="A25871"/>
    </row>
    <row r="25872" spans="1:1" x14ac:dyDescent="0.25">
      <c r="A25872"/>
    </row>
    <row r="25873" spans="1:1" x14ac:dyDescent="0.25">
      <c r="A25873"/>
    </row>
    <row r="25874" spans="1:1" x14ac:dyDescent="0.25">
      <c r="A25874"/>
    </row>
    <row r="25875" spans="1:1" x14ac:dyDescent="0.25">
      <c r="A25875"/>
    </row>
    <row r="25876" spans="1:1" x14ac:dyDescent="0.25">
      <c r="A25876"/>
    </row>
    <row r="25877" spans="1:1" x14ac:dyDescent="0.25">
      <c r="A25877"/>
    </row>
    <row r="25878" spans="1:1" x14ac:dyDescent="0.25">
      <c r="A25878"/>
    </row>
    <row r="25879" spans="1:1" x14ac:dyDescent="0.25">
      <c r="A25879"/>
    </row>
    <row r="25880" spans="1:1" x14ac:dyDescent="0.25">
      <c r="A25880"/>
    </row>
    <row r="25881" spans="1:1" x14ac:dyDescent="0.25">
      <c r="A25881"/>
    </row>
    <row r="25882" spans="1:1" x14ac:dyDescent="0.25">
      <c r="A25882"/>
    </row>
    <row r="25883" spans="1:1" x14ac:dyDescent="0.25">
      <c r="A25883"/>
    </row>
    <row r="25884" spans="1:1" x14ac:dyDescent="0.25">
      <c r="A25884"/>
    </row>
    <row r="25885" spans="1:1" x14ac:dyDescent="0.25">
      <c r="A25885"/>
    </row>
    <row r="25886" spans="1:1" x14ac:dyDescent="0.25">
      <c r="A25886"/>
    </row>
    <row r="25887" spans="1:1" x14ac:dyDescent="0.25">
      <c r="A25887"/>
    </row>
    <row r="25888" spans="1:1" x14ac:dyDescent="0.25">
      <c r="A25888"/>
    </row>
    <row r="25889" spans="1:1" x14ac:dyDescent="0.25">
      <c r="A25889"/>
    </row>
    <row r="25890" spans="1:1" x14ac:dyDescent="0.25">
      <c r="A25890"/>
    </row>
    <row r="25891" spans="1:1" x14ac:dyDescent="0.25">
      <c r="A25891"/>
    </row>
    <row r="25892" spans="1:1" x14ac:dyDescent="0.25">
      <c r="A25892"/>
    </row>
    <row r="25893" spans="1:1" x14ac:dyDescent="0.25">
      <c r="A25893"/>
    </row>
    <row r="25894" spans="1:1" x14ac:dyDescent="0.25">
      <c r="A25894"/>
    </row>
    <row r="25895" spans="1:1" x14ac:dyDescent="0.25">
      <c r="A25895"/>
    </row>
    <row r="25896" spans="1:1" x14ac:dyDescent="0.25">
      <c r="A25896"/>
    </row>
    <row r="25897" spans="1:1" x14ac:dyDescent="0.25">
      <c r="A25897"/>
    </row>
    <row r="25898" spans="1:1" x14ac:dyDescent="0.25">
      <c r="A25898"/>
    </row>
    <row r="25899" spans="1:1" x14ac:dyDescent="0.25">
      <c r="A25899"/>
    </row>
    <row r="25900" spans="1:1" x14ac:dyDescent="0.25">
      <c r="A25900"/>
    </row>
    <row r="25901" spans="1:1" x14ac:dyDescent="0.25">
      <c r="A25901"/>
    </row>
    <row r="25902" spans="1:1" x14ac:dyDescent="0.25">
      <c r="A25902"/>
    </row>
    <row r="25903" spans="1:1" x14ac:dyDescent="0.25">
      <c r="A25903"/>
    </row>
    <row r="25904" spans="1:1" x14ac:dyDescent="0.25">
      <c r="A25904"/>
    </row>
    <row r="25905" spans="1:1" x14ac:dyDescent="0.25">
      <c r="A25905"/>
    </row>
    <row r="25906" spans="1:1" x14ac:dyDescent="0.25">
      <c r="A25906"/>
    </row>
    <row r="25907" spans="1:1" x14ac:dyDescent="0.25">
      <c r="A25907"/>
    </row>
    <row r="25908" spans="1:1" x14ac:dyDescent="0.25">
      <c r="A25908"/>
    </row>
    <row r="25909" spans="1:1" x14ac:dyDescent="0.25">
      <c r="A25909"/>
    </row>
    <row r="25910" spans="1:1" x14ac:dyDescent="0.25">
      <c r="A25910"/>
    </row>
    <row r="25911" spans="1:1" x14ac:dyDescent="0.25">
      <c r="A25911"/>
    </row>
    <row r="25912" spans="1:1" x14ac:dyDescent="0.25">
      <c r="A25912"/>
    </row>
    <row r="25913" spans="1:1" x14ac:dyDescent="0.25">
      <c r="A25913"/>
    </row>
    <row r="25914" spans="1:1" x14ac:dyDescent="0.25">
      <c r="A25914"/>
    </row>
    <row r="25915" spans="1:1" x14ac:dyDescent="0.25">
      <c r="A25915"/>
    </row>
    <row r="25916" spans="1:1" x14ac:dyDescent="0.25">
      <c r="A25916"/>
    </row>
    <row r="25917" spans="1:1" x14ac:dyDescent="0.25">
      <c r="A25917"/>
    </row>
    <row r="25918" spans="1:1" x14ac:dyDescent="0.25">
      <c r="A25918"/>
    </row>
    <row r="25919" spans="1:1" x14ac:dyDescent="0.25">
      <c r="A25919"/>
    </row>
    <row r="25920" spans="1:1" x14ac:dyDescent="0.25">
      <c r="A25920"/>
    </row>
    <row r="25921" spans="1:1" x14ac:dyDescent="0.25">
      <c r="A25921"/>
    </row>
    <row r="25922" spans="1:1" x14ac:dyDescent="0.25">
      <c r="A25922"/>
    </row>
    <row r="25923" spans="1:1" x14ac:dyDescent="0.25">
      <c r="A25923"/>
    </row>
    <row r="25924" spans="1:1" x14ac:dyDescent="0.25">
      <c r="A25924"/>
    </row>
    <row r="25925" spans="1:1" x14ac:dyDescent="0.25">
      <c r="A25925"/>
    </row>
    <row r="25926" spans="1:1" x14ac:dyDescent="0.25">
      <c r="A25926"/>
    </row>
    <row r="25927" spans="1:1" x14ac:dyDescent="0.25">
      <c r="A25927"/>
    </row>
    <row r="25928" spans="1:1" x14ac:dyDescent="0.25">
      <c r="A25928"/>
    </row>
    <row r="25929" spans="1:1" x14ac:dyDescent="0.25">
      <c r="A25929"/>
    </row>
    <row r="25930" spans="1:1" x14ac:dyDescent="0.25">
      <c r="A25930"/>
    </row>
    <row r="25931" spans="1:1" x14ac:dyDescent="0.25">
      <c r="A25931"/>
    </row>
    <row r="25932" spans="1:1" x14ac:dyDescent="0.25">
      <c r="A25932"/>
    </row>
    <row r="25933" spans="1:1" x14ac:dyDescent="0.25">
      <c r="A25933"/>
    </row>
    <row r="25934" spans="1:1" x14ac:dyDescent="0.25">
      <c r="A25934"/>
    </row>
    <row r="25935" spans="1:1" x14ac:dyDescent="0.25">
      <c r="A25935"/>
    </row>
    <row r="25936" spans="1:1" x14ac:dyDescent="0.25">
      <c r="A25936"/>
    </row>
    <row r="25937" spans="1:1" x14ac:dyDescent="0.25">
      <c r="A25937"/>
    </row>
    <row r="25938" spans="1:1" x14ac:dyDescent="0.25">
      <c r="A25938"/>
    </row>
    <row r="25939" spans="1:1" x14ac:dyDescent="0.25">
      <c r="A25939"/>
    </row>
    <row r="25940" spans="1:1" x14ac:dyDescent="0.25">
      <c r="A25940"/>
    </row>
    <row r="25941" spans="1:1" x14ac:dyDescent="0.25">
      <c r="A25941"/>
    </row>
    <row r="25942" spans="1:1" x14ac:dyDescent="0.25">
      <c r="A25942"/>
    </row>
    <row r="25943" spans="1:1" x14ac:dyDescent="0.25">
      <c r="A25943"/>
    </row>
    <row r="25944" spans="1:1" x14ac:dyDescent="0.25">
      <c r="A25944"/>
    </row>
    <row r="25945" spans="1:1" x14ac:dyDescent="0.25">
      <c r="A25945"/>
    </row>
    <row r="25946" spans="1:1" x14ac:dyDescent="0.25">
      <c r="A25946"/>
    </row>
    <row r="25947" spans="1:1" x14ac:dyDescent="0.25">
      <c r="A25947"/>
    </row>
    <row r="25948" spans="1:1" x14ac:dyDescent="0.25">
      <c r="A25948"/>
    </row>
    <row r="25949" spans="1:1" x14ac:dyDescent="0.25">
      <c r="A25949"/>
    </row>
    <row r="25950" spans="1:1" x14ac:dyDescent="0.25">
      <c r="A25950"/>
    </row>
    <row r="25951" spans="1:1" x14ac:dyDescent="0.25">
      <c r="A25951"/>
    </row>
    <row r="25952" spans="1:1" x14ac:dyDescent="0.25">
      <c r="A25952"/>
    </row>
    <row r="25953" spans="1:1" x14ac:dyDescent="0.25">
      <c r="A25953"/>
    </row>
    <row r="25954" spans="1:1" x14ac:dyDescent="0.25">
      <c r="A25954"/>
    </row>
    <row r="25955" spans="1:1" x14ac:dyDescent="0.25">
      <c r="A25955"/>
    </row>
    <row r="25956" spans="1:1" x14ac:dyDescent="0.25">
      <c r="A25956"/>
    </row>
    <row r="25957" spans="1:1" x14ac:dyDescent="0.25">
      <c r="A25957"/>
    </row>
    <row r="25958" spans="1:1" x14ac:dyDescent="0.25">
      <c r="A25958"/>
    </row>
    <row r="25959" spans="1:1" x14ac:dyDescent="0.25">
      <c r="A25959"/>
    </row>
    <row r="25960" spans="1:1" x14ac:dyDescent="0.25">
      <c r="A25960"/>
    </row>
    <row r="25961" spans="1:1" x14ac:dyDescent="0.25">
      <c r="A25961"/>
    </row>
    <row r="25962" spans="1:1" x14ac:dyDescent="0.25">
      <c r="A25962"/>
    </row>
    <row r="25963" spans="1:1" x14ac:dyDescent="0.25">
      <c r="A25963"/>
    </row>
    <row r="25964" spans="1:1" x14ac:dyDescent="0.25">
      <c r="A25964"/>
    </row>
    <row r="25965" spans="1:1" x14ac:dyDescent="0.25">
      <c r="A25965"/>
    </row>
    <row r="25966" spans="1:1" x14ac:dyDescent="0.25">
      <c r="A25966"/>
    </row>
    <row r="25967" spans="1:1" x14ac:dyDescent="0.25">
      <c r="A25967"/>
    </row>
    <row r="25968" spans="1:1" x14ac:dyDescent="0.25">
      <c r="A25968"/>
    </row>
    <row r="25969" spans="1:1" x14ac:dyDescent="0.25">
      <c r="A25969"/>
    </row>
    <row r="25970" spans="1:1" x14ac:dyDescent="0.25">
      <c r="A25970"/>
    </row>
    <row r="25971" spans="1:1" x14ac:dyDescent="0.25">
      <c r="A25971"/>
    </row>
    <row r="25972" spans="1:1" x14ac:dyDescent="0.25">
      <c r="A25972"/>
    </row>
    <row r="25973" spans="1:1" x14ac:dyDescent="0.25">
      <c r="A25973"/>
    </row>
    <row r="25974" spans="1:1" x14ac:dyDescent="0.25">
      <c r="A25974"/>
    </row>
    <row r="25975" spans="1:1" x14ac:dyDescent="0.25">
      <c r="A25975"/>
    </row>
    <row r="25976" spans="1:1" x14ac:dyDescent="0.25">
      <c r="A25976"/>
    </row>
    <row r="25977" spans="1:1" x14ac:dyDescent="0.25">
      <c r="A25977"/>
    </row>
    <row r="25978" spans="1:1" x14ac:dyDescent="0.25">
      <c r="A25978"/>
    </row>
    <row r="25979" spans="1:1" x14ac:dyDescent="0.25">
      <c r="A25979"/>
    </row>
    <row r="25980" spans="1:1" x14ac:dyDescent="0.25">
      <c r="A25980"/>
    </row>
    <row r="25981" spans="1:1" x14ac:dyDescent="0.25">
      <c r="A25981"/>
    </row>
    <row r="25982" spans="1:1" x14ac:dyDescent="0.25">
      <c r="A25982"/>
    </row>
    <row r="25983" spans="1:1" x14ac:dyDescent="0.25">
      <c r="A25983"/>
    </row>
    <row r="25984" spans="1:1" x14ac:dyDescent="0.25">
      <c r="A25984"/>
    </row>
    <row r="25985" spans="1:1" x14ac:dyDescent="0.25">
      <c r="A25985"/>
    </row>
    <row r="25986" spans="1:1" x14ac:dyDescent="0.25">
      <c r="A25986"/>
    </row>
    <row r="25987" spans="1:1" x14ac:dyDescent="0.25">
      <c r="A25987"/>
    </row>
    <row r="25988" spans="1:1" x14ac:dyDescent="0.25">
      <c r="A25988"/>
    </row>
    <row r="25989" spans="1:1" x14ac:dyDescent="0.25">
      <c r="A25989"/>
    </row>
    <row r="25990" spans="1:1" x14ac:dyDescent="0.25">
      <c r="A25990"/>
    </row>
    <row r="25991" spans="1:1" x14ac:dyDescent="0.25">
      <c r="A25991"/>
    </row>
    <row r="25992" spans="1:1" x14ac:dyDescent="0.25">
      <c r="A25992"/>
    </row>
    <row r="25993" spans="1:1" x14ac:dyDescent="0.25">
      <c r="A25993"/>
    </row>
    <row r="25994" spans="1:1" x14ac:dyDescent="0.25">
      <c r="A25994"/>
    </row>
    <row r="25995" spans="1:1" x14ac:dyDescent="0.25">
      <c r="A25995"/>
    </row>
    <row r="25996" spans="1:1" x14ac:dyDescent="0.25">
      <c r="A25996"/>
    </row>
    <row r="25997" spans="1:1" x14ac:dyDescent="0.25">
      <c r="A25997"/>
    </row>
    <row r="25998" spans="1:1" x14ac:dyDescent="0.25">
      <c r="A25998"/>
    </row>
    <row r="25999" spans="1:1" x14ac:dyDescent="0.25">
      <c r="A25999"/>
    </row>
    <row r="26000" spans="1:1" x14ac:dyDescent="0.25">
      <c r="A26000"/>
    </row>
    <row r="26001" spans="1:1" x14ac:dyDescent="0.25">
      <c r="A26001"/>
    </row>
    <row r="26002" spans="1:1" x14ac:dyDescent="0.25">
      <c r="A26002"/>
    </row>
    <row r="26003" spans="1:1" x14ac:dyDescent="0.25">
      <c r="A26003"/>
    </row>
    <row r="26004" spans="1:1" x14ac:dyDescent="0.25">
      <c r="A26004"/>
    </row>
    <row r="26005" spans="1:1" x14ac:dyDescent="0.25">
      <c r="A26005"/>
    </row>
    <row r="26006" spans="1:1" x14ac:dyDescent="0.25">
      <c r="A26006"/>
    </row>
    <row r="26007" spans="1:1" x14ac:dyDescent="0.25">
      <c r="A26007"/>
    </row>
    <row r="26008" spans="1:1" x14ac:dyDescent="0.25">
      <c r="A26008"/>
    </row>
    <row r="26009" spans="1:1" x14ac:dyDescent="0.25">
      <c r="A26009"/>
    </row>
    <row r="26010" spans="1:1" x14ac:dyDescent="0.25">
      <c r="A26010"/>
    </row>
    <row r="26011" spans="1:1" x14ac:dyDescent="0.25">
      <c r="A26011"/>
    </row>
    <row r="26012" spans="1:1" x14ac:dyDescent="0.25">
      <c r="A26012"/>
    </row>
    <row r="26013" spans="1:1" x14ac:dyDescent="0.25">
      <c r="A26013"/>
    </row>
    <row r="26014" spans="1:1" x14ac:dyDescent="0.25">
      <c r="A26014"/>
    </row>
    <row r="26015" spans="1:1" x14ac:dyDescent="0.25">
      <c r="A26015"/>
    </row>
    <row r="26016" spans="1:1" x14ac:dyDescent="0.25">
      <c r="A26016"/>
    </row>
    <row r="26017" spans="1:1" x14ac:dyDescent="0.25">
      <c r="A26017"/>
    </row>
    <row r="26018" spans="1:1" x14ac:dyDescent="0.25">
      <c r="A26018"/>
    </row>
    <row r="26019" spans="1:1" x14ac:dyDescent="0.25">
      <c r="A26019"/>
    </row>
    <row r="26020" spans="1:1" x14ac:dyDescent="0.25">
      <c r="A26020"/>
    </row>
    <row r="26021" spans="1:1" x14ac:dyDescent="0.25">
      <c r="A26021"/>
    </row>
    <row r="26022" spans="1:1" x14ac:dyDescent="0.25">
      <c r="A26022"/>
    </row>
    <row r="26023" spans="1:1" x14ac:dyDescent="0.25">
      <c r="A26023"/>
    </row>
    <row r="26024" spans="1:1" x14ac:dyDescent="0.25">
      <c r="A26024"/>
    </row>
    <row r="26025" spans="1:1" x14ac:dyDescent="0.25">
      <c r="A26025"/>
    </row>
    <row r="26026" spans="1:1" x14ac:dyDescent="0.25">
      <c r="A26026"/>
    </row>
    <row r="26027" spans="1:1" x14ac:dyDescent="0.25">
      <c r="A26027"/>
    </row>
    <row r="26028" spans="1:1" x14ac:dyDescent="0.25">
      <c r="A26028"/>
    </row>
    <row r="26029" spans="1:1" x14ac:dyDescent="0.25">
      <c r="A26029"/>
    </row>
    <row r="26030" spans="1:1" x14ac:dyDescent="0.25">
      <c r="A26030"/>
    </row>
    <row r="26031" spans="1:1" x14ac:dyDescent="0.25">
      <c r="A26031"/>
    </row>
    <row r="26032" spans="1:1" x14ac:dyDescent="0.25">
      <c r="A26032"/>
    </row>
    <row r="26033" spans="1:1" x14ac:dyDescent="0.25">
      <c r="A26033"/>
    </row>
    <row r="26034" spans="1:1" x14ac:dyDescent="0.25">
      <c r="A26034"/>
    </row>
    <row r="26035" spans="1:1" x14ac:dyDescent="0.25">
      <c r="A26035"/>
    </row>
    <row r="26036" spans="1:1" x14ac:dyDescent="0.25">
      <c r="A26036"/>
    </row>
    <row r="26037" spans="1:1" x14ac:dyDescent="0.25">
      <c r="A26037"/>
    </row>
    <row r="26038" spans="1:1" x14ac:dyDescent="0.25">
      <c r="A26038"/>
    </row>
    <row r="26039" spans="1:1" x14ac:dyDescent="0.25">
      <c r="A26039"/>
    </row>
    <row r="26040" spans="1:1" x14ac:dyDescent="0.25">
      <c r="A26040"/>
    </row>
    <row r="26041" spans="1:1" x14ac:dyDescent="0.25">
      <c r="A26041"/>
    </row>
    <row r="26042" spans="1:1" x14ac:dyDescent="0.25">
      <c r="A26042"/>
    </row>
    <row r="26043" spans="1:1" x14ac:dyDescent="0.25">
      <c r="A26043"/>
    </row>
    <row r="26044" spans="1:1" x14ac:dyDescent="0.25">
      <c r="A26044"/>
    </row>
    <row r="26045" spans="1:1" x14ac:dyDescent="0.25">
      <c r="A26045"/>
    </row>
    <row r="26046" spans="1:1" x14ac:dyDescent="0.25">
      <c r="A26046"/>
    </row>
    <row r="26047" spans="1:1" x14ac:dyDescent="0.25">
      <c r="A26047"/>
    </row>
    <row r="26048" spans="1:1" x14ac:dyDescent="0.25">
      <c r="A26048"/>
    </row>
    <row r="26049" spans="1:1" x14ac:dyDescent="0.25">
      <c r="A26049"/>
    </row>
    <row r="26050" spans="1:1" x14ac:dyDescent="0.25">
      <c r="A26050"/>
    </row>
    <row r="26051" spans="1:1" x14ac:dyDescent="0.25">
      <c r="A26051"/>
    </row>
    <row r="26052" spans="1:1" x14ac:dyDescent="0.25">
      <c r="A26052"/>
    </row>
    <row r="26053" spans="1:1" x14ac:dyDescent="0.25">
      <c r="A26053"/>
    </row>
    <row r="26054" spans="1:1" x14ac:dyDescent="0.25">
      <c r="A26054"/>
    </row>
    <row r="26055" spans="1:1" x14ac:dyDescent="0.25">
      <c r="A26055"/>
    </row>
    <row r="26056" spans="1:1" x14ac:dyDescent="0.25">
      <c r="A26056"/>
    </row>
    <row r="26057" spans="1:1" x14ac:dyDescent="0.25">
      <c r="A26057"/>
    </row>
    <row r="26058" spans="1:1" x14ac:dyDescent="0.25">
      <c r="A26058"/>
    </row>
    <row r="26059" spans="1:1" x14ac:dyDescent="0.25">
      <c r="A26059"/>
    </row>
    <row r="26060" spans="1:1" x14ac:dyDescent="0.25">
      <c r="A26060"/>
    </row>
    <row r="26061" spans="1:1" x14ac:dyDescent="0.25">
      <c r="A26061"/>
    </row>
    <row r="26062" spans="1:1" x14ac:dyDescent="0.25">
      <c r="A26062"/>
    </row>
    <row r="26063" spans="1:1" x14ac:dyDescent="0.25">
      <c r="A26063"/>
    </row>
    <row r="26064" spans="1:1" x14ac:dyDescent="0.25">
      <c r="A26064"/>
    </row>
    <row r="26065" spans="1:1" x14ac:dyDescent="0.25">
      <c r="A26065"/>
    </row>
    <row r="26066" spans="1:1" x14ac:dyDescent="0.25">
      <c r="A26066"/>
    </row>
    <row r="26067" spans="1:1" x14ac:dyDescent="0.25">
      <c r="A26067"/>
    </row>
    <row r="26068" spans="1:1" x14ac:dyDescent="0.25">
      <c r="A26068"/>
    </row>
    <row r="26069" spans="1:1" x14ac:dyDescent="0.25">
      <c r="A26069"/>
    </row>
    <row r="26070" spans="1:1" x14ac:dyDescent="0.25">
      <c r="A26070"/>
    </row>
    <row r="26071" spans="1:1" x14ac:dyDescent="0.25">
      <c r="A26071"/>
    </row>
    <row r="26072" spans="1:1" x14ac:dyDescent="0.25">
      <c r="A26072"/>
    </row>
    <row r="26073" spans="1:1" x14ac:dyDescent="0.25">
      <c r="A26073"/>
    </row>
    <row r="26074" spans="1:1" x14ac:dyDescent="0.25">
      <c r="A26074"/>
    </row>
    <row r="26075" spans="1:1" x14ac:dyDescent="0.25">
      <c r="A26075"/>
    </row>
    <row r="26076" spans="1:1" x14ac:dyDescent="0.25">
      <c r="A26076"/>
    </row>
    <row r="26077" spans="1:1" x14ac:dyDescent="0.25">
      <c r="A26077"/>
    </row>
    <row r="26078" spans="1:1" x14ac:dyDescent="0.25">
      <c r="A26078"/>
    </row>
    <row r="26079" spans="1:1" x14ac:dyDescent="0.25">
      <c r="A26079"/>
    </row>
    <row r="26080" spans="1:1" x14ac:dyDescent="0.25">
      <c r="A26080"/>
    </row>
    <row r="26081" spans="1:1" x14ac:dyDescent="0.25">
      <c r="A26081"/>
    </row>
    <row r="26082" spans="1:1" x14ac:dyDescent="0.25">
      <c r="A26082"/>
    </row>
    <row r="26083" spans="1:1" x14ac:dyDescent="0.25">
      <c r="A26083"/>
    </row>
    <row r="26084" spans="1:1" x14ac:dyDescent="0.25">
      <c r="A26084"/>
    </row>
    <row r="26085" spans="1:1" x14ac:dyDescent="0.25">
      <c r="A26085"/>
    </row>
    <row r="26086" spans="1:1" x14ac:dyDescent="0.25">
      <c r="A26086"/>
    </row>
    <row r="26087" spans="1:1" x14ac:dyDescent="0.25">
      <c r="A26087"/>
    </row>
    <row r="26088" spans="1:1" x14ac:dyDescent="0.25">
      <c r="A26088"/>
    </row>
    <row r="26089" spans="1:1" x14ac:dyDescent="0.25">
      <c r="A26089"/>
    </row>
    <row r="26090" spans="1:1" x14ac:dyDescent="0.25">
      <c r="A26090"/>
    </row>
    <row r="26091" spans="1:1" x14ac:dyDescent="0.25">
      <c r="A26091"/>
    </row>
    <row r="26092" spans="1:1" x14ac:dyDescent="0.25">
      <c r="A26092"/>
    </row>
    <row r="26093" spans="1:1" x14ac:dyDescent="0.25">
      <c r="A26093"/>
    </row>
    <row r="26094" spans="1:1" x14ac:dyDescent="0.25">
      <c r="A26094"/>
    </row>
    <row r="26095" spans="1:1" x14ac:dyDescent="0.25">
      <c r="A26095"/>
    </row>
    <row r="26096" spans="1:1" x14ac:dyDescent="0.25">
      <c r="A26096"/>
    </row>
    <row r="26097" spans="1:1" x14ac:dyDescent="0.25">
      <c r="A26097"/>
    </row>
    <row r="26098" spans="1:1" x14ac:dyDescent="0.25">
      <c r="A26098"/>
    </row>
    <row r="26099" spans="1:1" x14ac:dyDescent="0.25">
      <c r="A26099"/>
    </row>
    <row r="26100" spans="1:1" x14ac:dyDescent="0.25">
      <c r="A26100"/>
    </row>
    <row r="26101" spans="1:1" x14ac:dyDescent="0.25">
      <c r="A26101"/>
    </row>
    <row r="26102" spans="1:1" x14ac:dyDescent="0.25">
      <c r="A26102"/>
    </row>
    <row r="26103" spans="1:1" x14ac:dyDescent="0.25">
      <c r="A26103"/>
    </row>
    <row r="26104" spans="1:1" x14ac:dyDescent="0.25">
      <c r="A26104"/>
    </row>
    <row r="26105" spans="1:1" x14ac:dyDescent="0.25">
      <c r="A26105"/>
    </row>
    <row r="26106" spans="1:1" x14ac:dyDescent="0.25">
      <c r="A26106"/>
    </row>
    <row r="26107" spans="1:1" x14ac:dyDescent="0.25">
      <c r="A26107"/>
    </row>
    <row r="26108" spans="1:1" x14ac:dyDescent="0.25">
      <c r="A26108"/>
    </row>
    <row r="26109" spans="1:1" x14ac:dyDescent="0.25">
      <c r="A26109"/>
    </row>
    <row r="26110" spans="1:1" x14ac:dyDescent="0.25">
      <c r="A26110"/>
    </row>
    <row r="26111" spans="1:1" x14ac:dyDescent="0.25">
      <c r="A26111"/>
    </row>
    <row r="26112" spans="1:1" x14ac:dyDescent="0.25">
      <c r="A26112"/>
    </row>
    <row r="26113" spans="1:1" x14ac:dyDescent="0.25">
      <c r="A26113"/>
    </row>
    <row r="26114" spans="1:1" x14ac:dyDescent="0.25">
      <c r="A26114"/>
    </row>
    <row r="26115" spans="1:1" x14ac:dyDescent="0.25">
      <c r="A26115"/>
    </row>
    <row r="26116" spans="1:1" x14ac:dyDescent="0.25">
      <c r="A26116"/>
    </row>
    <row r="26117" spans="1:1" x14ac:dyDescent="0.25">
      <c r="A26117"/>
    </row>
    <row r="26118" spans="1:1" x14ac:dyDescent="0.25">
      <c r="A26118"/>
    </row>
    <row r="26119" spans="1:1" x14ac:dyDescent="0.25">
      <c r="A26119"/>
    </row>
    <row r="26120" spans="1:1" x14ac:dyDescent="0.25">
      <c r="A26120"/>
    </row>
    <row r="26121" spans="1:1" x14ac:dyDescent="0.25">
      <c r="A26121"/>
    </row>
    <row r="26122" spans="1:1" x14ac:dyDescent="0.25">
      <c r="A26122"/>
    </row>
    <row r="26123" spans="1:1" x14ac:dyDescent="0.25">
      <c r="A26123"/>
    </row>
    <row r="26124" spans="1:1" x14ac:dyDescent="0.25">
      <c r="A26124"/>
    </row>
    <row r="26125" spans="1:1" x14ac:dyDescent="0.25">
      <c r="A26125"/>
    </row>
    <row r="26126" spans="1:1" x14ac:dyDescent="0.25">
      <c r="A26126"/>
    </row>
    <row r="26127" spans="1:1" x14ac:dyDescent="0.25">
      <c r="A26127"/>
    </row>
    <row r="26128" spans="1:1" x14ac:dyDescent="0.25">
      <c r="A26128"/>
    </row>
    <row r="26129" spans="1:1" x14ac:dyDescent="0.25">
      <c r="A26129"/>
    </row>
    <row r="26130" spans="1:1" x14ac:dyDescent="0.25">
      <c r="A26130"/>
    </row>
    <row r="26131" spans="1:1" x14ac:dyDescent="0.25">
      <c r="A26131"/>
    </row>
    <row r="26132" spans="1:1" x14ac:dyDescent="0.25">
      <c r="A26132"/>
    </row>
    <row r="26133" spans="1:1" x14ac:dyDescent="0.25">
      <c r="A26133"/>
    </row>
    <row r="26134" spans="1:1" x14ac:dyDescent="0.25">
      <c r="A26134"/>
    </row>
    <row r="26135" spans="1:1" x14ac:dyDescent="0.25">
      <c r="A26135"/>
    </row>
    <row r="26136" spans="1:1" x14ac:dyDescent="0.25">
      <c r="A26136"/>
    </row>
    <row r="26137" spans="1:1" x14ac:dyDescent="0.25">
      <c r="A26137"/>
    </row>
    <row r="26138" spans="1:1" x14ac:dyDescent="0.25">
      <c r="A26138"/>
    </row>
    <row r="26139" spans="1:1" x14ac:dyDescent="0.25">
      <c r="A26139"/>
    </row>
    <row r="26140" spans="1:1" x14ac:dyDescent="0.25">
      <c r="A26140"/>
    </row>
    <row r="26141" spans="1:1" x14ac:dyDescent="0.25">
      <c r="A26141"/>
    </row>
    <row r="26142" spans="1:1" x14ac:dyDescent="0.25">
      <c r="A26142"/>
    </row>
    <row r="26143" spans="1:1" x14ac:dyDescent="0.25">
      <c r="A26143"/>
    </row>
    <row r="26144" spans="1:1" x14ac:dyDescent="0.25">
      <c r="A26144"/>
    </row>
    <row r="26145" spans="1:1" x14ac:dyDescent="0.25">
      <c r="A26145"/>
    </row>
    <row r="26146" spans="1:1" x14ac:dyDescent="0.25">
      <c r="A26146"/>
    </row>
    <row r="26147" spans="1:1" x14ac:dyDescent="0.25">
      <c r="A26147"/>
    </row>
    <row r="26148" spans="1:1" x14ac:dyDescent="0.25">
      <c r="A26148"/>
    </row>
    <row r="26149" spans="1:1" x14ac:dyDescent="0.25">
      <c r="A26149"/>
    </row>
    <row r="26150" spans="1:1" x14ac:dyDescent="0.25">
      <c r="A26150"/>
    </row>
    <row r="26151" spans="1:1" x14ac:dyDescent="0.25">
      <c r="A26151"/>
    </row>
    <row r="26152" spans="1:1" x14ac:dyDescent="0.25">
      <c r="A26152"/>
    </row>
    <row r="26153" spans="1:1" x14ac:dyDescent="0.25">
      <c r="A26153"/>
    </row>
    <row r="26154" spans="1:1" x14ac:dyDescent="0.25">
      <c r="A26154"/>
    </row>
    <row r="26155" spans="1:1" x14ac:dyDescent="0.25">
      <c r="A26155"/>
    </row>
    <row r="26156" spans="1:1" x14ac:dyDescent="0.25">
      <c r="A26156"/>
    </row>
    <row r="26157" spans="1:1" x14ac:dyDescent="0.25">
      <c r="A26157"/>
    </row>
    <row r="26158" spans="1:1" x14ac:dyDescent="0.25">
      <c r="A26158"/>
    </row>
    <row r="26159" spans="1:1" x14ac:dyDescent="0.25">
      <c r="A26159"/>
    </row>
    <row r="26160" spans="1:1" x14ac:dyDescent="0.25">
      <c r="A26160"/>
    </row>
    <row r="26161" spans="1:1" x14ac:dyDescent="0.25">
      <c r="A26161"/>
    </row>
    <row r="26162" spans="1:1" x14ac:dyDescent="0.25">
      <c r="A26162"/>
    </row>
    <row r="26163" spans="1:1" x14ac:dyDescent="0.25">
      <c r="A26163"/>
    </row>
    <row r="26164" spans="1:1" x14ac:dyDescent="0.25">
      <c r="A26164"/>
    </row>
    <row r="26165" spans="1:1" x14ac:dyDescent="0.25">
      <c r="A26165"/>
    </row>
    <row r="26166" spans="1:1" x14ac:dyDescent="0.25">
      <c r="A26166"/>
    </row>
    <row r="26167" spans="1:1" x14ac:dyDescent="0.25">
      <c r="A26167"/>
    </row>
    <row r="26168" spans="1:1" x14ac:dyDescent="0.25">
      <c r="A26168"/>
    </row>
    <row r="26169" spans="1:1" x14ac:dyDescent="0.25">
      <c r="A26169"/>
    </row>
    <row r="26170" spans="1:1" x14ac:dyDescent="0.25">
      <c r="A26170"/>
    </row>
    <row r="26171" spans="1:1" x14ac:dyDescent="0.25">
      <c r="A26171"/>
    </row>
    <row r="26172" spans="1:1" x14ac:dyDescent="0.25">
      <c r="A26172"/>
    </row>
    <row r="26173" spans="1:1" x14ac:dyDescent="0.25">
      <c r="A26173"/>
    </row>
    <row r="26174" spans="1:1" x14ac:dyDescent="0.25">
      <c r="A26174"/>
    </row>
    <row r="26175" spans="1:1" x14ac:dyDescent="0.25">
      <c r="A26175"/>
    </row>
    <row r="26176" spans="1:1" x14ac:dyDescent="0.25">
      <c r="A26176"/>
    </row>
    <row r="26177" spans="1:1" x14ac:dyDescent="0.25">
      <c r="A26177"/>
    </row>
    <row r="26178" spans="1:1" x14ac:dyDescent="0.25">
      <c r="A26178"/>
    </row>
    <row r="26179" spans="1:1" x14ac:dyDescent="0.25">
      <c r="A26179"/>
    </row>
    <row r="26180" spans="1:1" x14ac:dyDescent="0.25">
      <c r="A26180"/>
    </row>
    <row r="26181" spans="1:1" x14ac:dyDescent="0.25">
      <c r="A26181"/>
    </row>
    <row r="26182" spans="1:1" x14ac:dyDescent="0.25">
      <c r="A26182"/>
    </row>
    <row r="26183" spans="1:1" x14ac:dyDescent="0.25">
      <c r="A26183"/>
    </row>
    <row r="26184" spans="1:1" x14ac:dyDescent="0.25">
      <c r="A26184"/>
    </row>
    <row r="26185" spans="1:1" x14ac:dyDescent="0.25">
      <c r="A26185"/>
    </row>
    <row r="26186" spans="1:1" x14ac:dyDescent="0.25">
      <c r="A26186"/>
    </row>
    <row r="26187" spans="1:1" x14ac:dyDescent="0.25">
      <c r="A26187"/>
    </row>
    <row r="26188" spans="1:1" x14ac:dyDescent="0.25">
      <c r="A26188"/>
    </row>
    <row r="26189" spans="1:1" x14ac:dyDescent="0.25">
      <c r="A26189"/>
    </row>
    <row r="26190" spans="1:1" x14ac:dyDescent="0.25">
      <c r="A26190"/>
    </row>
    <row r="26191" spans="1:1" x14ac:dyDescent="0.25">
      <c r="A26191"/>
    </row>
    <row r="26192" spans="1:1" x14ac:dyDescent="0.25">
      <c r="A26192"/>
    </row>
    <row r="26193" spans="1:1" x14ac:dyDescent="0.25">
      <c r="A26193"/>
    </row>
    <row r="26194" spans="1:1" x14ac:dyDescent="0.25">
      <c r="A26194"/>
    </row>
    <row r="26195" spans="1:1" x14ac:dyDescent="0.25">
      <c r="A26195"/>
    </row>
    <row r="26196" spans="1:1" x14ac:dyDescent="0.25">
      <c r="A26196"/>
    </row>
    <row r="26197" spans="1:1" x14ac:dyDescent="0.25">
      <c r="A26197"/>
    </row>
    <row r="26198" spans="1:1" x14ac:dyDescent="0.25">
      <c r="A26198"/>
    </row>
    <row r="26199" spans="1:1" x14ac:dyDescent="0.25">
      <c r="A26199"/>
    </row>
    <row r="26200" spans="1:1" x14ac:dyDescent="0.25">
      <c r="A26200"/>
    </row>
    <row r="26201" spans="1:1" x14ac:dyDescent="0.25">
      <c r="A26201"/>
    </row>
    <row r="26202" spans="1:1" x14ac:dyDescent="0.25">
      <c r="A26202"/>
    </row>
    <row r="26203" spans="1:1" x14ac:dyDescent="0.25">
      <c r="A26203"/>
    </row>
    <row r="26204" spans="1:1" x14ac:dyDescent="0.25">
      <c r="A26204"/>
    </row>
    <row r="26205" spans="1:1" x14ac:dyDescent="0.25">
      <c r="A26205"/>
    </row>
    <row r="26206" spans="1:1" x14ac:dyDescent="0.25">
      <c r="A26206"/>
    </row>
    <row r="26207" spans="1:1" x14ac:dyDescent="0.25">
      <c r="A26207"/>
    </row>
    <row r="26208" spans="1:1" x14ac:dyDescent="0.25">
      <c r="A26208"/>
    </row>
    <row r="26209" spans="1:1" x14ac:dyDescent="0.25">
      <c r="A26209"/>
    </row>
    <row r="26210" spans="1:1" x14ac:dyDescent="0.25">
      <c r="A26210"/>
    </row>
    <row r="26211" spans="1:1" x14ac:dyDescent="0.25">
      <c r="A26211"/>
    </row>
    <row r="26212" spans="1:1" x14ac:dyDescent="0.25">
      <c r="A26212"/>
    </row>
    <row r="26213" spans="1:1" x14ac:dyDescent="0.25">
      <c r="A26213"/>
    </row>
    <row r="26214" spans="1:1" x14ac:dyDescent="0.25">
      <c r="A26214"/>
    </row>
    <row r="26215" spans="1:1" x14ac:dyDescent="0.25">
      <c r="A26215"/>
    </row>
    <row r="26216" spans="1:1" x14ac:dyDescent="0.25">
      <c r="A26216"/>
    </row>
    <row r="26217" spans="1:1" x14ac:dyDescent="0.25">
      <c r="A26217"/>
    </row>
    <row r="26218" spans="1:1" x14ac:dyDescent="0.25">
      <c r="A26218"/>
    </row>
    <row r="26219" spans="1:1" x14ac:dyDescent="0.25">
      <c r="A26219"/>
    </row>
    <row r="26220" spans="1:1" x14ac:dyDescent="0.25">
      <c r="A26220"/>
    </row>
    <row r="26221" spans="1:1" x14ac:dyDescent="0.25">
      <c r="A26221"/>
    </row>
    <row r="26222" spans="1:1" x14ac:dyDescent="0.25">
      <c r="A26222"/>
    </row>
    <row r="26223" spans="1:1" x14ac:dyDescent="0.25">
      <c r="A26223"/>
    </row>
    <row r="26224" spans="1:1" x14ac:dyDescent="0.25">
      <c r="A26224"/>
    </row>
    <row r="26225" spans="1:1" x14ac:dyDescent="0.25">
      <c r="A26225"/>
    </row>
    <row r="26226" spans="1:1" x14ac:dyDescent="0.25">
      <c r="A26226"/>
    </row>
    <row r="26227" spans="1:1" x14ac:dyDescent="0.25">
      <c r="A26227"/>
    </row>
    <row r="26228" spans="1:1" x14ac:dyDescent="0.25">
      <c r="A26228"/>
    </row>
    <row r="26229" spans="1:1" x14ac:dyDescent="0.25">
      <c r="A26229"/>
    </row>
    <row r="26230" spans="1:1" x14ac:dyDescent="0.25">
      <c r="A26230"/>
    </row>
    <row r="26231" spans="1:1" x14ac:dyDescent="0.25">
      <c r="A26231"/>
    </row>
    <row r="26232" spans="1:1" x14ac:dyDescent="0.25">
      <c r="A26232"/>
    </row>
    <row r="26233" spans="1:1" x14ac:dyDescent="0.25">
      <c r="A26233"/>
    </row>
    <row r="26234" spans="1:1" x14ac:dyDescent="0.25">
      <c r="A26234"/>
    </row>
    <row r="26235" spans="1:1" x14ac:dyDescent="0.25">
      <c r="A26235"/>
    </row>
    <row r="26236" spans="1:1" x14ac:dyDescent="0.25">
      <c r="A26236"/>
    </row>
    <row r="26237" spans="1:1" x14ac:dyDescent="0.25">
      <c r="A26237"/>
    </row>
    <row r="26238" spans="1:1" x14ac:dyDescent="0.25">
      <c r="A26238"/>
    </row>
    <row r="26239" spans="1:1" x14ac:dyDescent="0.25">
      <c r="A26239"/>
    </row>
    <row r="26240" spans="1:1" x14ac:dyDescent="0.25">
      <c r="A26240"/>
    </row>
    <row r="26241" spans="1:1" x14ac:dyDescent="0.25">
      <c r="A26241"/>
    </row>
    <row r="26242" spans="1:1" x14ac:dyDescent="0.25">
      <c r="A26242"/>
    </row>
    <row r="26243" spans="1:1" x14ac:dyDescent="0.25">
      <c r="A26243"/>
    </row>
    <row r="26244" spans="1:1" x14ac:dyDescent="0.25">
      <c r="A26244"/>
    </row>
    <row r="26245" spans="1:1" x14ac:dyDescent="0.25">
      <c r="A26245"/>
    </row>
    <row r="26246" spans="1:1" x14ac:dyDescent="0.25">
      <c r="A26246"/>
    </row>
    <row r="26247" spans="1:1" x14ac:dyDescent="0.25">
      <c r="A26247"/>
    </row>
    <row r="26248" spans="1:1" x14ac:dyDescent="0.25">
      <c r="A26248"/>
    </row>
    <row r="26249" spans="1:1" x14ac:dyDescent="0.25">
      <c r="A26249"/>
    </row>
    <row r="26250" spans="1:1" x14ac:dyDescent="0.25">
      <c r="A26250"/>
    </row>
    <row r="26251" spans="1:1" x14ac:dyDescent="0.25">
      <c r="A26251"/>
    </row>
    <row r="26252" spans="1:1" x14ac:dyDescent="0.25">
      <c r="A26252"/>
    </row>
    <row r="26253" spans="1:1" x14ac:dyDescent="0.25">
      <c r="A26253"/>
    </row>
    <row r="26254" spans="1:1" x14ac:dyDescent="0.25">
      <c r="A26254"/>
    </row>
    <row r="26255" spans="1:1" x14ac:dyDescent="0.25">
      <c r="A26255"/>
    </row>
    <row r="26256" spans="1:1" x14ac:dyDescent="0.25">
      <c r="A26256"/>
    </row>
    <row r="26257" spans="1:1" x14ac:dyDescent="0.25">
      <c r="A26257"/>
    </row>
    <row r="26258" spans="1:1" x14ac:dyDescent="0.25">
      <c r="A26258"/>
    </row>
    <row r="26259" spans="1:1" x14ac:dyDescent="0.25">
      <c r="A26259"/>
    </row>
    <row r="26260" spans="1:1" x14ac:dyDescent="0.25">
      <c r="A26260"/>
    </row>
    <row r="26261" spans="1:1" x14ac:dyDescent="0.25">
      <c r="A26261"/>
    </row>
    <row r="26262" spans="1:1" x14ac:dyDescent="0.25">
      <c r="A26262"/>
    </row>
    <row r="26263" spans="1:1" x14ac:dyDescent="0.25">
      <c r="A26263"/>
    </row>
    <row r="26264" spans="1:1" x14ac:dyDescent="0.25">
      <c r="A26264"/>
    </row>
    <row r="26265" spans="1:1" x14ac:dyDescent="0.25">
      <c r="A26265"/>
    </row>
    <row r="26266" spans="1:1" x14ac:dyDescent="0.25">
      <c r="A26266"/>
    </row>
    <row r="26267" spans="1:1" x14ac:dyDescent="0.25">
      <c r="A26267"/>
    </row>
    <row r="26268" spans="1:1" x14ac:dyDescent="0.25">
      <c r="A26268"/>
    </row>
    <row r="26269" spans="1:1" x14ac:dyDescent="0.25">
      <c r="A26269"/>
    </row>
    <row r="26270" spans="1:1" x14ac:dyDescent="0.25">
      <c r="A26270"/>
    </row>
    <row r="26271" spans="1:1" x14ac:dyDescent="0.25">
      <c r="A26271"/>
    </row>
    <row r="26272" spans="1:1" x14ac:dyDescent="0.25">
      <c r="A26272"/>
    </row>
    <row r="26273" spans="1:1" x14ac:dyDescent="0.25">
      <c r="A26273"/>
    </row>
    <row r="26274" spans="1:1" x14ac:dyDescent="0.25">
      <c r="A26274"/>
    </row>
    <row r="26275" spans="1:1" x14ac:dyDescent="0.25">
      <c r="A26275"/>
    </row>
    <row r="26276" spans="1:1" x14ac:dyDescent="0.25">
      <c r="A26276"/>
    </row>
    <row r="26277" spans="1:1" x14ac:dyDescent="0.25">
      <c r="A26277"/>
    </row>
    <row r="26278" spans="1:1" x14ac:dyDescent="0.25">
      <c r="A26278"/>
    </row>
    <row r="26279" spans="1:1" x14ac:dyDescent="0.25">
      <c r="A26279"/>
    </row>
    <row r="26280" spans="1:1" x14ac:dyDescent="0.25">
      <c r="A26280"/>
    </row>
    <row r="26281" spans="1:1" x14ac:dyDescent="0.25">
      <c r="A26281"/>
    </row>
    <row r="26282" spans="1:1" x14ac:dyDescent="0.25">
      <c r="A26282"/>
    </row>
    <row r="26283" spans="1:1" x14ac:dyDescent="0.25">
      <c r="A26283"/>
    </row>
    <row r="26284" spans="1:1" x14ac:dyDescent="0.25">
      <c r="A26284"/>
    </row>
    <row r="26285" spans="1:1" x14ac:dyDescent="0.25">
      <c r="A26285"/>
    </row>
    <row r="26286" spans="1:1" x14ac:dyDescent="0.25">
      <c r="A26286"/>
    </row>
    <row r="26287" spans="1:1" x14ac:dyDescent="0.25">
      <c r="A26287"/>
    </row>
    <row r="26288" spans="1:1" x14ac:dyDescent="0.25">
      <c r="A26288"/>
    </row>
    <row r="26289" spans="1:1" x14ac:dyDescent="0.25">
      <c r="A26289"/>
    </row>
    <row r="26290" spans="1:1" x14ac:dyDescent="0.25">
      <c r="A26290"/>
    </row>
    <row r="26291" spans="1:1" x14ac:dyDescent="0.25">
      <c r="A26291"/>
    </row>
    <row r="26292" spans="1:1" x14ac:dyDescent="0.25">
      <c r="A26292"/>
    </row>
    <row r="26293" spans="1:1" x14ac:dyDescent="0.25">
      <c r="A26293"/>
    </row>
    <row r="26294" spans="1:1" x14ac:dyDescent="0.25">
      <c r="A26294"/>
    </row>
    <row r="26295" spans="1:1" x14ac:dyDescent="0.25">
      <c r="A26295"/>
    </row>
    <row r="26296" spans="1:1" x14ac:dyDescent="0.25">
      <c r="A26296"/>
    </row>
    <row r="26297" spans="1:1" x14ac:dyDescent="0.25">
      <c r="A26297"/>
    </row>
    <row r="26298" spans="1:1" x14ac:dyDescent="0.25">
      <c r="A26298"/>
    </row>
    <row r="26299" spans="1:1" x14ac:dyDescent="0.25">
      <c r="A26299"/>
    </row>
    <row r="26300" spans="1:1" x14ac:dyDescent="0.25">
      <c r="A26300"/>
    </row>
    <row r="26301" spans="1:1" x14ac:dyDescent="0.25">
      <c r="A26301"/>
    </row>
    <row r="26302" spans="1:1" x14ac:dyDescent="0.25">
      <c r="A26302"/>
    </row>
    <row r="26303" spans="1:1" x14ac:dyDescent="0.25">
      <c r="A26303"/>
    </row>
    <row r="26304" spans="1:1" x14ac:dyDescent="0.25">
      <c r="A26304"/>
    </row>
    <row r="26305" spans="1:1" x14ac:dyDescent="0.25">
      <c r="A26305"/>
    </row>
    <row r="26306" spans="1:1" x14ac:dyDescent="0.25">
      <c r="A26306"/>
    </row>
    <row r="26307" spans="1:1" x14ac:dyDescent="0.25">
      <c r="A26307"/>
    </row>
    <row r="26308" spans="1:1" x14ac:dyDescent="0.25">
      <c r="A26308"/>
    </row>
    <row r="26309" spans="1:1" x14ac:dyDescent="0.25">
      <c r="A26309"/>
    </row>
    <row r="26310" spans="1:1" x14ac:dyDescent="0.25">
      <c r="A26310"/>
    </row>
    <row r="26311" spans="1:1" x14ac:dyDescent="0.25">
      <c r="A26311"/>
    </row>
    <row r="26312" spans="1:1" x14ac:dyDescent="0.25">
      <c r="A26312"/>
    </row>
    <row r="26313" spans="1:1" x14ac:dyDescent="0.25">
      <c r="A26313"/>
    </row>
    <row r="26314" spans="1:1" x14ac:dyDescent="0.25">
      <c r="A26314"/>
    </row>
    <row r="26315" spans="1:1" x14ac:dyDescent="0.25">
      <c r="A26315"/>
    </row>
    <row r="26316" spans="1:1" x14ac:dyDescent="0.25">
      <c r="A26316"/>
    </row>
    <row r="26317" spans="1:1" x14ac:dyDescent="0.25">
      <c r="A26317"/>
    </row>
    <row r="26318" spans="1:1" x14ac:dyDescent="0.25">
      <c r="A26318"/>
    </row>
    <row r="26319" spans="1:1" x14ac:dyDescent="0.25">
      <c r="A26319"/>
    </row>
    <row r="26320" spans="1:1" x14ac:dyDescent="0.25">
      <c r="A26320"/>
    </row>
    <row r="26321" spans="1:1" x14ac:dyDescent="0.25">
      <c r="A26321"/>
    </row>
    <row r="26322" spans="1:1" x14ac:dyDescent="0.25">
      <c r="A26322"/>
    </row>
    <row r="26323" spans="1:1" x14ac:dyDescent="0.25">
      <c r="A26323"/>
    </row>
    <row r="26324" spans="1:1" x14ac:dyDescent="0.25">
      <c r="A26324"/>
    </row>
    <row r="26325" spans="1:1" x14ac:dyDescent="0.25">
      <c r="A26325"/>
    </row>
    <row r="26326" spans="1:1" x14ac:dyDescent="0.25">
      <c r="A26326"/>
    </row>
    <row r="26327" spans="1:1" x14ac:dyDescent="0.25">
      <c r="A26327"/>
    </row>
    <row r="26328" spans="1:1" x14ac:dyDescent="0.25">
      <c r="A26328"/>
    </row>
    <row r="26329" spans="1:1" x14ac:dyDescent="0.25">
      <c r="A26329"/>
    </row>
    <row r="26330" spans="1:1" x14ac:dyDescent="0.25">
      <c r="A26330"/>
    </row>
    <row r="26331" spans="1:1" x14ac:dyDescent="0.25">
      <c r="A26331"/>
    </row>
    <row r="26332" spans="1:1" x14ac:dyDescent="0.25">
      <c r="A26332"/>
    </row>
    <row r="26333" spans="1:1" x14ac:dyDescent="0.25">
      <c r="A26333"/>
    </row>
    <row r="26334" spans="1:1" x14ac:dyDescent="0.25">
      <c r="A26334"/>
    </row>
    <row r="26335" spans="1:1" x14ac:dyDescent="0.25">
      <c r="A26335"/>
    </row>
    <row r="26336" spans="1:1" x14ac:dyDescent="0.25">
      <c r="A26336"/>
    </row>
    <row r="26337" spans="1:1" x14ac:dyDescent="0.25">
      <c r="A26337"/>
    </row>
    <row r="26338" spans="1:1" x14ac:dyDescent="0.25">
      <c r="A26338"/>
    </row>
    <row r="26339" spans="1:1" x14ac:dyDescent="0.25">
      <c r="A26339"/>
    </row>
    <row r="26340" spans="1:1" x14ac:dyDescent="0.25">
      <c r="A26340"/>
    </row>
    <row r="26341" spans="1:1" x14ac:dyDescent="0.25">
      <c r="A26341"/>
    </row>
    <row r="26342" spans="1:1" x14ac:dyDescent="0.25">
      <c r="A26342"/>
    </row>
    <row r="26343" spans="1:1" x14ac:dyDescent="0.25">
      <c r="A26343"/>
    </row>
    <row r="26344" spans="1:1" x14ac:dyDescent="0.25">
      <c r="A26344"/>
    </row>
    <row r="26345" spans="1:1" x14ac:dyDescent="0.25">
      <c r="A26345"/>
    </row>
    <row r="26346" spans="1:1" x14ac:dyDescent="0.25">
      <c r="A26346"/>
    </row>
    <row r="26347" spans="1:1" x14ac:dyDescent="0.25">
      <c r="A26347"/>
    </row>
    <row r="26348" spans="1:1" x14ac:dyDescent="0.25">
      <c r="A26348"/>
    </row>
    <row r="26349" spans="1:1" x14ac:dyDescent="0.25">
      <c r="A26349"/>
    </row>
    <row r="26350" spans="1:1" x14ac:dyDescent="0.25">
      <c r="A26350"/>
    </row>
    <row r="26351" spans="1:1" x14ac:dyDescent="0.25">
      <c r="A26351"/>
    </row>
    <row r="26352" spans="1:1" x14ac:dyDescent="0.25">
      <c r="A26352"/>
    </row>
    <row r="26353" spans="1:1" x14ac:dyDescent="0.25">
      <c r="A26353"/>
    </row>
    <row r="26354" spans="1:1" x14ac:dyDescent="0.25">
      <c r="A26354"/>
    </row>
    <row r="26355" spans="1:1" x14ac:dyDescent="0.25">
      <c r="A26355"/>
    </row>
    <row r="26356" spans="1:1" x14ac:dyDescent="0.25">
      <c r="A26356"/>
    </row>
    <row r="26357" spans="1:1" x14ac:dyDescent="0.25">
      <c r="A26357"/>
    </row>
    <row r="26358" spans="1:1" x14ac:dyDescent="0.25">
      <c r="A26358"/>
    </row>
    <row r="26359" spans="1:1" x14ac:dyDescent="0.25">
      <c r="A26359"/>
    </row>
    <row r="26360" spans="1:1" x14ac:dyDescent="0.25">
      <c r="A26360"/>
    </row>
    <row r="26361" spans="1:1" x14ac:dyDescent="0.25">
      <c r="A26361"/>
    </row>
    <row r="26362" spans="1:1" x14ac:dyDescent="0.25">
      <c r="A26362"/>
    </row>
    <row r="26363" spans="1:1" x14ac:dyDescent="0.25">
      <c r="A26363"/>
    </row>
    <row r="26364" spans="1:1" x14ac:dyDescent="0.25">
      <c r="A26364"/>
    </row>
    <row r="26365" spans="1:1" x14ac:dyDescent="0.25">
      <c r="A26365"/>
    </row>
    <row r="26366" spans="1:1" x14ac:dyDescent="0.25">
      <c r="A26366"/>
    </row>
    <row r="26367" spans="1:1" x14ac:dyDescent="0.25">
      <c r="A26367"/>
    </row>
    <row r="26368" spans="1:1" x14ac:dyDescent="0.25">
      <c r="A26368"/>
    </row>
    <row r="26369" spans="1:1" x14ac:dyDescent="0.25">
      <c r="A26369"/>
    </row>
    <row r="26370" spans="1:1" x14ac:dyDescent="0.25">
      <c r="A26370"/>
    </row>
    <row r="26371" spans="1:1" x14ac:dyDescent="0.25">
      <c r="A26371"/>
    </row>
    <row r="26372" spans="1:1" x14ac:dyDescent="0.25">
      <c r="A26372"/>
    </row>
    <row r="26373" spans="1:1" x14ac:dyDescent="0.25">
      <c r="A26373"/>
    </row>
    <row r="26374" spans="1:1" x14ac:dyDescent="0.25">
      <c r="A26374"/>
    </row>
    <row r="26375" spans="1:1" x14ac:dyDescent="0.25">
      <c r="A26375"/>
    </row>
    <row r="26376" spans="1:1" x14ac:dyDescent="0.25">
      <c r="A26376"/>
    </row>
    <row r="26377" spans="1:1" x14ac:dyDescent="0.25">
      <c r="A26377"/>
    </row>
    <row r="26378" spans="1:1" x14ac:dyDescent="0.25">
      <c r="A26378"/>
    </row>
    <row r="26379" spans="1:1" x14ac:dyDescent="0.25">
      <c r="A26379"/>
    </row>
    <row r="26380" spans="1:1" x14ac:dyDescent="0.25">
      <c r="A26380"/>
    </row>
    <row r="26381" spans="1:1" x14ac:dyDescent="0.25">
      <c r="A26381"/>
    </row>
    <row r="26382" spans="1:1" x14ac:dyDescent="0.25">
      <c r="A26382"/>
    </row>
    <row r="26383" spans="1:1" x14ac:dyDescent="0.25">
      <c r="A26383"/>
    </row>
    <row r="26384" spans="1:1" x14ac:dyDescent="0.25">
      <c r="A26384"/>
    </row>
    <row r="26385" spans="1:1" x14ac:dyDescent="0.25">
      <c r="A26385"/>
    </row>
    <row r="26386" spans="1:1" x14ac:dyDescent="0.25">
      <c r="A26386"/>
    </row>
    <row r="26387" spans="1:1" x14ac:dyDescent="0.25">
      <c r="A26387"/>
    </row>
    <row r="26388" spans="1:1" x14ac:dyDescent="0.25">
      <c r="A26388"/>
    </row>
    <row r="26389" spans="1:1" x14ac:dyDescent="0.25">
      <c r="A26389"/>
    </row>
    <row r="26390" spans="1:1" x14ac:dyDescent="0.25">
      <c r="A26390"/>
    </row>
    <row r="26391" spans="1:1" x14ac:dyDescent="0.25">
      <c r="A26391"/>
    </row>
    <row r="26392" spans="1:1" x14ac:dyDescent="0.25">
      <c r="A26392"/>
    </row>
    <row r="26393" spans="1:1" x14ac:dyDescent="0.25">
      <c r="A26393"/>
    </row>
    <row r="26394" spans="1:1" x14ac:dyDescent="0.25">
      <c r="A26394"/>
    </row>
    <row r="26395" spans="1:1" x14ac:dyDescent="0.25">
      <c r="A26395"/>
    </row>
    <row r="26396" spans="1:1" x14ac:dyDescent="0.25">
      <c r="A26396"/>
    </row>
    <row r="26397" spans="1:1" x14ac:dyDescent="0.25">
      <c r="A26397"/>
    </row>
    <row r="26398" spans="1:1" x14ac:dyDescent="0.25">
      <c r="A26398"/>
    </row>
    <row r="26399" spans="1:1" x14ac:dyDescent="0.25">
      <c r="A26399"/>
    </row>
    <row r="26400" spans="1:1" x14ac:dyDescent="0.25">
      <c r="A26400"/>
    </row>
    <row r="26401" spans="1:1" x14ac:dyDescent="0.25">
      <c r="A26401"/>
    </row>
    <row r="26402" spans="1:1" x14ac:dyDescent="0.25">
      <c r="A26402"/>
    </row>
    <row r="26403" spans="1:1" x14ac:dyDescent="0.25">
      <c r="A26403"/>
    </row>
    <row r="26404" spans="1:1" x14ac:dyDescent="0.25">
      <c r="A26404"/>
    </row>
    <row r="26405" spans="1:1" x14ac:dyDescent="0.25">
      <c r="A26405"/>
    </row>
    <row r="26406" spans="1:1" x14ac:dyDescent="0.25">
      <c r="A26406"/>
    </row>
    <row r="26407" spans="1:1" x14ac:dyDescent="0.25">
      <c r="A26407"/>
    </row>
    <row r="26408" spans="1:1" x14ac:dyDescent="0.25">
      <c r="A26408"/>
    </row>
    <row r="26409" spans="1:1" x14ac:dyDescent="0.25">
      <c r="A26409"/>
    </row>
    <row r="26410" spans="1:1" x14ac:dyDescent="0.25">
      <c r="A26410"/>
    </row>
    <row r="26411" spans="1:1" x14ac:dyDescent="0.25">
      <c r="A26411"/>
    </row>
    <row r="26412" spans="1:1" x14ac:dyDescent="0.25">
      <c r="A26412"/>
    </row>
    <row r="26413" spans="1:1" x14ac:dyDescent="0.25">
      <c r="A26413"/>
    </row>
    <row r="26414" spans="1:1" x14ac:dyDescent="0.25">
      <c r="A26414"/>
    </row>
    <row r="26415" spans="1:1" x14ac:dyDescent="0.25">
      <c r="A26415"/>
    </row>
    <row r="26416" spans="1:1" x14ac:dyDescent="0.25">
      <c r="A26416"/>
    </row>
    <row r="26417" spans="1:1" x14ac:dyDescent="0.25">
      <c r="A26417"/>
    </row>
    <row r="26418" spans="1:1" x14ac:dyDescent="0.25">
      <c r="A26418"/>
    </row>
    <row r="26419" spans="1:1" x14ac:dyDescent="0.25">
      <c r="A26419"/>
    </row>
    <row r="26420" spans="1:1" x14ac:dyDescent="0.25">
      <c r="A26420"/>
    </row>
    <row r="26421" spans="1:1" x14ac:dyDescent="0.25">
      <c r="A26421"/>
    </row>
    <row r="26422" spans="1:1" x14ac:dyDescent="0.25">
      <c r="A26422"/>
    </row>
    <row r="26423" spans="1:1" x14ac:dyDescent="0.25">
      <c r="A26423"/>
    </row>
    <row r="26424" spans="1:1" x14ac:dyDescent="0.25">
      <c r="A26424"/>
    </row>
    <row r="26425" spans="1:1" x14ac:dyDescent="0.25">
      <c r="A26425"/>
    </row>
    <row r="26426" spans="1:1" x14ac:dyDescent="0.25">
      <c r="A26426"/>
    </row>
    <row r="26427" spans="1:1" x14ac:dyDescent="0.25">
      <c r="A26427"/>
    </row>
    <row r="26428" spans="1:1" x14ac:dyDescent="0.25">
      <c r="A26428"/>
    </row>
    <row r="26429" spans="1:1" x14ac:dyDescent="0.25">
      <c r="A26429"/>
    </row>
    <row r="26430" spans="1:1" x14ac:dyDescent="0.25">
      <c r="A26430"/>
    </row>
    <row r="26431" spans="1:1" x14ac:dyDescent="0.25">
      <c r="A26431"/>
    </row>
    <row r="26432" spans="1:1" x14ac:dyDescent="0.25">
      <c r="A26432"/>
    </row>
    <row r="26433" spans="1:1" x14ac:dyDescent="0.25">
      <c r="A26433"/>
    </row>
    <row r="26434" spans="1:1" x14ac:dyDescent="0.25">
      <c r="A26434"/>
    </row>
    <row r="26435" spans="1:1" x14ac:dyDescent="0.25">
      <c r="A26435"/>
    </row>
    <row r="26436" spans="1:1" x14ac:dyDescent="0.25">
      <c r="A26436"/>
    </row>
    <row r="26437" spans="1:1" x14ac:dyDescent="0.25">
      <c r="A26437"/>
    </row>
    <row r="26438" spans="1:1" x14ac:dyDescent="0.25">
      <c r="A26438"/>
    </row>
    <row r="26439" spans="1:1" x14ac:dyDescent="0.25">
      <c r="A26439"/>
    </row>
    <row r="26440" spans="1:1" x14ac:dyDescent="0.25">
      <c r="A26440"/>
    </row>
    <row r="26441" spans="1:1" x14ac:dyDescent="0.25">
      <c r="A26441"/>
    </row>
    <row r="26442" spans="1:1" x14ac:dyDescent="0.25">
      <c r="A26442"/>
    </row>
    <row r="26443" spans="1:1" x14ac:dyDescent="0.25">
      <c r="A26443"/>
    </row>
    <row r="26444" spans="1:1" x14ac:dyDescent="0.25">
      <c r="A26444"/>
    </row>
    <row r="26445" spans="1:1" x14ac:dyDescent="0.25">
      <c r="A26445"/>
    </row>
    <row r="26446" spans="1:1" x14ac:dyDescent="0.25">
      <c r="A26446"/>
    </row>
    <row r="26447" spans="1:1" x14ac:dyDescent="0.25">
      <c r="A26447"/>
    </row>
    <row r="26448" spans="1:1" x14ac:dyDescent="0.25">
      <c r="A26448"/>
    </row>
    <row r="26449" spans="1:1" x14ac:dyDescent="0.25">
      <c r="A26449"/>
    </row>
    <row r="26450" spans="1:1" x14ac:dyDescent="0.25">
      <c r="A26450"/>
    </row>
    <row r="26451" spans="1:1" x14ac:dyDescent="0.25">
      <c r="A26451"/>
    </row>
    <row r="26452" spans="1:1" x14ac:dyDescent="0.25">
      <c r="A26452"/>
    </row>
    <row r="26453" spans="1:1" x14ac:dyDescent="0.25">
      <c r="A26453"/>
    </row>
    <row r="26454" spans="1:1" x14ac:dyDescent="0.25">
      <c r="A26454"/>
    </row>
    <row r="26455" spans="1:1" x14ac:dyDescent="0.25">
      <c r="A26455"/>
    </row>
    <row r="26456" spans="1:1" x14ac:dyDescent="0.25">
      <c r="A26456"/>
    </row>
    <row r="26457" spans="1:1" x14ac:dyDescent="0.25">
      <c r="A26457"/>
    </row>
    <row r="26458" spans="1:1" x14ac:dyDescent="0.25">
      <c r="A26458"/>
    </row>
    <row r="26459" spans="1:1" x14ac:dyDescent="0.25">
      <c r="A26459"/>
    </row>
    <row r="26460" spans="1:1" x14ac:dyDescent="0.25">
      <c r="A26460"/>
    </row>
    <row r="26461" spans="1:1" x14ac:dyDescent="0.25">
      <c r="A26461"/>
    </row>
    <row r="26462" spans="1:1" x14ac:dyDescent="0.25">
      <c r="A26462"/>
    </row>
    <row r="26463" spans="1:1" x14ac:dyDescent="0.25">
      <c r="A26463"/>
    </row>
    <row r="26464" spans="1:1" x14ac:dyDescent="0.25">
      <c r="A26464"/>
    </row>
    <row r="26465" spans="1:1" x14ac:dyDescent="0.25">
      <c r="A26465"/>
    </row>
    <row r="26466" spans="1:1" x14ac:dyDescent="0.25">
      <c r="A26466"/>
    </row>
    <row r="26467" spans="1:1" x14ac:dyDescent="0.25">
      <c r="A26467"/>
    </row>
    <row r="26468" spans="1:1" x14ac:dyDescent="0.25">
      <c r="A26468"/>
    </row>
    <row r="26469" spans="1:1" x14ac:dyDescent="0.25">
      <c r="A26469"/>
    </row>
    <row r="26470" spans="1:1" x14ac:dyDescent="0.25">
      <c r="A26470"/>
    </row>
    <row r="26471" spans="1:1" x14ac:dyDescent="0.25">
      <c r="A26471"/>
    </row>
    <row r="26472" spans="1:1" x14ac:dyDescent="0.25">
      <c r="A26472"/>
    </row>
    <row r="26473" spans="1:1" x14ac:dyDescent="0.25">
      <c r="A26473"/>
    </row>
    <row r="26474" spans="1:1" x14ac:dyDescent="0.25">
      <c r="A26474"/>
    </row>
    <row r="26475" spans="1:1" x14ac:dyDescent="0.25">
      <c r="A26475"/>
    </row>
    <row r="26476" spans="1:1" x14ac:dyDescent="0.25">
      <c r="A26476"/>
    </row>
    <row r="26477" spans="1:1" x14ac:dyDescent="0.25">
      <c r="A26477"/>
    </row>
    <row r="26478" spans="1:1" x14ac:dyDescent="0.25">
      <c r="A26478"/>
    </row>
    <row r="26479" spans="1:1" x14ac:dyDescent="0.25">
      <c r="A26479"/>
    </row>
    <row r="26480" spans="1:1" x14ac:dyDescent="0.25">
      <c r="A26480"/>
    </row>
    <row r="26481" spans="1:1" x14ac:dyDescent="0.25">
      <c r="A26481"/>
    </row>
    <row r="26482" spans="1:1" x14ac:dyDescent="0.25">
      <c r="A26482"/>
    </row>
    <row r="26483" spans="1:1" x14ac:dyDescent="0.25">
      <c r="A26483"/>
    </row>
    <row r="26484" spans="1:1" x14ac:dyDescent="0.25">
      <c r="A26484"/>
    </row>
    <row r="26485" spans="1:1" x14ac:dyDescent="0.25">
      <c r="A26485"/>
    </row>
    <row r="26486" spans="1:1" x14ac:dyDescent="0.25">
      <c r="A26486"/>
    </row>
    <row r="26487" spans="1:1" x14ac:dyDescent="0.25">
      <c r="A26487"/>
    </row>
    <row r="26488" spans="1:1" x14ac:dyDescent="0.25">
      <c r="A26488"/>
    </row>
    <row r="26489" spans="1:1" x14ac:dyDescent="0.25">
      <c r="A26489"/>
    </row>
    <row r="26490" spans="1:1" x14ac:dyDescent="0.25">
      <c r="A26490"/>
    </row>
    <row r="26491" spans="1:1" x14ac:dyDescent="0.25">
      <c r="A26491"/>
    </row>
    <row r="26492" spans="1:1" x14ac:dyDescent="0.25">
      <c r="A26492"/>
    </row>
    <row r="26493" spans="1:1" x14ac:dyDescent="0.25">
      <c r="A26493"/>
    </row>
    <row r="26494" spans="1:1" x14ac:dyDescent="0.25">
      <c r="A26494"/>
    </row>
    <row r="26495" spans="1:1" x14ac:dyDescent="0.25">
      <c r="A26495"/>
    </row>
    <row r="26496" spans="1:1" x14ac:dyDescent="0.25">
      <c r="A26496"/>
    </row>
    <row r="26497" spans="1:1" x14ac:dyDescent="0.25">
      <c r="A26497"/>
    </row>
    <row r="26498" spans="1:1" x14ac:dyDescent="0.25">
      <c r="A26498"/>
    </row>
    <row r="26499" spans="1:1" x14ac:dyDescent="0.25">
      <c r="A26499"/>
    </row>
    <row r="26500" spans="1:1" x14ac:dyDescent="0.25">
      <c r="A26500"/>
    </row>
    <row r="26501" spans="1:1" x14ac:dyDescent="0.25">
      <c r="A26501"/>
    </row>
    <row r="26502" spans="1:1" x14ac:dyDescent="0.25">
      <c r="A26502"/>
    </row>
    <row r="26503" spans="1:1" x14ac:dyDescent="0.25">
      <c r="A26503"/>
    </row>
    <row r="26504" spans="1:1" x14ac:dyDescent="0.25">
      <c r="A26504"/>
    </row>
    <row r="26505" spans="1:1" x14ac:dyDescent="0.25">
      <c r="A26505"/>
    </row>
    <row r="26506" spans="1:1" x14ac:dyDescent="0.25">
      <c r="A26506"/>
    </row>
    <row r="26507" spans="1:1" x14ac:dyDescent="0.25">
      <c r="A26507"/>
    </row>
    <row r="26508" spans="1:1" x14ac:dyDescent="0.25">
      <c r="A26508"/>
    </row>
    <row r="26509" spans="1:1" x14ac:dyDescent="0.25">
      <c r="A26509"/>
    </row>
    <row r="26510" spans="1:1" x14ac:dyDescent="0.25">
      <c r="A26510"/>
    </row>
    <row r="26511" spans="1:1" x14ac:dyDescent="0.25">
      <c r="A26511"/>
    </row>
    <row r="26512" spans="1:1" x14ac:dyDescent="0.25">
      <c r="A26512"/>
    </row>
    <row r="26513" spans="1:1" x14ac:dyDescent="0.25">
      <c r="A26513"/>
    </row>
    <row r="26514" spans="1:1" x14ac:dyDescent="0.25">
      <c r="A26514"/>
    </row>
    <row r="26515" spans="1:1" x14ac:dyDescent="0.25">
      <c r="A26515"/>
    </row>
    <row r="26516" spans="1:1" x14ac:dyDescent="0.25">
      <c r="A26516"/>
    </row>
    <row r="26517" spans="1:1" x14ac:dyDescent="0.25">
      <c r="A26517"/>
    </row>
    <row r="26518" spans="1:1" x14ac:dyDescent="0.25">
      <c r="A26518"/>
    </row>
    <row r="26519" spans="1:1" x14ac:dyDescent="0.25">
      <c r="A26519"/>
    </row>
    <row r="26520" spans="1:1" x14ac:dyDescent="0.25">
      <c r="A26520"/>
    </row>
    <row r="26521" spans="1:1" x14ac:dyDescent="0.25">
      <c r="A26521"/>
    </row>
    <row r="26522" spans="1:1" x14ac:dyDescent="0.25">
      <c r="A26522"/>
    </row>
    <row r="26523" spans="1:1" x14ac:dyDescent="0.25">
      <c r="A26523"/>
    </row>
    <row r="26524" spans="1:1" x14ac:dyDescent="0.25">
      <c r="A26524"/>
    </row>
    <row r="26525" spans="1:1" x14ac:dyDescent="0.25">
      <c r="A26525"/>
    </row>
    <row r="26526" spans="1:1" x14ac:dyDescent="0.25">
      <c r="A26526"/>
    </row>
    <row r="26527" spans="1:1" x14ac:dyDescent="0.25">
      <c r="A26527"/>
    </row>
    <row r="26528" spans="1:1" x14ac:dyDescent="0.25">
      <c r="A26528"/>
    </row>
    <row r="26529" spans="1:1" x14ac:dyDescent="0.25">
      <c r="A26529"/>
    </row>
    <row r="26530" spans="1:1" x14ac:dyDescent="0.25">
      <c r="A26530"/>
    </row>
    <row r="26531" spans="1:1" x14ac:dyDescent="0.25">
      <c r="A26531"/>
    </row>
    <row r="26532" spans="1:1" x14ac:dyDescent="0.25">
      <c r="A26532"/>
    </row>
    <row r="26533" spans="1:1" x14ac:dyDescent="0.25">
      <c r="A26533"/>
    </row>
    <row r="26534" spans="1:1" x14ac:dyDescent="0.25">
      <c r="A26534"/>
    </row>
    <row r="26535" spans="1:1" x14ac:dyDescent="0.25">
      <c r="A26535"/>
    </row>
    <row r="26536" spans="1:1" x14ac:dyDescent="0.25">
      <c r="A26536"/>
    </row>
    <row r="26537" spans="1:1" x14ac:dyDescent="0.25">
      <c r="A26537"/>
    </row>
    <row r="26538" spans="1:1" x14ac:dyDescent="0.25">
      <c r="A26538"/>
    </row>
    <row r="26539" spans="1:1" x14ac:dyDescent="0.25">
      <c r="A26539"/>
    </row>
    <row r="26540" spans="1:1" x14ac:dyDescent="0.25">
      <c r="A26540"/>
    </row>
    <row r="26541" spans="1:1" x14ac:dyDescent="0.25">
      <c r="A26541"/>
    </row>
    <row r="26542" spans="1:1" x14ac:dyDescent="0.25">
      <c r="A26542"/>
    </row>
    <row r="26543" spans="1:1" x14ac:dyDescent="0.25">
      <c r="A26543"/>
    </row>
    <row r="26544" spans="1:1" x14ac:dyDescent="0.25">
      <c r="A26544"/>
    </row>
    <row r="26545" spans="1:1" x14ac:dyDescent="0.25">
      <c r="A26545"/>
    </row>
    <row r="26546" spans="1:1" x14ac:dyDescent="0.25">
      <c r="A26546"/>
    </row>
    <row r="26547" spans="1:1" x14ac:dyDescent="0.25">
      <c r="A26547"/>
    </row>
    <row r="26548" spans="1:1" x14ac:dyDescent="0.25">
      <c r="A26548"/>
    </row>
    <row r="26549" spans="1:1" x14ac:dyDescent="0.25">
      <c r="A26549"/>
    </row>
    <row r="26550" spans="1:1" x14ac:dyDescent="0.25">
      <c r="A26550"/>
    </row>
    <row r="26551" spans="1:1" x14ac:dyDescent="0.25">
      <c r="A26551"/>
    </row>
    <row r="26552" spans="1:1" x14ac:dyDescent="0.25">
      <c r="A26552"/>
    </row>
    <row r="26553" spans="1:1" x14ac:dyDescent="0.25">
      <c r="A26553"/>
    </row>
    <row r="26554" spans="1:1" x14ac:dyDescent="0.25">
      <c r="A26554"/>
    </row>
    <row r="26555" spans="1:1" x14ac:dyDescent="0.25">
      <c r="A26555"/>
    </row>
    <row r="26556" spans="1:1" x14ac:dyDescent="0.25">
      <c r="A26556"/>
    </row>
    <row r="26557" spans="1:1" x14ac:dyDescent="0.25">
      <c r="A26557"/>
    </row>
    <row r="26558" spans="1:1" x14ac:dyDescent="0.25">
      <c r="A26558"/>
    </row>
    <row r="26559" spans="1:1" x14ac:dyDescent="0.25">
      <c r="A26559"/>
    </row>
    <row r="26560" spans="1:1" x14ac:dyDescent="0.25">
      <c r="A26560"/>
    </row>
    <row r="26561" spans="1:1" x14ac:dyDescent="0.25">
      <c r="A26561"/>
    </row>
    <row r="26562" spans="1:1" x14ac:dyDescent="0.25">
      <c r="A26562"/>
    </row>
    <row r="26563" spans="1:1" x14ac:dyDescent="0.25">
      <c r="A26563"/>
    </row>
    <row r="26564" spans="1:1" x14ac:dyDescent="0.25">
      <c r="A26564"/>
    </row>
    <row r="26565" spans="1:1" x14ac:dyDescent="0.25">
      <c r="A26565"/>
    </row>
    <row r="26566" spans="1:1" x14ac:dyDescent="0.25">
      <c r="A26566"/>
    </row>
    <row r="26567" spans="1:1" x14ac:dyDescent="0.25">
      <c r="A26567"/>
    </row>
    <row r="26568" spans="1:1" x14ac:dyDescent="0.25">
      <c r="A26568"/>
    </row>
    <row r="26569" spans="1:1" x14ac:dyDescent="0.25">
      <c r="A26569"/>
    </row>
    <row r="26570" spans="1:1" x14ac:dyDescent="0.25">
      <c r="A26570"/>
    </row>
    <row r="26571" spans="1:1" x14ac:dyDescent="0.25">
      <c r="A26571"/>
    </row>
    <row r="26572" spans="1:1" x14ac:dyDescent="0.25">
      <c r="A26572"/>
    </row>
    <row r="26573" spans="1:1" x14ac:dyDescent="0.25">
      <c r="A26573"/>
    </row>
    <row r="26574" spans="1:1" x14ac:dyDescent="0.25">
      <c r="A26574"/>
    </row>
    <row r="26575" spans="1:1" x14ac:dyDescent="0.25">
      <c r="A26575"/>
    </row>
    <row r="26576" spans="1:1" x14ac:dyDescent="0.25">
      <c r="A26576"/>
    </row>
    <row r="26577" spans="1:1" x14ac:dyDescent="0.25">
      <c r="A26577"/>
    </row>
    <row r="26578" spans="1:1" x14ac:dyDescent="0.25">
      <c r="A26578"/>
    </row>
    <row r="26579" spans="1:1" x14ac:dyDescent="0.25">
      <c r="A26579"/>
    </row>
    <row r="26580" spans="1:1" x14ac:dyDescent="0.25">
      <c r="A26580"/>
    </row>
    <row r="26581" spans="1:1" x14ac:dyDescent="0.25">
      <c r="A26581"/>
    </row>
    <row r="26582" spans="1:1" x14ac:dyDescent="0.25">
      <c r="A26582"/>
    </row>
    <row r="26583" spans="1:1" x14ac:dyDescent="0.25">
      <c r="A26583"/>
    </row>
    <row r="26584" spans="1:1" x14ac:dyDescent="0.25">
      <c r="A26584"/>
    </row>
    <row r="26585" spans="1:1" x14ac:dyDescent="0.25">
      <c r="A26585"/>
    </row>
    <row r="26586" spans="1:1" x14ac:dyDescent="0.25">
      <c r="A26586"/>
    </row>
    <row r="26587" spans="1:1" x14ac:dyDescent="0.25">
      <c r="A26587"/>
    </row>
    <row r="26588" spans="1:1" x14ac:dyDescent="0.25">
      <c r="A26588"/>
    </row>
    <row r="26589" spans="1:1" x14ac:dyDescent="0.25">
      <c r="A26589"/>
    </row>
    <row r="26590" spans="1:1" x14ac:dyDescent="0.25">
      <c r="A26590"/>
    </row>
    <row r="26591" spans="1:1" x14ac:dyDescent="0.25">
      <c r="A26591"/>
    </row>
    <row r="26592" spans="1:1" x14ac:dyDescent="0.25">
      <c r="A26592"/>
    </row>
    <row r="26593" spans="1:1" x14ac:dyDescent="0.25">
      <c r="A26593"/>
    </row>
    <row r="26594" spans="1:1" x14ac:dyDescent="0.25">
      <c r="A26594"/>
    </row>
    <row r="26595" spans="1:1" x14ac:dyDescent="0.25">
      <c r="A26595"/>
    </row>
    <row r="26596" spans="1:1" x14ac:dyDescent="0.25">
      <c r="A26596"/>
    </row>
    <row r="26597" spans="1:1" x14ac:dyDescent="0.25">
      <c r="A26597"/>
    </row>
    <row r="26598" spans="1:1" x14ac:dyDescent="0.25">
      <c r="A26598"/>
    </row>
    <row r="26599" spans="1:1" x14ac:dyDescent="0.25">
      <c r="A26599"/>
    </row>
    <row r="26600" spans="1:1" x14ac:dyDescent="0.25">
      <c r="A26600"/>
    </row>
    <row r="26601" spans="1:1" x14ac:dyDescent="0.25">
      <c r="A26601"/>
    </row>
    <row r="26602" spans="1:1" x14ac:dyDescent="0.25">
      <c r="A26602"/>
    </row>
    <row r="26603" spans="1:1" x14ac:dyDescent="0.25">
      <c r="A26603"/>
    </row>
    <row r="26604" spans="1:1" x14ac:dyDescent="0.25">
      <c r="A26604"/>
    </row>
    <row r="26605" spans="1:1" x14ac:dyDescent="0.25">
      <c r="A26605"/>
    </row>
    <row r="26606" spans="1:1" x14ac:dyDescent="0.25">
      <c r="A26606"/>
    </row>
    <row r="26607" spans="1:1" x14ac:dyDescent="0.25">
      <c r="A26607"/>
    </row>
    <row r="26608" spans="1:1" x14ac:dyDescent="0.25">
      <c r="A26608"/>
    </row>
    <row r="26609" spans="1:1" x14ac:dyDescent="0.25">
      <c r="A26609"/>
    </row>
    <row r="26610" spans="1:1" x14ac:dyDescent="0.25">
      <c r="A26610"/>
    </row>
    <row r="26611" spans="1:1" x14ac:dyDescent="0.25">
      <c r="A26611"/>
    </row>
    <row r="26612" spans="1:1" x14ac:dyDescent="0.25">
      <c r="A26612"/>
    </row>
    <row r="26613" spans="1:1" x14ac:dyDescent="0.25">
      <c r="A26613"/>
    </row>
    <row r="26614" spans="1:1" x14ac:dyDescent="0.25">
      <c r="A26614"/>
    </row>
    <row r="26615" spans="1:1" x14ac:dyDescent="0.25">
      <c r="A26615"/>
    </row>
    <row r="26616" spans="1:1" x14ac:dyDescent="0.25">
      <c r="A26616"/>
    </row>
    <row r="26617" spans="1:1" x14ac:dyDescent="0.25">
      <c r="A26617"/>
    </row>
    <row r="26618" spans="1:1" x14ac:dyDescent="0.25">
      <c r="A26618"/>
    </row>
    <row r="26619" spans="1:1" x14ac:dyDescent="0.25">
      <c r="A26619"/>
    </row>
    <row r="26620" spans="1:1" x14ac:dyDescent="0.25">
      <c r="A26620"/>
    </row>
    <row r="26621" spans="1:1" x14ac:dyDescent="0.25">
      <c r="A26621"/>
    </row>
    <row r="26622" spans="1:1" x14ac:dyDescent="0.25">
      <c r="A26622"/>
    </row>
    <row r="26623" spans="1:1" x14ac:dyDescent="0.25">
      <c r="A26623"/>
    </row>
    <row r="26624" spans="1:1" x14ac:dyDescent="0.25">
      <c r="A26624"/>
    </row>
    <row r="26625" spans="1:1" x14ac:dyDescent="0.25">
      <c r="A26625"/>
    </row>
    <row r="26626" spans="1:1" x14ac:dyDescent="0.25">
      <c r="A26626"/>
    </row>
    <row r="26627" spans="1:1" x14ac:dyDescent="0.25">
      <c r="A26627"/>
    </row>
    <row r="26628" spans="1:1" x14ac:dyDescent="0.25">
      <c r="A26628"/>
    </row>
    <row r="26629" spans="1:1" x14ac:dyDescent="0.25">
      <c r="A26629"/>
    </row>
    <row r="26630" spans="1:1" x14ac:dyDescent="0.25">
      <c r="A26630"/>
    </row>
    <row r="26631" spans="1:1" x14ac:dyDescent="0.25">
      <c r="A26631"/>
    </row>
    <row r="26632" spans="1:1" x14ac:dyDescent="0.25">
      <c r="A26632"/>
    </row>
    <row r="26633" spans="1:1" x14ac:dyDescent="0.25">
      <c r="A26633"/>
    </row>
    <row r="26634" spans="1:1" x14ac:dyDescent="0.25">
      <c r="A26634"/>
    </row>
    <row r="26635" spans="1:1" x14ac:dyDescent="0.25">
      <c r="A26635"/>
    </row>
    <row r="26636" spans="1:1" x14ac:dyDescent="0.25">
      <c r="A26636"/>
    </row>
    <row r="26637" spans="1:1" x14ac:dyDescent="0.25">
      <c r="A26637"/>
    </row>
    <row r="26638" spans="1:1" x14ac:dyDescent="0.25">
      <c r="A26638"/>
    </row>
    <row r="26639" spans="1:1" x14ac:dyDescent="0.25">
      <c r="A26639"/>
    </row>
    <row r="26640" spans="1:1" x14ac:dyDescent="0.25">
      <c r="A26640"/>
    </row>
    <row r="26641" spans="1:1" x14ac:dyDescent="0.25">
      <c r="A26641"/>
    </row>
    <row r="26642" spans="1:1" x14ac:dyDescent="0.25">
      <c r="A26642"/>
    </row>
    <row r="26643" spans="1:1" x14ac:dyDescent="0.25">
      <c r="A26643"/>
    </row>
    <row r="26644" spans="1:1" x14ac:dyDescent="0.25">
      <c r="A26644"/>
    </row>
    <row r="26645" spans="1:1" x14ac:dyDescent="0.25">
      <c r="A26645"/>
    </row>
    <row r="26646" spans="1:1" x14ac:dyDescent="0.25">
      <c r="A26646"/>
    </row>
    <row r="26647" spans="1:1" x14ac:dyDescent="0.25">
      <c r="A26647"/>
    </row>
    <row r="26648" spans="1:1" x14ac:dyDescent="0.25">
      <c r="A26648"/>
    </row>
    <row r="26649" spans="1:1" x14ac:dyDescent="0.25">
      <c r="A26649"/>
    </row>
    <row r="26650" spans="1:1" x14ac:dyDescent="0.25">
      <c r="A26650"/>
    </row>
    <row r="26651" spans="1:1" x14ac:dyDescent="0.25">
      <c r="A26651"/>
    </row>
    <row r="26652" spans="1:1" x14ac:dyDescent="0.25">
      <c r="A26652"/>
    </row>
    <row r="26653" spans="1:1" x14ac:dyDescent="0.25">
      <c r="A26653"/>
    </row>
    <row r="26654" spans="1:1" x14ac:dyDescent="0.25">
      <c r="A26654"/>
    </row>
    <row r="26655" spans="1:1" x14ac:dyDescent="0.25">
      <c r="A26655"/>
    </row>
    <row r="26656" spans="1:1" x14ac:dyDescent="0.25">
      <c r="A26656"/>
    </row>
    <row r="26657" spans="1:1" x14ac:dyDescent="0.25">
      <c r="A26657"/>
    </row>
    <row r="26658" spans="1:1" x14ac:dyDescent="0.25">
      <c r="A26658"/>
    </row>
    <row r="26659" spans="1:1" x14ac:dyDescent="0.25">
      <c r="A26659"/>
    </row>
    <row r="26660" spans="1:1" x14ac:dyDescent="0.25">
      <c r="A26660"/>
    </row>
    <row r="26661" spans="1:1" x14ac:dyDescent="0.25">
      <c r="A26661"/>
    </row>
    <row r="26662" spans="1:1" x14ac:dyDescent="0.25">
      <c r="A26662"/>
    </row>
    <row r="26663" spans="1:1" x14ac:dyDescent="0.25">
      <c r="A26663"/>
    </row>
    <row r="26664" spans="1:1" x14ac:dyDescent="0.25">
      <c r="A26664"/>
    </row>
    <row r="26665" spans="1:1" x14ac:dyDescent="0.25">
      <c r="A26665"/>
    </row>
    <row r="26666" spans="1:1" x14ac:dyDescent="0.25">
      <c r="A26666"/>
    </row>
    <row r="26667" spans="1:1" x14ac:dyDescent="0.25">
      <c r="A26667"/>
    </row>
    <row r="26668" spans="1:1" x14ac:dyDescent="0.25">
      <c r="A26668"/>
    </row>
    <row r="26669" spans="1:1" x14ac:dyDescent="0.25">
      <c r="A26669"/>
    </row>
    <row r="26670" spans="1:1" x14ac:dyDescent="0.25">
      <c r="A26670"/>
    </row>
    <row r="26671" spans="1:1" x14ac:dyDescent="0.25">
      <c r="A26671"/>
    </row>
    <row r="26672" spans="1:1" x14ac:dyDescent="0.25">
      <c r="A26672"/>
    </row>
    <row r="26673" spans="1:1" x14ac:dyDescent="0.25">
      <c r="A26673"/>
    </row>
    <row r="26674" spans="1:1" x14ac:dyDescent="0.25">
      <c r="A26674"/>
    </row>
    <row r="26675" spans="1:1" x14ac:dyDescent="0.25">
      <c r="A26675"/>
    </row>
    <row r="26676" spans="1:1" x14ac:dyDescent="0.25">
      <c r="A26676"/>
    </row>
    <row r="26677" spans="1:1" x14ac:dyDescent="0.25">
      <c r="A26677"/>
    </row>
    <row r="26678" spans="1:1" x14ac:dyDescent="0.25">
      <c r="A26678"/>
    </row>
    <row r="26679" spans="1:1" x14ac:dyDescent="0.25">
      <c r="A26679"/>
    </row>
    <row r="26680" spans="1:1" x14ac:dyDescent="0.25">
      <c r="A26680"/>
    </row>
    <row r="26681" spans="1:1" x14ac:dyDescent="0.25">
      <c r="A26681"/>
    </row>
    <row r="26682" spans="1:1" x14ac:dyDescent="0.25">
      <c r="A26682"/>
    </row>
    <row r="26683" spans="1:1" x14ac:dyDescent="0.25">
      <c r="A26683"/>
    </row>
    <row r="26684" spans="1:1" x14ac:dyDescent="0.25">
      <c r="A26684"/>
    </row>
    <row r="26685" spans="1:1" x14ac:dyDescent="0.25">
      <c r="A26685"/>
    </row>
    <row r="26686" spans="1:1" x14ac:dyDescent="0.25">
      <c r="A26686"/>
    </row>
    <row r="26687" spans="1:1" x14ac:dyDescent="0.25">
      <c r="A26687"/>
    </row>
    <row r="26688" spans="1:1" x14ac:dyDescent="0.25">
      <c r="A26688"/>
    </row>
    <row r="26689" spans="1:1" x14ac:dyDescent="0.25">
      <c r="A26689"/>
    </row>
    <row r="26690" spans="1:1" x14ac:dyDescent="0.25">
      <c r="A26690"/>
    </row>
    <row r="26691" spans="1:1" x14ac:dyDescent="0.25">
      <c r="A26691"/>
    </row>
    <row r="26692" spans="1:1" x14ac:dyDescent="0.25">
      <c r="A26692"/>
    </row>
    <row r="26693" spans="1:1" x14ac:dyDescent="0.25">
      <c r="A26693"/>
    </row>
    <row r="26694" spans="1:1" x14ac:dyDescent="0.25">
      <c r="A26694"/>
    </row>
    <row r="26695" spans="1:1" x14ac:dyDescent="0.25">
      <c r="A26695"/>
    </row>
    <row r="26696" spans="1:1" x14ac:dyDescent="0.25">
      <c r="A26696"/>
    </row>
    <row r="26697" spans="1:1" x14ac:dyDescent="0.25">
      <c r="A26697"/>
    </row>
    <row r="26698" spans="1:1" x14ac:dyDescent="0.25">
      <c r="A26698"/>
    </row>
    <row r="26699" spans="1:1" x14ac:dyDescent="0.25">
      <c r="A26699"/>
    </row>
    <row r="26700" spans="1:1" x14ac:dyDescent="0.25">
      <c r="A26700"/>
    </row>
    <row r="26701" spans="1:1" x14ac:dyDescent="0.25">
      <c r="A26701"/>
    </row>
    <row r="26702" spans="1:1" x14ac:dyDescent="0.25">
      <c r="A26702"/>
    </row>
    <row r="26703" spans="1:1" x14ac:dyDescent="0.25">
      <c r="A26703"/>
    </row>
    <row r="26704" spans="1:1" x14ac:dyDescent="0.25">
      <c r="A26704"/>
    </row>
    <row r="26705" spans="1:1" x14ac:dyDescent="0.25">
      <c r="A26705"/>
    </row>
    <row r="26706" spans="1:1" x14ac:dyDescent="0.25">
      <c r="A26706"/>
    </row>
    <row r="26707" spans="1:1" x14ac:dyDescent="0.25">
      <c r="A26707"/>
    </row>
    <row r="26708" spans="1:1" x14ac:dyDescent="0.25">
      <c r="A26708"/>
    </row>
    <row r="26709" spans="1:1" x14ac:dyDescent="0.25">
      <c r="A26709"/>
    </row>
    <row r="26710" spans="1:1" x14ac:dyDescent="0.25">
      <c r="A26710"/>
    </row>
    <row r="26711" spans="1:1" x14ac:dyDescent="0.25">
      <c r="A26711"/>
    </row>
    <row r="26712" spans="1:1" x14ac:dyDescent="0.25">
      <c r="A26712"/>
    </row>
    <row r="26713" spans="1:1" x14ac:dyDescent="0.25">
      <c r="A26713"/>
    </row>
    <row r="26714" spans="1:1" x14ac:dyDescent="0.25">
      <c r="A26714"/>
    </row>
    <row r="26715" spans="1:1" x14ac:dyDescent="0.25">
      <c r="A26715"/>
    </row>
    <row r="26716" spans="1:1" x14ac:dyDescent="0.25">
      <c r="A26716"/>
    </row>
    <row r="26717" spans="1:1" x14ac:dyDescent="0.25">
      <c r="A26717"/>
    </row>
    <row r="26718" spans="1:1" x14ac:dyDescent="0.25">
      <c r="A26718"/>
    </row>
    <row r="26719" spans="1:1" x14ac:dyDescent="0.25">
      <c r="A26719"/>
    </row>
    <row r="26720" spans="1:1" x14ac:dyDescent="0.25">
      <c r="A26720"/>
    </row>
    <row r="26721" spans="1:1" x14ac:dyDescent="0.25">
      <c r="A26721"/>
    </row>
    <row r="26722" spans="1:1" x14ac:dyDescent="0.25">
      <c r="A26722"/>
    </row>
    <row r="26723" spans="1:1" x14ac:dyDescent="0.25">
      <c r="A26723"/>
    </row>
    <row r="26724" spans="1:1" x14ac:dyDescent="0.25">
      <c r="A26724"/>
    </row>
    <row r="26725" spans="1:1" x14ac:dyDescent="0.25">
      <c r="A26725"/>
    </row>
    <row r="26726" spans="1:1" x14ac:dyDescent="0.25">
      <c r="A26726"/>
    </row>
    <row r="26727" spans="1:1" x14ac:dyDescent="0.25">
      <c r="A26727"/>
    </row>
    <row r="26728" spans="1:1" x14ac:dyDescent="0.25">
      <c r="A26728"/>
    </row>
    <row r="26729" spans="1:1" x14ac:dyDescent="0.25">
      <c r="A26729"/>
    </row>
    <row r="26730" spans="1:1" x14ac:dyDescent="0.25">
      <c r="A26730"/>
    </row>
    <row r="26731" spans="1:1" x14ac:dyDescent="0.25">
      <c r="A26731"/>
    </row>
    <row r="26732" spans="1:1" x14ac:dyDescent="0.25">
      <c r="A26732"/>
    </row>
    <row r="26733" spans="1:1" x14ac:dyDescent="0.25">
      <c r="A26733"/>
    </row>
    <row r="26734" spans="1:1" x14ac:dyDescent="0.25">
      <c r="A26734"/>
    </row>
    <row r="26735" spans="1:1" x14ac:dyDescent="0.25">
      <c r="A26735"/>
    </row>
    <row r="26736" spans="1:1" x14ac:dyDescent="0.25">
      <c r="A26736"/>
    </row>
    <row r="26737" spans="1:1" x14ac:dyDescent="0.25">
      <c r="A26737"/>
    </row>
    <row r="26738" spans="1:1" x14ac:dyDescent="0.25">
      <c r="A26738"/>
    </row>
    <row r="26739" spans="1:1" x14ac:dyDescent="0.25">
      <c r="A26739"/>
    </row>
    <row r="26740" spans="1:1" x14ac:dyDescent="0.25">
      <c r="A26740"/>
    </row>
    <row r="26741" spans="1:1" x14ac:dyDescent="0.25">
      <c r="A26741"/>
    </row>
    <row r="26742" spans="1:1" x14ac:dyDescent="0.25">
      <c r="A26742"/>
    </row>
    <row r="26743" spans="1:1" x14ac:dyDescent="0.25">
      <c r="A26743"/>
    </row>
    <row r="26744" spans="1:1" x14ac:dyDescent="0.25">
      <c r="A26744"/>
    </row>
    <row r="26745" spans="1:1" x14ac:dyDescent="0.25">
      <c r="A26745"/>
    </row>
    <row r="26746" spans="1:1" x14ac:dyDescent="0.25">
      <c r="A26746"/>
    </row>
    <row r="26747" spans="1:1" x14ac:dyDescent="0.25">
      <c r="A26747"/>
    </row>
    <row r="26748" spans="1:1" x14ac:dyDescent="0.25">
      <c r="A26748"/>
    </row>
    <row r="26749" spans="1:1" x14ac:dyDescent="0.25">
      <c r="A26749"/>
    </row>
    <row r="26750" spans="1:1" x14ac:dyDescent="0.25">
      <c r="A26750"/>
    </row>
    <row r="26751" spans="1:1" x14ac:dyDescent="0.25">
      <c r="A26751"/>
    </row>
    <row r="26752" spans="1:1" x14ac:dyDescent="0.25">
      <c r="A26752"/>
    </row>
    <row r="26753" spans="1:1" x14ac:dyDescent="0.25">
      <c r="A26753"/>
    </row>
    <row r="26754" spans="1:1" x14ac:dyDescent="0.25">
      <c r="A26754"/>
    </row>
    <row r="26755" spans="1:1" x14ac:dyDescent="0.25">
      <c r="A26755"/>
    </row>
    <row r="26756" spans="1:1" x14ac:dyDescent="0.25">
      <c r="A26756"/>
    </row>
    <row r="26757" spans="1:1" x14ac:dyDescent="0.25">
      <c r="A26757"/>
    </row>
    <row r="26758" spans="1:1" x14ac:dyDescent="0.25">
      <c r="A26758"/>
    </row>
    <row r="26759" spans="1:1" x14ac:dyDescent="0.25">
      <c r="A26759"/>
    </row>
    <row r="26760" spans="1:1" x14ac:dyDescent="0.25">
      <c r="A26760"/>
    </row>
    <row r="26761" spans="1:1" x14ac:dyDescent="0.25">
      <c r="A26761"/>
    </row>
    <row r="26762" spans="1:1" x14ac:dyDescent="0.25">
      <c r="A26762"/>
    </row>
    <row r="26763" spans="1:1" x14ac:dyDescent="0.25">
      <c r="A26763"/>
    </row>
    <row r="26764" spans="1:1" x14ac:dyDescent="0.25">
      <c r="A26764"/>
    </row>
    <row r="26765" spans="1:1" x14ac:dyDescent="0.25">
      <c r="A26765"/>
    </row>
    <row r="26766" spans="1:1" x14ac:dyDescent="0.25">
      <c r="A26766"/>
    </row>
    <row r="26767" spans="1:1" x14ac:dyDescent="0.25">
      <c r="A26767"/>
    </row>
    <row r="26768" spans="1:1" x14ac:dyDescent="0.25">
      <c r="A26768"/>
    </row>
    <row r="26769" spans="1:1" x14ac:dyDescent="0.25">
      <c r="A26769"/>
    </row>
    <row r="26770" spans="1:1" x14ac:dyDescent="0.25">
      <c r="A26770"/>
    </row>
    <row r="26771" spans="1:1" x14ac:dyDescent="0.25">
      <c r="A26771"/>
    </row>
    <row r="26772" spans="1:1" x14ac:dyDescent="0.25">
      <c r="A26772"/>
    </row>
    <row r="26773" spans="1:1" x14ac:dyDescent="0.25">
      <c r="A26773"/>
    </row>
    <row r="26774" spans="1:1" x14ac:dyDescent="0.25">
      <c r="A26774"/>
    </row>
    <row r="26775" spans="1:1" x14ac:dyDescent="0.25">
      <c r="A26775"/>
    </row>
    <row r="26776" spans="1:1" x14ac:dyDescent="0.25">
      <c r="A26776"/>
    </row>
    <row r="26777" spans="1:1" x14ac:dyDescent="0.25">
      <c r="A26777"/>
    </row>
    <row r="26778" spans="1:1" x14ac:dyDescent="0.25">
      <c r="A26778"/>
    </row>
    <row r="26779" spans="1:1" x14ac:dyDescent="0.25">
      <c r="A26779"/>
    </row>
    <row r="26780" spans="1:1" x14ac:dyDescent="0.25">
      <c r="A26780"/>
    </row>
    <row r="26781" spans="1:1" x14ac:dyDescent="0.25">
      <c r="A26781"/>
    </row>
    <row r="26782" spans="1:1" x14ac:dyDescent="0.25">
      <c r="A26782"/>
    </row>
    <row r="26783" spans="1:1" x14ac:dyDescent="0.25">
      <c r="A26783"/>
    </row>
    <row r="26784" spans="1:1" x14ac:dyDescent="0.25">
      <c r="A26784"/>
    </row>
    <row r="26785" spans="1:1" x14ac:dyDescent="0.25">
      <c r="A26785"/>
    </row>
    <row r="26786" spans="1:1" x14ac:dyDescent="0.25">
      <c r="A26786"/>
    </row>
    <row r="26787" spans="1:1" x14ac:dyDescent="0.25">
      <c r="A26787"/>
    </row>
    <row r="26788" spans="1:1" x14ac:dyDescent="0.25">
      <c r="A26788"/>
    </row>
    <row r="26789" spans="1:1" x14ac:dyDescent="0.25">
      <c r="A26789"/>
    </row>
    <row r="26790" spans="1:1" x14ac:dyDescent="0.25">
      <c r="A26790"/>
    </row>
    <row r="26791" spans="1:1" x14ac:dyDescent="0.25">
      <c r="A26791"/>
    </row>
    <row r="26792" spans="1:1" x14ac:dyDescent="0.25">
      <c r="A26792"/>
    </row>
    <row r="26793" spans="1:1" x14ac:dyDescent="0.25">
      <c r="A26793"/>
    </row>
    <row r="26794" spans="1:1" x14ac:dyDescent="0.25">
      <c r="A26794"/>
    </row>
    <row r="26795" spans="1:1" x14ac:dyDescent="0.25">
      <c r="A26795"/>
    </row>
    <row r="26796" spans="1:1" x14ac:dyDescent="0.25">
      <c r="A26796"/>
    </row>
    <row r="26797" spans="1:1" x14ac:dyDescent="0.25">
      <c r="A26797"/>
    </row>
    <row r="26798" spans="1:1" x14ac:dyDescent="0.25">
      <c r="A26798"/>
    </row>
    <row r="26799" spans="1:1" x14ac:dyDescent="0.25">
      <c r="A26799"/>
    </row>
    <row r="26800" spans="1:1" x14ac:dyDescent="0.25">
      <c r="A26800"/>
    </row>
    <row r="26801" spans="1:1" x14ac:dyDescent="0.25">
      <c r="A26801"/>
    </row>
    <row r="26802" spans="1:1" x14ac:dyDescent="0.25">
      <c r="A26802"/>
    </row>
    <row r="26803" spans="1:1" x14ac:dyDescent="0.25">
      <c r="A26803"/>
    </row>
    <row r="26804" spans="1:1" x14ac:dyDescent="0.25">
      <c r="A26804"/>
    </row>
    <row r="26805" spans="1:1" x14ac:dyDescent="0.25">
      <c r="A26805"/>
    </row>
    <row r="26806" spans="1:1" x14ac:dyDescent="0.25">
      <c r="A26806"/>
    </row>
    <row r="26807" spans="1:1" x14ac:dyDescent="0.25">
      <c r="A26807"/>
    </row>
    <row r="26808" spans="1:1" x14ac:dyDescent="0.25">
      <c r="A26808"/>
    </row>
    <row r="26809" spans="1:1" x14ac:dyDescent="0.25">
      <c r="A26809"/>
    </row>
    <row r="26810" spans="1:1" x14ac:dyDescent="0.25">
      <c r="A26810"/>
    </row>
    <row r="26811" spans="1:1" x14ac:dyDescent="0.25">
      <c r="A26811"/>
    </row>
    <row r="26812" spans="1:1" x14ac:dyDescent="0.25">
      <c r="A26812"/>
    </row>
    <row r="26813" spans="1:1" x14ac:dyDescent="0.25">
      <c r="A26813"/>
    </row>
    <row r="26814" spans="1:1" x14ac:dyDescent="0.25">
      <c r="A26814"/>
    </row>
    <row r="26815" spans="1:1" x14ac:dyDescent="0.25">
      <c r="A26815"/>
    </row>
    <row r="26816" spans="1:1" x14ac:dyDescent="0.25">
      <c r="A26816"/>
    </row>
    <row r="26817" spans="1:1" x14ac:dyDescent="0.25">
      <c r="A26817"/>
    </row>
    <row r="26818" spans="1:1" x14ac:dyDescent="0.25">
      <c r="A26818"/>
    </row>
    <row r="26819" spans="1:1" x14ac:dyDescent="0.25">
      <c r="A26819"/>
    </row>
    <row r="26820" spans="1:1" x14ac:dyDescent="0.25">
      <c r="A26820"/>
    </row>
    <row r="26821" spans="1:1" x14ac:dyDescent="0.25">
      <c r="A26821"/>
    </row>
    <row r="26822" spans="1:1" x14ac:dyDescent="0.25">
      <c r="A26822"/>
    </row>
    <row r="26823" spans="1:1" x14ac:dyDescent="0.25">
      <c r="A26823"/>
    </row>
    <row r="26824" spans="1:1" x14ac:dyDescent="0.25">
      <c r="A26824"/>
    </row>
    <row r="26825" spans="1:1" x14ac:dyDescent="0.25">
      <c r="A26825"/>
    </row>
    <row r="26826" spans="1:1" x14ac:dyDescent="0.25">
      <c r="A26826"/>
    </row>
    <row r="26827" spans="1:1" x14ac:dyDescent="0.25">
      <c r="A26827"/>
    </row>
    <row r="26828" spans="1:1" x14ac:dyDescent="0.25">
      <c r="A26828"/>
    </row>
    <row r="26829" spans="1:1" x14ac:dyDescent="0.25">
      <c r="A26829"/>
    </row>
    <row r="26830" spans="1:1" x14ac:dyDescent="0.25">
      <c r="A26830"/>
    </row>
    <row r="26831" spans="1:1" x14ac:dyDescent="0.25">
      <c r="A26831"/>
    </row>
    <row r="26832" spans="1:1" x14ac:dyDescent="0.25">
      <c r="A26832"/>
    </row>
    <row r="26833" spans="1:1" x14ac:dyDescent="0.25">
      <c r="A26833"/>
    </row>
    <row r="26834" spans="1:1" x14ac:dyDescent="0.25">
      <c r="A26834"/>
    </row>
    <row r="26835" spans="1:1" x14ac:dyDescent="0.25">
      <c r="A26835"/>
    </row>
    <row r="26836" spans="1:1" x14ac:dyDescent="0.25">
      <c r="A26836"/>
    </row>
    <row r="26837" spans="1:1" x14ac:dyDescent="0.25">
      <c r="A26837"/>
    </row>
    <row r="26838" spans="1:1" x14ac:dyDescent="0.25">
      <c r="A26838"/>
    </row>
    <row r="26839" spans="1:1" x14ac:dyDescent="0.25">
      <c r="A26839"/>
    </row>
    <row r="26840" spans="1:1" x14ac:dyDescent="0.25">
      <c r="A26840"/>
    </row>
    <row r="26841" spans="1:1" x14ac:dyDescent="0.25">
      <c r="A26841"/>
    </row>
    <row r="26842" spans="1:1" x14ac:dyDescent="0.25">
      <c r="A26842"/>
    </row>
    <row r="26843" spans="1:1" x14ac:dyDescent="0.25">
      <c r="A26843"/>
    </row>
    <row r="26844" spans="1:1" x14ac:dyDescent="0.25">
      <c r="A26844"/>
    </row>
    <row r="26845" spans="1:1" x14ac:dyDescent="0.25">
      <c r="A26845"/>
    </row>
    <row r="26846" spans="1:1" x14ac:dyDescent="0.25">
      <c r="A26846"/>
    </row>
    <row r="26847" spans="1:1" x14ac:dyDescent="0.25">
      <c r="A26847"/>
    </row>
    <row r="26848" spans="1:1" x14ac:dyDescent="0.25">
      <c r="A26848"/>
    </row>
    <row r="26849" spans="1:1" x14ac:dyDescent="0.25">
      <c r="A26849"/>
    </row>
    <row r="26850" spans="1:1" x14ac:dyDescent="0.25">
      <c r="A26850"/>
    </row>
    <row r="26851" spans="1:1" x14ac:dyDescent="0.25">
      <c r="A26851"/>
    </row>
    <row r="26852" spans="1:1" x14ac:dyDescent="0.25">
      <c r="A26852"/>
    </row>
    <row r="26853" spans="1:1" x14ac:dyDescent="0.25">
      <c r="A26853"/>
    </row>
    <row r="26854" spans="1:1" x14ac:dyDescent="0.25">
      <c r="A26854"/>
    </row>
    <row r="26855" spans="1:1" x14ac:dyDescent="0.25">
      <c r="A26855"/>
    </row>
    <row r="26856" spans="1:1" x14ac:dyDescent="0.25">
      <c r="A26856"/>
    </row>
    <row r="26857" spans="1:1" x14ac:dyDescent="0.25">
      <c r="A26857"/>
    </row>
    <row r="26858" spans="1:1" x14ac:dyDescent="0.25">
      <c r="A26858"/>
    </row>
    <row r="26859" spans="1:1" x14ac:dyDescent="0.25">
      <c r="A26859"/>
    </row>
    <row r="26860" spans="1:1" x14ac:dyDescent="0.25">
      <c r="A26860"/>
    </row>
    <row r="26861" spans="1:1" x14ac:dyDescent="0.25">
      <c r="A26861"/>
    </row>
    <row r="26862" spans="1:1" x14ac:dyDescent="0.25">
      <c r="A26862"/>
    </row>
    <row r="26863" spans="1:1" x14ac:dyDescent="0.25">
      <c r="A26863"/>
    </row>
    <row r="26864" spans="1:1" x14ac:dyDescent="0.25">
      <c r="A26864"/>
    </row>
    <row r="26865" spans="1:1" x14ac:dyDescent="0.25">
      <c r="A26865"/>
    </row>
    <row r="26866" spans="1:1" x14ac:dyDescent="0.25">
      <c r="A26866"/>
    </row>
    <row r="26867" spans="1:1" x14ac:dyDescent="0.25">
      <c r="A26867"/>
    </row>
    <row r="26868" spans="1:1" x14ac:dyDescent="0.25">
      <c r="A26868"/>
    </row>
    <row r="26869" spans="1:1" x14ac:dyDescent="0.25">
      <c r="A26869"/>
    </row>
    <row r="26870" spans="1:1" x14ac:dyDescent="0.25">
      <c r="A26870"/>
    </row>
    <row r="26871" spans="1:1" x14ac:dyDescent="0.25">
      <c r="A26871"/>
    </row>
    <row r="26872" spans="1:1" x14ac:dyDescent="0.25">
      <c r="A26872"/>
    </row>
    <row r="26873" spans="1:1" x14ac:dyDescent="0.25">
      <c r="A26873"/>
    </row>
    <row r="26874" spans="1:1" x14ac:dyDescent="0.25">
      <c r="A26874"/>
    </row>
    <row r="26875" spans="1:1" x14ac:dyDescent="0.25">
      <c r="A26875"/>
    </row>
    <row r="26876" spans="1:1" x14ac:dyDescent="0.25">
      <c r="A26876"/>
    </row>
    <row r="26877" spans="1:1" x14ac:dyDescent="0.25">
      <c r="A26877"/>
    </row>
    <row r="26878" spans="1:1" x14ac:dyDescent="0.25">
      <c r="A26878"/>
    </row>
    <row r="26879" spans="1:1" x14ac:dyDescent="0.25">
      <c r="A26879"/>
    </row>
    <row r="26880" spans="1:1" x14ac:dyDescent="0.25">
      <c r="A26880"/>
    </row>
    <row r="26881" spans="1:1" x14ac:dyDescent="0.25">
      <c r="A26881"/>
    </row>
    <row r="26882" spans="1:1" x14ac:dyDescent="0.25">
      <c r="A26882"/>
    </row>
    <row r="26883" spans="1:1" x14ac:dyDescent="0.25">
      <c r="A26883"/>
    </row>
    <row r="26884" spans="1:1" x14ac:dyDescent="0.25">
      <c r="A26884"/>
    </row>
    <row r="26885" spans="1:1" x14ac:dyDescent="0.25">
      <c r="A26885"/>
    </row>
    <row r="26886" spans="1:1" x14ac:dyDescent="0.25">
      <c r="A26886"/>
    </row>
    <row r="26887" spans="1:1" x14ac:dyDescent="0.25">
      <c r="A26887"/>
    </row>
    <row r="26888" spans="1:1" x14ac:dyDescent="0.25">
      <c r="A26888"/>
    </row>
    <row r="26889" spans="1:1" x14ac:dyDescent="0.25">
      <c r="A26889"/>
    </row>
    <row r="26890" spans="1:1" x14ac:dyDescent="0.25">
      <c r="A26890"/>
    </row>
    <row r="26891" spans="1:1" x14ac:dyDescent="0.25">
      <c r="A26891"/>
    </row>
    <row r="26892" spans="1:1" x14ac:dyDescent="0.25">
      <c r="A26892"/>
    </row>
    <row r="26893" spans="1:1" x14ac:dyDescent="0.25">
      <c r="A26893"/>
    </row>
    <row r="26894" spans="1:1" x14ac:dyDescent="0.25">
      <c r="A26894"/>
    </row>
    <row r="26895" spans="1:1" x14ac:dyDescent="0.25">
      <c r="A26895"/>
    </row>
    <row r="26896" spans="1:1" x14ac:dyDescent="0.25">
      <c r="A26896"/>
    </row>
    <row r="26897" spans="1:1" x14ac:dyDescent="0.25">
      <c r="A26897"/>
    </row>
    <row r="26898" spans="1:1" x14ac:dyDescent="0.25">
      <c r="A26898"/>
    </row>
    <row r="26899" spans="1:1" x14ac:dyDescent="0.25">
      <c r="A26899"/>
    </row>
    <row r="26900" spans="1:1" x14ac:dyDescent="0.25">
      <c r="A26900"/>
    </row>
    <row r="26901" spans="1:1" x14ac:dyDescent="0.25">
      <c r="A26901"/>
    </row>
    <row r="26902" spans="1:1" x14ac:dyDescent="0.25">
      <c r="A26902"/>
    </row>
    <row r="26903" spans="1:1" x14ac:dyDescent="0.25">
      <c r="A26903"/>
    </row>
    <row r="26904" spans="1:1" x14ac:dyDescent="0.25">
      <c r="A26904"/>
    </row>
    <row r="26905" spans="1:1" x14ac:dyDescent="0.25">
      <c r="A26905"/>
    </row>
    <row r="26906" spans="1:1" x14ac:dyDescent="0.25">
      <c r="A26906"/>
    </row>
    <row r="26907" spans="1:1" x14ac:dyDescent="0.25">
      <c r="A26907"/>
    </row>
    <row r="26908" spans="1:1" x14ac:dyDescent="0.25">
      <c r="A26908"/>
    </row>
    <row r="26909" spans="1:1" x14ac:dyDescent="0.25">
      <c r="A26909"/>
    </row>
    <row r="26910" spans="1:1" x14ac:dyDescent="0.25">
      <c r="A26910"/>
    </row>
    <row r="26911" spans="1:1" x14ac:dyDescent="0.25">
      <c r="A26911"/>
    </row>
    <row r="26912" spans="1:1" x14ac:dyDescent="0.25">
      <c r="A26912"/>
    </row>
    <row r="26913" spans="1:1" x14ac:dyDescent="0.25">
      <c r="A26913"/>
    </row>
    <row r="26914" spans="1:1" x14ac:dyDescent="0.25">
      <c r="A26914"/>
    </row>
    <row r="26915" spans="1:1" x14ac:dyDescent="0.25">
      <c r="A26915"/>
    </row>
    <row r="26916" spans="1:1" x14ac:dyDescent="0.25">
      <c r="A26916"/>
    </row>
    <row r="26917" spans="1:1" x14ac:dyDescent="0.25">
      <c r="A26917"/>
    </row>
    <row r="26918" spans="1:1" x14ac:dyDescent="0.25">
      <c r="A26918"/>
    </row>
    <row r="26919" spans="1:1" x14ac:dyDescent="0.25">
      <c r="A26919"/>
    </row>
    <row r="26920" spans="1:1" x14ac:dyDescent="0.25">
      <c r="A26920"/>
    </row>
    <row r="26921" spans="1:1" x14ac:dyDescent="0.25">
      <c r="A26921"/>
    </row>
    <row r="26922" spans="1:1" x14ac:dyDescent="0.25">
      <c r="A26922"/>
    </row>
    <row r="26923" spans="1:1" x14ac:dyDescent="0.25">
      <c r="A26923"/>
    </row>
    <row r="26924" spans="1:1" x14ac:dyDescent="0.25">
      <c r="A26924"/>
    </row>
    <row r="26925" spans="1:1" x14ac:dyDescent="0.25">
      <c r="A26925"/>
    </row>
    <row r="26926" spans="1:1" x14ac:dyDescent="0.25">
      <c r="A26926"/>
    </row>
    <row r="26927" spans="1:1" x14ac:dyDescent="0.25">
      <c r="A26927"/>
    </row>
    <row r="26928" spans="1:1" x14ac:dyDescent="0.25">
      <c r="A26928"/>
    </row>
    <row r="26929" spans="1:1" x14ac:dyDescent="0.25">
      <c r="A26929"/>
    </row>
    <row r="26930" spans="1:1" x14ac:dyDescent="0.25">
      <c r="A26930"/>
    </row>
    <row r="26931" spans="1:1" x14ac:dyDescent="0.25">
      <c r="A26931"/>
    </row>
    <row r="26932" spans="1:1" x14ac:dyDescent="0.25">
      <c r="A26932"/>
    </row>
    <row r="26933" spans="1:1" x14ac:dyDescent="0.25">
      <c r="A26933"/>
    </row>
    <row r="26934" spans="1:1" x14ac:dyDescent="0.25">
      <c r="A26934"/>
    </row>
    <row r="26935" spans="1:1" x14ac:dyDescent="0.25">
      <c r="A26935"/>
    </row>
    <row r="26936" spans="1:1" x14ac:dyDescent="0.25">
      <c r="A26936"/>
    </row>
    <row r="26937" spans="1:1" x14ac:dyDescent="0.25">
      <c r="A26937"/>
    </row>
    <row r="26938" spans="1:1" x14ac:dyDescent="0.25">
      <c r="A26938"/>
    </row>
    <row r="26939" spans="1:1" x14ac:dyDescent="0.25">
      <c r="A26939"/>
    </row>
    <row r="26940" spans="1:1" x14ac:dyDescent="0.25">
      <c r="A26940"/>
    </row>
    <row r="26941" spans="1:1" x14ac:dyDescent="0.25">
      <c r="A26941"/>
    </row>
    <row r="26942" spans="1:1" x14ac:dyDescent="0.25">
      <c r="A26942"/>
    </row>
    <row r="26943" spans="1:1" x14ac:dyDescent="0.25">
      <c r="A26943"/>
    </row>
    <row r="26944" spans="1:1" x14ac:dyDescent="0.25">
      <c r="A26944"/>
    </row>
    <row r="26945" spans="1:1" x14ac:dyDescent="0.25">
      <c r="A26945"/>
    </row>
    <row r="26946" spans="1:1" x14ac:dyDescent="0.25">
      <c r="A26946"/>
    </row>
    <row r="26947" spans="1:1" x14ac:dyDescent="0.25">
      <c r="A26947"/>
    </row>
    <row r="26948" spans="1:1" x14ac:dyDescent="0.25">
      <c r="A26948"/>
    </row>
    <row r="26949" spans="1:1" x14ac:dyDescent="0.25">
      <c r="A26949"/>
    </row>
    <row r="26950" spans="1:1" x14ac:dyDescent="0.25">
      <c r="A26950"/>
    </row>
    <row r="26951" spans="1:1" x14ac:dyDescent="0.25">
      <c r="A26951"/>
    </row>
    <row r="26952" spans="1:1" x14ac:dyDescent="0.25">
      <c r="A26952"/>
    </row>
    <row r="26953" spans="1:1" x14ac:dyDescent="0.25">
      <c r="A26953"/>
    </row>
    <row r="26954" spans="1:1" x14ac:dyDescent="0.25">
      <c r="A26954"/>
    </row>
    <row r="26955" spans="1:1" x14ac:dyDescent="0.25">
      <c r="A26955"/>
    </row>
    <row r="26956" spans="1:1" x14ac:dyDescent="0.25">
      <c r="A26956"/>
    </row>
    <row r="26957" spans="1:1" x14ac:dyDescent="0.25">
      <c r="A26957"/>
    </row>
    <row r="26958" spans="1:1" x14ac:dyDescent="0.25">
      <c r="A26958"/>
    </row>
    <row r="26959" spans="1:1" x14ac:dyDescent="0.25">
      <c r="A26959"/>
    </row>
    <row r="26960" spans="1:1" x14ac:dyDescent="0.25">
      <c r="A26960"/>
    </row>
    <row r="26961" spans="1:1" x14ac:dyDescent="0.25">
      <c r="A26961"/>
    </row>
    <row r="26962" spans="1:1" x14ac:dyDescent="0.25">
      <c r="A26962"/>
    </row>
    <row r="26963" spans="1:1" x14ac:dyDescent="0.25">
      <c r="A26963"/>
    </row>
    <row r="26964" spans="1:1" x14ac:dyDescent="0.25">
      <c r="A26964"/>
    </row>
    <row r="26965" spans="1:1" x14ac:dyDescent="0.25">
      <c r="A26965"/>
    </row>
    <row r="26966" spans="1:1" x14ac:dyDescent="0.25">
      <c r="A26966"/>
    </row>
    <row r="26967" spans="1:1" x14ac:dyDescent="0.25">
      <c r="A26967"/>
    </row>
    <row r="26968" spans="1:1" x14ac:dyDescent="0.25">
      <c r="A26968"/>
    </row>
    <row r="26969" spans="1:1" x14ac:dyDescent="0.25">
      <c r="A26969"/>
    </row>
    <row r="26970" spans="1:1" x14ac:dyDescent="0.25">
      <c r="A26970"/>
    </row>
    <row r="26971" spans="1:1" x14ac:dyDescent="0.25">
      <c r="A26971"/>
    </row>
    <row r="26972" spans="1:1" x14ac:dyDescent="0.25">
      <c r="A26972"/>
    </row>
    <row r="26973" spans="1:1" x14ac:dyDescent="0.25">
      <c r="A26973"/>
    </row>
    <row r="26974" spans="1:1" x14ac:dyDescent="0.25">
      <c r="A26974"/>
    </row>
    <row r="26975" spans="1:1" x14ac:dyDescent="0.25">
      <c r="A26975"/>
    </row>
    <row r="26976" spans="1:1" x14ac:dyDescent="0.25">
      <c r="A26976"/>
    </row>
    <row r="26977" spans="1:1" x14ac:dyDescent="0.25">
      <c r="A26977"/>
    </row>
    <row r="26978" spans="1:1" x14ac:dyDescent="0.25">
      <c r="A26978"/>
    </row>
    <row r="26979" spans="1:1" x14ac:dyDescent="0.25">
      <c r="A26979"/>
    </row>
    <row r="26980" spans="1:1" x14ac:dyDescent="0.25">
      <c r="A26980"/>
    </row>
    <row r="26981" spans="1:1" x14ac:dyDescent="0.25">
      <c r="A26981"/>
    </row>
    <row r="26982" spans="1:1" x14ac:dyDescent="0.25">
      <c r="A26982"/>
    </row>
    <row r="26983" spans="1:1" x14ac:dyDescent="0.25">
      <c r="A26983"/>
    </row>
    <row r="26984" spans="1:1" x14ac:dyDescent="0.25">
      <c r="A26984"/>
    </row>
    <row r="26985" spans="1:1" x14ac:dyDescent="0.25">
      <c r="A26985"/>
    </row>
    <row r="26986" spans="1:1" x14ac:dyDescent="0.25">
      <c r="A26986"/>
    </row>
    <row r="26987" spans="1:1" x14ac:dyDescent="0.25">
      <c r="A26987"/>
    </row>
    <row r="26988" spans="1:1" x14ac:dyDescent="0.25">
      <c r="A26988"/>
    </row>
    <row r="26989" spans="1:1" x14ac:dyDescent="0.25">
      <c r="A26989"/>
    </row>
    <row r="26990" spans="1:1" x14ac:dyDescent="0.25">
      <c r="A26990"/>
    </row>
    <row r="26991" spans="1:1" x14ac:dyDescent="0.25">
      <c r="A26991"/>
    </row>
    <row r="26992" spans="1:1" x14ac:dyDescent="0.25">
      <c r="A26992"/>
    </row>
    <row r="26993" spans="1:1" x14ac:dyDescent="0.25">
      <c r="A26993"/>
    </row>
    <row r="26994" spans="1:1" x14ac:dyDescent="0.25">
      <c r="A26994"/>
    </row>
    <row r="26995" spans="1:1" x14ac:dyDescent="0.25">
      <c r="A26995"/>
    </row>
    <row r="26996" spans="1:1" x14ac:dyDescent="0.25">
      <c r="A26996"/>
    </row>
    <row r="26997" spans="1:1" x14ac:dyDescent="0.25">
      <c r="A26997"/>
    </row>
    <row r="26998" spans="1:1" x14ac:dyDescent="0.25">
      <c r="A26998"/>
    </row>
    <row r="26999" spans="1:1" x14ac:dyDescent="0.25">
      <c r="A26999"/>
    </row>
    <row r="27000" spans="1:1" x14ac:dyDescent="0.25">
      <c r="A27000"/>
    </row>
    <row r="27001" spans="1:1" x14ac:dyDescent="0.25">
      <c r="A27001"/>
    </row>
    <row r="27002" spans="1:1" x14ac:dyDescent="0.25">
      <c r="A27002"/>
    </row>
    <row r="27003" spans="1:1" x14ac:dyDescent="0.25">
      <c r="A27003"/>
    </row>
    <row r="27004" spans="1:1" x14ac:dyDescent="0.25">
      <c r="A27004"/>
    </row>
    <row r="27005" spans="1:1" x14ac:dyDescent="0.25">
      <c r="A27005"/>
    </row>
    <row r="27006" spans="1:1" x14ac:dyDescent="0.25">
      <c r="A27006"/>
    </row>
    <row r="27007" spans="1:1" x14ac:dyDescent="0.25">
      <c r="A27007"/>
    </row>
    <row r="27008" spans="1:1" x14ac:dyDescent="0.25">
      <c r="A27008"/>
    </row>
    <row r="27009" spans="1:1" x14ac:dyDescent="0.25">
      <c r="A27009"/>
    </row>
    <row r="27010" spans="1:1" x14ac:dyDescent="0.25">
      <c r="A27010"/>
    </row>
    <row r="27011" spans="1:1" x14ac:dyDescent="0.25">
      <c r="A27011"/>
    </row>
    <row r="27012" spans="1:1" x14ac:dyDescent="0.25">
      <c r="A27012"/>
    </row>
    <row r="27013" spans="1:1" x14ac:dyDescent="0.25">
      <c r="A27013"/>
    </row>
    <row r="27014" spans="1:1" x14ac:dyDescent="0.25">
      <c r="A27014"/>
    </row>
    <row r="27015" spans="1:1" x14ac:dyDescent="0.25">
      <c r="A27015"/>
    </row>
    <row r="27016" spans="1:1" x14ac:dyDescent="0.25">
      <c r="A27016"/>
    </row>
    <row r="27017" spans="1:1" x14ac:dyDescent="0.25">
      <c r="A27017"/>
    </row>
    <row r="27018" spans="1:1" x14ac:dyDescent="0.25">
      <c r="A27018"/>
    </row>
    <row r="27019" spans="1:1" x14ac:dyDescent="0.25">
      <c r="A27019"/>
    </row>
    <row r="27020" spans="1:1" x14ac:dyDescent="0.25">
      <c r="A27020"/>
    </row>
    <row r="27021" spans="1:1" x14ac:dyDescent="0.25">
      <c r="A27021"/>
    </row>
    <row r="27022" spans="1:1" x14ac:dyDescent="0.25">
      <c r="A27022"/>
    </row>
    <row r="27023" spans="1:1" x14ac:dyDescent="0.25">
      <c r="A27023"/>
    </row>
    <row r="27024" spans="1:1" x14ac:dyDescent="0.25">
      <c r="A27024"/>
    </row>
    <row r="27025" spans="1:1" x14ac:dyDescent="0.25">
      <c r="A27025"/>
    </row>
    <row r="27026" spans="1:1" x14ac:dyDescent="0.25">
      <c r="A27026"/>
    </row>
    <row r="27027" spans="1:1" x14ac:dyDescent="0.25">
      <c r="A27027"/>
    </row>
    <row r="27028" spans="1:1" x14ac:dyDescent="0.25">
      <c r="A27028"/>
    </row>
    <row r="27029" spans="1:1" x14ac:dyDescent="0.25">
      <c r="A27029"/>
    </row>
    <row r="27030" spans="1:1" x14ac:dyDescent="0.25">
      <c r="A27030"/>
    </row>
    <row r="27031" spans="1:1" x14ac:dyDescent="0.25">
      <c r="A27031"/>
    </row>
    <row r="27032" spans="1:1" x14ac:dyDescent="0.25">
      <c r="A27032"/>
    </row>
    <row r="27033" spans="1:1" x14ac:dyDescent="0.25">
      <c r="A27033"/>
    </row>
    <row r="27034" spans="1:1" x14ac:dyDescent="0.25">
      <c r="A27034"/>
    </row>
    <row r="27035" spans="1:1" x14ac:dyDescent="0.25">
      <c r="A27035"/>
    </row>
    <row r="27036" spans="1:1" x14ac:dyDescent="0.25">
      <c r="A27036"/>
    </row>
    <row r="27037" spans="1:1" x14ac:dyDescent="0.25">
      <c r="A27037"/>
    </row>
    <row r="27038" spans="1:1" x14ac:dyDescent="0.25">
      <c r="A27038"/>
    </row>
    <row r="27039" spans="1:1" x14ac:dyDescent="0.25">
      <c r="A27039"/>
    </row>
    <row r="27040" spans="1:1" x14ac:dyDescent="0.25">
      <c r="A27040"/>
    </row>
    <row r="27041" spans="1:1" x14ac:dyDescent="0.25">
      <c r="A27041"/>
    </row>
    <row r="27042" spans="1:1" x14ac:dyDescent="0.25">
      <c r="A27042"/>
    </row>
    <row r="27043" spans="1:1" x14ac:dyDescent="0.25">
      <c r="A27043"/>
    </row>
    <row r="27044" spans="1:1" x14ac:dyDescent="0.25">
      <c r="A27044"/>
    </row>
    <row r="27045" spans="1:1" x14ac:dyDescent="0.25">
      <c r="A27045"/>
    </row>
    <row r="27046" spans="1:1" x14ac:dyDescent="0.25">
      <c r="A27046"/>
    </row>
    <row r="27047" spans="1:1" x14ac:dyDescent="0.25">
      <c r="A27047"/>
    </row>
    <row r="27048" spans="1:1" x14ac:dyDescent="0.25">
      <c r="A27048"/>
    </row>
    <row r="27049" spans="1:1" x14ac:dyDescent="0.25">
      <c r="A27049"/>
    </row>
    <row r="27050" spans="1:1" x14ac:dyDescent="0.25">
      <c r="A27050"/>
    </row>
    <row r="27051" spans="1:1" x14ac:dyDescent="0.25">
      <c r="A27051"/>
    </row>
    <row r="27052" spans="1:1" x14ac:dyDescent="0.25">
      <c r="A27052"/>
    </row>
    <row r="27053" spans="1:1" x14ac:dyDescent="0.25">
      <c r="A27053"/>
    </row>
    <row r="27054" spans="1:1" x14ac:dyDescent="0.25">
      <c r="A27054"/>
    </row>
    <row r="27055" spans="1:1" x14ac:dyDescent="0.25">
      <c r="A27055"/>
    </row>
    <row r="27056" spans="1:1" x14ac:dyDescent="0.25">
      <c r="A27056"/>
    </row>
    <row r="27057" spans="1:1" x14ac:dyDescent="0.25">
      <c r="A27057"/>
    </row>
    <row r="27058" spans="1:1" x14ac:dyDescent="0.25">
      <c r="A27058"/>
    </row>
    <row r="27059" spans="1:1" x14ac:dyDescent="0.25">
      <c r="A27059"/>
    </row>
    <row r="27060" spans="1:1" x14ac:dyDescent="0.25">
      <c r="A27060"/>
    </row>
    <row r="27061" spans="1:1" x14ac:dyDescent="0.25">
      <c r="A27061"/>
    </row>
    <row r="27062" spans="1:1" x14ac:dyDescent="0.25">
      <c r="A27062"/>
    </row>
    <row r="27063" spans="1:1" x14ac:dyDescent="0.25">
      <c r="A27063"/>
    </row>
    <row r="27064" spans="1:1" x14ac:dyDescent="0.25">
      <c r="A27064"/>
    </row>
    <row r="27065" spans="1:1" x14ac:dyDescent="0.25">
      <c r="A27065"/>
    </row>
    <row r="27066" spans="1:1" x14ac:dyDescent="0.25">
      <c r="A27066"/>
    </row>
    <row r="27067" spans="1:1" x14ac:dyDescent="0.25">
      <c r="A27067"/>
    </row>
    <row r="27068" spans="1:1" x14ac:dyDescent="0.25">
      <c r="A27068"/>
    </row>
    <row r="27069" spans="1:1" x14ac:dyDescent="0.25">
      <c r="A27069"/>
    </row>
    <row r="27070" spans="1:1" x14ac:dyDescent="0.25">
      <c r="A27070"/>
    </row>
    <row r="27071" spans="1:1" x14ac:dyDescent="0.25">
      <c r="A27071"/>
    </row>
    <row r="27072" spans="1:1" x14ac:dyDescent="0.25">
      <c r="A27072"/>
    </row>
    <row r="27073" spans="1:1" x14ac:dyDescent="0.25">
      <c r="A27073"/>
    </row>
    <row r="27074" spans="1:1" x14ac:dyDescent="0.25">
      <c r="A27074"/>
    </row>
    <row r="27075" spans="1:1" x14ac:dyDescent="0.25">
      <c r="A27075"/>
    </row>
    <row r="27076" spans="1:1" x14ac:dyDescent="0.25">
      <c r="A27076"/>
    </row>
    <row r="27077" spans="1:1" x14ac:dyDescent="0.25">
      <c r="A27077"/>
    </row>
    <row r="27078" spans="1:1" x14ac:dyDescent="0.25">
      <c r="A27078"/>
    </row>
    <row r="27079" spans="1:1" x14ac:dyDescent="0.25">
      <c r="A27079"/>
    </row>
    <row r="27080" spans="1:1" x14ac:dyDescent="0.25">
      <c r="A27080"/>
    </row>
    <row r="27081" spans="1:1" x14ac:dyDescent="0.25">
      <c r="A27081"/>
    </row>
    <row r="27082" spans="1:1" x14ac:dyDescent="0.25">
      <c r="A27082"/>
    </row>
    <row r="27083" spans="1:1" x14ac:dyDescent="0.25">
      <c r="A27083"/>
    </row>
    <row r="27084" spans="1:1" x14ac:dyDescent="0.25">
      <c r="A27084"/>
    </row>
    <row r="27085" spans="1:1" x14ac:dyDescent="0.25">
      <c r="A27085"/>
    </row>
    <row r="27086" spans="1:1" x14ac:dyDescent="0.25">
      <c r="A27086"/>
    </row>
    <row r="27087" spans="1:1" x14ac:dyDescent="0.25">
      <c r="A27087"/>
    </row>
    <row r="27088" spans="1:1" x14ac:dyDescent="0.25">
      <c r="A27088"/>
    </row>
    <row r="27089" spans="1:1" x14ac:dyDescent="0.25">
      <c r="A27089"/>
    </row>
    <row r="27090" spans="1:1" x14ac:dyDescent="0.25">
      <c r="A27090"/>
    </row>
    <row r="27091" spans="1:1" x14ac:dyDescent="0.25">
      <c r="A27091"/>
    </row>
    <row r="27092" spans="1:1" x14ac:dyDescent="0.25">
      <c r="A27092"/>
    </row>
    <row r="27093" spans="1:1" x14ac:dyDescent="0.25">
      <c r="A27093"/>
    </row>
    <row r="27094" spans="1:1" x14ac:dyDescent="0.25">
      <c r="A27094"/>
    </row>
    <row r="27095" spans="1:1" x14ac:dyDescent="0.25">
      <c r="A27095"/>
    </row>
    <row r="27096" spans="1:1" x14ac:dyDescent="0.25">
      <c r="A27096"/>
    </row>
    <row r="27097" spans="1:1" x14ac:dyDescent="0.25">
      <c r="A27097"/>
    </row>
    <row r="27098" spans="1:1" x14ac:dyDescent="0.25">
      <c r="A27098"/>
    </row>
    <row r="27099" spans="1:1" x14ac:dyDescent="0.25">
      <c r="A27099"/>
    </row>
    <row r="27100" spans="1:1" x14ac:dyDescent="0.25">
      <c r="A27100"/>
    </row>
    <row r="27101" spans="1:1" x14ac:dyDescent="0.25">
      <c r="A27101"/>
    </row>
    <row r="27102" spans="1:1" x14ac:dyDescent="0.25">
      <c r="A27102"/>
    </row>
    <row r="27103" spans="1:1" x14ac:dyDescent="0.25">
      <c r="A27103"/>
    </row>
    <row r="27104" spans="1:1" x14ac:dyDescent="0.25">
      <c r="A27104"/>
    </row>
    <row r="27105" spans="1:1" x14ac:dyDescent="0.25">
      <c r="A27105"/>
    </row>
    <row r="27106" spans="1:1" x14ac:dyDescent="0.25">
      <c r="A27106"/>
    </row>
    <row r="27107" spans="1:1" x14ac:dyDescent="0.25">
      <c r="A27107"/>
    </row>
    <row r="27108" spans="1:1" x14ac:dyDescent="0.25">
      <c r="A27108"/>
    </row>
    <row r="27109" spans="1:1" x14ac:dyDescent="0.25">
      <c r="A27109"/>
    </row>
    <row r="27110" spans="1:1" x14ac:dyDescent="0.25">
      <c r="A27110"/>
    </row>
    <row r="27111" spans="1:1" x14ac:dyDescent="0.25">
      <c r="A27111"/>
    </row>
    <row r="27112" spans="1:1" x14ac:dyDescent="0.25">
      <c r="A27112"/>
    </row>
    <row r="27113" spans="1:1" x14ac:dyDescent="0.25">
      <c r="A27113"/>
    </row>
    <row r="27114" spans="1:1" x14ac:dyDescent="0.25">
      <c r="A27114"/>
    </row>
    <row r="27115" spans="1:1" x14ac:dyDescent="0.25">
      <c r="A27115"/>
    </row>
    <row r="27116" spans="1:1" x14ac:dyDescent="0.25">
      <c r="A27116"/>
    </row>
    <row r="27117" spans="1:1" x14ac:dyDescent="0.25">
      <c r="A27117"/>
    </row>
    <row r="27118" spans="1:1" x14ac:dyDescent="0.25">
      <c r="A27118"/>
    </row>
    <row r="27119" spans="1:1" x14ac:dyDescent="0.25">
      <c r="A27119"/>
    </row>
    <row r="27120" spans="1:1" x14ac:dyDescent="0.25">
      <c r="A27120"/>
    </row>
    <row r="27121" spans="1:1" x14ac:dyDescent="0.25">
      <c r="A27121"/>
    </row>
    <row r="27122" spans="1:1" x14ac:dyDescent="0.25">
      <c r="A27122"/>
    </row>
    <row r="27123" spans="1:1" x14ac:dyDescent="0.25">
      <c r="A27123"/>
    </row>
    <row r="27124" spans="1:1" x14ac:dyDescent="0.25">
      <c r="A27124"/>
    </row>
    <row r="27125" spans="1:1" x14ac:dyDescent="0.25">
      <c r="A27125"/>
    </row>
    <row r="27126" spans="1:1" x14ac:dyDescent="0.25">
      <c r="A27126"/>
    </row>
    <row r="27127" spans="1:1" x14ac:dyDescent="0.25">
      <c r="A27127"/>
    </row>
    <row r="27128" spans="1:1" x14ac:dyDescent="0.25">
      <c r="A27128"/>
    </row>
    <row r="27129" spans="1:1" x14ac:dyDescent="0.25">
      <c r="A27129"/>
    </row>
    <row r="27130" spans="1:1" x14ac:dyDescent="0.25">
      <c r="A27130"/>
    </row>
    <row r="27131" spans="1:1" x14ac:dyDescent="0.25">
      <c r="A27131"/>
    </row>
    <row r="27132" spans="1:1" x14ac:dyDescent="0.25">
      <c r="A27132"/>
    </row>
    <row r="27133" spans="1:1" x14ac:dyDescent="0.25">
      <c r="A27133"/>
    </row>
    <row r="27134" spans="1:1" x14ac:dyDescent="0.25">
      <c r="A27134"/>
    </row>
    <row r="27135" spans="1:1" x14ac:dyDescent="0.25">
      <c r="A27135"/>
    </row>
    <row r="27136" spans="1:1" x14ac:dyDescent="0.25">
      <c r="A27136"/>
    </row>
    <row r="27137" spans="1:1" x14ac:dyDescent="0.25">
      <c r="A27137"/>
    </row>
    <row r="27138" spans="1:1" x14ac:dyDescent="0.25">
      <c r="A27138"/>
    </row>
    <row r="27139" spans="1:1" x14ac:dyDescent="0.25">
      <c r="A27139"/>
    </row>
    <row r="27140" spans="1:1" x14ac:dyDescent="0.25">
      <c r="A27140"/>
    </row>
    <row r="27141" spans="1:1" x14ac:dyDescent="0.25">
      <c r="A27141"/>
    </row>
    <row r="27142" spans="1:1" x14ac:dyDescent="0.25">
      <c r="A27142"/>
    </row>
    <row r="27143" spans="1:1" x14ac:dyDescent="0.25">
      <c r="A27143"/>
    </row>
    <row r="27144" spans="1:1" x14ac:dyDescent="0.25">
      <c r="A27144"/>
    </row>
    <row r="27145" spans="1:1" x14ac:dyDescent="0.25">
      <c r="A27145"/>
    </row>
    <row r="27146" spans="1:1" x14ac:dyDescent="0.25">
      <c r="A27146"/>
    </row>
    <row r="27147" spans="1:1" x14ac:dyDescent="0.25">
      <c r="A27147"/>
    </row>
    <row r="27148" spans="1:1" x14ac:dyDescent="0.25">
      <c r="A27148"/>
    </row>
    <row r="27149" spans="1:1" x14ac:dyDescent="0.25">
      <c r="A27149"/>
    </row>
    <row r="27150" spans="1:1" x14ac:dyDescent="0.25">
      <c r="A27150"/>
    </row>
    <row r="27151" spans="1:1" x14ac:dyDescent="0.25">
      <c r="A27151"/>
    </row>
    <row r="27152" spans="1:1" x14ac:dyDescent="0.25">
      <c r="A27152"/>
    </row>
    <row r="27153" spans="1:1" x14ac:dyDescent="0.25">
      <c r="A27153"/>
    </row>
    <row r="27154" spans="1:1" x14ac:dyDescent="0.25">
      <c r="A27154"/>
    </row>
    <row r="27155" spans="1:1" x14ac:dyDescent="0.25">
      <c r="A27155"/>
    </row>
    <row r="27156" spans="1:1" x14ac:dyDescent="0.25">
      <c r="A27156"/>
    </row>
    <row r="27157" spans="1:1" x14ac:dyDescent="0.25">
      <c r="A27157"/>
    </row>
    <row r="27158" spans="1:1" x14ac:dyDescent="0.25">
      <c r="A27158"/>
    </row>
    <row r="27159" spans="1:1" x14ac:dyDescent="0.25">
      <c r="A27159"/>
    </row>
    <row r="27160" spans="1:1" x14ac:dyDescent="0.25">
      <c r="A27160"/>
    </row>
    <row r="27161" spans="1:1" x14ac:dyDescent="0.25">
      <c r="A27161"/>
    </row>
    <row r="27162" spans="1:1" x14ac:dyDescent="0.25">
      <c r="A27162"/>
    </row>
    <row r="27163" spans="1:1" x14ac:dyDescent="0.25">
      <c r="A27163"/>
    </row>
    <row r="27164" spans="1:1" x14ac:dyDescent="0.25">
      <c r="A27164"/>
    </row>
    <row r="27165" spans="1:1" x14ac:dyDescent="0.25">
      <c r="A27165"/>
    </row>
    <row r="27166" spans="1:1" x14ac:dyDescent="0.25">
      <c r="A27166"/>
    </row>
    <row r="27167" spans="1:1" x14ac:dyDescent="0.25">
      <c r="A27167"/>
    </row>
    <row r="27168" spans="1:1" x14ac:dyDescent="0.25">
      <c r="A27168"/>
    </row>
    <row r="27169" spans="1:1" x14ac:dyDescent="0.25">
      <c r="A27169"/>
    </row>
    <row r="27170" spans="1:1" x14ac:dyDescent="0.25">
      <c r="A27170"/>
    </row>
    <row r="27171" spans="1:1" x14ac:dyDescent="0.25">
      <c r="A27171"/>
    </row>
    <row r="27172" spans="1:1" x14ac:dyDescent="0.25">
      <c r="A27172"/>
    </row>
    <row r="27173" spans="1:1" x14ac:dyDescent="0.25">
      <c r="A27173"/>
    </row>
    <row r="27174" spans="1:1" x14ac:dyDescent="0.25">
      <c r="A27174"/>
    </row>
    <row r="27175" spans="1:1" x14ac:dyDescent="0.25">
      <c r="A27175"/>
    </row>
    <row r="27176" spans="1:1" x14ac:dyDescent="0.25">
      <c r="A27176"/>
    </row>
    <row r="27177" spans="1:1" x14ac:dyDescent="0.25">
      <c r="A27177"/>
    </row>
    <row r="27178" spans="1:1" x14ac:dyDescent="0.25">
      <c r="A27178"/>
    </row>
    <row r="27179" spans="1:1" x14ac:dyDescent="0.25">
      <c r="A27179"/>
    </row>
    <row r="27180" spans="1:1" x14ac:dyDescent="0.25">
      <c r="A27180"/>
    </row>
    <row r="27181" spans="1:1" x14ac:dyDescent="0.25">
      <c r="A27181"/>
    </row>
    <row r="27182" spans="1:1" x14ac:dyDescent="0.25">
      <c r="A27182"/>
    </row>
    <row r="27183" spans="1:1" x14ac:dyDescent="0.25">
      <c r="A27183"/>
    </row>
    <row r="27184" spans="1:1" x14ac:dyDescent="0.25">
      <c r="A27184"/>
    </row>
    <row r="27185" spans="1:1" x14ac:dyDescent="0.25">
      <c r="A27185"/>
    </row>
    <row r="27186" spans="1:1" x14ac:dyDescent="0.25">
      <c r="A27186"/>
    </row>
    <row r="27187" spans="1:1" x14ac:dyDescent="0.25">
      <c r="A27187"/>
    </row>
    <row r="27188" spans="1:1" x14ac:dyDescent="0.25">
      <c r="A27188"/>
    </row>
    <row r="27189" spans="1:1" x14ac:dyDescent="0.25">
      <c r="A27189"/>
    </row>
    <row r="27190" spans="1:1" x14ac:dyDescent="0.25">
      <c r="A27190"/>
    </row>
    <row r="27191" spans="1:1" x14ac:dyDescent="0.25">
      <c r="A27191"/>
    </row>
    <row r="27192" spans="1:1" x14ac:dyDescent="0.25">
      <c r="A27192"/>
    </row>
    <row r="27193" spans="1:1" x14ac:dyDescent="0.25">
      <c r="A27193"/>
    </row>
    <row r="27194" spans="1:1" x14ac:dyDescent="0.25">
      <c r="A27194"/>
    </row>
    <row r="27195" spans="1:1" x14ac:dyDescent="0.25">
      <c r="A27195"/>
    </row>
    <row r="27196" spans="1:1" x14ac:dyDescent="0.25">
      <c r="A27196"/>
    </row>
    <row r="27197" spans="1:1" x14ac:dyDescent="0.25">
      <c r="A27197"/>
    </row>
    <row r="27198" spans="1:1" x14ac:dyDescent="0.25">
      <c r="A27198"/>
    </row>
    <row r="27199" spans="1:1" x14ac:dyDescent="0.25">
      <c r="A27199"/>
    </row>
    <row r="27200" spans="1:1" x14ac:dyDescent="0.25">
      <c r="A27200"/>
    </row>
    <row r="27201" spans="1:1" x14ac:dyDescent="0.25">
      <c r="A27201"/>
    </row>
    <row r="27202" spans="1:1" x14ac:dyDescent="0.25">
      <c r="A27202"/>
    </row>
    <row r="27203" spans="1:1" x14ac:dyDescent="0.25">
      <c r="A27203"/>
    </row>
    <row r="27204" spans="1:1" x14ac:dyDescent="0.25">
      <c r="A27204"/>
    </row>
    <row r="27205" spans="1:1" x14ac:dyDescent="0.25">
      <c r="A27205"/>
    </row>
    <row r="27206" spans="1:1" x14ac:dyDescent="0.25">
      <c r="A27206"/>
    </row>
    <row r="27207" spans="1:1" x14ac:dyDescent="0.25">
      <c r="A27207"/>
    </row>
    <row r="27208" spans="1:1" x14ac:dyDescent="0.25">
      <c r="A27208"/>
    </row>
    <row r="27209" spans="1:1" x14ac:dyDescent="0.25">
      <c r="A27209"/>
    </row>
    <row r="27210" spans="1:1" x14ac:dyDescent="0.25">
      <c r="A27210"/>
    </row>
    <row r="27211" spans="1:1" x14ac:dyDescent="0.25">
      <c r="A27211"/>
    </row>
    <row r="27212" spans="1:1" x14ac:dyDescent="0.25">
      <c r="A27212"/>
    </row>
    <row r="27213" spans="1:1" x14ac:dyDescent="0.25">
      <c r="A27213"/>
    </row>
    <row r="27214" spans="1:1" x14ac:dyDescent="0.25">
      <c r="A27214"/>
    </row>
    <row r="27215" spans="1:1" x14ac:dyDescent="0.25">
      <c r="A27215"/>
    </row>
    <row r="27216" spans="1:1" x14ac:dyDescent="0.25">
      <c r="A27216"/>
    </row>
    <row r="27217" spans="1:1" x14ac:dyDescent="0.25">
      <c r="A27217"/>
    </row>
    <row r="27218" spans="1:1" x14ac:dyDescent="0.25">
      <c r="A27218"/>
    </row>
    <row r="27219" spans="1:1" x14ac:dyDescent="0.25">
      <c r="A27219"/>
    </row>
    <row r="27220" spans="1:1" x14ac:dyDescent="0.25">
      <c r="A27220"/>
    </row>
    <row r="27221" spans="1:1" x14ac:dyDescent="0.25">
      <c r="A27221"/>
    </row>
    <row r="27222" spans="1:1" x14ac:dyDescent="0.25">
      <c r="A27222"/>
    </row>
    <row r="27223" spans="1:1" x14ac:dyDescent="0.25">
      <c r="A27223"/>
    </row>
    <row r="27224" spans="1:1" x14ac:dyDescent="0.25">
      <c r="A27224"/>
    </row>
    <row r="27225" spans="1:1" x14ac:dyDescent="0.25">
      <c r="A27225"/>
    </row>
    <row r="27226" spans="1:1" x14ac:dyDescent="0.25">
      <c r="A27226"/>
    </row>
    <row r="27227" spans="1:1" x14ac:dyDescent="0.25">
      <c r="A27227"/>
    </row>
    <row r="27228" spans="1:1" x14ac:dyDescent="0.25">
      <c r="A27228"/>
    </row>
    <row r="27229" spans="1:1" x14ac:dyDescent="0.25">
      <c r="A27229"/>
    </row>
    <row r="27230" spans="1:1" x14ac:dyDescent="0.25">
      <c r="A27230"/>
    </row>
    <row r="27231" spans="1:1" x14ac:dyDescent="0.25">
      <c r="A27231"/>
    </row>
    <row r="27232" spans="1:1" x14ac:dyDescent="0.25">
      <c r="A27232"/>
    </row>
    <row r="27233" spans="1:1" x14ac:dyDescent="0.25">
      <c r="A27233"/>
    </row>
    <row r="27234" spans="1:1" x14ac:dyDescent="0.25">
      <c r="A27234"/>
    </row>
    <row r="27235" spans="1:1" x14ac:dyDescent="0.25">
      <c r="A27235"/>
    </row>
    <row r="27236" spans="1:1" x14ac:dyDescent="0.25">
      <c r="A27236"/>
    </row>
    <row r="27237" spans="1:1" x14ac:dyDescent="0.25">
      <c r="A27237"/>
    </row>
    <row r="27238" spans="1:1" x14ac:dyDescent="0.25">
      <c r="A27238"/>
    </row>
    <row r="27239" spans="1:1" x14ac:dyDescent="0.25">
      <c r="A27239"/>
    </row>
    <row r="27240" spans="1:1" x14ac:dyDescent="0.25">
      <c r="A27240"/>
    </row>
    <row r="27241" spans="1:1" x14ac:dyDescent="0.25">
      <c r="A27241"/>
    </row>
    <row r="27242" spans="1:1" x14ac:dyDescent="0.25">
      <c r="A27242"/>
    </row>
    <row r="27243" spans="1:1" x14ac:dyDescent="0.25">
      <c r="A27243"/>
    </row>
    <row r="27244" spans="1:1" x14ac:dyDescent="0.25">
      <c r="A27244"/>
    </row>
    <row r="27245" spans="1:1" x14ac:dyDescent="0.25">
      <c r="A27245"/>
    </row>
    <row r="27246" spans="1:1" x14ac:dyDescent="0.25">
      <c r="A27246"/>
    </row>
    <row r="27247" spans="1:1" x14ac:dyDescent="0.25">
      <c r="A27247"/>
    </row>
    <row r="27248" spans="1:1" x14ac:dyDescent="0.25">
      <c r="A27248"/>
    </row>
    <row r="27249" spans="1:1" x14ac:dyDescent="0.25">
      <c r="A27249"/>
    </row>
    <row r="27250" spans="1:1" x14ac:dyDescent="0.25">
      <c r="A27250"/>
    </row>
    <row r="27251" spans="1:1" x14ac:dyDescent="0.25">
      <c r="A27251"/>
    </row>
    <row r="27252" spans="1:1" x14ac:dyDescent="0.25">
      <c r="A27252"/>
    </row>
    <row r="27253" spans="1:1" x14ac:dyDescent="0.25">
      <c r="A27253"/>
    </row>
    <row r="27254" spans="1:1" x14ac:dyDescent="0.25">
      <c r="A27254"/>
    </row>
    <row r="27255" spans="1:1" x14ac:dyDescent="0.25">
      <c r="A27255"/>
    </row>
    <row r="27256" spans="1:1" x14ac:dyDescent="0.25">
      <c r="A27256"/>
    </row>
    <row r="27257" spans="1:1" x14ac:dyDescent="0.25">
      <c r="A27257"/>
    </row>
    <row r="27258" spans="1:1" x14ac:dyDescent="0.25">
      <c r="A27258"/>
    </row>
    <row r="27259" spans="1:1" x14ac:dyDescent="0.25">
      <c r="A27259"/>
    </row>
    <row r="27260" spans="1:1" x14ac:dyDescent="0.25">
      <c r="A27260"/>
    </row>
    <row r="27261" spans="1:1" x14ac:dyDescent="0.25">
      <c r="A27261"/>
    </row>
    <row r="27262" spans="1:1" x14ac:dyDescent="0.25">
      <c r="A27262"/>
    </row>
    <row r="27263" spans="1:1" x14ac:dyDescent="0.25">
      <c r="A27263"/>
    </row>
    <row r="27264" spans="1:1" x14ac:dyDescent="0.25">
      <c r="A27264"/>
    </row>
    <row r="27265" spans="1:1" x14ac:dyDescent="0.25">
      <c r="A27265"/>
    </row>
    <row r="27266" spans="1:1" x14ac:dyDescent="0.25">
      <c r="A27266"/>
    </row>
    <row r="27267" spans="1:1" x14ac:dyDescent="0.25">
      <c r="A27267"/>
    </row>
    <row r="27268" spans="1:1" x14ac:dyDescent="0.25">
      <c r="A27268"/>
    </row>
    <row r="27269" spans="1:1" x14ac:dyDescent="0.25">
      <c r="A27269"/>
    </row>
    <row r="27270" spans="1:1" x14ac:dyDescent="0.25">
      <c r="A27270"/>
    </row>
    <row r="27271" spans="1:1" x14ac:dyDescent="0.25">
      <c r="A27271"/>
    </row>
    <row r="27272" spans="1:1" x14ac:dyDescent="0.25">
      <c r="A27272"/>
    </row>
    <row r="27273" spans="1:1" x14ac:dyDescent="0.25">
      <c r="A27273"/>
    </row>
    <row r="27274" spans="1:1" x14ac:dyDescent="0.25">
      <c r="A27274"/>
    </row>
    <row r="27275" spans="1:1" x14ac:dyDescent="0.25">
      <c r="A27275"/>
    </row>
    <row r="27276" spans="1:1" x14ac:dyDescent="0.25">
      <c r="A27276"/>
    </row>
    <row r="27277" spans="1:1" x14ac:dyDescent="0.25">
      <c r="A27277"/>
    </row>
    <row r="27278" spans="1:1" x14ac:dyDescent="0.25">
      <c r="A27278"/>
    </row>
    <row r="27279" spans="1:1" x14ac:dyDescent="0.25">
      <c r="A27279"/>
    </row>
    <row r="27280" spans="1:1" x14ac:dyDescent="0.25">
      <c r="A27280"/>
    </row>
    <row r="27281" spans="1:1" x14ac:dyDescent="0.25">
      <c r="A27281"/>
    </row>
    <row r="27282" spans="1:1" x14ac:dyDescent="0.25">
      <c r="A27282"/>
    </row>
    <row r="27283" spans="1:1" x14ac:dyDescent="0.25">
      <c r="A27283"/>
    </row>
    <row r="27284" spans="1:1" x14ac:dyDescent="0.25">
      <c r="A27284"/>
    </row>
    <row r="27285" spans="1:1" x14ac:dyDescent="0.25">
      <c r="A27285"/>
    </row>
    <row r="27286" spans="1:1" x14ac:dyDescent="0.25">
      <c r="A27286"/>
    </row>
    <row r="27287" spans="1:1" x14ac:dyDescent="0.25">
      <c r="A27287"/>
    </row>
    <row r="27288" spans="1:1" x14ac:dyDescent="0.25">
      <c r="A27288"/>
    </row>
    <row r="27289" spans="1:1" x14ac:dyDescent="0.25">
      <c r="A27289"/>
    </row>
    <row r="27290" spans="1:1" x14ac:dyDescent="0.25">
      <c r="A27290"/>
    </row>
    <row r="27291" spans="1:1" x14ac:dyDescent="0.25">
      <c r="A27291"/>
    </row>
    <row r="27292" spans="1:1" x14ac:dyDescent="0.25">
      <c r="A27292"/>
    </row>
    <row r="27293" spans="1:1" x14ac:dyDescent="0.25">
      <c r="A27293"/>
    </row>
    <row r="27294" spans="1:1" x14ac:dyDescent="0.25">
      <c r="A27294"/>
    </row>
    <row r="27295" spans="1:1" x14ac:dyDescent="0.25">
      <c r="A27295"/>
    </row>
    <row r="27296" spans="1:1" x14ac:dyDescent="0.25">
      <c r="A27296"/>
    </row>
    <row r="27297" spans="1:1" x14ac:dyDescent="0.25">
      <c r="A27297"/>
    </row>
    <row r="27298" spans="1:1" x14ac:dyDescent="0.25">
      <c r="A27298"/>
    </row>
    <row r="27299" spans="1:1" x14ac:dyDescent="0.25">
      <c r="A27299"/>
    </row>
    <row r="27300" spans="1:1" x14ac:dyDescent="0.25">
      <c r="A27300"/>
    </row>
    <row r="27301" spans="1:1" x14ac:dyDescent="0.25">
      <c r="A27301"/>
    </row>
    <row r="27302" spans="1:1" x14ac:dyDescent="0.25">
      <c r="A27302"/>
    </row>
    <row r="27303" spans="1:1" x14ac:dyDescent="0.25">
      <c r="A27303"/>
    </row>
    <row r="27304" spans="1:1" x14ac:dyDescent="0.25">
      <c r="A27304"/>
    </row>
    <row r="27305" spans="1:1" x14ac:dyDescent="0.25">
      <c r="A27305"/>
    </row>
    <row r="27306" spans="1:1" x14ac:dyDescent="0.25">
      <c r="A27306"/>
    </row>
    <row r="27307" spans="1:1" x14ac:dyDescent="0.25">
      <c r="A27307"/>
    </row>
    <row r="27308" spans="1:1" x14ac:dyDescent="0.25">
      <c r="A27308"/>
    </row>
    <row r="27309" spans="1:1" x14ac:dyDescent="0.25">
      <c r="A27309"/>
    </row>
    <row r="27310" spans="1:1" x14ac:dyDescent="0.25">
      <c r="A27310"/>
    </row>
    <row r="27311" spans="1:1" x14ac:dyDescent="0.25">
      <c r="A27311"/>
    </row>
    <row r="27312" spans="1:1" x14ac:dyDescent="0.25">
      <c r="A27312"/>
    </row>
    <row r="27313" spans="1:1" x14ac:dyDescent="0.25">
      <c r="A27313"/>
    </row>
    <row r="27314" spans="1:1" x14ac:dyDescent="0.25">
      <c r="A27314"/>
    </row>
    <row r="27315" spans="1:1" x14ac:dyDescent="0.25">
      <c r="A27315"/>
    </row>
    <row r="27316" spans="1:1" x14ac:dyDescent="0.25">
      <c r="A27316"/>
    </row>
    <row r="27317" spans="1:1" x14ac:dyDescent="0.25">
      <c r="A27317"/>
    </row>
    <row r="27318" spans="1:1" x14ac:dyDescent="0.25">
      <c r="A27318"/>
    </row>
    <row r="27319" spans="1:1" x14ac:dyDescent="0.25">
      <c r="A27319"/>
    </row>
    <row r="27320" spans="1:1" x14ac:dyDescent="0.25">
      <c r="A27320"/>
    </row>
    <row r="27321" spans="1:1" x14ac:dyDescent="0.25">
      <c r="A27321"/>
    </row>
    <row r="27322" spans="1:1" x14ac:dyDescent="0.25">
      <c r="A27322"/>
    </row>
    <row r="27323" spans="1:1" x14ac:dyDescent="0.25">
      <c r="A27323"/>
    </row>
    <row r="27324" spans="1:1" x14ac:dyDescent="0.25">
      <c r="A27324"/>
    </row>
    <row r="27325" spans="1:1" x14ac:dyDescent="0.25">
      <c r="A27325"/>
    </row>
    <row r="27326" spans="1:1" x14ac:dyDescent="0.25">
      <c r="A27326"/>
    </row>
    <row r="27327" spans="1:1" x14ac:dyDescent="0.25">
      <c r="A27327"/>
    </row>
    <row r="27328" spans="1:1" x14ac:dyDescent="0.25">
      <c r="A27328"/>
    </row>
    <row r="27329" spans="1:1" x14ac:dyDescent="0.25">
      <c r="A27329"/>
    </row>
    <row r="27330" spans="1:1" x14ac:dyDescent="0.25">
      <c r="A27330"/>
    </row>
    <row r="27331" spans="1:1" x14ac:dyDescent="0.25">
      <c r="A27331"/>
    </row>
    <row r="27332" spans="1:1" x14ac:dyDescent="0.25">
      <c r="A27332"/>
    </row>
    <row r="27333" spans="1:1" x14ac:dyDescent="0.25">
      <c r="A27333"/>
    </row>
    <row r="27334" spans="1:1" x14ac:dyDescent="0.25">
      <c r="A27334"/>
    </row>
    <row r="27335" spans="1:1" x14ac:dyDescent="0.25">
      <c r="A27335"/>
    </row>
    <row r="27336" spans="1:1" x14ac:dyDescent="0.25">
      <c r="A27336"/>
    </row>
    <row r="27337" spans="1:1" x14ac:dyDescent="0.25">
      <c r="A27337"/>
    </row>
    <row r="27338" spans="1:1" x14ac:dyDescent="0.25">
      <c r="A27338"/>
    </row>
    <row r="27339" spans="1:1" x14ac:dyDescent="0.25">
      <c r="A27339"/>
    </row>
    <row r="27340" spans="1:1" x14ac:dyDescent="0.25">
      <c r="A27340"/>
    </row>
    <row r="27341" spans="1:1" x14ac:dyDescent="0.25">
      <c r="A27341"/>
    </row>
    <row r="27342" spans="1:1" x14ac:dyDescent="0.25">
      <c r="A27342"/>
    </row>
    <row r="27343" spans="1:1" x14ac:dyDescent="0.25">
      <c r="A27343"/>
    </row>
    <row r="27344" spans="1:1" x14ac:dyDescent="0.25">
      <c r="A27344"/>
    </row>
    <row r="27345" spans="1:1" x14ac:dyDescent="0.25">
      <c r="A27345"/>
    </row>
    <row r="27346" spans="1:1" x14ac:dyDescent="0.25">
      <c r="A27346"/>
    </row>
    <row r="27347" spans="1:1" x14ac:dyDescent="0.25">
      <c r="A27347"/>
    </row>
    <row r="27348" spans="1:1" x14ac:dyDescent="0.25">
      <c r="A27348"/>
    </row>
    <row r="27349" spans="1:1" x14ac:dyDescent="0.25">
      <c r="A27349"/>
    </row>
    <row r="27350" spans="1:1" x14ac:dyDescent="0.25">
      <c r="A27350"/>
    </row>
    <row r="27351" spans="1:1" x14ac:dyDescent="0.25">
      <c r="A27351"/>
    </row>
    <row r="27352" spans="1:1" x14ac:dyDescent="0.25">
      <c r="A27352"/>
    </row>
    <row r="27353" spans="1:1" x14ac:dyDescent="0.25">
      <c r="A27353"/>
    </row>
    <row r="27354" spans="1:1" x14ac:dyDescent="0.25">
      <c r="A27354"/>
    </row>
    <row r="27355" spans="1:1" x14ac:dyDescent="0.25">
      <c r="A27355"/>
    </row>
    <row r="27356" spans="1:1" x14ac:dyDescent="0.25">
      <c r="A27356"/>
    </row>
    <row r="27357" spans="1:1" x14ac:dyDescent="0.25">
      <c r="A27357"/>
    </row>
    <row r="27358" spans="1:1" x14ac:dyDescent="0.25">
      <c r="A27358"/>
    </row>
    <row r="27359" spans="1:1" x14ac:dyDescent="0.25">
      <c r="A27359"/>
    </row>
    <row r="27360" spans="1:1" x14ac:dyDescent="0.25">
      <c r="A27360"/>
    </row>
    <row r="27361" spans="1:1" x14ac:dyDescent="0.25">
      <c r="A27361"/>
    </row>
    <row r="27362" spans="1:1" x14ac:dyDescent="0.25">
      <c r="A27362"/>
    </row>
    <row r="27363" spans="1:1" x14ac:dyDescent="0.25">
      <c r="A27363"/>
    </row>
    <row r="27364" spans="1:1" x14ac:dyDescent="0.25">
      <c r="A27364"/>
    </row>
    <row r="27365" spans="1:1" x14ac:dyDescent="0.25">
      <c r="A27365"/>
    </row>
    <row r="27366" spans="1:1" x14ac:dyDescent="0.25">
      <c r="A27366"/>
    </row>
    <row r="27367" spans="1:1" x14ac:dyDescent="0.25">
      <c r="A27367"/>
    </row>
    <row r="27368" spans="1:1" x14ac:dyDescent="0.25">
      <c r="A27368"/>
    </row>
    <row r="27369" spans="1:1" x14ac:dyDescent="0.25">
      <c r="A27369"/>
    </row>
    <row r="27370" spans="1:1" x14ac:dyDescent="0.25">
      <c r="A27370"/>
    </row>
    <row r="27371" spans="1:1" x14ac:dyDescent="0.25">
      <c r="A27371"/>
    </row>
    <row r="27372" spans="1:1" x14ac:dyDescent="0.25">
      <c r="A27372"/>
    </row>
    <row r="27373" spans="1:1" x14ac:dyDescent="0.25">
      <c r="A27373"/>
    </row>
    <row r="27374" spans="1:1" x14ac:dyDescent="0.25">
      <c r="A27374"/>
    </row>
    <row r="27375" spans="1:1" x14ac:dyDescent="0.25">
      <c r="A27375"/>
    </row>
    <row r="27376" spans="1:1" x14ac:dyDescent="0.25">
      <c r="A27376"/>
    </row>
    <row r="27377" spans="1:1" x14ac:dyDescent="0.25">
      <c r="A27377"/>
    </row>
    <row r="27378" spans="1:1" x14ac:dyDescent="0.25">
      <c r="A27378"/>
    </row>
    <row r="27379" spans="1:1" x14ac:dyDescent="0.25">
      <c r="A27379"/>
    </row>
    <row r="27380" spans="1:1" x14ac:dyDescent="0.25">
      <c r="A27380"/>
    </row>
    <row r="27381" spans="1:1" x14ac:dyDescent="0.25">
      <c r="A27381"/>
    </row>
    <row r="27382" spans="1:1" x14ac:dyDescent="0.25">
      <c r="A27382"/>
    </row>
    <row r="27383" spans="1:1" x14ac:dyDescent="0.25">
      <c r="A27383"/>
    </row>
    <row r="27384" spans="1:1" x14ac:dyDescent="0.25">
      <c r="A27384"/>
    </row>
    <row r="27385" spans="1:1" x14ac:dyDescent="0.25">
      <c r="A27385"/>
    </row>
    <row r="27386" spans="1:1" x14ac:dyDescent="0.25">
      <c r="A27386"/>
    </row>
    <row r="27387" spans="1:1" x14ac:dyDescent="0.25">
      <c r="A27387"/>
    </row>
    <row r="27388" spans="1:1" x14ac:dyDescent="0.25">
      <c r="A27388"/>
    </row>
    <row r="27389" spans="1:1" x14ac:dyDescent="0.25">
      <c r="A27389"/>
    </row>
    <row r="27390" spans="1:1" x14ac:dyDescent="0.25">
      <c r="A27390"/>
    </row>
    <row r="27391" spans="1:1" x14ac:dyDescent="0.25">
      <c r="A27391"/>
    </row>
    <row r="27392" spans="1:1" x14ac:dyDescent="0.25">
      <c r="A27392"/>
    </row>
    <row r="27393" spans="1:1" x14ac:dyDescent="0.25">
      <c r="A27393"/>
    </row>
    <row r="27394" spans="1:1" x14ac:dyDescent="0.25">
      <c r="A27394"/>
    </row>
    <row r="27395" spans="1:1" x14ac:dyDescent="0.25">
      <c r="A27395"/>
    </row>
    <row r="27396" spans="1:1" x14ac:dyDescent="0.25">
      <c r="A27396"/>
    </row>
    <row r="27397" spans="1:1" x14ac:dyDescent="0.25">
      <c r="A27397"/>
    </row>
    <row r="27398" spans="1:1" x14ac:dyDescent="0.25">
      <c r="A27398"/>
    </row>
    <row r="27399" spans="1:1" x14ac:dyDescent="0.25">
      <c r="A27399"/>
    </row>
    <row r="27400" spans="1:1" x14ac:dyDescent="0.25">
      <c r="A27400"/>
    </row>
    <row r="27401" spans="1:1" x14ac:dyDescent="0.25">
      <c r="A27401"/>
    </row>
    <row r="27402" spans="1:1" x14ac:dyDescent="0.25">
      <c r="A27402"/>
    </row>
    <row r="27403" spans="1:1" x14ac:dyDescent="0.25">
      <c r="A27403"/>
    </row>
    <row r="27404" spans="1:1" x14ac:dyDescent="0.25">
      <c r="A27404"/>
    </row>
    <row r="27405" spans="1:1" x14ac:dyDescent="0.25">
      <c r="A27405"/>
    </row>
    <row r="27406" spans="1:1" x14ac:dyDescent="0.25">
      <c r="A27406"/>
    </row>
    <row r="27407" spans="1:1" x14ac:dyDescent="0.25">
      <c r="A27407"/>
    </row>
    <row r="27408" spans="1:1" x14ac:dyDescent="0.25">
      <c r="A27408"/>
    </row>
    <row r="27409" spans="1:1" x14ac:dyDescent="0.25">
      <c r="A27409"/>
    </row>
    <row r="27410" spans="1:1" x14ac:dyDescent="0.25">
      <c r="A27410"/>
    </row>
    <row r="27411" spans="1:1" x14ac:dyDescent="0.25">
      <c r="A27411"/>
    </row>
    <row r="27412" spans="1:1" x14ac:dyDescent="0.25">
      <c r="A27412"/>
    </row>
    <row r="27413" spans="1:1" x14ac:dyDescent="0.25">
      <c r="A27413"/>
    </row>
    <row r="27414" spans="1:1" x14ac:dyDescent="0.25">
      <c r="A27414"/>
    </row>
    <row r="27415" spans="1:1" x14ac:dyDescent="0.25">
      <c r="A27415"/>
    </row>
    <row r="27416" spans="1:1" x14ac:dyDescent="0.25">
      <c r="A27416"/>
    </row>
    <row r="27417" spans="1:1" x14ac:dyDescent="0.25">
      <c r="A27417"/>
    </row>
    <row r="27418" spans="1:1" x14ac:dyDescent="0.25">
      <c r="A27418"/>
    </row>
    <row r="27419" spans="1:1" x14ac:dyDescent="0.25">
      <c r="A27419"/>
    </row>
    <row r="27420" spans="1:1" x14ac:dyDescent="0.25">
      <c r="A27420"/>
    </row>
    <row r="27421" spans="1:1" x14ac:dyDescent="0.25">
      <c r="A27421"/>
    </row>
    <row r="27422" spans="1:1" x14ac:dyDescent="0.25">
      <c r="A27422"/>
    </row>
    <row r="27423" spans="1:1" x14ac:dyDescent="0.25">
      <c r="A27423"/>
    </row>
    <row r="27424" spans="1:1" x14ac:dyDescent="0.25">
      <c r="A27424"/>
    </row>
    <row r="27425" spans="1:1" x14ac:dyDescent="0.25">
      <c r="A27425"/>
    </row>
    <row r="27426" spans="1:1" x14ac:dyDescent="0.25">
      <c r="A27426"/>
    </row>
    <row r="27427" spans="1:1" x14ac:dyDescent="0.25">
      <c r="A27427"/>
    </row>
    <row r="27428" spans="1:1" x14ac:dyDescent="0.25">
      <c r="A27428"/>
    </row>
    <row r="27429" spans="1:1" x14ac:dyDescent="0.25">
      <c r="A27429"/>
    </row>
    <row r="27430" spans="1:1" x14ac:dyDescent="0.25">
      <c r="A27430"/>
    </row>
    <row r="27431" spans="1:1" x14ac:dyDescent="0.25">
      <c r="A27431"/>
    </row>
    <row r="27432" spans="1:1" x14ac:dyDescent="0.25">
      <c r="A27432"/>
    </row>
    <row r="27433" spans="1:1" x14ac:dyDescent="0.25">
      <c r="A27433"/>
    </row>
    <row r="27434" spans="1:1" x14ac:dyDescent="0.25">
      <c r="A27434"/>
    </row>
    <row r="27435" spans="1:1" x14ac:dyDescent="0.25">
      <c r="A27435"/>
    </row>
    <row r="27436" spans="1:1" x14ac:dyDescent="0.25">
      <c r="A27436"/>
    </row>
    <row r="27437" spans="1:1" x14ac:dyDescent="0.25">
      <c r="A27437"/>
    </row>
    <row r="27438" spans="1:1" x14ac:dyDescent="0.25">
      <c r="A27438"/>
    </row>
    <row r="27439" spans="1:1" x14ac:dyDescent="0.25">
      <c r="A27439"/>
    </row>
    <row r="27440" spans="1:1" x14ac:dyDescent="0.25">
      <c r="A27440"/>
    </row>
    <row r="27441" spans="1:1" x14ac:dyDescent="0.25">
      <c r="A27441"/>
    </row>
    <row r="27442" spans="1:1" x14ac:dyDescent="0.25">
      <c r="A27442"/>
    </row>
    <row r="27443" spans="1:1" x14ac:dyDescent="0.25">
      <c r="A27443"/>
    </row>
    <row r="27444" spans="1:1" x14ac:dyDescent="0.25">
      <c r="A27444"/>
    </row>
    <row r="27445" spans="1:1" x14ac:dyDescent="0.25">
      <c r="A27445"/>
    </row>
    <row r="27446" spans="1:1" x14ac:dyDescent="0.25">
      <c r="A27446"/>
    </row>
    <row r="27447" spans="1:1" x14ac:dyDescent="0.25">
      <c r="A27447"/>
    </row>
    <row r="27448" spans="1:1" x14ac:dyDescent="0.25">
      <c r="A27448"/>
    </row>
    <row r="27449" spans="1:1" x14ac:dyDescent="0.25">
      <c r="A27449"/>
    </row>
    <row r="27450" spans="1:1" x14ac:dyDescent="0.25">
      <c r="A27450"/>
    </row>
    <row r="27451" spans="1:1" x14ac:dyDescent="0.25">
      <c r="A27451"/>
    </row>
    <row r="27452" spans="1:1" x14ac:dyDescent="0.25">
      <c r="A27452"/>
    </row>
    <row r="27453" spans="1:1" x14ac:dyDescent="0.25">
      <c r="A27453"/>
    </row>
    <row r="27454" spans="1:1" x14ac:dyDescent="0.25">
      <c r="A27454"/>
    </row>
    <row r="27455" spans="1:1" x14ac:dyDescent="0.25">
      <c r="A27455"/>
    </row>
    <row r="27456" spans="1:1" x14ac:dyDescent="0.25">
      <c r="A27456"/>
    </row>
    <row r="27457" spans="1:1" x14ac:dyDescent="0.25">
      <c r="A27457"/>
    </row>
    <row r="27458" spans="1:1" x14ac:dyDescent="0.25">
      <c r="A27458"/>
    </row>
    <row r="27459" spans="1:1" x14ac:dyDescent="0.25">
      <c r="A27459"/>
    </row>
    <row r="27460" spans="1:1" x14ac:dyDescent="0.25">
      <c r="A27460"/>
    </row>
    <row r="27461" spans="1:1" x14ac:dyDescent="0.25">
      <c r="A27461"/>
    </row>
    <row r="27462" spans="1:1" x14ac:dyDescent="0.25">
      <c r="A27462"/>
    </row>
    <row r="27463" spans="1:1" x14ac:dyDescent="0.25">
      <c r="A27463"/>
    </row>
    <row r="27464" spans="1:1" x14ac:dyDescent="0.25">
      <c r="A27464"/>
    </row>
    <row r="27465" spans="1:1" x14ac:dyDescent="0.25">
      <c r="A27465"/>
    </row>
    <row r="27466" spans="1:1" x14ac:dyDescent="0.25">
      <c r="A27466"/>
    </row>
    <row r="27467" spans="1:1" x14ac:dyDescent="0.25">
      <c r="A27467"/>
    </row>
    <row r="27468" spans="1:1" x14ac:dyDescent="0.25">
      <c r="A27468"/>
    </row>
    <row r="27469" spans="1:1" x14ac:dyDescent="0.25">
      <c r="A27469"/>
    </row>
    <row r="27470" spans="1:1" x14ac:dyDescent="0.25">
      <c r="A27470"/>
    </row>
    <row r="27471" spans="1:1" x14ac:dyDescent="0.25">
      <c r="A27471"/>
    </row>
    <row r="27472" spans="1:1" x14ac:dyDescent="0.25">
      <c r="A27472"/>
    </row>
    <row r="27473" spans="1:1" x14ac:dyDescent="0.25">
      <c r="A27473"/>
    </row>
    <row r="27474" spans="1:1" x14ac:dyDescent="0.25">
      <c r="A27474"/>
    </row>
    <row r="27475" spans="1:1" x14ac:dyDescent="0.25">
      <c r="A27475"/>
    </row>
    <row r="27476" spans="1:1" x14ac:dyDescent="0.25">
      <c r="A27476"/>
    </row>
    <row r="27477" spans="1:1" x14ac:dyDescent="0.25">
      <c r="A27477"/>
    </row>
    <row r="27478" spans="1:1" x14ac:dyDescent="0.25">
      <c r="A27478"/>
    </row>
    <row r="27479" spans="1:1" x14ac:dyDescent="0.25">
      <c r="A27479"/>
    </row>
    <row r="27480" spans="1:1" x14ac:dyDescent="0.25">
      <c r="A27480"/>
    </row>
    <row r="27481" spans="1:1" x14ac:dyDescent="0.25">
      <c r="A27481"/>
    </row>
    <row r="27482" spans="1:1" x14ac:dyDescent="0.25">
      <c r="A27482"/>
    </row>
    <row r="27483" spans="1:1" x14ac:dyDescent="0.25">
      <c r="A27483"/>
    </row>
    <row r="27484" spans="1:1" x14ac:dyDescent="0.25">
      <c r="A27484"/>
    </row>
    <row r="27485" spans="1:1" x14ac:dyDescent="0.25">
      <c r="A27485"/>
    </row>
    <row r="27486" spans="1:1" x14ac:dyDescent="0.25">
      <c r="A27486"/>
    </row>
    <row r="27487" spans="1:1" x14ac:dyDescent="0.25">
      <c r="A27487"/>
    </row>
    <row r="27488" spans="1:1" x14ac:dyDescent="0.25">
      <c r="A27488"/>
    </row>
    <row r="27489" spans="1:1" x14ac:dyDescent="0.25">
      <c r="A27489"/>
    </row>
    <row r="27490" spans="1:1" x14ac:dyDescent="0.25">
      <c r="A27490"/>
    </row>
    <row r="27491" spans="1:1" x14ac:dyDescent="0.25">
      <c r="A27491"/>
    </row>
    <row r="27492" spans="1:1" x14ac:dyDescent="0.25">
      <c r="A27492"/>
    </row>
    <row r="27493" spans="1:1" x14ac:dyDescent="0.25">
      <c r="A27493"/>
    </row>
    <row r="27494" spans="1:1" x14ac:dyDescent="0.25">
      <c r="A27494"/>
    </row>
    <row r="27495" spans="1:1" x14ac:dyDescent="0.25">
      <c r="A27495"/>
    </row>
    <row r="27496" spans="1:1" x14ac:dyDescent="0.25">
      <c r="A27496"/>
    </row>
    <row r="27497" spans="1:1" x14ac:dyDescent="0.25">
      <c r="A27497"/>
    </row>
    <row r="27498" spans="1:1" x14ac:dyDescent="0.25">
      <c r="A27498"/>
    </row>
    <row r="27499" spans="1:1" x14ac:dyDescent="0.25">
      <c r="A27499"/>
    </row>
    <row r="27500" spans="1:1" x14ac:dyDescent="0.25">
      <c r="A27500"/>
    </row>
    <row r="27501" spans="1:1" x14ac:dyDescent="0.25">
      <c r="A27501"/>
    </row>
    <row r="27502" spans="1:1" x14ac:dyDescent="0.25">
      <c r="A27502"/>
    </row>
    <row r="27503" spans="1:1" x14ac:dyDescent="0.25">
      <c r="A27503"/>
    </row>
    <row r="27504" spans="1:1" x14ac:dyDescent="0.25">
      <c r="A27504"/>
    </row>
    <row r="27505" spans="1:1" x14ac:dyDescent="0.25">
      <c r="A27505"/>
    </row>
    <row r="27506" spans="1:1" x14ac:dyDescent="0.25">
      <c r="A27506"/>
    </row>
    <row r="27507" spans="1:1" x14ac:dyDescent="0.25">
      <c r="A27507"/>
    </row>
    <row r="27508" spans="1:1" x14ac:dyDescent="0.25">
      <c r="A27508"/>
    </row>
    <row r="27509" spans="1:1" x14ac:dyDescent="0.25">
      <c r="A27509"/>
    </row>
    <row r="27510" spans="1:1" x14ac:dyDescent="0.25">
      <c r="A27510"/>
    </row>
    <row r="27511" spans="1:1" x14ac:dyDescent="0.25">
      <c r="A27511"/>
    </row>
    <row r="27512" spans="1:1" x14ac:dyDescent="0.25">
      <c r="A27512"/>
    </row>
    <row r="27513" spans="1:1" x14ac:dyDescent="0.25">
      <c r="A27513"/>
    </row>
    <row r="27514" spans="1:1" x14ac:dyDescent="0.25">
      <c r="A27514"/>
    </row>
    <row r="27515" spans="1:1" x14ac:dyDescent="0.25">
      <c r="A27515"/>
    </row>
    <row r="27516" spans="1:1" x14ac:dyDescent="0.25">
      <c r="A27516"/>
    </row>
    <row r="27517" spans="1:1" x14ac:dyDescent="0.25">
      <c r="A27517"/>
    </row>
    <row r="27518" spans="1:1" x14ac:dyDescent="0.25">
      <c r="A27518"/>
    </row>
    <row r="27519" spans="1:1" x14ac:dyDescent="0.25">
      <c r="A27519"/>
    </row>
    <row r="27520" spans="1:1" x14ac:dyDescent="0.25">
      <c r="A27520"/>
    </row>
    <row r="27521" spans="1:1" x14ac:dyDescent="0.25">
      <c r="A27521"/>
    </row>
    <row r="27522" spans="1:1" x14ac:dyDescent="0.25">
      <c r="A27522"/>
    </row>
    <row r="27523" spans="1:1" x14ac:dyDescent="0.25">
      <c r="A27523"/>
    </row>
    <row r="27524" spans="1:1" x14ac:dyDescent="0.25">
      <c r="A27524"/>
    </row>
    <row r="27525" spans="1:1" x14ac:dyDescent="0.25">
      <c r="A27525"/>
    </row>
    <row r="27526" spans="1:1" x14ac:dyDescent="0.25">
      <c r="A27526"/>
    </row>
    <row r="27527" spans="1:1" x14ac:dyDescent="0.25">
      <c r="A27527"/>
    </row>
    <row r="27528" spans="1:1" x14ac:dyDescent="0.25">
      <c r="A27528"/>
    </row>
    <row r="27529" spans="1:1" x14ac:dyDescent="0.25">
      <c r="A27529"/>
    </row>
    <row r="27530" spans="1:1" x14ac:dyDescent="0.25">
      <c r="A27530"/>
    </row>
    <row r="27531" spans="1:1" x14ac:dyDescent="0.25">
      <c r="A27531"/>
    </row>
    <row r="27532" spans="1:1" x14ac:dyDescent="0.25">
      <c r="A27532"/>
    </row>
    <row r="27533" spans="1:1" x14ac:dyDescent="0.25">
      <c r="A27533"/>
    </row>
    <row r="27534" spans="1:1" x14ac:dyDescent="0.25">
      <c r="A27534"/>
    </row>
    <row r="27535" spans="1:1" x14ac:dyDescent="0.25">
      <c r="A27535"/>
    </row>
    <row r="27536" spans="1:1" x14ac:dyDescent="0.25">
      <c r="A27536"/>
    </row>
    <row r="27537" spans="1:1" x14ac:dyDescent="0.25">
      <c r="A27537"/>
    </row>
    <row r="27538" spans="1:1" x14ac:dyDescent="0.25">
      <c r="A27538"/>
    </row>
    <row r="27539" spans="1:1" x14ac:dyDescent="0.25">
      <c r="A27539"/>
    </row>
    <row r="27540" spans="1:1" x14ac:dyDescent="0.25">
      <c r="A27540"/>
    </row>
    <row r="27541" spans="1:1" x14ac:dyDescent="0.25">
      <c r="A27541"/>
    </row>
    <row r="27542" spans="1:1" x14ac:dyDescent="0.25">
      <c r="A27542"/>
    </row>
    <row r="27543" spans="1:1" x14ac:dyDescent="0.25">
      <c r="A27543"/>
    </row>
    <row r="27544" spans="1:1" x14ac:dyDescent="0.25">
      <c r="A27544"/>
    </row>
    <row r="27545" spans="1:1" x14ac:dyDescent="0.25">
      <c r="A27545"/>
    </row>
    <row r="27546" spans="1:1" x14ac:dyDescent="0.25">
      <c r="A27546"/>
    </row>
    <row r="27547" spans="1:1" x14ac:dyDescent="0.25">
      <c r="A27547"/>
    </row>
    <row r="27548" spans="1:1" x14ac:dyDescent="0.25">
      <c r="A27548"/>
    </row>
    <row r="27549" spans="1:1" x14ac:dyDescent="0.25">
      <c r="A27549"/>
    </row>
    <row r="27550" spans="1:1" x14ac:dyDescent="0.25">
      <c r="A27550"/>
    </row>
    <row r="27551" spans="1:1" x14ac:dyDescent="0.25">
      <c r="A27551"/>
    </row>
    <row r="27552" spans="1:1" x14ac:dyDescent="0.25">
      <c r="A27552"/>
    </row>
    <row r="27553" spans="1:1" x14ac:dyDescent="0.25">
      <c r="A27553"/>
    </row>
    <row r="27554" spans="1:1" x14ac:dyDescent="0.25">
      <c r="A27554"/>
    </row>
    <row r="27555" spans="1:1" x14ac:dyDescent="0.25">
      <c r="A27555"/>
    </row>
    <row r="27556" spans="1:1" x14ac:dyDescent="0.25">
      <c r="A27556"/>
    </row>
    <row r="27557" spans="1:1" x14ac:dyDescent="0.25">
      <c r="A27557"/>
    </row>
    <row r="27558" spans="1:1" x14ac:dyDescent="0.25">
      <c r="A27558"/>
    </row>
    <row r="27559" spans="1:1" x14ac:dyDescent="0.25">
      <c r="A27559"/>
    </row>
    <row r="27560" spans="1:1" x14ac:dyDescent="0.25">
      <c r="A27560"/>
    </row>
    <row r="27561" spans="1:1" x14ac:dyDescent="0.25">
      <c r="A27561"/>
    </row>
    <row r="27562" spans="1:1" x14ac:dyDescent="0.25">
      <c r="A27562"/>
    </row>
    <row r="27563" spans="1:1" x14ac:dyDescent="0.25">
      <c r="A27563"/>
    </row>
    <row r="27564" spans="1:1" x14ac:dyDescent="0.25">
      <c r="A27564"/>
    </row>
    <row r="27565" spans="1:1" x14ac:dyDescent="0.25">
      <c r="A27565"/>
    </row>
    <row r="27566" spans="1:1" x14ac:dyDescent="0.25">
      <c r="A27566"/>
    </row>
    <row r="27567" spans="1:1" x14ac:dyDescent="0.25">
      <c r="A27567"/>
    </row>
    <row r="27568" spans="1:1" x14ac:dyDescent="0.25">
      <c r="A27568"/>
    </row>
    <row r="27569" spans="1:1" x14ac:dyDescent="0.25">
      <c r="A27569"/>
    </row>
    <row r="27570" spans="1:1" x14ac:dyDescent="0.25">
      <c r="A27570"/>
    </row>
    <row r="27571" spans="1:1" x14ac:dyDescent="0.25">
      <c r="A27571"/>
    </row>
    <row r="27572" spans="1:1" x14ac:dyDescent="0.25">
      <c r="A27572"/>
    </row>
    <row r="27573" spans="1:1" x14ac:dyDescent="0.25">
      <c r="A27573"/>
    </row>
    <row r="27574" spans="1:1" x14ac:dyDescent="0.25">
      <c r="A27574"/>
    </row>
    <row r="27575" spans="1:1" x14ac:dyDescent="0.25">
      <c r="A27575"/>
    </row>
    <row r="27576" spans="1:1" x14ac:dyDescent="0.25">
      <c r="A27576"/>
    </row>
    <row r="27577" spans="1:1" x14ac:dyDescent="0.25">
      <c r="A27577"/>
    </row>
    <row r="27578" spans="1:1" x14ac:dyDescent="0.25">
      <c r="A27578"/>
    </row>
    <row r="27579" spans="1:1" x14ac:dyDescent="0.25">
      <c r="A27579"/>
    </row>
    <row r="27580" spans="1:1" x14ac:dyDescent="0.25">
      <c r="A27580"/>
    </row>
    <row r="27581" spans="1:1" x14ac:dyDescent="0.25">
      <c r="A27581"/>
    </row>
    <row r="27582" spans="1:1" x14ac:dyDescent="0.25">
      <c r="A27582"/>
    </row>
    <row r="27583" spans="1:1" x14ac:dyDescent="0.25">
      <c r="A27583"/>
    </row>
    <row r="27584" spans="1:1" x14ac:dyDescent="0.25">
      <c r="A27584"/>
    </row>
    <row r="27585" spans="1:1" x14ac:dyDescent="0.25">
      <c r="A27585"/>
    </row>
    <row r="27586" spans="1:1" x14ac:dyDescent="0.25">
      <c r="A27586"/>
    </row>
    <row r="27587" spans="1:1" x14ac:dyDescent="0.25">
      <c r="A27587"/>
    </row>
    <row r="27588" spans="1:1" x14ac:dyDescent="0.25">
      <c r="A27588"/>
    </row>
    <row r="27589" spans="1:1" x14ac:dyDescent="0.25">
      <c r="A27589"/>
    </row>
    <row r="27590" spans="1:1" x14ac:dyDescent="0.25">
      <c r="A27590"/>
    </row>
    <row r="27591" spans="1:1" x14ac:dyDescent="0.25">
      <c r="A27591"/>
    </row>
    <row r="27592" spans="1:1" x14ac:dyDescent="0.25">
      <c r="A27592"/>
    </row>
    <row r="27593" spans="1:1" x14ac:dyDescent="0.25">
      <c r="A27593"/>
    </row>
    <row r="27594" spans="1:1" x14ac:dyDescent="0.25">
      <c r="A27594"/>
    </row>
    <row r="27595" spans="1:1" x14ac:dyDescent="0.25">
      <c r="A27595"/>
    </row>
    <row r="27596" spans="1:1" x14ac:dyDescent="0.25">
      <c r="A27596"/>
    </row>
    <row r="27597" spans="1:1" x14ac:dyDescent="0.25">
      <c r="A27597"/>
    </row>
    <row r="27598" spans="1:1" x14ac:dyDescent="0.25">
      <c r="A27598"/>
    </row>
    <row r="27599" spans="1:1" x14ac:dyDescent="0.25">
      <c r="A27599"/>
    </row>
    <row r="27600" spans="1:1" x14ac:dyDescent="0.25">
      <c r="A27600"/>
    </row>
    <row r="27601" spans="1:1" x14ac:dyDescent="0.25">
      <c r="A27601"/>
    </row>
    <row r="27602" spans="1:1" x14ac:dyDescent="0.25">
      <c r="A27602"/>
    </row>
    <row r="27603" spans="1:1" x14ac:dyDescent="0.25">
      <c r="A27603"/>
    </row>
    <row r="27604" spans="1:1" x14ac:dyDescent="0.25">
      <c r="A27604"/>
    </row>
    <row r="27605" spans="1:1" x14ac:dyDescent="0.25">
      <c r="A27605"/>
    </row>
    <row r="27606" spans="1:1" x14ac:dyDescent="0.25">
      <c r="A27606"/>
    </row>
    <row r="27607" spans="1:1" x14ac:dyDescent="0.25">
      <c r="A27607"/>
    </row>
    <row r="27608" spans="1:1" x14ac:dyDescent="0.25">
      <c r="A27608"/>
    </row>
    <row r="27609" spans="1:1" x14ac:dyDescent="0.25">
      <c r="A27609"/>
    </row>
    <row r="27610" spans="1:1" x14ac:dyDescent="0.25">
      <c r="A27610"/>
    </row>
    <row r="27611" spans="1:1" x14ac:dyDescent="0.25">
      <c r="A27611"/>
    </row>
    <row r="27612" spans="1:1" x14ac:dyDescent="0.25">
      <c r="A27612"/>
    </row>
    <row r="27613" spans="1:1" x14ac:dyDescent="0.25">
      <c r="A27613"/>
    </row>
    <row r="27614" spans="1:1" x14ac:dyDescent="0.25">
      <c r="A27614"/>
    </row>
    <row r="27615" spans="1:1" x14ac:dyDescent="0.25">
      <c r="A27615"/>
    </row>
    <row r="27616" spans="1:1" x14ac:dyDescent="0.25">
      <c r="A27616"/>
    </row>
    <row r="27617" spans="1:1" x14ac:dyDescent="0.25">
      <c r="A27617"/>
    </row>
    <row r="27618" spans="1:1" x14ac:dyDescent="0.25">
      <c r="A27618"/>
    </row>
    <row r="27619" spans="1:1" x14ac:dyDescent="0.25">
      <c r="A27619"/>
    </row>
    <row r="27620" spans="1:1" x14ac:dyDescent="0.25">
      <c r="A27620"/>
    </row>
    <row r="27621" spans="1:1" x14ac:dyDescent="0.25">
      <c r="A27621"/>
    </row>
    <row r="27622" spans="1:1" x14ac:dyDescent="0.25">
      <c r="A27622"/>
    </row>
    <row r="27623" spans="1:1" x14ac:dyDescent="0.25">
      <c r="A27623"/>
    </row>
    <row r="27624" spans="1:1" x14ac:dyDescent="0.25">
      <c r="A27624"/>
    </row>
    <row r="27625" spans="1:1" x14ac:dyDescent="0.25">
      <c r="A27625"/>
    </row>
    <row r="27626" spans="1:1" x14ac:dyDescent="0.25">
      <c r="A27626"/>
    </row>
    <row r="27627" spans="1:1" x14ac:dyDescent="0.25">
      <c r="A27627"/>
    </row>
    <row r="27628" spans="1:1" x14ac:dyDescent="0.25">
      <c r="A27628"/>
    </row>
    <row r="27629" spans="1:1" x14ac:dyDescent="0.25">
      <c r="A27629"/>
    </row>
    <row r="27630" spans="1:1" x14ac:dyDescent="0.25">
      <c r="A27630"/>
    </row>
    <row r="27631" spans="1:1" x14ac:dyDescent="0.25">
      <c r="A27631"/>
    </row>
    <row r="27632" spans="1:1" x14ac:dyDescent="0.25">
      <c r="A27632"/>
    </row>
    <row r="27633" spans="1:1" x14ac:dyDescent="0.25">
      <c r="A27633"/>
    </row>
    <row r="27634" spans="1:1" x14ac:dyDescent="0.25">
      <c r="A27634"/>
    </row>
    <row r="27635" spans="1:1" x14ac:dyDescent="0.25">
      <c r="A27635"/>
    </row>
    <row r="27636" spans="1:1" x14ac:dyDescent="0.25">
      <c r="A27636"/>
    </row>
    <row r="27637" spans="1:1" x14ac:dyDescent="0.25">
      <c r="A27637"/>
    </row>
    <row r="27638" spans="1:1" x14ac:dyDescent="0.25">
      <c r="A27638"/>
    </row>
    <row r="27639" spans="1:1" x14ac:dyDescent="0.25">
      <c r="A27639"/>
    </row>
    <row r="27640" spans="1:1" x14ac:dyDescent="0.25">
      <c r="A27640"/>
    </row>
    <row r="27641" spans="1:1" x14ac:dyDescent="0.25">
      <c r="A27641"/>
    </row>
    <row r="27642" spans="1:1" x14ac:dyDescent="0.25">
      <c r="A27642"/>
    </row>
    <row r="27643" spans="1:1" x14ac:dyDescent="0.25">
      <c r="A27643"/>
    </row>
    <row r="27644" spans="1:1" x14ac:dyDescent="0.25">
      <c r="A27644"/>
    </row>
    <row r="27645" spans="1:1" x14ac:dyDescent="0.25">
      <c r="A27645"/>
    </row>
    <row r="27646" spans="1:1" x14ac:dyDescent="0.25">
      <c r="A27646"/>
    </row>
    <row r="27647" spans="1:1" x14ac:dyDescent="0.25">
      <c r="A27647"/>
    </row>
    <row r="27648" spans="1:1" x14ac:dyDescent="0.25">
      <c r="A27648"/>
    </row>
    <row r="27649" spans="1:1" x14ac:dyDescent="0.25">
      <c r="A27649"/>
    </row>
    <row r="27650" spans="1:1" x14ac:dyDescent="0.25">
      <c r="A27650"/>
    </row>
    <row r="27651" spans="1:1" x14ac:dyDescent="0.25">
      <c r="A27651"/>
    </row>
    <row r="27652" spans="1:1" x14ac:dyDescent="0.25">
      <c r="A27652"/>
    </row>
    <row r="27653" spans="1:1" x14ac:dyDescent="0.25">
      <c r="A27653"/>
    </row>
    <row r="27654" spans="1:1" x14ac:dyDescent="0.25">
      <c r="A27654"/>
    </row>
    <row r="27655" spans="1:1" x14ac:dyDescent="0.25">
      <c r="A27655"/>
    </row>
    <row r="27656" spans="1:1" x14ac:dyDescent="0.25">
      <c r="A27656"/>
    </row>
    <row r="27657" spans="1:1" x14ac:dyDescent="0.25">
      <c r="A27657"/>
    </row>
    <row r="27658" spans="1:1" x14ac:dyDescent="0.25">
      <c r="A27658"/>
    </row>
    <row r="27659" spans="1:1" x14ac:dyDescent="0.25">
      <c r="A27659"/>
    </row>
    <row r="27660" spans="1:1" x14ac:dyDescent="0.25">
      <c r="A27660"/>
    </row>
    <row r="27661" spans="1:1" x14ac:dyDescent="0.25">
      <c r="A27661"/>
    </row>
    <row r="27662" spans="1:1" x14ac:dyDescent="0.25">
      <c r="A27662"/>
    </row>
    <row r="27663" spans="1:1" x14ac:dyDescent="0.25">
      <c r="A27663"/>
    </row>
    <row r="27664" spans="1:1" x14ac:dyDescent="0.25">
      <c r="A27664"/>
    </row>
    <row r="27665" spans="1:1" x14ac:dyDescent="0.25">
      <c r="A27665"/>
    </row>
    <row r="27666" spans="1:1" x14ac:dyDescent="0.25">
      <c r="A27666"/>
    </row>
    <row r="27667" spans="1:1" x14ac:dyDescent="0.25">
      <c r="A27667"/>
    </row>
    <row r="27668" spans="1:1" x14ac:dyDescent="0.25">
      <c r="A27668"/>
    </row>
    <row r="27669" spans="1:1" x14ac:dyDescent="0.25">
      <c r="A27669"/>
    </row>
    <row r="27670" spans="1:1" x14ac:dyDescent="0.25">
      <c r="A27670"/>
    </row>
    <row r="27671" spans="1:1" x14ac:dyDescent="0.25">
      <c r="A27671"/>
    </row>
    <row r="27672" spans="1:1" x14ac:dyDescent="0.25">
      <c r="A27672"/>
    </row>
    <row r="27673" spans="1:1" x14ac:dyDescent="0.25">
      <c r="A27673"/>
    </row>
    <row r="27674" spans="1:1" x14ac:dyDescent="0.25">
      <c r="A27674"/>
    </row>
    <row r="27675" spans="1:1" x14ac:dyDescent="0.25">
      <c r="A27675"/>
    </row>
    <row r="27676" spans="1:1" x14ac:dyDescent="0.25">
      <c r="A27676"/>
    </row>
    <row r="27677" spans="1:1" x14ac:dyDescent="0.25">
      <c r="A27677"/>
    </row>
    <row r="27678" spans="1:1" x14ac:dyDescent="0.25">
      <c r="A27678"/>
    </row>
    <row r="27679" spans="1:1" x14ac:dyDescent="0.25">
      <c r="A27679"/>
    </row>
    <row r="27680" spans="1:1" x14ac:dyDescent="0.25">
      <c r="A27680"/>
    </row>
    <row r="27681" spans="1:1" x14ac:dyDescent="0.25">
      <c r="A27681"/>
    </row>
    <row r="27682" spans="1:1" x14ac:dyDescent="0.25">
      <c r="A27682"/>
    </row>
    <row r="27683" spans="1:1" x14ac:dyDescent="0.25">
      <c r="A27683"/>
    </row>
    <row r="27684" spans="1:1" x14ac:dyDescent="0.25">
      <c r="A27684"/>
    </row>
    <row r="27685" spans="1:1" x14ac:dyDescent="0.25">
      <c r="A27685"/>
    </row>
    <row r="27686" spans="1:1" x14ac:dyDescent="0.25">
      <c r="A27686"/>
    </row>
    <row r="27687" spans="1:1" x14ac:dyDescent="0.25">
      <c r="A27687"/>
    </row>
    <row r="27688" spans="1:1" x14ac:dyDescent="0.25">
      <c r="A27688"/>
    </row>
    <row r="27689" spans="1:1" x14ac:dyDescent="0.25">
      <c r="A27689"/>
    </row>
    <row r="27690" spans="1:1" x14ac:dyDescent="0.25">
      <c r="A27690"/>
    </row>
    <row r="27691" spans="1:1" x14ac:dyDescent="0.25">
      <c r="A27691"/>
    </row>
    <row r="27692" spans="1:1" x14ac:dyDescent="0.25">
      <c r="A27692"/>
    </row>
    <row r="27693" spans="1:1" x14ac:dyDescent="0.25">
      <c r="A27693"/>
    </row>
    <row r="27694" spans="1:1" x14ac:dyDescent="0.25">
      <c r="A27694"/>
    </row>
    <row r="27695" spans="1:1" x14ac:dyDescent="0.25">
      <c r="A27695"/>
    </row>
    <row r="27696" spans="1:1" x14ac:dyDescent="0.25">
      <c r="A27696"/>
    </row>
    <row r="27697" spans="1:1" x14ac:dyDescent="0.25">
      <c r="A27697"/>
    </row>
    <row r="27698" spans="1:1" x14ac:dyDescent="0.25">
      <c r="A27698"/>
    </row>
    <row r="27699" spans="1:1" x14ac:dyDescent="0.25">
      <c r="A27699"/>
    </row>
    <row r="27700" spans="1:1" x14ac:dyDescent="0.25">
      <c r="A27700"/>
    </row>
    <row r="27701" spans="1:1" x14ac:dyDescent="0.25">
      <c r="A27701"/>
    </row>
    <row r="27702" spans="1:1" x14ac:dyDescent="0.25">
      <c r="A27702"/>
    </row>
    <row r="27703" spans="1:1" x14ac:dyDescent="0.25">
      <c r="A27703"/>
    </row>
    <row r="27704" spans="1:1" x14ac:dyDescent="0.25">
      <c r="A27704"/>
    </row>
    <row r="27705" spans="1:1" x14ac:dyDescent="0.25">
      <c r="A27705"/>
    </row>
    <row r="27706" spans="1:1" x14ac:dyDescent="0.25">
      <c r="A27706"/>
    </row>
    <row r="27707" spans="1:1" x14ac:dyDescent="0.25">
      <c r="A27707"/>
    </row>
    <row r="27708" spans="1:1" x14ac:dyDescent="0.25">
      <c r="A27708"/>
    </row>
    <row r="27709" spans="1:1" x14ac:dyDescent="0.25">
      <c r="A27709"/>
    </row>
    <row r="27710" spans="1:1" x14ac:dyDescent="0.25">
      <c r="A27710"/>
    </row>
    <row r="27711" spans="1:1" x14ac:dyDescent="0.25">
      <c r="A27711"/>
    </row>
    <row r="27712" spans="1:1" x14ac:dyDescent="0.25">
      <c r="A27712"/>
    </row>
    <row r="27713" spans="1:1" x14ac:dyDescent="0.25">
      <c r="A27713"/>
    </row>
    <row r="27714" spans="1:1" x14ac:dyDescent="0.25">
      <c r="A27714"/>
    </row>
    <row r="27715" spans="1:1" x14ac:dyDescent="0.25">
      <c r="A27715"/>
    </row>
    <row r="27716" spans="1:1" x14ac:dyDescent="0.25">
      <c r="A27716"/>
    </row>
    <row r="27717" spans="1:1" x14ac:dyDescent="0.25">
      <c r="A27717"/>
    </row>
    <row r="27718" spans="1:1" x14ac:dyDescent="0.25">
      <c r="A27718"/>
    </row>
    <row r="27719" spans="1:1" x14ac:dyDescent="0.25">
      <c r="A27719"/>
    </row>
    <row r="27720" spans="1:1" x14ac:dyDescent="0.25">
      <c r="A27720"/>
    </row>
    <row r="27721" spans="1:1" x14ac:dyDescent="0.25">
      <c r="A27721"/>
    </row>
    <row r="27722" spans="1:1" x14ac:dyDescent="0.25">
      <c r="A27722"/>
    </row>
    <row r="27723" spans="1:1" x14ac:dyDescent="0.25">
      <c r="A27723"/>
    </row>
    <row r="27724" spans="1:1" x14ac:dyDescent="0.25">
      <c r="A27724"/>
    </row>
    <row r="27725" spans="1:1" x14ac:dyDescent="0.25">
      <c r="A27725"/>
    </row>
    <row r="27726" spans="1:1" x14ac:dyDescent="0.25">
      <c r="A27726"/>
    </row>
    <row r="27727" spans="1:1" x14ac:dyDescent="0.25">
      <c r="A27727"/>
    </row>
    <row r="27728" spans="1:1" x14ac:dyDescent="0.25">
      <c r="A27728"/>
    </row>
    <row r="27729" spans="1:1" x14ac:dyDescent="0.25">
      <c r="A27729"/>
    </row>
    <row r="27730" spans="1:1" x14ac:dyDescent="0.25">
      <c r="A27730"/>
    </row>
    <row r="27731" spans="1:1" x14ac:dyDescent="0.25">
      <c r="A27731"/>
    </row>
    <row r="27732" spans="1:1" x14ac:dyDescent="0.25">
      <c r="A27732"/>
    </row>
    <row r="27733" spans="1:1" x14ac:dyDescent="0.25">
      <c r="A27733"/>
    </row>
    <row r="27734" spans="1:1" x14ac:dyDescent="0.25">
      <c r="A27734"/>
    </row>
    <row r="27735" spans="1:1" x14ac:dyDescent="0.25">
      <c r="A27735"/>
    </row>
    <row r="27736" spans="1:1" x14ac:dyDescent="0.25">
      <c r="A27736"/>
    </row>
    <row r="27737" spans="1:1" x14ac:dyDescent="0.25">
      <c r="A27737"/>
    </row>
    <row r="27738" spans="1:1" x14ac:dyDescent="0.25">
      <c r="A27738"/>
    </row>
    <row r="27739" spans="1:1" x14ac:dyDescent="0.25">
      <c r="A27739"/>
    </row>
    <row r="27740" spans="1:1" x14ac:dyDescent="0.25">
      <c r="A27740"/>
    </row>
    <row r="27741" spans="1:1" x14ac:dyDescent="0.25">
      <c r="A27741"/>
    </row>
    <row r="27742" spans="1:1" x14ac:dyDescent="0.25">
      <c r="A27742"/>
    </row>
    <row r="27743" spans="1:1" x14ac:dyDescent="0.25">
      <c r="A27743"/>
    </row>
    <row r="27744" spans="1:1" x14ac:dyDescent="0.25">
      <c r="A27744"/>
    </row>
    <row r="27745" spans="1:1" x14ac:dyDescent="0.25">
      <c r="A27745"/>
    </row>
    <row r="27746" spans="1:1" x14ac:dyDescent="0.25">
      <c r="A27746"/>
    </row>
    <row r="27747" spans="1:1" x14ac:dyDescent="0.25">
      <c r="A27747"/>
    </row>
    <row r="27748" spans="1:1" x14ac:dyDescent="0.25">
      <c r="A27748"/>
    </row>
    <row r="27749" spans="1:1" x14ac:dyDescent="0.25">
      <c r="A27749"/>
    </row>
    <row r="27750" spans="1:1" x14ac:dyDescent="0.25">
      <c r="A27750"/>
    </row>
    <row r="27751" spans="1:1" x14ac:dyDescent="0.25">
      <c r="A27751"/>
    </row>
    <row r="27752" spans="1:1" x14ac:dyDescent="0.25">
      <c r="A27752"/>
    </row>
    <row r="27753" spans="1:1" x14ac:dyDescent="0.25">
      <c r="A27753"/>
    </row>
    <row r="27754" spans="1:1" x14ac:dyDescent="0.25">
      <c r="A27754"/>
    </row>
    <row r="27755" spans="1:1" x14ac:dyDescent="0.25">
      <c r="A27755"/>
    </row>
    <row r="27756" spans="1:1" x14ac:dyDescent="0.25">
      <c r="A27756"/>
    </row>
    <row r="27757" spans="1:1" x14ac:dyDescent="0.25">
      <c r="A27757"/>
    </row>
    <row r="27758" spans="1:1" x14ac:dyDescent="0.25">
      <c r="A27758"/>
    </row>
    <row r="27759" spans="1:1" x14ac:dyDescent="0.25">
      <c r="A27759"/>
    </row>
    <row r="27760" spans="1:1" x14ac:dyDescent="0.25">
      <c r="A27760"/>
    </row>
    <row r="27761" spans="1:1" x14ac:dyDescent="0.25">
      <c r="A27761"/>
    </row>
    <row r="27762" spans="1:1" x14ac:dyDescent="0.25">
      <c r="A27762"/>
    </row>
    <row r="27763" spans="1:1" x14ac:dyDescent="0.25">
      <c r="A27763"/>
    </row>
    <row r="27764" spans="1:1" x14ac:dyDescent="0.25">
      <c r="A27764"/>
    </row>
    <row r="27765" spans="1:1" x14ac:dyDescent="0.25">
      <c r="A27765"/>
    </row>
    <row r="27766" spans="1:1" x14ac:dyDescent="0.25">
      <c r="A27766"/>
    </row>
    <row r="27767" spans="1:1" x14ac:dyDescent="0.25">
      <c r="A27767"/>
    </row>
    <row r="27768" spans="1:1" x14ac:dyDescent="0.25">
      <c r="A27768"/>
    </row>
    <row r="27769" spans="1:1" x14ac:dyDescent="0.25">
      <c r="A27769"/>
    </row>
    <row r="27770" spans="1:1" x14ac:dyDescent="0.25">
      <c r="A27770"/>
    </row>
    <row r="27771" spans="1:1" x14ac:dyDescent="0.25">
      <c r="A27771"/>
    </row>
    <row r="27772" spans="1:1" x14ac:dyDescent="0.25">
      <c r="A27772"/>
    </row>
    <row r="27773" spans="1:1" x14ac:dyDescent="0.25">
      <c r="A27773"/>
    </row>
    <row r="27774" spans="1:1" x14ac:dyDescent="0.25">
      <c r="A27774"/>
    </row>
    <row r="27775" spans="1:1" x14ac:dyDescent="0.25">
      <c r="A27775"/>
    </row>
    <row r="27776" spans="1:1" x14ac:dyDescent="0.25">
      <c r="A27776"/>
    </row>
    <row r="27777" spans="1:1" x14ac:dyDescent="0.25">
      <c r="A27777"/>
    </row>
    <row r="27778" spans="1:1" x14ac:dyDescent="0.25">
      <c r="A27778"/>
    </row>
    <row r="27779" spans="1:1" x14ac:dyDescent="0.25">
      <c r="A27779"/>
    </row>
    <row r="27780" spans="1:1" x14ac:dyDescent="0.25">
      <c r="A27780"/>
    </row>
    <row r="27781" spans="1:1" x14ac:dyDescent="0.25">
      <c r="A27781"/>
    </row>
    <row r="27782" spans="1:1" x14ac:dyDescent="0.25">
      <c r="A27782"/>
    </row>
    <row r="27783" spans="1:1" x14ac:dyDescent="0.25">
      <c r="A27783"/>
    </row>
    <row r="27784" spans="1:1" x14ac:dyDescent="0.25">
      <c r="A27784"/>
    </row>
    <row r="27785" spans="1:1" x14ac:dyDescent="0.25">
      <c r="A27785"/>
    </row>
    <row r="27786" spans="1:1" x14ac:dyDescent="0.25">
      <c r="A27786"/>
    </row>
    <row r="27787" spans="1:1" x14ac:dyDescent="0.25">
      <c r="A27787"/>
    </row>
    <row r="27788" spans="1:1" x14ac:dyDescent="0.25">
      <c r="A27788"/>
    </row>
    <row r="27789" spans="1:1" x14ac:dyDescent="0.25">
      <c r="A27789"/>
    </row>
    <row r="27790" spans="1:1" x14ac:dyDescent="0.25">
      <c r="A27790"/>
    </row>
    <row r="27791" spans="1:1" x14ac:dyDescent="0.25">
      <c r="A27791"/>
    </row>
    <row r="27792" spans="1:1" x14ac:dyDescent="0.25">
      <c r="A27792"/>
    </row>
    <row r="27793" spans="1:1" x14ac:dyDescent="0.25">
      <c r="A27793"/>
    </row>
    <row r="27794" spans="1:1" x14ac:dyDescent="0.25">
      <c r="A27794"/>
    </row>
    <row r="27795" spans="1:1" x14ac:dyDescent="0.25">
      <c r="A27795"/>
    </row>
    <row r="27796" spans="1:1" x14ac:dyDescent="0.25">
      <c r="A27796"/>
    </row>
    <row r="27797" spans="1:1" x14ac:dyDescent="0.25">
      <c r="A27797"/>
    </row>
    <row r="27798" spans="1:1" x14ac:dyDescent="0.25">
      <c r="A27798"/>
    </row>
    <row r="27799" spans="1:1" x14ac:dyDescent="0.25">
      <c r="A27799"/>
    </row>
    <row r="27800" spans="1:1" x14ac:dyDescent="0.25">
      <c r="A27800"/>
    </row>
    <row r="27801" spans="1:1" x14ac:dyDescent="0.25">
      <c r="A27801"/>
    </row>
    <row r="27802" spans="1:1" x14ac:dyDescent="0.25">
      <c r="A27802"/>
    </row>
    <row r="27803" spans="1:1" x14ac:dyDescent="0.25">
      <c r="A27803"/>
    </row>
    <row r="27804" spans="1:1" x14ac:dyDescent="0.25">
      <c r="A27804"/>
    </row>
    <row r="27805" spans="1:1" x14ac:dyDescent="0.25">
      <c r="A27805"/>
    </row>
    <row r="27806" spans="1:1" x14ac:dyDescent="0.25">
      <c r="A27806"/>
    </row>
    <row r="27807" spans="1:1" x14ac:dyDescent="0.25">
      <c r="A27807"/>
    </row>
    <row r="27808" spans="1:1" x14ac:dyDescent="0.25">
      <c r="A27808"/>
    </row>
    <row r="27809" spans="1:1" x14ac:dyDescent="0.25">
      <c r="A27809"/>
    </row>
    <row r="27810" spans="1:1" x14ac:dyDescent="0.25">
      <c r="A27810"/>
    </row>
    <row r="27811" spans="1:1" x14ac:dyDescent="0.25">
      <c r="A27811"/>
    </row>
    <row r="27812" spans="1:1" x14ac:dyDescent="0.25">
      <c r="A27812"/>
    </row>
    <row r="27813" spans="1:1" x14ac:dyDescent="0.25">
      <c r="A27813"/>
    </row>
    <row r="27814" spans="1:1" x14ac:dyDescent="0.25">
      <c r="A27814"/>
    </row>
    <row r="27815" spans="1:1" x14ac:dyDescent="0.25">
      <c r="A27815"/>
    </row>
    <row r="27816" spans="1:1" x14ac:dyDescent="0.25">
      <c r="A27816"/>
    </row>
    <row r="27817" spans="1:1" x14ac:dyDescent="0.25">
      <c r="A27817"/>
    </row>
    <row r="27818" spans="1:1" x14ac:dyDescent="0.25">
      <c r="A27818"/>
    </row>
    <row r="27819" spans="1:1" x14ac:dyDescent="0.25">
      <c r="A27819"/>
    </row>
    <row r="27820" spans="1:1" x14ac:dyDescent="0.25">
      <c r="A27820"/>
    </row>
    <row r="27821" spans="1:1" x14ac:dyDescent="0.25">
      <c r="A27821"/>
    </row>
    <row r="27822" spans="1:1" x14ac:dyDescent="0.25">
      <c r="A27822"/>
    </row>
    <row r="27823" spans="1:1" x14ac:dyDescent="0.25">
      <c r="A27823"/>
    </row>
    <row r="27824" spans="1:1" x14ac:dyDescent="0.25">
      <c r="A27824"/>
    </row>
    <row r="27825" spans="1:1" x14ac:dyDescent="0.25">
      <c r="A27825"/>
    </row>
    <row r="27826" spans="1:1" x14ac:dyDescent="0.25">
      <c r="A27826"/>
    </row>
    <row r="27827" spans="1:1" x14ac:dyDescent="0.25">
      <c r="A27827"/>
    </row>
    <row r="27828" spans="1:1" x14ac:dyDescent="0.25">
      <c r="A27828"/>
    </row>
    <row r="27829" spans="1:1" x14ac:dyDescent="0.25">
      <c r="A27829"/>
    </row>
    <row r="27830" spans="1:1" x14ac:dyDescent="0.25">
      <c r="A27830"/>
    </row>
    <row r="27831" spans="1:1" x14ac:dyDescent="0.25">
      <c r="A27831"/>
    </row>
    <row r="27832" spans="1:1" x14ac:dyDescent="0.25">
      <c r="A27832"/>
    </row>
    <row r="27833" spans="1:1" x14ac:dyDescent="0.25">
      <c r="A27833"/>
    </row>
    <row r="27834" spans="1:1" x14ac:dyDescent="0.25">
      <c r="A27834"/>
    </row>
    <row r="27835" spans="1:1" x14ac:dyDescent="0.25">
      <c r="A27835"/>
    </row>
    <row r="27836" spans="1:1" x14ac:dyDescent="0.25">
      <c r="A27836"/>
    </row>
    <row r="27837" spans="1:1" x14ac:dyDescent="0.25">
      <c r="A27837"/>
    </row>
    <row r="27838" spans="1:1" x14ac:dyDescent="0.25">
      <c r="A27838"/>
    </row>
    <row r="27839" spans="1:1" x14ac:dyDescent="0.25">
      <c r="A27839"/>
    </row>
    <row r="27840" spans="1:1" x14ac:dyDescent="0.25">
      <c r="A27840"/>
    </row>
    <row r="27841" spans="1:1" x14ac:dyDescent="0.25">
      <c r="A27841"/>
    </row>
    <row r="27842" spans="1:1" x14ac:dyDescent="0.25">
      <c r="A27842"/>
    </row>
    <row r="27843" spans="1:1" x14ac:dyDescent="0.25">
      <c r="A27843"/>
    </row>
    <row r="27844" spans="1:1" x14ac:dyDescent="0.25">
      <c r="A27844"/>
    </row>
    <row r="27845" spans="1:1" x14ac:dyDescent="0.25">
      <c r="A27845"/>
    </row>
    <row r="27846" spans="1:1" x14ac:dyDescent="0.25">
      <c r="A27846"/>
    </row>
    <row r="27847" spans="1:1" x14ac:dyDescent="0.25">
      <c r="A27847"/>
    </row>
    <row r="27848" spans="1:1" x14ac:dyDescent="0.25">
      <c r="A27848"/>
    </row>
    <row r="27849" spans="1:1" x14ac:dyDescent="0.25">
      <c r="A27849"/>
    </row>
    <row r="27850" spans="1:1" x14ac:dyDescent="0.25">
      <c r="A27850"/>
    </row>
    <row r="27851" spans="1:1" x14ac:dyDescent="0.25">
      <c r="A27851"/>
    </row>
    <row r="27852" spans="1:1" x14ac:dyDescent="0.25">
      <c r="A27852"/>
    </row>
    <row r="27853" spans="1:1" x14ac:dyDescent="0.25">
      <c r="A27853"/>
    </row>
    <row r="27854" spans="1:1" x14ac:dyDescent="0.25">
      <c r="A27854"/>
    </row>
    <row r="27855" spans="1:1" x14ac:dyDescent="0.25">
      <c r="A27855"/>
    </row>
    <row r="27856" spans="1:1" x14ac:dyDescent="0.25">
      <c r="A27856"/>
    </row>
    <row r="27857" spans="1:1" x14ac:dyDescent="0.25">
      <c r="A27857"/>
    </row>
    <row r="27858" spans="1:1" x14ac:dyDescent="0.25">
      <c r="A27858"/>
    </row>
    <row r="27859" spans="1:1" x14ac:dyDescent="0.25">
      <c r="A27859"/>
    </row>
    <row r="27860" spans="1:1" x14ac:dyDescent="0.25">
      <c r="A27860"/>
    </row>
    <row r="27861" spans="1:1" x14ac:dyDescent="0.25">
      <c r="A27861"/>
    </row>
    <row r="27862" spans="1:1" x14ac:dyDescent="0.25">
      <c r="A27862"/>
    </row>
    <row r="27863" spans="1:1" x14ac:dyDescent="0.25">
      <c r="A27863"/>
    </row>
    <row r="27864" spans="1:1" x14ac:dyDescent="0.25">
      <c r="A27864"/>
    </row>
    <row r="27865" spans="1:1" x14ac:dyDescent="0.25">
      <c r="A27865"/>
    </row>
    <row r="27866" spans="1:1" x14ac:dyDescent="0.25">
      <c r="A27866"/>
    </row>
    <row r="27867" spans="1:1" x14ac:dyDescent="0.25">
      <c r="A27867"/>
    </row>
    <row r="27868" spans="1:1" x14ac:dyDescent="0.25">
      <c r="A27868"/>
    </row>
    <row r="27869" spans="1:1" x14ac:dyDescent="0.25">
      <c r="A27869"/>
    </row>
    <row r="27870" spans="1:1" x14ac:dyDescent="0.25">
      <c r="A27870"/>
    </row>
    <row r="27871" spans="1:1" x14ac:dyDescent="0.25">
      <c r="A27871"/>
    </row>
    <row r="27872" spans="1:1" x14ac:dyDescent="0.25">
      <c r="A27872"/>
    </row>
    <row r="27873" spans="1:1" x14ac:dyDescent="0.25">
      <c r="A27873"/>
    </row>
    <row r="27874" spans="1:1" x14ac:dyDescent="0.25">
      <c r="A27874"/>
    </row>
    <row r="27875" spans="1:1" x14ac:dyDescent="0.25">
      <c r="A27875"/>
    </row>
    <row r="27876" spans="1:1" x14ac:dyDescent="0.25">
      <c r="A27876"/>
    </row>
    <row r="27877" spans="1:1" x14ac:dyDescent="0.25">
      <c r="A27877"/>
    </row>
    <row r="27878" spans="1:1" x14ac:dyDescent="0.25">
      <c r="A27878"/>
    </row>
    <row r="27879" spans="1:1" x14ac:dyDescent="0.25">
      <c r="A27879"/>
    </row>
    <row r="27880" spans="1:1" x14ac:dyDescent="0.25">
      <c r="A27880"/>
    </row>
    <row r="27881" spans="1:1" x14ac:dyDescent="0.25">
      <c r="A27881"/>
    </row>
    <row r="27882" spans="1:1" x14ac:dyDescent="0.25">
      <c r="A27882"/>
    </row>
    <row r="27883" spans="1:1" x14ac:dyDescent="0.25">
      <c r="A27883"/>
    </row>
    <row r="27884" spans="1:1" x14ac:dyDescent="0.25">
      <c r="A27884"/>
    </row>
    <row r="27885" spans="1:1" x14ac:dyDescent="0.25">
      <c r="A27885"/>
    </row>
    <row r="27886" spans="1:1" x14ac:dyDescent="0.25">
      <c r="A27886"/>
    </row>
    <row r="27887" spans="1:1" x14ac:dyDescent="0.25">
      <c r="A27887"/>
    </row>
    <row r="27888" spans="1:1" x14ac:dyDescent="0.25">
      <c r="A27888"/>
    </row>
    <row r="27889" spans="1:1" x14ac:dyDescent="0.25">
      <c r="A27889"/>
    </row>
    <row r="27890" spans="1:1" x14ac:dyDescent="0.25">
      <c r="A27890"/>
    </row>
    <row r="27891" spans="1:1" x14ac:dyDescent="0.25">
      <c r="A27891"/>
    </row>
    <row r="27892" spans="1:1" x14ac:dyDescent="0.25">
      <c r="A27892"/>
    </row>
    <row r="27893" spans="1:1" x14ac:dyDescent="0.25">
      <c r="A27893"/>
    </row>
    <row r="27894" spans="1:1" x14ac:dyDescent="0.25">
      <c r="A27894"/>
    </row>
    <row r="27895" spans="1:1" x14ac:dyDescent="0.25">
      <c r="A27895"/>
    </row>
    <row r="27896" spans="1:1" x14ac:dyDescent="0.25">
      <c r="A27896"/>
    </row>
    <row r="27897" spans="1:1" x14ac:dyDescent="0.25">
      <c r="A27897"/>
    </row>
    <row r="27898" spans="1:1" x14ac:dyDescent="0.25">
      <c r="A27898"/>
    </row>
    <row r="27899" spans="1:1" x14ac:dyDescent="0.25">
      <c r="A27899"/>
    </row>
    <row r="27900" spans="1:1" x14ac:dyDescent="0.25">
      <c r="A27900"/>
    </row>
    <row r="27901" spans="1:1" x14ac:dyDescent="0.25">
      <c r="A27901"/>
    </row>
    <row r="27902" spans="1:1" x14ac:dyDescent="0.25">
      <c r="A27902"/>
    </row>
    <row r="27903" spans="1:1" x14ac:dyDescent="0.25">
      <c r="A27903"/>
    </row>
    <row r="27904" spans="1:1" x14ac:dyDescent="0.25">
      <c r="A27904"/>
    </row>
    <row r="27905" spans="1:1" x14ac:dyDescent="0.25">
      <c r="A27905"/>
    </row>
    <row r="27906" spans="1:1" x14ac:dyDescent="0.25">
      <c r="A27906"/>
    </row>
    <row r="27907" spans="1:1" x14ac:dyDescent="0.25">
      <c r="A27907"/>
    </row>
    <row r="27908" spans="1:1" x14ac:dyDescent="0.25">
      <c r="A27908"/>
    </row>
    <row r="27909" spans="1:1" x14ac:dyDescent="0.25">
      <c r="A27909"/>
    </row>
    <row r="27910" spans="1:1" x14ac:dyDescent="0.25">
      <c r="A27910"/>
    </row>
    <row r="27911" spans="1:1" x14ac:dyDescent="0.25">
      <c r="A27911"/>
    </row>
    <row r="27912" spans="1:1" x14ac:dyDescent="0.25">
      <c r="A27912"/>
    </row>
    <row r="27913" spans="1:1" x14ac:dyDescent="0.25">
      <c r="A27913"/>
    </row>
    <row r="27914" spans="1:1" x14ac:dyDescent="0.25">
      <c r="A27914"/>
    </row>
    <row r="27915" spans="1:1" x14ac:dyDescent="0.25">
      <c r="A27915"/>
    </row>
    <row r="27916" spans="1:1" x14ac:dyDescent="0.25">
      <c r="A27916"/>
    </row>
    <row r="27917" spans="1:1" x14ac:dyDescent="0.25">
      <c r="A27917"/>
    </row>
    <row r="27918" spans="1:1" x14ac:dyDescent="0.25">
      <c r="A27918"/>
    </row>
    <row r="27919" spans="1:1" x14ac:dyDescent="0.25">
      <c r="A27919"/>
    </row>
    <row r="27920" spans="1:1" x14ac:dyDescent="0.25">
      <c r="A27920"/>
    </row>
    <row r="27921" spans="1:1" x14ac:dyDescent="0.25">
      <c r="A27921"/>
    </row>
    <row r="27922" spans="1:1" x14ac:dyDescent="0.25">
      <c r="A27922"/>
    </row>
    <row r="27923" spans="1:1" x14ac:dyDescent="0.25">
      <c r="A27923"/>
    </row>
    <row r="27924" spans="1:1" x14ac:dyDescent="0.25">
      <c r="A27924"/>
    </row>
    <row r="27925" spans="1:1" x14ac:dyDescent="0.25">
      <c r="A27925"/>
    </row>
    <row r="27926" spans="1:1" x14ac:dyDescent="0.25">
      <c r="A27926"/>
    </row>
    <row r="27927" spans="1:1" x14ac:dyDescent="0.25">
      <c r="A27927"/>
    </row>
    <row r="27928" spans="1:1" x14ac:dyDescent="0.25">
      <c r="A27928"/>
    </row>
    <row r="27929" spans="1:1" x14ac:dyDescent="0.25">
      <c r="A27929"/>
    </row>
    <row r="27930" spans="1:1" x14ac:dyDescent="0.25">
      <c r="A27930"/>
    </row>
    <row r="27931" spans="1:1" x14ac:dyDescent="0.25">
      <c r="A27931"/>
    </row>
    <row r="27932" spans="1:1" x14ac:dyDescent="0.25">
      <c r="A27932"/>
    </row>
    <row r="27933" spans="1:1" x14ac:dyDescent="0.25">
      <c r="A27933"/>
    </row>
    <row r="27934" spans="1:1" x14ac:dyDescent="0.25">
      <c r="A27934"/>
    </row>
    <row r="27935" spans="1:1" x14ac:dyDescent="0.25">
      <c r="A27935"/>
    </row>
    <row r="27936" spans="1:1" x14ac:dyDescent="0.25">
      <c r="A27936"/>
    </row>
    <row r="27937" spans="1:1" x14ac:dyDescent="0.25">
      <c r="A27937"/>
    </row>
    <row r="27938" spans="1:1" x14ac:dyDescent="0.25">
      <c r="A27938"/>
    </row>
    <row r="27939" spans="1:1" x14ac:dyDescent="0.25">
      <c r="A27939"/>
    </row>
    <row r="27940" spans="1:1" x14ac:dyDescent="0.25">
      <c r="A27940"/>
    </row>
    <row r="27941" spans="1:1" x14ac:dyDescent="0.25">
      <c r="A27941"/>
    </row>
    <row r="27942" spans="1:1" x14ac:dyDescent="0.25">
      <c r="A27942"/>
    </row>
    <row r="27943" spans="1:1" x14ac:dyDescent="0.25">
      <c r="A27943"/>
    </row>
    <row r="27944" spans="1:1" x14ac:dyDescent="0.25">
      <c r="A27944"/>
    </row>
    <row r="27945" spans="1:1" x14ac:dyDescent="0.25">
      <c r="A27945"/>
    </row>
    <row r="27946" spans="1:1" x14ac:dyDescent="0.25">
      <c r="A27946"/>
    </row>
    <row r="27947" spans="1:1" x14ac:dyDescent="0.25">
      <c r="A27947"/>
    </row>
    <row r="27948" spans="1:1" x14ac:dyDescent="0.25">
      <c r="A27948"/>
    </row>
    <row r="27949" spans="1:1" x14ac:dyDescent="0.25">
      <c r="A27949"/>
    </row>
    <row r="27950" spans="1:1" x14ac:dyDescent="0.25">
      <c r="A27950"/>
    </row>
    <row r="27951" spans="1:1" x14ac:dyDescent="0.25">
      <c r="A27951"/>
    </row>
    <row r="27952" spans="1:1" x14ac:dyDescent="0.25">
      <c r="A27952"/>
    </row>
    <row r="27953" spans="1:1" x14ac:dyDescent="0.25">
      <c r="A27953"/>
    </row>
    <row r="27954" spans="1:1" x14ac:dyDescent="0.25">
      <c r="A27954"/>
    </row>
    <row r="27955" spans="1:1" x14ac:dyDescent="0.25">
      <c r="A27955"/>
    </row>
    <row r="27956" spans="1:1" x14ac:dyDescent="0.25">
      <c r="A27956"/>
    </row>
    <row r="27957" spans="1:1" x14ac:dyDescent="0.25">
      <c r="A27957"/>
    </row>
    <row r="27958" spans="1:1" x14ac:dyDescent="0.25">
      <c r="A27958"/>
    </row>
    <row r="27959" spans="1:1" x14ac:dyDescent="0.25">
      <c r="A27959"/>
    </row>
    <row r="27960" spans="1:1" x14ac:dyDescent="0.25">
      <c r="A27960"/>
    </row>
    <row r="27961" spans="1:1" x14ac:dyDescent="0.25">
      <c r="A27961"/>
    </row>
    <row r="27962" spans="1:1" x14ac:dyDescent="0.25">
      <c r="A27962"/>
    </row>
    <row r="27963" spans="1:1" x14ac:dyDescent="0.25">
      <c r="A27963"/>
    </row>
    <row r="27964" spans="1:1" x14ac:dyDescent="0.25">
      <c r="A27964"/>
    </row>
    <row r="27965" spans="1:1" x14ac:dyDescent="0.25">
      <c r="A27965"/>
    </row>
    <row r="27966" spans="1:1" x14ac:dyDescent="0.25">
      <c r="A27966"/>
    </row>
    <row r="27967" spans="1:1" x14ac:dyDescent="0.25">
      <c r="A27967"/>
    </row>
    <row r="27968" spans="1:1" x14ac:dyDescent="0.25">
      <c r="A27968"/>
    </row>
    <row r="27969" spans="1:1" x14ac:dyDescent="0.25">
      <c r="A27969"/>
    </row>
    <row r="27970" spans="1:1" x14ac:dyDescent="0.25">
      <c r="A27970"/>
    </row>
    <row r="27971" spans="1:1" x14ac:dyDescent="0.25">
      <c r="A27971"/>
    </row>
    <row r="27972" spans="1:1" x14ac:dyDescent="0.25">
      <c r="A27972"/>
    </row>
    <row r="27973" spans="1:1" x14ac:dyDescent="0.25">
      <c r="A27973"/>
    </row>
    <row r="27974" spans="1:1" x14ac:dyDescent="0.25">
      <c r="A27974"/>
    </row>
    <row r="27975" spans="1:1" x14ac:dyDescent="0.25">
      <c r="A27975"/>
    </row>
    <row r="27976" spans="1:1" x14ac:dyDescent="0.25">
      <c r="A27976"/>
    </row>
    <row r="27977" spans="1:1" x14ac:dyDescent="0.25">
      <c r="A27977"/>
    </row>
    <row r="27978" spans="1:1" x14ac:dyDescent="0.25">
      <c r="A27978"/>
    </row>
    <row r="27979" spans="1:1" x14ac:dyDescent="0.25">
      <c r="A27979"/>
    </row>
    <row r="27980" spans="1:1" x14ac:dyDescent="0.25">
      <c r="A27980"/>
    </row>
    <row r="27981" spans="1:1" x14ac:dyDescent="0.25">
      <c r="A27981"/>
    </row>
    <row r="27982" spans="1:1" x14ac:dyDescent="0.25">
      <c r="A27982"/>
    </row>
    <row r="27983" spans="1:1" x14ac:dyDescent="0.25">
      <c r="A27983"/>
    </row>
    <row r="27984" spans="1:1" x14ac:dyDescent="0.25">
      <c r="A27984"/>
    </row>
    <row r="27985" spans="1:1" x14ac:dyDescent="0.25">
      <c r="A27985"/>
    </row>
    <row r="27986" spans="1:1" x14ac:dyDescent="0.25">
      <c r="A27986"/>
    </row>
    <row r="27987" spans="1:1" x14ac:dyDescent="0.25">
      <c r="A27987"/>
    </row>
    <row r="27988" spans="1:1" x14ac:dyDescent="0.25">
      <c r="A27988"/>
    </row>
    <row r="27989" spans="1:1" x14ac:dyDescent="0.25">
      <c r="A27989"/>
    </row>
    <row r="27990" spans="1:1" x14ac:dyDescent="0.25">
      <c r="A27990"/>
    </row>
    <row r="27991" spans="1:1" x14ac:dyDescent="0.25">
      <c r="A27991"/>
    </row>
    <row r="27992" spans="1:1" x14ac:dyDescent="0.25">
      <c r="A27992"/>
    </row>
    <row r="27993" spans="1:1" x14ac:dyDescent="0.25">
      <c r="A27993"/>
    </row>
    <row r="27994" spans="1:1" x14ac:dyDescent="0.25">
      <c r="A27994"/>
    </row>
    <row r="27995" spans="1:1" x14ac:dyDescent="0.25">
      <c r="A27995"/>
    </row>
    <row r="27996" spans="1:1" x14ac:dyDescent="0.25">
      <c r="A27996"/>
    </row>
    <row r="27997" spans="1:1" x14ac:dyDescent="0.25">
      <c r="A27997"/>
    </row>
    <row r="27998" spans="1:1" x14ac:dyDescent="0.25">
      <c r="A27998"/>
    </row>
    <row r="27999" spans="1:1" x14ac:dyDescent="0.25">
      <c r="A27999"/>
    </row>
    <row r="28000" spans="1:1" x14ac:dyDescent="0.25">
      <c r="A28000"/>
    </row>
    <row r="28001" spans="1:1" x14ac:dyDescent="0.25">
      <c r="A28001"/>
    </row>
    <row r="28002" spans="1:1" x14ac:dyDescent="0.25">
      <c r="A28002"/>
    </row>
    <row r="28003" spans="1:1" x14ac:dyDescent="0.25">
      <c r="A28003"/>
    </row>
    <row r="28004" spans="1:1" x14ac:dyDescent="0.25">
      <c r="A28004"/>
    </row>
    <row r="28005" spans="1:1" x14ac:dyDescent="0.25">
      <c r="A28005"/>
    </row>
    <row r="28006" spans="1:1" x14ac:dyDescent="0.25">
      <c r="A28006"/>
    </row>
    <row r="28007" spans="1:1" x14ac:dyDescent="0.25">
      <c r="A28007"/>
    </row>
    <row r="28008" spans="1:1" x14ac:dyDescent="0.25">
      <c r="A28008"/>
    </row>
    <row r="28009" spans="1:1" x14ac:dyDescent="0.25">
      <c r="A28009"/>
    </row>
    <row r="28010" spans="1:1" x14ac:dyDescent="0.25">
      <c r="A28010"/>
    </row>
    <row r="28011" spans="1:1" x14ac:dyDescent="0.25">
      <c r="A28011"/>
    </row>
    <row r="28012" spans="1:1" x14ac:dyDescent="0.25">
      <c r="A28012"/>
    </row>
    <row r="28013" spans="1:1" x14ac:dyDescent="0.25">
      <c r="A28013"/>
    </row>
    <row r="28014" spans="1:1" x14ac:dyDescent="0.25">
      <c r="A28014"/>
    </row>
    <row r="28015" spans="1:1" x14ac:dyDescent="0.25">
      <c r="A28015"/>
    </row>
    <row r="28016" spans="1:1" x14ac:dyDescent="0.25">
      <c r="A28016"/>
    </row>
    <row r="28017" spans="1:1" x14ac:dyDescent="0.25">
      <c r="A28017"/>
    </row>
    <row r="28018" spans="1:1" x14ac:dyDescent="0.25">
      <c r="A28018"/>
    </row>
    <row r="28019" spans="1:1" x14ac:dyDescent="0.25">
      <c r="A28019"/>
    </row>
    <row r="28020" spans="1:1" x14ac:dyDescent="0.25">
      <c r="A28020"/>
    </row>
    <row r="28021" spans="1:1" x14ac:dyDescent="0.25">
      <c r="A28021"/>
    </row>
    <row r="28022" spans="1:1" x14ac:dyDescent="0.25">
      <c r="A28022"/>
    </row>
    <row r="28023" spans="1:1" x14ac:dyDescent="0.25">
      <c r="A28023"/>
    </row>
    <row r="28024" spans="1:1" x14ac:dyDescent="0.25">
      <c r="A28024"/>
    </row>
    <row r="28025" spans="1:1" x14ac:dyDescent="0.25">
      <c r="A28025"/>
    </row>
    <row r="28026" spans="1:1" x14ac:dyDescent="0.25">
      <c r="A28026"/>
    </row>
    <row r="28027" spans="1:1" x14ac:dyDescent="0.25">
      <c r="A28027"/>
    </row>
    <row r="28028" spans="1:1" x14ac:dyDescent="0.25">
      <c r="A28028"/>
    </row>
    <row r="28029" spans="1:1" x14ac:dyDescent="0.25">
      <c r="A28029"/>
    </row>
    <row r="28030" spans="1:1" x14ac:dyDescent="0.25">
      <c r="A28030"/>
    </row>
    <row r="28031" spans="1:1" x14ac:dyDescent="0.25">
      <c r="A28031"/>
    </row>
    <row r="28032" spans="1:1" x14ac:dyDescent="0.25">
      <c r="A28032"/>
    </row>
    <row r="28033" spans="1:1" x14ac:dyDescent="0.25">
      <c r="A28033"/>
    </row>
    <row r="28034" spans="1:1" x14ac:dyDescent="0.25">
      <c r="A28034"/>
    </row>
    <row r="28035" spans="1:1" x14ac:dyDescent="0.25">
      <c r="A28035"/>
    </row>
    <row r="28036" spans="1:1" x14ac:dyDescent="0.25">
      <c r="A28036"/>
    </row>
    <row r="28037" spans="1:1" x14ac:dyDescent="0.25">
      <c r="A28037"/>
    </row>
    <row r="28038" spans="1:1" x14ac:dyDescent="0.25">
      <c r="A28038"/>
    </row>
    <row r="28039" spans="1:1" x14ac:dyDescent="0.25">
      <c r="A28039"/>
    </row>
    <row r="28040" spans="1:1" x14ac:dyDescent="0.25">
      <c r="A28040"/>
    </row>
    <row r="28041" spans="1:1" x14ac:dyDescent="0.25">
      <c r="A28041"/>
    </row>
    <row r="28042" spans="1:1" x14ac:dyDescent="0.25">
      <c r="A28042"/>
    </row>
    <row r="28043" spans="1:1" x14ac:dyDescent="0.25">
      <c r="A28043"/>
    </row>
    <row r="28044" spans="1:1" x14ac:dyDescent="0.25">
      <c r="A28044"/>
    </row>
    <row r="28045" spans="1:1" x14ac:dyDescent="0.25">
      <c r="A28045"/>
    </row>
    <row r="28046" spans="1:1" x14ac:dyDescent="0.25">
      <c r="A28046"/>
    </row>
    <row r="28047" spans="1:1" x14ac:dyDescent="0.25">
      <c r="A28047"/>
    </row>
    <row r="28048" spans="1:1" x14ac:dyDescent="0.25">
      <c r="A28048"/>
    </row>
    <row r="28049" spans="1:1" x14ac:dyDescent="0.25">
      <c r="A28049"/>
    </row>
    <row r="28050" spans="1:1" x14ac:dyDescent="0.25">
      <c r="A28050"/>
    </row>
    <row r="28051" spans="1:1" x14ac:dyDescent="0.25">
      <c r="A28051"/>
    </row>
    <row r="28052" spans="1:1" x14ac:dyDescent="0.25">
      <c r="A28052"/>
    </row>
    <row r="28053" spans="1:1" x14ac:dyDescent="0.25">
      <c r="A28053"/>
    </row>
    <row r="28054" spans="1:1" x14ac:dyDescent="0.25">
      <c r="A28054"/>
    </row>
    <row r="28055" spans="1:1" x14ac:dyDescent="0.25">
      <c r="A28055"/>
    </row>
    <row r="28056" spans="1:1" x14ac:dyDescent="0.25">
      <c r="A28056"/>
    </row>
    <row r="28057" spans="1:1" x14ac:dyDescent="0.25">
      <c r="A28057"/>
    </row>
    <row r="28058" spans="1:1" x14ac:dyDescent="0.25">
      <c r="A28058"/>
    </row>
    <row r="28059" spans="1:1" x14ac:dyDescent="0.25">
      <c r="A28059"/>
    </row>
    <row r="28060" spans="1:1" x14ac:dyDescent="0.25">
      <c r="A28060"/>
    </row>
    <row r="28061" spans="1:1" x14ac:dyDescent="0.25">
      <c r="A28061"/>
    </row>
    <row r="28062" spans="1:1" x14ac:dyDescent="0.25">
      <c r="A28062"/>
    </row>
    <row r="28063" spans="1:1" x14ac:dyDescent="0.25">
      <c r="A28063"/>
    </row>
    <row r="28064" spans="1:1" x14ac:dyDescent="0.25">
      <c r="A28064"/>
    </row>
    <row r="28065" spans="1:1" x14ac:dyDescent="0.25">
      <c r="A28065"/>
    </row>
    <row r="28066" spans="1:1" x14ac:dyDescent="0.25">
      <c r="A28066"/>
    </row>
    <row r="28067" spans="1:1" x14ac:dyDescent="0.25">
      <c r="A28067"/>
    </row>
    <row r="28068" spans="1:1" x14ac:dyDescent="0.25">
      <c r="A28068"/>
    </row>
    <row r="28069" spans="1:1" x14ac:dyDescent="0.25">
      <c r="A28069"/>
    </row>
    <row r="28070" spans="1:1" x14ac:dyDescent="0.25">
      <c r="A28070"/>
    </row>
    <row r="28071" spans="1:1" x14ac:dyDescent="0.25">
      <c r="A28071"/>
    </row>
    <row r="28072" spans="1:1" x14ac:dyDescent="0.25">
      <c r="A28072"/>
    </row>
    <row r="28073" spans="1:1" x14ac:dyDescent="0.25">
      <c r="A28073"/>
    </row>
    <row r="28074" spans="1:1" x14ac:dyDescent="0.25">
      <c r="A28074"/>
    </row>
    <row r="28075" spans="1:1" x14ac:dyDescent="0.25">
      <c r="A28075"/>
    </row>
    <row r="28076" spans="1:1" x14ac:dyDescent="0.25">
      <c r="A28076"/>
    </row>
    <row r="28077" spans="1:1" x14ac:dyDescent="0.25">
      <c r="A28077"/>
    </row>
    <row r="28078" spans="1:1" x14ac:dyDescent="0.25">
      <c r="A28078"/>
    </row>
    <row r="28079" spans="1:1" x14ac:dyDescent="0.25">
      <c r="A28079"/>
    </row>
    <row r="28080" spans="1:1" x14ac:dyDescent="0.25">
      <c r="A28080"/>
    </row>
    <row r="28081" spans="1:1" x14ac:dyDescent="0.25">
      <c r="A28081"/>
    </row>
    <row r="28082" spans="1:1" x14ac:dyDescent="0.25">
      <c r="A28082"/>
    </row>
    <row r="28083" spans="1:1" x14ac:dyDescent="0.25">
      <c r="A28083"/>
    </row>
    <row r="28084" spans="1:1" x14ac:dyDescent="0.25">
      <c r="A28084"/>
    </row>
    <row r="28085" spans="1:1" x14ac:dyDescent="0.25">
      <c r="A28085"/>
    </row>
    <row r="28086" spans="1:1" x14ac:dyDescent="0.25">
      <c r="A28086"/>
    </row>
    <row r="28087" spans="1:1" x14ac:dyDescent="0.25">
      <c r="A28087"/>
    </row>
    <row r="28088" spans="1:1" x14ac:dyDescent="0.25">
      <c r="A28088"/>
    </row>
    <row r="28089" spans="1:1" x14ac:dyDescent="0.25">
      <c r="A28089"/>
    </row>
    <row r="28090" spans="1:1" x14ac:dyDescent="0.25">
      <c r="A28090"/>
    </row>
    <row r="28091" spans="1:1" x14ac:dyDescent="0.25">
      <c r="A28091"/>
    </row>
    <row r="28092" spans="1:1" x14ac:dyDescent="0.25">
      <c r="A28092"/>
    </row>
    <row r="28093" spans="1:1" x14ac:dyDescent="0.25">
      <c r="A28093"/>
    </row>
    <row r="28094" spans="1:1" x14ac:dyDescent="0.25">
      <c r="A28094"/>
    </row>
    <row r="28095" spans="1:1" x14ac:dyDescent="0.25">
      <c r="A28095"/>
    </row>
    <row r="28096" spans="1:1" x14ac:dyDescent="0.25">
      <c r="A28096"/>
    </row>
    <row r="28097" spans="1:1" x14ac:dyDescent="0.25">
      <c r="A28097"/>
    </row>
    <row r="28098" spans="1:1" x14ac:dyDescent="0.25">
      <c r="A28098"/>
    </row>
    <row r="28099" spans="1:1" x14ac:dyDescent="0.25">
      <c r="A28099"/>
    </row>
    <row r="28100" spans="1:1" x14ac:dyDescent="0.25">
      <c r="A28100"/>
    </row>
    <row r="28101" spans="1:1" x14ac:dyDescent="0.25">
      <c r="A28101"/>
    </row>
    <row r="28102" spans="1:1" x14ac:dyDescent="0.25">
      <c r="A28102"/>
    </row>
    <row r="28103" spans="1:1" x14ac:dyDescent="0.25">
      <c r="A28103"/>
    </row>
    <row r="28104" spans="1:1" x14ac:dyDescent="0.25">
      <c r="A28104"/>
    </row>
    <row r="28105" spans="1:1" x14ac:dyDescent="0.25">
      <c r="A28105"/>
    </row>
    <row r="28106" spans="1:1" x14ac:dyDescent="0.25">
      <c r="A28106"/>
    </row>
    <row r="28107" spans="1:1" x14ac:dyDescent="0.25">
      <c r="A28107"/>
    </row>
    <row r="28108" spans="1:1" x14ac:dyDescent="0.25">
      <c r="A28108"/>
    </row>
    <row r="28109" spans="1:1" x14ac:dyDescent="0.25">
      <c r="A28109"/>
    </row>
    <row r="28110" spans="1:1" x14ac:dyDescent="0.25">
      <c r="A28110"/>
    </row>
    <row r="28111" spans="1:1" x14ac:dyDescent="0.25">
      <c r="A28111"/>
    </row>
    <row r="28112" spans="1:1" x14ac:dyDescent="0.25">
      <c r="A28112"/>
    </row>
    <row r="28113" spans="1:1" x14ac:dyDescent="0.25">
      <c r="A28113"/>
    </row>
    <row r="28114" spans="1:1" x14ac:dyDescent="0.25">
      <c r="A28114"/>
    </row>
    <row r="28115" spans="1:1" x14ac:dyDescent="0.25">
      <c r="A28115"/>
    </row>
    <row r="28116" spans="1:1" x14ac:dyDescent="0.25">
      <c r="A28116"/>
    </row>
    <row r="28117" spans="1:1" x14ac:dyDescent="0.25">
      <c r="A28117"/>
    </row>
    <row r="28118" spans="1:1" x14ac:dyDescent="0.25">
      <c r="A28118"/>
    </row>
    <row r="28119" spans="1:1" x14ac:dyDescent="0.25">
      <c r="A28119"/>
    </row>
    <row r="28120" spans="1:1" x14ac:dyDescent="0.25">
      <c r="A28120"/>
    </row>
    <row r="28121" spans="1:1" x14ac:dyDescent="0.25">
      <c r="A28121"/>
    </row>
    <row r="28122" spans="1:1" x14ac:dyDescent="0.25">
      <c r="A28122"/>
    </row>
    <row r="28123" spans="1:1" x14ac:dyDescent="0.25">
      <c r="A28123"/>
    </row>
    <row r="28124" spans="1:1" x14ac:dyDescent="0.25">
      <c r="A28124"/>
    </row>
    <row r="28125" spans="1:1" x14ac:dyDescent="0.25">
      <c r="A28125"/>
    </row>
    <row r="28126" spans="1:1" x14ac:dyDescent="0.25">
      <c r="A28126"/>
    </row>
    <row r="28127" spans="1:1" x14ac:dyDescent="0.25">
      <c r="A28127"/>
    </row>
    <row r="28128" spans="1:1" x14ac:dyDescent="0.25">
      <c r="A28128"/>
    </row>
    <row r="28129" spans="1:1" x14ac:dyDescent="0.25">
      <c r="A28129"/>
    </row>
    <row r="28130" spans="1:1" x14ac:dyDescent="0.25">
      <c r="A28130"/>
    </row>
    <row r="28131" spans="1:1" x14ac:dyDescent="0.25">
      <c r="A28131"/>
    </row>
    <row r="28132" spans="1:1" x14ac:dyDescent="0.25">
      <c r="A28132"/>
    </row>
    <row r="28133" spans="1:1" x14ac:dyDescent="0.25">
      <c r="A28133"/>
    </row>
    <row r="28134" spans="1:1" x14ac:dyDescent="0.25">
      <c r="A28134"/>
    </row>
    <row r="28135" spans="1:1" x14ac:dyDescent="0.25">
      <c r="A28135"/>
    </row>
    <row r="28136" spans="1:1" x14ac:dyDescent="0.25">
      <c r="A28136"/>
    </row>
    <row r="28137" spans="1:1" x14ac:dyDescent="0.25">
      <c r="A28137"/>
    </row>
    <row r="28138" spans="1:1" x14ac:dyDescent="0.25">
      <c r="A28138"/>
    </row>
    <row r="28139" spans="1:1" x14ac:dyDescent="0.25">
      <c r="A28139"/>
    </row>
    <row r="28140" spans="1:1" x14ac:dyDescent="0.25">
      <c r="A28140"/>
    </row>
    <row r="28141" spans="1:1" x14ac:dyDescent="0.25">
      <c r="A28141"/>
    </row>
    <row r="28142" spans="1:1" x14ac:dyDescent="0.25">
      <c r="A28142"/>
    </row>
    <row r="28143" spans="1:1" x14ac:dyDescent="0.25">
      <c r="A28143"/>
    </row>
    <row r="28144" spans="1:1" x14ac:dyDescent="0.25">
      <c r="A28144"/>
    </row>
    <row r="28145" spans="1:1" x14ac:dyDescent="0.25">
      <c r="A28145"/>
    </row>
    <row r="28146" spans="1:1" x14ac:dyDescent="0.25">
      <c r="A28146"/>
    </row>
    <row r="28147" spans="1:1" x14ac:dyDescent="0.25">
      <c r="A28147"/>
    </row>
    <row r="28148" spans="1:1" x14ac:dyDescent="0.25">
      <c r="A28148"/>
    </row>
    <row r="28149" spans="1:1" x14ac:dyDescent="0.25">
      <c r="A28149"/>
    </row>
    <row r="28150" spans="1:1" x14ac:dyDescent="0.25">
      <c r="A28150"/>
    </row>
    <row r="28151" spans="1:1" x14ac:dyDescent="0.25">
      <c r="A28151"/>
    </row>
    <row r="28152" spans="1:1" x14ac:dyDescent="0.25">
      <c r="A28152"/>
    </row>
    <row r="28153" spans="1:1" x14ac:dyDescent="0.25">
      <c r="A28153"/>
    </row>
    <row r="28154" spans="1:1" x14ac:dyDescent="0.25">
      <c r="A28154"/>
    </row>
    <row r="28155" spans="1:1" x14ac:dyDescent="0.25">
      <c r="A28155"/>
    </row>
    <row r="28156" spans="1:1" x14ac:dyDescent="0.25">
      <c r="A28156"/>
    </row>
    <row r="28157" spans="1:1" x14ac:dyDescent="0.25">
      <c r="A28157"/>
    </row>
    <row r="28158" spans="1:1" x14ac:dyDescent="0.25">
      <c r="A28158"/>
    </row>
    <row r="28159" spans="1:1" x14ac:dyDescent="0.25">
      <c r="A28159"/>
    </row>
    <row r="28160" spans="1:1" x14ac:dyDescent="0.25">
      <c r="A28160"/>
    </row>
    <row r="28161" spans="1:1" x14ac:dyDescent="0.25">
      <c r="A28161"/>
    </row>
    <row r="28162" spans="1:1" x14ac:dyDescent="0.25">
      <c r="A28162"/>
    </row>
    <row r="28163" spans="1:1" x14ac:dyDescent="0.25">
      <c r="A28163"/>
    </row>
    <row r="28164" spans="1:1" x14ac:dyDescent="0.25">
      <c r="A28164"/>
    </row>
    <row r="28165" spans="1:1" x14ac:dyDescent="0.25">
      <c r="A28165"/>
    </row>
    <row r="28166" spans="1:1" x14ac:dyDescent="0.25">
      <c r="A28166"/>
    </row>
    <row r="28167" spans="1:1" x14ac:dyDescent="0.25">
      <c r="A28167"/>
    </row>
    <row r="28168" spans="1:1" x14ac:dyDescent="0.25">
      <c r="A28168"/>
    </row>
    <row r="28169" spans="1:1" x14ac:dyDescent="0.25">
      <c r="A28169"/>
    </row>
    <row r="28170" spans="1:1" x14ac:dyDescent="0.25">
      <c r="A28170"/>
    </row>
    <row r="28171" spans="1:1" x14ac:dyDescent="0.25">
      <c r="A28171"/>
    </row>
    <row r="28172" spans="1:1" x14ac:dyDescent="0.25">
      <c r="A28172"/>
    </row>
    <row r="28173" spans="1:1" x14ac:dyDescent="0.25">
      <c r="A28173"/>
    </row>
    <row r="28174" spans="1:1" x14ac:dyDescent="0.25">
      <c r="A28174"/>
    </row>
    <row r="28175" spans="1:1" x14ac:dyDescent="0.25">
      <c r="A28175"/>
    </row>
    <row r="28176" spans="1:1" x14ac:dyDescent="0.25">
      <c r="A28176"/>
    </row>
    <row r="28177" spans="1:1" x14ac:dyDescent="0.25">
      <c r="A28177"/>
    </row>
    <row r="28178" spans="1:1" x14ac:dyDescent="0.25">
      <c r="A28178"/>
    </row>
    <row r="28179" spans="1:1" x14ac:dyDescent="0.25">
      <c r="A28179"/>
    </row>
    <row r="28180" spans="1:1" x14ac:dyDescent="0.25">
      <c r="A28180"/>
    </row>
    <row r="28181" spans="1:1" x14ac:dyDescent="0.25">
      <c r="A28181"/>
    </row>
    <row r="28182" spans="1:1" x14ac:dyDescent="0.25">
      <c r="A28182"/>
    </row>
    <row r="28183" spans="1:1" x14ac:dyDescent="0.25">
      <c r="A28183"/>
    </row>
    <row r="28184" spans="1:1" x14ac:dyDescent="0.25">
      <c r="A28184"/>
    </row>
    <row r="28185" spans="1:1" x14ac:dyDescent="0.25">
      <c r="A28185"/>
    </row>
    <row r="28186" spans="1:1" x14ac:dyDescent="0.25">
      <c r="A28186"/>
    </row>
    <row r="28187" spans="1:1" x14ac:dyDescent="0.25">
      <c r="A28187"/>
    </row>
    <row r="28188" spans="1:1" x14ac:dyDescent="0.25">
      <c r="A28188"/>
    </row>
    <row r="28189" spans="1:1" x14ac:dyDescent="0.25">
      <c r="A28189"/>
    </row>
    <row r="28190" spans="1:1" x14ac:dyDescent="0.25">
      <c r="A28190"/>
    </row>
    <row r="28191" spans="1:1" x14ac:dyDescent="0.25">
      <c r="A28191"/>
    </row>
    <row r="28192" spans="1:1" x14ac:dyDescent="0.25">
      <c r="A28192"/>
    </row>
    <row r="28193" spans="1:1" x14ac:dyDescent="0.25">
      <c r="A28193"/>
    </row>
    <row r="28194" spans="1:1" x14ac:dyDescent="0.25">
      <c r="A28194"/>
    </row>
    <row r="28195" spans="1:1" x14ac:dyDescent="0.25">
      <c r="A28195"/>
    </row>
    <row r="28196" spans="1:1" x14ac:dyDescent="0.25">
      <c r="A28196"/>
    </row>
    <row r="28197" spans="1:1" x14ac:dyDescent="0.25">
      <c r="A28197"/>
    </row>
    <row r="28198" spans="1:1" x14ac:dyDescent="0.25">
      <c r="A28198"/>
    </row>
    <row r="28199" spans="1:1" x14ac:dyDescent="0.25">
      <c r="A28199"/>
    </row>
    <row r="28200" spans="1:1" x14ac:dyDescent="0.25">
      <c r="A28200"/>
    </row>
    <row r="28201" spans="1:1" x14ac:dyDescent="0.25">
      <c r="A28201"/>
    </row>
    <row r="28202" spans="1:1" x14ac:dyDescent="0.25">
      <c r="A28202"/>
    </row>
    <row r="28203" spans="1:1" x14ac:dyDescent="0.25">
      <c r="A28203"/>
    </row>
    <row r="28204" spans="1:1" x14ac:dyDescent="0.25">
      <c r="A28204"/>
    </row>
    <row r="28205" spans="1:1" x14ac:dyDescent="0.25">
      <c r="A28205"/>
    </row>
    <row r="28206" spans="1:1" x14ac:dyDescent="0.25">
      <c r="A28206"/>
    </row>
    <row r="28207" spans="1:1" x14ac:dyDescent="0.25">
      <c r="A28207"/>
    </row>
    <row r="28208" spans="1:1" x14ac:dyDescent="0.25">
      <c r="A28208"/>
    </row>
    <row r="28209" spans="1:1" x14ac:dyDescent="0.25">
      <c r="A28209"/>
    </row>
    <row r="28210" spans="1:1" x14ac:dyDescent="0.25">
      <c r="A28210"/>
    </row>
    <row r="28211" spans="1:1" x14ac:dyDescent="0.25">
      <c r="A28211"/>
    </row>
    <row r="28212" spans="1:1" x14ac:dyDescent="0.25">
      <c r="A28212"/>
    </row>
    <row r="28213" spans="1:1" x14ac:dyDescent="0.25">
      <c r="A28213"/>
    </row>
    <row r="28214" spans="1:1" x14ac:dyDescent="0.25">
      <c r="A28214"/>
    </row>
    <row r="28215" spans="1:1" x14ac:dyDescent="0.25">
      <c r="A28215"/>
    </row>
    <row r="28216" spans="1:1" x14ac:dyDescent="0.25">
      <c r="A28216"/>
    </row>
    <row r="28217" spans="1:1" x14ac:dyDescent="0.25">
      <c r="A28217"/>
    </row>
    <row r="28218" spans="1:1" x14ac:dyDescent="0.25">
      <c r="A28218"/>
    </row>
    <row r="28219" spans="1:1" x14ac:dyDescent="0.25">
      <c r="A28219"/>
    </row>
    <row r="28220" spans="1:1" x14ac:dyDescent="0.25">
      <c r="A28220"/>
    </row>
    <row r="28221" spans="1:1" x14ac:dyDescent="0.25">
      <c r="A28221"/>
    </row>
    <row r="28222" spans="1:1" x14ac:dyDescent="0.25">
      <c r="A28222"/>
    </row>
    <row r="28223" spans="1:1" x14ac:dyDescent="0.25">
      <c r="A28223"/>
    </row>
    <row r="28224" spans="1:1" x14ac:dyDescent="0.25">
      <c r="A28224"/>
    </row>
    <row r="28225" spans="1:1" x14ac:dyDescent="0.25">
      <c r="A28225"/>
    </row>
    <row r="28226" spans="1:1" x14ac:dyDescent="0.25">
      <c r="A28226"/>
    </row>
    <row r="28227" spans="1:1" x14ac:dyDescent="0.25">
      <c r="A28227"/>
    </row>
    <row r="28228" spans="1:1" x14ac:dyDescent="0.25">
      <c r="A28228"/>
    </row>
    <row r="28229" spans="1:1" x14ac:dyDescent="0.25">
      <c r="A28229"/>
    </row>
    <row r="28230" spans="1:1" x14ac:dyDescent="0.25">
      <c r="A28230"/>
    </row>
    <row r="28231" spans="1:1" x14ac:dyDescent="0.25">
      <c r="A28231"/>
    </row>
    <row r="28232" spans="1:1" x14ac:dyDescent="0.25">
      <c r="A28232"/>
    </row>
    <row r="28233" spans="1:1" x14ac:dyDescent="0.25">
      <c r="A28233"/>
    </row>
    <row r="28234" spans="1:1" x14ac:dyDescent="0.25">
      <c r="A28234"/>
    </row>
    <row r="28235" spans="1:1" x14ac:dyDescent="0.25">
      <c r="A28235"/>
    </row>
    <row r="28236" spans="1:1" x14ac:dyDescent="0.25">
      <c r="A28236"/>
    </row>
    <row r="28237" spans="1:1" x14ac:dyDescent="0.25">
      <c r="A28237"/>
    </row>
    <row r="28238" spans="1:1" x14ac:dyDescent="0.25">
      <c r="A28238"/>
    </row>
    <row r="28239" spans="1:1" x14ac:dyDescent="0.25">
      <c r="A28239"/>
    </row>
    <row r="28240" spans="1:1" x14ac:dyDescent="0.25">
      <c r="A28240"/>
    </row>
    <row r="28241" spans="1:1" x14ac:dyDescent="0.25">
      <c r="A28241"/>
    </row>
    <row r="28242" spans="1:1" x14ac:dyDescent="0.25">
      <c r="A28242"/>
    </row>
    <row r="28243" spans="1:1" x14ac:dyDescent="0.25">
      <c r="A28243"/>
    </row>
    <row r="28244" spans="1:1" x14ac:dyDescent="0.25">
      <c r="A28244"/>
    </row>
    <row r="28245" spans="1:1" x14ac:dyDescent="0.25">
      <c r="A28245"/>
    </row>
    <row r="28246" spans="1:1" x14ac:dyDescent="0.25">
      <c r="A28246"/>
    </row>
    <row r="28247" spans="1:1" x14ac:dyDescent="0.25">
      <c r="A28247"/>
    </row>
    <row r="28248" spans="1:1" x14ac:dyDescent="0.25">
      <c r="A28248"/>
    </row>
    <row r="28249" spans="1:1" x14ac:dyDescent="0.25">
      <c r="A28249"/>
    </row>
    <row r="28250" spans="1:1" x14ac:dyDescent="0.25">
      <c r="A28250"/>
    </row>
    <row r="28251" spans="1:1" x14ac:dyDescent="0.25">
      <c r="A28251"/>
    </row>
    <row r="28252" spans="1:1" x14ac:dyDescent="0.25">
      <c r="A28252"/>
    </row>
    <row r="28253" spans="1:1" x14ac:dyDescent="0.25">
      <c r="A28253"/>
    </row>
    <row r="28254" spans="1:1" x14ac:dyDescent="0.25">
      <c r="A28254"/>
    </row>
    <row r="28255" spans="1:1" x14ac:dyDescent="0.25">
      <c r="A28255"/>
    </row>
    <row r="28256" spans="1:1" x14ac:dyDescent="0.25">
      <c r="A28256"/>
    </row>
    <row r="28257" spans="1:1" x14ac:dyDescent="0.25">
      <c r="A28257"/>
    </row>
    <row r="28258" spans="1:1" x14ac:dyDescent="0.25">
      <c r="A28258"/>
    </row>
    <row r="28259" spans="1:1" x14ac:dyDescent="0.25">
      <c r="A28259"/>
    </row>
    <row r="28260" spans="1:1" x14ac:dyDescent="0.25">
      <c r="A28260"/>
    </row>
    <row r="28261" spans="1:1" x14ac:dyDescent="0.25">
      <c r="A28261"/>
    </row>
    <row r="28262" spans="1:1" x14ac:dyDescent="0.25">
      <c r="A28262"/>
    </row>
    <row r="28263" spans="1:1" x14ac:dyDescent="0.25">
      <c r="A28263"/>
    </row>
    <row r="28264" spans="1:1" x14ac:dyDescent="0.25">
      <c r="A28264"/>
    </row>
    <row r="28265" spans="1:1" x14ac:dyDescent="0.25">
      <c r="A28265"/>
    </row>
    <row r="28266" spans="1:1" x14ac:dyDescent="0.25">
      <c r="A28266"/>
    </row>
    <row r="28267" spans="1:1" x14ac:dyDescent="0.25">
      <c r="A28267"/>
    </row>
    <row r="28268" spans="1:1" x14ac:dyDescent="0.25">
      <c r="A28268"/>
    </row>
    <row r="28269" spans="1:1" x14ac:dyDescent="0.25">
      <c r="A28269"/>
    </row>
    <row r="28270" spans="1:1" x14ac:dyDescent="0.25">
      <c r="A28270"/>
    </row>
    <row r="28271" spans="1:1" x14ac:dyDescent="0.25">
      <c r="A28271"/>
    </row>
    <row r="28272" spans="1:1" x14ac:dyDescent="0.25">
      <c r="A28272"/>
    </row>
    <row r="28273" spans="1:1" x14ac:dyDescent="0.25">
      <c r="A28273"/>
    </row>
    <row r="28274" spans="1:1" x14ac:dyDescent="0.25">
      <c r="A28274"/>
    </row>
    <row r="28275" spans="1:1" x14ac:dyDescent="0.25">
      <c r="A28275"/>
    </row>
    <row r="28276" spans="1:1" x14ac:dyDescent="0.25">
      <c r="A28276"/>
    </row>
    <row r="28277" spans="1:1" x14ac:dyDescent="0.25">
      <c r="A28277"/>
    </row>
    <row r="28278" spans="1:1" x14ac:dyDescent="0.25">
      <c r="A28278"/>
    </row>
    <row r="28279" spans="1:1" x14ac:dyDescent="0.25">
      <c r="A28279"/>
    </row>
    <row r="28280" spans="1:1" x14ac:dyDescent="0.25">
      <c r="A28280"/>
    </row>
    <row r="28281" spans="1:1" x14ac:dyDescent="0.25">
      <c r="A28281"/>
    </row>
    <row r="28282" spans="1:1" x14ac:dyDescent="0.25">
      <c r="A28282"/>
    </row>
    <row r="28283" spans="1:1" x14ac:dyDescent="0.25">
      <c r="A28283"/>
    </row>
    <row r="28284" spans="1:1" x14ac:dyDescent="0.25">
      <c r="A28284"/>
    </row>
    <row r="28285" spans="1:1" x14ac:dyDescent="0.25">
      <c r="A28285"/>
    </row>
    <row r="28286" spans="1:1" x14ac:dyDescent="0.25">
      <c r="A28286"/>
    </row>
    <row r="28287" spans="1:1" x14ac:dyDescent="0.25">
      <c r="A28287"/>
    </row>
    <row r="28288" spans="1:1" x14ac:dyDescent="0.25">
      <c r="A28288"/>
    </row>
    <row r="28289" spans="1:1" x14ac:dyDescent="0.25">
      <c r="A28289"/>
    </row>
    <row r="28290" spans="1:1" x14ac:dyDescent="0.25">
      <c r="A28290"/>
    </row>
    <row r="28291" spans="1:1" x14ac:dyDescent="0.25">
      <c r="A28291"/>
    </row>
    <row r="28292" spans="1:1" x14ac:dyDescent="0.25">
      <c r="A28292"/>
    </row>
    <row r="28293" spans="1:1" x14ac:dyDescent="0.25">
      <c r="A28293"/>
    </row>
    <row r="28294" spans="1:1" x14ac:dyDescent="0.25">
      <c r="A28294"/>
    </row>
    <row r="28295" spans="1:1" x14ac:dyDescent="0.25">
      <c r="A28295"/>
    </row>
    <row r="28296" spans="1:1" x14ac:dyDescent="0.25">
      <c r="A28296"/>
    </row>
    <row r="28297" spans="1:1" x14ac:dyDescent="0.25">
      <c r="A28297"/>
    </row>
    <row r="28298" spans="1:1" x14ac:dyDescent="0.25">
      <c r="A28298"/>
    </row>
    <row r="28299" spans="1:1" x14ac:dyDescent="0.25">
      <c r="A28299"/>
    </row>
    <row r="28300" spans="1:1" x14ac:dyDescent="0.25">
      <c r="A28300"/>
    </row>
    <row r="28301" spans="1:1" x14ac:dyDescent="0.25">
      <c r="A28301"/>
    </row>
    <row r="28302" spans="1:1" x14ac:dyDescent="0.25">
      <c r="A28302"/>
    </row>
    <row r="28303" spans="1:1" x14ac:dyDescent="0.25">
      <c r="A28303"/>
    </row>
    <row r="28304" spans="1:1" x14ac:dyDescent="0.25">
      <c r="A28304"/>
    </row>
    <row r="28305" spans="1:1" x14ac:dyDescent="0.25">
      <c r="A28305"/>
    </row>
    <row r="28306" spans="1:1" x14ac:dyDescent="0.25">
      <c r="A28306"/>
    </row>
    <row r="28307" spans="1:1" x14ac:dyDescent="0.25">
      <c r="A28307"/>
    </row>
    <row r="28308" spans="1:1" x14ac:dyDescent="0.25">
      <c r="A28308"/>
    </row>
    <row r="28309" spans="1:1" x14ac:dyDescent="0.25">
      <c r="A28309"/>
    </row>
    <row r="28310" spans="1:1" x14ac:dyDescent="0.25">
      <c r="A28310"/>
    </row>
    <row r="28311" spans="1:1" x14ac:dyDescent="0.25">
      <c r="A28311"/>
    </row>
    <row r="28312" spans="1:1" x14ac:dyDescent="0.25">
      <c r="A28312"/>
    </row>
    <row r="28313" spans="1:1" x14ac:dyDescent="0.25">
      <c r="A28313"/>
    </row>
    <row r="28314" spans="1:1" x14ac:dyDescent="0.25">
      <c r="A28314"/>
    </row>
    <row r="28315" spans="1:1" x14ac:dyDescent="0.25">
      <c r="A28315"/>
    </row>
    <row r="28316" spans="1:1" x14ac:dyDescent="0.25">
      <c r="A28316"/>
    </row>
    <row r="28317" spans="1:1" x14ac:dyDescent="0.25">
      <c r="A28317"/>
    </row>
    <row r="28318" spans="1:1" x14ac:dyDescent="0.25">
      <c r="A28318"/>
    </row>
    <row r="28319" spans="1:1" x14ac:dyDescent="0.25">
      <c r="A28319"/>
    </row>
    <row r="28320" spans="1:1" x14ac:dyDescent="0.25">
      <c r="A28320"/>
    </row>
    <row r="28321" spans="1:1" x14ac:dyDescent="0.25">
      <c r="A28321"/>
    </row>
    <row r="28322" spans="1:1" x14ac:dyDescent="0.25">
      <c r="A28322"/>
    </row>
    <row r="28323" spans="1:1" x14ac:dyDescent="0.25">
      <c r="A28323"/>
    </row>
    <row r="28324" spans="1:1" x14ac:dyDescent="0.25">
      <c r="A28324"/>
    </row>
    <row r="28325" spans="1:1" x14ac:dyDescent="0.25">
      <c r="A28325"/>
    </row>
    <row r="28326" spans="1:1" x14ac:dyDescent="0.25">
      <c r="A28326"/>
    </row>
    <row r="28327" spans="1:1" x14ac:dyDescent="0.25">
      <c r="A28327"/>
    </row>
    <row r="28328" spans="1:1" x14ac:dyDescent="0.25">
      <c r="A28328"/>
    </row>
    <row r="28329" spans="1:1" x14ac:dyDescent="0.25">
      <c r="A28329"/>
    </row>
    <row r="28330" spans="1:1" x14ac:dyDescent="0.25">
      <c r="A28330"/>
    </row>
    <row r="28331" spans="1:1" x14ac:dyDescent="0.25">
      <c r="A28331"/>
    </row>
    <row r="28332" spans="1:1" x14ac:dyDescent="0.25">
      <c r="A28332"/>
    </row>
    <row r="28333" spans="1:1" x14ac:dyDescent="0.25">
      <c r="A28333"/>
    </row>
    <row r="28334" spans="1:1" x14ac:dyDescent="0.25">
      <c r="A28334"/>
    </row>
    <row r="28335" spans="1:1" x14ac:dyDescent="0.25">
      <c r="A28335"/>
    </row>
    <row r="28336" spans="1:1" x14ac:dyDescent="0.25">
      <c r="A28336"/>
    </row>
    <row r="28337" spans="1:1" x14ac:dyDescent="0.25">
      <c r="A28337"/>
    </row>
    <row r="28338" spans="1:1" x14ac:dyDescent="0.25">
      <c r="A28338"/>
    </row>
    <row r="28339" spans="1:1" x14ac:dyDescent="0.25">
      <c r="A28339"/>
    </row>
    <row r="28340" spans="1:1" x14ac:dyDescent="0.25">
      <c r="A28340"/>
    </row>
    <row r="28341" spans="1:1" x14ac:dyDescent="0.25">
      <c r="A28341"/>
    </row>
    <row r="28342" spans="1:1" x14ac:dyDescent="0.25">
      <c r="A28342"/>
    </row>
    <row r="28343" spans="1:1" x14ac:dyDescent="0.25">
      <c r="A28343"/>
    </row>
    <row r="28344" spans="1:1" x14ac:dyDescent="0.25">
      <c r="A28344"/>
    </row>
    <row r="28345" spans="1:1" x14ac:dyDescent="0.25">
      <c r="A28345"/>
    </row>
    <row r="28346" spans="1:1" x14ac:dyDescent="0.25">
      <c r="A28346"/>
    </row>
    <row r="28347" spans="1:1" x14ac:dyDescent="0.25">
      <c r="A28347"/>
    </row>
    <row r="28348" spans="1:1" x14ac:dyDescent="0.25">
      <c r="A28348"/>
    </row>
    <row r="28349" spans="1:1" x14ac:dyDescent="0.25">
      <c r="A28349"/>
    </row>
    <row r="28350" spans="1:1" x14ac:dyDescent="0.25">
      <c r="A28350"/>
    </row>
    <row r="28351" spans="1:1" x14ac:dyDescent="0.25">
      <c r="A28351"/>
    </row>
    <row r="28352" spans="1:1" x14ac:dyDescent="0.25">
      <c r="A28352"/>
    </row>
    <row r="28353" spans="1:1" x14ac:dyDescent="0.25">
      <c r="A28353"/>
    </row>
    <row r="28354" spans="1:1" x14ac:dyDescent="0.25">
      <c r="A28354"/>
    </row>
    <row r="28355" spans="1:1" x14ac:dyDescent="0.25">
      <c r="A28355"/>
    </row>
    <row r="28356" spans="1:1" x14ac:dyDescent="0.25">
      <c r="A28356"/>
    </row>
    <row r="28357" spans="1:1" x14ac:dyDescent="0.25">
      <c r="A28357"/>
    </row>
    <row r="28358" spans="1:1" x14ac:dyDescent="0.25">
      <c r="A28358"/>
    </row>
    <row r="28359" spans="1:1" x14ac:dyDescent="0.25">
      <c r="A28359"/>
    </row>
    <row r="28360" spans="1:1" x14ac:dyDescent="0.25">
      <c r="A28360"/>
    </row>
    <row r="28361" spans="1:1" x14ac:dyDescent="0.25">
      <c r="A28361"/>
    </row>
    <row r="28362" spans="1:1" x14ac:dyDescent="0.25">
      <c r="A28362"/>
    </row>
    <row r="28363" spans="1:1" x14ac:dyDescent="0.25">
      <c r="A28363"/>
    </row>
    <row r="28364" spans="1:1" x14ac:dyDescent="0.25">
      <c r="A28364"/>
    </row>
    <row r="28365" spans="1:1" x14ac:dyDescent="0.25">
      <c r="A28365"/>
    </row>
    <row r="28366" spans="1:1" x14ac:dyDescent="0.25">
      <c r="A28366"/>
    </row>
    <row r="28367" spans="1:1" x14ac:dyDescent="0.25">
      <c r="A28367"/>
    </row>
    <row r="28368" spans="1:1" x14ac:dyDescent="0.25">
      <c r="A28368"/>
    </row>
    <row r="28369" spans="1:1" x14ac:dyDescent="0.25">
      <c r="A28369"/>
    </row>
    <row r="28370" spans="1:1" x14ac:dyDescent="0.25">
      <c r="A28370"/>
    </row>
    <row r="28371" spans="1:1" x14ac:dyDescent="0.25">
      <c r="A28371"/>
    </row>
    <row r="28372" spans="1:1" x14ac:dyDescent="0.25">
      <c r="A28372"/>
    </row>
    <row r="28373" spans="1:1" x14ac:dyDescent="0.25">
      <c r="A28373"/>
    </row>
    <row r="28374" spans="1:1" x14ac:dyDescent="0.25">
      <c r="A28374"/>
    </row>
    <row r="28375" spans="1:1" x14ac:dyDescent="0.25">
      <c r="A28375"/>
    </row>
    <row r="28376" spans="1:1" x14ac:dyDescent="0.25">
      <c r="A28376"/>
    </row>
    <row r="28377" spans="1:1" x14ac:dyDescent="0.25">
      <c r="A28377"/>
    </row>
    <row r="28378" spans="1:1" x14ac:dyDescent="0.25">
      <c r="A28378"/>
    </row>
    <row r="28379" spans="1:1" x14ac:dyDescent="0.25">
      <c r="A28379"/>
    </row>
    <row r="28380" spans="1:1" x14ac:dyDescent="0.25">
      <c r="A28380"/>
    </row>
    <row r="28381" spans="1:1" x14ac:dyDescent="0.25">
      <c r="A28381"/>
    </row>
    <row r="28382" spans="1:1" x14ac:dyDescent="0.25">
      <c r="A28382"/>
    </row>
    <row r="28383" spans="1:1" x14ac:dyDescent="0.25">
      <c r="A28383"/>
    </row>
    <row r="28384" spans="1:1" x14ac:dyDescent="0.25">
      <c r="A28384"/>
    </row>
    <row r="28385" spans="1:1" x14ac:dyDescent="0.25">
      <c r="A28385"/>
    </row>
    <row r="28386" spans="1:1" x14ac:dyDescent="0.25">
      <c r="A28386"/>
    </row>
    <row r="28387" spans="1:1" x14ac:dyDescent="0.25">
      <c r="A28387"/>
    </row>
    <row r="28388" spans="1:1" x14ac:dyDescent="0.25">
      <c r="A28388"/>
    </row>
    <row r="28389" spans="1:1" x14ac:dyDescent="0.25">
      <c r="A28389"/>
    </row>
    <row r="28390" spans="1:1" x14ac:dyDescent="0.25">
      <c r="A28390"/>
    </row>
    <row r="28391" spans="1:1" x14ac:dyDescent="0.25">
      <c r="A28391"/>
    </row>
    <row r="28392" spans="1:1" x14ac:dyDescent="0.25">
      <c r="A28392"/>
    </row>
    <row r="28393" spans="1:1" x14ac:dyDescent="0.25">
      <c r="A28393"/>
    </row>
    <row r="28394" spans="1:1" x14ac:dyDescent="0.25">
      <c r="A28394"/>
    </row>
    <row r="28395" spans="1:1" x14ac:dyDescent="0.25">
      <c r="A28395"/>
    </row>
    <row r="28396" spans="1:1" x14ac:dyDescent="0.25">
      <c r="A28396"/>
    </row>
    <row r="28397" spans="1:1" x14ac:dyDescent="0.25">
      <c r="A28397"/>
    </row>
    <row r="28398" spans="1:1" x14ac:dyDescent="0.25">
      <c r="A28398"/>
    </row>
    <row r="28399" spans="1:1" x14ac:dyDescent="0.25">
      <c r="A28399"/>
    </row>
    <row r="28400" spans="1:1" x14ac:dyDescent="0.25">
      <c r="A28400"/>
    </row>
    <row r="28401" spans="1:1" x14ac:dyDescent="0.25">
      <c r="A28401"/>
    </row>
    <row r="28402" spans="1:1" x14ac:dyDescent="0.25">
      <c r="A28402"/>
    </row>
    <row r="28403" spans="1:1" x14ac:dyDescent="0.25">
      <c r="A28403"/>
    </row>
    <row r="28404" spans="1:1" x14ac:dyDescent="0.25">
      <c r="A28404"/>
    </row>
    <row r="28405" spans="1:1" x14ac:dyDescent="0.25">
      <c r="A28405"/>
    </row>
    <row r="28406" spans="1:1" x14ac:dyDescent="0.25">
      <c r="A28406"/>
    </row>
    <row r="28407" spans="1:1" x14ac:dyDescent="0.25">
      <c r="A28407"/>
    </row>
    <row r="28408" spans="1:1" x14ac:dyDescent="0.25">
      <c r="A28408"/>
    </row>
    <row r="28409" spans="1:1" x14ac:dyDescent="0.25">
      <c r="A28409"/>
    </row>
    <row r="28410" spans="1:1" x14ac:dyDescent="0.25">
      <c r="A28410"/>
    </row>
    <row r="28411" spans="1:1" x14ac:dyDescent="0.25">
      <c r="A28411"/>
    </row>
    <row r="28412" spans="1:1" x14ac:dyDescent="0.25">
      <c r="A28412"/>
    </row>
    <row r="28413" spans="1:1" x14ac:dyDescent="0.25">
      <c r="A28413"/>
    </row>
    <row r="28414" spans="1:1" x14ac:dyDescent="0.25">
      <c r="A28414"/>
    </row>
    <row r="28415" spans="1:1" x14ac:dyDescent="0.25">
      <c r="A28415"/>
    </row>
    <row r="28416" spans="1:1" x14ac:dyDescent="0.25">
      <c r="A28416"/>
    </row>
    <row r="28417" spans="1:1" x14ac:dyDescent="0.25">
      <c r="A28417"/>
    </row>
    <row r="28418" spans="1:1" x14ac:dyDescent="0.25">
      <c r="A28418"/>
    </row>
    <row r="28419" spans="1:1" x14ac:dyDescent="0.25">
      <c r="A28419"/>
    </row>
    <row r="28420" spans="1:1" x14ac:dyDescent="0.25">
      <c r="A28420"/>
    </row>
    <row r="28421" spans="1:1" x14ac:dyDescent="0.25">
      <c r="A28421"/>
    </row>
    <row r="28422" spans="1:1" x14ac:dyDescent="0.25">
      <c r="A28422"/>
    </row>
    <row r="28423" spans="1:1" x14ac:dyDescent="0.25">
      <c r="A28423"/>
    </row>
    <row r="28424" spans="1:1" x14ac:dyDescent="0.25">
      <c r="A28424"/>
    </row>
    <row r="28425" spans="1:1" x14ac:dyDescent="0.25">
      <c r="A28425"/>
    </row>
    <row r="28426" spans="1:1" x14ac:dyDescent="0.25">
      <c r="A28426"/>
    </row>
    <row r="28427" spans="1:1" x14ac:dyDescent="0.25">
      <c r="A28427"/>
    </row>
    <row r="28428" spans="1:1" x14ac:dyDescent="0.25">
      <c r="A28428"/>
    </row>
    <row r="28429" spans="1:1" x14ac:dyDescent="0.25">
      <c r="A28429"/>
    </row>
    <row r="28430" spans="1:1" x14ac:dyDescent="0.25">
      <c r="A28430"/>
    </row>
    <row r="28431" spans="1:1" x14ac:dyDescent="0.25">
      <c r="A28431"/>
    </row>
    <row r="28432" spans="1:1" x14ac:dyDescent="0.25">
      <c r="A28432"/>
    </row>
    <row r="28433" spans="1:1" x14ac:dyDescent="0.25">
      <c r="A28433"/>
    </row>
    <row r="28434" spans="1:1" x14ac:dyDescent="0.25">
      <c r="A28434"/>
    </row>
    <row r="28435" spans="1:1" x14ac:dyDescent="0.25">
      <c r="A28435"/>
    </row>
    <row r="28436" spans="1:1" x14ac:dyDescent="0.25">
      <c r="A28436"/>
    </row>
    <row r="28437" spans="1:1" x14ac:dyDescent="0.25">
      <c r="A28437"/>
    </row>
    <row r="28438" spans="1:1" x14ac:dyDescent="0.25">
      <c r="A28438"/>
    </row>
    <row r="28439" spans="1:1" x14ac:dyDescent="0.25">
      <c r="A28439"/>
    </row>
    <row r="28440" spans="1:1" x14ac:dyDescent="0.25">
      <c r="A28440"/>
    </row>
    <row r="28441" spans="1:1" x14ac:dyDescent="0.25">
      <c r="A28441"/>
    </row>
    <row r="28442" spans="1:1" x14ac:dyDescent="0.25">
      <c r="A28442"/>
    </row>
    <row r="28443" spans="1:1" x14ac:dyDescent="0.25">
      <c r="A28443"/>
    </row>
    <row r="28444" spans="1:1" x14ac:dyDescent="0.25">
      <c r="A28444"/>
    </row>
    <row r="28445" spans="1:1" x14ac:dyDescent="0.25">
      <c r="A28445"/>
    </row>
    <row r="28446" spans="1:1" x14ac:dyDescent="0.25">
      <c r="A28446"/>
    </row>
    <row r="28447" spans="1:1" x14ac:dyDescent="0.25">
      <c r="A28447"/>
    </row>
    <row r="28448" spans="1:1" x14ac:dyDescent="0.25">
      <c r="A28448"/>
    </row>
    <row r="28449" spans="1:1" x14ac:dyDescent="0.25">
      <c r="A28449"/>
    </row>
    <row r="28450" spans="1:1" x14ac:dyDescent="0.25">
      <c r="A28450"/>
    </row>
    <row r="28451" spans="1:1" x14ac:dyDescent="0.25">
      <c r="A28451"/>
    </row>
    <row r="28452" spans="1:1" x14ac:dyDescent="0.25">
      <c r="A28452"/>
    </row>
    <row r="28453" spans="1:1" x14ac:dyDescent="0.25">
      <c r="A28453"/>
    </row>
    <row r="28454" spans="1:1" x14ac:dyDescent="0.25">
      <c r="A28454"/>
    </row>
    <row r="28455" spans="1:1" x14ac:dyDescent="0.25">
      <c r="A28455"/>
    </row>
    <row r="28456" spans="1:1" x14ac:dyDescent="0.25">
      <c r="A28456"/>
    </row>
    <row r="28457" spans="1:1" x14ac:dyDescent="0.25">
      <c r="A28457"/>
    </row>
    <row r="28458" spans="1:1" x14ac:dyDescent="0.25">
      <c r="A28458"/>
    </row>
    <row r="28459" spans="1:1" x14ac:dyDescent="0.25">
      <c r="A28459"/>
    </row>
    <row r="28460" spans="1:1" x14ac:dyDescent="0.25">
      <c r="A28460"/>
    </row>
    <row r="28461" spans="1:1" x14ac:dyDescent="0.25">
      <c r="A28461"/>
    </row>
    <row r="28462" spans="1:1" x14ac:dyDescent="0.25">
      <c r="A28462"/>
    </row>
    <row r="28463" spans="1:1" x14ac:dyDescent="0.25">
      <c r="A28463"/>
    </row>
    <row r="28464" spans="1:1" x14ac:dyDescent="0.25">
      <c r="A28464"/>
    </row>
    <row r="28465" spans="1:1" x14ac:dyDescent="0.25">
      <c r="A28465"/>
    </row>
    <row r="28466" spans="1:1" x14ac:dyDescent="0.25">
      <c r="A28466"/>
    </row>
    <row r="28467" spans="1:1" x14ac:dyDescent="0.25">
      <c r="A28467"/>
    </row>
    <row r="28468" spans="1:1" x14ac:dyDescent="0.25">
      <c r="A28468"/>
    </row>
    <row r="28469" spans="1:1" x14ac:dyDescent="0.25">
      <c r="A28469"/>
    </row>
    <row r="28470" spans="1:1" x14ac:dyDescent="0.25">
      <c r="A28470"/>
    </row>
    <row r="28471" spans="1:1" x14ac:dyDescent="0.25">
      <c r="A28471"/>
    </row>
    <row r="28472" spans="1:1" x14ac:dyDescent="0.25">
      <c r="A28472"/>
    </row>
    <row r="28473" spans="1:1" x14ac:dyDescent="0.25">
      <c r="A28473"/>
    </row>
    <row r="28474" spans="1:1" x14ac:dyDescent="0.25">
      <c r="A28474"/>
    </row>
    <row r="28475" spans="1:1" x14ac:dyDescent="0.25">
      <c r="A28475"/>
    </row>
    <row r="28476" spans="1:1" x14ac:dyDescent="0.25">
      <c r="A28476"/>
    </row>
    <row r="28477" spans="1:1" x14ac:dyDescent="0.25">
      <c r="A28477"/>
    </row>
    <row r="28478" spans="1:1" x14ac:dyDescent="0.25">
      <c r="A28478"/>
    </row>
    <row r="28479" spans="1:1" x14ac:dyDescent="0.25">
      <c r="A28479"/>
    </row>
    <row r="28480" spans="1:1" x14ac:dyDescent="0.25">
      <c r="A28480"/>
    </row>
    <row r="28481" spans="1:1" x14ac:dyDescent="0.25">
      <c r="A28481"/>
    </row>
    <row r="28482" spans="1:1" x14ac:dyDescent="0.25">
      <c r="A28482"/>
    </row>
    <row r="28483" spans="1:1" x14ac:dyDescent="0.25">
      <c r="A28483"/>
    </row>
    <row r="28484" spans="1:1" x14ac:dyDescent="0.25">
      <c r="A28484"/>
    </row>
    <row r="28485" spans="1:1" x14ac:dyDescent="0.25">
      <c r="A28485"/>
    </row>
    <row r="28486" spans="1:1" x14ac:dyDescent="0.25">
      <c r="A28486"/>
    </row>
    <row r="28487" spans="1:1" x14ac:dyDescent="0.25">
      <c r="A28487"/>
    </row>
    <row r="28488" spans="1:1" x14ac:dyDescent="0.25">
      <c r="A28488"/>
    </row>
    <row r="28489" spans="1:1" x14ac:dyDescent="0.25">
      <c r="A28489"/>
    </row>
    <row r="28490" spans="1:1" x14ac:dyDescent="0.25">
      <c r="A28490"/>
    </row>
    <row r="28491" spans="1:1" x14ac:dyDescent="0.25">
      <c r="A28491"/>
    </row>
    <row r="28492" spans="1:1" x14ac:dyDescent="0.25">
      <c r="A28492"/>
    </row>
    <row r="28493" spans="1:1" x14ac:dyDescent="0.25">
      <c r="A28493"/>
    </row>
    <row r="28494" spans="1:1" x14ac:dyDescent="0.25">
      <c r="A28494"/>
    </row>
    <row r="28495" spans="1:1" x14ac:dyDescent="0.25">
      <c r="A28495"/>
    </row>
    <row r="28496" spans="1:1" x14ac:dyDescent="0.25">
      <c r="A28496"/>
    </row>
    <row r="28497" spans="1:1" x14ac:dyDescent="0.25">
      <c r="A28497"/>
    </row>
    <row r="28498" spans="1:1" x14ac:dyDescent="0.25">
      <c r="A28498"/>
    </row>
    <row r="28499" spans="1:1" x14ac:dyDescent="0.25">
      <c r="A28499"/>
    </row>
    <row r="28500" spans="1:1" x14ac:dyDescent="0.25">
      <c r="A28500"/>
    </row>
    <row r="28501" spans="1:1" x14ac:dyDescent="0.25">
      <c r="A28501"/>
    </row>
    <row r="28502" spans="1:1" x14ac:dyDescent="0.25">
      <c r="A28502"/>
    </row>
    <row r="28503" spans="1:1" x14ac:dyDescent="0.25">
      <c r="A28503"/>
    </row>
    <row r="28504" spans="1:1" x14ac:dyDescent="0.25">
      <c r="A28504"/>
    </row>
    <row r="28505" spans="1:1" x14ac:dyDescent="0.25">
      <c r="A28505"/>
    </row>
    <row r="28506" spans="1:1" x14ac:dyDescent="0.25">
      <c r="A28506"/>
    </row>
    <row r="28507" spans="1:1" x14ac:dyDescent="0.25">
      <c r="A28507"/>
    </row>
    <row r="28508" spans="1:1" x14ac:dyDescent="0.25">
      <c r="A28508"/>
    </row>
    <row r="28509" spans="1:1" x14ac:dyDescent="0.25">
      <c r="A28509"/>
    </row>
    <row r="28510" spans="1:1" x14ac:dyDescent="0.25">
      <c r="A28510"/>
    </row>
    <row r="28511" spans="1:1" x14ac:dyDescent="0.25">
      <c r="A28511"/>
    </row>
    <row r="28512" spans="1:1" x14ac:dyDescent="0.25">
      <c r="A28512"/>
    </row>
    <row r="28513" spans="1:1" x14ac:dyDescent="0.25">
      <c r="A28513"/>
    </row>
    <row r="28514" spans="1:1" x14ac:dyDescent="0.25">
      <c r="A28514"/>
    </row>
    <row r="28515" spans="1:1" x14ac:dyDescent="0.25">
      <c r="A28515"/>
    </row>
    <row r="28516" spans="1:1" x14ac:dyDescent="0.25">
      <c r="A28516"/>
    </row>
    <row r="28517" spans="1:1" x14ac:dyDescent="0.25">
      <c r="A28517"/>
    </row>
    <row r="28518" spans="1:1" x14ac:dyDescent="0.25">
      <c r="A28518"/>
    </row>
    <row r="28519" spans="1:1" x14ac:dyDescent="0.25">
      <c r="A28519"/>
    </row>
    <row r="28520" spans="1:1" x14ac:dyDescent="0.25">
      <c r="A28520"/>
    </row>
    <row r="28521" spans="1:1" x14ac:dyDescent="0.25">
      <c r="A28521"/>
    </row>
    <row r="28522" spans="1:1" x14ac:dyDescent="0.25">
      <c r="A28522"/>
    </row>
    <row r="28523" spans="1:1" x14ac:dyDescent="0.25">
      <c r="A28523"/>
    </row>
    <row r="28524" spans="1:1" x14ac:dyDescent="0.25">
      <c r="A28524"/>
    </row>
    <row r="28525" spans="1:1" x14ac:dyDescent="0.25">
      <c r="A28525"/>
    </row>
    <row r="28526" spans="1:1" x14ac:dyDescent="0.25">
      <c r="A28526"/>
    </row>
    <row r="28527" spans="1:1" x14ac:dyDescent="0.25">
      <c r="A28527"/>
    </row>
    <row r="28528" spans="1:1" x14ac:dyDescent="0.25">
      <c r="A28528"/>
    </row>
    <row r="28529" spans="1:1" x14ac:dyDescent="0.25">
      <c r="A28529"/>
    </row>
    <row r="28530" spans="1:1" x14ac:dyDescent="0.25">
      <c r="A28530"/>
    </row>
    <row r="28531" spans="1:1" x14ac:dyDescent="0.25">
      <c r="A28531"/>
    </row>
    <row r="28532" spans="1:1" x14ac:dyDescent="0.25">
      <c r="A28532"/>
    </row>
    <row r="28533" spans="1:1" x14ac:dyDescent="0.25">
      <c r="A28533"/>
    </row>
    <row r="28534" spans="1:1" x14ac:dyDescent="0.25">
      <c r="A28534"/>
    </row>
    <row r="28535" spans="1:1" x14ac:dyDescent="0.25">
      <c r="A28535"/>
    </row>
    <row r="28536" spans="1:1" x14ac:dyDescent="0.25">
      <c r="A28536"/>
    </row>
    <row r="28537" spans="1:1" x14ac:dyDescent="0.25">
      <c r="A28537"/>
    </row>
    <row r="28538" spans="1:1" x14ac:dyDescent="0.25">
      <c r="A28538"/>
    </row>
    <row r="28539" spans="1:1" x14ac:dyDescent="0.25">
      <c r="A28539"/>
    </row>
    <row r="28540" spans="1:1" x14ac:dyDescent="0.25">
      <c r="A28540"/>
    </row>
    <row r="28541" spans="1:1" x14ac:dyDescent="0.25">
      <c r="A28541"/>
    </row>
    <row r="28542" spans="1:1" x14ac:dyDescent="0.25">
      <c r="A28542"/>
    </row>
    <row r="28543" spans="1:1" x14ac:dyDescent="0.25">
      <c r="A28543"/>
    </row>
    <row r="28544" spans="1:1" x14ac:dyDescent="0.25">
      <c r="A28544"/>
    </row>
    <row r="28545" spans="1:1" x14ac:dyDescent="0.25">
      <c r="A28545"/>
    </row>
    <row r="28546" spans="1:1" x14ac:dyDescent="0.25">
      <c r="A28546"/>
    </row>
    <row r="28547" spans="1:1" x14ac:dyDescent="0.25">
      <c r="A28547"/>
    </row>
    <row r="28548" spans="1:1" x14ac:dyDescent="0.25">
      <c r="A28548"/>
    </row>
    <row r="28549" spans="1:1" x14ac:dyDescent="0.25">
      <c r="A28549"/>
    </row>
    <row r="28550" spans="1:1" x14ac:dyDescent="0.25">
      <c r="A28550"/>
    </row>
    <row r="28551" spans="1:1" x14ac:dyDescent="0.25">
      <c r="A28551"/>
    </row>
    <row r="28552" spans="1:1" x14ac:dyDescent="0.25">
      <c r="A28552"/>
    </row>
    <row r="28553" spans="1:1" x14ac:dyDescent="0.25">
      <c r="A28553"/>
    </row>
    <row r="28554" spans="1:1" x14ac:dyDescent="0.25">
      <c r="A28554"/>
    </row>
    <row r="28555" spans="1:1" x14ac:dyDescent="0.25">
      <c r="A28555"/>
    </row>
    <row r="28556" spans="1:1" x14ac:dyDescent="0.25">
      <c r="A28556"/>
    </row>
    <row r="28557" spans="1:1" x14ac:dyDescent="0.25">
      <c r="A28557"/>
    </row>
    <row r="28558" spans="1:1" x14ac:dyDescent="0.25">
      <c r="A28558"/>
    </row>
    <row r="28559" spans="1:1" x14ac:dyDescent="0.25">
      <c r="A28559"/>
    </row>
    <row r="28560" spans="1:1" x14ac:dyDescent="0.25">
      <c r="A28560"/>
    </row>
    <row r="28561" spans="1:1" x14ac:dyDescent="0.25">
      <c r="A28561"/>
    </row>
    <row r="28562" spans="1:1" x14ac:dyDescent="0.25">
      <c r="A28562"/>
    </row>
    <row r="28563" spans="1:1" x14ac:dyDescent="0.25">
      <c r="A28563"/>
    </row>
    <row r="28564" spans="1:1" x14ac:dyDescent="0.25">
      <c r="A28564"/>
    </row>
    <row r="28565" spans="1:1" x14ac:dyDescent="0.25">
      <c r="A28565"/>
    </row>
    <row r="28566" spans="1:1" x14ac:dyDescent="0.25">
      <c r="A28566"/>
    </row>
    <row r="28567" spans="1:1" x14ac:dyDescent="0.25">
      <c r="A28567"/>
    </row>
    <row r="28568" spans="1:1" x14ac:dyDescent="0.25">
      <c r="A28568"/>
    </row>
    <row r="28569" spans="1:1" x14ac:dyDescent="0.25">
      <c r="A28569"/>
    </row>
    <row r="28570" spans="1:1" x14ac:dyDescent="0.25">
      <c r="A28570"/>
    </row>
    <row r="28571" spans="1:1" x14ac:dyDescent="0.25">
      <c r="A28571"/>
    </row>
    <row r="28572" spans="1:1" x14ac:dyDescent="0.25">
      <c r="A28572"/>
    </row>
    <row r="28573" spans="1:1" x14ac:dyDescent="0.25">
      <c r="A28573"/>
    </row>
    <row r="28574" spans="1:1" x14ac:dyDescent="0.25">
      <c r="A28574"/>
    </row>
    <row r="28575" spans="1:1" x14ac:dyDescent="0.25">
      <c r="A28575"/>
    </row>
    <row r="28576" spans="1:1" x14ac:dyDescent="0.25">
      <c r="A28576"/>
    </row>
    <row r="28577" spans="1:1" x14ac:dyDescent="0.25">
      <c r="A28577"/>
    </row>
    <row r="28578" spans="1:1" x14ac:dyDescent="0.25">
      <c r="A28578"/>
    </row>
    <row r="28579" spans="1:1" x14ac:dyDescent="0.25">
      <c r="A28579"/>
    </row>
    <row r="28580" spans="1:1" x14ac:dyDescent="0.25">
      <c r="A28580"/>
    </row>
    <row r="28581" spans="1:1" x14ac:dyDescent="0.25">
      <c r="A28581"/>
    </row>
    <row r="28582" spans="1:1" x14ac:dyDescent="0.25">
      <c r="A28582"/>
    </row>
    <row r="28583" spans="1:1" x14ac:dyDescent="0.25">
      <c r="A28583"/>
    </row>
    <row r="28584" spans="1:1" x14ac:dyDescent="0.25">
      <c r="A28584"/>
    </row>
    <row r="28585" spans="1:1" x14ac:dyDescent="0.25">
      <c r="A28585"/>
    </row>
    <row r="28586" spans="1:1" x14ac:dyDescent="0.25">
      <c r="A28586"/>
    </row>
    <row r="28587" spans="1:1" x14ac:dyDescent="0.25">
      <c r="A28587"/>
    </row>
    <row r="28588" spans="1:1" x14ac:dyDescent="0.25">
      <c r="A28588"/>
    </row>
    <row r="28589" spans="1:1" x14ac:dyDescent="0.25">
      <c r="A28589"/>
    </row>
    <row r="28590" spans="1:1" x14ac:dyDescent="0.25">
      <c r="A28590"/>
    </row>
    <row r="28591" spans="1:1" x14ac:dyDescent="0.25">
      <c r="A28591"/>
    </row>
    <row r="28592" spans="1:1" x14ac:dyDescent="0.25">
      <c r="A28592"/>
    </row>
    <row r="28593" spans="1:1" x14ac:dyDescent="0.25">
      <c r="A28593"/>
    </row>
    <row r="28594" spans="1:1" x14ac:dyDescent="0.25">
      <c r="A28594"/>
    </row>
    <row r="28595" spans="1:1" x14ac:dyDescent="0.25">
      <c r="A28595"/>
    </row>
    <row r="28596" spans="1:1" x14ac:dyDescent="0.25">
      <c r="A28596"/>
    </row>
    <row r="28597" spans="1:1" x14ac:dyDescent="0.25">
      <c r="A28597"/>
    </row>
    <row r="28598" spans="1:1" x14ac:dyDescent="0.25">
      <c r="A28598"/>
    </row>
    <row r="28599" spans="1:1" x14ac:dyDescent="0.25">
      <c r="A28599"/>
    </row>
    <row r="28600" spans="1:1" x14ac:dyDescent="0.25">
      <c r="A28600"/>
    </row>
    <row r="28601" spans="1:1" x14ac:dyDescent="0.25">
      <c r="A28601"/>
    </row>
    <row r="28602" spans="1:1" x14ac:dyDescent="0.25">
      <c r="A28602"/>
    </row>
    <row r="28603" spans="1:1" x14ac:dyDescent="0.25">
      <c r="A28603"/>
    </row>
    <row r="28604" spans="1:1" x14ac:dyDescent="0.25">
      <c r="A28604"/>
    </row>
    <row r="28605" spans="1:1" x14ac:dyDescent="0.25">
      <c r="A28605"/>
    </row>
    <row r="28606" spans="1:1" x14ac:dyDescent="0.25">
      <c r="A28606"/>
    </row>
    <row r="28607" spans="1:1" x14ac:dyDescent="0.25">
      <c r="A28607"/>
    </row>
    <row r="28608" spans="1:1" x14ac:dyDescent="0.25">
      <c r="A28608"/>
    </row>
    <row r="28609" spans="1:1" x14ac:dyDescent="0.25">
      <c r="A28609"/>
    </row>
    <row r="28610" spans="1:1" x14ac:dyDescent="0.25">
      <c r="A28610"/>
    </row>
    <row r="28611" spans="1:1" x14ac:dyDescent="0.25">
      <c r="A28611"/>
    </row>
    <row r="28612" spans="1:1" x14ac:dyDescent="0.25">
      <c r="A28612"/>
    </row>
    <row r="28613" spans="1:1" x14ac:dyDescent="0.25">
      <c r="A28613"/>
    </row>
    <row r="28614" spans="1:1" x14ac:dyDescent="0.25">
      <c r="A28614"/>
    </row>
    <row r="28615" spans="1:1" x14ac:dyDescent="0.25">
      <c r="A28615"/>
    </row>
    <row r="28616" spans="1:1" x14ac:dyDescent="0.25">
      <c r="A28616"/>
    </row>
    <row r="28617" spans="1:1" x14ac:dyDescent="0.25">
      <c r="A28617"/>
    </row>
    <row r="28618" spans="1:1" x14ac:dyDescent="0.25">
      <c r="A28618"/>
    </row>
    <row r="28619" spans="1:1" x14ac:dyDescent="0.25">
      <c r="A28619"/>
    </row>
    <row r="28620" spans="1:1" x14ac:dyDescent="0.25">
      <c r="A28620"/>
    </row>
    <row r="28621" spans="1:1" x14ac:dyDescent="0.25">
      <c r="A28621"/>
    </row>
    <row r="28622" spans="1:1" x14ac:dyDescent="0.25">
      <c r="A28622"/>
    </row>
    <row r="28623" spans="1:1" x14ac:dyDescent="0.25">
      <c r="A28623"/>
    </row>
    <row r="28624" spans="1:1" x14ac:dyDescent="0.25">
      <c r="A28624"/>
    </row>
    <row r="28625" spans="1:1" x14ac:dyDescent="0.25">
      <c r="A28625"/>
    </row>
    <row r="28626" spans="1:1" x14ac:dyDescent="0.25">
      <c r="A28626"/>
    </row>
    <row r="28627" spans="1:1" x14ac:dyDescent="0.25">
      <c r="A28627"/>
    </row>
    <row r="28628" spans="1:1" x14ac:dyDescent="0.25">
      <c r="A28628"/>
    </row>
    <row r="28629" spans="1:1" x14ac:dyDescent="0.25">
      <c r="A28629"/>
    </row>
    <row r="28630" spans="1:1" x14ac:dyDescent="0.25">
      <c r="A28630"/>
    </row>
    <row r="28631" spans="1:1" x14ac:dyDescent="0.25">
      <c r="A28631"/>
    </row>
    <row r="28632" spans="1:1" x14ac:dyDescent="0.25">
      <c r="A28632"/>
    </row>
    <row r="28633" spans="1:1" x14ac:dyDescent="0.25">
      <c r="A28633"/>
    </row>
    <row r="28634" spans="1:1" x14ac:dyDescent="0.25">
      <c r="A28634"/>
    </row>
    <row r="28635" spans="1:1" x14ac:dyDescent="0.25">
      <c r="A28635"/>
    </row>
    <row r="28636" spans="1:1" x14ac:dyDescent="0.25">
      <c r="A28636"/>
    </row>
    <row r="28637" spans="1:1" x14ac:dyDescent="0.25">
      <c r="A28637"/>
    </row>
    <row r="28638" spans="1:1" x14ac:dyDescent="0.25">
      <c r="A28638"/>
    </row>
    <row r="28639" spans="1:1" x14ac:dyDescent="0.25">
      <c r="A28639"/>
    </row>
    <row r="28640" spans="1:1" x14ac:dyDescent="0.25">
      <c r="A28640"/>
    </row>
    <row r="28641" spans="1:1" x14ac:dyDescent="0.25">
      <c r="A28641"/>
    </row>
    <row r="28642" spans="1:1" x14ac:dyDescent="0.25">
      <c r="A28642"/>
    </row>
    <row r="28643" spans="1:1" x14ac:dyDescent="0.25">
      <c r="A28643"/>
    </row>
    <row r="28644" spans="1:1" x14ac:dyDescent="0.25">
      <c r="A28644"/>
    </row>
    <row r="28645" spans="1:1" x14ac:dyDescent="0.25">
      <c r="A28645"/>
    </row>
    <row r="28646" spans="1:1" x14ac:dyDescent="0.25">
      <c r="A28646"/>
    </row>
    <row r="28647" spans="1:1" x14ac:dyDescent="0.25">
      <c r="A28647"/>
    </row>
    <row r="28648" spans="1:1" x14ac:dyDescent="0.25">
      <c r="A28648"/>
    </row>
    <row r="28649" spans="1:1" x14ac:dyDescent="0.25">
      <c r="A28649"/>
    </row>
    <row r="28650" spans="1:1" x14ac:dyDescent="0.25">
      <c r="A28650"/>
    </row>
    <row r="28651" spans="1:1" x14ac:dyDescent="0.25">
      <c r="A28651"/>
    </row>
    <row r="28652" spans="1:1" x14ac:dyDescent="0.25">
      <c r="A28652"/>
    </row>
    <row r="28653" spans="1:1" x14ac:dyDescent="0.25">
      <c r="A28653"/>
    </row>
    <row r="28654" spans="1:1" x14ac:dyDescent="0.25">
      <c r="A28654"/>
    </row>
    <row r="28655" spans="1:1" x14ac:dyDescent="0.25">
      <c r="A28655"/>
    </row>
    <row r="28656" spans="1:1" x14ac:dyDescent="0.25">
      <c r="A28656"/>
    </row>
    <row r="28657" spans="1:1" x14ac:dyDescent="0.25">
      <c r="A28657"/>
    </row>
    <row r="28658" spans="1:1" x14ac:dyDescent="0.25">
      <c r="A28658"/>
    </row>
    <row r="28659" spans="1:1" x14ac:dyDescent="0.25">
      <c r="A28659"/>
    </row>
    <row r="28660" spans="1:1" x14ac:dyDescent="0.25">
      <c r="A28660"/>
    </row>
    <row r="28661" spans="1:1" x14ac:dyDescent="0.25">
      <c r="A28661"/>
    </row>
    <row r="28662" spans="1:1" x14ac:dyDescent="0.25">
      <c r="A28662"/>
    </row>
    <row r="28663" spans="1:1" x14ac:dyDescent="0.25">
      <c r="A28663"/>
    </row>
    <row r="28664" spans="1:1" x14ac:dyDescent="0.25">
      <c r="A28664"/>
    </row>
    <row r="28665" spans="1:1" x14ac:dyDescent="0.25">
      <c r="A28665"/>
    </row>
    <row r="28666" spans="1:1" x14ac:dyDescent="0.25">
      <c r="A28666"/>
    </row>
    <row r="28667" spans="1:1" x14ac:dyDescent="0.25">
      <c r="A28667"/>
    </row>
    <row r="28668" spans="1:1" x14ac:dyDescent="0.25">
      <c r="A28668"/>
    </row>
    <row r="28669" spans="1:1" x14ac:dyDescent="0.25">
      <c r="A28669"/>
    </row>
    <row r="28670" spans="1:1" x14ac:dyDescent="0.25">
      <c r="A28670"/>
    </row>
    <row r="28671" spans="1:1" x14ac:dyDescent="0.25">
      <c r="A28671"/>
    </row>
    <row r="28672" spans="1:1" x14ac:dyDescent="0.25">
      <c r="A28672"/>
    </row>
    <row r="28673" spans="1:1" x14ac:dyDescent="0.25">
      <c r="A28673"/>
    </row>
    <row r="28674" spans="1:1" x14ac:dyDescent="0.25">
      <c r="A28674"/>
    </row>
    <row r="28675" spans="1:1" x14ac:dyDescent="0.25">
      <c r="A28675"/>
    </row>
    <row r="28676" spans="1:1" x14ac:dyDescent="0.25">
      <c r="A28676"/>
    </row>
    <row r="28677" spans="1:1" x14ac:dyDescent="0.25">
      <c r="A28677"/>
    </row>
    <row r="28678" spans="1:1" x14ac:dyDescent="0.25">
      <c r="A28678"/>
    </row>
    <row r="28679" spans="1:1" x14ac:dyDescent="0.25">
      <c r="A28679"/>
    </row>
    <row r="28680" spans="1:1" x14ac:dyDescent="0.25">
      <c r="A28680"/>
    </row>
    <row r="28681" spans="1:1" x14ac:dyDescent="0.25">
      <c r="A28681"/>
    </row>
    <row r="28682" spans="1:1" x14ac:dyDescent="0.25">
      <c r="A28682"/>
    </row>
    <row r="28683" spans="1:1" x14ac:dyDescent="0.25">
      <c r="A28683"/>
    </row>
    <row r="28684" spans="1:1" x14ac:dyDescent="0.25">
      <c r="A28684"/>
    </row>
    <row r="28685" spans="1:1" x14ac:dyDescent="0.25">
      <c r="A28685"/>
    </row>
    <row r="28686" spans="1:1" x14ac:dyDescent="0.25">
      <c r="A28686"/>
    </row>
    <row r="28687" spans="1:1" x14ac:dyDescent="0.25">
      <c r="A28687"/>
    </row>
    <row r="28688" spans="1:1" x14ac:dyDescent="0.25">
      <c r="A28688"/>
    </row>
    <row r="28689" spans="1:1" x14ac:dyDescent="0.25">
      <c r="A28689"/>
    </row>
    <row r="28690" spans="1:1" x14ac:dyDescent="0.25">
      <c r="A28690"/>
    </row>
    <row r="28691" spans="1:1" x14ac:dyDescent="0.25">
      <c r="A28691"/>
    </row>
    <row r="28692" spans="1:1" x14ac:dyDescent="0.25">
      <c r="A28692"/>
    </row>
    <row r="28693" spans="1:1" x14ac:dyDescent="0.25">
      <c r="A28693"/>
    </row>
    <row r="28694" spans="1:1" x14ac:dyDescent="0.25">
      <c r="A28694"/>
    </row>
    <row r="28695" spans="1:1" x14ac:dyDescent="0.25">
      <c r="A28695"/>
    </row>
    <row r="28696" spans="1:1" x14ac:dyDescent="0.25">
      <c r="A28696"/>
    </row>
    <row r="28697" spans="1:1" x14ac:dyDescent="0.25">
      <c r="A28697"/>
    </row>
    <row r="28698" spans="1:1" x14ac:dyDescent="0.25">
      <c r="A28698"/>
    </row>
    <row r="28699" spans="1:1" x14ac:dyDescent="0.25">
      <c r="A28699"/>
    </row>
    <row r="28700" spans="1:1" x14ac:dyDescent="0.25">
      <c r="A28700"/>
    </row>
    <row r="28701" spans="1:1" x14ac:dyDescent="0.25">
      <c r="A28701"/>
    </row>
    <row r="28702" spans="1:1" x14ac:dyDescent="0.25">
      <c r="A28702"/>
    </row>
    <row r="28703" spans="1:1" x14ac:dyDescent="0.25">
      <c r="A28703"/>
    </row>
    <row r="28704" spans="1:1" x14ac:dyDescent="0.25">
      <c r="A28704"/>
    </row>
    <row r="28705" spans="1:1" x14ac:dyDescent="0.25">
      <c r="A28705"/>
    </row>
    <row r="28706" spans="1:1" x14ac:dyDescent="0.25">
      <c r="A28706"/>
    </row>
    <row r="28707" spans="1:1" x14ac:dyDescent="0.25">
      <c r="A28707"/>
    </row>
    <row r="28708" spans="1:1" x14ac:dyDescent="0.25">
      <c r="A28708"/>
    </row>
    <row r="28709" spans="1:1" x14ac:dyDescent="0.25">
      <c r="A28709"/>
    </row>
    <row r="28710" spans="1:1" x14ac:dyDescent="0.25">
      <c r="A28710"/>
    </row>
    <row r="28711" spans="1:1" x14ac:dyDescent="0.25">
      <c r="A28711"/>
    </row>
    <row r="28712" spans="1:1" x14ac:dyDescent="0.25">
      <c r="A28712"/>
    </row>
    <row r="28713" spans="1:1" x14ac:dyDescent="0.25">
      <c r="A28713"/>
    </row>
    <row r="28714" spans="1:1" x14ac:dyDescent="0.25">
      <c r="A28714"/>
    </row>
    <row r="28715" spans="1:1" x14ac:dyDescent="0.25">
      <c r="A28715"/>
    </row>
    <row r="28716" spans="1:1" x14ac:dyDescent="0.25">
      <c r="A28716"/>
    </row>
    <row r="28717" spans="1:1" x14ac:dyDescent="0.25">
      <c r="A28717"/>
    </row>
    <row r="28718" spans="1:1" x14ac:dyDescent="0.25">
      <c r="A28718"/>
    </row>
    <row r="28719" spans="1:1" x14ac:dyDescent="0.25">
      <c r="A28719"/>
    </row>
    <row r="28720" spans="1:1" x14ac:dyDescent="0.25">
      <c r="A28720"/>
    </row>
    <row r="28721" spans="1:1" x14ac:dyDescent="0.25">
      <c r="A28721"/>
    </row>
    <row r="28722" spans="1:1" x14ac:dyDescent="0.25">
      <c r="A28722"/>
    </row>
    <row r="28723" spans="1:1" x14ac:dyDescent="0.25">
      <c r="A28723"/>
    </row>
    <row r="28724" spans="1:1" x14ac:dyDescent="0.25">
      <c r="A28724"/>
    </row>
    <row r="28725" spans="1:1" x14ac:dyDescent="0.25">
      <c r="A28725"/>
    </row>
    <row r="28726" spans="1:1" x14ac:dyDescent="0.25">
      <c r="A28726"/>
    </row>
    <row r="28727" spans="1:1" x14ac:dyDescent="0.25">
      <c r="A28727"/>
    </row>
    <row r="28728" spans="1:1" x14ac:dyDescent="0.25">
      <c r="A28728"/>
    </row>
    <row r="28729" spans="1:1" x14ac:dyDescent="0.25">
      <c r="A28729"/>
    </row>
    <row r="28730" spans="1:1" x14ac:dyDescent="0.25">
      <c r="A28730"/>
    </row>
    <row r="28731" spans="1:1" x14ac:dyDescent="0.25">
      <c r="A28731"/>
    </row>
    <row r="28732" spans="1:1" x14ac:dyDescent="0.25">
      <c r="A28732"/>
    </row>
    <row r="28733" spans="1:1" x14ac:dyDescent="0.25">
      <c r="A28733"/>
    </row>
    <row r="28734" spans="1:1" x14ac:dyDescent="0.25">
      <c r="A28734"/>
    </row>
    <row r="28735" spans="1:1" x14ac:dyDescent="0.25">
      <c r="A28735"/>
    </row>
    <row r="28736" spans="1:1" x14ac:dyDescent="0.25">
      <c r="A28736"/>
    </row>
    <row r="28737" spans="1:1" x14ac:dyDescent="0.25">
      <c r="A28737"/>
    </row>
    <row r="28738" spans="1:1" x14ac:dyDescent="0.25">
      <c r="A28738"/>
    </row>
    <row r="28739" spans="1:1" x14ac:dyDescent="0.25">
      <c r="A28739"/>
    </row>
    <row r="28740" spans="1:1" x14ac:dyDescent="0.25">
      <c r="A28740"/>
    </row>
    <row r="28741" spans="1:1" x14ac:dyDescent="0.25">
      <c r="A28741"/>
    </row>
    <row r="28742" spans="1:1" x14ac:dyDescent="0.25">
      <c r="A28742"/>
    </row>
    <row r="28743" spans="1:1" x14ac:dyDescent="0.25">
      <c r="A28743"/>
    </row>
    <row r="28744" spans="1:1" x14ac:dyDescent="0.25">
      <c r="A28744"/>
    </row>
    <row r="28745" spans="1:1" x14ac:dyDescent="0.25">
      <c r="A28745"/>
    </row>
    <row r="28746" spans="1:1" x14ac:dyDescent="0.25">
      <c r="A28746"/>
    </row>
    <row r="28747" spans="1:1" x14ac:dyDescent="0.25">
      <c r="A28747"/>
    </row>
    <row r="28748" spans="1:1" x14ac:dyDescent="0.25">
      <c r="A28748"/>
    </row>
    <row r="28749" spans="1:1" x14ac:dyDescent="0.25">
      <c r="A28749"/>
    </row>
    <row r="28750" spans="1:1" x14ac:dyDescent="0.25">
      <c r="A28750"/>
    </row>
    <row r="28751" spans="1:1" x14ac:dyDescent="0.25">
      <c r="A28751"/>
    </row>
    <row r="28752" spans="1:1" x14ac:dyDescent="0.25">
      <c r="A28752"/>
    </row>
    <row r="28753" spans="1:1" x14ac:dyDescent="0.25">
      <c r="A28753"/>
    </row>
    <row r="28754" spans="1:1" x14ac:dyDescent="0.25">
      <c r="A28754"/>
    </row>
    <row r="28755" spans="1:1" x14ac:dyDescent="0.25">
      <c r="A28755"/>
    </row>
    <row r="28756" spans="1:1" x14ac:dyDescent="0.25">
      <c r="A28756"/>
    </row>
    <row r="28757" spans="1:1" x14ac:dyDescent="0.25">
      <c r="A28757"/>
    </row>
    <row r="28758" spans="1:1" x14ac:dyDescent="0.25">
      <c r="A28758"/>
    </row>
    <row r="28759" spans="1:1" x14ac:dyDescent="0.25">
      <c r="A28759"/>
    </row>
    <row r="28760" spans="1:1" x14ac:dyDescent="0.25">
      <c r="A28760"/>
    </row>
    <row r="28761" spans="1:1" x14ac:dyDescent="0.25">
      <c r="A28761"/>
    </row>
    <row r="28762" spans="1:1" x14ac:dyDescent="0.25">
      <c r="A28762"/>
    </row>
    <row r="28763" spans="1:1" x14ac:dyDescent="0.25">
      <c r="A28763"/>
    </row>
    <row r="28764" spans="1:1" x14ac:dyDescent="0.25">
      <c r="A28764"/>
    </row>
    <row r="28765" spans="1:1" x14ac:dyDescent="0.25">
      <c r="A28765"/>
    </row>
    <row r="28766" spans="1:1" x14ac:dyDescent="0.25">
      <c r="A28766"/>
    </row>
    <row r="28767" spans="1:1" x14ac:dyDescent="0.25">
      <c r="A28767"/>
    </row>
    <row r="28768" spans="1:1" x14ac:dyDescent="0.25">
      <c r="A28768"/>
    </row>
    <row r="28769" spans="1:1" x14ac:dyDescent="0.25">
      <c r="A28769"/>
    </row>
    <row r="28770" spans="1:1" x14ac:dyDescent="0.25">
      <c r="A28770"/>
    </row>
    <row r="28771" spans="1:1" x14ac:dyDescent="0.25">
      <c r="A28771"/>
    </row>
    <row r="28772" spans="1:1" x14ac:dyDescent="0.25">
      <c r="A28772"/>
    </row>
    <row r="28773" spans="1:1" x14ac:dyDescent="0.25">
      <c r="A28773"/>
    </row>
    <row r="28774" spans="1:1" x14ac:dyDescent="0.25">
      <c r="A28774"/>
    </row>
    <row r="28775" spans="1:1" x14ac:dyDescent="0.25">
      <c r="A28775"/>
    </row>
    <row r="28776" spans="1:1" x14ac:dyDescent="0.25">
      <c r="A28776"/>
    </row>
    <row r="28777" spans="1:1" x14ac:dyDescent="0.25">
      <c r="A28777"/>
    </row>
    <row r="28778" spans="1:1" x14ac:dyDescent="0.25">
      <c r="A28778"/>
    </row>
    <row r="28779" spans="1:1" x14ac:dyDescent="0.25">
      <c r="A28779"/>
    </row>
    <row r="28780" spans="1:1" x14ac:dyDescent="0.25">
      <c r="A28780"/>
    </row>
    <row r="28781" spans="1:1" x14ac:dyDescent="0.25">
      <c r="A28781"/>
    </row>
    <row r="28782" spans="1:1" x14ac:dyDescent="0.25">
      <c r="A28782"/>
    </row>
    <row r="28783" spans="1:1" x14ac:dyDescent="0.25">
      <c r="A28783"/>
    </row>
    <row r="28784" spans="1:1" x14ac:dyDescent="0.25">
      <c r="A28784"/>
    </row>
    <row r="28785" spans="1:1" x14ac:dyDescent="0.25">
      <c r="A28785"/>
    </row>
    <row r="28786" spans="1:1" x14ac:dyDescent="0.25">
      <c r="A28786"/>
    </row>
    <row r="28787" spans="1:1" x14ac:dyDescent="0.25">
      <c r="A28787"/>
    </row>
    <row r="28788" spans="1:1" x14ac:dyDescent="0.25">
      <c r="A28788"/>
    </row>
    <row r="28789" spans="1:1" x14ac:dyDescent="0.25">
      <c r="A28789"/>
    </row>
    <row r="28790" spans="1:1" x14ac:dyDescent="0.25">
      <c r="A28790"/>
    </row>
    <row r="28791" spans="1:1" x14ac:dyDescent="0.25">
      <c r="A28791"/>
    </row>
    <row r="28792" spans="1:1" x14ac:dyDescent="0.25">
      <c r="A28792"/>
    </row>
    <row r="28793" spans="1:1" x14ac:dyDescent="0.25">
      <c r="A28793"/>
    </row>
    <row r="28794" spans="1:1" x14ac:dyDescent="0.25">
      <c r="A28794"/>
    </row>
    <row r="28795" spans="1:1" x14ac:dyDescent="0.25">
      <c r="A28795"/>
    </row>
    <row r="28796" spans="1:1" x14ac:dyDescent="0.25">
      <c r="A28796"/>
    </row>
    <row r="28797" spans="1:1" x14ac:dyDescent="0.25">
      <c r="A28797"/>
    </row>
    <row r="28798" spans="1:1" x14ac:dyDescent="0.25">
      <c r="A28798"/>
    </row>
    <row r="28799" spans="1:1" x14ac:dyDescent="0.25">
      <c r="A28799"/>
    </row>
    <row r="28800" spans="1:1" x14ac:dyDescent="0.25">
      <c r="A28800"/>
    </row>
    <row r="28801" spans="1:1" x14ac:dyDescent="0.25">
      <c r="A28801"/>
    </row>
    <row r="28802" spans="1:1" x14ac:dyDescent="0.25">
      <c r="A28802"/>
    </row>
    <row r="28803" spans="1:1" x14ac:dyDescent="0.25">
      <c r="A28803"/>
    </row>
    <row r="28804" spans="1:1" x14ac:dyDescent="0.25">
      <c r="A28804"/>
    </row>
    <row r="28805" spans="1:1" x14ac:dyDescent="0.25">
      <c r="A28805"/>
    </row>
    <row r="28806" spans="1:1" x14ac:dyDescent="0.25">
      <c r="A28806"/>
    </row>
    <row r="28807" spans="1:1" x14ac:dyDescent="0.25">
      <c r="A28807"/>
    </row>
    <row r="28808" spans="1:1" x14ac:dyDescent="0.25">
      <c r="A28808"/>
    </row>
    <row r="28809" spans="1:1" x14ac:dyDescent="0.25">
      <c r="A28809"/>
    </row>
    <row r="28810" spans="1:1" x14ac:dyDescent="0.25">
      <c r="A28810"/>
    </row>
    <row r="28811" spans="1:1" x14ac:dyDescent="0.25">
      <c r="A28811"/>
    </row>
    <row r="28812" spans="1:1" x14ac:dyDescent="0.25">
      <c r="A28812"/>
    </row>
    <row r="28813" spans="1:1" x14ac:dyDescent="0.25">
      <c r="A28813"/>
    </row>
    <row r="28814" spans="1:1" x14ac:dyDescent="0.25">
      <c r="A28814"/>
    </row>
    <row r="28815" spans="1:1" x14ac:dyDescent="0.25">
      <c r="A28815"/>
    </row>
    <row r="28816" spans="1:1" x14ac:dyDescent="0.25">
      <c r="A28816"/>
    </row>
    <row r="28817" spans="1:1" x14ac:dyDescent="0.25">
      <c r="A28817"/>
    </row>
    <row r="28818" spans="1:1" x14ac:dyDescent="0.25">
      <c r="A28818"/>
    </row>
    <row r="28819" spans="1:1" x14ac:dyDescent="0.25">
      <c r="A28819"/>
    </row>
    <row r="28820" spans="1:1" x14ac:dyDescent="0.25">
      <c r="A28820"/>
    </row>
    <row r="28821" spans="1:1" x14ac:dyDescent="0.25">
      <c r="A28821"/>
    </row>
    <row r="28822" spans="1:1" x14ac:dyDescent="0.25">
      <c r="A28822"/>
    </row>
    <row r="28823" spans="1:1" x14ac:dyDescent="0.25">
      <c r="A28823"/>
    </row>
    <row r="28824" spans="1:1" x14ac:dyDescent="0.25">
      <c r="A28824"/>
    </row>
    <row r="28825" spans="1:1" x14ac:dyDescent="0.25">
      <c r="A28825"/>
    </row>
    <row r="28826" spans="1:1" x14ac:dyDescent="0.25">
      <c r="A28826"/>
    </row>
    <row r="28827" spans="1:1" x14ac:dyDescent="0.25">
      <c r="A28827"/>
    </row>
    <row r="28828" spans="1:1" x14ac:dyDescent="0.25">
      <c r="A28828"/>
    </row>
    <row r="28829" spans="1:1" x14ac:dyDescent="0.25">
      <c r="A28829"/>
    </row>
    <row r="28830" spans="1:1" x14ac:dyDescent="0.25">
      <c r="A28830"/>
    </row>
    <row r="28831" spans="1:1" x14ac:dyDescent="0.25">
      <c r="A28831"/>
    </row>
    <row r="28832" spans="1:1" x14ac:dyDescent="0.25">
      <c r="A28832"/>
    </row>
    <row r="28833" spans="1:1" x14ac:dyDescent="0.25">
      <c r="A28833"/>
    </row>
    <row r="28834" spans="1:1" x14ac:dyDescent="0.25">
      <c r="A28834"/>
    </row>
    <row r="28835" spans="1:1" x14ac:dyDescent="0.25">
      <c r="A28835"/>
    </row>
    <row r="28836" spans="1:1" x14ac:dyDescent="0.25">
      <c r="A28836"/>
    </row>
    <row r="28837" spans="1:1" x14ac:dyDescent="0.25">
      <c r="A28837"/>
    </row>
    <row r="28838" spans="1:1" x14ac:dyDescent="0.25">
      <c r="A28838"/>
    </row>
    <row r="28839" spans="1:1" x14ac:dyDescent="0.25">
      <c r="A28839"/>
    </row>
    <row r="28840" spans="1:1" x14ac:dyDescent="0.25">
      <c r="A28840"/>
    </row>
    <row r="28841" spans="1:1" x14ac:dyDescent="0.25">
      <c r="A28841"/>
    </row>
    <row r="28842" spans="1:1" x14ac:dyDescent="0.25">
      <c r="A28842"/>
    </row>
    <row r="28843" spans="1:1" x14ac:dyDescent="0.25">
      <c r="A28843"/>
    </row>
    <row r="28844" spans="1:1" x14ac:dyDescent="0.25">
      <c r="A28844"/>
    </row>
    <row r="28845" spans="1:1" x14ac:dyDescent="0.25">
      <c r="A28845"/>
    </row>
    <row r="28846" spans="1:1" x14ac:dyDescent="0.25">
      <c r="A28846"/>
    </row>
    <row r="28847" spans="1:1" x14ac:dyDescent="0.25">
      <c r="A28847"/>
    </row>
    <row r="28848" spans="1:1" x14ac:dyDescent="0.25">
      <c r="A28848"/>
    </row>
    <row r="28849" spans="1:1" x14ac:dyDescent="0.25">
      <c r="A28849"/>
    </row>
    <row r="28850" spans="1:1" x14ac:dyDescent="0.25">
      <c r="A28850"/>
    </row>
    <row r="28851" spans="1:1" x14ac:dyDescent="0.25">
      <c r="A28851"/>
    </row>
    <row r="28852" spans="1:1" x14ac:dyDescent="0.25">
      <c r="A28852"/>
    </row>
    <row r="28853" spans="1:1" x14ac:dyDescent="0.25">
      <c r="A28853"/>
    </row>
    <row r="28854" spans="1:1" x14ac:dyDescent="0.25">
      <c r="A28854"/>
    </row>
    <row r="28855" spans="1:1" x14ac:dyDescent="0.25">
      <c r="A28855"/>
    </row>
    <row r="28856" spans="1:1" x14ac:dyDescent="0.25">
      <c r="A28856"/>
    </row>
    <row r="28857" spans="1:1" x14ac:dyDescent="0.25">
      <c r="A28857"/>
    </row>
    <row r="28858" spans="1:1" x14ac:dyDescent="0.25">
      <c r="A28858"/>
    </row>
    <row r="28859" spans="1:1" x14ac:dyDescent="0.25">
      <c r="A28859"/>
    </row>
    <row r="28860" spans="1:1" x14ac:dyDescent="0.25">
      <c r="A28860"/>
    </row>
    <row r="28861" spans="1:1" x14ac:dyDescent="0.25">
      <c r="A28861"/>
    </row>
    <row r="28862" spans="1:1" x14ac:dyDescent="0.25">
      <c r="A28862"/>
    </row>
    <row r="28863" spans="1:1" x14ac:dyDescent="0.25">
      <c r="A28863"/>
    </row>
    <row r="28864" spans="1:1" x14ac:dyDescent="0.25">
      <c r="A28864"/>
    </row>
    <row r="28865" spans="1:1" x14ac:dyDescent="0.25">
      <c r="A28865"/>
    </row>
    <row r="28866" spans="1:1" x14ac:dyDescent="0.25">
      <c r="A28866"/>
    </row>
    <row r="28867" spans="1:1" x14ac:dyDescent="0.25">
      <c r="A28867"/>
    </row>
    <row r="28868" spans="1:1" x14ac:dyDescent="0.25">
      <c r="A28868"/>
    </row>
    <row r="28869" spans="1:1" x14ac:dyDescent="0.25">
      <c r="A28869"/>
    </row>
    <row r="28870" spans="1:1" x14ac:dyDescent="0.25">
      <c r="A28870"/>
    </row>
    <row r="28871" spans="1:1" x14ac:dyDescent="0.25">
      <c r="A28871"/>
    </row>
    <row r="28872" spans="1:1" x14ac:dyDescent="0.25">
      <c r="A28872"/>
    </row>
    <row r="28873" spans="1:1" x14ac:dyDescent="0.25">
      <c r="A28873"/>
    </row>
    <row r="28874" spans="1:1" x14ac:dyDescent="0.25">
      <c r="A28874"/>
    </row>
    <row r="28875" spans="1:1" x14ac:dyDescent="0.25">
      <c r="A28875"/>
    </row>
    <row r="28876" spans="1:1" x14ac:dyDescent="0.25">
      <c r="A28876"/>
    </row>
    <row r="28877" spans="1:1" x14ac:dyDescent="0.25">
      <c r="A28877"/>
    </row>
    <row r="28878" spans="1:1" x14ac:dyDescent="0.25">
      <c r="A28878"/>
    </row>
    <row r="28879" spans="1:1" x14ac:dyDescent="0.25">
      <c r="A28879"/>
    </row>
    <row r="28880" spans="1:1" x14ac:dyDescent="0.25">
      <c r="A28880"/>
    </row>
    <row r="28881" spans="1:1" x14ac:dyDescent="0.25">
      <c r="A28881"/>
    </row>
    <row r="28882" spans="1:1" x14ac:dyDescent="0.25">
      <c r="A28882"/>
    </row>
    <row r="28883" spans="1:1" x14ac:dyDescent="0.25">
      <c r="A28883"/>
    </row>
    <row r="28884" spans="1:1" x14ac:dyDescent="0.25">
      <c r="A28884"/>
    </row>
    <row r="28885" spans="1:1" x14ac:dyDescent="0.25">
      <c r="A28885"/>
    </row>
    <row r="28886" spans="1:1" x14ac:dyDescent="0.25">
      <c r="A28886"/>
    </row>
    <row r="28887" spans="1:1" x14ac:dyDescent="0.25">
      <c r="A28887"/>
    </row>
    <row r="28888" spans="1:1" x14ac:dyDescent="0.25">
      <c r="A28888"/>
    </row>
    <row r="28889" spans="1:1" x14ac:dyDescent="0.25">
      <c r="A28889"/>
    </row>
    <row r="28890" spans="1:1" x14ac:dyDescent="0.25">
      <c r="A28890"/>
    </row>
    <row r="28891" spans="1:1" x14ac:dyDescent="0.25">
      <c r="A28891"/>
    </row>
    <row r="28892" spans="1:1" x14ac:dyDescent="0.25">
      <c r="A28892"/>
    </row>
    <row r="28893" spans="1:1" x14ac:dyDescent="0.25">
      <c r="A28893"/>
    </row>
    <row r="28894" spans="1:1" x14ac:dyDescent="0.25">
      <c r="A28894"/>
    </row>
    <row r="28895" spans="1:1" x14ac:dyDescent="0.25">
      <c r="A28895"/>
    </row>
    <row r="28896" spans="1:1" x14ac:dyDescent="0.25">
      <c r="A28896"/>
    </row>
    <row r="28897" spans="1:1" x14ac:dyDescent="0.25">
      <c r="A28897"/>
    </row>
    <row r="28898" spans="1:1" x14ac:dyDescent="0.25">
      <c r="A28898"/>
    </row>
    <row r="28899" spans="1:1" x14ac:dyDescent="0.25">
      <c r="A28899"/>
    </row>
    <row r="28900" spans="1:1" x14ac:dyDescent="0.25">
      <c r="A28900"/>
    </row>
    <row r="28901" spans="1:1" x14ac:dyDescent="0.25">
      <c r="A28901"/>
    </row>
    <row r="28902" spans="1:1" x14ac:dyDescent="0.25">
      <c r="A28902"/>
    </row>
    <row r="28903" spans="1:1" x14ac:dyDescent="0.25">
      <c r="A28903"/>
    </row>
    <row r="28904" spans="1:1" x14ac:dyDescent="0.25">
      <c r="A28904"/>
    </row>
    <row r="28905" spans="1:1" x14ac:dyDescent="0.25">
      <c r="A28905"/>
    </row>
    <row r="28906" spans="1:1" x14ac:dyDescent="0.25">
      <c r="A28906"/>
    </row>
    <row r="28907" spans="1:1" x14ac:dyDescent="0.25">
      <c r="A28907"/>
    </row>
    <row r="28908" spans="1:1" x14ac:dyDescent="0.25">
      <c r="A28908"/>
    </row>
    <row r="28909" spans="1:1" x14ac:dyDescent="0.25">
      <c r="A28909"/>
    </row>
    <row r="28910" spans="1:1" x14ac:dyDescent="0.25">
      <c r="A28910"/>
    </row>
    <row r="28911" spans="1:1" x14ac:dyDescent="0.25">
      <c r="A28911"/>
    </row>
    <row r="28912" spans="1:1" x14ac:dyDescent="0.25">
      <c r="A28912"/>
    </row>
    <row r="28913" spans="1:1" x14ac:dyDescent="0.25">
      <c r="A28913"/>
    </row>
    <row r="28914" spans="1:1" x14ac:dyDescent="0.25">
      <c r="A28914"/>
    </row>
    <row r="28915" spans="1:1" x14ac:dyDescent="0.25">
      <c r="A28915"/>
    </row>
    <row r="28916" spans="1:1" x14ac:dyDescent="0.25">
      <c r="A28916"/>
    </row>
    <row r="28917" spans="1:1" x14ac:dyDescent="0.25">
      <c r="A28917"/>
    </row>
    <row r="28918" spans="1:1" x14ac:dyDescent="0.25">
      <c r="A28918"/>
    </row>
    <row r="28919" spans="1:1" x14ac:dyDescent="0.25">
      <c r="A28919"/>
    </row>
    <row r="28920" spans="1:1" x14ac:dyDescent="0.25">
      <c r="A28920"/>
    </row>
    <row r="28921" spans="1:1" x14ac:dyDescent="0.25">
      <c r="A28921"/>
    </row>
    <row r="28922" spans="1:1" x14ac:dyDescent="0.25">
      <c r="A28922"/>
    </row>
    <row r="28923" spans="1:1" x14ac:dyDescent="0.25">
      <c r="A28923"/>
    </row>
    <row r="28924" spans="1:1" x14ac:dyDescent="0.25">
      <c r="A28924"/>
    </row>
    <row r="28925" spans="1:1" x14ac:dyDescent="0.25">
      <c r="A28925"/>
    </row>
    <row r="28926" spans="1:1" x14ac:dyDescent="0.25">
      <c r="A28926"/>
    </row>
    <row r="28927" spans="1:1" x14ac:dyDescent="0.25">
      <c r="A28927"/>
    </row>
    <row r="28928" spans="1:1" x14ac:dyDescent="0.25">
      <c r="A28928"/>
    </row>
    <row r="28929" spans="1:1" x14ac:dyDescent="0.25">
      <c r="A28929"/>
    </row>
    <row r="28930" spans="1:1" x14ac:dyDescent="0.25">
      <c r="A28930"/>
    </row>
    <row r="28931" spans="1:1" x14ac:dyDescent="0.25">
      <c r="A28931"/>
    </row>
    <row r="28932" spans="1:1" x14ac:dyDescent="0.25">
      <c r="A28932"/>
    </row>
    <row r="28933" spans="1:1" x14ac:dyDescent="0.25">
      <c r="A28933"/>
    </row>
    <row r="28934" spans="1:1" x14ac:dyDescent="0.25">
      <c r="A28934"/>
    </row>
    <row r="28935" spans="1:1" x14ac:dyDescent="0.25">
      <c r="A28935"/>
    </row>
    <row r="28936" spans="1:1" x14ac:dyDescent="0.25">
      <c r="A28936"/>
    </row>
    <row r="28937" spans="1:1" x14ac:dyDescent="0.25">
      <c r="A28937"/>
    </row>
    <row r="28938" spans="1:1" x14ac:dyDescent="0.25">
      <c r="A28938"/>
    </row>
    <row r="28939" spans="1:1" x14ac:dyDescent="0.25">
      <c r="A28939"/>
    </row>
    <row r="28940" spans="1:1" x14ac:dyDescent="0.25">
      <c r="A28940"/>
    </row>
    <row r="28941" spans="1:1" x14ac:dyDescent="0.25">
      <c r="A28941"/>
    </row>
    <row r="28942" spans="1:1" x14ac:dyDescent="0.25">
      <c r="A28942"/>
    </row>
    <row r="28943" spans="1:1" x14ac:dyDescent="0.25">
      <c r="A28943"/>
    </row>
    <row r="28944" spans="1:1" x14ac:dyDescent="0.25">
      <c r="A28944"/>
    </row>
    <row r="28945" spans="1:1" x14ac:dyDescent="0.25">
      <c r="A28945"/>
    </row>
    <row r="28946" spans="1:1" x14ac:dyDescent="0.25">
      <c r="A28946"/>
    </row>
    <row r="28947" spans="1:1" x14ac:dyDescent="0.25">
      <c r="A28947"/>
    </row>
    <row r="28948" spans="1:1" x14ac:dyDescent="0.25">
      <c r="A28948"/>
    </row>
    <row r="28949" spans="1:1" x14ac:dyDescent="0.25">
      <c r="A28949"/>
    </row>
    <row r="28950" spans="1:1" x14ac:dyDescent="0.25">
      <c r="A28950"/>
    </row>
    <row r="28951" spans="1:1" x14ac:dyDescent="0.25">
      <c r="A28951"/>
    </row>
    <row r="28952" spans="1:1" x14ac:dyDescent="0.25">
      <c r="A28952"/>
    </row>
    <row r="28953" spans="1:1" x14ac:dyDescent="0.25">
      <c r="A28953"/>
    </row>
    <row r="28954" spans="1:1" x14ac:dyDescent="0.25">
      <c r="A28954"/>
    </row>
    <row r="28955" spans="1:1" x14ac:dyDescent="0.25">
      <c r="A28955"/>
    </row>
    <row r="28956" spans="1:1" x14ac:dyDescent="0.25">
      <c r="A28956"/>
    </row>
    <row r="28957" spans="1:1" x14ac:dyDescent="0.25">
      <c r="A28957"/>
    </row>
    <row r="28958" spans="1:1" x14ac:dyDescent="0.25">
      <c r="A28958"/>
    </row>
    <row r="28959" spans="1:1" x14ac:dyDescent="0.25">
      <c r="A28959"/>
    </row>
    <row r="28960" spans="1:1" x14ac:dyDescent="0.25">
      <c r="A28960"/>
    </row>
    <row r="28961" spans="1:1" x14ac:dyDescent="0.25">
      <c r="A28961"/>
    </row>
    <row r="28962" spans="1:1" x14ac:dyDescent="0.25">
      <c r="A28962"/>
    </row>
    <row r="28963" spans="1:1" x14ac:dyDescent="0.25">
      <c r="A28963"/>
    </row>
    <row r="28964" spans="1:1" x14ac:dyDescent="0.25">
      <c r="A28964"/>
    </row>
    <row r="28965" spans="1:1" x14ac:dyDescent="0.25">
      <c r="A28965"/>
    </row>
    <row r="28966" spans="1:1" x14ac:dyDescent="0.25">
      <c r="A28966"/>
    </row>
    <row r="28967" spans="1:1" x14ac:dyDescent="0.25">
      <c r="A28967"/>
    </row>
    <row r="28968" spans="1:1" x14ac:dyDescent="0.25">
      <c r="A28968"/>
    </row>
    <row r="28969" spans="1:1" x14ac:dyDescent="0.25">
      <c r="A28969"/>
    </row>
    <row r="28970" spans="1:1" x14ac:dyDescent="0.25">
      <c r="A28970"/>
    </row>
    <row r="28971" spans="1:1" x14ac:dyDescent="0.25">
      <c r="A28971"/>
    </row>
    <row r="28972" spans="1:1" x14ac:dyDescent="0.25">
      <c r="A28972"/>
    </row>
    <row r="28973" spans="1:1" x14ac:dyDescent="0.25">
      <c r="A28973"/>
    </row>
    <row r="28974" spans="1:1" x14ac:dyDescent="0.25">
      <c r="A28974"/>
    </row>
    <row r="28975" spans="1:1" x14ac:dyDescent="0.25">
      <c r="A28975"/>
    </row>
    <row r="28976" spans="1:1" x14ac:dyDescent="0.25">
      <c r="A28976"/>
    </row>
    <row r="28977" spans="1:1" x14ac:dyDescent="0.25">
      <c r="A28977"/>
    </row>
    <row r="28978" spans="1:1" x14ac:dyDescent="0.25">
      <c r="A28978"/>
    </row>
    <row r="28979" spans="1:1" x14ac:dyDescent="0.25">
      <c r="A28979"/>
    </row>
    <row r="28980" spans="1:1" x14ac:dyDescent="0.25">
      <c r="A28980"/>
    </row>
    <row r="28981" spans="1:1" x14ac:dyDescent="0.25">
      <c r="A28981"/>
    </row>
    <row r="28982" spans="1:1" x14ac:dyDescent="0.25">
      <c r="A28982"/>
    </row>
    <row r="28983" spans="1:1" x14ac:dyDescent="0.25">
      <c r="A28983"/>
    </row>
    <row r="28984" spans="1:1" x14ac:dyDescent="0.25">
      <c r="A28984"/>
    </row>
    <row r="28985" spans="1:1" x14ac:dyDescent="0.25">
      <c r="A28985"/>
    </row>
    <row r="28986" spans="1:1" x14ac:dyDescent="0.25">
      <c r="A28986"/>
    </row>
    <row r="28987" spans="1:1" x14ac:dyDescent="0.25">
      <c r="A28987"/>
    </row>
    <row r="28988" spans="1:1" x14ac:dyDescent="0.25">
      <c r="A28988"/>
    </row>
    <row r="28989" spans="1:1" x14ac:dyDescent="0.25">
      <c r="A28989"/>
    </row>
    <row r="28990" spans="1:1" x14ac:dyDescent="0.25">
      <c r="A28990"/>
    </row>
    <row r="28991" spans="1:1" x14ac:dyDescent="0.25">
      <c r="A28991"/>
    </row>
    <row r="28992" spans="1:1" x14ac:dyDescent="0.25">
      <c r="A28992"/>
    </row>
    <row r="28993" spans="1:1" x14ac:dyDescent="0.25">
      <c r="A28993"/>
    </row>
    <row r="28994" spans="1:1" x14ac:dyDescent="0.25">
      <c r="A28994"/>
    </row>
    <row r="28995" spans="1:1" x14ac:dyDescent="0.25">
      <c r="A28995"/>
    </row>
    <row r="28996" spans="1:1" x14ac:dyDescent="0.25">
      <c r="A28996"/>
    </row>
    <row r="28997" spans="1:1" x14ac:dyDescent="0.25">
      <c r="A28997"/>
    </row>
    <row r="28998" spans="1:1" x14ac:dyDescent="0.25">
      <c r="A28998"/>
    </row>
    <row r="28999" spans="1:1" x14ac:dyDescent="0.25">
      <c r="A28999"/>
    </row>
    <row r="29000" spans="1:1" x14ac:dyDescent="0.25">
      <c r="A29000"/>
    </row>
    <row r="29001" spans="1:1" x14ac:dyDescent="0.25">
      <c r="A29001"/>
    </row>
    <row r="29002" spans="1:1" x14ac:dyDescent="0.25">
      <c r="A29002"/>
    </row>
    <row r="29003" spans="1:1" x14ac:dyDescent="0.25">
      <c r="A29003"/>
    </row>
    <row r="29004" spans="1:1" x14ac:dyDescent="0.25">
      <c r="A29004"/>
    </row>
    <row r="29005" spans="1:1" x14ac:dyDescent="0.25">
      <c r="A29005"/>
    </row>
    <row r="29006" spans="1:1" x14ac:dyDescent="0.25">
      <c r="A29006"/>
    </row>
    <row r="29007" spans="1:1" x14ac:dyDescent="0.25">
      <c r="A29007"/>
    </row>
    <row r="29008" spans="1:1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  <row r="29014" spans="1:1" x14ac:dyDescent="0.25">
      <c r="A29014"/>
    </row>
    <row r="29015" spans="1:1" x14ac:dyDescent="0.25">
      <c r="A29015"/>
    </row>
    <row r="29016" spans="1:1" x14ac:dyDescent="0.25">
      <c r="A29016"/>
    </row>
    <row r="29017" spans="1:1" x14ac:dyDescent="0.25">
      <c r="A29017"/>
    </row>
    <row r="29018" spans="1:1" x14ac:dyDescent="0.25">
      <c r="A29018"/>
    </row>
    <row r="29019" spans="1:1" x14ac:dyDescent="0.25">
      <c r="A29019"/>
    </row>
    <row r="29020" spans="1:1" x14ac:dyDescent="0.25">
      <c r="A29020"/>
    </row>
    <row r="29021" spans="1:1" x14ac:dyDescent="0.25">
      <c r="A29021"/>
    </row>
    <row r="29022" spans="1:1" x14ac:dyDescent="0.25">
      <c r="A29022"/>
    </row>
    <row r="29023" spans="1:1" x14ac:dyDescent="0.25">
      <c r="A29023"/>
    </row>
    <row r="29024" spans="1:1" x14ac:dyDescent="0.25">
      <c r="A29024"/>
    </row>
    <row r="29025" spans="1:1" x14ac:dyDescent="0.25">
      <c r="A29025"/>
    </row>
    <row r="29026" spans="1:1" x14ac:dyDescent="0.25">
      <c r="A29026"/>
    </row>
    <row r="29027" spans="1:1" x14ac:dyDescent="0.25">
      <c r="A29027"/>
    </row>
    <row r="29028" spans="1:1" x14ac:dyDescent="0.25">
      <c r="A29028"/>
    </row>
    <row r="29029" spans="1:1" x14ac:dyDescent="0.25">
      <c r="A29029"/>
    </row>
    <row r="29030" spans="1:1" x14ac:dyDescent="0.25">
      <c r="A29030"/>
    </row>
    <row r="29031" spans="1:1" x14ac:dyDescent="0.25">
      <c r="A29031"/>
    </row>
    <row r="29032" spans="1:1" x14ac:dyDescent="0.25">
      <c r="A29032"/>
    </row>
    <row r="29033" spans="1:1" x14ac:dyDescent="0.25">
      <c r="A29033"/>
    </row>
    <row r="29034" spans="1:1" x14ac:dyDescent="0.25">
      <c r="A29034"/>
    </row>
    <row r="29035" spans="1:1" x14ac:dyDescent="0.25">
      <c r="A29035"/>
    </row>
    <row r="29036" spans="1:1" x14ac:dyDescent="0.25">
      <c r="A29036"/>
    </row>
    <row r="29037" spans="1:1" x14ac:dyDescent="0.25">
      <c r="A29037"/>
    </row>
    <row r="29038" spans="1:1" x14ac:dyDescent="0.25">
      <c r="A29038"/>
    </row>
    <row r="29039" spans="1:1" x14ac:dyDescent="0.25">
      <c r="A29039"/>
    </row>
    <row r="29040" spans="1:1" x14ac:dyDescent="0.25">
      <c r="A29040"/>
    </row>
    <row r="29041" spans="1:1" x14ac:dyDescent="0.25">
      <c r="A29041"/>
    </row>
    <row r="29042" spans="1:1" x14ac:dyDescent="0.25">
      <c r="A29042"/>
    </row>
    <row r="29043" spans="1:1" x14ac:dyDescent="0.25">
      <c r="A29043"/>
    </row>
    <row r="29044" spans="1:1" x14ac:dyDescent="0.25">
      <c r="A29044"/>
    </row>
    <row r="29045" spans="1:1" x14ac:dyDescent="0.25">
      <c r="A29045"/>
    </row>
    <row r="29046" spans="1:1" x14ac:dyDescent="0.25">
      <c r="A29046"/>
    </row>
    <row r="29047" spans="1:1" x14ac:dyDescent="0.25">
      <c r="A29047"/>
    </row>
    <row r="29048" spans="1:1" x14ac:dyDescent="0.25">
      <c r="A29048"/>
    </row>
    <row r="29049" spans="1:1" x14ac:dyDescent="0.25">
      <c r="A29049"/>
    </row>
    <row r="29050" spans="1:1" x14ac:dyDescent="0.25">
      <c r="A29050"/>
    </row>
    <row r="29051" spans="1:1" x14ac:dyDescent="0.25">
      <c r="A29051"/>
    </row>
    <row r="29052" spans="1:1" x14ac:dyDescent="0.25">
      <c r="A29052"/>
    </row>
    <row r="29053" spans="1:1" x14ac:dyDescent="0.25">
      <c r="A29053"/>
    </row>
    <row r="29054" spans="1:1" x14ac:dyDescent="0.25">
      <c r="A29054"/>
    </row>
    <row r="29055" spans="1:1" x14ac:dyDescent="0.25">
      <c r="A29055"/>
    </row>
    <row r="29056" spans="1:1" x14ac:dyDescent="0.25">
      <c r="A29056"/>
    </row>
    <row r="29057" spans="1:1" x14ac:dyDescent="0.25">
      <c r="A29057"/>
    </row>
    <row r="29058" spans="1:1" x14ac:dyDescent="0.25">
      <c r="A29058"/>
    </row>
    <row r="29059" spans="1:1" x14ac:dyDescent="0.25">
      <c r="A29059"/>
    </row>
    <row r="29060" spans="1:1" x14ac:dyDescent="0.25">
      <c r="A29060"/>
    </row>
    <row r="29061" spans="1:1" x14ac:dyDescent="0.25">
      <c r="A29061"/>
    </row>
    <row r="29062" spans="1:1" x14ac:dyDescent="0.25">
      <c r="A29062"/>
    </row>
    <row r="29063" spans="1:1" x14ac:dyDescent="0.25">
      <c r="A29063"/>
    </row>
    <row r="29064" spans="1:1" x14ac:dyDescent="0.25">
      <c r="A29064"/>
    </row>
    <row r="29065" spans="1:1" x14ac:dyDescent="0.25">
      <c r="A29065"/>
    </row>
    <row r="29066" spans="1:1" x14ac:dyDescent="0.25">
      <c r="A29066"/>
    </row>
    <row r="29067" spans="1:1" x14ac:dyDescent="0.25">
      <c r="A29067"/>
    </row>
    <row r="29068" spans="1:1" x14ac:dyDescent="0.25">
      <c r="A29068"/>
    </row>
    <row r="29069" spans="1:1" x14ac:dyDescent="0.25">
      <c r="A29069"/>
    </row>
    <row r="29070" spans="1:1" x14ac:dyDescent="0.25">
      <c r="A29070"/>
    </row>
    <row r="29071" spans="1:1" x14ac:dyDescent="0.25">
      <c r="A29071"/>
    </row>
    <row r="29072" spans="1:1" x14ac:dyDescent="0.25">
      <c r="A29072"/>
    </row>
    <row r="29073" spans="1:1" x14ac:dyDescent="0.25">
      <c r="A29073"/>
    </row>
    <row r="29074" spans="1:1" x14ac:dyDescent="0.25">
      <c r="A29074"/>
    </row>
    <row r="29075" spans="1:1" x14ac:dyDescent="0.25">
      <c r="A29075"/>
    </row>
    <row r="29076" spans="1:1" x14ac:dyDescent="0.25">
      <c r="A29076"/>
    </row>
    <row r="29077" spans="1:1" x14ac:dyDescent="0.25">
      <c r="A29077"/>
    </row>
    <row r="29078" spans="1:1" x14ac:dyDescent="0.25">
      <c r="A29078"/>
    </row>
    <row r="29079" spans="1:1" x14ac:dyDescent="0.25">
      <c r="A29079"/>
    </row>
    <row r="29080" spans="1:1" x14ac:dyDescent="0.25">
      <c r="A29080"/>
    </row>
    <row r="29081" spans="1:1" x14ac:dyDescent="0.25">
      <c r="A29081"/>
    </row>
    <row r="29082" spans="1:1" x14ac:dyDescent="0.25">
      <c r="A29082"/>
    </row>
    <row r="29083" spans="1:1" x14ac:dyDescent="0.25">
      <c r="A29083"/>
    </row>
    <row r="29084" spans="1:1" x14ac:dyDescent="0.25">
      <c r="A29084"/>
    </row>
    <row r="29085" spans="1:1" x14ac:dyDescent="0.25">
      <c r="A29085"/>
    </row>
    <row r="29086" spans="1:1" x14ac:dyDescent="0.25">
      <c r="A29086"/>
    </row>
    <row r="29087" spans="1:1" x14ac:dyDescent="0.25">
      <c r="A29087"/>
    </row>
    <row r="29088" spans="1:1" x14ac:dyDescent="0.25">
      <c r="A29088"/>
    </row>
    <row r="29089" spans="1:1" x14ac:dyDescent="0.25">
      <c r="A29089"/>
    </row>
    <row r="29090" spans="1:1" x14ac:dyDescent="0.25">
      <c r="A29090"/>
    </row>
    <row r="29091" spans="1:1" x14ac:dyDescent="0.25">
      <c r="A29091"/>
    </row>
    <row r="29092" spans="1:1" x14ac:dyDescent="0.25">
      <c r="A29092"/>
    </row>
    <row r="29093" spans="1:1" x14ac:dyDescent="0.25">
      <c r="A29093"/>
    </row>
    <row r="29094" spans="1:1" x14ac:dyDescent="0.25">
      <c r="A29094"/>
    </row>
    <row r="29095" spans="1:1" x14ac:dyDescent="0.25">
      <c r="A29095"/>
    </row>
    <row r="29096" spans="1:1" x14ac:dyDescent="0.25">
      <c r="A29096"/>
    </row>
    <row r="29097" spans="1:1" x14ac:dyDescent="0.25">
      <c r="A29097"/>
    </row>
    <row r="29098" spans="1:1" x14ac:dyDescent="0.25">
      <c r="A29098"/>
    </row>
    <row r="29099" spans="1:1" x14ac:dyDescent="0.25">
      <c r="A29099"/>
    </row>
    <row r="29100" spans="1:1" x14ac:dyDescent="0.25">
      <c r="A29100"/>
    </row>
    <row r="29101" spans="1:1" x14ac:dyDescent="0.25">
      <c r="A29101"/>
    </row>
    <row r="29102" spans="1:1" x14ac:dyDescent="0.25">
      <c r="A29102"/>
    </row>
    <row r="29103" spans="1:1" x14ac:dyDescent="0.25">
      <c r="A29103"/>
    </row>
    <row r="29104" spans="1:1" x14ac:dyDescent="0.25">
      <c r="A29104"/>
    </row>
    <row r="29105" spans="1:1" x14ac:dyDescent="0.25">
      <c r="A29105"/>
    </row>
    <row r="29106" spans="1:1" x14ac:dyDescent="0.25">
      <c r="A29106"/>
    </row>
    <row r="29107" spans="1:1" x14ac:dyDescent="0.25">
      <c r="A29107"/>
    </row>
    <row r="29108" spans="1:1" x14ac:dyDescent="0.25">
      <c r="A29108"/>
    </row>
    <row r="29109" spans="1:1" x14ac:dyDescent="0.25">
      <c r="A29109"/>
    </row>
    <row r="29110" spans="1:1" x14ac:dyDescent="0.25">
      <c r="A29110"/>
    </row>
    <row r="29111" spans="1:1" x14ac:dyDescent="0.25">
      <c r="A29111"/>
    </row>
    <row r="29112" spans="1:1" x14ac:dyDescent="0.25">
      <c r="A29112"/>
    </row>
    <row r="29113" spans="1:1" x14ac:dyDescent="0.25">
      <c r="A29113"/>
    </row>
    <row r="29114" spans="1:1" x14ac:dyDescent="0.25">
      <c r="A29114"/>
    </row>
    <row r="29115" spans="1:1" x14ac:dyDescent="0.25">
      <c r="A29115"/>
    </row>
    <row r="29116" spans="1:1" x14ac:dyDescent="0.25">
      <c r="A29116"/>
    </row>
    <row r="29117" spans="1:1" x14ac:dyDescent="0.25">
      <c r="A29117"/>
    </row>
    <row r="29118" spans="1:1" x14ac:dyDescent="0.25">
      <c r="A29118"/>
    </row>
    <row r="29119" spans="1:1" x14ac:dyDescent="0.25">
      <c r="A29119"/>
    </row>
    <row r="29120" spans="1:1" x14ac:dyDescent="0.25">
      <c r="A29120"/>
    </row>
    <row r="29121" spans="1:1" x14ac:dyDescent="0.25">
      <c r="A29121"/>
    </row>
    <row r="29122" spans="1:1" x14ac:dyDescent="0.25">
      <c r="A29122"/>
    </row>
    <row r="29123" spans="1:1" x14ac:dyDescent="0.25">
      <c r="A29123"/>
    </row>
    <row r="29124" spans="1:1" x14ac:dyDescent="0.25">
      <c r="A29124"/>
    </row>
    <row r="29125" spans="1:1" x14ac:dyDescent="0.25">
      <c r="A29125"/>
    </row>
    <row r="29126" spans="1:1" x14ac:dyDescent="0.25">
      <c r="A29126"/>
    </row>
    <row r="29127" spans="1:1" x14ac:dyDescent="0.25">
      <c r="A29127"/>
    </row>
    <row r="29128" spans="1:1" x14ac:dyDescent="0.25">
      <c r="A29128"/>
    </row>
    <row r="29129" spans="1:1" x14ac:dyDescent="0.25">
      <c r="A29129"/>
    </row>
    <row r="29130" spans="1:1" x14ac:dyDescent="0.25">
      <c r="A29130"/>
    </row>
    <row r="29131" spans="1:1" x14ac:dyDescent="0.25">
      <c r="A29131"/>
    </row>
    <row r="29132" spans="1:1" x14ac:dyDescent="0.25">
      <c r="A29132"/>
    </row>
    <row r="29133" spans="1:1" x14ac:dyDescent="0.25">
      <c r="A29133"/>
    </row>
    <row r="29134" spans="1:1" x14ac:dyDescent="0.25">
      <c r="A29134"/>
    </row>
    <row r="29135" spans="1:1" x14ac:dyDescent="0.25">
      <c r="A29135"/>
    </row>
    <row r="29136" spans="1:1" x14ac:dyDescent="0.25">
      <c r="A29136"/>
    </row>
    <row r="29137" spans="1:1" x14ac:dyDescent="0.25">
      <c r="A29137"/>
    </row>
    <row r="29138" spans="1:1" x14ac:dyDescent="0.25">
      <c r="A29138"/>
    </row>
    <row r="29139" spans="1:1" x14ac:dyDescent="0.25">
      <c r="A29139"/>
    </row>
    <row r="29140" spans="1:1" x14ac:dyDescent="0.25">
      <c r="A29140"/>
    </row>
    <row r="29141" spans="1:1" x14ac:dyDescent="0.25">
      <c r="A29141"/>
    </row>
    <row r="29142" spans="1:1" x14ac:dyDescent="0.25">
      <c r="A29142"/>
    </row>
    <row r="29143" spans="1:1" x14ac:dyDescent="0.25">
      <c r="A29143"/>
    </row>
    <row r="29144" spans="1:1" x14ac:dyDescent="0.25">
      <c r="A29144"/>
    </row>
    <row r="29145" spans="1:1" x14ac:dyDescent="0.25">
      <c r="A29145"/>
    </row>
    <row r="29146" spans="1:1" x14ac:dyDescent="0.25">
      <c r="A29146"/>
    </row>
    <row r="29147" spans="1:1" x14ac:dyDescent="0.25">
      <c r="A29147"/>
    </row>
    <row r="29148" spans="1:1" x14ac:dyDescent="0.25">
      <c r="A29148"/>
    </row>
    <row r="29149" spans="1:1" x14ac:dyDescent="0.25">
      <c r="A29149"/>
    </row>
    <row r="29150" spans="1:1" x14ac:dyDescent="0.25">
      <c r="A29150"/>
    </row>
    <row r="29151" spans="1:1" x14ac:dyDescent="0.25">
      <c r="A29151"/>
    </row>
    <row r="29152" spans="1:1" x14ac:dyDescent="0.25">
      <c r="A29152"/>
    </row>
    <row r="29153" spans="1:1" x14ac:dyDescent="0.25">
      <c r="A29153"/>
    </row>
    <row r="29154" spans="1:1" x14ac:dyDescent="0.25">
      <c r="A29154"/>
    </row>
    <row r="29155" spans="1:1" x14ac:dyDescent="0.25">
      <c r="A29155"/>
    </row>
    <row r="29156" spans="1:1" x14ac:dyDescent="0.25">
      <c r="A29156"/>
    </row>
    <row r="29157" spans="1:1" x14ac:dyDescent="0.25">
      <c r="A29157"/>
    </row>
    <row r="29158" spans="1:1" x14ac:dyDescent="0.25">
      <c r="A29158"/>
    </row>
    <row r="29159" spans="1:1" x14ac:dyDescent="0.25">
      <c r="A29159"/>
    </row>
    <row r="29160" spans="1:1" x14ac:dyDescent="0.25">
      <c r="A29160"/>
    </row>
    <row r="29161" spans="1:1" x14ac:dyDescent="0.25">
      <c r="A29161"/>
    </row>
    <row r="29162" spans="1:1" x14ac:dyDescent="0.25">
      <c r="A29162"/>
    </row>
    <row r="29163" spans="1:1" x14ac:dyDescent="0.25">
      <c r="A29163"/>
    </row>
    <row r="29164" spans="1:1" x14ac:dyDescent="0.25">
      <c r="A29164"/>
    </row>
    <row r="29165" spans="1:1" x14ac:dyDescent="0.25">
      <c r="A29165"/>
    </row>
    <row r="29166" spans="1:1" x14ac:dyDescent="0.25">
      <c r="A29166"/>
    </row>
    <row r="29167" spans="1:1" x14ac:dyDescent="0.25">
      <c r="A29167"/>
    </row>
    <row r="29168" spans="1:1" x14ac:dyDescent="0.25">
      <c r="A29168"/>
    </row>
    <row r="29169" spans="1:1" x14ac:dyDescent="0.25">
      <c r="A29169"/>
    </row>
    <row r="29170" spans="1:1" x14ac:dyDescent="0.25">
      <c r="A29170"/>
    </row>
    <row r="29171" spans="1:1" x14ac:dyDescent="0.25">
      <c r="A29171"/>
    </row>
    <row r="29172" spans="1:1" x14ac:dyDescent="0.25">
      <c r="A29172"/>
    </row>
    <row r="29173" spans="1:1" x14ac:dyDescent="0.25">
      <c r="A29173"/>
    </row>
    <row r="29174" spans="1:1" x14ac:dyDescent="0.25">
      <c r="A29174"/>
    </row>
    <row r="29175" spans="1:1" x14ac:dyDescent="0.25">
      <c r="A29175"/>
    </row>
    <row r="29176" spans="1:1" x14ac:dyDescent="0.25">
      <c r="A29176"/>
    </row>
    <row r="29177" spans="1:1" x14ac:dyDescent="0.25">
      <c r="A29177"/>
    </row>
    <row r="29178" spans="1:1" x14ac:dyDescent="0.25">
      <c r="A29178"/>
    </row>
    <row r="29179" spans="1:1" x14ac:dyDescent="0.25">
      <c r="A29179"/>
    </row>
    <row r="29180" spans="1:1" x14ac:dyDescent="0.25">
      <c r="A29180"/>
    </row>
    <row r="29181" spans="1:1" x14ac:dyDescent="0.25">
      <c r="A29181"/>
    </row>
    <row r="29182" spans="1:1" x14ac:dyDescent="0.25">
      <c r="A29182"/>
    </row>
    <row r="29183" spans="1:1" x14ac:dyDescent="0.25">
      <c r="A29183"/>
    </row>
    <row r="29184" spans="1:1" x14ac:dyDescent="0.25">
      <c r="A29184"/>
    </row>
    <row r="29185" spans="1:1" x14ac:dyDescent="0.25">
      <c r="A29185"/>
    </row>
    <row r="29186" spans="1:1" x14ac:dyDescent="0.25">
      <c r="A29186"/>
    </row>
    <row r="29187" spans="1:1" x14ac:dyDescent="0.25">
      <c r="A29187"/>
    </row>
    <row r="29188" spans="1:1" x14ac:dyDescent="0.25">
      <c r="A29188"/>
    </row>
    <row r="29189" spans="1:1" x14ac:dyDescent="0.25">
      <c r="A29189"/>
    </row>
    <row r="29190" spans="1:1" x14ac:dyDescent="0.25">
      <c r="A29190"/>
    </row>
    <row r="29191" spans="1:1" x14ac:dyDescent="0.25">
      <c r="A29191"/>
    </row>
    <row r="29192" spans="1:1" x14ac:dyDescent="0.25">
      <c r="A29192"/>
    </row>
    <row r="29193" spans="1:1" x14ac:dyDescent="0.25">
      <c r="A29193"/>
    </row>
    <row r="29194" spans="1:1" x14ac:dyDescent="0.25">
      <c r="A29194"/>
    </row>
    <row r="29195" spans="1:1" x14ac:dyDescent="0.25">
      <c r="A29195"/>
    </row>
    <row r="29196" spans="1:1" x14ac:dyDescent="0.25">
      <c r="A29196"/>
    </row>
    <row r="29197" spans="1:1" x14ac:dyDescent="0.25">
      <c r="A29197"/>
    </row>
    <row r="29198" spans="1:1" x14ac:dyDescent="0.25">
      <c r="A29198"/>
    </row>
    <row r="29199" spans="1:1" x14ac:dyDescent="0.25">
      <c r="A29199"/>
    </row>
    <row r="29200" spans="1:1" x14ac:dyDescent="0.25">
      <c r="A29200"/>
    </row>
    <row r="29201" spans="1:1" x14ac:dyDescent="0.25">
      <c r="A29201"/>
    </row>
    <row r="29202" spans="1:1" x14ac:dyDescent="0.25">
      <c r="A29202"/>
    </row>
    <row r="29203" spans="1:1" x14ac:dyDescent="0.25">
      <c r="A29203"/>
    </row>
    <row r="29204" spans="1:1" x14ac:dyDescent="0.25">
      <c r="A29204"/>
    </row>
    <row r="29205" spans="1:1" x14ac:dyDescent="0.25">
      <c r="A29205"/>
    </row>
    <row r="29206" spans="1:1" x14ac:dyDescent="0.25">
      <c r="A29206"/>
    </row>
    <row r="29207" spans="1:1" x14ac:dyDescent="0.25">
      <c r="A29207"/>
    </row>
    <row r="29208" spans="1:1" x14ac:dyDescent="0.25">
      <c r="A29208"/>
    </row>
    <row r="29209" spans="1:1" x14ac:dyDescent="0.25">
      <c r="A29209"/>
    </row>
    <row r="29210" spans="1:1" x14ac:dyDescent="0.25">
      <c r="A29210"/>
    </row>
    <row r="29211" spans="1:1" x14ac:dyDescent="0.25">
      <c r="A29211"/>
    </row>
    <row r="29212" spans="1:1" x14ac:dyDescent="0.25">
      <c r="A29212"/>
    </row>
    <row r="29213" spans="1:1" x14ac:dyDescent="0.25">
      <c r="A29213"/>
    </row>
    <row r="29214" spans="1:1" x14ac:dyDescent="0.25">
      <c r="A29214"/>
    </row>
    <row r="29215" spans="1:1" x14ac:dyDescent="0.25">
      <c r="A29215"/>
    </row>
    <row r="29216" spans="1:1" x14ac:dyDescent="0.25">
      <c r="A29216"/>
    </row>
    <row r="29217" spans="1:1" x14ac:dyDescent="0.25">
      <c r="A29217"/>
    </row>
    <row r="29218" spans="1:1" x14ac:dyDescent="0.25">
      <c r="A29218"/>
    </row>
    <row r="29219" spans="1:1" x14ac:dyDescent="0.25">
      <c r="A29219"/>
    </row>
    <row r="29220" spans="1:1" x14ac:dyDescent="0.25">
      <c r="A29220"/>
    </row>
    <row r="29221" spans="1:1" x14ac:dyDescent="0.25">
      <c r="A29221"/>
    </row>
    <row r="29222" spans="1:1" x14ac:dyDescent="0.25">
      <c r="A29222"/>
    </row>
    <row r="29223" spans="1:1" x14ac:dyDescent="0.25">
      <c r="A29223"/>
    </row>
    <row r="29224" spans="1:1" x14ac:dyDescent="0.25">
      <c r="A29224"/>
    </row>
    <row r="29225" spans="1:1" x14ac:dyDescent="0.25">
      <c r="A29225"/>
    </row>
    <row r="29226" spans="1:1" x14ac:dyDescent="0.25">
      <c r="A29226"/>
    </row>
    <row r="29227" spans="1:1" x14ac:dyDescent="0.25">
      <c r="A29227"/>
    </row>
    <row r="29228" spans="1:1" x14ac:dyDescent="0.25">
      <c r="A29228"/>
    </row>
    <row r="29229" spans="1:1" x14ac:dyDescent="0.25">
      <c r="A29229"/>
    </row>
    <row r="29230" spans="1:1" x14ac:dyDescent="0.25">
      <c r="A29230"/>
    </row>
    <row r="29231" spans="1:1" x14ac:dyDescent="0.25">
      <c r="A29231"/>
    </row>
    <row r="29232" spans="1:1" x14ac:dyDescent="0.25">
      <c r="A29232"/>
    </row>
    <row r="29233" spans="1:1" x14ac:dyDescent="0.25">
      <c r="A29233"/>
    </row>
    <row r="29234" spans="1:1" x14ac:dyDescent="0.25">
      <c r="A29234"/>
    </row>
    <row r="29235" spans="1:1" x14ac:dyDescent="0.25">
      <c r="A29235"/>
    </row>
    <row r="29236" spans="1:1" x14ac:dyDescent="0.25">
      <c r="A29236"/>
    </row>
    <row r="29237" spans="1:1" x14ac:dyDescent="0.25">
      <c r="A29237"/>
    </row>
    <row r="29238" spans="1:1" x14ac:dyDescent="0.25">
      <c r="A29238"/>
    </row>
    <row r="29239" spans="1:1" x14ac:dyDescent="0.25">
      <c r="A29239"/>
    </row>
    <row r="29240" spans="1:1" x14ac:dyDescent="0.25">
      <c r="A29240"/>
    </row>
    <row r="29241" spans="1:1" x14ac:dyDescent="0.25">
      <c r="A29241"/>
    </row>
    <row r="29242" spans="1:1" x14ac:dyDescent="0.25">
      <c r="A29242"/>
    </row>
    <row r="29243" spans="1:1" x14ac:dyDescent="0.25">
      <c r="A29243"/>
    </row>
    <row r="29244" spans="1:1" x14ac:dyDescent="0.25">
      <c r="A29244"/>
    </row>
    <row r="29245" spans="1:1" x14ac:dyDescent="0.25">
      <c r="A29245"/>
    </row>
    <row r="29246" spans="1:1" x14ac:dyDescent="0.25">
      <c r="A29246"/>
    </row>
    <row r="29247" spans="1:1" x14ac:dyDescent="0.25">
      <c r="A29247"/>
    </row>
    <row r="29248" spans="1:1" x14ac:dyDescent="0.25">
      <c r="A29248"/>
    </row>
    <row r="29249" spans="1:1" x14ac:dyDescent="0.25">
      <c r="A29249"/>
    </row>
    <row r="29250" spans="1:1" x14ac:dyDescent="0.25">
      <c r="A29250"/>
    </row>
    <row r="29251" spans="1:1" x14ac:dyDescent="0.25">
      <c r="A29251"/>
    </row>
    <row r="29252" spans="1:1" x14ac:dyDescent="0.25">
      <c r="A29252"/>
    </row>
    <row r="29253" spans="1:1" x14ac:dyDescent="0.25">
      <c r="A29253"/>
    </row>
    <row r="29254" spans="1:1" x14ac:dyDescent="0.25">
      <c r="A29254"/>
    </row>
    <row r="29255" spans="1:1" x14ac:dyDescent="0.25">
      <c r="A29255"/>
    </row>
    <row r="29256" spans="1:1" x14ac:dyDescent="0.25">
      <c r="A29256"/>
    </row>
    <row r="29257" spans="1:1" x14ac:dyDescent="0.25">
      <c r="A29257"/>
    </row>
    <row r="29258" spans="1:1" x14ac:dyDescent="0.25">
      <c r="A29258"/>
    </row>
    <row r="29259" spans="1:1" x14ac:dyDescent="0.25">
      <c r="A29259"/>
    </row>
    <row r="29260" spans="1:1" x14ac:dyDescent="0.25">
      <c r="A29260"/>
    </row>
    <row r="29261" spans="1:1" x14ac:dyDescent="0.25">
      <c r="A29261"/>
    </row>
    <row r="29262" spans="1:1" x14ac:dyDescent="0.25">
      <c r="A29262"/>
    </row>
    <row r="29263" spans="1:1" x14ac:dyDescent="0.25">
      <c r="A29263"/>
    </row>
    <row r="29264" spans="1:1" x14ac:dyDescent="0.25">
      <c r="A29264"/>
    </row>
    <row r="29265" spans="1:1" x14ac:dyDescent="0.25">
      <c r="A29265"/>
    </row>
    <row r="29266" spans="1:1" x14ac:dyDescent="0.25">
      <c r="A29266"/>
    </row>
    <row r="29267" spans="1:1" x14ac:dyDescent="0.25">
      <c r="A29267"/>
    </row>
    <row r="29268" spans="1:1" x14ac:dyDescent="0.25">
      <c r="A29268"/>
    </row>
    <row r="29269" spans="1:1" x14ac:dyDescent="0.25">
      <c r="A29269"/>
    </row>
    <row r="29270" spans="1:1" x14ac:dyDescent="0.25">
      <c r="A29270"/>
    </row>
    <row r="29271" spans="1:1" x14ac:dyDescent="0.25">
      <c r="A29271"/>
    </row>
    <row r="29272" spans="1:1" x14ac:dyDescent="0.25">
      <c r="A29272"/>
    </row>
    <row r="29273" spans="1:1" x14ac:dyDescent="0.25">
      <c r="A29273"/>
    </row>
    <row r="29274" spans="1:1" x14ac:dyDescent="0.25">
      <c r="A29274"/>
    </row>
    <row r="29275" spans="1:1" x14ac:dyDescent="0.25">
      <c r="A29275"/>
    </row>
    <row r="29276" spans="1:1" x14ac:dyDescent="0.25">
      <c r="A29276"/>
    </row>
    <row r="29277" spans="1:1" x14ac:dyDescent="0.25">
      <c r="A29277"/>
    </row>
    <row r="29278" spans="1:1" x14ac:dyDescent="0.25">
      <c r="A29278"/>
    </row>
    <row r="29279" spans="1:1" x14ac:dyDescent="0.25">
      <c r="A29279"/>
    </row>
    <row r="29280" spans="1:1" x14ac:dyDescent="0.25">
      <c r="A29280"/>
    </row>
    <row r="29281" spans="1:1" x14ac:dyDescent="0.25">
      <c r="A29281"/>
    </row>
    <row r="29282" spans="1:1" x14ac:dyDescent="0.25">
      <c r="A29282"/>
    </row>
    <row r="29283" spans="1:1" x14ac:dyDescent="0.25">
      <c r="A29283"/>
    </row>
    <row r="29284" spans="1:1" x14ac:dyDescent="0.25">
      <c r="A29284"/>
    </row>
    <row r="29285" spans="1:1" x14ac:dyDescent="0.25">
      <c r="A29285"/>
    </row>
    <row r="29286" spans="1:1" x14ac:dyDescent="0.25">
      <c r="A29286"/>
    </row>
    <row r="29287" spans="1:1" x14ac:dyDescent="0.25">
      <c r="A29287"/>
    </row>
    <row r="29288" spans="1:1" x14ac:dyDescent="0.25">
      <c r="A29288"/>
    </row>
    <row r="29289" spans="1:1" x14ac:dyDescent="0.25">
      <c r="A29289"/>
    </row>
    <row r="29290" spans="1:1" x14ac:dyDescent="0.25">
      <c r="A29290"/>
    </row>
    <row r="29291" spans="1:1" x14ac:dyDescent="0.25">
      <c r="A29291"/>
    </row>
    <row r="29292" spans="1:1" x14ac:dyDescent="0.25">
      <c r="A29292"/>
    </row>
    <row r="29293" spans="1:1" x14ac:dyDescent="0.25">
      <c r="A29293"/>
    </row>
    <row r="29294" spans="1:1" x14ac:dyDescent="0.25">
      <c r="A29294"/>
    </row>
    <row r="29295" spans="1:1" x14ac:dyDescent="0.25">
      <c r="A29295"/>
    </row>
    <row r="29296" spans="1:1" x14ac:dyDescent="0.25">
      <c r="A29296"/>
    </row>
    <row r="29297" spans="1:1" x14ac:dyDescent="0.25">
      <c r="A29297"/>
    </row>
    <row r="29298" spans="1:1" x14ac:dyDescent="0.25">
      <c r="A29298"/>
    </row>
    <row r="29299" spans="1:1" x14ac:dyDescent="0.25">
      <c r="A29299"/>
    </row>
    <row r="29300" spans="1:1" x14ac:dyDescent="0.25">
      <c r="A29300"/>
    </row>
    <row r="29301" spans="1:1" x14ac:dyDescent="0.25">
      <c r="A29301"/>
    </row>
    <row r="29302" spans="1:1" x14ac:dyDescent="0.25">
      <c r="A29302"/>
    </row>
    <row r="29303" spans="1:1" x14ac:dyDescent="0.25">
      <c r="A29303"/>
    </row>
    <row r="29304" spans="1:1" x14ac:dyDescent="0.25">
      <c r="A29304"/>
    </row>
    <row r="29305" spans="1:1" x14ac:dyDescent="0.25">
      <c r="A29305"/>
    </row>
    <row r="29306" spans="1:1" x14ac:dyDescent="0.25">
      <c r="A29306"/>
    </row>
    <row r="29307" spans="1:1" x14ac:dyDescent="0.25">
      <c r="A29307"/>
    </row>
    <row r="29308" spans="1:1" x14ac:dyDescent="0.25">
      <c r="A29308"/>
    </row>
    <row r="29309" spans="1:1" x14ac:dyDescent="0.25">
      <c r="A29309"/>
    </row>
    <row r="29310" spans="1:1" x14ac:dyDescent="0.25">
      <c r="A29310"/>
    </row>
    <row r="29311" spans="1:1" x14ac:dyDescent="0.25">
      <c r="A29311"/>
    </row>
    <row r="29312" spans="1:1" x14ac:dyDescent="0.25">
      <c r="A29312"/>
    </row>
    <row r="29313" spans="1:1" x14ac:dyDescent="0.25">
      <c r="A29313"/>
    </row>
    <row r="29314" spans="1:1" x14ac:dyDescent="0.25">
      <c r="A29314"/>
    </row>
    <row r="29315" spans="1:1" x14ac:dyDescent="0.25">
      <c r="A29315"/>
    </row>
    <row r="29316" spans="1:1" x14ac:dyDescent="0.25">
      <c r="A29316"/>
    </row>
    <row r="29317" spans="1:1" x14ac:dyDescent="0.25">
      <c r="A29317"/>
    </row>
    <row r="29318" spans="1:1" x14ac:dyDescent="0.25">
      <c r="A29318"/>
    </row>
    <row r="29319" spans="1:1" x14ac:dyDescent="0.25">
      <c r="A29319"/>
    </row>
    <row r="29320" spans="1:1" x14ac:dyDescent="0.25">
      <c r="A29320"/>
    </row>
    <row r="29321" spans="1:1" x14ac:dyDescent="0.25">
      <c r="A29321"/>
    </row>
    <row r="29322" spans="1:1" x14ac:dyDescent="0.25">
      <c r="A29322"/>
    </row>
    <row r="29323" spans="1:1" x14ac:dyDescent="0.25">
      <c r="A29323"/>
    </row>
    <row r="29324" spans="1:1" x14ac:dyDescent="0.25">
      <c r="A29324"/>
    </row>
    <row r="29325" spans="1:1" x14ac:dyDescent="0.25">
      <c r="A29325"/>
    </row>
    <row r="29326" spans="1:1" x14ac:dyDescent="0.25">
      <c r="A29326"/>
    </row>
    <row r="29327" spans="1:1" x14ac:dyDescent="0.25">
      <c r="A29327"/>
    </row>
    <row r="29328" spans="1:1" x14ac:dyDescent="0.25">
      <c r="A29328"/>
    </row>
    <row r="29329" spans="1:1" x14ac:dyDescent="0.25">
      <c r="A29329"/>
    </row>
    <row r="29330" spans="1:1" x14ac:dyDescent="0.25">
      <c r="A29330"/>
    </row>
    <row r="29331" spans="1:1" x14ac:dyDescent="0.25">
      <c r="A29331"/>
    </row>
    <row r="29332" spans="1:1" x14ac:dyDescent="0.25">
      <c r="A29332"/>
    </row>
    <row r="29333" spans="1:1" x14ac:dyDescent="0.25">
      <c r="A29333"/>
    </row>
    <row r="29334" spans="1:1" x14ac:dyDescent="0.25">
      <c r="A29334"/>
    </row>
    <row r="29335" spans="1:1" x14ac:dyDescent="0.25">
      <c r="A29335"/>
    </row>
    <row r="29336" spans="1:1" x14ac:dyDescent="0.25">
      <c r="A29336"/>
    </row>
    <row r="29337" spans="1:1" x14ac:dyDescent="0.25">
      <c r="A29337"/>
    </row>
    <row r="29338" spans="1:1" x14ac:dyDescent="0.25">
      <c r="A29338"/>
    </row>
    <row r="29339" spans="1:1" x14ac:dyDescent="0.25">
      <c r="A29339"/>
    </row>
    <row r="29340" spans="1:1" x14ac:dyDescent="0.25">
      <c r="A29340"/>
    </row>
    <row r="29341" spans="1:1" x14ac:dyDescent="0.25">
      <c r="A29341"/>
    </row>
    <row r="29342" spans="1:1" x14ac:dyDescent="0.25">
      <c r="A29342"/>
    </row>
    <row r="29343" spans="1:1" x14ac:dyDescent="0.25">
      <c r="A29343"/>
    </row>
    <row r="29344" spans="1:1" x14ac:dyDescent="0.25">
      <c r="A29344"/>
    </row>
    <row r="29345" spans="1:1" x14ac:dyDescent="0.25">
      <c r="A29345"/>
    </row>
    <row r="29346" spans="1:1" x14ac:dyDescent="0.25">
      <c r="A29346"/>
    </row>
    <row r="29347" spans="1:1" x14ac:dyDescent="0.25">
      <c r="A29347"/>
    </row>
    <row r="29348" spans="1:1" x14ac:dyDescent="0.25">
      <c r="A29348"/>
    </row>
    <row r="29349" spans="1:1" x14ac:dyDescent="0.25">
      <c r="A29349"/>
    </row>
    <row r="29350" spans="1:1" x14ac:dyDescent="0.25">
      <c r="A29350"/>
    </row>
    <row r="29351" spans="1:1" x14ac:dyDescent="0.25">
      <c r="A29351"/>
    </row>
    <row r="29352" spans="1:1" x14ac:dyDescent="0.25">
      <c r="A29352"/>
    </row>
    <row r="29353" spans="1:1" x14ac:dyDescent="0.25">
      <c r="A29353"/>
    </row>
    <row r="29354" spans="1:1" x14ac:dyDescent="0.25">
      <c r="A29354"/>
    </row>
    <row r="29355" spans="1:1" x14ac:dyDescent="0.25">
      <c r="A29355"/>
    </row>
    <row r="29356" spans="1:1" x14ac:dyDescent="0.25">
      <c r="A29356"/>
    </row>
    <row r="29357" spans="1:1" x14ac:dyDescent="0.25">
      <c r="A29357"/>
    </row>
    <row r="29358" spans="1:1" x14ac:dyDescent="0.25">
      <c r="A29358"/>
    </row>
    <row r="29359" spans="1:1" x14ac:dyDescent="0.25">
      <c r="A29359"/>
    </row>
    <row r="29360" spans="1:1" x14ac:dyDescent="0.25">
      <c r="A29360"/>
    </row>
    <row r="29361" spans="1:1" x14ac:dyDescent="0.25">
      <c r="A29361"/>
    </row>
    <row r="29362" spans="1:1" x14ac:dyDescent="0.25">
      <c r="A29362"/>
    </row>
    <row r="29363" spans="1:1" x14ac:dyDescent="0.25">
      <c r="A29363"/>
    </row>
    <row r="29364" spans="1:1" x14ac:dyDescent="0.25">
      <c r="A29364"/>
    </row>
    <row r="29365" spans="1:1" x14ac:dyDescent="0.25">
      <c r="A29365"/>
    </row>
    <row r="29366" spans="1:1" x14ac:dyDescent="0.25">
      <c r="A29366"/>
    </row>
    <row r="29367" spans="1:1" x14ac:dyDescent="0.25">
      <c r="A29367"/>
    </row>
    <row r="29368" spans="1:1" x14ac:dyDescent="0.25">
      <c r="A29368"/>
    </row>
    <row r="29369" spans="1:1" x14ac:dyDescent="0.25">
      <c r="A29369"/>
    </row>
    <row r="29370" spans="1:1" x14ac:dyDescent="0.25">
      <c r="A29370"/>
    </row>
    <row r="29371" spans="1:1" x14ac:dyDescent="0.25">
      <c r="A29371"/>
    </row>
    <row r="29372" spans="1:1" x14ac:dyDescent="0.25">
      <c r="A29372"/>
    </row>
    <row r="29373" spans="1:1" x14ac:dyDescent="0.25">
      <c r="A29373"/>
    </row>
    <row r="29374" spans="1:1" x14ac:dyDescent="0.25">
      <c r="A29374"/>
    </row>
    <row r="29375" spans="1:1" x14ac:dyDescent="0.25">
      <c r="A29375"/>
    </row>
    <row r="29376" spans="1:1" x14ac:dyDescent="0.25">
      <c r="A29376"/>
    </row>
    <row r="29377" spans="1:1" x14ac:dyDescent="0.25">
      <c r="A29377"/>
    </row>
    <row r="29378" spans="1:1" x14ac:dyDescent="0.25">
      <c r="A29378"/>
    </row>
    <row r="29379" spans="1:1" x14ac:dyDescent="0.25">
      <c r="A29379"/>
    </row>
    <row r="29380" spans="1:1" x14ac:dyDescent="0.25">
      <c r="A29380"/>
    </row>
    <row r="29381" spans="1:1" x14ac:dyDescent="0.25">
      <c r="A29381"/>
    </row>
    <row r="29382" spans="1:1" x14ac:dyDescent="0.25">
      <c r="A29382"/>
    </row>
    <row r="29383" spans="1:1" x14ac:dyDescent="0.25">
      <c r="A29383"/>
    </row>
    <row r="29384" spans="1:1" x14ac:dyDescent="0.25">
      <c r="A29384"/>
    </row>
    <row r="29385" spans="1:1" x14ac:dyDescent="0.25">
      <c r="A29385"/>
    </row>
    <row r="29386" spans="1:1" x14ac:dyDescent="0.25">
      <c r="A29386"/>
    </row>
    <row r="29387" spans="1:1" x14ac:dyDescent="0.25">
      <c r="A29387"/>
    </row>
    <row r="29388" spans="1:1" x14ac:dyDescent="0.25">
      <c r="A29388"/>
    </row>
    <row r="29389" spans="1:1" x14ac:dyDescent="0.25">
      <c r="A29389"/>
    </row>
    <row r="29390" spans="1:1" x14ac:dyDescent="0.25">
      <c r="A29390"/>
    </row>
    <row r="29391" spans="1:1" x14ac:dyDescent="0.25">
      <c r="A29391"/>
    </row>
    <row r="29392" spans="1:1" x14ac:dyDescent="0.25">
      <c r="A29392"/>
    </row>
    <row r="29393" spans="1:1" x14ac:dyDescent="0.25">
      <c r="A29393"/>
    </row>
    <row r="29394" spans="1:1" x14ac:dyDescent="0.25">
      <c r="A29394"/>
    </row>
    <row r="29395" spans="1:1" x14ac:dyDescent="0.25">
      <c r="A29395"/>
    </row>
    <row r="29396" spans="1:1" x14ac:dyDescent="0.25">
      <c r="A29396"/>
    </row>
    <row r="29397" spans="1:1" x14ac:dyDescent="0.25">
      <c r="A29397"/>
    </row>
    <row r="29398" spans="1:1" x14ac:dyDescent="0.25">
      <c r="A29398"/>
    </row>
    <row r="29399" spans="1:1" x14ac:dyDescent="0.25">
      <c r="A29399"/>
    </row>
    <row r="29400" spans="1:1" x14ac:dyDescent="0.25">
      <c r="A29400"/>
    </row>
    <row r="29401" spans="1:1" x14ac:dyDescent="0.25">
      <c r="A29401"/>
    </row>
    <row r="29402" spans="1:1" x14ac:dyDescent="0.25">
      <c r="A29402"/>
    </row>
    <row r="29403" spans="1:1" x14ac:dyDescent="0.25">
      <c r="A29403"/>
    </row>
    <row r="29404" spans="1:1" x14ac:dyDescent="0.25">
      <c r="A29404"/>
    </row>
    <row r="29405" spans="1:1" x14ac:dyDescent="0.25">
      <c r="A29405"/>
    </row>
    <row r="29406" spans="1:1" x14ac:dyDescent="0.25">
      <c r="A29406"/>
    </row>
    <row r="29407" spans="1:1" x14ac:dyDescent="0.25">
      <c r="A29407"/>
    </row>
    <row r="29408" spans="1:1" x14ac:dyDescent="0.25">
      <c r="A29408"/>
    </row>
    <row r="29409" spans="1:1" x14ac:dyDescent="0.25">
      <c r="A29409"/>
    </row>
    <row r="29410" spans="1:1" x14ac:dyDescent="0.25">
      <c r="A29410"/>
    </row>
    <row r="29411" spans="1:1" x14ac:dyDescent="0.25">
      <c r="A29411"/>
    </row>
    <row r="29412" spans="1:1" x14ac:dyDescent="0.25">
      <c r="A29412"/>
    </row>
    <row r="29413" spans="1:1" x14ac:dyDescent="0.25">
      <c r="A29413"/>
    </row>
    <row r="29414" spans="1:1" x14ac:dyDescent="0.25">
      <c r="A29414"/>
    </row>
    <row r="29415" spans="1:1" x14ac:dyDescent="0.25">
      <c r="A29415"/>
    </row>
    <row r="29416" spans="1:1" x14ac:dyDescent="0.25">
      <c r="A29416"/>
    </row>
    <row r="29417" spans="1:1" x14ac:dyDescent="0.25">
      <c r="A29417"/>
    </row>
    <row r="29418" spans="1:1" x14ac:dyDescent="0.25">
      <c r="A29418"/>
    </row>
    <row r="29419" spans="1:1" x14ac:dyDescent="0.25">
      <c r="A29419"/>
    </row>
    <row r="29420" spans="1:1" x14ac:dyDescent="0.25">
      <c r="A29420"/>
    </row>
    <row r="29421" spans="1:1" x14ac:dyDescent="0.25">
      <c r="A29421"/>
    </row>
    <row r="29422" spans="1:1" x14ac:dyDescent="0.25">
      <c r="A29422"/>
    </row>
    <row r="29423" spans="1:1" x14ac:dyDescent="0.25">
      <c r="A29423"/>
    </row>
    <row r="29424" spans="1:1" x14ac:dyDescent="0.25">
      <c r="A29424"/>
    </row>
    <row r="29425" spans="1:1" x14ac:dyDescent="0.25">
      <c r="A29425"/>
    </row>
    <row r="29426" spans="1:1" x14ac:dyDescent="0.25">
      <c r="A29426"/>
    </row>
    <row r="29427" spans="1:1" x14ac:dyDescent="0.25">
      <c r="A29427"/>
    </row>
    <row r="29428" spans="1:1" x14ac:dyDescent="0.25">
      <c r="A29428"/>
    </row>
    <row r="29429" spans="1:1" x14ac:dyDescent="0.25">
      <c r="A29429"/>
    </row>
    <row r="29430" spans="1:1" x14ac:dyDescent="0.25">
      <c r="A29430"/>
    </row>
    <row r="29431" spans="1:1" x14ac:dyDescent="0.25">
      <c r="A29431"/>
    </row>
    <row r="29432" spans="1:1" x14ac:dyDescent="0.25">
      <c r="A29432"/>
    </row>
    <row r="29433" spans="1:1" x14ac:dyDescent="0.25">
      <c r="A29433"/>
    </row>
    <row r="29434" spans="1:1" x14ac:dyDescent="0.25">
      <c r="A29434"/>
    </row>
    <row r="29435" spans="1:1" x14ac:dyDescent="0.25">
      <c r="A29435"/>
    </row>
    <row r="29436" spans="1:1" x14ac:dyDescent="0.25">
      <c r="A29436"/>
    </row>
    <row r="29437" spans="1:1" x14ac:dyDescent="0.25">
      <c r="A29437"/>
    </row>
    <row r="29438" spans="1:1" x14ac:dyDescent="0.25">
      <c r="A29438"/>
    </row>
    <row r="29439" spans="1:1" x14ac:dyDescent="0.25">
      <c r="A29439"/>
    </row>
    <row r="29440" spans="1:1" x14ac:dyDescent="0.25">
      <c r="A29440"/>
    </row>
    <row r="29441" spans="1:1" x14ac:dyDescent="0.25">
      <c r="A29441"/>
    </row>
    <row r="29442" spans="1:1" x14ac:dyDescent="0.25">
      <c r="A29442"/>
    </row>
    <row r="29443" spans="1:1" x14ac:dyDescent="0.25">
      <c r="A29443"/>
    </row>
    <row r="29444" spans="1:1" x14ac:dyDescent="0.25">
      <c r="A29444"/>
    </row>
    <row r="29445" spans="1:1" x14ac:dyDescent="0.25">
      <c r="A29445"/>
    </row>
    <row r="29446" spans="1:1" x14ac:dyDescent="0.25">
      <c r="A29446"/>
    </row>
    <row r="29447" spans="1:1" x14ac:dyDescent="0.25">
      <c r="A29447"/>
    </row>
    <row r="29448" spans="1:1" x14ac:dyDescent="0.25">
      <c r="A29448"/>
    </row>
    <row r="29449" spans="1:1" x14ac:dyDescent="0.25">
      <c r="A29449"/>
    </row>
    <row r="29450" spans="1:1" x14ac:dyDescent="0.25">
      <c r="A29450"/>
    </row>
    <row r="29451" spans="1:1" x14ac:dyDescent="0.25">
      <c r="A29451"/>
    </row>
    <row r="29452" spans="1:1" x14ac:dyDescent="0.25">
      <c r="A29452"/>
    </row>
    <row r="29453" spans="1:1" x14ac:dyDescent="0.25">
      <c r="A29453"/>
    </row>
    <row r="29454" spans="1:1" x14ac:dyDescent="0.25">
      <c r="A29454"/>
    </row>
    <row r="29455" spans="1:1" x14ac:dyDescent="0.25">
      <c r="A29455"/>
    </row>
    <row r="29456" spans="1:1" x14ac:dyDescent="0.25">
      <c r="A29456"/>
    </row>
    <row r="29457" spans="1:1" x14ac:dyDescent="0.25">
      <c r="A29457"/>
    </row>
    <row r="29458" spans="1:1" x14ac:dyDescent="0.25">
      <c r="A29458"/>
    </row>
    <row r="29459" spans="1:1" x14ac:dyDescent="0.25">
      <c r="A29459"/>
    </row>
    <row r="29460" spans="1:1" x14ac:dyDescent="0.25">
      <c r="A29460"/>
    </row>
    <row r="29461" spans="1:1" x14ac:dyDescent="0.25">
      <c r="A29461"/>
    </row>
    <row r="29462" spans="1:1" x14ac:dyDescent="0.25">
      <c r="A29462"/>
    </row>
    <row r="29463" spans="1:1" x14ac:dyDescent="0.25">
      <c r="A29463"/>
    </row>
    <row r="29464" spans="1:1" x14ac:dyDescent="0.25">
      <c r="A29464"/>
    </row>
    <row r="29465" spans="1:1" x14ac:dyDescent="0.25">
      <c r="A29465"/>
    </row>
    <row r="29466" spans="1:1" x14ac:dyDescent="0.25">
      <c r="A29466"/>
    </row>
    <row r="29467" spans="1:1" x14ac:dyDescent="0.25">
      <c r="A29467"/>
    </row>
    <row r="29468" spans="1:1" x14ac:dyDescent="0.25">
      <c r="A29468"/>
    </row>
    <row r="29469" spans="1:1" x14ac:dyDescent="0.25">
      <c r="A29469"/>
    </row>
    <row r="29470" spans="1:1" x14ac:dyDescent="0.25">
      <c r="A29470"/>
    </row>
    <row r="29471" spans="1:1" x14ac:dyDescent="0.25">
      <c r="A29471"/>
    </row>
    <row r="29472" spans="1:1" x14ac:dyDescent="0.25">
      <c r="A29472"/>
    </row>
    <row r="29473" spans="1:1" x14ac:dyDescent="0.25">
      <c r="A29473"/>
    </row>
    <row r="29474" spans="1:1" x14ac:dyDescent="0.25">
      <c r="A29474"/>
    </row>
    <row r="29475" spans="1:1" x14ac:dyDescent="0.25">
      <c r="A29475"/>
    </row>
    <row r="29476" spans="1:1" x14ac:dyDescent="0.25">
      <c r="A29476"/>
    </row>
    <row r="29477" spans="1:1" x14ac:dyDescent="0.25">
      <c r="A29477"/>
    </row>
    <row r="29478" spans="1:1" x14ac:dyDescent="0.25">
      <c r="A29478"/>
    </row>
    <row r="29479" spans="1:1" x14ac:dyDescent="0.25">
      <c r="A29479"/>
    </row>
    <row r="29480" spans="1:1" x14ac:dyDescent="0.25">
      <c r="A29480"/>
    </row>
    <row r="29481" spans="1:1" x14ac:dyDescent="0.25">
      <c r="A29481"/>
    </row>
    <row r="29482" spans="1:1" x14ac:dyDescent="0.25">
      <c r="A29482"/>
    </row>
    <row r="29483" spans="1:1" x14ac:dyDescent="0.25">
      <c r="A29483"/>
    </row>
    <row r="29484" spans="1:1" x14ac:dyDescent="0.25">
      <c r="A29484"/>
    </row>
    <row r="29485" spans="1:1" x14ac:dyDescent="0.25">
      <c r="A29485"/>
    </row>
    <row r="29486" spans="1:1" x14ac:dyDescent="0.25">
      <c r="A29486"/>
    </row>
    <row r="29487" spans="1:1" x14ac:dyDescent="0.25">
      <c r="A29487"/>
    </row>
    <row r="29488" spans="1:1" x14ac:dyDescent="0.25">
      <c r="A29488"/>
    </row>
    <row r="29489" spans="1:1" x14ac:dyDescent="0.25">
      <c r="A29489"/>
    </row>
    <row r="29490" spans="1:1" x14ac:dyDescent="0.25">
      <c r="A29490"/>
    </row>
    <row r="29491" spans="1:1" x14ac:dyDescent="0.25">
      <c r="A29491"/>
    </row>
    <row r="29492" spans="1:1" x14ac:dyDescent="0.25">
      <c r="A29492"/>
    </row>
    <row r="29493" spans="1:1" x14ac:dyDescent="0.25">
      <c r="A29493"/>
    </row>
    <row r="29494" spans="1:1" x14ac:dyDescent="0.25">
      <c r="A29494"/>
    </row>
    <row r="29495" spans="1:1" x14ac:dyDescent="0.25">
      <c r="A29495"/>
    </row>
    <row r="29496" spans="1:1" x14ac:dyDescent="0.25">
      <c r="A29496"/>
    </row>
    <row r="29497" spans="1:1" x14ac:dyDescent="0.25">
      <c r="A29497"/>
    </row>
    <row r="29498" spans="1:1" x14ac:dyDescent="0.25">
      <c r="A29498"/>
    </row>
    <row r="29499" spans="1:1" x14ac:dyDescent="0.25">
      <c r="A29499"/>
    </row>
    <row r="29500" spans="1:1" x14ac:dyDescent="0.25">
      <c r="A29500"/>
    </row>
    <row r="29501" spans="1:1" x14ac:dyDescent="0.25">
      <c r="A29501"/>
    </row>
    <row r="29502" spans="1:1" x14ac:dyDescent="0.25">
      <c r="A29502"/>
    </row>
    <row r="29503" spans="1:1" x14ac:dyDescent="0.25">
      <c r="A29503"/>
    </row>
    <row r="29504" spans="1:1" x14ac:dyDescent="0.25">
      <c r="A29504"/>
    </row>
    <row r="29505" spans="1:1" x14ac:dyDescent="0.25">
      <c r="A29505"/>
    </row>
    <row r="29506" spans="1:1" x14ac:dyDescent="0.25">
      <c r="A29506"/>
    </row>
    <row r="29507" spans="1:1" x14ac:dyDescent="0.25">
      <c r="A29507"/>
    </row>
    <row r="29508" spans="1:1" x14ac:dyDescent="0.25">
      <c r="A29508"/>
    </row>
    <row r="29509" spans="1:1" x14ac:dyDescent="0.25">
      <c r="A29509"/>
    </row>
    <row r="29510" spans="1:1" x14ac:dyDescent="0.25">
      <c r="A29510"/>
    </row>
    <row r="29511" spans="1:1" x14ac:dyDescent="0.25">
      <c r="A29511"/>
    </row>
    <row r="29512" spans="1:1" x14ac:dyDescent="0.25">
      <c r="A29512"/>
    </row>
    <row r="29513" spans="1:1" x14ac:dyDescent="0.25">
      <c r="A29513"/>
    </row>
    <row r="29514" spans="1:1" x14ac:dyDescent="0.25">
      <c r="A29514"/>
    </row>
    <row r="29515" spans="1:1" x14ac:dyDescent="0.25">
      <c r="A29515"/>
    </row>
    <row r="29516" spans="1:1" x14ac:dyDescent="0.25">
      <c r="A29516"/>
    </row>
    <row r="29517" spans="1:1" x14ac:dyDescent="0.25">
      <c r="A29517"/>
    </row>
    <row r="29518" spans="1:1" x14ac:dyDescent="0.25">
      <c r="A29518"/>
    </row>
    <row r="29519" spans="1:1" x14ac:dyDescent="0.25">
      <c r="A29519"/>
    </row>
    <row r="29520" spans="1:1" x14ac:dyDescent="0.25">
      <c r="A29520"/>
    </row>
    <row r="29521" spans="1:1" x14ac:dyDescent="0.25">
      <c r="A29521"/>
    </row>
    <row r="29522" spans="1:1" x14ac:dyDescent="0.25">
      <c r="A29522"/>
    </row>
    <row r="29523" spans="1:1" x14ac:dyDescent="0.25">
      <c r="A29523"/>
    </row>
    <row r="29524" spans="1:1" x14ac:dyDescent="0.25">
      <c r="A29524"/>
    </row>
    <row r="29525" spans="1:1" x14ac:dyDescent="0.25">
      <c r="A29525"/>
    </row>
    <row r="29526" spans="1:1" x14ac:dyDescent="0.25">
      <c r="A29526"/>
    </row>
    <row r="29527" spans="1:1" x14ac:dyDescent="0.25">
      <c r="A29527"/>
    </row>
    <row r="29528" spans="1:1" x14ac:dyDescent="0.25">
      <c r="A29528"/>
    </row>
    <row r="29529" spans="1:1" x14ac:dyDescent="0.25">
      <c r="A29529"/>
    </row>
    <row r="29530" spans="1:1" x14ac:dyDescent="0.25">
      <c r="A29530"/>
    </row>
    <row r="29531" spans="1:1" x14ac:dyDescent="0.25">
      <c r="A29531"/>
    </row>
    <row r="29532" spans="1:1" x14ac:dyDescent="0.25">
      <c r="A29532"/>
    </row>
    <row r="29533" spans="1:1" x14ac:dyDescent="0.25">
      <c r="A29533"/>
    </row>
    <row r="29534" spans="1:1" x14ac:dyDescent="0.25">
      <c r="A29534"/>
    </row>
    <row r="29535" spans="1:1" x14ac:dyDescent="0.25">
      <c r="A29535"/>
    </row>
    <row r="29536" spans="1:1" x14ac:dyDescent="0.25">
      <c r="A29536"/>
    </row>
    <row r="29537" spans="1:1" x14ac:dyDescent="0.25">
      <c r="A29537"/>
    </row>
    <row r="29538" spans="1:1" x14ac:dyDescent="0.25">
      <c r="A29538"/>
    </row>
    <row r="29539" spans="1:1" x14ac:dyDescent="0.25">
      <c r="A29539"/>
    </row>
    <row r="29540" spans="1:1" x14ac:dyDescent="0.25">
      <c r="A29540"/>
    </row>
    <row r="29541" spans="1:1" x14ac:dyDescent="0.25">
      <c r="A29541"/>
    </row>
    <row r="29542" spans="1:1" x14ac:dyDescent="0.25">
      <c r="A29542"/>
    </row>
    <row r="29543" spans="1:1" x14ac:dyDescent="0.25">
      <c r="A29543"/>
    </row>
    <row r="29544" spans="1:1" x14ac:dyDescent="0.25">
      <c r="A29544"/>
    </row>
    <row r="29545" spans="1:1" x14ac:dyDescent="0.25">
      <c r="A29545"/>
    </row>
    <row r="29546" spans="1:1" x14ac:dyDescent="0.25">
      <c r="A29546"/>
    </row>
    <row r="29547" spans="1:1" x14ac:dyDescent="0.25">
      <c r="A29547"/>
    </row>
    <row r="29548" spans="1:1" x14ac:dyDescent="0.25">
      <c r="A29548"/>
    </row>
    <row r="29549" spans="1:1" x14ac:dyDescent="0.25">
      <c r="A29549"/>
    </row>
    <row r="29550" spans="1:1" x14ac:dyDescent="0.25">
      <c r="A29550"/>
    </row>
    <row r="29551" spans="1:1" x14ac:dyDescent="0.25">
      <c r="A29551"/>
    </row>
    <row r="29552" spans="1:1" x14ac:dyDescent="0.25">
      <c r="A29552"/>
    </row>
    <row r="29553" spans="1:1" x14ac:dyDescent="0.25">
      <c r="A29553"/>
    </row>
    <row r="29554" spans="1:1" x14ac:dyDescent="0.25">
      <c r="A29554"/>
    </row>
    <row r="29555" spans="1:1" x14ac:dyDescent="0.25">
      <c r="A29555"/>
    </row>
    <row r="29556" spans="1:1" x14ac:dyDescent="0.25">
      <c r="A29556"/>
    </row>
    <row r="29557" spans="1:1" x14ac:dyDescent="0.25">
      <c r="A29557"/>
    </row>
    <row r="29558" spans="1:1" x14ac:dyDescent="0.25">
      <c r="A29558"/>
    </row>
    <row r="29559" spans="1:1" x14ac:dyDescent="0.25">
      <c r="A29559"/>
    </row>
    <row r="29560" spans="1:1" x14ac:dyDescent="0.25">
      <c r="A29560"/>
    </row>
    <row r="29561" spans="1:1" x14ac:dyDescent="0.25">
      <c r="A29561"/>
    </row>
    <row r="29562" spans="1:1" x14ac:dyDescent="0.25">
      <c r="A29562"/>
    </row>
    <row r="29563" spans="1:1" x14ac:dyDescent="0.25">
      <c r="A29563"/>
    </row>
    <row r="29564" spans="1:1" x14ac:dyDescent="0.25">
      <c r="A29564"/>
    </row>
    <row r="29565" spans="1:1" x14ac:dyDescent="0.25">
      <c r="A29565"/>
    </row>
    <row r="29566" spans="1:1" x14ac:dyDescent="0.25">
      <c r="A29566"/>
    </row>
    <row r="29567" spans="1:1" x14ac:dyDescent="0.25">
      <c r="A29567"/>
    </row>
    <row r="29568" spans="1:1" x14ac:dyDescent="0.25">
      <c r="A29568"/>
    </row>
    <row r="29569" spans="1:1" x14ac:dyDescent="0.25">
      <c r="A29569"/>
    </row>
    <row r="29570" spans="1:1" x14ac:dyDescent="0.25">
      <c r="A29570"/>
    </row>
    <row r="29571" spans="1:1" x14ac:dyDescent="0.25">
      <c r="A29571"/>
    </row>
    <row r="29572" spans="1:1" x14ac:dyDescent="0.25">
      <c r="A29572"/>
    </row>
    <row r="29573" spans="1:1" x14ac:dyDescent="0.25">
      <c r="A29573"/>
    </row>
    <row r="29574" spans="1:1" x14ac:dyDescent="0.25">
      <c r="A29574"/>
    </row>
    <row r="29575" spans="1:1" x14ac:dyDescent="0.25">
      <c r="A29575"/>
    </row>
    <row r="29576" spans="1:1" x14ac:dyDescent="0.25">
      <c r="A29576"/>
    </row>
    <row r="29577" spans="1:1" x14ac:dyDescent="0.25">
      <c r="A29577"/>
    </row>
    <row r="29578" spans="1:1" x14ac:dyDescent="0.25">
      <c r="A29578"/>
    </row>
    <row r="29579" spans="1:1" x14ac:dyDescent="0.25">
      <c r="A29579"/>
    </row>
    <row r="29580" spans="1:1" x14ac:dyDescent="0.25">
      <c r="A29580"/>
    </row>
    <row r="29581" spans="1:1" x14ac:dyDescent="0.25">
      <c r="A29581"/>
    </row>
    <row r="29582" spans="1:1" x14ac:dyDescent="0.25">
      <c r="A29582"/>
    </row>
    <row r="29583" spans="1:1" x14ac:dyDescent="0.25">
      <c r="A29583"/>
    </row>
    <row r="29584" spans="1:1" x14ac:dyDescent="0.25">
      <c r="A29584"/>
    </row>
    <row r="29585" spans="1:1" x14ac:dyDescent="0.25">
      <c r="A29585"/>
    </row>
    <row r="29586" spans="1:1" x14ac:dyDescent="0.25">
      <c r="A29586"/>
    </row>
    <row r="29587" spans="1:1" x14ac:dyDescent="0.25">
      <c r="A29587"/>
    </row>
    <row r="29588" spans="1:1" x14ac:dyDescent="0.25">
      <c r="A29588"/>
    </row>
    <row r="29589" spans="1:1" x14ac:dyDescent="0.25">
      <c r="A29589"/>
    </row>
    <row r="29590" spans="1:1" x14ac:dyDescent="0.25">
      <c r="A29590"/>
    </row>
    <row r="29591" spans="1:1" x14ac:dyDescent="0.25">
      <c r="A29591"/>
    </row>
    <row r="29592" spans="1:1" x14ac:dyDescent="0.25">
      <c r="A29592"/>
    </row>
    <row r="29593" spans="1:1" x14ac:dyDescent="0.25">
      <c r="A29593"/>
    </row>
    <row r="29594" spans="1:1" x14ac:dyDescent="0.25">
      <c r="A29594"/>
    </row>
    <row r="29595" spans="1:1" x14ac:dyDescent="0.25">
      <c r="A29595"/>
    </row>
    <row r="29596" spans="1:1" x14ac:dyDescent="0.25">
      <c r="A29596"/>
    </row>
    <row r="29597" spans="1:1" x14ac:dyDescent="0.25">
      <c r="A29597"/>
    </row>
    <row r="29598" spans="1:1" x14ac:dyDescent="0.25">
      <c r="A29598"/>
    </row>
    <row r="29599" spans="1:1" x14ac:dyDescent="0.25">
      <c r="A29599"/>
    </row>
    <row r="29600" spans="1:1" x14ac:dyDescent="0.25">
      <c r="A29600"/>
    </row>
    <row r="29601" spans="1:1" x14ac:dyDescent="0.25">
      <c r="A29601"/>
    </row>
    <row r="29602" spans="1:1" x14ac:dyDescent="0.25">
      <c r="A29602"/>
    </row>
    <row r="29603" spans="1:1" x14ac:dyDescent="0.25">
      <c r="A29603"/>
    </row>
    <row r="29604" spans="1:1" x14ac:dyDescent="0.25">
      <c r="A29604"/>
    </row>
    <row r="29605" spans="1:1" x14ac:dyDescent="0.25">
      <c r="A29605"/>
    </row>
    <row r="29606" spans="1:1" x14ac:dyDescent="0.25">
      <c r="A29606"/>
    </row>
    <row r="29607" spans="1:1" x14ac:dyDescent="0.25">
      <c r="A29607"/>
    </row>
    <row r="29608" spans="1:1" x14ac:dyDescent="0.25">
      <c r="A29608"/>
    </row>
    <row r="29609" spans="1:1" x14ac:dyDescent="0.25">
      <c r="A29609"/>
    </row>
    <row r="29610" spans="1:1" x14ac:dyDescent="0.25">
      <c r="A29610"/>
    </row>
    <row r="29611" spans="1:1" x14ac:dyDescent="0.25">
      <c r="A29611"/>
    </row>
    <row r="29612" spans="1:1" x14ac:dyDescent="0.25">
      <c r="A29612"/>
    </row>
    <row r="29613" spans="1:1" x14ac:dyDescent="0.25">
      <c r="A29613"/>
    </row>
    <row r="29614" spans="1:1" x14ac:dyDescent="0.25">
      <c r="A29614"/>
    </row>
    <row r="29615" spans="1:1" x14ac:dyDescent="0.25">
      <c r="A29615"/>
    </row>
    <row r="29616" spans="1:1" x14ac:dyDescent="0.25">
      <c r="A29616"/>
    </row>
    <row r="29617" spans="1:1" x14ac:dyDescent="0.25">
      <c r="A29617"/>
    </row>
    <row r="29618" spans="1:1" x14ac:dyDescent="0.25">
      <c r="A29618"/>
    </row>
    <row r="29619" spans="1:1" x14ac:dyDescent="0.25">
      <c r="A29619"/>
    </row>
    <row r="29620" spans="1:1" x14ac:dyDescent="0.25">
      <c r="A29620"/>
    </row>
    <row r="29621" spans="1:1" x14ac:dyDescent="0.25">
      <c r="A29621"/>
    </row>
    <row r="29622" spans="1:1" x14ac:dyDescent="0.25">
      <c r="A29622"/>
    </row>
    <row r="29623" spans="1:1" x14ac:dyDescent="0.25">
      <c r="A29623"/>
    </row>
    <row r="29624" spans="1:1" x14ac:dyDescent="0.25">
      <c r="A29624"/>
    </row>
    <row r="29625" spans="1:1" x14ac:dyDescent="0.25">
      <c r="A29625"/>
    </row>
    <row r="29626" spans="1:1" x14ac:dyDescent="0.25">
      <c r="A29626"/>
    </row>
    <row r="29627" spans="1:1" x14ac:dyDescent="0.25">
      <c r="A29627"/>
    </row>
    <row r="29628" spans="1:1" x14ac:dyDescent="0.25">
      <c r="A29628"/>
    </row>
    <row r="29629" spans="1:1" x14ac:dyDescent="0.25">
      <c r="A29629"/>
    </row>
    <row r="29630" spans="1:1" x14ac:dyDescent="0.25">
      <c r="A29630"/>
    </row>
    <row r="29631" spans="1:1" x14ac:dyDescent="0.25">
      <c r="A29631"/>
    </row>
    <row r="29632" spans="1:1" x14ac:dyDescent="0.25">
      <c r="A29632"/>
    </row>
    <row r="29633" spans="1:1" x14ac:dyDescent="0.25">
      <c r="A29633"/>
    </row>
    <row r="29634" spans="1:1" x14ac:dyDescent="0.25">
      <c r="A29634"/>
    </row>
    <row r="29635" spans="1:1" x14ac:dyDescent="0.25">
      <c r="A29635"/>
    </row>
    <row r="29636" spans="1:1" x14ac:dyDescent="0.25">
      <c r="A29636"/>
    </row>
    <row r="29637" spans="1:1" x14ac:dyDescent="0.25">
      <c r="A29637"/>
    </row>
    <row r="29638" spans="1:1" x14ac:dyDescent="0.25">
      <c r="A29638"/>
    </row>
    <row r="29639" spans="1:1" x14ac:dyDescent="0.25">
      <c r="A29639"/>
    </row>
    <row r="29640" spans="1:1" x14ac:dyDescent="0.25">
      <c r="A29640"/>
    </row>
    <row r="29641" spans="1:1" x14ac:dyDescent="0.25">
      <c r="A29641"/>
    </row>
    <row r="29642" spans="1:1" x14ac:dyDescent="0.25">
      <c r="A29642"/>
    </row>
    <row r="29643" spans="1:1" x14ac:dyDescent="0.25">
      <c r="A29643"/>
    </row>
    <row r="29644" spans="1:1" x14ac:dyDescent="0.25">
      <c r="A29644"/>
    </row>
    <row r="29645" spans="1:1" x14ac:dyDescent="0.25">
      <c r="A29645"/>
    </row>
    <row r="29646" spans="1:1" x14ac:dyDescent="0.25">
      <c r="A29646"/>
    </row>
    <row r="29647" spans="1:1" x14ac:dyDescent="0.25">
      <c r="A29647"/>
    </row>
    <row r="29648" spans="1:1" x14ac:dyDescent="0.25">
      <c r="A29648"/>
    </row>
    <row r="29649" spans="1:1" x14ac:dyDescent="0.25">
      <c r="A29649"/>
    </row>
    <row r="29650" spans="1:1" x14ac:dyDescent="0.25">
      <c r="A29650"/>
    </row>
    <row r="29651" spans="1:1" x14ac:dyDescent="0.25">
      <c r="A29651"/>
    </row>
    <row r="29652" spans="1:1" x14ac:dyDescent="0.25">
      <c r="A29652"/>
    </row>
    <row r="29653" spans="1:1" x14ac:dyDescent="0.25">
      <c r="A29653"/>
    </row>
    <row r="29654" spans="1:1" x14ac:dyDescent="0.25">
      <c r="A29654"/>
    </row>
    <row r="29655" spans="1:1" x14ac:dyDescent="0.25">
      <c r="A29655"/>
    </row>
    <row r="29656" spans="1:1" x14ac:dyDescent="0.25">
      <c r="A29656"/>
    </row>
    <row r="29657" spans="1:1" x14ac:dyDescent="0.25">
      <c r="A29657"/>
    </row>
    <row r="29658" spans="1:1" x14ac:dyDescent="0.25">
      <c r="A29658"/>
    </row>
    <row r="29659" spans="1:1" x14ac:dyDescent="0.25">
      <c r="A29659"/>
    </row>
    <row r="29660" spans="1:1" x14ac:dyDescent="0.25">
      <c r="A29660"/>
    </row>
    <row r="29661" spans="1:1" x14ac:dyDescent="0.25">
      <c r="A29661"/>
    </row>
    <row r="29662" spans="1:1" x14ac:dyDescent="0.25">
      <c r="A29662"/>
    </row>
    <row r="29663" spans="1:1" x14ac:dyDescent="0.25">
      <c r="A29663"/>
    </row>
    <row r="29664" spans="1:1" x14ac:dyDescent="0.25">
      <c r="A29664"/>
    </row>
    <row r="29665" spans="1:1" x14ac:dyDescent="0.25">
      <c r="A29665"/>
    </row>
    <row r="29666" spans="1:1" x14ac:dyDescent="0.25">
      <c r="A29666"/>
    </row>
    <row r="29667" spans="1:1" x14ac:dyDescent="0.25">
      <c r="A29667"/>
    </row>
    <row r="29668" spans="1:1" x14ac:dyDescent="0.25">
      <c r="A29668"/>
    </row>
    <row r="29669" spans="1:1" x14ac:dyDescent="0.25">
      <c r="A29669"/>
    </row>
    <row r="29670" spans="1:1" x14ac:dyDescent="0.25">
      <c r="A29670"/>
    </row>
    <row r="29671" spans="1:1" x14ac:dyDescent="0.25">
      <c r="A29671"/>
    </row>
    <row r="29672" spans="1:1" x14ac:dyDescent="0.25">
      <c r="A29672"/>
    </row>
    <row r="29673" spans="1:1" x14ac:dyDescent="0.25">
      <c r="A29673"/>
    </row>
    <row r="29674" spans="1:1" x14ac:dyDescent="0.25">
      <c r="A29674"/>
    </row>
    <row r="29675" spans="1:1" x14ac:dyDescent="0.25">
      <c r="A29675"/>
    </row>
    <row r="29676" spans="1:1" x14ac:dyDescent="0.25">
      <c r="A29676"/>
    </row>
    <row r="29677" spans="1:1" x14ac:dyDescent="0.25">
      <c r="A29677"/>
    </row>
    <row r="29678" spans="1:1" x14ac:dyDescent="0.25">
      <c r="A29678"/>
    </row>
    <row r="29679" spans="1:1" x14ac:dyDescent="0.25">
      <c r="A29679"/>
    </row>
    <row r="29680" spans="1:1" x14ac:dyDescent="0.25">
      <c r="A29680"/>
    </row>
    <row r="29681" spans="1:1" x14ac:dyDescent="0.25">
      <c r="A29681"/>
    </row>
    <row r="29682" spans="1:1" x14ac:dyDescent="0.25">
      <c r="A29682"/>
    </row>
    <row r="29683" spans="1:1" x14ac:dyDescent="0.25">
      <c r="A29683"/>
    </row>
    <row r="29684" spans="1:1" x14ac:dyDescent="0.25">
      <c r="A29684"/>
    </row>
    <row r="29685" spans="1:1" x14ac:dyDescent="0.25">
      <c r="A29685"/>
    </row>
    <row r="29686" spans="1:1" x14ac:dyDescent="0.25">
      <c r="A29686"/>
    </row>
    <row r="29687" spans="1:1" x14ac:dyDescent="0.25">
      <c r="A29687"/>
    </row>
    <row r="29688" spans="1:1" x14ac:dyDescent="0.25">
      <c r="A29688"/>
    </row>
    <row r="29689" spans="1:1" x14ac:dyDescent="0.25">
      <c r="A29689"/>
    </row>
    <row r="29690" spans="1:1" x14ac:dyDescent="0.25">
      <c r="A29690"/>
    </row>
    <row r="29691" spans="1:1" x14ac:dyDescent="0.25">
      <c r="A29691"/>
    </row>
    <row r="29692" spans="1:1" x14ac:dyDescent="0.25">
      <c r="A29692"/>
    </row>
    <row r="29693" spans="1:1" x14ac:dyDescent="0.25">
      <c r="A29693"/>
    </row>
    <row r="29694" spans="1:1" x14ac:dyDescent="0.25">
      <c r="A29694"/>
    </row>
    <row r="29695" spans="1:1" x14ac:dyDescent="0.25">
      <c r="A29695"/>
    </row>
    <row r="29696" spans="1:1" x14ac:dyDescent="0.25">
      <c r="A29696"/>
    </row>
    <row r="29697" spans="1:1" x14ac:dyDescent="0.25">
      <c r="A29697"/>
    </row>
    <row r="29698" spans="1:1" x14ac:dyDescent="0.25">
      <c r="A29698"/>
    </row>
    <row r="29699" spans="1:1" x14ac:dyDescent="0.25">
      <c r="A29699"/>
    </row>
    <row r="29700" spans="1:1" x14ac:dyDescent="0.25">
      <c r="A29700"/>
    </row>
    <row r="29701" spans="1:1" x14ac:dyDescent="0.25">
      <c r="A29701"/>
    </row>
    <row r="29702" spans="1:1" x14ac:dyDescent="0.25">
      <c r="A29702"/>
    </row>
    <row r="29703" spans="1:1" x14ac:dyDescent="0.25">
      <c r="A29703"/>
    </row>
    <row r="29704" spans="1:1" x14ac:dyDescent="0.25">
      <c r="A29704"/>
    </row>
    <row r="29705" spans="1:1" x14ac:dyDescent="0.25">
      <c r="A29705"/>
    </row>
    <row r="29706" spans="1:1" x14ac:dyDescent="0.25">
      <c r="A29706"/>
    </row>
    <row r="29707" spans="1:1" x14ac:dyDescent="0.25">
      <c r="A29707"/>
    </row>
    <row r="29708" spans="1:1" x14ac:dyDescent="0.25">
      <c r="A29708"/>
    </row>
    <row r="29709" spans="1:1" x14ac:dyDescent="0.25">
      <c r="A29709"/>
    </row>
    <row r="29710" spans="1:1" x14ac:dyDescent="0.25">
      <c r="A29710"/>
    </row>
    <row r="29711" spans="1:1" x14ac:dyDescent="0.25">
      <c r="A29711"/>
    </row>
    <row r="29712" spans="1:1" x14ac:dyDescent="0.25">
      <c r="A29712"/>
    </row>
    <row r="29713" spans="1:1" x14ac:dyDescent="0.25">
      <c r="A29713"/>
    </row>
    <row r="29714" spans="1:1" x14ac:dyDescent="0.25">
      <c r="A29714"/>
    </row>
    <row r="29715" spans="1:1" x14ac:dyDescent="0.25">
      <c r="A29715"/>
    </row>
    <row r="29716" spans="1:1" x14ac:dyDescent="0.25">
      <c r="A29716"/>
    </row>
    <row r="29717" spans="1:1" x14ac:dyDescent="0.25">
      <c r="A29717"/>
    </row>
    <row r="29718" spans="1:1" x14ac:dyDescent="0.25">
      <c r="A29718"/>
    </row>
    <row r="29719" spans="1:1" x14ac:dyDescent="0.25">
      <c r="A29719"/>
    </row>
    <row r="29720" spans="1:1" x14ac:dyDescent="0.25">
      <c r="A29720"/>
    </row>
    <row r="29721" spans="1:1" x14ac:dyDescent="0.25">
      <c r="A29721"/>
    </row>
    <row r="29722" spans="1:1" x14ac:dyDescent="0.25">
      <c r="A29722"/>
    </row>
    <row r="29723" spans="1:1" x14ac:dyDescent="0.25">
      <c r="A29723"/>
    </row>
    <row r="29724" spans="1:1" x14ac:dyDescent="0.25">
      <c r="A29724"/>
    </row>
    <row r="29725" spans="1:1" x14ac:dyDescent="0.25">
      <c r="A29725"/>
    </row>
    <row r="29726" spans="1:1" x14ac:dyDescent="0.25">
      <c r="A29726"/>
    </row>
    <row r="29727" spans="1:1" x14ac:dyDescent="0.25">
      <c r="A29727"/>
    </row>
    <row r="29728" spans="1:1" x14ac:dyDescent="0.25">
      <c r="A29728"/>
    </row>
    <row r="29729" spans="1:1" x14ac:dyDescent="0.25">
      <c r="A29729"/>
    </row>
    <row r="29730" spans="1:1" x14ac:dyDescent="0.25">
      <c r="A29730"/>
    </row>
    <row r="29731" spans="1:1" x14ac:dyDescent="0.25">
      <c r="A29731"/>
    </row>
    <row r="29732" spans="1:1" x14ac:dyDescent="0.25">
      <c r="A29732"/>
    </row>
    <row r="29733" spans="1:1" x14ac:dyDescent="0.25">
      <c r="A29733"/>
    </row>
    <row r="29734" spans="1:1" x14ac:dyDescent="0.25">
      <c r="A29734"/>
    </row>
    <row r="29735" spans="1:1" x14ac:dyDescent="0.25">
      <c r="A29735"/>
    </row>
    <row r="29736" spans="1:1" x14ac:dyDescent="0.25">
      <c r="A29736"/>
    </row>
    <row r="29737" spans="1:1" x14ac:dyDescent="0.25">
      <c r="A29737"/>
    </row>
    <row r="29738" spans="1:1" x14ac:dyDescent="0.25">
      <c r="A29738"/>
    </row>
    <row r="29739" spans="1:1" x14ac:dyDescent="0.25">
      <c r="A29739"/>
    </row>
    <row r="29740" spans="1:1" x14ac:dyDescent="0.25">
      <c r="A29740"/>
    </row>
    <row r="29741" spans="1:1" x14ac:dyDescent="0.25">
      <c r="A29741"/>
    </row>
    <row r="29742" spans="1:1" x14ac:dyDescent="0.25">
      <c r="A29742"/>
    </row>
    <row r="29743" spans="1:1" x14ac:dyDescent="0.25">
      <c r="A29743"/>
    </row>
    <row r="29744" spans="1:1" x14ac:dyDescent="0.25">
      <c r="A29744"/>
    </row>
    <row r="29745" spans="1:1" x14ac:dyDescent="0.25">
      <c r="A29745"/>
    </row>
    <row r="29746" spans="1:1" x14ac:dyDescent="0.25">
      <c r="A29746"/>
    </row>
    <row r="29747" spans="1:1" x14ac:dyDescent="0.25">
      <c r="A29747"/>
    </row>
    <row r="29748" spans="1:1" x14ac:dyDescent="0.25">
      <c r="A29748"/>
    </row>
    <row r="29749" spans="1:1" x14ac:dyDescent="0.25">
      <c r="A29749"/>
    </row>
    <row r="29750" spans="1:1" x14ac:dyDescent="0.25">
      <c r="A29750"/>
    </row>
    <row r="29751" spans="1:1" x14ac:dyDescent="0.25">
      <c r="A29751"/>
    </row>
    <row r="29752" spans="1:1" x14ac:dyDescent="0.25">
      <c r="A29752"/>
    </row>
    <row r="29753" spans="1:1" x14ac:dyDescent="0.25">
      <c r="A29753"/>
    </row>
    <row r="29754" spans="1:1" x14ac:dyDescent="0.25">
      <c r="A29754"/>
    </row>
    <row r="29755" spans="1:1" x14ac:dyDescent="0.25">
      <c r="A29755"/>
    </row>
    <row r="29756" spans="1:1" x14ac:dyDescent="0.25">
      <c r="A29756"/>
    </row>
    <row r="29757" spans="1:1" x14ac:dyDescent="0.25">
      <c r="A29757"/>
    </row>
    <row r="29758" spans="1:1" x14ac:dyDescent="0.25">
      <c r="A29758"/>
    </row>
    <row r="29759" spans="1:1" x14ac:dyDescent="0.25">
      <c r="A29759"/>
    </row>
    <row r="29760" spans="1:1" x14ac:dyDescent="0.25">
      <c r="A29760"/>
    </row>
    <row r="29761" spans="1:1" x14ac:dyDescent="0.25">
      <c r="A29761"/>
    </row>
    <row r="29762" spans="1:1" x14ac:dyDescent="0.25">
      <c r="A29762"/>
    </row>
    <row r="29763" spans="1:1" x14ac:dyDescent="0.25">
      <c r="A29763"/>
    </row>
    <row r="29764" spans="1:1" x14ac:dyDescent="0.25">
      <c r="A29764"/>
    </row>
    <row r="29765" spans="1:1" x14ac:dyDescent="0.25">
      <c r="A29765"/>
    </row>
    <row r="29766" spans="1:1" x14ac:dyDescent="0.25">
      <c r="A29766"/>
    </row>
    <row r="29767" spans="1:1" x14ac:dyDescent="0.25">
      <c r="A29767"/>
    </row>
    <row r="29768" spans="1:1" x14ac:dyDescent="0.25">
      <c r="A29768"/>
    </row>
    <row r="29769" spans="1:1" x14ac:dyDescent="0.25">
      <c r="A29769"/>
    </row>
    <row r="29770" spans="1:1" x14ac:dyDescent="0.25">
      <c r="A29770"/>
    </row>
    <row r="29771" spans="1:1" x14ac:dyDescent="0.25">
      <c r="A29771"/>
    </row>
    <row r="29772" spans="1:1" x14ac:dyDescent="0.25">
      <c r="A29772"/>
    </row>
    <row r="29773" spans="1:1" x14ac:dyDescent="0.25">
      <c r="A29773"/>
    </row>
    <row r="29774" spans="1:1" x14ac:dyDescent="0.25">
      <c r="A29774"/>
    </row>
    <row r="29775" spans="1:1" x14ac:dyDescent="0.25">
      <c r="A29775"/>
    </row>
    <row r="29776" spans="1:1" x14ac:dyDescent="0.25">
      <c r="A29776"/>
    </row>
    <row r="29777" spans="1:1" x14ac:dyDescent="0.25">
      <c r="A29777"/>
    </row>
    <row r="29778" spans="1:1" x14ac:dyDescent="0.25">
      <c r="A29778"/>
    </row>
    <row r="29779" spans="1:1" x14ac:dyDescent="0.25">
      <c r="A29779"/>
    </row>
    <row r="29780" spans="1:1" x14ac:dyDescent="0.25">
      <c r="A29780"/>
    </row>
    <row r="29781" spans="1:1" x14ac:dyDescent="0.25">
      <c r="A29781"/>
    </row>
    <row r="29782" spans="1:1" x14ac:dyDescent="0.25">
      <c r="A29782"/>
    </row>
    <row r="29783" spans="1:1" x14ac:dyDescent="0.25">
      <c r="A29783"/>
    </row>
    <row r="29784" spans="1:1" x14ac:dyDescent="0.25">
      <c r="A29784"/>
    </row>
    <row r="29785" spans="1:1" x14ac:dyDescent="0.25">
      <c r="A29785"/>
    </row>
    <row r="29786" spans="1:1" x14ac:dyDescent="0.25">
      <c r="A29786"/>
    </row>
    <row r="29787" spans="1:1" x14ac:dyDescent="0.25">
      <c r="A29787"/>
    </row>
    <row r="29788" spans="1:1" x14ac:dyDescent="0.25">
      <c r="A29788"/>
    </row>
    <row r="29789" spans="1:1" x14ac:dyDescent="0.25">
      <c r="A29789"/>
    </row>
    <row r="29790" spans="1:1" x14ac:dyDescent="0.25">
      <c r="A29790"/>
    </row>
    <row r="29791" spans="1:1" x14ac:dyDescent="0.25">
      <c r="A29791"/>
    </row>
    <row r="29792" spans="1:1" x14ac:dyDescent="0.25">
      <c r="A29792"/>
    </row>
    <row r="29793" spans="1:1" x14ac:dyDescent="0.25">
      <c r="A29793"/>
    </row>
    <row r="29794" spans="1:1" x14ac:dyDescent="0.25">
      <c r="A29794"/>
    </row>
    <row r="29795" spans="1:1" x14ac:dyDescent="0.25">
      <c r="A29795"/>
    </row>
    <row r="29796" spans="1:1" x14ac:dyDescent="0.25">
      <c r="A29796"/>
    </row>
    <row r="29797" spans="1:1" x14ac:dyDescent="0.25">
      <c r="A29797"/>
    </row>
    <row r="29798" spans="1:1" x14ac:dyDescent="0.25">
      <c r="A29798"/>
    </row>
    <row r="29799" spans="1:1" x14ac:dyDescent="0.25">
      <c r="A29799"/>
    </row>
    <row r="29800" spans="1:1" x14ac:dyDescent="0.25">
      <c r="A29800"/>
    </row>
    <row r="29801" spans="1:1" x14ac:dyDescent="0.25">
      <c r="A29801"/>
    </row>
    <row r="29802" spans="1:1" x14ac:dyDescent="0.25">
      <c r="A29802"/>
    </row>
    <row r="29803" spans="1:1" x14ac:dyDescent="0.25">
      <c r="A29803"/>
    </row>
    <row r="29804" spans="1:1" x14ac:dyDescent="0.25">
      <c r="A29804"/>
    </row>
    <row r="29805" spans="1:1" x14ac:dyDescent="0.25">
      <c r="A29805"/>
    </row>
    <row r="29806" spans="1:1" x14ac:dyDescent="0.25">
      <c r="A29806"/>
    </row>
    <row r="29807" spans="1:1" x14ac:dyDescent="0.25">
      <c r="A29807"/>
    </row>
    <row r="29808" spans="1:1" x14ac:dyDescent="0.25">
      <c r="A29808"/>
    </row>
    <row r="29809" spans="1:1" x14ac:dyDescent="0.25">
      <c r="A29809"/>
    </row>
    <row r="29810" spans="1:1" x14ac:dyDescent="0.25">
      <c r="A29810"/>
    </row>
    <row r="29811" spans="1:1" x14ac:dyDescent="0.25">
      <c r="A29811"/>
    </row>
    <row r="29812" spans="1:1" x14ac:dyDescent="0.25">
      <c r="A29812"/>
    </row>
    <row r="29813" spans="1:1" x14ac:dyDescent="0.25">
      <c r="A29813"/>
    </row>
    <row r="29814" spans="1:1" x14ac:dyDescent="0.25">
      <c r="A29814"/>
    </row>
    <row r="29815" spans="1:1" x14ac:dyDescent="0.25">
      <c r="A29815"/>
    </row>
    <row r="29816" spans="1:1" x14ac:dyDescent="0.25">
      <c r="A29816"/>
    </row>
    <row r="29817" spans="1:1" x14ac:dyDescent="0.25">
      <c r="A29817"/>
    </row>
    <row r="29818" spans="1:1" x14ac:dyDescent="0.25">
      <c r="A29818"/>
    </row>
    <row r="29819" spans="1:1" x14ac:dyDescent="0.25">
      <c r="A29819"/>
    </row>
    <row r="29820" spans="1:1" x14ac:dyDescent="0.25">
      <c r="A29820"/>
    </row>
    <row r="29821" spans="1:1" x14ac:dyDescent="0.25">
      <c r="A29821"/>
    </row>
    <row r="29822" spans="1:1" x14ac:dyDescent="0.25">
      <c r="A29822"/>
    </row>
    <row r="29823" spans="1:1" x14ac:dyDescent="0.25">
      <c r="A29823"/>
    </row>
    <row r="29824" spans="1:1" x14ac:dyDescent="0.25">
      <c r="A29824"/>
    </row>
    <row r="29825" spans="1:1" x14ac:dyDescent="0.25">
      <c r="A29825"/>
    </row>
    <row r="29826" spans="1:1" x14ac:dyDescent="0.25">
      <c r="A29826"/>
    </row>
    <row r="29827" spans="1:1" x14ac:dyDescent="0.25">
      <c r="A29827"/>
    </row>
    <row r="29828" spans="1:1" x14ac:dyDescent="0.25">
      <c r="A29828"/>
    </row>
    <row r="29829" spans="1:1" x14ac:dyDescent="0.25">
      <c r="A29829"/>
    </row>
    <row r="29830" spans="1:1" x14ac:dyDescent="0.25">
      <c r="A29830"/>
    </row>
    <row r="29831" spans="1:1" x14ac:dyDescent="0.25">
      <c r="A29831"/>
    </row>
    <row r="29832" spans="1:1" x14ac:dyDescent="0.25">
      <c r="A29832"/>
    </row>
    <row r="29833" spans="1:1" x14ac:dyDescent="0.25">
      <c r="A29833"/>
    </row>
    <row r="29834" spans="1:1" x14ac:dyDescent="0.25">
      <c r="A29834"/>
    </row>
    <row r="29835" spans="1:1" x14ac:dyDescent="0.25">
      <c r="A29835"/>
    </row>
    <row r="29836" spans="1:1" x14ac:dyDescent="0.25">
      <c r="A29836"/>
    </row>
    <row r="29837" spans="1:1" x14ac:dyDescent="0.25">
      <c r="A29837"/>
    </row>
    <row r="29838" spans="1:1" x14ac:dyDescent="0.25">
      <c r="A29838"/>
    </row>
    <row r="29839" spans="1:1" x14ac:dyDescent="0.25">
      <c r="A29839"/>
    </row>
    <row r="29840" spans="1:1" x14ac:dyDescent="0.25">
      <c r="A29840"/>
    </row>
    <row r="29841" spans="1:1" x14ac:dyDescent="0.25">
      <c r="A29841"/>
    </row>
    <row r="29842" spans="1:1" x14ac:dyDescent="0.25">
      <c r="A29842"/>
    </row>
    <row r="29843" spans="1:1" x14ac:dyDescent="0.25">
      <c r="A29843"/>
    </row>
    <row r="29844" spans="1:1" x14ac:dyDescent="0.25">
      <c r="A29844"/>
    </row>
    <row r="29845" spans="1:1" x14ac:dyDescent="0.25">
      <c r="A29845"/>
    </row>
    <row r="29846" spans="1:1" x14ac:dyDescent="0.25">
      <c r="A29846"/>
    </row>
    <row r="29847" spans="1:1" x14ac:dyDescent="0.25">
      <c r="A29847"/>
    </row>
    <row r="29848" spans="1:1" x14ac:dyDescent="0.25">
      <c r="A29848"/>
    </row>
    <row r="29849" spans="1:1" x14ac:dyDescent="0.25">
      <c r="A29849"/>
    </row>
    <row r="29850" spans="1:1" x14ac:dyDescent="0.25">
      <c r="A29850"/>
    </row>
    <row r="29851" spans="1:1" x14ac:dyDescent="0.25">
      <c r="A29851"/>
    </row>
    <row r="29852" spans="1:1" x14ac:dyDescent="0.25">
      <c r="A29852"/>
    </row>
    <row r="29853" spans="1:1" x14ac:dyDescent="0.25">
      <c r="A29853"/>
    </row>
    <row r="29854" spans="1:1" x14ac:dyDescent="0.25">
      <c r="A29854"/>
    </row>
    <row r="29855" spans="1:1" x14ac:dyDescent="0.25">
      <c r="A29855"/>
    </row>
    <row r="29856" spans="1:1" x14ac:dyDescent="0.25">
      <c r="A29856"/>
    </row>
    <row r="29857" spans="1:1" x14ac:dyDescent="0.25">
      <c r="A29857"/>
    </row>
    <row r="29858" spans="1:1" x14ac:dyDescent="0.25">
      <c r="A29858"/>
    </row>
    <row r="29859" spans="1:1" x14ac:dyDescent="0.25">
      <c r="A29859"/>
    </row>
    <row r="29860" spans="1:1" x14ac:dyDescent="0.25">
      <c r="A29860"/>
    </row>
    <row r="29861" spans="1:1" x14ac:dyDescent="0.25">
      <c r="A29861"/>
    </row>
    <row r="29862" spans="1:1" x14ac:dyDescent="0.25">
      <c r="A29862"/>
    </row>
    <row r="29863" spans="1:1" x14ac:dyDescent="0.25">
      <c r="A29863"/>
    </row>
    <row r="29864" spans="1:1" x14ac:dyDescent="0.25">
      <c r="A29864"/>
    </row>
    <row r="29865" spans="1:1" x14ac:dyDescent="0.25">
      <c r="A29865"/>
    </row>
    <row r="29866" spans="1:1" x14ac:dyDescent="0.25">
      <c r="A29866"/>
    </row>
    <row r="29867" spans="1:1" x14ac:dyDescent="0.25">
      <c r="A29867"/>
    </row>
    <row r="29868" spans="1:1" x14ac:dyDescent="0.25">
      <c r="A29868"/>
    </row>
    <row r="29869" spans="1:1" x14ac:dyDescent="0.25">
      <c r="A29869"/>
    </row>
    <row r="29870" spans="1:1" x14ac:dyDescent="0.25">
      <c r="A29870"/>
    </row>
    <row r="29871" spans="1:1" x14ac:dyDescent="0.25">
      <c r="A29871"/>
    </row>
    <row r="29872" spans="1:1" x14ac:dyDescent="0.25">
      <c r="A29872"/>
    </row>
    <row r="29873" spans="1:1" x14ac:dyDescent="0.25">
      <c r="A29873"/>
    </row>
    <row r="29874" spans="1:1" x14ac:dyDescent="0.25">
      <c r="A29874"/>
    </row>
    <row r="29875" spans="1:1" x14ac:dyDescent="0.25">
      <c r="A29875"/>
    </row>
    <row r="29876" spans="1:1" x14ac:dyDescent="0.25">
      <c r="A29876"/>
    </row>
    <row r="29877" spans="1:1" x14ac:dyDescent="0.25">
      <c r="A29877"/>
    </row>
    <row r="29878" spans="1:1" x14ac:dyDescent="0.25">
      <c r="A29878"/>
    </row>
    <row r="29879" spans="1:1" x14ac:dyDescent="0.25">
      <c r="A29879"/>
    </row>
    <row r="29880" spans="1:1" x14ac:dyDescent="0.25">
      <c r="A29880"/>
    </row>
    <row r="29881" spans="1:1" x14ac:dyDescent="0.25">
      <c r="A29881"/>
    </row>
    <row r="29882" spans="1:1" x14ac:dyDescent="0.25">
      <c r="A29882"/>
    </row>
    <row r="29883" spans="1:1" x14ac:dyDescent="0.25">
      <c r="A29883"/>
    </row>
    <row r="29884" spans="1:1" x14ac:dyDescent="0.25">
      <c r="A29884"/>
    </row>
    <row r="29885" spans="1:1" x14ac:dyDescent="0.25">
      <c r="A29885"/>
    </row>
    <row r="29886" spans="1:1" x14ac:dyDescent="0.25">
      <c r="A29886"/>
    </row>
    <row r="29887" spans="1:1" x14ac:dyDescent="0.25">
      <c r="A29887"/>
    </row>
    <row r="29888" spans="1:1" x14ac:dyDescent="0.25">
      <c r="A29888"/>
    </row>
    <row r="29889" spans="1:1" x14ac:dyDescent="0.25">
      <c r="A29889"/>
    </row>
    <row r="29890" spans="1:1" x14ac:dyDescent="0.25">
      <c r="A29890"/>
    </row>
    <row r="29891" spans="1:1" x14ac:dyDescent="0.25">
      <c r="A29891"/>
    </row>
    <row r="29892" spans="1:1" x14ac:dyDescent="0.25">
      <c r="A29892"/>
    </row>
    <row r="29893" spans="1:1" x14ac:dyDescent="0.25">
      <c r="A29893"/>
    </row>
    <row r="29894" spans="1:1" x14ac:dyDescent="0.25">
      <c r="A29894"/>
    </row>
    <row r="29895" spans="1:1" x14ac:dyDescent="0.25">
      <c r="A29895"/>
    </row>
    <row r="29896" spans="1:1" x14ac:dyDescent="0.25">
      <c r="A29896"/>
    </row>
    <row r="29897" spans="1:1" x14ac:dyDescent="0.25">
      <c r="A29897"/>
    </row>
    <row r="29898" spans="1:1" x14ac:dyDescent="0.25">
      <c r="A29898"/>
    </row>
    <row r="29899" spans="1:1" x14ac:dyDescent="0.25">
      <c r="A29899"/>
    </row>
    <row r="29900" spans="1:1" x14ac:dyDescent="0.25">
      <c r="A29900"/>
    </row>
    <row r="29901" spans="1:1" x14ac:dyDescent="0.25">
      <c r="A29901"/>
    </row>
    <row r="29902" spans="1:1" x14ac:dyDescent="0.25">
      <c r="A29902"/>
    </row>
    <row r="29903" spans="1:1" x14ac:dyDescent="0.25">
      <c r="A29903"/>
    </row>
    <row r="29904" spans="1:1" x14ac:dyDescent="0.25">
      <c r="A29904"/>
    </row>
    <row r="29905" spans="1:1" x14ac:dyDescent="0.25">
      <c r="A29905"/>
    </row>
    <row r="29906" spans="1:1" x14ac:dyDescent="0.25">
      <c r="A29906"/>
    </row>
    <row r="29907" spans="1:1" x14ac:dyDescent="0.25">
      <c r="A29907"/>
    </row>
    <row r="29908" spans="1:1" x14ac:dyDescent="0.25">
      <c r="A29908"/>
    </row>
    <row r="29909" spans="1:1" x14ac:dyDescent="0.25">
      <c r="A29909"/>
    </row>
    <row r="29910" spans="1:1" x14ac:dyDescent="0.25">
      <c r="A29910"/>
    </row>
    <row r="29911" spans="1:1" x14ac:dyDescent="0.25">
      <c r="A29911"/>
    </row>
    <row r="29912" spans="1:1" x14ac:dyDescent="0.25">
      <c r="A29912"/>
    </row>
    <row r="29913" spans="1:1" x14ac:dyDescent="0.25">
      <c r="A29913"/>
    </row>
    <row r="29914" spans="1:1" x14ac:dyDescent="0.25">
      <c r="A29914"/>
    </row>
    <row r="29915" spans="1:1" x14ac:dyDescent="0.25">
      <c r="A29915"/>
    </row>
    <row r="29916" spans="1:1" x14ac:dyDescent="0.25">
      <c r="A29916"/>
    </row>
    <row r="29917" spans="1:1" x14ac:dyDescent="0.25">
      <c r="A29917"/>
    </row>
    <row r="29918" spans="1:1" x14ac:dyDescent="0.25">
      <c r="A29918"/>
    </row>
    <row r="29919" spans="1:1" x14ac:dyDescent="0.25">
      <c r="A29919"/>
    </row>
    <row r="29920" spans="1:1" x14ac:dyDescent="0.25">
      <c r="A29920"/>
    </row>
    <row r="29921" spans="1:1" x14ac:dyDescent="0.25">
      <c r="A29921"/>
    </row>
    <row r="29922" spans="1:1" x14ac:dyDescent="0.25">
      <c r="A29922"/>
    </row>
    <row r="29923" spans="1:1" x14ac:dyDescent="0.25">
      <c r="A29923"/>
    </row>
    <row r="29924" spans="1:1" x14ac:dyDescent="0.25">
      <c r="A29924"/>
    </row>
    <row r="29925" spans="1:1" x14ac:dyDescent="0.25">
      <c r="A29925"/>
    </row>
    <row r="29926" spans="1:1" x14ac:dyDescent="0.25">
      <c r="A29926"/>
    </row>
    <row r="29927" spans="1:1" x14ac:dyDescent="0.25">
      <c r="A29927"/>
    </row>
    <row r="29928" spans="1:1" x14ac:dyDescent="0.25">
      <c r="A29928"/>
    </row>
    <row r="29929" spans="1:1" x14ac:dyDescent="0.25">
      <c r="A29929"/>
    </row>
    <row r="29930" spans="1:1" x14ac:dyDescent="0.25">
      <c r="A29930"/>
    </row>
    <row r="29931" spans="1:1" x14ac:dyDescent="0.25">
      <c r="A29931"/>
    </row>
    <row r="29932" spans="1:1" x14ac:dyDescent="0.25">
      <c r="A29932"/>
    </row>
    <row r="29933" spans="1:1" x14ac:dyDescent="0.25">
      <c r="A29933"/>
    </row>
    <row r="29934" spans="1:1" x14ac:dyDescent="0.25">
      <c r="A29934"/>
    </row>
    <row r="29935" spans="1:1" x14ac:dyDescent="0.25">
      <c r="A29935"/>
    </row>
    <row r="29936" spans="1:1" x14ac:dyDescent="0.25">
      <c r="A29936"/>
    </row>
    <row r="29937" spans="1:1" x14ac:dyDescent="0.25">
      <c r="A29937"/>
    </row>
    <row r="29938" spans="1:1" x14ac:dyDescent="0.25">
      <c r="A29938"/>
    </row>
    <row r="29939" spans="1:1" x14ac:dyDescent="0.25">
      <c r="A29939"/>
    </row>
    <row r="29940" spans="1:1" x14ac:dyDescent="0.25">
      <c r="A29940"/>
    </row>
    <row r="29941" spans="1:1" x14ac:dyDescent="0.25">
      <c r="A29941"/>
    </row>
    <row r="29942" spans="1:1" x14ac:dyDescent="0.25">
      <c r="A29942"/>
    </row>
    <row r="29943" spans="1:1" x14ac:dyDescent="0.25">
      <c r="A29943"/>
    </row>
    <row r="29944" spans="1:1" x14ac:dyDescent="0.25">
      <c r="A29944"/>
    </row>
    <row r="29945" spans="1:1" x14ac:dyDescent="0.25">
      <c r="A29945"/>
    </row>
    <row r="29946" spans="1:1" x14ac:dyDescent="0.25">
      <c r="A29946"/>
    </row>
    <row r="29947" spans="1:1" x14ac:dyDescent="0.25">
      <c r="A29947"/>
    </row>
    <row r="29948" spans="1:1" x14ac:dyDescent="0.25">
      <c r="A29948"/>
    </row>
    <row r="29949" spans="1:1" x14ac:dyDescent="0.25">
      <c r="A29949"/>
    </row>
    <row r="29950" spans="1:1" x14ac:dyDescent="0.25">
      <c r="A29950"/>
    </row>
    <row r="29951" spans="1:1" x14ac:dyDescent="0.25">
      <c r="A29951"/>
    </row>
    <row r="29952" spans="1:1" x14ac:dyDescent="0.25">
      <c r="A29952"/>
    </row>
    <row r="29953" spans="1:1" x14ac:dyDescent="0.25">
      <c r="A29953"/>
    </row>
    <row r="29954" spans="1:1" x14ac:dyDescent="0.25">
      <c r="A29954"/>
    </row>
    <row r="29955" spans="1:1" x14ac:dyDescent="0.25">
      <c r="A29955"/>
    </row>
    <row r="29956" spans="1:1" x14ac:dyDescent="0.25">
      <c r="A29956"/>
    </row>
    <row r="29957" spans="1:1" x14ac:dyDescent="0.25">
      <c r="A29957"/>
    </row>
    <row r="29958" spans="1:1" x14ac:dyDescent="0.25">
      <c r="A29958"/>
    </row>
    <row r="29959" spans="1:1" x14ac:dyDescent="0.25">
      <c r="A29959"/>
    </row>
    <row r="29960" spans="1:1" x14ac:dyDescent="0.25">
      <c r="A29960"/>
    </row>
    <row r="29961" spans="1:1" x14ac:dyDescent="0.25">
      <c r="A29961"/>
    </row>
    <row r="29962" spans="1:1" x14ac:dyDescent="0.25">
      <c r="A29962"/>
    </row>
    <row r="29963" spans="1:1" x14ac:dyDescent="0.25">
      <c r="A29963"/>
    </row>
    <row r="29964" spans="1:1" x14ac:dyDescent="0.25">
      <c r="A29964"/>
    </row>
    <row r="29965" spans="1:1" x14ac:dyDescent="0.25">
      <c r="A29965"/>
    </row>
    <row r="29966" spans="1:1" x14ac:dyDescent="0.25">
      <c r="A29966"/>
    </row>
    <row r="29967" spans="1:1" x14ac:dyDescent="0.25">
      <c r="A29967"/>
    </row>
    <row r="29968" spans="1:1" x14ac:dyDescent="0.25">
      <c r="A29968"/>
    </row>
    <row r="29969" spans="1:1" x14ac:dyDescent="0.25">
      <c r="A29969"/>
    </row>
    <row r="29970" spans="1:1" x14ac:dyDescent="0.25">
      <c r="A29970"/>
    </row>
    <row r="29971" spans="1:1" x14ac:dyDescent="0.25">
      <c r="A29971"/>
    </row>
    <row r="29972" spans="1:1" x14ac:dyDescent="0.25">
      <c r="A29972"/>
    </row>
    <row r="29973" spans="1:1" x14ac:dyDescent="0.25">
      <c r="A29973"/>
    </row>
    <row r="29974" spans="1:1" x14ac:dyDescent="0.25">
      <c r="A29974"/>
    </row>
    <row r="29975" spans="1:1" x14ac:dyDescent="0.25">
      <c r="A29975"/>
    </row>
    <row r="29976" spans="1:1" x14ac:dyDescent="0.25">
      <c r="A29976"/>
    </row>
    <row r="29977" spans="1:1" x14ac:dyDescent="0.25">
      <c r="A29977"/>
    </row>
    <row r="29978" spans="1:1" x14ac:dyDescent="0.25">
      <c r="A29978"/>
    </row>
    <row r="29979" spans="1:1" x14ac:dyDescent="0.25">
      <c r="A29979"/>
    </row>
    <row r="29980" spans="1:1" x14ac:dyDescent="0.25">
      <c r="A29980"/>
    </row>
    <row r="29981" spans="1:1" x14ac:dyDescent="0.25">
      <c r="A29981"/>
    </row>
    <row r="29982" spans="1:1" x14ac:dyDescent="0.25">
      <c r="A29982"/>
    </row>
    <row r="29983" spans="1:1" x14ac:dyDescent="0.25">
      <c r="A29983"/>
    </row>
    <row r="29984" spans="1:1" x14ac:dyDescent="0.25">
      <c r="A29984"/>
    </row>
    <row r="29985" spans="1:1" x14ac:dyDescent="0.25">
      <c r="A29985"/>
    </row>
    <row r="29986" spans="1:1" x14ac:dyDescent="0.25">
      <c r="A29986"/>
    </row>
    <row r="29987" spans="1:1" x14ac:dyDescent="0.25">
      <c r="A29987"/>
    </row>
    <row r="29988" spans="1:1" x14ac:dyDescent="0.25">
      <c r="A29988"/>
    </row>
    <row r="29989" spans="1:1" x14ac:dyDescent="0.25">
      <c r="A29989"/>
    </row>
    <row r="29990" spans="1:1" x14ac:dyDescent="0.25">
      <c r="A29990"/>
    </row>
    <row r="29991" spans="1:1" x14ac:dyDescent="0.25">
      <c r="A29991"/>
    </row>
    <row r="29992" spans="1:1" x14ac:dyDescent="0.25">
      <c r="A29992"/>
    </row>
    <row r="29993" spans="1:1" x14ac:dyDescent="0.25">
      <c r="A29993"/>
    </row>
    <row r="29994" spans="1:1" x14ac:dyDescent="0.25">
      <c r="A29994"/>
    </row>
    <row r="29995" spans="1:1" x14ac:dyDescent="0.25">
      <c r="A29995"/>
    </row>
    <row r="29996" spans="1:1" x14ac:dyDescent="0.25">
      <c r="A29996"/>
    </row>
    <row r="29997" spans="1:1" x14ac:dyDescent="0.25">
      <c r="A29997"/>
    </row>
    <row r="29998" spans="1:1" x14ac:dyDescent="0.25">
      <c r="A29998"/>
    </row>
    <row r="29999" spans="1:1" x14ac:dyDescent="0.25">
      <c r="A29999"/>
    </row>
    <row r="30000" spans="1:1" x14ac:dyDescent="0.25">
      <c r="A30000"/>
    </row>
    <row r="30001" spans="1:1" x14ac:dyDescent="0.25">
      <c r="A30001"/>
    </row>
    <row r="30002" spans="1:1" x14ac:dyDescent="0.25">
      <c r="A30002"/>
    </row>
    <row r="30003" spans="1:1" x14ac:dyDescent="0.25">
      <c r="A30003"/>
    </row>
    <row r="30004" spans="1:1" x14ac:dyDescent="0.25">
      <c r="A30004"/>
    </row>
    <row r="30005" spans="1:1" x14ac:dyDescent="0.25">
      <c r="A30005"/>
    </row>
    <row r="30006" spans="1:1" x14ac:dyDescent="0.25">
      <c r="A30006"/>
    </row>
    <row r="30007" spans="1:1" x14ac:dyDescent="0.25">
      <c r="A30007"/>
    </row>
    <row r="30008" spans="1:1" x14ac:dyDescent="0.25">
      <c r="A30008"/>
    </row>
    <row r="30009" spans="1:1" x14ac:dyDescent="0.25">
      <c r="A30009"/>
    </row>
    <row r="30010" spans="1:1" x14ac:dyDescent="0.25">
      <c r="A30010"/>
    </row>
    <row r="30011" spans="1:1" x14ac:dyDescent="0.25">
      <c r="A30011"/>
    </row>
    <row r="30012" spans="1:1" x14ac:dyDescent="0.25">
      <c r="A30012"/>
    </row>
    <row r="30013" spans="1:1" x14ac:dyDescent="0.25">
      <c r="A30013"/>
    </row>
    <row r="30014" spans="1:1" x14ac:dyDescent="0.25">
      <c r="A30014"/>
    </row>
    <row r="30015" spans="1:1" x14ac:dyDescent="0.25">
      <c r="A30015"/>
    </row>
    <row r="30016" spans="1:1" x14ac:dyDescent="0.25">
      <c r="A30016"/>
    </row>
    <row r="30017" spans="1:1" x14ac:dyDescent="0.25">
      <c r="A30017"/>
    </row>
    <row r="30018" spans="1:1" x14ac:dyDescent="0.25">
      <c r="A30018"/>
    </row>
    <row r="30019" spans="1:1" x14ac:dyDescent="0.25">
      <c r="A30019"/>
    </row>
    <row r="30020" spans="1:1" x14ac:dyDescent="0.25">
      <c r="A30020"/>
    </row>
    <row r="30021" spans="1:1" x14ac:dyDescent="0.25">
      <c r="A30021"/>
    </row>
    <row r="30022" spans="1:1" x14ac:dyDescent="0.25">
      <c r="A30022"/>
    </row>
    <row r="30023" spans="1:1" x14ac:dyDescent="0.25">
      <c r="A30023"/>
    </row>
    <row r="30024" spans="1:1" x14ac:dyDescent="0.25">
      <c r="A30024"/>
    </row>
    <row r="30025" spans="1:1" x14ac:dyDescent="0.25">
      <c r="A30025"/>
    </row>
    <row r="30026" spans="1:1" x14ac:dyDescent="0.25">
      <c r="A30026"/>
    </row>
    <row r="30027" spans="1:1" x14ac:dyDescent="0.25">
      <c r="A30027"/>
    </row>
    <row r="30028" spans="1:1" x14ac:dyDescent="0.25">
      <c r="A30028"/>
    </row>
    <row r="30029" spans="1:1" x14ac:dyDescent="0.25">
      <c r="A30029"/>
    </row>
    <row r="30030" spans="1:1" x14ac:dyDescent="0.25">
      <c r="A30030"/>
    </row>
    <row r="30031" spans="1:1" x14ac:dyDescent="0.25">
      <c r="A30031"/>
    </row>
    <row r="30032" spans="1:1" x14ac:dyDescent="0.25">
      <c r="A30032"/>
    </row>
    <row r="30033" spans="1:1" x14ac:dyDescent="0.25">
      <c r="A30033"/>
    </row>
    <row r="30034" spans="1:1" x14ac:dyDescent="0.25">
      <c r="A30034"/>
    </row>
    <row r="30035" spans="1:1" x14ac:dyDescent="0.25">
      <c r="A30035"/>
    </row>
    <row r="30036" spans="1:1" x14ac:dyDescent="0.25">
      <c r="A30036"/>
    </row>
    <row r="30037" spans="1:1" x14ac:dyDescent="0.25">
      <c r="A30037"/>
    </row>
    <row r="30038" spans="1:1" x14ac:dyDescent="0.25">
      <c r="A30038"/>
    </row>
    <row r="30039" spans="1:1" x14ac:dyDescent="0.25">
      <c r="A30039"/>
    </row>
    <row r="30040" spans="1:1" x14ac:dyDescent="0.25">
      <c r="A30040"/>
    </row>
    <row r="30041" spans="1:1" x14ac:dyDescent="0.25">
      <c r="A30041"/>
    </row>
    <row r="30042" spans="1:1" x14ac:dyDescent="0.25">
      <c r="A30042"/>
    </row>
    <row r="30043" spans="1:1" x14ac:dyDescent="0.25">
      <c r="A30043"/>
    </row>
    <row r="30044" spans="1:1" x14ac:dyDescent="0.25">
      <c r="A30044"/>
    </row>
    <row r="30045" spans="1:1" x14ac:dyDescent="0.25">
      <c r="A30045"/>
    </row>
    <row r="30046" spans="1:1" x14ac:dyDescent="0.25">
      <c r="A30046"/>
    </row>
    <row r="30047" spans="1:1" x14ac:dyDescent="0.25">
      <c r="A30047"/>
    </row>
    <row r="30048" spans="1:1" x14ac:dyDescent="0.25">
      <c r="A30048"/>
    </row>
    <row r="30049" spans="1:1" x14ac:dyDescent="0.25">
      <c r="A30049"/>
    </row>
    <row r="30050" spans="1:1" x14ac:dyDescent="0.25">
      <c r="A30050"/>
    </row>
    <row r="30051" spans="1:1" x14ac:dyDescent="0.25">
      <c r="A30051"/>
    </row>
    <row r="30052" spans="1:1" x14ac:dyDescent="0.25">
      <c r="A30052"/>
    </row>
    <row r="30053" spans="1:1" x14ac:dyDescent="0.25">
      <c r="A30053"/>
    </row>
    <row r="30054" spans="1:1" x14ac:dyDescent="0.25">
      <c r="A30054"/>
    </row>
    <row r="30055" spans="1:1" x14ac:dyDescent="0.25">
      <c r="A30055"/>
    </row>
    <row r="30056" spans="1:1" x14ac:dyDescent="0.25">
      <c r="A30056"/>
    </row>
    <row r="30057" spans="1:1" x14ac:dyDescent="0.25">
      <c r="A30057"/>
    </row>
    <row r="30058" spans="1:1" x14ac:dyDescent="0.25">
      <c r="A30058"/>
    </row>
    <row r="30059" spans="1:1" x14ac:dyDescent="0.25">
      <c r="A30059"/>
    </row>
    <row r="30060" spans="1:1" x14ac:dyDescent="0.25">
      <c r="A30060"/>
    </row>
    <row r="30061" spans="1:1" x14ac:dyDescent="0.25">
      <c r="A30061"/>
    </row>
    <row r="30062" spans="1:1" x14ac:dyDescent="0.25">
      <c r="A30062"/>
    </row>
    <row r="30063" spans="1:1" x14ac:dyDescent="0.25">
      <c r="A30063"/>
    </row>
    <row r="30064" spans="1:1" x14ac:dyDescent="0.25">
      <c r="A30064"/>
    </row>
    <row r="30065" spans="1:1" x14ac:dyDescent="0.25">
      <c r="A30065"/>
    </row>
    <row r="30066" spans="1:1" x14ac:dyDescent="0.25">
      <c r="A30066"/>
    </row>
    <row r="30067" spans="1:1" x14ac:dyDescent="0.25">
      <c r="A30067"/>
    </row>
    <row r="30068" spans="1:1" x14ac:dyDescent="0.25">
      <c r="A30068"/>
    </row>
    <row r="30069" spans="1:1" x14ac:dyDescent="0.25">
      <c r="A30069"/>
    </row>
    <row r="30070" spans="1:1" x14ac:dyDescent="0.25">
      <c r="A30070"/>
    </row>
    <row r="30071" spans="1:1" x14ac:dyDescent="0.25">
      <c r="A30071"/>
    </row>
    <row r="30072" spans="1:1" x14ac:dyDescent="0.25">
      <c r="A30072"/>
    </row>
    <row r="30073" spans="1:1" x14ac:dyDescent="0.25">
      <c r="A30073"/>
    </row>
    <row r="30074" spans="1:1" x14ac:dyDescent="0.25">
      <c r="A30074"/>
    </row>
    <row r="30075" spans="1:1" x14ac:dyDescent="0.25">
      <c r="A30075"/>
    </row>
    <row r="30076" spans="1:1" x14ac:dyDescent="0.25">
      <c r="A30076"/>
    </row>
    <row r="30077" spans="1:1" x14ac:dyDescent="0.25">
      <c r="A30077"/>
    </row>
    <row r="30078" spans="1:1" x14ac:dyDescent="0.25">
      <c r="A30078"/>
    </row>
    <row r="30079" spans="1:1" x14ac:dyDescent="0.25">
      <c r="A30079"/>
    </row>
    <row r="30080" spans="1:1" x14ac:dyDescent="0.25">
      <c r="A30080"/>
    </row>
    <row r="30081" spans="1:1" x14ac:dyDescent="0.25">
      <c r="A30081"/>
    </row>
    <row r="30082" spans="1:1" x14ac:dyDescent="0.25">
      <c r="A30082"/>
    </row>
    <row r="30083" spans="1:1" x14ac:dyDescent="0.25">
      <c r="A30083"/>
    </row>
    <row r="30084" spans="1:1" x14ac:dyDescent="0.25">
      <c r="A30084"/>
    </row>
    <row r="30085" spans="1:1" x14ac:dyDescent="0.25">
      <c r="A30085"/>
    </row>
    <row r="30086" spans="1:1" x14ac:dyDescent="0.25">
      <c r="A30086"/>
    </row>
    <row r="30087" spans="1:1" x14ac:dyDescent="0.25">
      <c r="A30087"/>
    </row>
    <row r="30088" spans="1:1" x14ac:dyDescent="0.25">
      <c r="A30088"/>
    </row>
    <row r="30089" spans="1:1" x14ac:dyDescent="0.25">
      <c r="A30089"/>
    </row>
    <row r="30090" spans="1:1" x14ac:dyDescent="0.25">
      <c r="A30090"/>
    </row>
    <row r="30091" spans="1:1" x14ac:dyDescent="0.25">
      <c r="A30091"/>
    </row>
    <row r="30092" spans="1:1" x14ac:dyDescent="0.25">
      <c r="A30092"/>
    </row>
    <row r="30093" spans="1:1" x14ac:dyDescent="0.25">
      <c r="A30093"/>
    </row>
    <row r="30094" spans="1:1" x14ac:dyDescent="0.25">
      <c r="A30094"/>
    </row>
    <row r="30095" spans="1:1" x14ac:dyDescent="0.25">
      <c r="A30095"/>
    </row>
    <row r="30096" spans="1:1" x14ac:dyDescent="0.25">
      <c r="A30096"/>
    </row>
    <row r="30097" spans="1:1" x14ac:dyDescent="0.25">
      <c r="A30097"/>
    </row>
    <row r="30098" spans="1:1" x14ac:dyDescent="0.25">
      <c r="A30098"/>
    </row>
    <row r="30099" spans="1:1" x14ac:dyDescent="0.25">
      <c r="A30099"/>
    </row>
    <row r="30100" spans="1:1" x14ac:dyDescent="0.25">
      <c r="A30100"/>
    </row>
    <row r="30101" spans="1:1" x14ac:dyDescent="0.25">
      <c r="A30101"/>
    </row>
    <row r="30102" spans="1:1" x14ac:dyDescent="0.25">
      <c r="A30102"/>
    </row>
    <row r="30103" spans="1:1" x14ac:dyDescent="0.25">
      <c r="A30103"/>
    </row>
    <row r="30104" spans="1:1" x14ac:dyDescent="0.25">
      <c r="A30104"/>
    </row>
    <row r="30105" spans="1:1" x14ac:dyDescent="0.25">
      <c r="A30105"/>
    </row>
    <row r="30106" spans="1:1" x14ac:dyDescent="0.25">
      <c r="A30106"/>
    </row>
    <row r="30107" spans="1:1" x14ac:dyDescent="0.25">
      <c r="A30107"/>
    </row>
    <row r="30108" spans="1:1" x14ac:dyDescent="0.25">
      <c r="A30108"/>
    </row>
    <row r="30109" spans="1:1" x14ac:dyDescent="0.25">
      <c r="A30109"/>
    </row>
    <row r="30110" spans="1:1" x14ac:dyDescent="0.25">
      <c r="A30110"/>
    </row>
    <row r="30111" spans="1:1" x14ac:dyDescent="0.25">
      <c r="A30111"/>
    </row>
    <row r="30112" spans="1:1" x14ac:dyDescent="0.25">
      <c r="A30112"/>
    </row>
    <row r="30113" spans="1:1" x14ac:dyDescent="0.25">
      <c r="A30113"/>
    </row>
    <row r="30114" spans="1:1" x14ac:dyDescent="0.25">
      <c r="A30114"/>
    </row>
    <row r="30115" spans="1:1" x14ac:dyDescent="0.25">
      <c r="A30115"/>
    </row>
    <row r="30116" spans="1:1" x14ac:dyDescent="0.25">
      <c r="A30116"/>
    </row>
    <row r="30117" spans="1:1" x14ac:dyDescent="0.25">
      <c r="A30117"/>
    </row>
    <row r="30118" spans="1:1" x14ac:dyDescent="0.25">
      <c r="A30118"/>
    </row>
    <row r="30119" spans="1:1" x14ac:dyDescent="0.25">
      <c r="A30119"/>
    </row>
    <row r="30120" spans="1:1" x14ac:dyDescent="0.25">
      <c r="A30120"/>
    </row>
    <row r="30121" spans="1:1" x14ac:dyDescent="0.25">
      <c r="A30121"/>
    </row>
    <row r="30122" spans="1:1" x14ac:dyDescent="0.25">
      <c r="A30122"/>
    </row>
    <row r="30123" spans="1:1" x14ac:dyDescent="0.25">
      <c r="A30123"/>
    </row>
    <row r="30124" spans="1:1" x14ac:dyDescent="0.25">
      <c r="A30124"/>
    </row>
    <row r="30125" spans="1:1" x14ac:dyDescent="0.25">
      <c r="A30125"/>
    </row>
    <row r="30126" spans="1:1" x14ac:dyDescent="0.25">
      <c r="A30126"/>
    </row>
    <row r="30127" spans="1:1" x14ac:dyDescent="0.25">
      <c r="A30127"/>
    </row>
    <row r="30128" spans="1:1" x14ac:dyDescent="0.25">
      <c r="A30128"/>
    </row>
    <row r="30129" spans="1:1" x14ac:dyDescent="0.25">
      <c r="A30129"/>
    </row>
    <row r="30130" spans="1:1" x14ac:dyDescent="0.25">
      <c r="A30130"/>
    </row>
    <row r="30131" spans="1:1" x14ac:dyDescent="0.25">
      <c r="A30131"/>
    </row>
    <row r="30132" spans="1:1" x14ac:dyDescent="0.25">
      <c r="A30132"/>
    </row>
    <row r="30133" spans="1:1" x14ac:dyDescent="0.25">
      <c r="A30133"/>
    </row>
    <row r="30134" spans="1:1" x14ac:dyDescent="0.25">
      <c r="A30134"/>
    </row>
    <row r="30135" spans="1:1" x14ac:dyDescent="0.25">
      <c r="A30135"/>
    </row>
    <row r="30136" spans="1:1" x14ac:dyDescent="0.25">
      <c r="A30136"/>
    </row>
    <row r="30137" spans="1:1" x14ac:dyDescent="0.25">
      <c r="A30137"/>
    </row>
    <row r="30138" spans="1:1" x14ac:dyDescent="0.25">
      <c r="A30138"/>
    </row>
    <row r="30139" spans="1:1" x14ac:dyDescent="0.25">
      <c r="A30139"/>
    </row>
    <row r="30140" spans="1:1" x14ac:dyDescent="0.25">
      <c r="A30140"/>
    </row>
    <row r="30141" spans="1:1" x14ac:dyDescent="0.25">
      <c r="A30141"/>
    </row>
    <row r="30142" spans="1:1" x14ac:dyDescent="0.25">
      <c r="A30142"/>
    </row>
    <row r="30143" spans="1:1" x14ac:dyDescent="0.25">
      <c r="A30143"/>
    </row>
    <row r="30144" spans="1:1" x14ac:dyDescent="0.25">
      <c r="A30144"/>
    </row>
    <row r="30145" spans="1:1" x14ac:dyDescent="0.25">
      <c r="A30145"/>
    </row>
    <row r="30146" spans="1:1" x14ac:dyDescent="0.25">
      <c r="A30146"/>
    </row>
    <row r="30147" spans="1:1" x14ac:dyDescent="0.25">
      <c r="A30147"/>
    </row>
    <row r="30148" spans="1:1" x14ac:dyDescent="0.25">
      <c r="A30148"/>
    </row>
    <row r="30149" spans="1:1" x14ac:dyDescent="0.25">
      <c r="A30149"/>
    </row>
    <row r="30150" spans="1:1" x14ac:dyDescent="0.25">
      <c r="A30150"/>
    </row>
    <row r="30151" spans="1:1" x14ac:dyDescent="0.25">
      <c r="A30151"/>
    </row>
    <row r="30152" spans="1:1" x14ac:dyDescent="0.25">
      <c r="A30152"/>
    </row>
    <row r="30153" spans="1:1" x14ac:dyDescent="0.25">
      <c r="A30153"/>
    </row>
    <row r="30154" spans="1:1" x14ac:dyDescent="0.25">
      <c r="A30154"/>
    </row>
    <row r="30155" spans="1:1" x14ac:dyDescent="0.25">
      <c r="A30155"/>
    </row>
    <row r="30156" spans="1:1" x14ac:dyDescent="0.25">
      <c r="A30156"/>
    </row>
    <row r="30157" spans="1:1" x14ac:dyDescent="0.25">
      <c r="A30157"/>
    </row>
    <row r="30158" spans="1:1" x14ac:dyDescent="0.25">
      <c r="A30158"/>
    </row>
    <row r="30159" spans="1:1" x14ac:dyDescent="0.25">
      <c r="A30159"/>
    </row>
    <row r="30160" spans="1:1" x14ac:dyDescent="0.25">
      <c r="A30160"/>
    </row>
    <row r="30161" spans="1:1" x14ac:dyDescent="0.25">
      <c r="A30161"/>
    </row>
    <row r="30162" spans="1:1" x14ac:dyDescent="0.25">
      <c r="A30162"/>
    </row>
    <row r="30163" spans="1:1" x14ac:dyDescent="0.25">
      <c r="A30163"/>
    </row>
    <row r="30164" spans="1:1" x14ac:dyDescent="0.25">
      <c r="A30164"/>
    </row>
    <row r="30165" spans="1:1" x14ac:dyDescent="0.25">
      <c r="A30165"/>
    </row>
    <row r="30166" spans="1:1" x14ac:dyDescent="0.25">
      <c r="A30166"/>
    </row>
    <row r="30167" spans="1:1" x14ac:dyDescent="0.25">
      <c r="A30167"/>
    </row>
    <row r="30168" spans="1:1" x14ac:dyDescent="0.25">
      <c r="A30168"/>
    </row>
    <row r="30169" spans="1:1" x14ac:dyDescent="0.25">
      <c r="A30169"/>
    </row>
    <row r="30170" spans="1:1" x14ac:dyDescent="0.25">
      <c r="A30170"/>
    </row>
    <row r="30171" spans="1:1" x14ac:dyDescent="0.25">
      <c r="A30171"/>
    </row>
    <row r="30172" spans="1:1" x14ac:dyDescent="0.25">
      <c r="A30172"/>
    </row>
    <row r="30173" spans="1:1" x14ac:dyDescent="0.25">
      <c r="A30173"/>
    </row>
    <row r="30174" spans="1:1" x14ac:dyDescent="0.25">
      <c r="A30174"/>
    </row>
    <row r="30175" spans="1:1" x14ac:dyDescent="0.25">
      <c r="A30175"/>
    </row>
    <row r="30176" spans="1:1" x14ac:dyDescent="0.25">
      <c r="A30176"/>
    </row>
    <row r="30177" spans="1:1" x14ac:dyDescent="0.25">
      <c r="A30177"/>
    </row>
    <row r="30178" spans="1:1" x14ac:dyDescent="0.25">
      <c r="A30178"/>
    </row>
    <row r="30179" spans="1:1" x14ac:dyDescent="0.25">
      <c r="A30179"/>
    </row>
    <row r="30180" spans="1:1" x14ac:dyDescent="0.25">
      <c r="A30180"/>
    </row>
    <row r="30181" spans="1:1" x14ac:dyDescent="0.25">
      <c r="A30181"/>
    </row>
    <row r="30182" spans="1:1" x14ac:dyDescent="0.25">
      <c r="A30182"/>
    </row>
    <row r="30183" spans="1:1" x14ac:dyDescent="0.25">
      <c r="A30183"/>
    </row>
    <row r="30184" spans="1:1" x14ac:dyDescent="0.25">
      <c r="A30184"/>
    </row>
    <row r="30185" spans="1:1" x14ac:dyDescent="0.25">
      <c r="A30185"/>
    </row>
    <row r="30186" spans="1:1" x14ac:dyDescent="0.25">
      <c r="A30186"/>
    </row>
    <row r="30187" spans="1:1" x14ac:dyDescent="0.25">
      <c r="A30187"/>
    </row>
    <row r="30188" spans="1:1" x14ac:dyDescent="0.25">
      <c r="A30188"/>
    </row>
    <row r="30189" spans="1:1" x14ac:dyDescent="0.25">
      <c r="A30189"/>
    </row>
    <row r="30190" spans="1:1" x14ac:dyDescent="0.25">
      <c r="A30190"/>
    </row>
    <row r="30191" spans="1:1" x14ac:dyDescent="0.25">
      <c r="A30191"/>
    </row>
    <row r="30192" spans="1:1" x14ac:dyDescent="0.25">
      <c r="A30192"/>
    </row>
    <row r="30193" spans="1:1" x14ac:dyDescent="0.25">
      <c r="A30193"/>
    </row>
    <row r="30194" spans="1:1" x14ac:dyDescent="0.25">
      <c r="A30194"/>
    </row>
    <row r="30195" spans="1:1" x14ac:dyDescent="0.25">
      <c r="A30195"/>
    </row>
    <row r="30196" spans="1:1" x14ac:dyDescent="0.25">
      <c r="A30196"/>
    </row>
    <row r="30197" spans="1:1" x14ac:dyDescent="0.25">
      <c r="A30197"/>
    </row>
    <row r="30198" spans="1:1" x14ac:dyDescent="0.25">
      <c r="A30198"/>
    </row>
    <row r="30199" spans="1:1" x14ac:dyDescent="0.25">
      <c r="A30199"/>
    </row>
    <row r="30200" spans="1:1" x14ac:dyDescent="0.25">
      <c r="A30200"/>
    </row>
    <row r="30201" spans="1:1" x14ac:dyDescent="0.25">
      <c r="A30201"/>
    </row>
    <row r="30202" spans="1:1" x14ac:dyDescent="0.25">
      <c r="A30202"/>
    </row>
    <row r="30203" spans="1:1" x14ac:dyDescent="0.25">
      <c r="A30203"/>
    </row>
    <row r="30204" spans="1:1" x14ac:dyDescent="0.25">
      <c r="A30204"/>
    </row>
    <row r="30205" spans="1:1" x14ac:dyDescent="0.25">
      <c r="A30205"/>
    </row>
    <row r="30206" spans="1:1" x14ac:dyDescent="0.25">
      <c r="A30206"/>
    </row>
    <row r="30207" spans="1:1" x14ac:dyDescent="0.25">
      <c r="A30207"/>
    </row>
    <row r="30208" spans="1:1" x14ac:dyDescent="0.25">
      <c r="A30208"/>
    </row>
    <row r="30209" spans="1:1" x14ac:dyDescent="0.25">
      <c r="A30209"/>
    </row>
    <row r="30210" spans="1:1" x14ac:dyDescent="0.25">
      <c r="A30210"/>
    </row>
    <row r="30211" spans="1:1" x14ac:dyDescent="0.25">
      <c r="A30211"/>
    </row>
    <row r="30212" spans="1:1" x14ac:dyDescent="0.25">
      <c r="A30212"/>
    </row>
    <row r="30213" spans="1:1" x14ac:dyDescent="0.25">
      <c r="A30213"/>
    </row>
    <row r="30214" spans="1:1" x14ac:dyDescent="0.25">
      <c r="A30214"/>
    </row>
    <row r="30215" spans="1:1" x14ac:dyDescent="0.25">
      <c r="A30215"/>
    </row>
    <row r="30216" spans="1:1" x14ac:dyDescent="0.25">
      <c r="A30216"/>
    </row>
    <row r="30217" spans="1:1" x14ac:dyDescent="0.25">
      <c r="A30217"/>
    </row>
    <row r="30218" spans="1:1" x14ac:dyDescent="0.25">
      <c r="A30218"/>
    </row>
    <row r="30219" spans="1:1" x14ac:dyDescent="0.25">
      <c r="A30219"/>
    </row>
    <row r="30220" spans="1:1" x14ac:dyDescent="0.25">
      <c r="A30220"/>
    </row>
    <row r="30221" spans="1:1" x14ac:dyDescent="0.25">
      <c r="A30221"/>
    </row>
    <row r="30222" spans="1:1" x14ac:dyDescent="0.25">
      <c r="A30222"/>
    </row>
    <row r="30223" spans="1:1" x14ac:dyDescent="0.25">
      <c r="A30223"/>
    </row>
    <row r="30224" spans="1:1" x14ac:dyDescent="0.25">
      <c r="A30224"/>
    </row>
    <row r="30225" spans="1:1" x14ac:dyDescent="0.25">
      <c r="A30225"/>
    </row>
    <row r="30226" spans="1:1" x14ac:dyDescent="0.25">
      <c r="A30226"/>
    </row>
    <row r="30227" spans="1:1" x14ac:dyDescent="0.25">
      <c r="A30227"/>
    </row>
    <row r="30228" spans="1:1" x14ac:dyDescent="0.25">
      <c r="A30228"/>
    </row>
    <row r="30229" spans="1:1" x14ac:dyDescent="0.25">
      <c r="A30229"/>
    </row>
    <row r="30230" spans="1:1" x14ac:dyDescent="0.25">
      <c r="A30230"/>
    </row>
    <row r="30231" spans="1:1" x14ac:dyDescent="0.25">
      <c r="A30231"/>
    </row>
    <row r="30232" spans="1:1" x14ac:dyDescent="0.25">
      <c r="A30232"/>
    </row>
    <row r="30233" spans="1:1" x14ac:dyDescent="0.25">
      <c r="A30233"/>
    </row>
    <row r="30234" spans="1:1" x14ac:dyDescent="0.25">
      <c r="A30234"/>
    </row>
    <row r="30235" spans="1:1" x14ac:dyDescent="0.25">
      <c r="A30235"/>
    </row>
    <row r="30236" spans="1:1" x14ac:dyDescent="0.25">
      <c r="A30236"/>
    </row>
    <row r="30237" spans="1:1" x14ac:dyDescent="0.25">
      <c r="A30237"/>
    </row>
    <row r="30238" spans="1:1" x14ac:dyDescent="0.25">
      <c r="A30238"/>
    </row>
    <row r="30239" spans="1:1" x14ac:dyDescent="0.25">
      <c r="A30239"/>
    </row>
    <row r="30240" spans="1:1" x14ac:dyDescent="0.25">
      <c r="A30240"/>
    </row>
    <row r="30241" spans="1:1" x14ac:dyDescent="0.25">
      <c r="A30241"/>
    </row>
    <row r="30242" spans="1:1" x14ac:dyDescent="0.25">
      <c r="A30242"/>
    </row>
    <row r="30243" spans="1:1" x14ac:dyDescent="0.25">
      <c r="A30243"/>
    </row>
    <row r="30244" spans="1:1" x14ac:dyDescent="0.25">
      <c r="A30244"/>
    </row>
    <row r="30245" spans="1:1" x14ac:dyDescent="0.25">
      <c r="A30245"/>
    </row>
    <row r="30246" spans="1:1" x14ac:dyDescent="0.25">
      <c r="A30246"/>
    </row>
    <row r="30247" spans="1:1" x14ac:dyDescent="0.25">
      <c r="A30247"/>
    </row>
    <row r="30248" spans="1:1" x14ac:dyDescent="0.25">
      <c r="A30248"/>
    </row>
    <row r="30249" spans="1:1" x14ac:dyDescent="0.25">
      <c r="A30249"/>
    </row>
    <row r="30250" spans="1:1" x14ac:dyDescent="0.25">
      <c r="A30250"/>
    </row>
    <row r="30251" spans="1:1" x14ac:dyDescent="0.25">
      <c r="A30251"/>
    </row>
    <row r="30252" spans="1:1" x14ac:dyDescent="0.25">
      <c r="A30252"/>
    </row>
    <row r="30253" spans="1:1" x14ac:dyDescent="0.25">
      <c r="A30253"/>
    </row>
    <row r="30254" spans="1:1" x14ac:dyDescent="0.25">
      <c r="A30254"/>
    </row>
    <row r="30255" spans="1:1" x14ac:dyDescent="0.25">
      <c r="A30255"/>
    </row>
    <row r="30256" spans="1:1" x14ac:dyDescent="0.25">
      <c r="A30256"/>
    </row>
    <row r="30257" spans="1:1" x14ac:dyDescent="0.25">
      <c r="A30257"/>
    </row>
    <row r="30258" spans="1:1" x14ac:dyDescent="0.25">
      <c r="A30258"/>
    </row>
    <row r="30259" spans="1:1" x14ac:dyDescent="0.25">
      <c r="A30259"/>
    </row>
    <row r="30260" spans="1:1" x14ac:dyDescent="0.25">
      <c r="A30260"/>
    </row>
    <row r="30261" spans="1:1" x14ac:dyDescent="0.25">
      <c r="A30261"/>
    </row>
    <row r="30262" spans="1:1" x14ac:dyDescent="0.25">
      <c r="A30262"/>
    </row>
    <row r="30263" spans="1:1" x14ac:dyDescent="0.25">
      <c r="A30263"/>
    </row>
    <row r="30264" spans="1:1" x14ac:dyDescent="0.25">
      <c r="A30264"/>
    </row>
    <row r="30265" spans="1:1" x14ac:dyDescent="0.25">
      <c r="A30265"/>
    </row>
    <row r="30266" spans="1:1" x14ac:dyDescent="0.25">
      <c r="A30266"/>
    </row>
    <row r="30267" spans="1:1" x14ac:dyDescent="0.25">
      <c r="A30267"/>
    </row>
    <row r="30268" spans="1:1" x14ac:dyDescent="0.25">
      <c r="A30268"/>
    </row>
    <row r="30269" spans="1:1" x14ac:dyDescent="0.25">
      <c r="A30269"/>
    </row>
    <row r="30270" spans="1:1" x14ac:dyDescent="0.25">
      <c r="A30270"/>
    </row>
    <row r="30271" spans="1:1" x14ac:dyDescent="0.25">
      <c r="A30271"/>
    </row>
    <row r="30272" spans="1:1" x14ac:dyDescent="0.25">
      <c r="A30272"/>
    </row>
    <row r="30273" spans="1:1" x14ac:dyDescent="0.25">
      <c r="A30273"/>
    </row>
    <row r="30274" spans="1:1" x14ac:dyDescent="0.25">
      <c r="A30274"/>
    </row>
    <row r="30275" spans="1:1" x14ac:dyDescent="0.25">
      <c r="A30275"/>
    </row>
    <row r="30276" spans="1:1" x14ac:dyDescent="0.25">
      <c r="A30276"/>
    </row>
    <row r="30277" spans="1:1" x14ac:dyDescent="0.25">
      <c r="A30277"/>
    </row>
    <row r="30278" spans="1:1" x14ac:dyDescent="0.25">
      <c r="A30278"/>
    </row>
    <row r="30279" spans="1:1" x14ac:dyDescent="0.25">
      <c r="A30279"/>
    </row>
    <row r="30280" spans="1:1" x14ac:dyDescent="0.25">
      <c r="A30280"/>
    </row>
    <row r="30281" spans="1:1" x14ac:dyDescent="0.25">
      <c r="A30281"/>
    </row>
    <row r="30282" spans="1:1" x14ac:dyDescent="0.25">
      <c r="A30282"/>
    </row>
    <row r="30283" spans="1:1" x14ac:dyDescent="0.25">
      <c r="A30283"/>
    </row>
    <row r="30284" spans="1:1" x14ac:dyDescent="0.25">
      <c r="A30284"/>
    </row>
    <row r="30285" spans="1:1" x14ac:dyDescent="0.25">
      <c r="A30285"/>
    </row>
    <row r="30286" spans="1:1" x14ac:dyDescent="0.25">
      <c r="A30286"/>
    </row>
    <row r="30287" spans="1:1" x14ac:dyDescent="0.25">
      <c r="A30287"/>
    </row>
    <row r="30288" spans="1:1" x14ac:dyDescent="0.25">
      <c r="A30288"/>
    </row>
    <row r="30289" spans="1:1" x14ac:dyDescent="0.25">
      <c r="A30289"/>
    </row>
    <row r="30290" spans="1:1" x14ac:dyDescent="0.25">
      <c r="A30290"/>
    </row>
    <row r="30291" spans="1:1" x14ac:dyDescent="0.25">
      <c r="A30291"/>
    </row>
    <row r="30292" spans="1:1" x14ac:dyDescent="0.25">
      <c r="A30292"/>
    </row>
    <row r="30293" spans="1:1" x14ac:dyDescent="0.25">
      <c r="A30293"/>
    </row>
    <row r="30294" spans="1:1" x14ac:dyDescent="0.25">
      <c r="A30294"/>
    </row>
    <row r="30295" spans="1:1" x14ac:dyDescent="0.25">
      <c r="A30295"/>
    </row>
    <row r="30296" spans="1:1" x14ac:dyDescent="0.25">
      <c r="A30296"/>
    </row>
    <row r="30297" spans="1:1" x14ac:dyDescent="0.25">
      <c r="A30297"/>
    </row>
    <row r="30298" spans="1:1" x14ac:dyDescent="0.25">
      <c r="A30298"/>
    </row>
    <row r="30299" spans="1:1" x14ac:dyDescent="0.25">
      <c r="A30299"/>
    </row>
    <row r="30300" spans="1:1" x14ac:dyDescent="0.25">
      <c r="A30300"/>
    </row>
    <row r="30301" spans="1:1" x14ac:dyDescent="0.25">
      <c r="A30301"/>
    </row>
    <row r="30302" spans="1:1" x14ac:dyDescent="0.25">
      <c r="A30302"/>
    </row>
    <row r="30303" spans="1:1" x14ac:dyDescent="0.25">
      <c r="A30303"/>
    </row>
    <row r="30304" spans="1:1" x14ac:dyDescent="0.25">
      <c r="A30304"/>
    </row>
    <row r="30305" spans="1:1" x14ac:dyDescent="0.25">
      <c r="A30305"/>
    </row>
    <row r="30306" spans="1:1" x14ac:dyDescent="0.25">
      <c r="A30306"/>
    </row>
    <row r="30307" spans="1:1" x14ac:dyDescent="0.25">
      <c r="A30307"/>
    </row>
    <row r="30308" spans="1:1" x14ac:dyDescent="0.25">
      <c r="A30308"/>
    </row>
    <row r="30309" spans="1:1" x14ac:dyDescent="0.25">
      <c r="A30309"/>
    </row>
    <row r="30310" spans="1:1" x14ac:dyDescent="0.25">
      <c r="A30310"/>
    </row>
    <row r="30311" spans="1:1" x14ac:dyDescent="0.25">
      <c r="A30311"/>
    </row>
    <row r="30312" spans="1:1" x14ac:dyDescent="0.25">
      <c r="A30312"/>
    </row>
    <row r="30313" spans="1:1" x14ac:dyDescent="0.25">
      <c r="A30313"/>
    </row>
    <row r="30314" spans="1:1" x14ac:dyDescent="0.25">
      <c r="A30314"/>
    </row>
    <row r="30315" spans="1:1" x14ac:dyDescent="0.25">
      <c r="A30315"/>
    </row>
    <row r="30316" spans="1:1" x14ac:dyDescent="0.25">
      <c r="A30316"/>
    </row>
    <row r="30317" spans="1:1" x14ac:dyDescent="0.25">
      <c r="A30317"/>
    </row>
    <row r="30318" spans="1:1" x14ac:dyDescent="0.25">
      <c r="A30318"/>
    </row>
    <row r="30319" spans="1:1" x14ac:dyDescent="0.25">
      <c r="A30319"/>
    </row>
    <row r="30320" spans="1:1" x14ac:dyDescent="0.25">
      <c r="A30320"/>
    </row>
    <row r="30321" spans="1:1" x14ac:dyDescent="0.25">
      <c r="A30321"/>
    </row>
    <row r="30322" spans="1:1" x14ac:dyDescent="0.25">
      <c r="A30322"/>
    </row>
    <row r="30323" spans="1:1" x14ac:dyDescent="0.25">
      <c r="A30323"/>
    </row>
    <row r="30324" spans="1:1" x14ac:dyDescent="0.25">
      <c r="A30324"/>
    </row>
    <row r="30325" spans="1:1" x14ac:dyDescent="0.25">
      <c r="A30325"/>
    </row>
    <row r="30326" spans="1:1" x14ac:dyDescent="0.25">
      <c r="A30326"/>
    </row>
    <row r="30327" spans="1:1" x14ac:dyDescent="0.25">
      <c r="A30327"/>
    </row>
    <row r="30328" spans="1:1" x14ac:dyDescent="0.25">
      <c r="A30328"/>
    </row>
    <row r="30329" spans="1:1" x14ac:dyDescent="0.25">
      <c r="A30329"/>
    </row>
    <row r="30330" spans="1:1" x14ac:dyDescent="0.25">
      <c r="A30330"/>
    </row>
    <row r="30331" spans="1:1" x14ac:dyDescent="0.25">
      <c r="A30331"/>
    </row>
    <row r="30332" spans="1:1" x14ac:dyDescent="0.25">
      <c r="A30332"/>
    </row>
    <row r="30333" spans="1:1" x14ac:dyDescent="0.25">
      <c r="A30333"/>
    </row>
    <row r="30334" spans="1:1" x14ac:dyDescent="0.25">
      <c r="A30334"/>
    </row>
    <row r="30335" spans="1:1" x14ac:dyDescent="0.25">
      <c r="A30335"/>
    </row>
    <row r="30336" spans="1:1" x14ac:dyDescent="0.25">
      <c r="A30336"/>
    </row>
    <row r="30337" spans="1:1" x14ac:dyDescent="0.25">
      <c r="A30337"/>
    </row>
    <row r="30338" spans="1:1" x14ac:dyDescent="0.25">
      <c r="A30338"/>
    </row>
    <row r="30339" spans="1:1" x14ac:dyDescent="0.25">
      <c r="A30339"/>
    </row>
    <row r="30340" spans="1:1" x14ac:dyDescent="0.25">
      <c r="A30340"/>
    </row>
    <row r="30341" spans="1:1" x14ac:dyDescent="0.25">
      <c r="A30341"/>
    </row>
    <row r="30342" spans="1:1" x14ac:dyDescent="0.25">
      <c r="A30342"/>
    </row>
    <row r="30343" spans="1:1" x14ac:dyDescent="0.25">
      <c r="A30343"/>
    </row>
    <row r="30344" spans="1:1" x14ac:dyDescent="0.25">
      <c r="A30344"/>
    </row>
    <row r="30345" spans="1:1" x14ac:dyDescent="0.25">
      <c r="A30345"/>
    </row>
    <row r="30346" spans="1:1" x14ac:dyDescent="0.25">
      <c r="A30346"/>
    </row>
    <row r="30347" spans="1:1" x14ac:dyDescent="0.25">
      <c r="A30347"/>
    </row>
    <row r="30348" spans="1:1" x14ac:dyDescent="0.25">
      <c r="A30348"/>
    </row>
    <row r="30349" spans="1:1" x14ac:dyDescent="0.25">
      <c r="A30349"/>
    </row>
    <row r="30350" spans="1:1" x14ac:dyDescent="0.25">
      <c r="A30350"/>
    </row>
    <row r="30351" spans="1:1" x14ac:dyDescent="0.25">
      <c r="A30351"/>
    </row>
    <row r="30352" spans="1:1" x14ac:dyDescent="0.25">
      <c r="A30352"/>
    </row>
    <row r="30353" spans="1:1" x14ac:dyDescent="0.25">
      <c r="A30353"/>
    </row>
    <row r="30354" spans="1:1" x14ac:dyDescent="0.25">
      <c r="A30354"/>
    </row>
    <row r="30355" spans="1:1" x14ac:dyDescent="0.25">
      <c r="A30355"/>
    </row>
    <row r="30356" spans="1:1" x14ac:dyDescent="0.25">
      <c r="A30356"/>
    </row>
    <row r="30357" spans="1:1" x14ac:dyDescent="0.25">
      <c r="A30357"/>
    </row>
    <row r="30358" spans="1:1" x14ac:dyDescent="0.25">
      <c r="A30358"/>
    </row>
    <row r="30359" spans="1:1" x14ac:dyDescent="0.25">
      <c r="A30359"/>
    </row>
    <row r="30360" spans="1:1" x14ac:dyDescent="0.25">
      <c r="A30360"/>
    </row>
    <row r="30361" spans="1:1" x14ac:dyDescent="0.25">
      <c r="A30361"/>
    </row>
    <row r="30362" spans="1:1" x14ac:dyDescent="0.25">
      <c r="A30362"/>
    </row>
    <row r="30363" spans="1:1" x14ac:dyDescent="0.25">
      <c r="A30363"/>
    </row>
    <row r="30364" spans="1:1" x14ac:dyDescent="0.25">
      <c r="A30364"/>
    </row>
    <row r="30365" spans="1:1" x14ac:dyDescent="0.25">
      <c r="A30365"/>
    </row>
    <row r="30366" spans="1:1" x14ac:dyDescent="0.25">
      <c r="A30366"/>
    </row>
    <row r="30367" spans="1:1" x14ac:dyDescent="0.25">
      <c r="A30367"/>
    </row>
    <row r="30368" spans="1:1" x14ac:dyDescent="0.25">
      <c r="A30368"/>
    </row>
    <row r="30369" spans="1:1" x14ac:dyDescent="0.25">
      <c r="A30369"/>
    </row>
    <row r="30370" spans="1:1" x14ac:dyDescent="0.25">
      <c r="A30370"/>
    </row>
    <row r="30371" spans="1:1" x14ac:dyDescent="0.25">
      <c r="A30371"/>
    </row>
    <row r="30372" spans="1:1" x14ac:dyDescent="0.25">
      <c r="A30372"/>
    </row>
    <row r="30373" spans="1:1" x14ac:dyDescent="0.25">
      <c r="A30373"/>
    </row>
    <row r="30374" spans="1:1" x14ac:dyDescent="0.25">
      <c r="A30374"/>
    </row>
    <row r="30375" spans="1:1" x14ac:dyDescent="0.25">
      <c r="A30375"/>
    </row>
    <row r="30376" spans="1:1" x14ac:dyDescent="0.25">
      <c r="A30376"/>
    </row>
    <row r="30377" spans="1:1" x14ac:dyDescent="0.25">
      <c r="A30377"/>
    </row>
    <row r="30378" spans="1:1" x14ac:dyDescent="0.25">
      <c r="A30378"/>
    </row>
    <row r="30379" spans="1:1" x14ac:dyDescent="0.25">
      <c r="A30379"/>
    </row>
    <row r="30380" spans="1:1" x14ac:dyDescent="0.25">
      <c r="A30380"/>
    </row>
    <row r="30381" spans="1:1" x14ac:dyDescent="0.25">
      <c r="A30381"/>
    </row>
    <row r="30382" spans="1:1" x14ac:dyDescent="0.25">
      <c r="A30382"/>
    </row>
    <row r="30383" spans="1:1" x14ac:dyDescent="0.25">
      <c r="A30383"/>
    </row>
    <row r="30384" spans="1:1" x14ac:dyDescent="0.25">
      <c r="A30384"/>
    </row>
    <row r="30385" spans="1:1" x14ac:dyDescent="0.25">
      <c r="A30385"/>
    </row>
    <row r="30386" spans="1:1" x14ac:dyDescent="0.25">
      <c r="A30386"/>
    </row>
    <row r="30387" spans="1:1" x14ac:dyDescent="0.25">
      <c r="A30387"/>
    </row>
    <row r="30388" spans="1:1" x14ac:dyDescent="0.25">
      <c r="A30388"/>
    </row>
    <row r="30389" spans="1:1" x14ac:dyDescent="0.25">
      <c r="A30389"/>
    </row>
    <row r="30390" spans="1:1" x14ac:dyDescent="0.25">
      <c r="A30390"/>
    </row>
    <row r="30391" spans="1:1" x14ac:dyDescent="0.25">
      <c r="A30391"/>
    </row>
    <row r="30392" spans="1:1" x14ac:dyDescent="0.25">
      <c r="A30392"/>
    </row>
    <row r="30393" spans="1:1" x14ac:dyDescent="0.25">
      <c r="A30393"/>
    </row>
    <row r="30394" spans="1:1" x14ac:dyDescent="0.25">
      <c r="A30394"/>
    </row>
    <row r="30395" spans="1:1" x14ac:dyDescent="0.25">
      <c r="A30395"/>
    </row>
    <row r="30396" spans="1:1" x14ac:dyDescent="0.25">
      <c r="A30396"/>
    </row>
    <row r="30397" spans="1:1" x14ac:dyDescent="0.25">
      <c r="A30397"/>
    </row>
    <row r="30398" spans="1:1" x14ac:dyDescent="0.25">
      <c r="A30398"/>
    </row>
    <row r="30399" spans="1:1" x14ac:dyDescent="0.25">
      <c r="A30399"/>
    </row>
    <row r="30400" spans="1:1" x14ac:dyDescent="0.25">
      <c r="A30400"/>
    </row>
    <row r="30401" spans="1:1" x14ac:dyDescent="0.25">
      <c r="A30401"/>
    </row>
    <row r="30402" spans="1:1" x14ac:dyDescent="0.25">
      <c r="A30402"/>
    </row>
    <row r="30403" spans="1:1" x14ac:dyDescent="0.25">
      <c r="A30403"/>
    </row>
    <row r="30404" spans="1:1" x14ac:dyDescent="0.25">
      <c r="A30404"/>
    </row>
    <row r="30405" spans="1:1" x14ac:dyDescent="0.25">
      <c r="A30405"/>
    </row>
    <row r="30406" spans="1:1" x14ac:dyDescent="0.25">
      <c r="A30406"/>
    </row>
    <row r="30407" spans="1:1" x14ac:dyDescent="0.25">
      <c r="A30407"/>
    </row>
    <row r="30408" spans="1:1" x14ac:dyDescent="0.25">
      <c r="A30408"/>
    </row>
    <row r="30409" spans="1:1" x14ac:dyDescent="0.25">
      <c r="A30409"/>
    </row>
    <row r="30410" spans="1:1" x14ac:dyDescent="0.25">
      <c r="A30410"/>
    </row>
    <row r="30411" spans="1:1" x14ac:dyDescent="0.25">
      <c r="A30411"/>
    </row>
    <row r="30412" spans="1:1" x14ac:dyDescent="0.25">
      <c r="A30412"/>
    </row>
    <row r="30413" spans="1:1" x14ac:dyDescent="0.25">
      <c r="A30413"/>
    </row>
    <row r="30414" spans="1:1" x14ac:dyDescent="0.25">
      <c r="A30414"/>
    </row>
    <row r="30415" spans="1:1" x14ac:dyDescent="0.25">
      <c r="A30415"/>
    </row>
    <row r="30416" spans="1:1" x14ac:dyDescent="0.25">
      <c r="A30416"/>
    </row>
    <row r="30417" spans="1:1" x14ac:dyDescent="0.25">
      <c r="A30417"/>
    </row>
    <row r="30418" spans="1:1" x14ac:dyDescent="0.25">
      <c r="A30418"/>
    </row>
    <row r="30419" spans="1:1" x14ac:dyDescent="0.25">
      <c r="A30419"/>
    </row>
    <row r="30420" spans="1:1" x14ac:dyDescent="0.25">
      <c r="A30420"/>
    </row>
    <row r="30421" spans="1:1" x14ac:dyDescent="0.25">
      <c r="A30421"/>
    </row>
    <row r="30422" spans="1:1" x14ac:dyDescent="0.25">
      <c r="A30422"/>
    </row>
    <row r="30423" spans="1:1" x14ac:dyDescent="0.25">
      <c r="A30423"/>
    </row>
    <row r="30424" spans="1:1" x14ac:dyDescent="0.25">
      <c r="A30424"/>
    </row>
    <row r="30425" spans="1:1" x14ac:dyDescent="0.25">
      <c r="A30425"/>
    </row>
    <row r="30426" spans="1:1" x14ac:dyDescent="0.25">
      <c r="A30426"/>
    </row>
    <row r="30427" spans="1:1" x14ac:dyDescent="0.25">
      <c r="A30427"/>
    </row>
    <row r="30428" spans="1:1" x14ac:dyDescent="0.25">
      <c r="A30428"/>
    </row>
    <row r="30429" spans="1:1" x14ac:dyDescent="0.25">
      <c r="A30429"/>
    </row>
    <row r="30430" spans="1:1" x14ac:dyDescent="0.25">
      <c r="A30430"/>
    </row>
    <row r="30431" spans="1:1" x14ac:dyDescent="0.25">
      <c r="A30431"/>
    </row>
    <row r="30432" spans="1:1" x14ac:dyDescent="0.25">
      <c r="A30432"/>
    </row>
    <row r="30433" spans="1:1" x14ac:dyDescent="0.25">
      <c r="A30433"/>
    </row>
    <row r="30434" spans="1:1" x14ac:dyDescent="0.25">
      <c r="A30434"/>
    </row>
    <row r="30435" spans="1:1" x14ac:dyDescent="0.25">
      <c r="A30435"/>
    </row>
    <row r="30436" spans="1:1" x14ac:dyDescent="0.25">
      <c r="A30436"/>
    </row>
    <row r="30437" spans="1:1" x14ac:dyDescent="0.25">
      <c r="A30437"/>
    </row>
    <row r="30438" spans="1:1" x14ac:dyDescent="0.25">
      <c r="A30438"/>
    </row>
    <row r="30439" spans="1:1" x14ac:dyDescent="0.25">
      <c r="A30439"/>
    </row>
    <row r="30440" spans="1:1" x14ac:dyDescent="0.25">
      <c r="A30440"/>
    </row>
    <row r="30441" spans="1:1" x14ac:dyDescent="0.25">
      <c r="A30441"/>
    </row>
    <row r="30442" spans="1:1" x14ac:dyDescent="0.25">
      <c r="A30442"/>
    </row>
    <row r="30443" spans="1:1" x14ac:dyDescent="0.25">
      <c r="A30443"/>
    </row>
    <row r="30444" spans="1:1" x14ac:dyDescent="0.25">
      <c r="A30444"/>
    </row>
    <row r="30445" spans="1:1" x14ac:dyDescent="0.25">
      <c r="A30445"/>
    </row>
    <row r="30446" spans="1:1" x14ac:dyDescent="0.25">
      <c r="A30446"/>
    </row>
    <row r="30447" spans="1:1" x14ac:dyDescent="0.25">
      <c r="A30447"/>
    </row>
    <row r="30448" spans="1:1" x14ac:dyDescent="0.25">
      <c r="A30448"/>
    </row>
    <row r="30449" spans="1:1" x14ac:dyDescent="0.25">
      <c r="A30449"/>
    </row>
    <row r="30450" spans="1:1" x14ac:dyDescent="0.25">
      <c r="A30450"/>
    </row>
    <row r="30451" spans="1:1" x14ac:dyDescent="0.25">
      <c r="A30451"/>
    </row>
    <row r="30452" spans="1:1" x14ac:dyDescent="0.25">
      <c r="A30452"/>
    </row>
    <row r="30453" spans="1:1" x14ac:dyDescent="0.25">
      <c r="A30453"/>
    </row>
    <row r="30454" spans="1:1" x14ac:dyDescent="0.25">
      <c r="A30454"/>
    </row>
    <row r="30455" spans="1:1" x14ac:dyDescent="0.25">
      <c r="A30455"/>
    </row>
    <row r="30456" spans="1:1" x14ac:dyDescent="0.25">
      <c r="A30456"/>
    </row>
    <row r="30457" spans="1:1" x14ac:dyDescent="0.25">
      <c r="A30457"/>
    </row>
    <row r="30458" spans="1:1" x14ac:dyDescent="0.25">
      <c r="A30458"/>
    </row>
    <row r="30459" spans="1:1" x14ac:dyDescent="0.25">
      <c r="A30459"/>
    </row>
    <row r="30460" spans="1:1" x14ac:dyDescent="0.25">
      <c r="A30460"/>
    </row>
    <row r="30461" spans="1:1" x14ac:dyDescent="0.25">
      <c r="A30461"/>
    </row>
    <row r="30462" spans="1:1" x14ac:dyDescent="0.25">
      <c r="A30462"/>
    </row>
    <row r="30463" spans="1:1" x14ac:dyDescent="0.25">
      <c r="A30463"/>
    </row>
    <row r="30464" spans="1:1" x14ac:dyDescent="0.25">
      <c r="A30464"/>
    </row>
    <row r="30465" spans="1:1" x14ac:dyDescent="0.25">
      <c r="A30465"/>
    </row>
    <row r="30466" spans="1:1" x14ac:dyDescent="0.25">
      <c r="A30466"/>
    </row>
    <row r="30467" spans="1:1" x14ac:dyDescent="0.25">
      <c r="A30467"/>
    </row>
    <row r="30468" spans="1:1" x14ac:dyDescent="0.25">
      <c r="A30468"/>
    </row>
    <row r="30469" spans="1:1" x14ac:dyDescent="0.25">
      <c r="A30469"/>
    </row>
    <row r="30470" spans="1:1" x14ac:dyDescent="0.25">
      <c r="A30470"/>
    </row>
    <row r="30471" spans="1:1" x14ac:dyDescent="0.25">
      <c r="A30471"/>
    </row>
    <row r="30472" spans="1:1" x14ac:dyDescent="0.25">
      <c r="A30472"/>
    </row>
    <row r="30473" spans="1:1" x14ac:dyDescent="0.25">
      <c r="A30473"/>
    </row>
    <row r="30474" spans="1:1" x14ac:dyDescent="0.25">
      <c r="A30474"/>
    </row>
    <row r="30475" spans="1:1" x14ac:dyDescent="0.25">
      <c r="A30475"/>
    </row>
    <row r="30476" spans="1:1" x14ac:dyDescent="0.25">
      <c r="A30476"/>
    </row>
    <row r="30477" spans="1:1" x14ac:dyDescent="0.25">
      <c r="A30477"/>
    </row>
    <row r="30478" spans="1:1" x14ac:dyDescent="0.25">
      <c r="A30478"/>
    </row>
    <row r="30479" spans="1:1" x14ac:dyDescent="0.25">
      <c r="A30479"/>
    </row>
    <row r="30480" spans="1:1" x14ac:dyDescent="0.25">
      <c r="A30480"/>
    </row>
    <row r="30481" spans="1:1" x14ac:dyDescent="0.25">
      <c r="A30481"/>
    </row>
    <row r="30482" spans="1:1" x14ac:dyDescent="0.25">
      <c r="A30482"/>
    </row>
    <row r="30483" spans="1:1" x14ac:dyDescent="0.25">
      <c r="A30483"/>
    </row>
    <row r="30484" spans="1:1" x14ac:dyDescent="0.25">
      <c r="A30484"/>
    </row>
    <row r="30485" spans="1:1" x14ac:dyDescent="0.25">
      <c r="A30485"/>
    </row>
    <row r="30486" spans="1:1" x14ac:dyDescent="0.25">
      <c r="A30486"/>
    </row>
    <row r="30487" spans="1:1" x14ac:dyDescent="0.25">
      <c r="A30487"/>
    </row>
    <row r="30488" spans="1:1" x14ac:dyDescent="0.25">
      <c r="A30488"/>
    </row>
    <row r="30489" spans="1:1" x14ac:dyDescent="0.25">
      <c r="A30489"/>
    </row>
    <row r="30490" spans="1:1" x14ac:dyDescent="0.25">
      <c r="A30490"/>
    </row>
    <row r="30491" spans="1:1" x14ac:dyDescent="0.25">
      <c r="A30491"/>
    </row>
    <row r="30492" spans="1:1" x14ac:dyDescent="0.25">
      <c r="A30492"/>
    </row>
    <row r="30493" spans="1:1" x14ac:dyDescent="0.25">
      <c r="A30493"/>
    </row>
    <row r="30494" spans="1:1" x14ac:dyDescent="0.25">
      <c r="A30494"/>
    </row>
    <row r="30495" spans="1:1" x14ac:dyDescent="0.25">
      <c r="A30495"/>
    </row>
    <row r="30496" spans="1:1" x14ac:dyDescent="0.25">
      <c r="A30496"/>
    </row>
    <row r="30497" spans="1:1" x14ac:dyDescent="0.25">
      <c r="A30497"/>
    </row>
    <row r="30498" spans="1:1" x14ac:dyDescent="0.25">
      <c r="A30498"/>
    </row>
    <row r="30499" spans="1:1" x14ac:dyDescent="0.25">
      <c r="A30499"/>
    </row>
    <row r="30500" spans="1:1" x14ac:dyDescent="0.25">
      <c r="A30500"/>
    </row>
    <row r="30501" spans="1:1" x14ac:dyDescent="0.25">
      <c r="A30501"/>
    </row>
    <row r="30502" spans="1:1" x14ac:dyDescent="0.25">
      <c r="A30502"/>
    </row>
    <row r="30503" spans="1:1" x14ac:dyDescent="0.25">
      <c r="A30503"/>
    </row>
    <row r="30504" spans="1:1" x14ac:dyDescent="0.25">
      <c r="A30504"/>
    </row>
    <row r="30505" spans="1:1" x14ac:dyDescent="0.25">
      <c r="A30505"/>
    </row>
    <row r="30506" spans="1:1" x14ac:dyDescent="0.25">
      <c r="A30506"/>
    </row>
    <row r="30507" spans="1:1" x14ac:dyDescent="0.25">
      <c r="A30507"/>
    </row>
    <row r="30508" spans="1:1" x14ac:dyDescent="0.25">
      <c r="A30508"/>
    </row>
    <row r="30509" spans="1:1" x14ac:dyDescent="0.25">
      <c r="A30509"/>
    </row>
    <row r="30510" spans="1:1" x14ac:dyDescent="0.25">
      <c r="A30510"/>
    </row>
    <row r="30511" spans="1:1" x14ac:dyDescent="0.25">
      <c r="A30511"/>
    </row>
    <row r="30512" spans="1:1" x14ac:dyDescent="0.25">
      <c r="A30512"/>
    </row>
    <row r="30513" spans="1:1" x14ac:dyDescent="0.25">
      <c r="A30513"/>
    </row>
    <row r="30514" spans="1:1" x14ac:dyDescent="0.25">
      <c r="A30514"/>
    </row>
    <row r="30515" spans="1:1" x14ac:dyDescent="0.25">
      <c r="A30515"/>
    </row>
    <row r="30516" spans="1:1" x14ac:dyDescent="0.25">
      <c r="A30516"/>
    </row>
    <row r="30517" spans="1:1" x14ac:dyDescent="0.25">
      <c r="A30517"/>
    </row>
    <row r="30518" spans="1:1" x14ac:dyDescent="0.25">
      <c r="A30518"/>
    </row>
    <row r="30519" spans="1:1" x14ac:dyDescent="0.25">
      <c r="A30519"/>
    </row>
    <row r="30520" spans="1:1" x14ac:dyDescent="0.25">
      <c r="A30520"/>
    </row>
    <row r="30521" spans="1:1" x14ac:dyDescent="0.25">
      <c r="A30521"/>
    </row>
    <row r="30522" spans="1:1" x14ac:dyDescent="0.25">
      <c r="A30522"/>
    </row>
    <row r="30523" spans="1:1" x14ac:dyDescent="0.25">
      <c r="A30523"/>
    </row>
    <row r="30524" spans="1:1" x14ac:dyDescent="0.25">
      <c r="A30524"/>
    </row>
    <row r="30525" spans="1:1" x14ac:dyDescent="0.25">
      <c r="A30525"/>
    </row>
    <row r="30526" spans="1:1" x14ac:dyDescent="0.25">
      <c r="A30526"/>
    </row>
    <row r="30527" spans="1:1" x14ac:dyDescent="0.25">
      <c r="A30527"/>
    </row>
    <row r="30528" spans="1:1" x14ac:dyDescent="0.25">
      <c r="A30528"/>
    </row>
    <row r="30529" spans="1:1" x14ac:dyDescent="0.25">
      <c r="A30529"/>
    </row>
    <row r="30530" spans="1:1" x14ac:dyDescent="0.25">
      <c r="A30530"/>
    </row>
    <row r="30531" spans="1:1" x14ac:dyDescent="0.25">
      <c r="A30531"/>
    </row>
    <row r="30532" spans="1:1" x14ac:dyDescent="0.25">
      <c r="A30532"/>
    </row>
    <row r="30533" spans="1:1" x14ac:dyDescent="0.25">
      <c r="A30533"/>
    </row>
    <row r="30534" spans="1:1" x14ac:dyDescent="0.25">
      <c r="A30534"/>
    </row>
    <row r="30535" spans="1:1" x14ac:dyDescent="0.25">
      <c r="A30535"/>
    </row>
    <row r="30536" spans="1:1" x14ac:dyDescent="0.25">
      <c r="A30536"/>
    </row>
    <row r="30537" spans="1:1" x14ac:dyDescent="0.25">
      <c r="A30537"/>
    </row>
    <row r="30538" spans="1:1" x14ac:dyDescent="0.25">
      <c r="A30538"/>
    </row>
    <row r="30539" spans="1:1" x14ac:dyDescent="0.25">
      <c r="A30539"/>
    </row>
    <row r="30540" spans="1:1" x14ac:dyDescent="0.25">
      <c r="A30540"/>
    </row>
    <row r="30541" spans="1:1" x14ac:dyDescent="0.25">
      <c r="A30541"/>
    </row>
    <row r="30542" spans="1:1" x14ac:dyDescent="0.25">
      <c r="A30542"/>
    </row>
    <row r="30543" spans="1:1" x14ac:dyDescent="0.25">
      <c r="A30543"/>
    </row>
    <row r="30544" spans="1:1" x14ac:dyDescent="0.25">
      <c r="A30544"/>
    </row>
    <row r="30545" spans="1:1" x14ac:dyDescent="0.25">
      <c r="A30545"/>
    </row>
    <row r="30546" spans="1:1" x14ac:dyDescent="0.25">
      <c r="A30546"/>
    </row>
    <row r="30547" spans="1:1" x14ac:dyDescent="0.25">
      <c r="A30547"/>
    </row>
    <row r="30548" spans="1:1" x14ac:dyDescent="0.25">
      <c r="A30548"/>
    </row>
    <row r="30549" spans="1:1" x14ac:dyDescent="0.25">
      <c r="A30549"/>
    </row>
    <row r="30550" spans="1:1" x14ac:dyDescent="0.25">
      <c r="A30550"/>
    </row>
    <row r="30551" spans="1:1" x14ac:dyDescent="0.25">
      <c r="A30551"/>
    </row>
    <row r="30552" spans="1:1" x14ac:dyDescent="0.25">
      <c r="A30552"/>
    </row>
    <row r="30553" spans="1:1" x14ac:dyDescent="0.25">
      <c r="A30553"/>
    </row>
    <row r="30554" spans="1:1" x14ac:dyDescent="0.25">
      <c r="A30554"/>
    </row>
    <row r="30555" spans="1:1" x14ac:dyDescent="0.25">
      <c r="A30555"/>
    </row>
    <row r="30556" spans="1:1" x14ac:dyDescent="0.25">
      <c r="A30556"/>
    </row>
    <row r="30557" spans="1:1" x14ac:dyDescent="0.25">
      <c r="A30557"/>
    </row>
    <row r="30558" spans="1:1" x14ac:dyDescent="0.25">
      <c r="A30558"/>
    </row>
    <row r="30559" spans="1:1" x14ac:dyDescent="0.25">
      <c r="A30559"/>
    </row>
    <row r="30560" spans="1:1" x14ac:dyDescent="0.25">
      <c r="A30560"/>
    </row>
    <row r="30561" spans="1:1" x14ac:dyDescent="0.25">
      <c r="A30561"/>
    </row>
    <row r="30562" spans="1:1" x14ac:dyDescent="0.25">
      <c r="A30562"/>
    </row>
    <row r="30563" spans="1:1" x14ac:dyDescent="0.25">
      <c r="A30563"/>
    </row>
    <row r="30564" spans="1:1" x14ac:dyDescent="0.25">
      <c r="A30564"/>
    </row>
    <row r="30565" spans="1:1" x14ac:dyDescent="0.25">
      <c r="A30565"/>
    </row>
    <row r="30566" spans="1:1" x14ac:dyDescent="0.25">
      <c r="A30566"/>
    </row>
    <row r="30567" spans="1:1" x14ac:dyDescent="0.25">
      <c r="A30567"/>
    </row>
    <row r="30568" spans="1:1" x14ac:dyDescent="0.25">
      <c r="A30568"/>
    </row>
    <row r="30569" spans="1:1" x14ac:dyDescent="0.25">
      <c r="A30569"/>
    </row>
    <row r="30570" spans="1:1" x14ac:dyDescent="0.25">
      <c r="A30570"/>
    </row>
    <row r="30571" spans="1:1" x14ac:dyDescent="0.25">
      <c r="A30571"/>
    </row>
    <row r="30572" spans="1:1" x14ac:dyDescent="0.25">
      <c r="A30572"/>
    </row>
    <row r="30573" spans="1:1" x14ac:dyDescent="0.25">
      <c r="A30573"/>
    </row>
    <row r="30574" spans="1:1" x14ac:dyDescent="0.25">
      <c r="A30574"/>
    </row>
    <row r="30575" spans="1:1" x14ac:dyDescent="0.25">
      <c r="A30575"/>
    </row>
    <row r="30576" spans="1:1" x14ac:dyDescent="0.25">
      <c r="A30576"/>
    </row>
    <row r="30577" spans="1:1" x14ac:dyDescent="0.25">
      <c r="A30577"/>
    </row>
    <row r="30578" spans="1:1" x14ac:dyDescent="0.25">
      <c r="A30578"/>
    </row>
    <row r="30579" spans="1:1" x14ac:dyDescent="0.25">
      <c r="A30579"/>
    </row>
    <row r="30580" spans="1:1" x14ac:dyDescent="0.25">
      <c r="A30580"/>
    </row>
    <row r="30581" spans="1:1" x14ac:dyDescent="0.25">
      <c r="A30581"/>
    </row>
    <row r="30582" spans="1:1" x14ac:dyDescent="0.25">
      <c r="A30582"/>
    </row>
    <row r="30583" spans="1:1" x14ac:dyDescent="0.25">
      <c r="A30583"/>
    </row>
    <row r="30584" spans="1:1" x14ac:dyDescent="0.25">
      <c r="A30584"/>
    </row>
    <row r="30585" spans="1:1" x14ac:dyDescent="0.25">
      <c r="A30585"/>
    </row>
    <row r="30586" spans="1:1" x14ac:dyDescent="0.25">
      <c r="A30586"/>
    </row>
    <row r="30587" spans="1:1" x14ac:dyDescent="0.25">
      <c r="A30587"/>
    </row>
    <row r="30588" spans="1:1" x14ac:dyDescent="0.25">
      <c r="A30588"/>
    </row>
    <row r="30589" spans="1:1" x14ac:dyDescent="0.25">
      <c r="A30589"/>
    </row>
    <row r="30590" spans="1:1" x14ac:dyDescent="0.25">
      <c r="A30590"/>
    </row>
    <row r="30591" spans="1:1" x14ac:dyDescent="0.25">
      <c r="A30591"/>
    </row>
    <row r="30592" spans="1:1" x14ac:dyDescent="0.25">
      <c r="A30592"/>
    </row>
    <row r="30593" spans="1:1" x14ac:dyDescent="0.25">
      <c r="A30593"/>
    </row>
    <row r="30594" spans="1:1" x14ac:dyDescent="0.25">
      <c r="A30594"/>
    </row>
    <row r="30595" spans="1:1" x14ac:dyDescent="0.25">
      <c r="A30595"/>
    </row>
    <row r="30596" spans="1:1" x14ac:dyDescent="0.25">
      <c r="A30596"/>
    </row>
    <row r="30597" spans="1:1" x14ac:dyDescent="0.25">
      <c r="A30597"/>
    </row>
    <row r="30598" spans="1:1" x14ac:dyDescent="0.25">
      <c r="A30598"/>
    </row>
    <row r="30599" spans="1:1" x14ac:dyDescent="0.25">
      <c r="A30599"/>
    </row>
    <row r="30600" spans="1:1" x14ac:dyDescent="0.25">
      <c r="A30600"/>
    </row>
    <row r="30601" spans="1:1" x14ac:dyDescent="0.25">
      <c r="A30601"/>
    </row>
    <row r="30602" spans="1:1" x14ac:dyDescent="0.25">
      <c r="A30602"/>
    </row>
    <row r="30603" spans="1:1" x14ac:dyDescent="0.25">
      <c r="A30603"/>
    </row>
    <row r="30604" spans="1:1" x14ac:dyDescent="0.25">
      <c r="A30604"/>
    </row>
    <row r="30605" spans="1:1" x14ac:dyDescent="0.25">
      <c r="A30605"/>
    </row>
    <row r="30606" spans="1:1" x14ac:dyDescent="0.25">
      <c r="A30606"/>
    </row>
    <row r="30607" spans="1:1" x14ac:dyDescent="0.25">
      <c r="A30607"/>
    </row>
    <row r="30608" spans="1:1" x14ac:dyDescent="0.25">
      <c r="A30608"/>
    </row>
    <row r="30609" spans="1:1" x14ac:dyDescent="0.25">
      <c r="A30609"/>
    </row>
    <row r="30610" spans="1:1" x14ac:dyDescent="0.25">
      <c r="A30610"/>
    </row>
    <row r="30611" spans="1:1" x14ac:dyDescent="0.25">
      <c r="A30611"/>
    </row>
    <row r="30612" spans="1:1" x14ac:dyDescent="0.25">
      <c r="A30612"/>
    </row>
    <row r="30613" spans="1:1" x14ac:dyDescent="0.25">
      <c r="A30613"/>
    </row>
    <row r="30614" spans="1:1" x14ac:dyDescent="0.25">
      <c r="A30614"/>
    </row>
    <row r="30615" spans="1:1" x14ac:dyDescent="0.25">
      <c r="A30615"/>
    </row>
    <row r="30616" spans="1:1" x14ac:dyDescent="0.25">
      <c r="A30616"/>
    </row>
    <row r="30617" spans="1:1" x14ac:dyDescent="0.25">
      <c r="A30617"/>
    </row>
    <row r="30618" spans="1:1" x14ac:dyDescent="0.25">
      <c r="A30618"/>
    </row>
    <row r="30619" spans="1:1" x14ac:dyDescent="0.25">
      <c r="A30619"/>
    </row>
    <row r="30620" spans="1:1" x14ac:dyDescent="0.25">
      <c r="A30620"/>
    </row>
    <row r="30621" spans="1:1" x14ac:dyDescent="0.25">
      <c r="A30621"/>
    </row>
    <row r="30622" spans="1:1" x14ac:dyDescent="0.25">
      <c r="A30622"/>
    </row>
    <row r="30623" spans="1:1" x14ac:dyDescent="0.25">
      <c r="A30623"/>
    </row>
    <row r="30624" spans="1:1" x14ac:dyDescent="0.25">
      <c r="A30624"/>
    </row>
    <row r="30625" spans="1:1" x14ac:dyDescent="0.25">
      <c r="A30625"/>
    </row>
    <row r="30626" spans="1:1" x14ac:dyDescent="0.25">
      <c r="A30626"/>
    </row>
    <row r="30627" spans="1:1" x14ac:dyDescent="0.25">
      <c r="A30627"/>
    </row>
    <row r="30628" spans="1:1" x14ac:dyDescent="0.25">
      <c r="A30628"/>
    </row>
    <row r="30629" spans="1:1" x14ac:dyDescent="0.25">
      <c r="A30629"/>
    </row>
    <row r="30630" spans="1:1" x14ac:dyDescent="0.25">
      <c r="A30630"/>
    </row>
    <row r="30631" spans="1:1" x14ac:dyDescent="0.25">
      <c r="A30631"/>
    </row>
    <row r="30632" spans="1:1" x14ac:dyDescent="0.25">
      <c r="A30632"/>
    </row>
    <row r="30633" spans="1:1" x14ac:dyDescent="0.25">
      <c r="A30633"/>
    </row>
    <row r="30634" spans="1:1" x14ac:dyDescent="0.25">
      <c r="A30634"/>
    </row>
    <row r="30635" spans="1:1" x14ac:dyDescent="0.25">
      <c r="A30635"/>
    </row>
    <row r="30636" spans="1:1" x14ac:dyDescent="0.25">
      <c r="A30636"/>
    </row>
    <row r="30637" spans="1:1" x14ac:dyDescent="0.25">
      <c r="A30637"/>
    </row>
    <row r="30638" spans="1:1" x14ac:dyDescent="0.25">
      <c r="A30638"/>
    </row>
    <row r="30639" spans="1:1" x14ac:dyDescent="0.25">
      <c r="A30639"/>
    </row>
    <row r="30640" spans="1:1" x14ac:dyDescent="0.25">
      <c r="A30640"/>
    </row>
    <row r="30641" spans="1:1" x14ac:dyDescent="0.25">
      <c r="A30641"/>
    </row>
    <row r="30642" spans="1:1" x14ac:dyDescent="0.25">
      <c r="A30642"/>
    </row>
    <row r="30643" spans="1:1" x14ac:dyDescent="0.25">
      <c r="A30643"/>
    </row>
    <row r="30644" spans="1:1" x14ac:dyDescent="0.25">
      <c r="A30644"/>
    </row>
    <row r="30645" spans="1:1" x14ac:dyDescent="0.25">
      <c r="A30645"/>
    </row>
    <row r="30646" spans="1:1" x14ac:dyDescent="0.25">
      <c r="A30646"/>
    </row>
    <row r="30647" spans="1:1" x14ac:dyDescent="0.25">
      <c r="A30647"/>
    </row>
    <row r="30648" spans="1:1" x14ac:dyDescent="0.25">
      <c r="A30648"/>
    </row>
    <row r="30649" spans="1:1" x14ac:dyDescent="0.25">
      <c r="A30649"/>
    </row>
    <row r="30650" spans="1:1" x14ac:dyDescent="0.25">
      <c r="A30650"/>
    </row>
    <row r="30651" spans="1:1" x14ac:dyDescent="0.25">
      <c r="A30651"/>
    </row>
    <row r="30652" spans="1:1" x14ac:dyDescent="0.25">
      <c r="A30652"/>
    </row>
    <row r="30653" spans="1:1" x14ac:dyDescent="0.25">
      <c r="A30653"/>
    </row>
    <row r="30654" spans="1:1" x14ac:dyDescent="0.25">
      <c r="A30654"/>
    </row>
    <row r="30655" spans="1:1" x14ac:dyDescent="0.25">
      <c r="A30655"/>
    </row>
    <row r="30656" spans="1:1" x14ac:dyDescent="0.25">
      <c r="A30656"/>
    </row>
    <row r="30657" spans="1:1" x14ac:dyDescent="0.25">
      <c r="A30657"/>
    </row>
    <row r="30658" spans="1:1" x14ac:dyDescent="0.25">
      <c r="A30658"/>
    </row>
    <row r="30659" spans="1:1" x14ac:dyDescent="0.25">
      <c r="A30659"/>
    </row>
    <row r="30660" spans="1:1" x14ac:dyDescent="0.25">
      <c r="A30660"/>
    </row>
    <row r="30661" spans="1:1" x14ac:dyDescent="0.25">
      <c r="A30661"/>
    </row>
    <row r="30662" spans="1:1" x14ac:dyDescent="0.25">
      <c r="A30662"/>
    </row>
    <row r="30663" spans="1:1" x14ac:dyDescent="0.25">
      <c r="A30663"/>
    </row>
    <row r="30664" spans="1:1" x14ac:dyDescent="0.25">
      <c r="A30664"/>
    </row>
    <row r="30665" spans="1:1" x14ac:dyDescent="0.25">
      <c r="A30665"/>
    </row>
    <row r="30666" spans="1:1" x14ac:dyDescent="0.25">
      <c r="A30666"/>
    </row>
    <row r="30667" spans="1:1" x14ac:dyDescent="0.25">
      <c r="A30667"/>
    </row>
    <row r="30668" spans="1:1" x14ac:dyDescent="0.25">
      <c r="A30668"/>
    </row>
    <row r="30669" spans="1:1" x14ac:dyDescent="0.25">
      <c r="A30669"/>
    </row>
    <row r="30670" spans="1:1" x14ac:dyDescent="0.25">
      <c r="A30670"/>
    </row>
    <row r="30671" spans="1:1" x14ac:dyDescent="0.25">
      <c r="A30671"/>
    </row>
    <row r="30672" spans="1:1" x14ac:dyDescent="0.25">
      <c r="A30672"/>
    </row>
    <row r="30673" spans="1:1" x14ac:dyDescent="0.25">
      <c r="A30673"/>
    </row>
    <row r="30674" spans="1:1" x14ac:dyDescent="0.25">
      <c r="A30674"/>
    </row>
    <row r="30675" spans="1:1" x14ac:dyDescent="0.25">
      <c r="A30675"/>
    </row>
    <row r="30676" spans="1:1" x14ac:dyDescent="0.25">
      <c r="A30676"/>
    </row>
    <row r="30677" spans="1:1" x14ac:dyDescent="0.25">
      <c r="A30677"/>
    </row>
    <row r="30678" spans="1:1" x14ac:dyDescent="0.25">
      <c r="A30678"/>
    </row>
    <row r="30679" spans="1:1" x14ac:dyDescent="0.25">
      <c r="A30679"/>
    </row>
    <row r="30680" spans="1:1" x14ac:dyDescent="0.25">
      <c r="A30680"/>
    </row>
    <row r="30681" spans="1:1" x14ac:dyDescent="0.25">
      <c r="A30681"/>
    </row>
    <row r="30682" spans="1:1" x14ac:dyDescent="0.25">
      <c r="A30682"/>
    </row>
    <row r="30683" spans="1:1" x14ac:dyDescent="0.25">
      <c r="A30683"/>
    </row>
    <row r="30684" spans="1:1" x14ac:dyDescent="0.25">
      <c r="A30684"/>
    </row>
    <row r="30685" spans="1:1" x14ac:dyDescent="0.25">
      <c r="A30685"/>
    </row>
    <row r="30686" spans="1:1" x14ac:dyDescent="0.25">
      <c r="A30686"/>
    </row>
    <row r="30687" spans="1:1" x14ac:dyDescent="0.25">
      <c r="A30687"/>
    </row>
    <row r="30688" spans="1:1" x14ac:dyDescent="0.25">
      <c r="A30688"/>
    </row>
    <row r="30689" spans="1:1" x14ac:dyDescent="0.25">
      <c r="A30689"/>
    </row>
    <row r="30690" spans="1:1" x14ac:dyDescent="0.25">
      <c r="A30690"/>
    </row>
    <row r="30691" spans="1:1" x14ac:dyDescent="0.25">
      <c r="A30691"/>
    </row>
    <row r="30692" spans="1:1" x14ac:dyDescent="0.25">
      <c r="A30692"/>
    </row>
    <row r="30693" spans="1:1" x14ac:dyDescent="0.25">
      <c r="A30693"/>
    </row>
    <row r="30694" spans="1:1" x14ac:dyDescent="0.25">
      <c r="A30694"/>
    </row>
    <row r="30695" spans="1:1" x14ac:dyDescent="0.25">
      <c r="A30695"/>
    </row>
    <row r="30696" spans="1:1" x14ac:dyDescent="0.25">
      <c r="A30696"/>
    </row>
    <row r="30697" spans="1:1" x14ac:dyDescent="0.25">
      <c r="A30697"/>
    </row>
    <row r="30698" spans="1:1" x14ac:dyDescent="0.25">
      <c r="A30698"/>
    </row>
    <row r="30699" spans="1:1" x14ac:dyDescent="0.25">
      <c r="A30699"/>
    </row>
    <row r="30700" spans="1:1" x14ac:dyDescent="0.25">
      <c r="A30700"/>
    </row>
    <row r="30701" spans="1:1" x14ac:dyDescent="0.25">
      <c r="A30701"/>
    </row>
    <row r="30702" spans="1:1" x14ac:dyDescent="0.25">
      <c r="A30702"/>
    </row>
    <row r="30703" spans="1:1" x14ac:dyDescent="0.25">
      <c r="A30703"/>
    </row>
    <row r="30704" spans="1:1" x14ac:dyDescent="0.25">
      <c r="A30704"/>
    </row>
    <row r="30705" spans="1:1" x14ac:dyDescent="0.25">
      <c r="A30705"/>
    </row>
    <row r="30706" spans="1:1" x14ac:dyDescent="0.25">
      <c r="A30706"/>
    </row>
    <row r="30707" spans="1:1" x14ac:dyDescent="0.25">
      <c r="A30707"/>
    </row>
    <row r="30708" spans="1:1" x14ac:dyDescent="0.25">
      <c r="A30708"/>
    </row>
    <row r="30709" spans="1:1" x14ac:dyDescent="0.25">
      <c r="A30709"/>
    </row>
    <row r="30710" spans="1:1" x14ac:dyDescent="0.25">
      <c r="A30710"/>
    </row>
    <row r="30711" spans="1:1" x14ac:dyDescent="0.25">
      <c r="A30711"/>
    </row>
    <row r="30712" spans="1:1" x14ac:dyDescent="0.25">
      <c r="A30712"/>
    </row>
    <row r="30713" spans="1:1" x14ac:dyDescent="0.25">
      <c r="A30713"/>
    </row>
    <row r="30714" spans="1:1" x14ac:dyDescent="0.25">
      <c r="A30714"/>
    </row>
    <row r="30715" spans="1:1" x14ac:dyDescent="0.25">
      <c r="A30715"/>
    </row>
    <row r="30716" spans="1:1" x14ac:dyDescent="0.25">
      <c r="A30716"/>
    </row>
    <row r="30717" spans="1:1" x14ac:dyDescent="0.25">
      <c r="A30717"/>
    </row>
    <row r="30718" spans="1:1" x14ac:dyDescent="0.25">
      <c r="A30718"/>
    </row>
    <row r="30719" spans="1:1" x14ac:dyDescent="0.25">
      <c r="A30719"/>
    </row>
    <row r="30720" spans="1:1" x14ac:dyDescent="0.25">
      <c r="A30720"/>
    </row>
    <row r="30721" spans="1:1" x14ac:dyDescent="0.25">
      <c r="A30721"/>
    </row>
    <row r="30722" spans="1:1" x14ac:dyDescent="0.25">
      <c r="A30722"/>
    </row>
    <row r="30723" spans="1:1" x14ac:dyDescent="0.25">
      <c r="A30723"/>
    </row>
    <row r="30724" spans="1:1" x14ac:dyDescent="0.25">
      <c r="A30724"/>
    </row>
    <row r="30725" spans="1:1" x14ac:dyDescent="0.25">
      <c r="A30725"/>
    </row>
    <row r="30726" spans="1:1" x14ac:dyDescent="0.25">
      <c r="A30726"/>
    </row>
    <row r="30727" spans="1:1" x14ac:dyDescent="0.25">
      <c r="A30727"/>
    </row>
    <row r="30728" spans="1:1" x14ac:dyDescent="0.25">
      <c r="A30728"/>
    </row>
    <row r="30729" spans="1:1" x14ac:dyDescent="0.25">
      <c r="A30729"/>
    </row>
    <row r="30730" spans="1:1" x14ac:dyDescent="0.25">
      <c r="A30730"/>
    </row>
    <row r="30731" spans="1:1" x14ac:dyDescent="0.25">
      <c r="A30731"/>
    </row>
    <row r="30732" spans="1:1" x14ac:dyDescent="0.25">
      <c r="A30732"/>
    </row>
    <row r="30733" spans="1:1" x14ac:dyDescent="0.25">
      <c r="A30733"/>
    </row>
    <row r="30734" spans="1:1" x14ac:dyDescent="0.25">
      <c r="A30734"/>
    </row>
    <row r="30735" spans="1:1" x14ac:dyDescent="0.25">
      <c r="A30735"/>
    </row>
    <row r="30736" spans="1:1" x14ac:dyDescent="0.25">
      <c r="A30736"/>
    </row>
    <row r="30737" spans="1:1" x14ac:dyDescent="0.25">
      <c r="A30737"/>
    </row>
    <row r="30738" spans="1:1" x14ac:dyDescent="0.25">
      <c r="A30738"/>
    </row>
    <row r="30739" spans="1:1" x14ac:dyDescent="0.25">
      <c r="A30739"/>
    </row>
    <row r="30740" spans="1:1" x14ac:dyDescent="0.25">
      <c r="A30740"/>
    </row>
    <row r="30741" spans="1:1" x14ac:dyDescent="0.25">
      <c r="A30741"/>
    </row>
    <row r="30742" spans="1:1" x14ac:dyDescent="0.25">
      <c r="A30742"/>
    </row>
    <row r="30743" spans="1:1" x14ac:dyDescent="0.25">
      <c r="A30743"/>
    </row>
    <row r="30744" spans="1:1" x14ac:dyDescent="0.25">
      <c r="A30744"/>
    </row>
    <row r="30745" spans="1:1" x14ac:dyDescent="0.25">
      <c r="A30745"/>
    </row>
    <row r="30746" spans="1:1" x14ac:dyDescent="0.25">
      <c r="A30746"/>
    </row>
    <row r="30747" spans="1:1" x14ac:dyDescent="0.25">
      <c r="A30747"/>
    </row>
    <row r="30748" spans="1:1" x14ac:dyDescent="0.25">
      <c r="A30748"/>
    </row>
    <row r="30749" spans="1:1" x14ac:dyDescent="0.25">
      <c r="A30749"/>
    </row>
    <row r="30750" spans="1:1" x14ac:dyDescent="0.25">
      <c r="A30750"/>
    </row>
    <row r="30751" spans="1:1" x14ac:dyDescent="0.25">
      <c r="A30751"/>
    </row>
    <row r="30752" spans="1:1" x14ac:dyDescent="0.25">
      <c r="A30752"/>
    </row>
    <row r="30753" spans="1:1" x14ac:dyDescent="0.25">
      <c r="A30753"/>
    </row>
    <row r="30754" spans="1:1" x14ac:dyDescent="0.25">
      <c r="A30754"/>
    </row>
    <row r="30755" spans="1:1" x14ac:dyDescent="0.25">
      <c r="A30755"/>
    </row>
    <row r="30756" spans="1:1" x14ac:dyDescent="0.25">
      <c r="A30756"/>
    </row>
    <row r="30757" spans="1:1" x14ac:dyDescent="0.25">
      <c r="A30757"/>
    </row>
    <row r="30758" spans="1:1" x14ac:dyDescent="0.25">
      <c r="A30758"/>
    </row>
    <row r="30759" spans="1:1" x14ac:dyDescent="0.25">
      <c r="A30759"/>
    </row>
    <row r="30760" spans="1:1" x14ac:dyDescent="0.25">
      <c r="A30760"/>
    </row>
    <row r="30761" spans="1:1" x14ac:dyDescent="0.25">
      <c r="A30761"/>
    </row>
    <row r="30762" spans="1:1" x14ac:dyDescent="0.25">
      <c r="A30762"/>
    </row>
    <row r="30763" spans="1:1" x14ac:dyDescent="0.25">
      <c r="A30763"/>
    </row>
    <row r="30764" spans="1:1" x14ac:dyDescent="0.25">
      <c r="A30764"/>
    </row>
    <row r="30765" spans="1:1" x14ac:dyDescent="0.25">
      <c r="A30765"/>
    </row>
    <row r="30766" spans="1:1" x14ac:dyDescent="0.25">
      <c r="A30766"/>
    </row>
    <row r="30767" spans="1:1" x14ac:dyDescent="0.25">
      <c r="A30767"/>
    </row>
    <row r="30768" spans="1:1" x14ac:dyDescent="0.25">
      <c r="A30768"/>
    </row>
    <row r="30769" spans="1:1" x14ac:dyDescent="0.25">
      <c r="A30769"/>
    </row>
    <row r="30770" spans="1:1" x14ac:dyDescent="0.25">
      <c r="A30770"/>
    </row>
    <row r="30771" spans="1:1" x14ac:dyDescent="0.25">
      <c r="A30771"/>
    </row>
    <row r="30772" spans="1:1" x14ac:dyDescent="0.25">
      <c r="A30772"/>
    </row>
    <row r="30773" spans="1:1" x14ac:dyDescent="0.25">
      <c r="A30773"/>
    </row>
    <row r="30774" spans="1:1" x14ac:dyDescent="0.25">
      <c r="A30774"/>
    </row>
    <row r="30775" spans="1:1" x14ac:dyDescent="0.25">
      <c r="A30775"/>
    </row>
    <row r="30776" spans="1:1" x14ac:dyDescent="0.25">
      <c r="A30776"/>
    </row>
    <row r="30777" spans="1:1" x14ac:dyDescent="0.25">
      <c r="A30777"/>
    </row>
    <row r="30778" spans="1:1" x14ac:dyDescent="0.25">
      <c r="A30778"/>
    </row>
    <row r="30779" spans="1:1" x14ac:dyDescent="0.25">
      <c r="A30779"/>
    </row>
    <row r="30780" spans="1:1" x14ac:dyDescent="0.25">
      <c r="A30780"/>
    </row>
    <row r="30781" spans="1:1" x14ac:dyDescent="0.25">
      <c r="A30781"/>
    </row>
    <row r="30782" spans="1:1" x14ac:dyDescent="0.25">
      <c r="A30782"/>
    </row>
    <row r="30783" spans="1:1" x14ac:dyDescent="0.25">
      <c r="A30783"/>
    </row>
    <row r="30784" spans="1:1" x14ac:dyDescent="0.25">
      <c r="A30784"/>
    </row>
    <row r="30785" spans="1:1" x14ac:dyDescent="0.25">
      <c r="A30785"/>
    </row>
    <row r="30786" spans="1:1" x14ac:dyDescent="0.25">
      <c r="A30786"/>
    </row>
    <row r="30787" spans="1:1" x14ac:dyDescent="0.25">
      <c r="A30787"/>
    </row>
    <row r="30788" spans="1:1" x14ac:dyDescent="0.25">
      <c r="A30788"/>
    </row>
    <row r="30789" spans="1:1" x14ac:dyDescent="0.25">
      <c r="A30789"/>
    </row>
    <row r="30790" spans="1:1" x14ac:dyDescent="0.25">
      <c r="A30790"/>
    </row>
    <row r="30791" spans="1:1" x14ac:dyDescent="0.25">
      <c r="A30791"/>
    </row>
    <row r="30792" spans="1:1" x14ac:dyDescent="0.25">
      <c r="A30792"/>
    </row>
    <row r="30793" spans="1:1" x14ac:dyDescent="0.25">
      <c r="A30793"/>
    </row>
    <row r="30794" spans="1:1" x14ac:dyDescent="0.25">
      <c r="A30794"/>
    </row>
    <row r="30795" spans="1:1" x14ac:dyDescent="0.25">
      <c r="A30795"/>
    </row>
    <row r="30796" spans="1:1" x14ac:dyDescent="0.25">
      <c r="A30796"/>
    </row>
    <row r="30797" spans="1:1" x14ac:dyDescent="0.25">
      <c r="A30797"/>
    </row>
    <row r="30798" spans="1:1" x14ac:dyDescent="0.25">
      <c r="A30798"/>
    </row>
    <row r="30799" spans="1:1" x14ac:dyDescent="0.25">
      <c r="A30799"/>
    </row>
    <row r="30800" spans="1:1" x14ac:dyDescent="0.25">
      <c r="A30800"/>
    </row>
    <row r="30801" spans="1:1" x14ac:dyDescent="0.25">
      <c r="A30801"/>
    </row>
    <row r="30802" spans="1:1" x14ac:dyDescent="0.25">
      <c r="A30802"/>
    </row>
    <row r="30803" spans="1:1" x14ac:dyDescent="0.25">
      <c r="A30803"/>
    </row>
    <row r="30804" spans="1:1" x14ac:dyDescent="0.25">
      <c r="A30804"/>
    </row>
    <row r="30805" spans="1:1" x14ac:dyDescent="0.25">
      <c r="A30805"/>
    </row>
    <row r="30806" spans="1:1" x14ac:dyDescent="0.25">
      <c r="A30806"/>
    </row>
    <row r="30807" spans="1:1" x14ac:dyDescent="0.25">
      <c r="A30807"/>
    </row>
    <row r="30808" spans="1:1" x14ac:dyDescent="0.25">
      <c r="A30808"/>
    </row>
    <row r="30809" spans="1:1" x14ac:dyDescent="0.25">
      <c r="A30809"/>
    </row>
    <row r="30810" spans="1:1" x14ac:dyDescent="0.25">
      <c r="A30810"/>
    </row>
    <row r="30811" spans="1:1" x14ac:dyDescent="0.25">
      <c r="A30811"/>
    </row>
    <row r="30812" spans="1:1" x14ac:dyDescent="0.25">
      <c r="A30812"/>
    </row>
    <row r="30813" spans="1:1" x14ac:dyDescent="0.25">
      <c r="A30813"/>
    </row>
    <row r="30814" spans="1:1" x14ac:dyDescent="0.25">
      <c r="A30814"/>
    </row>
    <row r="30815" spans="1:1" x14ac:dyDescent="0.25">
      <c r="A30815"/>
    </row>
    <row r="30816" spans="1:1" x14ac:dyDescent="0.25">
      <c r="A30816"/>
    </row>
    <row r="30817" spans="1:1" x14ac:dyDescent="0.25">
      <c r="A30817"/>
    </row>
    <row r="30818" spans="1:1" x14ac:dyDescent="0.25">
      <c r="A30818"/>
    </row>
    <row r="30819" spans="1:1" x14ac:dyDescent="0.25">
      <c r="A30819"/>
    </row>
    <row r="30820" spans="1:1" x14ac:dyDescent="0.25">
      <c r="A30820"/>
    </row>
    <row r="30821" spans="1:1" x14ac:dyDescent="0.25">
      <c r="A30821"/>
    </row>
    <row r="30822" spans="1:1" x14ac:dyDescent="0.25">
      <c r="A30822"/>
    </row>
    <row r="30823" spans="1:1" x14ac:dyDescent="0.25">
      <c r="A30823"/>
    </row>
    <row r="30824" spans="1:1" x14ac:dyDescent="0.25">
      <c r="A30824"/>
    </row>
    <row r="30825" spans="1:1" x14ac:dyDescent="0.25">
      <c r="A30825"/>
    </row>
    <row r="30826" spans="1:1" x14ac:dyDescent="0.25">
      <c r="A30826"/>
    </row>
    <row r="30827" spans="1:1" x14ac:dyDescent="0.25">
      <c r="A30827"/>
    </row>
    <row r="30828" spans="1:1" x14ac:dyDescent="0.25">
      <c r="A30828"/>
    </row>
    <row r="30829" spans="1:1" x14ac:dyDescent="0.25">
      <c r="A30829"/>
    </row>
    <row r="30830" spans="1:1" x14ac:dyDescent="0.25">
      <c r="A30830"/>
    </row>
    <row r="30831" spans="1:1" x14ac:dyDescent="0.25">
      <c r="A30831"/>
    </row>
    <row r="30832" spans="1:1" x14ac:dyDescent="0.25">
      <c r="A30832"/>
    </row>
    <row r="30833" spans="1:1" x14ac:dyDescent="0.25">
      <c r="A30833"/>
    </row>
    <row r="30834" spans="1:1" x14ac:dyDescent="0.25">
      <c r="A30834"/>
    </row>
    <row r="30835" spans="1:1" x14ac:dyDescent="0.25">
      <c r="A30835"/>
    </row>
    <row r="30836" spans="1:1" x14ac:dyDescent="0.25">
      <c r="A30836"/>
    </row>
    <row r="30837" spans="1:1" x14ac:dyDescent="0.25">
      <c r="A30837"/>
    </row>
    <row r="30838" spans="1:1" x14ac:dyDescent="0.25">
      <c r="A30838"/>
    </row>
    <row r="30839" spans="1:1" x14ac:dyDescent="0.25">
      <c r="A30839"/>
    </row>
    <row r="30840" spans="1:1" x14ac:dyDescent="0.25">
      <c r="A30840"/>
    </row>
    <row r="30841" spans="1:1" x14ac:dyDescent="0.25">
      <c r="A30841"/>
    </row>
    <row r="30842" spans="1:1" x14ac:dyDescent="0.25">
      <c r="A30842"/>
    </row>
    <row r="30843" spans="1:1" x14ac:dyDescent="0.25">
      <c r="A30843"/>
    </row>
    <row r="30844" spans="1:1" x14ac:dyDescent="0.25">
      <c r="A30844"/>
    </row>
    <row r="30845" spans="1:1" x14ac:dyDescent="0.25">
      <c r="A30845"/>
    </row>
    <row r="30846" spans="1:1" x14ac:dyDescent="0.25">
      <c r="A30846"/>
    </row>
    <row r="30847" spans="1:1" x14ac:dyDescent="0.25">
      <c r="A30847"/>
    </row>
    <row r="30848" spans="1:1" x14ac:dyDescent="0.25">
      <c r="A30848"/>
    </row>
    <row r="30849" spans="1:1" x14ac:dyDescent="0.25">
      <c r="A30849"/>
    </row>
    <row r="30850" spans="1:1" x14ac:dyDescent="0.25">
      <c r="A30850"/>
    </row>
    <row r="30851" spans="1:1" x14ac:dyDescent="0.25">
      <c r="A30851"/>
    </row>
    <row r="30852" spans="1:1" x14ac:dyDescent="0.25">
      <c r="A30852"/>
    </row>
    <row r="30853" spans="1:1" x14ac:dyDescent="0.25">
      <c r="A30853"/>
    </row>
    <row r="30854" spans="1:1" x14ac:dyDescent="0.25">
      <c r="A30854"/>
    </row>
    <row r="30855" spans="1:1" x14ac:dyDescent="0.25">
      <c r="A30855"/>
    </row>
    <row r="30856" spans="1:1" x14ac:dyDescent="0.25">
      <c r="A30856"/>
    </row>
    <row r="30857" spans="1:1" x14ac:dyDescent="0.25">
      <c r="A30857"/>
    </row>
    <row r="30858" spans="1:1" x14ac:dyDescent="0.25">
      <c r="A30858"/>
    </row>
    <row r="30859" spans="1:1" x14ac:dyDescent="0.25">
      <c r="A30859"/>
    </row>
    <row r="30860" spans="1:1" x14ac:dyDescent="0.25">
      <c r="A30860"/>
    </row>
    <row r="30861" spans="1:1" x14ac:dyDescent="0.25">
      <c r="A30861"/>
    </row>
    <row r="30862" spans="1:1" x14ac:dyDescent="0.25">
      <c r="A30862"/>
    </row>
    <row r="30863" spans="1:1" x14ac:dyDescent="0.25">
      <c r="A30863"/>
    </row>
    <row r="30864" spans="1:1" x14ac:dyDescent="0.25">
      <c r="A30864"/>
    </row>
    <row r="30865" spans="1:1" x14ac:dyDescent="0.25">
      <c r="A30865"/>
    </row>
    <row r="30866" spans="1:1" x14ac:dyDescent="0.25">
      <c r="A30866"/>
    </row>
    <row r="30867" spans="1:1" x14ac:dyDescent="0.25">
      <c r="A30867"/>
    </row>
    <row r="30868" spans="1:1" x14ac:dyDescent="0.25">
      <c r="A30868"/>
    </row>
    <row r="30869" spans="1:1" x14ac:dyDescent="0.25">
      <c r="A30869"/>
    </row>
    <row r="30870" spans="1:1" x14ac:dyDescent="0.25">
      <c r="A30870"/>
    </row>
    <row r="30871" spans="1:1" x14ac:dyDescent="0.25">
      <c r="A30871"/>
    </row>
    <row r="30872" spans="1:1" x14ac:dyDescent="0.25">
      <c r="A30872"/>
    </row>
    <row r="30873" spans="1:1" x14ac:dyDescent="0.25">
      <c r="A30873"/>
    </row>
    <row r="30874" spans="1:1" x14ac:dyDescent="0.25">
      <c r="A30874"/>
    </row>
    <row r="30875" spans="1:1" x14ac:dyDescent="0.25">
      <c r="A30875"/>
    </row>
    <row r="30876" spans="1:1" x14ac:dyDescent="0.25">
      <c r="A30876"/>
    </row>
    <row r="30877" spans="1:1" x14ac:dyDescent="0.25">
      <c r="A30877"/>
    </row>
    <row r="30878" spans="1:1" x14ac:dyDescent="0.25">
      <c r="A30878"/>
    </row>
    <row r="30879" spans="1:1" x14ac:dyDescent="0.25">
      <c r="A30879"/>
    </row>
    <row r="30880" spans="1:1" x14ac:dyDescent="0.25">
      <c r="A30880"/>
    </row>
    <row r="30881" spans="1:1" x14ac:dyDescent="0.25">
      <c r="A30881"/>
    </row>
    <row r="30882" spans="1:1" x14ac:dyDescent="0.25">
      <c r="A30882"/>
    </row>
    <row r="30883" spans="1:1" x14ac:dyDescent="0.25">
      <c r="A30883"/>
    </row>
    <row r="30884" spans="1:1" x14ac:dyDescent="0.25">
      <c r="A30884"/>
    </row>
    <row r="30885" spans="1:1" x14ac:dyDescent="0.25">
      <c r="A30885"/>
    </row>
    <row r="30886" spans="1:1" x14ac:dyDescent="0.25">
      <c r="A30886"/>
    </row>
    <row r="30887" spans="1:1" x14ac:dyDescent="0.25">
      <c r="A30887"/>
    </row>
    <row r="30888" spans="1:1" x14ac:dyDescent="0.25">
      <c r="A30888"/>
    </row>
    <row r="30889" spans="1:1" x14ac:dyDescent="0.25">
      <c r="A30889"/>
    </row>
    <row r="30890" spans="1:1" x14ac:dyDescent="0.25">
      <c r="A30890"/>
    </row>
    <row r="30891" spans="1:1" x14ac:dyDescent="0.25">
      <c r="A30891"/>
    </row>
    <row r="30892" spans="1:1" x14ac:dyDescent="0.25">
      <c r="A30892"/>
    </row>
    <row r="30893" spans="1:1" x14ac:dyDescent="0.25">
      <c r="A30893"/>
    </row>
    <row r="30894" spans="1:1" x14ac:dyDescent="0.25">
      <c r="A30894"/>
    </row>
    <row r="30895" spans="1:1" x14ac:dyDescent="0.25">
      <c r="A30895"/>
    </row>
    <row r="30896" spans="1:1" x14ac:dyDescent="0.25">
      <c r="A30896"/>
    </row>
    <row r="30897" spans="1:1" x14ac:dyDescent="0.25">
      <c r="A30897"/>
    </row>
    <row r="30898" spans="1:1" x14ac:dyDescent="0.25">
      <c r="A30898"/>
    </row>
    <row r="30899" spans="1:1" x14ac:dyDescent="0.25">
      <c r="A30899"/>
    </row>
    <row r="30900" spans="1:1" x14ac:dyDescent="0.25">
      <c r="A30900"/>
    </row>
    <row r="30901" spans="1:1" x14ac:dyDescent="0.25">
      <c r="A30901"/>
    </row>
    <row r="30902" spans="1:1" x14ac:dyDescent="0.25">
      <c r="A30902"/>
    </row>
    <row r="30903" spans="1:1" x14ac:dyDescent="0.25">
      <c r="A30903"/>
    </row>
    <row r="30904" spans="1:1" x14ac:dyDescent="0.25">
      <c r="A30904"/>
    </row>
    <row r="30905" spans="1:1" x14ac:dyDescent="0.25">
      <c r="A30905"/>
    </row>
    <row r="30906" spans="1:1" x14ac:dyDescent="0.25">
      <c r="A30906"/>
    </row>
    <row r="30907" spans="1:1" x14ac:dyDescent="0.25">
      <c r="A30907"/>
    </row>
    <row r="30908" spans="1:1" x14ac:dyDescent="0.25">
      <c r="A30908"/>
    </row>
    <row r="30909" spans="1:1" x14ac:dyDescent="0.25">
      <c r="A30909"/>
    </row>
    <row r="30910" spans="1:1" x14ac:dyDescent="0.25">
      <c r="A30910"/>
    </row>
    <row r="30911" spans="1:1" x14ac:dyDescent="0.25">
      <c r="A30911"/>
    </row>
    <row r="30912" spans="1:1" x14ac:dyDescent="0.25">
      <c r="A30912"/>
    </row>
    <row r="30913" spans="1:1" x14ac:dyDescent="0.25">
      <c r="A30913"/>
    </row>
    <row r="30914" spans="1:1" x14ac:dyDescent="0.25">
      <c r="A30914"/>
    </row>
    <row r="30915" spans="1:1" x14ac:dyDescent="0.25">
      <c r="A30915"/>
    </row>
    <row r="30916" spans="1:1" x14ac:dyDescent="0.25">
      <c r="A30916"/>
    </row>
    <row r="30917" spans="1:1" x14ac:dyDescent="0.25">
      <c r="A30917"/>
    </row>
    <row r="30918" spans="1:1" x14ac:dyDescent="0.25">
      <c r="A30918"/>
    </row>
    <row r="30919" spans="1:1" x14ac:dyDescent="0.25">
      <c r="A30919"/>
    </row>
    <row r="30920" spans="1:1" x14ac:dyDescent="0.25">
      <c r="A30920"/>
    </row>
    <row r="30921" spans="1:1" x14ac:dyDescent="0.25">
      <c r="A30921"/>
    </row>
    <row r="30922" spans="1:1" x14ac:dyDescent="0.25">
      <c r="A30922"/>
    </row>
    <row r="30923" spans="1:1" x14ac:dyDescent="0.25">
      <c r="A30923"/>
    </row>
    <row r="30924" spans="1:1" x14ac:dyDescent="0.25">
      <c r="A30924"/>
    </row>
    <row r="30925" spans="1:1" x14ac:dyDescent="0.25">
      <c r="A30925"/>
    </row>
    <row r="30926" spans="1:1" x14ac:dyDescent="0.25">
      <c r="A30926"/>
    </row>
    <row r="30927" spans="1:1" x14ac:dyDescent="0.25">
      <c r="A30927"/>
    </row>
    <row r="30928" spans="1:1" x14ac:dyDescent="0.25">
      <c r="A30928"/>
    </row>
    <row r="30929" spans="1:1" x14ac:dyDescent="0.25">
      <c r="A30929"/>
    </row>
    <row r="30930" spans="1:1" x14ac:dyDescent="0.25">
      <c r="A30930"/>
    </row>
    <row r="30931" spans="1:1" x14ac:dyDescent="0.25">
      <c r="A30931"/>
    </row>
    <row r="30932" spans="1:1" x14ac:dyDescent="0.25">
      <c r="A30932"/>
    </row>
    <row r="30933" spans="1:1" x14ac:dyDescent="0.25">
      <c r="A30933"/>
    </row>
    <row r="30934" spans="1:1" x14ac:dyDescent="0.25">
      <c r="A30934"/>
    </row>
    <row r="30935" spans="1:1" x14ac:dyDescent="0.25">
      <c r="A30935"/>
    </row>
    <row r="30936" spans="1:1" x14ac:dyDescent="0.25">
      <c r="A30936"/>
    </row>
    <row r="30937" spans="1:1" x14ac:dyDescent="0.25">
      <c r="A30937"/>
    </row>
    <row r="30938" spans="1:1" x14ac:dyDescent="0.25">
      <c r="A30938"/>
    </row>
    <row r="30939" spans="1:1" x14ac:dyDescent="0.25">
      <c r="A30939"/>
    </row>
    <row r="30940" spans="1:1" x14ac:dyDescent="0.25">
      <c r="A30940"/>
    </row>
    <row r="30941" spans="1:1" x14ac:dyDescent="0.25">
      <c r="A30941"/>
    </row>
    <row r="30942" spans="1:1" x14ac:dyDescent="0.25">
      <c r="A30942"/>
    </row>
    <row r="30943" spans="1:1" x14ac:dyDescent="0.25">
      <c r="A30943"/>
    </row>
    <row r="30944" spans="1:1" x14ac:dyDescent="0.25">
      <c r="A30944"/>
    </row>
    <row r="30945" spans="1:1" x14ac:dyDescent="0.25">
      <c r="A30945"/>
    </row>
    <row r="30946" spans="1:1" x14ac:dyDescent="0.25">
      <c r="A30946"/>
    </row>
    <row r="30947" spans="1:1" x14ac:dyDescent="0.25">
      <c r="A30947"/>
    </row>
    <row r="30948" spans="1:1" x14ac:dyDescent="0.25">
      <c r="A30948"/>
    </row>
    <row r="30949" spans="1:1" x14ac:dyDescent="0.25">
      <c r="A30949"/>
    </row>
    <row r="30950" spans="1:1" x14ac:dyDescent="0.25">
      <c r="A30950"/>
    </row>
    <row r="30951" spans="1:1" x14ac:dyDescent="0.25">
      <c r="A30951"/>
    </row>
    <row r="30952" spans="1:1" x14ac:dyDescent="0.25">
      <c r="A30952"/>
    </row>
    <row r="30953" spans="1:1" x14ac:dyDescent="0.25">
      <c r="A30953"/>
    </row>
    <row r="30954" spans="1:1" x14ac:dyDescent="0.25">
      <c r="A30954"/>
    </row>
    <row r="30955" spans="1:1" x14ac:dyDescent="0.25">
      <c r="A30955"/>
    </row>
    <row r="30956" spans="1:1" x14ac:dyDescent="0.25">
      <c r="A30956"/>
    </row>
    <row r="30957" spans="1:1" x14ac:dyDescent="0.25">
      <c r="A30957"/>
    </row>
    <row r="30958" spans="1:1" x14ac:dyDescent="0.25">
      <c r="A30958"/>
    </row>
    <row r="30959" spans="1:1" x14ac:dyDescent="0.25">
      <c r="A30959"/>
    </row>
    <row r="30960" spans="1:1" x14ac:dyDescent="0.25">
      <c r="A30960"/>
    </row>
    <row r="30961" spans="1:1" x14ac:dyDescent="0.25">
      <c r="A30961"/>
    </row>
    <row r="30962" spans="1:1" x14ac:dyDescent="0.25">
      <c r="A30962"/>
    </row>
    <row r="30963" spans="1:1" x14ac:dyDescent="0.25">
      <c r="A30963"/>
    </row>
    <row r="30964" spans="1:1" x14ac:dyDescent="0.25">
      <c r="A30964"/>
    </row>
    <row r="30965" spans="1:1" x14ac:dyDescent="0.25">
      <c r="A30965"/>
    </row>
    <row r="30966" spans="1:1" x14ac:dyDescent="0.25">
      <c r="A30966"/>
    </row>
    <row r="30967" spans="1:1" x14ac:dyDescent="0.25">
      <c r="A30967"/>
    </row>
    <row r="30968" spans="1:1" x14ac:dyDescent="0.25">
      <c r="A30968"/>
    </row>
    <row r="30969" spans="1:1" x14ac:dyDescent="0.25">
      <c r="A30969"/>
    </row>
    <row r="30970" spans="1:1" x14ac:dyDescent="0.25">
      <c r="A30970"/>
    </row>
    <row r="30971" spans="1:1" x14ac:dyDescent="0.25">
      <c r="A30971"/>
    </row>
    <row r="30972" spans="1:1" x14ac:dyDescent="0.25">
      <c r="A30972"/>
    </row>
    <row r="30973" spans="1:1" x14ac:dyDescent="0.25">
      <c r="A30973"/>
    </row>
    <row r="30974" spans="1:1" x14ac:dyDescent="0.25">
      <c r="A30974"/>
    </row>
    <row r="30975" spans="1:1" x14ac:dyDescent="0.25">
      <c r="A30975"/>
    </row>
    <row r="30976" spans="1:1" x14ac:dyDescent="0.25">
      <c r="A30976"/>
    </row>
    <row r="30977" spans="1:1" x14ac:dyDescent="0.25">
      <c r="A30977"/>
    </row>
    <row r="30978" spans="1:1" x14ac:dyDescent="0.25">
      <c r="A30978"/>
    </row>
    <row r="30979" spans="1:1" x14ac:dyDescent="0.25">
      <c r="A30979"/>
    </row>
    <row r="30980" spans="1:1" x14ac:dyDescent="0.25">
      <c r="A30980"/>
    </row>
    <row r="30981" spans="1:1" x14ac:dyDescent="0.25">
      <c r="A30981"/>
    </row>
    <row r="30982" spans="1:1" x14ac:dyDescent="0.25">
      <c r="A30982"/>
    </row>
    <row r="30983" spans="1:1" x14ac:dyDescent="0.25">
      <c r="A30983"/>
    </row>
    <row r="30984" spans="1:1" x14ac:dyDescent="0.25">
      <c r="A30984"/>
    </row>
    <row r="30985" spans="1:1" x14ac:dyDescent="0.25">
      <c r="A30985"/>
    </row>
    <row r="30986" spans="1:1" x14ac:dyDescent="0.25">
      <c r="A30986"/>
    </row>
    <row r="30987" spans="1:1" x14ac:dyDescent="0.25">
      <c r="A30987"/>
    </row>
    <row r="30988" spans="1:1" x14ac:dyDescent="0.25">
      <c r="A30988"/>
    </row>
    <row r="30989" spans="1:1" x14ac:dyDescent="0.25">
      <c r="A30989"/>
    </row>
    <row r="30990" spans="1:1" x14ac:dyDescent="0.25">
      <c r="A30990"/>
    </row>
    <row r="30991" spans="1:1" x14ac:dyDescent="0.25">
      <c r="A30991"/>
    </row>
    <row r="30992" spans="1:1" x14ac:dyDescent="0.25">
      <c r="A30992"/>
    </row>
    <row r="30993" spans="1:1" x14ac:dyDescent="0.25">
      <c r="A30993"/>
    </row>
    <row r="30994" spans="1:1" x14ac:dyDescent="0.25">
      <c r="A30994"/>
    </row>
    <row r="30995" spans="1:1" x14ac:dyDescent="0.25">
      <c r="A30995"/>
    </row>
    <row r="30996" spans="1:1" x14ac:dyDescent="0.25">
      <c r="A30996"/>
    </row>
    <row r="30997" spans="1:1" x14ac:dyDescent="0.25">
      <c r="A30997"/>
    </row>
    <row r="30998" spans="1:1" x14ac:dyDescent="0.25">
      <c r="A30998"/>
    </row>
    <row r="30999" spans="1:1" x14ac:dyDescent="0.25">
      <c r="A30999"/>
    </row>
    <row r="31000" spans="1:1" x14ac:dyDescent="0.25">
      <c r="A31000"/>
    </row>
    <row r="31001" spans="1:1" x14ac:dyDescent="0.25">
      <c r="A31001"/>
    </row>
    <row r="31002" spans="1:1" x14ac:dyDescent="0.25">
      <c r="A31002"/>
    </row>
    <row r="31003" spans="1:1" x14ac:dyDescent="0.25">
      <c r="A31003"/>
    </row>
    <row r="31004" spans="1:1" x14ac:dyDescent="0.25">
      <c r="A31004"/>
    </row>
    <row r="31005" spans="1:1" x14ac:dyDescent="0.25">
      <c r="A31005"/>
    </row>
    <row r="31006" spans="1:1" x14ac:dyDescent="0.25">
      <c r="A31006"/>
    </row>
    <row r="31007" spans="1:1" x14ac:dyDescent="0.25">
      <c r="A31007"/>
    </row>
    <row r="31008" spans="1:1" x14ac:dyDescent="0.25">
      <c r="A31008"/>
    </row>
    <row r="31009" spans="1:1" x14ac:dyDescent="0.25">
      <c r="A31009"/>
    </row>
    <row r="31010" spans="1:1" x14ac:dyDescent="0.25">
      <c r="A31010"/>
    </row>
    <row r="31011" spans="1:1" x14ac:dyDescent="0.25">
      <c r="A31011"/>
    </row>
    <row r="31012" spans="1:1" x14ac:dyDescent="0.25">
      <c r="A31012"/>
    </row>
    <row r="31013" spans="1:1" x14ac:dyDescent="0.25">
      <c r="A31013"/>
    </row>
    <row r="31014" spans="1:1" x14ac:dyDescent="0.25">
      <c r="A31014"/>
    </row>
    <row r="31015" spans="1:1" x14ac:dyDescent="0.25">
      <c r="A31015"/>
    </row>
    <row r="31016" spans="1:1" x14ac:dyDescent="0.25">
      <c r="A31016"/>
    </row>
    <row r="31017" spans="1:1" x14ac:dyDescent="0.25">
      <c r="A31017"/>
    </row>
    <row r="31018" spans="1:1" x14ac:dyDescent="0.25">
      <c r="A31018"/>
    </row>
    <row r="31019" spans="1:1" x14ac:dyDescent="0.25">
      <c r="A31019"/>
    </row>
    <row r="31020" spans="1:1" x14ac:dyDescent="0.25">
      <c r="A31020"/>
    </row>
    <row r="31021" spans="1:1" x14ac:dyDescent="0.25">
      <c r="A31021"/>
    </row>
    <row r="31022" spans="1:1" x14ac:dyDescent="0.25">
      <c r="A31022"/>
    </row>
    <row r="31023" spans="1:1" x14ac:dyDescent="0.25">
      <c r="A31023"/>
    </row>
    <row r="31024" spans="1:1" x14ac:dyDescent="0.25">
      <c r="A31024"/>
    </row>
    <row r="31025" spans="1:1" x14ac:dyDescent="0.25">
      <c r="A31025"/>
    </row>
    <row r="31026" spans="1:1" x14ac:dyDescent="0.25">
      <c r="A31026"/>
    </row>
    <row r="31027" spans="1:1" x14ac:dyDescent="0.25">
      <c r="A31027"/>
    </row>
    <row r="31028" spans="1:1" x14ac:dyDescent="0.25">
      <c r="A31028"/>
    </row>
    <row r="31029" spans="1:1" x14ac:dyDescent="0.25">
      <c r="A31029"/>
    </row>
    <row r="31030" spans="1:1" x14ac:dyDescent="0.25">
      <c r="A31030"/>
    </row>
    <row r="31031" spans="1:1" x14ac:dyDescent="0.25">
      <c r="A31031"/>
    </row>
    <row r="31032" spans="1:1" x14ac:dyDescent="0.25">
      <c r="A31032"/>
    </row>
    <row r="31033" spans="1:1" x14ac:dyDescent="0.25">
      <c r="A31033"/>
    </row>
    <row r="31034" spans="1:1" x14ac:dyDescent="0.25">
      <c r="A31034"/>
    </row>
    <row r="31035" spans="1:1" x14ac:dyDescent="0.25">
      <c r="A31035"/>
    </row>
    <row r="31036" spans="1:1" x14ac:dyDescent="0.25">
      <c r="A31036"/>
    </row>
    <row r="31037" spans="1:1" x14ac:dyDescent="0.25">
      <c r="A31037"/>
    </row>
    <row r="31038" spans="1:1" x14ac:dyDescent="0.25">
      <c r="A31038"/>
    </row>
    <row r="31039" spans="1:1" x14ac:dyDescent="0.25">
      <c r="A31039"/>
    </row>
    <row r="31040" spans="1:1" x14ac:dyDescent="0.25">
      <c r="A31040"/>
    </row>
    <row r="31041" spans="1:1" x14ac:dyDescent="0.25">
      <c r="A31041"/>
    </row>
    <row r="31042" spans="1:1" x14ac:dyDescent="0.25">
      <c r="A31042"/>
    </row>
    <row r="31043" spans="1:1" x14ac:dyDescent="0.25">
      <c r="A31043"/>
    </row>
    <row r="31044" spans="1:1" x14ac:dyDescent="0.25">
      <c r="A31044"/>
    </row>
    <row r="31045" spans="1:1" x14ac:dyDescent="0.25">
      <c r="A31045"/>
    </row>
    <row r="31046" spans="1:1" x14ac:dyDescent="0.25">
      <c r="A31046"/>
    </row>
    <row r="31047" spans="1:1" x14ac:dyDescent="0.25">
      <c r="A31047"/>
    </row>
    <row r="31048" spans="1:1" x14ac:dyDescent="0.25">
      <c r="A31048"/>
    </row>
    <row r="31049" spans="1:1" x14ac:dyDescent="0.25">
      <c r="A31049"/>
    </row>
    <row r="31050" spans="1:1" x14ac:dyDescent="0.25">
      <c r="A31050"/>
    </row>
    <row r="31051" spans="1:1" x14ac:dyDescent="0.25">
      <c r="A31051"/>
    </row>
    <row r="31052" spans="1:1" x14ac:dyDescent="0.25">
      <c r="A31052"/>
    </row>
    <row r="31053" spans="1:1" x14ac:dyDescent="0.25">
      <c r="A31053"/>
    </row>
    <row r="31054" spans="1:1" x14ac:dyDescent="0.25">
      <c r="A31054"/>
    </row>
    <row r="31055" spans="1:1" x14ac:dyDescent="0.25">
      <c r="A31055"/>
    </row>
    <row r="31056" spans="1:1" x14ac:dyDescent="0.25">
      <c r="A31056"/>
    </row>
    <row r="31057" spans="1:1" x14ac:dyDescent="0.25">
      <c r="A31057"/>
    </row>
    <row r="31058" spans="1:1" x14ac:dyDescent="0.25">
      <c r="A31058"/>
    </row>
    <row r="31059" spans="1:1" x14ac:dyDescent="0.25">
      <c r="A31059"/>
    </row>
    <row r="31060" spans="1:1" x14ac:dyDescent="0.25">
      <c r="A31060"/>
    </row>
    <row r="31061" spans="1:1" x14ac:dyDescent="0.25">
      <c r="A31061"/>
    </row>
    <row r="31062" spans="1:1" x14ac:dyDescent="0.25">
      <c r="A31062"/>
    </row>
    <row r="31063" spans="1:1" x14ac:dyDescent="0.25">
      <c r="A31063"/>
    </row>
    <row r="31064" spans="1:1" x14ac:dyDescent="0.25">
      <c r="A31064"/>
    </row>
    <row r="31065" spans="1:1" x14ac:dyDescent="0.25">
      <c r="A31065"/>
    </row>
    <row r="31066" spans="1:1" x14ac:dyDescent="0.25">
      <c r="A31066"/>
    </row>
    <row r="31067" spans="1:1" x14ac:dyDescent="0.25">
      <c r="A31067"/>
    </row>
    <row r="31068" spans="1:1" x14ac:dyDescent="0.25">
      <c r="A31068"/>
    </row>
    <row r="31069" spans="1:1" x14ac:dyDescent="0.25">
      <c r="A31069"/>
    </row>
    <row r="31070" spans="1:1" x14ac:dyDescent="0.25">
      <c r="A31070"/>
    </row>
    <row r="31071" spans="1:1" x14ac:dyDescent="0.25">
      <c r="A31071"/>
    </row>
    <row r="31072" spans="1:1" x14ac:dyDescent="0.25">
      <c r="A31072"/>
    </row>
    <row r="31073" spans="1:1" x14ac:dyDescent="0.25">
      <c r="A31073"/>
    </row>
    <row r="31074" spans="1:1" x14ac:dyDescent="0.25">
      <c r="A31074"/>
    </row>
    <row r="31075" spans="1:1" x14ac:dyDescent="0.25">
      <c r="A31075"/>
    </row>
    <row r="31076" spans="1:1" x14ac:dyDescent="0.25">
      <c r="A31076"/>
    </row>
    <row r="31077" spans="1:1" x14ac:dyDescent="0.25">
      <c r="A31077"/>
    </row>
    <row r="31078" spans="1:1" x14ac:dyDescent="0.25">
      <c r="A31078"/>
    </row>
    <row r="31079" spans="1:1" x14ac:dyDescent="0.25">
      <c r="A31079"/>
    </row>
    <row r="31080" spans="1:1" x14ac:dyDescent="0.25">
      <c r="A31080"/>
    </row>
    <row r="31081" spans="1:1" x14ac:dyDescent="0.25">
      <c r="A31081"/>
    </row>
    <row r="31082" spans="1:1" x14ac:dyDescent="0.25">
      <c r="A31082"/>
    </row>
    <row r="31083" spans="1:1" x14ac:dyDescent="0.25">
      <c r="A31083"/>
    </row>
    <row r="31084" spans="1:1" x14ac:dyDescent="0.25">
      <c r="A31084"/>
    </row>
    <row r="31085" spans="1:1" x14ac:dyDescent="0.25">
      <c r="A31085"/>
    </row>
    <row r="31086" spans="1:1" x14ac:dyDescent="0.25">
      <c r="A31086"/>
    </row>
    <row r="31087" spans="1:1" x14ac:dyDescent="0.25">
      <c r="A31087"/>
    </row>
    <row r="31088" spans="1:1" x14ac:dyDescent="0.25">
      <c r="A31088"/>
    </row>
    <row r="31089" spans="1:1" x14ac:dyDescent="0.25">
      <c r="A31089"/>
    </row>
    <row r="31090" spans="1:1" x14ac:dyDescent="0.25">
      <c r="A31090"/>
    </row>
    <row r="31091" spans="1:1" x14ac:dyDescent="0.25">
      <c r="A31091"/>
    </row>
    <row r="31092" spans="1:1" x14ac:dyDescent="0.25">
      <c r="A31092"/>
    </row>
    <row r="31093" spans="1:1" x14ac:dyDescent="0.25">
      <c r="A31093"/>
    </row>
    <row r="31094" spans="1:1" x14ac:dyDescent="0.25">
      <c r="A31094"/>
    </row>
    <row r="31095" spans="1:1" x14ac:dyDescent="0.25">
      <c r="A31095"/>
    </row>
    <row r="31096" spans="1:1" x14ac:dyDescent="0.25">
      <c r="A31096"/>
    </row>
    <row r="31097" spans="1:1" x14ac:dyDescent="0.25">
      <c r="A31097"/>
    </row>
    <row r="31098" spans="1:1" x14ac:dyDescent="0.25">
      <c r="A31098"/>
    </row>
    <row r="31099" spans="1:1" x14ac:dyDescent="0.25">
      <c r="A31099"/>
    </row>
    <row r="31100" spans="1:1" x14ac:dyDescent="0.25">
      <c r="A31100"/>
    </row>
    <row r="31101" spans="1:1" x14ac:dyDescent="0.25">
      <c r="A31101"/>
    </row>
    <row r="31102" spans="1:1" x14ac:dyDescent="0.25">
      <c r="A31102"/>
    </row>
    <row r="31103" spans="1:1" x14ac:dyDescent="0.25">
      <c r="A31103"/>
    </row>
    <row r="31104" spans="1:1" x14ac:dyDescent="0.25">
      <c r="A31104"/>
    </row>
    <row r="31105" spans="1:1" x14ac:dyDescent="0.25">
      <c r="A31105"/>
    </row>
    <row r="31106" spans="1:1" x14ac:dyDescent="0.25">
      <c r="A31106"/>
    </row>
    <row r="31107" spans="1:1" x14ac:dyDescent="0.25">
      <c r="A31107"/>
    </row>
    <row r="31108" spans="1:1" x14ac:dyDescent="0.25">
      <c r="A31108"/>
    </row>
    <row r="31109" spans="1:1" x14ac:dyDescent="0.25">
      <c r="A31109"/>
    </row>
    <row r="31110" spans="1:1" x14ac:dyDescent="0.25">
      <c r="A31110"/>
    </row>
    <row r="31111" spans="1:1" x14ac:dyDescent="0.25">
      <c r="A31111"/>
    </row>
    <row r="31112" spans="1:1" x14ac:dyDescent="0.25">
      <c r="A31112"/>
    </row>
    <row r="31113" spans="1:1" x14ac:dyDescent="0.25">
      <c r="A31113"/>
    </row>
    <row r="31114" spans="1:1" x14ac:dyDescent="0.25">
      <c r="A31114"/>
    </row>
    <row r="31115" spans="1:1" x14ac:dyDescent="0.25">
      <c r="A31115"/>
    </row>
    <row r="31116" spans="1:1" x14ac:dyDescent="0.25">
      <c r="A31116"/>
    </row>
    <row r="31117" spans="1:1" x14ac:dyDescent="0.25">
      <c r="A31117"/>
    </row>
    <row r="31118" spans="1:1" x14ac:dyDescent="0.25">
      <c r="A31118"/>
    </row>
    <row r="31119" spans="1:1" x14ac:dyDescent="0.25">
      <c r="A31119"/>
    </row>
    <row r="31120" spans="1:1" x14ac:dyDescent="0.25">
      <c r="A31120"/>
    </row>
    <row r="31121" spans="1:1" x14ac:dyDescent="0.25">
      <c r="A31121"/>
    </row>
    <row r="31122" spans="1:1" x14ac:dyDescent="0.25">
      <c r="A31122"/>
    </row>
    <row r="31123" spans="1:1" x14ac:dyDescent="0.25">
      <c r="A31123"/>
    </row>
    <row r="31124" spans="1:1" x14ac:dyDescent="0.25">
      <c r="A31124"/>
    </row>
    <row r="31125" spans="1:1" x14ac:dyDescent="0.25">
      <c r="A31125"/>
    </row>
    <row r="31126" spans="1:1" x14ac:dyDescent="0.25">
      <c r="A31126"/>
    </row>
    <row r="31127" spans="1:1" x14ac:dyDescent="0.25">
      <c r="A31127"/>
    </row>
    <row r="31128" spans="1:1" x14ac:dyDescent="0.25">
      <c r="A31128"/>
    </row>
    <row r="31129" spans="1:1" x14ac:dyDescent="0.25">
      <c r="A31129"/>
    </row>
    <row r="31130" spans="1:1" x14ac:dyDescent="0.25">
      <c r="A31130"/>
    </row>
    <row r="31131" spans="1:1" x14ac:dyDescent="0.25">
      <c r="A31131"/>
    </row>
    <row r="31132" spans="1:1" x14ac:dyDescent="0.25">
      <c r="A31132"/>
    </row>
    <row r="31133" spans="1:1" x14ac:dyDescent="0.25">
      <c r="A31133"/>
    </row>
    <row r="31134" spans="1:1" x14ac:dyDescent="0.25">
      <c r="A31134"/>
    </row>
    <row r="31135" spans="1:1" x14ac:dyDescent="0.25">
      <c r="A31135"/>
    </row>
    <row r="31136" spans="1:1" x14ac:dyDescent="0.25">
      <c r="A31136"/>
    </row>
    <row r="31137" spans="1:1" x14ac:dyDescent="0.25">
      <c r="A31137"/>
    </row>
    <row r="31138" spans="1:1" x14ac:dyDescent="0.25">
      <c r="A31138"/>
    </row>
    <row r="31139" spans="1:1" x14ac:dyDescent="0.25">
      <c r="A31139"/>
    </row>
    <row r="31140" spans="1:1" x14ac:dyDescent="0.25">
      <c r="A31140"/>
    </row>
    <row r="31141" spans="1:1" x14ac:dyDescent="0.25">
      <c r="A31141"/>
    </row>
    <row r="31142" spans="1:1" x14ac:dyDescent="0.25">
      <c r="A31142"/>
    </row>
    <row r="31143" spans="1:1" x14ac:dyDescent="0.25">
      <c r="A31143"/>
    </row>
    <row r="31144" spans="1:1" x14ac:dyDescent="0.25">
      <c r="A31144"/>
    </row>
    <row r="31145" spans="1:1" x14ac:dyDescent="0.25">
      <c r="A31145"/>
    </row>
    <row r="31146" spans="1:1" x14ac:dyDescent="0.25">
      <c r="A31146"/>
    </row>
    <row r="31147" spans="1:1" x14ac:dyDescent="0.25">
      <c r="A31147"/>
    </row>
    <row r="31148" spans="1:1" x14ac:dyDescent="0.25">
      <c r="A31148"/>
    </row>
    <row r="31149" spans="1:1" x14ac:dyDescent="0.25">
      <c r="A31149"/>
    </row>
    <row r="31150" spans="1:1" x14ac:dyDescent="0.25">
      <c r="A31150"/>
    </row>
    <row r="31151" spans="1:1" x14ac:dyDescent="0.25">
      <c r="A31151"/>
    </row>
    <row r="31152" spans="1:1" x14ac:dyDescent="0.25">
      <c r="A31152"/>
    </row>
    <row r="31153" spans="1:1" x14ac:dyDescent="0.25">
      <c r="A31153"/>
    </row>
    <row r="31154" spans="1:1" x14ac:dyDescent="0.25">
      <c r="A31154"/>
    </row>
    <row r="31155" spans="1:1" x14ac:dyDescent="0.25">
      <c r="A31155"/>
    </row>
    <row r="31156" spans="1:1" x14ac:dyDescent="0.25">
      <c r="A31156"/>
    </row>
    <row r="31157" spans="1:1" x14ac:dyDescent="0.25">
      <c r="A31157"/>
    </row>
    <row r="31158" spans="1:1" x14ac:dyDescent="0.25">
      <c r="A31158"/>
    </row>
    <row r="31159" spans="1:1" x14ac:dyDescent="0.25">
      <c r="A31159"/>
    </row>
    <row r="31160" spans="1:1" x14ac:dyDescent="0.25">
      <c r="A31160"/>
    </row>
    <row r="31161" spans="1:1" x14ac:dyDescent="0.25">
      <c r="A31161"/>
    </row>
    <row r="31162" spans="1:1" x14ac:dyDescent="0.25">
      <c r="A31162"/>
    </row>
    <row r="31163" spans="1:1" x14ac:dyDescent="0.25">
      <c r="A31163"/>
    </row>
    <row r="31164" spans="1:1" x14ac:dyDescent="0.25">
      <c r="A31164"/>
    </row>
    <row r="31165" spans="1:1" x14ac:dyDescent="0.25">
      <c r="A31165"/>
    </row>
    <row r="31166" spans="1:1" x14ac:dyDescent="0.25">
      <c r="A31166"/>
    </row>
    <row r="31167" spans="1:1" x14ac:dyDescent="0.25">
      <c r="A31167"/>
    </row>
    <row r="31168" spans="1:1" x14ac:dyDescent="0.25">
      <c r="A31168"/>
    </row>
    <row r="31169" spans="1:1" x14ac:dyDescent="0.25">
      <c r="A31169"/>
    </row>
    <row r="31170" spans="1:1" x14ac:dyDescent="0.25">
      <c r="A31170"/>
    </row>
    <row r="31171" spans="1:1" x14ac:dyDescent="0.25">
      <c r="A31171"/>
    </row>
    <row r="31172" spans="1:1" x14ac:dyDescent="0.25">
      <c r="A31172"/>
    </row>
    <row r="31173" spans="1:1" x14ac:dyDescent="0.25">
      <c r="A31173"/>
    </row>
    <row r="31174" spans="1:1" x14ac:dyDescent="0.25">
      <c r="A31174"/>
    </row>
    <row r="31175" spans="1:1" x14ac:dyDescent="0.25">
      <c r="A31175"/>
    </row>
    <row r="31176" spans="1:1" x14ac:dyDescent="0.25">
      <c r="A31176"/>
    </row>
    <row r="31177" spans="1:1" x14ac:dyDescent="0.25">
      <c r="A31177"/>
    </row>
    <row r="31178" spans="1:1" x14ac:dyDescent="0.25">
      <c r="A31178"/>
    </row>
    <row r="31179" spans="1:1" x14ac:dyDescent="0.25">
      <c r="A31179"/>
    </row>
    <row r="31180" spans="1:1" x14ac:dyDescent="0.25">
      <c r="A31180"/>
    </row>
    <row r="31181" spans="1:1" x14ac:dyDescent="0.25">
      <c r="A31181"/>
    </row>
    <row r="31182" spans="1:1" x14ac:dyDescent="0.25">
      <c r="A31182"/>
    </row>
    <row r="31183" spans="1:1" x14ac:dyDescent="0.25">
      <c r="A31183"/>
    </row>
    <row r="31184" spans="1:1" x14ac:dyDescent="0.25">
      <c r="A31184"/>
    </row>
    <row r="31185" spans="1:1" x14ac:dyDescent="0.25">
      <c r="A31185"/>
    </row>
    <row r="31186" spans="1:1" x14ac:dyDescent="0.25">
      <c r="A31186"/>
    </row>
    <row r="31187" spans="1:1" x14ac:dyDescent="0.25">
      <c r="A31187"/>
    </row>
    <row r="31188" spans="1:1" x14ac:dyDescent="0.25">
      <c r="A31188"/>
    </row>
    <row r="31189" spans="1:1" x14ac:dyDescent="0.25">
      <c r="A31189"/>
    </row>
    <row r="31190" spans="1:1" x14ac:dyDescent="0.25">
      <c r="A31190"/>
    </row>
    <row r="31191" spans="1:1" x14ac:dyDescent="0.25">
      <c r="A31191"/>
    </row>
    <row r="31192" spans="1:1" x14ac:dyDescent="0.25">
      <c r="A31192"/>
    </row>
    <row r="31193" spans="1:1" x14ac:dyDescent="0.25">
      <c r="A31193"/>
    </row>
    <row r="31194" spans="1:1" x14ac:dyDescent="0.25">
      <c r="A31194"/>
    </row>
    <row r="31195" spans="1:1" x14ac:dyDescent="0.25">
      <c r="A31195"/>
    </row>
    <row r="31196" spans="1:1" x14ac:dyDescent="0.25">
      <c r="A31196"/>
    </row>
    <row r="31197" spans="1:1" x14ac:dyDescent="0.25">
      <c r="A31197"/>
    </row>
    <row r="31198" spans="1:1" x14ac:dyDescent="0.25">
      <c r="A31198"/>
    </row>
    <row r="31199" spans="1:1" x14ac:dyDescent="0.25">
      <c r="A31199"/>
    </row>
    <row r="31200" spans="1:1" x14ac:dyDescent="0.25">
      <c r="A31200"/>
    </row>
    <row r="31201" spans="1:1" x14ac:dyDescent="0.25">
      <c r="A31201"/>
    </row>
    <row r="31202" spans="1:1" x14ac:dyDescent="0.25">
      <c r="A31202"/>
    </row>
    <row r="31203" spans="1:1" x14ac:dyDescent="0.25">
      <c r="A31203"/>
    </row>
    <row r="31204" spans="1:1" x14ac:dyDescent="0.25">
      <c r="A31204"/>
    </row>
    <row r="31205" spans="1:1" x14ac:dyDescent="0.25">
      <c r="A31205"/>
    </row>
    <row r="31206" spans="1:1" x14ac:dyDescent="0.25">
      <c r="A31206"/>
    </row>
    <row r="31207" spans="1:1" x14ac:dyDescent="0.25">
      <c r="A31207"/>
    </row>
    <row r="31208" spans="1:1" x14ac:dyDescent="0.25">
      <c r="A31208"/>
    </row>
    <row r="31209" spans="1:1" x14ac:dyDescent="0.25">
      <c r="A31209"/>
    </row>
    <row r="31210" spans="1:1" x14ac:dyDescent="0.25">
      <c r="A31210"/>
    </row>
    <row r="31211" spans="1:1" x14ac:dyDescent="0.25">
      <c r="A31211"/>
    </row>
    <row r="31212" spans="1:1" x14ac:dyDescent="0.25">
      <c r="A31212"/>
    </row>
    <row r="31213" spans="1:1" x14ac:dyDescent="0.25">
      <c r="A31213"/>
    </row>
    <row r="31214" spans="1:1" x14ac:dyDescent="0.25">
      <c r="A31214"/>
    </row>
    <row r="31215" spans="1:1" x14ac:dyDescent="0.25">
      <c r="A31215"/>
    </row>
    <row r="31216" spans="1:1" x14ac:dyDescent="0.25">
      <c r="A31216"/>
    </row>
    <row r="31217" spans="1:1" x14ac:dyDescent="0.25">
      <c r="A31217"/>
    </row>
    <row r="31218" spans="1:1" x14ac:dyDescent="0.25">
      <c r="A31218"/>
    </row>
    <row r="31219" spans="1:1" x14ac:dyDescent="0.25">
      <c r="A31219"/>
    </row>
    <row r="31220" spans="1:1" x14ac:dyDescent="0.25">
      <c r="A31220"/>
    </row>
    <row r="31221" spans="1:1" x14ac:dyDescent="0.25">
      <c r="A31221"/>
    </row>
    <row r="31222" spans="1:1" x14ac:dyDescent="0.25">
      <c r="A31222"/>
    </row>
    <row r="31223" spans="1:1" x14ac:dyDescent="0.25">
      <c r="A31223"/>
    </row>
    <row r="31224" spans="1:1" x14ac:dyDescent="0.25">
      <c r="A31224"/>
    </row>
    <row r="31225" spans="1:1" x14ac:dyDescent="0.25">
      <c r="A31225"/>
    </row>
    <row r="31226" spans="1:1" x14ac:dyDescent="0.25">
      <c r="A31226"/>
    </row>
    <row r="31227" spans="1:1" x14ac:dyDescent="0.25">
      <c r="A31227"/>
    </row>
    <row r="31228" spans="1:1" x14ac:dyDescent="0.25">
      <c r="A31228"/>
    </row>
    <row r="31229" spans="1:1" x14ac:dyDescent="0.25">
      <c r="A31229"/>
    </row>
    <row r="31230" spans="1:1" x14ac:dyDescent="0.25">
      <c r="A31230"/>
    </row>
    <row r="31231" spans="1:1" x14ac:dyDescent="0.25">
      <c r="A31231"/>
    </row>
    <row r="31232" spans="1:1" x14ac:dyDescent="0.25">
      <c r="A31232"/>
    </row>
    <row r="31233" spans="1:1" x14ac:dyDescent="0.25">
      <c r="A31233"/>
    </row>
    <row r="31234" spans="1:1" x14ac:dyDescent="0.25">
      <c r="A31234"/>
    </row>
    <row r="31235" spans="1:1" x14ac:dyDescent="0.25">
      <c r="A31235"/>
    </row>
    <row r="31236" spans="1:1" x14ac:dyDescent="0.25">
      <c r="A31236"/>
    </row>
    <row r="31237" spans="1:1" x14ac:dyDescent="0.25">
      <c r="A31237"/>
    </row>
    <row r="31238" spans="1:1" x14ac:dyDescent="0.25">
      <c r="A31238"/>
    </row>
    <row r="31239" spans="1:1" x14ac:dyDescent="0.25">
      <c r="A31239"/>
    </row>
    <row r="31240" spans="1:1" x14ac:dyDescent="0.25">
      <c r="A31240"/>
    </row>
    <row r="31241" spans="1:1" x14ac:dyDescent="0.25">
      <c r="A31241"/>
    </row>
    <row r="31242" spans="1:1" x14ac:dyDescent="0.25">
      <c r="A31242"/>
    </row>
    <row r="31243" spans="1:1" x14ac:dyDescent="0.25">
      <c r="A31243"/>
    </row>
    <row r="31244" spans="1:1" x14ac:dyDescent="0.25">
      <c r="A31244"/>
    </row>
    <row r="31245" spans="1:1" x14ac:dyDescent="0.25">
      <c r="A31245"/>
    </row>
    <row r="31246" spans="1:1" x14ac:dyDescent="0.25">
      <c r="A31246"/>
    </row>
    <row r="31247" spans="1:1" x14ac:dyDescent="0.25">
      <c r="A31247"/>
    </row>
    <row r="31248" spans="1:1" x14ac:dyDescent="0.25">
      <c r="A31248"/>
    </row>
    <row r="31249" spans="1:1" x14ac:dyDescent="0.25">
      <c r="A31249"/>
    </row>
    <row r="31250" spans="1:1" x14ac:dyDescent="0.25">
      <c r="A31250"/>
    </row>
    <row r="31251" spans="1:1" x14ac:dyDescent="0.25">
      <c r="A31251"/>
    </row>
    <row r="31252" spans="1:1" x14ac:dyDescent="0.25">
      <c r="A31252"/>
    </row>
    <row r="31253" spans="1:1" x14ac:dyDescent="0.25">
      <c r="A31253"/>
    </row>
    <row r="31254" spans="1:1" x14ac:dyDescent="0.25">
      <c r="A31254"/>
    </row>
    <row r="31255" spans="1:1" x14ac:dyDescent="0.25">
      <c r="A31255"/>
    </row>
    <row r="31256" spans="1:1" x14ac:dyDescent="0.25">
      <c r="A31256"/>
    </row>
    <row r="31257" spans="1:1" x14ac:dyDescent="0.25">
      <c r="A31257"/>
    </row>
    <row r="31258" spans="1:1" x14ac:dyDescent="0.25">
      <c r="A31258"/>
    </row>
    <row r="31259" spans="1:1" x14ac:dyDescent="0.25">
      <c r="A31259"/>
    </row>
    <row r="31260" spans="1:1" x14ac:dyDescent="0.25">
      <c r="A31260"/>
    </row>
    <row r="31261" spans="1:1" x14ac:dyDescent="0.25">
      <c r="A31261"/>
    </row>
    <row r="31262" spans="1:1" x14ac:dyDescent="0.25">
      <c r="A31262"/>
    </row>
    <row r="31263" spans="1:1" x14ac:dyDescent="0.25">
      <c r="A31263"/>
    </row>
    <row r="31264" spans="1:1" x14ac:dyDescent="0.25">
      <c r="A31264"/>
    </row>
    <row r="31265" spans="1:1" x14ac:dyDescent="0.25">
      <c r="A31265"/>
    </row>
    <row r="31266" spans="1:1" x14ac:dyDescent="0.25">
      <c r="A31266"/>
    </row>
    <row r="31267" spans="1:1" x14ac:dyDescent="0.25">
      <c r="A31267"/>
    </row>
    <row r="31268" spans="1:1" x14ac:dyDescent="0.25">
      <c r="A31268"/>
    </row>
    <row r="31269" spans="1:1" x14ac:dyDescent="0.25">
      <c r="A31269"/>
    </row>
    <row r="31270" spans="1:1" x14ac:dyDescent="0.25">
      <c r="A31270"/>
    </row>
    <row r="31271" spans="1:1" x14ac:dyDescent="0.25">
      <c r="A31271"/>
    </row>
    <row r="31272" spans="1:1" x14ac:dyDescent="0.25">
      <c r="A31272"/>
    </row>
    <row r="31273" spans="1:1" x14ac:dyDescent="0.25">
      <c r="A31273"/>
    </row>
    <row r="31274" spans="1:1" x14ac:dyDescent="0.25">
      <c r="A31274"/>
    </row>
    <row r="31275" spans="1:1" x14ac:dyDescent="0.25">
      <c r="A31275"/>
    </row>
    <row r="31276" spans="1:1" x14ac:dyDescent="0.25">
      <c r="A31276"/>
    </row>
    <row r="31277" spans="1:1" x14ac:dyDescent="0.25">
      <c r="A31277"/>
    </row>
    <row r="31278" spans="1:1" x14ac:dyDescent="0.25">
      <c r="A31278"/>
    </row>
    <row r="31279" spans="1:1" x14ac:dyDescent="0.25">
      <c r="A31279"/>
    </row>
    <row r="31280" spans="1:1" x14ac:dyDescent="0.25">
      <c r="A31280"/>
    </row>
    <row r="31281" spans="1:1" x14ac:dyDescent="0.25">
      <c r="A31281"/>
    </row>
    <row r="31282" spans="1:1" x14ac:dyDescent="0.25">
      <c r="A31282"/>
    </row>
    <row r="31283" spans="1:1" x14ac:dyDescent="0.25">
      <c r="A31283"/>
    </row>
    <row r="31284" spans="1:1" x14ac:dyDescent="0.25">
      <c r="A31284"/>
    </row>
    <row r="31285" spans="1:1" x14ac:dyDescent="0.25">
      <c r="A31285"/>
    </row>
    <row r="31286" spans="1:1" x14ac:dyDescent="0.25">
      <c r="A31286"/>
    </row>
    <row r="31287" spans="1:1" x14ac:dyDescent="0.25">
      <c r="A31287"/>
    </row>
    <row r="31288" spans="1:1" x14ac:dyDescent="0.25">
      <c r="A31288"/>
    </row>
    <row r="31289" spans="1:1" x14ac:dyDescent="0.25">
      <c r="A31289"/>
    </row>
    <row r="31290" spans="1:1" x14ac:dyDescent="0.25">
      <c r="A31290"/>
    </row>
    <row r="31291" spans="1:1" x14ac:dyDescent="0.25">
      <c r="A31291"/>
    </row>
    <row r="31292" spans="1:1" x14ac:dyDescent="0.25">
      <c r="A31292"/>
    </row>
    <row r="31293" spans="1:1" x14ac:dyDescent="0.25">
      <c r="A31293"/>
    </row>
    <row r="31294" spans="1:1" x14ac:dyDescent="0.25">
      <c r="A31294"/>
    </row>
    <row r="31295" spans="1:1" x14ac:dyDescent="0.25">
      <c r="A31295"/>
    </row>
    <row r="31296" spans="1:1" x14ac:dyDescent="0.25">
      <c r="A31296"/>
    </row>
    <row r="31297" spans="1:1" x14ac:dyDescent="0.25">
      <c r="A31297"/>
    </row>
    <row r="31298" spans="1:1" x14ac:dyDescent="0.25">
      <c r="A31298"/>
    </row>
    <row r="31299" spans="1:1" x14ac:dyDescent="0.25">
      <c r="A31299"/>
    </row>
    <row r="31300" spans="1:1" x14ac:dyDescent="0.25">
      <c r="A31300"/>
    </row>
    <row r="31301" spans="1:1" x14ac:dyDescent="0.25">
      <c r="A31301"/>
    </row>
    <row r="31302" spans="1:1" x14ac:dyDescent="0.25">
      <c r="A31302"/>
    </row>
    <row r="31303" spans="1:1" x14ac:dyDescent="0.25">
      <c r="A31303"/>
    </row>
    <row r="31304" spans="1:1" x14ac:dyDescent="0.25">
      <c r="A31304"/>
    </row>
    <row r="31305" spans="1:1" x14ac:dyDescent="0.25">
      <c r="A31305"/>
    </row>
    <row r="31306" spans="1:1" x14ac:dyDescent="0.25">
      <c r="A31306"/>
    </row>
    <row r="31307" spans="1:1" x14ac:dyDescent="0.25">
      <c r="A31307"/>
    </row>
    <row r="31308" spans="1:1" x14ac:dyDescent="0.25">
      <c r="A31308"/>
    </row>
    <row r="31309" spans="1:1" x14ac:dyDescent="0.25">
      <c r="A31309"/>
    </row>
    <row r="31310" spans="1:1" x14ac:dyDescent="0.25">
      <c r="A31310"/>
    </row>
    <row r="31311" spans="1:1" x14ac:dyDescent="0.25">
      <c r="A31311"/>
    </row>
    <row r="31312" spans="1:1" x14ac:dyDescent="0.25">
      <c r="A31312"/>
    </row>
    <row r="31313" spans="1:1" x14ac:dyDescent="0.25">
      <c r="A31313"/>
    </row>
    <row r="31314" spans="1:1" x14ac:dyDescent="0.25">
      <c r="A31314"/>
    </row>
    <row r="31315" spans="1:1" x14ac:dyDescent="0.25">
      <c r="A31315"/>
    </row>
    <row r="31316" spans="1:1" x14ac:dyDescent="0.25">
      <c r="A31316"/>
    </row>
    <row r="31317" spans="1:1" x14ac:dyDescent="0.25">
      <c r="A31317"/>
    </row>
    <row r="31318" spans="1:1" x14ac:dyDescent="0.25">
      <c r="A31318"/>
    </row>
    <row r="31319" spans="1:1" x14ac:dyDescent="0.25">
      <c r="A31319"/>
    </row>
    <row r="31320" spans="1:1" x14ac:dyDescent="0.25">
      <c r="A31320"/>
    </row>
    <row r="31321" spans="1:1" x14ac:dyDescent="0.25">
      <c r="A31321"/>
    </row>
    <row r="31322" spans="1:1" x14ac:dyDescent="0.25">
      <c r="A31322"/>
    </row>
    <row r="31323" spans="1:1" x14ac:dyDescent="0.25">
      <c r="A31323"/>
    </row>
    <row r="31324" spans="1:1" x14ac:dyDescent="0.25">
      <c r="A31324"/>
    </row>
    <row r="31325" spans="1:1" x14ac:dyDescent="0.25">
      <c r="A31325"/>
    </row>
    <row r="31326" spans="1:1" x14ac:dyDescent="0.25">
      <c r="A31326"/>
    </row>
    <row r="31327" spans="1:1" x14ac:dyDescent="0.25">
      <c r="A31327"/>
    </row>
    <row r="31328" spans="1:1" x14ac:dyDescent="0.25">
      <c r="A31328"/>
    </row>
    <row r="31329" spans="1:1" x14ac:dyDescent="0.25">
      <c r="A31329"/>
    </row>
    <row r="31330" spans="1:1" x14ac:dyDescent="0.25">
      <c r="A31330"/>
    </row>
    <row r="31331" spans="1:1" x14ac:dyDescent="0.25">
      <c r="A31331"/>
    </row>
    <row r="31332" spans="1:1" x14ac:dyDescent="0.25">
      <c r="A31332"/>
    </row>
    <row r="31333" spans="1:1" x14ac:dyDescent="0.25">
      <c r="A31333"/>
    </row>
    <row r="31334" spans="1:1" x14ac:dyDescent="0.25">
      <c r="A31334"/>
    </row>
    <row r="31335" spans="1:1" x14ac:dyDescent="0.25">
      <c r="A31335"/>
    </row>
    <row r="31336" spans="1:1" x14ac:dyDescent="0.25">
      <c r="A31336"/>
    </row>
    <row r="31337" spans="1:1" x14ac:dyDescent="0.25">
      <c r="A31337"/>
    </row>
    <row r="31338" spans="1:1" x14ac:dyDescent="0.25">
      <c r="A31338"/>
    </row>
    <row r="31339" spans="1:1" x14ac:dyDescent="0.25">
      <c r="A31339"/>
    </row>
    <row r="31340" spans="1:1" x14ac:dyDescent="0.25">
      <c r="A31340"/>
    </row>
    <row r="31341" spans="1:1" x14ac:dyDescent="0.25">
      <c r="A31341"/>
    </row>
    <row r="31342" spans="1:1" x14ac:dyDescent="0.25">
      <c r="A31342"/>
    </row>
    <row r="31343" spans="1:1" x14ac:dyDescent="0.25">
      <c r="A31343"/>
    </row>
    <row r="31344" spans="1:1" x14ac:dyDescent="0.25">
      <c r="A31344"/>
    </row>
    <row r="31345" spans="1:1" x14ac:dyDescent="0.25">
      <c r="A31345"/>
    </row>
    <row r="31346" spans="1:1" x14ac:dyDescent="0.25">
      <c r="A31346"/>
    </row>
    <row r="31347" spans="1:1" x14ac:dyDescent="0.25">
      <c r="A31347"/>
    </row>
    <row r="31348" spans="1:1" x14ac:dyDescent="0.25">
      <c r="A31348"/>
    </row>
    <row r="31349" spans="1:1" x14ac:dyDescent="0.25">
      <c r="A31349"/>
    </row>
    <row r="31350" spans="1:1" x14ac:dyDescent="0.25">
      <c r="A31350"/>
    </row>
    <row r="31351" spans="1:1" x14ac:dyDescent="0.25">
      <c r="A31351"/>
    </row>
    <row r="31352" spans="1:1" x14ac:dyDescent="0.25">
      <c r="A31352"/>
    </row>
    <row r="31353" spans="1:1" x14ac:dyDescent="0.25">
      <c r="A31353"/>
    </row>
    <row r="31354" spans="1:1" x14ac:dyDescent="0.25">
      <c r="A31354"/>
    </row>
    <row r="31355" spans="1:1" x14ac:dyDescent="0.25">
      <c r="A31355"/>
    </row>
    <row r="31356" spans="1:1" x14ac:dyDescent="0.25">
      <c r="A31356"/>
    </row>
    <row r="31357" spans="1:1" x14ac:dyDescent="0.25">
      <c r="A31357"/>
    </row>
    <row r="31358" spans="1:1" x14ac:dyDescent="0.25">
      <c r="A31358"/>
    </row>
    <row r="31359" spans="1:1" x14ac:dyDescent="0.25">
      <c r="A31359"/>
    </row>
    <row r="31360" spans="1:1" x14ac:dyDescent="0.25">
      <c r="A31360"/>
    </row>
    <row r="31361" spans="1:1" x14ac:dyDescent="0.25">
      <c r="A31361"/>
    </row>
    <row r="31362" spans="1:1" x14ac:dyDescent="0.25">
      <c r="A31362"/>
    </row>
    <row r="31363" spans="1:1" x14ac:dyDescent="0.25">
      <c r="A31363"/>
    </row>
    <row r="31364" spans="1:1" x14ac:dyDescent="0.25">
      <c r="A31364"/>
    </row>
    <row r="31365" spans="1:1" x14ac:dyDescent="0.25">
      <c r="A31365"/>
    </row>
    <row r="31366" spans="1:1" x14ac:dyDescent="0.25">
      <c r="A31366"/>
    </row>
    <row r="31367" spans="1:1" x14ac:dyDescent="0.25">
      <c r="A31367"/>
    </row>
    <row r="31368" spans="1:1" x14ac:dyDescent="0.25">
      <c r="A31368"/>
    </row>
    <row r="31369" spans="1:1" x14ac:dyDescent="0.25">
      <c r="A31369"/>
    </row>
    <row r="31370" spans="1:1" x14ac:dyDescent="0.25">
      <c r="A31370"/>
    </row>
    <row r="31371" spans="1:1" x14ac:dyDescent="0.25">
      <c r="A31371"/>
    </row>
    <row r="31372" spans="1:1" x14ac:dyDescent="0.25">
      <c r="A31372"/>
    </row>
    <row r="31373" spans="1:1" x14ac:dyDescent="0.25">
      <c r="A31373"/>
    </row>
    <row r="31374" spans="1:1" x14ac:dyDescent="0.25">
      <c r="A31374"/>
    </row>
    <row r="31375" spans="1:1" x14ac:dyDescent="0.25">
      <c r="A31375"/>
    </row>
    <row r="31376" spans="1:1" x14ac:dyDescent="0.25">
      <c r="A31376"/>
    </row>
    <row r="31377" spans="1:1" x14ac:dyDescent="0.25">
      <c r="A31377"/>
    </row>
    <row r="31378" spans="1:1" x14ac:dyDescent="0.25">
      <c r="A31378"/>
    </row>
    <row r="31379" spans="1:1" x14ac:dyDescent="0.25">
      <c r="A31379"/>
    </row>
    <row r="31380" spans="1:1" x14ac:dyDescent="0.25">
      <c r="A31380"/>
    </row>
    <row r="31381" spans="1:1" x14ac:dyDescent="0.25">
      <c r="A31381"/>
    </row>
    <row r="31382" spans="1:1" x14ac:dyDescent="0.25">
      <c r="A31382"/>
    </row>
    <row r="31383" spans="1:1" x14ac:dyDescent="0.25">
      <c r="A31383"/>
    </row>
    <row r="31384" spans="1:1" x14ac:dyDescent="0.25">
      <c r="A31384"/>
    </row>
    <row r="31385" spans="1:1" x14ac:dyDescent="0.25">
      <c r="A31385"/>
    </row>
    <row r="31386" spans="1:1" x14ac:dyDescent="0.25">
      <c r="A31386"/>
    </row>
    <row r="31387" spans="1:1" x14ac:dyDescent="0.25">
      <c r="A31387"/>
    </row>
    <row r="31388" spans="1:1" x14ac:dyDescent="0.25">
      <c r="A31388"/>
    </row>
    <row r="31389" spans="1:1" x14ac:dyDescent="0.25">
      <c r="A31389"/>
    </row>
    <row r="31390" spans="1:1" x14ac:dyDescent="0.25">
      <c r="A31390"/>
    </row>
    <row r="31391" spans="1:1" x14ac:dyDescent="0.25">
      <c r="A31391"/>
    </row>
    <row r="31392" spans="1:1" x14ac:dyDescent="0.25">
      <c r="A31392"/>
    </row>
    <row r="31393" spans="1:1" x14ac:dyDescent="0.25">
      <c r="A31393"/>
    </row>
    <row r="31394" spans="1:1" x14ac:dyDescent="0.25">
      <c r="A31394"/>
    </row>
    <row r="31395" spans="1:1" x14ac:dyDescent="0.25">
      <c r="A31395"/>
    </row>
    <row r="31396" spans="1:1" x14ac:dyDescent="0.25">
      <c r="A31396"/>
    </row>
    <row r="31397" spans="1:1" x14ac:dyDescent="0.25">
      <c r="A31397"/>
    </row>
    <row r="31398" spans="1:1" x14ac:dyDescent="0.25">
      <c r="A31398"/>
    </row>
    <row r="31399" spans="1:1" x14ac:dyDescent="0.25">
      <c r="A31399"/>
    </row>
    <row r="31400" spans="1:1" x14ac:dyDescent="0.25">
      <c r="A31400"/>
    </row>
    <row r="31401" spans="1:1" x14ac:dyDescent="0.25">
      <c r="A31401"/>
    </row>
    <row r="31402" spans="1:1" x14ac:dyDescent="0.25">
      <c r="A31402"/>
    </row>
    <row r="31403" spans="1:1" x14ac:dyDescent="0.25">
      <c r="A31403"/>
    </row>
    <row r="31404" spans="1:1" x14ac:dyDescent="0.25">
      <c r="A31404"/>
    </row>
    <row r="31405" spans="1:1" x14ac:dyDescent="0.25">
      <c r="A31405"/>
    </row>
    <row r="31406" spans="1:1" x14ac:dyDescent="0.25">
      <c r="A31406"/>
    </row>
    <row r="31407" spans="1:1" x14ac:dyDescent="0.25">
      <c r="A31407"/>
    </row>
    <row r="31408" spans="1:1" x14ac:dyDescent="0.25">
      <c r="A31408"/>
    </row>
    <row r="31409" spans="1:1" x14ac:dyDescent="0.25">
      <c r="A31409"/>
    </row>
    <row r="31410" spans="1:1" x14ac:dyDescent="0.25">
      <c r="A31410"/>
    </row>
    <row r="31411" spans="1:1" x14ac:dyDescent="0.25">
      <c r="A31411"/>
    </row>
    <row r="31412" spans="1:1" x14ac:dyDescent="0.25">
      <c r="A31412"/>
    </row>
    <row r="31413" spans="1:1" x14ac:dyDescent="0.25">
      <c r="A31413"/>
    </row>
    <row r="31414" spans="1:1" x14ac:dyDescent="0.25">
      <c r="A31414"/>
    </row>
    <row r="31415" spans="1:1" x14ac:dyDescent="0.25">
      <c r="A31415"/>
    </row>
    <row r="31416" spans="1:1" x14ac:dyDescent="0.25">
      <c r="A31416"/>
    </row>
    <row r="31417" spans="1:1" x14ac:dyDescent="0.25">
      <c r="A31417"/>
    </row>
    <row r="31418" spans="1:1" x14ac:dyDescent="0.25">
      <c r="A31418"/>
    </row>
    <row r="31419" spans="1:1" x14ac:dyDescent="0.25">
      <c r="A31419"/>
    </row>
    <row r="31420" spans="1:1" x14ac:dyDescent="0.25">
      <c r="A31420"/>
    </row>
    <row r="31421" spans="1:1" x14ac:dyDescent="0.25">
      <c r="A31421"/>
    </row>
    <row r="31422" spans="1:1" x14ac:dyDescent="0.25">
      <c r="A31422"/>
    </row>
    <row r="31423" spans="1:1" x14ac:dyDescent="0.25">
      <c r="A31423"/>
    </row>
    <row r="31424" spans="1:1" x14ac:dyDescent="0.25">
      <c r="A31424"/>
    </row>
    <row r="31425" spans="1:1" x14ac:dyDescent="0.25">
      <c r="A31425"/>
    </row>
    <row r="31426" spans="1:1" x14ac:dyDescent="0.25">
      <c r="A31426"/>
    </row>
    <row r="31427" spans="1:1" x14ac:dyDescent="0.25">
      <c r="A31427"/>
    </row>
    <row r="31428" spans="1:1" x14ac:dyDescent="0.25">
      <c r="A31428"/>
    </row>
    <row r="31429" spans="1:1" x14ac:dyDescent="0.25">
      <c r="A31429"/>
    </row>
    <row r="31430" spans="1:1" x14ac:dyDescent="0.25">
      <c r="A31430"/>
    </row>
    <row r="31431" spans="1:1" x14ac:dyDescent="0.25">
      <c r="A31431"/>
    </row>
    <row r="31432" spans="1:1" x14ac:dyDescent="0.25">
      <c r="A31432"/>
    </row>
    <row r="31433" spans="1:1" x14ac:dyDescent="0.25">
      <c r="A31433"/>
    </row>
    <row r="31434" spans="1:1" x14ac:dyDescent="0.25">
      <c r="A31434"/>
    </row>
    <row r="31435" spans="1:1" x14ac:dyDescent="0.25">
      <c r="A31435"/>
    </row>
    <row r="31436" spans="1:1" x14ac:dyDescent="0.25">
      <c r="A31436"/>
    </row>
    <row r="31437" spans="1:1" x14ac:dyDescent="0.25">
      <c r="A31437"/>
    </row>
    <row r="31438" spans="1:1" x14ac:dyDescent="0.25">
      <c r="A31438"/>
    </row>
    <row r="31439" spans="1:1" x14ac:dyDescent="0.25">
      <c r="A31439"/>
    </row>
    <row r="31440" spans="1:1" x14ac:dyDescent="0.25">
      <c r="A31440"/>
    </row>
    <row r="31441" spans="1:1" x14ac:dyDescent="0.25">
      <c r="A31441"/>
    </row>
    <row r="31442" spans="1:1" x14ac:dyDescent="0.25">
      <c r="A31442"/>
    </row>
    <row r="31443" spans="1:1" x14ac:dyDescent="0.25">
      <c r="A31443"/>
    </row>
    <row r="31444" spans="1:1" x14ac:dyDescent="0.25">
      <c r="A31444"/>
    </row>
    <row r="31445" spans="1:1" x14ac:dyDescent="0.25">
      <c r="A31445"/>
    </row>
    <row r="31446" spans="1:1" x14ac:dyDescent="0.25">
      <c r="A31446"/>
    </row>
    <row r="31447" spans="1:1" x14ac:dyDescent="0.25">
      <c r="A31447"/>
    </row>
    <row r="31448" spans="1:1" x14ac:dyDescent="0.25">
      <c r="A31448"/>
    </row>
    <row r="31449" spans="1:1" x14ac:dyDescent="0.25">
      <c r="A31449"/>
    </row>
    <row r="31450" spans="1:1" x14ac:dyDescent="0.25">
      <c r="A31450"/>
    </row>
    <row r="31451" spans="1:1" x14ac:dyDescent="0.25">
      <c r="A31451"/>
    </row>
    <row r="31452" spans="1:1" x14ac:dyDescent="0.25">
      <c r="A31452"/>
    </row>
    <row r="31453" spans="1:1" x14ac:dyDescent="0.25">
      <c r="A31453"/>
    </row>
    <row r="31454" spans="1:1" x14ac:dyDescent="0.25">
      <c r="A31454"/>
    </row>
    <row r="31455" spans="1:1" x14ac:dyDescent="0.25">
      <c r="A31455"/>
    </row>
    <row r="31456" spans="1:1" x14ac:dyDescent="0.25">
      <c r="A31456"/>
    </row>
    <row r="31457" spans="1:1" x14ac:dyDescent="0.25">
      <c r="A31457"/>
    </row>
    <row r="31458" spans="1:1" x14ac:dyDescent="0.25">
      <c r="A31458"/>
    </row>
    <row r="31459" spans="1:1" x14ac:dyDescent="0.25">
      <c r="A31459"/>
    </row>
    <row r="31460" spans="1:1" x14ac:dyDescent="0.25">
      <c r="A31460"/>
    </row>
    <row r="31461" spans="1:1" x14ac:dyDescent="0.25">
      <c r="A31461"/>
    </row>
    <row r="31462" spans="1:1" x14ac:dyDescent="0.25">
      <c r="A31462"/>
    </row>
    <row r="31463" spans="1:1" x14ac:dyDescent="0.25">
      <c r="A31463"/>
    </row>
    <row r="31464" spans="1:1" x14ac:dyDescent="0.25">
      <c r="A31464"/>
    </row>
    <row r="31465" spans="1:1" x14ac:dyDescent="0.25">
      <c r="A31465"/>
    </row>
    <row r="31466" spans="1:1" x14ac:dyDescent="0.25">
      <c r="A31466"/>
    </row>
    <row r="31467" spans="1:1" x14ac:dyDescent="0.25">
      <c r="A31467"/>
    </row>
    <row r="31468" spans="1:1" x14ac:dyDescent="0.25">
      <c r="A31468"/>
    </row>
    <row r="31469" spans="1:1" x14ac:dyDescent="0.25">
      <c r="A31469"/>
    </row>
    <row r="31470" spans="1:1" x14ac:dyDescent="0.25">
      <c r="A31470"/>
    </row>
    <row r="31471" spans="1:1" x14ac:dyDescent="0.25">
      <c r="A31471"/>
    </row>
    <row r="31472" spans="1:1" x14ac:dyDescent="0.25">
      <c r="A31472"/>
    </row>
    <row r="31473" spans="1:1" x14ac:dyDescent="0.25">
      <c r="A31473"/>
    </row>
    <row r="31474" spans="1:1" x14ac:dyDescent="0.25">
      <c r="A31474"/>
    </row>
    <row r="31475" spans="1:1" x14ac:dyDescent="0.25">
      <c r="A31475"/>
    </row>
    <row r="31476" spans="1:1" x14ac:dyDescent="0.25">
      <c r="A31476"/>
    </row>
    <row r="31477" spans="1:1" x14ac:dyDescent="0.25">
      <c r="A31477"/>
    </row>
    <row r="31478" spans="1:1" x14ac:dyDescent="0.25">
      <c r="A31478"/>
    </row>
    <row r="31479" spans="1:1" x14ac:dyDescent="0.25">
      <c r="A31479"/>
    </row>
    <row r="31480" spans="1:1" x14ac:dyDescent="0.25">
      <c r="A31480"/>
    </row>
    <row r="31481" spans="1:1" x14ac:dyDescent="0.25">
      <c r="A31481"/>
    </row>
    <row r="31482" spans="1:1" x14ac:dyDescent="0.25">
      <c r="A31482"/>
    </row>
    <row r="31483" spans="1:1" x14ac:dyDescent="0.25">
      <c r="A31483"/>
    </row>
    <row r="31484" spans="1:1" x14ac:dyDescent="0.25">
      <c r="A31484"/>
    </row>
    <row r="31485" spans="1:1" x14ac:dyDescent="0.25">
      <c r="A31485"/>
    </row>
    <row r="31486" spans="1:1" x14ac:dyDescent="0.25">
      <c r="A31486"/>
    </row>
    <row r="31487" spans="1:1" x14ac:dyDescent="0.25">
      <c r="A31487"/>
    </row>
    <row r="31488" spans="1:1" x14ac:dyDescent="0.25">
      <c r="A31488"/>
    </row>
    <row r="31489" spans="1:1" x14ac:dyDescent="0.25">
      <c r="A31489"/>
    </row>
    <row r="31490" spans="1:1" x14ac:dyDescent="0.25">
      <c r="A31490"/>
    </row>
    <row r="31491" spans="1:1" x14ac:dyDescent="0.25">
      <c r="A31491"/>
    </row>
    <row r="31492" spans="1:1" x14ac:dyDescent="0.25">
      <c r="A31492"/>
    </row>
    <row r="31493" spans="1:1" x14ac:dyDescent="0.25">
      <c r="A31493"/>
    </row>
    <row r="31494" spans="1:1" x14ac:dyDescent="0.25">
      <c r="A31494"/>
    </row>
    <row r="31495" spans="1:1" x14ac:dyDescent="0.25">
      <c r="A31495"/>
    </row>
    <row r="31496" spans="1:1" x14ac:dyDescent="0.25">
      <c r="A31496"/>
    </row>
    <row r="31497" spans="1:1" x14ac:dyDescent="0.25">
      <c r="A31497"/>
    </row>
    <row r="31498" spans="1:1" x14ac:dyDescent="0.25">
      <c r="A31498"/>
    </row>
    <row r="31499" spans="1:1" x14ac:dyDescent="0.25">
      <c r="A31499"/>
    </row>
    <row r="31500" spans="1:1" x14ac:dyDescent="0.25">
      <c r="A31500"/>
    </row>
    <row r="31501" spans="1:1" x14ac:dyDescent="0.25">
      <c r="A31501"/>
    </row>
    <row r="31502" spans="1:1" x14ac:dyDescent="0.25">
      <c r="A31502"/>
    </row>
    <row r="31503" spans="1:1" x14ac:dyDescent="0.25">
      <c r="A31503"/>
    </row>
    <row r="31504" spans="1:1" x14ac:dyDescent="0.25">
      <c r="A31504"/>
    </row>
    <row r="31505" spans="1:1" x14ac:dyDescent="0.25">
      <c r="A31505"/>
    </row>
    <row r="31506" spans="1:1" x14ac:dyDescent="0.25">
      <c r="A31506"/>
    </row>
    <row r="31507" spans="1:1" x14ac:dyDescent="0.25">
      <c r="A31507"/>
    </row>
    <row r="31508" spans="1:1" x14ac:dyDescent="0.25">
      <c r="A31508"/>
    </row>
    <row r="31509" spans="1:1" x14ac:dyDescent="0.25">
      <c r="A31509"/>
    </row>
    <row r="31510" spans="1:1" x14ac:dyDescent="0.25">
      <c r="A31510"/>
    </row>
    <row r="31511" spans="1:1" x14ac:dyDescent="0.25">
      <c r="A31511"/>
    </row>
    <row r="31512" spans="1:1" x14ac:dyDescent="0.25">
      <c r="A31512"/>
    </row>
    <row r="31513" spans="1:1" x14ac:dyDescent="0.25">
      <c r="A31513"/>
    </row>
    <row r="31514" spans="1:1" x14ac:dyDescent="0.25">
      <c r="A31514"/>
    </row>
    <row r="31515" spans="1:1" x14ac:dyDescent="0.25">
      <c r="A31515"/>
    </row>
    <row r="31516" spans="1:1" x14ac:dyDescent="0.25">
      <c r="A31516"/>
    </row>
    <row r="31517" spans="1:1" x14ac:dyDescent="0.25">
      <c r="A31517"/>
    </row>
    <row r="31518" spans="1:1" x14ac:dyDescent="0.25">
      <c r="A31518"/>
    </row>
    <row r="31519" spans="1:1" x14ac:dyDescent="0.25">
      <c r="A31519"/>
    </row>
    <row r="31520" spans="1:1" x14ac:dyDescent="0.25">
      <c r="A31520"/>
    </row>
    <row r="31521" spans="1:1" x14ac:dyDescent="0.25">
      <c r="A31521"/>
    </row>
    <row r="31522" spans="1:1" x14ac:dyDescent="0.25">
      <c r="A31522"/>
    </row>
    <row r="31523" spans="1:1" x14ac:dyDescent="0.25">
      <c r="A31523"/>
    </row>
    <row r="31524" spans="1:1" x14ac:dyDescent="0.25">
      <c r="A31524"/>
    </row>
    <row r="31525" spans="1:1" x14ac:dyDescent="0.25">
      <c r="A31525"/>
    </row>
    <row r="31526" spans="1:1" x14ac:dyDescent="0.25">
      <c r="A31526"/>
    </row>
    <row r="31527" spans="1:1" x14ac:dyDescent="0.25">
      <c r="A31527"/>
    </row>
    <row r="31528" spans="1:1" x14ac:dyDescent="0.25">
      <c r="A31528"/>
    </row>
    <row r="31529" spans="1:1" x14ac:dyDescent="0.25">
      <c r="A31529"/>
    </row>
    <row r="31530" spans="1:1" x14ac:dyDescent="0.25">
      <c r="A31530"/>
    </row>
    <row r="31531" spans="1:1" x14ac:dyDescent="0.25">
      <c r="A31531"/>
    </row>
    <row r="31532" spans="1:1" x14ac:dyDescent="0.25">
      <c r="A31532"/>
    </row>
    <row r="31533" spans="1:1" x14ac:dyDescent="0.25">
      <c r="A31533"/>
    </row>
    <row r="31534" spans="1:1" x14ac:dyDescent="0.25">
      <c r="A31534"/>
    </row>
    <row r="31535" spans="1:1" x14ac:dyDescent="0.25">
      <c r="A31535"/>
    </row>
    <row r="31536" spans="1:1" x14ac:dyDescent="0.25">
      <c r="A31536"/>
    </row>
    <row r="31537" spans="1:1" x14ac:dyDescent="0.25">
      <c r="A31537"/>
    </row>
    <row r="31538" spans="1:1" x14ac:dyDescent="0.25">
      <c r="A31538"/>
    </row>
    <row r="31539" spans="1:1" x14ac:dyDescent="0.25">
      <c r="A31539"/>
    </row>
    <row r="31540" spans="1:1" x14ac:dyDescent="0.25">
      <c r="A31540"/>
    </row>
    <row r="31541" spans="1:1" x14ac:dyDescent="0.25">
      <c r="A31541"/>
    </row>
    <row r="31542" spans="1:1" x14ac:dyDescent="0.25">
      <c r="A31542"/>
    </row>
    <row r="31543" spans="1:1" x14ac:dyDescent="0.25">
      <c r="A31543"/>
    </row>
    <row r="31544" spans="1:1" x14ac:dyDescent="0.25">
      <c r="A31544"/>
    </row>
    <row r="31545" spans="1:1" x14ac:dyDescent="0.25">
      <c r="A31545"/>
    </row>
    <row r="31546" spans="1:1" x14ac:dyDescent="0.25">
      <c r="A31546"/>
    </row>
    <row r="31547" spans="1:1" x14ac:dyDescent="0.25">
      <c r="A31547"/>
    </row>
    <row r="31548" spans="1:1" x14ac:dyDescent="0.25">
      <c r="A31548"/>
    </row>
    <row r="31549" spans="1:1" x14ac:dyDescent="0.25">
      <c r="A31549"/>
    </row>
    <row r="31550" spans="1:1" x14ac:dyDescent="0.25">
      <c r="A31550"/>
    </row>
    <row r="31551" spans="1:1" x14ac:dyDescent="0.25">
      <c r="A31551"/>
    </row>
    <row r="31552" spans="1:1" x14ac:dyDescent="0.25">
      <c r="A31552"/>
    </row>
    <row r="31553" spans="1:1" x14ac:dyDescent="0.25">
      <c r="A31553"/>
    </row>
    <row r="31554" spans="1:1" x14ac:dyDescent="0.25">
      <c r="A31554"/>
    </row>
    <row r="31555" spans="1:1" x14ac:dyDescent="0.25">
      <c r="A31555"/>
    </row>
    <row r="31556" spans="1:1" x14ac:dyDescent="0.25">
      <c r="A31556"/>
    </row>
    <row r="31557" spans="1:1" x14ac:dyDescent="0.25">
      <c r="A31557"/>
    </row>
    <row r="31558" spans="1:1" x14ac:dyDescent="0.25">
      <c r="A31558"/>
    </row>
    <row r="31559" spans="1:1" x14ac:dyDescent="0.25">
      <c r="A31559"/>
    </row>
    <row r="31560" spans="1:1" x14ac:dyDescent="0.25">
      <c r="A31560"/>
    </row>
    <row r="31561" spans="1:1" x14ac:dyDescent="0.25">
      <c r="A31561"/>
    </row>
    <row r="31562" spans="1:1" x14ac:dyDescent="0.25">
      <c r="A31562"/>
    </row>
    <row r="31563" spans="1:1" x14ac:dyDescent="0.25">
      <c r="A31563"/>
    </row>
    <row r="31564" spans="1:1" x14ac:dyDescent="0.25">
      <c r="A31564"/>
    </row>
    <row r="31565" spans="1:1" x14ac:dyDescent="0.25">
      <c r="A31565"/>
    </row>
    <row r="31566" spans="1:1" x14ac:dyDescent="0.25">
      <c r="A31566"/>
    </row>
    <row r="31567" spans="1:1" x14ac:dyDescent="0.25">
      <c r="A31567"/>
    </row>
    <row r="31568" spans="1:1" x14ac:dyDescent="0.25">
      <c r="A31568"/>
    </row>
    <row r="31569" spans="1:1" x14ac:dyDescent="0.25">
      <c r="A31569"/>
    </row>
    <row r="31570" spans="1:1" x14ac:dyDescent="0.25">
      <c r="A31570"/>
    </row>
    <row r="31571" spans="1:1" x14ac:dyDescent="0.25">
      <c r="A31571"/>
    </row>
    <row r="31572" spans="1:1" x14ac:dyDescent="0.25">
      <c r="A31572"/>
    </row>
    <row r="31573" spans="1:1" x14ac:dyDescent="0.25">
      <c r="A31573"/>
    </row>
    <row r="31574" spans="1:1" x14ac:dyDescent="0.25">
      <c r="A31574"/>
    </row>
    <row r="31575" spans="1:1" x14ac:dyDescent="0.25">
      <c r="A31575"/>
    </row>
    <row r="31576" spans="1:1" x14ac:dyDescent="0.25">
      <c r="A31576"/>
    </row>
    <row r="31577" spans="1:1" x14ac:dyDescent="0.25">
      <c r="A31577"/>
    </row>
    <row r="31578" spans="1:1" x14ac:dyDescent="0.25">
      <c r="A31578"/>
    </row>
    <row r="31579" spans="1:1" x14ac:dyDescent="0.25">
      <c r="A31579"/>
    </row>
    <row r="31580" spans="1:1" x14ac:dyDescent="0.25">
      <c r="A31580"/>
    </row>
    <row r="31581" spans="1:1" x14ac:dyDescent="0.25">
      <c r="A31581"/>
    </row>
    <row r="31582" spans="1:1" x14ac:dyDescent="0.25">
      <c r="A31582"/>
    </row>
    <row r="31583" spans="1:1" x14ac:dyDescent="0.25">
      <c r="A31583"/>
    </row>
    <row r="31584" spans="1:1" x14ac:dyDescent="0.25">
      <c r="A31584"/>
    </row>
    <row r="31585" spans="1:1" x14ac:dyDescent="0.25">
      <c r="A31585"/>
    </row>
    <row r="31586" spans="1:1" x14ac:dyDescent="0.25">
      <c r="A31586"/>
    </row>
    <row r="31587" spans="1:1" x14ac:dyDescent="0.25">
      <c r="A31587"/>
    </row>
    <row r="31588" spans="1:1" x14ac:dyDescent="0.25">
      <c r="A31588"/>
    </row>
    <row r="31589" spans="1:1" x14ac:dyDescent="0.25">
      <c r="A31589"/>
    </row>
    <row r="31590" spans="1:1" x14ac:dyDescent="0.25">
      <c r="A31590"/>
    </row>
    <row r="31591" spans="1:1" x14ac:dyDescent="0.25">
      <c r="A31591"/>
    </row>
    <row r="31592" spans="1:1" x14ac:dyDescent="0.25">
      <c r="A31592"/>
    </row>
    <row r="31593" spans="1:1" x14ac:dyDescent="0.25">
      <c r="A31593"/>
    </row>
    <row r="31594" spans="1:1" x14ac:dyDescent="0.25">
      <c r="A31594"/>
    </row>
    <row r="31595" spans="1:1" x14ac:dyDescent="0.25">
      <c r="A31595"/>
    </row>
    <row r="31596" spans="1:1" x14ac:dyDescent="0.25">
      <c r="A31596"/>
    </row>
    <row r="31597" spans="1:1" x14ac:dyDescent="0.25">
      <c r="A31597"/>
    </row>
    <row r="31598" spans="1:1" x14ac:dyDescent="0.25">
      <c r="A31598"/>
    </row>
    <row r="31599" spans="1:1" x14ac:dyDescent="0.25">
      <c r="A31599"/>
    </row>
    <row r="31600" spans="1:1" x14ac:dyDescent="0.25">
      <c r="A31600"/>
    </row>
    <row r="31601" spans="1:1" x14ac:dyDescent="0.25">
      <c r="A31601"/>
    </row>
    <row r="31602" spans="1:1" x14ac:dyDescent="0.25">
      <c r="A31602"/>
    </row>
    <row r="31603" spans="1:1" x14ac:dyDescent="0.25">
      <c r="A31603"/>
    </row>
    <row r="31604" spans="1:1" x14ac:dyDescent="0.25">
      <c r="A31604"/>
    </row>
    <row r="31605" spans="1:1" x14ac:dyDescent="0.25">
      <c r="A31605"/>
    </row>
    <row r="31606" spans="1:1" x14ac:dyDescent="0.25">
      <c r="A31606"/>
    </row>
    <row r="31607" spans="1:1" x14ac:dyDescent="0.25">
      <c r="A31607"/>
    </row>
    <row r="31608" spans="1:1" x14ac:dyDescent="0.25">
      <c r="A31608"/>
    </row>
    <row r="31609" spans="1:1" x14ac:dyDescent="0.25">
      <c r="A31609"/>
    </row>
    <row r="31610" spans="1:1" x14ac:dyDescent="0.25">
      <c r="A31610"/>
    </row>
    <row r="31611" spans="1:1" x14ac:dyDescent="0.25">
      <c r="A31611"/>
    </row>
    <row r="31612" spans="1:1" x14ac:dyDescent="0.25">
      <c r="A31612"/>
    </row>
    <row r="31613" spans="1:1" x14ac:dyDescent="0.25">
      <c r="A31613"/>
    </row>
    <row r="31614" spans="1:1" x14ac:dyDescent="0.25">
      <c r="A31614"/>
    </row>
    <row r="31615" spans="1:1" x14ac:dyDescent="0.25">
      <c r="A31615"/>
    </row>
    <row r="31616" spans="1:1" x14ac:dyDescent="0.25">
      <c r="A31616"/>
    </row>
    <row r="31617" spans="1:1" x14ac:dyDescent="0.25">
      <c r="A31617"/>
    </row>
    <row r="31618" spans="1:1" x14ac:dyDescent="0.25">
      <c r="A31618"/>
    </row>
    <row r="31619" spans="1:1" x14ac:dyDescent="0.25">
      <c r="A31619"/>
    </row>
    <row r="31620" spans="1:1" x14ac:dyDescent="0.25">
      <c r="A31620"/>
    </row>
    <row r="31621" spans="1:1" x14ac:dyDescent="0.25">
      <c r="A31621"/>
    </row>
    <row r="31622" spans="1:1" x14ac:dyDescent="0.25">
      <c r="A31622"/>
    </row>
    <row r="31623" spans="1:1" x14ac:dyDescent="0.25">
      <c r="A31623"/>
    </row>
    <row r="31624" spans="1:1" x14ac:dyDescent="0.25">
      <c r="A31624"/>
    </row>
    <row r="31625" spans="1:1" x14ac:dyDescent="0.25">
      <c r="A31625"/>
    </row>
    <row r="31626" spans="1:1" x14ac:dyDescent="0.25">
      <c r="A31626"/>
    </row>
    <row r="31627" spans="1:1" x14ac:dyDescent="0.25">
      <c r="A31627"/>
    </row>
    <row r="31628" spans="1:1" x14ac:dyDescent="0.25">
      <c r="A31628"/>
    </row>
    <row r="31629" spans="1:1" x14ac:dyDescent="0.25">
      <c r="A31629"/>
    </row>
    <row r="31630" spans="1:1" x14ac:dyDescent="0.25">
      <c r="A31630"/>
    </row>
    <row r="31631" spans="1:1" x14ac:dyDescent="0.25">
      <c r="A31631"/>
    </row>
    <row r="31632" spans="1:1" x14ac:dyDescent="0.25">
      <c r="A31632"/>
    </row>
    <row r="31633" spans="1:1" x14ac:dyDescent="0.25">
      <c r="A31633"/>
    </row>
    <row r="31634" spans="1:1" x14ac:dyDescent="0.25">
      <c r="A31634"/>
    </row>
    <row r="31635" spans="1:1" x14ac:dyDescent="0.25">
      <c r="A31635"/>
    </row>
    <row r="31636" spans="1:1" x14ac:dyDescent="0.25">
      <c r="A31636"/>
    </row>
    <row r="31637" spans="1:1" x14ac:dyDescent="0.25">
      <c r="A31637"/>
    </row>
    <row r="31638" spans="1:1" x14ac:dyDescent="0.25">
      <c r="A31638"/>
    </row>
    <row r="31639" spans="1:1" x14ac:dyDescent="0.25">
      <c r="A31639"/>
    </row>
    <row r="31640" spans="1:1" x14ac:dyDescent="0.25">
      <c r="A31640"/>
    </row>
    <row r="31641" spans="1:1" x14ac:dyDescent="0.25">
      <c r="A31641"/>
    </row>
    <row r="31642" spans="1:1" x14ac:dyDescent="0.25">
      <c r="A31642"/>
    </row>
    <row r="31643" spans="1:1" x14ac:dyDescent="0.25">
      <c r="A31643"/>
    </row>
    <row r="31644" spans="1:1" x14ac:dyDescent="0.25">
      <c r="A31644"/>
    </row>
    <row r="31645" spans="1:1" x14ac:dyDescent="0.25">
      <c r="A31645"/>
    </row>
    <row r="31646" spans="1:1" x14ac:dyDescent="0.25">
      <c r="A31646"/>
    </row>
    <row r="31647" spans="1:1" x14ac:dyDescent="0.25">
      <c r="A31647"/>
    </row>
    <row r="31648" spans="1:1" x14ac:dyDescent="0.25">
      <c r="A31648"/>
    </row>
    <row r="31649" spans="1:1" x14ac:dyDescent="0.25">
      <c r="A31649"/>
    </row>
    <row r="31650" spans="1:1" x14ac:dyDescent="0.25">
      <c r="A31650"/>
    </row>
    <row r="31651" spans="1:1" x14ac:dyDescent="0.25">
      <c r="A31651"/>
    </row>
    <row r="31652" spans="1:1" x14ac:dyDescent="0.25">
      <c r="A31652"/>
    </row>
    <row r="31653" spans="1:1" x14ac:dyDescent="0.25">
      <c r="A31653"/>
    </row>
    <row r="31654" spans="1:1" x14ac:dyDescent="0.25">
      <c r="A31654"/>
    </row>
    <row r="31655" spans="1:1" x14ac:dyDescent="0.25">
      <c r="A31655"/>
    </row>
    <row r="31656" spans="1:1" x14ac:dyDescent="0.25">
      <c r="A31656"/>
    </row>
    <row r="31657" spans="1:1" x14ac:dyDescent="0.25">
      <c r="A31657"/>
    </row>
    <row r="31658" spans="1:1" x14ac:dyDescent="0.25">
      <c r="A31658"/>
    </row>
    <row r="31659" spans="1:1" x14ac:dyDescent="0.25">
      <c r="A31659"/>
    </row>
    <row r="31660" spans="1:1" x14ac:dyDescent="0.25">
      <c r="A31660"/>
    </row>
    <row r="31661" spans="1:1" x14ac:dyDescent="0.25">
      <c r="A31661"/>
    </row>
    <row r="31662" spans="1:1" x14ac:dyDescent="0.25">
      <c r="A31662"/>
    </row>
    <row r="31663" spans="1:1" x14ac:dyDescent="0.25">
      <c r="A31663"/>
    </row>
    <row r="31664" spans="1:1" x14ac:dyDescent="0.25">
      <c r="A31664"/>
    </row>
    <row r="31665" spans="1:1" x14ac:dyDescent="0.25">
      <c r="A31665"/>
    </row>
    <row r="31666" spans="1:1" x14ac:dyDescent="0.25">
      <c r="A31666"/>
    </row>
    <row r="31667" spans="1:1" x14ac:dyDescent="0.25">
      <c r="A31667"/>
    </row>
    <row r="31668" spans="1:1" x14ac:dyDescent="0.25">
      <c r="A31668"/>
    </row>
    <row r="31669" spans="1:1" x14ac:dyDescent="0.25">
      <c r="A31669"/>
    </row>
    <row r="31670" spans="1:1" x14ac:dyDescent="0.25">
      <c r="A31670"/>
    </row>
    <row r="31671" spans="1:1" x14ac:dyDescent="0.25">
      <c r="A31671"/>
    </row>
    <row r="31672" spans="1:1" x14ac:dyDescent="0.25">
      <c r="A31672"/>
    </row>
    <row r="31673" spans="1:1" x14ac:dyDescent="0.25">
      <c r="A31673"/>
    </row>
    <row r="31674" spans="1:1" x14ac:dyDescent="0.25">
      <c r="A31674"/>
    </row>
    <row r="31675" spans="1:1" x14ac:dyDescent="0.25">
      <c r="A31675"/>
    </row>
    <row r="31676" spans="1:1" x14ac:dyDescent="0.25">
      <c r="A31676"/>
    </row>
    <row r="31677" spans="1:1" x14ac:dyDescent="0.25">
      <c r="A31677"/>
    </row>
    <row r="31678" spans="1:1" x14ac:dyDescent="0.25">
      <c r="A31678"/>
    </row>
    <row r="31679" spans="1:1" x14ac:dyDescent="0.25">
      <c r="A31679"/>
    </row>
    <row r="31680" spans="1:1" x14ac:dyDescent="0.25">
      <c r="A31680"/>
    </row>
    <row r="31681" spans="1:1" x14ac:dyDescent="0.25">
      <c r="A31681"/>
    </row>
    <row r="31682" spans="1:1" x14ac:dyDescent="0.25">
      <c r="A31682"/>
    </row>
    <row r="31683" spans="1:1" x14ac:dyDescent="0.25">
      <c r="A31683"/>
    </row>
    <row r="31684" spans="1:1" x14ac:dyDescent="0.25">
      <c r="A31684"/>
    </row>
    <row r="31685" spans="1:1" x14ac:dyDescent="0.25">
      <c r="A31685"/>
    </row>
    <row r="31686" spans="1:1" x14ac:dyDescent="0.25">
      <c r="A31686"/>
    </row>
    <row r="31687" spans="1:1" x14ac:dyDescent="0.25">
      <c r="A31687"/>
    </row>
    <row r="31688" spans="1:1" x14ac:dyDescent="0.25">
      <c r="A31688"/>
    </row>
    <row r="31689" spans="1:1" x14ac:dyDescent="0.25">
      <c r="A31689"/>
    </row>
    <row r="31690" spans="1:1" x14ac:dyDescent="0.25">
      <c r="A31690"/>
    </row>
    <row r="31691" spans="1:1" x14ac:dyDescent="0.25">
      <c r="A31691"/>
    </row>
    <row r="31692" spans="1:1" x14ac:dyDescent="0.25">
      <c r="A31692"/>
    </row>
    <row r="31693" spans="1:1" x14ac:dyDescent="0.25">
      <c r="A31693"/>
    </row>
    <row r="31694" spans="1:1" x14ac:dyDescent="0.25">
      <c r="A31694"/>
    </row>
    <row r="31695" spans="1:1" x14ac:dyDescent="0.25">
      <c r="A31695"/>
    </row>
    <row r="31696" spans="1:1" x14ac:dyDescent="0.25">
      <c r="A31696"/>
    </row>
    <row r="31697" spans="1:1" x14ac:dyDescent="0.25">
      <c r="A31697"/>
    </row>
    <row r="31698" spans="1:1" x14ac:dyDescent="0.25">
      <c r="A31698"/>
    </row>
    <row r="31699" spans="1:1" x14ac:dyDescent="0.25">
      <c r="A31699"/>
    </row>
    <row r="31700" spans="1:1" x14ac:dyDescent="0.25">
      <c r="A31700"/>
    </row>
    <row r="31701" spans="1:1" x14ac:dyDescent="0.25">
      <c r="A31701"/>
    </row>
    <row r="31702" spans="1:1" x14ac:dyDescent="0.25">
      <c r="A31702"/>
    </row>
    <row r="31703" spans="1:1" x14ac:dyDescent="0.25">
      <c r="A31703"/>
    </row>
    <row r="31704" spans="1:1" x14ac:dyDescent="0.25">
      <c r="A31704"/>
    </row>
    <row r="31705" spans="1:1" x14ac:dyDescent="0.25">
      <c r="A31705"/>
    </row>
    <row r="31706" spans="1:1" x14ac:dyDescent="0.25">
      <c r="A31706"/>
    </row>
    <row r="31707" spans="1:1" x14ac:dyDescent="0.25">
      <c r="A31707"/>
    </row>
    <row r="31708" spans="1:1" x14ac:dyDescent="0.25">
      <c r="A31708"/>
    </row>
    <row r="31709" spans="1:1" x14ac:dyDescent="0.25">
      <c r="A31709"/>
    </row>
    <row r="31710" spans="1:1" x14ac:dyDescent="0.25">
      <c r="A31710"/>
    </row>
    <row r="31711" spans="1:1" x14ac:dyDescent="0.25">
      <c r="A31711"/>
    </row>
    <row r="31712" spans="1:1" x14ac:dyDescent="0.25">
      <c r="A31712"/>
    </row>
    <row r="31713" spans="1:1" x14ac:dyDescent="0.25">
      <c r="A31713"/>
    </row>
    <row r="31714" spans="1:1" x14ac:dyDescent="0.25">
      <c r="A31714"/>
    </row>
    <row r="31715" spans="1:1" x14ac:dyDescent="0.25">
      <c r="A31715"/>
    </row>
    <row r="31716" spans="1:1" x14ac:dyDescent="0.25">
      <c r="A31716"/>
    </row>
    <row r="31717" spans="1:1" x14ac:dyDescent="0.25">
      <c r="A31717"/>
    </row>
    <row r="31718" spans="1:1" x14ac:dyDescent="0.25">
      <c r="A31718"/>
    </row>
    <row r="31719" spans="1:1" x14ac:dyDescent="0.25">
      <c r="A31719"/>
    </row>
    <row r="31720" spans="1:1" x14ac:dyDescent="0.25">
      <c r="A31720"/>
    </row>
    <row r="31721" spans="1:1" x14ac:dyDescent="0.25">
      <c r="A31721"/>
    </row>
    <row r="31722" spans="1:1" x14ac:dyDescent="0.25">
      <c r="A31722"/>
    </row>
    <row r="31723" spans="1:1" x14ac:dyDescent="0.25">
      <c r="A31723"/>
    </row>
    <row r="31724" spans="1:1" x14ac:dyDescent="0.25">
      <c r="A31724"/>
    </row>
    <row r="31725" spans="1:1" x14ac:dyDescent="0.25">
      <c r="A31725"/>
    </row>
    <row r="31726" spans="1:1" x14ac:dyDescent="0.25">
      <c r="A31726"/>
    </row>
    <row r="31727" spans="1:1" x14ac:dyDescent="0.25">
      <c r="A31727"/>
    </row>
    <row r="31728" spans="1:1" x14ac:dyDescent="0.25">
      <c r="A31728"/>
    </row>
    <row r="31729" spans="1:1" x14ac:dyDescent="0.25">
      <c r="A31729"/>
    </row>
    <row r="31730" spans="1:1" x14ac:dyDescent="0.25">
      <c r="A31730"/>
    </row>
    <row r="31731" spans="1:1" x14ac:dyDescent="0.25">
      <c r="A31731"/>
    </row>
    <row r="31732" spans="1:1" x14ac:dyDescent="0.25">
      <c r="A31732"/>
    </row>
    <row r="31733" spans="1:1" x14ac:dyDescent="0.25">
      <c r="A31733"/>
    </row>
    <row r="31734" spans="1:1" x14ac:dyDescent="0.25">
      <c r="A31734"/>
    </row>
    <row r="31735" spans="1:1" x14ac:dyDescent="0.25">
      <c r="A31735"/>
    </row>
    <row r="31736" spans="1:1" x14ac:dyDescent="0.25">
      <c r="A31736"/>
    </row>
    <row r="31737" spans="1:1" x14ac:dyDescent="0.25">
      <c r="A31737"/>
    </row>
    <row r="31738" spans="1:1" x14ac:dyDescent="0.25">
      <c r="A31738"/>
    </row>
    <row r="31739" spans="1:1" x14ac:dyDescent="0.25">
      <c r="A31739"/>
    </row>
    <row r="31740" spans="1:1" x14ac:dyDescent="0.25">
      <c r="A31740"/>
    </row>
    <row r="31741" spans="1:1" x14ac:dyDescent="0.25">
      <c r="A31741"/>
    </row>
    <row r="31742" spans="1:1" x14ac:dyDescent="0.25">
      <c r="A31742"/>
    </row>
    <row r="31743" spans="1:1" x14ac:dyDescent="0.25">
      <c r="A31743"/>
    </row>
    <row r="31744" spans="1:1" x14ac:dyDescent="0.25">
      <c r="A31744"/>
    </row>
    <row r="31745" spans="1:1" x14ac:dyDescent="0.25">
      <c r="A31745"/>
    </row>
    <row r="31746" spans="1:1" x14ac:dyDescent="0.25">
      <c r="A31746"/>
    </row>
    <row r="31747" spans="1:1" x14ac:dyDescent="0.25">
      <c r="A31747"/>
    </row>
    <row r="31748" spans="1:1" x14ac:dyDescent="0.25">
      <c r="A31748"/>
    </row>
    <row r="31749" spans="1:1" x14ac:dyDescent="0.25">
      <c r="A31749"/>
    </row>
    <row r="31750" spans="1:1" x14ac:dyDescent="0.25">
      <c r="A31750"/>
    </row>
    <row r="31751" spans="1:1" x14ac:dyDescent="0.25">
      <c r="A31751"/>
    </row>
    <row r="31752" spans="1:1" x14ac:dyDescent="0.25">
      <c r="A31752"/>
    </row>
    <row r="31753" spans="1:1" x14ac:dyDescent="0.25">
      <c r="A31753"/>
    </row>
    <row r="31754" spans="1:1" x14ac:dyDescent="0.25">
      <c r="A31754"/>
    </row>
    <row r="31755" spans="1:1" x14ac:dyDescent="0.25">
      <c r="A31755"/>
    </row>
    <row r="31756" spans="1:1" x14ac:dyDescent="0.25">
      <c r="A31756"/>
    </row>
    <row r="31757" spans="1:1" x14ac:dyDescent="0.25">
      <c r="A31757"/>
    </row>
    <row r="31758" spans="1:1" x14ac:dyDescent="0.25">
      <c r="A31758"/>
    </row>
    <row r="31759" spans="1:1" x14ac:dyDescent="0.25">
      <c r="A31759"/>
    </row>
    <row r="31760" spans="1:1" x14ac:dyDescent="0.25">
      <c r="A31760"/>
    </row>
    <row r="31761" spans="1:1" x14ac:dyDescent="0.25">
      <c r="A31761"/>
    </row>
    <row r="31762" spans="1:1" x14ac:dyDescent="0.25">
      <c r="A31762"/>
    </row>
    <row r="31763" spans="1:1" x14ac:dyDescent="0.25">
      <c r="A31763"/>
    </row>
    <row r="31764" spans="1:1" x14ac:dyDescent="0.25">
      <c r="A31764"/>
    </row>
    <row r="31765" spans="1:1" x14ac:dyDescent="0.25">
      <c r="A31765"/>
    </row>
    <row r="31766" spans="1:1" x14ac:dyDescent="0.25">
      <c r="A31766"/>
    </row>
    <row r="31767" spans="1:1" x14ac:dyDescent="0.25">
      <c r="A31767"/>
    </row>
    <row r="31768" spans="1:1" x14ac:dyDescent="0.25">
      <c r="A31768"/>
    </row>
    <row r="31769" spans="1:1" x14ac:dyDescent="0.25">
      <c r="A31769"/>
    </row>
    <row r="31770" spans="1:1" x14ac:dyDescent="0.25">
      <c r="A31770"/>
    </row>
    <row r="31771" spans="1:1" x14ac:dyDescent="0.25">
      <c r="A31771"/>
    </row>
    <row r="31772" spans="1:1" x14ac:dyDescent="0.25">
      <c r="A31772"/>
    </row>
    <row r="31773" spans="1:1" x14ac:dyDescent="0.25">
      <c r="A31773"/>
    </row>
    <row r="31774" spans="1:1" x14ac:dyDescent="0.25">
      <c r="A31774"/>
    </row>
    <row r="31775" spans="1:1" x14ac:dyDescent="0.25">
      <c r="A31775"/>
    </row>
    <row r="31776" spans="1:1" x14ac:dyDescent="0.25">
      <c r="A31776"/>
    </row>
    <row r="31777" spans="1:1" x14ac:dyDescent="0.25">
      <c r="A31777"/>
    </row>
    <row r="31778" spans="1:1" x14ac:dyDescent="0.25">
      <c r="A31778"/>
    </row>
    <row r="31779" spans="1:1" x14ac:dyDescent="0.25">
      <c r="A31779"/>
    </row>
    <row r="31780" spans="1:1" x14ac:dyDescent="0.25">
      <c r="A31780"/>
    </row>
    <row r="31781" spans="1:1" x14ac:dyDescent="0.25">
      <c r="A31781"/>
    </row>
    <row r="31782" spans="1:1" x14ac:dyDescent="0.25">
      <c r="A31782"/>
    </row>
    <row r="31783" spans="1:1" x14ac:dyDescent="0.25">
      <c r="A31783"/>
    </row>
    <row r="31784" spans="1:1" x14ac:dyDescent="0.25">
      <c r="A31784"/>
    </row>
    <row r="31785" spans="1:1" x14ac:dyDescent="0.25">
      <c r="A31785"/>
    </row>
    <row r="31786" spans="1:1" x14ac:dyDescent="0.25">
      <c r="A31786"/>
    </row>
    <row r="31787" spans="1:1" x14ac:dyDescent="0.25">
      <c r="A31787"/>
    </row>
    <row r="31788" spans="1:1" x14ac:dyDescent="0.25">
      <c r="A31788"/>
    </row>
    <row r="31789" spans="1:1" x14ac:dyDescent="0.25">
      <c r="A31789"/>
    </row>
    <row r="31790" spans="1:1" x14ac:dyDescent="0.25">
      <c r="A31790"/>
    </row>
    <row r="31791" spans="1:1" x14ac:dyDescent="0.25">
      <c r="A31791"/>
    </row>
    <row r="31792" spans="1:1" x14ac:dyDescent="0.25">
      <c r="A31792"/>
    </row>
    <row r="31793" spans="1:1" x14ac:dyDescent="0.25">
      <c r="A31793"/>
    </row>
    <row r="31794" spans="1:1" x14ac:dyDescent="0.25">
      <c r="A31794"/>
    </row>
    <row r="31795" spans="1:1" x14ac:dyDescent="0.25">
      <c r="A31795"/>
    </row>
    <row r="31796" spans="1:1" x14ac:dyDescent="0.25">
      <c r="A31796"/>
    </row>
    <row r="31797" spans="1:1" x14ac:dyDescent="0.25">
      <c r="A31797"/>
    </row>
    <row r="31798" spans="1:1" x14ac:dyDescent="0.25">
      <c r="A31798"/>
    </row>
    <row r="31799" spans="1:1" x14ac:dyDescent="0.25">
      <c r="A31799"/>
    </row>
    <row r="31800" spans="1:1" x14ac:dyDescent="0.25">
      <c r="A31800"/>
    </row>
    <row r="31801" spans="1:1" x14ac:dyDescent="0.25">
      <c r="A31801"/>
    </row>
    <row r="31802" spans="1:1" x14ac:dyDescent="0.25">
      <c r="A31802"/>
    </row>
    <row r="31803" spans="1:1" x14ac:dyDescent="0.25">
      <c r="A31803"/>
    </row>
    <row r="31804" spans="1:1" x14ac:dyDescent="0.25">
      <c r="A31804"/>
    </row>
    <row r="31805" spans="1:1" x14ac:dyDescent="0.25">
      <c r="A31805"/>
    </row>
    <row r="31806" spans="1:1" x14ac:dyDescent="0.25">
      <c r="A31806"/>
    </row>
    <row r="31807" spans="1:1" x14ac:dyDescent="0.25">
      <c r="A31807"/>
    </row>
    <row r="31808" spans="1:1" x14ac:dyDescent="0.25">
      <c r="A31808"/>
    </row>
    <row r="31809" spans="1:1" x14ac:dyDescent="0.25">
      <c r="A31809"/>
    </row>
    <row r="31810" spans="1:1" x14ac:dyDescent="0.25">
      <c r="A31810"/>
    </row>
    <row r="31811" spans="1:1" x14ac:dyDescent="0.25">
      <c r="A31811"/>
    </row>
    <row r="31812" spans="1:1" x14ac:dyDescent="0.25">
      <c r="A31812"/>
    </row>
    <row r="31813" spans="1:1" x14ac:dyDescent="0.25">
      <c r="A31813"/>
    </row>
    <row r="31814" spans="1:1" x14ac:dyDescent="0.25">
      <c r="A31814"/>
    </row>
    <row r="31815" spans="1:1" x14ac:dyDescent="0.25">
      <c r="A31815"/>
    </row>
    <row r="31816" spans="1:1" x14ac:dyDescent="0.25">
      <c r="A31816"/>
    </row>
    <row r="31817" spans="1:1" x14ac:dyDescent="0.25">
      <c r="A31817"/>
    </row>
    <row r="31818" spans="1:1" x14ac:dyDescent="0.25">
      <c r="A31818"/>
    </row>
    <row r="31819" spans="1:1" x14ac:dyDescent="0.25">
      <c r="A31819"/>
    </row>
    <row r="31820" spans="1:1" x14ac:dyDescent="0.25">
      <c r="A31820"/>
    </row>
    <row r="31821" spans="1:1" x14ac:dyDescent="0.25">
      <c r="A31821"/>
    </row>
    <row r="31822" spans="1:1" x14ac:dyDescent="0.25">
      <c r="A31822"/>
    </row>
    <row r="31823" spans="1:1" x14ac:dyDescent="0.25">
      <c r="A31823"/>
    </row>
    <row r="31824" spans="1:1" x14ac:dyDescent="0.25">
      <c r="A31824"/>
    </row>
    <row r="31825" spans="1:1" x14ac:dyDescent="0.25">
      <c r="A31825"/>
    </row>
    <row r="31826" spans="1:1" x14ac:dyDescent="0.25">
      <c r="A31826"/>
    </row>
    <row r="31827" spans="1:1" x14ac:dyDescent="0.25">
      <c r="A31827"/>
    </row>
    <row r="31828" spans="1:1" x14ac:dyDescent="0.25">
      <c r="A31828"/>
    </row>
    <row r="31829" spans="1:1" x14ac:dyDescent="0.25">
      <c r="A31829"/>
    </row>
    <row r="31830" spans="1:1" x14ac:dyDescent="0.25">
      <c r="A31830"/>
    </row>
    <row r="31831" spans="1:1" x14ac:dyDescent="0.25">
      <c r="A31831"/>
    </row>
    <row r="31832" spans="1:1" x14ac:dyDescent="0.25">
      <c r="A31832"/>
    </row>
    <row r="31833" spans="1:1" x14ac:dyDescent="0.25">
      <c r="A31833"/>
    </row>
    <row r="31834" spans="1:1" x14ac:dyDescent="0.25">
      <c r="A31834"/>
    </row>
    <row r="31835" spans="1:1" x14ac:dyDescent="0.25">
      <c r="A31835"/>
    </row>
    <row r="31836" spans="1:1" x14ac:dyDescent="0.25">
      <c r="A31836"/>
    </row>
    <row r="31837" spans="1:1" x14ac:dyDescent="0.25">
      <c r="A31837"/>
    </row>
    <row r="31838" spans="1:1" x14ac:dyDescent="0.25">
      <c r="A31838"/>
    </row>
    <row r="31839" spans="1:1" x14ac:dyDescent="0.25">
      <c r="A31839"/>
    </row>
    <row r="31840" spans="1:1" x14ac:dyDescent="0.25">
      <c r="A31840"/>
    </row>
    <row r="31841" spans="1:1" x14ac:dyDescent="0.25">
      <c r="A31841"/>
    </row>
    <row r="31842" spans="1:1" x14ac:dyDescent="0.25">
      <c r="A31842"/>
    </row>
    <row r="31843" spans="1:1" x14ac:dyDescent="0.25">
      <c r="A31843"/>
    </row>
    <row r="31844" spans="1:1" x14ac:dyDescent="0.25">
      <c r="A31844"/>
    </row>
    <row r="31845" spans="1:1" x14ac:dyDescent="0.25">
      <c r="A31845"/>
    </row>
    <row r="31846" spans="1:1" x14ac:dyDescent="0.25">
      <c r="A31846"/>
    </row>
    <row r="31847" spans="1:1" x14ac:dyDescent="0.25">
      <c r="A31847"/>
    </row>
    <row r="31848" spans="1:1" x14ac:dyDescent="0.25">
      <c r="A31848"/>
    </row>
    <row r="31849" spans="1:1" x14ac:dyDescent="0.25">
      <c r="A31849"/>
    </row>
    <row r="31850" spans="1:1" x14ac:dyDescent="0.25">
      <c r="A31850"/>
    </row>
    <row r="31851" spans="1:1" x14ac:dyDescent="0.25">
      <c r="A31851"/>
    </row>
    <row r="31852" spans="1:1" x14ac:dyDescent="0.25">
      <c r="A31852"/>
    </row>
    <row r="31853" spans="1:1" x14ac:dyDescent="0.25">
      <c r="A31853"/>
    </row>
    <row r="31854" spans="1:1" x14ac:dyDescent="0.25">
      <c r="A31854"/>
    </row>
    <row r="31855" spans="1:1" x14ac:dyDescent="0.25">
      <c r="A31855"/>
    </row>
    <row r="31856" spans="1:1" x14ac:dyDescent="0.25">
      <c r="A31856"/>
    </row>
    <row r="31857" spans="1:1" x14ac:dyDescent="0.25">
      <c r="A31857"/>
    </row>
    <row r="31858" spans="1:1" x14ac:dyDescent="0.25">
      <c r="A31858"/>
    </row>
    <row r="31859" spans="1:1" x14ac:dyDescent="0.25">
      <c r="A31859"/>
    </row>
    <row r="31860" spans="1:1" x14ac:dyDescent="0.25">
      <c r="A31860"/>
    </row>
    <row r="31861" spans="1:1" x14ac:dyDescent="0.25">
      <c r="A31861"/>
    </row>
    <row r="31862" spans="1:1" x14ac:dyDescent="0.25">
      <c r="A31862"/>
    </row>
    <row r="31863" spans="1:1" x14ac:dyDescent="0.25">
      <c r="A31863"/>
    </row>
    <row r="31864" spans="1:1" x14ac:dyDescent="0.25">
      <c r="A31864"/>
    </row>
    <row r="31865" spans="1:1" x14ac:dyDescent="0.25">
      <c r="A31865"/>
    </row>
    <row r="31866" spans="1:1" x14ac:dyDescent="0.25">
      <c r="A31866"/>
    </row>
    <row r="31867" spans="1:1" x14ac:dyDescent="0.25">
      <c r="A31867"/>
    </row>
    <row r="31868" spans="1:1" x14ac:dyDescent="0.25">
      <c r="A31868"/>
    </row>
    <row r="31869" spans="1:1" x14ac:dyDescent="0.25">
      <c r="A31869"/>
    </row>
    <row r="31870" spans="1:1" x14ac:dyDescent="0.25">
      <c r="A31870"/>
    </row>
    <row r="31871" spans="1:1" x14ac:dyDescent="0.25">
      <c r="A31871"/>
    </row>
    <row r="31872" spans="1:1" x14ac:dyDescent="0.25">
      <c r="A31872"/>
    </row>
    <row r="31873" spans="1:1" x14ac:dyDescent="0.25">
      <c r="A31873"/>
    </row>
    <row r="31874" spans="1:1" x14ac:dyDescent="0.25">
      <c r="A31874"/>
    </row>
    <row r="31875" spans="1:1" x14ac:dyDescent="0.25">
      <c r="A31875"/>
    </row>
    <row r="31876" spans="1:1" x14ac:dyDescent="0.25">
      <c r="A31876"/>
    </row>
    <row r="31877" spans="1:1" x14ac:dyDescent="0.25">
      <c r="A31877"/>
    </row>
    <row r="31878" spans="1:1" x14ac:dyDescent="0.25">
      <c r="A31878"/>
    </row>
    <row r="31879" spans="1:1" x14ac:dyDescent="0.25">
      <c r="A31879"/>
    </row>
    <row r="31880" spans="1:1" x14ac:dyDescent="0.25">
      <c r="A31880"/>
    </row>
    <row r="31881" spans="1:1" x14ac:dyDescent="0.25">
      <c r="A31881"/>
    </row>
    <row r="31882" spans="1:1" x14ac:dyDescent="0.25">
      <c r="A31882"/>
    </row>
    <row r="31883" spans="1:1" x14ac:dyDescent="0.25">
      <c r="A31883"/>
    </row>
    <row r="31884" spans="1:1" x14ac:dyDescent="0.25">
      <c r="A31884"/>
    </row>
    <row r="31885" spans="1:1" x14ac:dyDescent="0.25">
      <c r="A31885"/>
    </row>
    <row r="31886" spans="1:1" x14ac:dyDescent="0.25">
      <c r="A31886"/>
    </row>
    <row r="31887" spans="1:1" x14ac:dyDescent="0.25">
      <c r="A31887"/>
    </row>
    <row r="31888" spans="1:1" x14ac:dyDescent="0.25">
      <c r="A31888"/>
    </row>
    <row r="31889" spans="1:1" x14ac:dyDescent="0.25">
      <c r="A31889"/>
    </row>
    <row r="31890" spans="1:1" x14ac:dyDescent="0.25">
      <c r="A31890"/>
    </row>
    <row r="31891" spans="1:1" x14ac:dyDescent="0.25">
      <c r="A31891"/>
    </row>
    <row r="31892" spans="1:1" x14ac:dyDescent="0.25">
      <c r="A31892"/>
    </row>
    <row r="31893" spans="1:1" x14ac:dyDescent="0.25">
      <c r="A31893"/>
    </row>
    <row r="31894" spans="1:1" x14ac:dyDescent="0.25">
      <c r="A31894"/>
    </row>
    <row r="31895" spans="1:1" x14ac:dyDescent="0.25">
      <c r="A31895"/>
    </row>
    <row r="31896" spans="1:1" x14ac:dyDescent="0.25">
      <c r="A31896"/>
    </row>
    <row r="31897" spans="1:1" x14ac:dyDescent="0.25">
      <c r="A31897"/>
    </row>
    <row r="31898" spans="1:1" x14ac:dyDescent="0.25">
      <c r="A31898"/>
    </row>
    <row r="31899" spans="1:1" x14ac:dyDescent="0.25">
      <c r="A31899"/>
    </row>
    <row r="31900" spans="1:1" x14ac:dyDescent="0.25">
      <c r="A31900"/>
    </row>
    <row r="31901" spans="1:1" x14ac:dyDescent="0.25">
      <c r="A31901"/>
    </row>
    <row r="31902" spans="1:1" x14ac:dyDescent="0.25">
      <c r="A31902"/>
    </row>
    <row r="31903" spans="1:1" x14ac:dyDescent="0.25">
      <c r="A31903"/>
    </row>
    <row r="31904" spans="1:1" x14ac:dyDescent="0.25">
      <c r="A31904"/>
    </row>
    <row r="31905" spans="1:1" x14ac:dyDescent="0.25">
      <c r="A31905"/>
    </row>
    <row r="31906" spans="1:1" x14ac:dyDescent="0.25">
      <c r="A31906"/>
    </row>
    <row r="31907" spans="1:1" x14ac:dyDescent="0.25">
      <c r="A31907"/>
    </row>
    <row r="31908" spans="1:1" x14ac:dyDescent="0.25">
      <c r="A31908"/>
    </row>
    <row r="31909" spans="1:1" x14ac:dyDescent="0.25">
      <c r="A31909"/>
    </row>
    <row r="31910" spans="1:1" x14ac:dyDescent="0.25">
      <c r="A31910"/>
    </row>
    <row r="31911" spans="1:1" x14ac:dyDescent="0.25">
      <c r="A31911"/>
    </row>
    <row r="31912" spans="1:1" x14ac:dyDescent="0.25">
      <c r="A31912"/>
    </row>
    <row r="31913" spans="1:1" x14ac:dyDescent="0.25">
      <c r="A31913"/>
    </row>
    <row r="31914" spans="1:1" x14ac:dyDescent="0.25">
      <c r="A31914"/>
    </row>
    <row r="31915" spans="1:1" x14ac:dyDescent="0.25">
      <c r="A31915"/>
    </row>
    <row r="31916" spans="1:1" x14ac:dyDescent="0.25">
      <c r="A31916"/>
    </row>
    <row r="31917" spans="1:1" x14ac:dyDescent="0.25">
      <c r="A31917"/>
    </row>
    <row r="31918" spans="1:1" x14ac:dyDescent="0.25">
      <c r="A31918"/>
    </row>
    <row r="31919" spans="1:1" x14ac:dyDescent="0.25">
      <c r="A31919"/>
    </row>
    <row r="31920" spans="1:1" x14ac:dyDescent="0.25">
      <c r="A31920"/>
    </row>
    <row r="31921" spans="1:1" x14ac:dyDescent="0.25">
      <c r="A31921"/>
    </row>
    <row r="31922" spans="1:1" x14ac:dyDescent="0.25">
      <c r="A31922"/>
    </row>
    <row r="31923" spans="1:1" x14ac:dyDescent="0.25">
      <c r="A31923"/>
    </row>
    <row r="31924" spans="1:1" x14ac:dyDescent="0.25">
      <c r="A31924"/>
    </row>
    <row r="31925" spans="1:1" x14ac:dyDescent="0.25">
      <c r="A31925"/>
    </row>
    <row r="31926" spans="1:1" x14ac:dyDescent="0.25">
      <c r="A31926"/>
    </row>
    <row r="31927" spans="1:1" x14ac:dyDescent="0.25">
      <c r="A31927"/>
    </row>
    <row r="31928" spans="1:1" x14ac:dyDescent="0.25">
      <c r="A31928"/>
    </row>
    <row r="31929" spans="1:1" x14ac:dyDescent="0.25">
      <c r="A31929"/>
    </row>
    <row r="31930" spans="1:1" x14ac:dyDescent="0.25">
      <c r="A31930"/>
    </row>
    <row r="31931" spans="1:1" x14ac:dyDescent="0.25">
      <c r="A31931"/>
    </row>
    <row r="31932" spans="1:1" x14ac:dyDescent="0.25">
      <c r="A31932"/>
    </row>
    <row r="31933" spans="1:1" x14ac:dyDescent="0.25">
      <c r="A31933"/>
    </row>
    <row r="31934" spans="1:1" x14ac:dyDescent="0.25">
      <c r="A31934"/>
    </row>
    <row r="31935" spans="1:1" x14ac:dyDescent="0.25">
      <c r="A31935"/>
    </row>
    <row r="31936" spans="1:1" x14ac:dyDescent="0.25">
      <c r="A31936"/>
    </row>
    <row r="31937" spans="1:1" x14ac:dyDescent="0.25">
      <c r="A31937"/>
    </row>
    <row r="31938" spans="1:1" x14ac:dyDescent="0.25">
      <c r="A31938"/>
    </row>
    <row r="31939" spans="1:1" x14ac:dyDescent="0.25">
      <c r="A31939"/>
    </row>
    <row r="31940" spans="1:1" x14ac:dyDescent="0.25">
      <c r="A31940"/>
    </row>
    <row r="31941" spans="1:1" x14ac:dyDescent="0.25">
      <c r="A31941"/>
    </row>
    <row r="31942" spans="1:1" x14ac:dyDescent="0.25">
      <c r="A31942"/>
    </row>
    <row r="31943" spans="1:1" x14ac:dyDescent="0.25">
      <c r="A31943"/>
    </row>
    <row r="31944" spans="1:1" x14ac:dyDescent="0.25">
      <c r="A31944"/>
    </row>
    <row r="31945" spans="1:1" x14ac:dyDescent="0.25">
      <c r="A31945"/>
    </row>
    <row r="31946" spans="1:1" x14ac:dyDescent="0.25">
      <c r="A31946"/>
    </row>
    <row r="31947" spans="1:1" x14ac:dyDescent="0.25">
      <c r="A31947"/>
    </row>
    <row r="31948" spans="1:1" x14ac:dyDescent="0.25">
      <c r="A31948"/>
    </row>
    <row r="31949" spans="1:1" x14ac:dyDescent="0.25">
      <c r="A31949"/>
    </row>
    <row r="31950" spans="1:1" x14ac:dyDescent="0.25">
      <c r="A31950"/>
    </row>
    <row r="31951" spans="1:1" x14ac:dyDescent="0.25">
      <c r="A31951"/>
    </row>
    <row r="31952" spans="1:1" x14ac:dyDescent="0.25">
      <c r="A31952"/>
    </row>
    <row r="31953" spans="1:1" x14ac:dyDescent="0.25">
      <c r="A31953"/>
    </row>
    <row r="31954" spans="1:1" x14ac:dyDescent="0.25">
      <c r="A31954"/>
    </row>
    <row r="31955" spans="1:1" x14ac:dyDescent="0.25">
      <c r="A31955"/>
    </row>
    <row r="31956" spans="1:1" x14ac:dyDescent="0.25">
      <c r="A31956"/>
    </row>
    <row r="31957" spans="1:1" x14ac:dyDescent="0.25">
      <c r="A31957"/>
    </row>
    <row r="31958" spans="1:1" x14ac:dyDescent="0.25">
      <c r="A31958"/>
    </row>
    <row r="31959" spans="1:1" x14ac:dyDescent="0.25">
      <c r="A31959"/>
    </row>
    <row r="31960" spans="1:1" x14ac:dyDescent="0.25">
      <c r="A31960"/>
    </row>
    <row r="31961" spans="1:1" x14ac:dyDescent="0.25">
      <c r="A31961"/>
    </row>
    <row r="31962" spans="1:1" x14ac:dyDescent="0.25">
      <c r="A31962"/>
    </row>
    <row r="31963" spans="1:1" x14ac:dyDescent="0.25">
      <c r="A31963"/>
    </row>
    <row r="31964" spans="1:1" x14ac:dyDescent="0.25">
      <c r="A31964"/>
    </row>
    <row r="31965" spans="1:1" x14ac:dyDescent="0.25">
      <c r="A31965"/>
    </row>
    <row r="31966" spans="1:1" x14ac:dyDescent="0.25">
      <c r="A31966"/>
    </row>
    <row r="31967" spans="1:1" x14ac:dyDescent="0.25">
      <c r="A31967"/>
    </row>
    <row r="31968" spans="1:1" x14ac:dyDescent="0.25">
      <c r="A31968"/>
    </row>
    <row r="31969" spans="1:1" x14ac:dyDescent="0.25">
      <c r="A31969"/>
    </row>
    <row r="31970" spans="1:1" x14ac:dyDescent="0.25">
      <c r="A31970"/>
    </row>
    <row r="31971" spans="1:1" x14ac:dyDescent="0.25">
      <c r="A31971"/>
    </row>
    <row r="31972" spans="1:1" x14ac:dyDescent="0.25">
      <c r="A31972"/>
    </row>
    <row r="31973" spans="1:1" x14ac:dyDescent="0.25">
      <c r="A31973"/>
    </row>
    <row r="31974" spans="1:1" x14ac:dyDescent="0.25">
      <c r="A31974"/>
    </row>
    <row r="31975" spans="1:1" x14ac:dyDescent="0.25">
      <c r="A31975"/>
    </row>
    <row r="31976" spans="1:1" x14ac:dyDescent="0.25">
      <c r="A31976"/>
    </row>
    <row r="31977" spans="1:1" x14ac:dyDescent="0.25">
      <c r="A31977"/>
    </row>
    <row r="31978" spans="1:1" x14ac:dyDescent="0.25">
      <c r="A31978"/>
    </row>
    <row r="31979" spans="1:1" x14ac:dyDescent="0.25">
      <c r="A31979"/>
    </row>
    <row r="31980" spans="1:1" x14ac:dyDescent="0.25">
      <c r="A31980"/>
    </row>
    <row r="31981" spans="1:1" x14ac:dyDescent="0.25">
      <c r="A31981"/>
    </row>
    <row r="31982" spans="1:1" x14ac:dyDescent="0.25">
      <c r="A31982"/>
    </row>
    <row r="31983" spans="1:1" x14ac:dyDescent="0.25">
      <c r="A31983"/>
    </row>
    <row r="31984" spans="1:1" x14ac:dyDescent="0.25">
      <c r="A31984"/>
    </row>
    <row r="31985" spans="1:1" x14ac:dyDescent="0.25">
      <c r="A31985"/>
    </row>
    <row r="31986" spans="1:1" x14ac:dyDescent="0.25">
      <c r="A31986"/>
    </row>
    <row r="31987" spans="1:1" x14ac:dyDescent="0.25">
      <c r="A31987"/>
    </row>
    <row r="31988" spans="1:1" x14ac:dyDescent="0.25">
      <c r="A31988"/>
    </row>
    <row r="31989" spans="1:1" x14ac:dyDescent="0.25">
      <c r="A31989"/>
    </row>
    <row r="31990" spans="1:1" x14ac:dyDescent="0.25">
      <c r="A31990"/>
    </row>
    <row r="31991" spans="1:1" x14ac:dyDescent="0.25">
      <c r="A31991"/>
    </row>
    <row r="31992" spans="1:1" x14ac:dyDescent="0.25">
      <c r="A31992"/>
    </row>
    <row r="31993" spans="1:1" x14ac:dyDescent="0.25">
      <c r="A31993"/>
    </row>
    <row r="31994" spans="1:1" x14ac:dyDescent="0.25">
      <c r="A31994"/>
    </row>
    <row r="31995" spans="1:1" x14ac:dyDescent="0.25">
      <c r="A31995"/>
    </row>
    <row r="31996" spans="1:1" x14ac:dyDescent="0.25">
      <c r="A31996"/>
    </row>
    <row r="31997" spans="1:1" x14ac:dyDescent="0.25">
      <c r="A31997"/>
    </row>
    <row r="31998" spans="1:1" x14ac:dyDescent="0.25">
      <c r="A31998"/>
    </row>
    <row r="31999" spans="1:1" x14ac:dyDescent="0.25">
      <c r="A31999"/>
    </row>
    <row r="32000" spans="1:1" x14ac:dyDescent="0.25">
      <c r="A32000"/>
    </row>
    <row r="32001" spans="1:1" x14ac:dyDescent="0.25">
      <c r="A32001"/>
    </row>
    <row r="32002" spans="1:1" x14ac:dyDescent="0.25">
      <c r="A32002"/>
    </row>
    <row r="32003" spans="1:1" x14ac:dyDescent="0.25">
      <c r="A32003"/>
    </row>
    <row r="32004" spans="1:1" x14ac:dyDescent="0.25">
      <c r="A32004"/>
    </row>
    <row r="32005" spans="1:1" x14ac:dyDescent="0.25">
      <c r="A32005"/>
    </row>
    <row r="32006" spans="1:1" x14ac:dyDescent="0.25">
      <c r="A32006"/>
    </row>
    <row r="32007" spans="1:1" x14ac:dyDescent="0.25">
      <c r="A32007"/>
    </row>
    <row r="32008" spans="1:1" x14ac:dyDescent="0.25">
      <c r="A32008"/>
    </row>
    <row r="32009" spans="1:1" x14ac:dyDescent="0.25">
      <c r="A32009"/>
    </row>
    <row r="32010" spans="1:1" x14ac:dyDescent="0.25">
      <c r="A32010"/>
    </row>
    <row r="32011" spans="1:1" x14ac:dyDescent="0.25">
      <c r="A32011"/>
    </row>
    <row r="32012" spans="1:1" x14ac:dyDescent="0.25">
      <c r="A32012"/>
    </row>
    <row r="32013" spans="1:1" x14ac:dyDescent="0.25">
      <c r="A32013"/>
    </row>
    <row r="32014" spans="1:1" x14ac:dyDescent="0.25">
      <c r="A32014"/>
    </row>
    <row r="32015" spans="1:1" x14ac:dyDescent="0.25">
      <c r="A32015"/>
    </row>
    <row r="32016" spans="1:1" x14ac:dyDescent="0.25">
      <c r="A32016"/>
    </row>
    <row r="32017" spans="1:1" x14ac:dyDescent="0.25">
      <c r="A32017"/>
    </row>
    <row r="32018" spans="1:1" x14ac:dyDescent="0.25">
      <c r="A32018"/>
    </row>
    <row r="32019" spans="1:1" x14ac:dyDescent="0.25">
      <c r="A32019"/>
    </row>
    <row r="32020" spans="1:1" x14ac:dyDescent="0.25">
      <c r="A32020"/>
    </row>
    <row r="32021" spans="1:1" x14ac:dyDescent="0.25">
      <c r="A32021"/>
    </row>
    <row r="32022" spans="1:1" x14ac:dyDescent="0.25">
      <c r="A32022"/>
    </row>
    <row r="32023" spans="1:1" x14ac:dyDescent="0.25">
      <c r="A32023"/>
    </row>
    <row r="32024" spans="1:1" x14ac:dyDescent="0.25">
      <c r="A32024"/>
    </row>
    <row r="32025" spans="1:1" x14ac:dyDescent="0.25">
      <c r="A32025"/>
    </row>
    <row r="32026" spans="1:1" x14ac:dyDescent="0.25">
      <c r="A32026"/>
    </row>
    <row r="32027" spans="1:1" x14ac:dyDescent="0.25">
      <c r="A32027"/>
    </row>
    <row r="32028" spans="1:1" x14ac:dyDescent="0.25">
      <c r="A32028"/>
    </row>
    <row r="32029" spans="1:1" x14ac:dyDescent="0.25">
      <c r="A32029"/>
    </row>
    <row r="32030" spans="1:1" x14ac:dyDescent="0.25">
      <c r="A32030"/>
    </row>
    <row r="32031" spans="1:1" x14ac:dyDescent="0.25">
      <c r="A32031"/>
    </row>
    <row r="32032" spans="1:1" x14ac:dyDescent="0.25">
      <c r="A32032"/>
    </row>
    <row r="32033" spans="1:1" x14ac:dyDescent="0.25">
      <c r="A32033"/>
    </row>
    <row r="32034" spans="1:1" x14ac:dyDescent="0.25">
      <c r="A32034"/>
    </row>
    <row r="32035" spans="1:1" x14ac:dyDescent="0.25">
      <c r="A32035"/>
    </row>
    <row r="32036" spans="1:1" x14ac:dyDescent="0.25">
      <c r="A32036"/>
    </row>
    <row r="32037" spans="1:1" x14ac:dyDescent="0.25">
      <c r="A32037"/>
    </row>
    <row r="32038" spans="1:1" x14ac:dyDescent="0.25">
      <c r="A32038"/>
    </row>
    <row r="32039" spans="1:1" x14ac:dyDescent="0.25">
      <c r="A32039"/>
    </row>
    <row r="32040" spans="1:1" x14ac:dyDescent="0.25">
      <c r="A32040"/>
    </row>
    <row r="32041" spans="1:1" x14ac:dyDescent="0.25">
      <c r="A32041"/>
    </row>
    <row r="32042" spans="1:1" x14ac:dyDescent="0.25">
      <c r="A32042"/>
    </row>
    <row r="32043" spans="1:1" x14ac:dyDescent="0.25">
      <c r="A32043"/>
    </row>
    <row r="32044" spans="1:1" x14ac:dyDescent="0.25">
      <c r="A32044"/>
    </row>
    <row r="32045" spans="1:1" x14ac:dyDescent="0.25">
      <c r="A32045"/>
    </row>
    <row r="32046" spans="1:1" x14ac:dyDescent="0.25">
      <c r="A32046"/>
    </row>
    <row r="32047" spans="1:1" x14ac:dyDescent="0.25">
      <c r="A32047"/>
    </row>
    <row r="32048" spans="1:1" x14ac:dyDescent="0.25">
      <c r="A32048"/>
    </row>
    <row r="32049" spans="1:1" x14ac:dyDescent="0.25">
      <c r="A32049"/>
    </row>
    <row r="32050" spans="1:1" x14ac:dyDescent="0.25">
      <c r="A32050"/>
    </row>
    <row r="32051" spans="1:1" x14ac:dyDescent="0.25">
      <c r="A32051"/>
    </row>
    <row r="32052" spans="1:1" x14ac:dyDescent="0.25">
      <c r="A32052"/>
    </row>
    <row r="32053" spans="1:1" x14ac:dyDescent="0.25">
      <c r="A32053"/>
    </row>
    <row r="32054" spans="1:1" x14ac:dyDescent="0.25">
      <c r="A32054"/>
    </row>
    <row r="32055" spans="1:1" x14ac:dyDescent="0.25">
      <c r="A32055"/>
    </row>
    <row r="32056" spans="1:1" x14ac:dyDescent="0.25">
      <c r="A32056"/>
    </row>
    <row r="32057" spans="1:1" x14ac:dyDescent="0.25">
      <c r="A32057"/>
    </row>
    <row r="32058" spans="1:1" x14ac:dyDescent="0.25">
      <c r="A32058"/>
    </row>
    <row r="32059" spans="1:1" x14ac:dyDescent="0.25">
      <c r="A32059"/>
    </row>
    <row r="32060" spans="1:1" x14ac:dyDescent="0.25">
      <c r="A32060"/>
    </row>
    <row r="32061" spans="1:1" x14ac:dyDescent="0.25">
      <c r="A32061"/>
    </row>
    <row r="32062" spans="1:1" x14ac:dyDescent="0.25">
      <c r="A32062"/>
    </row>
    <row r="32063" spans="1:1" x14ac:dyDescent="0.25">
      <c r="A32063"/>
    </row>
    <row r="32064" spans="1:1" x14ac:dyDescent="0.25">
      <c r="A32064"/>
    </row>
    <row r="32065" spans="1:1" x14ac:dyDescent="0.25">
      <c r="A32065"/>
    </row>
    <row r="32066" spans="1:1" x14ac:dyDescent="0.25">
      <c r="A32066"/>
    </row>
    <row r="32067" spans="1:1" x14ac:dyDescent="0.25">
      <c r="A32067"/>
    </row>
    <row r="32068" spans="1:1" x14ac:dyDescent="0.25">
      <c r="A32068"/>
    </row>
    <row r="32069" spans="1:1" x14ac:dyDescent="0.25">
      <c r="A32069"/>
    </row>
    <row r="32070" spans="1:1" x14ac:dyDescent="0.25">
      <c r="A32070"/>
    </row>
    <row r="32071" spans="1:1" x14ac:dyDescent="0.25">
      <c r="A32071"/>
    </row>
    <row r="32072" spans="1:1" x14ac:dyDescent="0.25">
      <c r="A32072"/>
    </row>
    <row r="32073" spans="1:1" x14ac:dyDescent="0.25">
      <c r="A32073"/>
    </row>
    <row r="32074" spans="1:1" x14ac:dyDescent="0.25">
      <c r="A32074"/>
    </row>
    <row r="32075" spans="1:1" x14ac:dyDescent="0.25">
      <c r="A32075"/>
    </row>
    <row r="32076" spans="1:1" x14ac:dyDescent="0.25">
      <c r="A32076"/>
    </row>
    <row r="32077" spans="1:1" x14ac:dyDescent="0.25">
      <c r="A32077"/>
    </row>
    <row r="32078" spans="1:1" x14ac:dyDescent="0.25">
      <c r="A32078"/>
    </row>
    <row r="32079" spans="1:1" x14ac:dyDescent="0.25">
      <c r="A32079"/>
    </row>
    <row r="32080" spans="1:1" x14ac:dyDescent="0.25">
      <c r="A32080"/>
    </row>
    <row r="32081" spans="1:1" x14ac:dyDescent="0.25">
      <c r="A32081"/>
    </row>
    <row r="32082" spans="1:1" x14ac:dyDescent="0.25">
      <c r="A32082"/>
    </row>
    <row r="32083" spans="1:1" x14ac:dyDescent="0.25">
      <c r="A32083"/>
    </row>
    <row r="32084" spans="1:1" x14ac:dyDescent="0.25">
      <c r="A32084"/>
    </row>
    <row r="32085" spans="1:1" x14ac:dyDescent="0.25">
      <c r="A32085"/>
    </row>
    <row r="32086" spans="1:1" x14ac:dyDescent="0.25">
      <c r="A32086"/>
    </row>
    <row r="32087" spans="1:1" x14ac:dyDescent="0.25">
      <c r="A32087"/>
    </row>
    <row r="32088" spans="1:1" x14ac:dyDescent="0.25">
      <c r="A32088"/>
    </row>
    <row r="32089" spans="1:1" x14ac:dyDescent="0.25">
      <c r="A32089"/>
    </row>
    <row r="32090" spans="1:1" x14ac:dyDescent="0.25">
      <c r="A32090"/>
    </row>
    <row r="32091" spans="1:1" x14ac:dyDescent="0.25">
      <c r="A32091"/>
    </row>
    <row r="32092" spans="1:1" x14ac:dyDescent="0.25">
      <c r="A32092"/>
    </row>
    <row r="32093" spans="1:1" x14ac:dyDescent="0.25">
      <c r="A32093"/>
    </row>
    <row r="32094" spans="1:1" x14ac:dyDescent="0.25">
      <c r="A32094"/>
    </row>
    <row r="32095" spans="1:1" x14ac:dyDescent="0.25">
      <c r="A32095"/>
    </row>
    <row r="32096" spans="1:1" x14ac:dyDescent="0.25">
      <c r="A32096"/>
    </row>
    <row r="32097" spans="1:1" x14ac:dyDescent="0.25">
      <c r="A32097"/>
    </row>
    <row r="32098" spans="1:1" x14ac:dyDescent="0.25">
      <c r="A32098"/>
    </row>
    <row r="32099" spans="1:1" x14ac:dyDescent="0.25">
      <c r="A32099"/>
    </row>
    <row r="32100" spans="1:1" x14ac:dyDescent="0.25">
      <c r="A32100"/>
    </row>
    <row r="32101" spans="1:1" x14ac:dyDescent="0.25">
      <c r="A32101"/>
    </row>
    <row r="32102" spans="1:1" x14ac:dyDescent="0.25">
      <c r="A32102"/>
    </row>
    <row r="32103" spans="1:1" x14ac:dyDescent="0.25">
      <c r="A32103"/>
    </row>
    <row r="32104" spans="1:1" x14ac:dyDescent="0.25">
      <c r="A32104"/>
    </row>
    <row r="32105" spans="1:1" x14ac:dyDescent="0.25">
      <c r="A32105"/>
    </row>
    <row r="32106" spans="1:1" x14ac:dyDescent="0.25">
      <c r="A32106"/>
    </row>
    <row r="32107" spans="1:1" x14ac:dyDescent="0.25">
      <c r="A32107"/>
    </row>
    <row r="32108" spans="1:1" x14ac:dyDescent="0.25">
      <c r="A32108"/>
    </row>
    <row r="32109" spans="1:1" x14ac:dyDescent="0.25">
      <c r="A32109"/>
    </row>
    <row r="32110" spans="1:1" x14ac:dyDescent="0.25">
      <c r="A32110"/>
    </row>
    <row r="32111" spans="1:1" x14ac:dyDescent="0.25">
      <c r="A32111"/>
    </row>
    <row r="32112" spans="1:1" x14ac:dyDescent="0.25">
      <c r="A32112"/>
    </row>
    <row r="32113" spans="1:1" x14ac:dyDescent="0.25">
      <c r="A32113"/>
    </row>
    <row r="32114" spans="1:1" x14ac:dyDescent="0.25">
      <c r="A32114"/>
    </row>
    <row r="32115" spans="1:1" x14ac:dyDescent="0.25">
      <c r="A32115"/>
    </row>
    <row r="32116" spans="1:1" x14ac:dyDescent="0.25">
      <c r="A32116"/>
    </row>
    <row r="32117" spans="1:1" x14ac:dyDescent="0.25">
      <c r="A32117"/>
    </row>
    <row r="32118" spans="1:1" x14ac:dyDescent="0.25">
      <c r="A32118"/>
    </row>
    <row r="32119" spans="1:1" x14ac:dyDescent="0.25">
      <c r="A32119"/>
    </row>
    <row r="32120" spans="1:1" x14ac:dyDescent="0.25">
      <c r="A32120"/>
    </row>
    <row r="32121" spans="1:1" x14ac:dyDescent="0.25">
      <c r="A32121"/>
    </row>
    <row r="32122" spans="1:1" x14ac:dyDescent="0.25">
      <c r="A32122"/>
    </row>
    <row r="32123" spans="1:1" x14ac:dyDescent="0.25">
      <c r="A32123"/>
    </row>
    <row r="32124" spans="1:1" x14ac:dyDescent="0.25">
      <c r="A32124"/>
    </row>
    <row r="32125" spans="1:1" x14ac:dyDescent="0.25">
      <c r="A32125"/>
    </row>
    <row r="32126" spans="1:1" x14ac:dyDescent="0.25">
      <c r="A32126"/>
    </row>
    <row r="32127" spans="1:1" x14ac:dyDescent="0.25">
      <c r="A32127"/>
    </row>
    <row r="32128" spans="1:1" x14ac:dyDescent="0.25">
      <c r="A32128"/>
    </row>
    <row r="32129" spans="1:1" x14ac:dyDescent="0.25">
      <c r="A32129"/>
    </row>
    <row r="32130" spans="1:1" x14ac:dyDescent="0.25">
      <c r="A32130"/>
    </row>
    <row r="32131" spans="1:1" x14ac:dyDescent="0.25">
      <c r="A32131"/>
    </row>
    <row r="32132" spans="1:1" x14ac:dyDescent="0.25">
      <c r="A32132"/>
    </row>
    <row r="32133" spans="1:1" x14ac:dyDescent="0.25">
      <c r="A32133"/>
    </row>
    <row r="32134" spans="1:1" x14ac:dyDescent="0.25">
      <c r="A32134"/>
    </row>
    <row r="32135" spans="1:1" x14ac:dyDescent="0.25">
      <c r="A32135"/>
    </row>
    <row r="32136" spans="1:1" x14ac:dyDescent="0.25">
      <c r="A32136"/>
    </row>
    <row r="32137" spans="1:1" x14ac:dyDescent="0.25">
      <c r="A32137"/>
    </row>
    <row r="32138" spans="1:1" x14ac:dyDescent="0.25">
      <c r="A32138"/>
    </row>
    <row r="32139" spans="1:1" x14ac:dyDescent="0.25">
      <c r="A32139"/>
    </row>
    <row r="32140" spans="1:1" x14ac:dyDescent="0.25">
      <c r="A32140"/>
    </row>
    <row r="32141" spans="1:1" x14ac:dyDescent="0.25">
      <c r="A32141"/>
    </row>
    <row r="32142" spans="1:1" x14ac:dyDescent="0.25">
      <c r="A32142"/>
    </row>
    <row r="32143" spans="1:1" x14ac:dyDescent="0.25">
      <c r="A32143"/>
    </row>
    <row r="32144" spans="1:1" x14ac:dyDescent="0.25">
      <c r="A32144"/>
    </row>
    <row r="32145" spans="1:1" x14ac:dyDescent="0.25">
      <c r="A32145"/>
    </row>
    <row r="32146" spans="1:1" x14ac:dyDescent="0.25">
      <c r="A32146"/>
    </row>
    <row r="32147" spans="1:1" x14ac:dyDescent="0.25">
      <c r="A32147"/>
    </row>
    <row r="32148" spans="1:1" x14ac:dyDescent="0.25">
      <c r="A32148"/>
    </row>
    <row r="32149" spans="1:1" x14ac:dyDescent="0.25">
      <c r="A32149"/>
    </row>
    <row r="32150" spans="1:1" x14ac:dyDescent="0.25">
      <c r="A32150"/>
    </row>
    <row r="32151" spans="1:1" x14ac:dyDescent="0.25">
      <c r="A32151"/>
    </row>
    <row r="32152" spans="1:1" x14ac:dyDescent="0.25">
      <c r="A32152"/>
    </row>
    <row r="32153" spans="1:1" x14ac:dyDescent="0.25">
      <c r="A32153"/>
    </row>
    <row r="32154" spans="1:1" x14ac:dyDescent="0.25">
      <c r="A32154"/>
    </row>
    <row r="32155" spans="1:1" x14ac:dyDescent="0.25">
      <c r="A32155"/>
    </row>
    <row r="32156" spans="1:1" x14ac:dyDescent="0.25">
      <c r="A32156"/>
    </row>
    <row r="32157" spans="1:1" x14ac:dyDescent="0.25">
      <c r="A32157"/>
    </row>
    <row r="32158" spans="1:1" x14ac:dyDescent="0.25">
      <c r="A32158"/>
    </row>
    <row r="32159" spans="1:1" x14ac:dyDescent="0.25">
      <c r="A32159"/>
    </row>
    <row r="32160" spans="1:1" x14ac:dyDescent="0.25">
      <c r="A32160"/>
    </row>
    <row r="32161" spans="1:1" x14ac:dyDescent="0.25">
      <c r="A32161"/>
    </row>
    <row r="32162" spans="1:1" x14ac:dyDescent="0.25">
      <c r="A32162"/>
    </row>
    <row r="32163" spans="1:1" x14ac:dyDescent="0.25">
      <c r="A32163"/>
    </row>
    <row r="32164" spans="1:1" x14ac:dyDescent="0.25">
      <c r="A32164"/>
    </row>
    <row r="32165" spans="1:1" x14ac:dyDescent="0.25">
      <c r="A32165"/>
    </row>
    <row r="32166" spans="1:1" x14ac:dyDescent="0.25">
      <c r="A32166"/>
    </row>
    <row r="32167" spans="1:1" x14ac:dyDescent="0.25">
      <c r="A32167"/>
    </row>
    <row r="32168" spans="1:1" x14ac:dyDescent="0.25">
      <c r="A32168"/>
    </row>
    <row r="32169" spans="1:1" x14ac:dyDescent="0.25">
      <c r="A32169"/>
    </row>
    <row r="32170" spans="1:1" x14ac:dyDescent="0.25">
      <c r="A32170"/>
    </row>
    <row r="32171" spans="1:1" x14ac:dyDescent="0.25">
      <c r="A32171"/>
    </row>
    <row r="32172" spans="1:1" x14ac:dyDescent="0.25">
      <c r="A32172"/>
    </row>
    <row r="32173" spans="1:1" x14ac:dyDescent="0.25">
      <c r="A32173"/>
    </row>
    <row r="32174" spans="1:1" x14ac:dyDescent="0.25">
      <c r="A32174"/>
    </row>
    <row r="32175" spans="1:1" x14ac:dyDescent="0.25">
      <c r="A32175"/>
    </row>
    <row r="32176" spans="1:1" x14ac:dyDescent="0.25">
      <c r="A32176"/>
    </row>
    <row r="32177" spans="1:1" x14ac:dyDescent="0.25">
      <c r="A32177"/>
    </row>
    <row r="32178" spans="1:1" x14ac:dyDescent="0.25">
      <c r="A32178"/>
    </row>
    <row r="32179" spans="1:1" x14ac:dyDescent="0.25">
      <c r="A32179"/>
    </row>
    <row r="32180" spans="1:1" x14ac:dyDescent="0.25">
      <c r="A32180"/>
    </row>
    <row r="32181" spans="1:1" x14ac:dyDescent="0.25">
      <c r="A32181"/>
    </row>
    <row r="32182" spans="1:1" x14ac:dyDescent="0.25">
      <c r="A32182"/>
    </row>
    <row r="32183" spans="1:1" x14ac:dyDescent="0.25">
      <c r="A32183"/>
    </row>
    <row r="32184" spans="1:1" x14ac:dyDescent="0.25">
      <c r="A32184"/>
    </row>
    <row r="32185" spans="1:1" x14ac:dyDescent="0.25">
      <c r="A32185"/>
    </row>
    <row r="32186" spans="1:1" x14ac:dyDescent="0.25">
      <c r="A32186"/>
    </row>
    <row r="32187" spans="1:1" x14ac:dyDescent="0.25">
      <c r="A32187"/>
    </row>
    <row r="32188" spans="1:1" x14ac:dyDescent="0.25">
      <c r="A32188"/>
    </row>
    <row r="32189" spans="1:1" x14ac:dyDescent="0.25">
      <c r="A32189"/>
    </row>
    <row r="32190" spans="1:1" x14ac:dyDescent="0.25">
      <c r="A32190"/>
    </row>
    <row r="32191" spans="1:1" x14ac:dyDescent="0.25">
      <c r="A32191"/>
    </row>
    <row r="32192" spans="1:1" x14ac:dyDescent="0.25">
      <c r="A32192"/>
    </row>
    <row r="32193" spans="1:1" x14ac:dyDescent="0.25">
      <c r="A32193"/>
    </row>
    <row r="32194" spans="1:1" x14ac:dyDescent="0.25">
      <c r="A32194"/>
    </row>
    <row r="32195" spans="1:1" x14ac:dyDescent="0.25">
      <c r="A32195"/>
    </row>
    <row r="32196" spans="1:1" x14ac:dyDescent="0.25">
      <c r="A32196"/>
    </row>
    <row r="32197" spans="1:1" x14ac:dyDescent="0.25">
      <c r="A32197"/>
    </row>
    <row r="32198" spans="1:1" x14ac:dyDescent="0.25">
      <c r="A32198"/>
    </row>
    <row r="32199" spans="1:1" x14ac:dyDescent="0.25">
      <c r="A32199"/>
    </row>
    <row r="32200" spans="1:1" x14ac:dyDescent="0.25">
      <c r="A32200"/>
    </row>
    <row r="32201" spans="1:1" x14ac:dyDescent="0.25">
      <c r="A32201"/>
    </row>
    <row r="32202" spans="1:1" x14ac:dyDescent="0.25">
      <c r="A32202"/>
    </row>
    <row r="32203" spans="1:1" x14ac:dyDescent="0.25">
      <c r="A32203"/>
    </row>
    <row r="32204" spans="1:1" x14ac:dyDescent="0.25">
      <c r="A32204"/>
    </row>
    <row r="32205" spans="1:1" x14ac:dyDescent="0.25">
      <c r="A32205"/>
    </row>
    <row r="32206" spans="1:1" x14ac:dyDescent="0.25">
      <c r="A32206"/>
    </row>
    <row r="32207" spans="1:1" x14ac:dyDescent="0.25">
      <c r="A32207"/>
    </row>
    <row r="32208" spans="1:1" x14ac:dyDescent="0.25">
      <c r="A32208"/>
    </row>
    <row r="32209" spans="1:1" x14ac:dyDescent="0.25">
      <c r="A32209"/>
    </row>
    <row r="32210" spans="1:1" x14ac:dyDescent="0.25">
      <c r="A32210"/>
    </row>
    <row r="32211" spans="1:1" x14ac:dyDescent="0.25">
      <c r="A32211"/>
    </row>
    <row r="32212" spans="1:1" x14ac:dyDescent="0.25">
      <c r="A32212"/>
    </row>
    <row r="32213" spans="1:1" x14ac:dyDescent="0.25">
      <c r="A32213"/>
    </row>
    <row r="32214" spans="1:1" x14ac:dyDescent="0.25">
      <c r="A32214"/>
    </row>
    <row r="32215" spans="1:1" x14ac:dyDescent="0.25">
      <c r="A32215"/>
    </row>
    <row r="32216" spans="1:1" x14ac:dyDescent="0.25">
      <c r="A32216"/>
    </row>
    <row r="32217" spans="1:1" x14ac:dyDescent="0.25">
      <c r="A32217"/>
    </row>
    <row r="32218" spans="1:1" x14ac:dyDescent="0.25">
      <c r="A32218"/>
    </row>
    <row r="32219" spans="1:1" x14ac:dyDescent="0.25">
      <c r="A32219"/>
    </row>
    <row r="32220" spans="1:1" x14ac:dyDescent="0.25">
      <c r="A32220"/>
    </row>
    <row r="32221" spans="1:1" x14ac:dyDescent="0.25">
      <c r="A32221"/>
    </row>
    <row r="32222" spans="1:1" x14ac:dyDescent="0.25">
      <c r="A32222"/>
    </row>
    <row r="32223" spans="1:1" x14ac:dyDescent="0.25">
      <c r="A32223"/>
    </row>
    <row r="32224" spans="1:1" x14ac:dyDescent="0.25">
      <c r="A32224"/>
    </row>
    <row r="32225" spans="1:1" x14ac:dyDescent="0.25">
      <c r="A32225"/>
    </row>
    <row r="32226" spans="1:1" x14ac:dyDescent="0.25">
      <c r="A32226"/>
    </row>
    <row r="32227" spans="1:1" x14ac:dyDescent="0.25">
      <c r="A32227"/>
    </row>
    <row r="32228" spans="1:1" x14ac:dyDescent="0.25">
      <c r="A32228"/>
    </row>
    <row r="32229" spans="1:1" x14ac:dyDescent="0.25">
      <c r="A32229"/>
    </row>
    <row r="32230" spans="1:1" x14ac:dyDescent="0.25">
      <c r="A32230"/>
    </row>
    <row r="32231" spans="1:1" x14ac:dyDescent="0.25">
      <c r="A32231"/>
    </row>
    <row r="32232" spans="1:1" x14ac:dyDescent="0.25">
      <c r="A32232"/>
    </row>
    <row r="32233" spans="1:1" x14ac:dyDescent="0.25">
      <c r="A32233"/>
    </row>
    <row r="32234" spans="1:1" x14ac:dyDescent="0.25">
      <c r="A32234"/>
    </row>
    <row r="32235" spans="1:1" x14ac:dyDescent="0.25">
      <c r="A32235"/>
    </row>
    <row r="32236" spans="1:1" x14ac:dyDescent="0.25">
      <c r="A32236"/>
    </row>
    <row r="32237" spans="1:1" x14ac:dyDescent="0.25">
      <c r="A32237"/>
    </row>
    <row r="32238" spans="1:1" x14ac:dyDescent="0.25">
      <c r="A32238"/>
    </row>
    <row r="32239" spans="1:1" x14ac:dyDescent="0.25">
      <c r="A32239"/>
    </row>
    <row r="32240" spans="1:1" x14ac:dyDescent="0.25">
      <c r="A32240"/>
    </row>
    <row r="32241" spans="1:1" x14ac:dyDescent="0.25">
      <c r="A32241"/>
    </row>
    <row r="32242" spans="1:1" x14ac:dyDescent="0.25">
      <c r="A32242"/>
    </row>
    <row r="32243" spans="1:1" x14ac:dyDescent="0.25">
      <c r="A32243"/>
    </row>
    <row r="32244" spans="1:1" x14ac:dyDescent="0.25">
      <c r="A32244"/>
    </row>
    <row r="32245" spans="1:1" x14ac:dyDescent="0.25">
      <c r="A32245"/>
    </row>
    <row r="32246" spans="1:1" x14ac:dyDescent="0.25">
      <c r="A32246"/>
    </row>
    <row r="32247" spans="1:1" x14ac:dyDescent="0.25">
      <c r="A32247"/>
    </row>
    <row r="32248" spans="1:1" x14ac:dyDescent="0.25">
      <c r="A32248"/>
    </row>
    <row r="32249" spans="1:1" x14ac:dyDescent="0.25">
      <c r="A32249"/>
    </row>
    <row r="32250" spans="1:1" x14ac:dyDescent="0.25">
      <c r="A32250"/>
    </row>
    <row r="32251" spans="1:1" x14ac:dyDescent="0.25">
      <c r="A32251"/>
    </row>
    <row r="32252" spans="1:1" x14ac:dyDescent="0.25">
      <c r="A32252"/>
    </row>
    <row r="32253" spans="1:1" x14ac:dyDescent="0.25">
      <c r="A32253"/>
    </row>
    <row r="32254" spans="1:1" x14ac:dyDescent="0.25">
      <c r="A32254"/>
    </row>
    <row r="32255" spans="1:1" x14ac:dyDescent="0.25">
      <c r="A32255"/>
    </row>
    <row r="32256" spans="1:1" x14ac:dyDescent="0.25">
      <c r="A32256"/>
    </row>
    <row r="32257" spans="1:1" x14ac:dyDescent="0.25">
      <c r="A32257"/>
    </row>
    <row r="32258" spans="1:1" x14ac:dyDescent="0.25">
      <c r="A32258"/>
    </row>
    <row r="32259" spans="1:1" x14ac:dyDescent="0.25">
      <c r="A32259"/>
    </row>
    <row r="32260" spans="1:1" x14ac:dyDescent="0.25">
      <c r="A32260"/>
    </row>
    <row r="32261" spans="1:1" x14ac:dyDescent="0.25">
      <c r="A32261"/>
    </row>
    <row r="32262" spans="1:1" x14ac:dyDescent="0.25">
      <c r="A32262"/>
    </row>
    <row r="32263" spans="1:1" x14ac:dyDescent="0.25">
      <c r="A32263"/>
    </row>
    <row r="32264" spans="1:1" x14ac:dyDescent="0.25">
      <c r="A32264"/>
    </row>
    <row r="32265" spans="1:1" x14ac:dyDescent="0.25">
      <c r="A32265"/>
    </row>
    <row r="32266" spans="1:1" x14ac:dyDescent="0.25">
      <c r="A32266"/>
    </row>
    <row r="32267" spans="1:1" x14ac:dyDescent="0.25">
      <c r="A32267"/>
    </row>
    <row r="32268" spans="1:1" x14ac:dyDescent="0.25">
      <c r="A32268"/>
    </row>
    <row r="32269" spans="1:1" x14ac:dyDescent="0.25">
      <c r="A32269"/>
    </row>
    <row r="32270" spans="1:1" x14ac:dyDescent="0.25">
      <c r="A32270"/>
    </row>
    <row r="32271" spans="1:1" x14ac:dyDescent="0.25">
      <c r="A32271"/>
    </row>
    <row r="32272" spans="1:1" x14ac:dyDescent="0.25">
      <c r="A32272"/>
    </row>
    <row r="32273" spans="1:1" x14ac:dyDescent="0.25">
      <c r="A32273"/>
    </row>
    <row r="32274" spans="1:1" x14ac:dyDescent="0.25">
      <c r="A32274"/>
    </row>
    <row r="32275" spans="1:1" x14ac:dyDescent="0.25">
      <c r="A32275"/>
    </row>
    <row r="32276" spans="1:1" x14ac:dyDescent="0.25">
      <c r="A32276"/>
    </row>
    <row r="32277" spans="1:1" x14ac:dyDescent="0.25">
      <c r="A32277"/>
    </row>
    <row r="32278" spans="1:1" x14ac:dyDescent="0.25">
      <c r="A32278"/>
    </row>
    <row r="32279" spans="1:1" x14ac:dyDescent="0.25">
      <c r="A32279"/>
    </row>
    <row r="32280" spans="1:1" x14ac:dyDescent="0.25">
      <c r="A32280"/>
    </row>
    <row r="32281" spans="1:1" x14ac:dyDescent="0.25">
      <c r="A32281"/>
    </row>
    <row r="32282" spans="1:1" x14ac:dyDescent="0.25">
      <c r="A32282"/>
    </row>
    <row r="32283" spans="1:1" x14ac:dyDescent="0.25">
      <c r="A32283"/>
    </row>
    <row r="32284" spans="1:1" x14ac:dyDescent="0.25">
      <c r="A32284"/>
    </row>
    <row r="32285" spans="1:1" x14ac:dyDescent="0.25">
      <c r="A32285"/>
    </row>
    <row r="32286" spans="1:1" x14ac:dyDescent="0.25">
      <c r="A32286"/>
    </row>
    <row r="32287" spans="1:1" x14ac:dyDescent="0.25">
      <c r="A32287"/>
    </row>
    <row r="32288" spans="1:1" x14ac:dyDescent="0.25">
      <c r="A32288"/>
    </row>
    <row r="32289" spans="1:1" x14ac:dyDescent="0.25">
      <c r="A32289"/>
    </row>
    <row r="32290" spans="1:1" x14ac:dyDescent="0.25">
      <c r="A32290"/>
    </row>
    <row r="32291" spans="1:1" x14ac:dyDescent="0.25">
      <c r="A32291"/>
    </row>
    <row r="32292" spans="1:1" x14ac:dyDescent="0.25">
      <c r="A32292"/>
    </row>
    <row r="32293" spans="1:1" x14ac:dyDescent="0.25">
      <c r="A32293"/>
    </row>
    <row r="32294" spans="1:1" x14ac:dyDescent="0.25">
      <c r="A32294"/>
    </row>
    <row r="32295" spans="1:1" x14ac:dyDescent="0.25">
      <c r="A32295"/>
    </row>
    <row r="32296" spans="1:1" x14ac:dyDescent="0.25">
      <c r="A32296"/>
    </row>
    <row r="32297" spans="1:1" x14ac:dyDescent="0.25">
      <c r="A32297"/>
    </row>
    <row r="32298" spans="1:1" x14ac:dyDescent="0.25">
      <c r="A32298"/>
    </row>
    <row r="32299" spans="1:1" x14ac:dyDescent="0.25">
      <c r="A32299"/>
    </row>
    <row r="32300" spans="1:1" x14ac:dyDescent="0.25">
      <c r="A32300"/>
    </row>
    <row r="32301" spans="1:1" x14ac:dyDescent="0.25">
      <c r="A32301"/>
    </row>
    <row r="32302" spans="1:1" x14ac:dyDescent="0.25">
      <c r="A32302"/>
    </row>
    <row r="32303" spans="1:1" x14ac:dyDescent="0.25">
      <c r="A32303"/>
    </row>
    <row r="32304" spans="1:1" x14ac:dyDescent="0.25">
      <c r="A32304"/>
    </row>
    <row r="32305" spans="1:1" x14ac:dyDescent="0.25">
      <c r="A32305"/>
    </row>
    <row r="32306" spans="1:1" x14ac:dyDescent="0.25">
      <c r="A32306"/>
    </row>
    <row r="32307" spans="1:1" x14ac:dyDescent="0.25">
      <c r="A32307"/>
    </row>
    <row r="32308" spans="1:1" x14ac:dyDescent="0.25">
      <c r="A32308"/>
    </row>
    <row r="32309" spans="1:1" x14ac:dyDescent="0.25">
      <c r="A32309"/>
    </row>
    <row r="32310" spans="1:1" x14ac:dyDescent="0.25">
      <c r="A32310"/>
    </row>
    <row r="32311" spans="1:1" x14ac:dyDescent="0.25">
      <c r="A32311"/>
    </row>
    <row r="32312" spans="1:1" x14ac:dyDescent="0.25">
      <c r="A32312"/>
    </row>
    <row r="32313" spans="1:1" x14ac:dyDescent="0.25">
      <c r="A32313"/>
    </row>
    <row r="32314" spans="1:1" x14ac:dyDescent="0.25">
      <c r="A32314"/>
    </row>
    <row r="32315" spans="1:1" x14ac:dyDescent="0.25">
      <c r="A32315"/>
    </row>
    <row r="32316" spans="1:1" x14ac:dyDescent="0.25">
      <c r="A32316"/>
    </row>
    <row r="32317" spans="1:1" x14ac:dyDescent="0.25">
      <c r="A32317"/>
    </row>
    <row r="32318" spans="1:1" x14ac:dyDescent="0.25">
      <c r="A32318"/>
    </row>
    <row r="32319" spans="1:1" x14ac:dyDescent="0.25">
      <c r="A32319"/>
    </row>
    <row r="32320" spans="1:1" x14ac:dyDescent="0.25">
      <c r="A32320"/>
    </row>
    <row r="32321" spans="1:1" x14ac:dyDescent="0.25">
      <c r="A32321"/>
    </row>
    <row r="32322" spans="1:1" x14ac:dyDescent="0.25">
      <c r="A32322"/>
    </row>
    <row r="32323" spans="1:1" x14ac:dyDescent="0.25">
      <c r="A32323"/>
    </row>
    <row r="32324" spans="1:1" x14ac:dyDescent="0.25">
      <c r="A32324"/>
    </row>
    <row r="32325" spans="1:1" x14ac:dyDescent="0.25">
      <c r="A32325"/>
    </row>
    <row r="32326" spans="1:1" x14ac:dyDescent="0.25">
      <c r="A32326"/>
    </row>
    <row r="32327" spans="1:1" x14ac:dyDescent="0.25">
      <c r="A32327"/>
    </row>
    <row r="32328" spans="1:1" x14ac:dyDescent="0.25">
      <c r="A32328"/>
    </row>
    <row r="32329" spans="1:1" x14ac:dyDescent="0.25">
      <c r="A32329"/>
    </row>
    <row r="32330" spans="1:1" x14ac:dyDescent="0.25">
      <c r="A32330"/>
    </row>
    <row r="32331" spans="1:1" x14ac:dyDescent="0.25">
      <c r="A32331"/>
    </row>
    <row r="32332" spans="1:1" x14ac:dyDescent="0.25">
      <c r="A32332"/>
    </row>
    <row r="32333" spans="1:1" x14ac:dyDescent="0.25">
      <c r="A32333"/>
    </row>
    <row r="32334" spans="1:1" x14ac:dyDescent="0.25">
      <c r="A32334"/>
    </row>
    <row r="32335" spans="1:1" x14ac:dyDescent="0.25">
      <c r="A32335"/>
    </row>
    <row r="32336" spans="1:1" x14ac:dyDescent="0.25">
      <c r="A32336"/>
    </row>
    <row r="32337" spans="1:1" x14ac:dyDescent="0.25">
      <c r="A32337"/>
    </row>
    <row r="32338" spans="1:1" x14ac:dyDescent="0.25">
      <c r="A32338"/>
    </row>
    <row r="32339" spans="1:1" x14ac:dyDescent="0.25">
      <c r="A32339"/>
    </row>
    <row r="32340" spans="1:1" x14ac:dyDescent="0.25">
      <c r="A32340"/>
    </row>
    <row r="32341" spans="1:1" x14ac:dyDescent="0.25">
      <c r="A32341"/>
    </row>
    <row r="32342" spans="1:1" x14ac:dyDescent="0.25">
      <c r="A32342"/>
    </row>
    <row r="32343" spans="1:1" x14ac:dyDescent="0.25">
      <c r="A32343"/>
    </row>
    <row r="32344" spans="1:1" x14ac:dyDescent="0.25">
      <c r="A32344"/>
    </row>
    <row r="32345" spans="1:1" x14ac:dyDescent="0.25">
      <c r="A32345"/>
    </row>
    <row r="32346" spans="1:1" x14ac:dyDescent="0.25">
      <c r="A32346"/>
    </row>
    <row r="32347" spans="1:1" x14ac:dyDescent="0.25">
      <c r="A32347"/>
    </row>
    <row r="32348" spans="1:1" x14ac:dyDescent="0.25">
      <c r="A32348"/>
    </row>
    <row r="32349" spans="1:1" x14ac:dyDescent="0.25">
      <c r="A32349"/>
    </row>
    <row r="32350" spans="1:1" x14ac:dyDescent="0.25">
      <c r="A32350"/>
    </row>
    <row r="32351" spans="1:1" x14ac:dyDescent="0.25">
      <c r="A32351"/>
    </row>
    <row r="32352" spans="1:1" x14ac:dyDescent="0.25">
      <c r="A32352"/>
    </row>
    <row r="32353" spans="1:1" x14ac:dyDescent="0.25">
      <c r="A32353"/>
    </row>
    <row r="32354" spans="1:1" x14ac:dyDescent="0.25">
      <c r="A32354"/>
    </row>
    <row r="32355" spans="1:1" x14ac:dyDescent="0.25">
      <c r="A32355"/>
    </row>
    <row r="32356" spans="1:1" x14ac:dyDescent="0.25">
      <c r="A32356"/>
    </row>
    <row r="32357" spans="1:1" x14ac:dyDescent="0.25">
      <c r="A32357"/>
    </row>
    <row r="32358" spans="1:1" x14ac:dyDescent="0.25">
      <c r="A32358"/>
    </row>
    <row r="32359" spans="1:1" x14ac:dyDescent="0.25">
      <c r="A32359"/>
    </row>
    <row r="32360" spans="1:1" x14ac:dyDescent="0.25">
      <c r="A32360"/>
    </row>
    <row r="32361" spans="1:1" x14ac:dyDescent="0.25">
      <c r="A32361"/>
    </row>
    <row r="32362" spans="1:1" x14ac:dyDescent="0.25">
      <c r="A32362"/>
    </row>
    <row r="32363" spans="1:1" x14ac:dyDescent="0.25">
      <c r="A32363"/>
    </row>
    <row r="32364" spans="1:1" x14ac:dyDescent="0.25">
      <c r="A32364"/>
    </row>
    <row r="32365" spans="1:1" x14ac:dyDescent="0.25">
      <c r="A32365"/>
    </row>
    <row r="32366" spans="1:1" x14ac:dyDescent="0.25">
      <c r="A32366"/>
    </row>
    <row r="32367" spans="1:1" x14ac:dyDescent="0.25">
      <c r="A32367"/>
    </row>
    <row r="32368" spans="1:1" x14ac:dyDescent="0.25">
      <c r="A32368"/>
    </row>
    <row r="32369" spans="1:1" x14ac:dyDescent="0.25">
      <c r="A32369"/>
    </row>
    <row r="32370" spans="1:1" x14ac:dyDescent="0.25">
      <c r="A32370"/>
    </row>
    <row r="32371" spans="1:1" x14ac:dyDescent="0.25">
      <c r="A32371"/>
    </row>
    <row r="32372" spans="1:1" x14ac:dyDescent="0.25">
      <c r="A32372"/>
    </row>
    <row r="32373" spans="1:1" x14ac:dyDescent="0.25">
      <c r="A32373"/>
    </row>
    <row r="32374" spans="1:1" x14ac:dyDescent="0.25">
      <c r="A32374"/>
    </row>
    <row r="32375" spans="1:1" x14ac:dyDescent="0.25">
      <c r="A32375"/>
    </row>
    <row r="32376" spans="1:1" x14ac:dyDescent="0.25">
      <c r="A32376"/>
    </row>
    <row r="32377" spans="1:1" x14ac:dyDescent="0.25">
      <c r="A32377"/>
    </row>
    <row r="32378" spans="1:1" x14ac:dyDescent="0.25">
      <c r="A32378"/>
    </row>
    <row r="32379" spans="1:1" x14ac:dyDescent="0.25">
      <c r="A32379"/>
    </row>
    <row r="32380" spans="1:1" x14ac:dyDescent="0.25">
      <c r="A32380"/>
    </row>
    <row r="32381" spans="1:1" x14ac:dyDescent="0.25">
      <c r="A32381"/>
    </row>
    <row r="32382" spans="1:1" x14ac:dyDescent="0.25">
      <c r="A32382"/>
    </row>
    <row r="32383" spans="1:1" x14ac:dyDescent="0.25">
      <c r="A32383"/>
    </row>
    <row r="32384" spans="1:1" x14ac:dyDescent="0.25">
      <c r="A32384"/>
    </row>
    <row r="32385" spans="1:1" x14ac:dyDescent="0.25">
      <c r="A32385"/>
    </row>
    <row r="32386" spans="1:1" x14ac:dyDescent="0.25">
      <c r="A32386"/>
    </row>
    <row r="32387" spans="1:1" x14ac:dyDescent="0.25">
      <c r="A32387"/>
    </row>
    <row r="32388" spans="1:1" x14ac:dyDescent="0.25">
      <c r="A32388"/>
    </row>
    <row r="32389" spans="1:1" x14ac:dyDescent="0.25">
      <c r="A32389"/>
    </row>
    <row r="32390" spans="1:1" x14ac:dyDescent="0.25">
      <c r="A32390"/>
    </row>
    <row r="32391" spans="1:1" x14ac:dyDescent="0.25">
      <c r="A32391"/>
    </row>
    <row r="32392" spans="1:1" x14ac:dyDescent="0.25">
      <c r="A32392"/>
    </row>
    <row r="32393" spans="1:1" x14ac:dyDescent="0.25">
      <c r="A32393"/>
    </row>
    <row r="32394" spans="1:1" x14ac:dyDescent="0.25">
      <c r="A32394"/>
    </row>
    <row r="32395" spans="1:1" x14ac:dyDescent="0.25">
      <c r="A32395"/>
    </row>
    <row r="32396" spans="1:1" x14ac:dyDescent="0.25">
      <c r="A32396"/>
    </row>
    <row r="32397" spans="1:1" x14ac:dyDescent="0.25">
      <c r="A32397"/>
    </row>
    <row r="32398" spans="1:1" x14ac:dyDescent="0.25">
      <c r="A32398"/>
    </row>
    <row r="32399" spans="1:1" x14ac:dyDescent="0.25">
      <c r="A32399"/>
    </row>
    <row r="32400" spans="1:1" x14ac:dyDescent="0.25">
      <c r="A32400"/>
    </row>
    <row r="32401" spans="1:1" x14ac:dyDescent="0.25">
      <c r="A32401"/>
    </row>
    <row r="32402" spans="1:1" x14ac:dyDescent="0.25">
      <c r="A32402"/>
    </row>
    <row r="32403" spans="1:1" x14ac:dyDescent="0.25">
      <c r="A32403"/>
    </row>
    <row r="32404" spans="1:1" x14ac:dyDescent="0.25">
      <c r="A32404"/>
    </row>
    <row r="32405" spans="1:1" x14ac:dyDescent="0.25">
      <c r="A32405"/>
    </row>
    <row r="32406" spans="1:1" x14ac:dyDescent="0.25">
      <c r="A32406"/>
    </row>
    <row r="32407" spans="1:1" x14ac:dyDescent="0.25">
      <c r="A32407"/>
    </row>
    <row r="32408" spans="1:1" x14ac:dyDescent="0.25">
      <c r="A32408"/>
    </row>
    <row r="32409" spans="1:1" x14ac:dyDescent="0.25">
      <c r="A32409"/>
    </row>
    <row r="32410" spans="1:1" x14ac:dyDescent="0.25">
      <c r="A32410"/>
    </row>
    <row r="32411" spans="1:1" x14ac:dyDescent="0.25">
      <c r="A32411"/>
    </row>
    <row r="32412" spans="1:1" x14ac:dyDescent="0.25">
      <c r="A32412"/>
    </row>
    <row r="32413" spans="1:1" x14ac:dyDescent="0.25">
      <c r="A32413"/>
    </row>
    <row r="32414" spans="1:1" x14ac:dyDescent="0.25">
      <c r="A32414"/>
    </row>
    <row r="32415" spans="1:1" x14ac:dyDescent="0.25">
      <c r="A32415"/>
    </row>
    <row r="32416" spans="1:1" x14ac:dyDescent="0.25">
      <c r="A32416"/>
    </row>
    <row r="32417" spans="1:1" x14ac:dyDescent="0.25">
      <c r="A32417"/>
    </row>
    <row r="32418" spans="1:1" x14ac:dyDescent="0.25">
      <c r="A32418"/>
    </row>
    <row r="32419" spans="1:1" x14ac:dyDescent="0.25">
      <c r="A32419"/>
    </row>
    <row r="32420" spans="1:1" x14ac:dyDescent="0.25">
      <c r="A32420"/>
    </row>
    <row r="32421" spans="1:1" x14ac:dyDescent="0.25">
      <c r="A32421"/>
    </row>
    <row r="32422" spans="1:1" x14ac:dyDescent="0.25">
      <c r="A32422"/>
    </row>
    <row r="32423" spans="1:1" x14ac:dyDescent="0.25">
      <c r="A32423"/>
    </row>
    <row r="32424" spans="1:1" x14ac:dyDescent="0.25">
      <c r="A32424"/>
    </row>
    <row r="32425" spans="1:1" x14ac:dyDescent="0.25">
      <c r="A32425"/>
    </row>
    <row r="32426" spans="1:1" x14ac:dyDescent="0.25">
      <c r="A32426"/>
    </row>
    <row r="32427" spans="1:1" x14ac:dyDescent="0.25">
      <c r="A32427"/>
    </row>
    <row r="32428" spans="1:1" x14ac:dyDescent="0.25">
      <c r="A32428"/>
    </row>
    <row r="32429" spans="1:1" x14ac:dyDescent="0.25">
      <c r="A32429"/>
    </row>
    <row r="32430" spans="1:1" x14ac:dyDescent="0.25">
      <c r="A32430"/>
    </row>
    <row r="32431" spans="1:1" x14ac:dyDescent="0.25">
      <c r="A32431"/>
    </row>
    <row r="32432" spans="1:1" x14ac:dyDescent="0.25">
      <c r="A32432"/>
    </row>
    <row r="32433" spans="1:1" x14ac:dyDescent="0.25">
      <c r="A32433"/>
    </row>
    <row r="32434" spans="1:1" x14ac:dyDescent="0.25">
      <c r="A32434"/>
    </row>
    <row r="32435" spans="1:1" x14ac:dyDescent="0.25">
      <c r="A32435"/>
    </row>
    <row r="32436" spans="1:1" x14ac:dyDescent="0.25">
      <c r="A32436"/>
    </row>
    <row r="32437" spans="1:1" x14ac:dyDescent="0.25">
      <c r="A32437"/>
    </row>
    <row r="32438" spans="1:1" x14ac:dyDescent="0.25">
      <c r="A32438"/>
    </row>
    <row r="32439" spans="1:1" x14ac:dyDescent="0.25">
      <c r="A32439"/>
    </row>
    <row r="32440" spans="1:1" x14ac:dyDescent="0.25">
      <c r="A32440"/>
    </row>
    <row r="32441" spans="1:1" x14ac:dyDescent="0.25">
      <c r="A32441"/>
    </row>
    <row r="32442" spans="1:1" x14ac:dyDescent="0.25">
      <c r="A32442"/>
    </row>
    <row r="32443" spans="1:1" x14ac:dyDescent="0.25">
      <c r="A32443"/>
    </row>
    <row r="32444" spans="1:1" x14ac:dyDescent="0.25">
      <c r="A32444"/>
    </row>
    <row r="32445" spans="1:1" x14ac:dyDescent="0.25">
      <c r="A32445"/>
    </row>
    <row r="32446" spans="1:1" x14ac:dyDescent="0.25">
      <c r="A32446"/>
    </row>
    <row r="32447" spans="1:1" x14ac:dyDescent="0.25">
      <c r="A32447"/>
    </row>
    <row r="32448" spans="1:1" x14ac:dyDescent="0.25">
      <c r="A32448"/>
    </row>
    <row r="32449" spans="1:1" x14ac:dyDescent="0.25">
      <c r="A32449"/>
    </row>
    <row r="32450" spans="1:1" x14ac:dyDescent="0.25">
      <c r="A32450"/>
    </row>
    <row r="32451" spans="1:1" x14ac:dyDescent="0.25">
      <c r="A32451"/>
    </row>
    <row r="32452" spans="1:1" x14ac:dyDescent="0.25">
      <c r="A32452"/>
    </row>
    <row r="32453" spans="1:1" x14ac:dyDescent="0.25">
      <c r="A32453"/>
    </row>
    <row r="32454" spans="1:1" x14ac:dyDescent="0.25">
      <c r="A32454"/>
    </row>
    <row r="32455" spans="1:1" x14ac:dyDescent="0.25">
      <c r="A32455"/>
    </row>
    <row r="32456" spans="1:1" x14ac:dyDescent="0.25">
      <c r="A32456"/>
    </row>
    <row r="32457" spans="1:1" x14ac:dyDescent="0.25">
      <c r="A32457"/>
    </row>
    <row r="32458" spans="1:1" x14ac:dyDescent="0.25">
      <c r="A32458"/>
    </row>
    <row r="32459" spans="1:1" x14ac:dyDescent="0.25">
      <c r="A32459"/>
    </row>
    <row r="32460" spans="1:1" x14ac:dyDescent="0.25">
      <c r="A32460"/>
    </row>
    <row r="32461" spans="1:1" x14ac:dyDescent="0.25">
      <c r="A32461"/>
    </row>
    <row r="32462" spans="1:1" x14ac:dyDescent="0.25">
      <c r="A32462"/>
    </row>
    <row r="32463" spans="1:1" x14ac:dyDescent="0.25">
      <c r="A32463"/>
    </row>
    <row r="32464" spans="1:1" x14ac:dyDescent="0.25">
      <c r="A32464"/>
    </row>
    <row r="32465" spans="1:1" x14ac:dyDescent="0.25">
      <c r="A32465"/>
    </row>
    <row r="32466" spans="1:1" x14ac:dyDescent="0.25">
      <c r="A32466"/>
    </row>
    <row r="32467" spans="1:1" x14ac:dyDescent="0.25">
      <c r="A32467"/>
    </row>
    <row r="32468" spans="1:1" x14ac:dyDescent="0.25">
      <c r="A32468"/>
    </row>
    <row r="32469" spans="1:1" x14ac:dyDescent="0.25">
      <c r="A32469"/>
    </row>
    <row r="32470" spans="1:1" x14ac:dyDescent="0.25">
      <c r="A32470"/>
    </row>
    <row r="32471" spans="1:1" x14ac:dyDescent="0.25">
      <c r="A32471"/>
    </row>
    <row r="32472" spans="1:1" x14ac:dyDescent="0.25">
      <c r="A32472"/>
    </row>
    <row r="32473" spans="1:1" x14ac:dyDescent="0.25">
      <c r="A32473"/>
    </row>
    <row r="32474" spans="1:1" x14ac:dyDescent="0.25">
      <c r="A32474"/>
    </row>
    <row r="32475" spans="1:1" x14ac:dyDescent="0.25">
      <c r="A32475"/>
    </row>
    <row r="32476" spans="1:1" x14ac:dyDescent="0.25">
      <c r="A32476"/>
    </row>
    <row r="32477" spans="1:1" x14ac:dyDescent="0.25">
      <c r="A32477"/>
    </row>
    <row r="32478" spans="1:1" x14ac:dyDescent="0.25">
      <c r="A32478"/>
    </row>
    <row r="32479" spans="1:1" x14ac:dyDescent="0.25">
      <c r="A32479"/>
    </row>
    <row r="32480" spans="1:1" x14ac:dyDescent="0.25">
      <c r="A32480"/>
    </row>
    <row r="32481" spans="1:1" x14ac:dyDescent="0.25">
      <c r="A32481"/>
    </row>
    <row r="32482" spans="1:1" x14ac:dyDescent="0.25">
      <c r="A32482"/>
    </row>
    <row r="32483" spans="1:1" x14ac:dyDescent="0.25">
      <c r="A32483"/>
    </row>
    <row r="32484" spans="1:1" x14ac:dyDescent="0.25">
      <c r="A32484"/>
    </row>
    <row r="32485" spans="1:1" x14ac:dyDescent="0.25">
      <c r="A32485"/>
    </row>
    <row r="32486" spans="1:1" x14ac:dyDescent="0.25">
      <c r="A32486"/>
    </row>
    <row r="32487" spans="1:1" x14ac:dyDescent="0.25">
      <c r="A32487"/>
    </row>
    <row r="32488" spans="1:1" x14ac:dyDescent="0.25">
      <c r="A32488"/>
    </row>
    <row r="32489" spans="1:1" x14ac:dyDescent="0.25">
      <c r="A32489"/>
    </row>
    <row r="32490" spans="1:1" x14ac:dyDescent="0.25">
      <c r="A32490"/>
    </row>
    <row r="32491" spans="1:1" x14ac:dyDescent="0.25">
      <c r="A32491"/>
    </row>
    <row r="32492" spans="1:1" x14ac:dyDescent="0.25">
      <c r="A32492"/>
    </row>
    <row r="32493" spans="1:1" x14ac:dyDescent="0.25">
      <c r="A32493"/>
    </row>
    <row r="32494" spans="1:1" x14ac:dyDescent="0.25">
      <c r="A32494"/>
    </row>
    <row r="32495" spans="1:1" x14ac:dyDescent="0.25">
      <c r="A32495"/>
    </row>
    <row r="32496" spans="1:1" x14ac:dyDescent="0.25">
      <c r="A32496"/>
    </row>
    <row r="32497" spans="1:1" x14ac:dyDescent="0.25">
      <c r="A32497"/>
    </row>
    <row r="32498" spans="1:1" x14ac:dyDescent="0.25">
      <c r="A32498"/>
    </row>
    <row r="32499" spans="1:1" x14ac:dyDescent="0.25">
      <c r="A32499"/>
    </row>
    <row r="32500" spans="1:1" x14ac:dyDescent="0.25">
      <c r="A32500"/>
    </row>
    <row r="32501" spans="1:1" x14ac:dyDescent="0.25">
      <c r="A32501"/>
    </row>
    <row r="32502" spans="1:1" x14ac:dyDescent="0.25">
      <c r="A32502"/>
    </row>
    <row r="32503" spans="1:1" x14ac:dyDescent="0.25">
      <c r="A32503"/>
    </row>
    <row r="32504" spans="1:1" x14ac:dyDescent="0.25">
      <c r="A32504"/>
    </row>
    <row r="32505" spans="1:1" x14ac:dyDescent="0.25">
      <c r="A32505"/>
    </row>
    <row r="32506" spans="1:1" x14ac:dyDescent="0.25">
      <c r="A32506"/>
    </row>
    <row r="32507" spans="1:1" x14ac:dyDescent="0.25">
      <c r="A32507"/>
    </row>
    <row r="32508" spans="1:1" x14ac:dyDescent="0.25">
      <c r="A32508"/>
    </row>
    <row r="32509" spans="1:1" x14ac:dyDescent="0.25">
      <c r="A32509"/>
    </row>
    <row r="32510" spans="1:1" x14ac:dyDescent="0.25">
      <c r="A32510"/>
    </row>
    <row r="32511" spans="1:1" x14ac:dyDescent="0.25">
      <c r="A32511"/>
    </row>
    <row r="32512" spans="1:1" x14ac:dyDescent="0.25">
      <c r="A32512"/>
    </row>
    <row r="32513" spans="1:1" x14ac:dyDescent="0.25">
      <c r="A32513"/>
    </row>
    <row r="32514" spans="1:1" x14ac:dyDescent="0.25">
      <c r="A32514"/>
    </row>
    <row r="32515" spans="1:1" x14ac:dyDescent="0.25">
      <c r="A32515"/>
    </row>
    <row r="32516" spans="1:1" x14ac:dyDescent="0.25">
      <c r="A32516"/>
    </row>
    <row r="32517" spans="1:1" x14ac:dyDescent="0.25">
      <c r="A32517"/>
    </row>
    <row r="32518" spans="1:1" x14ac:dyDescent="0.25">
      <c r="A32518"/>
    </row>
    <row r="32519" spans="1:1" x14ac:dyDescent="0.25">
      <c r="A32519"/>
    </row>
    <row r="32520" spans="1:1" x14ac:dyDescent="0.25">
      <c r="A32520"/>
    </row>
    <row r="32521" spans="1:1" x14ac:dyDescent="0.25">
      <c r="A32521"/>
    </row>
    <row r="32522" spans="1:1" x14ac:dyDescent="0.25">
      <c r="A32522"/>
    </row>
    <row r="32523" spans="1:1" x14ac:dyDescent="0.25">
      <c r="A32523"/>
    </row>
    <row r="32524" spans="1:1" x14ac:dyDescent="0.25">
      <c r="A32524"/>
    </row>
    <row r="32525" spans="1:1" x14ac:dyDescent="0.25">
      <c r="A32525"/>
    </row>
    <row r="32526" spans="1:1" x14ac:dyDescent="0.25">
      <c r="A32526"/>
    </row>
    <row r="32527" spans="1:1" x14ac:dyDescent="0.25">
      <c r="A32527"/>
    </row>
    <row r="32528" spans="1:1" x14ac:dyDescent="0.25">
      <c r="A32528"/>
    </row>
    <row r="32529" spans="1:1" x14ac:dyDescent="0.25">
      <c r="A32529"/>
    </row>
    <row r="32530" spans="1:1" x14ac:dyDescent="0.25">
      <c r="A32530"/>
    </row>
    <row r="32531" spans="1:1" x14ac:dyDescent="0.25">
      <c r="A32531"/>
    </row>
    <row r="32532" spans="1:1" x14ac:dyDescent="0.25">
      <c r="A32532"/>
    </row>
    <row r="32533" spans="1:1" x14ac:dyDescent="0.25">
      <c r="A32533"/>
    </row>
    <row r="32534" spans="1:1" x14ac:dyDescent="0.25">
      <c r="A32534"/>
    </row>
    <row r="32535" spans="1:1" x14ac:dyDescent="0.25">
      <c r="A32535"/>
    </row>
    <row r="32536" spans="1:1" x14ac:dyDescent="0.25">
      <c r="A32536"/>
    </row>
    <row r="32537" spans="1:1" x14ac:dyDescent="0.25">
      <c r="A32537"/>
    </row>
    <row r="32538" spans="1:1" x14ac:dyDescent="0.25">
      <c r="A32538"/>
    </row>
    <row r="32539" spans="1:1" x14ac:dyDescent="0.25">
      <c r="A32539"/>
    </row>
    <row r="32540" spans="1:1" x14ac:dyDescent="0.25">
      <c r="A32540"/>
    </row>
    <row r="32541" spans="1:1" x14ac:dyDescent="0.25">
      <c r="A32541"/>
    </row>
    <row r="32542" spans="1:1" x14ac:dyDescent="0.25">
      <c r="A32542"/>
    </row>
    <row r="32543" spans="1:1" x14ac:dyDescent="0.25">
      <c r="A32543"/>
    </row>
    <row r="32544" spans="1:1" x14ac:dyDescent="0.25">
      <c r="A32544"/>
    </row>
    <row r="32545" spans="1:1" x14ac:dyDescent="0.25">
      <c r="A32545"/>
    </row>
    <row r="32546" spans="1:1" x14ac:dyDescent="0.25">
      <c r="A32546"/>
    </row>
    <row r="32547" spans="1:1" x14ac:dyDescent="0.25">
      <c r="A32547"/>
    </row>
    <row r="32548" spans="1:1" x14ac:dyDescent="0.25">
      <c r="A32548"/>
    </row>
    <row r="32549" spans="1:1" x14ac:dyDescent="0.25">
      <c r="A32549"/>
    </row>
    <row r="32550" spans="1:1" x14ac:dyDescent="0.25">
      <c r="A32550"/>
    </row>
    <row r="32551" spans="1:1" x14ac:dyDescent="0.25">
      <c r="A32551"/>
    </row>
    <row r="32552" spans="1:1" x14ac:dyDescent="0.25">
      <c r="A32552"/>
    </row>
    <row r="32553" spans="1:1" x14ac:dyDescent="0.25">
      <c r="A32553"/>
    </row>
    <row r="32554" spans="1:1" x14ac:dyDescent="0.25">
      <c r="A32554"/>
    </row>
    <row r="32555" spans="1:1" x14ac:dyDescent="0.25">
      <c r="A32555"/>
    </row>
    <row r="32556" spans="1:1" x14ac:dyDescent="0.25">
      <c r="A32556"/>
    </row>
    <row r="32557" spans="1:1" x14ac:dyDescent="0.25">
      <c r="A32557"/>
    </row>
    <row r="32558" spans="1:1" x14ac:dyDescent="0.25">
      <c r="A32558"/>
    </row>
    <row r="32559" spans="1:1" x14ac:dyDescent="0.25">
      <c r="A32559"/>
    </row>
    <row r="32560" spans="1:1" x14ac:dyDescent="0.25">
      <c r="A32560"/>
    </row>
    <row r="32561" spans="1:1" x14ac:dyDescent="0.25">
      <c r="A32561"/>
    </row>
    <row r="32562" spans="1:1" x14ac:dyDescent="0.25">
      <c r="A32562"/>
    </row>
    <row r="32563" spans="1:1" x14ac:dyDescent="0.25">
      <c r="A32563"/>
    </row>
    <row r="32564" spans="1:1" x14ac:dyDescent="0.25">
      <c r="A32564"/>
    </row>
    <row r="32565" spans="1:1" x14ac:dyDescent="0.25">
      <c r="A32565"/>
    </row>
    <row r="32566" spans="1:1" x14ac:dyDescent="0.25">
      <c r="A32566"/>
    </row>
    <row r="32567" spans="1:1" x14ac:dyDescent="0.25">
      <c r="A32567"/>
    </row>
    <row r="32568" spans="1:1" x14ac:dyDescent="0.25">
      <c r="A32568"/>
    </row>
    <row r="32569" spans="1:1" x14ac:dyDescent="0.25">
      <c r="A32569"/>
    </row>
    <row r="32570" spans="1:1" x14ac:dyDescent="0.25">
      <c r="A32570"/>
    </row>
    <row r="32571" spans="1:1" x14ac:dyDescent="0.25">
      <c r="A32571"/>
    </row>
    <row r="32572" spans="1:1" x14ac:dyDescent="0.25">
      <c r="A32572"/>
    </row>
    <row r="32573" spans="1:1" x14ac:dyDescent="0.25">
      <c r="A32573"/>
    </row>
    <row r="32574" spans="1:1" x14ac:dyDescent="0.25">
      <c r="A32574"/>
    </row>
    <row r="32575" spans="1:1" x14ac:dyDescent="0.25">
      <c r="A32575"/>
    </row>
    <row r="32576" spans="1:1" x14ac:dyDescent="0.25">
      <c r="A32576"/>
    </row>
    <row r="32577" spans="1:1" x14ac:dyDescent="0.25">
      <c r="A32577"/>
    </row>
    <row r="32578" spans="1:1" x14ac:dyDescent="0.25">
      <c r="A32578"/>
    </row>
    <row r="32579" spans="1:1" x14ac:dyDescent="0.25">
      <c r="A32579"/>
    </row>
    <row r="32580" spans="1:1" x14ac:dyDescent="0.25">
      <c r="A32580"/>
    </row>
    <row r="32581" spans="1:1" x14ac:dyDescent="0.25">
      <c r="A32581"/>
    </row>
    <row r="32582" spans="1:1" x14ac:dyDescent="0.25">
      <c r="A32582"/>
    </row>
    <row r="32583" spans="1:1" x14ac:dyDescent="0.25">
      <c r="A32583"/>
    </row>
    <row r="32584" spans="1:1" x14ac:dyDescent="0.25">
      <c r="A32584"/>
    </row>
    <row r="32585" spans="1:1" x14ac:dyDescent="0.25">
      <c r="A32585"/>
    </row>
    <row r="32586" spans="1:1" x14ac:dyDescent="0.25">
      <c r="A32586"/>
    </row>
    <row r="32587" spans="1:1" x14ac:dyDescent="0.25">
      <c r="A32587"/>
    </row>
    <row r="32588" spans="1:1" x14ac:dyDescent="0.25">
      <c r="A32588"/>
    </row>
    <row r="32589" spans="1:1" x14ac:dyDescent="0.25">
      <c r="A32589"/>
    </row>
    <row r="32590" spans="1:1" x14ac:dyDescent="0.25">
      <c r="A32590"/>
    </row>
    <row r="32591" spans="1:1" x14ac:dyDescent="0.25">
      <c r="A32591"/>
    </row>
    <row r="32592" spans="1:1" x14ac:dyDescent="0.25">
      <c r="A32592"/>
    </row>
    <row r="32593" spans="1:1" x14ac:dyDescent="0.25">
      <c r="A32593"/>
    </row>
    <row r="32594" spans="1:1" x14ac:dyDescent="0.25">
      <c r="A32594"/>
    </row>
    <row r="32595" spans="1:1" x14ac:dyDescent="0.25">
      <c r="A32595"/>
    </row>
    <row r="32596" spans="1:1" x14ac:dyDescent="0.25">
      <c r="A32596"/>
    </row>
    <row r="32597" spans="1:1" x14ac:dyDescent="0.25">
      <c r="A32597"/>
    </row>
    <row r="32598" spans="1:1" x14ac:dyDescent="0.25">
      <c r="A32598"/>
    </row>
    <row r="32599" spans="1:1" x14ac:dyDescent="0.25">
      <c r="A32599"/>
    </row>
    <row r="32600" spans="1:1" x14ac:dyDescent="0.25">
      <c r="A32600"/>
    </row>
    <row r="32601" spans="1:1" x14ac:dyDescent="0.25">
      <c r="A32601"/>
    </row>
    <row r="32602" spans="1:1" x14ac:dyDescent="0.25">
      <c r="A32602"/>
    </row>
    <row r="32603" spans="1:1" x14ac:dyDescent="0.25">
      <c r="A32603"/>
    </row>
    <row r="32604" spans="1:1" x14ac:dyDescent="0.25">
      <c r="A32604"/>
    </row>
    <row r="32605" spans="1:1" x14ac:dyDescent="0.25">
      <c r="A32605"/>
    </row>
    <row r="32606" spans="1:1" x14ac:dyDescent="0.25">
      <c r="A32606"/>
    </row>
    <row r="32607" spans="1:1" x14ac:dyDescent="0.25">
      <c r="A32607"/>
    </row>
    <row r="32608" spans="1:1" x14ac:dyDescent="0.25">
      <c r="A32608"/>
    </row>
    <row r="32609" spans="1:1" x14ac:dyDescent="0.25">
      <c r="A32609"/>
    </row>
    <row r="32610" spans="1:1" x14ac:dyDescent="0.25">
      <c r="A32610"/>
    </row>
    <row r="32611" spans="1:1" x14ac:dyDescent="0.25">
      <c r="A32611"/>
    </row>
    <row r="32612" spans="1:1" x14ac:dyDescent="0.25">
      <c r="A32612"/>
    </row>
    <row r="32613" spans="1:1" x14ac:dyDescent="0.25">
      <c r="A32613"/>
    </row>
    <row r="32614" spans="1:1" x14ac:dyDescent="0.25">
      <c r="A32614"/>
    </row>
    <row r="32615" spans="1:1" x14ac:dyDescent="0.25">
      <c r="A32615"/>
    </row>
    <row r="32616" spans="1:1" x14ac:dyDescent="0.25">
      <c r="A32616"/>
    </row>
    <row r="32617" spans="1:1" x14ac:dyDescent="0.25">
      <c r="A32617"/>
    </row>
    <row r="32618" spans="1:1" x14ac:dyDescent="0.25">
      <c r="A32618"/>
    </row>
    <row r="32619" spans="1:1" x14ac:dyDescent="0.25">
      <c r="A32619"/>
    </row>
    <row r="32620" spans="1:1" x14ac:dyDescent="0.25">
      <c r="A32620"/>
    </row>
    <row r="32621" spans="1:1" x14ac:dyDescent="0.25">
      <c r="A32621"/>
    </row>
    <row r="32622" spans="1:1" x14ac:dyDescent="0.25">
      <c r="A32622"/>
    </row>
    <row r="32623" spans="1:1" x14ac:dyDescent="0.25">
      <c r="A32623"/>
    </row>
    <row r="32624" spans="1:1" x14ac:dyDescent="0.25">
      <c r="A32624"/>
    </row>
    <row r="32625" spans="1:1" x14ac:dyDescent="0.25">
      <c r="A32625"/>
    </row>
    <row r="32626" spans="1:1" x14ac:dyDescent="0.25">
      <c r="A32626"/>
    </row>
    <row r="32627" spans="1:1" x14ac:dyDescent="0.25">
      <c r="A32627"/>
    </row>
    <row r="32628" spans="1:1" x14ac:dyDescent="0.25">
      <c r="A32628"/>
    </row>
    <row r="32629" spans="1:1" x14ac:dyDescent="0.25">
      <c r="A32629"/>
    </row>
    <row r="32630" spans="1:1" x14ac:dyDescent="0.25">
      <c r="A32630"/>
    </row>
    <row r="32631" spans="1:1" x14ac:dyDescent="0.25">
      <c r="A32631"/>
    </row>
    <row r="32632" spans="1:1" x14ac:dyDescent="0.25">
      <c r="A32632"/>
    </row>
    <row r="32633" spans="1:1" x14ac:dyDescent="0.25">
      <c r="A32633"/>
    </row>
    <row r="32634" spans="1:1" x14ac:dyDescent="0.25">
      <c r="A32634"/>
    </row>
    <row r="32635" spans="1:1" x14ac:dyDescent="0.25">
      <c r="A32635"/>
    </row>
    <row r="32636" spans="1:1" x14ac:dyDescent="0.25">
      <c r="A32636"/>
    </row>
    <row r="32637" spans="1:1" x14ac:dyDescent="0.25">
      <c r="A32637"/>
    </row>
    <row r="32638" spans="1:1" x14ac:dyDescent="0.25">
      <c r="A32638"/>
    </row>
    <row r="32639" spans="1:1" x14ac:dyDescent="0.25">
      <c r="A32639"/>
    </row>
    <row r="32640" spans="1:1" x14ac:dyDescent="0.25">
      <c r="A32640"/>
    </row>
    <row r="32641" spans="1:1" x14ac:dyDescent="0.25">
      <c r="A32641"/>
    </row>
    <row r="32642" spans="1:1" x14ac:dyDescent="0.25">
      <c r="A32642"/>
    </row>
    <row r="32643" spans="1:1" x14ac:dyDescent="0.25">
      <c r="A32643"/>
    </row>
    <row r="32644" spans="1:1" x14ac:dyDescent="0.25">
      <c r="A32644"/>
    </row>
    <row r="32645" spans="1:1" x14ac:dyDescent="0.25">
      <c r="A32645"/>
    </row>
    <row r="32646" spans="1:1" x14ac:dyDescent="0.25">
      <c r="A32646"/>
    </row>
    <row r="32647" spans="1:1" x14ac:dyDescent="0.25">
      <c r="A32647"/>
    </row>
    <row r="32648" spans="1:1" x14ac:dyDescent="0.25">
      <c r="A32648"/>
    </row>
    <row r="32649" spans="1:1" x14ac:dyDescent="0.25">
      <c r="A32649"/>
    </row>
    <row r="32650" spans="1:1" x14ac:dyDescent="0.25">
      <c r="A32650"/>
    </row>
    <row r="32651" spans="1:1" x14ac:dyDescent="0.25">
      <c r="A32651"/>
    </row>
    <row r="32652" spans="1:1" x14ac:dyDescent="0.25">
      <c r="A32652"/>
    </row>
    <row r="32653" spans="1:1" x14ac:dyDescent="0.25">
      <c r="A32653"/>
    </row>
    <row r="32654" spans="1:1" x14ac:dyDescent="0.25">
      <c r="A32654"/>
    </row>
    <row r="32655" spans="1:1" x14ac:dyDescent="0.25">
      <c r="A32655"/>
    </row>
    <row r="32656" spans="1:1" x14ac:dyDescent="0.25">
      <c r="A32656"/>
    </row>
    <row r="32657" spans="1:1" x14ac:dyDescent="0.25">
      <c r="A32657"/>
    </row>
    <row r="32658" spans="1:1" x14ac:dyDescent="0.25">
      <c r="A32658"/>
    </row>
    <row r="32659" spans="1:1" x14ac:dyDescent="0.25">
      <c r="A32659"/>
    </row>
    <row r="32660" spans="1:1" x14ac:dyDescent="0.25">
      <c r="A32660"/>
    </row>
    <row r="32661" spans="1:1" x14ac:dyDescent="0.25">
      <c r="A32661"/>
    </row>
    <row r="32662" spans="1:1" x14ac:dyDescent="0.25">
      <c r="A32662"/>
    </row>
    <row r="32663" spans="1:1" x14ac:dyDescent="0.25">
      <c r="A32663"/>
    </row>
    <row r="32664" spans="1:1" x14ac:dyDescent="0.25">
      <c r="A32664"/>
    </row>
    <row r="32665" spans="1:1" x14ac:dyDescent="0.25">
      <c r="A32665"/>
    </row>
    <row r="32666" spans="1:1" x14ac:dyDescent="0.25">
      <c r="A32666"/>
    </row>
    <row r="32667" spans="1:1" x14ac:dyDescent="0.25">
      <c r="A32667"/>
    </row>
    <row r="32668" spans="1:1" x14ac:dyDescent="0.25">
      <c r="A32668"/>
    </row>
    <row r="32669" spans="1:1" x14ac:dyDescent="0.25">
      <c r="A32669"/>
    </row>
    <row r="32670" spans="1:1" x14ac:dyDescent="0.25">
      <c r="A32670"/>
    </row>
    <row r="32671" spans="1:1" x14ac:dyDescent="0.25">
      <c r="A32671"/>
    </row>
    <row r="32672" spans="1:1" x14ac:dyDescent="0.25">
      <c r="A32672"/>
    </row>
    <row r="32673" spans="1:1" x14ac:dyDescent="0.25">
      <c r="A32673"/>
    </row>
    <row r="32674" spans="1:1" x14ac:dyDescent="0.25">
      <c r="A32674"/>
    </row>
    <row r="32675" spans="1:1" x14ac:dyDescent="0.25">
      <c r="A32675"/>
    </row>
    <row r="32676" spans="1:1" x14ac:dyDescent="0.25">
      <c r="A32676"/>
    </row>
    <row r="32677" spans="1:1" x14ac:dyDescent="0.25">
      <c r="A32677"/>
    </row>
    <row r="32678" spans="1:1" x14ac:dyDescent="0.25">
      <c r="A32678"/>
    </row>
    <row r="32679" spans="1:1" x14ac:dyDescent="0.25">
      <c r="A32679"/>
    </row>
    <row r="32680" spans="1:1" x14ac:dyDescent="0.25">
      <c r="A32680"/>
    </row>
    <row r="32681" spans="1:1" x14ac:dyDescent="0.25">
      <c r="A32681"/>
    </row>
    <row r="32682" spans="1:1" x14ac:dyDescent="0.25">
      <c r="A32682"/>
    </row>
    <row r="32683" spans="1:1" x14ac:dyDescent="0.25">
      <c r="A32683"/>
    </row>
    <row r="32684" spans="1:1" x14ac:dyDescent="0.25">
      <c r="A32684"/>
    </row>
    <row r="32685" spans="1:1" x14ac:dyDescent="0.25">
      <c r="A32685"/>
    </row>
    <row r="32686" spans="1:1" x14ac:dyDescent="0.25">
      <c r="A32686"/>
    </row>
    <row r="32687" spans="1:1" x14ac:dyDescent="0.25">
      <c r="A32687"/>
    </row>
    <row r="32688" spans="1:1" x14ac:dyDescent="0.25">
      <c r="A32688"/>
    </row>
    <row r="32689" spans="1:1" x14ac:dyDescent="0.25">
      <c r="A32689"/>
    </row>
    <row r="32690" spans="1:1" x14ac:dyDescent="0.25">
      <c r="A32690"/>
    </row>
    <row r="32691" spans="1:1" x14ac:dyDescent="0.25">
      <c r="A32691"/>
    </row>
    <row r="32692" spans="1:1" x14ac:dyDescent="0.25">
      <c r="A32692"/>
    </row>
    <row r="32693" spans="1:1" x14ac:dyDescent="0.25">
      <c r="A32693"/>
    </row>
    <row r="32694" spans="1:1" x14ac:dyDescent="0.25">
      <c r="A32694"/>
    </row>
    <row r="32695" spans="1:1" x14ac:dyDescent="0.25">
      <c r="A32695"/>
    </row>
    <row r="32696" spans="1:1" x14ac:dyDescent="0.25">
      <c r="A32696"/>
    </row>
    <row r="32697" spans="1:1" x14ac:dyDescent="0.25">
      <c r="A32697"/>
    </row>
    <row r="32698" spans="1:1" x14ac:dyDescent="0.25">
      <c r="A32698"/>
    </row>
    <row r="32699" spans="1:1" x14ac:dyDescent="0.25">
      <c r="A32699"/>
    </row>
    <row r="32700" spans="1:1" x14ac:dyDescent="0.25">
      <c r="A32700"/>
    </row>
    <row r="32701" spans="1:1" x14ac:dyDescent="0.25">
      <c r="A32701"/>
    </row>
    <row r="32702" spans="1:1" x14ac:dyDescent="0.25">
      <c r="A32702"/>
    </row>
    <row r="32703" spans="1:1" x14ac:dyDescent="0.25">
      <c r="A32703"/>
    </row>
    <row r="32704" spans="1:1" x14ac:dyDescent="0.25">
      <c r="A32704"/>
    </row>
    <row r="32705" spans="1:1" x14ac:dyDescent="0.25">
      <c r="A32705"/>
    </row>
    <row r="32706" spans="1:1" x14ac:dyDescent="0.25">
      <c r="A32706"/>
    </row>
    <row r="32707" spans="1:1" x14ac:dyDescent="0.25">
      <c r="A32707"/>
    </row>
    <row r="32708" spans="1:1" x14ac:dyDescent="0.25">
      <c r="A32708"/>
    </row>
    <row r="32709" spans="1:1" x14ac:dyDescent="0.25">
      <c r="A32709"/>
    </row>
    <row r="32710" spans="1:1" x14ac:dyDescent="0.25">
      <c r="A32710"/>
    </row>
    <row r="32711" spans="1:1" x14ac:dyDescent="0.25">
      <c r="A32711"/>
    </row>
    <row r="32712" spans="1:1" x14ac:dyDescent="0.25">
      <c r="A32712"/>
    </row>
    <row r="32713" spans="1:1" x14ac:dyDescent="0.25">
      <c r="A32713"/>
    </row>
    <row r="32714" spans="1:1" x14ac:dyDescent="0.25">
      <c r="A32714"/>
    </row>
    <row r="32715" spans="1:1" x14ac:dyDescent="0.25">
      <c r="A32715"/>
    </row>
    <row r="32716" spans="1:1" x14ac:dyDescent="0.25">
      <c r="A32716"/>
    </row>
    <row r="32717" spans="1:1" x14ac:dyDescent="0.25">
      <c r="A32717"/>
    </row>
    <row r="32718" spans="1:1" x14ac:dyDescent="0.25">
      <c r="A32718"/>
    </row>
    <row r="32719" spans="1:1" x14ac:dyDescent="0.25">
      <c r="A32719"/>
    </row>
    <row r="32720" spans="1:1" x14ac:dyDescent="0.25">
      <c r="A32720"/>
    </row>
    <row r="32721" spans="1:1" x14ac:dyDescent="0.25">
      <c r="A32721"/>
    </row>
    <row r="32722" spans="1:1" x14ac:dyDescent="0.25">
      <c r="A32722"/>
    </row>
    <row r="32723" spans="1:1" x14ac:dyDescent="0.25">
      <c r="A32723"/>
    </row>
    <row r="32724" spans="1:1" x14ac:dyDescent="0.25">
      <c r="A32724"/>
    </row>
    <row r="32725" spans="1:1" x14ac:dyDescent="0.25">
      <c r="A32725"/>
    </row>
    <row r="32726" spans="1:1" x14ac:dyDescent="0.25">
      <c r="A32726"/>
    </row>
    <row r="32727" spans="1:1" x14ac:dyDescent="0.25">
      <c r="A32727"/>
    </row>
    <row r="32728" spans="1:1" x14ac:dyDescent="0.25">
      <c r="A32728"/>
    </row>
    <row r="32729" spans="1:1" x14ac:dyDescent="0.25">
      <c r="A32729"/>
    </row>
    <row r="32730" spans="1:1" x14ac:dyDescent="0.25">
      <c r="A32730"/>
    </row>
    <row r="32731" spans="1:1" x14ac:dyDescent="0.25">
      <c r="A32731"/>
    </row>
    <row r="32732" spans="1:1" x14ac:dyDescent="0.25">
      <c r="A32732"/>
    </row>
    <row r="32733" spans="1:1" x14ac:dyDescent="0.25">
      <c r="A32733"/>
    </row>
    <row r="32734" spans="1:1" x14ac:dyDescent="0.25">
      <c r="A32734"/>
    </row>
    <row r="32735" spans="1:1" x14ac:dyDescent="0.25">
      <c r="A32735"/>
    </row>
    <row r="32736" spans="1:1" x14ac:dyDescent="0.25">
      <c r="A32736"/>
    </row>
    <row r="32737" spans="1:1" x14ac:dyDescent="0.25">
      <c r="A32737"/>
    </row>
    <row r="32738" spans="1:1" x14ac:dyDescent="0.25">
      <c r="A32738"/>
    </row>
    <row r="32739" spans="1:1" x14ac:dyDescent="0.25">
      <c r="A32739"/>
    </row>
    <row r="32740" spans="1:1" x14ac:dyDescent="0.25">
      <c r="A32740"/>
    </row>
    <row r="32741" spans="1:1" x14ac:dyDescent="0.25">
      <c r="A32741"/>
    </row>
    <row r="32742" spans="1:1" x14ac:dyDescent="0.25">
      <c r="A32742"/>
    </row>
    <row r="32743" spans="1:1" x14ac:dyDescent="0.25">
      <c r="A32743"/>
    </row>
    <row r="32744" spans="1:1" x14ac:dyDescent="0.25">
      <c r="A32744"/>
    </row>
    <row r="32745" spans="1:1" x14ac:dyDescent="0.25">
      <c r="A32745"/>
    </row>
    <row r="32746" spans="1:1" x14ac:dyDescent="0.25">
      <c r="A32746"/>
    </row>
    <row r="32747" spans="1:1" x14ac:dyDescent="0.25">
      <c r="A32747"/>
    </row>
    <row r="32748" spans="1:1" x14ac:dyDescent="0.25">
      <c r="A32748"/>
    </row>
    <row r="32749" spans="1:1" x14ac:dyDescent="0.25">
      <c r="A32749"/>
    </row>
    <row r="32750" spans="1:1" x14ac:dyDescent="0.25">
      <c r="A32750"/>
    </row>
    <row r="32751" spans="1:1" x14ac:dyDescent="0.25">
      <c r="A32751"/>
    </row>
    <row r="32752" spans="1:1" x14ac:dyDescent="0.25">
      <c r="A32752"/>
    </row>
    <row r="32753" spans="1:1" x14ac:dyDescent="0.25">
      <c r="A32753"/>
    </row>
    <row r="32754" spans="1:1" x14ac:dyDescent="0.25">
      <c r="A32754"/>
    </row>
    <row r="32755" spans="1:1" x14ac:dyDescent="0.25">
      <c r="A32755"/>
    </row>
    <row r="32756" spans="1:1" x14ac:dyDescent="0.25">
      <c r="A32756"/>
    </row>
    <row r="32757" spans="1:1" x14ac:dyDescent="0.25">
      <c r="A32757"/>
    </row>
    <row r="32758" spans="1:1" x14ac:dyDescent="0.25">
      <c r="A32758"/>
    </row>
    <row r="32759" spans="1:1" x14ac:dyDescent="0.25">
      <c r="A32759"/>
    </row>
    <row r="32760" spans="1:1" x14ac:dyDescent="0.25">
      <c r="A32760"/>
    </row>
    <row r="32761" spans="1:1" x14ac:dyDescent="0.25">
      <c r="A32761"/>
    </row>
    <row r="32762" spans="1:1" x14ac:dyDescent="0.25">
      <c r="A32762"/>
    </row>
    <row r="32763" spans="1:1" x14ac:dyDescent="0.25">
      <c r="A32763"/>
    </row>
    <row r="32764" spans="1:1" x14ac:dyDescent="0.25">
      <c r="A32764"/>
    </row>
    <row r="32765" spans="1:1" x14ac:dyDescent="0.25">
      <c r="A32765"/>
    </row>
    <row r="32766" spans="1:1" x14ac:dyDescent="0.25">
      <c r="A32766"/>
    </row>
    <row r="32767" spans="1:1" x14ac:dyDescent="0.25">
      <c r="A32767"/>
    </row>
    <row r="32768" spans="1:1" x14ac:dyDescent="0.25">
      <c r="A32768"/>
    </row>
    <row r="32769" spans="1:1" x14ac:dyDescent="0.25">
      <c r="A32769"/>
    </row>
    <row r="32770" spans="1:1" x14ac:dyDescent="0.25">
      <c r="A32770"/>
    </row>
    <row r="32771" spans="1:1" x14ac:dyDescent="0.25">
      <c r="A32771"/>
    </row>
    <row r="32772" spans="1:1" x14ac:dyDescent="0.25">
      <c r="A32772"/>
    </row>
    <row r="32773" spans="1:1" x14ac:dyDescent="0.25">
      <c r="A32773"/>
    </row>
    <row r="32774" spans="1:1" x14ac:dyDescent="0.25">
      <c r="A32774"/>
    </row>
    <row r="32775" spans="1:1" x14ac:dyDescent="0.25">
      <c r="A32775"/>
    </row>
    <row r="32776" spans="1:1" x14ac:dyDescent="0.25">
      <c r="A32776"/>
    </row>
    <row r="32777" spans="1:1" x14ac:dyDescent="0.25">
      <c r="A32777"/>
    </row>
    <row r="32778" spans="1:1" x14ac:dyDescent="0.25">
      <c r="A32778"/>
    </row>
    <row r="32779" spans="1:1" x14ac:dyDescent="0.25">
      <c r="A32779"/>
    </row>
    <row r="32780" spans="1:1" x14ac:dyDescent="0.25">
      <c r="A32780"/>
    </row>
    <row r="32781" spans="1:1" x14ac:dyDescent="0.25">
      <c r="A32781"/>
    </row>
    <row r="32782" spans="1:1" x14ac:dyDescent="0.25">
      <c r="A32782"/>
    </row>
    <row r="32783" spans="1:1" x14ac:dyDescent="0.25">
      <c r="A32783"/>
    </row>
    <row r="32784" spans="1:1" x14ac:dyDescent="0.25">
      <c r="A32784"/>
    </row>
    <row r="32785" spans="1:1" x14ac:dyDescent="0.25">
      <c r="A32785"/>
    </row>
    <row r="32786" spans="1:1" x14ac:dyDescent="0.25">
      <c r="A32786"/>
    </row>
    <row r="32787" spans="1:1" x14ac:dyDescent="0.25">
      <c r="A32787"/>
    </row>
    <row r="32788" spans="1:1" x14ac:dyDescent="0.25">
      <c r="A32788"/>
    </row>
    <row r="32789" spans="1:1" x14ac:dyDescent="0.25">
      <c r="A32789"/>
    </row>
    <row r="32790" spans="1:1" x14ac:dyDescent="0.25">
      <c r="A32790"/>
    </row>
    <row r="32791" spans="1:1" x14ac:dyDescent="0.25">
      <c r="A32791"/>
    </row>
    <row r="32792" spans="1:1" x14ac:dyDescent="0.25">
      <c r="A32792"/>
    </row>
    <row r="32793" spans="1:1" x14ac:dyDescent="0.25">
      <c r="A32793"/>
    </row>
    <row r="32794" spans="1:1" x14ac:dyDescent="0.25">
      <c r="A32794"/>
    </row>
    <row r="32795" spans="1:1" x14ac:dyDescent="0.25">
      <c r="A32795"/>
    </row>
    <row r="32796" spans="1:1" x14ac:dyDescent="0.25">
      <c r="A32796"/>
    </row>
    <row r="32797" spans="1:1" x14ac:dyDescent="0.25">
      <c r="A32797"/>
    </row>
    <row r="32798" spans="1:1" x14ac:dyDescent="0.25">
      <c r="A32798"/>
    </row>
    <row r="32799" spans="1:1" x14ac:dyDescent="0.25">
      <c r="A32799"/>
    </row>
    <row r="32800" spans="1:1" x14ac:dyDescent="0.25">
      <c r="A32800"/>
    </row>
    <row r="32801" spans="1:1" x14ac:dyDescent="0.25">
      <c r="A32801"/>
    </row>
    <row r="32802" spans="1:1" x14ac:dyDescent="0.25">
      <c r="A32802"/>
    </row>
    <row r="32803" spans="1:1" x14ac:dyDescent="0.25">
      <c r="A32803"/>
    </row>
    <row r="32804" spans="1:1" x14ac:dyDescent="0.25">
      <c r="A32804"/>
    </row>
    <row r="32805" spans="1:1" x14ac:dyDescent="0.25">
      <c r="A32805"/>
    </row>
    <row r="32806" spans="1:1" x14ac:dyDescent="0.25">
      <c r="A32806"/>
    </row>
    <row r="32807" spans="1:1" x14ac:dyDescent="0.25">
      <c r="A32807"/>
    </row>
    <row r="32808" spans="1:1" x14ac:dyDescent="0.25">
      <c r="A32808"/>
    </row>
    <row r="32809" spans="1:1" x14ac:dyDescent="0.25">
      <c r="A32809"/>
    </row>
    <row r="32810" spans="1:1" x14ac:dyDescent="0.25">
      <c r="A32810"/>
    </row>
    <row r="32811" spans="1:1" x14ac:dyDescent="0.25">
      <c r="A32811"/>
    </row>
    <row r="32812" spans="1:1" x14ac:dyDescent="0.25">
      <c r="A32812"/>
    </row>
    <row r="32813" spans="1:1" x14ac:dyDescent="0.25">
      <c r="A32813"/>
    </row>
    <row r="32814" spans="1:1" x14ac:dyDescent="0.25">
      <c r="A32814"/>
    </row>
    <row r="32815" spans="1:1" x14ac:dyDescent="0.25">
      <c r="A32815"/>
    </row>
    <row r="32816" spans="1:1" x14ac:dyDescent="0.25">
      <c r="A32816"/>
    </row>
    <row r="32817" spans="1:1" x14ac:dyDescent="0.25">
      <c r="A32817"/>
    </row>
    <row r="32818" spans="1:1" x14ac:dyDescent="0.25">
      <c r="A32818"/>
    </row>
    <row r="32819" spans="1:1" x14ac:dyDescent="0.25">
      <c r="A32819"/>
    </row>
    <row r="32820" spans="1:1" x14ac:dyDescent="0.25">
      <c r="A32820"/>
    </row>
    <row r="32821" spans="1:1" x14ac:dyDescent="0.25">
      <c r="A32821"/>
    </row>
    <row r="32822" spans="1:1" x14ac:dyDescent="0.25">
      <c r="A32822"/>
    </row>
    <row r="32823" spans="1:1" x14ac:dyDescent="0.25">
      <c r="A32823"/>
    </row>
    <row r="32824" spans="1:1" x14ac:dyDescent="0.25">
      <c r="A32824"/>
    </row>
    <row r="32825" spans="1:1" x14ac:dyDescent="0.25">
      <c r="A32825"/>
    </row>
    <row r="32826" spans="1:1" x14ac:dyDescent="0.25">
      <c r="A32826"/>
    </row>
    <row r="32827" spans="1:1" x14ac:dyDescent="0.25">
      <c r="A32827"/>
    </row>
    <row r="32828" spans="1:1" x14ac:dyDescent="0.25">
      <c r="A32828"/>
    </row>
    <row r="32829" spans="1:1" x14ac:dyDescent="0.25">
      <c r="A32829"/>
    </row>
    <row r="32830" spans="1:1" x14ac:dyDescent="0.25">
      <c r="A32830"/>
    </row>
    <row r="32831" spans="1:1" x14ac:dyDescent="0.25">
      <c r="A32831"/>
    </row>
    <row r="32832" spans="1:1" x14ac:dyDescent="0.25">
      <c r="A32832"/>
    </row>
    <row r="32833" spans="1:1" x14ac:dyDescent="0.25">
      <c r="A32833"/>
    </row>
    <row r="32834" spans="1:1" x14ac:dyDescent="0.25">
      <c r="A32834"/>
    </row>
    <row r="32835" spans="1:1" x14ac:dyDescent="0.25">
      <c r="A32835"/>
    </row>
    <row r="32836" spans="1:1" x14ac:dyDescent="0.25">
      <c r="A32836"/>
    </row>
    <row r="32837" spans="1:1" x14ac:dyDescent="0.25">
      <c r="A32837"/>
    </row>
    <row r="32838" spans="1:1" x14ac:dyDescent="0.25">
      <c r="A32838"/>
    </row>
    <row r="32839" spans="1:1" x14ac:dyDescent="0.25">
      <c r="A32839"/>
    </row>
    <row r="32840" spans="1:1" x14ac:dyDescent="0.25">
      <c r="A32840"/>
    </row>
    <row r="32841" spans="1:1" x14ac:dyDescent="0.25">
      <c r="A32841"/>
    </row>
    <row r="32842" spans="1:1" x14ac:dyDescent="0.25">
      <c r="A32842"/>
    </row>
    <row r="32843" spans="1:1" x14ac:dyDescent="0.25">
      <c r="A32843"/>
    </row>
    <row r="32844" spans="1:1" x14ac:dyDescent="0.25">
      <c r="A32844"/>
    </row>
    <row r="32845" spans="1:1" x14ac:dyDescent="0.25">
      <c r="A32845"/>
    </row>
    <row r="32846" spans="1:1" x14ac:dyDescent="0.25">
      <c r="A32846"/>
    </row>
    <row r="32847" spans="1:1" x14ac:dyDescent="0.25">
      <c r="A32847"/>
    </row>
    <row r="32848" spans="1:1" x14ac:dyDescent="0.25">
      <c r="A32848"/>
    </row>
    <row r="32849" spans="1:1" x14ac:dyDescent="0.25">
      <c r="A32849"/>
    </row>
    <row r="32850" spans="1:1" x14ac:dyDescent="0.25">
      <c r="A32850"/>
    </row>
    <row r="32851" spans="1:1" x14ac:dyDescent="0.25">
      <c r="A32851"/>
    </row>
    <row r="32852" spans="1:1" x14ac:dyDescent="0.25">
      <c r="A32852"/>
    </row>
    <row r="32853" spans="1:1" x14ac:dyDescent="0.25">
      <c r="A32853"/>
    </row>
    <row r="32854" spans="1:1" x14ac:dyDescent="0.25">
      <c r="A32854"/>
    </row>
    <row r="32855" spans="1:1" x14ac:dyDescent="0.25">
      <c r="A32855"/>
    </row>
    <row r="32856" spans="1:1" x14ac:dyDescent="0.25">
      <c r="A32856"/>
    </row>
    <row r="32857" spans="1:1" x14ac:dyDescent="0.25">
      <c r="A32857"/>
    </row>
    <row r="32858" spans="1:1" x14ac:dyDescent="0.25">
      <c r="A32858"/>
    </row>
    <row r="32859" spans="1:1" x14ac:dyDescent="0.25">
      <c r="A32859"/>
    </row>
    <row r="32860" spans="1:1" x14ac:dyDescent="0.25">
      <c r="A32860"/>
    </row>
    <row r="32861" spans="1:1" x14ac:dyDescent="0.25">
      <c r="A32861"/>
    </row>
    <row r="32862" spans="1:1" x14ac:dyDescent="0.25">
      <c r="A32862"/>
    </row>
    <row r="32863" spans="1:1" x14ac:dyDescent="0.25">
      <c r="A32863"/>
    </row>
    <row r="32864" spans="1:1" x14ac:dyDescent="0.25">
      <c r="A32864"/>
    </row>
    <row r="32865" spans="1:1" x14ac:dyDescent="0.25">
      <c r="A32865"/>
    </row>
    <row r="32866" spans="1:1" x14ac:dyDescent="0.25">
      <c r="A32866"/>
    </row>
    <row r="32867" spans="1:1" x14ac:dyDescent="0.25">
      <c r="A32867"/>
    </row>
    <row r="32868" spans="1:1" x14ac:dyDescent="0.25">
      <c r="A32868"/>
    </row>
    <row r="32869" spans="1:1" x14ac:dyDescent="0.25">
      <c r="A32869"/>
    </row>
    <row r="32870" spans="1:1" x14ac:dyDescent="0.25">
      <c r="A32870"/>
    </row>
    <row r="32871" spans="1:1" x14ac:dyDescent="0.25">
      <c r="A32871"/>
    </row>
    <row r="32872" spans="1:1" x14ac:dyDescent="0.25">
      <c r="A32872"/>
    </row>
    <row r="32873" spans="1:1" x14ac:dyDescent="0.25">
      <c r="A32873"/>
    </row>
    <row r="32874" spans="1:1" x14ac:dyDescent="0.25">
      <c r="A32874"/>
    </row>
    <row r="32875" spans="1:1" x14ac:dyDescent="0.25">
      <c r="A32875"/>
    </row>
    <row r="32876" spans="1:1" x14ac:dyDescent="0.25">
      <c r="A32876"/>
    </row>
    <row r="32877" spans="1:1" x14ac:dyDescent="0.25">
      <c r="A32877"/>
    </row>
    <row r="32878" spans="1:1" x14ac:dyDescent="0.25">
      <c r="A32878"/>
    </row>
    <row r="32879" spans="1:1" x14ac:dyDescent="0.25">
      <c r="A32879"/>
    </row>
    <row r="32880" spans="1:1" x14ac:dyDescent="0.25">
      <c r="A32880"/>
    </row>
    <row r="32881" spans="1:1" x14ac:dyDescent="0.25">
      <c r="A32881"/>
    </row>
    <row r="32882" spans="1:1" x14ac:dyDescent="0.25">
      <c r="A32882"/>
    </row>
    <row r="32883" spans="1:1" x14ac:dyDescent="0.25">
      <c r="A32883"/>
    </row>
    <row r="32884" spans="1:1" x14ac:dyDescent="0.25">
      <c r="A32884"/>
    </row>
    <row r="32885" spans="1:1" x14ac:dyDescent="0.25">
      <c r="A32885"/>
    </row>
    <row r="32886" spans="1:1" x14ac:dyDescent="0.25">
      <c r="A32886"/>
    </row>
    <row r="32887" spans="1:1" x14ac:dyDescent="0.25">
      <c r="A32887"/>
    </row>
    <row r="32888" spans="1:1" x14ac:dyDescent="0.25">
      <c r="A32888"/>
    </row>
    <row r="32889" spans="1:1" x14ac:dyDescent="0.25">
      <c r="A32889"/>
    </row>
    <row r="32890" spans="1:1" x14ac:dyDescent="0.25">
      <c r="A32890"/>
    </row>
    <row r="32891" spans="1:1" x14ac:dyDescent="0.25">
      <c r="A32891"/>
    </row>
    <row r="32892" spans="1:1" x14ac:dyDescent="0.25">
      <c r="A32892"/>
    </row>
    <row r="32893" spans="1:1" x14ac:dyDescent="0.25">
      <c r="A32893"/>
    </row>
    <row r="32894" spans="1:1" x14ac:dyDescent="0.25">
      <c r="A32894"/>
    </row>
    <row r="32895" spans="1:1" x14ac:dyDescent="0.25">
      <c r="A32895"/>
    </row>
    <row r="32896" spans="1:1" x14ac:dyDescent="0.25">
      <c r="A32896"/>
    </row>
    <row r="32897" spans="1:1" x14ac:dyDescent="0.25">
      <c r="A32897"/>
    </row>
    <row r="32898" spans="1:1" x14ac:dyDescent="0.25">
      <c r="A32898"/>
    </row>
    <row r="32899" spans="1:1" x14ac:dyDescent="0.25">
      <c r="A32899"/>
    </row>
    <row r="32900" spans="1:1" x14ac:dyDescent="0.25">
      <c r="A32900"/>
    </row>
    <row r="32901" spans="1:1" x14ac:dyDescent="0.25">
      <c r="A32901"/>
    </row>
    <row r="32902" spans="1:1" x14ac:dyDescent="0.25">
      <c r="A32902"/>
    </row>
    <row r="32903" spans="1:1" x14ac:dyDescent="0.25">
      <c r="A32903"/>
    </row>
    <row r="32904" spans="1:1" x14ac:dyDescent="0.25">
      <c r="A32904"/>
    </row>
    <row r="32905" spans="1:1" x14ac:dyDescent="0.25">
      <c r="A32905"/>
    </row>
    <row r="32906" spans="1:1" x14ac:dyDescent="0.25">
      <c r="A32906"/>
    </row>
    <row r="32907" spans="1:1" x14ac:dyDescent="0.25">
      <c r="A32907"/>
    </row>
    <row r="32908" spans="1:1" x14ac:dyDescent="0.25">
      <c r="A32908"/>
    </row>
    <row r="32909" spans="1:1" x14ac:dyDescent="0.25">
      <c r="A32909"/>
    </row>
    <row r="32910" spans="1:1" x14ac:dyDescent="0.25">
      <c r="A32910"/>
    </row>
    <row r="32911" spans="1:1" x14ac:dyDescent="0.25">
      <c r="A32911"/>
    </row>
    <row r="32912" spans="1:1" x14ac:dyDescent="0.25">
      <c r="A32912"/>
    </row>
    <row r="32913" spans="1:1" x14ac:dyDescent="0.25">
      <c r="A32913"/>
    </row>
    <row r="32914" spans="1:1" x14ac:dyDescent="0.25">
      <c r="A32914"/>
    </row>
    <row r="32915" spans="1:1" x14ac:dyDescent="0.25">
      <c r="A32915"/>
    </row>
    <row r="32916" spans="1:1" x14ac:dyDescent="0.25">
      <c r="A32916"/>
    </row>
    <row r="32917" spans="1:1" x14ac:dyDescent="0.25">
      <c r="A32917"/>
    </row>
    <row r="32918" spans="1:1" x14ac:dyDescent="0.25">
      <c r="A32918"/>
    </row>
    <row r="32919" spans="1:1" x14ac:dyDescent="0.25">
      <c r="A32919"/>
    </row>
    <row r="32920" spans="1:1" x14ac:dyDescent="0.25">
      <c r="A32920"/>
    </row>
    <row r="32921" spans="1:1" x14ac:dyDescent="0.25">
      <c r="A32921"/>
    </row>
    <row r="32922" spans="1:1" x14ac:dyDescent="0.25">
      <c r="A32922"/>
    </row>
    <row r="32923" spans="1:1" x14ac:dyDescent="0.25">
      <c r="A32923"/>
    </row>
    <row r="32924" spans="1:1" x14ac:dyDescent="0.25">
      <c r="A32924"/>
    </row>
    <row r="32925" spans="1:1" x14ac:dyDescent="0.25">
      <c r="A32925"/>
    </row>
    <row r="32926" spans="1:1" x14ac:dyDescent="0.25">
      <c r="A32926"/>
    </row>
    <row r="32927" spans="1:1" x14ac:dyDescent="0.25">
      <c r="A32927"/>
    </row>
    <row r="32928" spans="1:1" x14ac:dyDescent="0.25">
      <c r="A32928"/>
    </row>
    <row r="32929" spans="1:1" x14ac:dyDescent="0.25">
      <c r="A32929"/>
    </row>
    <row r="32930" spans="1:1" x14ac:dyDescent="0.25">
      <c r="A32930"/>
    </row>
    <row r="32931" spans="1:1" x14ac:dyDescent="0.25">
      <c r="A32931"/>
    </row>
    <row r="32932" spans="1:1" x14ac:dyDescent="0.25">
      <c r="A32932"/>
    </row>
    <row r="32933" spans="1:1" x14ac:dyDescent="0.25">
      <c r="A32933"/>
    </row>
    <row r="32934" spans="1:1" x14ac:dyDescent="0.25">
      <c r="A32934"/>
    </row>
    <row r="32935" spans="1:1" x14ac:dyDescent="0.25">
      <c r="A32935"/>
    </row>
    <row r="32936" spans="1:1" x14ac:dyDescent="0.25">
      <c r="A32936"/>
    </row>
    <row r="32937" spans="1:1" x14ac:dyDescent="0.25">
      <c r="A32937"/>
    </row>
    <row r="32938" spans="1:1" x14ac:dyDescent="0.25">
      <c r="A32938"/>
    </row>
    <row r="32939" spans="1:1" x14ac:dyDescent="0.25">
      <c r="A32939"/>
    </row>
    <row r="32940" spans="1:1" x14ac:dyDescent="0.25">
      <c r="A32940"/>
    </row>
    <row r="32941" spans="1:1" x14ac:dyDescent="0.25">
      <c r="A32941"/>
    </row>
    <row r="32942" spans="1:1" x14ac:dyDescent="0.25">
      <c r="A32942"/>
    </row>
    <row r="32943" spans="1:1" x14ac:dyDescent="0.25">
      <c r="A32943"/>
    </row>
    <row r="32944" spans="1:1" x14ac:dyDescent="0.25">
      <c r="A32944"/>
    </row>
    <row r="32945" spans="1:1" x14ac:dyDescent="0.25">
      <c r="A32945"/>
    </row>
    <row r="32946" spans="1:1" x14ac:dyDescent="0.25">
      <c r="A32946"/>
    </row>
    <row r="32947" spans="1:1" x14ac:dyDescent="0.25">
      <c r="A32947"/>
    </row>
    <row r="32948" spans="1:1" x14ac:dyDescent="0.25">
      <c r="A32948"/>
    </row>
    <row r="32949" spans="1:1" x14ac:dyDescent="0.25">
      <c r="A32949"/>
    </row>
    <row r="32950" spans="1:1" x14ac:dyDescent="0.25">
      <c r="A32950"/>
    </row>
    <row r="32951" spans="1:1" x14ac:dyDescent="0.25">
      <c r="A32951"/>
    </row>
    <row r="32952" spans="1:1" x14ac:dyDescent="0.25">
      <c r="A32952"/>
    </row>
    <row r="32953" spans="1:1" x14ac:dyDescent="0.25">
      <c r="A32953"/>
    </row>
    <row r="32954" spans="1:1" x14ac:dyDescent="0.25">
      <c r="A32954"/>
    </row>
    <row r="32955" spans="1:1" x14ac:dyDescent="0.25">
      <c r="A32955"/>
    </row>
    <row r="32956" spans="1:1" x14ac:dyDescent="0.25">
      <c r="A32956"/>
    </row>
    <row r="32957" spans="1:1" x14ac:dyDescent="0.25">
      <c r="A32957"/>
    </row>
    <row r="32958" spans="1:1" x14ac:dyDescent="0.25">
      <c r="A32958"/>
    </row>
    <row r="32959" spans="1:1" x14ac:dyDescent="0.25">
      <c r="A32959"/>
    </row>
    <row r="32960" spans="1:1" x14ac:dyDescent="0.25">
      <c r="A32960"/>
    </row>
    <row r="32961" spans="1:1" x14ac:dyDescent="0.25">
      <c r="A32961"/>
    </row>
    <row r="32962" spans="1:1" x14ac:dyDescent="0.25">
      <c r="A32962"/>
    </row>
    <row r="32963" spans="1:1" x14ac:dyDescent="0.25">
      <c r="A32963"/>
    </row>
    <row r="32964" spans="1:1" x14ac:dyDescent="0.25">
      <c r="A32964"/>
    </row>
    <row r="32965" spans="1:1" x14ac:dyDescent="0.25">
      <c r="A32965"/>
    </row>
    <row r="32966" spans="1:1" x14ac:dyDescent="0.25">
      <c r="A32966"/>
    </row>
    <row r="32967" spans="1:1" x14ac:dyDescent="0.25">
      <c r="A32967"/>
    </row>
    <row r="32968" spans="1:1" x14ac:dyDescent="0.25">
      <c r="A32968"/>
    </row>
    <row r="32969" spans="1:1" x14ac:dyDescent="0.25">
      <c r="A32969"/>
    </row>
    <row r="32970" spans="1:1" x14ac:dyDescent="0.25">
      <c r="A32970"/>
    </row>
    <row r="32971" spans="1:1" x14ac:dyDescent="0.25">
      <c r="A32971"/>
    </row>
    <row r="32972" spans="1:1" x14ac:dyDescent="0.25">
      <c r="A32972"/>
    </row>
    <row r="32973" spans="1:1" x14ac:dyDescent="0.25">
      <c r="A32973"/>
    </row>
    <row r="32974" spans="1:1" x14ac:dyDescent="0.25">
      <c r="A32974"/>
    </row>
    <row r="32975" spans="1:1" x14ac:dyDescent="0.25">
      <c r="A32975"/>
    </row>
    <row r="32976" spans="1:1" x14ac:dyDescent="0.25">
      <c r="A32976"/>
    </row>
    <row r="32977" spans="1:1" x14ac:dyDescent="0.25">
      <c r="A32977"/>
    </row>
    <row r="32978" spans="1:1" x14ac:dyDescent="0.25">
      <c r="A32978"/>
    </row>
    <row r="32979" spans="1:1" x14ac:dyDescent="0.25">
      <c r="A32979"/>
    </row>
    <row r="32980" spans="1:1" x14ac:dyDescent="0.25">
      <c r="A32980"/>
    </row>
    <row r="32981" spans="1:1" x14ac:dyDescent="0.25">
      <c r="A32981"/>
    </row>
    <row r="32982" spans="1:1" x14ac:dyDescent="0.25">
      <c r="A32982"/>
    </row>
    <row r="32983" spans="1:1" x14ac:dyDescent="0.25">
      <c r="A32983"/>
    </row>
    <row r="32984" spans="1:1" x14ac:dyDescent="0.25">
      <c r="A32984"/>
    </row>
    <row r="32985" spans="1:1" x14ac:dyDescent="0.25">
      <c r="A32985"/>
    </row>
    <row r="32986" spans="1:1" x14ac:dyDescent="0.25">
      <c r="A32986"/>
    </row>
    <row r="32987" spans="1:1" x14ac:dyDescent="0.25">
      <c r="A32987"/>
    </row>
    <row r="32988" spans="1:1" x14ac:dyDescent="0.25">
      <c r="A32988"/>
    </row>
    <row r="32989" spans="1:1" x14ac:dyDescent="0.25">
      <c r="A32989"/>
    </row>
    <row r="32990" spans="1:1" x14ac:dyDescent="0.25">
      <c r="A32990"/>
    </row>
    <row r="32991" spans="1:1" x14ac:dyDescent="0.25">
      <c r="A32991"/>
    </row>
    <row r="32992" spans="1:1" x14ac:dyDescent="0.25">
      <c r="A32992"/>
    </row>
    <row r="32993" spans="1:1" x14ac:dyDescent="0.25">
      <c r="A32993"/>
    </row>
    <row r="32994" spans="1:1" x14ac:dyDescent="0.25">
      <c r="A32994"/>
    </row>
    <row r="32995" spans="1:1" x14ac:dyDescent="0.25">
      <c r="A32995"/>
    </row>
    <row r="32996" spans="1:1" x14ac:dyDescent="0.25">
      <c r="A32996"/>
    </row>
    <row r="32997" spans="1:1" x14ac:dyDescent="0.25">
      <c r="A32997"/>
    </row>
    <row r="32998" spans="1:1" x14ac:dyDescent="0.25">
      <c r="A32998"/>
    </row>
    <row r="32999" spans="1:1" x14ac:dyDescent="0.25">
      <c r="A32999"/>
    </row>
    <row r="33000" spans="1:1" x14ac:dyDescent="0.25">
      <c r="A33000"/>
    </row>
    <row r="33001" spans="1:1" x14ac:dyDescent="0.25">
      <c r="A33001"/>
    </row>
    <row r="33002" spans="1:1" x14ac:dyDescent="0.25">
      <c r="A33002"/>
    </row>
    <row r="33003" spans="1:1" x14ac:dyDescent="0.25">
      <c r="A33003"/>
    </row>
    <row r="33004" spans="1:1" x14ac:dyDescent="0.25">
      <c r="A33004"/>
    </row>
    <row r="33005" spans="1:1" x14ac:dyDescent="0.25">
      <c r="A33005"/>
    </row>
    <row r="33006" spans="1:1" x14ac:dyDescent="0.25">
      <c r="A33006"/>
    </row>
    <row r="33007" spans="1:1" x14ac:dyDescent="0.25">
      <c r="A33007"/>
    </row>
    <row r="33008" spans="1:1" x14ac:dyDescent="0.25">
      <c r="A33008"/>
    </row>
    <row r="33009" spans="1:1" x14ac:dyDescent="0.25">
      <c r="A33009"/>
    </row>
    <row r="33010" spans="1:1" x14ac:dyDescent="0.25">
      <c r="A33010"/>
    </row>
    <row r="33011" spans="1:1" x14ac:dyDescent="0.25">
      <c r="A33011"/>
    </row>
    <row r="33012" spans="1:1" x14ac:dyDescent="0.25">
      <c r="A33012"/>
    </row>
    <row r="33013" spans="1:1" x14ac:dyDescent="0.25">
      <c r="A33013"/>
    </row>
    <row r="33014" spans="1:1" x14ac:dyDescent="0.25">
      <c r="A33014"/>
    </row>
    <row r="33015" spans="1:1" x14ac:dyDescent="0.25">
      <c r="A33015"/>
    </row>
    <row r="33016" spans="1:1" x14ac:dyDescent="0.25">
      <c r="A33016"/>
    </row>
    <row r="33017" spans="1:1" x14ac:dyDescent="0.25">
      <c r="A33017"/>
    </row>
    <row r="33018" spans="1:1" x14ac:dyDescent="0.25">
      <c r="A33018"/>
    </row>
    <row r="33019" spans="1:1" x14ac:dyDescent="0.25">
      <c r="A33019"/>
    </row>
    <row r="33020" spans="1:1" x14ac:dyDescent="0.25">
      <c r="A33020"/>
    </row>
    <row r="33021" spans="1:1" x14ac:dyDescent="0.25">
      <c r="A33021"/>
    </row>
    <row r="33022" spans="1:1" x14ac:dyDescent="0.25">
      <c r="A33022"/>
    </row>
    <row r="33023" spans="1:1" x14ac:dyDescent="0.25">
      <c r="A33023"/>
    </row>
    <row r="33024" spans="1:1" x14ac:dyDescent="0.25">
      <c r="A33024"/>
    </row>
    <row r="33025" spans="1:1" x14ac:dyDescent="0.25">
      <c r="A33025"/>
    </row>
    <row r="33026" spans="1:1" x14ac:dyDescent="0.25">
      <c r="A33026"/>
    </row>
    <row r="33027" spans="1:1" x14ac:dyDescent="0.25">
      <c r="A33027"/>
    </row>
    <row r="33028" spans="1:1" x14ac:dyDescent="0.25">
      <c r="A33028"/>
    </row>
    <row r="33029" spans="1:1" x14ac:dyDescent="0.25">
      <c r="A33029"/>
    </row>
    <row r="33030" spans="1:1" x14ac:dyDescent="0.25">
      <c r="A33030"/>
    </row>
    <row r="33031" spans="1:1" x14ac:dyDescent="0.25">
      <c r="A33031"/>
    </row>
    <row r="33032" spans="1:1" x14ac:dyDescent="0.25">
      <c r="A33032"/>
    </row>
    <row r="33033" spans="1:1" x14ac:dyDescent="0.25">
      <c r="A33033"/>
    </row>
    <row r="33034" spans="1:1" x14ac:dyDescent="0.25">
      <c r="A33034"/>
    </row>
    <row r="33035" spans="1:1" x14ac:dyDescent="0.25">
      <c r="A33035"/>
    </row>
    <row r="33036" spans="1:1" x14ac:dyDescent="0.25">
      <c r="A33036"/>
    </row>
    <row r="33037" spans="1:1" x14ac:dyDescent="0.25">
      <c r="A33037"/>
    </row>
    <row r="33038" spans="1:1" x14ac:dyDescent="0.25">
      <c r="A33038"/>
    </row>
    <row r="33039" spans="1:1" x14ac:dyDescent="0.25">
      <c r="A33039"/>
    </row>
    <row r="33040" spans="1:1" x14ac:dyDescent="0.25">
      <c r="A33040"/>
    </row>
    <row r="33041" spans="1:1" x14ac:dyDescent="0.25">
      <c r="A33041"/>
    </row>
    <row r="33042" spans="1:1" x14ac:dyDescent="0.25">
      <c r="A33042"/>
    </row>
    <row r="33043" spans="1:1" x14ac:dyDescent="0.25">
      <c r="A33043"/>
    </row>
    <row r="33044" spans="1:1" x14ac:dyDescent="0.25">
      <c r="A33044"/>
    </row>
    <row r="33045" spans="1:1" x14ac:dyDescent="0.25">
      <c r="A33045"/>
    </row>
    <row r="33046" spans="1:1" x14ac:dyDescent="0.25">
      <c r="A33046"/>
    </row>
    <row r="33047" spans="1:1" x14ac:dyDescent="0.25">
      <c r="A33047"/>
    </row>
    <row r="33048" spans="1:1" x14ac:dyDescent="0.25">
      <c r="A33048"/>
    </row>
    <row r="33049" spans="1:1" x14ac:dyDescent="0.25">
      <c r="A33049"/>
    </row>
    <row r="33050" spans="1:1" x14ac:dyDescent="0.25">
      <c r="A33050"/>
    </row>
    <row r="33051" spans="1:1" x14ac:dyDescent="0.25">
      <c r="A33051"/>
    </row>
    <row r="33052" spans="1:1" x14ac:dyDescent="0.25">
      <c r="A33052"/>
    </row>
    <row r="33053" spans="1:1" x14ac:dyDescent="0.25">
      <c r="A33053"/>
    </row>
    <row r="33054" spans="1:1" x14ac:dyDescent="0.25">
      <c r="A33054"/>
    </row>
    <row r="33055" spans="1:1" x14ac:dyDescent="0.25">
      <c r="A33055"/>
    </row>
    <row r="33056" spans="1:1" x14ac:dyDescent="0.25">
      <c r="A33056"/>
    </row>
    <row r="33057" spans="1:1" x14ac:dyDescent="0.25">
      <c r="A33057"/>
    </row>
    <row r="33058" spans="1:1" x14ac:dyDescent="0.25">
      <c r="A33058"/>
    </row>
    <row r="33059" spans="1:1" x14ac:dyDescent="0.25">
      <c r="A33059"/>
    </row>
    <row r="33060" spans="1:1" x14ac:dyDescent="0.25">
      <c r="A33060"/>
    </row>
    <row r="33061" spans="1:1" x14ac:dyDescent="0.25">
      <c r="A33061"/>
    </row>
    <row r="33062" spans="1:1" x14ac:dyDescent="0.25">
      <c r="A33062"/>
    </row>
    <row r="33063" spans="1:1" x14ac:dyDescent="0.25">
      <c r="A33063"/>
    </row>
    <row r="33064" spans="1:1" x14ac:dyDescent="0.25">
      <c r="A33064"/>
    </row>
    <row r="33065" spans="1:1" x14ac:dyDescent="0.25">
      <c r="A33065"/>
    </row>
    <row r="33066" spans="1:1" x14ac:dyDescent="0.25">
      <c r="A33066"/>
    </row>
    <row r="33067" spans="1:1" x14ac:dyDescent="0.25">
      <c r="A33067"/>
    </row>
    <row r="33068" spans="1:1" x14ac:dyDescent="0.25">
      <c r="A33068"/>
    </row>
    <row r="33069" spans="1:1" x14ac:dyDescent="0.25">
      <c r="A33069"/>
    </row>
    <row r="33070" spans="1:1" x14ac:dyDescent="0.25">
      <c r="A33070"/>
    </row>
    <row r="33071" spans="1:1" x14ac:dyDescent="0.25">
      <c r="A33071"/>
    </row>
    <row r="33072" spans="1:1" x14ac:dyDescent="0.25">
      <c r="A33072"/>
    </row>
    <row r="33073" spans="1:1" x14ac:dyDescent="0.25">
      <c r="A33073"/>
    </row>
    <row r="33074" spans="1:1" x14ac:dyDescent="0.25">
      <c r="A33074"/>
    </row>
    <row r="33075" spans="1:1" x14ac:dyDescent="0.25">
      <c r="A33075"/>
    </row>
    <row r="33076" spans="1:1" x14ac:dyDescent="0.25">
      <c r="A33076"/>
    </row>
    <row r="33077" spans="1:1" x14ac:dyDescent="0.25">
      <c r="A33077"/>
    </row>
    <row r="33078" spans="1:1" x14ac:dyDescent="0.25">
      <c r="A33078"/>
    </row>
    <row r="33079" spans="1:1" x14ac:dyDescent="0.25">
      <c r="A33079"/>
    </row>
    <row r="33080" spans="1:1" x14ac:dyDescent="0.25">
      <c r="A33080"/>
    </row>
    <row r="33081" spans="1:1" x14ac:dyDescent="0.25">
      <c r="A33081"/>
    </row>
    <row r="33082" spans="1:1" x14ac:dyDescent="0.25">
      <c r="A33082"/>
    </row>
    <row r="33083" spans="1:1" x14ac:dyDescent="0.25">
      <c r="A33083"/>
    </row>
    <row r="33084" spans="1:1" x14ac:dyDescent="0.25">
      <c r="A33084"/>
    </row>
    <row r="33085" spans="1:1" x14ac:dyDescent="0.25">
      <c r="A33085"/>
    </row>
    <row r="33086" spans="1:1" x14ac:dyDescent="0.25">
      <c r="A33086"/>
    </row>
    <row r="33087" spans="1:1" x14ac:dyDescent="0.25">
      <c r="A33087"/>
    </row>
    <row r="33088" spans="1:1" x14ac:dyDescent="0.25">
      <c r="A33088"/>
    </row>
    <row r="33089" spans="1:1" x14ac:dyDescent="0.25">
      <c r="A33089"/>
    </row>
    <row r="33090" spans="1:1" x14ac:dyDescent="0.25">
      <c r="A33090"/>
    </row>
    <row r="33091" spans="1:1" x14ac:dyDescent="0.25">
      <c r="A33091"/>
    </row>
    <row r="33092" spans="1:1" x14ac:dyDescent="0.25">
      <c r="A33092"/>
    </row>
    <row r="33093" spans="1:1" x14ac:dyDescent="0.25">
      <c r="A33093"/>
    </row>
    <row r="33094" spans="1:1" x14ac:dyDescent="0.25">
      <c r="A33094"/>
    </row>
    <row r="33095" spans="1:1" x14ac:dyDescent="0.25">
      <c r="A33095"/>
    </row>
    <row r="33096" spans="1:1" x14ac:dyDescent="0.25">
      <c r="A33096"/>
    </row>
    <row r="33097" spans="1:1" x14ac:dyDescent="0.25">
      <c r="A33097"/>
    </row>
    <row r="33098" spans="1:1" x14ac:dyDescent="0.25">
      <c r="A33098"/>
    </row>
    <row r="33099" spans="1:1" x14ac:dyDescent="0.25">
      <c r="A33099"/>
    </row>
    <row r="33100" spans="1:1" x14ac:dyDescent="0.25">
      <c r="A33100"/>
    </row>
    <row r="33101" spans="1:1" x14ac:dyDescent="0.25">
      <c r="A33101"/>
    </row>
    <row r="33102" spans="1:1" x14ac:dyDescent="0.25">
      <c r="A33102"/>
    </row>
    <row r="33103" spans="1:1" x14ac:dyDescent="0.25">
      <c r="A33103"/>
    </row>
    <row r="33104" spans="1:1" x14ac:dyDescent="0.25">
      <c r="A33104"/>
    </row>
    <row r="33105" spans="1:1" x14ac:dyDescent="0.25">
      <c r="A33105"/>
    </row>
    <row r="33106" spans="1:1" x14ac:dyDescent="0.25">
      <c r="A33106"/>
    </row>
    <row r="33107" spans="1:1" x14ac:dyDescent="0.25">
      <c r="A33107"/>
    </row>
    <row r="33108" spans="1:1" x14ac:dyDescent="0.25">
      <c r="A33108"/>
    </row>
    <row r="33109" spans="1:1" x14ac:dyDescent="0.25">
      <c r="A33109"/>
    </row>
    <row r="33110" spans="1:1" x14ac:dyDescent="0.25">
      <c r="A33110"/>
    </row>
    <row r="33111" spans="1:1" x14ac:dyDescent="0.25">
      <c r="A33111"/>
    </row>
    <row r="33112" spans="1:1" x14ac:dyDescent="0.25">
      <c r="A33112"/>
    </row>
    <row r="33113" spans="1:1" x14ac:dyDescent="0.25">
      <c r="A33113"/>
    </row>
    <row r="33114" spans="1:1" x14ac:dyDescent="0.25">
      <c r="A33114"/>
    </row>
    <row r="33115" spans="1:1" x14ac:dyDescent="0.25">
      <c r="A33115"/>
    </row>
    <row r="33116" spans="1:1" x14ac:dyDescent="0.25">
      <c r="A33116"/>
    </row>
    <row r="33117" spans="1:1" x14ac:dyDescent="0.25">
      <c r="A33117"/>
    </row>
    <row r="33118" spans="1:1" x14ac:dyDescent="0.25">
      <c r="A33118"/>
    </row>
    <row r="33119" spans="1:1" x14ac:dyDescent="0.25">
      <c r="A33119"/>
    </row>
    <row r="33120" spans="1:1" x14ac:dyDescent="0.25">
      <c r="A33120"/>
    </row>
    <row r="33121" spans="1:1" x14ac:dyDescent="0.25">
      <c r="A33121"/>
    </row>
    <row r="33122" spans="1:1" x14ac:dyDescent="0.25">
      <c r="A33122"/>
    </row>
    <row r="33123" spans="1:1" x14ac:dyDescent="0.25">
      <c r="A33123"/>
    </row>
    <row r="33124" spans="1:1" x14ac:dyDescent="0.25">
      <c r="A33124"/>
    </row>
    <row r="33125" spans="1:1" x14ac:dyDescent="0.25">
      <c r="A33125"/>
    </row>
    <row r="33126" spans="1:1" x14ac:dyDescent="0.25">
      <c r="A33126"/>
    </row>
    <row r="33127" spans="1:1" x14ac:dyDescent="0.25">
      <c r="A33127"/>
    </row>
    <row r="33128" spans="1:1" x14ac:dyDescent="0.25">
      <c r="A33128"/>
    </row>
    <row r="33129" spans="1:1" x14ac:dyDescent="0.25">
      <c r="A33129"/>
    </row>
    <row r="33130" spans="1:1" x14ac:dyDescent="0.25">
      <c r="A33130"/>
    </row>
    <row r="33131" spans="1:1" x14ac:dyDescent="0.25">
      <c r="A33131"/>
    </row>
    <row r="33132" spans="1:1" x14ac:dyDescent="0.25">
      <c r="A33132"/>
    </row>
    <row r="33133" spans="1:1" x14ac:dyDescent="0.25">
      <c r="A33133"/>
    </row>
    <row r="33134" spans="1:1" x14ac:dyDescent="0.25">
      <c r="A33134"/>
    </row>
    <row r="33135" spans="1:1" x14ac:dyDescent="0.25">
      <c r="A33135"/>
    </row>
    <row r="33136" spans="1:1" x14ac:dyDescent="0.25">
      <c r="A33136"/>
    </row>
    <row r="33137" spans="1:1" x14ac:dyDescent="0.25">
      <c r="A33137"/>
    </row>
    <row r="33138" spans="1:1" x14ac:dyDescent="0.25">
      <c r="A33138"/>
    </row>
    <row r="33139" spans="1:1" x14ac:dyDescent="0.25">
      <c r="A33139"/>
    </row>
    <row r="33140" spans="1:1" x14ac:dyDescent="0.25">
      <c r="A33140"/>
    </row>
    <row r="33141" spans="1:1" x14ac:dyDescent="0.25">
      <c r="A33141"/>
    </row>
    <row r="33142" spans="1:1" x14ac:dyDescent="0.25">
      <c r="A33142"/>
    </row>
    <row r="33143" spans="1:1" x14ac:dyDescent="0.25">
      <c r="A33143"/>
    </row>
    <row r="33144" spans="1:1" x14ac:dyDescent="0.25">
      <c r="A33144"/>
    </row>
    <row r="33145" spans="1:1" x14ac:dyDescent="0.25">
      <c r="A33145"/>
    </row>
    <row r="33146" spans="1:1" x14ac:dyDescent="0.25">
      <c r="A33146"/>
    </row>
    <row r="33147" spans="1:1" x14ac:dyDescent="0.25">
      <c r="A33147"/>
    </row>
    <row r="33148" spans="1:1" x14ac:dyDescent="0.25">
      <c r="A33148"/>
    </row>
    <row r="33149" spans="1:1" x14ac:dyDescent="0.25">
      <c r="A33149"/>
    </row>
    <row r="33150" spans="1:1" x14ac:dyDescent="0.25">
      <c r="A33150"/>
    </row>
    <row r="33151" spans="1:1" x14ac:dyDescent="0.25">
      <c r="A33151"/>
    </row>
    <row r="33152" spans="1:1" x14ac:dyDescent="0.25">
      <c r="A33152"/>
    </row>
    <row r="33153" spans="1:1" x14ac:dyDescent="0.25">
      <c r="A33153"/>
    </row>
    <row r="33154" spans="1:1" x14ac:dyDescent="0.25">
      <c r="A33154"/>
    </row>
    <row r="33155" spans="1:1" x14ac:dyDescent="0.25">
      <c r="A33155"/>
    </row>
    <row r="33156" spans="1:1" x14ac:dyDescent="0.25">
      <c r="A33156"/>
    </row>
    <row r="33157" spans="1:1" x14ac:dyDescent="0.25">
      <c r="A33157"/>
    </row>
    <row r="33158" spans="1:1" x14ac:dyDescent="0.25">
      <c r="A33158"/>
    </row>
    <row r="33159" spans="1:1" x14ac:dyDescent="0.25">
      <c r="A33159"/>
    </row>
    <row r="33160" spans="1:1" x14ac:dyDescent="0.25">
      <c r="A33160"/>
    </row>
    <row r="33161" spans="1:1" x14ac:dyDescent="0.25">
      <c r="A33161"/>
    </row>
    <row r="33162" spans="1:1" x14ac:dyDescent="0.25">
      <c r="A33162"/>
    </row>
    <row r="33163" spans="1:1" x14ac:dyDescent="0.25">
      <c r="A33163"/>
    </row>
    <row r="33164" spans="1:1" x14ac:dyDescent="0.25">
      <c r="A33164"/>
    </row>
    <row r="33165" spans="1:1" x14ac:dyDescent="0.25">
      <c r="A33165"/>
    </row>
    <row r="33166" spans="1:1" x14ac:dyDescent="0.25">
      <c r="A33166"/>
    </row>
    <row r="33167" spans="1:1" x14ac:dyDescent="0.25">
      <c r="A33167"/>
    </row>
    <row r="33168" spans="1:1" x14ac:dyDescent="0.25">
      <c r="A33168"/>
    </row>
    <row r="33169" spans="1:1" x14ac:dyDescent="0.25">
      <c r="A33169"/>
    </row>
    <row r="33170" spans="1:1" x14ac:dyDescent="0.25">
      <c r="A33170"/>
    </row>
    <row r="33171" spans="1:1" x14ac:dyDescent="0.25">
      <c r="A33171"/>
    </row>
    <row r="33172" spans="1:1" x14ac:dyDescent="0.25">
      <c r="A33172"/>
    </row>
    <row r="33173" spans="1:1" x14ac:dyDescent="0.25">
      <c r="A33173"/>
    </row>
    <row r="33174" spans="1:1" x14ac:dyDescent="0.25">
      <c r="A33174"/>
    </row>
    <row r="33175" spans="1:1" x14ac:dyDescent="0.25">
      <c r="A33175"/>
    </row>
    <row r="33176" spans="1:1" x14ac:dyDescent="0.25">
      <c r="A33176"/>
    </row>
    <row r="33177" spans="1:1" x14ac:dyDescent="0.25">
      <c r="A33177"/>
    </row>
    <row r="33178" spans="1:1" x14ac:dyDescent="0.25">
      <c r="A33178"/>
    </row>
    <row r="33179" spans="1:1" x14ac:dyDescent="0.25">
      <c r="A33179"/>
    </row>
    <row r="33180" spans="1:1" x14ac:dyDescent="0.25">
      <c r="A33180"/>
    </row>
    <row r="33181" spans="1:1" x14ac:dyDescent="0.25">
      <c r="A33181"/>
    </row>
    <row r="33182" spans="1:1" x14ac:dyDescent="0.25">
      <c r="A33182"/>
    </row>
    <row r="33183" spans="1:1" x14ac:dyDescent="0.25">
      <c r="A33183"/>
    </row>
    <row r="33184" spans="1:1" x14ac:dyDescent="0.25">
      <c r="A33184"/>
    </row>
    <row r="33185" spans="1:1" x14ac:dyDescent="0.25">
      <c r="A33185"/>
    </row>
    <row r="33186" spans="1:1" x14ac:dyDescent="0.25">
      <c r="A33186"/>
    </row>
    <row r="33187" spans="1:1" x14ac:dyDescent="0.25">
      <c r="A33187"/>
    </row>
    <row r="33188" spans="1:1" x14ac:dyDescent="0.25">
      <c r="A33188"/>
    </row>
    <row r="33189" spans="1:1" x14ac:dyDescent="0.25">
      <c r="A33189"/>
    </row>
    <row r="33190" spans="1:1" x14ac:dyDescent="0.25">
      <c r="A33190"/>
    </row>
    <row r="33191" spans="1:1" x14ac:dyDescent="0.25">
      <c r="A33191"/>
    </row>
    <row r="33192" spans="1:1" x14ac:dyDescent="0.25">
      <c r="A33192"/>
    </row>
    <row r="33193" spans="1:1" x14ac:dyDescent="0.25">
      <c r="A33193"/>
    </row>
    <row r="33194" spans="1:1" x14ac:dyDescent="0.25">
      <c r="A33194"/>
    </row>
    <row r="33195" spans="1:1" x14ac:dyDescent="0.25">
      <c r="A33195"/>
    </row>
    <row r="33196" spans="1:1" x14ac:dyDescent="0.25">
      <c r="A33196"/>
    </row>
    <row r="33197" spans="1:1" x14ac:dyDescent="0.25">
      <c r="A33197"/>
    </row>
    <row r="33198" spans="1:1" x14ac:dyDescent="0.25">
      <c r="A33198"/>
    </row>
    <row r="33199" spans="1:1" x14ac:dyDescent="0.25">
      <c r="A33199"/>
    </row>
    <row r="33200" spans="1:1" x14ac:dyDescent="0.25">
      <c r="A33200"/>
    </row>
    <row r="33201" spans="1:1" x14ac:dyDescent="0.25">
      <c r="A33201"/>
    </row>
    <row r="33202" spans="1:1" x14ac:dyDescent="0.25">
      <c r="A33202"/>
    </row>
    <row r="33203" spans="1:1" x14ac:dyDescent="0.25">
      <c r="A33203"/>
    </row>
    <row r="33204" spans="1:1" x14ac:dyDescent="0.25">
      <c r="A33204"/>
    </row>
    <row r="33205" spans="1:1" x14ac:dyDescent="0.25">
      <c r="A33205"/>
    </row>
    <row r="33206" spans="1:1" x14ac:dyDescent="0.25">
      <c r="A33206"/>
    </row>
    <row r="33207" spans="1:1" x14ac:dyDescent="0.25">
      <c r="A33207"/>
    </row>
    <row r="33208" spans="1:1" x14ac:dyDescent="0.25">
      <c r="A33208"/>
    </row>
    <row r="33209" spans="1:1" x14ac:dyDescent="0.25">
      <c r="A33209"/>
    </row>
    <row r="33210" spans="1:1" x14ac:dyDescent="0.25">
      <c r="A33210"/>
    </row>
    <row r="33211" spans="1:1" x14ac:dyDescent="0.25">
      <c r="A33211"/>
    </row>
    <row r="33212" spans="1:1" x14ac:dyDescent="0.25">
      <c r="A33212"/>
    </row>
    <row r="33213" spans="1:1" x14ac:dyDescent="0.25">
      <c r="A33213"/>
    </row>
    <row r="33214" spans="1:1" x14ac:dyDescent="0.25">
      <c r="A33214"/>
    </row>
    <row r="33215" spans="1:1" x14ac:dyDescent="0.25">
      <c r="A33215"/>
    </row>
    <row r="33216" spans="1:1" x14ac:dyDescent="0.25">
      <c r="A33216"/>
    </row>
    <row r="33217" spans="1:1" x14ac:dyDescent="0.25">
      <c r="A33217"/>
    </row>
    <row r="33218" spans="1:1" x14ac:dyDescent="0.25">
      <c r="A33218"/>
    </row>
    <row r="33219" spans="1:1" x14ac:dyDescent="0.25">
      <c r="A33219"/>
    </row>
    <row r="33220" spans="1:1" x14ac:dyDescent="0.25">
      <c r="A33220"/>
    </row>
    <row r="33221" spans="1:1" x14ac:dyDescent="0.25">
      <c r="A33221"/>
    </row>
    <row r="33222" spans="1:1" x14ac:dyDescent="0.25">
      <c r="A33222"/>
    </row>
    <row r="33223" spans="1:1" x14ac:dyDescent="0.25">
      <c r="A33223"/>
    </row>
    <row r="33224" spans="1:1" x14ac:dyDescent="0.25">
      <c r="A33224"/>
    </row>
    <row r="33225" spans="1:1" x14ac:dyDescent="0.25">
      <c r="A33225"/>
    </row>
    <row r="33226" spans="1:1" x14ac:dyDescent="0.25">
      <c r="A33226"/>
    </row>
    <row r="33227" spans="1:1" x14ac:dyDescent="0.25">
      <c r="A33227"/>
    </row>
    <row r="33228" spans="1:1" x14ac:dyDescent="0.25">
      <c r="A33228"/>
    </row>
    <row r="33229" spans="1:1" x14ac:dyDescent="0.25">
      <c r="A33229"/>
    </row>
    <row r="33230" spans="1:1" x14ac:dyDescent="0.25">
      <c r="A33230"/>
    </row>
    <row r="33231" spans="1:1" x14ac:dyDescent="0.25">
      <c r="A33231"/>
    </row>
    <row r="33232" spans="1:1" x14ac:dyDescent="0.25">
      <c r="A33232"/>
    </row>
    <row r="33233" spans="1:1" x14ac:dyDescent="0.25">
      <c r="A33233"/>
    </row>
    <row r="33234" spans="1:1" x14ac:dyDescent="0.25">
      <c r="A33234"/>
    </row>
    <row r="33235" spans="1:1" x14ac:dyDescent="0.25">
      <c r="A33235"/>
    </row>
    <row r="33236" spans="1:1" x14ac:dyDescent="0.25">
      <c r="A33236"/>
    </row>
    <row r="33237" spans="1:1" x14ac:dyDescent="0.25">
      <c r="A33237"/>
    </row>
    <row r="33238" spans="1:1" x14ac:dyDescent="0.25">
      <c r="A33238"/>
    </row>
    <row r="33239" spans="1:1" x14ac:dyDescent="0.25">
      <c r="A33239"/>
    </row>
    <row r="33240" spans="1:1" x14ac:dyDescent="0.25">
      <c r="A33240"/>
    </row>
    <row r="33241" spans="1:1" x14ac:dyDescent="0.25">
      <c r="A33241"/>
    </row>
    <row r="33242" spans="1:1" x14ac:dyDescent="0.25">
      <c r="A33242"/>
    </row>
    <row r="33243" spans="1:1" x14ac:dyDescent="0.25">
      <c r="A33243"/>
    </row>
    <row r="33244" spans="1:1" x14ac:dyDescent="0.25">
      <c r="A33244"/>
    </row>
    <row r="33245" spans="1:1" x14ac:dyDescent="0.25">
      <c r="A33245"/>
    </row>
    <row r="33246" spans="1:1" x14ac:dyDescent="0.25">
      <c r="A33246"/>
    </row>
    <row r="33247" spans="1:1" x14ac:dyDescent="0.25">
      <c r="A33247"/>
    </row>
    <row r="33248" spans="1:1" x14ac:dyDescent="0.25">
      <c r="A33248"/>
    </row>
    <row r="33249" spans="1:1" x14ac:dyDescent="0.25">
      <c r="A33249"/>
    </row>
    <row r="33250" spans="1:1" x14ac:dyDescent="0.25">
      <c r="A33250"/>
    </row>
    <row r="33251" spans="1:1" x14ac:dyDescent="0.25">
      <c r="A33251"/>
    </row>
    <row r="33252" spans="1:1" x14ac:dyDescent="0.25">
      <c r="A33252"/>
    </row>
    <row r="33253" spans="1:1" x14ac:dyDescent="0.25">
      <c r="A33253"/>
    </row>
    <row r="33254" spans="1:1" x14ac:dyDescent="0.25">
      <c r="A33254"/>
    </row>
    <row r="33255" spans="1:1" x14ac:dyDescent="0.25">
      <c r="A33255"/>
    </row>
    <row r="33256" spans="1:1" x14ac:dyDescent="0.25">
      <c r="A33256"/>
    </row>
    <row r="33257" spans="1:1" x14ac:dyDescent="0.25">
      <c r="A33257"/>
    </row>
    <row r="33258" spans="1:1" x14ac:dyDescent="0.25">
      <c r="A33258"/>
    </row>
    <row r="33259" spans="1:1" x14ac:dyDescent="0.25">
      <c r="A33259"/>
    </row>
    <row r="33260" spans="1:1" x14ac:dyDescent="0.25">
      <c r="A33260"/>
    </row>
    <row r="33261" spans="1:1" x14ac:dyDescent="0.25">
      <c r="A33261"/>
    </row>
    <row r="33262" spans="1:1" x14ac:dyDescent="0.25">
      <c r="A33262"/>
    </row>
    <row r="33263" spans="1:1" x14ac:dyDescent="0.25">
      <c r="A33263"/>
    </row>
    <row r="33264" spans="1:1" x14ac:dyDescent="0.25">
      <c r="A33264"/>
    </row>
    <row r="33265" spans="1:1" x14ac:dyDescent="0.25">
      <c r="A33265"/>
    </row>
    <row r="33266" spans="1:1" x14ac:dyDescent="0.25">
      <c r="A33266"/>
    </row>
    <row r="33267" spans="1:1" x14ac:dyDescent="0.25">
      <c r="A33267"/>
    </row>
    <row r="33268" spans="1:1" x14ac:dyDescent="0.25">
      <c r="A33268"/>
    </row>
    <row r="33269" spans="1:1" x14ac:dyDescent="0.25">
      <c r="A33269"/>
    </row>
    <row r="33270" spans="1:1" x14ac:dyDescent="0.25">
      <c r="A33270"/>
    </row>
    <row r="33271" spans="1:1" x14ac:dyDescent="0.25">
      <c r="A33271"/>
    </row>
    <row r="33272" spans="1:1" x14ac:dyDescent="0.25">
      <c r="A33272"/>
    </row>
    <row r="33273" spans="1:1" x14ac:dyDescent="0.25">
      <c r="A33273"/>
    </row>
    <row r="33274" spans="1:1" x14ac:dyDescent="0.25">
      <c r="A33274"/>
    </row>
    <row r="33275" spans="1:1" x14ac:dyDescent="0.25">
      <c r="A33275"/>
    </row>
    <row r="33276" spans="1:1" x14ac:dyDescent="0.25">
      <c r="A33276"/>
    </row>
    <row r="33277" spans="1:1" x14ac:dyDescent="0.25">
      <c r="A33277"/>
    </row>
    <row r="33278" spans="1:1" x14ac:dyDescent="0.25">
      <c r="A33278"/>
    </row>
    <row r="33279" spans="1:1" x14ac:dyDescent="0.25">
      <c r="A33279"/>
    </row>
    <row r="33280" spans="1:1" x14ac:dyDescent="0.25">
      <c r="A33280"/>
    </row>
    <row r="33281" spans="1:1" x14ac:dyDescent="0.25">
      <c r="A33281"/>
    </row>
    <row r="33282" spans="1:1" x14ac:dyDescent="0.25">
      <c r="A33282"/>
    </row>
    <row r="33283" spans="1:1" x14ac:dyDescent="0.25">
      <c r="A33283"/>
    </row>
    <row r="33284" spans="1:1" x14ac:dyDescent="0.25">
      <c r="A33284"/>
    </row>
    <row r="33285" spans="1:1" x14ac:dyDescent="0.25">
      <c r="A33285"/>
    </row>
    <row r="33286" spans="1:1" x14ac:dyDescent="0.25">
      <c r="A33286"/>
    </row>
    <row r="33287" spans="1:1" x14ac:dyDescent="0.25">
      <c r="A33287"/>
    </row>
    <row r="33288" spans="1:1" x14ac:dyDescent="0.25">
      <c r="A33288"/>
    </row>
    <row r="33289" spans="1:1" x14ac:dyDescent="0.25">
      <c r="A33289"/>
    </row>
    <row r="33290" spans="1:1" x14ac:dyDescent="0.25">
      <c r="A33290"/>
    </row>
    <row r="33291" spans="1:1" x14ac:dyDescent="0.25">
      <c r="A33291"/>
    </row>
    <row r="33292" spans="1:1" x14ac:dyDescent="0.25">
      <c r="A33292"/>
    </row>
    <row r="33293" spans="1:1" x14ac:dyDescent="0.25">
      <c r="A33293"/>
    </row>
    <row r="33294" spans="1:1" x14ac:dyDescent="0.25">
      <c r="A33294"/>
    </row>
    <row r="33295" spans="1:1" x14ac:dyDescent="0.25">
      <c r="A33295"/>
    </row>
    <row r="33296" spans="1:1" x14ac:dyDescent="0.25">
      <c r="A33296"/>
    </row>
    <row r="33297" spans="1:1" x14ac:dyDescent="0.25">
      <c r="A33297"/>
    </row>
    <row r="33298" spans="1:1" x14ac:dyDescent="0.25">
      <c r="A33298"/>
    </row>
    <row r="33299" spans="1:1" x14ac:dyDescent="0.25">
      <c r="A33299"/>
    </row>
    <row r="33300" spans="1:1" x14ac:dyDescent="0.25">
      <c r="A33300"/>
    </row>
    <row r="33301" spans="1:1" x14ac:dyDescent="0.25">
      <c r="A33301"/>
    </row>
    <row r="33302" spans="1:1" x14ac:dyDescent="0.25">
      <c r="A33302"/>
    </row>
    <row r="33303" spans="1:1" x14ac:dyDescent="0.25">
      <c r="A33303"/>
    </row>
    <row r="33304" spans="1:1" x14ac:dyDescent="0.25">
      <c r="A33304"/>
    </row>
    <row r="33305" spans="1:1" x14ac:dyDescent="0.25">
      <c r="A33305"/>
    </row>
    <row r="33306" spans="1:1" x14ac:dyDescent="0.25">
      <c r="A33306"/>
    </row>
    <row r="33307" spans="1:1" x14ac:dyDescent="0.25">
      <c r="A33307"/>
    </row>
    <row r="33308" spans="1:1" x14ac:dyDescent="0.25">
      <c r="A33308"/>
    </row>
    <row r="33309" spans="1:1" x14ac:dyDescent="0.25">
      <c r="A33309"/>
    </row>
    <row r="33310" spans="1:1" x14ac:dyDescent="0.25">
      <c r="A33310"/>
    </row>
    <row r="33311" spans="1:1" x14ac:dyDescent="0.25">
      <c r="A33311"/>
    </row>
    <row r="33312" spans="1:1" x14ac:dyDescent="0.25">
      <c r="A33312"/>
    </row>
    <row r="33313" spans="1:1" x14ac:dyDescent="0.25">
      <c r="A33313"/>
    </row>
    <row r="33314" spans="1:1" x14ac:dyDescent="0.25">
      <c r="A33314"/>
    </row>
    <row r="33315" spans="1:1" x14ac:dyDescent="0.25">
      <c r="A33315"/>
    </row>
    <row r="33316" spans="1:1" x14ac:dyDescent="0.25">
      <c r="A33316"/>
    </row>
    <row r="33317" spans="1:1" x14ac:dyDescent="0.25">
      <c r="A33317"/>
    </row>
    <row r="33318" spans="1:1" x14ac:dyDescent="0.25">
      <c r="A33318"/>
    </row>
    <row r="33319" spans="1:1" x14ac:dyDescent="0.25">
      <c r="A33319"/>
    </row>
    <row r="33320" spans="1:1" x14ac:dyDescent="0.25">
      <c r="A33320"/>
    </row>
    <row r="33321" spans="1:1" x14ac:dyDescent="0.25">
      <c r="A33321"/>
    </row>
    <row r="33322" spans="1:1" x14ac:dyDescent="0.25">
      <c r="A33322"/>
    </row>
    <row r="33323" spans="1:1" x14ac:dyDescent="0.25">
      <c r="A33323"/>
    </row>
    <row r="33324" spans="1:1" x14ac:dyDescent="0.25">
      <c r="A33324"/>
    </row>
    <row r="33325" spans="1:1" x14ac:dyDescent="0.25">
      <c r="A33325"/>
    </row>
    <row r="33326" spans="1:1" x14ac:dyDescent="0.25">
      <c r="A33326"/>
    </row>
    <row r="33327" spans="1:1" x14ac:dyDescent="0.25">
      <c r="A33327"/>
    </row>
    <row r="33328" spans="1:1" x14ac:dyDescent="0.25">
      <c r="A33328"/>
    </row>
    <row r="33329" spans="1:1" x14ac:dyDescent="0.25">
      <c r="A33329"/>
    </row>
    <row r="33330" spans="1:1" x14ac:dyDescent="0.25">
      <c r="A33330"/>
    </row>
    <row r="33331" spans="1:1" x14ac:dyDescent="0.25">
      <c r="A33331"/>
    </row>
    <row r="33332" spans="1:1" x14ac:dyDescent="0.25">
      <c r="A33332"/>
    </row>
    <row r="33333" spans="1:1" x14ac:dyDescent="0.25">
      <c r="A33333"/>
    </row>
    <row r="33334" spans="1:1" x14ac:dyDescent="0.25">
      <c r="A33334"/>
    </row>
    <row r="33335" spans="1:1" x14ac:dyDescent="0.25">
      <c r="A33335"/>
    </row>
    <row r="33336" spans="1:1" x14ac:dyDescent="0.25">
      <c r="A33336"/>
    </row>
    <row r="33337" spans="1:1" x14ac:dyDescent="0.25">
      <c r="A33337"/>
    </row>
    <row r="33338" spans="1:1" x14ac:dyDescent="0.25">
      <c r="A33338"/>
    </row>
    <row r="33339" spans="1:1" x14ac:dyDescent="0.25">
      <c r="A33339"/>
    </row>
    <row r="33340" spans="1:1" x14ac:dyDescent="0.25">
      <c r="A33340"/>
    </row>
    <row r="33341" spans="1:1" x14ac:dyDescent="0.25">
      <c r="A33341"/>
    </row>
    <row r="33342" spans="1:1" x14ac:dyDescent="0.25">
      <c r="A33342"/>
    </row>
    <row r="33343" spans="1:1" x14ac:dyDescent="0.25">
      <c r="A33343"/>
    </row>
    <row r="33344" spans="1:1" x14ac:dyDescent="0.25">
      <c r="A33344"/>
    </row>
    <row r="33345" spans="1:1" x14ac:dyDescent="0.25">
      <c r="A33345"/>
    </row>
    <row r="33346" spans="1:1" x14ac:dyDescent="0.25">
      <c r="A33346"/>
    </row>
    <row r="33347" spans="1:1" x14ac:dyDescent="0.25">
      <c r="A33347"/>
    </row>
    <row r="33348" spans="1:1" x14ac:dyDescent="0.25">
      <c r="A33348"/>
    </row>
    <row r="33349" spans="1:1" x14ac:dyDescent="0.25">
      <c r="A33349"/>
    </row>
    <row r="33350" spans="1:1" x14ac:dyDescent="0.25">
      <c r="A33350"/>
    </row>
    <row r="33351" spans="1:1" x14ac:dyDescent="0.25">
      <c r="A33351"/>
    </row>
    <row r="33352" spans="1:1" x14ac:dyDescent="0.25">
      <c r="A33352"/>
    </row>
    <row r="33353" spans="1:1" x14ac:dyDescent="0.25">
      <c r="A33353"/>
    </row>
    <row r="33354" spans="1:1" x14ac:dyDescent="0.25">
      <c r="A33354"/>
    </row>
    <row r="33355" spans="1:1" x14ac:dyDescent="0.25">
      <c r="A33355"/>
    </row>
    <row r="33356" spans="1:1" x14ac:dyDescent="0.25">
      <c r="A33356"/>
    </row>
    <row r="33357" spans="1:1" x14ac:dyDescent="0.25">
      <c r="A33357"/>
    </row>
    <row r="33358" spans="1:1" x14ac:dyDescent="0.25">
      <c r="A33358"/>
    </row>
    <row r="33359" spans="1:1" x14ac:dyDescent="0.25">
      <c r="A33359"/>
    </row>
    <row r="33360" spans="1:1" x14ac:dyDescent="0.25">
      <c r="A33360"/>
    </row>
    <row r="33361" spans="1:1" x14ac:dyDescent="0.25">
      <c r="A33361"/>
    </row>
    <row r="33362" spans="1:1" x14ac:dyDescent="0.25">
      <c r="A33362"/>
    </row>
    <row r="33363" spans="1:1" x14ac:dyDescent="0.25">
      <c r="A33363"/>
    </row>
    <row r="33364" spans="1:1" x14ac:dyDescent="0.25">
      <c r="A33364"/>
    </row>
    <row r="33365" spans="1:1" x14ac:dyDescent="0.25">
      <c r="A33365"/>
    </row>
    <row r="33366" spans="1:1" x14ac:dyDescent="0.25">
      <c r="A33366"/>
    </row>
    <row r="33367" spans="1:1" x14ac:dyDescent="0.25">
      <c r="A33367"/>
    </row>
    <row r="33368" spans="1:1" x14ac:dyDescent="0.25">
      <c r="A33368"/>
    </row>
    <row r="33369" spans="1:1" x14ac:dyDescent="0.25">
      <c r="A33369"/>
    </row>
    <row r="33370" spans="1:1" x14ac:dyDescent="0.25">
      <c r="A33370"/>
    </row>
    <row r="33371" spans="1:1" x14ac:dyDescent="0.25">
      <c r="A33371"/>
    </row>
    <row r="33372" spans="1:1" x14ac:dyDescent="0.25">
      <c r="A33372"/>
    </row>
    <row r="33373" spans="1:1" x14ac:dyDescent="0.25">
      <c r="A33373"/>
    </row>
    <row r="33374" spans="1:1" x14ac:dyDescent="0.25">
      <c r="A33374"/>
    </row>
    <row r="33375" spans="1:1" x14ac:dyDescent="0.25">
      <c r="A33375"/>
    </row>
    <row r="33376" spans="1:1" x14ac:dyDescent="0.25">
      <c r="A33376"/>
    </row>
    <row r="33377" spans="1:1" x14ac:dyDescent="0.25">
      <c r="A33377"/>
    </row>
    <row r="33378" spans="1:1" x14ac:dyDescent="0.25">
      <c r="A33378"/>
    </row>
    <row r="33379" spans="1:1" x14ac:dyDescent="0.25">
      <c r="A33379"/>
    </row>
    <row r="33380" spans="1:1" x14ac:dyDescent="0.25">
      <c r="A33380"/>
    </row>
    <row r="33381" spans="1:1" x14ac:dyDescent="0.25">
      <c r="A33381"/>
    </row>
    <row r="33382" spans="1:1" x14ac:dyDescent="0.25">
      <c r="A33382"/>
    </row>
    <row r="33383" spans="1:1" x14ac:dyDescent="0.25">
      <c r="A33383"/>
    </row>
    <row r="33384" spans="1:1" x14ac:dyDescent="0.25">
      <c r="A33384"/>
    </row>
    <row r="33385" spans="1:1" x14ac:dyDescent="0.25">
      <c r="A33385"/>
    </row>
    <row r="33386" spans="1:1" x14ac:dyDescent="0.25">
      <c r="A33386"/>
    </row>
    <row r="33387" spans="1:1" x14ac:dyDescent="0.25">
      <c r="A33387"/>
    </row>
    <row r="33388" spans="1:1" x14ac:dyDescent="0.25">
      <c r="A33388"/>
    </row>
    <row r="33389" spans="1:1" x14ac:dyDescent="0.25">
      <c r="A33389"/>
    </row>
    <row r="33390" spans="1:1" x14ac:dyDescent="0.25">
      <c r="A33390"/>
    </row>
    <row r="33391" spans="1:1" x14ac:dyDescent="0.25">
      <c r="A33391"/>
    </row>
    <row r="33392" spans="1:1" x14ac:dyDescent="0.25">
      <c r="A33392"/>
    </row>
    <row r="33393" spans="1:1" x14ac:dyDescent="0.25">
      <c r="A33393"/>
    </row>
    <row r="33394" spans="1:1" x14ac:dyDescent="0.25">
      <c r="A33394"/>
    </row>
    <row r="33395" spans="1:1" x14ac:dyDescent="0.25">
      <c r="A33395"/>
    </row>
    <row r="33396" spans="1:1" x14ac:dyDescent="0.25">
      <c r="A33396"/>
    </row>
    <row r="33397" spans="1:1" x14ac:dyDescent="0.25">
      <c r="A33397"/>
    </row>
    <row r="33398" spans="1:1" x14ac:dyDescent="0.25">
      <c r="A33398"/>
    </row>
    <row r="33399" spans="1:1" x14ac:dyDescent="0.25">
      <c r="A33399"/>
    </row>
    <row r="33400" spans="1:1" x14ac:dyDescent="0.25">
      <c r="A33400"/>
    </row>
    <row r="33401" spans="1:1" x14ac:dyDescent="0.25">
      <c r="A33401"/>
    </row>
    <row r="33402" spans="1:1" x14ac:dyDescent="0.25">
      <c r="A33402"/>
    </row>
    <row r="33403" spans="1:1" x14ac:dyDescent="0.25">
      <c r="A33403"/>
    </row>
    <row r="33404" spans="1:1" x14ac:dyDescent="0.25">
      <c r="A33404"/>
    </row>
    <row r="33405" spans="1:1" x14ac:dyDescent="0.25">
      <c r="A33405"/>
    </row>
    <row r="33406" spans="1:1" x14ac:dyDescent="0.25">
      <c r="A33406"/>
    </row>
    <row r="33407" spans="1:1" x14ac:dyDescent="0.25">
      <c r="A33407"/>
    </row>
    <row r="33408" spans="1:1" x14ac:dyDescent="0.25">
      <c r="A33408"/>
    </row>
    <row r="33409" spans="1:1" x14ac:dyDescent="0.25">
      <c r="A33409"/>
    </row>
    <row r="33410" spans="1:1" x14ac:dyDescent="0.25">
      <c r="A33410"/>
    </row>
    <row r="33411" spans="1:1" x14ac:dyDescent="0.25">
      <c r="A33411"/>
    </row>
    <row r="33412" spans="1:1" x14ac:dyDescent="0.25">
      <c r="A33412"/>
    </row>
    <row r="33413" spans="1:1" x14ac:dyDescent="0.25">
      <c r="A33413"/>
    </row>
    <row r="33414" spans="1:1" x14ac:dyDescent="0.25">
      <c r="A33414"/>
    </row>
    <row r="33415" spans="1:1" x14ac:dyDescent="0.25">
      <c r="A33415"/>
    </row>
    <row r="33416" spans="1:1" x14ac:dyDescent="0.25">
      <c r="A33416"/>
    </row>
    <row r="33417" spans="1:1" x14ac:dyDescent="0.25">
      <c r="A33417"/>
    </row>
    <row r="33418" spans="1:1" x14ac:dyDescent="0.25">
      <c r="A33418"/>
    </row>
    <row r="33419" spans="1:1" x14ac:dyDescent="0.25">
      <c r="A33419"/>
    </row>
    <row r="33420" spans="1:1" x14ac:dyDescent="0.25">
      <c r="A33420"/>
    </row>
    <row r="33421" spans="1:1" x14ac:dyDescent="0.25">
      <c r="A33421"/>
    </row>
    <row r="33422" spans="1:1" x14ac:dyDescent="0.25">
      <c r="A33422"/>
    </row>
    <row r="33423" spans="1:1" x14ac:dyDescent="0.25">
      <c r="A33423"/>
    </row>
    <row r="33424" spans="1:1" x14ac:dyDescent="0.25">
      <c r="A33424"/>
    </row>
    <row r="33425" spans="1:1" x14ac:dyDescent="0.25">
      <c r="A33425"/>
    </row>
    <row r="33426" spans="1:1" x14ac:dyDescent="0.25">
      <c r="A33426"/>
    </row>
    <row r="33427" spans="1:1" x14ac:dyDescent="0.25">
      <c r="A33427"/>
    </row>
    <row r="33428" spans="1:1" x14ac:dyDescent="0.25">
      <c r="A33428"/>
    </row>
    <row r="33429" spans="1:1" x14ac:dyDescent="0.25">
      <c r="A33429"/>
    </row>
    <row r="33430" spans="1:1" x14ac:dyDescent="0.25">
      <c r="A33430"/>
    </row>
    <row r="33431" spans="1:1" x14ac:dyDescent="0.25">
      <c r="A33431"/>
    </row>
    <row r="33432" spans="1:1" x14ac:dyDescent="0.25">
      <c r="A33432"/>
    </row>
    <row r="33433" spans="1:1" x14ac:dyDescent="0.25">
      <c r="A33433"/>
    </row>
    <row r="33434" spans="1:1" x14ac:dyDescent="0.25">
      <c r="A33434"/>
    </row>
    <row r="33435" spans="1:1" x14ac:dyDescent="0.25">
      <c r="A33435"/>
    </row>
    <row r="33436" spans="1:1" x14ac:dyDescent="0.25">
      <c r="A33436"/>
    </row>
    <row r="33437" spans="1:1" x14ac:dyDescent="0.25">
      <c r="A33437"/>
    </row>
    <row r="33438" spans="1:1" x14ac:dyDescent="0.25">
      <c r="A33438"/>
    </row>
    <row r="33439" spans="1:1" x14ac:dyDescent="0.25">
      <c r="A33439"/>
    </row>
    <row r="33440" spans="1:1" x14ac:dyDescent="0.25">
      <c r="A33440"/>
    </row>
    <row r="33441" spans="1:1" x14ac:dyDescent="0.25">
      <c r="A33441"/>
    </row>
    <row r="33442" spans="1:1" x14ac:dyDescent="0.25">
      <c r="A33442"/>
    </row>
    <row r="33443" spans="1:1" x14ac:dyDescent="0.25">
      <c r="A33443"/>
    </row>
    <row r="33444" spans="1:1" x14ac:dyDescent="0.25">
      <c r="A33444"/>
    </row>
    <row r="33445" spans="1:1" x14ac:dyDescent="0.25">
      <c r="A33445"/>
    </row>
    <row r="33446" spans="1:1" x14ac:dyDescent="0.25">
      <c r="A33446"/>
    </row>
    <row r="33447" spans="1:1" x14ac:dyDescent="0.25">
      <c r="A33447"/>
    </row>
    <row r="33448" spans="1:1" x14ac:dyDescent="0.25">
      <c r="A33448"/>
    </row>
    <row r="33449" spans="1:1" x14ac:dyDescent="0.25">
      <c r="A33449"/>
    </row>
    <row r="33450" spans="1:1" x14ac:dyDescent="0.25">
      <c r="A33450"/>
    </row>
    <row r="33451" spans="1:1" x14ac:dyDescent="0.25">
      <c r="A33451"/>
    </row>
    <row r="33452" spans="1:1" x14ac:dyDescent="0.25">
      <c r="A33452"/>
    </row>
    <row r="33453" spans="1:1" x14ac:dyDescent="0.25">
      <c r="A33453"/>
    </row>
    <row r="33454" spans="1:1" x14ac:dyDescent="0.25">
      <c r="A33454"/>
    </row>
    <row r="33455" spans="1:1" x14ac:dyDescent="0.25">
      <c r="A33455"/>
    </row>
    <row r="33456" spans="1:1" x14ac:dyDescent="0.25">
      <c r="A33456"/>
    </row>
    <row r="33457" spans="1:1" x14ac:dyDescent="0.25">
      <c r="A33457"/>
    </row>
    <row r="33458" spans="1:1" x14ac:dyDescent="0.25">
      <c r="A33458"/>
    </row>
    <row r="33459" spans="1:1" x14ac:dyDescent="0.25">
      <c r="A33459"/>
    </row>
    <row r="33460" spans="1:1" x14ac:dyDescent="0.25">
      <c r="A33460"/>
    </row>
    <row r="33461" spans="1:1" x14ac:dyDescent="0.25">
      <c r="A33461"/>
    </row>
    <row r="33462" spans="1:1" x14ac:dyDescent="0.25">
      <c r="A33462"/>
    </row>
    <row r="33463" spans="1:1" x14ac:dyDescent="0.25">
      <c r="A33463"/>
    </row>
    <row r="33464" spans="1:1" x14ac:dyDescent="0.25">
      <c r="A33464"/>
    </row>
    <row r="33465" spans="1:1" x14ac:dyDescent="0.25">
      <c r="A33465"/>
    </row>
    <row r="33466" spans="1:1" x14ac:dyDescent="0.25">
      <c r="A33466"/>
    </row>
    <row r="33467" spans="1:1" x14ac:dyDescent="0.25">
      <c r="A33467"/>
    </row>
    <row r="33468" spans="1:1" x14ac:dyDescent="0.25">
      <c r="A33468"/>
    </row>
    <row r="33469" spans="1:1" x14ac:dyDescent="0.25">
      <c r="A33469"/>
    </row>
    <row r="33470" spans="1:1" x14ac:dyDescent="0.25">
      <c r="A33470"/>
    </row>
    <row r="33471" spans="1:1" x14ac:dyDescent="0.25">
      <c r="A33471"/>
    </row>
    <row r="33472" spans="1:1" x14ac:dyDescent="0.25">
      <c r="A33472"/>
    </row>
    <row r="33473" spans="1:1" x14ac:dyDescent="0.25">
      <c r="A33473"/>
    </row>
    <row r="33474" spans="1:1" x14ac:dyDescent="0.25">
      <c r="A33474"/>
    </row>
    <row r="33475" spans="1:1" x14ac:dyDescent="0.25">
      <c r="A33475"/>
    </row>
    <row r="33476" spans="1:1" x14ac:dyDescent="0.25">
      <c r="A33476"/>
    </row>
    <row r="33477" spans="1:1" x14ac:dyDescent="0.25">
      <c r="A33477"/>
    </row>
    <row r="33478" spans="1:1" x14ac:dyDescent="0.25">
      <c r="A33478"/>
    </row>
    <row r="33479" spans="1:1" x14ac:dyDescent="0.25">
      <c r="A33479"/>
    </row>
    <row r="33480" spans="1:1" x14ac:dyDescent="0.25">
      <c r="A33480"/>
    </row>
    <row r="33481" spans="1:1" x14ac:dyDescent="0.25">
      <c r="A33481"/>
    </row>
    <row r="33482" spans="1:1" x14ac:dyDescent="0.25">
      <c r="A33482"/>
    </row>
    <row r="33483" spans="1:1" x14ac:dyDescent="0.25">
      <c r="A33483"/>
    </row>
    <row r="33484" spans="1:1" x14ac:dyDescent="0.25">
      <c r="A33484"/>
    </row>
    <row r="33485" spans="1:1" x14ac:dyDescent="0.25">
      <c r="A33485"/>
    </row>
    <row r="33486" spans="1:1" x14ac:dyDescent="0.25">
      <c r="A33486"/>
    </row>
    <row r="33487" spans="1:1" x14ac:dyDescent="0.25">
      <c r="A33487"/>
    </row>
    <row r="33488" spans="1:1" x14ac:dyDescent="0.25">
      <c r="A33488"/>
    </row>
    <row r="33489" spans="1:1" x14ac:dyDescent="0.25">
      <c r="A33489"/>
    </row>
    <row r="33490" spans="1:1" x14ac:dyDescent="0.25">
      <c r="A33490"/>
    </row>
    <row r="33491" spans="1:1" x14ac:dyDescent="0.25">
      <c r="A33491"/>
    </row>
    <row r="33492" spans="1:1" x14ac:dyDescent="0.25">
      <c r="A33492"/>
    </row>
    <row r="33493" spans="1:1" x14ac:dyDescent="0.25">
      <c r="A33493"/>
    </row>
    <row r="33494" spans="1:1" x14ac:dyDescent="0.25">
      <c r="A33494"/>
    </row>
    <row r="33495" spans="1:1" x14ac:dyDescent="0.25">
      <c r="A33495"/>
    </row>
    <row r="33496" spans="1:1" x14ac:dyDescent="0.25">
      <c r="A33496"/>
    </row>
    <row r="33497" spans="1:1" x14ac:dyDescent="0.25">
      <c r="A33497"/>
    </row>
    <row r="33498" spans="1:1" x14ac:dyDescent="0.25">
      <c r="A33498"/>
    </row>
    <row r="33499" spans="1:1" x14ac:dyDescent="0.25">
      <c r="A33499"/>
    </row>
    <row r="33500" spans="1:1" x14ac:dyDescent="0.25">
      <c r="A33500"/>
    </row>
    <row r="33501" spans="1:1" x14ac:dyDescent="0.25">
      <c r="A33501"/>
    </row>
    <row r="33502" spans="1:1" x14ac:dyDescent="0.25">
      <c r="A33502"/>
    </row>
    <row r="33503" spans="1:1" x14ac:dyDescent="0.25">
      <c r="A33503"/>
    </row>
    <row r="33504" spans="1:1" x14ac:dyDescent="0.25">
      <c r="A33504"/>
    </row>
    <row r="33505" spans="1:1" x14ac:dyDescent="0.25">
      <c r="A33505"/>
    </row>
    <row r="33506" spans="1:1" x14ac:dyDescent="0.25">
      <c r="A33506"/>
    </row>
    <row r="33507" spans="1:1" x14ac:dyDescent="0.25">
      <c r="A33507"/>
    </row>
    <row r="33508" spans="1:1" x14ac:dyDescent="0.25">
      <c r="A33508"/>
    </row>
    <row r="33509" spans="1:1" x14ac:dyDescent="0.25">
      <c r="A33509"/>
    </row>
    <row r="33510" spans="1:1" x14ac:dyDescent="0.25">
      <c r="A33510"/>
    </row>
    <row r="33511" spans="1:1" x14ac:dyDescent="0.25">
      <c r="A33511"/>
    </row>
    <row r="33512" spans="1:1" x14ac:dyDescent="0.25">
      <c r="A33512"/>
    </row>
    <row r="33513" spans="1:1" x14ac:dyDescent="0.25">
      <c r="A33513"/>
    </row>
    <row r="33514" spans="1:1" x14ac:dyDescent="0.25">
      <c r="A33514"/>
    </row>
    <row r="33515" spans="1:1" x14ac:dyDescent="0.25">
      <c r="A33515"/>
    </row>
    <row r="33516" spans="1:1" x14ac:dyDescent="0.25">
      <c r="A33516"/>
    </row>
    <row r="33517" spans="1:1" x14ac:dyDescent="0.25">
      <c r="A33517"/>
    </row>
    <row r="33518" spans="1:1" x14ac:dyDescent="0.25">
      <c r="A33518"/>
    </row>
    <row r="33519" spans="1:1" x14ac:dyDescent="0.25">
      <c r="A33519"/>
    </row>
    <row r="33520" spans="1:1" x14ac:dyDescent="0.25">
      <c r="A33520"/>
    </row>
    <row r="33521" spans="1:1" x14ac:dyDescent="0.25">
      <c r="A33521"/>
    </row>
    <row r="33522" spans="1:1" x14ac:dyDescent="0.25">
      <c r="A33522"/>
    </row>
    <row r="33523" spans="1:1" x14ac:dyDescent="0.25">
      <c r="A33523"/>
    </row>
    <row r="33524" spans="1:1" x14ac:dyDescent="0.25">
      <c r="A33524"/>
    </row>
    <row r="33525" spans="1:1" x14ac:dyDescent="0.25">
      <c r="A33525"/>
    </row>
    <row r="33526" spans="1:1" x14ac:dyDescent="0.25">
      <c r="A33526"/>
    </row>
    <row r="33527" spans="1:1" x14ac:dyDescent="0.25">
      <c r="A33527"/>
    </row>
    <row r="33528" spans="1:1" x14ac:dyDescent="0.25">
      <c r="A33528"/>
    </row>
    <row r="33529" spans="1:1" x14ac:dyDescent="0.25">
      <c r="A33529"/>
    </row>
    <row r="33530" spans="1:1" x14ac:dyDescent="0.25">
      <c r="A33530"/>
    </row>
    <row r="33531" spans="1:1" x14ac:dyDescent="0.25">
      <c r="A33531"/>
    </row>
    <row r="33532" spans="1:1" x14ac:dyDescent="0.25">
      <c r="A33532"/>
    </row>
    <row r="33533" spans="1:1" x14ac:dyDescent="0.25">
      <c r="A33533"/>
    </row>
    <row r="33534" spans="1:1" x14ac:dyDescent="0.25">
      <c r="A33534"/>
    </row>
    <row r="33535" spans="1:1" x14ac:dyDescent="0.25">
      <c r="A33535"/>
    </row>
    <row r="33536" spans="1:1" x14ac:dyDescent="0.25">
      <c r="A33536"/>
    </row>
    <row r="33537" spans="1:1" x14ac:dyDescent="0.25">
      <c r="A33537"/>
    </row>
    <row r="33538" spans="1:1" x14ac:dyDescent="0.25">
      <c r="A33538"/>
    </row>
    <row r="33539" spans="1:1" x14ac:dyDescent="0.25">
      <c r="A33539"/>
    </row>
    <row r="33540" spans="1:1" x14ac:dyDescent="0.25">
      <c r="A33540"/>
    </row>
    <row r="33541" spans="1:1" x14ac:dyDescent="0.25">
      <c r="A33541"/>
    </row>
    <row r="33542" spans="1:1" x14ac:dyDescent="0.25">
      <c r="A33542"/>
    </row>
    <row r="33543" spans="1:1" x14ac:dyDescent="0.25">
      <c r="A33543"/>
    </row>
    <row r="33544" spans="1:1" x14ac:dyDescent="0.25">
      <c r="A33544"/>
    </row>
    <row r="33545" spans="1:1" x14ac:dyDescent="0.25">
      <c r="A33545"/>
    </row>
    <row r="33546" spans="1:1" x14ac:dyDescent="0.25">
      <c r="A33546"/>
    </row>
    <row r="33547" spans="1:1" x14ac:dyDescent="0.25">
      <c r="A33547"/>
    </row>
    <row r="33548" spans="1:1" x14ac:dyDescent="0.25">
      <c r="A33548"/>
    </row>
    <row r="33549" spans="1:1" x14ac:dyDescent="0.25">
      <c r="A33549"/>
    </row>
    <row r="33550" spans="1:1" x14ac:dyDescent="0.25">
      <c r="A33550"/>
    </row>
    <row r="33551" spans="1:1" x14ac:dyDescent="0.25">
      <c r="A33551"/>
    </row>
    <row r="33552" spans="1:1" x14ac:dyDescent="0.25">
      <c r="A33552"/>
    </row>
    <row r="33553" spans="1:1" x14ac:dyDescent="0.25">
      <c r="A33553"/>
    </row>
    <row r="33554" spans="1:1" x14ac:dyDescent="0.25">
      <c r="A33554"/>
    </row>
    <row r="33555" spans="1:1" x14ac:dyDescent="0.25">
      <c r="A33555"/>
    </row>
    <row r="33556" spans="1:1" x14ac:dyDescent="0.25">
      <c r="A33556"/>
    </row>
    <row r="33557" spans="1:1" x14ac:dyDescent="0.25">
      <c r="A33557"/>
    </row>
    <row r="33558" spans="1:1" x14ac:dyDescent="0.25">
      <c r="A33558"/>
    </row>
    <row r="33559" spans="1:1" x14ac:dyDescent="0.25">
      <c r="A33559"/>
    </row>
    <row r="33560" spans="1:1" x14ac:dyDescent="0.25">
      <c r="A33560"/>
    </row>
    <row r="33561" spans="1:1" x14ac:dyDescent="0.25">
      <c r="A33561"/>
    </row>
    <row r="33562" spans="1:1" x14ac:dyDescent="0.25">
      <c r="A33562"/>
    </row>
    <row r="33563" spans="1:1" x14ac:dyDescent="0.25">
      <c r="A33563"/>
    </row>
    <row r="33564" spans="1:1" x14ac:dyDescent="0.25">
      <c r="A33564"/>
    </row>
    <row r="33565" spans="1:1" x14ac:dyDescent="0.25">
      <c r="A33565"/>
    </row>
    <row r="33566" spans="1:1" x14ac:dyDescent="0.25">
      <c r="A33566"/>
    </row>
    <row r="33567" spans="1:1" x14ac:dyDescent="0.25">
      <c r="A33567"/>
    </row>
    <row r="33568" spans="1:1" x14ac:dyDescent="0.25">
      <c r="A33568"/>
    </row>
    <row r="33569" spans="1:1" x14ac:dyDescent="0.25">
      <c r="A33569"/>
    </row>
    <row r="33570" spans="1:1" x14ac:dyDescent="0.25">
      <c r="A33570"/>
    </row>
    <row r="33571" spans="1:1" x14ac:dyDescent="0.25">
      <c r="A33571"/>
    </row>
    <row r="33572" spans="1:1" x14ac:dyDescent="0.25">
      <c r="A33572"/>
    </row>
    <row r="33573" spans="1:1" x14ac:dyDescent="0.25">
      <c r="A33573"/>
    </row>
    <row r="33574" spans="1:1" x14ac:dyDescent="0.25">
      <c r="A33574"/>
    </row>
    <row r="33575" spans="1:1" x14ac:dyDescent="0.25">
      <c r="A33575"/>
    </row>
    <row r="33576" spans="1:1" x14ac:dyDescent="0.25">
      <c r="A33576"/>
    </row>
    <row r="33577" spans="1:1" x14ac:dyDescent="0.25">
      <c r="A33577"/>
    </row>
    <row r="33578" spans="1:1" x14ac:dyDescent="0.25">
      <c r="A33578"/>
    </row>
    <row r="33579" spans="1:1" x14ac:dyDescent="0.25">
      <c r="A33579"/>
    </row>
    <row r="33580" spans="1:1" x14ac:dyDescent="0.25">
      <c r="A33580"/>
    </row>
    <row r="33581" spans="1:1" x14ac:dyDescent="0.25">
      <c r="A33581"/>
    </row>
    <row r="33582" spans="1:1" x14ac:dyDescent="0.25">
      <c r="A33582"/>
    </row>
    <row r="33583" spans="1:1" x14ac:dyDescent="0.25">
      <c r="A33583"/>
    </row>
    <row r="33584" spans="1:1" x14ac:dyDescent="0.25">
      <c r="A33584"/>
    </row>
    <row r="33585" spans="1:1" x14ac:dyDescent="0.25">
      <c r="A33585"/>
    </row>
    <row r="33586" spans="1:1" x14ac:dyDescent="0.25">
      <c r="A33586"/>
    </row>
    <row r="33587" spans="1:1" x14ac:dyDescent="0.25">
      <c r="A33587"/>
    </row>
    <row r="33588" spans="1:1" x14ac:dyDescent="0.25">
      <c r="A33588"/>
    </row>
    <row r="33589" spans="1:1" x14ac:dyDescent="0.25">
      <c r="A33589"/>
    </row>
    <row r="33590" spans="1:1" x14ac:dyDescent="0.25">
      <c r="A33590"/>
    </row>
    <row r="33591" spans="1:1" x14ac:dyDescent="0.25">
      <c r="A33591"/>
    </row>
    <row r="33592" spans="1:1" x14ac:dyDescent="0.25">
      <c r="A33592"/>
    </row>
    <row r="33593" spans="1:1" x14ac:dyDescent="0.25">
      <c r="A33593"/>
    </row>
    <row r="33594" spans="1:1" x14ac:dyDescent="0.25">
      <c r="A33594"/>
    </row>
    <row r="33595" spans="1:1" x14ac:dyDescent="0.25">
      <c r="A33595"/>
    </row>
    <row r="33596" spans="1:1" x14ac:dyDescent="0.25">
      <c r="A33596"/>
    </row>
    <row r="33597" spans="1:1" x14ac:dyDescent="0.25">
      <c r="A33597"/>
    </row>
    <row r="33598" spans="1:1" x14ac:dyDescent="0.25">
      <c r="A33598"/>
    </row>
    <row r="33599" spans="1:1" x14ac:dyDescent="0.25">
      <c r="A33599"/>
    </row>
    <row r="33600" spans="1:1" x14ac:dyDescent="0.25">
      <c r="A33600"/>
    </row>
    <row r="33601" spans="1:1" x14ac:dyDescent="0.25">
      <c r="A33601"/>
    </row>
    <row r="33602" spans="1:1" x14ac:dyDescent="0.25">
      <c r="A33602"/>
    </row>
    <row r="33603" spans="1:1" x14ac:dyDescent="0.25">
      <c r="A33603"/>
    </row>
    <row r="33604" spans="1:1" x14ac:dyDescent="0.25">
      <c r="A33604"/>
    </row>
    <row r="33605" spans="1:1" x14ac:dyDescent="0.25">
      <c r="A33605"/>
    </row>
    <row r="33606" spans="1:1" x14ac:dyDescent="0.25">
      <c r="A33606"/>
    </row>
    <row r="33607" spans="1:1" x14ac:dyDescent="0.25">
      <c r="A33607"/>
    </row>
    <row r="33608" spans="1:1" x14ac:dyDescent="0.25">
      <c r="A33608"/>
    </row>
    <row r="33609" spans="1:1" x14ac:dyDescent="0.25">
      <c r="A33609"/>
    </row>
    <row r="33610" spans="1:1" x14ac:dyDescent="0.25">
      <c r="A33610"/>
    </row>
    <row r="33611" spans="1:1" x14ac:dyDescent="0.25">
      <c r="A33611"/>
    </row>
    <row r="33612" spans="1:1" x14ac:dyDescent="0.25">
      <c r="A33612"/>
    </row>
    <row r="33613" spans="1:1" x14ac:dyDescent="0.25">
      <c r="A33613"/>
    </row>
    <row r="33614" spans="1:1" x14ac:dyDescent="0.25">
      <c r="A33614"/>
    </row>
    <row r="33615" spans="1:1" x14ac:dyDescent="0.25">
      <c r="A33615"/>
    </row>
    <row r="33616" spans="1:1" x14ac:dyDescent="0.25">
      <c r="A33616"/>
    </row>
    <row r="33617" spans="1:1" x14ac:dyDescent="0.25">
      <c r="A33617"/>
    </row>
    <row r="33618" spans="1:1" x14ac:dyDescent="0.25">
      <c r="A33618"/>
    </row>
    <row r="33619" spans="1:1" x14ac:dyDescent="0.25">
      <c r="A33619"/>
    </row>
    <row r="33620" spans="1:1" x14ac:dyDescent="0.25">
      <c r="A33620"/>
    </row>
    <row r="33621" spans="1:1" x14ac:dyDescent="0.25">
      <c r="A33621"/>
    </row>
    <row r="33622" spans="1:1" x14ac:dyDescent="0.25">
      <c r="A33622"/>
    </row>
    <row r="33623" spans="1:1" x14ac:dyDescent="0.25">
      <c r="A33623"/>
    </row>
    <row r="33624" spans="1:1" x14ac:dyDescent="0.25">
      <c r="A33624"/>
    </row>
    <row r="33625" spans="1:1" x14ac:dyDescent="0.25">
      <c r="A33625"/>
    </row>
    <row r="33626" spans="1:1" x14ac:dyDescent="0.25">
      <c r="A33626"/>
    </row>
    <row r="33627" spans="1:1" x14ac:dyDescent="0.25">
      <c r="A33627"/>
    </row>
    <row r="33628" spans="1:1" x14ac:dyDescent="0.25">
      <c r="A33628"/>
    </row>
    <row r="33629" spans="1:1" x14ac:dyDescent="0.25">
      <c r="A33629"/>
    </row>
    <row r="33630" spans="1:1" x14ac:dyDescent="0.25">
      <c r="A33630"/>
    </row>
    <row r="33631" spans="1:1" x14ac:dyDescent="0.25">
      <c r="A33631"/>
    </row>
    <row r="33632" spans="1:1" x14ac:dyDescent="0.25">
      <c r="A33632"/>
    </row>
    <row r="33633" spans="1:1" x14ac:dyDescent="0.25">
      <c r="A33633"/>
    </row>
    <row r="33634" spans="1:1" x14ac:dyDescent="0.25">
      <c r="A33634"/>
    </row>
    <row r="33635" spans="1:1" x14ac:dyDescent="0.25">
      <c r="A33635"/>
    </row>
    <row r="33636" spans="1:1" x14ac:dyDescent="0.25">
      <c r="A33636"/>
    </row>
    <row r="33637" spans="1:1" x14ac:dyDescent="0.25">
      <c r="A33637"/>
    </row>
    <row r="33638" spans="1:1" x14ac:dyDescent="0.25">
      <c r="A33638"/>
    </row>
    <row r="33639" spans="1:1" x14ac:dyDescent="0.25">
      <c r="A33639"/>
    </row>
    <row r="33640" spans="1:1" x14ac:dyDescent="0.25">
      <c r="A33640"/>
    </row>
    <row r="33641" spans="1:1" x14ac:dyDescent="0.25">
      <c r="A33641"/>
    </row>
    <row r="33642" spans="1:1" x14ac:dyDescent="0.25">
      <c r="A33642"/>
    </row>
    <row r="33643" spans="1:1" x14ac:dyDescent="0.25">
      <c r="A33643"/>
    </row>
    <row r="33644" spans="1:1" x14ac:dyDescent="0.25">
      <c r="A33644"/>
    </row>
    <row r="33645" spans="1:1" x14ac:dyDescent="0.25">
      <c r="A33645"/>
    </row>
    <row r="33646" spans="1:1" x14ac:dyDescent="0.25">
      <c r="A33646"/>
    </row>
    <row r="33647" spans="1:1" x14ac:dyDescent="0.25">
      <c r="A33647"/>
    </row>
    <row r="33648" spans="1:1" x14ac:dyDescent="0.25">
      <c r="A33648"/>
    </row>
    <row r="33649" spans="1:1" x14ac:dyDescent="0.25">
      <c r="A33649"/>
    </row>
    <row r="33650" spans="1:1" x14ac:dyDescent="0.25">
      <c r="A33650"/>
    </row>
    <row r="33651" spans="1:1" x14ac:dyDescent="0.25">
      <c r="A33651"/>
    </row>
    <row r="33652" spans="1:1" x14ac:dyDescent="0.25">
      <c r="A33652"/>
    </row>
    <row r="33653" spans="1:1" x14ac:dyDescent="0.25">
      <c r="A33653"/>
    </row>
    <row r="33654" spans="1:1" x14ac:dyDescent="0.25">
      <c r="A33654"/>
    </row>
    <row r="33655" spans="1:1" x14ac:dyDescent="0.25">
      <c r="A33655"/>
    </row>
    <row r="33656" spans="1:1" x14ac:dyDescent="0.25">
      <c r="A33656"/>
    </row>
    <row r="33657" spans="1:1" x14ac:dyDescent="0.25">
      <c r="A33657"/>
    </row>
    <row r="33658" spans="1:1" x14ac:dyDescent="0.25">
      <c r="A33658"/>
    </row>
    <row r="33659" spans="1:1" x14ac:dyDescent="0.25">
      <c r="A33659"/>
    </row>
    <row r="33660" spans="1:1" x14ac:dyDescent="0.25">
      <c r="A33660"/>
    </row>
    <row r="33661" spans="1:1" x14ac:dyDescent="0.25">
      <c r="A33661"/>
    </row>
    <row r="33662" spans="1:1" x14ac:dyDescent="0.25">
      <c r="A33662"/>
    </row>
    <row r="33663" spans="1:1" x14ac:dyDescent="0.25">
      <c r="A33663"/>
    </row>
    <row r="33664" spans="1:1" x14ac:dyDescent="0.25">
      <c r="A33664"/>
    </row>
    <row r="33665" spans="1:1" x14ac:dyDescent="0.25">
      <c r="A33665"/>
    </row>
    <row r="33666" spans="1:1" x14ac:dyDescent="0.25">
      <c r="A33666"/>
    </row>
    <row r="33667" spans="1:1" x14ac:dyDescent="0.25">
      <c r="A33667"/>
    </row>
    <row r="33668" spans="1:1" x14ac:dyDescent="0.25">
      <c r="A33668"/>
    </row>
    <row r="33669" spans="1:1" x14ac:dyDescent="0.25">
      <c r="A33669"/>
    </row>
    <row r="33670" spans="1:1" x14ac:dyDescent="0.25">
      <c r="A33670"/>
    </row>
    <row r="33671" spans="1:1" x14ac:dyDescent="0.25">
      <c r="A33671"/>
    </row>
    <row r="33672" spans="1:1" x14ac:dyDescent="0.25">
      <c r="A33672"/>
    </row>
    <row r="33673" spans="1:1" x14ac:dyDescent="0.25">
      <c r="A33673"/>
    </row>
    <row r="33674" spans="1:1" x14ac:dyDescent="0.25">
      <c r="A33674"/>
    </row>
    <row r="33675" spans="1:1" x14ac:dyDescent="0.25">
      <c r="A33675"/>
    </row>
    <row r="33676" spans="1:1" x14ac:dyDescent="0.25">
      <c r="A33676"/>
    </row>
    <row r="33677" spans="1:1" x14ac:dyDescent="0.25">
      <c r="A33677"/>
    </row>
    <row r="33678" spans="1:1" x14ac:dyDescent="0.25">
      <c r="A33678"/>
    </row>
    <row r="33679" spans="1:1" x14ac:dyDescent="0.25">
      <c r="A33679"/>
    </row>
    <row r="33680" spans="1:1" x14ac:dyDescent="0.25">
      <c r="A33680"/>
    </row>
    <row r="33681" spans="1:1" x14ac:dyDescent="0.25">
      <c r="A33681"/>
    </row>
    <row r="33682" spans="1:1" x14ac:dyDescent="0.25">
      <c r="A33682"/>
    </row>
    <row r="33683" spans="1:1" x14ac:dyDescent="0.25">
      <c r="A33683"/>
    </row>
    <row r="33684" spans="1:1" x14ac:dyDescent="0.25">
      <c r="A33684"/>
    </row>
    <row r="33685" spans="1:1" x14ac:dyDescent="0.25">
      <c r="A33685"/>
    </row>
    <row r="33686" spans="1:1" x14ac:dyDescent="0.25">
      <c r="A33686"/>
    </row>
    <row r="33687" spans="1:1" x14ac:dyDescent="0.25">
      <c r="A33687"/>
    </row>
    <row r="33688" spans="1:1" x14ac:dyDescent="0.25">
      <c r="A33688"/>
    </row>
    <row r="33689" spans="1:1" x14ac:dyDescent="0.25">
      <c r="A33689"/>
    </row>
    <row r="33690" spans="1:1" x14ac:dyDescent="0.25">
      <c r="A33690"/>
    </row>
    <row r="33691" spans="1:1" x14ac:dyDescent="0.25">
      <c r="A33691"/>
    </row>
    <row r="33692" spans="1:1" x14ac:dyDescent="0.25">
      <c r="A33692"/>
    </row>
    <row r="33693" spans="1:1" x14ac:dyDescent="0.25">
      <c r="A33693"/>
    </row>
    <row r="33694" spans="1:1" x14ac:dyDescent="0.25">
      <c r="A33694"/>
    </row>
    <row r="33695" spans="1:1" x14ac:dyDescent="0.25">
      <c r="A33695"/>
    </row>
    <row r="33696" spans="1:1" x14ac:dyDescent="0.25">
      <c r="A33696"/>
    </row>
    <row r="33697" spans="1:1" x14ac:dyDescent="0.25">
      <c r="A33697"/>
    </row>
    <row r="33698" spans="1:1" x14ac:dyDescent="0.25">
      <c r="A33698"/>
    </row>
    <row r="33699" spans="1:1" x14ac:dyDescent="0.25">
      <c r="A33699"/>
    </row>
    <row r="33700" spans="1:1" x14ac:dyDescent="0.25">
      <c r="A33700"/>
    </row>
    <row r="33701" spans="1:1" x14ac:dyDescent="0.25">
      <c r="A33701"/>
    </row>
    <row r="33702" spans="1:1" x14ac:dyDescent="0.25">
      <c r="A33702"/>
    </row>
    <row r="33703" spans="1:1" x14ac:dyDescent="0.25">
      <c r="A33703"/>
    </row>
    <row r="33704" spans="1:1" x14ac:dyDescent="0.25">
      <c r="A33704"/>
    </row>
    <row r="33705" spans="1:1" x14ac:dyDescent="0.25">
      <c r="A33705"/>
    </row>
    <row r="33706" spans="1:1" x14ac:dyDescent="0.25">
      <c r="A33706"/>
    </row>
    <row r="33707" spans="1:1" x14ac:dyDescent="0.25">
      <c r="A33707"/>
    </row>
    <row r="33708" spans="1:1" x14ac:dyDescent="0.25">
      <c r="A33708"/>
    </row>
    <row r="33709" spans="1:1" x14ac:dyDescent="0.25">
      <c r="A33709"/>
    </row>
    <row r="33710" spans="1:1" x14ac:dyDescent="0.25">
      <c r="A33710"/>
    </row>
    <row r="33711" spans="1:1" x14ac:dyDescent="0.25">
      <c r="A33711"/>
    </row>
    <row r="33712" spans="1:1" x14ac:dyDescent="0.25">
      <c r="A33712"/>
    </row>
    <row r="33713" spans="1:1" x14ac:dyDescent="0.25">
      <c r="A33713"/>
    </row>
    <row r="33714" spans="1:1" x14ac:dyDescent="0.25">
      <c r="A33714"/>
    </row>
    <row r="33715" spans="1:1" x14ac:dyDescent="0.25">
      <c r="A33715"/>
    </row>
    <row r="33716" spans="1:1" x14ac:dyDescent="0.25">
      <c r="A33716"/>
    </row>
    <row r="33717" spans="1:1" x14ac:dyDescent="0.25">
      <c r="A33717"/>
    </row>
    <row r="33718" spans="1:1" x14ac:dyDescent="0.25">
      <c r="A33718"/>
    </row>
    <row r="33719" spans="1:1" x14ac:dyDescent="0.25">
      <c r="A33719"/>
    </row>
    <row r="33720" spans="1:1" x14ac:dyDescent="0.25">
      <c r="A33720"/>
    </row>
    <row r="33721" spans="1:1" x14ac:dyDescent="0.25">
      <c r="A33721"/>
    </row>
    <row r="33722" spans="1:1" x14ac:dyDescent="0.25">
      <c r="A33722"/>
    </row>
    <row r="33723" spans="1:1" x14ac:dyDescent="0.25">
      <c r="A33723"/>
    </row>
    <row r="33724" spans="1:1" x14ac:dyDescent="0.25">
      <c r="A33724"/>
    </row>
    <row r="33725" spans="1:1" x14ac:dyDescent="0.25">
      <c r="A33725"/>
    </row>
    <row r="33726" spans="1:1" x14ac:dyDescent="0.25">
      <c r="A33726"/>
    </row>
    <row r="33727" spans="1:1" x14ac:dyDescent="0.25">
      <c r="A33727"/>
    </row>
    <row r="33728" spans="1:1" x14ac:dyDescent="0.25">
      <c r="A33728"/>
    </row>
    <row r="33729" spans="1:1" x14ac:dyDescent="0.25">
      <c r="A33729"/>
    </row>
    <row r="33730" spans="1:1" x14ac:dyDescent="0.25">
      <c r="A33730"/>
    </row>
    <row r="33731" spans="1:1" x14ac:dyDescent="0.25">
      <c r="A33731"/>
    </row>
    <row r="33732" spans="1:1" x14ac:dyDescent="0.25">
      <c r="A33732"/>
    </row>
    <row r="33733" spans="1:1" x14ac:dyDescent="0.25">
      <c r="A33733"/>
    </row>
    <row r="33734" spans="1:1" x14ac:dyDescent="0.25">
      <c r="A33734"/>
    </row>
    <row r="33735" spans="1:1" x14ac:dyDescent="0.25">
      <c r="A33735"/>
    </row>
    <row r="33736" spans="1:1" x14ac:dyDescent="0.25">
      <c r="A33736"/>
    </row>
    <row r="33737" spans="1:1" x14ac:dyDescent="0.25">
      <c r="A33737"/>
    </row>
    <row r="33738" spans="1:1" x14ac:dyDescent="0.25">
      <c r="A33738"/>
    </row>
    <row r="33739" spans="1:1" x14ac:dyDescent="0.25">
      <c r="A33739"/>
    </row>
    <row r="33740" spans="1:1" x14ac:dyDescent="0.25">
      <c r="A33740"/>
    </row>
    <row r="33741" spans="1:1" x14ac:dyDescent="0.25">
      <c r="A33741"/>
    </row>
    <row r="33742" spans="1:1" x14ac:dyDescent="0.25">
      <c r="A33742"/>
    </row>
    <row r="33743" spans="1:1" x14ac:dyDescent="0.25">
      <c r="A33743"/>
    </row>
    <row r="33744" spans="1:1" x14ac:dyDescent="0.25">
      <c r="A33744"/>
    </row>
    <row r="33745" spans="1:1" x14ac:dyDescent="0.25">
      <c r="A33745"/>
    </row>
    <row r="33746" spans="1:1" x14ac:dyDescent="0.25">
      <c r="A33746"/>
    </row>
    <row r="33747" spans="1:1" x14ac:dyDescent="0.25">
      <c r="A33747"/>
    </row>
    <row r="33748" spans="1:1" x14ac:dyDescent="0.25">
      <c r="A33748"/>
    </row>
    <row r="33749" spans="1:1" x14ac:dyDescent="0.25">
      <c r="A33749"/>
    </row>
    <row r="33750" spans="1:1" x14ac:dyDescent="0.25">
      <c r="A33750"/>
    </row>
    <row r="33751" spans="1:1" x14ac:dyDescent="0.25">
      <c r="A33751"/>
    </row>
    <row r="33752" spans="1:1" x14ac:dyDescent="0.25">
      <c r="A33752"/>
    </row>
    <row r="33753" spans="1:1" x14ac:dyDescent="0.25">
      <c r="A33753"/>
    </row>
    <row r="33754" spans="1:1" x14ac:dyDescent="0.25">
      <c r="A33754"/>
    </row>
    <row r="33755" spans="1:1" x14ac:dyDescent="0.25">
      <c r="A33755"/>
    </row>
    <row r="33756" spans="1:1" x14ac:dyDescent="0.25">
      <c r="A33756"/>
    </row>
    <row r="33757" spans="1:1" x14ac:dyDescent="0.25">
      <c r="A33757"/>
    </row>
    <row r="33758" spans="1:1" x14ac:dyDescent="0.25">
      <c r="A33758"/>
    </row>
    <row r="33759" spans="1:1" x14ac:dyDescent="0.25">
      <c r="A33759"/>
    </row>
    <row r="33760" spans="1:1" x14ac:dyDescent="0.25">
      <c r="A33760"/>
    </row>
    <row r="33761" spans="1:1" x14ac:dyDescent="0.25">
      <c r="A33761"/>
    </row>
    <row r="33762" spans="1:1" x14ac:dyDescent="0.25">
      <c r="A33762"/>
    </row>
    <row r="33763" spans="1:1" x14ac:dyDescent="0.25">
      <c r="A33763"/>
    </row>
    <row r="33764" spans="1:1" x14ac:dyDescent="0.25">
      <c r="A33764"/>
    </row>
    <row r="33765" spans="1:1" x14ac:dyDescent="0.25">
      <c r="A33765"/>
    </row>
    <row r="33766" spans="1:1" x14ac:dyDescent="0.25">
      <c r="A33766"/>
    </row>
    <row r="33767" spans="1:1" x14ac:dyDescent="0.25">
      <c r="A33767"/>
    </row>
    <row r="33768" spans="1:1" x14ac:dyDescent="0.25">
      <c r="A33768"/>
    </row>
    <row r="33769" spans="1:1" x14ac:dyDescent="0.25">
      <c r="A33769"/>
    </row>
    <row r="33770" spans="1:1" x14ac:dyDescent="0.25">
      <c r="A33770"/>
    </row>
    <row r="33771" spans="1:1" x14ac:dyDescent="0.25">
      <c r="A33771"/>
    </row>
    <row r="33772" spans="1:1" x14ac:dyDescent="0.25">
      <c r="A33772"/>
    </row>
    <row r="33773" spans="1:1" x14ac:dyDescent="0.25">
      <c r="A33773"/>
    </row>
    <row r="33774" spans="1:1" x14ac:dyDescent="0.25">
      <c r="A33774"/>
    </row>
    <row r="33775" spans="1:1" x14ac:dyDescent="0.25">
      <c r="A33775"/>
    </row>
    <row r="33776" spans="1:1" x14ac:dyDescent="0.25">
      <c r="A33776"/>
    </row>
    <row r="33777" spans="1:1" x14ac:dyDescent="0.25">
      <c r="A33777"/>
    </row>
    <row r="33778" spans="1:1" x14ac:dyDescent="0.25">
      <c r="A33778"/>
    </row>
    <row r="33779" spans="1:1" x14ac:dyDescent="0.25">
      <c r="A33779"/>
    </row>
    <row r="33780" spans="1:1" x14ac:dyDescent="0.25">
      <c r="A33780"/>
    </row>
    <row r="33781" spans="1:1" x14ac:dyDescent="0.25">
      <c r="A33781"/>
    </row>
    <row r="33782" spans="1:1" x14ac:dyDescent="0.25">
      <c r="A33782"/>
    </row>
    <row r="33783" spans="1:1" x14ac:dyDescent="0.25">
      <c r="A33783"/>
    </row>
    <row r="33784" spans="1:1" x14ac:dyDescent="0.25">
      <c r="A33784"/>
    </row>
    <row r="33785" spans="1:1" x14ac:dyDescent="0.25">
      <c r="A33785"/>
    </row>
    <row r="33786" spans="1:1" x14ac:dyDescent="0.25">
      <c r="A33786"/>
    </row>
    <row r="33787" spans="1:1" x14ac:dyDescent="0.25">
      <c r="A33787"/>
    </row>
    <row r="33788" spans="1:1" x14ac:dyDescent="0.25">
      <c r="A33788"/>
    </row>
    <row r="33789" spans="1:1" x14ac:dyDescent="0.25">
      <c r="A33789"/>
    </row>
    <row r="33790" spans="1:1" x14ac:dyDescent="0.25">
      <c r="A33790"/>
    </row>
    <row r="33791" spans="1:1" x14ac:dyDescent="0.25">
      <c r="A33791"/>
    </row>
    <row r="33792" spans="1:1" x14ac:dyDescent="0.25">
      <c r="A33792"/>
    </row>
    <row r="33793" spans="1:1" x14ac:dyDescent="0.25">
      <c r="A33793"/>
    </row>
    <row r="33794" spans="1:1" x14ac:dyDescent="0.25">
      <c r="A33794"/>
    </row>
    <row r="33795" spans="1:1" x14ac:dyDescent="0.25">
      <c r="A33795"/>
    </row>
    <row r="33796" spans="1:1" x14ac:dyDescent="0.25">
      <c r="A33796"/>
    </row>
    <row r="33797" spans="1:1" x14ac:dyDescent="0.25">
      <c r="A33797"/>
    </row>
    <row r="33798" spans="1:1" x14ac:dyDescent="0.25">
      <c r="A33798"/>
    </row>
    <row r="33799" spans="1:1" x14ac:dyDescent="0.25">
      <c r="A33799"/>
    </row>
    <row r="33800" spans="1:1" x14ac:dyDescent="0.25">
      <c r="A33800"/>
    </row>
    <row r="33801" spans="1:1" x14ac:dyDescent="0.25">
      <c r="A33801"/>
    </row>
    <row r="33802" spans="1:1" x14ac:dyDescent="0.25">
      <c r="A33802"/>
    </row>
    <row r="33803" spans="1:1" x14ac:dyDescent="0.25">
      <c r="A33803"/>
    </row>
    <row r="33804" spans="1:1" x14ac:dyDescent="0.25">
      <c r="A33804"/>
    </row>
    <row r="33805" spans="1:1" x14ac:dyDescent="0.25">
      <c r="A33805"/>
    </row>
    <row r="33806" spans="1:1" x14ac:dyDescent="0.25">
      <c r="A33806"/>
    </row>
    <row r="33807" spans="1:1" x14ac:dyDescent="0.25">
      <c r="A33807"/>
    </row>
    <row r="33808" spans="1:1" x14ac:dyDescent="0.25">
      <c r="A33808"/>
    </row>
    <row r="33809" spans="1:1" x14ac:dyDescent="0.25">
      <c r="A33809"/>
    </row>
    <row r="33810" spans="1:1" x14ac:dyDescent="0.25">
      <c r="A33810"/>
    </row>
    <row r="33811" spans="1:1" x14ac:dyDescent="0.25">
      <c r="A33811"/>
    </row>
    <row r="33812" spans="1:1" x14ac:dyDescent="0.25">
      <c r="A33812"/>
    </row>
    <row r="33813" spans="1:1" x14ac:dyDescent="0.25">
      <c r="A33813"/>
    </row>
    <row r="33814" spans="1:1" x14ac:dyDescent="0.25">
      <c r="A33814"/>
    </row>
    <row r="33815" spans="1:1" x14ac:dyDescent="0.25">
      <c r="A33815"/>
    </row>
    <row r="33816" spans="1:1" x14ac:dyDescent="0.25">
      <c r="A33816"/>
    </row>
    <row r="33817" spans="1:1" x14ac:dyDescent="0.25">
      <c r="A33817"/>
    </row>
    <row r="33818" spans="1:1" x14ac:dyDescent="0.25">
      <c r="A33818"/>
    </row>
    <row r="33819" spans="1:1" x14ac:dyDescent="0.25">
      <c r="A33819"/>
    </row>
    <row r="33820" spans="1:1" x14ac:dyDescent="0.25">
      <c r="A33820"/>
    </row>
    <row r="33821" spans="1:1" x14ac:dyDescent="0.25">
      <c r="A33821"/>
    </row>
    <row r="33822" spans="1:1" x14ac:dyDescent="0.25">
      <c r="A33822"/>
    </row>
    <row r="33823" spans="1:1" x14ac:dyDescent="0.25">
      <c r="A33823"/>
    </row>
    <row r="33824" spans="1:1" x14ac:dyDescent="0.25">
      <c r="A33824"/>
    </row>
    <row r="33825" spans="1:1" x14ac:dyDescent="0.25">
      <c r="A33825"/>
    </row>
    <row r="33826" spans="1:1" x14ac:dyDescent="0.25">
      <c r="A33826"/>
    </row>
    <row r="33827" spans="1:1" x14ac:dyDescent="0.25">
      <c r="A33827"/>
    </row>
    <row r="33828" spans="1:1" x14ac:dyDescent="0.25">
      <c r="A33828"/>
    </row>
    <row r="33829" spans="1:1" x14ac:dyDescent="0.25">
      <c r="A33829"/>
    </row>
    <row r="33830" spans="1:1" x14ac:dyDescent="0.25">
      <c r="A33830"/>
    </row>
    <row r="33831" spans="1:1" x14ac:dyDescent="0.25">
      <c r="A33831"/>
    </row>
    <row r="33832" spans="1:1" x14ac:dyDescent="0.25">
      <c r="A33832"/>
    </row>
    <row r="33833" spans="1:1" x14ac:dyDescent="0.25">
      <c r="A33833"/>
    </row>
    <row r="33834" spans="1:1" x14ac:dyDescent="0.25">
      <c r="A33834"/>
    </row>
    <row r="33835" spans="1:1" x14ac:dyDescent="0.25">
      <c r="A33835"/>
    </row>
    <row r="33836" spans="1:1" x14ac:dyDescent="0.25">
      <c r="A33836"/>
    </row>
    <row r="33837" spans="1:1" x14ac:dyDescent="0.25">
      <c r="A33837"/>
    </row>
    <row r="33838" spans="1:1" x14ac:dyDescent="0.25">
      <c r="A33838"/>
    </row>
    <row r="33839" spans="1:1" x14ac:dyDescent="0.25">
      <c r="A33839"/>
    </row>
    <row r="33840" spans="1:1" x14ac:dyDescent="0.25">
      <c r="A33840"/>
    </row>
    <row r="33841" spans="1:1" x14ac:dyDescent="0.25">
      <c r="A33841"/>
    </row>
    <row r="33842" spans="1:1" x14ac:dyDescent="0.25">
      <c r="A33842"/>
    </row>
    <row r="33843" spans="1:1" x14ac:dyDescent="0.25">
      <c r="A33843"/>
    </row>
    <row r="33844" spans="1:1" x14ac:dyDescent="0.25">
      <c r="A33844"/>
    </row>
    <row r="33845" spans="1:1" x14ac:dyDescent="0.25">
      <c r="A33845"/>
    </row>
    <row r="33846" spans="1:1" x14ac:dyDescent="0.25">
      <c r="A33846"/>
    </row>
    <row r="33847" spans="1:1" x14ac:dyDescent="0.25">
      <c r="A33847"/>
    </row>
    <row r="33848" spans="1:1" x14ac:dyDescent="0.25">
      <c r="A33848"/>
    </row>
    <row r="33849" spans="1:1" x14ac:dyDescent="0.25">
      <c r="A33849"/>
    </row>
    <row r="33850" spans="1:1" x14ac:dyDescent="0.25">
      <c r="A33850"/>
    </row>
    <row r="33851" spans="1:1" x14ac:dyDescent="0.25">
      <c r="A33851"/>
    </row>
    <row r="33852" spans="1:1" x14ac:dyDescent="0.25">
      <c r="A33852"/>
    </row>
    <row r="33853" spans="1:1" x14ac:dyDescent="0.25">
      <c r="A33853"/>
    </row>
    <row r="33854" spans="1:1" x14ac:dyDescent="0.25">
      <c r="A33854"/>
    </row>
    <row r="33855" spans="1:1" x14ac:dyDescent="0.25">
      <c r="A33855"/>
    </row>
    <row r="33856" spans="1:1" x14ac:dyDescent="0.25">
      <c r="A33856"/>
    </row>
    <row r="33857" spans="1:1" x14ac:dyDescent="0.25">
      <c r="A33857"/>
    </row>
    <row r="33858" spans="1:1" x14ac:dyDescent="0.25">
      <c r="A33858"/>
    </row>
    <row r="33859" spans="1:1" x14ac:dyDescent="0.25">
      <c r="A33859"/>
    </row>
    <row r="33860" spans="1:1" x14ac:dyDescent="0.25">
      <c r="A33860"/>
    </row>
    <row r="33861" spans="1:1" x14ac:dyDescent="0.25">
      <c r="A33861"/>
    </row>
    <row r="33862" spans="1:1" x14ac:dyDescent="0.25">
      <c r="A33862"/>
    </row>
    <row r="33863" spans="1:1" x14ac:dyDescent="0.25">
      <c r="A33863"/>
    </row>
    <row r="33864" spans="1:1" x14ac:dyDescent="0.25">
      <c r="A33864"/>
    </row>
    <row r="33865" spans="1:1" x14ac:dyDescent="0.25">
      <c r="A33865"/>
    </row>
    <row r="33866" spans="1:1" x14ac:dyDescent="0.25">
      <c r="A33866"/>
    </row>
    <row r="33867" spans="1:1" x14ac:dyDescent="0.25">
      <c r="A33867"/>
    </row>
    <row r="33868" spans="1:1" x14ac:dyDescent="0.25">
      <c r="A33868"/>
    </row>
    <row r="33869" spans="1:1" x14ac:dyDescent="0.25">
      <c r="A33869"/>
    </row>
    <row r="33870" spans="1:1" x14ac:dyDescent="0.25">
      <c r="A33870"/>
    </row>
    <row r="33871" spans="1:1" x14ac:dyDescent="0.25">
      <c r="A33871"/>
    </row>
    <row r="33872" spans="1:1" x14ac:dyDescent="0.25">
      <c r="A33872"/>
    </row>
    <row r="33873" spans="1:1" x14ac:dyDescent="0.25">
      <c r="A33873"/>
    </row>
    <row r="33874" spans="1:1" x14ac:dyDescent="0.25">
      <c r="A33874"/>
    </row>
    <row r="33875" spans="1:1" x14ac:dyDescent="0.25">
      <c r="A33875"/>
    </row>
    <row r="33876" spans="1:1" x14ac:dyDescent="0.25">
      <c r="A33876"/>
    </row>
    <row r="33877" spans="1:1" x14ac:dyDescent="0.25">
      <c r="A33877"/>
    </row>
    <row r="33878" spans="1:1" x14ac:dyDescent="0.25">
      <c r="A33878"/>
    </row>
    <row r="33879" spans="1:1" x14ac:dyDescent="0.25">
      <c r="A33879"/>
    </row>
    <row r="33880" spans="1:1" x14ac:dyDescent="0.25">
      <c r="A33880"/>
    </row>
    <row r="33881" spans="1:1" x14ac:dyDescent="0.25">
      <c r="A33881"/>
    </row>
    <row r="33882" spans="1:1" x14ac:dyDescent="0.25">
      <c r="A33882"/>
    </row>
    <row r="33883" spans="1:1" x14ac:dyDescent="0.25">
      <c r="A33883"/>
    </row>
    <row r="33884" spans="1:1" x14ac:dyDescent="0.25">
      <c r="A33884"/>
    </row>
    <row r="33885" spans="1:1" x14ac:dyDescent="0.25">
      <c r="A33885"/>
    </row>
    <row r="33886" spans="1:1" x14ac:dyDescent="0.25">
      <c r="A33886"/>
    </row>
    <row r="33887" spans="1:1" x14ac:dyDescent="0.25">
      <c r="A33887"/>
    </row>
    <row r="33888" spans="1:1" x14ac:dyDescent="0.25">
      <c r="A33888"/>
    </row>
    <row r="33889" spans="1:1" x14ac:dyDescent="0.25">
      <c r="A33889"/>
    </row>
    <row r="33890" spans="1:1" x14ac:dyDescent="0.25">
      <c r="A33890"/>
    </row>
    <row r="33891" spans="1:1" x14ac:dyDescent="0.25">
      <c r="A33891"/>
    </row>
    <row r="33892" spans="1:1" x14ac:dyDescent="0.25">
      <c r="A33892"/>
    </row>
    <row r="33893" spans="1:1" x14ac:dyDescent="0.25">
      <c r="A33893"/>
    </row>
    <row r="33894" spans="1:1" x14ac:dyDescent="0.25">
      <c r="A33894"/>
    </row>
    <row r="33895" spans="1:1" x14ac:dyDescent="0.25">
      <c r="A33895"/>
    </row>
    <row r="33896" spans="1:1" x14ac:dyDescent="0.25">
      <c r="A33896"/>
    </row>
    <row r="33897" spans="1:1" x14ac:dyDescent="0.25">
      <c r="A33897"/>
    </row>
    <row r="33898" spans="1:1" x14ac:dyDescent="0.25">
      <c r="A33898"/>
    </row>
    <row r="33899" spans="1:1" x14ac:dyDescent="0.25">
      <c r="A33899"/>
    </row>
    <row r="33900" spans="1:1" x14ac:dyDescent="0.25">
      <c r="A33900"/>
    </row>
    <row r="33901" spans="1:1" x14ac:dyDescent="0.25">
      <c r="A33901"/>
    </row>
    <row r="33902" spans="1:1" x14ac:dyDescent="0.25">
      <c r="A33902"/>
    </row>
    <row r="33903" spans="1:1" x14ac:dyDescent="0.25">
      <c r="A33903"/>
    </row>
    <row r="33904" spans="1:1" x14ac:dyDescent="0.25">
      <c r="A33904"/>
    </row>
    <row r="33905" spans="1:1" x14ac:dyDescent="0.25">
      <c r="A33905"/>
    </row>
    <row r="33906" spans="1:1" x14ac:dyDescent="0.25">
      <c r="A33906"/>
    </row>
    <row r="33907" spans="1:1" x14ac:dyDescent="0.25">
      <c r="A33907"/>
    </row>
    <row r="33908" spans="1:1" x14ac:dyDescent="0.25">
      <c r="A33908"/>
    </row>
    <row r="33909" spans="1:1" x14ac:dyDescent="0.25">
      <c r="A33909"/>
    </row>
    <row r="33910" spans="1:1" x14ac:dyDescent="0.25">
      <c r="A33910"/>
    </row>
    <row r="33911" spans="1:1" x14ac:dyDescent="0.25">
      <c r="A33911"/>
    </row>
    <row r="33912" spans="1:1" x14ac:dyDescent="0.25">
      <c r="A33912"/>
    </row>
    <row r="33913" spans="1:1" x14ac:dyDescent="0.25">
      <c r="A33913"/>
    </row>
    <row r="33914" spans="1:1" x14ac:dyDescent="0.25">
      <c r="A33914"/>
    </row>
    <row r="33915" spans="1:1" x14ac:dyDescent="0.25">
      <c r="A33915"/>
    </row>
    <row r="33916" spans="1:1" x14ac:dyDescent="0.25">
      <c r="A33916"/>
    </row>
    <row r="33917" spans="1:1" x14ac:dyDescent="0.25">
      <c r="A33917"/>
    </row>
    <row r="33918" spans="1:1" x14ac:dyDescent="0.25">
      <c r="A33918"/>
    </row>
    <row r="33919" spans="1:1" x14ac:dyDescent="0.25">
      <c r="A33919"/>
    </row>
    <row r="33920" spans="1:1" x14ac:dyDescent="0.25">
      <c r="A33920"/>
    </row>
    <row r="33921" spans="1:1" x14ac:dyDescent="0.25">
      <c r="A33921"/>
    </row>
    <row r="33922" spans="1:1" x14ac:dyDescent="0.25">
      <c r="A33922"/>
    </row>
    <row r="33923" spans="1:1" x14ac:dyDescent="0.25">
      <c r="A33923"/>
    </row>
    <row r="33924" spans="1:1" x14ac:dyDescent="0.25">
      <c r="A33924"/>
    </row>
    <row r="33925" spans="1:1" x14ac:dyDescent="0.25">
      <c r="A33925"/>
    </row>
    <row r="33926" spans="1:1" x14ac:dyDescent="0.25">
      <c r="A33926"/>
    </row>
    <row r="33927" spans="1:1" x14ac:dyDescent="0.25">
      <c r="A33927"/>
    </row>
    <row r="33928" spans="1:1" x14ac:dyDescent="0.25">
      <c r="A33928"/>
    </row>
    <row r="33929" spans="1:1" x14ac:dyDescent="0.25">
      <c r="A33929"/>
    </row>
    <row r="33930" spans="1:1" x14ac:dyDescent="0.25">
      <c r="A33930"/>
    </row>
    <row r="33931" spans="1:1" x14ac:dyDescent="0.25">
      <c r="A33931"/>
    </row>
    <row r="33932" spans="1:1" x14ac:dyDescent="0.25">
      <c r="A33932"/>
    </row>
    <row r="33933" spans="1:1" x14ac:dyDescent="0.25">
      <c r="A33933"/>
    </row>
    <row r="33934" spans="1:1" x14ac:dyDescent="0.25">
      <c r="A33934"/>
    </row>
    <row r="33935" spans="1:1" x14ac:dyDescent="0.25">
      <c r="A33935"/>
    </row>
    <row r="33936" spans="1:1" x14ac:dyDescent="0.25">
      <c r="A33936"/>
    </row>
    <row r="33937" spans="1:1" x14ac:dyDescent="0.25">
      <c r="A33937"/>
    </row>
    <row r="33938" spans="1:1" x14ac:dyDescent="0.25">
      <c r="A33938"/>
    </row>
    <row r="33939" spans="1:1" x14ac:dyDescent="0.25">
      <c r="A33939"/>
    </row>
    <row r="33940" spans="1:1" x14ac:dyDescent="0.25">
      <c r="A33940"/>
    </row>
    <row r="33941" spans="1:1" x14ac:dyDescent="0.25">
      <c r="A33941"/>
    </row>
    <row r="33942" spans="1:1" x14ac:dyDescent="0.25">
      <c r="A33942"/>
    </row>
    <row r="33943" spans="1:1" x14ac:dyDescent="0.25">
      <c r="A33943"/>
    </row>
    <row r="33944" spans="1:1" x14ac:dyDescent="0.25">
      <c r="A33944"/>
    </row>
    <row r="33945" spans="1:1" x14ac:dyDescent="0.25">
      <c r="A33945"/>
    </row>
    <row r="33946" spans="1:1" x14ac:dyDescent="0.25">
      <c r="A33946"/>
    </row>
    <row r="33947" spans="1:1" x14ac:dyDescent="0.25">
      <c r="A33947"/>
    </row>
    <row r="33948" spans="1:1" x14ac:dyDescent="0.25">
      <c r="A33948"/>
    </row>
    <row r="33949" spans="1:1" x14ac:dyDescent="0.25">
      <c r="A33949"/>
    </row>
    <row r="33950" spans="1:1" x14ac:dyDescent="0.25">
      <c r="A33950"/>
    </row>
    <row r="33951" spans="1:1" x14ac:dyDescent="0.25">
      <c r="A33951"/>
    </row>
    <row r="33952" spans="1:1" x14ac:dyDescent="0.25">
      <c r="A33952"/>
    </row>
    <row r="33953" spans="1:1" x14ac:dyDescent="0.25">
      <c r="A33953"/>
    </row>
    <row r="33954" spans="1:1" x14ac:dyDescent="0.25">
      <c r="A33954"/>
    </row>
    <row r="33955" spans="1:1" x14ac:dyDescent="0.25">
      <c r="A33955"/>
    </row>
    <row r="33956" spans="1:1" x14ac:dyDescent="0.25">
      <c r="A33956"/>
    </row>
    <row r="33957" spans="1:1" x14ac:dyDescent="0.25">
      <c r="A33957"/>
    </row>
    <row r="33958" spans="1:1" x14ac:dyDescent="0.25">
      <c r="A33958"/>
    </row>
    <row r="33959" spans="1:1" x14ac:dyDescent="0.25">
      <c r="A33959"/>
    </row>
    <row r="33960" spans="1:1" x14ac:dyDescent="0.25">
      <c r="A33960"/>
    </row>
    <row r="33961" spans="1:1" x14ac:dyDescent="0.25">
      <c r="A33961"/>
    </row>
    <row r="33962" spans="1:1" x14ac:dyDescent="0.25">
      <c r="A33962"/>
    </row>
    <row r="33963" spans="1:1" x14ac:dyDescent="0.25">
      <c r="A33963"/>
    </row>
    <row r="33964" spans="1:1" x14ac:dyDescent="0.25">
      <c r="A33964"/>
    </row>
    <row r="33965" spans="1:1" x14ac:dyDescent="0.25">
      <c r="A33965"/>
    </row>
    <row r="33966" spans="1:1" x14ac:dyDescent="0.25">
      <c r="A33966"/>
    </row>
    <row r="33967" spans="1:1" x14ac:dyDescent="0.25">
      <c r="A33967"/>
    </row>
    <row r="33968" spans="1:1" x14ac:dyDescent="0.25">
      <c r="A33968"/>
    </row>
    <row r="33969" spans="1:1" x14ac:dyDescent="0.25">
      <c r="A33969"/>
    </row>
    <row r="33970" spans="1:1" x14ac:dyDescent="0.25">
      <c r="A33970"/>
    </row>
    <row r="33971" spans="1:1" x14ac:dyDescent="0.25">
      <c r="A33971"/>
    </row>
    <row r="33972" spans="1:1" x14ac:dyDescent="0.25">
      <c r="A33972"/>
    </row>
    <row r="33973" spans="1:1" x14ac:dyDescent="0.25">
      <c r="A33973"/>
    </row>
    <row r="33974" spans="1:1" x14ac:dyDescent="0.25">
      <c r="A33974"/>
    </row>
    <row r="33975" spans="1:1" x14ac:dyDescent="0.25">
      <c r="A33975"/>
    </row>
    <row r="33976" spans="1:1" x14ac:dyDescent="0.25">
      <c r="A33976"/>
    </row>
    <row r="33977" spans="1:1" x14ac:dyDescent="0.25">
      <c r="A33977"/>
    </row>
    <row r="33978" spans="1:1" x14ac:dyDescent="0.25">
      <c r="A33978"/>
    </row>
    <row r="33979" spans="1:1" x14ac:dyDescent="0.25">
      <c r="A33979"/>
    </row>
    <row r="33980" spans="1:1" x14ac:dyDescent="0.25">
      <c r="A33980"/>
    </row>
    <row r="33981" spans="1:1" x14ac:dyDescent="0.25">
      <c r="A33981"/>
    </row>
    <row r="33982" spans="1:1" x14ac:dyDescent="0.25">
      <c r="A33982"/>
    </row>
    <row r="33983" spans="1:1" x14ac:dyDescent="0.25">
      <c r="A33983"/>
    </row>
    <row r="33984" spans="1:1" x14ac:dyDescent="0.25">
      <c r="A33984"/>
    </row>
    <row r="33985" spans="1:1" x14ac:dyDescent="0.25">
      <c r="A33985"/>
    </row>
    <row r="33986" spans="1:1" x14ac:dyDescent="0.25">
      <c r="A33986"/>
    </row>
    <row r="33987" spans="1:1" x14ac:dyDescent="0.25">
      <c r="A33987"/>
    </row>
    <row r="33988" spans="1:1" x14ac:dyDescent="0.25">
      <c r="A33988"/>
    </row>
    <row r="33989" spans="1:1" x14ac:dyDescent="0.25">
      <c r="A33989"/>
    </row>
    <row r="33990" spans="1:1" x14ac:dyDescent="0.25">
      <c r="A33990"/>
    </row>
    <row r="33991" spans="1:1" x14ac:dyDescent="0.25">
      <c r="A33991"/>
    </row>
    <row r="33992" spans="1:1" x14ac:dyDescent="0.25">
      <c r="A33992"/>
    </row>
    <row r="33993" spans="1:1" x14ac:dyDescent="0.25">
      <c r="A33993"/>
    </row>
    <row r="33994" spans="1:1" x14ac:dyDescent="0.25">
      <c r="A33994"/>
    </row>
    <row r="33995" spans="1:1" x14ac:dyDescent="0.25">
      <c r="A33995"/>
    </row>
    <row r="33996" spans="1:1" x14ac:dyDescent="0.25">
      <c r="A33996"/>
    </row>
    <row r="33997" spans="1:1" x14ac:dyDescent="0.25">
      <c r="A33997"/>
    </row>
    <row r="33998" spans="1:1" x14ac:dyDescent="0.25">
      <c r="A33998"/>
    </row>
    <row r="33999" spans="1:1" x14ac:dyDescent="0.25">
      <c r="A33999"/>
    </row>
    <row r="34000" spans="1:1" x14ac:dyDescent="0.25">
      <c r="A34000"/>
    </row>
    <row r="34001" spans="1:1" x14ac:dyDescent="0.25">
      <c r="A34001"/>
    </row>
    <row r="34002" spans="1:1" x14ac:dyDescent="0.25">
      <c r="A34002"/>
    </row>
    <row r="34003" spans="1:1" x14ac:dyDescent="0.25">
      <c r="A34003"/>
    </row>
    <row r="34004" spans="1:1" x14ac:dyDescent="0.25">
      <c r="A34004"/>
    </row>
    <row r="34005" spans="1:1" x14ac:dyDescent="0.25">
      <c r="A34005"/>
    </row>
    <row r="34006" spans="1:1" x14ac:dyDescent="0.25">
      <c r="A34006"/>
    </row>
    <row r="34007" spans="1:1" x14ac:dyDescent="0.25">
      <c r="A34007"/>
    </row>
    <row r="34008" spans="1:1" x14ac:dyDescent="0.25">
      <c r="A34008"/>
    </row>
    <row r="34009" spans="1:1" x14ac:dyDescent="0.25">
      <c r="A34009"/>
    </row>
    <row r="34010" spans="1:1" x14ac:dyDescent="0.25">
      <c r="A34010"/>
    </row>
    <row r="34011" spans="1:1" x14ac:dyDescent="0.25">
      <c r="A34011"/>
    </row>
    <row r="34012" spans="1:1" x14ac:dyDescent="0.25">
      <c r="A34012"/>
    </row>
    <row r="34013" spans="1:1" x14ac:dyDescent="0.25">
      <c r="A34013"/>
    </row>
    <row r="34014" spans="1:1" x14ac:dyDescent="0.25">
      <c r="A34014"/>
    </row>
    <row r="34015" spans="1:1" x14ac:dyDescent="0.25">
      <c r="A34015"/>
    </row>
    <row r="34016" spans="1:1" x14ac:dyDescent="0.25">
      <c r="A34016"/>
    </row>
    <row r="34017" spans="1:1" x14ac:dyDescent="0.25">
      <c r="A34017"/>
    </row>
    <row r="34018" spans="1:1" x14ac:dyDescent="0.25">
      <c r="A34018"/>
    </row>
    <row r="34019" spans="1:1" x14ac:dyDescent="0.25">
      <c r="A34019"/>
    </row>
    <row r="34020" spans="1:1" x14ac:dyDescent="0.25">
      <c r="A34020"/>
    </row>
    <row r="34021" spans="1:1" x14ac:dyDescent="0.25">
      <c r="A34021"/>
    </row>
    <row r="34022" spans="1:1" x14ac:dyDescent="0.25">
      <c r="A34022"/>
    </row>
    <row r="34023" spans="1:1" x14ac:dyDescent="0.25">
      <c r="A34023"/>
    </row>
    <row r="34024" spans="1:1" x14ac:dyDescent="0.25">
      <c r="A34024"/>
    </row>
    <row r="34025" spans="1:1" x14ac:dyDescent="0.25">
      <c r="A34025"/>
    </row>
    <row r="34026" spans="1:1" x14ac:dyDescent="0.25">
      <c r="A34026"/>
    </row>
    <row r="34027" spans="1:1" x14ac:dyDescent="0.25">
      <c r="A34027"/>
    </row>
    <row r="34028" spans="1:1" x14ac:dyDescent="0.25">
      <c r="A34028"/>
    </row>
    <row r="34029" spans="1:1" x14ac:dyDescent="0.25">
      <c r="A34029"/>
    </row>
    <row r="34030" spans="1:1" x14ac:dyDescent="0.25">
      <c r="A34030"/>
    </row>
    <row r="34031" spans="1:1" x14ac:dyDescent="0.25">
      <c r="A34031"/>
    </row>
    <row r="34032" spans="1:1" x14ac:dyDescent="0.25">
      <c r="A34032"/>
    </row>
    <row r="34033" spans="1:1" x14ac:dyDescent="0.25">
      <c r="A34033"/>
    </row>
    <row r="34034" spans="1:1" x14ac:dyDescent="0.25">
      <c r="A34034"/>
    </row>
    <row r="34035" spans="1:1" x14ac:dyDescent="0.25">
      <c r="A34035"/>
    </row>
    <row r="34036" spans="1:1" x14ac:dyDescent="0.25">
      <c r="A34036"/>
    </row>
    <row r="34037" spans="1:1" x14ac:dyDescent="0.25">
      <c r="A34037"/>
    </row>
    <row r="34038" spans="1:1" x14ac:dyDescent="0.25">
      <c r="A34038"/>
    </row>
    <row r="34039" spans="1:1" x14ac:dyDescent="0.25">
      <c r="A34039"/>
    </row>
    <row r="34040" spans="1:1" x14ac:dyDescent="0.25">
      <c r="A34040"/>
    </row>
    <row r="34041" spans="1:1" x14ac:dyDescent="0.25">
      <c r="A34041"/>
    </row>
    <row r="34042" spans="1:1" x14ac:dyDescent="0.25">
      <c r="A34042"/>
    </row>
    <row r="34043" spans="1:1" x14ac:dyDescent="0.25">
      <c r="A34043"/>
    </row>
    <row r="34044" spans="1:1" x14ac:dyDescent="0.25">
      <c r="A34044"/>
    </row>
    <row r="34045" spans="1:1" x14ac:dyDescent="0.25">
      <c r="A34045"/>
    </row>
    <row r="34046" spans="1:1" x14ac:dyDescent="0.25">
      <c r="A34046"/>
    </row>
    <row r="34047" spans="1:1" x14ac:dyDescent="0.25">
      <c r="A34047"/>
    </row>
    <row r="34048" spans="1:1" x14ac:dyDescent="0.25">
      <c r="A34048"/>
    </row>
    <row r="34049" spans="1:1" x14ac:dyDescent="0.25">
      <c r="A34049"/>
    </row>
    <row r="34050" spans="1:1" x14ac:dyDescent="0.25">
      <c r="A34050"/>
    </row>
    <row r="34051" spans="1:1" x14ac:dyDescent="0.25">
      <c r="A34051"/>
    </row>
    <row r="34052" spans="1:1" x14ac:dyDescent="0.25">
      <c r="A34052"/>
    </row>
    <row r="34053" spans="1:1" x14ac:dyDescent="0.25">
      <c r="A34053"/>
    </row>
    <row r="34054" spans="1:1" x14ac:dyDescent="0.25">
      <c r="A34054"/>
    </row>
    <row r="34055" spans="1:1" x14ac:dyDescent="0.25">
      <c r="A34055"/>
    </row>
    <row r="34056" spans="1:1" x14ac:dyDescent="0.25">
      <c r="A34056"/>
    </row>
    <row r="34057" spans="1:1" x14ac:dyDescent="0.25">
      <c r="A34057"/>
    </row>
    <row r="34058" spans="1:1" x14ac:dyDescent="0.25">
      <c r="A34058"/>
    </row>
    <row r="34059" spans="1:1" x14ac:dyDescent="0.25">
      <c r="A34059"/>
    </row>
    <row r="34060" spans="1:1" x14ac:dyDescent="0.25">
      <c r="A34060"/>
    </row>
    <row r="34061" spans="1:1" x14ac:dyDescent="0.25">
      <c r="A34061"/>
    </row>
    <row r="34062" spans="1:1" x14ac:dyDescent="0.25">
      <c r="A34062"/>
    </row>
    <row r="34063" spans="1:1" x14ac:dyDescent="0.25">
      <c r="A34063"/>
    </row>
    <row r="34064" spans="1:1" x14ac:dyDescent="0.25">
      <c r="A34064"/>
    </row>
    <row r="34065" spans="1:1" x14ac:dyDescent="0.25">
      <c r="A34065"/>
    </row>
    <row r="34066" spans="1:1" x14ac:dyDescent="0.25">
      <c r="A34066"/>
    </row>
    <row r="34067" spans="1:1" x14ac:dyDescent="0.25">
      <c r="A34067"/>
    </row>
    <row r="34068" spans="1:1" x14ac:dyDescent="0.25">
      <c r="A34068"/>
    </row>
    <row r="34069" spans="1:1" x14ac:dyDescent="0.25">
      <c r="A34069"/>
    </row>
    <row r="34070" spans="1:1" x14ac:dyDescent="0.25">
      <c r="A34070"/>
    </row>
    <row r="34071" spans="1:1" x14ac:dyDescent="0.25">
      <c r="A34071"/>
    </row>
    <row r="34072" spans="1:1" x14ac:dyDescent="0.25">
      <c r="A34072"/>
    </row>
    <row r="34073" spans="1:1" x14ac:dyDescent="0.25">
      <c r="A34073"/>
    </row>
    <row r="34074" spans="1:1" x14ac:dyDescent="0.25">
      <c r="A34074"/>
    </row>
    <row r="34075" spans="1:1" x14ac:dyDescent="0.25">
      <c r="A34075"/>
    </row>
    <row r="34076" spans="1:1" x14ac:dyDescent="0.25">
      <c r="A34076"/>
    </row>
    <row r="34077" spans="1:1" x14ac:dyDescent="0.25">
      <c r="A34077"/>
    </row>
    <row r="34078" spans="1:1" x14ac:dyDescent="0.25">
      <c r="A34078"/>
    </row>
    <row r="34079" spans="1:1" x14ac:dyDescent="0.25">
      <c r="A34079"/>
    </row>
    <row r="34080" spans="1:1" x14ac:dyDescent="0.25">
      <c r="A34080"/>
    </row>
    <row r="34081" spans="1:1" x14ac:dyDescent="0.25">
      <c r="A34081"/>
    </row>
    <row r="34082" spans="1:1" x14ac:dyDescent="0.25">
      <c r="A34082"/>
    </row>
    <row r="34083" spans="1:1" x14ac:dyDescent="0.25">
      <c r="A34083"/>
    </row>
    <row r="34084" spans="1:1" x14ac:dyDescent="0.25">
      <c r="A34084"/>
    </row>
    <row r="34085" spans="1:1" x14ac:dyDescent="0.25">
      <c r="A34085"/>
    </row>
    <row r="34086" spans="1:1" x14ac:dyDescent="0.25">
      <c r="A34086"/>
    </row>
    <row r="34087" spans="1:1" x14ac:dyDescent="0.25">
      <c r="A34087"/>
    </row>
    <row r="34088" spans="1:1" x14ac:dyDescent="0.25">
      <c r="A34088"/>
    </row>
    <row r="34089" spans="1:1" x14ac:dyDescent="0.25">
      <c r="A34089"/>
    </row>
    <row r="34090" spans="1:1" x14ac:dyDescent="0.25">
      <c r="A34090"/>
    </row>
    <row r="34091" spans="1:1" x14ac:dyDescent="0.25">
      <c r="A34091"/>
    </row>
    <row r="34092" spans="1:1" x14ac:dyDescent="0.25">
      <c r="A34092"/>
    </row>
    <row r="34093" spans="1:1" x14ac:dyDescent="0.25">
      <c r="A34093"/>
    </row>
    <row r="34094" spans="1:1" x14ac:dyDescent="0.25">
      <c r="A34094"/>
    </row>
    <row r="34095" spans="1:1" x14ac:dyDescent="0.25">
      <c r="A34095"/>
    </row>
    <row r="34096" spans="1:1" x14ac:dyDescent="0.25">
      <c r="A34096"/>
    </row>
    <row r="34097" spans="1:1" x14ac:dyDescent="0.25">
      <c r="A34097"/>
    </row>
    <row r="34098" spans="1:1" x14ac:dyDescent="0.25">
      <c r="A34098"/>
    </row>
    <row r="34099" spans="1:1" x14ac:dyDescent="0.25">
      <c r="A34099"/>
    </row>
    <row r="34100" spans="1:1" x14ac:dyDescent="0.25">
      <c r="A34100"/>
    </row>
    <row r="34101" spans="1:1" x14ac:dyDescent="0.25">
      <c r="A34101"/>
    </row>
    <row r="34102" spans="1:1" x14ac:dyDescent="0.25">
      <c r="A34102"/>
    </row>
    <row r="34103" spans="1:1" x14ac:dyDescent="0.25">
      <c r="A34103"/>
    </row>
    <row r="34104" spans="1:1" x14ac:dyDescent="0.25">
      <c r="A34104"/>
    </row>
    <row r="34105" spans="1:1" x14ac:dyDescent="0.25">
      <c r="A34105"/>
    </row>
    <row r="34106" spans="1:1" x14ac:dyDescent="0.25">
      <c r="A34106"/>
    </row>
    <row r="34107" spans="1:1" x14ac:dyDescent="0.25">
      <c r="A34107"/>
    </row>
    <row r="34108" spans="1:1" x14ac:dyDescent="0.25">
      <c r="A34108"/>
    </row>
    <row r="34109" spans="1:1" x14ac:dyDescent="0.25">
      <c r="A34109"/>
    </row>
    <row r="34110" spans="1:1" x14ac:dyDescent="0.25">
      <c r="A34110"/>
    </row>
    <row r="34111" spans="1:1" x14ac:dyDescent="0.25">
      <c r="A34111"/>
    </row>
    <row r="34112" spans="1:1" x14ac:dyDescent="0.25">
      <c r="A34112"/>
    </row>
    <row r="34113" spans="1:1" x14ac:dyDescent="0.25">
      <c r="A34113"/>
    </row>
    <row r="34114" spans="1:1" x14ac:dyDescent="0.25">
      <c r="A34114"/>
    </row>
    <row r="34115" spans="1:1" x14ac:dyDescent="0.25">
      <c r="A34115"/>
    </row>
    <row r="34116" spans="1:1" x14ac:dyDescent="0.25">
      <c r="A34116"/>
    </row>
    <row r="34117" spans="1:1" x14ac:dyDescent="0.25">
      <c r="A34117"/>
    </row>
    <row r="34118" spans="1:1" x14ac:dyDescent="0.25">
      <c r="A34118"/>
    </row>
    <row r="34119" spans="1:1" x14ac:dyDescent="0.25">
      <c r="A34119"/>
    </row>
    <row r="34120" spans="1:1" x14ac:dyDescent="0.25">
      <c r="A34120"/>
    </row>
    <row r="34121" spans="1:1" x14ac:dyDescent="0.25">
      <c r="A34121"/>
    </row>
    <row r="34122" spans="1:1" x14ac:dyDescent="0.25">
      <c r="A34122"/>
    </row>
    <row r="34123" spans="1:1" x14ac:dyDescent="0.25">
      <c r="A34123"/>
    </row>
    <row r="34124" spans="1:1" x14ac:dyDescent="0.25">
      <c r="A34124"/>
    </row>
    <row r="34125" spans="1:1" x14ac:dyDescent="0.25">
      <c r="A34125"/>
    </row>
    <row r="34126" spans="1:1" x14ac:dyDescent="0.25">
      <c r="A34126"/>
    </row>
    <row r="34127" spans="1:1" x14ac:dyDescent="0.25">
      <c r="A34127"/>
    </row>
    <row r="34128" spans="1:1" x14ac:dyDescent="0.25">
      <c r="A34128"/>
    </row>
    <row r="34129" spans="1:1" x14ac:dyDescent="0.25">
      <c r="A34129"/>
    </row>
    <row r="34130" spans="1:1" x14ac:dyDescent="0.25">
      <c r="A34130"/>
    </row>
    <row r="34131" spans="1:1" x14ac:dyDescent="0.25">
      <c r="A34131"/>
    </row>
    <row r="34132" spans="1:1" x14ac:dyDescent="0.25">
      <c r="A34132"/>
    </row>
    <row r="34133" spans="1:1" x14ac:dyDescent="0.25">
      <c r="A34133"/>
    </row>
    <row r="34134" spans="1:1" x14ac:dyDescent="0.25">
      <c r="A34134"/>
    </row>
    <row r="34135" spans="1:1" x14ac:dyDescent="0.25">
      <c r="A34135"/>
    </row>
    <row r="34136" spans="1:1" x14ac:dyDescent="0.25">
      <c r="A34136"/>
    </row>
    <row r="34137" spans="1:1" x14ac:dyDescent="0.25">
      <c r="A34137"/>
    </row>
    <row r="34138" spans="1:1" x14ac:dyDescent="0.25">
      <c r="A34138"/>
    </row>
    <row r="34139" spans="1:1" x14ac:dyDescent="0.25">
      <c r="A34139"/>
    </row>
    <row r="34140" spans="1:1" x14ac:dyDescent="0.25">
      <c r="A34140"/>
    </row>
    <row r="34141" spans="1:1" x14ac:dyDescent="0.25">
      <c r="A34141"/>
    </row>
    <row r="34142" spans="1:1" x14ac:dyDescent="0.25">
      <c r="A34142"/>
    </row>
    <row r="34143" spans="1:1" x14ac:dyDescent="0.25">
      <c r="A34143"/>
    </row>
    <row r="34144" spans="1:1" x14ac:dyDescent="0.25">
      <c r="A34144"/>
    </row>
    <row r="34145" spans="1:1" x14ac:dyDescent="0.25">
      <c r="A34145"/>
    </row>
    <row r="34146" spans="1:1" x14ac:dyDescent="0.25">
      <c r="A34146"/>
    </row>
    <row r="34147" spans="1:1" x14ac:dyDescent="0.25">
      <c r="A34147"/>
    </row>
    <row r="34148" spans="1:1" x14ac:dyDescent="0.25">
      <c r="A34148"/>
    </row>
    <row r="34149" spans="1:1" x14ac:dyDescent="0.25">
      <c r="A34149"/>
    </row>
    <row r="34150" spans="1:1" x14ac:dyDescent="0.25">
      <c r="A34150"/>
    </row>
    <row r="34151" spans="1:1" x14ac:dyDescent="0.25">
      <c r="A34151"/>
    </row>
    <row r="34152" spans="1:1" x14ac:dyDescent="0.25">
      <c r="A34152"/>
    </row>
    <row r="34153" spans="1:1" x14ac:dyDescent="0.25">
      <c r="A34153"/>
    </row>
    <row r="34154" spans="1:1" x14ac:dyDescent="0.25">
      <c r="A34154"/>
    </row>
    <row r="34155" spans="1:1" x14ac:dyDescent="0.25">
      <c r="A34155"/>
    </row>
    <row r="34156" spans="1:1" x14ac:dyDescent="0.25">
      <c r="A34156"/>
    </row>
    <row r="34157" spans="1:1" x14ac:dyDescent="0.25">
      <c r="A34157"/>
    </row>
    <row r="34158" spans="1:1" x14ac:dyDescent="0.25">
      <c r="A34158"/>
    </row>
    <row r="34159" spans="1:1" x14ac:dyDescent="0.25">
      <c r="A34159"/>
    </row>
    <row r="34160" spans="1:1" x14ac:dyDescent="0.25">
      <c r="A34160"/>
    </row>
    <row r="34161" spans="1:1" x14ac:dyDescent="0.25">
      <c r="A34161"/>
    </row>
    <row r="34162" spans="1:1" x14ac:dyDescent="0.25">
      <c r="A34162"/>
    </row>
    <row r="34163" spans="1:1" x14ac:dyDescent="0.25">
      <c r="A34163"/>
    </row>
    <row r="34164" spans="1:1" x14ac:dyDescent="0.25">
      <c r="A34164"/>
    </row>
    <row r="34165" spans="1:1" x14ac:dyDescent="0.25">
      <c r="A34165"/>
    </row>
    <row r="34166" spans="1:1" x14ac:dyDescent="0.25">
      <c r="A34166"/>
    </row>
    <row r="34167" spans="1:1" x14ac:dyDescent="0.25">
      <c r="A34167"/>
    </row>
    <row r="34168" spans="1:1" x14ac:dyDescent="0.25">
      <c r="A34168"/>
    </row>
    <row r="34169" spans="1:1" x14ac:dyDescent="0.25">
      <c r="A34169"/>
    </row>
    <row r="34170" spans="1:1" x14ac:dyDescent="0.25">
      <c r="A34170"/>
    </row>
    <row r="34171" spans="1:1" x14ac:dyDescent="0.25">
      <c r="A34171"/>
    </row>
    <row r="34172" spans="1:1" x14ac:dyDescent="0.25">
      <c r="A34172"/>
    </row>
    <row r="34173" spans="1:1" x14ac:dyDescent="0.25">
      <c r="A34173"/>
    </row>
    <row r="34174" spans="1:1" x14ac:dyDescent="0.25">
      <c r="A34174"/>
    </row>
    <row r="34175" spans="1:1" x14ac:dyDescent="0.25">
      <c r="A34175"/>
    </row>
    <row r="34176" spans="1:1" x14ac:dyDescent="0.25">
      <c r="A34176"/>
    </row>
    <row r="34177" spans="1:1" x14ac:dyDescent="0.25">
      <c r="A34177"/>
    </row>
    <row r="34178" spans="1:1" x14ac:dyDescent="0.25">
      <c r="A34178"/>
    </row>
    <row r="34179" spans="1:1" x14ac:dyDescent="0.25">
      <c r="A34179"/>
    </row>
    <row r="34180" spans="1:1" x14ac:dyDescent="0.25">
      <c r="A34180"/>
    </row>
    <row r="34181" spans="1:1" x14ac:dyDescent="0.25">
      <c r="A34181"/>
    </row>
    <row r="34182" spans="1:1" x14ac:dyDescent="0.25">
      <c r="A34182"/>
    </row>
    <row r="34183" spans="1:1" x14ac:dyDescent="0.25">
      <c r="A34183"/>
    </row>
    <row r="34184" spans="1:1" x14ac:dyDescent="0.25">
      <c r="A34184"/>
    </row>
    <row r="34185" spans="1:1" x14ac:dyDescent="0.25">
      <c r="A34185"/>
    </row>
    <row r="34186" spans="1:1" x14ac:dyDescent="0.25">
      <c r="A34186"/>
    </row>
    <row r="34187" spans="1:1" x14ac:dyDescent="0.25">
      <c r="A34187"/>
    </row>
    <row r="34188" spans="1:1" x14ac:dyDescent="0.25">
      <c r="A34188"/>
    </row>
    <row r="34189" spans="1:1" x14ac:dyDescent="0.25">
      <c r="A34189"/>
    </row>
    <row r="34190" spans="1:1" x14ac:dyDescent="0.25">
      <c r="A34190"/>
    </row>
    <row r="34191" spans="1:1" x14ac:dyDescent="0.25">
      <c r="A34191"/>
    </row>
    <row r="34192" spans="1:1" x14ac:dyDescent="0.25">
      <c r="A34192"/>
    </row>
    <row r="34193" spans="1:1" x14ac:dyDescent="0.25">
      <c r="A34193"/>
    </row>
    <row r="34194" spans="1:1" x14ac:dyDescent="0.25">
      <c r="A34194"/>
    </row>
    <row r="34195" spans="1:1" x14ac:dyDescent="0.25">
      <c r="A34195"/>
    </row>
    <row r="34196" spans="1:1" x14ac:dyDescent="0.25">
      <c r="A34196"/>
    </row>
    <row r="34197" spans="1:1" x14ac:dyDescent="0.25">
      <c r="A34197"/>
    </row>
    <row r="34198" spans="1:1" x14ac:dyDescent="0.25">
      <c r="A34198"/>
    </row>
    <row r="34199" spans="1:1" x14ac:dyDescent="0.25">
      <c r="A34199"/>
    </row>
    <row r="34200" spans="1:1" x14ac:dyDescent="0.25">
      <c r="A34200"/>
    </row>
    <row r="34201" spans="1:1" x14ac:dyDescent="0.25">
      <c r="A34201"/>
    </row>
    <row r="34202" spans="1:1" x14ac:dyDescent="0.25">
      <c r="A34202"/>
    </row>
    <row r="34203" spans="1:1" x14ac:dyDescent="0.25">
      <c r="A34203"/>
    </row>
    <row r="34204" spans="1:1" x14ac:dyDescent="0.25">
      <c r="A34204"/>
    </row>
    <row r="34205" spans="1:1" x14ac:dyDescent="0.25">
      <c r="A34205"/>
    </row>
    <row r="34206" spans="1:1" x14ac:dyDescent="0.25">
      <c r="A34206"/>
    </row>
    <row r="34207" spans="1:1" x14ac:dyDescent="0.25">
      <c r="A34207"/>
    </row>
    <row r="34208" spans="1:1" x14ac:dyDescent="0.25">
      <c r="A34208"/>
    </row>
    <row r="34209" spans="1:1" x14ac:dyDescent="0.25">
      <c r="A34209"/>
    </row>
    <row r="34210" spans="1:1" x14ac:dyDescent="0.25">
      <c r="A34210"/>
    </row>
    <row r="34211" spans="1:1" x14ac:dyDescent="0.25">
      <c r="A34211"/>
    </row>
    <row r="34212" spans="1:1" x14ac:dyDescent="0.25">
      <c r="A34212"/>
    </row>
    <row r="34213" spans="1:1" x14ac:dyDescent="0.25">
      <c r="A34213"/>
    </row>
    <row r="34214" spans="1:1" x14ac:dyDescent="0.25">
      <c r="A34214"/>
    </row>
    <row r="34215" spans="1:1" x14ac:dyDescent="0.25">
      <c r="A34215"/>
    </row>
    <row r="34216" spans="1:1" x14ac:dyDescent="0.25">
      <c r="A34216"/>
    </row>
    <row r="34217" spans="1:1" x14ac:dyDescent="0.25">
      <c r="A34217"/>
    </row>
    <row r="34218" spans="1:1" x14ac:dyDescent="0.25">
      <c r="A34218"/>
    </row>
    <row r="34219" spans="1:1" x14ac:dyDescent="0.25">
      <c r="A34219"/>
    </row>
    <row r="34220" spans="1:1" x14ac:dyDescent="0.25">
      <c r="A34220"/>
    </row>
    <row r="34221" spans="1:1" x14ac:dyDescent="0.25">
      <c r="A34221"/>
    </row>
    <row r="34222" spans="1:1" x14ac:dyDescent="0.25">
      <c r="A34222"/>
    </row>
    <row r="34223" spans="1:1" x14ac:dyDescent="0.25">
      <c r="A34223"/>
    </row>
    <row r="34224" spans="1:1" x14ac:dyDescent="0.25">
      <c r="A34224"/>
    </row>
    <row r="34225" spans="1:1" x14ac:dyDescent="0.25">
      <c r="A34225"/>
    </row>
    <row r="34226" spans="1:1" x14ac:dyDescent="0.25">
      <c r="A34226"/>
    </row>
    <row r="34227" spans="1:1" x14ac:dyDescent="0.25">
      <c r="A34227"/>
    </row>
    <row r="34228" spans="1:1" x14ac:dyDescent="0.25">
      <c r="A34228"/>
    </row>
    <row r="34229" spans="1:1" x14ac:dyDescent="0.25">
      <c r="A34229"/>
    </row>
    <row r="34230" spans="1:1" x14ac:dyDescent="0.25">
      <c r="A34230"/>
    </row>
    <row r="34231" spans="1:1" x14ac:dyDescent="0.25">
      <c r="A34231"/>
    </row>
    <row r="34232" spans="1:1" x14ac:dyDescent="0.25">
      <c r="A34232"/>
    </row>
    <row r="34233" spans="1:1" x14ac:dyDescent="0.25">
      <c r="A34233"/>
    </row>
    <row r="34234" spans="1:1" x14ac:dyDescent="0.25">
      <c r="A34234"/>
    </row>
    <row r="34235" spans="1:1" x14ac:dyDescent="0.25">
      <c r="A34235"/>
    </row>
    <row r="34236" spans="1:1" x14ac:dyDescent="0.25">
      <c r="A34236"/>
    </row>
    <row r="34237" spans="1:1" x14ac:dyDescent="0.25">
      <c r="A34237"/>
    </row>
    <row r="34238" spans="1:1" x14ac:dyDescent="0.25">
      <c r="A34238"/>
    </row>
    <row r="34239" spans="1:1" x14ac:dyDescent="0.25">
      <c r="A34239"/>
    </row>
    <row r="34240" spans="1:1" x14ac:dyDescent="0.25">
      <c r="A34240"/>
    </row>
    <row r="34241" spans="1:1" x14ac:dyDescent="0.25">
      <c r="A34241"/>
    </row>
    <row r="34242" spans="1:1" x14ac:dyDescent="0.25">
      <c r="A34242"/>
    </row>
    <row r="34243" spans="1:1" x14ac:dyDescent="0.25">
      <c r="A34243"/>
    </row>
    <row r="34244" spans="1:1" x14ac:dyDescent="0.25">
      <c r="A34244"/>
    </row>
    <row r="34245" spans="1:1" x14ac:dyDescent="0.25">
      <c r="A34245"/>
    </row>
    <row r="34246" spans="1:1" x14ac:dyDescent="0.25">
      <c r="A34246"/>
    </row>
    <row r="34247" spans="1:1" x14ac:dyDescent="0.25">
      <c r="A34247"/>
    </row>
    <row r="34248" spans="1:1" x14ac:dyDescent="0.25">
      <c r="A34248"/>
    </row>
    <row r="34249" spans="1:1" x14ac:dyDescent="0.25">
      <c r="A34249"/>
    </row>
    <row r="34250" spans="1:1" x14ac:dyDescent="0.25">
      <c r="A34250"/>
    </row>
    <row r="34251" spans="1:1" x14ac:dyDescent="0.25">
      <c r="A34251"/>
    </row>
    <row r="34252" spans="1:1" x14ac:dyDescent="0.25">
      <c r="A34252"/>
    </row>
    <row r="34253" spans="1:1" x14ac:dyDescent="0.25">
      <c r="A34253"/>
    </row>
    <row r="34254" spans="1:1" x14ac:dyDescent="0.25">
      <c r="A34254"/>
    </row>
    <row r="34255" spans="1:1" x14ac:dyDescent="0.25">
      <c r="A34255"/>
    </row>
    <row r="34256" spans="1:1" x14ac:dyDescent="0.25">
      <c r="A34256"/>
    </row>
    <row r="34257" spans="1:1" x14ac:dyDescent="0.25">
      <c r="A34257"/>
    </row>
    <row r="34258" spans="1:1" x14ac:dyDescent="0.25">
      <c r="A34258"/>
    </row>
    <row r="34259" spans="1:1" x14ac:dyDescent="0.25">
      <c r="A34259"/>
    </row>
    <row r="34260" spans="1:1" x14ac:dyDescent="0.25">
      <c r="A34260"/>
    </row>
    <row r="34261" spans="1:1" x14ac:dyDescent="0.25">
      <c r="A34261"/>
    </row>
    <row r="34262" spans="1:1" x14ac:dyDescent="0.25">
      <c r="A34262"/>
    </row>
    <row r="34263" spans="1:1" x14ac:dyDescent="0.25">
      <c r="A34263"/>
    </row>
    <row r="34264" spans="1:1" x14ac:dyDescent="0.25">
      <c r="A34264"/>
    </row>
    <row r="34265" spans="1:1" x14ac:dyDescent="0.25">
      <c r="A34265"/>
    </row>
    <row r="34266" spans="1:1" x14ac:dyDescent="0.25">
      <c r="A34266"/>
    </row>
    <row r="34267" spans="1:1" x14ac:dyDescent="0.25">
      <c r="A34267"/>
    </row>
    <row r="34268" spans="1:1" x14ac:dyDescent="0.25">
      <c r="A34268"/>
    </row>
    <row r="34269" spans="1:1" x14ac:dyDescent="0.25">
      <c r="A34269"/>
    </row>
    <row r="34270" spans="1:1" x14ac:dyDescent="0.25">
      <c r="A34270"/>
    </row>
    <row r="34271" spans="1:1" x14ac:dyDescent="0.25">
      <c r="A34271"/>
    </row>
    <row r="34272" spans="1:1" x14ac:dyDescent="0.25">
      <c r="A34272"/>
    </row>
    <row r="34273" spans="1:1" x14ac:dyDescent="0.25">
      <c r="A34273"/>
    </row>
    <row r="34274" spans="1:1" x14ac:dyDescent="0.25">
      <c r="A34274"/>
    </row>
    <row r="34275" spans="1:1" x14ac:dyDescent="0.25">
      <c r="A34275"/>
    </row>
    <row r="34276" spans="1:1" x14ac:dyDescent="0.25">
      <c r="A34276"/>
    </row>
    <row r="34277" spans="1:1" x14ac:dyDescent="0.25">
      <c r="A34277"/>
    </row>
    <row r="34278" spans="1:1" x14ac:dyDescent="0.25">
      <c r="A34278"/>
    </row>
    <row r="34279" spans="1:1" x14ac:dyDescent="0.25">
      <c r="A34279"/>
    </row>
    <row r="34280" spans="1:1" x14ac:dyDescent="0.25">
      <c r="A34280"/>
    </row>
    <row r="34281" spans="1:1" x14ac:dyDescent="0.25">
      <c r="A34281"/>
    </row>
    <row r="34282" spans="1:1" x14ac:dyDescent="0.25">
      <c r="A34282"/>
    </row>
    <row r="34283" spans="1:1" x14ac:dyDescent="0.25">
      <c r="A34283"/>
    </row>
    <row r="34284" spans="1:1" x14ac:dyDescent="0.25">
      <c r="A34284"/>
    </row>
    <row r="34285" spans="1:1" x14ac:dyDescent="0.25">
      <c r="A34285"/>
    </row>
    <row r="34286" spans="1:1" x14ac:dyDescent="0.25">
      <c r="A34286"/>
    </row>
    <row r="34287" spans="1:1" x14ac:dyDescent="0.25">
      <c r="A34287"/>
    </row>
    <row r="34288" spans="1:1" x14ac:dyDescent="0.25">
      <c r="A34288"/>
    </row>
    <row r="34289" spans="1:1" x14ac:dyDescent="0.25">
      <c r="A34289"/>
    </row>
    <row r="34290" spans="1:1" x14ac:dyDescent="0.25">
      <c r="A34290"/>
    </row>
    <row r="34291" spans="1:1" x14ac:dyDescent="0.25">
      <c r="A34291"/>
    </row>
    <row r="34292" spans="1:1" x14ac:dyDescent="0.25">
      <c r="A34292"/>
    </row>
    <row r="34293" spans="1:1" x14ac:dyDescent="0.25">
      <c r="A34293"/>
    </row>
    <row r="34294" spans="1:1" x14ac:dyDescent="0.25">
      <c r="A34294"/>
    </row>
    <row r="34295" spans="1:1" x14ac:dyDescent="0.25">
      <c r="A34295"/>
    </row>
    <row r="34296" spans="1:1" x14ac:dyDescent="0.25">
      <c r="A34296"/>
    </row>
    <row r="34297" spans="1:1" x14ac:dyDescent="0.25">
      <c r="A34297"/>
    </row>
    <row r="34298" spans="1:1" x14ac:dyDescent="0.25">
      <c r="A34298"/>
    </row>
    <row r="34299" spans="1:1" x14ac:dyDescent="0.25">
      <c r="A34299"/>
    </row>
    <row r="34300" spans="1:1" x14ac:dyDescent="0.25">
      <c r="A34300"/>
    </row>
    <row r="34301" spans="1:1" x14ac:dyDescent="0.25">
      <c r="A34301"/>
    </row>
    <row r="34302" spans="1:1" x14ac:dyDescent="0.25">
      <c r="A34302"/>
    </row>
    <row r="34303" spans="1:1" x14ac:dyDescent="0.25">
      <c r="A34303"/>
    </row>
    <row r="34304" spans="1:1" x14ac:dyDescent="0.25">
      <c r="A34304"/>
    </row>
    <row r="34305" spans="1:1" x14ac:dyDescent="0.25">
      <c r="A34305"/>
    </row>
    <row r="34306" spans="1:1" x14ac:dyDescent="0.25">
      <c r="A34306"/>
    </row>
    <row r="34307" spans="1:1" x14ac:dyDescent="0.25">
      <c r="A34307"/>
    </row>
    <row r="34308" spans="1:1" x14ac:dyDescent="0.25">
      <c r="A34308"/>
    </row>
    <row r="34309" spans="1:1" x14ac:dyDescent="0.25">
      <c r="A34309"/>
    </row>
    <row r="34310" spans="1:1" x14ac:dyDescent="0.25">
      <c r="A34310"/>
    </row>
    <row r="34311" spans="1:1" x14ac:dyDescent="0.25">
      <c r="A34311"/>
    </row>
    <row r="34312" spans="1:1" x14ac:dyDescent="0.25">
      <c r="A34312"/>
    </row>
    <row r="34313" spans="1:1" x14ac:dyDescent="0.25">
      <c r="A34313"/>
    </row>
    <row r="34314" spans="1:1" x14ac:dyDescent="0.25">
      <c r="A34314"/>
    </row>
    <row r="34315" spans="1:1" x14ac:dyDescent="0.25">
      <c r="A34315"/>
    </row>
    <row r="34316" spans="1:1" x14ac:dyDescent="0.25">
      <c r="A34316"/>
    </row>
    <row r="34317" spans="1:1" x14ac:dyDescent="0.25">
      <c r="A34317"/>
    </row>
    <row r="34318" spans="1:1" x14ac:dyDescent="0.25">
      <c r="A34318"/>
    </row>
    <row r="34319" spans="1:1" x14ac:dyDescent="0.25">
      <c r="A34319"/>
    </row>
    <row r="34320" spans="1:1" x14ac:dyDescent="0.25">
      <c r="A34320"/>
    </row>
    <row r="34321" spans="1:1" x14ac:dyDescent="0.25">
      <c r="A34321"/>
    </row>
    <row r="34322" spans="1:1" x14ac:dyDescent="0.25">
      <c r="A34322"/>
    </row>
    <row r="34323" spans="1:1" x14ac:dyDescent="0.25">
      <c r="A34323"/>
    </row>
    <row r="34324" spans="1:1" x14ac:dyDescent="0.25">
      <c r="A34324"/>
    </row>
    <row r="34325" spans="1:1" x14ac:dyDescent="0.25">
      <c r="A34325"/>
    </row>
    <row r="34326" spans="1:1" x14ac:dyDescent="0.25">
      <c r="A34326"/>
    </row>
    <row r="34327" spans="1:1" x14ac:dyDescent="0.25">
      <c r="A34327"/>
    </row>
    <row r="34328" spans="1:1" x14ac:dyDescent="0.25">
      <c r="A34328"/>
    </row>
    <row r="34329" spans="1:1" x14ac:dyDescent="0.25">
      <c r="A34329"/>
    </row>
    <row r="34330" spans="1:1" x14ac:dyDescent="0.25">
      <c r="A34330"/>
    </row>
    <row r="34331" spans="1:1" x14ac:dyDescent="0.25">
      <c r="A34331"/>
    </row>
    <row r="34332" spans="1:1" x14ac:dyDescent="0.25">
      <c r="A34332"/>
    </row>
    <row r="34333" spans="1:1" x14ac:dyDescent="0.25">
      <c r="A34333"/>
    </row>
    <row r="34334" spans="1:1" x14ac:dyDescent="0.25">
      <c r="A34334"/>
    </row>
    <row r="34335" spans="1:1" x14ac:dyDescent="0.25">
      <c r="A34335"/>
    </row>
    <row r="34336" spans="1:1" x14ac:dyDescent="0.25">
      <c r="A34336"/>
    </row>
    <row r="34337" spans="1:1" x14ac:dyDescent="0.25">
      <c r="A34337"/>
    </row>
    <row r="34338" spans="1:1" x14ac:dyDescent="0.25">
      <c r="A34338"/>
    </row>
    <row r="34339" spans="1:1" x14ac:dyDescent="0.25">
      <c r="A34339"/>
    </row>
    <row r="34340" spans="1:1" x14ac:dyDescent="0.25">
      <c r="A34340"/>
    </row>
    <row r="34341" spans="1:1" x14ac:dyDescent="0.25">
      <c r="A34341"/>
    </row>
    <row r="34342" spans="1:1" x14ac:dyDescent="0.25">
      <c r="A34342"/>
    </row>
    <row r="34343" spans="1:1" x14ac:dyDescent="0.25">
      <c r="A34343"/>
    </row>
    <row r="34344" spans="1:1" x14ac:dyDescent="0.25">
      <c r="A34344"/>
    </row>
    <row r="34345" spans="1:1" x14ac:dyDescent="0.25">
      <c r="A34345"/>
    </row>
    <row r="34346" spans="1:1" x14ac:dyDescent="0.25">
      <c r="A34346"/>
    </row>
    <row r="34347" spans="1:1" x14ac:dyDescent="0.25">
      <c r="A34347"/>
    </row>
    <row r="34348" spans="1:1" x14ac:dyDescent="0.25">
      <c r="A34348"/>
    </row>
    <row r="34349" spans="1:1" x14ac:dyDescent="0.25">
      <c r="A34349"/>
    </row>
    <row r="34350" spans="1:1" x14ac:dyDescent="0.25">
      <c r="A34350"/>
    </row>
    <row r="34351" spans="1:1" x14ac:dyDescent="0.25">
      <c r="A34351"/>
    </row>
    <row r="34352" spans="1:1" x14ac:dyDescent="0.25">
      <c r="A34352"/>
    </row>
    <row r="34353" spans="1:1" x14ac:dyDescent="0.25">
      <c r="A34353"/>
    </row>
    <row r="34354" spans="1:1" x14ac:dyDescent="0.25">
      <c r="A34354"/>
    </row>
    <row r="34355" spans="1:1" x14ac:dyDescent="0.25">
      <c r="A34355"/>
    </row>
    <row r="34356" spans="1:1" x14ac:dyDescent="0.25">
      <c r="A34356"/>
    </row>
    <row r="34357" spans="1:1" x14ac:dyDescent="0.25">
      <c r="A34357"/>
    </row>
    <row r="34358" spans="1:1" x14ac:dyDescent="0.25">
      <c r="A34358"/>
    </row>
    <row r="34359" spans="1:1" x14ac:dyDescent="0.25">
      <c r="A34359"/>
    </row>
    <row r="34360" spans="1:1" x14ac:dyDescent="0.25">
      <c r="A34360"/>
    </row>
    <row r="34361" spans="1:1" x14ac:dyDescent="0.25">
      <c r="A34361"/>
    </row>
    <row r="34362" spans="1:1" x14ac:dyDescent="0.25">
      <c r="A34362"/>
    </row>
    <row r="34363" spans="1:1" x14ac:dyDescent="0.25">
      <c r="A34363"/>
    </row>
    <row r="34364" spans="1:1" x14ac:dyDescent="0.25">
      <c r="A34364"/>
    </row>
    <row r="34365" spans="1:1" x14ac:dyDescent="0.25">
      <c r="A34365"/>
    </row>
    <row r="34366" spans="1:1" x14ac:dyDescent="0.25">
      <c r="A34366"/>
    </row>
    <row r="34367" spans="1:1" x14ac:dyDescent="0.25">
      <c r="A34367"/>
    </row>
    <row r="34368" spans="1:1" x14ac:dyDescent="0.25">
      <c r="A34368"/>
    </row>
    <row r="34369" spans="1:1" x14ac:dyDescent="0.25">
      <c r="A34369"/>
    </row>
    <row r="34370" spans="1:1" x14ac:dyDescent="0.25">
      <c r="A34370"/>
    </row>
    <row r="34371" spans="1:1" x14ac:dyDescent="0.25">
      <c r="A34371"/>
    </row>
    <row r="34372" spans="1:1" x14ac:dyDescent="0.25">
      <c r="A34372"/>
    </row>
    <row r="34373" spans="1:1" x14ac:dyDescent="0.25">
      <c r="A34373"/>
    </row>
    <row r="34374" spans="1:1" x14ac:dyDescent="0.25">
      <c r="A34374"/>
    </row>
    <row r="34375" spans="1:1" x14ac:dyDescent="0.25">
      <c r="A34375"/>
    </row>
    <row r="34376" spans="1:1" x14ac:dyDescent="0.25">
      <c r="A34376"/>
    </row>
    <row r="34377" spans="1:1" x14ac:dyDescent="0.25">
      <c r="A34377"/>
    </row>
    <row r="34378" spans="1:1" x14ac:dyDescent="0.25">
      <c r="A34378"/>
    </row>
    <row r="34379" spans="1:1" x14ac:dyDescent="0.25">
      <c r="A34379"/>
    </row>
    <row r="34380" spans="1:1" x14ac:dyDescent="0.25">
      <c r="A34380"/>
    </row>
    <row r="34381" spans="1:1" x14ac:dyDescent="0.25">
      <c r="A34381"/>
    </row>
    <row r="34382" spans="1:1" x14ac:dyDescent="0.25">
      <c r="A34382"/>
    </row>
    <row r="34383" spans="1:1" x14ac:dyDescent="0.25">
      <c r="A34383"/>
    </row>
    <row r="34384" spans="1:1" x14ac:dyDescent="0.25">
      <c r="A34384"/>
    </row>
    <row r="34385" spans="1:1" x14ac:dyDescent="0.25">
      <c r="A34385"/>
    </row>
    <row r="34386" spans="1:1" x14ac:dyDescent="0.25">
      <c r="A34386"/>
    </row>
    <row r="34387" spans="1:1" x14ac:dyDescent="0.25">
      <c r="A34387"/>
    </row>
    <row r="34388" spans="1:1" x14ac:dyDescent="0.25">
      <c r="A34388"/>
    </row>
    <row r="34389" spans="1:1" x14ac:dyDescent="0.25">
      <c r="A34389"/>
    </row>
    <row r="34390" spans="1:1" x14ac:dyDescent="0.25">
      <c r="A34390"/>
    </row>
    <row r="34391" spans="1:1" x14ac:dyDescent="0.25">
      <c r="A34391"/>
    </row>
    <row r="34392" spans="1:1" x14ac:dyDescent="0.25">
      <c r="A34392"/>
    </row>
    <row r="34393" spans="1:1" x14ac:dyDescent="0.25">
      <c r="A34393"/>
    </row>
    <row r="34394" spans="1:1" x14ac:dyDescent="0.25">
      <c r="A34394"/>
    </row>
    <row r="34395" spans="1:1" x14ac:dyDescent="0.25">
      <c r="A34395"/>
    </row>
    <row r="34396" spans="1:1" x14ac:dyDescent="0.25">
      <c r="A34396"/>
    </row>
    <row r="34397" spans="1:1" x14ac:dyDescent="0.25">
      <c r="A34397"/>
    </row>
    <row r="34398" spans="1:1" x14ac:dyDescent="0.25">
      <c r="A34398"/>
    </row>
    <row r="34399" spans="1:1" x14ac:dyDescent="0.25">
      <c r="A34399"/>
    </row>
    <row r="34400" spans="1:1" x14ac:dyDescent="0.25">
      <c r="A34400"/>
    </row>
    <row r="34401" spans="1:1" x14ac:dyDescent="0.25">
      <c r="A34401"/>
    </row>
    <row r="34402" spans="1:1" x14ac:dyDescent="0.25">
      <c r="A34402"/>
    </row>
    <row r="34403" spans="1:1" x14ac:dyDescent="0.25">
      <c r="A34403"/>
    </row>
    <row r="34404" spans="1:1" x14ac:dyDescent="0.25">
      <c r="A34404"/>
    </row>
    <row r="34405" spans="1:1" x14ac:dyDescent="0.25">
      <c r="A34405"/>
    </row>
    <row r="34406" spans="1:1" x14ac:dyDescent="0.25">
      <c r="A34406"/>
    </row>
    <row r="34407" spans="1:1" x14ac:dyDescent="0.25">
      <c r="A34407"/>
    </row>
    <row r="34408" spans="1:1" x14ac:dyDescent="0.25">
      <c r="A34408"/>
    </row>
    <row r="34409" spans="1:1" x14ac:dyDescent="0.25">
      <c r="A34409"/>
    </row>
    <row r="34410" spans="1:1" x14ac:dyDescent="0.25">
      <c r="A34410"/>
    </row>
    <row r="34411" spans="1:1" x14ac:dyDescent="0.25">
      <c r="A34411"/>
    </row>
    <row r="34412" spans="1:1" x14ac:dyDescent="0.25">
      <c r="A34412"/>
    </row>
    <row r="34413" spans="1:1" x14ac:dyDescent="0.25">
      <c r="A34413"/>
    </row>
    <row r="34414" spans="1:1" x14ac:dyDescent="0.25">
      <c r="A34414"/>
    </row>
    <row r="34415" spans="1:1" x14ac:dyDescent="0.25">
      <c r="A34415"/>
    </row>
    <row r="34416" spans="1:1" x14ac:dyDescent="0.25">
      <c r="A34416"/>
    </row>
    <row r="34417" spans="1:1" x14ac:dyDescent="0.25">
      <c r="A34417"/>
    </row>
    <row r="34418" spans="1:1" x14ac:dyDescent="0.25">
      <c r="A34418"/>
    </row>
    <row r="34419" spans="1:1" x14ac:dyDescent="0.25">
      <c r="A34419"/>
    </row>
    <row r="34420" spans="1:1" x14ac:dyDescent="0.25">
      <c r="A34420"/>
    </row>
    <row r="34421" spans="1:1" x14ac:dyDescent="0.25">
      <c r="A34421"/>
    </row>
    <row r="34422" spans="1:1" x14ac:dyDescent="0.25">
      <c r="A34422"/>
    </row>
    <row r="34423" spans="1:1" x14ac:dyDescent="0.25">
      <c r="A34423"/>
    </row>
    <row r="34424" spans="1:1" x14ac:dyDescent="0.25">
      <c r="A34424"/>
    </row>
    <row r="34425" spans="1:1" x14ac:dyDescent="0.25">
      <c r="A34425"/>
    </row>
    <row r="34426" spans="1:1" x14ac:dyDescent="0.25">
      <c r="A34426"/>
    </row>
    <row r="34427" spans="1:1" x14ac:dyDescent="0.25">
      <c r="A34427"/>
    </row>
    <row r="34428" spans="1:1" x14ac:dyDescent="0.25">
      <c r="A34428"/>
    </row>
    <row r="34429" spans="1:1" x14ac:dyDescent="0.25">
      <c r="A34429"/>
    </row>
    <row r="34430" spans="1:1" x14ac:dyDescent="0.25">
      <c r="A34430"/>
    </row>
    <row r="34431" spans="1:1" x14ac:dyDescent="0.25">
      <c r="A34431"/>
    </row>
    <row r="34432" spans="1:1" x14ac:dyDescent="0.25">
      <c r="A34432"/>
    </row>
    <row r="34433" spans="1:1" x14ac:dyDescent="0.25">
      <c r="A34433"/>
    </row>
    <row r="34434" spans="1:1" x14ac:dyDescent="0.25">
      <c r="A34434"/>
    </row>
    <row r="34435" spans="1:1" x14ac:dyDescent="0.25">
      <c r="A34435"/>
    </row>
    <row r="34436" spans="1:1" x14ac:dyDescent="0.25">
      <c r="A34436"/>
    </row>
    <row r="34437" spans="1:1" x14ac:dyDescent="0.25">
      <c r="A34437"/>
    </row>
    <row r="34438" spans="1:1" x14ac:dyDescent="0.25">
      <c r="A34438"/>
    </row>
    <row r="34439" spans="1:1" x14ac:dyDescent="0.25">
      <c r="A34439"/>
    </row>
    <row r="34440" spans="1:1" x14ac:dyDescent="0.25">
      <c r="A34440"/>
    </row>
    <row r="34441" spans="1:1" x14ac:dyDescent="0.25">
      <c r="A34441"/>
    </row>
    <row r="34442" spans="1:1" x14ac:dyDescent="0.25">
      <c r="A34442"/>
    </row>
    <row r="34443" spans="1:1" x14ac:dyDescent="0.25">
      <c r="A34443"/>
    </row>
    <row r="34444" spans="1:1" x14ac:dyDescent="0.25">
      <c r="A34444"/>
    </row>
    <row r="34445" spans="1:1" x14ac:dyDescent="0.25">
      <c r="A34445"/>
    </row>
    <row r="34446" spans="1:1" x14ac:dyDescent="0.25">
      <c r="A34446"/>
    </row>
    <row r="34447" spans="1:1" x14ac:dyDescent="0.25">
      <c r="A34447"/>
    </row>
    <row r="34448" spans="1:1" x14ac:dyDescent="0.25">
      <c r="A34448"/>
    </row>
    <row r="34449" spans="1:1" x14ac:dyDescent="0.25">
      <c r="A34449"/>
    </row>
    <row r="34450" spans="1:1" x14ac:dyDescent="0.25">
      <c r="A34450"/>
    </row>
    <row r="34451" spans="1:1" x14ac:dyDescent="0.25">
      <c r="A34451"/>
    </row>
    <row r="34452" spans="1:1" x14ac:dyDescent="0.25">
      <c r="A34452"/>
    </row>
    <row r="34453" spans="1:1" x14ac:dyDescent="0.25">
      <c r="A34453"/>
    </row>
    <row r="34454" spans="1:1" x14ac:dyDescent="0.25">
      <c r="A34454"/>
    </row>
    <row r="34455" spans="1:1" x14ac:dyDescent="0.25">
      <c r="A34455"/>
    </row>
    <row r="34456" spans="1:1" x14ac:dyDescent="0.25">
      <c r="A34456"/>
    </row>
    <row r="34457" spans="1:1" x14ac:dyDescent="0.25">
      <c r="A34457"/>
    </row>
    <row r="34458" spans="1:1" x14ac:dyDescent="0.25">
      <c r="A34458"/>
    </row>
    <row r="34459" spans="1:1" x14ac:dyDescent="0.25">
      <c r="A34459"/>
    </row>
    <row r="34460" spans="1:1" x14ac:dyDescent="0.25">
      <c r="A34460"/>
    </row>
    <row r="34461" spans="1:1" x14ac:dyDescent="0.25">
      <c r="A34461"/>
    </row>
    <row r="34462" spans="1:1" x14ac:dyDescent="0.25">
      <c r="A34462"/>
    </row>
    <row r="34463" spans="1:1" x14ac:dyDescent="0.25">
      <c r="A34463"/>
    </row>
    <row r="34464" spans="1:1" x14ac:dyDescent="0.25">
      <c r="A34464"/>
    </row>
    <row r="34465" spans="1:1" x14ac:dyDescent="0.25">
      <c r="A34465"/>
    </row>
    <row r="34466" spans="1:1" x14ac:dyDescent="0.25">
      <c r="A34466"/>
    </row>
    <row r="34467" spans="1:1" x14ac:dyDescent="0.25">
      <c r="A34467"/>
    </row>
    <row r="34468" spans="1:1" x14ac:dyDescent="0.25">
      <c r="A34468"/>
    </row>
    <row r="34469" spans="1:1" x14ac:dyDescent="0.25">
      <c r="A34469"/>
    </row>
    <row r="34470" spans="1:1" x14ac:dyDescent="0.25">
      <c r="A34470"/>
    </row>
    <row r="34471" spans="1:1" x14ac:dyDescent="0.25">
      <c r="A34471"/>
    </row>
    <row r="34472" spans="1:1" x14ac:dyDescent="0.25">
      <c r="A34472"/>
    </row>
    <row r="34473" spans="1:1" x14ac:dyDescent="0.25">
      <c r="A34473"/>
    </row>
    <row r="34474" spans="1:1" x14ac:dyDescent="0.25">
      <c r="A34474"/>
    </row>
    <row r="34475" spans="1:1" x14ac:dyDescent="0.25">
      <c r="A34475"/>
    </row>
    <row r="34476" spans="1:1" x14ac:dyDescent="0.25">
      <c r="A34476"/>
    </row>
    <row r="34477" spans="1:1" x14ac:dyDescent="0.25">
      <c r="A34477"/>
    </row>
    <row r="34478" spans="1:1" x14ac:dyDescent="0.25">
      <c r="A34478"/>
    </row>
    <row r="34479" spans="1:1" x14ac:dyDescent="0.25">
      <c r="A34479"/>
    </row>
    <row r="34480" spans="1:1" x14ac:dyDescent="0.25">
      <c r="A34480"/>
    </row>
    <row r="34481" spans="1:1" x14ac:dyDescent="0.25">
      <c r="A34481"/>
    </row>
    <row r="34482" spans="1:1" x14ac:dyDescent="0.25">
      <c r="A34482"/>
    </row>
    <row r="34483" spans="1:1" x14ac:dyDescent="0.25">
      <c r="A34483"/>
    </row>
    <row r="34484" spans="1:1" x14ac:dyDescent="0.25">
      <c r="A34484"/>
    </row>
    <row r="34485" spans="1:1" x14ac:dyDescent="0.25">
      <c r="A34485"/>
    </row>
    <row r="34486" spans="1:1" x14ac:dyDescent="0.25">
      <c r="A34486"/>
    </row>
    <row r="34487" spans="1:1" x14ac:dyDescent="0.25">
      <c r="A34487"/>
    </row>
    <row r="34488" spans="1:1" x14ac:dyDescent="0.25">
      <c r="A34488"/>
    </row>
    <row r="34489" spans="1:1" x14ac:dyDescent="0.25">
      <c r="A34489"/>
    </row>
    <row r="34490" spans="1:1" x14ac:dyDescent="0.25">
      <c r="A34490"/>
    </row>
    <row r="34491" spans="1:1" x14ac:dyDescent="0.25">
      <c r="A34491"/>
    </row>
    <row r="34492" spans="1:1" x14ac:dyDescent="0.25">
      <c r="A34492"/>
    </row>
    <row r="34493" spans="1:1" x14ac:dyDescent="0.25">
      <c r="A34493"/>
    </row>
    <row r="34494" spans="1:1" x14ac:dyDescent="0.25">
      <c r="A34494"/>
    </row>
    <row r="34495" spans="1:1" x14ac:dyDescent="0.25">
      <c r="A34495"/>
    </row>
    <row r="34496" spans="1:1" x14ac:dyDescent="0.25">
      <c r="A34496"/>
    </row>
    <row r="34497" spans="1:1" x14ac:dyDescent="0.25">
      <c r="A34497"/>
    </row>
    <row r="34498" spans="1:1" x14ac:dyDescent="0.25">
      <c r="A34498"/>
    </row>
    <row r="34499" spans="1:1" x14ac:dyDescent="0.25">
      <c r="A34499"/>
    </row>
    <row r="34500" spans="1:1" x14ac:dyDescent="0.25">
      <c r="A34500"/>
    </row>
    <row r="34501" spans="1:1" x14ac:dyDescent="0.25">
      <c r="A34501"/>
    </row>
    <row r="34502" spans="1:1" x14ac:dyDescent="0.25">
      <c r="A34502"/>
    </row>
    <row r="34503" spans="1:1" x14ac:dyDescent="0.25">
      <c r="A34503"/>
    </row>
    <row r="34504" spans="1:1" x14ac:dyDescent="0.25">
      <c r="A34504"/>
    </row>
    <row r="34505" spans="1:1" x14ac:dyDescent="0.25">
      <c r="A34505"/>
    </row>
    <row r="34506" spans="1:1" x14ac:dyDescent="0.25">
      <c r="A34506"/>
    </row>
    <row r="34507" spans="1:1" x14ac:dyDescent="0.25">
      <c r="A34507"/>
    </row>
    <row r="34508" spans="1:1" x14ac:dyDescent="0.25">
      <c r="A34508"/>
    </row>
    <row r="34509" spans="1:1" x14ac:dyDescent="0.25">
      <c r="A34509"/>
    </row>
    <row r="34510" spans="1:1" x14ac:dyDescent="0.25">
      <c r="A34510"/>
    </row>
    <row r="34511" spans="1:1" x14ac:dyDescent="0.25">
      <c r="A34511"/>
    </row>
    <row r="34512" spans="1:1" x14ac:dyDescent="0.25">
      <c r="A34512"/>
    </row>
    <row r="34513" spans="1:1" x14ac:dyDescent="0.25">
      <c r="A34513"/>
    </row>
    <row r="34514" spans="1:1" x14ac:dyDescent="0.25">
      <c r="A34514"/>
    </row>
    <row r="34515" spans="1:1" x14ac:dyDescent="0.25">
      <c r="A34515"/>
    </row>
    <row r="34516" spans="1:1" x14ac:dyDescent="0.25">
      <c r="A34516"/>
    </row>
    <row r="34517" spans="1:1" x14ac:dyDescent="0.25">
      <c r="A34517"/>
    </row>
    <row r="34518" spans="1:1" x14ac:dyDescent="0.25">
      <c r="A34518"/>
    </row>
    <row r="34519" spans="1:1" x14ac:dyDescent="0.25">
      <c r="A34519"/>
    </row>
    <row r="34520" spans="1:1" x14ac:dyDescent="0.25">
      <c r="A34520"/>
    </row>
    <row r="34521" spans="1:1" x14ac:dyDescent="0.25">
      <c r="A34521"/>
    </row>
    <row r="34522" spans="1:1" x14ac:dyDescent="0.25">
      <c r="A34522"/>
    </row>
    <row r="34523" spans="1:1" x14ac:dyDescent="0.25">
      <c r="A34523"/>
    </row>
    <row r="34524" spans="1:1" x14ac:dyDescent="0.25">
      <c r="A34524"/>
    </row>
    <row r="34525" spans="1:1" x14ac:dyDescent="0.25">
      <c r="A34525"/>
    </row>
    <row r="34526" spans="1:1" x14ac:dyDescent="0.25">
      <c r="A34526"/>
    </row>
    <row r="34527" spans="1:1" x14ac:dyDescent="0.25">
      <c r="A34527"/>
    </row>
    <row r="34528" spans="1:1" x14ac:dyDescent="0.25">
      <c r="A34528"/>
    </row>
    <row r="34529" spans="1:1" x14ac:dyDescent="0.25">
      <c r="A34529"/>
    </row>
    <row r="34530" spans="1:1" x14ac:dyDescent="0.25">
      <c r="A34530"/>
    </row>
    <row r="34531" spans="1:1" x14ac:dyDescent="0.25">
      <c r="A34531"/>
    </row>
    <row r="34532" spans="1:1" x14ac:dyDescent="0.25">
      <c r="A34532"/>
    </row>
    <row r="34533" spans="1:1" x14ac:dyDescent="0.25">
      <c r="A34533"/>
    </row>
    <row r="34534" spans="1:1" x14ac:dyDescent="0.25">
      <c r="A34534"/>
    </row>
    <row r="34535" spans="1:1" x14ac:dyDescent="0.25">
      <c r="A34535"/>
    </row>
    <row r="34536" spans="1:1" x14ac:dyDescent="0.25">
      <c r="A34536"/>
    </row>
    <row r="34537" spans="1:1" x14ac:dyDescent="0.25">
      <c r="A34537"/>
    </row>
    <row r="34538" spans="1:1" x14ac:dyDescent="0.25">
      <c r="A34538"/>
    </row>
    <row r="34539" spans="1:1" x14ac:dyDescent="0.25">
      <c r="A34539"/>
    </row>
    <row r="34540" spans="1:1" x14ac:dyDescent="0.25">
      <c r="A34540"/>
    </row>
    <row r="34541" spans="1:1" x14ac:dyDescent="0.25">
      <c r="A34541"/>
    </row>
    <row r="34542" spans="1:1" x14ac:dyDescent="0.25">
      <c r="A34542"/>
    </row>
    <row r="34543" spans="1:1" x14ac:dyDescent="0.25">
      <c r="A34543"/>
    </row>
    <row r="34544" spans="1:1" x14ac:dyDescent="0.25">
      <c r="A34544"/>
    </row>
    <row r="34545" spans="1:1" x14ac:dyDescent="0.25">
      <c r="A34545"/>
    </row>
    <row r="34546" spans="1:1" x14ac:dyDescent="0.25">
      <c r="A34546"/>
    </row>
    <row r="34547" spans="1:1" x14ac:dyDescent="0.25">
      <c r="A34547"/>
    </row>
    <row r="34548" spans="1:1" x14ac:dyDescent="0.25">
      <c r="A34548"/>
    </row>
    <row r="34549" spans="1:1" x14ac:dyDescent="0.25">
      <c r="A34549"/>
    </row>
    <row r="34550" spans="1:1" x14ac:dyDescent="0.25">
      <c r="A34550"/>
    </row>
    <row r="34551" spans="1:1" x14ac:dyDescent="0.25">
      <c r="A34551"/>
    </row>
    <row r="34552" spans="1:1" x14ac:dyDescent="0.25">
      <c r="A34552"/>
    </row>
    <row r="34553" spans="1:1" x14ac:dyDescent="0.25">
      <c r="A34553"/>
    </row>
    <row r="34554" spans="1:1" x14ac:dyDescent="0.25">
      <c r="A34554"/>
    </row>
    <row r="34555" spans="1:1" x14ac:dyDescent="0.25">
      <c r="A34555"/>
    </row>
    <row r="34556" spans="1:1" x14ac:dyDescent="0.25">
      <c r="A34556"/>
    </row>
    <row r="34557" spans="1:1" x14ac:dyDescent="0.25">
      <c r="A34557"/>
    </row>
    <row r="34558" spans="1:1" x14ac:dyDescent="0.25">
      <c r="A34558"/>
    </row>
    <row r="34559" spans="1:1" x14ac:dyDescent="0.25">
      <c r="A34559"/>
    </row>
    <row r="34560" spans="1:1" x14ac:dyDescent="0.25">
      <c r="A34560"/>
    </row>
    <row r="34561" spans="1:1" x14ac:dyDescent="0.25">
      <c r="A34561"/>
    </row>
    <row r="34562" spans="1:1" x14ac:dyDescent="0.25">
      <c r="A34562"/>
    </row>
    <row r="34563" spans="1:1" x14ac:dyDescent="0.25">
      <c r="A34563"/>
    </row>
    <row r="34564" spans="1:1" x14ac:dyDescent="0.25">
      <c r="A34564"/>
    </row>
    <row r="34565" spans="1:1" x14ac:dyDescent="0.25">
      <c r="A34565"/>
    </row>
    <row r="34566" spans="1:1" x14ac:dyDescent="0.25">
      <c r="A34566"/>
    </row>
    <row r="34567" spans="1:1" x14ac:dyDescent="0.25">
      <c r="A34567"/>
    </row>
    <row r="34568" spans="1:1" x14ac:dyDescent="0.25">
      <c r="A34568"/>
    </row>
    <row r="34569" spans="1:1" x14ac:dyDescent="0.25">
      <c r="A34569"/>
    </row>
    <row r="34570" spans="1:1" x14ac:dyDescent="0.25">
      <c r="A34570"/>
    </row>
    <row r="34571" spans="1:1" x14ac:dyDescent="0.25">
      <c r="A34571"/>
    </row>
    <row r="34572" spans="1:1" x14ac:dyDescent="0.25">
      <c r="A34572"/>
    </row>
    <row r="34573" spans="1:1" x14ac:dyDescent="0.25">
      <c r="A34573"/>
    </row>
    <row r="34574" spans="1:1" x14ac:dyDescent="0.25">
      <c r="A34574"/>
    </row>
    <row r="34575" spans="1:1" x14ac:dyDescent="0.25">
      <c r="A34575"/>
    </row>
    <row r="34576" spans="1:1" x14ac:dyDescent="0.25">
      <c r="A34576"/>
    </row>
    <row r="34577" spans="1:1" x14ac:dyDescent="0.25">
      <c r="A34577"/>
    </row>
    <row r="34578" spans="1:1" x14ac:dyDescent="0.25">
      <c r="A34578"/>
    </row>
    <row r="34579" spans="1:1" x14ac:dyDescent="0.25">
      <c r="A34579"/>
    </row>
    <row r="34580" spans="1:1" x14ac:dyDescent="0.25">
      <c r="A34580"/>
    </row>
    <row r="34581" spans="1:1" x14ac:dyDescent="0.25">
      <c r="A34581"/>
    </row>
    <row r="34582" spans="1:1" x14ac:dyDescent="0.25">
      <c r="A34582"/>
    </row>
    <row r="34583" spans="1:1" x14ac:dyDescent="0.25">
      <c r="A34583"/>
    </row>
    <row r="34584" spans="1:1" x14ac:dyDescent="0.25">
      <c r="A34584"/>
    </row>
    <row r="34585" spans="1:1" x14ac:dyDescent="0.25">
      <c r="A34585"/>
    </row>
    <row r="34586" spans="1:1" x14ac:dyDescent="0.25">
      <c r="A34586"/>
    </row>
    <row r="34587" spans="1:1" x14ac:dyDescent="0.25">
      <c r="A34587"/>
    </row>
    <row r="34588" spans="1:1" x14ac:dyDescent="0.25">
      <c r="A34588"/>
    </row>
    <row r="34589" spans="1:1" x14ac:dyDescent="0.25">
      <c r="A34589"/>
    </row>
    <row r="34590" spans="1:1" x14ac:dyDescent="0.25">
      <c r="A34590"/>
    </row>
    <row r="34591" spans="1:1" x14ac:dyDescent="0.25">
      <c r="A34591"/>
    </row>
    <row r="34592" spans="1:1" x14ac:dyDescent="0.25">
      <c r="A34592"/>
    </row>
    <row r="34593" spans="1:1" x14ac:dyDescent="0.25">
      <c r="A34593"/>
    </row>
    <row r="34594" spans="1:1" x14ac:dyDescent="0.25">
      <c r="A34594"/>
    </row>
    <row r="34595" spans="1:1" x14ac:dyDescent="0.25">
      <c r="A34595"/>
    </row>
    <row r="34596" spans="1:1" x14ac:dyDescent="0.25">
      <c r="A34596"/>
    </row>
    <row r="34597" spans="1:1" x14ac:dyDescent="0.25">
      <c r="A34597"/>
    </row>
    <row r="34598" spans="1:1" x14ac:dyDescent="0.25">
      <c r="A34598"/>
    </row>
    <row r="34599" spans="1:1" x14ac:dyDescent="0.25">
      <c r="A34599"/>
    </row>
    <row r="34600" spans="1:1" x14ac:dyDescent="0.25">
      <c r="A34600"/>
    </row>
    <row r="34601" spans="1:1" x14ac:dyDescent="0.25">
      <c r="A34601"/>
    </row>
    <row r="34602" spans="1:1" x14ac:dyDescent="0.25">
      <c r="A34602"/>
    </row>
    <row r="34603" spans="1:1" x14ac:dyDescent="0.25">
      <c r="A34603"/>
    </row>
    <row r="34604" spans="1:1" x14ac:dyDescent="0.25">
      <c r="A34604"/>
    </row>
    <row r="34605" spans="1:1" x14ac:dyDescent="0.25">
      <c r="A34605"/>
    </row>
    <row r="34606" spans="1:1" x14ac:dyDescent="0.25">
      <c r="A34606"/>
    </row>
    <row r="34607" spans="1:1" x14ac:dyDescent="0.25">
      <c r="A34607"/>
    </row>
    <row r="34608" spans="1:1" x14ac:dyDescent="0.25">
      <c r="A34608"/>
    </row>
    <row r="34609" spans="1:1" x14ac:dyDescent="0.25">
      <c r="A34609"/>
    </row>
    <row r="34610" spans="1:1" x14ac:dyDescent="0.25">
      <c r="A34610"/>
    </row>
    <row r="34611" spans="1:1" x14ac:dyDescent="0.25">
      <c r="A34611"/>
    </row>
    <row r="34612" spans="1:1" x14ac:dyDescent="0.25">
      <c r="A34612"/>
    </row>
    <row r="34613" spans="1:1" x14ac:dyDescent="0.25">
      <c r="A34613"/>
    </row>
    <row r="34614" spans="1:1" x14ac:dyDescent="0.25">
      <c r="A34614"/>
    </row>
    <row r="34615" spans="1:1" x14ac:dyDescent="0.25">
      <c r="A34615"/>
    </row>
    <row r="34616" spans="1:1" x14ac:dyDescent="0.25">
      <c r="A34616"/>
    </row>
    <row r="34617" spans="1:1" x14ac:dyDescent="0.25">
      <c r="A34617"/>
    </row>
    <row r="34618" spans="1:1" x14ac:dyDescent="0.25">
      <c r="A34618"/>
    </row>
    <row r="34619" spans="1:1" x14ac:dyDescent="0.25">
      <c r="A34619"/>
    </row>
    <row r="34620" spans="1:1" x14ac:dyDescent="0.25">
      <c r="A34620"/>
    </row>
    <row r="34621" spans="1:1" x14ac:dyDescent="0.25">
      <c r="A34621"/>
    </row>
    <row r="34622" spans="1:1" x14ac:dyDescent="0.25">
      <c r="A34622"/>
    </row>
    <row r="34623" spans="1:1" x14ac:dyDescent="0.25">
      <c r="A34623"/>
    </row>
    <row r="34624" spans="1:1" x14ac:dyDescent="0.25">
      <c r="A34624"/>
    </row>
    <row r="34625" spans="1:1" x14ac:dyDescent="0.25">
      <c r="A34625"/>
    </row>
    <row r="34626" spans="1:1" x14ac:dyDescent="0.25">
      <c r="A34626"/>
    </row>
    <row r="34627" spans="1:1" x14ac:dyDescent="0.25">
      <c r="A34627"/>
    </row>
    <row r="34628" spans="1:1" x14ac:dyDescent="0.25">
      <c r="A34628"/>
    </row>
    <row r="34629" spans="1:1" x14ac:dyDescent="0.25">
      <c r="A34629"/>
    </row>
    <row r="34630" spans="1:1" x14ac:dyDescent="0.25">
      <c r="A34630"/>
    </row>
    <row r="34631" spans="1:1" x14ac:dyDescent="0.25">
      <c r="A34631"/>
    </row>
    <row r="34632" spans="1:1" x14ac:dyDescent="0.25">
      <c r="A34632"/>
    </row>
    <row r="34633" spans="1:1" x14ac:dyDescent="0.25">
      <c r="A34633"/>
    </row>
    <row r="34634" spans="1:1" x14ac:dyDescent="0.25">
      <c r="A34634"/>
    </row>
    <row r="34635" spans="1:1" x14ac:dyDescent="0.25">
      <c r="A34635"/>
    </row>
    <row r="34636" spans="1:1" x14ac:dyDescent="0.25">
      <c r="A34636"/>
    </row>
    <row r="34637" spans="1:1" x14ac:dyDescent="0.25">
      <c r="A34637"/>
    </row>
    <row r="34638" spans="1:1" x14ac:dyDescent="0.25">
      <c r="A34638"/>
    </row>
    <row r="34639" spans="1:1" x14ac:dyDescent="0.25">
      <c r="A34639"/>
    </row>
    <row r="34640" spans="1:1" x14ac:dyDescent="0.25">
      <c r="A34640"/>
    </row>
    <row r="34641" spans="1:1" x14ac:dyDescent="0.25">
      <c r="A34641"/>
    </row>
    <row r="34642" spans="1:1" x14ac:dyDescent="0.25">
      <c r="A34642"/>
    </row>
    <row r="34643" spans="1:1" x14ac:dyDescent="0.25">
      <c r="A34643"/>
    </row>
    <row r="34644" spans="1:1" x14ac:dyDescent="0.25">
      <c r="A34644"/>
    </row>
    <row r="34645" spans="1:1" x14ac:dyDescent="0.25">
      <c r="A34645"/>
    </row>
    <row r="34646" spans="1:1" x14ac:dyDescent="0.25">
      <c r="A34646"/>
    </row>
    <row r="34647" spans="1:1" x14ac:dyDescent="0.25">
      <c r="A34647"/>
    </row>
    <row r="34648" spans="1:1" x14ac:dyDescent="0.25">
      <c r="A34648"/>
    </row>
    <row r="34649" spans="1:1" x14ac:dyDescent="0.25">
      <c r="A34649"/>
    </row>
    <row r="34650" spans="1:1" x14ac:dyDescent="0.25">
      <c r="A34650"/>
    </row>
    <row r="34651" spans="1:1" x14ac:dyDescent="0.25">
      <c r="A34651"/>
    </row>
    <row r="34652" spans="1:1" x14ac:dyDescent="0.25">
      <c r="A34652"/>
    </row>
    <row r="34653" spans="1:1" x14ac:dyDescent="0.25">
      <c r="A34653"/>
    </row>
    <row r="34654" spans="1:1" x14ac:dyDescent="0.25">
      <c r="A34654"/>
    </row>
    <row r="34655" spans="1:1" x14ac:dyDescent="0.25">
      <c r="A34655"/>
    </row>
    <row r="34656" spans="1:1" x14ac:dyDescent="0.25">
      <c r="A34656"/>
    </row>
    <row r="34657" spans="1:1" x14ac:dyDescent="0.25">
      <c r="A34657"/>
    </row>
    <row r="34658" spans="1:1" x14ac:dyDescent="0.25">
      <c r="A34658"/>
    </row>
    <row r="34659" spans="1:1" x14ac:dyDescent="0.25">
      <c r="A34659"/>
    </row>
    <row r="34660" spans="1:1" x14ac:dyDescent="0.25">
      <c r="A34660"/>
    </row>
    <row r="34661" spans="1:1" x14ac:dyDescent="0.25">
      <c r="A34661"/>
    </row>
    <row r="34662" spans="1:1" x14ac:dyDescent="0.25">
      <c r="A34662"/>
    </row>
    <row r="34663" spans="1:1" x14ac:dyDescent="0.25">
      <c r="A34663"/>
    </row>
    <row r="34664" spans="1:1" x14ac:dyDescent="0.25">
      <c r="A34664"/>
    </row>
    <row r="34665" spans="1:1" x14ac:dyDescent="0.25">
      <c r="A34665"/>
    </row>
    <row r="34666" spans="1:1" x14ac:dyDescent="0.25">
      <c r="A34666"/>
    </row>
    <row r="34667" spans="1:1" x14ac:dyDescent="0.25">
      <c r="A34667"/>
    </row>
    <row r="34668" spans="1:1" x14ac:dyDescent="0.25">
      <c r="A34668"/>
    </row>
    <row r="34669" spans="1:1" x14ac:dyDescent="0.25">
      <c r="A34669"/>
    </row>
    <row r="34670" spans="1:1" x14ac:dyDescent="0.25">
      <c r="A34670"/>
    </row>
    <row r="34671" spans="1:1" x14ac:dyDescent="0.25">
      <c r="A34671"/>
    </row>
    <row r="34672" spans="1:1" x14ac:dyDescent="0.25">
      <c r="A34672"/>
    </row>
    <row r="34673" spans="1:1" x14ac:dyDescent="0.25">
      <c r="A34673"/>
    </row>
    <row r="34674" spans="1:1" x14ac:dyDescent="0.25">
      <c r="A34674"/>
    </row>
    <row r="34675" spans="1:1" x14ac:dyDescent="0.25">
      <c r="A34675"/>
    </row>
    <row r="34676" spans="1:1" x14ac:dyDescent="0.25">
      <c r="A34676"/>
    </row>
    <row r="34677" spans="1:1" x14ac:dyDescent="0.25">
      <c r="A34677"/>
    </row>
    <row r="34678" spans="1:1" x14ac:dyDescent="0.25">
      <c r="A34678"/>
    </row>
    <row r="34679" spans="1:1" x14ac:dyDescent="0.25">
      <c r="A34679"/>
    </row>
    <row r="34680" spans="1:1" x14ac:dyDescent="0.25">
      <c r="A34680"/>
    </row>
    <row r="34681" spans="1:1" x14ac:dyDescent="0.25">
      <c r="A34681"/>
    </row>
    <row r="34682" spans="1:1" x14ac:dyDescent="0.25">
      <c r="A34682"/>
    </row>
    <row r="34683" spans="1:1" x14ac:dyDescent="0.25">
      <c r="A34683"/>
    </row>
    <row r="34684" spans="1:1" x14ac:dyDescent="0.25">
      <c r="A34684"/>
    </row>
    <row r="34685" spans="1:1" x14ac:dyDescent="0.25">
      <c r="A34685"/>
    </row>
    <row r="34686" spans="1:1" x14ac:dyDescent="0.25">
      <c r="A34686"/>
    </row>
    <row r="34687" spans="1:1" x14ac:dyDescent="0.25">
      <c r="A34687"/>
    </row>
    <row r="34688" spans="1:1" x14ac:dyDescent="0.25">
      <c r="A34688"/>
    </row>
    <row r="34689" spans="1:1" x14ac:dyDescent="0.25">
      <c r="A34689"/>
    </row>
    <row r="34690" spans="1:1" x14ac:dyDescent="0.25">
      <c r="A34690"/>
    </row>
    <row r="34691" spans="1:1" x14ac:dyDescent="0.25">
      <c r="A34691"/>
    </row>
    <row r="34692" spans="1:1" x14ac:dyDescent="0.25">
      <c r="A34692"/>
    </row>
    <row r="34693" spans="1:1" x14ac:dyDescent="0.25">
      <c r="A34693"/>
    </row>
    <row r="34694" spans="1:1" x14ac:dyDescent="0.25">
      <c r="A34694"/>
    </row>
    <row r="34695" spans="1:1" x14ac:dyDescent="0.25">
      <c r="A34695"/>
    </row>
    <row r="34696" spans="1:1" x14ac:dyDescent="0.25">
      <c r="A34696"/>
    </row>
    <row r="34697" spans="1:1" x14ac:dyDescent="0.25">
      <c r="A34697"/>
    </row>
    <row r="34698" spans="1:1" x14ac:dyDescent="0.25">
      <c r="A34698"/>
    </row>
    <row r="34699" spans="1:1" x14ac:dyDescent="0.25">
      <c r="A34699"/>
    </row>
    <row r="34700" spans="1:1" x14ac:dyDescent="0.25">
      <c r="A34700"/>
    </row>
    <row r="34701" spans="1:1" x14ac:dyDescent="0.25">
      <c r="A34701"/>
    </row>
    <row r="34702" spans="1:1" x14ac:dyDescent="0.25">
      <c r="A34702"/>
    </row>
    <row r="34703" spans="1:1" x14ac:dyDescent="0.25">
      <c r="A34703"/>
    </row>
    <row r="34704" spans="1:1" x14ac:dyDescent="0.25">
      <c r="A34704"/>
    </row>
    <row r="34705" spans="1:1" x14ac:dyDescent="0.25">
      <c r="A34705"/>
    </row>
    <row r="34706" spans="1:1" x14ac:dyDescent="0.25">
      <c r="A34706"/>
    </row>
    <row r="34707" spans="1:1" x14ac:dyDescent="0.25">
      <c r="A34707"/>
    </row>
    <row r="34708" spans="1:1" x14ac:dyDescent="0.25">
      <c r="A34708"/>
    </row>
    <row r="34709" spans="1:1" x14ac:dyDescent="0.25">
      <c r="A34709"/>
    </row>
    <row r="34710" spans="1:1" x14ac:dyDescent="0.25">
      <c r="A34710"/>
    </row>
    <row r="34711" spans="1:1" x14ac:dyDescent="0.25">
      <c r="A34711"/>
    </row>
    <row r="34712" spans="1:1" x14ac:dyDescent="0.25">
      <c r="A34712"/>
    </row>
    <row r="34713" spans="1:1" x14ac:dyDescent="0.25">
      <c r="A34713"/>
    </row>
    <row r="34714" spans="1:1" x14ac:dyDescent="0.25">
      <c r="A34714"/>
    </row>
    <row r="34715" spans="1:1" x14ac:dyDescent="0.25">
      <c r="A34715"/>
    </row>
    <row r="34716" spans="1:1" x14ac:dyDescent="0.25">
      <c r="A34716"/>
    </row>
    <row r="34717" spans="1:1" x14ac:dyDescent="0.25">
      <c r="A34717"/>
    </row>
    <row r="34718" spans="1:1" x14ac:dyDescent="0.25">
      <c r="A34718"/>
    </row>
    <row r="34719" spans="1:1" x14ac:dyDescent="0.25">
      <c r="A34719"/>
    </row>
    <row r="34720" spans="1:1" x14ac:dyDescent="0.25">
      <c r="A34720"/>
    </row>
    <row r="34721" spans="1:1" x14ac:dyDescent="0.25">
      <c r="A34721"/>
    </row>
    <row r="34722" spans="1:1" x14ac:dyDescent="0.25">
      <c r="A34722"/>
    </row>
    <row r="34723" spans="1:1" x14ac:dyDescent="0.25">
      <c r="A34723"/>
    </row>
    <row r="34724" spans="1:1" x14ac:dyDescent="0.25">
      <c r="A34724"/>
    </row>
    <row r="34725" spans="1:1" x14ac:dyDescent="0.25">
      <c r="A34725"/>
    </row>
    <row r="34726" spans="1:1" x14ac:dyDescent="0.25">
      <c r="A34726"/>
    </row>
    <row r="34727" spans="1:1" x14ac:dyDescent="0.25">
      <c r="A34727"/>
    </row>
    <row r="34728" spans="1:1" x14ac:dyDescent="0.25">
      <c r="A34728"/>
    </row>
    <row r="34729" spans="1:1" x14ac:dyDescent="0.25">
      <c r="A34729"/>
    </row>
    <row r="34730" spans="1:1" x14ac:dyDescent="0.25">
      <c r="A34730"/>
    </row>
    <row r="34731" spans="1:1" x14ac:dyDescent="0.25">
      <c r="A34731"/>
    </row>
    <row r="34732" spans="1:1" x14ac:dyDescent="0.25">
      <c r="A34732"/>
    </row>
    <row r="34733" spans="1:1" x14ac:dyDescent="0.25">
      <c r="A34733"/>
    </row>
    <row r="34734" spans="1:1" x14ac:dyDescent="0.25">
      <c r="A34734"/>
    </row>
    <row r="34735" spans="1:1" x14ac:dyDescent="0.25">
      <c r="A34735"/>
    </row>
    <row r="34736" spans="1:1" x14ac:dyDescent="0.25">
      <c r="A34736"/>
    </row>
    <row r="34737" spans="1:1" x14ac:dyDescent="0.25">
      <c r="A34737"/>
    </row>
    <row r="34738" spans="1:1" x14ac:dyDescent="0.25">
      <c r="A34738"/>
    </row>
    <row r="34739" spans="1:1" x14ac:dyDescent="0.25">
      <c r="A34739"/>
    </row>
    <row r="34740" spans="1:1" x14ac:dyDescent="0.25">
      <c r="A34740"/>
    </row>
    <row r="34741" spans="1:1" x14ac:dyDescent="0.25">
      <c r="A34741"/>
    </row>
    <row r="34742" spans="1:1" x14ac:dyDescent="0.25">
      <c r="A34742"/>
    </row>
    <row r="34743" spans="1:1" x14ac:dyDescent="0.25">
      <c r="A34743"/>
    </row>
    <row r="34744" spans="1:1" x14ac:dyDescent="0.25">
      <c r="A34744"/>
    </row>
    <row r="34745" spans="1:1" x14ac:dyDescent="0.25">
      <c r="A34745"/>
    </row>
    <row r="34746" spans="1:1" x14ac:dyDescent="0.25">
      <c r="A34746"/>
    </row>
    <row r="34747" spans="1:1" x14ac:dyDescent="0.25">
      <c r="A34747"/>
    </row>
    <row r="34748" spans="1:1" x14ac:dyDescent="0.25">
      <c r="A34748"/>
    </row>
    <row r="34749" spans="1:1" x14ac:dyDescent="0.25">
      <c r="A34749"/>
    </row>
    <row r="34750" spans="1:1" x14ac:dyDescent="0.25">
      <c r="A34750"/>
    </row>
    <row r="34751" spans="1:1" x14ac:dyDescent="0.25">
      <c r="A34751"/>
    </row>
    <row r="34752" spans="1:1" x14ac:dyDescent="0.25">
      <c r="A34752"/>
    </row>
    <row r="34753" spans="1:1" x14ac:dyDescent="0.25">
      <c r="A34753"/>
    </row>
    <row r="34754" spans="1:1" x14ac:dyDescent="0.25">
      <c r="A34754"/>
    </row>
    <row r="34755" spans="1:1" x14ac:dyDescent="0.25">
      <c r="A34755"/>
    </row>
    <row r="34756" spans="1:1" x14ac:dyDescent="0.25">
      <c r="A34756"/>
    </row>
    <row r="34757" spans="1:1" x14ac:dyDescent="0.25">
      <c r="A34757"/>
    </row>
    <row r="34758" spans="1:1" x14ac:dyDescent="0.25">
      <c r="A34758"/>
    </row>
    <row r="34759" spans="1:1" x14ac:dyDescent="0.25">
      <c r="A34759"/>
    </row>
    <row r="34760" spans="1:1" x14ac:dyDescent="0.25">
      <c r="A34760"/>
    </row>
    <row r="34761" spans="1:1" x14ac:dyDescent="0.25">
      <c r="A34761"/>
    </row>
    <row r="34762" spans="1:1" x14ac:dyDescent="0.25">
      <c r="A34762"/>
    </row>
    <row r="34763" spans="1:1" x14ac:dyDescent="0.25">
      <c r="A34763"/>
    </row>
    <row r="34764" spans="1:1" x14ac:dyDescent="0.25">
      <c r="A34764"/>
    </row>
    <row r="34765" spans="1:1" x14ac:dyDescent="0.25">
      <c r="A34765"/>
    </row>
    <row r="34766" spans="1:1" x14ac:dyDescent="0.25">
      <c r="A34766"/>
    </row>
    <row r="34767" spans="1:1" x14ac:dyDescent="0.25">
      <c r="A34767"/>
    </row>
    <row r="34768" spans="1:1" x14ac:dyDescent="0.25">
      <c r="A34768"/>
    </row>
    <row r="34769" spans="1:1" x14ac:dyDescent="0.25">
      <c r="A34769"/>
    </row>
    <row r="34770" spans="1:1" x14ac:dyDescent="0.25">
      <c r="A34770"/>
    </row>
    <row r="34771" spans="1:1" x14ac:dyDescent="0.25">
      <c r="A34771"/>
    </row>
    <row r="34772" spans="1:1" x14ac:dyDescent="0.25">
      <c r="A34772"/>
    </row>
    <row r="34773" spans="1:1" x14ac:dyDescent="0.25">
      <c r="A34773"/>
    </row>
    <row r="34774" spans="1:1" x14ac:dyDescent="0.25">
      <c r="A34774"/>
    </row>
    <row r="34775" spans="1:1" x14ac:dyDescent="0.25">
      <c r="A34775"/>
    </row>
    <row r="34776" spans="1:1" x14ac:dyDescent="0.25">
      <c r="A34776"/>
    </row>
    <row r="34777" spans="1:1" x14ac:dyDescent="0.25">
      <c r="A34777"/>
    </row>
    <row r="34778" spans="1:1" x14ac:dyDescent="0.25">
      <c r="A34778"/>
    </row>
    <row r="34779" spans="1:1" x14ac:dyDescent="0.25">
      <c r="A34779"/>
    </row>
    <row r="34780" spans="1:1" x14ac:dyDescent="0.25">
      <c r="A34780"/>
    </row>
    <row r="34781" spans="1:1" x14ac:dyDescent="0.25">
      <c r="A34781"/>
    </row>
    <row r="34782" spans="1:1" x14ac:dyDescent="0.25">
      <c r="A34782"/>
    </row>
    <row r="34783" spans="1:1" x14ac:dyDescent="0.25">
      <c r="A34783"/>
    </row>
    <row r="34784" spans="1:1" x14ac:dyDescent="0.25">
      <c r="A34784"/>
    </row>
    <row r="34785" spans="1:1" x14ac:dyDescent="0.25">
      <c r="A34785"/>
    </row>
    <row r="34786" spans="1:1" x14ac:dyDescent="0.25">
      <c r="A34786"/>
    </row>
    <row r="34787" spans="1:1" x14ac:dyDescent="0.25">
      <c r="A34787"/>
    </row>
    <row r="34788" spans="1:1" x14ac:dyDescent="0.25">
      <c r="A34788"/>
    </row>
    <row r="34789" spans="1:1" x14ac:dyDescent="0.25">
      <c r="A34789"/>
    </row>
    <row r="34790" spans="1:1" x14ac:dyDescent="0.25">
      <c r="A34790"/>
    </row>
    <row r="34791" spans="1:1" x14ac:dyDescent="0.25">
      <c r="A34791"/>
    </row>
    <row r="34792" spans="1:1" x14ac:dyDescent="0.25">
      <c r="A34792"/>
    </row>
    <row r="34793" spans="1:1" x14ac:dyDescent="0.25">
      <c r="A34793"/>
    </row>
    <row r="34794" spans="1:1" x14ac:dyDescent="0.25">
      <c r="A34794"/>
    </row>
    <row r="34795" spans="1:1" x14ac:dyDescent="0.25">
      <c r="A34795"/>
    </row>
    <row r="34796" spans="1:1" x14ac:dyDescent="0.25">
      <c r="A34796"/>
    </row>
    <row r="34797" spans="1:1" x14ac:dyDescent="0.25">
      <c r="A34797"/>
    </row>
    <row r="34798" spans="1:1" x14ac:dyDescent="0.25">
      <c r="A34798"/>
    </row>
    <row r="34799" spans="1:1" x14ac:dyDescent="0.25">
      <c r="A34799"/>
    </row>
    <row r="34800" spans="1:1" x14ac:dyDescent="0.25">
      <c r="A34800"/>
    </row>
    <row r="34801" spans="1:1" x14ac:dyDescent="0.25">
      <c r="A34801"/>
    </row>
    <row r="34802" spans="1:1" x14ac:dyDescent="0.25">
      <c r="A34802"/>
    </row>
    <row r="34803" spans="1:1" x14ac:dyDescent="0.25">
      <c r="A34803"/>
    </row>
    <row r="34804" spans="1:1" x14ac:dyDescent="0.25">
      <c r="A34804"/>
    </row>
    <row r="34805" spans="1:1" x14ac:dyDescent="0.25">
      <c r="A34805"/>
    </row>
    <row r="34806" spans="1:1" x14ac:dyDescent="0.25">
      <c r="A34806"/>
    </row>
    <row r="34807" spans="1:1" x14ac:dyDescent="0.25">
      <c r="A34807"/>
    </row>
    <row r="34808" spans="1:1" x14ac:dyDescent="0.25">
      <c r="A34808"/>
    </row>
    <row r="34809" spans="1:1" x14ac:dyDescent="0.25">
      <c r="A34809"/>
    </row>
    <row r="34810" spans="1:1" x14ac:dyDescent="0.25">
      <c r="A34810"/>
    </row>
    <row r="34811" spans="1:1" x14ac:dyDescent="0.25">
      <c r="A34811"/>
    </row>
    <row r="34812" spans="1:1" x14ac:dyDescent="0.25">
      <c r="A34812"/>
    </row>
    <row r="34813" spans="1:1" x14ac:dyDescent="0.25">
      <c r="A34813"/>
    </row>
    <row r="34814" spans="1:1" x14ac:dyDescent="0.25">
      <c r="A34814"/>
    </row>
    <row r="34815" spans="1:1" x14ac:dyDescent="0.25">
      <c r="A34815"/>
    </row>
    <row r="34816" spans="1:1" x14ac:dyDescent="0.25">
      <c r="A34816"/>
    </row>
    <row r="34817" spans="1:1" x14ac:dyDescent="0.25">
      <c r="A34817"/>
    </row>
    <row r="34818" spans="1:1" x14ac:dyDescent="0.25">
      <c r="A34818"/>
    </row>
    <row r="34819" spans="1:1" x14ac:dyDescent="0.25">
      <c r="A34819"/>
    </row>
    <row r="34820" spans="1:1" x14ac:dyDescent="0.25">
      <c r="A34820"/>
    </row>
    <row r="34821" spans="1:1" x14ac:dyDescent="0.25">
      <c r="A34821"/>
    </row>
    <row r="34822" spans="1:1" x14ac:dyDescent="0.25">
      <c r="A34822"/>
    </row>
    <row r="34823" spans="1:1" x14ac:dyDescent="0.25">
      <c r="A34823"/>
    </row>
    <row r="34824" spans="1:1" x14ac:dyDescent="0.25">
      <c r="A34824"/>
    </row>
    <row r="34825" spans="1:1" x14ac:dyDescent="0.25">
      <c r="A34825"/>
    </row>
    <row r="34826" spans="1:1" x14ac:dyDescent="0.25">
      <c r="A34826"/>
    </row>
    <row r="34827" spans="1:1" x14ac:dyDescent="0.25">
      <c r="A34827"/>
    </row>
    <row r="34828" spans="1:1" x14ac:dyDescent="0.25">
      <c r="A34828"/>
    </row>
    <row r="34829" spans="1:1" x14ac:dyDescent="0.25">
      <c r="A34829"/>
    </row>
    <row r="34830" spans="1:1" x14ac:dyDescent="0.25">
      <c r="A34830"/>
    </row>
    <row r="34831" spans="1:1" x14ac:dyDescent="0.25">
      <c r="A34831"/>
    </row>
    <row r="34832" spans="1:1" x14ac:dyDescent="0.25">
      <c r="A34832"/>
    </row>
    <row r="34833" spans="1:1" x14ac:dyDescent="0.25">
      <c r="A34833"/>
    </row>
    <row r="34834" spans="1:1" x14ac:dyDescent="0.25">
      <c r="A34834"/>
    </row>
    <row r="34835" spans="1:1" x14ac:dyDescent="0.25">
      <c r="A34835"/>
    </row>
    <row r="34836" spans="1:1" x14ac:dyDescent="0.25">
      <c r="A34836"/>
    </row>
    <row r="34837" spans="1:1" x14ac:dyDescent="0.25">
      <c r="A34837"/>
    </row>
    <row r="34838" spans="1:1" x14ac:dyDescent="0.25">
      <c r="A34838"/>
    </row>
    <row r="34839" spans="1:1" x14ac:dyDescent="0.25">
      <c r="A34839"/>
    </row>
    <row r="34840" spans="1:1" x14ac:dyDescent="0.25">
      <c r="A34840"/>
    </row>
    <row r="34841" spans="1:1" x14ac:dyDescent="0.25">
      <c r="A34841"/>
    </row>
    <row r="34842" spans="1:1" x14ac:dyDescent="0.25">
      <c r="A34842"/>
    </row>
    <row r="34843" spans="1:1" x14ac:dyDescent="0.25">
      <c r="A34843"/>
    </row>
    <row r="34844" spans="1:1" x14ac:dyDescent="0.25">
      <c r="A34844"/>
    </row>
    <row r="34845" spans="1:1" x14ac:dyDescent="0.25">
      <c r="A34845"/>
    </row>
    <row r="34846" spans="1:1" x14ac:dyDescent="0.25">
      <c r="A34846"/>
    </row>
    <row r="34847" spans="1:1" x14ac:dyDescent="0.25">
      <c r="A34847"/>
    </row>
    <row r="34848" spans="1:1" x14ac:dyDescent="0.25">
      <c r="A34848"/>
    </row>
    <row r="34849" spans="1:1" x14ac:dyDescent="0.25">
      <c r="A34849"/>
    </row>
    <row r="34850" spans="1:1" x14ac:dyDescent="0.25">
      <c r="A34850"/>
    </row>
    <row r="34851" spans="1:1" x14ac:dyDescent="0.25">
      <c r="A34851"/>
    </row>
    <row r="34852" spans="1:1" x14ac:dyDescent="0.25">
      <c r="A34852"/>
    </row>
    <row r="34853" spans="1:1" x14ac:dyDescent="0.25">
      <c r="A34853"/>
    </row>
    <row r="34854" spans="1:1" x14ac:dyDescent="0.25">
      <c r="A34854"/>
    </row>
    <row r="34855" spans="1:1" x14ac:dyDescent="0.25">
      <c r="A34855"/>
    </row>
    <row r="34856" spans="1:1" x14ac:dyDescent="0.25">
      <c r="A34856"/>
    </row>
    <row r="34857" spans="1:1" x14ac:dyDescent="0.25">
      <c r="A34857"/>
    </row>
    <row r="34858" spans="1:1" x14ac:dyDescent="0.25">
      <c r="A34858"/>
    </row>
    <row r="34859" spans="1:1" x14ac:dyDescent="0.25">
      <c r="A34859"/>
    </row>
    <row r="34860" spans="1:1" x14ac:dyDescent="0.25">
      <c r="A34860"/>
    </row>
    <row r="34861" spans="1:1" x14ac:dyDescent="0.25">
      <c r="A34861"/>
    </row>
    <row r="34862" spans="1:1" x14ac:dyDescent="0.25">
      <c r="A34862"/>
    </row>
    <row r="34863" spans="1:1" x14ac:dyDescent="0.25">
      <c r="A34863"/>
    </row>
    <row r="34864" spans="1:1" x14ac:dyDescent="0.25">
      <c r="A34864"/>
    </row>
    <row r="34865" spans="1:1" x14ac:dyDescent="0.25">
      <c r="A34865"/>
    </row>
    <row r="34866" spans="1:1" x14ac:dyDescent="0.25">
      <c r="A34866"/>
    </row>
    <row r="34867" spans="1:1" x14ac:dyDescent="0.25">
      <c r="A34867"/>
    </row>
    <row r="34868" spans="1:1" x14ac:dyDescent="0.25">
      <c r="A34868"/>
    </row>
    <row r="34869" spans="1:1" x14ac:dyDescent="0.25">
      <c r="A34869"/>
    </row>
    <row r="34870" spans="1:1" x14ac:dyDescent="0.25">
      <c r="A34870"/>
    </row>
    <row r="34871" spans="1:1" x14ac:dyDescent="0.25">
      <c r="A34871"/>
    </row>
    <row r="34872" spans="1:1" x14ac:dyDescent="0.25">
      <c r="A34872"/>
    </row>
    <row r="34873" spans="1:1" x14ac:dyDescent="0.25">
      <c r="A34873"/>
    </row>
    <row r="34874" spans="1:1" x14ac:dyDescent="0.25">
      <c r="A34874"/>
    </row>
    <row r="34875" spans="1:1" x14ac:dyDescent="0.25">
      <c r="A34875"/>
    </row>
    <row r="34876" spans="1:1" x14ac:dyDescent="0.25">
      <c r="A34876"/>
    </row>
    <row r="34877" spans="1:1" x14ac:dyDescent="0.25">
      <c r="A34877"/>
    </row>
    <row r="34878" spans="1:1" x14ac:dyDescent="0.25">
      <c r="A34878"/>
    </row>
    <row r="34879" spans="1:1" x14ac:dyDescent="0.25">
      <c r="A34879"/>
    </row>
    <row r="34880" spans="1:1" x14ac:dyDescent="0.25">
      <c r="A34880"/>
    </row>
    <row r="34881" spans="1:1" x14ac:dyDescent="0.25">
      <c r="A34881"/>
    </row>
    <row r="34882" spans="1:1" x14ac:dyDescent="0.25">
      <c r="A34882"/>
    </row>
    <row r="34883" spans="1:1" x14ac:dyDescent="0.25">
      <c r="A34883"/>
    </row>
    <row r="34884" spans="1:1" x14ac:dyDescent="0.25">
      <c r="A34884"/>
    </row>
    <row r="34885" spans="1:1" x14ac:dyDescent="0.25">
      <c r="A34885"/>
    </row>
    <row r="34886" spans="1:1" x14ac:dyDescent="0.25">
      <c r="A34886"/>
    </row>
    <row r="34887" spans="1:1" x14ac:dyDescent="0.25">
      <c r="A34887"/>
    </row>
    <row r="34888" spans="1:1" x14ac:dyDescent="0.25">
      <c r="A34888"/>
    </row>
    <row r="34889" spans="1:1" x14ac:dyDescent="0.25">
      <c r="A34889"/>
    </row>
    <row r="34890" spans="1:1" x14ac:dyDescent="0.25">
      <c r="A34890"/>
    </row>
    <row r="34891" spans="1:1" x14ac:dyDescent="0.25">
      <c r="A34891"/>
    </row>
    <row r="34892" spans="1:1" x14ac:dyDescent="0.25">
      <c r="A34892"/>
    </row>
    <row r="34893" spans="1:1" x14ac:dyDescent="0.25">
      <c r="A34893"/>
    </row>
    <row r="34894" spans="1:1" x14ac:dyDescent="0.25">
      <c r="A34894"/>
    </row>
    <row r="34895" spans="1:1" x14ac:dyDescent="0.25">
      <c r="A34895"/>
    </row>
    <row r="34896" spans="1:1" x14ac:dyDescent="0.25">
      <c r="A34896"/>
    </row>
    <row r="34897" spans="1:1" x14ac:dyDescent="0.25">
      <c r="A34897"/>
    </row>
    <row r="34898" spans="1:1" x14ac:dyDescent="0.25">
      <c r="A34898"/>
    </row>
    <row r="34899" spans="1:1" x14ac:dyDescent="0.25">
      <c r="A34899"/>
    </row>
    <row r="34900" spans="1:1" x14ac:dyDescent="0.25">
      <c r="A34900"/>
    </row>
    <row r="34901" spans="1:1" x14ac:dyDescent="0.25">
      <c r="A34901"/>
    </row>
    <row r="34902" spans="1:1" x14ac:dyDescent="0.25">
      <c r="A34902"/>
    </row>
    <row r="34903" spans="1:1" x14ac:dyDescent="0.25">
      <c r="A34903"/>
    </row>
    <row r="34904" spans="1:1" x14ac:dyDescent="0.25">
      <c r="A34904"/>
    </row>
    <row r="34905" spans="1:1" x14ac:dyDescent="0.25">
      <c r="A34905"/>
    </row>
    <row r="34906" spans="1:1" x14ac:dyDescent="0.25">
      <c r="A34906"/>
    </row>
    <row r="34907" spans="1:1" x14ac:dyDescent="0.25">
      <c r="A34907"/>
    </row>
    <row r="34908" spans="1:1" x14ac:dyDescent="0.25">
      <c r="A34908"/>
    </row>
    <row r="34909" spans="1:1" x14ac:dyDescent="0.25">
      <c r="A34909"/>
    </row>
    <row r="34910" spans="1:1" x14ac:dyDescent="0.25">
      <c r="A34910"/>
    </row>
    <row r="34911" spans="1:1" x14ac:dyDescent="0.25">
      <c r="A34911"/>
    </row>
    <row r="34912" spans="1:1" x14ac:dyDescent="0.25">
      <c r="A34912"/>
    </row>
    <row r="34913" spans="1:1" x14ac:dyDescent="0.25">
      <c r="A34913"/>
    </row>
    <row r="34914" spans="1:1" x14ac:dyDescent="0.25">
      <c r="A34914"/>
    </row>
    <row r="34915" spans="1:1" x14ac:dyDescent="0.25">
      <c r="A34915"/>
    </row>
    <row r="34916" spans="1:1" x14ac:dyDescent="0.25">
      <c r="A34916"/>
    </row>
    <row r="34917" spans="1:1" x14ac:dyDescent="0.25">
      <c r="A34917"/>
    </row>
    <row r="34918" spans="1:1" x14ac:dyDescent="0.25">
      <c r="A34918"/>
    </row>
    <row r="34919" spans="1:1" x14ac:dyDescent="0.25">
      <c r="A34919"/>
    </row>
    <row r="34920" spans="1:1" x14ac:dyDescent="0.25">
      <c r="A34920"/>
    </row>
    <row r="34921" spans="1:1" x14ac:dyDescent="0.25">
      <c r="A34921"/>
    </row>
    <row r="34922" spans="1:1" x14ac:dyDescent="0.25">
      <c r="A34922"/>
    </row>
    <row r="34923" spans="1:1" x14ac:dyDescent="0.25">
      <c r="A34923"/>
    </row>
    <row r="34924" spans="1:1" x14ac:dyDescent="0.25">
      <c r="A34924"/>
    </row>
    <row r="34925" spans="1:1" x14ac:dyDescent="0.25">
      <c r="A34925"/>
    </row>
    <row r="34926" spans="1:1" x14ac:dyDescent="0.25">
      <c r="A34926"/>
    </row>
    <row r="34927" spans="1:1" x14ac:dyDescent="0.25">
      <c r="A34927"/>
    </row>
    <row r="34928" spans="1:1" x14ac:dyDescent="0.25">
      <c r="A34928"/>
    </row>
    <row r="34929" spans="1:1" x14ac:dyDescent="0.25">
      <c r="A34929"/>
    </row>
    <row r="34930" spans="1:1" x14ac:dyDescent="0.25">
      <c r="A34930"/>
    </row>
    <row r="34931" spans="1:1" x14ac:dyDescent="0.25">
      <c r="A34931"/>
    </row>
    <row r="34932" spans="1:1" x14ac:dyDescent="0.25">
      <c r="A34932"/>
    </row>
    <row r="34933" spans="1:1" x14ac:dyDescent="0.25">
      <c r="A34933"/>
    </row>
    <row r="34934" spans="1:1" x14ac:dyDescent="0.25">
      <c r="A34934"/>
    </row>
    <row r="34935" spans="1:1" x14ac:dyDescent="0.25">
      <c r="A34935"/>
    </row>
    <row r="34936" spans="1:1" x14ac:dyDescent="0.25">
      <c r="A34936"/>
    </row>
    <row r="34937" spans="1:1" x14ac:dyDescent="0.25">
      <c r="A34937"/>
    </row>
    <row r="34938" spans="1:1" x14ac:dyDescent="0.25">
      <c r="A34938"/>
    </row>
    <row r="34939" spans="1:1" x14ac:dyDescent="0.25">
      <c r="A34939"/>
    </row>
    <row r="34940" spans="1:1" x14ac:dyDescent="0.25">
      <c r="A34940"/>
    </row>
    <row r="34941" spans="1:1" x14ac:dyDescent="0.25">
      <c r="A34941"/>
    </row>
    <row r="34942" spans="1:1" x14ac:dyDescent="0.25">
      <c r="A34942"/>
    </row>
    <row r="34943" spans="1:1" x14ac:dyDescent="0.25">
      <c r="A34943"/>
    </row>
    <row r="34944" spans="1:1" x14ac:dyDescent="0.25">
      <c r="A34944"/>
    </row>
    <row r="34945" spans="1:1" x14ac:dyDescent="0.25">
      <c r="A34945"/>
    </row>
    <row r="34946" spans="1:1" x14ac:dyDescent="0.25">
      <c r="A34946"/>
    </row>
    <row r="34947" spans="1:1" x14ac:dyDescent="0.25">
      <c r="A34947"/>
    </row>
    <row r="34948" spans="1:1" x14ac:dyDescent="0.25">
      <c r="A34948"/>
    </row>
    <row r="34949" spans="1:1" x14ac:dyDescent="0.25">
      <c r="A34949"/>
    </row>
    <row r="34950" spans="1:1" x14ac:dyDescent="0.25">
      <c r="A34950"/>
    </row>
    <row r="34951" spans="1:1" x14ac:dyDescent="0.25">
      <c r="A34951"/>
    </row>
    <row r="34952" spans="1:1" x14ac:dyDescent="0.25">
      <c r="A34952"/>
    </row>
    <row r="34953" spans="1:1" x14ac:dyDescent="0.25">
      <c r="A34953"/>
    </row>
    <row r="34954" spans="1:1" x14ac:dyDescent="0.25">
      <c r="A34954"/>
    </row>
    <row r="34955" spans="1:1" x14ac:dyDescent="0.25">
      <c r="A34955"/>
    </row>
    <row r="34956" spans="1:1" x14ac:dyDescent="0.25">
      <c r="A34956"/>
    </row>
    <row r="34957" spans="1:1" x14ac:dyDescent="0.25">
      <c r="A34957"/>
    </row>
    <row r="34958" spans="1:1" x14ac:dyDescent="0.25">
      <c r="A34958"/>
    </row>
    <row r="34959" spans="1:1" x14ac:dyDescent="0.25">
      <c r="A34959"/>
    </row>
    <row r="34960" spans="1:1" x14ac:dyDescent="0.25">
      <c r="A34960"/>
    </row>
    <row r="34961" spans="1:1" x14ac:dyDescent="0.25">
      <c r="A34961"/>
    </row>
    <row r="34962" spans="1:1" x14ac:dyDescent="0.25">
      <c r="A34962"/>
    </row>
    <row r="34963" spans="1:1" x14ac:dyDescent="0.25">
      <c r="A34963"/>
    </row>
    <row r="34964" spans="1:1" x14ac:dyDescent="0.25">
      <c r="A34964"/>
    </row>
    <row r="34965" spans="1:1" x14ac:dyDescent="0.25">
      <c r="A34965"/>
    </row>
    <row r="34966" spans="1:1" x14ac:dyDescent="0.25">
      <c r="A34966"/>
    </row>
    <row r="34967" spans="1:1" x14ac:dyDescent="0.25">
      <c r="A34967"/>
    </row>
    <row r="34968" spans="1:1" x14ac:dyDescent="0.25">
      <c r="A34968"/>
    </row>
    <row r="34969" spans="1:1" x14ac:dyDescent="0.25">
      <c r="A34969"/>
    </row>
    <row r="34970" spans="1:1" x14ac:dyDescent="0.25">
      <c r="A34970"/>
    </row>
    <row r="34971" spans="1:1" x14ac:dyDescent="0.25">
      <c r="A34971"/>
    </row>
    <row r="34972" spans="1:1" x14ac:dyDescent="0.25">
      <c r="A34972"/>
    </row>
    <row r="34973" spans="1:1" x14ac:dyDescent="0.25">
      <c r="A34973"/>
    </row>
    <row r="34974" spans="1:1" x14ac:dyDescent="0.25">
      <c r="A34974"/>
    </row>
    <row r="34975" spans="1:1" x14ac:dyDescent="0.25">
      <c r="A34975"/>
    </row>
    <row r="34976" spans="1:1" x14ac:dyDescent="0.25">
      <c r="A34976"/>
    </row>
    <row r="34977" spans="1:1" x14ac:dyDescent="0.25">
      <c r="A34977"/>
    </row>
    <row r="34978" spans="1:1" x14ac:dyDescent="0.25">
      <c r="A34978"/>
    </row>
    <row r="34979" spans="1:1" x14ac:dyDescent="0.25">
      <c r="A34979"/>
    </row>
    <row r="34980" spans="1:1" x14ac:dyDescent="0.25">
      <c r="A34980"/>
    </row>
    <row r="34981" spans="1:1" x14ac:dyDescent="0.25">
      <c r="A34981"/>
    </row>
    <row r="34982" spans="1:1" x14ac:dyDescent="0.25">
      <c r="A34982"/>
    </row>
    <row r="34983" spans="1:1" x14ac:dyDescent="0.25">
      <c r="A34983"/>
    </row>
    <row r="34984" spans="1:1" x14ac:dyDescent="0.25">
      <c r="A34984"/>
    </row>
    <row r="34985" spans="1:1" x14ac:dyDescent="0.25">
      <c r="A34985"/>
    </row>
    <row r="34986" spans="1:1" x14ac:dyDescent="0.25">
      <c r="A34986"/>
    </row>
    <row r="34987" spans="1:1" x14ac:dyDescent="0.25">
      <c r="A34987"/>
    </row>
    <row r="34988" spans="1:1" x14ac:dyDescent="0.25">
      <c r="A34988"/>
    </row>
    <row r="34989" spans="1:1" x14ac:dyDescent="0.25">
      <c r="A34989"/>
    </row>
    <row r="34990" spans="1:1" x14ac:dyDescent="0.25">
      <c r="A34990"/>
    </row>
    <row r="34991" spans="1:1" x14ac:dyDescent="0.25">
      <c r="A34991"/>
    </row>
    <row r="34992" spans="1:1" x14ac:dyDescent="0.25">
      <c r="A34992"/>
    </row>
    <row r="34993" spans="1:1" x14ac:dyDescent="0.25">
      <c r="A34993"/>
    </row>
    <row r="34994" spans="1:1" x14ac:dyDescent="0.25">
      <c r="A34994"/>
    </row>
    <row r="34995" spans="1:1" x14ac:dyDescent="0.25">
      <c r="A34995"/>
    </row>
    <row r="34996" spans="1:1" x14ac:dyDescent="0.25">
      <c r="A34996"/>
    </row>
    <row r="34997" spans="1:1" x14ac:dyDescent="0.25">
      <c r="A34997"/>
    </row>
    <row r="34998" spans="1:1" x14ac:dyDescent="0.25">
      <c r="A34998"/>
    </row>
    <row r="34999" spans="1:1" x14ac:dyDescent="0.25">
      <c r="A34999"/>
    </row>
    <row r="35000" spans="1:1" x14ac:dyDescent="0.25">
      <c r="A35000"/>
    </row>
    <row r="35001" spans="1:1" x14ac:dyDescent="0.25">
      <c r="A35001"/>
    </row>
    <row r="35002" spans="1:1" x14ac:dyDescent="0.25">
      <c r="A35002"/>
    </row>
    <row r="35003" spans="1:1" x14ac:dyDescent="0.25">
      <c r="A35003"/>
    </row>
    <row r="35004" spans="1:1" x14ac:dyDescent="0.25">
      <c r="A35004"/>
    </row>
    <row r="35005" spans="1:1" x14ac:dyDescent="0.25">
      <c r="A35005"/>
    </row>
    <row r="35006" spans="1:1" x14ac:dyDescent="0.25">
      <c r="A35006"/>
    </row>
    <row r="35007" spans="1:1" x14ac:dyDescent="0.25">
      <c r="A35007"/>
    </row>
    <row r="35008" spans="1:1" x14ac:dyDescent="0.25">
      <c r="A35008"/>
    </row>
    <row r="35009" spans="1:1" x14ac:dyDescent="0.25">
      <c r="A35009"/>
    </row>
    <row r="35010" spans="1:1" x14ac:dyDescent="0.25">
      <c r="A35010"/>
    </row>
    <row r="35011" spans="1:1" x14ac:dyDescent="0.25">
      <c r="A35011"/>
    </row>
    <row r="35012" spans="1:1" x14ac:dyDescent="0.25">
      <c r="A35012"/>
    </row>
    <row r="35013" spans="1:1" x14ac:dyDescent="0.25">
      <c r="A35013"/>
    </row>
    <row r="35014" spans="1:1" x14ac:dyDescent="0.25">
      <c r="A35014"/>
    </row>
    <row r="35015" spans="1:1" x14ac:dyDescent="0.25">
      <c r="A35015"/>
    </row>
    <row r="35016" spans="1:1" x14ac:dyDescent="0.25">
      <c r="A35016"/>
    </row>
    <row r="35017" spans="1:1" x14ac:dyDescent="0.25">
      <c r="A35017"/>
    </row>
    <row r="35018" spans="1:1" x14ac:dyDescent="0.25">
      <c r="A35018"/>
    </row>
    <row r="35019" spans="1:1" x14ac:dyDescent="0.25">
      <c r="A35019"/>
    </row>
    <row r="35020" spans="1:1" x14ac:dyDescent="0.25">
      <c r="A35020"/>
    </row>
    <row r="35021" spans="1:1" x14ac:dyDescent="0.25">
      <c r="A35021"/>
    </row>
    <row r="35022" spans="1:1" x14ac:dyDescent="0.25">
      <c r="A35022"/>
    </row>
    <row r="35023" spans="1:1" x14ac:dyDescent="0.25">
      <c r="A35023"/>
    </row>
    <row r="35024" spans="1:1" x14ac:dyDescent="0.25">
      <c r="A35024"/>
    </row>
    <row r="35025" spans="1:1" x14ac:dyDescent="0.25">
      <c r="A35025"/>
    </row>
    <row r="35026" spans="1:1" x14ac:dyDescent="0.25">
      <c r="A35026"/>
    </row>
    <row r="35027" spans="1:1" x14ac:dyDescent="0.25">
      <c r="A35027"/>
    </row>
    <row r="35028" spans="1:1" x14ac:dyDescent="0.25">
      <c r="A35028"/>
    </row>
    <row r="35029" spans="1:1" x14ac:dyDescent="0.25">
      <c r="A35029"/>
    </row>
    <row r="35030" spans="1:1" x14ac:dyDescent="0.25">
      <c r="A35030"/>
    </row>
    <row r="35031" spans="1:1" x14ac:dyDescent="0.25">
      <c r="A35031"/>
    </row>
    <row r="35032" spans="1:1" x14ac:dyDescent="0.25">
      <c r="A35032"/>
    </row>
    <row r="35033" spans="1:1" x14ac:dyDescent="0.25">
      <c r="A35033"/>
    </row>
    <row r="35034" spans="1:1" x14ac:dyDescent="0.25">
      <c r="A35034"/>
    </row>
    <row r="35035" spans="1:1" x14ac:dyDescent="0.25">
      <c r="A35035"/>
    </row>
    <row r="35036" spans="1:1" x14ac:dyDescent="0.25">
      <c r="A35036"/>
    </row>
    <row r="35037" spans="1:1" x14ac:dyDescent="0.25">
      <c r="A35037"/>
    </row>
    <row r="35038" spans="1:1" x14ac:dyDescent="0.25">
      <c r="A35038"/>
    </row>
    <row r="35039" spans="1:1" x14ac:dyDescent="0.25">
      <c r="A35039"/>
    </row>
    <row r="35040" spans="1:1" x14ac:dyDescent="0.25">
      <c r="A35040"/>
    </row>
    <row r="35041" spans="1:1" x14ac:dyDescent="0.25">
      <c r="A35041"/>
    </row>
    <row r="35042" spans="1:1" x14ac:dyDescent="0.25">
      <c r="A35042"/>
    </row>
    <row r="35043" spans="1:1" x14ac:dyDescent="0.25">
      <c r="A35043"/>
    </row>
    <row r="35044" spans="1:1" x14ac:dyDescent="0.25">
      <c r="A35044"/>
    </row>
    <row r="35045" spans="1:1" x14ac:dyDescent="0.25">
      <c r="A35045"/>
    </row>
    <row r="35046" spans="1:1" x14ac:dyDescent="0.25">
      <c r="A35046"/>
    </row>
    <row r="35047" spans="1:1" x14ac:dyDescent="0.25">
      <c r="A35047"/>
    </row>
    <row r="35048" spans="1:1" x14ac:dyDescent="0.25">
      <c r="A35048"/>
    </row>
    <row r="35049" spans="1:1" x14ac:dyDescent="0.25">
      <c r="A35049"/>
    </row>
    <row r="35050" spans="1:1" x14ac:dyDescent="0.25">
      <c r="A35050"/>
    </row>
    <row r="35051" spans="1:1" x14ac:dyDescent="0.25">
      <c r="A35051"/>
    </row>
    <row r="35052" spans="1:1" x14ac:dyDescent="0.25">
      <c r="A35052"/>
    </row>
    <row r="35053" spans="1:1" x14ac:dyDescent="0.25">
      <c r="A35053"/>
    </row>
    <row r="35054" spans="1:1" x14ac:dyDescent="0.25">
      <c r="A35054"/>
    </row>
    <row r="35055" spans="1:1" x14ac:dyDescent="0.25">
      <c r="A35055"/>
    </row>
    <row r="35056" spans="1:1" x14ac:dyDescent="0.25">
      <c r="A35056"/>
    </row>
    <row r="35057" spans="1:1" x14ac:dyDescent="0.25">
      <c r="A35057"/>
    </row>
    <row r="35058" spans="1:1" x14ac:dyDescent="0.25">
      <c r="A35058"/>
    </row>
    <row r="35059" spans="1:1" x14ac:dyDescent="0.25">
      <c r="A35059"/>
    </row>
    <row r="35060" spans="1:1" x14ac:dyDescent="0.25">
      <c r="A35060"/>
    </row>
    <row r="35061" spans="1:1" x14ac:dyDescent="0.25">
      <c r="A35061"/>
    </row>
    <row r="35062" spans="1:1" x14ac:dyDescent="0.25">
      <c r="A35062"/>
    </row>
    <row r="35063" spans="1:1" x14ac:dyDescent="0.25">
      <c r="A35063"/>
    </row>
    <row r="35064" spans="1:1" x14ac:dyDescent="0.25">
      <c r="A35064"/>
    </row>
    <row r="35065" spans="1:1" x14ac:dyDescent="0.25">
      <c r="A35065"/>
    </row>
    <row r="35066" spans="1:1" x14ac:dyDescent="0.25">
      <c r="A35066"/>
    </row>
    <row r="35067" spans="1:1" x14ac:dyDescent="0.25">
      <c r="A35067"/>
    </row>
    <row r="35068" spans="1:1" x14ac:dyDescent="0.25">
      <c r="A35068"/>
    </row>
    <row r="35069" spans="1:1" x14ac:dyDescent="0.25">
      <c r="A35069"/>
    </row>
    <row r="35070" spans="1:1" x14ac:dyDescent="0.25">
      <c r="A35070"/>
    </row>
    <row r="35071" spans="1:1" x14ac:dyDescent="0.25">
      <c r="A35071"/>
    </row>
    <row r="35072" spans="1:1" x14ac:dyDescent="0.25">
      <c r="A35072"/>
    </row>
    <row r="35073" spans="1:1" x14ac:dyDescent="0.25">
      <c r="A35073"/>
    </row>
    <row r="35074" spans="1:1" x14ac:dyDescent="0.25">
      <c r="A35074"/>
    </row>
    <row r="35075" spans="1:1" x14ac:dyDescent="0.25">
      <c r="A35075"/>
    </row>
    <row r="35076" spans="1:1" x14ac:dyDescent="0.25">
      <c r="A35076"/>
    </row>
    <row r="35077" spans="1:1" x14ac:dyDescent="0.25">
      <c r="A35077"/>
    </row>
    <row r="35078" spans="1:1" x14ac:dyDescent="0.25">
      <c r="A35078"/>
    </row>
    <row r="35079" spans="1:1" x14ac:dyDescent="0.25">
      <c r="A35079"/>
    </row>
    <row r="35080" spans="1:1" x14ac:dyDescent="0.25">
      <c r="A35080"/>
    </row>
    <row r="35081" spans="1:1" x14ac:dyDescent="0.25">
      <c r="A35081"/>
    </row>
    <row r="35082" spans="1:1" x14ac:dyDescent="0.25">
      <c r="A35082"/>
    </row>
    <row r="35083" spans="1:1" x14ac:dyDescent="0.25">
      <c r="A35083"/>
    </row>
    <row r="35084" spans="1:1" x14ac:dyDescent="0.25">
      <c r="A35084"/>
    </row>
    <row r="35085" spans="1:1" x14ac:dyDescent="0.25">
      <c r="A35085"/>
    </row>
    <row r="35086" spans="1:1" x14ac:dyDescent="0.25">
      <c r="A35086"/>
    </row>
    <row r="35087" spans="1:1" x14ac:dyDescent="0.25">
      <c r="A35087"/>
    </row>
    <row r="35088" spans="1:1" x14ac:dyDescent="0.25">
      <c r="A35088"/>
    </row>
    <row r="35089" spans="1:1" x14ac:dyDescent="0.25">
      <c r="A35089"/>
    </row>
    <row r="35090" spans="1:1" x14ac:dyDescent="0.25">
      <c r="A35090"/>
    </row>
    <row r="35091" spans="1:1" x14ac:dyDescent="0.25">
      <c r="A35091"/>
    </row>
    <row r="35092" spans="1:1" x14ac:dyDescent="0.25">
      <c r="A35092"/>
    </row>
    <row r="35093" spans="1:1" x14ac:dyDescent="0.25">
      <c r="A35093"/>
    </row>
    <row r="35094" spans="1:1" x14ac:dyDescent="0.25">
      <c r="A35094"/>
    </row>
    <row r="35095" spans="1:1" x14ac:dyDescent="0.25">
      <c r="A35095"/>
    </row>
    <row r="35096" spans="1:1" x14ac:dyDescent="0.25">
      <c r="A35096"/>
    </row>
    <row r="35097" spans="1:1" x14ac:dyDescent="0.25">
      <c r="A35097"/>
    </row>
    <row r="35098" spans="1:1" x14ac:dyDescent="0.25">
      <c r="A35098"/>
    </row>
    <row r="35099" spans="1:1" x14ac:dyDescent="0.25">
      <c r="A35099"/>
    </row>
    <row r="35100" spans="1:1" x14ac:dyDescent="0.25">
      <c r="A35100"/>
    </row>
    <row r="35101" spans="1:1" x14ac:dyDescent="0.25">
      <c r="A35101"/>
    </row>
    <row r="35102" spans="1:1" x14ac:dyDescent="0.25">
      <c r="A35102"/>
    </row>
    <row r="35103" spans="1:1" x14ac:dyDescent="0.25">
      <c r="A35103"/>
    </row>
    <row r="35104" spans="1:1" x14ac:dyDescent="0.25">
      <c r="A35104"/>
    </row>
    <row r="35105" spans="1:1" x14ac:dyDescent="0.25">
      <c r="A35105"/>
    </row>
    <row r="35106" spans="1:1" x14ac:dyDescent="0.25">
      <c r="A35106"/>
    </row>
    <row r="35107" spans="1:1" x14ac:dyDescent="0.25">
      <c r="A35107"/>
    </row>
    <row r="35108" spans="1:1" x14ac:dyDescent="0.25">
      <c r="A35108"/>
    </row>
    <row r="35109" spans="1:1" x14ac:dyDescent="0.25">
      <c r="A35109"/>
    </row>
    <row r="35110" spans="1:1" x14ac:dyDescent="0.25">
      <c r="A35110"/>
    </row>
    <row r="35111" spans="1:1" x14ac:dyDescent="0.25">
      <c r="A35111"/>
    </row>
    <row r="35112" spans="1:1" x14ac:dyDescent="0.25">
      <c r="A35112"/>
    </row>
    <row r="35113" spans="1:1" x14ac:dyDescent="0.25">
      <c r="A35113"/>
    </row>
    <row r="35114" spans="1:1" x14ac:dyDescent="0.25">
      <c r="A35114"/>
    </row>
    <row r="35115" spans="1:1" x14ac:dyDescent="0.25">
      <c r="A35115"/>
    </row>
    <row r="35116" spans="1:1" x14ac:dyDescent="0.25">
      <c r="A35116"/>
    </row>
    <row r="35117" spans="1:1" x14ac:dyDescent="0.25">
      <c r="A35117"/>
    </row>
    <row r="35118" spans="1:1" x14ac:dyDescent="0.25">
      <c r="A35118"/>
    </row>
    <row r="35119" spans="1:1" x14ac:dyDescent="0.25">
      <c r="A35119"/>
    </row>
    <row r="35120" spans="1:1" x14ac:dyDescent="0.25">
      <c r="A35120"/>
    </row>
    <row r="35121" spans="1:1" x14ac:dyDescent="0.25">
      <c r="A35121"/>
    </row>
    <row r="35122" spans="1:1" x14ac:dyDescent="0.25">
      <c r="A35122"/>
    </row>
    <row r="35123" spans="1:1" x14ac:dyDescent="0.25">
      <c r="A35123"/>
    </row>
    <row r="35124" spans="1:1" x14ac:dyDescent="0.25">
      <c r="A35124"/>
    </row>
    <row r="35125" spans="1:1" x14ac:dyDescent="0.25">
      <c r="A35125"/>
    </row>
    <row r="35126" spans="1:1" x14ac:dyDescent="0.25">
      <c r="A35126"/>
    </row>
    <row r="35127" spans="1:1" x14ac:dyDescent="0.25">
      <c r="A35127"/>
    </row>
    <row r="35128" spans="1:1" x14ac:dyDescent="0.25">
      <c r="A35128"/>
    </row>
    <row r="35129" spans="1:1" x14ac:dyDescent="0.25">
      <c r="A35129"/>
    </row>
    <row r="35130" spans="1:1" x14ac:dyDescent="0.25">
      <c r="A35130"/>
    </row>
    <row r="35131" spans="1:1" x14ac:dyDescent="0.25">
      <c r="A35131"/>
    </row>
    <row r="35132" spans="1:1" x14ac:dyDescent="0.25">
      <c r="A35132"/>
    </row>
    <row r="35133" spans="1:1" x14ac:dyDescent="0.25">
      <c r="A35133"/>
    </row>
    <row r="35134" spans="1:1" x14ac:dyDescent="0.25">
      <c r="A35134"/>
    </row>
    <row r="35135" spans="1:1" x14ac:dyDescent="0.25">
      <c r="A35135"/>
    </row>
    <row r="35136" spans="1:1" x14ac:dyDescent="0.25">
      <c r="A35136"/>
    </row>
    <row r="35137" spans="1:1" x14ac:dyDescent="0.25">
      <c r="A35137"/>
    </row>
    <row r="35138" spans="1:1" x14ac:dyDescent="0.25">
      <c r="A35138"/>
    </row>
    <row r="35139" spans="1:1" x14ac:dyDescent="0.25">
      <c r="A35139"/>
    </row>
    <row r="35140" spans="1:1" x14ac:dyDescent="0.25">
      <c r="A35140"/>
    </row>
    <row r="35141" spans="1:1" x14ac:dyDescent="0.25">
      <c r="A35141"/>
    </row>
    <row r="35142" spans="1:1" x14ac:dyDescent="0.25">
      <c r="A35142"/>
    </row>
    <row r="35143" spans="1:1" x14ac:dyDescent="0.25">
      <c r="A35143"/>
    </row>
    <row r="35144" spans="1:1" x14ac:dyDescent="0.25">
      <c r="A35144"/>
    </row>
    <row r="35145" spans="1:1" x14ac:dyDescent="0.25">
      <c r="A35145"/>
    </row>
    <row r="35146" spans="1:1" x14ac:dyDescent="0.25">
      <c r="A35146"/>
    </row>
    <row r="35147" spans="1:1" x14ac:dyDescent="0.25">
      <c r="A35147"/>
    </row>
    <row r="35148" spans="1:1" x14ac:dyDescent="0.25">
      <c r="A35148"/>
    </row>
    <row r="35149" spans="1:1" x14ac:dyDescent="0.25">
      <c r="A35149"/>
    </row>
    <row r="35150" spans="1:1" x14ac:dyDescent="0.25">
      <c r="A35150"/>
    </row>
    <row r="35151" spans="1:1" x14ac:dyDescent="0.25">
      <c r="A35151"/>
    </row>
    <row r="35152" spans="1:1" x14ac:dyDescent="0.25">
      <c r="A35152"/>
    </row>
    <row r="35153" spans="1:1" x14ac:dyDescent="0.25">
      <c r="A35153"/>
    </row>
    <row r="35154" spans="1:1" x14ac:dyDescent="0.25">
      <c r="A35154"/>
    </row>
    <row r="35155" spans="1:1" x14ac:dyDescent="0.25">
      <c r="A35155"/>
    </row>
    <row r="35156" spans="1:1" x14ac:dyDescent="0.25">
      <c r="A35156"/>
    </row>
    <row r="35157" spans="1:1" x14ac:dyDescent="0.25">
      <c r="A35157"/>
    </row>
    <row r="35158" spans="1:1" x14ac:dyDescent="0.25">
      <c r="A35158"/>
    </row>
    <row r="35159" spans="1:1" x14ac:dyDescent="0.25">
      <c r="A35159"/>
    </row>
    <row r="35160" spans="1:1" x14ac:dyDescent="0.25">
      <c r="A35160"/>
    </row>
    <row r="35161" spans="1:1" x14ac:dyDescent="0.25">
      <c r="A35161"/>
    </row>
    <row r="35162" spans="1:1" x14ac:dyDescent="0.25">
      <c r="A35162"/>
    </row>
    <row r="35163" spans="1:1" x14ac:dyDescent="0.25">
      <c r="A35163"/>
    </row>
    <row r="35164" spans="1:1" x14ac:dyDescent="0.25">
      <c r="A35164"/>
    </row>
    <row r="35165" spans="1:1" x14ac:dyDescent="0.25">
      <c r="A35165"/>
    </row>
    <row r="35166" spans="1:1" x14ac:dyDescent="0.25">
      <c r="A35166"/>
    </row>
    <row r="35167" spans="1:1" x14ac:dyDescent="0.25">
      <c r="A35167"/>
    </row>
    <row r="35168" spans="1:1" x14ac:dyDescent="0.25">
      <c r="A35168"/>
    </row>
    <row r="35169" spans="1:1" x14ac:dyDescent="0.25">
      <c r="A35169"/>
    </row>
    <row r="35170" spans="1:1" x14ac:dyDescent="0.25">
      <c r="A35170"/>
    </row>
    <row r="35171" spans="1:1" x14ac:dyDescent="0.25">
      <c r="A35171"/>
    </row>
    <row r="35172" spans="1:1" x14ac:dyDescent="0.25">
      <c r="A35172"/>
    </row>
    <row r="35173" spans="1:1" x14ac:dyDescent="0.25">
      <c r="A35173"/>
    </row>
    <row r="35174" spans="1:1" x14ac:dyDescent="0.25">
      <c r="A35174"/>
    </row>
    <row r="35175" spans="1:1" x14ac:dyDescent="0.25">
      <c r="A35175"/>
    </row>
    <row r="35176" spans="1:1" x14ac:dyDescent="0.25">
      <c r="A35176"/>
    </row>
    <row r="35177" spans="1:1" x14ac:dyDescent="0.25">
      <c r="A35177"/>
    </row>
    <row r="35178" spans="1:1" x14ac:dyDescent="0.25">
      <c r="A35178"/>
    </row>
    <row r="35179" spans="1:1" x14ac:dyDescent="0.25">
      <c r="A35179"/>
    </row>
    <row r="35180" spans="1:1" x14ac:dyDescent="0.25">
      <c r="A35180"/>
    </row>
    <row r="35181" spans="1:1" x14ac:dyDescent="0.25">
      <c r="A35181"/>
    </row>
    <row r="35182" spans="1:1" x14ac:dyDescent="0.25">
      <c r="A35182"/>
    </row>
    <row r="35183" spans="1:1" x14ac:dyDescent="0.25">
      <c r="A35183"/>
    </row>
    <row r="35184" spans="1:1" x14ac:dyDescent="0.25">
      <c r="A35184"/>
    </row>
    <row r="35185" spans="1:1" x14ac:dyDescent="0.25">
      <c r="A35185"/>
    </row>
    <row r="35186" spans="1:1" x14ac:dyDescent="0.25">
      <c r="A35186"/>
    </row>
    <row r="35187" spans="1:1" x14ac:dyDescent="0.25">
      <c r="A35187"/>
    </row>
    <row r="35188" spans="1:1" x14ac:dyDescent="0.25">
      <c r="A35188"/>
    </row>
    <row r="35189" spans="1:1" x14ac:dyDescent="0.25">
      <c r="A35189"/>
    </row>
    <row r="35190" spans="1:1" x14ac:dyDescent="0.25">
      <c r="A35190"/>
    </row>
    <row r="35191" spans="1:1" x14ac:dyDescent="0.25">
      <c r="A35191"/>
    </row>
    <row r="35192" spans="1:1" x14ac:dyDescent="0.25">
      <c r="A35192"/>
    </row>
    <row r="35193" spans="1:1" x14ac:dyDescent="0.25">
      <c r="A35193"/>
    </row>
    <row r="35194" spans="1:1" x14ac:dyDescent="0.25">
      <c r="A35194"/>
    </row>
    <row r="35195" spans="1:1" x14ac:dyDescent="0.25">
      <c r="A35195"/>
    </row>
    <row r="35196" spans="1:1" x14ac:dyDescent="0.25">
      <c r="A35196"/>
    </row>
    <row r="35197" spans="1:1" x14ac:dyDescent="0.25">
      <c r="A35197"/>
    </row>
    <row r="35198" spans="1:1" x14ac:dyDescent="0.25">
      <c r="A35198"/>
    </row>
    <row r="35199" spans="1:1" x14ac:dyDescent="0.25">
      <c r="A35199"/>
    </row>
    <row r="35200" spans="1:1" x14ac:dyDescent="0.25">
      <c r="A35200"/>
    </row>
    <row r="35201" spans="1:1" x14ac:dyDescent="0.25">
      <c r="A35201"/>
    </row>
    <row r="35202" spans="1:1" x14ac:dyDescent="0.25">
      <c r="A35202"/>
    </row>
    <row r="35203" spans="1:1" x14ac:dyDescent="0.25">
      <c r="A35203"/>
    </row>
    <row r="35204" spans="1:1" x14ac:dyDescent="0.25">
      <c r="A35204"/>
    </row>
    <row r="35205" spans="1:1" x14ac:dyDescent="0.25">
      <c r="A35205"/>
    </row>
    <row r="35206" spans="1:1" x14ac:dyDescent="0.25">
      <c r="A35206"/>
    </row>
    <row r="35207" spans="1:1" x14ac:dyDescent="0.25">
      <c r="A35207"/>
    </row>
    <row r="35208" spans="1:1" x14ac:dyDescent="0.25">
      <c r="A35208"/>
    </row>
    <row r="35209" spans="1:1" x14ac:dyDescent="0.25">
      <c r="A35209"/>
    </row>
    <row r="35210" spans="1:1" x14ac:dyDescent="0.25">
      <c r="A35210"/>
    </row>
    <row r="35211" spans="1:1" x14ac:dyDescent="0.25">
      <c r="A35211"/>
    </row>
    <row r="35212" spans="1:1" x14ac:dyDescent="0.25">
      <c r="A35212"/>
    </row>
    <row r="35213" spans="1:1" x14ac:dyDescent="0.25">
      <c r="A35213"/>
    </row>
    <row r="35214" spans="1:1" x14ac:dyDescent="0.25">
      <c r="A35214"/>
    </row>
    <row r="35215" spans="1:1" x14ac:dyDescent="0.25">
      <c r="A35215"/>
    </row>
    <row r="35216" spans="1:1" x14ac:dyDescent="0.25">
      <c r="A35216"/>
    </row>
    <row r="35217" spans="1:1" x14ac:dyDescent="0.25">
      <c r="A35217"/>
    </row>
    <row r="35218" spans="1:1" x14ac:dyDescent="0.25">
      <c r="A35218"/>
    </row>
    <row r="35219" spans="1:1" x14ac:dyDescent="0.25">
      <c r="A35219"/>
    </row>
    <row r="35220" spans="1:1" x14ac:dyDescent="0.25">
      <c r="A35220"/>
    </row>
    <row r="35221" spans="1:1" x14ac:dyDescent="0.25">
      <c r="A35221"/>
    </row>
    <row r="35222" spans="1:1" x14ac:dyDescent="0.25">
      <c r="A35222"/>
    </row>
    <row r="35223" spans="1:1" x14ac:dyDescent="0.25">
      <c r="A35223"/>
    </row>
    <row r="35224" spans="1:1" x14ac:dyDescent="0.25">
      <c r="A35224"/>
    </row>
    <row r="35225" spans="1:1" x14ac:dyDescent="0.25">
      <c r="A35225"/>
    </row>
    <row r="35226" spans="1:1" x14ac:dyDescent="0.25">
      <c r="A35226"/>
    </row>
    <row r="35227" spans="1:1" x14ac:dyDescent="0.25">
      <c r="A35227"/>
    </row>
    <row r="35228" spans="1:1" x14ac:dyDescent="0.25">
      <c r="A35228"/>
    </row>
    <row r="35229" spans="1:1" x14ac:dyDescent="0.25">
      <c r="A35229"/>
    </row>
    <row r="35230" spans="1:1" x14ac:dyDescent="0.25">
      <c r="A35230"/>
    </row>
    <row r="35231" spans="1:1" x14ac:dyDescent="0.25">
      <c r="A35231"/>
    </row>
    <row r="35232" spans="1:1" x14ac:dyDescent="0.25">
      <c r="A35232"/>
    </row>
    <row r="35233" spans="1:1" x14ac:dyDescent="0.25">
      <c r="A35233"/>
    </row>
    <row r="35234" spans="1:1" x14ac:dyDescent="0.25">
      <c r="A35234"/>
    </row>
    <row r="35235" spans="1:1" x14ac:dyDescent="0.25">
      <c r="A35235"/>
    </row>
    <row r="35236" spans="1:1" x14ac:dyDescent="0.25">
      <c r="A35236"/>
    </row>
    <row r="35237" spans="1:1" x14ac:dyDescent="0.25">
      <c r="A35237"/>
    </row>
    <row r="35238" spans="1:1" x14ac:dyDescent="0.25">
      <c r="A35238"/>
    </row>
    <row r="35239" spans="1:1" x14ac:dyDescent="0.25">
      <c r="A35239"/>
    </row>
    <row r="35240" spans="1:1" x14ac:dyDescent="0.25">
      <c r="A35240"/>
    </row>
    <row r="35241" spans="1:1" x14ac:dyDescent="0.25">
      <c r="A35241"/>
    </row>
    <row r="35242" spans="1:1" x14ac:dyDescent="0.25">
      <c r="A35242"/>
    </row>
    <row r="35243" spans="1:1" x14ac:dyDescent="0.25">
      <c r="A35243"/>
    </row>
    <row r="35244" spans="1:1" x14ac:dyDescent="0.25">
      <c r="A35244"/>
    </row>
    <row r="35245" spans="1:1" x14ac:dyDescent="0.25">
      <c r="A35245"/>
    </row>
    <row r="35246" spans="1:1" x14ac:dyDescent="0.25">
      <c r="A35246"/>
    </row>
    <row r="35247" spans="1:1" x14ac:dyDescent="0.25">
      <c r="A35247"/>
    </row>
    <row r="35248" spans="1:1" x14ac:dyDescent="0.25">
      <c r="A35248"/>
    </row>
    <row r="35249" spans="1:1" x14ac:dyDescent="0.25">
      <c r="A35249"/>
    </row>
    <row r="35250" spans="1:1" x14ac:dyDescent="0.25">
      <c r="A35250"/>
    </row>
    <row r="35251" spans="1:1" x14ac:dyDescent="0.25">
      <c r="A35251"/>
    </row>
    <row r="35252" spans="1:1" x14ac:dyDescent="0.25">
      <c r="A35252"/>
    </row>
    <row r="35253" spans="1:1" x14ac:dyDescent="0.25">
      <c r="A35253"/>
    </row>
    <row r="35254" spans="1:1" x14ac:dyDescent="0.25">
      <c r="A35254"/>
    </row>
    <row r="35255" spans="1:1" x14ac:dyDescent="0.25">
      <c r="A35255"/>
    </row>
    <row r="35256" spans="1:1" x14ac:dyDescent="0.25">
      <c r="A35256"/>
    </row>
    <row r="35257" spans="1:1" x14ac:dyDescent="0.25">
      <c r="A35257"/>
    </row>
    <row r="35258" spans="1:1" x14ac:dyDescent="0.25">
      <c r="A35258"/>
    </row>
    <row r="35259" spans="1:1" x14ac:dyDescent="0.25">
      <c r="A35259"/>
    </row>
    <row r="35260" spans="1:1" x14ac:dyDescent="0.25">
      <c r="A35260"/>
    </row>
    <row r="35261" spans="1:1" x14ac:dyDescent="0.25">
      <c r="A35261"/>
    </row>
    <row r="35262" spans="1:1" x14ac:dyDescent="0.25">
      <c r="A35262"/>
    </row>
    <row r="35263" spans="1:1" x14ac:dyDescent="0.25">
      <c r="A35263"/>
    </row>
    <row r="35264" spans="1:1" x14ac:dyDescent="0.25">
      <c r="A35264"/>
    </row>
    <row r="35265" spans="1:1" x14ac:dyDescent="0.25">
      <c r="A35265"/>
    </row>
    <row r="35266" spans="1:1" x14ac:dyDescent="0.25">
      <c r="A35266"/>
    </row>
    <row r="35267" spans="1:1" x14ac:dyDescent="0.25">
      <c r="A35267"/>
    </row>
    <row r="35268" spans="1:1" x14ac:dyDescent="0.25">
      <c r="A35268"/>
    </row>
    <row r="35269" spans="1:1" x14ac:dyDescent="0.25">
      <c r="A35269"/>
    </row>
    <row r="35270" spans="1:1" x14ac:dyDescent="0.25">
      <c r="A35270"/>
    </row>
    <row r="35271" spans="1:1" x14ac:dyDescent="0.25">
      <c r="A35271"/>
    </row>
    <row r="35272" spans="1:1" x14ac:dyDescent="0.25">
      <c r="A35272"/>
    </row>
    <row r="35273" spans="1:1" x14ac:dyDescent="0.25">
      <c r="A35273"/>
    </row>
    <row r="35274" spans="1:1" x14ac:dyDescent="0.25">
      <c r="A35274"/>
    </row>
    <row r="35275" spans="1:1" x14ac:dyDescent="0.25">
      <c r="A35275"/>
    </row>
    <row r="35276" spans="1:1" x14ac:dyDescent="0.25">
      <c r="A35276"/>
    </row>
    <row r="35277" spans="1:1" x14ac:dyDescent="0.25">
      <c r="A35277"/>
    </row>
    <row r="35278" spans="1:1" x14ac:dyDescent="0.25">
      <c r="A35278"/>
    </row>
    <row r="35279" spans="1:1" x14ac:dyDescent="0.25">
      <c r="A35279"/>
    </row>
    <row r="35280" spans="1:1" x14ac:dyDescent="0.25">
      <c r="A35280"/>
    </row>
    <row r="35281" spans="1:1" x14ac:dyDescent="0.25">
      <c r="A35281"/>
    </row>
    <row r="35282" spans="1:1" x14ac:dyDescent="0.25">
      <c r="A35282"/>
    </row>
    <row r="35283" spans="1:1" x14ac:dyDescent="0.25">
      <c r="A35283"/>
    </row>
    <row r="35284" spans="1:1" x14ac:dyDescent="0.25">
      <c r="A35284"/>
    </row>
    <row r="35285" spans="1:1" x14ac:dyDescent="0.25">
      <c r="A35285"/>
    </row>
    <row r="35286" spans="1:1" x14ac:dyDescent="0.25">
      <c r="A35286"/>
    </row>
    <row r="35287" spans="1:1" x14ac:dyDescent="0.25">
      <c r="A35287"/>
    </row>
    <row r="35288" spans="1:1" x14ac:dyDescent="0.25">
      <c r="A35288"/>
    </row>
    <row r="35289" spans="1:1" x14ac:dyDescent="0.25">
      <c r="A35289"/>
    </row>
    <row r="35290" spans="1:1" x14ac:dyDescent="0.25">
      <c r="A35290"/>
    </row>
    <row r="35291" spans="1:1" x14ac:dyDescent="0.25">
      <c r="A35291"/>
    </row>
    <row r="35292" spans="1:1" x14ac:dyDescent="0.25">
      <c r="A35292"/>
    </row>
    <row r="35293" spans="1:1" x14ac:dyDescent="0.25">
      <c r="A35293"/>
    </row>
    <row r="35294" spans="1:1" x14ac:dyDescent="0.25">
      <c r="A35294"/>
    </row>
    <row r="35295" spans="1:1" x14ac:dyDescent="0.25">
      <c r="A35295"/>
    </row>
    <row r="35296" spans="1:1" x14ac:dyDescent="0.25">
      <c r="A35296"/>
    </row>
    <row r="35297" spans="1:1" x14ac:dyDescent="0.25">
      <c r="A35297"/>
    </row>
    <row r="35298" spans="1:1" x14ac:dyDescent="0.25">
      <c r="A35298"/>
    </row>
    <row r="35299" spans="1:1" x14ac:dyDescent="0.25">
      <c r="A35299"/>
    </row>
    <row r="35300" spans="1:1" x14ac:dyDescent="0.25">
      <c r="A35300"/>
    </row>
    <row r="35301" spans="1:1" x14ac:dyDescent="0.25">
      <c r="A35301"/>
    </row>
    <row r="35302" spans="1:1" x14ac:dyDescent="0.25">
      <c r="A35302"/>
    </row>
    <row r="35303" spans="1:1" x14ac:dyDescent="0.25">
      <c r="A35303"/>
    </row>
    <row r="35304" spans="1:1" x14ac:dyDescent="0.25">
      <c r="A35304"/>
    </row>
    <row r="35305" spans="1:1" x14ac:dyDescent="0.25">
      <c r="A35305"/>
    </row>
    <row r="35306" spans="1:1" x14ac:dyDescent="0.25">
      <c r="A35306"/>
    </row>
    <row r="35307" spans="1:1" x14ac:dyDescent="0.25">
      <c r="A35307"/>
    </row>
    <row r="35308" spans="1:1" x14ac:dyDescent="0.25">
      <c r="A35308"/>
    </row>
    <row r="35309" spans="1:1" x14ac:dyDescent="0.25">
      <c r="A35309"/>
    </row>
    <row r="35310" spans="1:1" x14ac:dyDescent="0.25">
      <c r="A35310"/>
    </row>
    <row r="35311" spans="1:1" x14ac:dyDescent="0.25">
      <c r="A35311"/>
    </row>
    <row r="35312" spans="1:1" x14ac:dyDescent="0.25">
      <c r="A35312"/>
    </row>
    <row r="35313" spans="1:1" x14ac:dyDescent="0.25">
      <c r="A35313"/>
    </row>
    <row r="35314" spans="1:1" x14ac:dyDescent="0.25">
      <c r="A35314"/>
    </row>
    <row r="35315" spans="1:1" x14ac:dyDescent="0.25">
      <c r="A35315"/>
    </row>
    <row r="35316" spans="1:1" x14ac:dyDescent="0.25">
      <c r="A35316"/>
    </row>
    <row r="35317" spans="1:1" x14ac:dyDescent="0.25">
      <c r="A35317"/>
    </row>
    <row r="35318" spans="1:1" x14ac:dyDescent="0.25">
      <c r="A35318"/>
    </row>
    <row r="35319" spans="1:1" x14ac:dyDescent="0.25">
      <c r="A35319"/>
    </row>
    <row r="35320" spans="1:1" x14ac:dyDescent="0.25">
      <c r="A35320"/>
    </row>
    <row r="35321" spans="1:1" x14ac:dyDescent="0.25">
      <c r="A35321"/>
    </row>
    <row r="35322" spans="1:1" x14ac:dyDescent="0.25">
      <c r="A35322"/>
    </row>
    <row r="35323" spans="1:1" x14ac:dyDescent="0.25">
      <c r="A35323"/>
    </row>
    <row r="35324" spans="1:1" x14ac:dyDescent="0.25">
      <c r="A35324"/>
    </row>
    <row r="35325" spans="1:1" x14ac:dyDescent="0.25">
      <c r="A35325"/>
    </row>
    <row r="35326" spans="1:1" x14ac:dyDescent="0.25">
      <c r="A35326"/>
    </row>
    <row r="35327" spans="1:1" x14ac:dyDescent="0.25">
      <c r="A35327"/>
    </row>
    <row r="35328" spans="1:1" x14ac:dyDescent="0.25">
      <c r="A35328"/>
    </row>
    <row r="35329" spans="1:1" x14ac:dyDescent="0.25">
      <c r="A35329"/>
    </row>
    <row r="35330" spans="1:1" x14ac:dyDescent="0.25">
      <c r="A35330"/>
    </row>
    <row r="35331" spans="1:1" x14ac:dyDescent="0.25">
      <c r="A35331"/>
    </row>
    <row r="35332" spans="1:1" x14ac:dyDescent="0.25">
      <c r="A35332"/>
    </row>
    <row r="35333" spans="1:1" x14ac:dyDescent="0.25">
      <c r="A35333"/>
    </row>
    <row r="35334" spans="1:1" x14ac:dyDescent="0.25">
      <c r="A35334"/>
    </row>
    <row r="35335" spans="1:1" x14ac:dyDescent="0.25">
      <c r="A35335"/>
    </row>
    <row r="35336" spans="1:1" x14ac:dyDescent="0.25">
      <c r="A35336"/>
    </row>
    <row r="35337" spans="1:1" x14ac:dyDescent="0.25">
      <c r="A35337"/>
    </row>
    <row r="35338" spans="1:1" x14ac:dyDescent="0.25">
      <c r="A35338"/>
    </row>
    <row r="35339" spans="1:1" x14ac:dyDescent="0.25">
      <c r="A35339"/>
    </row>
    <row r="35340" spans="1:1" x14ac:dyDescent="0.25">
      <c r="A35340"/>
    </row>
    <row r="35341" spans="1:1" x14ac:dyDescent="0.25">
      <c r="A35341"/>
    </row>
    <row r="35342" spans="1:1" x14ac:dyDescent="0.25">
      <c r="A35342"/>
    </row>
    <row r="35343" spans="1:1" x14ac:dyDescent="0.25">
      <c r="A35343"/>
    </row>
    <row r="35344" spans="1:1" x14ac:dyDescent="0.25">
      <c r="A35344"/>
    </row>
    <row r="35345" spans="1:1" x14ac:dyDescent="0.25">
      <c r="A35345"/>
    </row>
    <row r="35346" spans="1:1" x14ac:dyDescent="0.25">
      <c r="A35346"/>
    </row>
    <row r="35347" spans="1:1" x14ac:dyDescent="0.25">
      <c r="A35347"/>
    </row>
    <row r="35348" spans="1:1" x14ac:dyDescent="0.25">
      <c r="A35348"/>
    </row>
    <row r="35349" spans="1:1" x14ac:dyDescent="0.25">
      <c r="A35349"/>
    </row>
    <row r="35350" spans="1:1" x14ac:dyDescent="0.25">
      <c r="A35350"/>
    </row>
    <row r="35351" spans="1:1" x14ac:dyDescent="0.25">
      <c r="A35351"/>
    </row>
    <row r="35352" spans="1:1" x14ac:dyDescent="0.25">
      <c r="A35352"/>
    </row>
    <row r="35353" spans="1:1" x14ac:dyDescent="0.25">
      <c r="A35353"/>
    </row>
    <row r="35354" spans="1:1" x14ac:dyDescent="0.25">
      <c r="A35354"/>
    </row>
    <row r="35355" spans="1:1" x14ac:dyDescent="0.25">
      <c r="A35355"/>
    </row>
    <row r="35356" spans="1:1" x14ac:dyDescent="0.25">
      <c r="A35356"/>
    </row>
    <row r="35357" spans="1:1" x14ac:dyDescent="0.25">
      <c r="A35357"/>
    </row>
    <row r="35358" spans="1:1" x14ac:dyDescent="0.25">
      <c r="A35358"/>
    </row>
    <row r="35359" spans="1:1" x14ac:dyDescent="0.25">
      <c r="A35359"/>
    </row>
    <row r="35360" spans="1:1" x14ac:dyDescent="0.25">
      <c r="A35360"/>
    </row>
    <row r="35361" spans="1:1" x14ac:dyDescent="0.25">
      <c r="A35361"/>
    </row>
    <row r="35362" spans="1:1" x14ac:dyDescent="0.25">
      <c r="A35362"/>
    </row>
    <row r="35363" spans="1:1" x14ac:dyDescent="0.25">
      <c r="A35363"/>
    </row>
    <row r="35364" spans="1:1" x14ac:dyDescent="0.25">
      <c r="A35364"/>
    </row>
    <row r="35365" spans="1:1" x14ac:dyDescent="0.25">
      <c r="A35365"/>
    </row>
    <row r="35366" spans="1:1" x14ac:dyDescent="0.25">
      <c r="A35366"/>
    </row>
    <row r="35367" spans="1:1" x14ac:dyDescent="0.25">
      <c r="A35367"/>
    </row>
    <row r="35368" spans="1:1" x14ac:dyDescent="0.25">
      <c r="A35368"/>
    </row>
    <row r="35369" spans="1:1" x14ac:dyDescent="0.25">
      <c r="A35369"/>
    </row>
    <row r="35370" spans="1:1" x14ac:dyDescent="0.25">
      <c r="A35370"/>
    </row>
    <row r="35371" spans="1:1" x14ac:dyDescent="0.25">
      <c r="A35371"/>
    </row>
    <row r="35372" spans="1:1" x14ac:dyDescent="0.25">
      <c r="A35372"/>
    </row>
    <row r="35373" spans="1:1" x14ac:dyDescent="0.25">
      <c r="A35373"/>
    </row>
    <row r="35374" spans="1:1" x14ac:dyDescent="0.25">
      <c r="A35374"/>
    </row>
    <row r="35375" spans="1:1" x14ac:dyDescent="0.25">
      <c r="A35375"/>
    </row>
    <row r="35376" spans="1:1" x14ac:dyDescent="0.25">
      <c r="A35376"/>
    </row>
    <row r="35377" spans="1:1" x14ac:dyDescent="0.25">
      <c r="A35377"/>
    </row>
    <row r="35378" spans="1:1" x14ac:dyDescent="0.25">
      <c r="A35378"/>
    </row>
    <row r="35379" spans="1:1" x14ac:dyDescent="0.25">
      <c r="A35379"/>
    </row>
    <row r="35380" spans="1:1" x14ac:dyDescent="0.25">
      <c r="A35380"/>
    </row>
    <row r="35381" spans="1:1" x14ac:dyDescent="0.25">
      <c r="A35381"/>
    </row>
    <row r="35382" spans="1:1" x14ac:dyDescent="0.25">
      <c r="A35382"/>
    </row>
    <row r="35383" spans="1:1" x14ac:dyDescent="0.25">
      <c r="A35383"/>
    </row>
    <row r="35384" spans="1:1" x14ac:dyDescent="0.25">
      <c r="A35384"/>
    </row>
    <row r="35385" spans="1:1" x14ac:dyDescent="0.25">
      <c r="A35385"/>
    </row>
    <row r="35386" spans="1:1" x14ac:dyDescent="0.25">
      <c r="A35386"/>
    </row>
    <row r="35387" spans="1:1" x14ac:dyDescent="0.25">
      <c r="A35387"/>
    </row>
    <row r="35388" spans="1:1" x14ac:dyDescent="0.25">
      <c r="A35388"/>
    </row>
    <row r="35389" spans="1:1" x14ac:dyDescent="0.25">
      <c r="A35389"/>
    </row>
    <row r="35390" spans="1:1" x14ac:dyDescent="0.25">
      <c r="A35390"/>
    </row>
    <row r="35391" spans="1:1" x14ac:dyDescent="0.25">
      <c r="A35391"/>
    </row>
    <row r="35392" spans="1:1" x14ac:dyDescent="0.25">
      <c r="A35392"/>
    </row>
    <row r="35393" spans="1:1" x14ac:dyDescent="0.25">
      <c r="A35393"/>
    </row>
    <row r="35394" spans="1:1" x14ac:dyDescent="0.25">
      <c r="A35394"/>
    </row>
    <row r="35395" spans="1:1" x14ac:dyDescent="0.25">
      <c r="A35395"/>
    </row>
    <row r="35396" spans="1:1" x14ac:dyDescent="0.25">
      <c r="A35396"/>
    </row>
    <row r="35397" spans="1:1" x14ac:dyDescent="0.25">
      <c r="A35397"/>
    </row>
    <row r="35398" spans="1:1" x14ac:dyDescent="0.25">
      <c r="A35398"/>
    </row>
    <row r="35399" spans="1:1" x14ac:dyDescent="0.25">
      <c r="A35399"/>
    </row>
    <row r="35400" spans="1:1" x14ac:dyDescent="0.25">
      <c r="A35400"/>
    </row>
    <row r="35401" spans="1:1" x14ac:dyDescent="0.25">
      <c r="A35401"/>
    </row>
    <row r="35402" spans="1:1" x14ac:dyDescent="0.25">
      <c r="A35402"/>
    </row>
    <row r="35403" spans="1:1" x14ac:dyDescent="0.25">
      <c r="A35403"/>
    </row>
    <row r="35404" spans="1:1" x14ac:dyDescent="0.25">
      <c r="A35404"/>
    </row>
    <row r="35405" spans="1:1" x14ac:dyDescent="0.25">
      <c r="A35405"/>
    </row>
    <row r="35406" spans="1:1" x14ac:dyDescent="0.25">
      <c r="A35406"/>
    </row>
    <row r="35407" spans="1:1" x14ac:dyDescent="0.25">
      <c r="A35407"/>
    </row>
    <row r="35408" spans="1:1" x14ac:dyDescent="0.25">
      <c r="A35408"/>
    </row>
    <row r="35409" spans="1:1" x14ac:dyDescent="0.25">
      <c r="A35409"/>
    </row>
    <row r="35410" spans="1:1" x14ac:dyDescent="0.25">
      <c r="A35410"/>
    </row>
    <row r="35411" spans="1:1" x14ac:dyDescent="0.25">
      <c r="A35411"/>
    </row>
    <row r="35412" spans="1:1" x14ac:dyDescent="0.25">
      <c r="A35412"/>
    </row>
    <row r="35413" spans="1:1" x14ac:dyDescent="0.25">
      <c r="A35413"/>
    </row>
    <row r="35414" spans="1:1" x14ac:dyDescent="0.25">
      <c r="A35414"/>
    </row>
    <row r="35415" spans="1:1" x14ac:dyDescent="0.25">
      <c r="A35415"/>
    </row>
    <row r="35416" spans="1:1" x14ac:dyDescent="0.25">
      <c r="A35416"/>
    </row>
    <row r="35417" spans="1:1" x14ac:dyDescent="0.25">
      <c r="A35417"/>
    </row>
    <row r="35418" spans="1:1" x14ac:dyDescent="0.25">
      <c r="A35418"/>
    </row>
    <row r="35419" spans="1:1" x14ac:dyDescent="0.25">
      <c r="A35419"/>
    </row>
    <row r="35420" spans="1:1" x14ac:dyDescent="0.25">
      <c r="A35420"/>
    </row>
    <row r="35421" spans="1:1" x14ac:dyDescent="0.25">
      <c r="A35421"/>
    </row>
    <row r="35422" spans="1:1" x14ac:dyDescent="0.25">
      <c r="A35422"/>
    </row>
    <row r="35423" spans="1:1" x14ac:dyDescent="0.25">
      <c r="A35423"/>
    </row>
    <row r="35424" spans="1:1" x14ac:dyDescent="0.25">
      <c r="A35424"/>
    </row>
    <row r="35425" spans="1:1" x14ac:dyDescent="0.25">
      <c r="A35425"/>
    </row>
    <row r="35426" spans="1:1" x14ac:dyDescent="0.25">
      <c r="A35426"/>
    </row>
    <row r="35427" spans="1:1" x14ac:dyDescent="0.25">
      <c r="A35427"/>
    </row>
    <row r="35428" spans="1:1" x14ac:dyDescent="0.25">
      <c r="A35428"/>
    </row>
    <row r="35429" spans="1:1" x14ac:dyDescent="0.25">
      <c r="A35429"/>
    </row>
    <row r="35430" spans="1:1" x14ac:dyDescent="0.25">
      <c r="A35430"/>
    </row>
    <row r="35431" spans="1:1" x14ac:dyDescent="0.25">
      <c r="A35431"/>
    </row>
    <row r="35432" spans="1:1" x14ac:dyDescent="0.25">
      <c r="A35432"/>
    </row>
    <row r="35433" spans="1:1" x14ac:dyDescent="0.25">
      <c r="A35433"/>
    </row>
    <row r="35434" spans="1:1" x14ac:dyDescent="0.25">
      <c r="A35434"/>
    </row>
    <row r="35435" spans="1:1" x14ac:dyDescent="0.25">
      <c r="A35435"/>
    </row>
    <row r="35436" spans="1:1" x14ac:dyDescent="0.25">
      <c r="A35436"/>
    </row>
    <row r="35437" spans="1:1" x14ac:dyDescent="0.25">
      <c r="A35437"/>
    </row>
    <row r="35438" spans="1:1" x14ac:dyDescent="0.25">
      <c r="A35438"/>
    </row>
    <row r="35439" spans="1:1" x14ac:dyDescent="0.25">
      <c r="A35439"/>
    </row>
    <row r="35440" spans="1:1" x14ac:dyDescent="0.25">
      <c r="A35440"/>
    </row>
    <row r="35441" spans="1:1" x14ac:dyDescent="0.25">
      <c r="A35441"/>
    </row>
    <row r="35442" spans="1:1" x14ac:dyDescent="0.25">
      <c r="A35442"/>
    </row>
    <row r="35443" spans="1:1" x14ac:dyDescent="0.25">
      <c r="A35443"/>
    </row>
    <row r="35444" spans="1:1" x14ac:dyDescent="0.25">
      <c r="A35444"/>
    </row>
    <row r="35445" spans="1:1" x14ac:dyDescent="0.25">
      <c r="A35445"/>
    </row>
    <row r="35446" spans="1:1" x14ac:dyDescent="0.25">
      <c r="A35446"/>
    </row>
    <row r="35447" spans="1:1" x14ac:dyDescent="0.25">
      <c r="A35447"/>
    </row>
    <row r="35448" spans="1:1" x14ac:dyDescent="0.25">
      <c r="A35448"/>
    </row>
    <row r="35449" spans="1:1" x14ac:dyDescent="0.25">
      <c r="A35449"/>
    </row>
    <row r="35450" spans="1:1" x14ac:dyDescent="0.25">
      <c r="A35450"/>
    </row>
    <row r="35451" spans="1:1" x14ac:dyDescent="0.25">
      <c r="A35451"/>
    </row>
    <row r="35452" spans="1:1" x14ac:dyDescent="0.25">
      <c r="A35452"/>
    </row>
    <row r="35453" spans="1:1" x14ac:dyDescent="0.25">
      <c r="A35453"/>
    </row>
    <row r="35454" spans="1:1" x14ac:dyDescent="0.25">
      <c r="A35454"/>
    </row>
    <row r="35455" spans="1:1" x14ac:dyDescent="0.25">
      <c r="A35455"/>
    </row>
    <row r="35456" spans="1:1" x14ac:dyDescent="0.25">
      <c r="A35456"/>
    </row>
    <row r="35457" spans="1:1" x14ac:dyDescent="0.25">
      <c r="A35457"/>
    </row>
    <row r="35458" spans="1:1" x14ac:dyDescent="0.25">
      <c r="A35458"/>
    </row>
    <row r="35459" spans="1:1" x14ac:dyDescent="0.25">
      <c r="A35459"/>
    </row>
    <row r="35460" spans="1:1" x14ac:dyDescent="0.25">
      <c r="A35460"/>
    </row>
    <row r="35461" spans="1:1" x14ac:dyDescent="0.25">
      <c r="A35461"/>
    </row>
    <row r="35462" spans="1:1" x14ac:dyDescent="0.25">
      <c r="A35462"/>
    </row>
    <row r="35463" spans="1:1" x14ac:dyDescent="0.25">
      <c r="A35463"/>
    </row>
    <row r="35464" spans="1:1" x14ac:dyDescent="0.25">
      <c r="A35464"/>
    </row>
    <row r="35465" spans="1:1" x14ac:dyDescent="0.25">
      <c r="A35465"/>
    </row>
    <row r="35466" spans="1:1" x14ac:dyDescent="0.25">
      <c r="A35466"/>
    </row>
    <row r="35467" spans="1:1" x14ac:dyDescent="0.25">
      <c r="A35467"/>
    </row>
    <row r="35468" spans="1:1" x14ac:dyDescent="0.25">
      <c r="A35468"/>
    </row>
    <row r="35469" spans="1:1" x14ac:dyDescent="0.25">
      <c r="A35469"/>
    </row>
    <row r="35470" spans="1:1" x14ac:dyDescent="0.25">
      <c r="A35470"/>
    </row>
    <row r="35471" spans="1:1" x14ac:dyDescent="0.25">
      <c r="A35471"/>
    </row>
    <row r="35472" spans="1:1" x14ac:dyDescent="0.25">
      <c r="A35472"/>
    </row>
    <row r="35473" spans="1:1" x14ac:dyDescent="0.25">
      <c r="A35473"/>
    </row>
    <row r="35474" spans="1:1" x14ac:dyDescent="0.25">
      <c r="A35474"/>
    </row>
    <row r="35475" spans="1:1" x14ac:dyDescent="0.25">
      <c r="A35475"/>
    </row>
    <row r="35476" spans="1:1" x14ac:dyDescent="0.25">
      <c r="A35476"/>
    </row>
    <row r="35477" spans="1:1" x14ac:dyDescent="0.25">
      <c r="A35477"/>
    </row>
    <row r="35478" spans="1:1" x14ac:dyDescent="0.25">
      <c r="A35478"/>
    </row>
    <row r="35479" spans="1:1" x14ac:dyDescent="0.25">
      <c r="A35479"/>
    </row>
    <row r="35480" spans="1:1" x14ac:dyDescent="0.25">
      <c r="A35480"/>
    </row>
    <row r="35481" spans="1:1" x14ac:dyDescent="0.25">
      <c r="A35481"/>
    </row>
    <row r="35482" spans="1:1" x14ac:dyDescent="0.25">
      <c r="A35482"/>
    </row>
    <row r="35483" spans="1:1" x14ac:dyDescent="0.25">
      <c r="A35483"/>
    </row>
    <row r="35484" spans="1:1" x14ac:dyDescent="0.25">
      <c r="A35484"/>
    </row>
    <row r="35485" spans="1:1" x14ac:dyDescent="0.25">
      <c r="A35485"/>
    </row>
    <row r="35486" spans="1:1" x14ac:dyDescent="0.25">
      <c r="A35486"/>
    </row>
    <row r="35487" spans="1:1" x14ac:dyDescent="0.25">
      <c r="A35487"/>
    </row>
    <row r="35488" spans="1:1" x14ac:dyDescent="0.25">
      <c r="A35488"/>
    </row>
    <row r="35489" spans="1:1" x14ac:dyDescent="0.25">
      <c r="A35489"/>
    </row>
    <row r="35490" spans="1:1" x14ac:dyDescent="0.25">
      <c r="A35490"/>
    </row>
    <row r="35491" spans="1:1" x14ac:dyDescent="0.25">
      <c r="A35491"/>
    </row>
    <row r="35492" spans="1:1" x14ac:dyDescent="0.25">
      <c r="A35492"/>
    </row>
    <row r="35493" spans="1:1" x14ac:dyDescent="0.25">
      <c r="A35493"/>
    </row>
    <row r="35494" spans="1:1" x14ac:dyDescent="0.25">
      <c r="A35494"/>
    </row>
    <row r="35495" spans="1:1" x14ac:dyDescent="0.25">
      <c r="A35495"/>
    </row>
    <row r="35496" spans="1:1" x14ac:dyDescent="0.25">
      <c r="A35496"/>
    </row>
    <row r="35497" spans="1:1" x14ac:dyDescent="0.25">
      <c r="A35497"/>
    </row>
    <row r="35498" spans="1:1" x14ac:dyDescent="0.25">
      <c r="A35498"/>
    </row>
    <row r="35499" spans="1:1" x14ac:dyDescent="0.25">
      <c r="A35499"/>
    </row>
    <row r="35500" spans="1:1" x14ac:dyDescent="0.25">
      <c r="A35500"/>
    </row>
    <row r="35501" spans="1:1" x14ac:dyDescent="0.25">
      <c r="A35501"/>
    </row>
    <row r="35502" spans="1:1" x14ac:dyDescent="0.25">
      <c r="A35502"/>
    </row>
    <row r="35503" spans="1:1" x14ac:dyDescent="0.25">
      <c r="A35503"/>
    </row>
    <row r="35504" spans="1:1" x14ac:dyDescent="0.25">
      <c r="A35504"/>
    </row>
    <row r="35505" spans="1:1" x14ac:dyDescent="0.25">
      <c r="A35505"/>
    </row>
    <row r="35506" spans="1:1" x14ac:dyDescent="0.25">
      <c r="A35506"/>
    </row>
    <row r="35507" spans="1:1" x14ac:dyDescent="0.25">
      <c r="A35507"/>
    </row>
    <row r="35508" spans="1:1" x14ac:dyDescent="0.25">
      <c r="A35508"/>
    </row>
    <row r="35509" spans="1:1" x14ac:dyDescent="0.25">
      <c r="A35509"/>
    </row>
    <row r="35510" spans="1:1" x14ac:dyDescent="0.25">
      <c r="A35510"/>
    </row>
    <row r="35511" spans="1:1" x14ac:dyDescent="0.25">
      <c r="A35511"/>
    </row>
    <row r="35512" spans="1:1" x14ac:dyDescent="0.25">
      <c r="A35512"/>
    </row>
    <row r="35513" spans="1:1" x14ac:dyDescent="0.25">
      <c r="A35513"/>
    </row>
    <row r="35514" spans="1:1" x14ac:dyDescent="0.25">
      <c r="A35514"/>
    </row>
    <row r="35515" spans="1:1" x14ac:dyDescent="0.25">
      <c r="A35515"/>
    </row>
    <row r="35516" spans="1:1" x14ac:dyDescent="0.25">
      <c r="A35516"/>
    </row>
    <row r="35517" spans="1:1" x14ac:dyDescent="0.25">
      <c r="A35517"/>
    </row>
    <row r="35518" spans="1:1" x14ac:dyDescent="0.25">
      <c r="A35518"/>
    </row>
    <row r="35519" spans="1:1" x14ac:dyDescent="0.25">
      <c r="A35519"/>
    </row>
    <row r="35520" spans="1:1" x14ac:dyDescent="0.25">
      <c r="A35520"/>
    </row>
    <row r="35521" spans="1:1" x14ac:dyDescent="0.25">
      <c r="A35521"/>
    </row>
    <row r="35522" spans="1:1" x14ac:dyDescent="0.25">
      <c r="A35522"/>
    </row>
    <row r="35523" spans="1:1" x14ac:dyDescent="0.25">
      <c r="A35523"/>
    </row>
    <row r="35524" spans="1:1" x14ac:dyDescent="0.25">
      <c r="A35524"/>
    </row>
    <row r="35525" spans="1:1" x14ac:dyDescent="0.25">
      <c r="A35525"/>
    </row>
    <row r="35526" spans="1:1" x14ac:dyDescent="0.25">
      <c r="A35526"/>
    </row>
    <row r="35527" spans="1:1" x14ac:dyDescent="0.25">
      <c r="A35527"/>
    </row>
    <row r="35528" spans="1:1" x14ac:dyDescent="0.25">
      <c r="A35528"/>
    </row>
    <row r="35529" spans="1:1" x14ac:dyDescent="0.25">
      <c r="A35529"/>
    </row>
    <row r="35530" spans="1:1" x14ac:dyDescent="0.25">
      <c r="A35530"/>
    </row>
    <row r="35531" spans="1:1" x14ac:dyDescent="0.25">
      <c r="A35531"/>
    </row>
    <row r="35532" spans="1:1" x14ac:dyDescent="0.25">
      <c r="A35532"/>
    </row>
    <row r="35533" spans="1:1" x14ac:dyDescent="0.25">
      <c r="A35533"/>
    </row>
    <row r="35534" spans="1:1" x14ac:dyDescent="0.25">
      <c r="A35534"/>
    </row>
    <row r="35535" spans="1:1" x14ac:dyDescent="0.25">
      <c r="A35535"/>
    </row>
    <row r="35536" spans="1:1" x14ac:dyDescent="0.25">
      <c r="A35536"/>
    </row>
    <row r="35537" spans="1:1" x14ac:dyDescent="0.25">
      <c r="A35537"/>
    </row>
    <row r="35538" spans="1:1" x14ac:dyDescent="0.25">
      <c r="A35538"/>
    </row>
    <row r="35539" spans="1:1" x14ac:dyDescent="0.25">
      <c r="A35539"/>
    </row>
    <row r="35540" spans="1:1" x14ac:dyDescent="0.25">
      <c r="A35540"/>
    </row>
    <row r="35541" spans="1:1" x14ac:dyDescent="0.25">
      <c r="A35541"/>
    </row>
    <row r="35542" spans="1:1" x14ac:dyDescent="0.25">
      <c r="A35542"/>
    </row>
    <row r="35543" spans="1:1" x14ac:dyDescent="0.25">
      <c r="A35543"/>
    </row>
    <row r="35544" spans="1:1" x14ac:dyDescent="0.25">
      <c r="A35544"/>
    </row>
    <row r="35545" spans="1:1" x14ac:dyDescent="0.25">
      <c r="A35545"/>
    </row>
    <row r="35546" spans="1:1" x14ac:dyDescent="0.25">
      <c r="A35546"/>
    </row>
    <row r="35547" spans="1:1" x14ac:dyDescent="0.25">
      <c r="A35547"/>
    </row>
    <row r="35548" spans="1:1" x14ac:dyDescent="0.25">
      <c r="A35548"/>
    </row>
    <row r="35549" spans="1:1" x14ac:dyDescent="0.25">
      <c r="A35549"/>
    </row>
    <row r="35550" spans="1:1" x14ac:dyDescent="0.25">
      <c r="A35550"/>
    </row>
    <row r="35551" spans="1:1" x14ac:dyDescent="0.25">
      <c r="A35551"/>
    </row>
    <row r="35552" spans="1:1" x14ac:dyDescent="0.25">
      <c r="A35552"/>
    </row>
    <row r="35553" spans="1:1" x14ac:dyDescent="0.25">
      <c r="A35553"/>
    </row>
    <row r="35554" spans="1:1" x14ac:dyDescent="0.25">
      <c r="A35554"/>
    </row>
    <row r="35555" spans="1:1" x14ac:dyDescent="0.25">
      <c r="A35555"/>
    </row>
    <row r="35556" spans="1:1" x14ac:dyDescent="0.25">
      <c r="A35556"/>
    </row>
    <row r="35557" spans="1:1" x14ac:dyDescent="0.25">
      <c r="A35557"/>
    </row>
    <row r="35558" spans="1:1" x14ac:dyDescent="0.25">
      <c r="A35558"/>
    </row>
    <row r="35559" spans="1:1" x14ac:dyDescent="0.25">
      <c r="A35559"/>
    </row>
    <row r="35560" spans="1:1" x14ac:dyDescent="0.25">
      <c r="A35560"/>
    </row>
    <row r="35561" spans="1:1" x14ac:dyDescent="0.25">
      <c r="A35561"/>
    </row>
    <row r="35562" spans="1:1" x14ac:dyDescent="0.25">
      <c r="A35562"/>
    </row>
    <row r="35563" spans="1:1" x14ac:dyDescent="0.25">
      <c r="A35563"/>
    </row>
    <row r="35564" spans="1:1" x14ac:dyDescent="0.25">
      <c r="A35564"/>
    </row>
    <row r="35565" spans="1:1" x14ac:dyDescent="0.25">
      <c r="A35565"/>
    </row>
    <row r="35566" spans="1:1" x14ac:dyDescent="0.25">
      <c r="A35566"/>
    </row>
    <row r="35567" spans="1:1" x14ac:dyDescent="0.25">
      <c r="A35567"/>
    </row>
    <row r="35568" spans="1:1" x14ac:dyDescent="0.25">
      <c r="A35568"/>
    </row>
    <row r="35569" spans="1:1" x14ac:dyDescent="0.25">
      <c r="A35569"/>
    </row>
    <row r="35570" spans="1:1" x14ac:dyDescent="0.25">
      <c r="A35570"/>
    </row>
    <row r="35571" spans="1:1" x14ac:dyDescent="0.25">
      <c r="A35571"/>
    </row>
    <row r="35572" spans="1:1" x14ac:dyDescent="0.25">
      <c r="A35572"/>
    </row>
    <row r="35573" spans="1:1" x14ac:dyDescent="0.25">
      <c r="A35573"/>
    </row>
    <row r="35574" spans="1:1" x14ac:dyDescent="0.25">
      <c r="A35574"/>
    </row>
    <row r="35575" spans="1:1" x14ac:dyDescent="0.25">
      <c r="A35575"/>
    </row>
    <row r="35576" spans="1:1" x14ac:dyDescent="0.25">
      <c r="A35576"/>
    </row>
    <row r="35577" spans="1:1" x14ac:dyDescent="0.25">
      <c r="A35577"/>
    </row>
    <row r="35578" spans="1:1" x14ac:dyDescent="0.25">
      <c r="A35578"/>
    </row>
    <row r="35579" spans="1:1" x14ac:dyDescent="0.25">
      <c r="A35579"/>
    </row>
    <row r="35580" spans="1:1" x14ac:dyDescent="0.25">
      <c r="A35580"/>
    </row>
    <row r="35581" spans="1:1" x14ac:dyDescent="0.25">
      <c r="A35581"/>
    </row>
    <row r="35582" spans="1:1" x14ac:dyDescent="0.25">
      <c r="A35582"/>
    </row>
    <row r="35583" spans="1:1" x14ac:dyDescent="0.25">
      <c r="A35583"/>
    </row>
    <row r="35584" spans="1:1" x14ac:dyDescent="0.25">
      <c r="A35584"/>
    </row>
    <row r="35585" spans="1:1" x14ac:dyDescent="0.25">
      <c r="A35585"/>
    </row>
    <row r="35586" spans="1:1" x14ac:dyDescent="0.25">
      <c r="A35586"/>
    </row>
    <row r="35587" spans="1:1" x14ac:dyDescent="0.25">
      <c r="A35587"/>
    </row>
    <row r="35588" spans="1:1" x14ac:dyDescent="0.25">
      <c r="A35588"/>
    </row>
    <row r="35589" spans="1:1" x14ac:dyDescent="0.25">
      <c r="A35589"/>
    </row>
    <row r="35590" spans="1:1" x14ac:dyDescent="0.25">
      <c r="A35590"/>
    </row>
    <row r="35591" spans="1:1" x14ac:dyDescent="0.25">
      <c r="A35591"/>
    </row>
    <row r="35592" spans="1:1" x14ac:dyDescent="0.25">
      <c r="A35592"/>
    </row>
    <row r="35593" spans="1:1" x14ac:dyDescent="0.25">
      <c r="A35593"/>
    </row>
    <row r="35594" spans="1:1" x14ac:dyDescent="0.25">
      <c r="A35594"/>
    </row>
    <row r="35595" spans="1:1" x14ac:dyDescent="0.25">
      <c r="A35595"/>
    </row>
    <row r="35596" spans="1:1" x14ac:dyDescent="0.25">
      <c r="A35596"/>
    </row>
    <row r="35597" spans="1:1" x14ac:dyDescent="0.25">
      <c r="A35597"/>
    </row>
    <row r="35598" spans="1:1" x14ac:dyDescent="0.25">
      <c r="A35598"/>
    </row>
    <row r="35599" spans="1:1" x14ac:dyDescent="0.25">
      <c r="A35599"/>
    </row>
    <row r="35600" spans="1:1" x14ac:dyDescent="0.25">
      <c r="A35600"/>
    </row>
    <row r="35601" spans="1:1" x14ac:dyDescent="0.25">
      <c r="A35601"/>
    </row>
    <row r="35602" spans="1:1" x14ac:dyDescent="0.25">
      <c r="A35602"/>
    </row>
    <row r="35603" spans="1:1" x14ac:dyDescent="0.25">
      <c r="A35603"/>
    </row>
    <row r="35604" spans="1:1" x14ac:dyDescent="0.25">
      <c r="A35604"/>
    </row>
    <row r="35605" spans="1:1" x14ac:dyDescent="0.25">
      <c r="A35605"/>
    </row>
    <row r="35606" spans="1:1" x14ac:dyDescent="0.25">
      <c r="A35606"/>
    </row>
    <row r="35607" spans="1:1" x14ac:dyDescent="0.25">
      <c r="A35607"/>
    </row>
    <row r="35608" spans="1:1" x14ac:dyDescent="0.25">
      <c r="A35608"/>
    </row>
    <row r="35609" spans="1:1" x14ac:dyDescent="0.25">
      <c r="A35609"/>
    </row>
    <row r="35610" spans="1:1" x14ac:dyDescent="0.25">
      <c r="A35610"/>
    </row>
    <row r="35611" spans="1:1" x14ac:dyDescent="0.25">
      <c r="A35611"/>
    </row>
    <row r="35612" spans="1:1" x14ac:dyDescent="0.25">
      <c r="A35612"/>
    </row>
    <row r="35613" spans="1:1" x14ac:dyDescent="0.25">
      <c r="A35613"/>
    </row>
    <row r="35614" spans="1:1" x14ac:dyDescent="0.25">
      <c r="A35614"/>
    </row>
    <row r="35615" spans="1:1" x14ac:dyDescent="0.25">
      <c r="A35615"/>
    </row>
    <row r="35616" spans="1:1" x14ac:dyDescent="0.25">
      <c r="A35616"/>
    </row>
    <row r="35617" spans="1:1" x14ac:dyDescent="0.25">
      <c r="A35617"/>
    </row>
    <row r="35618" spans="1:1" x14ac:dyDescent="0.25">
      <c r="A35618"/>
    </row>
    <row r="35619" spans="1:1" x14ac:dyDescent="0.25">
      <c r="A35619"/>
    </row>
    <row r="35620" spans="1:1" x14ac:dyDescent="0.25">
      <c r="A35620"/>
    </row>
    <row r="35621" spans="1:1" x14ac:dyDescent="0.25">
      <c r="A35621"/>
    </row>
    <row r="35622" spans="1:1" x14ac:dyDescent="0.25">
      <c r="A35622"/>
    </row>
    <row r="35623" spans="1:1" x14ac:dyDescent="0.25">
      <c r="A35623"/>
    </row>
    <row r="35624" spans="1:1" x14ac:dyDescent="0.25">
      <c r="A35624"/>
    </row>
    <row r="35625" spans="1:1" x14ac:dyDescent="0.25">
      <c r="A35625"/>
    </row>
    <row r="35626" spans="1:1" x14ac:dyDescent="0.25">
      <c r="A35626"/>
    </row>
    <row r="35627" spans="1:1" x14ac:dyDescent="0.25">
      <c r="A35627"/>
    </row>
    <row r="35628" spans="1:1" x14ac:dyDescent="0.25">
      <c r="A35628"/>
    </row>
    <row r="35629" spans="1:1" x14ac:dyDescent="0.25">
      <c r="A35629"/>
    </row>
    <row r="35630" spans="1:1" x14ac:dyDescent="0.25">
      <c r="A35630"/>
    </row>
    <row r="35631" spans="1:1" x14ac:dyDescent="0.25">
      <c r="A35631"/>
    </row>
    <row r="35632" spans="1:1" x14ac:dyDescent="0.25">
      <c r="A35632"/>
    </row>
    <row r="35633" spans="1:1" x14ac:dyDescent="0.25">
      <c r="A35633"/>
    </row>
    <row r="35634" spans="1:1" x14ac:dyDescent="0.25">
      <c r="A35634"/>
    </row>
    <row r="35635" spans="1:1" x14ac:dyDescent="0.25">
      <c r="A35635"/>
    </row>
    <row r="35636" spans="1:1" x14ac:dyDescent="0.25">
      <c r="A35636"/>
    </row>
    <row r="35637" spans="1:1" x14ac:dyDescent="0.25">
      <c r="A35637"/>
    </row>
    <row r="35638" spans="1:1" x14ac:dyDescent="0.25">
      <c r="A35638"/>
    </row>
    <row r="35639" spans="1:1" x14ac:dyDescent="0.25">
      <c r="A35639"/>
    </row>
    <row r="35640" spans="1:1" x14ac:dyDescent="0.25">
      <c r="A35640"/>
    </row>
    <row r="35641" spans="1:1" x14ac:dyDescent="0.25">
      <c r="A35641"/>
    </row>
    <row r="35642" spans="1:1" x14ac:dyDescent="0.25">
      <c r="A35642"/>
    </row>
    <row r="35643" spans="1:1" x14ac:dyDescent="0.25">
      <c r="A35643"/>
    </row>
    <row r="35644" spans="1:1" x14ac:dyDescent="0.25">
      <c r="A35644"/>
    </row>
    <row r="35645" spans="1:1" x14ac:dyDescent="0.25">
      <c r="A35645"/>
    </row>
    <row r="35646" spans="1:1" x14ac:dyDescent="0.25">
      <c r="A35646"/>
    </row>
    <row r="35647" spans="1:1" x14ac:dyDescent="0.25">
      <c r="A35647"/>
    </row>
    <row r="35648" spans="1:1" x14ac:dyDescent="0.25">
      <c r="A35648"/>
    </row>
    <row r="35649" spans="1:1" x14ac:dyDescent="0.25">
      <c r="A35649"/>
    </row>
    <row r="35650" spans="1:1" x14ac:dyDescent="0.25">
      <c r="A35650"/>
    </row>
    <row r="35651" spans="1:1" x14ac:dyDescent="0.25">
      <c r="A35651"/>
    </row>
    <row r="35652" spans="1:1" x14ac:dyDescent="0.25">
      <c r="A35652"/>
    </row>
    <row r="35653" spans="1:1" x14ac:dyDescent="0.25">
      <c r="A35653"/>
    </row>
    <row r="35654" spans="1:1" x14ac:dyDescent="0.25">
      <c r="A35654"/>
    </row>
    <row r="35655" spans="1:1" x14ac:dyDescent="0.25">
      <c r="A35655"/>
    </row>
    <row r="35656" spans="1:1" x14ac:dyDescent="0.25">
      <c r="A35656"/>
    </row>
    <row r="35657" spans="1:1" x14ac:dyDescent="0.25">
      <c r="A35657"/>
    </row>
    <row r="35658" spans="1:1" x14ac:dyDescent="0.25">
      <c r="A35658"/>
    </row>
    <row r="35659" spans="1:1" x14ac:dyDescent="0.25">
      <c r="A35659"/>
    </row>
    <row r="35660" spans="1:1" x14ac:dyDescent="0.25">
      <c r="A35660"/>
    </row>
    <row r="35661" spans="1:1" x14ac:dyDescent="0.25">
      <c r="A35661"/>
    </row>
    <row r="35662" spans="1:1" x14ac:dyDescent="0.25">
      <c r="A35662"/>
    </row>
    <row r="35663" spans="1:1" x14ac:dyDescent="0.25">
      <c r="A35663"/>
    </row>
    <row r="35664" spans="1:1" x14ac:dyDescent="0.25">
      <c r="A35664"/>
    </row>
    <row r="35665" spans="1:1" x14ac:dyDescent="0.25">
      <c r="A35665"/>
    </row>
    <row r="35666" spans="1:1" x14ac:dyDescent="0.25">
      <c r="A35666"/>
    </row>
    <row r="35667" spans="1:1" x14ac:dyDescent="0.25">
      <c r="A35667"/>
    </row>
    <row r="35668" spans="1:1" x14ac:dyDescent="0.25">
      <c r="A35668"/>
    </row>
    <row r="35669" spans="1:1" x14ac:dyDescent="0.25">
      <c r="A35669"/>
    </row>
    <row r="35670" spans="1:1" x14ac:dyDescent="0.25">
      <c r="A35670"/>
    </row>
    <row r="35671" spans="1:1" x14ac:dyDescent="0.25">
      <c r="A35671"/>
    </row>
    <row r="35672" spans="1:1" x14ac:dyDescent="0.25">
      <c r="A35672"/>
    </row>
    <row r="35673" spans="1:1" x14ac:dyDescent="0.25">
      <c r="A35673"/>
    </row>
    <row r="35674" spans="1:1" x14ac:dyDescent="0.25">
      <c r="A35674"/>
    </row>
    <row r="35675" spans="1:1" x14ac:dyDescent="0.25">
      <c r="A35675"/>
    </row>
    <row r="35676" spans="1:1" x14ac:dyDescent="0.25">
      <c r="A35676"/>
    </row>
    <row r="35677" spans="1:1" x14ac:dyDescent="0.25">
      <c r="A35677"/>
    </row>
    <row r="35678" spans="1:1" x14ac:dyDescent="0.25">
      <c r="A35678"/>
    </row>
    <row r="35679" spans="1:1" x14ac:dyDescent="0.25">
      <c r="A35679"/>
    </row>
    <row r="35680" spans="1:1" x14ac:dyDescent="0.25">
      <c r="A35680"/>
    </row>
    <row r="35681" spans="1:1" x14ac:dyDescent="0.25">
      <c r="A35681"/>
    </row>
    <row r="35682" spans="1:1" x14ac:dyDescent="0.25">
      <c r="A35682"/>
    </row>
    <row r="35683" spans="1:1" x14ac:dyDescent="0.25">
      <c r="A35683"/>
    </row>
    <row r="35684" spans="1:1" x14ac:dyDescent="0.25">
      <c r="A35684"/>
    </row>
    <row r="35685" spans="1:1" x14ac:dyDescent="0.25">
      <c r="A35685"/>
    </row>
    <row r="35686" spans="1:1" x14ac:dyDescent="0.25">
      <c r="A35686"/>
    </row>
    <row r="35687" spans="1:1" x14ac:dyDescent="0.25">
      <c r="A35687"/>
    </row>
    <row r="35688" spans="1:1" x14ac:dyDescent="0.25">
      <c r="A35688"/>
    </row>
    <row r="35689" spans="1:1" x14ac:dyDescent="0.25">
      <c r="A35689"/>
    </row>
    <row r="35690" spans="1:1" x14ac:dyDescent="0.25">
      <c r="A35690"/>
    </row>
    <row r="35691" spans="1:1" x14ac:dyDescent="0.25">
      <c r="A35691"/>
    </row>
    <row r="35692" spans="1:1" x14ac:dyDescent="0.25">
      <c r="A35692"/>
    </row>
    <row r="35693" spans="1:1" x14ac:dyDescent="0.25">
      <c r="A35693"/>
    </row>
    <row r="35694" spans="1:1" x14ac:dyDescent="0.25">
      <c r="A35694"/>
    </row>
    <row r="35695" spans="1:1" x14ac:dyDescent="0.25">
      <c r="A35695"/>
    </row>
    <row r="35696" spans="1:1" x14ac:dyDescent="0.25">
      <c r="A35696"/>
    </row>
    <row r="35697" spans="1:1" x14ac:dyDescent="0.25">
      <c r="A35697"/>
    </row>
    <row r="35698" spans="1:1" x14ac:dyDescent="0.25">
      <c r="A35698"/>
    </row>
    <row r="35699" spans="1:1" x14ac:dyDescent="0.25">
      <c r="A35699"/>
    </row>
    <row r="35700" spans="1:1" x14ac:dyDescent="0.25">
      <c r="A35700"/>
    </row>
    <row r="35701" spans="1:1" x14ac:dyDescent="0.25">
      <c r="A35701"/>
    </row>
    <row r="35702" spans="1:1" x14ac:dyDescent="0.25">
      <c r="A35702"/>
    </row>
    <row r="35703" spans="1:1" x14ac:dyDescent="0.25">
      <c r="A35703"/>
    </row>
    <row r="35704" spans="1:1" x14ac:dyDescent="0.25">
      <c r="A35704"/>
    </row>
    <row r="35705" spans="1:1" x14ac:dyDescent="0.25">
      <c r="A35705"/>
    </row>
    <row r="35706" spans="1:1" x14ac:dyDescent="0.25">
      <c r="A35706"/>
    </row>
    <row r="35707" spans="1:1" x14ac:dyDescent="0.25">
      <c r="A35707"/>
    </row>
    <row r="35708" spans="1:1" x14ac:dyDescent="0.25">
      <c r="A35708"/>
    </row>
    <row r="35709" spans="1:1" x14ac:dyDescent="0.25">
      <c r="A35709"/>
    </row>
    <row r="35710" spans="1:1" x14ac:dyDescent="0.25">
      <c r="A35710"/>
    </row>
    <row r="35711" spans="1:1" x14ac:dyDescent="0.25">
      <c r="A35711"/>
    </row>
    <row r="35712" spans="1:1" x14ac:dyDescent="0.25">
      <c r="A35712"/>
    </row>
    <row r="35713" spans="1:1" x14ac:dyDescent="0.25">
      <c r="A35713"/>
    </row>
    <row r="35714" spans="1:1" x14ac:dyDescent="0.25">
      <c r="A35714"/>
    </row>
    <row r="35715" spans="1:1" x14ac:dyDescent="0.25">
      <c r="A35715"/>
    </row>
    <row r="35716" spans="1:1" x14ac:dyDescent="0.25">
      <c r="A35716"/>
    </row>
    <row r="35717" spans="1:1" x14ac:dyDescent="0.25">
      <c r="A35717"/>
    </row>
    <row r="35718" spans="1:1" x14ac:dyDescent="0.25">
      <c r="A35718"/>
    </row>
    <row r="35719" spans="1:1" x14ac:dyDescent="0.25">
      <c r="A35719"/>
    </row>
    <row r="35720" spans="1:1" x14ac:dyDescent="0.25">
      <c r="A35720"/>
    </row>
    <row r="35721" spans="1:1" x14ac:dyDescent="0.25">
      <c r="A35721"/>
    </row>
    <row r="35722" spans="1:1" x14ac:dyDescent="0.25">
      <c r="A35722"/>
    </row>
    <row r="35723" spans="1:1" x14ac:dyDescent="0.25">
      <c r="A35723"/>
    </row>
    <row r="35724" spans="1:1" x14ac:dyDescent="0.25">
      <c r="A35724"/>
    </row>
    <row r="35725" spans="1:1" x14ac:dyDescent="0.25">
      <c r="A35725"/>
    </row>
    <row r="35726" spans="1:1" x14ac:dyDescent="0.25">
      <c r="A35726"/>
    </row>
    <row r="35727" spans="1:1" x14ac:dyDescent="0.25">
      <c r="A35727"/>
    </row>
    <row r="35728" spans="1:1" x14ac:dyDescent="0.25">
      <c r="A35728"/>
    </row>
    <row r="35729" spans="1:1" x14ac:dyDescent="0.25">
      <c r="A35729"/>
    </row>
    <row r="35730" spans="1:1" x14ac:dyDescent="0.25">
      <c r="A35730"/>
    </row>
    <row r="35731" spans="1:1" x14ac:dyDescent="0.25">
      <c r="A35731"/>
    </row>
    <row r="35732" spans="1:1" x14ac:dyDescent="0.25">
      <c r="A35732"/>
    </row>
    <row r="35733" spans="1:1" x14ac:dyDescent="0.25">
      <c r="A35733"/>
    </row>
    <row r="35734" spans="1:1" x14ac:dyDescent="0.25">
      <c r="A35734"/>
    </row>
    <row r="35735" spans="1:1" x14ac:dyDescent="0.25">
      <c r="A35735"/>
    </row>
    <row r="35736" spans="1:1" x14ac:dyDescent="0.25">
      <c r="A35736"/>
    </row>
    <row r="35737" spans="1:1" x14ac:dyDescent="0.25">
      <c r="A35737"/>
    </row>
    <row r="35738" spans="1:1" x14ac:dyDescent="0.25">
      <c r="A35738"/>
    </row>
    <row r="35739" spans="1:1" x14ac:dyDescent="0.25">
      <c r="A35739"/>
    </row>
    <row r="35740" spans="1:1" x14ac:dyDescent="0.25">
      <c r="A35740"/>
    </row>
    <row r="35741" spans="1:1" x14ac:dyDescent="0.25">
      <c r="A35741"/>
    </row>
    <row r="35742" spans="1:1" x14ac:dyDescent="0.25">
      <c r="A35742"/>
    </row>
    <row r="35743" spans="1:1" x14ac:dyDescent="0.25">
      <c r="A35743"/>
    </row>
    <row r="35744" spans="1:1" x14ac:dyDescent="0.25">
      <c r="A35744"/>
    </row>
    <row r="35745" spans="1:1" x14ac:dyDescent="0.25">
      <c r="A35745"/>
    </row>
    <row r="35746" spans="1:1" x14ac:dyDescent="0.25">
      <c r="A35746"/>
    </row>
    <row r="35747" spans="1:1" x14ac:dyDescent="0.25">
      <c r="A35747"/>
    </row>
    <row r="35748" spans="1:1" x14ac:dyDescent="0.25">
      <c r="A35748"/>
    </row>
    <row r="35749" spans="1:1" x14ac:dyDescent="0.25">
      <c r="A35749"/>
    </row>
    <row r="35750" spans="1:1" x14ac:dyDescent="0.25">
      <c r="A35750"/>
    </row>
    <row r="35751" spans="1:1" x14ac:dyDescent="0.25">
      <c r="A35751"/>
    </row>
    <row r="35752" spans="1:1" x14ac:dyDescent="0.25">
      <c r="A35752"/>
    </row>
    <row r="35753" spans="1:1" x14ac:dyDescent="0.25">
      <c r="A35753"/>
    </row>
    <row r="35754" spans="1:1" x14ac:dyDescent="0.25">
      <c r="A35754"/>
    </row>
    <row r="35755" spans="1:1" x14ac:dyDescent="0.25">
      <c r="A35755"/>
    </row>
    <row r="35756" spans="1:1" x14ac:dyDescent="0.25">
      <c r="A35756"/>
    </row>
    <row r="35757" spans="1:1" x14ac:dyDescent="0.25">
      <c r="A35757"/>
    </row>
    <row r="35758" spans="1:1" x14ac:dyDescent="0.25">
      <c r="A35758"/>
    </row>
    <row r="35759" spans="1:1" x14ac:dyDescent="0.25">
      <c r="A35759"/>
    </row>
    <row r="35760" spans="1:1" x14ac:dyDescent="0.25">
      <c r="A35760"/>
    </row>
    <row r="35761" spans="1:1" x14ac:dyDescent="0.25">
      <c r="A35761"/>
    </row>
    <row r="35762" spans="1:1" x14ac:dyDescent="0.25">
      <c r="A35762"/>
    </row>
    <row r="35763" spans="1:1" x14ac:dyDescent="0.25">
      <c r="A35763"/>
    </row>
    <row r="35764" spans="1:1" x14ac:dyDescent="0.25">
      <c r="A35764"/>
    </row>
    <row r="35765" spans="1:1" x14ac:dyDescent="0.25">
      <c r="A35765"/>
    </row>
    <row r="35766" spans="1:1" x14ac:dyDescent="0.25">
      <c r="A35766"/>
    </row>
    <row r="35767" spans="1:1" x14ac:dyDescent="0.25">
      <c r="A35767"/>
    </row>
    <row r="35768" spans="1:1" x14ac:dyDescent="0.25">
      <c r="A35768"/>
    </row>
    <row r="35769" spans="1:1" x14ac:dyDescent="0.25">
      <c r="A35769"/>
    </row>
    <row r="35770" spans="1:1" x14ac:dyDescent="0.25">
      <c r="A35770"/>
    </row>
    <row r="35771" spans="1:1" x14ac:dyDescent="0.25">
      <c r="A35771"/>
    </row>
    <row r="35772" spans="1:1" x14ac:dyDescent="0.25">
      <c r="A35772"/>
    </row>
    <row r="35773" spans="1:1" x14ac:dyDescent="0.25">
      <c r="A35773"/>
    </row>
    <row r="35774" spans="1:1" x14ac:dyDescent="0.25">
      <c r="A35774"/>
    </row>
    <row r="35775" spans="1:1" x14ac:dyDescent="0.25">
      <c r="A35775"/>
    </row>
    <row r="35776" spans="1:1" x14ac:dyDescent="0.25">
      <c r="A35776"/>
    </row>
    <row r="35777" spans="1:1" x14ac:dyDescent="0.25">
      <c r="A35777"/>
    </row>
    <row r="35778" spans="1:1" x14ac:dyDescent="0.25">
      <c r="A35778"/>
    </row>
    <row r="35779" spans="1:1" x14ac:dyDescent="0.25">
      <c r="A35779"/>
    </row>
    <row r="35780" spans="1:1" x14ac:dyDescent="0.25">
      <c r="A35780"/>
    </row>
    <row r="35781" spans="1:1" x14ac:dyDescent="0.25">
      <c r="A35781"/>
    </row>
    <row r="35782" spans="1:1" x14ac:dyDescent="0.25">
      <c r="A35782"/>
    </row>
    <row r="35783" spans="1:1" x14ac:dyDescent="0.25">
      <c r="A35783"/>
    </row>
    <row r="35784" spans="1:1" x14ac:dyDescent="0.25">
      <c r="A35784"/>
    </row>
    <row r="35785" spans="1:1" x14ac:dyDescent="0.25">
      <c r="A35785"/>
    </row>
    <row r="35786" spans="1:1" x14ac:dyDescent="0.25">
      <c r="A35786"/>
    </row>
    <row r="35787" spans="1:1" x14ac:dyDescent="0.25">
      <c r="A35787"/>
    </row>
    <row r="35788" spans="1:1" x14ac:dyDescent="0.25">
      <c r="A35788"/>
    </row>
    <row r="35789" spans="1:1" x14ac:dyDescent="0.25">
      <c r="A35789"/>
    </row>
    <row r="35790" spans="1:1" x14ac:dyDescent="0.25">
      <c r="A35790"/>
    </row>
    <row r="35791" spans="1:1" x14ac:dyDescent="0.25">
      <c r="A35791"/>
    </row>
    <row r="35792" spans="1:1" x14ac:dyDescent="0.25">
      <c r="A35792"/>
    </row>
    <row r="35793" spans="1:1" x14ac:dyDescent="0.25">
      <c r="A35793"/>
    </row>
    <row r="35794" spans="1:1" x14ac:dyDescent="0.25">
      <c r="A35794"/>
    </row>
    <row r="35795" spans="1:1" x14ac:dyDescent="0.25">
      <c r="A35795"/>
    </row>
    <row r="35796" spans="1:1" x14ac:dyDescent="0.25">
      <c r="A35796"/>
    </row>
    <row r="35797" spans="1:1" x14ac:dyDescent="0.25">
      <c r="A35797"/>
    </row>
    <row r="35798" spans="1:1" x14ac:dyDescent="0.25">
      <c r="A35798"/>
    </row>
    <row r="35799" spans="1:1" x14ac:dyDescent="0.25">
      <c r="A35799"/>
    </row>
    <row r="35800" spans="1:1" x14ac:dyDescent="0.25">
      <c r="A35800"/>
    </row>
    <row r="35801" spans="1:1" x14ac:dyDescent="0.25">
      <c r="A35801"/>
    </row>
    <row r="35802" spans="1:1" x14ac:dyDescent="0.25">
      <c r="A35802"/>
    </row>
    <row r="35803" spans="1:1" x14ac:dyDescent="0.25">
      <c r="A35803"/>
    </row>
    <row r="35804" spans="1:1" x14ac:dyDescent="0.25">
      <c r="A35804"/>
    </row>
    <row r="35805" spans="1:1" x14ac:dyDescent="0.25">
      <c r="A35805"/>
    </row>
    <row r="35806" spans="1:1" x14ac:dyDescent="0.25">
      <c r="A35806"/>
    </row>
    <row r="35807" spans="1:1" x14ac:dyDescent="0.25">
      <c r="A35807"/>
    </row>
    <row r="35808" spans="1:1" x14ac:dyDescent="0.25">
      <c r="A35808"/>
    </row>
    <row r="35809" spans="1:1" x14ac:dyDescent="0.25">
      <c r="A35809"/>
    </row>
    <row r="35810" spans="1:1" x14ac:dyDescent="0.25">
      <c r="A35810"/>
    </row>
    <row r="35811" spans="1:1" x14ac:dyDescent="0.25">
      <c r="A35811"/>
    </row>
    <row r="35812" spans="1:1" x14ac:dyDescent="0.25">
      <c r="A35812"/>
    </row>
    <row r="35813" spans="1:1" x14ac:dyDescent="0.25">
      <c r="A35813"/>
    </row>
    <row r="35814" spans="1:1" x14ac:dyDescent="0.25">
      <c r="A35814"/>
    </row>
    <row r="35815" spans="1:1" x14ac:dyDescent="0.25">
      <c r="A35815"/>
    </row>
    <row r="35816" spans="1:1" x14ac:dyDescent="0.25">
      <c r="A35816"/>
    </row>
    <row r="35817" spans="1:1" x14ac:dyDescent="0.25">
      <c r="A35817"/>
    </row>
    <row r="35818" spans="1:1" x14ac:dyDescent="0.25">
      <c r="A35818"/>
    </row>
    <row r="35819" spans="1:1" x14ac:dyDescent="0.25">
      <c r="A35819"/>
    </row>
    <row r="35820" spans="1:1" x14ac:dyDescent="0.25">
      <c r="A35820"/>
    </row>
    <row r="35821" spans="1:1" x14ac:dyDescent="0.25">
      <c r="A35821"/>
    </row>
    <row r="35822" spans="1:1" x14ac:dyDescent="0.25">
      <c r="A35822"/>
    </row>
    <row r="35823" spans="1:1" x14ac:dyDescent="0.25">
      <c r="A35823"/>
    </row>
    <row r="35824" spans="1:1" x14ac:dyDescent="0.25">
      <c r="A35824"/>
    </row>
    <row r="35825" spans="1:1" x14ac:dyDescent="0.25">
      <c r="A35825"/>
    </row>
    <row r="35826" spans="1:1" x14ac:dyDescent="0.25">
      <c r="A35826"/>
    </row>
    <row r="35827" spans="1:1" x14ac:dyDescent="0.25">
      <c r="A35827"/>
    </row>
    <row r="35828" spans="1:1" x14ac:dyDescent="0.25">
      <c r="A35828"/>
    </row>
    <row r="35829" spans="1:1" x14ac:dyDescent="0.25">
      <c r="A35829"/>
    </row>
    <row r="35830" spans="1:1" x14ac:dyDescent="0.25">
      <c r="A35830"/>
    </row>
    <row r="35831" spans="1:1" x14ac:dyDescent="0.25">
      <c r="A35831"/>
    </row>
    <row r="35832" spans="1:1" x14ac:dyDescent="0.25">
      <c r="A35832"/>
    </row>
    <row r="35833" spans="1:1" x14ac:dyDescent="0.25">
      <c r="A35833"/>
    </row>
    <row r="35834" spans="1:1" x14ac:dyDescent="0.25">
      <c r="A35834"/>
    </row>
    <row r="35835" spans="1:1" x14ac:dyDescent="0.25">
      <c r="A35835"/>
    </row>
    <row r="35836" spans="1:1" x14ac:dyDescent="0.25">
      <c r="A35836"/>
    </row>
    <row r="35837" spans="1:1" x14ac:dyDescent="0.25">
      <c r="A35837"/>
    </row>
    <row r="35838" spans="1:1" x14ac:dyDescent="0.25">
      <c r="A35838"/>
    </row>
    <row r="35839" spans="1:1" x14ac:dyDescent="0.25">
      <c r="A35839"/>
    </row>
    <row r="35840" spans="1:1" x14ac:dyDescent="0.25">
      <c r="A35840"/>
    </row>
    <row r="35841" spans="1:1" x14ac:dyDescent="0.25">
      <c r="A35841"/>
    </row>
    <row r="35842" spans="1:1" x14ac:dyDescent="0.25">
      <c r="A35842"/>
    </row>
    <row r="35843" spans="1:1" x14ac:dyDescent="0.25">
      <c r="A35843"/>
    </row>
    <row r="35844" spans="1:1" x14ac:dyDescent="0.25">
      <c r="A35844"/>
    </row>
    <row r="35845" spans="1:1" x14ac:dyDescent="0.25">
      <c r="A35845"/>
    </row>
    <row r="35846" spans="1:1" x14ac:dyDescent="0.25">
      <c r="A35846"/>
    </row>
    <row r="35847" spans="1:1" x14ac:dyDescent="0.25">
      <c r="A35847"/>
    </row>
    <row r="35848" spans="1:1" x14ac:dyDescent="0.25">
      <c r="A35848"/>
    </row>
    <row r="35849" spans="1:1" x14ac:dyDescent="0.25">
      <c r="A35849"/>
    </row>
    <row r="35850" spans="1:1" x14ac:dyDescent="0.25">
      <c r="A35850"/>
    </row>
    <row r="35851" spans="1:1" x14ac:dyDescent="0.25">
      <c r="A35851"/>
    </row>
    <row r="35852" spans="1:1" x14ac:dyDescent="0.25">
      <c r="A35852"/>
    </row>
    <row r="35853" spans="1:1" x14ac:dyDescent="0.25">
      <c r="A35853"/>
    </row>
    <row r="35854" spans="1:1" x14ac:dyDescent="0.25">
      <c r="A35854"/>
    </row>
    <row r="35855" spans="1:1" x14ac:dyDescent="0.25">
      <c r="A35855"/>
    </row>
    <row r="35856" spans="1:1" x14ac:dyDescent="0.25">
      <c r="A35856"/>
    </row>
    <row r="35857" spans="1:1" x14ac:dyDescent="0.25">
      <c r="A35857"/>
    </row>
    <row r="35858" spans="1:1" x14ac:dyDescent="0.25">
      <c r="A35858"/>
    </row>
    <row r="35859" spans="1:1" x14ac:dyDescent="0.25">
      <c r="A35859"/>
    </row>
    <row r="35860" spans="1:1" x14ac:dyDescent="0.25">
      <c r="A35860"/>
    </row>
    <row r="35861" spans="1:1" x14ac:dyDescent="0.25">
      <c r="A35861"/>
    </row>
    <row r="35862" spans="1:1" x14ac:dyDescent="0.25">
      <c r="A35862"/>
    </row>
    <row r="35863" spans="1:1" x14ac:dyDescent="0.25">
      <c r="A35863"/>
    </row>
    <row r="35864" spans="1:1" x14ac:dyDescent="0.25">
      <c r="A35864"/>
    </row>
    <row r="35865" spans="1:1" x14ac:dyDescent="0.25">
      <c r="A35865"/>
    </row>
    <row r="35866" spans="1:1" x14ac:dyDescent="0.25">
      <c r="A35866"/>
    </row>
    <row r="35867" spans="1:1" x14ac:dyDescent="0.25">
      <c r="A35867"/>
    </row>
    <row r="35868" spans="1:1" x14ac:dyDescent="0.25">
      <c r="A35868"/>
    </row>
    <row r="35869" spans="1:1" x14ac:dyDescent="0.25">
      <c r="A35869"/>
    </row>
    <row r="35870" spans="1:1" x14ac:dyDescent="0.25">
      <c r="A35870"/>
    </row>
    <row r="35871" spans="1:1" x14ac:dyDescent="0.25">
      <c r="A35871"/>
    </row>
    <row r="35872" spans="1:1" x14ac:dyDescent="0.25">
      <c r="A35872"/>
    </row>
    <row r="35873" spans="1:1" x14ac:dyDescent="0.25">
      <c r="A35873"/>
    </row>
    <row r="35874" spans="1:1" x14ac:dyDescent="0.25">
      <c r="A35874"/>
    </row>
    <row r="35875" spans="1:1" x14ac:dyDescent="0.25">
      <c r="A35875"/>
    </row>
    <row r="35876" spans="1:1" x14ac:dyDescent="0.25">
      <c r="A35876"/>
    </row>
    <row r="35877" spans="1:1" x14ac:dyDescent="0.25">
      <c r="A35877"/>
    </row>
    <row r="35878" spans="1:1" x14ac:dyDescent="0.25">
      <c r="A35878"/>
    </row>
    <row r="35879" spans="1:1" x14ac:dyDescent="0.25">
      <c r="A35879"/>
    </row>
    <row r="35880" spans="1:1" x14ac:dyDescent="0.25">
      <c r="A35880"/>
    </row>
    <row r="35881" spans="1:1" x14ac:dyDescent="0.25">
      <c r="A35881"/>
    </row>
    <row r="35882" spans="1:1" x14ac:dyDescent="0.25">
      <c r="A35882"/>
    </row>
    <row r="35883" spans="1:1" x14ac:dyDescent="0.25">
      <c r="A35883"/>
    </row>
    <row r="35884" spans="1:1" x14ac:dyDescent="0.25">
      <c r="A35884"/>
    </row>
    <row r="35885" spans="1:1" x14ac:dyDescent="0.25">
      <c r="A35885"/>
    </row>
    <row r="35886" spans="1:1" x14ac:dyDescent="0.25">
      <c r="A35886"/>
    </row>
    <row r="35887" spans="1:1" x14ac:dyDescent="0.25">
      <c r="A35887"/>
    </row>
    <row r="35888" spans="1:1" x14ac:dyDescent="0.25">
      <c r="A35888"/>
    </row>
    <row r="35889" spans="1:1" x14ac:dyDescent="0.25">
      <c r="A35889"/>
    </row>
    <row r="35890" spans="1:1" x14ac:dyDescent="0.25">
      <c r="A35890"/>
    </row>
    <row r="35891" spans="1:1" x14ac:dyDescent="0.25">
      <c r="A35891"/>
    </row>
    <row r="35892" spans="1:1" x14ac:dyDescent="0.25">
      <c r="A35892"/>
    </row>
    <row r="35893" spans="1:1" x14ac:dyDescent="0.25">
      <c r="A35893"/>
    </row>
    <row r="35894" spans="1:1" x14ac:dyDescent="0.25">
      <c r="A35894"/>
    </row>
    <row r="35895" spans="1:1" x14ac:dyDescent="0.25">
      <c r="A35895"/>
    </row>
    <row r="35896" spans="1:1" x14ac:dyDescent="0.25">
      <c r="A35896"/>
    </row>
    <row r="35897" spans="1:1" x14ac:dyDescent="0.25">
      <c r="A35897"/>
    </row>
    <row r="35898" spans="1:1" x14ac:dyDescent="0.25">
      <c r="A35898"/>
    </row>
    <row r="35899" spans="1:1" x14ac:dyDescent="0.25">
      <c r="A35899"/>
    </row>
    <row r="35900" spans="1:1" x14ac:dyDescent="0.25">
      <c r="A35900"/>
    </row>
    <row r="35901" spans="1:1" x14ac:dyDescent="0.25">
      <c r="A35901"/>
    </row>
    <row r="35902" spans="1:1" x14ac:dyDescent="0.25">
      <c r="A35902"/>
    </row>
    <row r="35903" spans="1:1" x14ac:dyDescent="0.25">
      <c r="A35903"/>
    </row>
    <row r="35904" spans="1:1" x14ac:dyDescent="0.25">
      <c r="A35904"/>
    </row>
    <row r="35905" spans="1:1" x14ac:dyDescent="0.25">
      <c r="A35905"/>
    </row>
    <row r="35906" spans="1:1" x14ac:dyDescent="0.25">
      <c r="A35906"/>
    </row>
    <row r="35907" spans="1:1" x14ac:dyDescent="0.25">
      <c r="A35907"/>
    </row>
    <row r="35908" spans="1:1" x14ac:dyDescent="0.25">
      <c r="A35908"/>
    </row>
    <row r="35909" spans="1:1" x14ac:dyDescent="0.25">
      <c r="A35909"/>
    </row>
    <row r="35910" spans="1:1" x14ac:dyDescent="0.25">
      <c r="A35910"/>
    </row>
    <row r="35911" spans="1:1" x14ac:dyDescent="0.25">
      <c r="A35911"/>
    </row>
    <row r="35912" spans="1:1" x14ac:dyDescent="0.25">
      <c r="A35912"/>
    </row>
    <row r="35913" spans="1:1" x14ac:dyDescent="0.25">
      <c r="A35913"/>
    </row>
    <row r="35914" spans="1:1" x14ac:dyDescent="0.25">
      <c r="A35914"/>
    </row>
    <row r="35915" spans="1:1" x14ac:dyDescent="0.25">
      <c r="A35915"/>
    </row>
    <row r="35916" spans="1:1" x14ac:dyDescent="0.25">
      <c r="A35916"/>
    </row>
    <row r="35917" spans="1:1" x14ac:dyDescent="0.25">
      <c r="A35917"/>
    </row>
    <row r="35918" spans="1:1" x14ac:dyDescent="0.25">
      <c r="A35918"/>
    </row>
    <row r="35919" spans="1:1" x14ac:dyDescent="0.25">
      <c r="A35919"/>
    </row>
    <row r="35920" spans="1:1" x14ac:dyDescent="0.25">
      <c r="A35920"/>
    </row>
    <row r="35921" spans="1:1" x14ac:dyDescent="0.25">
      <c r="A35921"/>
    </row>
    <row r="35922" spans="1:1" x14ac:dyDescent="0.25">
      <c r="A35922"/>
    </row>
    <row r="35923" spans="1:1" x14ac:dyDescent="0.25">
      <c r="A35923"/>
    </row>
    <row r="35924" spans="1:1" x14ac:dyDescent="0.25">
      <c r="A35924"/>
    </row>
    <row r="35925" spans="1:1" x14ac:dyDescent="0.25">
      <c r="A35925"/>
    </row>
    <row r="35926" spans="1:1" x14ac:dyDescent="0.25">
      <c r="A35926"/>
    </row>
    <row r="35927" spans="1:1" x14ac:dyDescent="0.25">
      <c r="A35927"/>
    </row>
    <row r="35928" spans="1:1" x14ac:dyDescent="0.25">
      <c r="A35928"/>
    </row>
    <row r="35929" spans="1:1" x14ac:dyDescent="0.25">
      <c r="A35929"/>
    </row>
    <row r="35930" spans="1:1" x14ac:dyDescent="0.25">
      <c r="A35930"/>
    </row>
    <row r="35931" spans="1:1" x14ac:dyDescent="0.25">
      <c r="A35931"/>
    </row>
    <row r="35932" spans="1:1" x14ac:dyDescent="0.25">
      <c r="A35932"/>
    </row>
    <row r="35933" spans="1:1" x14ac:dyDescent="0.25">
      <c r="A35933"/>
    </row>
    <row r="35934" spans="1:1" x14ac:dyDescent="0.25">
      <c r="A35934"/>
    </row>
    <row r="35935" spans="1:1" x14ac:dyDescent="0.25">
      <c r="A35935"/>
    </row>
    <row r="35936" spans="1:1" x14ac:dyDescent="0.25">
      <c r="A35936"/>
    </row>
    <row r="35937" spans="1:1" x14ac:dyDescent="0.25">
      <c r="A35937"/>
    </row>
    <row r="35938" spans="1:1" x14ac:dyDescent="0.25">
      <c r="A35938"/>
    </row>
    <row r="35939" spans="1:1" x14ac:dyDescent="0.25">
      <c r="A35939"/>
    </row>
    <row r="35940" spans="1:1" x14ac:dyDescent="0.25">
      <c r="A35940"/>
    </row>
    <row r="35941" spans="1:1" x14ac:dyDescent="0.25">
      <c r="A35941"/>
    </row>
    <row r="35942" spans="1:1" x14ac:dyDescent="0.25">
      <c r="A35942"/>
    </row>
    <row r="35943" spans="1:1" x14ac:dyDescent="0.25">
      <c r="A35943"/>
    </row>
    <row r="35944" spans="1:1" x14ac:dyDescent="0.25">
      <c r="A35944"/>
    </row>
    <row r="35945" spans="1:1" x14ac:dyDescent="0.25">
      <c r="A35945"/>
    </row>
    <row r="35946" spans="1:1" x14ac:dyDescent="0.25">
      <c r="A35946"/>
    </row>
    <row r="35947" spans="1:1" x14ac:dyDescent="0.25">
      <c r="A35947"/>
    </row>
    <row r="35948" spans="1:1" x14ac:dyDescent="0.25">
      <c r="A35948"/>
    </row>
    <row r="35949" spans="1:1" x14ac:dyDescent="0.25">
      <c r="A35949"/>
    </row>
    <row r="35950" spans="1:1" x14ac:dyDescent="0.25">
      <c r="A35950"/>
    </row>
    <row r="35951" spans="1:1" x14ac:dyDescent="0.25">
      <c r="A35951"/>
    </row>
    <row r="35952" spans="1:1" x14ac:dyDescent="0.25">
      <c r="A35952"/>
    </row>
    <row r="35953" spans="1:1" x14ac:dyDescent="0.25">
      <c r="A35953"/>
    </row>
    <row r="35954" spans="1:1" x14ac:dyDescent="0.25">
      <c r="A35954"/>
    </row>
    <row r="35955" spans="1:1" x14ac:dyDescent="0.25">
      <c r="A35955"/>
    </row>
    <row r="35956" spans="1:1" x14ac:dyDescent="0.25">
      <c r="A35956"/>
    </row>
    <row r="35957" spans="1:1" x14ac:dyDescent="0.25">
      <c r="A35957"/>
    </row>
    <row r="35958" spans="1:1" x14ac:dyDescent="0.25">
      <c r="A35958"/>
    </row>
    <row r="35959" spans="1:1" x14ac:dyDescent="0.25">
      <c r="A35959"/>
    </row>
    <row r="35960" spans="1:1" x14ac:dyDescent="0.25">
      <c r="A35960"/>
    </row>
    <row r="35961" spans="1:1" x14ac:dyDescent="0.25">
      <c r="A35961"/>
    </row>
    <row r="35962" spans="1:1" x14ac:dyDescent="0.25">
      <c r="A35962"/>
    </row>
    <row r="35963" spans="1:1" x14ac:dyDescent="0.25">
      <c r="A35963"/>
    </row>
    <row r="35964" spans="1:1" x14ac:dyDescent="0.25">
      <c r="A35964"/>
    </row>
    <row r="35965" spans="1:1" x14ac:dyDescent="0.25">
      <c r="A35965"/>
    </row>
    <row r="35966" spans="1:1" x14ac:dyDescent="0.25">
      <c r="A35966"/>
    </row>
    <row r="35967" spans="1:1" x14ac:dyDescent="0.25">
      <c r="A35967"/>
    </row>
    <row r="35968" spans="1:1" x14ac:dyDescent="0.25">
      <c r="A35968"/>
    </row>
    <row r="35969" spans="1:1" x14ac:dyDescent="0.25">
      <c r="A35969"/>
    </row>
    <row r="35970" spans="1:1" x14ac:dyDescent="0.25">
      <c r="A35970"/>
    </row>
    <row r="35971" spans="1:1" x14ac:dyDescent="0.25">
      <c r="A35971"/>
    </row>
    <row r="35972" spans="1:1" x14ac:dyDescent="0.25">
      <c r="A35972"/>
    </row>
    <row r="35973" spans="1:1" x14ac:dyDescent="0.25">
      <c r="A35973"/>
    </row>
    <row r="35974" spans="1:1" x14ac:dyDescent="0.25">
      <c r="A35974"/>
    </row>
    <row r="35975" spans="1:1" x14ac:dyDescent="0.25">
      <c r="A35975"/>
    </row>
    <row r="35976" spans="1:1" x14ac:dyDescent="0.25">
      <c r="A35976"/>
    </row>
    <row r="35977" spans="1:1" x14ac:dyDescent="0.25">
      <c r="A35977"/>
    </row>
    <row r="35978" spans="1:1" x14ac:dyDescent="0.25">
      <c r="A35978"/>
    </row>
    <row r="35979" spans="1:1" x14ac:dyDescent="0.25">
      <c r="A35979"/>
    </row>
    <row r="35980" spans="1:1" x14ac:dyDescent="0.25">
      <c r="A35980"/>
    </row>
    <row r="35981" spans="1:1" x14ac:dyDescent="0.25">
      <c r="A35981"/>
    </row>
    <row r="35982" spans="1:1" x14ac:dyDescent="0.25">
      <c r="A35982"/>
    </row>
    <row r="35983" spans="1:1" x14ac:dyDescent="0.25">
      <c r="A35983"/>
    </row>
    <row r="35984" spans="1:1" x14ac:dyDescent="0.25">
      <c r="A35984"/>
    </row>
    <row r="35985" spans="1:1" x14ac:dyDescent="0.25">
      <c r="A35985"/>
    </row>
    <row r="35986" spans="1:1" x14ac:dyDescent="0.25">
      <c r="A35986"/>
    </row>
    <row r="35987" spans="1:1" x14ac:dyDescent="0.25">
      <c r="A35987"/>
    </row>
    <row r="35988" spans="1:1" x14ac:dyDescent="0.25">
      <c r="A35988"/>
    </row>
    <row r="35989" spans="1:1" x14ac:dyDescent="0.25">
      <c r="A35989"/>
    </row>
    <row r="35990" spans="1:1" x14ac:dyDescent="0.25">
      <c r="A35990"/>
    </row>
    <row r="35991" spans="1:1" x14ac:dyDescent="0.25">
      <c r="A35991"/>
    </row>
    <row r="35992" spans="1:1" x14ac:dyDescent="0.25">
      <c r="A35992"/>
    </row>
    <row r="35993" spans="1:1" x14ac:dyDescent="0.25">
      <c r="A35993"/>
    </row>
    <row r="35994" spans="1:1" x14ac:dyDescent="0.25">
      <c r="A35994"/>
    </row>
    <row r="35995" spans="1:1" x14ac:dyDescent="0.25">
      <c r="A35995"/>
    </row>
    <row r="35996" spans="1:1" x14ac:dyDescent="0.25">
      <c r="A35996"/>
    </row>
    <row r="35997" spans="1:1" x14ac:dyDescent="0.25">
      <c r="A35997"/>
    </row>
    <row r="35998" spans="1:1" x14ac:dyDescent="0.25">
      <c r="A35998"/>
    </row>
    <row r="35999" spans="1:1" x14ac:dyDescent="0.25">
      <c r="A35999"/>
    </row>
    <row r="36000" spans="1:1" x14ac:dyDescent="0.25">
      <c r="A36000"/>
    </row>
    <row r="36001" spans="1:1" x14ac:dyDescent="0.25">
      <c r="A36001"/>
    </row>
    <row r="36002" spans="1:1" x14ac:dyDescent="0.25">
      <c r="A36002"/>
    </row>
    <row r="36003" spans="1:1" x14ac:dyDescent="0.25">
      <c r="A36003"/>
    </row>
    <row r="36004" spans="1:1" x14ac:dyDescent="0.25">
      <c r="A36004"/>
    </row>
    <row r="36005" spans="1:1" x14ac:dyDescent="0.25">
      <c r="A36005"/>
    </row>
    <row r="36006" spans="1:1" x14ac:dyDescent="0.25">
      <c r="A36006"/>
    </row>
    <row r="36007" spans="1:1" x14ac:dyDescent="0.25">
      <c r="A36007"/>
    </row>
    <row r="36008" spans="1:1" x14ac:dyDescent="0.25">
      <c r="A36008"/>
    </row>
    <row r="36009" spans="1:1" x14ac:dyDescent="0.25">
      <c r="A36009"/>
    </row>
    <row r="36010" spans="1:1" x14ac:dyDescent="0.25">
      <c r="A36010"/>
    </row>
    <row r="36011" spans="1:1" x14ac:dyDescent="0.25">
      <c r="A36011"/>
    </row>
    <row r="36012" spans="1:1" x14ac:dyDescent="0.25">
      <c r="A36012"/>
    </row>
    <row r="36013" spans="1:1" x14ac:dyDescent="0.25">
      <c r="A36013"/>
    </row>
    <row r="36014" spans="1:1" x14ac:dyDescent="0.25">
      <c r="A36014"/>
    </row>
    <row r="36015" spans="1:1" x14ac:dyDescent="0.25">
      <c r="A36015"/>
    </row>
    <row r="36016" spans="1:1" x14ac:dyDescent="0.25">
      <c r="A36016"/>
    </row>
    <row r="36017" spans="1:1" x14ac:dyDescent="0.25">
      <c r="A36017"/>
    </row>
    <row r="36018" spans="1:1" x14ac:dyDescent="0.25">
      <c r="A36018"/>
    </row>
    <row r="36019" spans="1:1" x14ac:dyDescent="0.25">
      <c r="A36019"/>
    </row>
    <row r="36020" spans="1:1" x14ac:dyDescent="0.25">
      <c r="A36020"/>
    </row>
    <row r="36021" spans="1:1" x14ac:dyDescent="0.25">
      <c r="A36021"/>
    </row>
    <row r="36022" spans="1:1" x14ac:dyDescent="0.25">
      <c r="A36022"/>
    </row>
    <row r="36023" spans="1:1" x14ac:dyDescent="0.25">
      <c r="A36023"/>
    </row>
    <row r="36024" spans="1:1" x14ac:dyDescent="0.25">
      <c r="A36024"/>
    </row>
    <row r="36025" spans="1:1" x14ac:dyDescent="0.25">
      <c r="A36025"/>
    </row>
    <row r="36026" spans="1:1" x14ac:dyDescent="0.25">
      <c r="A36026"/>
    </row>
    <row r="36027" spans="1:1" x14ac:dyDescent="0.25">
      <c r="A36027"/>
    </row>
    <row r="36028" spans="1:1" x14ac:dyDescent="0.25">
      <c r="A36028"/>
    </row>
    <row r="36029" spans="1:1" x14ac:dyDescent="0.25">
      <c r="A36029"/>
    </row>
    <row r="36030" spans="1:1" x14ac:dyDescent="0.25">
      <c r="A36030"/>
    </row>
    <row r="36031" spans="1:1" x14ac:dyDescent="0.25">
      <c r="A36031"/>
    </row>
    <row r="36032" spans="1:1" x14ac:dyDescent="0.25">
      <c r="A36032"/>
    </row>
    <row r="36033" spans="1:1" x14ac:dyDescent="0.25">
      <c r="A36033"/>
    </row>
    <row r="36034" spans="1:1" x14ac:dyDescent="0.25">
      <c r="A36034"/>
    </row>
    <row r="36035" spans="1:1" x14ac:dyDescent="0.25">
      <c r="A36035"/>
    </row>
    <row r="36036" spans="1:1" x14ac:dyDescent="0.25">
      <c r="A36036"/>
    </row>
    <row r="36037" spans="1:1" x14ac:dyDescent="0.25">
      <c r="A36037"/>
    </row>
    <row r="36038" spans="1:1" x14ac:dyDescent="0.25">
      <c r="A36038"/>
    </row>
    <row r="36039" spans="1:1" x14ac:dyDescent="0.25">
      <c r="A36039"/>
    </row>
    <row r="36040" spans="1:1" x14ac:dyDescent="0.25">
      <c r="A36040"/>
    </row>
    <row r="36041" spans="1:1" x14ac:dyDescent="0.25">
      <c r="A36041"/>
    </row>
    <row r="36042" spans="1:1" x14ac:dyDescent="0.25">
      <c r="A36042"/>
    </row>
    <row r="36043" spans="1:1" x14ac:dyDescent="0.25">
      <c r="A36043"/>
    </row>
    <row r="36044" spans="1:1" x14ac:dyDescent="0.25">
      <c r="A36044"/>
    </row>
    <row r="36045" spans="1:1" x14ac:dyDescent="0.25">
      <c r="A36045"/>
    </row>
    <row r="36046" spans="1:1" x14ac:dyDescent="0.25">
      <c r="A36046"/>
    </row>
    <row r="36047" spans="1:1" x14ac:dyDescent="0.25">
      <c r="A36047"/>
    </row>
    <row r="36048" spans="1:1" x14ac:dyDescent="0.25">
      <c r="A36048"/>
    </row>
    <row r="36049" spans="1:1" x14ac:dyDescent="0.25">
      <c r="A36049"/>
    </row>
    <row r="36050" spans="1:1" x14ac:dyDescent="0.25">
      <c r="A36050"/>
    </row>
    <row r="36051" spans="1:1" x14ac:dyDescent="0.25">
      <c r="A36051"/>
    </row>
    <row r="36052" spans="1:1" x14ac:dyDescent="0.25">
      <c r="A36052"/>
    </row>
    <row r="36053" spans="1:1" x14ac:dyDescent="0.25">
      <c r="A36053"/>
    </row>
    <row r="36054" spans="1:1" x14ac:dyDescent="0.25">
      <c r="A36054"/>
    </row>
    <row r="36055" spans="1:1" x14ac:dyDescent="0.25">
      <c r="A36055"/>
    </row>
    <row r="36056" spans="1:1" x14ac:dyDescent="0.25">
      <c r="A36056"/>
    </row>
    <row r="36057" spans="1:1" x14ac:dyDescent="0.25">
      <c r="A36057"/>
    </row>
    <row r="36058" spans="1:1" x14ac:dyDescent="0.25">
      <c r="A36058"/>
    </row>
    <row r="36059" spans="1:1" x14ac:dyDescent="0.25">
      <c r="A36059"/>
    </row>
    <row r="36060" spans="1:1" x14ac:dyDescent="0.25">
      <c r="A36060"/>
    </row>
    <row r="36061" spans="1:1" x14ac:dyDescent="0.25">
      <c r="A36061"/>
    </row>
    <row r="36062" spans="1:1" x14ac:dyDescent="0.25">
      <c r="A36062"/>
    </row>
    <row r="36063" spans="1:1" x14ac:dyDescent="0.25">
      <c r="A36063"/>
    </row>
    <row r="36064" spans="1:1" x14ac:dyDescent="0.25">
      <c r="A36064"/>
    </row>
    <row r="36065" spans="1:1" x14ac:dyDescent="0.25">
      <c r="A36065"/>
    </row>
    <row r="36066" spans="1:1" x14ac:dyDescent="0.25">
      <c r="A36066"/>
    </row>
    <row r="36067" spans="1:1" x14ac:dyDescent="0.25">
      <c r="A36067"/>
    </row>
    <row r="36068" spans="1:1" x14ac:dyDescent="0.25">
      <c r="A36068"/>
    </row>
    <row r="36069" spans="1:1" x14ac:dyDescent="0.25">
      <c r="A36069"/>
    </row>
    <row r="36070" spans="1:1" x14ac:dyDescent="0.25">
      <c r="A36070"/>
    </row>
    <row r="36071" spans="1:1" x14ac:dyDescent="0.25">
      <c r="A36071"/>
    </row>
    <row r="36072" spans="1:1" x14ac:dyDescent="0.25">
      <c r="A36072"/>
    </row>
    <row r="36073" spans="1:1" x14ac:dyDescent="0.25">
      <c r="A36073"/>
    </row>
    <row r="36074" spans="1:1" x14ac:dyDescent="0.25">
      <c r="A36074"/>
    </row>
    <row r="36075" spans="1:1" x14ac:dyDescent="0.25">
      <c r="A36075"/>
    </row>
    <row r="36076" spans="1:1" x14ac:dyDescent="0.25">
      <c r="A36076"/>
    </row>
    <row r="36077" spans="1:1" x14ac:dyDescent="0.25">
      <c r="A36077"/>
    </row>
    <row r="36078" spans="1:1" x14ac:dyDescent="0.25">
      <c r="A36078"/>
    </row>
    <row r="36079" spans="1:1" x14ac:dyDescent="0.25">
      <c r="A36079"/>
    </row>
    <row r="36080" spans="1:1" x14ac:dyDescent="0.25">
      <c r="A36080"/>
    </row>
    <row r="36081" spans="1:1" x14ac:dyDescent="0.25">
      <c r="A36081"/>
    </row>
    <row r="36082" spans="1:1" x14ac:dyDescent="0.25">
      <c r="A36082"/>
    </row>
    <row r="36083" spans="1:1" x14ac:dyDescent="0.25">
      <c r="A36083"/>
    </row>
    <row r="36084" spans="1:1" x14ac:dyDescent="0.25">
      <c r="A36084"/>
    </row>
    <row r="36085" spans="1:1" x14ac:dyDescent="0.25">
      <c r="A36085"/>
    </row>
    <row r="36086" spans="1:1" x14ac:dyDescent="0.25">
      <c r="A36086"/>
    </row>
    <row r="36087" spans="1:1" x14ac:dyDescent="0.25">
      <c r="A36087"/>
    </row>
    <row r="36088" spans="1:1" x14ac:dyDescent="0.25">
      <c r="A36088"/>
    </row>
    <row r="36089" spans="1:1" x14ac:dyDescent="0.25">
      <c r="A36089"/>
    </row>
    <row r="36090" spans="1:1" x14ac:dyDescent="0.25">
      <c r="A36090"/>
    </row>
    <row r="36091" spans="1:1" x14ac:dyDescent="0.25">
      <c r="A36091"/>
    </row>
    <row r="36092" spans="1:1" x14ac:dyDescent="0.25">
      <c r="A36092"/>
    </row>
    <row r="36093" spans="1:1" x14ac:dyDescent="0.25">
      <c r="A36093"/>
    </row>
    <row r="36094" spans="1:1" x14ac:dyDescent="0.25">
      <c r="A36094"/>
    </row>
    <row r="36095" spans="1:1" x14ac:dyDescent="0.25">
      <c r="A36095"/>
    </row>
    <row r="36096" spans="1:1" x14ac:dyDescent="0.25">
      <c r="A36096"/>
    </row>
    <row r="36097" spans="1:1" x14ac:dyDescent="0.25">
      <c r="A36097"/>
    </row>
    <row r="36098" spans="1:1" x14ac:dyDescent="0.25">
      <c r="A36098"/>
    </row>
    <row r="36099" spans="1:1" x14ac:dyDescent="0.25">
      <c r="A36099"/>
    </row>
    <row r="36100" spans="1:1" x14ac:dyDescent="0.25">
      <c r="A36100"/>
    </row>
    <row r="36101" spans="1:1" x14ac:dyDescent="0.25">
      <c r="A36101"/>
    </row>
    <row r="36102" spans="1:1" x14ac:dyDescent="0.25">
      <c r="A36102"/>
    </row>
    <row r="36103" spans="1:1" x14ac:dyDescent="0.25">
      <c r="A36103"/>
    </row>
    <row r="36104" spans="1:1" x14ac:dyDescent="0.25">
      <c r="A36104"/>
    </row>
    <row r="36105" spans="1:1" x14ac:dyDescent="0.25">
      <c r="A36105"/>
    </row>
    <row r="36106" spans="1:1" x14ac:dyDescent="0.25">
      <c r="A36106"/>
    </row>
    <row r="36107" spans="1:1" x14ac:dyDescent="0.25">
      <c r="A36107"/>
    </row>
    <row r="36108" spans="1:1" x14ac:dyDescent="0.25">
      <c r="A36108"/>
    </row>
    <row r="36109" spans="1:1" x14ac:dyDescent="0.25">
      <c r="A36109"/>
    </row>
    <row r="36110" spans="1:1" x14ac:dyDescent="0.25">
      <c r="A36110"/>
    </row>
    <row r="36111" spans="1:1" x14ac:dyDescent="0.25">
      <c r="A36111"/>
    </row>
    <row r="36112" spans="1:1" x14ac:dyDescent="0.25">
      <c r="A36112"/>
    </row>
    <row r="36113" spans="1:1" x14ac:dyDescent="0.25">
      <c r="A36113"/>
    </row>
    <row r="36114" spans="1:1" x14ac:dyDescent="0.25">
      <c r="A36114"/>
    </row>
    <row r="36115" spans="1:1" x14ac:dyDescent="0.25">
      <c r="A36115"/>
    </row>
    <row r="36116" spans="1:1" x14ac:dyDescent="0.25">
      <c r="A36116"/>
    </row>
    <row r="36117" spans="1:1" x14ac:dyDescent="0.25">
      <c r="A36117"/>
    </row>
    <row r="36118" spans="1:1" x14ac:dyDescent="0.25">
      <c r="A36118"/>
    </row>
    <row r="36119" spans="1:1" x14ac:dyDescent="0.25">
      <c r="A36119"/>
    </row>
    <row r="36120" spans="1:1" x14ac:dyDescent="0.25">
      <c r="A36120"/>
    </row>
    <row r="36121" spans="1:1" x14ac:dyDescent="0.25">
      <c r="A36121"/>
    </row>
    <row r="36122" spans="1:1" x14ac:dyDescent="0.25">
      <c r="A36122"/>
    </row>
    <row r="36123" spans="1:1" x14ac:dyDescent="0.25">
      <c r="A36123"/>
    </row>
    <row r="36124" spans="1:1" x14ac:dyDescent="0.25">
      <c r="A36124"/>
    </row>
    <row r="36125" spans="1:1" x14ac:dyDescent="0.25">
      <c r="A36125"/>
    </row>
    <row r="36126" spans="1:1" x14ac:dyDescent="0.25">
      <c r="A36126"/>
    </row>
    <row r="36127" spans="1:1" x14ac:dyDescent="0.25">
      <c r="A36127"/>
    </row>
    <row r="36128" spans="1:1" x14ac:dyDescent="0.25">
      <c r="A36128"/>
    </row>
    <row r="36129" spans="1:1" x14ac:dyDescent="0.25">
      <c r="A36129"/>
    </row>
    <row r="36130" spans="1:1" x14ac:dyDescent="0.25">
      <c r="A36130"/>
    </row>
    <row r="36131" spans="1:1" x14ac:dyDescent="0.25">
      <c r="A36131"/>
    </row>
    <row r="36132" spans="1:1" x14ac:dyDescent="0.25">
      <c r="A36132"/>
    </row>
    <row r="36133" spans="1:1" x14ac:dyDescent="0.25">
      <c r="A36133"/>
    </row>
    <row r="36134" spans="1:1" x14ac:dyDescent="0.25">
      <c r="A36134"/>
    </row>
    <row r="36135" spans="1:1" x14ac:dyDescent="0.25">
      <c r="A36135"/>
    </row>
    <row r="36136" spans="1:1" x14ac:dyDescent="0.25">
      <c r="A36136"/>
    </row>
    <row r="36137" spans="1:1" x14ac:dyDescent="0.25">
      <c r="A36137"/>
    </row>
    <row r="36138" spans="1:1" x14ac:dyDescent="0.25">
      <c r="A36138"/>
    </row>
    <row r="36139" spans="1:1" x14ac:dyDescent="0.25">
      <c r="A36139"/>
    </row>
    <row r="36140" spans="1:1" x14ac:dyDescent="0.25">
      <c r="A36140"/>
    </row>
    <row r="36141" spans="1:1" x14ac:dyDescent="0.25">
      <c r="A36141"/>
    </row>
    <row r="36142" spans="1:1" x14ac:dyDescent="0.25">
      <c r="A36142"/>
    </row>
    <row r="36143" spans="1:1" x14ac:dyDescent="0.25">
      <c r="A36143"/>
    </row>
    <row r="36144" spans="1:1" x14ac:dyDescent="0.25">
      <c r="A36144"/>
    </row>
    <row r="36145" spans="1:1" x14ac:dyDescent="0.25">
      <c r="A36145"/>
    </row>
    <row r="36146" spans="1:1" x14ac:dyDescent="0.25">
      <c r="A36146"/>
    </row>
    <row r="36147" spans="1:1" x14ac:dyDescent="0.25">
      <c r="A36147"/>
    </row>
    <row r="36148" spans="1:1" x14ac:dyDescent="0.25">
      <c r="A36148"/>
    </row>
    <row r="36149" spans="1:1" x14ac:dyDescent="0.25">
      <c r="A36149"/>
    </row>
    <row r="36150" spans="1:1" x14ac:dyDescent="0.25">
      <c r="A36150"/>
    </row>
    <row r="36151" spans="1:1" x14ac:dyDescent="0.25">
      <c r="A36151"/>
    </row>
    <row r="36152" spans="1:1" x14ac:dyDescent="0.25">
      <c r="A36152"/>
    </row>
    <row r="36153" spans="1:1" x14ac:dyDescent="0.25">
      <c r="A36153"/>
    </row>
    <row r="36154" spans="1:1" x14ac:dyDescent="0.25">
      <c r="A36154"/>
    </row>
    <row r="36155" spans="1:1" x14ac:dyDescent="0.25">
      <c r="A36155"/>
    </row>
    <row r="36156" spans="1:1" x14ac:dyDescent="0.25">
      <c r="A36156"/>
    </row>
    <row r="36157" spans="1:1" x14ac:dyDescent="0.25">
      <c r="A36157"/>
    </row>
    <row r="36158" spans="1:1" x14ac:dyDescent="0.25">
      <c r="A36158"/>
    </row>
    <row r="36159" spans="1:1" x14ac:dyDescent="0.25">
      <c r="A36159"/>
    </row>
    <row r="36160" spans="1:1" x14ac:dyDescent="0.25">
      <c r="A36160"/>
    </row>
    <row r="36161" spans="1:1" x14ac:dyDescent="0.25">
      <c r="A36161"/>
    </row>
    <row r="36162" spans="1:1" x14ac:dyDescent="0.25">
      <c r="A36162"/>
    </row>
    <row r="36163" spans="1:1" x14ac:dyDescent="0.25">
      <c r="A36163"/>
    </row>
    <row r="36164" spans="1:1" x14ac:dyDescent="0.25">
      <c r="A36164"/>
    </row>
    <row r="36165" spans="1:1" x14ac:dyDescent="0.25">
      <c r="A36165"/>
    </row>
    <row r="36166" spans="1:1" x14ac:dyDescent="0.25">
      <c r="A36166"/>
    </row>
    <row r="36167" spans="1:1" x14ac:dyDescent="0.25">
      <c r="A36167"/>
    </row>
    <row r="36168" spans="1:1" x14ac:dyDescent="0.25">
      <c r="A36168"/>
    </row>
    <row r="36169" spans="1:1" x14ac:dyDescent="0.25">
      <c r="A36169"/>
    </row>
    <row r="36170" spans="1:1" x14ac:dyDescent="0.25">
      <c r="A36170"/>
    </row>
    <row r="36171" spans="1:1" x14ac:dyDescent="0.25">
      <c r="A36171"/>
    </row>
    <row r="36172" spans="1:1" x14ac:dyDescent="0.25">
      <c r="A36172"/>
    </row>
    <row r="36173" spans="1:1" x14ac:dyDescent="0.25">
      <c r="A36173"/>
    </row>
    <row r="36174" spans="1:1" x14ac:dyDescent="0.25">
      <c r="A36174"/>
    </row>
    <row r="36175" spans="1:1" x14ac:dyDescent="0.25">
      <c r="A36175"/>
    </row>
    <row r="36176" spans="1:1" x14ac:dyDescent="0.25">
      <c r="A36176"/>
    </row>
    <row r="36177" spans="1:1" x14ac:dyDescent="0.25">
      <c r="A36177"/>
    </row>
    <row r="36178" spans="1:1" x14ac:dyDescent="0.25">
      <c r="A36178"/>
    </row>
    <row r="36179" spans="1:1" x14ac:dyDescent="0.25">
      <c r="A36179"/>
    </row>
    <row r="36180" spans="1:1" x14ac:dyDescent="0.25">
      <c r="A36180"/>
    </row>
    <row r="36181" spans="1:1" x14ac:dyDescent="0.25">
      <c r="A36181"/>
    </row>
    <row r="36182" spans="1:1" x14ac:dyDescent="0.25">
      <c r="A36182"/>
    </row>
    <row r="36183" spans="1:1" x14ac:dyDescent="0.25">
      <c r="A36183"/>
    </row>
    <row r="36184" spans="1:1" x14ac:dyDescent="0.25">
      <c r="A36184"/>
    </row>
    <row r="36185" spans="1:1" x14ac:dyDescent="0.25">
      <c r="A36185"/>
    </row>
    <row r="36186" spans="1:1" x14ac:dyDescent="0.25">
      <c r="A36186"/>
    </row>
    <row r="36187" spans="1:1" x14ac:dyDescent="0.25">
      <c r="A36187"/>
    </row>
    <row r="36188" spans="1:1" x14ac:dyDescent="0.25">
      <c r="A36188"/>
    </row>
    <row r="36189" spans="1:1" x14ac:dyDescent="0.25">
      <c r="A36189"/>
    </row>
    <row r="36190" spans="1:1" x14ac:dyDescent="0.25">
      <c r="A36190"/>
    </row>
    <row r="36191" spans="1:1" x14ac:dyDescent="0.25">
      <c r="A36191"/>
    </row>
    <row r="36192" spans="1:1" x14ac:dyDescent="0.25">
      <c r="A36192"/>
    </row>
    <row r="36193" spans="1:1" x14ac:dyDescent="0.25">
      <c r="A36193"/>
    </row>
    <row r="36194" spans="1:1" x14ac:dyDescent="0.25">
      <c r="A36194"/>
    </row>
    <row r="36195" spans="1:1" x14ac:dyDescent="0.25">
      <c r="A36195"/>
    </row>
    <row r="36196" spans="1:1" x14ac:dyDescent="0.25">
      <c r="A36196"/>
    </row>
    <row r="36197" spans="1:1" x14ac:dyDescent="0.25">
      <c r="A36197"/>
    </row>
    <row r="36198" spans="1:1" x14ac:dyDescent="0.25">
      <c r="A36198"/>
    </row>
    <row r="36199" spans="1:1" x14ac:dyDescent="0.25">
      <c r="A36199"/>
    </row>
    <row r="36200" spans="1:1" x14ac:dyDescent="0.25">
      <c r="A36200"/>
    </row>
    <row r="36201" spans="1:1" x14ac:dyDescent="0.25">
      <c r="A36201"/>
    </row>
    <row r="36202" spans="1:1" x14ac:dyDescent="0.25">
      <c r="A36202"/>
    </row>
    <row r="36203" spans="1:1" x14ac:dyDescent="0.25">
      <c r="A36203"/>
    </row>
    <row r="36204" spans="1:1" x14ac:dyDescent="0.25">
      <c r="A36204"/>
    </row>
    <row r="36205" spans="1:1" x14ac:dyDescent="0.25">
      <c r="A36205"/>
    </row>
    <row r="36206" spans="1:1" x14ac:dyDescent="0.25">
      <c r="A36206"/>
    </row>
    <row r="36207" spans="1:1" x14ac:dyDescent="0.25">
      <c r="A36207"/>
    </row>
    <row r="36208" spans="1:1" x14ac:dyDescent="0.25">
      <c r="A36208"/>
    </row>
    <row r="36209" spans="1:1" x14ac:dyDescent="0.25">
      <c r="A36209"/>
    </row>
    <row r="36210" spans="1:1" x14ac:dyDescent="0.25">
      <c r="A36210"/>
    </row>
    <row r="36211" spans="1:1" x14ac:dyDescent="0.25">
      <c r="A36211"/>
    </row>
    <row r="36212" spans="1:1" x14ac:dyDescent="0.25">
      <c r="A36212"/>
    </row>
    <row r="36213" spans="1:1" x14ac:dyDescent="0.25">
      <c r="A36213"/>
    </row>
    <row r="36214" spans="1:1" x14ac:dyDescent="0.25">
      <c r="A36214"/>
    </row>
    <row r="36215" spans="1:1" x14ac:dyDescent="0.25">
      <c r="A36215"/>
    </row>
    <row r="36216" spans="1:1" x14ac:dyDescent="0.25">
      <c r="A36216"/>
    </row>
    <row r="36217" spans="1:1" x14ac:dyDescent="0.25">
      <c r="A36217"/>
    </row>
    <row r="36218" spans="1:1" x14ac:dyDescent="0.25">
      <c r="A36218"/>
    </row>
    <row r="36219" spans="1:1" x14ac:dyDescent="0.25">
      <c r="A36219"/>
    </row>
    <row r="36220" spans="1:1" x14ac:dyDescent="0.25">
      <c r="A36220"/>
    </row>
    <row r="36221" spans="1:1" x14ac:dyDescent="0.25">
      <c r="A36221"/>
    </row>
    <row r="36222" spans="1:1" x14ac:dyDescent="0.25">
      <c r="A36222"/>
    </row>
    <row r="36223" spans="1:1" x14ac:dyDescent="0.25">
      <c r="A36223"/>
    </row>
    <row r="36224" spans="1:1" x14ac:dyDescent="0.25">
      <c r="A36224"/>
    </row>
    <row r="36225" spans="1:1" x14ac:dyDescent="0.25">
      <c r="A36225"/>
    </row>
    <row r="36226" spans="1:1" x14ac:dyDescent="0.25">
      <c r="A36226"/>
    </row>
    <row r="36227" spans="1:1" x14ac:dyDescent="0.25">
      <c r="A36227"/>
    </row>
    <row r="36228" spans="1:1" x14ac:dyDescent="0.25">
      <c r="A36228"/>
    </row>
    <row r="36229" spans="1:1" x14ac:dyDescent="0.25">
      <c r="A36229"/>
    </row>
    <row r="36230" spans="1:1" x14ac:dyDescent="0.25">
      <c r="A36230"/>
    </row>
    <row r="36231" spans="1:1" x14ac:dyDescent="0.25">
      <c r="A36231"/>
    </row>
    <row r="36232" spans="1:1" x14ac:dyDescent="0.25">
      <c r="A36232"/>
    </row>
    <row r="36233" spans="1:1" x14ac:dyDescent="0.25">
      <c r="A36233"/>
    </row>
    <row r="36234" spans="1:1" x14ac:dyDescent="0.25">
      <c r="A36234"/>
    </row>
    <row r="36235" spans="1:1" x14ac:dyDescent="0.25">
      <c r="A36235"/>
    </row>
    <row r="36236" spans="1:1" x14ac:dyDescent="0.25">
      <c r="A36236"/>
    </row>
    <row r="36237" spans="1:1" x14ac:dyDescent="0.25">
      <c r="A36237"/>
    </row>
    <row r="36238" spans="1:1" x14ac:dyDescent="0.25">
      <c r="A36238"/>
    </row>
    <row r="36239" spans="1:1" x14ac:dyDescent="0.25">
      <c r="A36239"/>
    </row>
    <row r="36240" spans="1:1" x14ac:dyDescent="0.25">
      <c r="A36240"/>
    </row>
    <row r="36241" spans="1:1" x14ac:dyDescent="0.25">
      <c r="A36241"/>
    </row>
    <row r="36242" spans="1:1" x14ac:dyDescent="0.25">
      <c r="A36242"/>
    </row>
    <row r="36243" spans="1:1" x14ac:dyDescent="0.25">
      <c r="A36243"/>
    </row>
    <row r="36244" spans="1:1" x14ac:dyDescent="0.25">
      <c r="A36244"/>
    </row>
    <row r="36245" spans="1:1" x14ac:dyDescent="0.25">
      <c r="A36245"/>
    </row>
    <row r="36246" spans="1:1" x14ac:dyDescent="0.25">
      <c r="A36246"/>
    </row>
    <row r="36247" spans="1:1" x14ac:dyDescent="0.25">
      <c r="A36247"/>
    </row>
    <row r="36248" spans="1:1" x14ac:dyDescent="0.25">
      <c r="A36248"/>
    </row>
    <row r="36249" spans="1:1" x14ac:dyDescent="0.25">
      <c r="A36249"/>
    </row>
    <row r="36250" spans="1:1" x14ac:dyDescent="0.25">
      <c r="A36250"/>
    </row>
    <row r="36251" spans="1:1" x14ac:dyDescent="0.25">
      <c r="A36251"/>
    </row>
    <row r="36252" spans="1:1" x14ac:dyDescent="0.25">
      <c r="A36252"/>
    </row>
    <row r="36253" spans="1:1" x14ac:dyDescent="0.25">
      <c r="A36253"/>
    </row>
    <row r="36254" spans="1:1" x14ac:dyDescent="0.25">
      <c r="A36254"/>
    </row>
    <row r="36255" spans="1:1" x14ac:dyDescent="0.25">
      <c r="A36255"/>
    </row>
    <row r="36256" spans="1:1" x14ac:dyDescent="0.25">
      <c r="A36256"/>
    </row>
    <row r="36257" spans="1:1" x14ac:dyDescent="0.25">
      <c r="A36257"/>
    </row>
    <row r="36258" spans="1:1" x14ac:dyDescent="0.25">
      <c r="A36258"/>
    </row>
    <row r="36259" spans="1:1" x14ac:dyDescent="0.25">
      <c r="A36259"/>
    </row>
    <row r="36260" spans="1:1" x14ac:dyDescent="0.25">
      <c r="A36260"/>
    </row>
    <row r="36261" spans="1:1" x14ac:dyDescent="0.25">
      <c r="A36261"/>
    </row>
    <row r="36262" spans="1:1" x14ac:dyDescent="0.25">
      <c r="A36262"/>
    </row>
    <row r="36263" spans="1:1" x14ac:dyDescent="0.25">
      <c r="A36263"/>
    </row>
    <row r="36264" spans="1:1" x14ac:dyDescent="0.25">
      <c r="A36264"/>
    </row>
    <row r="36265" spans="1:1" x14ac:dyDescent="0.25">
      <c r="A36265"/>
    </row>
    <row r="36266" spans="1:1" x14ac:dyDescent="0.25">
      <c r="A36266"/>
    </row>
    <row r="36267" spans="1:1" x14ac:dyDescent="0.25">
      <c r="A36267"/>
    </row>
    <row r="36268" spans="1:1" x14ac:dyDescent="0.25">
      <c r="A36268"/>
    </row>
    <row r="36269" spans="1:1" x14ac:dyDescent="0.25">
      <c r="A36269"/>
    </row>
    <row r="36270" spans="1:1" x14ac:dyDescent="0.25">
      <c r="A36270"/>
    </row>
    <row r="36271" spans="1:1" x14ac:dyDescent="0.25">
      <c r="A36271"/>
    </row>
    <row r="36272" spans="1:1" x14ac:dyDescent="0.25">
      <c r="A36272"/>
    </row>
    <row r="36273" spans="1:1" x14ac:dyDescent="0.25">
      <c r="A36273"/>
    </row>
    <row r="36274" spans="1:1" x14ac:dyDescent="0.25">
      <c r="A36274"/>
    </row>
    <row r="36275" spans="1:1" x14ac:dyDescent="0.25">
      <c r="A36275"/>
    </row>
    <row r="36276" spans="1:1" x14ac:dyDescent="0.25">
      <c r="A36276"/>
    </row>
    <row r="36277" spans="1:1" x14ac:dyDescent="0.25">
      <c r="A36277"/>
    </row>
    <row r="36278" spans="1:1" x14ac:dyDescent="0.25">
      <c r="A36278"/>
    </row>
    <row r="36279" spans="1:1" x14ac:dyDescent="0.25">
      <c r="A36279"/>
    </row>
    <row r="36280" spans="1:1" x14ac:dyDescent="0.25">
      <c r="A36280"/>
    </row>
    <row r="36281" spans="1:1" x14ac:dyDescent="0.25">
      <c r="A36281"/>
    </row>
    <row r="36282" spans="1:1" x14ac:dyDescent="0.25">
      <c r="A36282"/>
    </row>
    <row r="36283" spans="1:1" x14ac:dyDescent="0.25">
      <c r="A36283"/>
    </row>
    <row r="36284" spans="1:1" x14ac:dyDescent="0.25">
      <c r="A36284"/>
    </row>
    <row r="36285" spans="1:1" x14ac:dyDescent="0.25">
      <c r="A36285"/>
    </row>
    <row r="36286" spans="1:1" x14ac:dyDescent="0.25">
      <c r="A36286"/>
    </row>
    <row r="36287" spans="1:1" x14ac:dyDescent="0.25">
      <c r="A36287"/>
    </row>
    <row r="36288" spans="1:1" x14ac:dyDescent="0.25">
      <c r="A36288"/>
    </row>
    <row r="36289" spans="1:1" x14ac:dyDescent="0.25">
      <c r="A36289"/>
    </row>
    <row r="36290" spans="1:1" x14ac:dyDescent="0.25">
      <c r="A36290"/>
    </row>
    <row r="36291" spans="1:1" x14ac:dyDescent="0.25">
      <c r="A36291"/>
    </row>
    <row r="36292" spans="1:1" x14ac:dyDescent="0.25">
      <c r="A36292"/>
    </row>
    <row r="36293" spans="1:1" x14ac:dyDescent="0.25">
      <c r="A36293"/>
    </row>
    <row r="36294" spans="1:1" x14ac:dyDescent="0.25">
      <c r="A36294"/>
    </row>
    <row r="36295" spans="1:1" x14ac:dyDescent="0.25">
      <c r="A36295"/>
    </row>
    <row r="36296" spans="1:1" x14ac:dyDescent="0.25">
      <c r="A36296"/>
    </row>
    <row r="36297" spans="1:1" x14ac:dyDescent="0.25">
      <c r="A36297"/>
    </row>
    <row r="36298" spans="1:1" x14ac:dyDescent="0.25">
      <c r="A36298"/>
    </row>
    <row r="36299" spans="1:1" x14ac:dyDescent="0.25">
      <c r="A36299"/>
    </row>
    <row r="36300" spans="1:1" x14ac:dyDescent="0.25">
      <c r="A36300"/>
    </row>
    <row r="36301" spans="1:1" x14ac:dyDescent="0.25">
      <c r="A36301"/>
    </row>
    <row r="36302" spans="1:1" x14ac:dyDescent="0.25">
      <c r="A36302"/>
    </row>
    <row r="36303" spans="1:1" x14ac:dyDescent="0.25">
      <c r="A36303"/>
    </row>
    <row r="36304" spans="1:1" x14ac:dyDescent="0.25">
      <c r="A36304"/>
    </row>
    <row r="36305" spans="1:1" x14ac:dyDescent="0.25">
      <c r="A36305"/>
    </row>
    <row r="36306" spans="1:1" x14ac:dyDescent="0.25">
      <c r="A36306"/>
    </row>
    <row r="36307" spans="1:1" x14ac:dyDescent="0.25">
      <c r="A36307"/>
    </row>
    <row r="36308" spans="1:1" x14ac:dyDescent="0.25">
      <c r="A36308"/>
    </row>
    <row r="36309" spans="1:1" x14ac:dyDescent="0.25">
      <c r="A36309"/>
    </row>
    <row r="36310" spans="1:1" x14ac:dyDescent="0.25">
      <c r="A36310"/>
    </row>
    <row r="36311" spans="1:1" x14ac:dyDescent="0.25">
      <c r="A36311"/>
    </row>
    <row r="36312" spans="1:1" x14ac:dyDescent="0.25">
      <c r="A36312"/>
    </row>
    <row r="36313" spans="1:1" x14ac:dyDescent="0.25">
      <c r="A36313"/>
    </row>
    <row r="36314" spans="1:1" x14ac:dyDescent="0.25">
      <c r="A36314"/>
    </row>
    <row r="36315" spans="1:1" x14ac:dyDescent="0.25">
      <c r="A36315"/>
    </row>
    <row r="36316" spans="1:1" x14ac:dyDescent="0.25">
      <c r="A36316"/>
    </row>
    <row r="36317" spans="1:1" x14ac:dyDescent="0.25">
      <c r="A36317"/>
    </row>
    <row r="36318" spans="1:1" x14ac:dyDescent="0.25">
      <c r="A36318"/>
    </row>
    <row r="36319" spans="1:1" x14ac:dyDescent="0.25">
      <c r="A36319"/>
    </row>
    <row r="36320" spans="1:1" x14ac:dyDescent="0.25">
      <c r="A36320"/>
    </row>
    <row r="36321" spans="1:1" x14ac:dyDescent="0.25">
      <c r="A36321"/>
    </row>
    <row r="36322" spans="1:1" x14ac:dyDescent="0.25">
      <c r="A36322"/>
    </row>
    <row r="36323" spans="1:1" x14ac:dyDescent="0.25">
      <c r="A36323"/>
    </row>
    <row r="36324" spans="1:1" x14ac:dyDescent="0.25">
      <c r="A36324"/>
    </row>
    <row r="36325" spans="1:1" x14ac:dyDescent="0.25">
      <c r="A36325"/>
    </row>
    <row r="36326" spans="1:1" x14ac:dyDescent="0.25">
      <c r="A36326"/>
    </row>
    <row r="36327" spans="1:1" x14ac:dyDescent="0.25">
      <c r="A36327"/>
    </row>
    <row r="36328" spans="1:1" x14ac:dyDescent="0.25">
      <c r="A36328"/>
    </row>
    <row r="36329" spans="1:1" x14ac:dyDescent="0.25">
      <c r="A36329"/>
    </row>
    <row r="36330" spans="1:1" x14ac:dyDescent="0.25">
      <c r="A36330"/>
    </row>
    <row r="36331" spans="1:1" x14ac:dyDescent="0.25">
      <c r="A36331"/>
    </row>
    <row r="36332" spans="1:1" x14ac:dyDescent="0.25">
      <c r="A36332"/>
    </row>
    <row r="36333" spans="1:1" x14ac:dyDescent="0.25">
      <c r="A36333"/>
    </row>
    <row r="36334" spans="1:1" x14ac:dyDescent="0.25">
      <c r="A36334"/>
    </row>
    <row r="36335" spans="1:1" x14ac:dyDescent="0.25">
      <c r="A36335"/>
    </row>
    <row r="36336" spans="1:1" x14ac:dyDescent="0.25">
      <c r="A36336"/>
    </row>
    <row r="36337" spans="1:1" x14ac:dyDescent="0.25">
      <c r="A36337"/>
    </row>
    <row r="36338" spans="1:1" x14ac:dyDescent="0.25">
      <c r="A36338"/>
    </row>
    <row r="36339" spans="1:1" x14ac:dyDescent="0.25">
      <c r="A36339"/>
    </row>
    <row r="36340" spans="1:1" x14ac:dyDescent="0.25">
      <c r="A36340"/>
    </row>
    <row r="36341" spans="1:1" x14ac:dyDescent="0.25">
      <c r="A36341"/>
    </row>
    <row r="36342" spans="1:1" x14ac:dyDescent="0.25">
      <c r="A36342"/>
    </row>
    <row r="36343" spans="1:1" x14ac:dyDescent="0.25">
      <c r="A36343"/>
    </row>
    <row r="36344" spans="1:1" x14ac:dyDescent="0.25">
      <c r="A36344"/>
    </row>
    <row r="36345" spans="1:1" x14ac:dyDescent="0.25">
      <c r="A36345"/>
    </row>
    <row r="36346" spans="1:1" x14ac:dyDescent="0.25">
      <c r="A36346"/>
    </row>
    <row r="36347" spans="1:1" x14ac:dyDescent="0.25">
      <c r="A36347"/>
    </row>
    <row r="36348" spans="1:1" x14ac:dyDescent="0.25">
      <c r="A36348"/>
    </row>
    <row r="36349" spans="1:1" x14ac:dyDescent="0.25">
      <c r="A36349"/>
    </row>
    <row r="36350" spans="1:1" x14ac:dyDescent="0.25">
      <c r="A36350"/>
    </row>
    <row r="36351" spans="1:1" x14ac:dyDescent="0.25">
      <c r="A36351"/>
    </row>
    <row r="36352" spans="1:1" x14ac:dyDescent="0.25">
      <c r="A36352"/>
    </row>
    <row r="36353" spans="1:1" x14ac:dyDescent="0.25">
      <c r="A36353"/>
    </row>
    <row r="36354" spans="1:1" x14ac:dyDescent="0.25">
      <c r="A36354"/>
    </row>
    <row r="36355" spans="1:1" x14ac:dyDescent="0.25">
      <c r="A36355"/>
    </row>
    <row r="36356" spans="1:1" x14ac:dyDescent="0.25">
      <c r="A36356"/>
    </row>
    <row r="36357" spans="1:1" x14ac:dyDescent="0.25">
      <c r="A36357"/>
    </row>
    <row r="36358" spans="1:1" x14ac:dyDescent="0.25">
      <c r="A36358"/>
    </row>
    <row r="36359" spans="1:1" x14ac:dyDescent="0.25">
      <c r="A36359"/>
    </row>
    <row r="36360" spans="1:1" x14ac:dyDescent="0.25">
      <c r="A36360"/>
    </row>
    <row r="36361" spans="1:1" x14ac:dyDescent="0.25">
      <c r="A36361"/>
    </row>
    <row r="36362" spans="1:1" x14ac:dyDescent="0.25">
      <c r="A36362"/>
    </row>
    <row r="36363" spans="1:1" x14ac:dyDescent="0.25">
      <c r="A36363"/>
    </row>
    <row r="36364" spans="1:1" x14ac:dyDescent="0.25">
      <c r="A36364"/>
    </row>
    <row r="36365" spans="1:1" x14ac:dyDescent="0.25">
      <c r="A36365"/>
    </row>
    <row r="36366" spans="1:1" x14ac:dyDescent="0.25">
      <c r="A36366"/>
    </row>
    <row r="36367" spans="1:1" x14ac:dyDescent="0.25">
      <c r="A36367"/>
    </row>
    <row r="36368" spans="1:1" x14ac:dyDescent="0.25">
      <c r="A36368"/>
    </row>
    <row r="36369" spans="1:1" x14ac:dyDescent="0.25">
      <c r="A36369"/>
    </row>
    <row r="36370" spans="1:1" x14ac:dyDescent="0.25">
      <c r="A36370"/>
    </row>
    <row r="36371" spans="1:1" x14ac:dyDescent="0.25">
      <c r="A36371"/>
    </row>
    <row r="36372" spans="1:1" x14ac:dyDescent="0.25">
      <c r="A36372"/>
    </row>
    <row r="36373" spans="1:1" x14ac:dyDescent="0.25">
      <c r="A36373"/>
    </row>
    <row r="36374" spans="1:1" x14ac:dyDescent="0.25">
      <c r="A36374"/>
    </row>
    <row r="36375" spans="1:1" x14ac:dyDescent="0.25">
      <c r="A36375"/>
    </row>
    <row r="36376" spans="1:1" x14ac:dyDescent="0.25">
      <c r="A36376"/>
    </row>
    <row r="36377" spans="1:1" x14ac:dyDescent="0.25">
      <c r="A36377"/>
    </row>
    <row r="36378" spans="1:1" x14ac:dyDescent="0.25">
      <c r="A36378"/>
    </row>
    <row r="36379" spans="1:1" x14ac:dyDescent="0.25">
      <c r="A36379"/>
    </row>
    <row r="36380" spans="1:1" x14ac:dyDescent="0.25">
      <c r="A36380"/>
    </row>
    <row r="36381" spans="1:1" x14ac:dyDescent="0.25">
      <c r="A36381"/>
    </row>
    <row r="36382" spans="1:1" x14ac:dyDescent="0.25">
      <c r="A36382"/>
    </row>
    <row r="36383" spans="1:1" x14ac:dyDescent="0.25">
      <c r="A36383"/>
    </row>
    <row r="36384" spans="1:1" x14ac:dyDescent="0.25">
      <c r="A36384"/>
    </row>
    <row r="36385" spans="1:1" x14ac:dyDescent="0.25">
      <c r="A36385"/>
    </row>
    <row r="36386" spans="1:1" x14ac:dyDescent="0.25">
      <c r="A36386"/>
    </row>
    <row r="36387" spans="1:1" x14ac:dyDescent="0.25">
      <c r="A36387"/>
    </row>
    <row r="36388" spans="1:1" x14ac:dyDescent="0.25">
      <c r="A36388"/>
    </row>
    <row r="36389" spans="1:1" x14ac:dyDescent="0.25">
      <c r="A36389"/>
    </row>
    <row r="36390" spans="1:1" x14ac:dyDescent="0.25">
      <c r="A36390"/>
    </row>
    <row r="36391" spans="1:1" x14ac:dyDescent="0.25">
      <c r="A36391"/>
    </row>
    <row r="36392" spans="1:1" x14ac:dyDescent="0.25">
      <c r="A36392"/>
    </row>
    <row r="36393" spans="1:1" x14ac:dyDescent="0.25">
      <c r="A36393"/>
    </row>
    <row r="36394" spans="1:1" x14ac:dyDescent="0.25">
      <c r="A36394"/>
    </row>
    <row r="36395" spans="1:1" x14ac:dyDescent="0.25">
      <c r="A36395"/>
    </row>
    <row r="36396" spans="1:1" x14ac:dyDescent="0.25">
      <c r="A36396"/>
    </row>
    <row r="36397" spans="1:1" x14ac:dyDescent="0.25">
      <c r="A36397"/>
    </row>
    <row r="36398" spans="1:1" x14ac:dyDescent="0.25">
      <c r="A36398"/>
    </row>
    <row r="36399" spans="1:1" x14ac:dyDescent="0.25">
      <c r="A36399"/>
    </row>
    <row r="36400" spans="1:1" x14ac:dyDescent="0.25">
      <c r="A36400"/>
    </row>
    <row r="36401" spans="1:1" x14ac:dyDescent="0.25">
      <c r="A36401"/>
    </row>
    <row r="36402" spans="1:1" x14ac:dyDescent="0.25">
      <c r="A36402"/>
    </row>
    <row r="36403" spans="1:1" x14ac:dyDescent="0.25">
      <c r="A36403"/>
    </row>
    <row r="36404" spans="1:1" x14ac:dyDescent="0.25">
      <c r="A36404"/>
    </row>
    <row r="36405" spans="1:1" x14ac:dyDescent="0.25">
      <c r="A36405"/>
    </row>
    <row r="36406" spans="1:1" x14ac:dyDescent="0.25">
      <c r="A36406"/>
    </row>
    <row r="36407" spans="1:1" x14ac:dyDescent="0.25">
      <c r="A36407"/>
    </row>
    <row r="36408" spans="1:1" x14ac:dyDescent="0.25">
      <c r="A36408"/>
    </row>
    <row r="36409" spans="1:1" x14ac:dyDescent="0.25">
      <c r="A36409"/>
    </row>
    <row r="36410" spans="1:1" x14ac:dyDescent="0.25">
      <c r="A36410"/>
    </row>
    <row r="36411" spans="1:1" x14ac:dyDescent="0.25">
      <c r="A36411"/>
    </row>
    <row r="36412" spans="1:1" x14ac:dyDescent="0.25">
      <c r="A36412"/>
    </row>
    <row r="36413" spans="1:1" x14ac:dyDescent="0.25">
      <c r="A36413"/>
    </row>
    <row r="36414" spans="1:1" x14ac:dyDescent="0.25">
      <c r="A36414"/>
    </row>
    <row r="36415" spans="1:1" x14ac:dyDescent="0.25">
      <c r="A36415"/>
    </row>
    <row r="36416" spans="1:1" x14ac:dyDescent="0.25">
      <c r="A36416"/>
    </row>
    <row r="36417" spans="1:1" x14ac:dyDescent="0.25">
      <c r="A36417"/>
    </row>
    <row r="36418" spans="1:1" x14ac:dyDescent="0.25">
      <c r="A36418"/>
    </row>
    <row r="36419" spans="1:1" x14ac:dyDescent="0.25">
      <c r="A36419"/>
    </row>
    <row r="36420" spans="1:1" x14ac:dyDescent="0.25">
      <c r="A36420"/>
    </row>
    <row r="36421" spans="1:1" x14ac:dyDescent="0.25">
      <c r="A36421"/>
    </row>
    <row r="36422" spans="1:1" x14ac:dyDescent="0.25">
      <c r="A36422"/>
    </row>
    <row r="36423" spans="1:1" x14ac:dyDescent="0.25">
      <c r="A36423"/>
    </row>
    <row r="36424" spans="1:1" x14ac:dyDescent="0.25">
      <c r="A36424"/>
    </row>
    <row r="36425" spans="1:1" x14ac:dyDescent="0.25">
      <c r="A36425"/>
    </row>
    <row r="36426" spans="1:1" x14ac:dyDescent="0.25">
      <c r="A36426"/>
    </row>
    <row r="36427" spans="1:1" x14ac:dyDescent="0.25">
      <c r="A36427"/>
    </row>
    <row r="36428" spans="1:1" x14ac:dyDescent="0.25">
      <c r="A36428"/>
    </row>
    <row r="36429" spans="1:1" x14ac:dyDescent="0.25">
      <c r="A36429"/>
    </row>
    <row r="36430" spans="1:1" x14ac:dyDescent="0.25">
      <c r="A36430"/>
    </row>
    <row r="36431" spans="1:1" x14ac:dyDescent="0.25">
      <c r="A36431"/>
    </row>
    <row r="36432" spans="1:1" x14ac:dyDescent="0.25">
      <c r="A36432"/>
    </row>
    <row r="36433" spans="1:1" x14ac:dyDescent="0.25">
      <c r="A36433"/>
    </row>
    <row r="36434" spans="1:1" x14ac:dyDescent="0.25">
      <c r="A36434"/>
    </row>
    <row r="36435" spans="1:1" x14ac:dyDescent="0.25">
      <c r="A36435"/>
    </row>
    <row r="36436" spans="1:1" x14ac:dyDescent="0.25">
      <c r="A36436"/>
    </row>
    <row r="36437" spans="1:1" x14ac:dyDescent="0.25">
      <c r="A36437"/>
    </row>
    <row r="36438" spans="1:1" x14ac:dyDescent="0.25">
      <c r="A36438"/>
    </row>
    <row r="36439" spans="1:1" x14ac:dyDescent="0.25">
      <c r="A36439"/>
    </row>
    <row r="36440" spans="1:1" x14ac:dyDescent="0.25">
      <c r="A36440"/>
    </row>
    <row r="36441" spans="1:1" x14ac:dyDescent="0.25">
      <c r="A36441"/>
    </row>
    <row r="36442" spans="1:1" x14ac:dyDescent="0.25">
      <c r="A36442"/>
    </row>
    <row r="36443" spans="1:1" x14ac:dyDescent="0.25">
      <c r="A36443"/>
    </row>
    <row r="36444" spans="1:1" x14ac:dyDescent="0.25">
      <c r="A36444"/>
    </row>
    <row r="36445" spans="1:1" x14ac:dyDescent="0.25">
      <c r="A36445"/>
    </row>
    <row r="36446" spans="1:1" x14ac:dyDescent="0.25">
      <c r="A36446"/>
    </row>
    <row r="36447" spans="1:1" x14ac:dyDescent="0.25">
      <c r="A36447"/>
    </row>
    <row r="36448" spans="1:1" x14ac:dyDescent="0.25">
      <c r="A36448"/>
    </row>
    <row r="36449" spans="1:1" x14ac:dyDescent="0.25">
      <c r="A36449"/>
    </row>
    <row r="36450" spans="1:1" x14ac:dyDescent="0.25">
      <c r="A36450"/>
    </row>
    <row r="36451" spans="1:1" x14ac:dyDescent="0.25">
      <c r="A36451"/>
    </row>
    <row r="36452" spans="1:1" x14ac:dyDescent="0.25">
      <c r="A36452"/>
    </row>
    <row r="36453" spans="1:1" x14ac:dyDescent="0.25">
      <c r="A36453"/>
    </row>
    <row r="36454" spans="1:1" x14ac:dyDescent="0.25">
      <c r="A36454"/>
    </row>
    <row r="36455" spans="1:1" x14ac:dyDescent="0.25">
      <c r="A36455"/>
    </row>
    <row r="36456" spans="1:1" x14ac:dyDescent="0.25">
      <c r="A36456"/>
    </row>
    <row r="36457" spans="1:1" x14ac:dyDescent="0.25">
      <c r="A36457"/>
    </row>
    <row r="36458" spans="1:1" x14ac:dyDescent="0.25">
      <c r="A36458"/>
    </row>
    <row r="36459" spans="1:1" x14ac:dyDescent="0.25">
      <c r="A36459"/>
    </row>
    <row r="36460" spans="1:1" x14ac:dyDescent="0.25">
      <c r="A36460"/>
    </row>
    <row r="36461" spans="1:1" x14ac:dyDescent="0.25">
      <c r="A36461"/>
    </row>
    <row r="36462" spans="1:1" x14ac:dyDescent="0.25">
      <c r="A36462"/>
    </row>
    <row r="36463" spans="1:1" x14ac:dyDescent="0.25">
      <c r="A36463"/>
    </row>
    <row r="36464" spans="1:1" x14ac:dyDescent="0.25">
      <c r="A36464"/>
    </row>
    <row r="36465" spans="1:1" x14ac:dyDescent="0.25">
      <c r="A36465"/>
    </row>
    <row r="36466" spans="1:1" x14ac:dyDescent="0.25">
      <c r="A36466"/>
    </row>
    <row r="36467" spans="1:1" x14ac:dyDescent="0.25">
      <c r="A36467"/>
    </row>
    <row r="36468" spans="1:1" x14ac:dyDescent="0.25">
      <c r="A36468"/>
    </row>
    <row r="36469" spans="1:1" x14ac:dyDescent="0.25">
      <c r="A36469"/>
    </row>
    <row r="36470" spans="1:1" x14ac:dyDescent="0.25">
      <c r="A36470"/>
    </row>
    <row r="36471" spans="1:1" x14ac:dyDescent="0.25">
      <c r="A36471"/>
    </row>
    <row r="36472" spans="1:1" x14ac:dyDescent="0.25">
      <c r="A36472"/>
    </row>
    <row r="36473" spans="1:1" x14ac:dyDescent="0.25">
      <c r="A36473"/>
    </row>
    <row r="36474" spans="1:1" x14ac:dyDescent="0.25">
      <c r="A36474"/>
    </row>
    <row r="36475" spans="1:1" x14ac:dyDescent="0.25">
      <c r="A36475"/>
    </row>
    <row r="36476" spans="1:1" x14ac:dyDescent="0.25">
      <c r="A36476"/>
    </row>
    <row r="36477" spans="1:1" x14ac:dyDescent="0.25">
      <c r="A36477"/>
    </row>
    <row r="36478" spans="1:1" x14ac:dyDescent="0.25">
      <c r="A36478"/>
    </row>
    <row r="36479" spans="1:1" x14ac:dyDescent="0.25">
      <c r="A36479"/>
    </row>
    <row r="36480" spans="1:1" x14ac:dyDescent="0.25">
      <c r="A36480"/>
    </row>
    <row r="36481" spans="1:1" x14ac:dyDescent="0.25">
      <c r="A36481"/>
    </row>
    <row r="36482" spans="1:1" x14ac:dyDescent="0.25">
      <c r="A36482"/>
    </row>
    <row r="36483" spans="1:1" x14ac:dyDescent="0.25">
      <c r="A36483"/>
    </row>
    <row r="36484" spans="1:1" x14ac:dyDescent="0.25">
      <c r="A36484"/>
    </row>
    <row r="36485" spans="1:1" x14ac:dyDescent="0.25">
      <c r="A36485"/>
    </row>
    <row r="36486" spans="1:1" x14ac:dyDescent="0.25">
      <c r="A36486"/>
    </row>
    <row r="36487" spans="1:1" x14ac:dyDescent="0.25">
      <c r="A36487"/>
    </row>
    <row r="36488" spans="1:1" x14ac:dyDescent="0.25">
      <c r="A36488"/>
    </row>
    <row r="36489" spans="1:1" x14ac:dyDescent="0.25">
      <c r="A36489"/>
    </row>
    <row r="36490" spans="1:1" x14ac:dyDescent="0.25">
      <c r="A36490"/>
    </row>
    <row r="36491" spans="1:1" x14ac:dyDescent="0.25">
      <c r="A36491"/>
    </row>
    <row r="36492" spans="1:1" x14ac:dyDescent="0.25">
      <c r="A36492"/>
    </row>
    <row r="36493" spans="1:1" x14ac:dyDescent="0.25">
      <c r="A36493"/>
    </row>
    <row r="36494" spans="1:1" x14ac:dyDescent="0.25">
      <c r="A36494"/>
    </row>
    <row r="36495" spans="1:1" x14ac:dyDescent="0.25">
      <c r="A36495"/>
    </row>
    <row r="36496" spans="1:1" x14ac:dyDescent="0.25">
      <c r="A36496"/>
    </row>
    <row r="36497" spans="1:1" x14ac:dyDescent="0.25">
      <c r="A36497"/>
    </row>
    <row r="36498" spans="1:1" x14ac:dyDescent="0.25">
      <c r="A36498"/>
    </row>
    <row r="36499" spans="1:1" x14ac:dyDescent="0.25">
      <c r="A36499"/>
    </row>
    <row r="36500" spans="1:1" x14ac:dyDescent="0.25">
      <c r="A36500"/>
    </row>
    <row r="36501" spans="1:1" x14ac:dyDescent="0.25">
      <c r="A36501"/>
    </row>
    <row r="36502" spans="1:1" x14ac:dyDescent="0.25">
      <c r="A36502"/>
    </row>
    <row r="36503" spans="1:1" x14ac:dyDescent="0.25">
      <c r="A36503"/>
    </row>
    <row r="36504" spans="1:1" x14ac:dyDescent="0.25">
      <c r="A36504"/>
    </row>
    <row r="36505" spans="1:1" x14ac:dyDescent="0.25">
      <c r="A36505"/>
    </row>
    <row r="36506" spans="1:1" x14ac:dyDescent="0.25">
      <c r="A36506"/>
    </row>
    <row r="36507" spans="1:1" x14ac:dyDescent="0.25">
      <c r="A36507"/>
    </row>
    <row r="36508" spans="1:1" x14ac:dyDescent="0.25">
      <c r="A36508"/>
    </row>
    <row r="36509" spans="1:1" x14ac:dyDescent="0.25">
      <c r="A36509"/>
    </row>
    <row r="36510" spans="1:1" x14ac:dyDescent="0.25">
      <c r="A36510"/>
    </row>
    <row r="36511" spans="1:1" x14ac:dyDescent="0.25">
      <c r="A36511"/>
    </row>
    <row r="36512" spans="1:1" x14ac:dyDescent="0.25">
      <c r="A36512"/>
    </row>
    <row r="36513" spans="1:1" x14ac:dyDescent="0.25">
      <c r="A36513"/>
    </row>
    <row r="36514" spans="1:1" x14ac:dyDescent="0.25">
      <c r="A36514"/>
    </row>
    <row r="36515" spans="1:1" x14ac:dyDescent="0.25">
      <c r="A36515"/>
    </row>
    <row r="36516" spans="1:1" x14ac:dyDescent="0.25">
      <c r="A36516"/>
    </row>
    <row r="36517" spans="1:1" x14ac:dyDescent="0.25">
      <c r="A36517"/>
    </row>
    <row r="36518" spans="1:1" x14ac:dyDescent="0.25">
      <c r="A36518"/>
    </row>
    <row r="36519" spans="1:1" x14ac:dyDescent="0.25">
      <c r="A36519"/>
    </row>
    <row r="36520" spans="1:1" x14ac:dyDescent="0.25">
      <c r="A36520"/>
    </row>
    <row r="36521" spans="1:1" x14ac:dyDescent="0.25">
      <c r="A36521"/>
    </row>
    <row r="36522" spans="1:1" x14ac:dyDescent="0.25">
      <c r="A36522"/>
    </row>
    <row r="36523" spans="1:1" x14ac:dyDescent="0.25">
      <c r="A36523"/>
    </row>
    <row r="36524" spans="1:1" x14ac:dyDescent="0.25">
      <c r="A36524"/>
    </row>
    <row r="36525" spans="1:1" x14ac:dyDescent="0.25">
      <c r="A36525"/>
    </row>
    <row r="36526" spans="1:1" x14ac:dyDescent="0.25">
      <c r="A36526"/>
    </row>
    <row r="36527" spans="1:1" x14ac:dyDescent="0.25">
      <c r="A36527"/>
    </row>
    <row r="36528" spans="1:1" x14ac:dyDescent="0.25">
      <c r="A36528"/>
    </row>
    <row r="36529" spans="1:1" x14ac:dyDescent="0.25">
      <c r="A36529"/>
    </row>
    <row r="36530" spans="1:1" x14ac:dyDescent="0.25">
      <c r="A36530"/>
    </row>
    <row r="36531" spans="1:1" x14ac:dyDescent="0.25">
      <c r="A36531"/>
    </row>
    <row r="36532" spans="1:1" x14ac:dyDescent="0.25">
      <c r="A36532"/>
    </row>
    <row r="36533" spans="1:1" x14ac:dyDescent="0.25">
      <c r="A36533"/>
    </row>
    <row r="36534" spans="1:1" x14ac:dyDescent="0.25">
      <c r="A36534"/>
    </row>
    <row r="36535" spans="1:1" x14ac:dyDescent="0.25">
      <c r="A36535"/>
    </row>
    <row r="36536" spans="1:1" x14ac:dyDescent="0.25">
      <c r="A36536"/>
    </row>
    <row r="36537" spans="1:1" x14ac:dyDescent="0.25">
      <c r="A36537"/>
    </row>
    <row r="36538" spans="1:1" x14ac:dyDescent="0.25">
      <c r="A36538"/>
    </row>
    <row r="36539" spans="1:1" x14ac:dyDescent="0.25">
      <c r="A36539"/>
    </row>
    <row r="36540" spans="1:1" x14ac:dyDescent="0.25">
      <c r="A36540"/>
    </row>
    <row r="36541" spans="1:1" x14ac:dyDescent="0.25">
      <c r="A36541"/>
    </row>
    <row r="36542" spans="1:1" x14ac:dyDescent="0.25">
      <c r="A36542"/>
    </row>
    <row r="36543" spans="1:1" x14ac:dyDescent="0.25">
      <c r="A36543"/>
    </row>
    <row r="36544" spans="1:1" x14ac:dyDescent="0.25">
      <c r="A36544"/>
    </row>
    <row r="36545" spans="1:1" x14ac:dyDescent="0.25">
      <c r="A36545"/>
    </row>
    <row r="36546" spans="1:1" x14ac:dyDescent="0.25">
      <c r="A36546"/>
    </row>
    <row r="36547" spans="1:1" x14ac:dyDescent="0.25">
      <c r="A36547"/>
    </row>
    <row r="36548" spans="1:1" x14ac:dyDescent="0.25">
      <c r="A36548"/>
    </row>
    <row r="36549" spans="1:1" x14ac:dyDescent="0.25">
      <c r="A36549"/>
    </row>
    <row r="36550" spans="1:1" x14ac:dyDescent="0.25">
      <c r="A36550"/>
    </row>
    <row r="36551" spans="1:1" x14ac:dyDescent="0.25">
      <c r="A36551"/>
    </row>
    <row r="36552" spans="1:1" x14ac:dyDescent="0.25">
      <c r="A36552"/>
    </row>
    <row r="36553" spans="1:1" x14ac:dyDescent="0.25">
      <c r="A36553"/>
    </row>
    <row r="36554" spans="1:1" x14ac:dyDescent="0.25">
      <c r="A36554"/>
    </row>
    <row r="36555" spans="1:1" x14ac:dyDescent="0.25">
      <c r="A36555"/>
    </row>
    <row r="36556" spans="1:1" x14ac:dyDescent="0.25">
      <c r="A36556"/>
    </row>
    <row r="36557" spans="1:1" x14ac:dyDescent="0.25">
      <c r="A36557"/>
    </row>
    <row r="36558" spans="1:1" x14ac:dyDescent="0.25">
      <c r="A36558"/>
    </row>
    <row r="36559" spans="1:1" x14ac:dyDescent="0.25">
      <c r="A36559"/>
    </row>
    <row r="36560" spans="1:1" x14ac:dyDescent="0.25">
      <c r="A36560"/>
    </row>
    <row r="36561" spans="1:1" x14ac:dyDescent="0.25">
      <c r="A36561"/>
    </row>
    <row r="36562" spans="1:1" x14ac:dyDescent="0.25">
      <c r="A36562"/>
    </row>
    <row r="36563" spans="1:1" x14ac:dyDescent="0.25">
      <c r="A36563"/>
    </row>
    <row r="36564" spans="1:1" x14ac:dyDescent="0.25">
      <c r="A36564"/>
    </row>
    <row r="36565" spans="1:1" x14ac:dyDescent="0.25">
      <c r="A36565"/>
    </row>
    <row r="36566" spans="1:1" x14ac:dyDescent="0.25">
      <c r="A36566"/>
    </row>
    <row r="36567" spans="1:1" x14ac:dyDescent="0.25">
      <c r="A36567"/>
    </row>
    <row r="36568" spans="1:1" x14ac:dyDescent="0.25">
      <c r="A36568"/>
    </row>
    <row r="36569" spans="1:1" x14ac:dyDescent="0.25">
      <c r="A36569"/>
    </row>
    <row r="36570" spans="1:1" x14ac:dyDescent="0.25">
      <c r="A36570"/>
    </row>
    <row r="36571" spans="1:1" x14ac:dyDescent="0.25">
      <c r="A36571"/>
    </row>
    <row r="36572" spans="1:1" x14ac:dyDescent="0.25">
      <c r="A36572"/>
    </row>
    <row r="36573" spans="1:1" x14ac:dyDescent="0.25">
      <c r="A36573"/>
    </row>
    <row r="36574" spans="1:1" x14ac:dyDescent="0.25">
      <c r="A36574"/>
    </row>
    <row r="36575" spans="1:1" x14ac:dyDescent="0.25">
      <c r="A36575"/>
    </row>
    <row r="36576" spans="1:1" x14ac:dyDescent="0.25">
      <c r="A36576"/>
    </row>
    <row r="36577" spans="1:1" x14ac:dyDescent="0.25">
      <c r="A36577"/>
    </row>
    <row r="36578" spans="1:1" x14ac:dyDescent="0.25">
      <c r="A36578"/>
    </row>
    <row r="36579" spans="1:1" x14ac:dyDescent="0.25">
      <c r="A36579"/>
    </row>
    <row r="36580" spans="1:1" x14ac:dyDescent="0.25">
      <c r="A36580"/>
    </row>
    <row r="36581" spans="1:1" x14ac:dyDescent="0.25">
      <c r="A36581"/>
    </row>
    <row r="36582" spans="1:1" x14ac:dyDescent="0.25">
      <c r="A36582"/>
    </row>
    <row r="36583" spans="1:1" x14ac:dyDescent="0.25">
      <c r="A36583"/>
    </row>
    <row r="36584" spans="1:1" x14ac:dyDescent="0.25">
      <c r="A36584"/>
    </row>
    <row r="36585" spans="1:1" x14ac:dyDescent="0.25">
      <c r="A36585"/>
    </row>
    <row r="36586" spans="1:1" x14ac:dyDescent="0.25">
      <c r="A36586"/>
    </row>
    <row r="36587" spans="1:1" x14ac:dyDescent="0.25">
      <c r="A36587"/>
    </row>
    <row r="36588" spans="1:1" x14ac:dyDescent="0.25">
      <c r="A36588"/>
    </row>
    <row r="36589" spans="1:1" x14ac:dyDescent="0.25">
      <c r="A36589"/>
    </row>
    <row r="36590" spans="1:1" x14ac:dyDescent="0.25">
      <c r="A36590"/>
    </row>
    <row r="36591" spans="1:1" x14ac:dyDescent="0.25">
      <c r="A36591"/>
    </row>
    <row r="36592" spans="1:1" x14ac:dyDescent="0.25">
      <c r="A36592"/>
    </row>
    <row r="36593" spans="1:1" x14ac:dyDescent="0.25">
      <c r="A36593"/>
    </row>
    <row r="36594" spans="1:1" x14ac:dyDescent="0.25">
      <c r="A36594"/>
    </row>
    <row r="36595" spans="1:1" x14ac:dyDescent="0.25">
      <c r="A36595"/>
    </row>
    <row r="36596" spans="1:1" x14ac:dyDescent="0.25">
      <c r="A36596"/>
    </row>
    <row r="36597" spans="1:1" x14ac:dyDescent="0.25">
      <c r="A36597"/>
    </row>
    <row r="36598" spans="1:1" x14ac:dyDescent="0.25">
      <c r="A36598"/>
    </row>
    <row r="36599" spans="1:1" x14ac:dyDescent="0.25">
      <c r="A36599"/>
    </row>
    <row r="36600" spans="1:1" x14ac:dyDescent="0.25">
      <c r="A36600"/>
    </row>
    <row r="36601" spans="1:1" x14ac:dyDescent="0.25">
      <c r="A36601"/>
    </row>
    <row r="36602" spans="1:1" x14ac:dyDescent="0.25">
      <c r="A36602"/>
    </row>
    <row r="36603" spans="1:1" x14ac:dyDescent="0.25">
      <c r="A36603"/>
    </row>
    <row r="36604" spans="1:1" x14ac:dyDescent="0.25">
      <c r="A36604"/>
    </row>
    <row r="36605" spans="1:1" x14ac:dyDescent="0.25">
      <c r="A36605"/>
    </row>
    <row r="36606" spans="1:1" x14ac:dyDescent="0.25">
      <c r="A36606"/>
    </row>
    <row r="36607" spans="1:1" x14ac:dyDescent="0.25">
      <c r="A36607"/>
    </row>
    <row r="36608" spans="1:1" x14ac:dyDescent="0.25">
      <c r="A36608"/>
    </row>
    <row r="36609" spans="1:1" x14ac:dyDescent="0.25">
      <c r="A36609"/>
    </row>
    <row r="36610" spans="1:1" x14ac:dyDescent="0.25">
      <c r="A36610"/>
    </row>
    <row r="36611" spans="1:1" x14ac:dyDescent="0.25">
      <c r="A36611"/>
    </row>
    <row r="36612" spans="1:1" x14ac:dyDescent="0.25">
      <c r="A36612"/>
    </row>
    <row r="36613" spans="1:1" x14ac:dyDescent="0.25">
      <c r="A36613"/>
    </row>
    <row r="36614" spans="1:1" x14ac:dyDescent="0.25">
      <c r="A36614"/>
    </row>
    <row r="36615" spans="1:1" x14ac:dyDescent="0.25">
      <c r="A36615"/>
    </row>
    <row r="36616" spans="1:1" x14ac:dyDescent="0.25">
      <c r="A36616"/>
    </row>
    <row r="36617" spans="1:1" x14ac:dyDescent="0.25">
      <c r="A36617"/>
    </row>
    <row r="36618" spans="1:1" x14ac:dyDescent="0.25">
      <c r="A36618"/>
    </row>
    <row r="36619" spans="1:1" x14ac:dyDescent="0.25">
      <c r="A36619"/>
    </row>
    <row r="36620" spans="1:1" x14ac:dyDescent="0.25">
      <c r="A36620"/>
    </row>
    <row r="36621" spans="1:1" x14ac:dyDescent="0.25">
      <c r="A36621"/>
    </row>
    <row r="36622" spans="1:1" x14ac:dyDescent="0.25">
      <c r="A36622"/>
    </row>
    <row r="36623" spans="1:1" x14ac:dyDescent="0.25">
      <c r="A36623"/>
    </row>
    <row r="36624" spans="1:1" x14ac:dyDescent="0.25">
      <c r="A36624"/>
    </row>
    <row r="36625" spans="1:1" x14ac:dyDescent="0.25">
      <c r="A36625"/>
    </row>
    <row r="36626" spans="1:1" x14ac:dyDescent="0.25">
      <c r="A36626"/>
    </row>
    <row r="36627" spans="1:1" x14ac:dyDescent="0.25">
      <c r="A36627"/>
    </row>
    <row r="36628" spans="1:1" x14ac:dyDescent="0.25">
      <c r="A36628"/>
    </row>
    <row r="36629" spans="1:1" x14ac:dyDescent="0.25">
      <c r="A36629"/>
    </row>
    <row r="36630" spans="1:1" x14ac:dyDescent="0.25">
      <c r="A36630"/>
    </row>
    <row r="36631" spans="1:1" x14ac:dyDescent="0.25">
      <c r="A36631"/>
    </row>
    <row r="36632" spans="1:1" x14ac:dyDescent="0.25">
      <c r="A36632"/>
    </row>
    <row r="36633" spans="1:1" x14ac:dyDescent="0.25">
      <c r="A36633"/>
    </row>
    <row r="36634" spans="1:1" x14ac:dyDescent="0.25">
      <c r="A36634"/>
    </row>
    <row r="36635" spans="1:1" x14ac:dyDescent="0.25">
      <c r="A36635"/>
    </row>
    <row r="36636" spans="1:1" x14ac:dyDescent="0.25">
      <c r="A36636"/>
    </row>
    <row r="36637" spans="1:1" x14ac:dyDescent="0.25">
      <c r="A36637"/>
    </row>
    <row r="36638" spans="1:1" x14ac:dyDescent="0.25">
      <c r="A36638"/>
    </row>
    <row r="36639" spans="1:1" x14ac:dyDescent="0.25">
      <c r="A36639"/>
    </row>
    <row r="36640" spans="1:1" x14ac:dyDescent="0.25">
      <c r="A36640"/>
    </row>
    <row r="36641" spans="1:1" x14ac:dyDescent="0.25">
      <c r="A36641"/>
    </row>
    <row r="36642" spans="1:1" x14ac:dyDescent="0.25">
      <c r="A36642"/>
    </row>
    <row r="36643" spans="1:1" x14ac:dyDescent="0.25">
      <c r="A36643"/>
    </row>
    <row r="36644" spans="1:1" x14ac:dyDescent="0.25">
      <c r="A36644"/>
    </row>
    <row r="36645" spans="1:1" x14ac:dyDescent="0.25">
      <c r="A36645"/>
    </row>
    <row r="36646" spans="1:1" x14ac:dyDescent="0.25">
      <c r="A36646"/>
    </row>
    <row r="36647" spans="1:1" x14ac:dyDescent="0.25">
      <c r="A36647"/>
    </row>
    <row r="36648" spans="1:1" x14ac:dyDescent="0.25">
      <c r="A36648"/>
    </row>
    <row r="36649" spans="1:1" x14ac:dyDescent="0.25">
      <c r="A36649"/>
    </row>
    <row r="36650" spans="1:1" x14ac:dyDescent="0.25">
      <c r="A36650"/>
    </row>
    <row r="36651" spans="1:1" x14ac:dyDescent="0.25">
      <c r="A36651"/>
    </row>
    <row r="36652" spans="1:1" x14ac:dyDescent="0.25">
      <c r="A36652"/>
    </row>
    <row r="36653" spans="1:1" x14ac:dyDescent="0.25">
      <c r="A36653"/>
    </row>
    <row r="36654" spans="1:1" x14ac:dyDescent="0.25">
      <c r="A36654"/>
    </row>
    <row r="36655" spans="1:1" x14ac:dyDescent="0.25">
      <c r="A36655"/>
    </row>
    <row r="36656" spans="1:1" x14ac:dyDescent="0.25">
      <c r="A36656"/>
    </row>
    <row r="36657" spans="1:1" x14ac:dyDescent="0.25">
      <c r="A36657"/>
    </row>
    <row r="36658" spans="1:1" x14ac:dyDescent="0.25">
      <c r="A36658"/>
    </row>
    <row r="36659" spans="1:1" x14ac:dyDescent="0.25">
      <c r="A36659"/>
    </row>
    <row r="36660" spans="1:1" x14ac:dyDescent="0.25">
      <c r="A36660"/>
    </row>
    <row r="36661" spans="1:1" x14ac:dyDescent="0.25">
      <c r="A36661"/>
    </row>
    <row r="36662" spans="1:1" x14ac:dyDescent="0.25">
      <c r="A36662"/>
    </row>
    <row r="36663" spans="1:1" x14ac:dyDescent="0.25">
      <c r="A36663"/>
    </row>
    <row r="36664" spans="1:1" x14ac:dyDescent="0.25">
      <c r="A36664"/>
    </row>
    <row r="36665" spans="1:1" x14ac:dyDescent="0.25">
      <c r="A36665"/>
    </row>
    <row r="36666" spans="1:1" x14ac:dyDescent="0.25">
      <c r="A36666"/>
    </row>
    <row r="36667" spans="1:1" x14ac:dyDescent="0.25">
      <c r="A36667"/>
    </row>
    <row r="36668" spans="1:1" x14ac:dyDescent="0.25">
      <c r="A36668"/>
    </row>
    <row r="36669" spans="1:1" x14ac:dyDescent="0.25">
      <c r="A36669"/>
    </row>
    <row r="36670" spans="1:1" x14ac:dyDescent="0.25">
      <c r="A36670"/>
    </row>
    <row r="36671" spans="1:1" x14ac:dyDescent="0.25">
      <c r="A36671"/>
    </row>
    <row r="36672" spans="1:1" x14ac:dyDescent="0.25">
      <c r="A36672"/>
    </row>
    <row r="36673" spans="1:1" x14ac:dyDescent="0.25">
      <c r="A36673"/>
    </row>
    <row r="36674" spans="1:1" x14ac:dyDescent="0.25">
      <c r="A36674"/>
    </row>
    <row r="36675" spans="1:1" x14ac:dyDescent="0.25">
      <c r="A36675"/>
    </row>
    <row r="36676" spans="1:1" x14ac:dyDescent="0.25">
      <c r="A36676"/>
    </row>
    <row r="36677" spans="1:1" x14ac:dyDescent="0.25">
      <c r="A36677"/>
    </row>
    <row r="36678" spans="1:1" x14ac:dyDescent="0.25">
      <c r="A36678"/>
    </row>
    <row r="36679" spans="1:1" x14ac:dyDescent="0.25">
      <c r="A36679"/>
    </row>
    <row r="36680" spans="1:1" x14ac:dyDescent="0.25">
      <c r="A36680"/>
    </row>
    <row r="36681" spans="1:1" x14ac:dyDescent="0.25">
      <c r="A36681"/>
    </row>
    <row r="36682" spans="1:1" x14ac:dyDescent="0.25">
      <c r="A36682"/>
    </row>
    <row r="36683" spans="1:1" x14ac:dyDescent="0.25">
      <c r="A36683"/>
    </row>
    <row r="36684" spans="1:1" x14ac:dyDescent="0.25">
      <c r="A36684"/>
    </row>
    <row r="36685" spans="1:1" x14ac:dyDescent="0.25">
      <c r="A36685"/>
    </row>
    <row r="36686" spans="1:1" x14ac:dyDescent="0.25">
      <c r="A36686"/>
    </row>
    <row r="36687" spans="1:1" x14ac:dyDescent="0.25">
      <c r="A36687"/>
    </row>
    <row r="36688" spans="1:1" x14ac:dyDescent="0.25">
      <c r="A36688"/>
    </row>
    <row r="36689" spans="1:1" x14ac:dyDescent="0.25">
      <c r="A36689"/>
    </row>
    <row r="36690" spans="1:1" x14ac:dyDescent="0.25">
      <c r="A36690"/>
    </row>
    <row r="36691" spans="1:1" x14ac:dyDescent="0.25">
      <c r="A36691"/>
    </row>
    <row r="36692" spans="1:1" x14ac:dyDescent="0.25">
      <c r="A36692"/>
    </row>
    <row r="36693" spans="1:1" x14ac:dyDescent="0.25">
      <c r="A36693"/>
    </row>
    <row r="36694" spans="1:1" x14ac:dyDescent="0.25">
      <c r="A36694"/>
    </row>
    <row r="36695" spans="1:1" x14ac:dyDescent="0.25">
      <c r="A36695"/>
    </row>
    <row r="36696" spans="1:1" x14ac:dyDescent="0.25">
      <c r="A36696"/>
    </row>
    <row r="36697" spans="1:1" x14ac:dyDescent="0.25">
      <c r="A36697"/>
    </row>
    <row r="36698" spans="1:1" x14ac:dyDescent="0.25">
      <c r="A36698"/>
    </row>
    <row r="36699" spans="1:1" x14ac:dyDescent="0.25">
      <c r="A36699"/>
    </row>
    <row r="36700" spans="1:1" x14ac:dyDescent="0.25">
      <c r="A36700"/>
    </row>
    <row r="36701" spans="1:1" x14ac:dyDescent="0.25">
      <c r="A36701"/>
    </row>
    <row r="36702" spans="1:1" x14ac:dyDescent="0.25">
      <c r="A36702"/>
    </row>
    <row r="36703" spans="1:1" x14ac:dyDescent="0.25">
      <c r="A36703"/>
    </row>
    <row r="36704" spans="1:1" x14ac:dyDescent="0.25">
      <c r="A36704"/>
    </row>
    <row r="36705" spans="1:1" x14ac:dyDescent="0.25">
      <c r="A36705"/>
    </row>
    <row r="36706" spans="1:1" x14ac:dyDescent="0.25">
      <c r="A36706"/>
    </row>
    <row r="36707" spans="1:1" x14ac:dyDescent="0.25">
      <c r="A36707"/>
    </row>
    <row r="36708" spans="1:1" x14ac:dyDescent="0.25">
      <c r="A36708"/>
    </row>
    <row r="36709" spans="1:1" x14ac:dyDescent="0.25">
      <c r="A36709"/>
    </row>
    <row r="36710" spans="1:1" x14ac:dyDescent="0.25">
      <c r="A36710"/>
    </row>
    <row r="36711" spans="1:1" x14ac:dyDescent="0.25">
      <c r="A36711"/>
    </row>
    <row r="36712" spans="1:1" x14ac:dyDescent="0.25">
      <c r="A36712"/>
    </row>
    <row r="36713" spans="1:1" x14ac:dyDescent="0.25">
      <c r="A36713"/>
    </row>
    <row r="36714" spans="1:1" x14ac:dyDescent="0.25">
      <c r="A36714"/>
    </row>
    <row r="36715" spans="1:1" x14ac:dyDescent="0.25">
      <c r="A36715"/>
    </row>
    <row r="36716" spans="1:1" x14ac:dyDescent="0.25">
      <c r="A36716"/>
    </row>
    <row r="36717" spans="1:1" x14ac:dyDescent="0.25">
      <c r="A36717"/>
    </row>
    <row r="36718" spans="1:1" x14ac:dyDescent="0.25">
      <c r="A36718"/>
    </row>
    <row r="36719" spans="1:1" x14ac:dyDescent="0.25">
      <c r="A36719"/>
    </row>
    <row r="36720" spans="1:1" x14ac:dyDescent="0.25">
      <c r="A36720"/>
    </row>
    <row r="36721" spans="1:1" x14ac:dyDescent="0.25">
      <c r="A36721"/>
    </row>
    <row r="36722" spans="1:1" x14ac:dyDescent="0.25">
      <c r="A36722"/>
    </row>
    <row r="36723" spans="1:1" x14ac:dyDescent="0.25">
      <c r="A36723"/>
    </row>
    <row r="36724" spans="1:1" x14ac:dyDescent="0.25">
      <c r="A36724"/>
    </row>
    <row r="36725" spans="1:1" x14ac:dyDescent="0.25">
      <c r="A36725"/>
    </row>
    <row r="36726" spans="1:1" x14ac:dyDescent="0.25">
      <c r="A36726"/>
    </row>
    <row r="36727" spans="1:1" x14ac:dyDescent="0.25">
      <c r="A36727"/>
    </row>
    <row r="36728" spans="1:1" x14ac:dyDescent="0.25">
      <c r="A36728"/>
    </row>
    <row r="36729" spans="1:1" x14ac:dyDescent="0.25">
      <c r="A36729"/>
    </row>
    <row r="36730" spans="1:1" x14ac:dyDescent="0.25">
      <c r="A36730"/>
    </row>
    <row r="36731" spans="1:1" x14ac:dyDescent="0.25">
      <c r="A36731"/>
    </row>
    <row r="36732" spans="1:1" x14ac:dyDescent="0.25">
      <c r="A36732"/>
    </row>
    <row r="36733" spans="1:1" x14ac:dyDescent="0.25">
      <c r="A36733"/>
    </row>
    <row r="36734" spans="1:1" x14ac:dyDescent="0.25">
      <c r="A36734"/>
    </row>
    <row r="36735" spans="1:1" x14ac:dyDescent="0.25">
      <c r="A36735"/>
    </row>
    <row r="36736" spans="1:1" x14ac:dyDescent="0.25">
      <c r="A36736"/>
    </row>
    <row r="36737" spans="1:1" x14ac:dyDescent="0.25">
      <c r="A36737"/>
    </row>
    <row r="36738" spans="1:1" x14ac:dyDescent="0.25">
      <c r="A36738"/>
    </row>
    <row r="36739" spans="1:1" x14ac:dyDescent="0.25">
      <c r="A36739"/>
    </row>
    <row r="36740" spans="1:1" x14ac:dyDescent="0.25">
      <c r="A36740"/>
    </row>
    <row r="36741" spans="1:1" x14ac:dyDescent="0.25">
      <c r="A36741"/>
    </row>
    <row r="36742" spans="1:1" x14ac:dyDescent="0.25">
      <c r="A36742"/>
    </row>
    <row r="36743" spans="1:1" x14ac:dyDescent="0.25">
      <c r="A36743"/>
    </row>
    <row r="36744" spans="1:1" x14ac:dyDescent="0.25">
      <c r="A36744"/>
    </row>
    <row r="36745" spans="1:1" x14ac:dyDescent="0.25">
      <c r="A36745"/>
    </row>
    <row r="36746" spans="1:1" x14ac:dyDescent="0.25">
      <c r="A36746"/>
    </row>
    <row r="36747" spans="1:1" x14ac:dyDescent="0.25">
      <c r="A36747"/>
    </row>
    <row r="36748" spans="1:1" x14ac:dyDescent="0.25">
      <c r="A36748"/>
    </row>
    <row r="36749" spans="1:1" x14ac:dyDescent="0.25">
      <c r="A36749"/>
    </row>
    <row r="36750" spans="1:1" x14ac:dyDescent="0.25">
      <c r="A36750"/>
    </row>
    <row r="36751" spans="1:1" x14ac:dyDescent="0.25">
      <c r="A36751"/>
    </row>
    <row r="36752" spans="1:1" x14ac:dyDescent="0.25">
      <c r="A36752"/>
    </row>
    <row r="36753" spans="1:1" x14ac:dyDescent="0.25">
      <c r="A36753"/>
    </row>
    <row r="36754" spans="1:1" x14ac:dyDescent="0.25">
      <c r="A36754"/>
    </row>
    <row r="36755" spans="1:1" x14ac:dyDescent="0.25">
      <c r="A36755"/>
    </row>
    <row r="36756" spans="1:1" x14ac:dyDescent="0.25">
      <c r="A36756"/>
    </row>
    <row r="36757" spans="1:1" x14ac:dyDescent="0.25">
      <c r="A36757"/>
    </row>
    <row r="36758" spans="1:1" x14ac:dyDescent="0.25">
      <c r="A36758"/>
    </row>
    <row r="36759" spans="1:1" x14ac:dyDescent="0.25">
      <c r="A36759"/>
    </row>
    <row r="36760" spans="1:1" x14ac:dyDescent="0.25">
      <c r="A36760"/>
    </row>
    <row r="36761" spans="1:1" x14ac:dyDescent="0.25">
      <c r="A36761"/>
    </row>
    <row r="36762" spans="1:1" x14ac:dyDescent="0.25">
      <c r="A36762"/>
    </row>
    <row r="36763" spans="1:1" x14ac:dyDescent="0.25">
      <c r="A36763"/>
    </row>
    <row r="36764" spans="1:1" x14ac:dyDescent="0.25">
      <c r="A36764"/>
    </row>
    <row r="36765" spans="1:1" x14ac:dyDescent="0.25">
      <c r="A36765"/>
    </row>
    <row r="36766" spans="1:1" x14ac:dyDescent="0.25">
      <c r="A36766"/>
    </row>
    <row r="36767" spans="1:1" x14ac:dyDescent="0.25">
      <c r="A36767"/>
    </row>
    <row r="36768" spans="1:1" x14ac:dyDescent="0.25">
      <c r="A36768"/>
    </row>
    <row r="36769" spans="1:1" x14ac:dyDescent="0.25">
      <c r="A36769"/>
    </row>
    <row r="36770" spans="1:1" x14ac:dyDescent="0.25">
      <c r="A36770"/>
    </row>
    <row r="36771" spans="1:1" x14ac:dyDescent="0.25">
      <c r="A36771"/>
    </row>
    <row r="36772" spans="1:1" x14ac:dyDescent="0.25">
      <c r="A36772"/>
    </row>
    <row r="36773" spans="1:1" x14ac:dyDescent="0.25">
      <c r="A36773"/>
    </row>
    <row r="36774" spans="1:1" x14ac:dyDescent="0.25">
      <c r="A36774"/>
    </row>
    <row r="36775" spans="1:1" x14ac:dyDescent="0.25">
      <c r="A36775"/>
    </row>
    <row r="36776" spans="1:1" x14ac:dyDescent="0.25">
      <c r="A36776"/>
    </row>
    <row r="36777" spans="1:1" x14ac:dyDescent="0.25">
      <c r="A36777"/>
    </row>
    <row r="36778" spans="1:1" x14ac:dyDescent="0.25">
      <c r="A36778"/>
    </row>
    <row r="36779" spans="1:1" x14ac:dyDescent="0.25">
      <c r="A36779"/>
    </row>
    <row r="36780" spans="1:1" x14ac:dyDescent="0.25">
      <c r="A36780"/>
    </row>
    <row r="36781" spans="1:1" x14ac:dyDescent="0.25">
      <c r="A36781"/>
    </row>
    <row r="36782" spans="1:1" x14ac:dyDescent="0.25">
      <c r="A36782"/>
    </row>
    <row r="36783" spans="1:1" x14ac:dyDescent="0.25">
      <c r="A36783"/>
    </row>
    <row r="36784" spans="1:1" x14ac:dyDescent="0.25">
      <c r="A36784"/>
    </row>
    <row r="36785" spans="1:1" x14ac:dyDescent="0.25">
      <c r="A36785"/>
    </row>
    <row r="36786" spans="1:1" x14ac:dyDescent="0.25">
      <c r="A36786"/>
    </row>
    <row r="36787" spans="1:1" x14ac:dyDescent="0.25">
      <c r="A36787"/>
    </row>
    <row r="36788" spans="1:1" x14ac:dyDescent="0.25">
      <c r="A36788"/>
    </row>
    <row r="36789" spans="1:1" x14ac:dyDescent="0.25">
      <c r="A36789"/>
    </row>
    <row r="36790" spans="1:1" x14ac:dyDescent="0.25">
      <c r="A36790"/>
    </row>
    <row r="36791" spans="1:1" x14ac:dyDescent="0.25">
      <c r="A36791"/>
    </row>
    <row r="36792" spans="1:1" x14ac:dyDescent="0.25">
      <c r="A36792"/>
    </row>
    <row r="36793" spans="1:1" x14ac:dyDescent="0.25">
      <c r="A36793"/>
    </row>
    <row r="36794" spans="1:1" x14ac:dyDescent="0.25">
      <c r="A36794"/>
    </row>
    <row r="36795" spans="1:1" x14ac:dyDescent="0.25">
      <c r="A36795"/>
    </row>
    <row r="36796" spans="1:1" x14ac:dyDescent="0.25">
      <c r="A36796"/>
    </row>
    <row r="36797" spans="1:1" x14ac:dyDescent="0.25">
      <c r="A36797"/>
    </row>
    <row r="36798" spans="1:1" x14ac:dyDescent="0.25">
      <c r="A36798"/>
    </row>
    <row r="36799" spans="1:1" x14ac:dyDescent="0.25">
      <c r="A36799"/>
    </row>
    <row r="36800" spans="1:1" x14ac:dyDescent="0.25">
      <c r="A36800"/>
    </row>
    <row r="36801" spans="1:1" x14ac:dyDescent="0.25">
      <c r="A36801"/>
    </row>
    <row r="36802" spans="1:1" x14ac:dyDescent="0.25">
      <c r="A36802"/>
    </row>
    <row r="36803" spans="1:1" x14ac:dyDescent="0.25">
      <c r="A36803"/>
    </row>
    <row r="36804" spans="1:1" x14ac:dyDescent="0.25">
      <c r="A36804"/>
    </row>
    <row r="36805" spans="1:1" x14ac:dyDescent="0.25">
      <c r="A36805"/>
    </row>
    <row r="36806" spans="1:1" x14ac:dyDescent="0.25">
      <c r="A36806"/>
    </row>
    <row r="36807" spans="1:1" x14ac:dyDescent="0.25">
      <c r="A36807"/>
    </row>
    <row r="36808" spans="1:1" x14ac:dyDescent="0.25">
      <c r="A36808"/>
    </row>
    <row r="36809" spans="1:1" x14ac:dyDescent="0.25">
      <c r="A36809"/>
    </row>
    <row r="36810" spans="1:1" x14ac:dyDescent="0.25">
      <c r="A36810"/>
    </row>
    <row r="36811" spans="1:1" x14ac:dyDescent="0.25">
      <c r="A36811"/>
    </row>
    <row r="36812" spans="1:1" x14ac:dyDescent="0.25">
      <c r="A36812"/>
    </row>
    <row r="36813" spans="1:1" x14ac:dyDescent="0.25">
      <c r="A36813"/>
    </row>
    <row r="36814" spans="1:1" x14ac:dyDescent="0.25">
      <c r="A36814"/>
    </row>
    <row r="36815" spans="1:1" x14ac:dyDescent="0.25">
      <c r="A36815"/>
    </row>
    <row r="36816" spans="1:1" x14ac:dyDescent="0.25">
      <c r="A36816"/>
    </row>
    <row r="36817" spans="1:1" x14ac:dyDescent="0.25">
      <c r="A36817"/>
    </row>
    <row r="36818" spans="1:1" x14ac:dyDescent="0.25">
      <c r="A36818"/>
    </row>
    <row r="36819" spans="1:1" x14ac:dyDescent="0.25">
      <c r="A36819"/>
    </row>
    <row r="36820" spans="1:1" x14ac:dyDescent="0.25">
      <c r="A36820"/>
    </row>
    <row r="36821" spans="1:1" x14ac:dyDescent="0.25">
      <c r="A36821"/>
    </row>
    <row r="36822" spans="1:1" x14ac:dyDescent="0.25">
      <c r="A36822"/>
    </row>
    <row r="36823" spans="1:1" x14ac:dyDescent="0.25">
      <c r="A36823"/>
    </row>
    <row r="36824" spans="1:1" x14ac:dyDescent="0.25">
      <c r="A36824"/>
    </row>
    <row r="36825" spans="1:1" x14ac:dyDescent="0.25">
      <c r="A36825"/>
    </row>
    <row r="36826" spans="1:1" x14ac:dyDescent="0.25">
      <c r="A36826"/>
    </row>
    <row r="36827" spans="1:1" x14ac:dyDescent="0.25">
      <c r="A36827"/>
    </row>
    <row r="36828" spans="1:1" x14ac:dyDescent="0.25">
      <c r="A36828"/>
    </row>
    <row r="36829" spans="1:1" x14ac:dyDescent="0.25">
      <c r="A36829"/>
    </row>
    <row r="36830" spans="1:1" x14ac:dyDescent="0.25">
      <c r="A36830"/>
    </row>
    <row r="36831" spans="1:1" x14ac:dyDescent="0.25">
      <c r="A36831"/>
    </row>
    <row r="36832" spans="1:1" x14ac:dyDescent="0.25">
      <c r="A36832"/>
    </row>
    <row r="36833" spans="1:1" x14ac:dyDescent="0.25">
      <c r="A36833"/>
    </row>
    <row r="36834" spans="1:1" x14ac:dyDescent="0.25">
      <c r="A36834"/>
    </row>
    <row r="36835" spans="1:1" x14ac:dyDescent="0.25">
      <c r="A36835"/>
    </row>
    <row r="36836" spans="1:1" x14ac:dyDescent="0.25">
      <c r="A36836"/>
    </row>
    <row r="36837" spans="1:1" x14ac:dyDescent="0.25">
      <c r="A36837"/>
    </row>
    <row r="36838" spans="1:1" x14ac:dyDescent="0.25">
      <c r="A36838"/>
    </row>
    <row r="36839" spans="1:1" x14ac:dyDescent="0.25">
      <c r="A36839"/>
    </row>
    <row r="36840" spans="1:1" x14ac:dyDescent="0.25">
      <c r="A36840"/>
    </row>
    <row r="36841" spans="1:1" x14ac:dyDescent="0.25">
      <c r="A36841"/>
    </row>
    <row r="36842" spans="1:1" x14ac:dyDescent="0.25">
      <c r="A36842"/>
    </row>
    <row r="36843" spans="1:1" x14ac:dyDescent="0.25">
      <c r="A36843"/>
    </row>
    <row r="36844" spans="1:1" x14ac:dyDescent="0.25">
      <c r="A36844"/>
    </row>
    <row r="36845" spans="1:1" x14ac:dyDescent="0.25">
      <c r="A36845"/>
    </row>
    <row r="36846" spans="1:1" x14ac:dyDescent="0.25">
      <c r="A36846"/>
    </row>
    <row r="36847" spans="1:1" x14ac:dyDescent="0.25">
      <c r="A36847"/>
    </row>
    <row r="36848" spans="1:1" x14ac:dyDescent="0.25">
      <c r="A36848"/>
    </row>
    <row r="36849" spans="1:1" x14ac:dyDescent="0.25">
      <c r="A36849"/>
    </row>
    <row r="36850" spans="1:1" x14ac:dyDescent="0.25">
      <c r="A36850"/>
    </row>
    <row r="36851" spans="1:1" x14ac:dyDescent="0.25">
      <c r="A36851"/>
    </row>
    <row r="36852" spans="1:1" x14ac:dyDescent="0.25">
      <c r="A36852"/>
    </row>
    <row r="36853" spans="1:1" x14ac:dyDescent="0.25">
      <c r="A36853"/>
    </row>
    <row r="36854" spans="1:1" x14ac:dyDescent="0.25">
      <c r="A36854"/>
    </row>
    <row r="36855" spans="1:1" x14ac:dyDescent="0.25">
      <c r="A36855"/>
    </row>
    <row r="36856" spans="1:1" x14ac:dyDescent="0.25">
      <c r="A36856"/>
    </row>
    <row r="36857" spans="1:1" x14ac:dyDescent="0.25">
      <c r="A36857"/>
    </row>
    <row r="36858" spans="1:1" x14ac:dyDescent="0.25">
      <c r="A36858"/>
    </row>
    <row r="36859" spans="1:1" x14ac:dyDescent="0.25">
      <c r="A36859"/>
    </row>
    <row r="36860" spans="1:1" x14ac:dyDescent="0.25">
      <c r="A36860"/>
    </row>
    <row r="36861" spans="1:1" x14ac:dyDescent="0.25">
      <c r="A36861"/>
    </row>
    <row r="36862" spans="1:1" x14ac:dyDescent="0.25">
      <c r="A36862"/>
    </row>
    <row r="36863" spans="1:1" x14ac:dyDescent="0.25">
      <c r="A36863"/>
    </row>
    <row r="36864" spans="1:1" x14ac:dyDescent="0.25">
      <c r="A36864"/>
    </row>
    <row r="36865" spans="1:1" x14ac:dyDescent="0.25">
      <c r="A36865"/>
    </row>
    <row r="36866" spans="1:1" x14ac:dyDescent="0.25">
      <c r="A36866"/>
    </row>
    <row r="36867" spans="1:1" x14ac:dyDescent="0.25">
      <c r="A36867"/>
    </row>
    <row r="36868" spans="1:1" x14ac:dyDescent="0.25">
      <c r="A36868"/>
    </row>
    <row r="36869" spans="1:1" x14ac:dyDescent="0.25">
      <c r="A36869"/>
    </row>
    <row r="36870" spans="1:1" x14ac:dyDescent="0.25">
      <c r="A36870"/>
    </row>
    <row r="36871" spans="1:1" x14ac:dyDescent="0.25">
      <c r="A36871"/>
    </row>
    <row r="36872" spans="1:1" x14ac:dyDescent="0.25">
      <c r="A36872"/>
    </row>
    <row r="36873" spans="1:1" x14ac:dyDescent="0.25">
      <c r="A36873"/>
    </row>
    <row r="36874" spans="1:1" x14ac:dyDescent="0.25">
      <c r="A36874"/>
    </row>
    <row r="36875" spans="1:1" x14ac:dyDescent="0.25">
      <c r="A36875"/>
    </row>
    <row r="36876" spans="1:1" x14ac:dyDescent="0.25">
      <c r="A36876"/>
    </row>
    <row r="36877" spans="1:1" x14ac:dyDescent="0.25">
      <c r="A36877"/>
    </row>
    <row r="36878" spans="1:1" x14ac:dyDescent="0.25">
      <c r="A36878"/>
    </row>
    <row r="36879" spans="1:1" x14ac:dyDescent="0.25">
      <c r="A36879"/>
    </row>
    <row r="36880" spans="1:1" x14ac:dyDescent="0.25">
      <c r="A36880"/>
    </row>
    <row r="36881" spans="1:1" x14ac:dyDescent="0.25">
      <c r="A36881"/>
    </row>
    <row r="36882" spans="1:1" x14ac:dyDescent="0.25">
      <c r="A36882"/>
    </row>
    <row r="36883" spans="1:1" x14ac:dyDescent="0.25">
      <c r="A36883"/>
    </row>
    <row r="36884" spans="1:1" x14ac:dyDescent="0.25">
      <c r="A36884"/>
    </row>
    <row r="36885" spans="1:1" x14ac:dyDescent="0.25">
      <c r="A36885"/>
    </row>
    <row r="36886" spans="1:1" x14ac:dyDescent="0.25">
      <c r="A36886"/>
    </row>
    <row r="36887" spans="1:1" x14ac:dyDescent="0.25">
      <c r="A36887"/>
    </row>
    <row r="36888" spans="1:1" x14ac:dyDescent="0.25">
      <c r="A36888"/>
    </row>
    <row r="36889" spans="1:1" x14ac:dyDescent="0.25">
      <c r="A36889"/>
    </row>
    <row r="36890" spans="1:1" x14ac:dyDescent="0.25">
      <c r="A36890"/>
    </row>
    <row r="36891" spans="1:1" x14ac:dyDescent="0.25">
      <c r="A36891"/>
    </row>
    <row r="36892" spans="1:1" x14ac:dyDescent="0.25">
      <c r="A36892"/>
    </row>
    <row r="36893" spans="1:1" x14ac:dyDescent="0.25">
      <c r="A36893"/>
    </row>
    <row r="36894" spans="1:1" x14ac:dyDescent="0.25">
      <c r="A36894"/>
    </row>
    <row r="36895" spans="1:1" x14ac:dyDescent="0.25">
      <c r="A36895"/>
    </row>
    <row r="36896" spans="1:1" x14ac:dyDescent="0.25">
      <c r="A36896"/>
    </row>
    <row r="36897" spans="1:1" x14ac:dyDescent="0.25">
      <c r="A36897"/>
    </row>
    <row r="36898" spans="1:1" x14ac:dyDescent="0.25">
      <c r="A36898"/>
    </row>
    <row r="36899" spans="1:1" x14ac:dyDescent="0.25">
      <c r="A36899"/>
    </row>
    <row r="36900" spans="1:1" x14ac:dyDescent="0.25">
      <c r="A36900"/>
    </row>
    <row r="36901" spans="1:1" x14ac:dyDescent="0.25">
      <c r="A36901"/>
    </row>
    <row r="36902" spans="1:1" x14ac:dyDescent="0.25">
      <c r="A36902"/>
    </row>
    <row r="36903" spans="1:1" x14ac:dyDescent="0.25">
      <c r="A36903"/>
    </row>
    <row r="36904" spans="1:1" x14ac:dyDescent="0.25">
      <c r="A36904"/>
    </row>
    <row r="36905" spans="1:1" x14ac:dyDescent="0.25">
      <c r="A36905"/>
    </row>
    <row r="36906" spans="1:1" x14ac:dyDescent="0.25">
      <c r="A36906"/>
    </row>
    <row r="36907" spans="1:1" x14ac:dyDescent="0.25">
      <c r="A36907"/>
    </row>
    <row r="36908" spans="1:1" x14ac:dyDescent="0.25">
      <c r="A36908"/>
    </row>
    <row r="36909" spans="1:1" x14ac:dyDescent="0.25">
      <c r="A36909"/>
    </row>
    <row r="36910" spans="1:1" x14ac:dyDescent="0.25">
      <c r="A36910"/>
    </row>
    <row r="36911" spans="1:1" x14ac:dyDescent="0.25">
      <c r="A36911"/>
    </row>
    <row r="36912" spans="1:1" x14ac:dyDescent="0.25">
      <c r="A36912"/>
    </row>
    <row r="36913" spans="1:1" x14ac:dyDescent="0.25">
      <c r="A36913"/>
    </row>
    <row r="36914" spans="1:1" x14ac:dyDescent="0.25">
      <c r="A36914"/>
    </row>
    <row r="36915" spans="1:1" x14ac:dyDescent="0.25">
      <c r="A36915"/>
    </row>
    <row r="36916" spans="1:1" x14ac:dyDescent="0.25">
      <c r="A36916"/>
    </row>
    <row r="36917" spans="1:1" x14ac:dyDescent="0.25">
      <c r="A36917"/>
    </row>
    <row r="36918" spans="1:1" x14ac:dyDescent="0.25">
      <c r="A36918"/>
    </row>
    <row r="36919" spans="1:1" x14ac:dyDescent="0.25">
      <c r="A36919"/>
    </row>
    <row r="36920" spans="1:1" x14ac:dyDescent="0.25">
      <c r="A36920"/>
    </row>
    <row r="36921" spans="1:1" x14ac:dyDescent="0.25">
      <c r="A36921"/>
    </row>
    <row r="36922" spans="1:1" x14ac:dyDescent="0.25">
      <c r="A36922"/>
    </row>
    <row r="36923" spans="1:1" x14ac:dyDescent="0.25">
      <c r="A36923"/>
    </row>
    <row r="36924" spans="1:1" x14ac:dyDescent="0.25">
      <c r="A36924"/>
    </row>
    <row r="36925" spans="1:1" x14ac:dyDescent="0.25">
      <c r="A36925"/>
    </row>
    <row r="36926" spans="1:1" x14ac:dyDescent="0.25">
      <c r="A36926"/>
    </row>
    <row r="36927" spans="1:1" x14ac:dyDescent="0.25">
      <c r="A36927"/>
    </row>
    <row r="36928" spans="1:1" x14ac:dyDescent="0.25">
      <c r="A36928"/>
    </row>
    <row r="36929" spans="1:1" x14ac:dyDescent="0.25">
      <c r="A36929"/>
    </row>
    <row r="36930" spans="1:1" x14ac:dyDescent="0.25">
      <c r="A36930"/>
    </row>
    <row r="36931" spans="1:1" x14ac:dyDescent="0.25">
      <c r="A36931"/>
    </row>
    <row r="36932" spans="1:1" x14ac:dyDescent="0.25">
      <c r="A36932"/>
    </row>
    <row r="36933" spans="1:1" x14ac:dyDescent="0.25">
      <c r="A36933"/>
    </row>
    <row r="36934" spans="1:1" x14ac:dyDescent="0.25">
      <c r="A36934"/>
    </row>
    <row r="36935" spans="1:1" x14ac:dyDescent="0.25">
      <c r="A36935"/>
    </row>
    <row r="36936" spans="1:1" x14ac:dyDescent="0.25">
      <c r="A36936"/>
    </row>
    <row r="36937" spans="1:1" x14ac:dyDescent="0.25">
      <c r="A36937"/>
    </row>
    <row r="36938" spans="1:1" x14ac:dyDescent="0.25">
      <c r="A36938"/>
    </row>
    <row r="36939" spans="1:1" x14ac:dyDescent="0.25">
      <c r="A36939"/>
    </row>
    <row r="36940" spans="1:1" x14ac:dyDescent="0.25">
      <c r="A36940"/>
    </row>
    <row r="36941" spans="1:1" x14ac:dyDescent="0.25">
      <c r="A36941"/>
    </row>
    <row r="36942" spans="1:1" x14ac:dyDescent="0.25">
      <c r="A36942"/>
    </row>
    <row r="36943" spans="1:1" x14ac:dyDescent="0.25">
      <c r="A36943"/>
    </row>
    <row r="36944" spans="1:1" x14ac:dyDescent="0.25">
      <c r="A36944"/>
    </row>
    <row r="36945" spans="1:1" x14ac:dyDescent="0.25">
      <c r="A36945"/>
    </row>
    <row r="36946" spans="1:1" x14ac:dyDescent="0.25">
      <c r="A36946"/>
    </row>
    <row r="36947" spans="1:1" x14ac:dyDescent="0.25">
      <c r="A36947"/>
    </row>
    <row r="36948" spans="1:1" x14ac:dyDescent="0.25">
      <c r="A36948"/>
    </row>
    <row r="36949" spans="1:1" x14ac:dyDescent="0.25">
      <c r="A36949"/>
    </row>
    <row r="36950" spans="1:1" x14ac:dyDescent="0.25">
      <c r="A36950"/>
    </row>
    <row r="36951" spans="1:1" x14ac:dyDescent="0.25">
      <c r="A36951"/>
    </row>
    <row r="36952" spans="1:1" x14ac:dyDescent="0.25">
      <c r="A36952"/>
    </row>
    <row r="36953" spans="1:1" x14ac:dyDescent="0.25">
      <c r="A36953"/>
    </row>
    <row r="36954" spans="1:1" x14ac:dyDescent="0.25">
      <c r="A36954"/>
    </row>
    <row r="36955" spans="1:1" x14ac:dyDescent="0.25">
      <c r="A36955"/>
    </row>
    <row r="36956" spans="1:1" x14ac:dyDescent="0.25">
      <c r="A36956"/>
    </row>
    <row r="36957" spans="1:1" x14ac:dyDescent="0.25">
      <c r="A36957"/>
    </row>
    <row r="36958" spans="1:1" x14ac:dyDescent="0.25">
      <c r="A36958"/>
    </row>
    <row r="36959" spans="1:1" x14ac:dyDescent="0.25">
      <c r="A36959"/>
    </row>
    <row r="36960" spans="1:1" x14ac:dyDescent="0.25">
      <c r="A36960"/>
    </row>
    <row r="36961" spans="1:1" x14ac:dyDescent="0.25">
      <c r="A36961"/>
    </row>
    <row r="36962" spans="1:1" x14ac:dyDescent="0.25">
      <c r="A36962"/>
    </row>
    <row r="36963" spans="1:1" x14ac:dyDescent="0.25">
      <c r="A36963"/>
    </row>
    <row r="36964" spans="1:1" x14ac:dyDescent="0.25">
      <c r="A36964"/>
    </row>
    <row r="36965" spans="1:1" x14ac:dyDescent="0.25">
      <c r="A36965"/>
    </row>
    <row r="36966" spans="1:1" x14ac:dyDescent="0.25">
      <c r="A36966"/>
    </row>
    <row r="36967" spans="1:1" x14ac:dyDescent="0.25">
      <c r="A36967"/>
    </row>
    <row r="36968" spans="1:1" x14ac:dyDescent="0.25">
      <c r="A36968"/>
    </row>
    <row r="36969" spans="1:1" x14ac:dyDescent="0.25">
      <c r="A36969"/>
    </row>
    <row r="36970" spans="1:1" x14ac:dyDescent="0.25">
      <c r="A36970"/>
    </row>
    <row r="36971" spans="1:1" x14ac:dyDescent="0.25">
      <c r="A36971"/>
    </row>
    <row r="36972" spans="1:1" x14ac:dyDescent="0.25">
      <c r="A36972"/>
    </row>
    <row r="36973" spans="1:1" x14ac:dyDescent="0.25">
      <c r="A36973"/>
    </row>
    <row r="36974" spans="1:1" x14ac:dyDescent="0.25">
      <c r="A36974"/>
    </row>
    <row r="36975" spans="1:1" x14ac:dyDescent="0.25">
      <c r="A36975"/>
    </row>
    <row r="36976" spans="1:1" x14ac:dyDescent="0.25">
      <c r="A36976"/>
    </row>
    <row r="36977" spans="1:1" x14ac:dyDescent="0.25">
      <c r="A36977"/>
    </row>
    <row r="36978" spans="1:1" x14ac:dyDescent="0.25">
      <c r="A36978"/>
    </row>
    <row r="36979" spans="1:1" x14ac:dyDescent="0.25">
      <c r="A36979"/>
    </row>
    <row r="36980" spans="1:1" x14ac:dyDescent="0.25">
      <c r="A36980"/>
    </row>
    <row r="36981" spans="1:1" x14ac:dyDescent="0.25">
      <c r="A36981"/>
    </row>
    <row r="36982" spans="1:1" x14ac:dyDescent="0.25">
      <c r="A36982"/>
    </row>
    <row r="36983" spans="1:1" x14ac:dyDescent="0.25">
      <c r="A36983"/>
    </row>
    <row r="36984" spans="1:1" x14ac:dyDescent="0.25">
      <c r="A36984"/>
    </row>
    <row r="36985" spans="1:1" x14ac:dyDescent="0.25">
      <c r="A36985"/>
    </row>
    <row r="36986" spans="1:1" x14ac:dyDescent="0.25">
      <c r="A36986"/>
    </row>
    <row r="36987" spans="1:1" x14ac:dyDescent="0.25">
      <c r="A36987"/>
    </row>
    <row r="36988" spans="1:1" x14ac:dyDescent="0.25">
      <c r="A36988"/>
    </row>
    <row r="36989" spans="1:1" x14ac:dyDescent="0.25">
      <c r="A36989"/>
    </row>
    <row r="36990" spans="1:1" x14ac:dyDescent="0.25">
      <c r="A36990"/>
    </row>
    <row r="36991" spans="1:1" x14ac:dyDescent="0.25">
      <c r="A36991"/>
    </row>
    <row r="36992" spans="1:1" x14ac:dyDescent="0.25">
      <c r="A36992"/>
    </row>
    <row r="36993" spans="1:1" x14ac:dyDescent="0.25">
      <c r="A36993"/>
    </row>
    <row r="36994" spans="1:1" x14ac:dyDescent="0.25">
      <c r="A36994"/>
    </row>
    <row r="36995" spans="1:1" x14ac:dyDescent="0.25">
      <c r="A36995"/>
    </row>
    <row r="36996" spans="1:1" x14ac:dyDescent="0.25">
      <c r="A36996"/>
    </row>
    <row r="36997" spans="1:1" x14ac:dyDescent="0.25">
      <c r="A36997"/>
    </row>
    <row r="36998" spans="1:1" x14ac:dyDescent="0.25">
      <c r="A36998"/>
    </row>
    <row r="36999" spans="1:1" x14ac:dyDescent="0.25">
      <c r="A36999"/>
    </row>
    <row r="37000" spans="1:1" x14ac:dyDescent="0.25">
      <c r="A37000"/>
    </row>
    <row r="37001" spans="1:1" x14ac:dyDescent="0.25">
      <c r="A37001"/>
    </row>
    <row r="37002" spans="1:1" x14ac:dyDescent="0.25">
      <c r="A37002"/>
    </row>
    <row r="37003" spans="1:1" x14ac:dyDescent="0.25">
      <c r="A37003"/>
    </row>
    <row r="37004" spans="1:1" x14ac:dyDescent="0.25">
      <c r="A37004"/>
    </row>
    <row r="37005" spans="1:1" x14ac:dyDescent="0.25">
      <c r="A37005"/>
    </row>
    <row r="37006" spans="1:1" x14ac:dyDescent="0.25">
      <c r="A37006"/>
    </row>
    <row r="37007" spans="1:1" x14ac:dyDescent="0.25">
      <c r="A37007"/>
    </row>
    <row r="37008" spans="1:1" x14ac:dyDescent="0.25">
      <c r="A37008"/>
    </row>
    <row r="37009" spans="1:1" x14ac:dyDescent="0.25">
      <c r="A37009"/>
    </row>
    <row r="37010" spans="1:1" x14ac:dyDescent="0.25">
      <c r="A37010"/>
    </row>
    <row r="37011" spans="1:1" x14ac:dyDescent="0.25">
      <c r="A37011"/>
    </row>
    <row r="37012" spans="1:1" x14ac:dyDescent="0.25">
      <c r="A37012"/>
    </row>
    <row r="37013" spans="1:1" x14ac:dyDescent="0.25">
      <c r="A37013"/>
    </row>
    <row r="37014" spans="1:1" x14ac:dyDescent="0.25">
      <c r="A37014"/>
    </row>
    <row r="37015" spans="1:1" x14ac:dyDescent="0.25">
      <c r="A37015"/>
    </row>
    <row r="37016" spans="1:1" x14ac:dyDescent="0.25">
      <c r="A37016"/>
    </row>
    <row r="37017" spans="1:1" x14ac:dyDescent="0.25">
      <c r="A37017"/>
    </row>
    <row r="37018" spans="1:1" x14ac:dyDescent="0.25">
      <c r="A37018"/>
    </row>
    <row r="37019" spans="1:1" x14ac:dyDescent="0.25">
      <c r="A37019"/>
    </row>
    <row r="37020" spans="1:1" x14ac:dyDescent="0.25">
      <c r="A37020"/>
    </row>
    <row r="37021" spans="1:1" x14ac:dyDescent="0.25">
      <c r="A37021"/>
    </row>
    <row r="37022" spans="1:1" x14ac:dyDescent="0.25">
      <c r="A37022"/>
    </row>
    <row r="37023" spans="1:1" x14ac:dyDescent="0.25">
      <c r="A37023"/>
    </row>
    <row r="37024" spans="1:1" x14ac:dyDescent="0.25">
      <c r="A37024"/>
    </row>
    <row r="37025" spans="1:1" x14ac:dyDescent="0.25">
      <c r="A37025"/>
    </row>
    <row r="37026" spans="1:1" x14ac:dyDescent="0.25">
      <c r="A37026"/>
    </row>
    <row r="37027" spans="1:1" x14ac:dyDescent="0.25">
      <c r="A37027"/>
    </row>
    <row r="37028" spans="1:1" x14ac:dyDescent="0.25">
      <c r="A37028"/>
    </row>
    <row r="37029" spans="1:1" x14ac:dyDescent="0.25">
      <c r="A37029"/>
    </row>
    <row r="37030" spans="1:1" x14ac:dyDescent="0.25">
      <c r="A37030"/>
    </row>
    <row r="37031" spans="1:1" x14ac:dyDescent="0.25">
      <c r="A37031"/>
    </row>
    <row r="37032" spans="1:1" x14ac:dyDescent="0.25">
      <c r="A37032"/>
    </row>
    <row r="37033" spans="1:1" x14ac:dyDescent="0.25">
      <c r="A37033"/>
    </row>
    <row r="37034" spans="1:1" x14ac:dyDescent="0.25">
      <c r="A37034"/>
    </row>
    <row r="37035" spans="1:1" x14ac:dyDescent="0.25">
      <c r="A37035"/>
    </row>
    <row r="37036" spans="1:1" x14ac:dyDescent="0.25">
      <c r="A37036"/>
    </row>
    <row r="37037" spans="1:1" x14ac:dyDescent="0.25">
      <c r="A37037"/>
    </row>
    <row r="37038" spans="1:1" x14ac:dyDescent="0.25">
      <c r="A37038"/>
    </row>
    <row r="37039" spans="1:1" x14ac:dyDescent="0.25">
      <c r="A37039"/>
    </row>
    <row r="37040" spans="1:1" x14ac:dyDescent="0.25">
      <c r="A37040"/>
    </row>
    <row r="37041" spans="1:1" x14ac:dyDescent="0.25">
      <c r="A37041"/>
    </row>
    <row r="37042" spans="1:1" x14ac:dyDescent="0.25">
      <c r="A37042"/>
    </row>
    <row r="37043" spans="1:1" x14ac:dyDescent="0.25">
      <c r="A37043"/>
    </row>
    <row r="37044" spans="1:1" x14ac:dyDescent="0.25">
      <c r="A37044"/>
    </row>
    <row r="37045" spans="1:1" x14ac:dyDescent="0.25">
      <c r="A37045"/>
    </row>
    <row r="37046" spans="1:1" x14ac:dyDescent="0.25">
      <c r="A37046"/>
    </row>
    <row r="37047" spans="1:1" x14ac:dyDescent="0.25">
      <c r="A37047"/>
    </row>
    <row r="37048" spans="1:1" x14ac:dyDescent="0.25">
      <c r="A37048"/>
    </row>
    <row r="37049" spans="1:1" x14ac:dyDescent="0.25">
      <c r="A37049"/>
    </row>
    <row r="37050" spans="1:1" x14ac:dyDescent="0.25">
      <c r="A37050"/>
    </row>
    <row r="37051" spans="1:1" x14ac:dyDescent="0.25">
      <c r="A37051"/>
    </row>
    <row r="37052" spans="1:1" x14ac:dyDescent="0.25">
      <c r="A37052"/>
    </row>
    <row r="37053" spans="1:1" x14ac:dyDescent="0.25">
      <c r="A37053"/>
    </row>
    <row r="37054" spans="1:1" x14ac:dyDescent="0.25">
      <c r="A37054"/>
    </row>
    <row r="37055" spans="1:1" x14ac:dyDescent="0.25">
      <c r="A37055"/>
    </row>
    <row r="37056" spans="1:1" x14ac:dyDescent="0.25">
      <c r="A37056"/>
    </row>
    <row r="37057" spans="1:1" x14ac:dyDescent="0.25">
      <c r="A37057"/>
    </row>
    <row r="37058" spans="1:1" x14ac:dyDescent="0.25">
      <c r="A37058"/>
    </row>
    <row r="37059" spans="1:1" x14ac:dyDescent="0.25">
      <c r="A37059"/>
    </row>
    <row r="37060" spans="1:1" x14ac:dyDescent="0.25">
      <c r="A37060"/>
    </row>
    <row r="37061" spans="1:1" x14ac:dyDescent="0.25">
      <c r="A37061"/>
    </row>
    <row r="37062" spans="1:1" x14ac:dyDescent="0.25">
      <c r="A37062"/>
    </row>
    <row r="37063" spans="1:1" x14ac:dyDescent="0.25">
      <c r="A37063"/>
    </row>
    <row r="37064" spans="1:1" x14ac:dyDescent="0.25">
      <c r="A37064"/>
    </row>
    <row r="37065" spans="1:1" x14ac:dyDescent="0.25">
      <c r="A37065"/>
    </row>
    <row r="37066" spans="1:1" x14ac:dyDescent="0.25">
      <c r="A37066"/>
    </row>
    <row r="37067" spans="1:1" x14ac:dyDescent="0.25">
      <c r="A37067"/>
    </row>
    <row r="37068" spans="1:1" x14ac:dyDescent="0.25">
      <c r="A37068"/>
    </row>
    <row r="37069" spans="1:1" x14ac:dyDescent="0.25">
      <c r="A37069"/>
    </row>
    <row r="37070" spans="1:1" x14ac:dyDescent="0.25">
      <c r="A37070"/>
    </row>
    <row r="37071" spans="1:1" x14ac:dyDescent="0.25">
      <c r="A37071"/>
    </row>
    <row r="37072" spans="1:1" x14ac:dyDescent="0.25">
      <c r="A37072"/>
    </row>
    <row r="37073" spans="1:1" x14ac:dyDescent="0.25">
      <c r="A37073"/>
    </row>
    <row r="37074" spans="1:1" x14ac:dyDescent="0.25">
      <c r="A37074"/>
    </row>
    <row r="37075" spans="1:1" x14ac:dyDescent="0.25">
      <c r="A37075"/>
    </row>
    <row r="37076" spans="1:1" x14ac:dyDescent="0.25">
      <c r="A37076"/>
    </row>
    <row r="37077" spans="1:1" x14ac:dyDescent="0.25">
      <c r="A37077"/>
    </row>
    <row r="37078" spans="1:1" x14ac:dyDescent="0.25">
      <c r="A37078"/>
    </row>
    <row r="37079" spans="1:1" x14ac:dyDescent="0.25">
      <c r="A37079"/>
    </row>
    <row r="37080" spans="1:1" x14ac:dyDescent="0.25">
      <c r="A37080"/>
    </row>
    <row r="37081" spans="1:1" x14ac:dyDescent="0.25">
      <c r="A37081"/>
    </row>
    <row r="37082" spans="1:1" x14ac:dyDescent="0.25">
      <c r="A37082"/>
    </row>
    <row r="37083" spans="1:1" x14ac:dyDescent="0.25">
      <c r="A37083"/>
    </row>
    <row r="37084" spans="1:1" x14ac:dyDescent="0.25">
      <c r="A37084"/>
    </row>
    <row r="37085" spans="1:1" x14ac:dyDescent="0.25">
      <c r="A37085"/>
    </row>
    <row r="37086" spans="1:1" x14ac:dyDescent="0.25">
      <c r="A37086"/>
    </row>
    <row r="37087" spans="1:1" x14ac:dyDescent="0.25">
      <c r="A37087"/>
    </row>
    <row r="37088" spans="1:1" x14ac:dyDescent="0.25">
      <c r="A37088"/>
    </row>
    <row r="37089" spans="1:1" x14ac:dyDescent="0.25">
      <c r="A37089"/>
    </row>
    <row r="37090" spans="1:1" x14ac:dyDescent="0.25">
      <c r="A37090"/>
    </row>
    <row r="37091" spans="1:1" x14ac:dyDescent="0.25">
      <c r="A37091"/>
    </row>
    <row r="37092" spans="1:1" x14ac:dyDescent="0.25">
      <c r="A37092"/>
    </row>
    <row r="37093" spans="1:1" x14ac:dyDescent="0.25">
      <c r="A37093"/>
    </row>
    <row r="37094" spans="1:1" x14ac:dyDescent="0.25">
      <c r="A37094"/>
    </row>
    <row r="37095" spans="1:1" x14ac:dyDescent="0.25">
      <c r="A37095"/>
    </row>
    <row r="37096" spans="1:1" x14ac:dyDescent="0.25">
      <c r="A37096"/>
    </row>
    <row r="37097" spans="1:1" x14ac:dyDescent="0.25">
      <c r="A37097"/>
    </row>
    <row r="37098" spans="1:1" x14ac:dyDescent="0.25">
      <c r="A37098"/>
    </row>
    <row r="37099" spans="1:1" x14ac:dyDescent="0.25">
      <c r="A37099"/>
    </row>
    <row r="37100" spans="1:1" x14ac:dyDescent="0.25">
      <c r="A37100"/>
    </row>
    <row r="37101" spans="1:1" x14ac:dyDescent="0.25">
      <c r="A37101"/>
    </row>
    <row r="37102" spans="1:1" x14ac:dyDescent="0.25">
      <c r="A37102"/>
    </row>
    <row r="37103" spans="1:1" x14ac:dyDescent="0.25">
      <c r="A37103"/>
    </row>
    <row r="37104" spans="1:1" x14ac:dyDescent="0.25">
      <c r="A37104"/>
    </row>
    <row r="37105" spans="1:1" x14ac:dyDescent="0.25">
      <c r="A37105"/>
    </row>
    <row r="37106" spans="1:1" x14ac:dyDescent="0.25">
      <c r="A37106"/>
    </row>
    <row r="37107" spans="1:1" x14ac:dyDescent="0.25">
      <c r="A37107"/>
    </row>
    <row r="37108" spans="1:1" x14ac:dyDescent="0.25">
      <c r="A37108"/>
    </row>
    <row r="37109" spans="1:1" x14ac:dyDescent="0.25">
      <c r="A37109"/>
    </row>
    <row r="37110" spans="1:1" x14ac:dyDescent="0.25">
      <c r="A37110"/>
    </row>
    <row r="37111" spans="1:1" x14ac:dyDescent="0.25">
      <c r="A37111"/>
    </row>
    <row r="37112" spans="1:1" x14ac:dyDescent="0.25">
      <c r="A37112"/>
    </row>
    <row r="37113" spans="1:1" x14ac:dyDescent="0.25">
      <c r="A37113"/>
    </row>
    <row r="37114" spans="1:1" x14ac:dyDescent="0.25">
      <c r="A37114"/>
    </row>
    <row r="37115" spans="1:1" x14ac:dyDescent="0.25">
      <c r="A37115"/>
    </row>
    <row r="37116" spans="1:1" x14ac:dyDescent="0.25">
      <c r="A37116"/>
    </row>
    <row r="37117" spans="1:1" x14ac:dyDescent="0.25">
      <c r="A37117"/>
    </row>
    <row r="37118" spans="1:1" x14ac:dyDescent="0.25">
      <c r="A37118"/>
    </row>
    <row r="37119" spans="1:1" x14ac:dyDescent="0.25">
      <c r="A37119"/>
    </row>
    <row r="37120" spans="1:1" x14ac:dyDescent="0.25">
      <c r="A37120"/>
    </row>
    <row r="37121" spans="1:1" x14ac:dyDescent="0.25">
      <c r="A37121"/>
    </row>
    <row r="37122" spans="1:1" x14ac:dyDescent="0.25">
      <c r="A37122"/>
    </row>
    <row r="37123" spans="1:1" x14ac:dyDescent="0.25">
      <c r="A37123"/>
    </row>
    <row r="37124" spans="1:1" x14ac:dyDescent="0.25">
      <c r="A37124"/>
    </row>
    <row r="37125" spans="1:1" x14ac:dyDescent="0.25">
      <c r="A37125"/>
    </row>
    <row r="37126" spans="1:1" x14ac:dyDescent="0.25">
      <c r="A37126"/>
    </row>
    <row r="37127" spans="1:1" x14ac:dyDescent="0.25">
      <c r="A37127"/>
    </row>
    <row r="37128" spans="1:1" x14ac:dyDescent="0.25">
      <c r="A37128"/>
    </row>
    <row r="37129" spans="1:1" x14ac:dyDescent="0.25">
      <c r="A37129"/>
    </row>
    <row r="37130" spans="1:1" x14ac:dyDescent="0.25">
      <c r="A37130"/>
    </row>
    <row r="37131" spans="1:1" x14ac:dyDescent="0.25">
      <c r="A37131"/>
    </row>
    <row r="37132" spans="1:1" x14ac:dyDescent="0.25">
      <c r="A37132"/>
    </row>
    <row r="37133" spans="1:1" x14ac:dyDescent="0.25">
      <c r="A37133"/>
    </row>
    <row r="37134" spans="1:1" x14ac:dyDescent="0.25">
      <c r="A37134"/>
    </row>
    <row r="37135" spans="1:1" x14ac:dyDescent="0.25">
      <c r="A37135"/>
    </row>
    <row r="37136" spans="1:1" x14ac:dyDescent="0.25">
      <c r="A37136"/>
    </row>
    <row r="37137" spans="1:1" x14ac:dyDescent="0.25">
      <c r="A37137"/>
    </row>
    <row r="37138" spans="1:1" x14ac:dyDescent="0.25">
      <c r="A37138"/>
    </row>
    <row r="37139" spans="1:1" x14ac:dyDescent="0.25">
      <c r="A37139"/>
    </row>
    <row r="37140" spans="1:1" x14ac:dyDescent="0.25">
      <c r="A37140"/>
    </row>
    <row r="37141" spans="1:1" x14ac:dyDescent="0.25">
      <c r="A37141"/>
    </row>
    <row r="37142" spans="1:1" x14ac:dyDescent="0.25">
      <c r="A37142"/>
    </row>
    <row r="37143" spans="1:1" x14ac:dyDescent="0.25">
      <c r="A37143"/>
    </row>
    <row r="37144" spans="1:1" x14ac:dyDescent="0.25">
      <c r="A37144"/>
    </row>
    <row r="37145" spans="1:1" x14ac:dyDescent="0.25">
      <c r="A37145"/>
    </row>
    <row r="37146" spans="1:1" x14ac:dyDescent="0.25">
      <c r="A37146"/>
    </row>
    <row r="37147" spans="1:1" x14ac:dyDescent="0.25">
      <c r="A37147"/>
    </row>
    <row r="37148" spans="1:1" x14ac:dyDescent="0.25">
      <c r="A37148"/>
    </row>
    <row r="37149" spans="1:1" x14ac:dyDescent="0.25">
      <c r="A37149"/>
    </row>
    <row r="37150" spans="1:1" x14ac:dyDescent="0.25">
      <c r="A37150"/>
    </row>
    <row r="37151" spans="1:1" x14ac:dyDescent="0.25">
      <c r="A37151"/>
    </row>
    <row r="37152" spans="1:1" x14ac:dyDescent="0.25">
      <c r="A37152"/>
    </row>
    <row r="37153" spans="1:1" x14ac:dyDescent="0.25">
      <c r="A37153"/>
    </row>
    <row r="37154" spans="1:1" x14ac:dyDescent="0.25">
      <c r="A37154"/>
    </row>
    <row r="37155" spans="1:1" x14ac:dyDescent="0.25">
      <c r="A37155"/>
    </row>
    <row r="37156" spans="1:1" x14ac:dyDescent="0.25">
      <c r="A37156"/>
    </row>
    <row r="37157" spans="1:1" x14ac:dyDescent="0.25">
      <c r="A37157"/>
    </row>
    <row r="37158" spans="1:1" x14ac:dyDescent="0.25">
      <c r="A37158"/>
    </row>
    <row r="37159" spans="1:1" x14ac:dyDescent="0.25">
      <c r="A37159"/>
    </row>
    <row r="37160" spans="1:1" x14ac:dyDescent="0.25">
      <c r="A37160"/>
    </row>
    <row r="37161" spans="1:1" x14ac:dyDescent="0.25">
      <c r="A37161"/>
    </row>
    <row r="37162" spans="1:1" x14ac:dyDescent="0.25">
      <c r="A37162"/>
    </row>
    <row r="37163" spans="1:1" x14ac:dyDescent="0.25">
      <c r="A37163"/>
    </row>
    <row r="37164" spans="1:1" x14ac:dyDescent="0.25">
      <c r="A37164"/>
    </row>
    <row r="37165" spans="1:1" x14ac:dyDescent="0.25">
      <c r="A37165"/>
    </row>
    <row r="37166" spans="1:1" x14ac:dyDescent="0.25">
      <c r="A37166"/>
    </row>
    <row r="37167" spans="1:1" x14ac:dyDescent="0.25">
      <c r="A37167"/>
    </row>
    <row r="37168" spans="1:1" x14ac:dyDescent="0.25">
      <c r="A37168"/>
    </row>
    <row r="37169" spans="1:1" x14ac:dyDescent="0.25">
      <c r="A37169"/>
    </row>
    <row r="37170" spans="1:1" x14ac:dyDescent="0.25">
      <c r="A37170"/>
    </row>
    <row r="37171" spans="1:1" x14ac:dyDescent="0.25">
      <c r="A37171"/>
    </row>
    <row r="37172" spans="1:1" x14ac:dyDescent="0.25">
      <c r="A37172"/>
    </row>
    <row r="37173" spans="1:1" x14ac:dyDescent="0.25">
      <c r="A37173"/>
    </row>
    <row r="37174" spans="1:1" x14ac:dyDescent="0.25">
      <c r="A37174"/>
    </row>
    <row r="37175" spans="1:1" x14ac:dyDescent="0.25">
      <c r="A37175"/>
    </row>
    <row r="37176" spans="1:1" x14ac:dyDescent="0.25">
      <c r="A37176"/>
    </row>
    <row r="37177" spans="1:1" x14ac:dyDescent="0.25">
      <c r="A37177"/>
    </row>
    <row r="37178" spans="1:1" x14ac:dyDescent="0.25">
      <c r="A37178"/>
    </row>
    <row r="37179" spans="1:1" x14ac:dyDescent="0.25">
      <c r="A37179"/>
    </row>
    <row r="37180" spans="1:1" x14ac:dyDescent="0.25">
      <c r="A37180"/>
    </row>
    <row r="37181" spans="1:1" x14ac:dyDescent="0.25">
      <c r="A37181"/>
    </row>
    <row r="37182" spans="1:1" x14ac:dyDescent="0.25">
      <c r="A37182"/>
    </row>
    <row r="37183" spans="1:1" x14ac:dyDescent="0.25">
      <c r="A37183"/>
    </row>
    <row r="37184" spans="1:1" x14ac:dyDescent="0.25">
      <c r="A37184"/>
    </row>
    <row r="37185" spans="1:1" x14ac:dyDescent="0.25">
      <c r="A37185"/>
    </row>
    <row r="37186" spans="1:1" x14ac:dyDescent="0.25">
      <c r="A37186"/>
    </row>
    <row r="37187" spans="1:1" x14ac:dyDescent="0.25">
      <c r="A37187"/>
    </row>
    <row r="37188" spans="1:1" x14ac:dyDescent="0.25">
      <c r="A37188"/>
    </row>
    <row r="37189" spans="1:1" x14ac:dyDescent="0.25">
      <c r="A37189"/>
    </row>
    <row r="37190" spans="1:1" x14ac:dyDescent="0.25">
      <c r="A37190"/>
    </row>
    <row r="37191" spans="1:1" x14ac:dyDescent="0.25">
      <c r="A37191"/>
    </row>
    <row r="37192" spans="1:1" x14ac:dyDescent="0.25">
      <c r="A37192"/>
    </row>
    <row r="37193" spans="1:1" x14ac:dyDescent="0.25">
      <c r="A37193"/>
    </row>
    <row r="37194" spans="1:1" x14ac:dyDescent="0.25">
      <c r="A37194"/>
    </row>
    <row r="37195" spans="1:1" x14ac:dyDescent="0.25">
      <c r="A37195"/>
    </row>
    <row r="37196" spans="1:1" x14ac:dyDescent="0.25">
      <c r="A37196"/>
    </row>
    <row r="37197" spans="1:1" x14ac:dyDescent="0.25">
      <c r="A37197"/>
    </row>
    <row r="37198" spans="1:1" x14ac:dyDescent="0.25">
      <c r="A37198"/>
    </row>
    <row r="37199" spans="1:1" x14ac:dyDescent="0.25">
      <c r="A37199"/>
    </row>
    <row r="37200" spans="1:1" x14ac:dyDescent="0.25">
      <c r="A37200"/>
    </row>
    <row r="37201" spans="1:1" x14ac:dyDescent="0.25">
      <c r="A37201"/>
    </row>
    <row r="37202" spans="1:1" x14ac:dyDescent="0.25">
      <c r="A37202"/>
    </row>
    <row r="37203" spans="1:1" x14ac:dyDescent="0.25">
      <c r="A37203"/>
    </row>
    <row r="37204" spans="1:1" x14ac:dyDescent="0.25">
      <c r="A37204"/>
    </row>
    <row r="37205" spans="1:1" x14ac:dyDescent="0.25">
      <c r="A37205"/>
    </row>
    <row r="37206" spans="1:1" x14ac:dyDescent="0.25">
      <c r="A37206"/>
    </row>
    <row r="37207" spans="1:1" x14ac:dyDescent="0.25">
      <c r="A37207"/>
    </row>
    <row r="37208" spans="1:1" x14ac:dyDescent="0.25">
      <c r="A37208"/>
    </row>
    <row r="37209" spans="1:1" x14ac:dyDescent="0.25">
      <c r="A37209"/>
    </row>
    <row r="37210" spans="1:1" x14ac:dyDescent="0.25">
      <c r="A37210"/>
    </row>
    <row r="37211" spans="1:1" x14ac:dyDescent="0.25">
      <c r="A37211"/>
    </row>
    <row r="37212" spans="1:1" x14ac:dyDescent="0.25">
      <c r="A37212"/>
    </row>
    <row r="37213" spans="1:1" x14ac:dyDescent="0.25">
      <c r="A37213"/>
    </row>
    <row r="37214" spans="1:1" x14ac:dyDescent="0.25">
      <c r="A37214"/>
    </row>
    <row r="37215" spans="1:1" x14ac:dyDescent="0.25">
      <c r="A37215"/>
    </row>
    <row r="37216" spans="1:1" x14ac:dyDescent="0.25">
      <c r="A37216"/>
    </row>
    <row r="37217" spans="1:1" x14ac:dyDescent="0.25">
      <c r="A37217"/>
    </row>
    <row r="37218" spans="1:1" x14ac:dyDescent="0.25">
      <c r="A37218"/>
    </row>
    <row r="37219" spans="1:1" x14ac:dyDescent="0.25">
      <c r="A37219"/>
    </row>
    <row r="37220" spans="1:1" x14ac:dyDescent="0.25">
      <c r="A37220"/>
    </row>
    <row r="37221" spans="1:1" x14ac:dyDescent="0.25">
      <c r="A37221"/>
    </row>
    <row r="37222" spans="1:1" x14ac:dyDescent="0.25">
      <c r="A37222"/>
    </row>
    <row r="37223" spans="1:1" x14ac:dyDescent="0.25">
      <c r="A37223"/>
    </row>
    <row r="37224" spans="1:1" x14ac:dyDescent="0.25">
      <c r="A37224"/>
    </row>
    <row r="37225" spans="1:1" x14ac:dyDescent="0.25">
      <c r="A37225"/>
    </row>
    <row r="37226" spans="1:1" x14ac:dyDescent="0.25">
      <c r="A37226"/>
    </row>
    <row r="37227" spans="1:1" x14ac:dyDescent="0.25">
      <c r="A37227"/>
    </row>
    <row r="37228" spans="1:1" x14ac:dyDescent="0.25">
      <c r="A37228"/>
    </row>
    <row r="37229" spans="1:1" x14ac:dyDescent="0.25">
      <c r="A37229"/>
    </row>
    <row r="37230" spans="1:1" x14ac:dyDescent="0.25">
      <c r="A37230"/>
    </row>
    <row r="37231" spans="1:1" x14ac:dyDescent="0.25">
      <c r="A37231"/>
    </row>
    <row r="37232" spans="1:1" x14ac:dyDescent="0.25">
      <c r="A37232"/>
    </row>
    <row r="37233" spans="1:1" x14ac:dyDescent="0.25">
      <c r="A37233"/>
    </row>
    <row r="37234" spans="1:1" x14ac:dyDescent="0.25">
      <c r="A37234"/>
    </row>
    <row r="37235" spans="1:1" x14ac:dyDescent="0.25">
      <c r="A37235"/>
    </row>
    <row r="37236" spans="1:1" x14ac:dyDescent="0.25">
      <c r="A37236"/>
    </row>
    <row r="37237" spans="1:1" x14ac:dyDescent="0.25">
      <c r="A37237"/>
    </row>
    <row r="37238" spans="1:1" x14ac:dyDescent="0.25">
      <c r="A37238"/>
    </row>
    <row r="37239" spans="1:1" x14ac:dyDescent="0.25">
      <c r="A37239"/>
    </row>
    <row r="37240" spans="1:1" x14ac:dyDescent="0.25">
      <c r="A37240"/>
    </row>
    <row r="37241" spans="1:1" x14ac:dyDescent="0.25">
      <c r="A37241"/>
    </row>
    <row r="37242" spans="1:1" x14ac:dyDescent="0.25">
      <c r="A37242"/>
    </row>
    <row r="37243" spans="1:1" x14ac:dyDescent="0.25">
      <c r="A37243"/>
    </row>
    <row r="37244" spans="1:1" x14ac:dyDescent="0.25">
      <c r="A37244"/>
    </row>
    <row r="37245" spans="1:1" x14ac:dyDescent="0.25">
      <c r="A37245"/>
    </row>
    <row r="37246" spans="1:1" x14ac:dyDescent="0.25">
      <c r="A37246"/>
    </row>
    <row r="37247" spans="1:1" x14ac:dyDescent="0.25">
      <c r="A37247"/>
    </row>
    <row r="37248" spans="1:1" x14ac:dyDescent="0.25">
      <c r="A37248"/>
    </row>
    <row r="37249" spans="1:1" x14ac:dyDescent="0.25">
      <c r="A37249"/>
    </row>
    <row r="37250" spans="1:1" x14ac:dyDescent="0.25">
      <c r="A37250"/>
    </row>
    <row r="37251" spans="1:1" x14ac:dyDescent="0.25">
      <c r="A37251"/>
    </row>
    <row r="37252" spans="1:1" x14ac:dyDescent="0.25">
      <c r="A37252"/>
    </row>
    <row r="37253" spans="1:1" x14ac:dyDescent="0.25">
      <c r="A37253"/>
    </row>
    <row r="37254" spans="1:1" x14ac:dyDescent="0.25">
      <c r="A37254"/>
    </row>
    <row r="37255" spans="1:1" x14ac:dyDescent="0.25">
      <c r="A37255"/>
    </row>
    <row r="37256" spans="1:1" x14ac:dyDescent="0.25">
      <c r="A37256"/>
    </row>
    <row r="37257" spans="1:1" x14ac:dyDescent="0.25">
      <c r="A37257"/>
    </row>
    <row r="37258" spans="1:1" x14ac:dyDescent="0.25">
      <c r="A37258"/>
    </row>
    <row r="37259" spans="1:1" x14ac:dyDescent="0.25">
      <c r="A37259"/>
    </row>
    <row r="37260" spans="1:1" x14ac:dyDescent="0.25">
      <c r="A37260"/>
    </row>
    <row r="37261" spans="1:1" x14ac:dyDescent="0.25">
      <c r="A37261"/>
    </row>
    <row r="37262" spans="1:1" x14ac:dyDescent="0.25">
      <c r="A37262"/>
    </row>
    <row r="37263" spans="1:1" x14ac:dyDescent="0.25">
      <c r="A37263"/>
    </row>
    <row r="37264" spans="1:1" x14ac:dyDescent="0.25">
      <c r="A37264"/>
    </row>
    <row r="37265" spans="1:1" x14ac:dyDescent="0.25">
      <c r="A37265"/>
    </row>
    <row r="37266" spans="1:1" x14ac:dyDescent="0.25">
      <c r="A37266"/>
    </row>
    <row r="37267" spans="1:1" x14ac:dyDescent="0.25">
      <c r="A37267"/>
    </row>
    <row r="37268" spans="1:1" x14ac:dyDescent="0.25">
      <c r="A37268"/>
    </row>
    <row r="37269" spans="1:1" x14ac:dyDescent="0.25">
      <c r="A37269"/>
    </row>
    <row r="37270" spans="1:1" x14ac:dyDescent="0.25">
      <c r="A37270"/>
    </row>
    <row r="37271" spans="1:1" x14ac:dyDescent="0.25">
      <c r="A37271"/>
    </row>
    <row r="37272" spans="1:1" x14ac:dyDescent="0.25">
      <c r="A37272"/>
    </row>
    <row r="37273" spans="1:1" x14ac:dyDescent="0.25">
      <c r="A37273"/>
    </row>
    <row r="37274" spans="1:1" x14ac:dyDescent="0.25">
      <c r="A37274"/>
    </row>
    <row r="37275" spans="1:1" x14ac:dyDescent="0.25">
      <c r="A37275"/>
    </row>
    <row r="37276" spans="1:1" x14ac:dyDescent="0.25">
      <c r="A37276"/>
    </row>
    <row r="37277" spans="1:1" x14ac:dyDescent="0.25">
      <c r="A37277"/>
    </row>
    <row r="37278" spans="1:1" x14ac:dyDescent="0.25">
      <c r="A37278"/>
    </row>
    <row r="37279" spans="1:1" x14ac:dyDescent="0.25">
      <c r="A37279"/>
    </row>
    <row r="37280" spans="1:1" x14ac:dyDescent="0.25">
      <c r="A37280"/>
    </row>
    <row r="37281" spans="1:1" x14ac:dyDescent="0.25">
      <c r="A37281"/>
    </row>
    <row r="37282" spans="1:1" x14ac:dyDescent="0.25">
      <c r="A37282"/>
    </row>
    <row r="37283" spans="1:1" x14ac:dyDescent="0.25">
      <c r="A37283"/>
    </row>
    <row r="37284" spans="1:1" x14ac:dyDescent="0.25">
      <c r="A37284"/>
    </row>
    <row r="37285" spans="1:1" x14ac:dyDescent="0.25">
      <c r="A37285"/>
    </row>
    <row r="37286" spans="1:1" x14ac:dyDescent="0.25">
      <c r="A37286"/>
    </row>
    <row r="37287" spans="1:1" x14ac:dyDescent="0.25">
      <c r="A37287"/>
    </row>
    <row r="37288" spans="1:1" x14ac:dyDescent="0.25">
      <c r="A37288"/>
    </row>
    <row r="37289" spans="1:1" x14ac:dyDescent="0.25">
      <c r="A37289"/>
    </row>
    <row r="37290" spans="1:1" x14ac:dyDescent="0.25">
      <c r="A37290"/>
    </row>
    <row r="37291" spans="1:1" x14ac:dyDescent="0.25">
      <c r="A37291"/>
    </row>
    <row r="37292" spans="1:1" x14ac:dyDescent="0.25">
      <c r="A37292"/>
    </row>
    <row r="37293" spans="1:1" x14ac:dyDescent="0.25">
      <c r="A37293"/>
    </row>
    <row r="37294" spans="1:1" x14ac:dyDescent="0.25">
      <c r="A37294"/>
    </row>
    <row r="37295" spans="1:1" x14ac:dyDescent="0.25">
      <c r="A37295"/>
    </row>
    <row r="37296" spans="1:1" x14ac:dyDescent="0.25">
      <c r="A37296"/>
    </row>
    <row r="37297" spans="1:1" x14ac:dyDescent="0.25">
      <c r="A37297"/>
    </row>
    <row r="37298" spans="1:1" x14ac:dyDescent="0.25">
      <c r="A37298"/>
    </row>
    <row r="37299" spans="1:1" x14ac:dyDescent="0.25">
      <c r="A37299"/>
    </row>
    <row r="37300" spans="1:1" x14ac:dyDescent="0.25">
      <c r="A37300"/>
    </row>
    <row r="37301" spans="1:1" x14ac:dyDescent="0.25">
      <c r="A37301"/>
    </row>
    <row r="37302" spans="1:1" x14ac:dyDescent="0.25">
      <c r="A37302"/>
    </row>
    <row r="37303" spans="1:1" x14ac:dyDescent="0.25">
      <c r="A37303"/>
    </row>
    <row r="37304" spans="1:1" x14ac:dyDescent="0.25">
      <c r="A37304"/>
    </row>
    <row r="37305" spans="1:1" x14ac:dyDescent="0.25">
      <c r="A37305"/>
    </row>
    <row r="37306" spans="1:1" x14ac:dyDescent="0.25">
      <c r="A37306"/>
    </row>
    <row r="37307" spans="1:1" x14ac:dyDescent="0.25">
      <c r="A37307"/>
    </row>
    <row r="37308" spans="1:1" x14ac:dyDescent="0.25">
      <c r="A37308"/>
    </row>
    <row r="37309" spans="1:1" x14ac:dyDescent="0.25">
      <c r="A37309"/>
    </row>
    <row r="37310" spans="1:1" x14ac:dyDescent="0.25">
      <c r="A37310"/>
    </row>
    <row r="37311" spans="1:1" x14ac:dyDescent="0.25">
      <c r="A37311"/>
    </row>
    <row r="37312" spans="1:1" x14ac:dyDescent="0.25">
      <c r="A37312"/>
    </row>
    <row r="37313" spans="1:1" x14ac:dyDescent="0.25">
      <c r="A37313"/>
    </row>
    <row r="37314" spans="1:1" x14ac:dyDescent="0.25">
      <c r="A37314"/>
    </row>
    <row r="37315" spans="1:1" x14ac:dyDescent="0.25">
      <c r="A37315"/>
    </row>
    <row r="37316" spans="1:1" x14ac:dyDescent="0.25">
      <c r="A37316"/>
    </row>
    <row r="37317" spans="1:1" x14ac:dyDescent="0.25">
      <c r="A37317"/>
    </row>
    <row r="37318" spans="1:1" x14ac:dyDescent="0.25">
      <c r="A37318"/>
    </row>
    <row r="37319" spans="1:1" x14ac:dyDescent="0.25">
      <c r="A37319"/>
    </row>
    <row r="37320" spans="1:1" x14ac:dyDescent="0.25">
      <c r="A37320"/>
    </row>
    <row r="37321" spans="1:1" x14ac:dyDescent="0.25">
      <c r="A37321"/>
    </row>
    <row r="37322" spans="1:1" x14ac:dyDescent="0.25">
      <c r="A37322"/>
    </row>
    <row r="37323" spans="1:1" x14ac:dyDescent="0.25">
      <c r="A37323"/>
    </row>
    <row r="37324" spans="1:1" x14ac:dyDescent="0.25">
      <c r="A37324"/>
    </row>
    <row r="37325" spans="1:1" x14ac:dyDescent="0.25">
      <c r="A37325"/>
    </row>
    <row r="37326" spans="1:1" x14ac:dyDescent="0.25">
      <c r="A37326"/>
    </row>
    <row r="37327" spans="1:1" x14ac:dyDescent="0.25">
      <c r="A37327"/>
    </row>
    <row r="37328" spans="1:1" x14ac:dyDescent="0.25">
      <c r="A37328"/>
    </row>
    <row r="37329" spans="1:1" x14ac:dyDescent="0.25">
      <c r="A37329"/>
    </row>
    <row r="37330" spans="1:1" x14ac:dyDescent="0.25">
      <c r="A37330"/>
    </row>
    <row r="37331" spans="1:1" x14ac:dyDescent="0.25">
      <c r="A37331"/>
    </row>
    <row r="37332" spans="1:1" x14ac:dyDescent="0.25">
      <c r="A37332"/>
    </row>
    <row r="37333" spans="1:1" x14ac:dyDescent="0.25">
      <c r="A37333"/>
    </row>
    <row r="37334" spans="1:1" x14ac:dyDescent="0.25">
      <c r="A37334"/>
    </row>
    <row r="37335" spans="1:1" x14ac:dyDescent="0.25">
      <c r="A37335"/>
    </row>
    <row r="37336" spans="1:1" x14ac:dyDescent="0.25">
      <c r="A37336"/>
    </row>
    <row r="37337" spans="1:1" x14ac:dyDescent="0.25">
      <c r="A37337"/>
    </row>
    <row r="37338" spans="1:1" x14ac:dyDescent="0.25">
      <c r="A37338"/>
    </row>
    <row r="37339" spans="1:1" x14ac:dyDescent="0.25">
      <c r="A37339"/>
    </row>
    <row r="37340" spans="1:1" x14ac:dyDescent="0.25">
      <c r="A37340"/>
    </row>
    <row r="37341" spans="1:1" x14ac:dyDescent="0.25">
      <c r="A37341"/>
    </row>
    <row r="37342" spans="1:1" x14ac:dyDescent="0.25">
      <c r="A37342"/>
    </row>
    <row r="37343" spans="1:1" x14ac:dyDescent="0.25">
      <c r="A37343"/>
    </row>
    <row r="37344" spans="1:1" x14ac:dyDescent="0.25">
      <c r="A37344"/>
    </row>
    <row r="37345" spans="1:1" x14ac:dyDescent="0.25">
      <c r="A37345"/>
    </row>
    <row r="37346" spans="1:1" x14ac:dyDescent="0.25">
      <c r="A37346"/>
    </row>
    <row r="37347" spans="1:1" x14ac:dyDescent="0.25">
      <c r="A37347"/>
    </row>
    <row r="37348" spans="1:1" x14ac:dyDescent="0.25">
      <c r="A37348"/>
    </row>
    <row r="37349" spans="1:1" x14ac:dyDescent="0.25">
      <c r="A37349"/>
    </row>
    <row r="37350" spans="1:1" x14ac:dyDescent="0.25">
      <c r="A37350"/>
    </row>
    <row r="37351" spans="1:1" x14ac:dyDescent="0.25">
      <c r="A37351"/>
    </row>
    <row r="37352" spans="1:1" x14ac:dyDescent="0.25">
      <c r="A37352"/>
    </row>
    <row r="37353" spans="1:1" x14ac:dyDescent="0.25">
      <c r="A37353"/>
    </row>
    <row r="37354" spans="1:1" x14ac:dyDescent="0.25">
      <c r="A37354"/>
    </row>
    <row r="37355" spans="1:1" x14ac:dyDescent="0.25">
      <c r="A37355"/>
    </row>
    <row r="37356" spans="1:1" x14ac:dyDescent="0.25">
      <c r="A37356"/>
    </row>
    <row r="37357" spans="1:1" x14ac:dyDescent="0.25">
      <c r="A37357"/>
    </row>
    <row r="37358" spans="1:1" x14ac:dyDescent="0.25">
      <c r="A37358"/>
    </row>
    <row r="37359" spans="1:1" x14ac:dyDescent="0.25">
      <c r="A37359"/>
    </row>
    <row r="37360" spans="1:1" x14ac:dyDescent="0.25">
      <c r="A37360"/>
    </row>
    <row r="37361" spans="1:1" x14ac:dyDescent="0.25">
      <c r="A37361"/>
    </row>
    <row r="37362" spans="1:1" x14ac:dyDescent="0.25">
      <c r="A37362"/>
    </row>
    <row r="37363" spans="1:1" x14ac:dyDescent="0.25">
      <c r="A37363"/>
    </row>
    <row r="37364" spans="1:1" x14ac:dyDescent="0.25">
      <c r="A37364"/>
    </row>
    <row r="37365" spans="1:1" x14ac:dyDescent="0.25">
      <c r="A37365"/>
    </row>
    <row r="37366" spans="1:1" x14ac:dyDescent="0.25">
      <c r="A37366"/>
    </row>
    <row r="37367" spans="1:1" x14ac:dyDescent="0.25">
      <c r="A37367"/>
    </row>
    <row r="37368" spans="1:1" x14ac:dyDescent="0.25">
      <c r="A37368"/>
    </row>
    <row r="37369" spans="1:1" x14ac:dyDescent="0.25">
      <c r="A37369"/>
    </row>
    <row r="37370" spans="1:1" x14ac:dyDescent="0.25">
      <c r="A37370"/>
    </row>
    <row r="37371" spans="1:1" x14ac:dyDescent="0.25">
      <c r="A37371"/>
    </row>
    <row r="37372" spans="1:1" x14ac:dyDescent="0.25">
      <c r="A37372"/>
    </row>
    <row r="37373" spans="1:1" x14ac:dyDescent="0.25">
      <c r="A37373"/>
    </row>
    <row r="37374" spans="1:1" x14ac:dyDescent="0.25">
      <c r="A37374"/>
    </row>
    <row r="37375" spans="1:1" x14ac:dyDescent="0.25">
      <c r="A37375"/>
    </row>
    <row r="37376" spans="1:1" x14ac:dyDescent="0.25">
      <c r="A37376"/>
    </row>
    <row r="37377" spans="1:1" x14ac:dyDescent="0.25">
      <c r="A37377"/>
    </row>
    <row r="37378" spans="1:1" x14ac:dyDescent="0.25">
      <c r="A37378"/>
    </row>
    <row r="37379" spans="1:1" x14ac:dyDescent="0.25">
      <c r="A37379"/>
    </row>
    <row r="37380" spans="1:1" x14ac:dyDescent="0.25">
      <c r="A37380"/>
    </row>
    <row r="37381" spans="1:1" x14ac:dyDescent="0.25">
      <c r="A37381"/>
    </row>
    <row r="37382" spans="1:1" x14ac:dyDescent="0.25">
      <c r="A37382"/>
    </row>
    <row r="37383" spans="1:1" x14ac:dyDescent="0.25">
      <c r="A37383"/>
    </row>
    <row r="37384" spans="1:1" x14ac:dyDescent="0.25">
      <c r="A37384"/>
    </row>
    <row r="37385" spans="1:1" x14ac:dyDescent="0.25">
      <c r="A37385"/>
    </row>
    <row r="37386" spans="1:1" x14ac:dyDescent="0.25">
      <c r="A37386"/>
    </row>
    <row r="37387" spans="1:1" x14ac:dyDescent="0.25">
      <c r="A37387"/>
    </row>
    <row r="37388" spans="1:1" x14ac:dyDescent="0.25">
      <c r="A37388"/>
    </row>
    <row r="37389" spans="1:1" x14ac:dyDescent="0.25">
      <c r="A37389"/>
    </row>
    <row r="37390" spans="1:1" x14ac:dyDescent="0.25">
      <c r="A37390"/>
    </row>
    <row r="37391" spans="1:1" x14ac:dyDescent="0.25">
      <c r="A37391"/>
    </row>
    <row r="37392" spans="1:1" x14ac:dyDescent="0.25">
      <c r="A37392"/>
    </row>
    <row r="37393" spans="1:1" x14ac:dyDescent="0.25">
      <c r="A37393"/>
    </row>
    <row r="37394" spans="1:1" x14ac:dyDescent="0.25">
      <c r="A37394"/>
    </row>
    <row r="37395" spans="1:1" x14ac:dyDescent="0.25">
      <c r="A37395"/>
    </row>
    <row r="37396" spans="1:1" x14ac:dyDescent="0.25">
      <c r="A37396"/>
    </row>
    <row r="37397" spans="1:1" x14ac:dyDescent="0.25">
      <c r="A37397"/>
    </row>
    <row r="37398" spans="1:1" x14ac:dyDescent="0.25">
      <c r="A37398"/>
    </row>
    <row r="37399" spans="1:1" x14ac:dyDescent="0.25">
      <c r="A37399"/>
    </row>
    <row r="37400" spans="1:1" x14ac:dyDescent="0.25">
      <c r="A37400"/>
    </row>
    <row r="37401" spans="1:1" x14ac:dyDescent="0.25">
      <c r="A37401"/>
    </row>
    <row r="37402" spans="1:1" x14ac:dyDescent="0.25">
      <c r="A37402"/>
    </row>
    <row r="37403" spans="1:1" x14ac:dyDescent="0.25">
      <c r="A37403"/>
    </row>
    <row r="37404" spans="1:1" x14ac:dyDescent="0.25">
      <c r="A37404"/>
    </row>
    <row r="37405" spans="1:1" x14ac:dyDescent="0.25">
      <c r="A37405"/>
    </row>
    <row r="37406" spans="1:1" x14ac:dyDescent="0.25">
      <c r="A37406"/>
    </row>
    <row r="37407" spans="1:1" x14ac:dyDescent="0.25">
      <c r="A37407"/>
    </row>
    <row r="37408" spans="1:1" x14ac:dyDescent="0.25">
      <c r="A37408"/>
    </row>
    <row r="37409" spans="1:1" x14ac:dyDescent="0.25">
      <c r="A37409"/>
    </row>
    <row r="37410" spans="1:1" x14ac:dyDescent="0.25">
      <c r="A37410"/>
    </row>
    <row r="37411" spans="1:1" x14ac:dyDescent="0.25">
      <c r="A37411"/>
    </row>
    <row r="37412" spans="1:1" x14ac:dyDescent="0.25">
      <c r="A37412"/>
    </row>
    <row r="37413" spans="1:1" x14ac:dyDescent="0.25">
      <c r="A37413"/>
    </row>
    <row r="37414" spans="1:1" x14ac:dyDescent="0.25">
      <c r="A37414"/>
    </row>
    <row r="37415" spans="1:1" x14ac:dyDescent="0.25">
      <c r="A37415"/>
    </row>
    <row r="37416" spans="1:1" x14ac:dyDescent="0.25">
      <c r="A37416"/>
    </row>
    <row r="37417" spans="1:1" x14ac:dyDescent="0.25">
      <c r="A37417"/>
    </row>
    <row r="37418" spans="1:1" x14ac:dyDescent="0.25">
      <c r="A37418"/>
    </row>
    <row r="37419" spans="1:1" x14ac:dyDescent="0.25">
      <c r="A37419"/>
    </row>
    <row r="37420" spans="1:1" x14ac:dyDescent="0.25">
      <c r="A37420"/>
    </row>
    <row r="37421" spans="1:1" x14ac:dyDescent="0.25">
      <c r="A37421"/>
    </row>
    <row r="37422" spans="1:1" x14ac:dyDescent="0.25">
      <c r="A37422"/>
    </row>
    <row r="37423" spans="1:1" x14ac:dyDescent="0.25">
      <c r="A37423"/>
    </row>
    <row r="37424" spans="1:1" x14ac:dyDescent="0.25">
      <c r="A37424"/>
    </row>
    <row r="37425" spans="1:1" x14ac:dyDescent="0.25">
      <c r="A37425"/>
    </row>
    <row r="37426" spans="1:1" x14ac:dyDescent="0.25">
      <c r="A37426"/>
    </row>
    <row r="37427" spans="1:1" x14ac:dyDescent="0.25">
      <c r="A37427"/>
    </row>
    <row r="37428" spans="1:1" x14ac:dyDescent="0.25">
      <c r="A37428"/>
    </row>
    <row r="37429" spans="1:1" x14ac:dyDescent="0.25">
      <c r="A37429"/>
    </row>
    <row r="37430" spans="1:1" x14ac:dyDescent="0.25">
      <c r="A37430"/>
    </row>
    <row r="37431" spans="1:1" x14ac:dyDescent="0.25">
      <c r="A37431"/>
    </row>
    <row r="37432" spans="1:1" x14ac:dyDescent="0.25">
      <c r="A37432"/>
    </row>
    <row r="37433" spans="1:1" x14ac:dyDescent="0.25">
      <c r="A37433"/>
    </row>
    <row r="37434" spans="1:1" x14ac:dyDescent="0.25">
      <c r="A37434"/>
    </row>
    <row r="37435" spans="1:1" x14ac:dyDescent="0.25">
      <c r="A37435"/>
    </row>
    <row r="37436" spans="1:1" x14ac:dyDescent="0.25">
      <c r="A37436"/>
    </row>
    <row r="37437" spans="1:1" x14ac:dyDescent="0.25">
      <c r="A37437"/>
    </row>
    <row r="37438" spans="1:1" x14ac:dyDescent="0.25">
      <c r="A37438"/>
    </row>
    <row r="37439" spans="1:1" x14ac:dyDescent="0.25">
      <c r="A37439"/>
    </row>
    <row r="37440" spans="1:1" x14ac:dyDescent="0.25">
      <c r="A37440"/>
    </row>
    <row r="37441" spans="1:1" x14ac:dyDescent="0.25">
      <c r="A37441"/>
    </row>
    <row r="37442" spans="1:1" x14ac:dyDescent="0.25">
      <c r="A37442"/>
    </row>
    <row r="37443" spans="1:1" x14ac:dyDescent="0.25">
      <c r="A37443"/>
    </row>
    <row r="37444" spans="1:1" x14ac:dyDescent="0.25">
      <c r="A37444"/>
    </row>
    <row r="37445" spans="1:1" x14ac:dyDescent="0.25">
      <c r="A37445"/>
    </row>
    <row r="37446" spans="1:1" x14ac:dyDescent="0.25">
      <c r="A37446"/>
    </row>
    <row r="37447" spans="1:1" x14ac:dyDescent="0.25">
      <c r="A37447"/>
    </row>
    <row r="37448" spans="1:1" x14ac:dyDescent="0.25">
      <c r="A37448"/>
    </row>
    <row r="37449" spans="1:1" x14ac:dyDescent="0.25">
      <c r="A37449"/>
    </row>
    <row r="37450" spans="1:1" x14ac:dyDescent="0.25">
      <c r="A37450"/>
    </row>
    <row r="37451" spans="1:1" x14ac:dyDescent="0.25">
      <c r="A37451"/>
    </row>
    <row r="37452" spans="1:1" x14ac:dyDescent="0.25">
      <c r="A37452"/>
    </row>
    <row r="37453" spans="1:1" x14ac:dyDescent="0.25">
      <c r="A37453"/>
    </row>
    <row r="37454" spans="1:1" x14ac:dyDescent="0.25">
      <c r="A37454"/>
    </row>
    <row r="37455" spans="1:1" x14ac:dyDescent="0.25">
      <c r="A37455"/>
    </row>
    <row r="37456" spans="1:1" x14ac:dyDescent="0.25">
      <c r="A37456"/>
    </row>
    <row r="37457" spans="1:1" x14ac:dyDescent="0.25">
      <c r="A37457"/>
    </row>
    <row r="37458" spans="1:1" x14ac:dyDescent="0.25">
      <c r="A37458"/>
    </row>
    <row r="37459" spans="1:1" x14ac:dyDescent="0.25">
      <c r="A37459"/>
    </row>
    <row r="37460" spans="1:1" x14ac:dyDescent="0.25">
      <c r="A37460"/>
    </row>
    <row r="37461" spans="1:1" x14ac:dyDescent="0.25">
      <c r="A37461"/>
    </row>
    <row r="37462" spans="1:1" x14ac:dyDescent="0.25">
      <c r="A37462"/>
    </row>
    <row r="37463" spans="1:1" x14ac:dyDescent="0.25">
      <c r="A37463"/>
    </row>
    <row r="37464" spans="1:1" x14ac:dyDescent="0.25">
      <c r="A37464"/>
    </row>
    <row r="37465" spans="1:1" x14ac:dyDescent="0.25">
      <c r="A37465"/>
    </row>
    <row r="37466" spans="1:1" x14ac:dyDescent="0.25">
      <c r="A37466"/>
    </row>
    <row r="37467" spans="1:1" x14ac:dyDescent="0.25">
      <c r="A37467"/>
    </row>
    <row r="37468" spans="1:1" x14ac:dyDescent="0.25">
      <c r="A37468"/>
    </row>
    <row r="37469" spans="1:1" x14ac:dyDescent="0.25">
      <c r="A37469"/>
    </row>
    <row r="37470" spans="1:1" x14ac:dyDescent="0.25">
      <c r="A37470"/>
    </row>
    <row r="37471" spans="1:1" x14ac:dyDescent="0.25">
      <c r="A37471"/>
    </row>
    <row r="37472" spans="1:1" x14ac:dyDescent="0.25">
      <c r="A37472"/>
    </row>
    <row r="37473" spans="1:1" x14ac:dyDescent="0.25">
      <c r="A37473"/>
    </row>
    <row r="37474" spans="1:1" x14ac:dyDescent="0.25">
      <c r="A37474"/>
    </row>
    <row r="37475" spans="1:1" x14ac:dyDescent="0.25">
      <c r="A37475"/>
    </row>
    <row r="37476" spans="1:1" x14ac:dyDescent="0.25">
      <c r="A37476"/>
    </row>
    <row r="37477" spans="1:1" x14ac:dyDescent="0.25">
      <c r="A37477"/>
    </row>
    <row r="37478" spans="1:1" x14ac:dyDescent="0.25">
      <c r="A37478"/>
    </row>
    <row r="37479" spans="1:1" x14ac:dyDescent="0.25">
      <c r="A37479"/>
    </row>
    <row r="37480" spans="1:1" x14ac:dyDescent="0.25">
      <c r="A37480"/>
    </row>
    <row r="37481" spans="1:1" x14ac:dyDescent="0.25">
      <c r="A37481"/>
    </row>
    <row r="37482" spans="1:1" x14ac:dyDescent="0.25">
      <c r="A37482"/>
    </row>
    <row r="37483" spans="1:1" x14ac:dyDescent="0.25">
      <c r="A37483"/>
    </row>
    <row r="37484" spans="1:1" x14ac:dyDescent="0.25">
      <c r="A37484"/>
    </row>
    <row r="37485" spans="1:1" x14ac:dyDescent="0.25">
      <c r="A37485"/>
    </row>
    <row r="37486" spans="1:1" x14ac:dyDescent="0.25">
      <c r="A37486"/>
    </row>
    <row r="37487" spans="1:1" x14ac:dyDescent="0.25">
      <c r="A37487"/>
    </row>
    <row r="37488" spans="1:1" x14ac:dyDescent="0.25">
      <c r="A37488"/>
    </row>
    <row r="37489" spans="1:1" x14ac:dyDescent="0.25">
      <c r="A37489"/>
    </row>
    <row r="37490" spans="1:1" x14ac:dyDescent="0.25">
      <c r="A37490"/>
    </row>
    <row r="37491" spans="1:1" x14ac:dyDescent="0.25">
      <c r="A37491"/>
    </row>
    <row r="37492" spans="1:1" x14ac:dyDescent="0.25">
      <c r="A37492"/>
    </row>
    <row r="37493" spans="1:1" x14ac:dyDescent="0.25">
      <c r="A37493"/>
    </row>
    <row r="37494" spans="1:1" x14ac:dyDescent="0.25">
      <c r="A37494"/>
    </row>
    <row r="37495" spans="1:1" x14ac:dyDescent="0.25">
      <c r="A37495"/>
    </row>
    <row r="37496" spans="1:1" x14ac:dyDescent="0.25">
      <c r="A37496"/>
    </row>
    <row r="37497" spans="1:1" x14ac:dyDescent="0.25">
      <c r="A37497"/>
    </row>
    <row r="37498" spans="1:1" x14ac:dyDescent="0.25">
      <c r="A37498"/>
    </row>
    <row r="37499" spans="1:1" x14ac:dyDescent="0.25">
      <c r="A37499"/>
    </row>
    <row r="37500" spans="1:1" x14ac:dyDescent="0.25">
      <c r="A37500"/>
    </row>
    <row r="37501" spans="1:1" x14ac:dyDescent="0.25">
      <c r="A37501"/>
    </row>
    <row r="37502" spans="1:1" x14ac:dyDescent="0.25">
      <c r="A37502"/>
    </row>
    <row r="37503" spans="1:1" x14ac:dyDescent="0.25">
      <c r="A37503"/>
    </row>
    <row r="37504" spans="1:1" x14ac:dyDescent="0.25">
      <c r="A37504"/>
    </row>
    <row r="37505" spans="1:1" x14ac:dyDescent="0.25">
      <c r="A37505"/>
    </row>
    <row r="37506" spans="1:1" x14ac:dyDescent="0.25">
      <c r="A37506"/>
    </row>
    <row r="37507" spans="1:1" x14ac:dyDescent="0.25">
      <c r="A37507"/>
    </row>
    <row r="37508" spans="1:1" x14ac:dyDescent="0.25">
      <c r="A37508"/>
    </row>
    <row r="37509" spans="1:1" x14ac:dyDescent="0.25">
      <c r="A37509"/>
    </row>
    <row r="37510" spans="1:1" x14ac:dyDescent="0.25">
      <c r="A37510"/>
    </row>
    <row r="37511" spans="1:1" x14ac:dyDescent="0.25">
      <c r="A37511"/>
    </row>
    <row r="37512" spans="1:1" x14ac:dyDescent="0.25">
      <c r="A37512"/>
    </row>
    <row r="37513" spans="1:1" x14ac:dyDescent="0.25">
      <c r="A37513"/>
    </row>
    <row r="37514" spans="1:1" x14ac:dyDescent="0.25">
      <c r="A37514"/>
    </row>
    <row r="37515" spans="1:1" x14ac:dyDescent="0.25">
      <c r="A37515"/>
    </row>
    <row r="37516" spans="1:1" x14ac:dyDescent="0.25">
      <c r="A37516"/>
    </row>
    <row r="37517" spans="1:1" x14ac:dyDescent="0.25">
      <c r="A37517"/>
    </row>
    <row r="37518" spans="1:1" x14ac:dyDescent="0.25">
      <c r="A37518"/>
    </row>
    <row r="37519" spans="1:1" x14ac:dyDescent="0.25">
      <c r="A37519"/>
    </row>
    <row r="37520" spans="1:1" x14ac:dyDescent="0.25">
      <c r="A37520"/>
    </row>
    <row r="37521" spans="1:1" x14ac:dyDescent="0.25">
      <c r="A37521"/>
    </row>
    <row r="37522" spans="1:1" x14ac:dyDescent="0.25">
      <c r="A37522"/>
    </row>
    <row r="37523" spans="1:1" x14ac:dyDescent="0.25">
      <c r="A37523"/>
    </row>
    <row r="37524" spans="1:1" x14ac:dyDescent="0.25">
      <c r="A37524"/>
    </row>
    <row r="37525" spans="1:1" x14ac:dyDescent="0.25">
      <c r="A37525"/>
    </row>
    <row r="37526" spans="1:1" x14ac:dyDescent="0.25">
      <c r="A37526"/>
    </row>
    <row r="37527" spans="1:1" x14ac:dyDescent="0.25">
      <c r="A37527"/>
    </row>
    <row r="37528" spans="1:1" x14ac:dyDescent="0.25">
      <c r="A37528"/>
    </row>
    <row r="37529" spans="1:1" x14ac:dyDescent="0.25">
      <c r="A37529"/>
    </row>
    <row r="37530" spans="1:1" x14ac:dyDescent="0.25">
      <c r="A37530"/>
    </row>
    <row r="37531" spans="1:1" x14ac:dyDescent="0.25">
      <c r="A37531"/>
    </row>
    <row r="37532" spans="1:1" x14ac:dyDescent="0.25">
      <c r="A37532"/>
    </row>
    <row r="37533" spans="1:1" x14ac:dyDescent="0.25">
      <c r="A37533"/>
    </row>
    <row r="37534" spans="1:1" x14ac:dyDescent="0.25">
      <c r="A37534"/>
    </row>
    <row r="37535" spans="1:1" x14ac:dyDescent="0.25">
      <c r="A37535"/>
    </row>
    <row r="37536" spans="1:1" x14ac:dyDescent="0.25">
      <c r="A37536"/>
    </row>
    <row r="37537" spans="1:1" x14ac:dyDescent="0.25">
      <c r="A37537"/>
    </row>
    <row r="37538" spans="1:1" x14ac:dyDescent="0.25">
      <c r="A37538"/>
    </row>
    <row r="37539" spans="1:1" x14ac:dyDescent="0.25">
      <c r="A37539"/>
    </row>
    <row r="37540" spans="1:1" x14ac:dyDescent="0.25">
      <c r="A37540"/>
    </row>
    <row r="37541" spans="1:1" x14ac:dyDescent="0.25">
      <c r="A37541"/>
    </row>
    <row r="37542" spans="1:1" x14ac:dyDescent="0.25">
      <c r="A37542"/>
    </row>
    <row r="37543" spans="1:1" x14ac:dyDescent="0.25">
      <c r="A37543"/>
    </row>
    <row r="37544" spans="1:1" x14ac:dyDescent="0.25">
      <c r="A37544"/>
    </row>
    <row r="37545" spans="1:1" x14ac:dyDescent="0.25">
      <c r="A37545"/>
    </row>
    <row r="37546" spans="1:1" x14ac:dyDescent="0.25">
      <c r="A37546"/>
    </row>
    <row r="37547" spans="1:1" x14ac:dyDescent="0.25">
      <c r="A37547"/>
    </row>
    <row r="37548" spans="1:1" x14ac:dyDescent="0.25">
      <c r="A37548"/>
    </row>
    <row r="37549" spans="1:1" x14ac:dyDescent="0.25">
      <c r="A37549"/>
    </row>
    <row r="37550" spans="1:1" x14ac:dyDescent="0.25">
      <c r="A37550"/>
    </row>
    <row r="37551" spans="1:1" x14ac:dyDescent="0.25">
      <c r="A37551"/>
    </row>
    <row r="37552" spans="1:1" x14ac:dyDescent="0.25">
      <c r="A37552"/>
    </row>
    <row r="37553" spans="1:1" x14ac:dyDescent="0.25">
      <c r="A37553"/>
    </row>
    <row r="37554" spans="1:1" x14ac:dyDescent="0.25">
      <c r="A37554"/>
    </row>
    <row r="37555" spans="1:1" x14ac:dyDescent="0.25">
      <c r="A37555"/>
    </row>
    <row r="37556" spans="1:1" x14ac:dyDescent="0.25">
      <c r="A37556"/>
    </row>
    <row r="37557" spans="1:1" x14ac:dyDescent="0.25">
      <c r="A37557"/>
    </row>
    <row r="37558" spans="1:1" x14ac:dyDescent="0.25">
      <c r="A37558"/>
    </row>
    <row r="37559" spans="1:1" x14ac:dyDescent="0.25">
      <c r="A37559"/>
    </row>
    <row r="37560" spans="1:1" x14ac:dyDescent="0.25">
      <c r="A37560"/>
    </row>
    <row r="37561" spans="1:1" x14ac:dyDescent="0.25">
      <c r="A37561"/>
    </row>
    <row r="37562" spans="1:1" x14ac:dyDescent="0.25">
      <c r="A37562"/>
    </row>
    <row r="37563" spans="1:1" x14ac:dyDescent="0.25">
      <c r="A37563"/>
    </row>
    <row r="37564" spans="1:1" x14ac:dyDescent="0.25">
      <c r="A37564"/>
    </row>
    <row r="37565" spans="1:1" x14ac:dyDescent="0.25">
      <c r="A37565"/>
    </row>
    <row r="37566" spans="1:1" x14ac:dyDescent="0.25">
      <c r="A37566"/>
    </row>
    <row r="37567" spans="1:1" x14ac:dyDescent="0.25">
      <c r="A37567"/>
    </row>
    <row r="37568" spans="1:1" x14ac:dyDescent="0.25">
      <c r="A37568"/>
    </row>
    <row r="37569" spans="1:1" x14ac:dyDescent="0.25">
      <c r="A37569"/>
    </row>
    <row r="37570" spans="1:1" x14ac:dyDescent="0.25">
      <c r="A37570"/>
    </row>
    <row r="37571" spans="1:1" x14ac:dyDescent="0.25">
      <c r="A37571"/>
    </row>
    <row r="37572" spans="1:1" x14ac:dyDescent="0.25">
      <c r="A37572"/>
    </row>
    <row r="37573" spans="1:1" x14ac:dyDescent="0.25">
      <c r="A37573"/>
    </row>
    <row r="37574" spans="1:1" x14ac:dyDescent="0.25">
      <c r="A37574"/>
    </row>
    <row r="37575" spans="1:1" x14ac:dyDescent="0.25">
      <c r="A37575"/>
    </row>
    <row r="37576" spans="1:1" x14ac:dyDescent="0.25">
      <c r="A37576"/>
    </row>
    <row r="37577" spans="1:1" x14ac:dyDescent="0.25">
      <c r="A37577"/>
    </row>
    <row r="37578" spans="1:1" x14ac:dyDescent="0.25">
      <c r="A37578"/>
    </row>
    <row r="37579" spans="1:1" x14ac:dyDescent="0.25">
      <c r="A37579"/>
    </row>
    <row r="37580" spans="1:1" x14ac:dyDescent="0.25">
      <c r="A37580"/>
    </row>
    <row r="37581" spans="1:1" x14ac:dyDescent="0.25">
      <c r="A37581"/>
    </row>
    <row r="37582" spans="1:1" x14ac:dyDescent="0.25">
      <c r="A37582"/>
    </row>
    <row r="37583" spans="1:1" x14ac:dyDescent="0.25">
      <c r="A37583"/>
    </row>
    <row r="37584" spans="1:1" x14ac:dyDescent="0.25">
      <c r="A37584"/>
    </row>
    <row r="37585" spans="1:1" x14ac:dyDescent="0.25">
      <c r="A37585"/>
    </row>
    <row r="37586" spans="1:1" x14ac:dyDescent="0.25">
      <c r="A37586"/>
    </row>
    <row r="37587" spans="1:1" x14ac:dyDescent="0.25">
      <c r="A37587"/>
    </row>
    <row r="37588" spans="1:1" x14ac:dyDescent="0.25">
      <c r="A37588"/>
    </row>
    <row r="37589" spans="1:1" x14ac:dyDescent="0.25">
      <c r="A37589"/>
    </row>
    <row r="37590" spans="1:1" x14ac:dyDescent="0.25">
      <c r="A37590"/>
    </row>
    <row r="37591" spans="1:1" x14ac:dyDescent="0.25">
      <c r="A37591"/>
    </row>
    <row r="37592" spans="1:1" x14ac:dyDescent="0.25">
      <c r="A37592"/>
    </row>
    <row r="37593" spans="1:1" x14ac:dyDescent="0.25">
      <c r="A37593"/>
    </row>
    <row r="37594" spans="1:1" x14ac:dyDescent="0.25">
      <c r="A37594"/>
    </row>
    <row r="37595" spans="1:1" x14ac:dyDescent="0.25">
      <c r="A37595"/>
    </row>
    <row r="37596" spans="1:1" x14ac:dyDescent="0.25">
      <c r="A37596"/>
    </row>
    <row r="37597" spans="1:1" x14ac:dyDescent="0.25">
      <c r="A37597"/>
    </row>
    <row r="37598" spans="1:1" x14ac:dyDescent="0.25">
      <c r="A37598"/>
    </row>
    <row r="37599" spans="1:1" x14ac:dyDescent="0.25">
      <c r="A37599"/>
    </row>
    <row r="37600" spans="1:1" x14ac:dyDescent="0.25">
      <c r="A37600"/>
    </row>
    <row r="37601" spans="1:1" x14ac:dyDescent="0.25">
      <c r="A37601"/>
    </row>
    <row r="37602" spans="1:1" x14ac:dyDescent="0.25">
      <c r="A37602"/>
    </row>
    <row r="37603" spans="1:1" x14ac:dyDescent="0.25">
      <c r="A37603"/>
    </row>
    <row r="37604" spans="1:1" x14ac:dyDescent="0.25">
      <c r="A37604"/>
    </row>
    <row r="37605" spans="1:1" x14ac:dyDescent="0.25">
      <c r="A37605"/>
    </row>
    <row r="37606" spans="1:1" x14ac:dyDescent="0.25">
      <c r="A37606"/>
    </row>
    <row r="37607" spans="1:1" x14ac:dyDescent="0.25">
      <c r="A37607"/>
    </row>
    <row r="37608" spans="1:1" x14ac:dyDescent="0.25">
      <c r="A37608"/>
    </row>
    <row r="37609" spans="1:1" x14ac:dyDescent="0.25">
      <c r="A37609"/>
    </row>
    <row r="37610" spans="1:1" x14ac:dyDescent="0.25">
      <c r="A37610"/>
    </row>
    <row r="37611" spans="1:1" x14ac:dyDescent="0.25">
      <c r="A37611"/>
    </row>
    <row r="37612" spans="1:1" x14ac:dyDescent="0.25">
      <c r="A37612"/>
    </row>
    <row r="37613" spans="1:1" x14ac:dyDescent="0.25">
      <c r="A37613"/>
    </row>
    <row r="37614" spans="1:1" x14ac:dyDescent="0.25">
      <c r="A37614"/>
    </row>
    <row r="37615" spans="1:1" x14ac:dyDescent="0.25">
      <c r="A37615"/>
    </row>
    <row r="37616" spans="1:1" x14ac:dyDescent="0.25">
      <c r="A37616"/>
    </row>
    <row r="37617" spans="1:1" x14ac:dyDescent="0.25">
      <c r="A37617"/>
    </row>
    <row r="37618" spans="1:1" x14ac:dyDescent="0.25">
      <c r="A37618"/>
    </row>
    <row r="37619" spans="1:1" x14ac:dyDescent="0.25">
      <c r="A37619"/>
    </row>
    <row r="37620" spans="1:1" x14ac:dyDescent="0.25">
      <c r="A37620"/>
    </row>
    <row r="37621" spans="1:1" x14ac:dyDescent="0.25">
      <c r="A37621"/>
    </row>
    <row r="37622" spans="1:1" x14ac:dyDescent="0.25">
      <c r="A37622"/>
    </row>
    <row r="37623" spans="1:1" x14ac:dyDescent="0.25">
      <c r="A37623"/>
    </row>
    <row r="37624" spans="1:1" x14ac:dyDescent="0.25">
      <c r="A37624"/>
    </row>
    <row r="37625" spans="1:1" x14ac:dyDescent="0.25">
      <c r="A37625"/>
    </row>
    <row r="37626" spans="1:1" x14ac:dyDescent="0.25">
      <c r="A37626"/>
    </row>
    <row r="37627" spans="1:1" x14ac:dyDescent="0.25">
      <c r="A37627"/>
    </row>
    <row r="37628" spans="1:1" x14ac:dyDescent="0.25">
      <c r="A37628"/>
    </row>
    <row r="37629" spans="1:1" x14ac:dyDescent="0.25">
      <c r="A37629"/>
    </row>
    <row r="37630" spans="1:1" x14ac:dyDescent="0.25">
      <c r="A37630"/>
    </row>
    <row r="37631" spans="1:1" x14ac:dyDescent="0.25">
      <c r="A37631"/>
    </row>
    <row r="37632" spans="1:1" x14ac:dyDescent="0.25">
      <c r="A37632"/>
    </row>
    <row r="37633" spans="1:1" x14ac:dyDescent="0.25">
      <c r="A37633"/>
    </row>
    <row r="37634" spans="1:1" x14ac:dyDescent="0.25">
      <c r="A37634"/>
    </row>
    <row r="37635" spans="1:1" x14ac:dyDescent="0.25">
      <c r="A37635"/>
    </row>
    <row r="37636" spans="1:1" x14ac:dyDescent="0.25">
      <c r="A37636"/>
    </row>
    <row r="37637" spans="1:1" x14ac:dyDescent="0.25">
      <c r="A37637"/>
    </row>
    <row r="37638" spans="1:1" x14ac:dyDescent="0.25">
      <c r="A37638"/>
    </row>
    <row r="37639" spans="1:1" x14ac:dyDescent="0.25">
      <c r="A37639"/>
    </row>
    <row r="37640" spans="1:1" x14ac:dyDescent="0.25">
      <c r="A37640"/>
    </row>
    <row r="37641" spans="1:1" x14ac:dyDescent="0.25">
      <c r="A37641"/>
    </row>
    <row r="37642" spans="1:1" x14ac:dyDescent="0.25">
      <c r="A37642"/>
    </row>
    <row r="37643" spans="1:1" x14ac:dyDescent="0.25">
      <c r="A37643"/>
    </row>
    <row r="37644" spans="1:1" x14ac:dyDescent="0.25">
      <c r="A37644"/>
    </row>
    <row r="37645" spans="1:1" x14ac:dyDescent="0.25">
      <c r="A37645"/>
    </row>
    <row r="37646" spans="1:1" x14ac:dyDescent="0.25">
      <c r="A37646"/>
    </row>
    <row r="37647" spans="1:1" x14ac:dyDescent="0.25">
      <c r="A37647"/>
    </row>
    <row r="37648" spans="1:1" x14ac:dyDescent="0.25">
      <c r="A37648"/>
    </row>
    <row r="37649" spans="1:1" x14ac:dyDescent="0.25">
      <c r="A37649"/>
    </row>
    <row r="37650" spans="1:1" x14ac:dyDescent="0.25">
      <c r="A37650"/>
    </row>
    <row r="37651" spans="1:1" x14ac:dyDescent="0.25">
      <c r="A37651"/>
    </row>
    <row r="37652" spans="1:1" x14ac:dyDescent="0.25">
      <c r="A37652"/>
    </row>
    <row r="37653" spans="1:1" x14ac:dyDescent="0.25">
      <c r="A37653"/>
    </row>
    <row r="37654" spans="1:1" x14ac:dyDescent="0.25">
      <c r="A37654"/>
    </row>
    <row r="37655" spans="1:1" x14ac:dyDescent="0.25">
      <c r="A37655"/>
    </row>
    <row r="37656" spans="1:1" x14ac:dyDescent="0.25">
      <c r="A37656"/>
    </row>
    <row r="37657" spans="1:1" x14ac:dyDescent="0.25">
      <c r="A37657"/>
    </row>
    <row r="37658" spans="1:1" x14ac:dyDescent="0.25">
      <c r="A37658"/>
    </row>
    <row r="37659" spans="1:1" x14ac:dyDescent="0.25">
      <c r="A37659"/>
    </row>
    <row r="37660" spans="1:1" x14ac:dyDescent="0.25">
      <c r="A37660"/>
    </row>
    <row r="37661" spans="1:1" x14ac:dyDescent="0.25">
      <c r="A37661"/>
    </row>
    <row r="37662" spans="1:1" x14ac:dyDescent="0.25">
      <c r="A37662"/>
    </row>
    <row r="37663" spans="1:1" x14ac:dyDescent="0.25">
      <c r="A37663"/>
    </row>
    <row r="37664" spans="1:1" x14ac:dyDescent="0.25">
      <c r="A37664"/>
    </row>
    <row r="37665" spans="1:1" x14ac:dyDescent="0.25">
      <c r="A37665"/>
    </row>
    <row r="37666" spans="1:1" x14ac:dyDescent="0.25">
      <c r="A37666"/>
    </row>
    <row r="37667" spans="1:1" x14ac:dyDescent="0.25">
      <c r="A37667"/>
    </row>
    <row r="37668" spans="1:1" x14ac:dyDescent="0.25">
      <c r="A37668"/>
    </row>
    <row r="37669" spans="1:1" x14ac:dyDescent="0.25">
      <c r="A37669"/>
    </row>
    <row r="37670" spans="1:1" x14ac:dyDescent="0.25">
      <c r="A37670"/>
    </row>
    <row r="37671" spans="1:1" x14ac:dyDescent="0.25">
      <c r="A37671"/>
    </row>
    <row r="37672" spans="1:1" x14ac:dyDescent="0.25">
      <c r="A37672"/>
    </row>
    <row r="37673" spans="1:1" x14ac:dyDescent="0.25">
      <c r="A37673"/>
    </row>
    <row r="37674" spans="1:1" x14ac:dyDescent="0.25">
      <c r="A37674"/>
    </row>
    <row r="37675" spans="1:1" x14ac:dyDescent="0.25">
      <c r="A37675"/>
    </row>
    <row r="37676" spans="1:1" x14ac:dyDescent="0.25">
      <c r="A37676"/>
    </row>
    <row r="37677" spans="1:1" x14ac:dyDescent="0.25">
      <c r="A37677"/>
    </row>
    <row r="37678" spans="1:1" x14ac:dyDescent="0.25">
      <c r="A37678"/>
    </row>
    <row r="37679" spans="1:1" x14ac:dyDescent="0.25">
      <c r="A37679"/>
    </row>
    <row r="37680" spans="1:1" x14ac:dyDescent="0.25">
      <c r="A37680"/>
    </row>
    <row r="37681" spans="1:1" x14ac:dyDescent="0.25">
      <c r="A37681"/>
    </row>
    <row r="37682" spans="1:1" x14ac:dyDescent="0.25">
      <c r="A37682"/>
    </row>
    <row r="37683" spans="1:1" x14ac:dyDescent="0.25">
      <c r="A37683"/>
    </row>
    <row r="37684" spans="1:1" x14ac:dyDescent="0.25">
      <c r="A37684"/>
    </row>
    <row r="37685" spans="1:1" x14ac:dyDescent="0.25">
      <c r="A37685"/>
    </row>
    <row r="37686" spans="1:1" x14ac:dyDescent="0.25">
      <c r="A37686"/>
    </row>
    <row r="37687" spans="1:1" x14ac:dyDescent="0.25">
      <c r="A37687"/>
    </row>
    <row r="37688" spans="1:1" x14ac:dyDescent="0.25">
      <c r="A37688"/>
    </row>
    <row r="37689" spans="1:1" x14ac:dyDescent="0.25">
      <c r="A37689"/>
    </row>
    <row r="37690" spans="1:1" x14ac:dyDescent="0.25">
      <c r="A37690"/>
    </row>
    <row r="37691" spans="1:1" x14ac:dyDescent="0.25">
      <c r="A37691"/>
    </row>
    <row r="37692" spans="1:1" x14ac:dyDescent="0.25">
      <c r="A37692"/>
    </row>
    <row r="37693" spans="1:1" x14ac:dyDescent="0.25">
      <c r="A37693"/>
    </row>
    <row r="37694" spans="1:1" x14ac:dyDescent="0.25">
      <c r="A37694"/>
    </row>
    <row r="37695" spans="1:1" x14ac:dyDescent="0.25">
      <c r="A37695"/>
    </row>
    <row r="37696" spans="1:1" x14ac:dyDescent="0.25">
      <c r="A37696"/>
    </row>
    <row r="37697" spans="1:1" x14ac:dyDescent="0.25">
      <c r="A37697"/>
    </row>
    <row r="37698" spans="1:1" x14ac:dyDescent="0.25">
      <c r="A37698"/>
    </row>
    <row r="37699" spans="1:1" x14ac:dyDescent="0.25">
      <c r="A37699"/>
    </row>
    <row r="37700" spans="1:1" x14ac:dyDescent="0.25">
      <c r="A37700"/>
    </row>
    <row r="37701" spans="1:1" x14ac:dyDescent="0.25">
      <c r="A37701"/>
    </row>
    <row r="37702" spans="1:1" x14ac:dyDescent="0.25">
      <c r="A37702"/>
    </row>
    <row r="37703" spans="1:1" x14ac:dyDescent="0.25">
      <c r="A37703"/>
    </row>
    <row r="37704" spans="1:1" x14ac:dyDescent="0.25">
      <c r="A37704"/>
    </row>
    <row r="37705" spans="1:1" x14ac:dyDescent="0.25">
      <c r="A37705"/>
    </row>
    <row r="37706" spans="1:1" x14ac:dyDescent="0.25">
      <c r="A37706"/>
    </row>
    <row r="37707" spans="1:1" x14ac:dyDescent="0.25">
      <c r="A37707"/>
    </row>
    <row r="37708" spans="1:1" x14ac:dyDescent="0.25">
      <c r="A37708"/>
    </row>
    <row r="37709" spans="1:1" x14ac:dyDescent="0.25">
      <c r="A37709"/>
    </row>
    <row r="37710" spans="1:1" x14ac:dyDescent="0.25">
      <c r="A37710"/>
    </row>
    <row r="37711" spans="1:1" x14ac:dyDescent="0.25">
      <c r="A37711"/>
    </row>
    <row r="37712" spans="1:1" x14ac:dyDescent="0.25">
      <c r="A37712"/>
    </row>
    <row r="37713" spans="1:1" x14ac:dyDescent="0.25">
      <c r="A37713"/>
    </row>
    <row r="37714" spans="1:1" x14ac:dyDescent="0.25">
      <c r="A37714"/>
    </row>
    <row r="37715" spans="1:1" x14ac:dyDescent="0.25">
      <c r="A37715"/>
    </row>
    <row r="37716" spans="1:1" x14ac:dyDescent="0.25">
      <c r="A37716"/>
    </row>
    <row r="37717" spans="1:1" x14ac:dyDescent="0.25">
      <c r="A37717"/>
    </row>
    <row r="37718" spans="1:1" x14ac:dyDescent="0.25">
      <c r="A37718"/>
    </row>
    <row r="37719" spans="1:1" x14ac:dyDescent="0.25">
      <c r="A37719"/>
    </row>
    <row r="37720" spans="1:1" x14ac:dyDescent="0.25">
      <c r="A37720"/>
    </row>
    <row r="37721" spans="1:1" x14ac:dyDescent="0.25">
      <c r="A37721"/>
    </row>
    <row r="37722" spans="1:1" x14ac:dyDescent="0.25">
      <c r="A37722"/>
    </row>
    <row r="37723" spans="1:1" x14ac:dyDescent="0.25">
      <c r="A37723"/>
    </row>
    <row r="37724" spans="1:1" x14ac:dyDescent="0.25">
      <c r="A37724"/>
    </row>
    <row r="37725" spans="1:1" x14ac:dyDescent="0.25">
      <c r="A37725"/>
    </row>
    <row r="37726" spans="1:1" x14ac:dyDescent="0.25">
      <c r="A37726"/>
    </row>
    <row r="37727" spans="1:1" x14ac:dyDescent="0.25">
      <c r="A37727"/>
    </row>
    <row r="37728" spans="1:1" x14ac:dyDescent="0.25">
      <c r="A37728"/>
    </row>
    <row r="37729" spans="1:1" x14ac:dyDescent="0.25">
      <c r="A37729"/>
    </row>
    <row r="37730" spans="1:1" x14ac:dyDescent="0.25">
      <c r="A37730"/>
    </row>
    <row r="37731" spans="1:1" x14ac:dyDescent="0.25">
      <c r="A37731"/>
    </row>
    <row r="37732" spans="1:1" x14ac:dyDescent="0.25">
      <c r="A37732"/>
    </row>
    <row r="37733" spans="1:1" x14ac:dyDescent="0.25">
      <c r="A37733"/>
    </row>
    <row r="37734" spans="1:1" x14ac:dyDescent="0.25">
      <c r="A37734"/>
    </row>
    <row r="37735" spans="1:1" x14ac:dyDescent="0.25">
      <c r="A37735"/>
    </row>
    <row r="37736" spans="1:1" x14ac:dyDescent="0.25">
      <c r="A37736"/>
    </row>
    <row r="37737" spans="1:1" x14ac:dyDescent="0.25">
      <c r="A37737"/>
    </row>
    <row r="37738" spans="1:1" x14ac:dyDescent="0.25">
      <c r="A37738"/>
    </row>
    <row r="37739" spans="1:1" x14ac:dyDescent="0.25">
      <c r="A37739"/>
    </row>
    <row r="37740" spans="1:1" x14ac:dyDescent="0.25">
      <c r="A37740"/>
    </row>
    <row r="37741" spans="1:1" x14ac:dyDescent="0.25">
      <c r="A37741"/>
    </row>
    <row r="37742" spans="1:1" x14ac:dyDescent="0.25">
      <c r="A37742"/>
    </row>
    <row r="37743" spans="1:1" x14ac:dyDescent="0.25">
      <c r="A37743"/>
    </row>
    <row r="37744" spans="1:1" x14ac:dyDescent="0.25">
      <c r="A37744"/>
    </row>
    <row r="37745" spans="1:1" x14ac:dyDescent="0.25">
      <c r="A37745"/>
    </row>
    <row r="37746" spans="1:1" x14ac:dyDescent="0.25">
      <c r="A37746"/>
    </row>
    <row r="37747" spans="1:1" x14ac:dyDescent="0.25">
      <c r="A37747"/>
    </row>
    <row r="37748" spans="1:1" x14ac:dyDescent="0.25">
      <c r="A37748"/>
    </row>
    <row r="37749" spans="1:1" x14ac:dyDescent="0.25">
      <c r="A37749"/>
    </row>
    <row r="37750" spans="1:1" x14ac:dyDescent="0.25">
      <c r="A37750"/>
    </row>
    <row r="37751" spans="1:1" x14ac:dyDescent="0.25">
      <c r="A37751"/>
    </row>
    <row r="37752" spans="1:1" x14ac:dyDescent="0.25">
      <c r="A37752"/>
    </row>
    <row r="37753" spans="1:1" x14ac:dyDescent="0.25">
      <c r="A37753"/>
    </row>
    <row r="37754" spans="1:1" x14ac:dyDescent="0.25">
      <c r="A37754"/>
    </row>
    <row r="37755" spans="1:1" x14ac:dyDescent="0.25">
      <c r="A37755"/>
    </row>
    <row r="37756" spans="1:1" x14ac:dyDescent="0.25">
      <c r="A37756"/>
    </row>
    <row r="37757" spans="1:1" x14ac:dyDescent="0.25">
      <c r="A37757"/>
    </row>
    <row r="37758" spans="1:1" x14ac:dyDescent="0.25">
      <c r="A37758"/>
    </row>
    <row r="37759" spans="1:1" x14ac:dyDescent="0.25">
      <c r="A37759"/>
    </row>
    <row r="37760" spans="1:1" x14ac:dyDescent="0.25">
      <c r="A37760"/>
    </row>
    <row r="37761" spans="1:1" x14ac:dyDescent="0.25">
      <c r="A37761"/>
    </row>
    <row r="37762" spans="1:1" x14ac:dyDescent="0.25">
      <c r="A37762"/>
    </row>
    <row r="37763" spans="1:1" x14ac:dyDescent="0.25">
      <c r="A37763"/>
    </row>
    <row r="37764" spans="1:1" x14ac:dyDescent="0.25">
      <c r="A37764"/>
    </row>
    <row r="37765" spans="1:1" x14ac:dyDescent="0.25">
      <c r="A37765"/>
    </row>
    <row r="37766" spans="1:1" x14ac:dyDescent="0.25">
      <c r="A37766"/>
    </row>
    <row r="37767" spans="1:1" x14ac:dyDescent="0.25">
      <c r="A37767"/>
    </row>
    <row r="37768" spans="1:1" x14ac:dyDescent="0.25">
      <c r="A37768"/>
    </row>
    <row r="37769" spans="1:1" x14ac:dyDescent="0.25">
      <c r="A37769"/>
    </row>
    <row r="37770" spans="1:1" x14ac:dyDescent="0.25">
      <c r="A37770"/>
    </row>
    <row r="37771" spans="1:1" x14ac:dyDescent="0.25">
      <c r="A37771"/>
    </row>
    <row r="37772" spans="1:1" x14ac:dyDescent="0.25">
      <c r="A37772"/>
    </row>
    <row r="37773" spans="1:1" x14ac:dyDescent="0.25">
      <c r="A37773"/>
    </row>
    <row r="37774" spans="1:1" x14ac:dyDescent="0.25">
      <c r="A37774"/>
    </row>
    <row r="37775" spans="1:1" x14ac:dyDescent="0.25">
      <c r="A37775"/>
    </row>
    <row r="37776" spans="1:1" x14ac:dyDescent="0.25">
      <c r="A37776"/>
    </row>
    <row r="37777" spans="1:1" x14ac:dyDescent="0.25">
      <c r="A37777"/>
    </row>
    <row r="37778" spans="1:1" x14ac:dyDescent="0.25">
      <c r="A37778"/>
    </row>
    <row r="37779" spans="1:1" x14ac:dyDescent="0.25">
      <c r="A37779"/>
    </row>
    <row r="37780" spans="1:1" x14ac:dyDescent="0.25">
      <c r="A37780"/>
    </row>
    <row r="37781" spans="1:1" x14ac:dyDescent="0.25">
      <c r="A37781"/>
    </row>
    <row r="37782" spans="1:1" x14ac:dyDescent="0.25">
      <c r="A37782"/>
    </row>
    <row r="37783" spans="1:1" x14ac:dyDescent="0.25">
      <c r="A37783"/>
    </row>
    <row r="37784" spans="1:1" x14ac:dyDescent="0.25">
      <c r="A37784"/>
    </row>
    <row r="37785" spans="1:1" x14ac:dyDescent="0.25">
      <c r="A37785"/>
    </row>
    <row r="37786" spans="1:1" x14ac:dyDescent="0.25">
      <c r="A37786"/>
    </row>
    <row r="37787" spans="1:1" x14ac:dyDescent="0.25">
      <c r="A37787"/>
    </row>
    <row r="37788" spans="1:1" x14ac:dyDescent="0.25">
      <c r="A37788"/>
    </row>
    <row r="37789" spans="1:1" x14ac:dyDescent="0.25">
      <c r="A37789"/>
    </row>
    <row r="37790" spans="1:1" x14ac:dyDescent="0.25">
      <c r="A37790"/>
    </row>
    <row r="37791" spans="1:1" x14ac:dyDescent="0.25">
      <c r="A37791"/>
    </row>
    <row r="37792" spans="1:1" x14ac:dyDescent="0.25">
      <c r="A37792"/>
    </row>
    <row r="37793" spans="1:1" x14ac:dyDescent="0.25">
      <c r="A37793"/>
    </row>
    <row r="37794" spans="1:1" x14ac:dyDescent="0.25">
      <c r="A37794"/>
    </row>
    <row r="37795" spans="1:1" x14ac:dyDescent="0.25">
      <c r="A37795"/>
    </row>
    <row r="37796" spans="1:1" x14ac:dyDescent="0.25">
      <c r="A37796"/>
    </row>
    <row r="37797" spans="1:1" x14ac:dyDescent="0.25">
      <c r="A37797"/>
    </row>
    <row r="37798" spans="1:1" x14ac:dyDescent="0.25">
      <c r="A37798"/>
    </row>
    <row r="37799" spans="1:1" x14ac:dyDescent="0.25">
      <c r="A37799"/>
    </row>
    <row r="37800" spans="1:1" x14ac:dyDescent="0.25">
      <c r="A37800"/>
    </row>
    <row r="37801" spans="1:1" x14ac:dyDescent="0.25">
      <c r="A37801"/>
    </row>
    <row r="37802" spans="1:1" x14ac:dyDescent="0.25">
      <c r="A37802"/>
    </row>
    <row r="37803" spans="1:1" x14ac:dyDescent="0.25">
      <c r="A37803"/>
    </row>
    <row r="37804" spans="1:1" x14ac:dyDescent="0.25">
      <c r="A37804"/>
    </row>
    <row r="37805" spans="1:1" x14ac:dyDescent="0.25">
      <c r="A37805"/>
    </row>
    <row r="37806" spans="1:1" x14ac:dyDescent="0.25">
      <c r="A37806"/>
    </row>
    <row r="37807" spans="1:1" x14ac:dyDescent="0.25">
      <c r="A37807"/>
    </row>
    <row r="37808" spans="1:1" x14ac:dyDescent="0.25">
      <c r="A37808"/>
    </row>
    <row r="37809" spans="1:1" x14ac:dyDescent="0.25">
      <c r="A37809"/>
    </row>
    <row r="37810" spans="1:1" x14ac:dyDescent="0.25">
      <c r="A37810"/>
    </row>
    <row r="37811" spans="1:1" x14ac:dyDescent="0.25">
      <c r="A37811"/>
    </row>
    <row r="37812" spans="1:1" x14ac:dyDescent="0.25">
      <c r="A37812"/>
    </row>
    <row r="37813" spans="1:1" x14ac:dyDescent="0.25">
      <c r="A37813"/>
    </row>
    <row r="37814" spans="1:1" x14ac:dyDescent="0.25">
      <c r="A37814"/>
    </row>
    <row r="37815" spans="1:1" x14ac:dyDescent="0.25">
      <c r="A37815"/>
    </row>
    <row r="37816" spans="1:1" x14ac:dyDescent="0.25">
      <c r="A37816"/>
    </row>
    <row r="37817" spans="1:1" x14ac:dyDescent="0.25">
      <c r="A37817"/>
    </row>
    <row r="37818" spans="1:1" x14ac:dyDescent="0.25">
      <c r="A37818"/>
    </row>
    <row r="37819" spans="1:1" x14ac:dyDescent="0.25">
      <c r="A37819"/>
    </row>
    <row r="37820" spans="1:1" x14ac:dyDescent="0.25">
      <c r="A37820"/>
    </row>
    <row r="37821" spans="1:1" x14ac:dyDescent="0.25">
      <c r="A37821"/>
    </row>
    <row r="37822" spans="1:1" x14ac:dyDescent="0.25">
      <c r="A37822"/>
    </row>
    <row r="37823" spans="1:1" x14ac:dyDescent="0.25">
      <c r="A37823"/>
    </row>
    <row r="37824" spans="1:1" x14ac:dyDescent="0.25">
      <c r="A37824"/>
    </row>
    <row r="37825" spans="1:1" x14ac:dyDescent="0.25">
      <c r="A37825"/>
    </row>
    <row r="37826" spans="1:1" x14ac:dyDescent="0.25">
      <c r="A37826"/>
    </row>
    <row r="37827" spans="1:1" x14ac:dyDescent="0.25">
      <c r="A37827"/>
    </row>
    <row r="37828" spans="1:1" x14ac:dyDescent="0.25">
      <c r="A37828"/>
    </row>
    <row r="37829" spans="1:1" x14ac:dyDescent="0.25">
      <c r="A37829"/>
    </row>
    <row r="37830" spans="1:1" x14ac:dyDescent="0.25">
      <c r="A37830"/>
    </row>
    <row r="37831" spans="1:1" x14ac:dyDescent="0.25">
      <c r="A37831"/>
    </row>
    <row r="37832" spans="1:1" x14ac:dyDescent="0.25">
      <c r="A37832"/>
    </row>
    <row r="37833" spans="1:1" x14ac:dyDescent="0.25">
      <c r="A37833"/>
    </row>
    <row r="37834" spans="1:1" x14ac:dyDescent="0.25">
      <c r="A37834"/>
    </row>
    <row r="37835" spans="1:1" x14ac:dyDescent="0.25">
      <c r="A37835"/>
    </row>
    <row r="37836" spans="1:1" x14ac:dyDescent="0.25">
      <c r="A37836"/>
    </row>
    <row r="37837" spans="1:1" x14ac:dyDescent="0.25">
      <c r="A37837"/>
    </row>
    <row r="37838" spans="1:1" x14ac:dyDescent="0.25">
      <c r="A37838"/>
    </row>
    <row r="37839" spans="1:1" x14ac:dyDescent="0.25">
      <c r="A37839"/>
    </row>
    <row r="37840" spans="1:1" x14ac:dyDescent="0.25">
      <c r="A37840"/>
    </row>
    <row r="37841" spans="1:1" x14ac:dyDescent="0.25">
      <c r="A37841"/>
    </row>
    <row r="37842" spans="1:1" x14ac:dyDescent="0.25">
      <c r="A37842"/>
    </row>
    <row r="37843" spans="1:1" x14ac:dyDescent="0.25">
      <c r="A37843"/>
    </row>
    <row r="37844" spans="1:1" x14ac:dyDescent="0.25">
      <c r="A37844"/>
    </row>
    <row r="37845" spans="1:1" x14ac:dyDescent="0.25">
      <c r="A37845"/>
    </row>
    <row r="37846" spans="1:1" x14ac:dyDescent="0.25">
      <c r="A37846"/>
    </row>
    <row r="37847" spans="1:1" x14ac:dyDescent="0.25">
      <c r="A37847"/>
    </row>
    <row r="37848" spans="1:1" x14ac:dyDescent="0.25">
      <c r="A37848"/>
    </row>
    <row r="37849" spans="1:1" x14ac:dyDescent="0.25">
      <c r="A37849"/>
    </row>
    <row r="37850" spans="1:1" x14ac:dyDescent="0.25">
      <c r="A37850"/>
    </row>
    <row r="37851" spans="1:1" x14ac:dyDescent="0.25">
      <c r="A37851"/>
    </row>
    <row r="37852" spans="1:1" x14ac:dyDescent="0.25">
      <c r="A37852"/>
    </row>
    <row r="37853" spans="1:1" x14ac:dyDescent="0.25">
      <c r="A37853"/>
    </row>
    <row r="37854" spans="1:1" x14ac:dyDescent="0.25">
      <c r="A37854"/>
    </row>
    <row r="37855" spans="1:1" x14ac:dyDescent="0.25">
      <c r="A37855"/>
    </row>
    <row r="37856" spans="1:1" x14ac:dyDescent="0.25">
      <c r="A37856"/>
    </row>
    <row r="37857" spans="1:1" x14ac:dyDescent="0.25">
      <c r="A37857"/>
    </row>
    <row r="37858" spans="1:1" x14ac:dyDescent="0.25">
      <c r="A37858"/>
    </row>
    <row r="37859" spans="1:1" x14ac:dyDescent="0.25">
      <c r="A37859"/>
    </row>
    <row r="37860" spans="1:1" x14ac:dyDescent="0.25">
      <c r="A37860"/>
    </row>
    <row r="37861" spans="1:1" x14ac:dyDescent="0.25">
      <c r="A37861"/>
    </row>
    <row r="37862" spans="1:1" x14ac:dyDescent="0.25">
      <c r="A37862"/>
    </row>
    <row r="37863" spans="1:1" x14ac:dyDescent="0.25">
      <c r="A37863"/>
    </row>
    <row r="37864" spans="1:1" x14ac:dyDescent="0.25">
      <c r="A37864"/>
    </row>
    <row r="37865" spans="1:1" x14ac:dyDescent="0.25">
      <c r="A37865"/>
    </row>
    <row r="37866" spans="1:1" x14ac:dyDescent="0.25">
      <c r="A37866"/>
    </row>
    <row r="37867" spans="1:1" x14ac:dyDescent="0.25">
      <c r="A37867"/>
    </row>
    <row r="37868" spans="1:1" x14ac:dyDescent="0.25">
      <c r="A37868"/>
    </row>
    <row r="37869" spans="1:1" x14ac:dyDescent="0.25">
      <c r="A37869"/>
    </row>
    <row r="37870" spans="1:1" x14ac:dyDescent="0.25">
      <c r="A37870"/>
    </row>
    <row r="37871" spans="1:1" x14ac:dyDescent="0.25">
      <c r="A37871"/>
    </row>
    <row r="37872" spans="1:1" x14ac:dyDescent="0.25">
      <c r="A37872"/>
    </row>
    <row r="37873" spans="1:1" x14ac:dyDescent="0.25">
      <c r="A37873"/>
    </row>
    <row r="37874" spans="1:1" x14ac:dyDescent="0.25">
      <c r="A37874"/>
    </row>
    <row r="37875" spans="1:1" x14ac:dyDescent="0.25">
      <c r="A37875"/>
    </row>
    <row r="37876" spans="1:1" x14ac:dyDescent="0.25">
      <c r="A37876"/>
    </row>
    <row r="37877" spans="1:1" x14ac:dyDescent="0.25">
      <c r="A37877"/>
    </row>
    <row r="37878" spans="1:1" x14ac:dyDescent="0.25">
      <c r="A37878"/>
    </row>
    <row r="37879" spans="1:1" x14ac:dyDescent="0.25">
      <c r="A37879"/>
    </row>
    <row r="37880" spans="1:1" x14ac:dyDescent="0.25">
      <c r="A37880"/>
    </row>
    <row r="37881" spans="1:1" x14ac:dyDescent="0.25">
      <c r="A37881"/>
    </row>
    <row r="37882" spans="1:1" x14ac:dyDescent="0.25">
      <c r="A37882"/>
    </row>
    <row r="37883" spans="1:1" x14ac:dyDescent="0.25">
      <c r="A37883"/>
    </row>
    <row r="37884" spans="1:1" x14ac:dyDescent="0.25">
      <c r="A37884"/>
    </row>
    <row r="37885" spans="1:1" x14ac:dyDescent="0.25">
      <c r="A37885"/>
    </row>
    <row r="37886" spans="1:1" x14ac:dyDescent="0.25">
      <c r="A37886"/>
    </row>
    <row r="37887" spans="1:1" x14ac:dyDescent="0.25">
      <c r="A37887"/>
    </row>
    <row r="37888" spans="1:1" x14ac:dyDescent="0.25">
      <c r="A37888"/>
    </row>
    <row r="37889" spans="1:1" x14ac:dyDescent="0.25">
      <c r="A37889"/>
    </row>
    <row r="37890" spans="1:1" x14ac:dyDescent="0.25">
      <c r="A37890"/>
    </row>
    <row r="37891" spans="1:1" x14ac:dyDescent="0.25">
      <c r="A37891"/>
    </row>
    <row r="37892" spans="1:1" x14ac:dyDescent="0.25">
      <c r="A37892"/>
    </row>
    <row r="37893" spans="1:1" x14ac:dyDescent="0.25">
      <c r="A37893"/>
    </row>
    <row r="37894" spans="1:1" x14ac:dyDescent="0.25">
      <c r="A37894"/>
    </row>
    <row r="37895" spans="1:1" x14ac:dyDescent="0.25">
      <c r="A37895"/>
    </row>
    <row r="37896" spans="1:1" x14ac:dyDescent="0.25">
      <c r="A37896"/>
    </row>
    <row r="37897" spans="1:1" x14ac:dyDescent="0.25">
      <c r="A37897"/>
    </row>
    <row r="37898" spans="1:1" x14ac:dyDescent="0.25">
      <c r="A37898"/>
    </row>
    <row r="37899" spans="1:1" x14ac:dyDescent="0.25">
      <c r="A37899"/>
    </row>
    <row r="37900" spans="1:1" x14ac:dyDescent="0.25">
      <c r="A37900"/>
    </row>
    <row r="37901" spans="1:1" x14ac:dyDescent="0.25">
      <c r="A37901"/>
    </row>
    <row r="37902" spans="1:1" x14ac:dyDescent="0.25">
      <c r="A37902"/>
    </row>
    <row r="37903" spans="1:1" x14ac:dyDescent="0.25">
      <c r="A37903"/>
    </row>
    <row r="37904" spans="1:1" x14ac:dyDescent="0.25">
      <c r="A37904"/>
    </row>
    <row r="37905" spans="1:1" x14ac:dyDescent="0.25">
      <c r="A37905"/>
    </row>
    <row r="37906" spans="1:1" x14ac:dyDescent="0.25">
      <c r="A37906"/>
    </row>
    <row r="37907" spans="1:1" x14ac:dyDescent="0.25">
      <c r="A37907"/>
    </row>
    <row r="37908" spans="1:1" x14ac:dyDescent="0.25">
      <c r="A37908"/>
    </row>
    <row r="37909" spans="1:1" x14ac:dyDescent="0.25">
      <c r="A37909"/>
    </row>
    <row r="37910" spans="1:1" x14ac:dyDescent="0.25">
      <c r="A37910"/>
    </row>
    <row r="37911" spans="1:1" x14ac:dyDescent="0.25">
      <c r="A37911"/>
    </row>
    <row r="37912" spans="1:1" x14ac:dyDescent="0.25">
      <c r="A37912"/>
    </row>
    <row r="37913" spans="1:1" x14ac:dyDescent="0.25">
      <c r="A37913"/>
    </row>
    <row r="37914" spans="1:1" x14ac:dyDescent="0.25">
      <c r="A37914"/>
    </row>
    <row r="37915" spans="1:1" x14ac:dyDescent="0.25">
      <c r="A37915"/>
    </row>
    <row r="37916" spans="1:1" x14ac:dyDescent="0.25">
      <c r="A37916"/>
    </row>
    <row r="37917" spans="1:1" x14ac:dyDescent="0.25">
      <c r="A37917"/>
    </row>
    <row r="37918" spans="1:1" x14ac:dyDescent="0.25">
      <c r="A37918"/>
    </row>
    <row r="37919" spans="1:1" x14ac:dyDescent="0.25">
      <c r="A37919"/>
    </row>
    <row r="37920" spans="1:1" x14ac:dyDescent="0.25">
      <c r="A37920"/>
    </row>
    <row r="37921" spans="1:1" x14ac:dyDescent="0.25">
      <c r="A37921"/>
    </row>
    <row r="37922" spans="1:1" x14ac:dyDescent="0.25">
      <c r="A37922"/>
    </row>
    <row r="37923" spans="1:1" x14ac:dyDescent="0.25">
      <c r="A37923"/>
    </row>
    <row r="37924" spans="1:1" x14ac:dyDescent="0.25">
      <c r="A37924"/>
    </row>
    <row r="37925" spans="1:1" x14ac:dyDescent="0.25">
      <c r="A37925"/>
    </row>
    <row r="37926" spans="1:1" x14ac:dyDescent="0.25">
      <c r="A37926"/>
    </row>
    <row r="37927" spans="1:1" x14ac:dyDescent="0.25">
      <c r="A37927"/>
    </row>
    <row r="37928" spans="1:1" x14ac:dyDescent="0.25">
      <c r="A37928"/>
    </row>
    <row r="37929" spans="1:1" x14ac:dyDescent="0.25">
      <c r="A37929"/>
    </row>
    <row r="37930" spans="1:1" x14ac:dyDescent="0.25">
      <c r="A37930"/>
    </row>
    <row r="37931" spans="1:1" x14ac:dyDescent="0.25">
      <c r="A37931"/>
    </row>
    <row r="37932" spans="1:1" x14ac:dyDescent="0.25">
      <c r="A37932"/>
    </row>
    <row r="37933" spans="1:1" x14ac:dyDescent="0.25">
      <c r="A37933"/>
    </row>
    <row r="37934" spans="1:1" x14ac:dyDescent="0.25">
      <c r="A37934"/>
    </row>
    <row r="37935" spans="1:1" x14ac:dyDescent="0.25">
      <c r="A37935"/>
    </row>
    <row r="37936" spans="1:1" x14ac:dyDescent="0.25">
      <c r="A37936"/>
    </row>
    <row r="37937" spans="1:1" x14ac:dyDescent="0.25">
      <c r="A37937"/>
    </row>
    <row r="37938" spans="1:1" x14ac:dyDescent="0.25">
      <c r="A37938"/>
    </row>
    <row r="37939" spans="1:1" x14ac:dyDescent="0.25">
      <c r="A37939"/>
    </row>
    <row r="37940" spans="1:1" x14ac:dyDescent="0.25">
      <c r="A37940"/>
    </row>
    <row r="37941" spans="1:1" x14ac:dyDescent="0.25">
      <c r="A37941"/>
    </row>
    <row r="37942" spans="1:1" x14ac:dyDescent="0.25">
      <c r="A37942"/>
    </row>
    <row r="37943" spans="1:1" x14ac:dyDescent="0.25">
      <c r="A37943"/>
    </row>
    <row r="37944" spans="1:1" x14ac:dyDescent="0.25">
      <c r="A37944"/>
    </row>
    <row r="37945" spans="1:1" x14ac:dyDescent="0.25">
      <c r="A37945"/>
    </row>
    <row r="37946" spans="1:1" x14ac:dyDescent="0.25">
      <c r="A37946"/>
    </row>
    <row r="37947" spans="1:1" x14ac:dyDescent="0.25">
      <c r="A37947"/>
    </row>
    <row r="37948" spans="1:1" x14ac:dyDescent="0.25">
      <c r="A37948"/>
    </row>
    <row r="37949" spans="1:1" x14ac:dyDescent="0.25">
      <c r="A37949"/>
    </row>
    <row r="37950" spans="1:1" x14ac:dyDescent="0.25">
      <c r="A37950"/>
    </row>
    <row r="37951" spans="1:1" x14ac:dyDescent="0.25">
      <c r="A37951"/>
    </row>
    <row r="37952" spans="1:1" x14ac:dyDescent="0.25">
      <c r="A37952"/>
    </row>
    <row r="37953" spans="1:1" x14ac:dyDescent="0.25">
      <c r="A37953"/>
    </row>
    <row r="37954" spans="1:1" x14ac:dyDescent="0.25">
      <c r="A37954"/>
    </row>
    <row r="37955" spans="1:1" x14ac:dyDescent="0.25">
      <c r="A37955"/>
    </row>
    <row r="37956" spans="1:1" x14ac:dyDescent="0.25">
      <c r="A37956"/>
    </row>
    <row r="37957" spans="1:1" x14ac:dyDescent="0.25">
      <c r="A37957"/>
    </row>
    <row r="37958" spans="1:1" x14ac:dyDescent="0.25">
      <c r="A37958"/>
    </row>
    <row r="37959" spans="1:1" x14ac:dyDescent="0.25">
      <c r="A37959"/>
    </row>
    <row r="37960" spans="1:1" x14ac:dyDescent="0.25">
      <c r="A37960"/>
    </row>
    <row r="37961" spans="1:1" x14ac:dyDescent="0.25">
      <c r="A37961"/>
    </row>
    <row r="37962" spans="1:1" x14ac:dyDescent="0.25">
      <c r="A37962"/>
    </row>
    <row r="37963" spans="1:1" x14ac:dyDescent="0.25">
      <c r="A37963"/>
    </row>
    <row r="37964" spans="1:1" x14ac:dyDescent="0.25">
      <c r="A37964"/>
    </row>
    <row r="37965" spans="1:1" x14ac:dyDescent="0.25">
      <c r="A37965"/>
    </row>
    <row r="37966" spans="1:1" x14ac:dyDescent="0.25">
      <c r="A37966"/>
    </row>
    <row r="37967" spans="1:1" x14ac:dyDescent="0.25">
      <c r="A37967"/>
    </row>
    <row r="37968" spans="1:1" x14ac:dyDescent="0.25">
      <c r="A37968"/>
    </row>
    <row r="37969" spans="1:1" x14ac:dyDescent="0.25">
      <c r="A37969"/>
    </row>
    <row r="37970" spans="1:1" x14ac:dyDescent="0.25">
      <c r="A37970"/>
    </row>
    <row r="37971" spans="1:1" x14ac:dyDescent="0.25">
      <c r="A37971"/>
    </row>
    <row r="37972" spans="1:1" x14ac:dyDescent="0.25">
      <c r="A37972"/>
    </row>
    <row r="37973" spans="1:1" x14ac:dyDescent="0.25">
      <c r="A37973"/>
    </row>
    <row r="37974" spans="1:1" x14ac:dyDescent="0.25">
      <c r="A37974"/>
    </row>
    <row r="37975" spans="1:1" x14ac:dyDescent="0.25">
      <c r="A37975"/>
    </row>
    <row r="37976" spans="1:1" x14ac:dyDescent="0.25">
      <c r="A37976"/>
    </row>
    <row r="37977" spans="1:1" x14ac:dyDescent="0.25">
      <c r="A37977"/>
    </row>
    <row r="37978" spans="1:1" x14ac:dyDescent="0.25">
      <c r="A37978"/>
    </row>
    <row r="37979" spans="1:1" x14ac:dyDescent="0.25">
      <c r="A37979"/>
    </row>
    <row r="37980" spans="1:1" x14ac:dyDescent="0.25">
      <c r="A37980"/>
    </row>
    <row r="37981" spans="1:1" x14ac:dyDescent="0.25">
      <c r="A37981"/>
    </row>
    <row r="37982" spans="1:1" x14ac:dyDescent="0.25">
      <c r="A37982"/>
    </row>
    <row r="37983" spans="1:1" x14ac:dyDescent="0.25">
      <c r="A37983"/>
    </row>
    <row r="37984" spans="1:1" x14ac:dyDescent="0.25">
      <c r="A37984"/>
    </row>
    <row r="37985" spans="1:1" x14ac:dyDescent="0.25">
      <c r="A37985"/>
    </row>
    <row r="37986" spans="1:1" x14ac:dyDescent="0.25">
      <c r="A37986"/>
    </row>
    <row r="37987" spans="1:1" x14ac:dyDescent="0.25">
      <c r="A37987"/>
    </row>
    <row r="37988" spans="1:1" x14ac:dyDescent="0.25">
      <c r="A37988"/>
    </row>
    <row r="37989" spans="1:1" x14ac:dyDescent="0.25">
      <c r="A37989"/>
    </row>
    <row r="37990" spans="1:1" x14ac:dyDescent="0.25">
      <c r="A37990"/>
    </row>
    <row r="37991" spans="1:1" x14ac:dyDescent="0.25">
      <c r="A37991"/>
    </row>
    <row r="37992" spans="1:1" x14ac:dyDescent="0.25">
      <c r="A37992"/>
    </row>
    <row r="37993" spans="1:1" x14ac:dyDescent="0.25">
      <c r="A37993"/>
    </row>
    <row r="37994" spans="1:1" x14ac:dyDescent="0.25">
      <c r="A37994"/>
    </row>
    <row r="37995" spans="1:1" x14ac:dyDescent="0.25">
      <c r="A37995"/>
    </row>
    <row r="37996" spans="1:1" x14ac:dyDescent="0.25">
      <c r="A37996"/>
    </row>
    <row r="37997" spans="1:1" x14ac:dyDescent="0.25">
      <c r="A37997"/>
    </row>
    <row r="37998" spans="1:1" x14ac:dyDescent="0.25">
      <c r="A37998"/>
    </row>
    <row r="37999" spans="1:1" x14ac:dyDescent="0.25">
      <c r="A37999"/>
    </row>
    <row r="38000" spans="1:1" x14ac:dyDescent="0.25">
      <c r="A38000"/>
    </row>
    <row r="38001" spans="1:1" x14ac:dyDescent="0.25">
      <c r="A38001"/>
    </row>
    <row r="38002" spans="1:1" x14ac:dyDescent="0.25">
      <c r="A38002"/>
    </row>
    <row r="38003" spans="1:1" x14ac:dyDescent="0.25">
      <c r="A38003"/>
    </row>
    <row r="38004" spans="1:1" x14ac:dyDescent="0.25">
      <c r="A38004"/>
    </row>
    <row r="38005" spans="1:1" x14ac:dyDescent="0.25">
      <c r="A38005"/>
    </row>
    <row r="38006" spans="1:1" x14ac:dyDescent="0.25">
      <c r="A38006"/>
    </row>
    <row r="38007" spans="1:1" x14ac:dyDescent="0.25">
      <c r="A38007"/>
    </row>
    <row r="38008" spans="1:1" x14ac:dyDescent="0.25">
      <c r="A38008"/>
    </row>
    <row r="38009" spans="1:1" x14ac:dyDescent="0.25">
      <c r="A38009"/>
    </row>
    <row r="38010" spans="1:1" x14ac:dyDescent="0.25">
      <c r="A38010"/>
    </row>
    <row r="38011" spans="1:1" x14ac:dyDescent="0.25">
      <c r="A38011"/>
    </row>
    <row r="38012" spans="1:1" x14ac:dyDescent="0.25">
      <c r="A38012"/>
    </row>
    <row r="38013" spans="1:1" x14ac:dyDescent="0.25">
      <c r="A38013"/>
    </row>
    <row r="38014" spans="1:1" x14ac:dyDescent="0.25">
      <c r="A38014"/>
    </row>
    <row r="38015" spans="1:1" x14ac:dyDescent="0.25">
      <c r="A38015"/>
    </row>
    <row r="38016" spans="1:1" x14ac:dyDescent="0.25">
      <c r="A38016"/>
    </row>
    <row r="38017" spans="1:1" x14ac:dyDescent="0.25">
      <c r="A38017"/>
    </row>
    <row r="38018" spans="1:1" x14ac:dyDescent="0.25">
      <c r="A38018"/>
    </row>
    <row r="38019" spans="1:1" x14ac:dyDescent="0.25">
      <c r="A38019"/>
    </row>
    <row r="38020" spans="1:1" x14ac:dyDescent="0.25">
      <c r="A38020"/>
    </row>
    <row r="38021" spans="1:1" x14ac:dyDescent="0.25">
      <c r="A38021"/>
    </row>
    <row r="38022" spans="1:1" x14ac:dyDescent="0.25">
      <c r="A38022"/>
    </row>
    <row r="38023" spans="1:1" x14ac:dyDescent="0.25">
      <c r="A38023"/>
    </row>
    <row r="38024" spans="1:1" x14ac:dyDescent="0.25">
      <c r="A38024"/>
    </row>
    <row r="38025" spans="1:1" x14ac:dyDescent="0.25">
      <c r="A38025"/>
    </row>
    <row r="38026" spans="1:1" x14ac:dyDescent="0.25">
      <c r="A38026"/>
    </row>
    <row r="38027" spans="1:1" x14ac:dyDescent="0.25">
      <c r="A38027"/>
    </row>
    <row r="38028" spans="1:1" x14ac:dyDescent="0.25">
      <c r="A38028"/>
    </row>
    <row r="38029" spans="1:1" x14ac:dyDescent="0.25">
      <c r="A38029"/>
    </row>
    <row r="38030" spans="1:1" x14ac:dyDescent="0.25">
      <c r="A38030"/>
    </row>
    <row r="38031" spans="1:1" x14ac:dyDescent="0.25">
      <c r="A38031"/>
    </row>
    <row r="38032" spans="1:1" x14ac:dyDescent="0.25">
      <c r="A38032"/>
    </row>
    <row r="38033" spans="1:1" x14ac:dyDescent="0.25">
      <c r="A38033"/>
    </row>
    <row r="38034" spans="1:1" x14ac:dyDescent="0.25">
      <c r="A38034"/>
    </row>
    <row r="38035" spans="1:1" x14ac:dyDescent="0.25">
      <c r="A38035"/>
    </row>
    <row r="38036" spans="1:1" x14ac:dyDescent="0.25">
      <c r="A38036"/>
    </row>
    <row r="38037" spans="1:1" x14ac:dyDescent="0.25">
      <c r="A38037"/>
    </row>
    <row r="38038" spans="1:1" x14ac:dyDescent="0.25">
      <c r="A38038"/>
    </row>
    <row r="38039" spans="1:1" x14ac:dyDescent="0.25">
      <c r="A38039"/>
    </row>
    <row r="38040" spans="1:1" x14ac:dyDescent="0.25">
      <c r="A38040"/>
    </row>
    <row r="38041" spans="1:1" x14ac:dyDescent="0.25">
      <c r="A38041"/>
    </row>
    <row r="38042" spans="1:1" x14ac:dyDescent="0.25">
      <c r="A38042"/>
    </row>
    <row r="38043" spans="1:1" x14ac:dyDescent="0.25">
      <c r="A38043"/>
    </row>
    <row r="38044" spans="1:1" x14ac:dyDescent="0.25">
      <c r="A38044"/>
    </row>
    <row r="38045" spans="1:1" x14ac:dyDescent="0.25">
      <c r="A38045"/>
    </row>
    <row r="38046" spans="1:1" x14ac:dyDescent="0.25">
      <c r="A38046"/>
    </row>
    <row r="38047" spans="1:1" x14ac:dyDescent="0.25">
      <c r="A38047"/>
    </row>
    <row r="38048" spans="1:1" x14ac:dyDescent="0.25">
      <c r="A38048"/>
    </row>
    <row r="38049" spans="1:1" x14ac:dyDescent="0.25">
      <c r="A38049"/>
    </row>
    <row r="38050" spans="1:1" x14ac:dyDescent="0.25">
      <c r="A38050"/>
    </row>
    <row r="38051" spans="1:1" x14ac:dyDescent="0.25">
      <c r="A38051"/>
    </row>
    <row r="38052" spans="1:1" x14ac:dyDescent="0.25">
      <c r="A38052"/>
    </row>
    <row r="38053" spans="1:1" x14ac:dyDescent="0.25">
      <c r="A38053"/>
    </row>
    <row r="38054" spans="1:1" x14ac:dyDescent="0.25">
      <c r="A38054"/>
    </row>
    <row r="38055" spans="1:1" x14ac:dyDescent="0.25">
      <c r="A38055"/>
    </row>
    <row r="38056" spans="1:1" x14ac:dyDescent="0.25">
      <c r="A38056"/>
    </row>
    <row r="38057" spans="1:1" x14ac:dyDescent="0.25">
      <c r="A38057"/>
    </row>
    <row r="38058" spans="1:1" x14ac:dyDescent="0.25">
      <c r="A38058"/>
    </row>
    <row r="38059" spans="1:1" x14ac:dyDescent="0.25">
      <c r="A38059"/>
    </row>
    <row r="38060" spans="1:1" x14ac:dyDescent="0.25">
      <c r="A38060"/>
    </row>
    <row r="38061" spans="1:1" x14ac:dyDescent="0.25">
      <c r="A38061"/>
    </row>
    <row r="38062" spans="1:1" x14ac:dyDescent="0.25">
      <c r="A38062"/>
    </row>
    <row r="38063" spans="1:1" x14ac:dyDescent="0.25">
      <c r="A38063"/>
    </row>
    <row r="38064" spans="1:1" x14ac:dyDescent="0.25">
      <c r="A38064"/>
    </row>
    <row r="38065" spans="1:1" x14ac:dyDescent="0.25">
      <c r="A38065"/>
    </row>
    <row r="38066" spans="1:1" x14ac:dyDescent="0.25">
      <c r="A38066"/>
    </row>
    <row r="38067" spans="1:1" x14ac:dyDescent="0.25">
      <c r="A38067"/>
    </row>
    <row r="38068" spans="1:1" x14ac:dyDescent="0.25">
      <c r="A38068"/>
    </row>
    <row r="38069" spans="1:1" x14ac:dyDescent="0.25">
      <c r="A38069"/>
    </row>
    <row r="38070" spans="1:1" x14ac:dyDescent="0.25">
      <c r="A38070"/>
    </row>
    <row r="38071" spans="1:1" x14ac:dyDescent="0.25">
      <c r="A38071"/>
    </row>
    <row r="38072" spans="1:1" x14ac:dyDescent="0.25">
      <c r="A38072"/>
    </row>
    <row r="38073" spans="1:1" x14ac:dyDescent="0.25">
      <c r="A38073"/>
    </row>
    <row r="38074" spans="1:1" x14ac:dyDescent="0.25">
      <c r="A38074"/>
    </row>
    <row r="38075" spans="1:1" x14ac:dyDescent="0.25">
      <c r="A38075"/>
    </row>
    <row r="38076" spans="1:1" x14ac:dyDescent="0.25">
      <c r="A38076"/>
    </row>
    <row r="38077" spans="1:1" x14ac:dyDescent="0.25">
      <c r="A38077"/>
    </row>
    <row r="38078" spans="1:1" x14ac:dyDescent="0.25">
      <c r="A38078"/>
    </row>
    <row r="38079" spans="1:1" x14ac:dyDescent="0.25">
      <c r="A38079"/>
    </row>
    <row r="38080" spans="1:1" x14ac:dyDescent="0.25">
      <c r="A38080"/>
    </row>
    <row r="38081" spans="1:1" x14ac:dyDescent="0.25">
      <c r="A38081"/>
    </row>
    <row r="38082" spans="1:1" x14ac:dyDescent="0.25">
      <c r="A38082"/>
    </row>
    <row r="38083" spans="1:1" x14ac:dyDescent="0.25">
      <c r="A38083"/>
    </row>
    <row r="38084" spans="1:1" x14ac:dyDescent="0.25">
      <c r="A38084"/>
    </row>
    <row r="38085" spans="1:1" x14ac:dyDescent="0.25">
      <c r="A38085"/>
    </row>
    <row r="38086" spans="1:1" x14ac:dyDescent="0.25">
      <c r="A38086"/>
    </row>
    <row r="38087" spans="1:1" x14ac:dyDescent="0.25">
      <c r="A38087"/>
    </row>
    <row r="38088" spans="1:1" x14ac:dyDescent="0.25">
      <c r="A38088"/>
    </row>
    <row r="38089" spans="1:1" x14ac:dyDescent="0.25">
      <c r="A38089"/>
    </row>
    <row r="38090" spans="1:1" x14ac:dyDescent="0.25">
      <c r="A38090"/>
    </row>
    <row r="38091" spans="1:1" x14ac:dyDescent="0.25">
      <c r="A38091"/>
    </row>
    <row r="38092" spans="1:1" x14ac:dyDescent="0.25">
      <c r="A38092"/>
    </row>
    <row r="38093" spans="1:1" x14ac:dyDescent="0.25">
      <c r="A38093"/>
    </row>
    <row r="38094" spans="1:1" x14ac:dyDescent="0.25">
      <c r="A38094"/>
    </row>
    <row r="38095" spans="1:1" x14ac:dyDescent="0.25">
      <c r="A38095"/>
    </row>
    <row r="38096" spans="1:1" x14ac:dyDescent="0.25">
      <c r="A38096"/>
    </row>
    <row r="38097" spans="1:1" x14ac:dyDescent="0.25">
      <c r="A38097"/>
    </row>
    <row r="38098" spans="1:1" x14ac:dyDescent="0.25">
      <c r="A38098"/>
    </row>
    <row r="38099" spans="1:1" x14ac:dyDescent="0.25">
      <c r="A38099"/>
    </row>
    <row r="38100" spans="1:1" x14ac:dyDescent="0.25">
      <c r="A38100"/>
    </row>
    <row r="38101" spans="1:1" x14ac:dyDescent="0.25">
      <c r="A38101"/>
    </row>
    <row r="38102" spans="1:1" x14ac:dyDescent="0.25">
      <c r="A38102"/>
    </row>
    <row r="38103" spans="1:1" x14ac:dyDescent="0.25">
      <c r="A38103"/>
    </row>
    <row r="38104" spans="1:1" x14ac:dyDescent="0.25">
      <c r="A38104"/>
    </row>
    <row r="38105" spans="1:1" x14ac:dyDescent="0.25">
      <c r="A38105"/>
    </row>
    <row r="38106" spans="1:1" x14ac:dyDescent="0.25">
      <c r="A38106"/>
    </row>
    <row r="38107" spans="1:1" x14ac:dyDescent="0.25">
      <c r="A38107"/>
    </row>
    <row r="38108" spans="1:1" x14ac:dyDescent="0.25">
      <c r="A38108"/>
    </row>
    <row r="38109" spans="1:1" x14ac:dyDescent="0.25">
      <c r="A38109"/>
    </row>
    <row r="38110" spans="1:1" x14ac:dyDescent="0.25">
      <c r="A38110"/>
    </row>
    <row r="38111" spans="1:1" x14ac:dyDescent="0.25">
      <c r="A38111"/>
    </row>
    <row r="38112" spans="1:1" x14ac:dyDescent="0.25">
      <c r="A38112"/>
    </row>
    <row r="38113" spans="1:1" x14ac:dyDescent="0.25">
      <c r="A38113"/>
    </row>
    <row r="38114" spans="1:1" x14ac:dyDescent="0.25">
      <c r="A38114"/>
    </row>
    <row r="38115" spans="1:1" x14ac:dyDescent="0.25">
      <c r="A38115"/>
    </row>
    <row r="38116" spans="1:1" x14ac:dyDescent="0.25">
      <c r="A38116"/>
    </row>
    <row r="38117" spans="1:1" x14ac:dyDescent="0.25">
      <c r="A38117"/>
    </row>
    <row r="38118" spans="1:1" x14ac:dyDescent="0.25">
      <c r="A38118"/>
    </row>
    <row r="38119" spans="1:1" x14ac:dyDescent="0.25">
      <c r="A38119"/>
    </row>
    <row r="38120" spans="1:1" x14ac:dyDescent="0.25">
      <c r="A38120"/>
    </row>
    <row r="38121" spans="1:1" x14ac:dyDescent="0.25">
      <c r="A38121"/>
    </row>
    <row r="38122" spans="1:1" x14ac:dyDescent="0.25">
      <c r="A38122"/>
    </row>
    <row r="38123" spans="1:1" x14ac:dyDescent="0.25">
      <c r="A38123"/>
    </row>
    <row r="38124" spans="1:1" x14ac:dyDescent="0.25">
      <c r="A38124"/>
    </row>
    <row r="38125" spans="1:1" x14ac:dyDescent="0.25">
      <c r="A38125"/>
    </row>
    <row r="38126" spans="1:1" x14ac:dyDescent="0.25">
      <c r="A38126"/>
    </row>
    <row r="38127" spans="1:1" x14ac:dyDescent="0.25">
      <c r="A38127"/>
    </row>
    <row r="38128" spans="1:1" x14ac:dyDescent="0.25">
      <c r="A38128"/>
    </row>
    <row r="38129" spans="1:1" x14ac:dyDescent="0.25">
      <c r="A38129"/>
    </row>
    <row r="38130" spans="1:1" x14ac:dyDescent="0.25">
      <c r="A38130"/>
    </row>
    <row r="38131" spans="1:1" x14ac:dyDescent="0.25">
      <c r="A38131"/>
    </row>
    <row r="38132" spans="1:1" x14ac:dyDescent="0.25">
      <c r="A38132"/>
    </row>
    <row r="38133" spans="1:1" x14ac:dyDescent="0.25">
      <c r="A38133"/>
    </row>
    <row r="38134" spans="1:1" x14ac:dyDescent="0.25">
      <c r="A38134"/>
    </row>
    <row r="38135" spans="1:1" x14ac:dyDescent="0.25">
      <c r="A38135"/>
    </row>
    <row r="38136" spans="1:1" x14ac:dyDescent="0.25">
      <c r="A38136"/>
    </row>
    <row r="38137" spans="1:1" x14ac:dyDescent="0.25">
      <c r="A38137"/>
    </row>
    <row r="38138" spans="1:1" x14ac:dyDescent="0.25">
      <c r="A38138"/>
    </row>
    <row r="38139" spans="1:1" x14ac:dyDescent="0.25">
      <c r="A38139"/>
    </row>
    <row r="38140" spans="1:1" x14ac:dyDescent="0.25">
      <c r="A38140"/>
    </row>
    <row r="38141" spans="1:1" x14ac:dyDescent="0.25">
      <c r="A38141"/>
    </row>
    <row r="38142" spans="1:1" x14ac:dyDescent="0.25">
      <c r="A38142"/>
    </row>
    <row r="38143" spans="1:1" x14ac:dyDescent="0.25">
      <c r="A38143"/>
    </row>
    <row r="38144" spans="1:1" x14ac:dyDescent="0.25">
      <c r="A38144"/>
    </row>
    <row r="38145" spans="1:1" x14ac:dyDescent="0.25">
      <c r="A38145"/>
    </row>
    <row r="38146" spans="1:1" x14ac:dyDescent="0.25">
      <c r="A38146"/>
    </row>
    <row r="38147" spans="1:1" x14ac:dyDescent="0.25">
      <c r="A38147"/>
    </row>
    <row r="38148" spans="1:1" x14ac:dyDescent="0.25">
      <c r="A38148"/>
    </row>
    <row r="38149" spans="1:1" x14ac:dyDescent="0.25">
      <c r="A38149"/>
    </row>
    <row r="38150" spans="1:1" x14ac:dyDescent="0.25">
      <c r="A38150"/>
    </row>
    <row r="38151" spans="1:1" x14ac:dyDescent="0.25">
      <c r="A38151"/>
    </row>
    <row r="38152" spans="1:1" x14ac:dyDescent="0.25">
      <c r="A38152"/>
    </row>
    <row r="38153" spans="1:1" x14ac:dyDescent="0.25">
      <c r="A38153"/>
    </row>
    <row r="38154" spans="1:1" x14ac:dyDescent="0.25">
      <c r="A38154"/>
    </row>
    <row r="38155" spans="1:1" x14ac:dyDescent="0.25">
      <c r="A38155"/>
    </row>
    <row r="38156" spans="1:1" x14ac:dyDescent="0.25">
      <c r="A38156"/>
    </row>
    <row r="38157" spans="1:1" x14ac:dyDescent="0.25">
      <c r="A38157"/>
    </row>
    <row r="38158" spans="1:1" x14ac:dyDescent="0.25">
      <c r="A38158"/>
    </row>
    <row r="38159" spans="1:1" x14ac:dyDescent="0.25">
      <c r="A38159"/>
    </row>
    <row r="38160" spans="1:1" x14ac:dyDescent="0.25">
      <c r="A38160"/>
    </row>
    <row r="38161" spans="1:1" x14ac:dyDescent="0.25">
      <c r="A38161"/>
    </row>
    <row r="38162" spans="1:1" x14ac:dyDescent="0.25">
      <c r="A38162"/>
    </row>
    <row r="38163" spans="1:1" x14ac:dyDescent="0.25">
      <c r="A38163"/>
    </row>
    <row r="38164" spans="1:1" x14ac:dyDescent="0.25">
      <c r="A38164"/>
    </row>
    <row r="38165" spans="1:1" x14ac:dyDescent="0.25">
      <c r="A38165"/>
    </row>
    <row r="38166" spans="1:1" x14ac:dyDescent="0.25">
      <c r="A38166"/>
    </row>
    <row r="38167" spans="1:1" x14ac:dyDescent="0.25">
      <c r="A38167"/>
    </row>
    <row r="38168" spans="1:1" x14ac:dyDescent="0.25">
      <c r="A38168"/>
    </row>
    <row r="38169" spans="1:1" x14ac:dyDescent="0.25">
      <c r="A38169"/>
    </row>
    <row r="38170" spans="1:1" x14ac:dyDescent="0.25">
      <c r="A38170"/>
    </row>
    <row r="38171" spans="1:1" x14ac:dyDescent="0.25">
      <c r="A38171"/>
    </row>
    <row r="38172" spans="1:1" x14ac:dyDescent="0.25">
      <c r="A38172"/>
    </row>
    <row r="38173" spans="1:1" x14ac:dyDescent="0.25">
      <c r="A38173"/>
    </row>
    <row r="38174" spans="1:1" x14ac:dyDescent="0.25">
      <c r="A38174"/>
    </row>
    <row r="38175" spans="1:1" x14ac:dyDescent="0.25">
      <c r="A38175"/>
    </row>
    <row r="38176" spans="1:1" x14ac:dyDescent="0.25">
      <c r="A38176"/>
    </row>
    <row r="38177" spans="1:1" x14ac:dyDescent="0.25">
      <c r="A38177"/>
    </row>
    <row r="38178" spans="1:1" x14ac:dyDescent="0.25">
      <c r="A38178"/>
    </row>
    <row r="38179" spans="1:1" x14ac:dyDescent="0.25">
      <c r="A38179"/>
    </row>
    <row r="38180" spans="1:1" x14ac:dyDescent="0.25">
      <c r="A38180"/>
    </row>
    <row r="38181" spans="1:1" x14ac:dyDescent="0.25">
      <c r="A38181"/>
    </row>
    <row r="38182" spans="1:1" x14ac:dyDescent="0.25">
      <c r="A38182"/>
    </row>
    <row r="38183" spans="1:1" x14ac:dyDescent="0.25">
      <c r="A38183"/>
    </row>
    <row r="38184" spans="1:1" x14ac:dyDescent="0.25">
      <c r="A38184"/>
    </row>
    <row r="38185" spans="1:1" x14ac:dyDescent="0.25">
      <c r="A38185"/>
    </row>
    <row r="38186" spans="1:1" x14ac:dyDescent="0.25">
      <c r="A38186"/>
    </row>
    <row r="38187" spans="1:1" x14ac:dyDescent="0.25">
      <c r="A38187"/>
    </row>
    <row r="38188" spans="1:1" x14ac:dyDescent="0.25">
      <c r="A38188"/>
    </row>
    <row r="38189" spans="1:1" x14ac:dyDescent="0.25">
      <c r="A38189"/>
    </row>
    <row r="38190" spans="1:1" x14ac:dyDescent="0.25">
      <c r="A38190"/>
    </row>
    <row r="38191" spans="1:1" x14ac:dyDescent="0.25">
      <c r="A38191"/>
    </row>
    <row r="38192" spans="1:1" x14ac:dyDescent="0.25">
      <c r="A38192"/>
    </row>
    <row r="38193" spans="1:1" x14ac:dyDescent="0.25">
      <c r="A38193"/>
    </row>
    <row r="38194" spans="1:1" x14ac:dyDescent="0.25">
      <c r="A38194"/>
    </row>
    <row r="38195" spans="1:1" x14ac:dyDescent="0.25">
      <c r="A38195"/>
    </row>
    <row r="38196" spans="1:1" x14ac:dyDescent="0.25">
      <c r="A38196"/>
    </row>
    <row r="38197" spans="1:1" x14ac:dyDescent="0.25">
      <c r="A38197"/>
    </row>
    <row r="38198" spans="1:1" x14ac:dyDescent="0.25">
      <c r="A38198"/>
    </row>
    <row r="38199" spans="1:1" x14ac:dyDescent="0.25">
      <c r="A38199"/>
    </row>
    <row r="38200" spans="1:1" x14ac:dyDescent="0.25">
      <c r="A38200"/>
    </row>
    <row r="38201" spans="1:1" x14ac:dyDescent="0.25">
      <c r="A38201"/>
    </row>
    <row r="38202" spans="1:1" x14ac:dyDescent="0.25">
      <c r="A38202"/>
    </row>
    <row r="38203" spans="1:1" x14ac:dyDescent="0.25">
      <c r="A38203"/>
    </row>
    <row r="38204" spans="1:1" x14ac:dyDescent="0.25">
      <c r="A38204"/>
    </row>
    <row r="38205" spans="1:1" x14ac:dyDescent="0.25">
      <c r="A38205"/>
    </row>
    <row r="38206" spans="1:1" x14ac:dyDescent="0.25">
      <c r="A38206"/>
    </row>
    <row r="38207" spans="1:1" x14ac:dyDescent="0.25">
      <c r="A38207"/>
    </row>
    <row r="38208" spans="1:1" x14ac:dyDescent="0.25">
      <c r="A38208"/>
    </row>
    <row r="38209" spans="1:1" x14ac:dyDescent="0.25">
      <c r="A38209"/>
    </row>
    <row r="38210" spans="1:1" x14ac:dyDescent="0.25">
      <c r="A38210"/>
    </row>
    <row r="38211" spans="1:1" x14ac:dyDescent="0.25">
      <c r="A38211"/>
    </row>
    <row r="38212" spans="1:1" x14ac:dyDescent="0.25">
      <c r="A38212"/>
    </row>
    <row r="38213" spans="1:1" x14ac:dyDescent="0.25">
      <c r="A38213"/>
    </row>
    <row r="38214" spans="1:1" x14ac:dyDescent="0.25">
      <c r="A38214"/>
    </row>
    <row r="38215" spans="1:1" x14ac:dyDescent="0.25">
      <c r="A38215"/>
    </row>
    <row r="38216" spans="1:1" x14ac:dyDescent="0.25">
      <c r="A38216"/>
    </row>
    <row r="38217" spans="1:1" x14ac:dyDescent="0.25">
      <c r="A38217"/>
    </row>
    <row r="38218" spans="1:1" x14ac:dyDescent="0.25">
      <c r="A38218"/>
    </row>
    <row r="38219" spans="1:1" x14ac:dyDescent="0.25">
      <c r="A38219"/>
    </row>
    <row r="38220" spans="1:1" x14ac:dyDescent="0.25">
      <c r="A38220"/>
    </row>
    <row r="38221" spans="1:1" x14ac:dyDescent="0.25">
      <c r="A38221"/>
    </row>
    <row r="38222" spans="1:1" x14ac:dyDescent="0.25">
      <c r="A38222"/>
    </row>
    <row r="38223" spans="1:1" x14ac:dyDescent="0.25">
      <c r="A38223"/>
    </row>
    <row r="38224" spans="1:1" x14ac:dyDescent="0.25">
      <c r="A38224"/>
    </row>
    <row r="38225" spans="1:1" x14ac:dyDescent="0.25">
      <c r="A38225"/>
    </row>
    <row r="38226" spans="1:1" x14ac:dyDescent="0.25">
      <c r="A38226"/>
    </row>
    <row r="38227" spans="1:1" x14ac:dyDescent="0.25">
      <c r="A38227"/>
    </row>
    <row r="38228" spans="1:1" x14ac:dyDescent="0.25">
      <c r="A38228"/>
    </row>
    <row r="38229" spans="1:1" x14ac:dyDescent="0.25">
      <c r="A38229"/>
    </row>
    <row r="38230" spans="1:1" x14ac:dyDescent="0.25">
      <c r="A38230"/>
    </row>
    <row r="38231" spans="1:1" x14ac:dyDescent="0.25">
      <c r="A38231"/>
    </row>
    <row r="38232" spans="1:1" x14ac:dyDescent="0.25">
      <c r="A38232"/>
    </row>
    <row r="38233" spans="1:1" x14ac:dyDescent="0.25">
      <c r="A38233"/>
    </row>
    <row r="38234" spans="1:1" x14ac:dyDescent="0.25">
      <c r="A38234"/>
    </row>
    <row r="38235" spans="1:1" x14ac:dyDescent="0.25">
      <c r="A38235"/>
    </row>
    <row r="38236" spans="1:1" x14ac:dyDescent="0.25">
      <c r="A38236"/>
    </row>
    <row r="38237" spans="1:1" x14ac:dyDescent="0.25">
      <c r="A38237"/>
    </row>
    <row r="38238" spans="1:1" x14ac:dyDescent="0.25">
      <c r="A38238"/>
    </row>
    <row r="38239" spans="1:1" x14ac:dyDescent="0.25">
      <c r="A38239"/>
    </row>
    <row r="38240" spans="1:1" x14ac:dyDescent="0.25">
      <c r="A38240"/>
    </row>
    <row r="38241" spans="1:1" x14ac:dyDescent="0.25">
      <c r="A38241"/>
    </row>
    <row r="38242" spans="1:1" x14ac:dyDescent="0.25">
      <c r="A38242"/>
    </row>
    <row r="38243" spans="1:1" x14ac:dyDescent="0.25">
      <c r="A38243"/>
    </row>
    <row r="38244" spans="1:1" x14ac:dyDescent="0.25">
      <c r="A38244"/>
    </row>
    <row r="38245" spans="1:1" x14ac:dyDescent="0.25">
      <c r="A38245"/>
    </row>
    <row r="38246" spans="1:1" x14ac:dyDescent="0.25">
      <c r="A38246"/>
    </row>
    <row r="38247" spans="1:1" x14ac:dyDescent="0.25">
      <c r="A38247"/>
    </row>
    <row r="38248" spans="1:1" x14ac:dyDescent="0.25">
      <c r="A38248"/>
    </row>
    <row r="38249" spans="1:1" x14ac:dyDescent="0.25">
      <c r="A38249"/>
    </row>
    <row r="38250" spans="1:1" x14ac:dyDescent="0.25">
      <c r="A38250"/>
    </row>
    <row r="38251" spans="1:1" x14ac:dyDescent="0.25">
      <c r="A38251"/>
    </row>
    <row r="38252" spans="1:1" x14ac:dyDescent="0.25">
      <c r="A38252"/>
    </row>
    <row r="38253" spans="1:1" x14ac:dyDescent="0.25">
      <c r="A38253"/>
    </row>
    <row r="38254" spans="1:1" x14ac:dyDescent="0.25">
      <c r="A38254"/>
    </row>
    <row r="38255" spans="1:1" x14ac:dyDescent="0.25">
      <c r="A38255"/>
    </row>
    <row r="38256" spans="1:1" x14ac:dyDescent="0.25">
      <c r="A38256"/>
    </row>
    <row r="38257" spans="1:1" x14ac:dyDescent="0.25">
      <c r="A38257"/>
    </row>
    <row r="38258" spans="1:1" x14ac:dyDescent="0.25">
      <c r="A38258"/>
    </row>
    <row r="38259" spans="1:1" x14ac:dyDescent="0.25">
      <c r="A38259"/>
    </row>
    <row r="38260" spans="1:1" x14ac:dyDescent="0.25">
      <c r="A38260"/>
    </row>
    <row r="38261" spans="1:1" x14ac:dyDescent="0.25">
      <c r="A38261"/>
    </row>
    <row r="38262" spans="1:1" x14ac:dyDescent="0.25">
      <c r="A38262"/>
    </row>
    <row r="38263" spans="1:1" x14ac:dyDescent="0.25">
      <c r="A38263"/>
    </row>
    <row r="38264" spans="1:1" x14ac:dyDescent="0.25">
      <c r="A38264"/>
    </row>
    <row r="38265" spans="1:1" x14ac:dyDescent="0.25">
      <c r="A38265"/>
    </row>
    <row r="38266" spans="1:1" x14ac:dyDescent="0.25">
      <c r="A38266"/>
    </row>
    <row r="38267" spans="1:1" x14ac:dyDescent="0.25">
      <c r="A38267"/>
    </row>
    <row r="38268" spans="1:1" x14ac:dyDescent="0.25">
      <c r="A38268"/>
    </row>
    <row r="38269" spans="1:1" x14ac:dyDescent="0.25">
      <c r="A38269"/>
    </row>
    <row r="38270" spans="1:1" x14ac:dyDescent="0.25">
      <c r="A38270"/>
    </row>
    <row r="38271" spans="1:1" x14ac:dyDescent="0.25">
      <c r="A38271"/>
    </row>
    <row r="38272" spans="1:1" x14ac:dyDescent="0.25">
      <c r="A38272"/>
    </row>
    <row r="38273" spans="1:1" x14ac:dyDescent="0.25">
      <c r="A38273"/>
    </row>
    <row r="38274" spans="1:1" x14ac:dyDescent="0.25">
      <c r="A38274"/>
    </row>
    <row r="38275" spans="1:1" x14ac:dyDescent="0.25">
      <c r="A38275"/>
    </row>
    <row r="38276" spans="1:1" x14ac:dyDescent="0.25">
      <c r="A38276"/>
    </row>
    <row r="38277" spans="1:1" x14ac:dyDescent="0.25">
      <c r="A38277"/>
    </row>
    <row r="38278" spans="1:1" x14ac:dyDescent="0.25">
      <c r="A38278"/>
    </row>
    <row r="38279" spans="1:1" x14ac:dyDescent="0.25">
      <c r="A38279"/>
    </row>
    <row r="38280" spans="1:1" x14ac:dyDescent="0.25">
      <c r="A38280"/>
    </row>
    <row r="38281" spans="1:1" x14ac:dyDescent="0.25">
      <c r="A38281"/>
    </row>
    <row r="38282" spans="1:1" x14ac:dyDescent="0.25">
      <c r="A38282"/>
    </row>
    <row r="38283" spans="1:1" x14ac:dyDescent="0.25">
      <c r="A38283"/>
    </row>
    <row r="38284" spans="1:1" x14ac:dyDescent="0.25">
      <c r="A38284"/>
    </row>
    <row r="38285" spans="1:1" x14ac:dyDescent="0.25">
      <c r="A38285"/>
    </row>
    <row r="38286" spans="1:1" x14ac:dyDescent="0.25">
      <c r="A38286"/>
    </row>
    <row r="38287" spans="1:1" x14ac:dyDescent="0.25">
      <c r="A38287"/>
    </row>
    <row r="38288" spans="1:1" x14ac:dyDescent="0.25">
      <c r="A38288"/>
    </row>
    <row r="38289" spans="1:1" x14ac:dyDescent="0.25">
      <c r="A38289"/>
    </row>
    <row r="38290" spans="1:1" x14ac:dyDescent="0.25">
      <c r="A38290"/>
    </row>
    <row r="38291" spans="1:1" x14ac:dyDescent="0.25">
      <c r="A38291"/>
    </row>
    <row r="38292" spans="1:1" x14ac:dyDescent="0.25">
      <c r="A38292"/>
    </row>
    <row r="38293" spans="1:1" x14ac:dyDescent="0.25">
      <c r="A38293"/>
    </row>
    <row r="38294" spans="1:1" x14ac:dyDescent="0.25">
      <c r="A38294"/>
    </row>
    <row r="38295" spans="1:1" x14ac:dyDescent="0.25">
      <c r="A38295"/>
    </row>
    <row r="38296" spans="1:1" x14ac:dyDescent="0.25">
      <c r="A38296"/>
    </row>
    <row r="38297" spans="1:1" x14ac:dyDescent="0.25">
      <c r="A38297"/>
    </row>
    <row r="38298" spans="1:1" x14ac:dyDescent="0.25">
      <c r="A38298"/>
    </row>
    <row r="38299" spans="1:1" x14ac:dyDescent="0.25">
      <c r="A38299"/>
    </row>
    <row r="38300" spans="1:1" x14ac:dyDescent="0.25">
      <c r="A38300"/>
    </row>
    <row r="38301" spans="1:1" x14ac:dyDescent="0.25">
      <c r="A38301"/>
    </row>
    <row r="38302" spans="1:1" x14ac:dyDescent="0.25">
      <c r="A38302"/>
    </row>
    <row r="38303" spans="1:1" x14ac:dyDescent="0.25">
      <c r="A38303"/>
    </row>
    <row r="38304" spans="1:1" x14ac:dyDescent="0.25">
      <c r="A38304"/>
    </row>
    <row r="38305" spans="1:1" x14ac:dyDescent="0.25">
      <c r="A38305"/>
    </row>
    <row r="38306" spans="1:1" x14ac:dyDescent="0.25">
      <c r="A38306"/>
    </row>
    <row r="38307" spans="1:1" x14ac:dyDescent="0.25">
      <c r="A38307"/>
    </row>
    <row r="38308" spans="1:1" x14ac:dyDescent="0.25">
      <c r="A38308"/>
    </row>
    <row r="38309" spans="1:1" x14ac:dyDescent="0.25">
      <c r="A38309"/>
    </row>
    <row r="38310" spans="1:1" x14ac:dyDescent="0.25">
      <c r="A38310"/>
    </row>
    <row r="38311" spans="1:1" x14ac:dyDescent="0.25">
      <c r="A38311"/>
    </row>
    <row r="38312" spans="1:1" x14ac:dyDescent="0.25">
      <c r="A38312"/>
    </row>
    <row r="38313" spans="1:1" x14ac:dyDescent="0.25">
      <c r="A38313"/>
    </row>
    <row r="38314" spans="1:1" x14ac:dyDescent="0.25">
      <c r="A38314"/>
    </row>
    <row r="38315" spans="1:1" x14ac:dyDescent="0.25">
      <c r="A38315"/>
    </row>
    <row r="38316" spans="1:1" x14ac:dyDescent="0.25">
      <c r="A38316"/>
    </row>
    <row r="38317" spans="1:1" x14ac:dyDescent="0.25">
      <c r="A38317"/>
    </row>
    <row r="38318" spans="1:1" x14ac:dyDescent="0.25">
      <c r="A38318"/>
    </row>
    <row r="38319" spans="1:1" x14ac:dyDescent="0.25">
      <c r="A38319"/>
    </row>
    <row r="38320" spans="1:1" x14ac:dyDescent="0.25">
      <c r="A38320"/>
    </row>
    <row r="38321" spans="1:1" x14ac:dyDescent="0.25">
      <c r="A38321"/>
    </row>
    <row r="38322" spans="1:1" x14ac:dyDescent="0.25">
      <c r="A38322"/>
    </row>
    <row r="38323" spans="1:1" x14ac:dyDescent="0.25">
      <c r="A38323"/>
    </row>
    <row r="38324" spans="1:1" x14ac:dyDescent="0.25">
      <c r="A38324"/>
    </row>
    <row r="38325" spans="1:1" x14ac:dyDescent="0.25">
      <c r="A38325"/>
    </row>
    <row r="38326" spans="1:1" x14ac:dyDescent="0.25">
      <c r="A38326"/>
    </row>
    <row r="38327" spans="1:1" x14ac:dyDescent="0.25">
      <c r="A38327"/>
    </row>
    <row r="38328" spans="1:1" x14ac:dyDescent="0.25">
      <c r="A38328"/>
    </row>
    <row r="38329" spans="1:1" x14ac:dyDescent="0.25">
      <c r="A38329"/>
    </row>
    <row r="38330" spans="1:1" x14ac:dyDescent="0.25">
      <c r="A38330"/>
    </row>
    <row r="38331" spans="1:1" x14ac:dyDescent="0.25">
      <c r="A38331"/>
    </row>
    <row r="38332" spans="1:1" x14ac:dyDescent="0.25">
      <c r="A38332"/>
    </row>
    <row r="38333" spans="1:1" x14ac:dyDescent="0.25">
      <c r="A38333"/>
    </row>
    <row r="38334" spans="1:1" x14ac:dyDescent="0.25">
      <c r="A38334"/>
    </row>
    <row r="38335" spans="1:1" x14ac:dyDescent="0.25">
      <c r="A38335"/>
    </row>
    <row r="38336" spans="1:1" x14ac:dyDescent="0.25">
      <c r="A38336"/>
    </row>
    <row r="38337" spans="1:1" x14ac:dyDescent="0.25">
      <c r="A38337"/>
    </row>
    <row r="38338" spans="1:1" x14ac:dyDescent="0.25">
      <c r="A38338"/>
    </row>
    <row r="38339" spans="1:1" x14ac:dyDescent="0.25">
      <c r="A38339"/>
    </row>
    <row r="38340" spans="1:1" x14ac:dyDescent="0.25">
      <c r="A38340"/>
    </row>
    <row r="38341" spans="1:1" x14ac:dyDescent="0.25">
      <c r="A38341"/>
    </row>
    <row r="38342" spans="1:1" x14ac:dyDescent="0.25">
      <c r="A38342"/>
    </row>
    <row r="38343" spans="1:1" x14ac:dyDescent="0.25">
      <c r="A38343"/>
    </row>
    <row r="38344" spans="1:1" x14ac:dyDescent="0.25">
      <c r="A38344"/>
    </row>
    <row r="38345" spans="1:1" x14ac:dyDescent="0.25">
      <c r="A38345"/>
    </row>
    <row r="38346" spans="1:1" x14ac:dyDescent="0.25">
      <c r="A38346"/>
    </row>
    <row r="38347" spans="1:1" x14ac:dyDescent="0.25">
      <c r="A38347"/>
    </row>
    <row r="38348" spans="1:1" x14ac:dyDescent="0.25">
      <c r="A38348"/>
    </row>
    <row r="38349" spans="1:1" x14ac:dyDescent="0.25">
      <c r="A38349"/>
    </row>
    <row r="38350" spans="1:1" x14ac:dyDescent="0.25">
      <c r="A38350"/>
    </row>
    <row r="38351" spans="1:1" x14ac:dyDescent="0.25">
      <c r="A38351"/>
    </row>
    <row r="38352" spans="1:1" x14ac:dyDescent="0.25">
      <c r="A38352"/>
    </row>
    <row r="38353" spans="1:1" x14ac:dyDescent="0.25">
      <c r="A38353"/>
    </row>
    <row r="38354" spans="1:1" x14ac:dyDescent="0.25">
      <c r="A38354"/>
    </row>
    <row r="38355" spans="1:1" x14ac:dyDescent="0.25">
      <c r="A38355"/>
    </row>
    <row r="38356" spans="1:1" x14ac:dyDescent="0.25">
      <c r="A38356"/>
    </row>
    <row r="38357" spans="1:1" x14ac:dyDescent="0.25">
      <c r="A38357"/>
    </row>
    <row r="38358" spans="1:1" x14ac:dyDescent="0.25">
      <c r="A38358"/>
    </row>
    <row r="38359" spans="1:1" x14ac:dyDescent="0.25">
      <c r="A38359"/>
    </row>
    <row r="38360" spans="1:1" x14ac:dyDescent="0.25">
      <c r="A38360"/>
    </row>
    <row r="38361" spans="1:1" x14ac:dyDescent="0.25">
      <c r="A38361"/>
    </row>
    <row r="38362" spans="1:1" x14ac:dyDescent="0.25">
      <c r="A38362"/>
    </row>
    <row r="38363" spans="1:1" x14ac:dyDescent="0.25">
      <c r="A38363"/>
    </row>
    <row r="38364" spans="1:1" x14ac:dyDescent="0.25">
      <c r="A38364"/>
    </row>
    <row r="38365" spans="1:1" x14ac:dyDescent="0.25">
      <c r="A38365"/>
    </row>
    <row r="38366" spans="1:1" x14ac:dyDescent="0.25">
      <c r="A38366"/>
    </row>
    <row r="38367" spans="1:1" x14ac:dyDescent="0.25">
      <c r="A38367"/>
    </row>
    <row r="38368" spans="1:1" x14ac:dyDescent="0.25">
      <c r="A38368"/>
    </row>
    <row r="38369" spans="1:1" x14ac:dyDescent="0.25">
      <c r="A38369"/>
    </row>
    <row r="38370" spans="1:1" x14ac:dyDescent="0.25">
      <c r="A38370"/>
    </row>
    <row r="38371" spans="1:1" x14ac:dyDescent="0.25">
      <c r="A38371"/>
    </row>
    <row r="38372" spans="1:1" x14ac:dyDescent="0.25">
      <c r="A38372"/>
    </row>
    <row r="38373" spans="1:1" x14ac:dyDescent="0.25">
      <c r="A38373"/>
    </row>
    <row r="38374" spans="1:1" x14ac:dyDescent="0.25">
      <c r="A38374"/>
    </row>
    <row r="38375" spans="1:1" x14ac:dyDescent="0.25">
      <c r="A38375"/>
    </row>
    <row r="38376" spans="1:1" x14ac:dyDescent="0.25">
      <c r="A38376"/>
    </row>
    <row r="38377" spans="1:1" x14ac:dyDescent="0.25">
      <c r="A38377"/>
    </row>
    <row r="38378" spans="1:1" x14ac:dyDescent="0.25">
      <c r="A38378"/>
    </row>
    <row r="38379" spans="1:1" x14ac:dyDescent="0.25">
      <c r="A38379"/>
    </row>
    <row r="38380" spans="1:1" x14ac:dyDescent="0.25">
      <c r="A38380"/>
    </row>
    <row r="38381" spans="1:1" x14ac:dyDescent="0.25">
      <c r="A38381"/>
    </row>
    <row r="38382" spans="1:1" x14ac:dyDescent="0.25">
      <c r="A38382"/>
    </row>
    <row r="38383" spans="1:1" x14ac:dyDescent="0.25">
      <c r="A38383"/>
    </row>
    <row r="38384" spans="1:1" x14ac:dyDescent="0.25">
      <c r="A38384"/>
    </row>
    <row r="38385" spans="1:1" x14ac:dyDescent="0.25">
      <c r="A38385"/>
    </row>
    <row r="38386" spans="1:1" x14ac:dyDescent="0.25">
      <c r="A38386"/>
    </row>
    <row r="38387" spans="1:1" x14ac:dyDescent="0.25">
      <c r="A38387"/>
    </row>
    <row r="38388" spans="1:1" x14ac:dyDescent="0.25">
      <c r="A38388"/>
    </row>
    <row r="38389" spans="1:1" x14ac:dyDescent="0.25">
      <c r="A38389"/>
    </row>
    <row r="38390" spans="1:1" x14ac:dyDescent="0.25">
      <c r="A38390"/>
    </row>
    <row r="38391" spans="1:1" x14ac:dyDescent="0.25">
      <c r="A38391"/>
    </row>
    <row r="38392" spans="1:1" x14ac:dyDescent="0.25">
      <c r="A38392"/>
    </row>
    <row r="38393" spans="1:1" x14ac:dyDescent="0.25">
      <c r="A38393"/>
    </row>
    <row r="38394" spans="1:1" x14ac:dyDescent="0.25">
      <c r="A38394"/>
    </row>
    <row r="38395" spans="1:1" x14ac:dyDescent="0.25">
      <c r="A38395"/>
    </row>
    <row r="38396" spans="1:1" x14ac:dyDescent="0.25">
      <c r="A38396"/>
    </row>
    <row r="38397" spans="1:1" x14ac:dyDescent="0.25">
      <c r="A38397"/>
    </row>
    <row r="38398" spans="1:1" x14ac:dyDescent="0.25">
      <c r="A38398"/>
    </row>
    <row r="38399" spans="1:1" x14ac:dyDescent="0.25">
      <c r="A38399"/>
    </row>
    <row r="38400" spans="1:1" x14ac:dyDescent="0.25">
      <c r="A38400"/>
    </row>
    <row r="38401" spans="1:1" x14ac:dyDescent="0.25">
      <c r="A38401"/>
    </row>
    <row r="38402" spans="1:1" x14ac:dyDescent="0.25">
      <c r="A38402"/>
    </row>
    <row r="38403" spans="1:1" x14ac:dyDescent="0.25">
      <c r="A38403"/>
    </row>
    <row r="38404" spans="1:1" x14ac:dyDescent="0.25">
      <c r="A38404"/>
    </row>
    <row r="38405" spans="1:1" x14ac:dyDescent="0.25">
      <c r="A38405"/>
    </row>
    <row r="38406" spans="1:1" x14ac:dyDescent="0.25">
      <c r="A38406"/>
    </row>
    <row r="38407" spans="1:1" x14ac:dyDescent="0.25">
      <c r="A38407"/>
    </row>
    <row r="38408" spans="1:1" x14ac:dyDescent="0.25">
      <c r="A38408"/>
    </row>
    <row r="38409" spans="1:1" x14ac:dyDescent="0.25">
      <c r="A38409"/>
    </row>
    <row r="38410" spans="1:1" x14ac:dyDescent="0.25">
      <c r="A38410"/>
    </row>
    <row r="38411" spans="1:1" x14ac:dyDescent="0.25">
      <c r="A38411"/>
    </row>
    <row r="38412" spans="1:1" x14ac:dyDescent="0.25">
      <c r="A38412"/>
    </row>
    <row r="38413" spans="1:1" x14ac:dyDescent="0.25">
      <c r="A38413"/>
    </row>
    <row r="38414" spans="1:1" x14ac:dyDescent="0.25">
      <c r="A38414"/>
    </row>
    <row r="38415" spans="1:1" x14ac:dyDescent="0.25">
      <c r="A38415"/>
    </row>
    <row r="38416" spans="1:1" x14ac:dyDescent="0.25">
      <c r="A38416"/>
    </row>
    <row r="38417" spans="1:1" x14ac:dyDescent="0.25">
      <c r="A38417"/>
    </row>
    <row r="38418" spans="1:1" x14ac:dyDescent="0.25">
      <c r="A38418"/>
    </row>
    <row r="38419" spans="1:1" x14ac:dyDescent="0.25">
      <c r="A38419"/>
    </row>
    <row r="38420" spans="1:1" x14ac:dyDescent="0.25">
      <c r="A38420"/>
    </row>
    <row r="38421" spans="1:1" x14ac:dyDescent="0.25">
      <c r="A38421"/>
    </row>
    <row r="38422" spans="1:1" x14ac:dyDescent="0.25">
      <c r="A38422"/>
    </row>
    <row r="38423" spans="1:1" x14ac:dyDescent="0.25">
      <c r="A38423"/>
    </row>
    <row r="38424" spans="1:1" x14ac:dyDescent="0.25">
      <c r="A38424"/>
    </row>
    <row r="38425" spans="1:1" x14ac:dyDescent="0.25">
      <c r="A38425"/>
    </row>
    <row r="38426" spans="1:1" x14ac:dyDescent="0.25">
      <c r="A38426"/>
    </row>
    <row r="38427" spans="1:1" x14ac:dyDescent="0.25">
      <c r="A38427"/>
    </row>
    <row r="38428" spans="1:1" x14ac:dyDescent="0.25">
      <c r="A38428"/>
    </row>
    <row r="38429" spans="1:1" x14ac:dyDescent="0.25">
      <c r="A38429"/>
    </row>
    <row r="38430" spans="1:1" x14ac:dyDescent="0.25">
      <c r="A38430"/>
    </row>
    <row r="38431" spans="1:1" x14ac:dyDescent="0.25">
      <c r="A38431"/>
    </row>
    <row r="38432" spans="1:1" x14ac:dyDescent="0.25">
      <c r="A38432"/>
    </row>
    <row r="38433" spans="1:1" x14ac:dyDescent="0.25">
      <c r="A38433"/>
    </row>
    <row r="38434" spans="1:1" x14ac:dyDescent="0.25">
      <c r="A38434"/>
    </row>
    <row r="38435" spans="1:1" x14ac:dyDescent="0.25">
      <c r="A38435"/>
    </row>
    <row r="38436" spans="1:1" x14ac:dyDescent="0.25">
      <c r="A38436"/>
    </row>
    <row r="38437" spans="1:1" x14ac:dyDescent="0.25">
      <c r="A38437"/>
    </row>
    <row r="38438" spans="1:1" x14ac:dyDescent="0.25">
      <c r="A38438"/>
    </row>
    <row r="38439" spans="1:1" x14ac:dyDescent="0.25">
      <c r="A38439"/>
    </row>
    <row r="38440" spans="1:1" x14ac:dyDescent="0.25">
      <c r="A38440"/>
    </row>
    <row r="38441" spans="1:1" x14ac:dyDescent="0.25">
      <c r="A38441"/>
    </row>
    <row r="38442" spans="1:1" x14ac:dyDescent="0.25">
      <c r="A38442"/>
    </row>
    <row r="38443" spans="1:1" x14ac:dyDescent="0.25">
      <c r="A38443"/>
    </row>
    <row r="38444" spans="1:1" x14ac:dyDescent="0.25">
      <c r="A38444"/>
    </row>
    <row r="38445" spans="1:1" x14ac:dyDescent="0.25">
      <c r="A38445"/>
    </row>
    <row r="38446" spans="1:1" x14ac:dyDescent="0.25">
      <c r="A38446"/>
    </row>
    <row r="38447" spans="1:1" x14ac:dyDescent="0.25">
      <c r="A38447"/>
    </row>
    <row r="38448" spans="1:1" x14ac:dyDescent="0.25">
      <c r="A38448"/>
    </row>
    <row r="38449" spans="1:1" x14ac:dyDescent="0.25">
      <c r="A38449"/>
    </row>
    <row r="38450" spans="1:1" x14ac:dyDescent="0.25">
      <c r="A38450"/>
    </row>
    <row r="38451" spans="1:1" x14ac:dyDescent="0.25">
      <c r="A38451"/>
    </row>
    <row r="38452" spans="1:1" x14ac:dyDescent="0.25">
      <c r="A38452"/>
    </row>
    <row r="38453" spans="1:1" x14ac:dyDescent="0.25">
      <c r="A38453"/>
    </row>
    <row r="38454" spans="1:1" x14ac:dyDescent="0.25">
      <c r="A38454"/>
    </row>
    <row r="38455" spans="1:1" x14ac:dyDescent="0.25">
      <c r="A38455"/>
    </row>
    <row r="38456" spans="1:1" x14ac:dyDescent="0.25">
      <c r="A38456"/>
    </row>
    <row r="38457" spans="1:1" x14ac:dyDescent="0.25">
      <c r="A38457"/>
    </row>
    <row r="38458" spans="1:1" x14ac:dyDescent="0.25">
      <c r="A38458"/>
    </row>
    <row r="38459" spans="1:1" x14ac:dyDescent="0.25">
      <c r="A38459"/>
    </row>
    <row r="38460" spans="1:1" x14ac:dyDescent="0.25">
      <c r="A38460"/>
    </row>
    <row r="38461" spans="1:1" x14ac:dyDescent="0.25">
      <c r="A38461"/>
    </row>
    <row r="38462" spans="1:1" x14ac:dyDescent="0.25">
      <c r="A38462"/>
    </row>
    <row r="38463" spans="1:1" x14ac:dyDescent="0.25">
      <c r="A38463"/>
    </row>
    <row r="38464" spans="1:1" x14ac:dyDescent="0.25">
      <c r="A38464"/>
    </row>
    <row r="38465" spans="1:1" x14ac:dyDescent="0.25">
      <c r="A38465"/>
    </row>
    <row r="38466" spans="1:1" x14ac:dyDescent="0.25">
      <c r="A38466"/>
    </row>
    <row r="38467" spans="1:1" x14ac:dyDescent="0.25">
      <c r="A38467"/>
    </row>
    <row r="38468" spans="1:1" x14ac:dyDescent="0.25">
      <c r="A38468"/>
    </row>
    <row r="38469" spans="1:1" x14ac:dyDescent="0.25">
      <c r="A38469"/>
    </row>
    <row r="38470" spans="1:1" x14ac:dyDescent="0.25">
      <c r="A38470"/>
    </row>
    <row r="38471" spans="1:1" x14ac:dyDescent="0.25">
      <c r="A38471"/>
    </row>
    <row r="38472" spans="1:1" x14ac:dyDescent="0.25">
      <c r="A38472"/>
    </row>
    <row r="38473" spans="1:1" x14ac:dyDescent="0.25">
      <c r="A38473"/>
    </row>
    <row r="38474" spans="1:1" x14ac:dyDescent="0.25">
      <c r="A38474"/>
    </row>
    <row r="38475" spans="1:1" x14ac:dyDescent="0.25">
      <c r="A38475"/>
    </row>
    <row r="38476" spans="1:1" x14ac:dyDescent="0.25">
      <c r="A38476"/>
    </row>
    <row r="38477" spans="1:1" x14ac:dyDescent="0.25">
      <c r="A38477"/>
    </row>
    <row r="38478" spans="1:1" x14ac:dyDescent="0.25">
      <c r="A38478"/>
    </row>
    <row r="38479" spans="1:1" x14ac:dyDescent="0.25">
      <c r="A38479"/>
    </row>
    <row r="38480" spans="1:1" x14ac:dyDescent="0.25">
      <c r="A38480"/>
    </row>
    <row r="38481" spans="1:1" x14ac:dyDescent="0.25">
      <c r="A38481"/>
    </row>
    <row r="38482" spans="1:1" x14ac:dyDescent="0.25">
      <c r="A38482"/>
    </row>
    <row r="38483" spans="1:1" x14ac:dyDescent="0.25">
      <c r="A38483"/>
    </row>
    <row r="38484" spans="1:1" x14ac:dyDescent="0.25">
      <c r="A38484"/>
    </row>
    <row r="38485" spans="1:1" x14ac:dyDescent="0.25">
      <c r="A38485"/>
    </row>
    <row r="38486" spans="1:1" x14ac:dyDescent="0.25">
      <c r="A38486"/>
    </row>
    <row r="38487" spans="1:1" x14ac:dyDescent="0.25">
      <c r="A38487"/>
    </row>
    <row r="38488" spans="1:1" x14ac:dyDescent="0.25">
      <c r="A38488"/>
    </row>
    <row r="38489" spans="1:1" x14ac:dyDescent="0.25">
      <c r="A38489"/>
    </row>
    <row r="38490" spans="1:1" x14ac:dyDescent="0.25">
      <c r="A38490"/>
    </row>
    <row r="38491" spans="1:1" x14ac:dyDescent="0.25">
      <c r="A38491"/>
    </row>
    <row r="38492" spans="1:1" x14ac:dyDescent="0.25">
      <c r="A38492"/>
    </row>
    <row r="38493" spans="1:1" x14ac:dyDescent="0.25">
      <c r="A38493"/>
    </row>
    <row r="38494" spans="1:1" x14ac:dyDescent="0.25">
      <c r="A38494"/>
    </row>
    <row r="38495" spans="1:1" x14ac:dyDescent="0.25">
      <c r="A38495"/>
    </row>
    <row r="38496" spans="1:1" x14ac:dyDescent="0.25">
      <c r="A38496"/>
    </row>
    <row r="38497" spans="1:1" x14ac:dyDescent="0.25">
      <c r="A38497"/>
    </row>
    <row r="38498" spans="1:1" x14ac:dyDescent="0.25">
      <c r="A38498"/>
    </row>
    <row r="38499" spans="1:1" x14ac:dyDescent="0.25">
      <c r="A38499"/>
    </row>
    <row r="38500" spans="1:1" x14ac:dyDescent="0.25">
      <c r="A38500"/>
    </row>
    <row r="38501" spans="1:1" x14ac:dyDescent="0.25">
      <c r="A38501"/>
    </row>
    <row r="38502" spans="1:1" x14ac:dyDescent="0.25">
      <c r="A38502"/>
    </row>
    <row r="38503" spans="1:1" x14ac:dyDescent="0.25">
      <c r="A38503"/>
    </row>
    <row r="38504" spans="1:1" x14ac:dyDescent="0.25">
      <c r="A38504"/>
    </row>
    <row r="38505" spans="1:1" x14ac:dyDescent="0.25">
      <c r="A38505"/>
    </row>
    <row r="38506" spans="1:1" x14ac:dyDescent="0.25">
      <c r="A38506"/>
    </row>
    <row r="38507" spans="1:1" x14ac:dyDescent="0.25">
      <c r="A38507"/>
    </row>
    <row r="38508" spans="1:1" x14ac:dyDescent="0.25">
      <c r="A38508"/>
    </row>
    <row r="38509" spans="1:1" x14ac:dyDescent="0.25">
      <c r="A38509"/>
    </row>
    <row r="38510" spans="1:1" x14ac:dyDescent="0.25">
      <c r="A38510"/>
    </row>
    <row r="38511" spans="1:1" x14ac:dyDescent="0.25">
      <c r="A38511"/>
    </row>
    <row r="38512" spans="1:1" x14ac:dyDescent="0.25">
      <c r="A38512"/>
    </row>
    <row r="38513" spans="1:1" x14ac:dyDescent="0.25">
      <c r="A38513"/>
    </row>
    <row r="38514" spans="1:1" x14ac:dyDescent="0.25">
      <c r="A38514"/>
    </row>
    <row r="38515" spans="1:1" x14ac:dyDescent="0.25">
      <c r="A38515"/>
    </row>
    <row r="38516" spans="1:1" x14ac:dyDescent="0.25">
      <c r="A38516"/>
    </row>
    <row r="38517" spans="1:1" x14ac:dyDescent="0.25">
      <c r="A38517"/>
    </row>
    <row r="38518" spans="1:1" x14ac:dyDescent="0.25">
      <c r="A38518"/>
    </row>
    <row r="38519" spans="1:1" x14ac:dyDescent="0.25">
      <c r="A38519"/>
    </row>
    <row r="38520" spans="1:1" x14ac:dyDescent="0.25">
      <c r="A38520"/>
    </row>
    <row r="38521" spans="1:1" x14ac:dyDescent="0.25">
      <c r="A38521"/>
    </row>
    <row r="38522" spans="1:1" x14ac:dyDescent="0.25">
      <c r="A38522"/>
    </row>
    <row r="38523" spans="1:1" x14ac:dyDescent="0.25">
      <c r="A38523"/>
    </row>
    <row r="38524" spans="1:1" x14ac:dyDescent="0.25">
      <c r="A38524"/>
    </row>
    <row r="38525" spans="1:1" x14ac:dyDescent="0.25">
      <c r="A38525"/>
    </row>
    <row r="38526" spans="1:1" x14ac:dyDescent="0.25">
      <c r="A38526"/>
    </row>
    <row r="38527" spans="1:1" x14ac:dyDescent="0.25">
      <c r="A38527"/>
    </row>
    <row r="38528" spans="1:1" x14ac:dyDescent="0.25">
      <c r="A38528"/>
    </row>
    <row r="38529" spans="1:1" x14ac:dyDescent="0.25">
      <c r="A38529"/>
    </row>
    <row r="38530" spans="1:1" x14ac:dyDescent="0.25">
      <c r="A38530"/>
    </row>
    <row r="38531" spans="1:1" x14ac:dyDescent="0.25">
      <c r="A38531"/>
    </row>
    <row r="38532" spans="1:1" x14ac:dyDescent="0.25">
      <c r="A38532"/>
    </row>
    <row r="38533" spans="1:1" x14ac:dyDescent="0.25">
      <c r="A38533"/>
    </row>
    <row r="38534" spans="1:1" x14ac:dyDescent="0.25">
      <c r="A38534"/>
    </row>
    <row r="38535" spans="1:1" x14ac:dyDescent="0.25">
      <c r="A38535"/>
    </row>
    <row r="38536" spans="1:1" x14ac:dyDescent="0.25">
      <c r="A38536"/>
    </row>
    <row r="38537" spans="1:1" x14ac:dyDescent="0.25">
      <c r="A38537"/>
    </row>
    <row r="38538" spans="1:1" x14ac:dyDescent="0.25">
      <c r="A38538"/>
    </row>
    <row r="38539" spans="1:1" x14ac:dyDescent="0.25">
      <c r="A38539"/>
    </row>
    <row r="38540" spans="1:1" x14ac:dyDescent="0.25">
      <c r="A38540"/>
    </row>
    <row r="38541" spans="1:1" x14ac:dyDescent="0.25">
      <c r="A38541"/>
    </row>
    <row r="38542" spans="1:1" x14ac:dyDescent="0.25">
      <c r="A38542"/>
    </row>
    <row r="38543" spans="1:1" x14ac:dyDescent="0.25">
      <c r="A38543"/>
    </row>
    <row r="38544" spans="1:1" x14ac:dyDescent="0.25">
      <c r="A38544"/>
    </row>
    <row r="38545" spans="1:1" x14ac:dyDescent="0.25">
      <c r="A38545"/>
    </row>
    <row r="38546" spans="1:1" x14ac:dyDescent="0.25">
      <c r="A38546"/>
    </row>
    <row r="38547" spans="1:1" x14ac:dyDescent="0.25">
      <c r="A38547"/>
    </row>
    <row r="38548" spans="1:1" x14ac:dyDescent="0.25">
      <c r="A38548"/>
    </row>
    <row r="38549" spans="1:1" x14ac:dyDescent="0.25">
      <c r="A38549"/>
    </row>
    <row r="38550" spans="1:1" x14ac:dyDescent="0.25">
      <c r="A38550"/>
    </row>
    <row r="38551" spans="1:1" x14ac:dyDescent="0.25">
      <c r="A38551"/>
    </row>
    <row r="38552" spans="1:1" x14ac:dyDescent="0.25">
      <c r="A38552"/>
    </row>
    <row r="38553" spans="1:1" x14ac:dyDescent="0.25">
      <c r="A38553"/>
    </row>
    <row r="38554" spans="1:1" x14ac:dyDescent="0.25">
      <c r="A38554"/>
    </row>
    <row r="38555" spans="1:1" x14ac:dyDescent="0.25">
      <c r="A38555"/>
    </row>
    <row r="38556" spans="1:1" x14ac:dyDescent="0.25">
      <c r="A38556"/>
    </row>
    <row r="38557" spans="1:1" x14ac:dyDescent="0.25">
      <c r="A38557"/>
    </row>
    <row r="38558" spans="1:1" x14ac:dyDescent="0.25">
      <c r="A38558"/>
    </row>
    <row r="38559" spans="1:1" x14ac:dyDescent="0.25">
      <c r="A38559"/>
    </row>
    <row r="38560" spans="1:1" x14ac:dyDescent="0.25">
      <c r="A38560"/>
    </row>
    <row r="38561" spans="1:1" x14ac:dyDescent="0.25">
      <c r="A38561"/>
    </row>
    <row r="38562" spans="1:1" x14ac:dyDescent="0.25">
      <c r="A38562"/>
    </row>
    <row r="38563" spans="1:1" x14ac:dyDescent="0.25">
      <c r="A38563"/>
    </row>
    <row r="38564" spans="1:1" x14ac:dyDescent="0.25">
      <c r="A38564"/>
    </row>
    <row r="38565" spans="1:1" x14ac:dyDescent="0.25">
      <c r="A38565"/>
    </row>
    <row r="38566" spans="1:1" x14ac:dyDescent="0.25">
      <c r="A38566"/>
    </row>
    <row r="38567" spans="1:1" x14ac:dyDescent="0.25">
      <c r="A38567"/>
    </row>
    <row r="38568" spans="1:1" x14ac:dyDescent="0.25">
      <c r="A38568"/>
    </row>
    <row r="38569" spans="1:1" x14ac:dyDescent="0.25">
      <c r="A38569"/>
    </row>
    <row r="38570" spans="1:1" x14ac:dyDescent="0.25">
      <c r="A38570"/>
    </row>
    <row r="38571" spans="1:1" x14ac:dyDescent="0.25">
      <c r="A38571"/>
    </row>
    <row r="38572" spans="1:1" x14ac:dyDescent="0.25">
      <c r="A38572"/>
    </row>
    <row r="38573" spans="1:1" x14ac:dyDescent="0.25">
      <c r="A38573"/>
    </row>
    <row r="38574" spans="1:1" x14ac:dyDescent="0.25">
      <c r="A38574"/>
    </row>
    <row r="38575" spans="1:1" x14ac:dyDescent="0.25">
      <c r="A38575"/>
    </row>
    <row r="38576" spans="1:1" x14ac:dyDescent="0.25">
      <c r="A38576"/>
    </row>
    <row r="38577" spans="1:1" x14ac:dyDescent="0.25">
      <c r="A38577"/>
    </row>
    <row r="38578" spans="1:1" x14ac:dyDescent="0.25">
      <c r="A38578"/>
    </row>
    <row r="38579" spans="1:1" x14ac:dyDescent="0.25">
      <c r="A38579"/>
    </row>
    <row r="38580" spans="1:1" x14ac:dyDescent="0.25">
      <c r="A38580"/>
    </row>
    <row r="38581" spans="1:1" x14ac:dyDescent="0.25">
      <c r="A38581"/>
    </row>
    <row r="38582" spans="1:1" x14ac:dyDescent="0.25">
      <c r="A38582"/>
    </row>
    <row r="38583" spans="1:1" x14ac:dyDescent="0.25">
      <c r="A38583"/>
    </row>
    <row r="38584" spans="1:1" x14ac:dyDescent="0.25">
      <c r="A38584"/>
    </row>
    <row r="38585" spans="1:1" x14ac:dyDescent="0.25">
      <c r="A38585"/>
    </row>
    <row r="38586" spans="1:1" x14ac:dyDescent="0.25">
      <c r="A38586"/>
    </row>
    <row r="38587" spans="1:1" x14ac:dyDescent="0.25">
      <c r="A38587"/>
    </row>
    <row r="38588" spans="1:1" x14ac:dyDescent="0.25">
      <c r="A38588"/>
    </row>
    <row r="38589" spans="1:1" x14ac:dyDescent="0.25">
      <c r="A38589"/>
    </row>
    <row r="38590" spans="1:1" x14ac:dyDescent="0.25">
      <c r="A38590"/>
    </row>
    <row r="38591" spans="1:1" x14ac:dyDescent="0.25">
      <c r="A38591"/>
    </row>
    <row r="38592" spans="1:1" x14ac:dyDescent="0.25">
      <c r="A38592"/>
    </row>
    <row r="38593" spans="1:1" x14ac:dyDescent="0.25">
      <c r="A38593"/>
    </row>
    <row r="38594" spans="1:1" x14ac:dyDescent="0.25">
      <c r="A38594"/>
    </row>
    <row r="38595" spans="1:1" x14ac:dyDescent="0.25">
      <c r="A38595"/>
    </row>
    <row r="38596" spans="1:1" x14ac:dyDescent="0.25">
      <c r="A38596"/>
    </row>
    <row r="38597" spans="1:1" x14ac:dyDescent="0.25">
      <c r="A38597"/>
    </row>
    <row r="38598" spans="1:1" x14ac:dyDescent="0.25">
      <c r="A38598"/>
    </row>
    <row r="38599" spans="1:1" x14ac:dyDescent="0.25">
      <c r="A38599"/>
    </row>
    <row r="38600" spans="1:1" x14ac:dyDescent="0.25">
      <c r="A38600"/>
    </row>
    <row r="38601" spans="1:1" x14ac:dyDescent="0.25">
      <c r="A38601"/>
    </row>
    <row r="38602" spans="1:1" x14ac:dyDescent="0.25">
      <c r="A38602"/>
    </row>
    <row r="38603" spans="1:1" x14ac:dyDescent="0.25">
      <c r="A38603"/>
    </row>
    <row r="38604" spans="1:1" x14ac:dyDescent="0.25">
      <c r="A38604"/>
    </row>
    <row r="38605" spans="1:1" x14ac:dyDescent="0.25">
      <c r="A38605"/>
    </row>
    <row r="38606" spans="1:1" x14ac:dyDescent="0.25">
      <c r="A38606"/>
    </row>
    <row r="38607" spans="1:1" x14ac:dyDescent="0.25">
      <c r="A38607"/>
    </row>
    <row r="38608" spans="1:1" x14ac:dyDescent="0.25">
      <c r="A38608"/>
    </row>
    <row r="38609" spans="1:1" x14ac:dyDescent="0.25">
      <c r="A38609"/>
    </row>
    <row r="38610" spans="1:1" x14ac:dyDescent="0.25">
      <c r="A38610"/>
    </row>
    <row r="38611" spans="1:1" x14ac:dyDescent="0.25">
      <c r="A38611"/>
    </row>
    <row r="38612" spans="1:1" x14ac:dyDescent="0.25">
      <c r="A38612"/>
    </row>
    <row r="38613" spans="1:1" x14ac:dyDescent="0.25">
      <c r="A38613"/>
    </row>
    <row r="38614" spans="1:1" x14ac:dyDescent="0.25">
      <c r="A38614"/>
    </row>
    <row r="38615" spans="1:1" x14ac:dyDescent="0.25">
      <c r="A38615"/>
    </row>
    <row r="38616" spans="1:1" x14ac:dyDescent="0.25">
      <c r="A38616"/>
    </row>
    <row r="38617" spans="1:1" x14ac:dyDescent="0.25">
      <c r="A38617"/>
    </row>
    <row r="38618" spans="1:1" x14ac:dyDescent="0.25">
      <c r="A38618"/>
    </row>
    <row r="38619" spans="1:1" x14ac:dyDescent="0.25">
      <c r="A38619"/>
    </row>
    <row r="38620" spans="1:1" x14ac:dyDescent="0.25">
      <c r="A38620"/>
    </row>
    <row r="38621" spans="1:1" x14ac:dyDescent="0.25">
      <c r="A38621"/>
    </row>
    <row r="38622" spans="1:1" x14ac:dyDescent="0.25">
      <c r="A38622"/>
    </row>
    <row r="38623" spans="1:1" x14ac:dyDescent="0.25">
      <c r="A38623"/>
    </row>
    <row r="38624" spans="1:1" x14ac:dyDescent="0.25">
      <c r="A38624"/>
    </row>
    <row r="38625" spans="1:1" x14ac:dyDescent="0.25">
      <c r="A38625"/>
    </row>
    <row r="38626" spans="1:1" x14ac:dyDescent="0.25">
      <c r="A38626"/>
    </row>
    <row r="38627" spans="1:1" x14ac:dyDescent="0.25">
      <c r="A38627"/>
    </row>
    <row r="38628" spans="1:1" x14ac:dyDescent="0.25">
      <c r="A38628"/>
    </row>
    <row r="38629" spans="1:1" x14ac:dyDescent="0.25">
      <c r="A38629"/>
    </row>
    <row r="38630" spans="1:1" x14ac:dyDescent="0.25">
      <c r="A38630"/>
    </row>
    <row r="38631" spans="1:1" x14ac:dyDescent="0.25">
      <c r="A38631"/>
    </row>
    <row r="38632" spans="1:1" x14ac:dyDescent="0.25">
      <c r="A38632"/>
    </row>
    <row r="38633" spans="1:1" x14ac:dyDescent="0.25">
      <c r="A38633"/>
    </row>
    <row r="38634" spans="1:1" x14ac:dyDescent="0.25">
      <c r="A38634"/>
    </row>
    <row r="38635" spans="1:1" x14ac:dyDescent="0.25">
      <c r="A38635"/>
    </row>
    <row r="38636" spans="1:1" x14ac:dyDescent="0.25">
      <c r="A38636"/>
    </row>
    <row r="38637" spans="1:1" x14ac:dyDescent="0.25">
      <c r="A38637"/>
    </row>
    <row r="38638" spans="1:1" x14ac:dyDescent="0.25">
      <c r="A38638"/>
    </row>
    <row r="38639" spans="1:1" x14ac:dyDescent="0.25">
      <c r="A38639"/>
    </row>
    <row r="38640" spans="1:1" x14ac:dyDescent="0.25">
      <c r="A38640"/>
    </row>
    <row r="38641" spans="1:1" x14ac:dyDescent="0.25">
      <c r="A38641"/>
    </row>
    <row r="38642" spans="1:1" x14ac:dyDescent="0.25">
      <c r="A38642"/>
    </row>
    <row r="38643" spans="1:1" x14ac:dyDescent="0.25">
      <c r="A38643"/>
    </row>
    <row r="38644" spans="1:1" x14ac:dyDescent="0.25">
      <c r="A38644"/>
    </row>
    <row r="38645" spans="1:1" x14ac:dyDescent="0.25">
      <c r="A38645"/>
    </row>
    <row r="38646" spans="1:1" x14ac:dyDescent="0.25">
      <c r="A38646"/>
    </row>
    <row r="38647" spans="1:1" x14ac:dyDescent="0.25">
      <c r="A38647"/>
    </row>
    <row r="38648" spans="1:1" x14ac:dyDescent="0.25">
      <c r="A38648"/>
    </row>
    <row r="38649" spans="1:1" x14ac:dyDescent="0.25">
      <c r="A38649"/>
    </row>
    <row r="38650" spans="1:1" x14ac:dyDescent="0.25">
      <c r="A38650"/>
    </row>
    <row r="38651" spans="1:1" x14ac:dyDescent="0.25">
      <c r="A38651"/>
    </row>
    <row r="38652" spans="1:1" x14ac:dyDescent="0.25">
      <c r="A38652"/>
    </row>
    <row r="38653" spans="1:1" x14ac:dyDescent="0.25">
      <c r="A38653"/>
    </row>
    <row r="38654" spans="1:1" x14ac:dyDescent="0.25">
      <c r="A38654"/>
    </row>
    <row r="38655" spans="1:1" x14ac:dyDescent="0.25">
      <c r="A38655"/>
    </row>
    <row r="38656" spans="1:1" x14ac:dyDescent="0.25">
      <c r="A38656"/>
    </row>
    <row r="38657" spans="1:1" x14ac:dyDescent="0.25">
      <c r="A38657"/>
    </row>
    <row r="38658" spans="1:1" x14ac:dyDescent="0.25">
      <c r="A38658"/>
    </row>
    <row r="38659" spans="1:1" x14ac:dyDescent="0.25">
      <c r="A38659"/>
    </row>
    <row r="38660" spans="1:1" x14ac:dyDescent="0.25">
      <c r="A38660"/>
    </row>
    <row r="38661" spans="1:1" x14ac:dyDescent="0.25">
      <c r="A38661"/>
    </row>
    <row r="38662" spans="1:1" x14ac:dyDescent="0.25">
      <c r="A38662"/>
    </row>
    <row r="38663" spans="1:1" x14ac:dyDescent="0.25">
      <c r="A38663"/>
    </row>
    <row r="38664" spans="1:1" x14ac:dyDescent="0.25">
      <c r="A38664"/>
    </row>
    <row r="38665" spans="1:1" x14ac:dyDescent="0.25">
      <c r="A38665"/>
    </row>
    <row r="38666" spans="1:1" x14ac:dyDescent="0.25">
      <c r="A38666"/>
    </row>
    <row r="38667" spans="1:1" x14ac:dyDescent="0.25">
      <c r="A38667"/>
    </row>
    <row r="38668" spans="1:1" x14ac:dyDescent="0.25">
      <c r="A38668"/>
    </row>
    <row r="38669" spans="1:1" x14ac:dyDescent="0.25">
      <c r="A38669"/>
    </row>
    <row r="38670" spans="1:1" x14ac:dyDescent="0.25">
      <c r="A38670"/>
    </row>
    <row r="38671" spans="1:1" x14ac:dyDescent="0.25">
      <c r="A38671"/>
    </row>
    <row r="38672" spans="1:1" x14ac:dyDescent="0.25">
      <c r="A38672"/>
    </row>
    <row r="38673" spans="1:1" x14ac:dyDescent="0.25">
      <c r="A38673"/>
    </row>
    <row r="38674" spans="1:1" x14ac:dyDescent="0.25">
      <c r="A38674"/>
    </row>
    <row r="38675" spans="1:1" x14ac:dyDescent="0.25">
      <c r="A38675"/>
    </row>
    <row r="38676" spans="1:1" x14ac:dyDescent="0.25">
      <c r="A38676"/>
    </row>
    <row r="38677" spans="1:1" x14ac:dyDescent="0.25">
      <c r="A38677"/>
    </row>
    <row r="38678" spans="1:1" x14ac:dyDescent="0.25">
      <c r="A38678"/>
    </row>
    <row r="38679" spans="1:1" x14ac:dyDescent="0.25">
      <c r="A38679"/>
    </row>
    <row r="38680" spans="1:1" x14ac:dyDescent="0.25">
      <c r="A38680"/>
    </row>
    <row r="38681" spans="1:1" x14ac:dyDescent="0.25">
      <c r="A38681"/>
    </row>
    <row r="38682" spans="1:1" x14ac:dyDescent="0.25">
      <c r="A38682"/>
    </row>
    <row r="38683" spans="1:1" x14ac:dyDescent="0.25">
      <c r="A38683"/>
    </row>
    <row r="38684" spans="1:1" x14ac:dyDescent="0.25">
      <c r="A38684"/>
    </row>
    <row r="38685" spans="1:1" x14ac:dyDescent="0.25">
      <c r="A38685"/>
    </row>
    <row r="38686" spans="1:1" x14ac:dyDescent="0.25">
      <c r="A38686"/>
    </row>
    <row r="38687" spans="1:1" x14ac:dyDescent="0.25">
      <c r="A38687"/>
    </row>
    <row r="38688" spans="1:1" x14ac:dyDescent="0.25">
      <c r="A38688"/>
    </row>
    <row r="38689" spans="1:1" x14ac:dyDescent="0.25">
      <c r="A38689"/>
    </row>
    <row r="38690" spans="1:1" x14ac:dyDescent="0.25">
      <c r="A38690"/>
    </row>
    <row r="38691" spans="1:1" x14ac:dyDescent="0.25">
      <c r="A38691"/>
    </row>
    <row r="38692" spans="1:1" x14ac:dyDescent="0.25">
      <c r="A38692"/>
    </row>
    <row r="38693" spans="1:1" x14ac:dyDescent="0.25">
      <c r="A38693"/>
    </row>
    <row r="38694" spans="1:1" x14ac:dyDescent="0.25">
      <c r="A38694"/>
    </row>
    <row r="38695" spans="1:1" x14ac:dyDescent="0.25">
      <c r="A38695"/>
    </row>
    <row r="38696" spans="1:1" x14ac:dyDescent="0.25">
      <c r="A38696"/>
    </row>
    <row r="38697" spans="1:1" x14ac:dyDescent="0.25">
      <c r="A38697"/>
    </row>
    <row r="38698" spans="1:1" x14ac:dyDescent="0.25">
      <c r="A38698"/>
    </row>
    <row r="38699" spans="1:1" x14ac:dyDescent="0.25">
      <c r="A38699"/>
    </row>
    <row r="38700" spans="1:1" x14ac:dyDescent="0.25">
      <c r="A38700"/>
    </row>
    <row r="38701" spans="1:1" x14ac:dyDescent="0.25">
      <c r="A38701"/>
    </row>
    <row r="38702" spans="1:1" x14ac:dyDescent="0.25">
      <c r="A38702"/>
    </row>
    <row r="38703" spans="1:1" x14ac:dyDescent="0.25">
      <c r="A38703"/>
    </row>
    <row r="38704" spans="1:1" x14ac:dyDescent="0.25">
      <c r="A38704"/>
    </row>
    <row r="38705" spans="1:1" x14ac:dyDescent="0.25">
      <c r="A38705"/>
    </row>
    <row r="38706" spans="1:1" x14ac:dyDescent="0.25">
      <c r="A38706"/>
    </row>
    <row r="38707" spans="1:1" x14ac:dyDescent="0.25">
      <c r="A38707"/>
    </row>
    <row r="38708" spans="1:1" x14ac:dyDescent="0.25">
      <c r="A38708"/>
    </row>
    <row r="38709" spans="1:1" x14ac:dyDescent="0.25">
      <c r="A38709"/>
    </row>
    <row r="38710" spans="1:1" x14ac:dyDescent="0.25">
      <c r="A38710"/>
    </row>
    <row r="38711" spans="1:1" x14ac:dyDescent="0.25">
      <c r="A38711"/>
    </row>
    <row r="38712" spans="1:1" x14ac:dyDescent="0.25">
      <c r="A38712"/>
    </row>
    <row r="38713" spans="1:1" x14ac:dyDescent="0.25">
      <c r="A38713"/>
    </row>
    <row r="38714" spans="1:1" x14ac:dyDescent="0.25">
      <c r="A38714"/>
    </row>
    <row r="38715" spans="1:1" x14ac:dyDescent="0.25">
      <c r="A38715"/>
    </row>
    <row r="38716" spans="1:1" x14ac:dyDescent="0.25">
      <c r="A38716"/>
    </row>
    <row r="38717" spans="1:1" x14ac:dyDescent="0.25">
      <c r="A38717"/>
    </row>
    <row r="38718" spans="1:1" x14ac:dyDescent="0.25">
      <c r="A38718"/>
    </row>
    <row r="38719" spans="1:1" x14ac:dyDescent="0.25">
      <c r="A38719"/>
    </row>
    <row r="38720" spans="1:1" x14ac:dyDescent="0.25">
      <c r="A38720"/>
    </row>
    <row r="38721" spans="1:1" x14ac:dyDescent="0.25">
      <c r="A38721"/>
    </row>
    <row r="38722" spans="1:1" x14ac:dyDescent="0.25">
      <c r="A38722"/>
    </row>
    <row r="38723" spans="1:1" x14ac:dyDescent="0.25">
      <c r="A38723"/>
    </row>
    <row r="38724" spans="1:1" x14ac:dyDescent="0.25">
      <c r="A38724"/>
    </row>
    <row r="38725" spans="1:1" x14ac:dyDescent="0.25">
      <c r="A38725"/>
    </row>
    <row r="38726" spans="1:1" x14ac:dyDescent="0.25">
      <c r="A38726"/>
    </row>
    <row r="38727" spans="1:1" x14ac:dyDescent="0.25">
      <c r="A38727"/>
    </row>
    <row r="38728" spans="1:1" x14ac:dyDescent="0.25">
      <c r="A38728"/>
    </row>
    <row r="38729" spans="1:1" x14ac:dyDescent="0.25">
      <c r="A38729"/>
    </row>
    <row r="38730" spans="1:1" x14ac:dyDescent="0.25">
      <c r="A38730"/>
    </row>
    <row r="38731" spans="1:1" x14ac:dyDescent="0.25">
      <c r="A38731"/>
    </row>
    <row r="38732" spans="1:1" x14ac:dyDescent="0.25">
      <c r="A38732"/>
    </row>
    <row r="38733" spans="1:1" x14ac:dyDescent="0.25">
      <c r="A38733"/>
    </row>
    <row r="38734" spans="1:1" x14ac:dyDescent="0.25">
      <c r="A38734"/>
    </row>
    <row r="38735" spans="1:1" x14ac:dyDescent="0.25">
      <c r="A38735"/>
    </row>
    <row r="38736" spans="1:1" x14ac:dyDescent="0.25">
      <c r="A38736"/>
    </row>
    <row r="38737" spans="1:1" x14ac:dyDescent="0.25">
      <c r="A38737"/>
    </row>
    <row r="38738" spans="1:1" x14ac:dyDescent="0.25">
      <c r="A38738"/>
    </row>
    <row r="38739" spans="1:1" x14ac:dyDescent="0.25">
      <c r="A38739"/>
    </row>
    <row r="38740" spans="1:1" x14ac:dyDescent="0.25">
      <c r="A38740"/>
    </row>
    <row r="38741" spans="1:1" x14ac:dyDescent="0.25">
      <c r="A38741"/>
    </row>
    <row r="38742" spans="1:1" x14ac:dyDescent="0.25">
      <c r="A38742"/>
    </row>
    <row r="38743" spans="1:1" x14ac:dyDescent="0.25">
      <c r="A38743"/>
    </row>
    <row r="38744" spans="1:1" x14ac:dyDescent="0.25">
      <c r="A38744"/>
    </row>
    <row r="38745" spans="1:1" x14ac:dyDescent="0.25">
      <c r="A38745"/>
    </row>
    <row r="38746" spans="1:1" x14ac:dyDescent="0.25">
      <c r="A38746"/>
    </row>
    <row r="38747" spans="1:1" x14ac:dyDescent="0.25">
      <c r="A38747"/>
    </row>
    <row r="38748" spans="1:1" x14ac:dyDescent="0.25">
      <c r="A38748"/>
    </row>
    <row r="38749" spans="1:1" x14ac:dyDescent="0.25">
      <c r="A38749"/>
    </row>
    <row r="38750" spans="1:1" x14ac:dyDescent="0.25">
      <c r="A38750"/>
    </row>
    <row r="38751" spans="1:1" x14ac:dyDescent="0.25">
      <c r="A38751"/>
    </row>
    <row r="38752" spans="1:1" x14ac:dyDescent="0.25">
      <c r="A38752"/>
    </row>
    <row r="38753" spans="1:1" x14ac:dyDescent="0.25">
      <c r="A38753"/>
    </row>
    <row r="38754" spans="1:1" x14ac:dyDescent="0.25">
      <c r="A38754"/>
    </row>
    <row r="38755" spans="1:1" x14ac:dyDescent="0.25">
      <c r="A38755"/>
    </row>
    <row r="38756" spans="1:1" x14ac:dyDescent="0.25">
      <c r="A38756"/>
    </row>
    <row r="38757" spans="1:1" x14ac:dyDescent="0.25">
      <c r="A38757"/>
    </row>
    <row r="38758" spans="1:1" x14ac:dyDescent="0.25">
      <c r="A38758"/>
    </row>
    <row r="38759" spans="1:1" x14ac:dyDescent="0.25">
      <c r="A38759"/>
    </row>
    <row r="38760" spans="1:1" x14ac:dyDescent="0.25">
      <c r="A38760"/>
    </row>
    <row r="38761" spans="1:1" x14ac:dyDescent="0.25">
      <c r="A38761"/>
    </row>
    <row r="38762" spans="1:1" x14ac:dyDescent="0.25">
      <c r="A38762"/>
    </row>
    <row r="38763" spans="1:1" x14ac:dyDescent="0.25">
      <c r="A38763"/>
    </row>
    <row r="38764" spans="1:1" x14ac:dyDescent="0.25">
      <c r="A38764"/>
    </row>
    <row r="38765" spans="1:1" x14ac:dyDescent="0.25">
      <c r="A38765"/>
    </row>
    <row r="38766" spans="1:1" x14ac:dyDescent="0.25">
      <c r="A38766"/>
    </row>
    <row r="38767" spans="1:1" x14ac:dyDescent="0.25">
      <c r="A38767"/>
    </row>
    <row r="38768" spans="1:1" x14ac:dyDescent="0.25">
      <c r="A38768"/>
    </row>
    <row r="38769" spans="1:1" x14ac:dyDescent="0.25">
      <c r="A38769"/>
    </row>
    <row r="38770" spans="1:1" x14ac:dyDescent="0.25">
      <c r="A38770"/>
    </row>
    <row r="38771" spans="1:1" x14ac:dyDescent="0.25">
      <c r="A38771"/>
    </row>
    <row r="38772" spans="1:1" x14ac:dyDescent="0.25">
      <c r="A38772"/>
    </row>
    <row r="38773" spans="1:1" x14ac:dyDescent="0.25">
      <c r="A38773"/>
    </row>
    <row r="38774" spans="1:1" x14ac:dyDescent="0.25">
      <c r="A38774"/>
    </row>
    <row r="38775" spans="1:1" x14ac:dyDescent="0.25">
      <c r="A38775"/>
    </row>
    <row r="38776" spans="1:1" x14ac:dyDescent="0.25">
      <c r="A38776"/>
    </row>
    <row r="38777" spans="1:1" x14ac:dyDescent="0.25">
      <c r="A38777"/>
    </row>
    <row r="38778" spans="1:1" x14ac:dyDescent="0.25">
      <c r="A38778"/>
    </row>
    <row r="38779" spans="1:1" x14ac:dyDescent="0.25">
      <c r="A38779"/>
    </row>
    <row r="38780" spans="1:1" x14ac:dyDescent="0.25">
      <c r="A38780"/>
    </row>
    <row r="38781" spans="1:1" x14ac:dyDescent="0.25">
      <c r="A38781"/>
    </row>
    <row r="38782" spans="1:1" x14ac:dyDescent="0.25">
      <c r="A38782"/>
    </row>
    <row r="38783" spans="1:1" x14ac:dyDescent="0.25">
      <c r="A38783"/>
    </row>
    <row r="38784" spans="1:1" x14ac:dyDescent="0.25">
      <c r="A38784"/>
    </row>
    <row r="38785" spans="1:1" x14ac:dyDescent="0.25">
      <c r="A38785"/>
    </row>
    <row r="38786" spans="1:1" x14ac:dyDescent="0.25">
      <c r="A38786"/>
    </row>
    <row r="38787" spans="1:1" x14ac:dyDescent="0.25">
      <c r="A38787"/>
    </row>
    <row r="38788" spans="1:1" x14ac:dyDescent="0.25">
      <c r="A38788"/>
    </row>
    <row r="38789" spans="1:1" x14ac:dyDescent="0.25">
      <c r="A38789"/>
    </row>
    <row r="38790" spans="1:1" x14ac:dyDescent="0.25">
      <c r="A38790"/>
    </row>
    <row r="38791" spans="1:1" x14ac:dyDescent="0.25">
      <c r="A38791"/>
    </row>
    <row r="38792" spans="1:1" x14ac:dyDescent="0.25">
      <c r="A38792"/>
    </row>
    <row r="38793" spans="1:1" x14ac:dyDescent="0.25">
      <c r="A38793"/>
    </row>
    <row r="38794" spans="1:1" x14ac:dyDescent="0.25">
      <c r="A38794"/>
    </row>
    <row r="38795" spans="1:1" x14ac:dyDescent="0.25">
      <c r="A38795"/>
    </row>
    <row r="38796" spans="1:1" x14ac:dyDescent="0.25">
      <c r="A38796"/>
    </row>
    <row r="38797" spans="1:1" x14ac:dyDescent="0.25">
      <c r="A38797"/>
    </row>
    <row r="38798" spans="1:1" x14ac:dyDescent="0.25">
      <c r="A38798"/>
    </row>
    <row r="38799" spans="1:1" x14ac:dyDescent="0.25">
      <c r="A38799"/>
    </row>
    <row r="38800" spans="1:1" x14ac:dyDescent="0.25">
      <c r="A38800"/>
    </row>
    <row r="38801" spans="1:1" x14ac:dyDescent="0.25">
      <c r="A38801"/>
    </row>
    <row r="38802" spans="1:1" x14ac:dyDescent="0.25">
      <c r="A38802"/>
    </row>
    <row r="38803" spans="1:1" x14ac:dyDescent="0.25">
      <c r="A38803"/>
    </row>
    <row r="38804" spans="1:1" x14ac:dyDescent="0.25">
      <c r="A38804"/>
    </row>
    <row r="38805" spans="1:1" x14ac:dyDescent="0.25">
      <c r="A38805"/>
    </row>
    <row r="38806" spans="1:1" x14ac:dyDescent="0.25">
      <c r="A38806"/>
    </row>
    <row r="38807" spans="1:1" x14ac:dyDescent="0.25">
      <c r="A38807"/>
    </row>
    <row r="38808" spans="1:1" x14ac:dyDescent="0.25">
      <c r="A38808"/>
    </row>
    <row r="38809" spans="1:1" x14ac:dyDescent="0.25">
      <c r="A38809"/>
    </row>
    <row r="38810" spans="1:1" x14ac:dyDescent="0.25">
      <c r="A38810"/>
    </row>
    <row r="38811" spans="1:1" x14ac:dyDescent="0.25">
      <c r="A38811"/>
    </row>
    <row r="38812" spans="1:1" x14ac:dyDescent="0.25">
      <c r="A38812"/>
    </row>
    <row r="38813" spans="1:1" x14ac:dyDescent="0.25">
      <c r="A38813"/>
    </row>
    <row r="38814" spans="1:1" x14ac:dyDescent="0.25">
      <c r="A38814"/>
    </row>
    <row r="38815" spans="1:1" x14ac:dyDescent="0.25">
      <c r="A38815"/>
    </row>
    <row r="38816" spans="1:1" x14ac:dyDescent="0.25">
      <c r="A38816"/>
    </row>
    <row r="38817" spans="1:1" x14ac:dyDescent="0.25">
      <c r="A38817"/>
    </row>
    <row r="38818" spans="1:1" x14ac:dyDescent="0.25">
      <c r="A38818"/>
    </row>
    <row r="38819" spans="1:1" x14ac:dyDescent="0.25">
      <c r="A38819"/>
    </row>
    <row r="38820" spans="1:1" x14ac:dyDescent="0.25">
      <c r="A38820"/>
    </row>
    <row r="38821" spans="1:1" x14ac:dyDescent="0.25">
      <c r="A38821"/>
    </row>
    <row r="38822" spans="1:1" x14ac:dyDescent="0.25">
      <c r="A38822"/>
    </row>
    <row r="38823" spans="1:1" x14ac:dyDescent="0.25">
      <c r="A38823"/>
    </row>
    <row r="38824" spans="1:1" x14ac:dyDescent="0.25">
      <c r="A38824"/>
    </row>
    <row r="38825" spans="1:1" x14ac:dyDescent="0.25">
      <c r="A38825"/>
    </row>
    <row r="38826" spans="1:1" x14ac:dyDescent="0.25">
      <c r="A38826"/>
    </row>
    <row r="38827" spans="1:1" x14ac:dyDescent="0.25">
      <c r="A38827"/>
    </row>
    <row r="38828" spans="1:1" x14ac:dyDescent="0.25">
      <c r="A38828"/>
    </row>
    <row r="38829" spans="1:1" x14ac:dyDescent="0.25">
      <c r="A38829"/>
    </row>
    <row r="38830" spans="1:1" x14ac:dyDescent="0.25">
      <c r="A38830"/>
    </row>
    <row r="38831" spans="1:1" x14ac:dyDescent="0.25">
      <c r="A38831"/>
    </row>
    <row r="38832" spans="1:1" x14ac:dyDescent="0.25">
      <c r="A38832"/>
    </row>
    <row r="38833" spans="1:1" x14ac:dyDescent="0.25">
      <c r="A38833"/>
    </row>
    <row r="38834" spans="1:1" x14ac:dyDescent="0.25">
      <c r="A38834"/>
    </row>
    <row r="38835" spans="1:1" x14ac:dyDescent="0.25">
      <c r="A38835"/>
    </row>
    <row r="38836" spans="1:1" x14ac:dyDescent="0.25">
      <c r="A38836"/>
    </row>
    <row r="38837" spans="1:1" x14ac:dyDescent="0.25">
      <c r="A38837"/>
    </row>
    <row r="38838" spans="1:1" x14ac:dyDescent="0.25">
      <c r="A38838"/>
    </row>
    <row r="38839" spans="1:1" x14ac:dyDescent="0.25">
      <c r="A38839"/>
    </row>
    <row r="38840" spans="1:1" x14ac:dyDescent="0.25">
      <c r="A38840"/>
    </row>
    <row r="38841" spans="1:1" x14ac:dyDescent="0.25">
      <c r="A38841"/>
    </row>
    <row r="38842" spans="1:1" x14ac:dyDescent="0.25">
      <c r="A38842"/>
    </row>
    <row r="38843" spans="1:1" x14ac:dyDescent="0.25">
      <c r="A38843"/>
    </row>
    <row r="38844" spans="1:1" x14ac:dyDescent="0.25">
      <c r="A38844"/>
    </row>
    <row r="38845" spans="1:1" x14ac:dyDescent="0.25">
      <c r="A38845"/>
    </row>
    <row r="38846" spans="1:1" x14ac:dyDescent="0.25">
      <c r="A38846"/>
    </row>
    <row r="38847" spans="1:1" x14ac:dyDescent="0.25">
      <c r="A38847"/>
    </row>
    <row r="38848" spans="1:1" x14ac:dyDescent="0.25">
      <c r="A38848"/>
    </row>
    <row r="38849" spans="1:1" x14ac:dyDescent="0.25">
      <c r="A38849"/>
    </row>
    <row r="38850" spans="1:1" x14ac:dyDescent="0.25">
      <c r="A38850"/>
    </row>
    <row r="38851" spans="1:1" x14ac:dyDescent="0.25">
      <c r="A38851"/>
    </row>
    <row r="38852" spans="1:1" x14ac:dyDescent="0.25">
      <c r="A38852"/>
    </row>
    <row r="38853" spans="1:1" x14ac:dyDescent="0.25">
      <c r="A38853"/>
    </row>
    <row r="38854" spans="1:1" x14ac:dyDescent="0.25">
      <c r="A38854"/>
    </row>
    <row r="38855" spans="1:1" x14ac:dyDescent="0.25">
      <c r="A38855"/>
    </row>
    <row r="38856" spans="1:1" x14ac:dyDescent="0.25">
      <c r="A38856"/>
    </row>
    <row r="38857" spans="1:1" x14ac:dyDescent="0.25">
      <c r="A38857"/>
    </row>
    <row r="38858" spans="1:1" x14ac:dyDescent="0.25">
      <c r="A38858"/>
    </row>
    <row r="38859" spans="1:1" x14ac:dyDescent="0.25">
      <c r="A38859"/>
    </row>
    <row r="38860" spans="1:1" x14ac:dyDescent="0.25">
      <c r="A38860"/>
    </row>
    <row r="38861" spans="1:1" x14ac:dyDescent="0.25">
      <c r="A38861"/>
    </row>
    <row r="38862" spans="1:1" x14ac:dyDescent="0.25">
      <c r="A38862"/>
    </row>
    <row r="38863" spans="1:1" x14ac:dyDescent="0.25">
      <c r="A38863"/>
    </row>
    <row r="38864" spans="1:1" x14ac:dyDescent="0.25">
      <c r="A38864"/>
    </row>
    <row r="38865" spans="1:1" x14ac:dyDescent="0.25">
      <c r="A38865"/>
    </row>
    <row r="38866" spans="1:1" x14ac:dyDescent="0.25">
      <c r="A38866"/>
    </row>
    <row r="38867" spans="1:1" x14ac:dyDescent="0.25">
      <c r="A38867"/>
    </row>
    <row r="38868" spans="1:1" x14ac:dyDescent="0.25">
      <c r="A38868"/>
    </row>
    <row r="38869" spans="1:1" x14ac:dyDescent="0.25">
      <c r="A38869"/>
    </row>
    <row r="38870" spans="1:1" x14ac:dyDescent="0.25">
      <c r="A38870"/>
    </row>
    <row r="38871" spans="1:1" x14ac:dyDescent="0.25">
      <c r="A38871"/>
    </row>
    <row r="38872" spans="1:1" x14ac:dyDescent="0.25">
      <c r="A38872"/>
    </row>
    <row r="38873" spans="1:1" x14ac:dyDescent="0.25">
      <c r="A38873"/>
    </row>
    <row r="38874" spans="1:1" x14ac:dyDescent="0.25">
      <c r="A38874"/>
    </row>
    <row r="38875" spans="1:1" x14ac:dyDescent="0.25">
      <c r="A38875"/>
    </row>
    <row r="38876" spans="1:1" x14ac:dyDescent="0.25">
      <c r="A38876"/>
    </row>
    <row r="38877" spans="1:1" x14ac:dyDescent="0.25">
      <c r="A38877"/>
    </row>
    <row r="38878" spans="1:1" x14ac:dyDescent="0.25">
      <c r="A38878"/>
    </row>
    <row r="38879" spans="1:1" x14ac:dyDescent="0.25">
      <c r="A38879"/>
    </row>
    <row r="38880" spans="1:1" x14ac:dyDescent="0.25">
      <c r="A38880"/>
    </row>
    <row r="38881" spans="1:1" x14ac:dyDescent="0.25">
      <c r="A38881"/>
    </row>
    <row r="38882" spans="1:1" x14ac:dyDescent="0.25">
      <c r="A38882"/>
    </row>
    <row r="38883" spans="1:1" x14ac:dyDescent="0.25">
      <c r="A38883"/>
    </row>
    <row r="38884" spans="1:1" x14ac:dyDescent="0.25">
      <c r="A38884"/>
    </row>
    <row r="38885" spans="1:1" x14ac:dyDescent="0.25">
      <c r="A38885"/>
    </row>
    <row r="38886" spans="1:1" x14ac:dyDescent="0.25">
      <c r="A38886"/>
    </row>
    <row r="38887" spans="1:1" x14ac:dyDescent="0.25">
      <c r="A38887"/>
    </row>
    <row r="38888" spans="1:1" x14ac:dyDescent="0.25">
      <c r="A38888"/>
    </row>
    <row r="38889" spans="1:1" x14ac:dyDescent="0.25">
      <c r="A38889"/>
    </row>
    <row r="38890" spans="1:1" x14ac:dyDescent="0.25">
      <c r="A38890"/>
    </row>
    <row r="38891" spans="1:1" x14ac:dyDescent="0.25">
      <c r="A38891"/>
    </row>
    <row r="38892" spans="1:1" x14ac:dyDescent="0.25">
      <c r="A38892"/>
    </row>
    <row r="38893" spans="1:1" x14ac:dyDescent="0.25">
      <c r="A38893"/>
    </row>
    <row r="38894" spans="1:1" x14ac:dyDescent="0.25">
      <c r="A38894"/>
    </row>
    <row r="38895" spans="1:1" x14ac:dyDescent="0.25">
      <c r="A38895"/>
    </row>
    <row r="38896" spans="1:1" x14ac:dyDescent="0.25">
      <c r="A38896"/>
    </row>
    <row r="38897" spans="1:1" x14ac:dyDescent="0.25">
      <c r="A38897"/>
    </row>
    <row r="38898" spans="1:1" x14ac:dyDescent="0.25">
      <c r="A38898"/>
    </row>
    <row r="38899" spans="1:1" x14ac:dyDescent="0.25">
      <c r="A38899"/>
    </row>
    <row r="38900" spans="1:1" x14ac:dyDescent="0.25">
      <c r="A38900"/>
    </row>
    <row r="38901" spans="1:1" x14ac:dyDescent="0.25">
      <c r="A38901"/>
    </row>
    <row r="38902" spans="1:1" x14ac:dyDescent="0.25">
      <c r="A38902"/>
    </row>
    <row r="38903" spans="1:1" x14ac:dyDescent="0.25">
      <c r="A38903"/>
    </row>
    <row r="38904" spans="1:1" x14ac:dyDescent="0.25">
      <c r="A38904"/>
    </row>
    <row r="38905" spans="1:1" x14ac:dyDescent="0.25">
      <c r="A38905"/>
    </row>
    <row r="38906" spans="1:1" x14ac:dyDescent="0.25">
      <c r="A38906"/>
    </row>
    <row r="38907" spans="1:1" x14ac:dyDescent="0.25">
      <c r="A38907"/>
    </row>
    <row r="38908" spans="1:1" x14ac:dyDescent="0.25">
      <c r="A38908"/>
    </row>
    <row r="38909" spans="1:1" x14ac:dyDescent="0.25">
      <c r="A38909"/>
    </row>
    <row r="38910" spans="1:1" x14ac:dyDescent="0.25">
      <c r="A38910"/>
    </row>
    <row r="38911" spans="1:1" x14ac:dyDescent="0.25">
      <c r="A38911"/>
    </row>
    <row r="38912" spans="1:1" x14ac:dyDescent="0.25">
      <c r="A38912"/>
    </row>
    <row r="38913" spans="1:1" x14ac:dyDescent="0.25">
      <c r="A38913"/>
    </row>
    <row r="38914" spans="1:1" x14ac:dyDescent="0.25">
      <c r="A38914"/>
    </row>
    <row r="38915" spans="1:1" x14ac:dyDescent="0.25">
      <c r="A38915"/>
    </row>
    <row r="38916" spans="1:1" x14ac:dyDescent="0.25">
      <c r="A38916"/>
    </row>
    <row r="38917" spans="1:1" x14ac:dyDescent="0.25">
      <c r="A38917"/>
    </row>
    <row r="38918" spans="1:1" x14ac:dyDescent="0.25">
      <c r="A38918"/>
    </row>
    <row r="38919" spans="1:1" x14ac:dyDescent="0.25">
      <c r="A38919"/>
    </row>
    <row r="38920" spans="1:1" x14ac:dyDescent="0.25">
      <c r="A38920"/>
    </row>
    <row r="38921" spans="1:1" x14ac:dyDescent="0.25">
      <c r="A38921"/>
    </row>
    <row r="38922" spans="1:1" x14ac:dyDescent="0.25">
      <c r="A38922"/>
    </row>
    <row r="38923" spans="1:1" x14ac:dyDescent="0.25">
      <c r="A38923"/>
    </row>
    <row r="38924" spans="1:1" x14ac:dyDescent="0.25">
      <c r="A38924"/>
    </row>
    <row r="38925" spans="1:1" x14ac:dyDescent="0.25">
      <c r="A38925"/>
    </row>
    <row r="38926" spans="1:1" x14ac:dyDescent="0.25">
      <c r="A38926"/>
    </row>
    <row r="38927" spans="1:1" x14ac:dyDescent="0.25">
      <c r="A38927"/>
    </row>
    <row r="38928" spans="1:1" x14ac:dyDescent="0.25">
      <c r="A38928"/>
    </row>
    <row r="38929" spans="1:1" x14ac:dyDescent="0.25">
      <c r="A38929"/>
    </row>
    <row r="38930" spans="1:1" x14ac:dyDescent="0.25">
      <c r="A38930"/>
    </row>
    <row r="38931" spans="1:1" x14ac:dyDescent="0.25">
      <c r="A38931"/>
    </row>
    <row r="38932" spans="1:1" x14ac:dyDescent="0.25">
      <c r="A38932"/>
    </row>
    <row r="38933" spans="1:1" x14ac:dyDescent="0.25">
      <c r="A38933"/>
    </row>
    <row r="38934" spans="1:1" x14ac:dyDescent="0.25">
      <c r="A38934"/>
    </row>
    <row r="38935" spans="1:1" x14ac:dyDescent="0.25">
      <c r="A38935"/>
    </row>
    <row r="38936" spans="1:1" x14ac:dyDescent="0.25">
      <c r="A38936"/>
    </row>
    <row r="38937" spans="1:1" x14ac:dyDescent="0.25">
      <c r="A38937"/>
    </row>
    <row r="38938" spans="1:1" x14ac:dyDescent="0.25">
      <c r="A38938"/>
    </row>
    <row r="38939" spans="1:1" x14ac:dyDescent="0.25">
      <c r="A38939"/>
    </row>
    <row r="38940" spans="1:1" x14ac:dyDescent="0.25">
      <c r="A38940"/>
    </row>
    <row r="38941" spans="1:1" x14ac:dyDescent="0.25">
      <c r="A38941"/>
    </row>
    <row r="38942" spans="1:1" x14ac:dyDescent="0.25">
      <c r="A38942"/>
    </row>
    <row r="38943" spans="1:1" x14ac:dyDescent="0.25">
      <c r="A38943"/>
    </row>
    <row r="38944" spans="1:1" x14ac:dyDescent="0.25">
      <c r="A38944"/>
    </row>
    <row r="38945" spans="1:1" x14ac:dyDescent="0.25">
      <c r="A38945"/>
    </row>
    <row r="38946" spans="1:1" x14ac:dyDescent="0.25">
      <c r="A38946"/>
    </row>
    <row r="38947" spans="1:1" x14ac:dyDescent="0.25">
      <c r="A38947"/>
    </row>
    <row r="38948" spans="1:1" x14ac:dyDescent="0.25">
      <c r="A38948"/>
    </row>
    <row r="38949" spans="1:1" x14ac:dyDescent="0.25">
      <c r="A38949"/>
    </row>
    <row r="38950" spans="1:1" x14ac:dyDescent="0.25">
      <c r="A38950"/>
    </row>
    <row r="38951" spans="1:1" x14ac:dyDescent="0.25">
      <c r="A38951"/>
    </row>
    <row r="38952" spans="1:1" x14ac:dyDescent="0.25">
      <c r="A38952"/>
    </row>
    <row r="38953" spans="1:1" x14ac:dyDescent="0.25">
      <c r="A38953"/>
    </row>
    <row r="38954" spans="1:1" x14ac:dyDescent="0.25">
      <c r="A38954"/>
    </row>
    <row r="38955" spans="1:1" x14ac:dyDescent="0.25">
      <c r="A38955"/>
    </row>
    <row r="38956" spans="1:1" x14ac:dyDescent="0.25">
      <c r="A38956"/>
    </row>
    <row r="38957" spans="1:1" x14ac:dyDescent="0.25">
      <c r="A38957"/>
    </row>
    <row r="38958" spans="1:1" x14ac:dyDescent="0.25">
      <c r="A38958"/>
    </row>
    <row r="38959" spans="1:1" x14ac:dyDescent="0.25">
      <c r="A38959"/>
    </row>
    <row r="38960" spans="1:1" x14ac:dyDescent="0.25">
      <c r="A38960"/>
    </row>
    <row r="38961" spans="1:1" x14ac:dyDescent="0.25">
      <c r="A38961"/>
    </row>
    <row r="38962" spans="1:1" x14ac:dyDescent="0.25">
      <c r="A38962"/>
    </row>
    <row r="38963" spans="1:1" x14ac:dyDescent="0.25">
      <c r="A38963"/>
    </row>
    <row r="38964" spans="1:1" x14ac:dyDescent="0.25">
      <c r="A38964"/>
    </row>
    <row r="38965" spans="1:1" x14ac:dyDescent="0.25">
      <c r="A38965"/>
    </row>
    <row r="38966" spans="1:1" x14ac:dyDescent="0.25">
      <c r="A38966"/>
    </row>
    <row r="38967" spans="1:1" x14ac:dyDescent="0.25">
      <c r="A38967"/>
    </row>
    <row r="38968" spans="1:1" x14ac:dyDescent="0.25">
      <c r="A38968"/>
    </row>
    <row r="38969" spans="1:1" x14ac:dyDescent="0.25">
      <c r="A38969"/>
    </row>
    <row r="38970" spans="1:1" x14ac:dyDescent="0.25">
      <c r="A38970"/>
    </row>
    <row r="38971" spans="1:1" x14ac:dyDescent="0.25">
      <c r="A38971"/>
    </row>
    <row r="38972" spans="1:1" x14ac:dyDescent="0.25">
      <c r="A38972"/>
    </row>
    <row r="38973" spans="1:1" x14ac:dyDescent="0.25">
      <c r="A38973"/>
    </row>
    <row r="38974" spans="1:1" x14ac:dyDescent="0.25">
      <c r="A38974"/>
    </row>
    <row r="38975" spans="1:1" x14ac:dyDescent="0.25">
      <c r="A38975"/>
    </row>
    <row r="38976" spans="1:1" x14ac:dyDescent="0.25">
      <c r="A38976"/>
    </row>
    <row r="38977" spans="1:1" x14ac:dyDescent="0.25">
      <c r="A38977"/>
    </row>
    <row r="38978" spans="1:1" x14ac:dyDescent="0.25">
      <c r="A38978"/>
    </row>
    <row r="38979" spans="1:1" x14ac:dyDescent="0.25">
      <c r="A38979"/>
    </row>
    <row r="38980" spans="1:1" x14ac:dyDescent="0.25">
      <c r="A38980"/>
    </row>
    <row r="38981" spans="1:1" x14ac:dyDescent="0.25">
      <c r="A38981"/>
    </row>
    <row r="38982" spans="1:1" x14ac:dyDescent="0.25">
      <c r="A38982"/>
    </row>
    <row r="38983" spans="1:1" x14ac:dyDescent="0.25">
      <c r="A38983"/>
    </row>
    <row r="38984" spans="1:1" x14ac:dyDescent="0.25">
      <c r="A38984"/>
    </row>
    <row r="38985" spans="1:1" x14ac:dyDescent="0.25">
      <c r="A38985"/>
    </row>
    <row r="38986" spans="1:1" x14ac:dyDescent="0.25">
      <c r="A38986"/>
    </row>
    <row r="38987" spans="1:1" x14ac:dyDescent="0.25">
      <c r="A38987"/>
    </row>
    <row r="38988" spans="1:1" x14ac:dyDescent="0.25">
      <c r="A38988"/>
    </row>
    <row r="38989" spans="1:1" x14ac:dyDescent="0.25">
      <c r="A38989"/>
    </row>
    <row r="38990" spans="1:1" x14ac:dyDescent="0.25">
      <c r="A38990"/>
    </row>
    <row r="38991" spans="1:1" x14ac:dyDescent="0.25">
      <c r="A38991"/>
    </row>
    <row r="38992" spans="1:1" x14ac:dyDescent="0.25">
      <c r="A38992"/>
    </row>
    <row r="38993" spans="1:1" x14ac:dyDescent="0.25">
      <c r="A38993"/>
    </row>
    <row r="38994" spans="1:1" x14ac:dyDescent="0.25">
      <c r="A38994"/>
    </row>
    <row r="38995" spans="1:1" x14ac:dyDescent="0.25">
      <c r="A38995"/>
    </row>
    <row r="38996" spans="1:1" x14ac:dyDescent="0.25">
      <c r="A38996"/>
    </row>
    <row r="38997" spans="1:1" x14ac:dyDescent="0.25">
      <c r="A38997"/>
    </row>
    <row r="38998" spans="1:1" x14ac:dyDescent="0.25">
      <c r="A38998"/>
    </row>
    <row r="38999" spans="1:1" x14ac:dyDescent="0.25">
      <c r="A38999"/>
    </row>
    <row r="39000" spans="1:1" x14ac:dyDescent="0.25">
      <c r="A39000"/>
    </row>
    <row r="39001" spans="1:1" x14ac:dyDescent="0.25">
      <c r="A39001"/>
    </row>
    <row r="39002" spans="1:1" x14ac:dyDescent="0.25">
      <c r="A39002"/>
    </row>
    <row r="39003" spans="1:1" x14ac:dyDescent="0.25">
      <c r="A39003"/>
    </row>
    <row r="39004" spans="1:1" x14ac:dyDescent="0.25">
      <c r="A39004"/>
    </row>
    <row r="39005" spans="1:1" x14ac:dyDescent="0.25">
      <c r="A39005"/>
    </row>
    <row r="39006" spans="1:1" x14ac:dyDescent="0.25">
      <c r="A39006"/>
    </row>
    <row r="39007" spans="1:1" x14ac:dyDescent="0.25">
      <c r="A39007"/>
    </row>
    <row r="39008" spans="1:1" x14ac:dyDescent="0.25">
      <c r="A39008"/>
    </row>
    <row r="39009" spans="1:1" x14ac:dyDescent="0.25">
      <c r="A39009"/>
    </row>
    <row r="39010" spans="1:1" x14ac:dyDescent="0.25">
      <c r="A39010"/>
    </row>
    <row r="39011" spans="1:1" x14ac:dyDescent="0.25">
      <c r="A39011"/>
    </row>
    <row r="39012" spans="1:1" x14ac:dyDescent="0.25">
      <c r="A39012"/>
    </row>
    <row r="39013" spans="1:1" x14ac:dyDescent="0.25">
      <c r="A39013"/>
    </row>
    <row r="39014" spans="1:1" x14ac:dyDescent="0.25">
      <c r="A39014"/>
    </row>
    <row r="39015" spans="1:1" x14ac:dyDescent="0.25">
      <c r="A39015"/>
    </row>
    <row r="39016" spans="1:1" x14ac:dyDescent="0.25">
      <c r="A39016"/>
    </row>
    <row r="39017" spans="1:1" x14ac:dyDescent="0.25">
      <c r="A39017"/>
    </row>
    <row r="39018" spans="1:1" x14ac:dyDescent="0.25">
      <c r="A39018"/>
    </row>
    <row r="39019" spans="1:1" x14ac:dyDescent="0.25">
      <c r="A39019"/>
    </row>
    <row r="39020" spans="1:1" x14ac:dyDescent="0.25">
      <c r="A39020"/>
    </row>
    <row r="39021" spans="1:1" x14ac:dyDescent="0.25">
      <c r="A39021"/>
    </row>
    <row r="39022" spans="1:1" x14ac:dyDescent="0.25">
      <c r="A39022"/>
    </row>
    <row r="39023" spans="1:1" x14ac:dyDescent="0.25">
      <c r="A39023"/>
    </row>
    <row r="39024" spans="1:1" x14ac:dyDescent="0.25">
      <c r="A39024"/>
    </row>
    <row r="39025" spans="1:1" x14ac:dyDescent="0.25">
      <c r="A39025"/>
    </row>
    <row r="39026" spans="1:1" x14ac:dyDescent="0.25">
      <c r="A39026"/>
    </row>
    <row r="39027" spans="1:1" x14ac:dyDescent="0.25">
      <c r="A39027"/>
    </row>
    <row r="39028" spans="1:1" x14ac:dyDescent="0.25">
      <c r="A39028"/>
    </row>
    <row r="39029" spans="1:1" x14ac:dyDescent="0.25">
      <c r="A39029"/>
    </row>
    <row r="39030" spans="1:1" x14ac:dyDescent="0.25">
      <c r="A39030"/>
    </row>
    <row r="39031" spans="1:1" x14ac:dyDescent="0.25">
      <c r="A39031"/>
    </row>
    <row r="39032" spans="1:1" x14ac:dyDescent="0.25">
      <c r="A39032"/>
    </row>
    <row r="39033" spans="1:1" x14ac:dyDescent="0.25">
      <c r="A39033"/>
    </row>
    <row r="39034" spans="1:1" x14ac:dyDescent="0.25">
      <c r="A39034"/>
    </row>
    <row r="39035" spans="1:1" x14ac:dyDescent="0.25">
      <c r="A39035"/>
    </row>
    <row r="39036" spans="1:1" x14ac:dyDescent="0.25">
      <c r="A39036"/>
    </row>
    <row r="39037" spans="1:1" x14ac:dyDescent="0.25">
      <c r="A39037"/>
    </row>
    <row r="39038" spans="1:1" x14ac:dyDescent="0.25">
      <c r="A39038"/>
    </row>
    <row r="39039" spans="1:1" x14ac:dyDescent="0.25">
      <c r="A39039"/>
    </row>
    <row r="39040" spans="1:1" x14ac:dyDescent="0.25">
      <c r="A39040"/>
    </row>
    <row r="39041" spans="1:1" x14ac:dyDescent="0.25">
      <c r="A39041"/>
    </row>
    <row r="39042" spans="1:1" x14ac:dyDescent="0.25">
      <c r="A39042"/>
    </row>
    <row r="39043" spans="1:1" x14ac:dyDescent="0.25">
      <c r="A39043"/>
    </row>
    <row r="39044" spans="1:1" x14ac:dyDescent="0.25">
      <c r="A39044"/>
    </row>
    <row r="39045" spans="1:1" x14ac:dyDescent="0.25">
      <c r="A39045"/>
    </row>
    <row r="39046" spans="1:1" x14ac:dyDescent="0.25">
      <c r="A39046"/>
    </row>
    <row r="39047" spans="1:1" x14ac:dyDescent="0.25">
      <c r="A39047"/>
    </row>
    <row r="39048" spans="1:1" x14ac:dyDescent="0.25">
      <c r="A39048"/>
    </row>
    <row r="39049" spans="1:1" x14ac:dyDescent="0.25">
      <c r="A39049"/>
    </row>
    <row r="39050" spans="1:1" x14ac:dyDescent="0.25">
      <c r="A39050"/>
    </row>
    <row r="39051" spans="1:1" x14ac:dyDescent="0.25">
      <c r="A39051"/>
    </row>
    <row r="39052" spans="1:1" x14ac:dyDescent="0.25">
      <c r="A39052"/>
    </row>
    <row r="39053" spans="1:1" x14ac:dyDescent="0.25">
      <c r="A39053"/>
    </row>
    <row r="39054" spans="1:1" x14ac:dyDescent="0.25">
      <c r="A39054"/>
    </row>
    <row r="39055" spans="1:1" x14ac:dyDescent="0.25">
      <c r="A39055"/>
    </row>
    <row r="39056" spans="1:1" x14ac:dyDescent="0.25">
      <c r="A39056"/>
    </row>
    <row r="39057" spans="1:1" x14ac:dyDescent="0.25">
      <c r="A39057"/>
    </row>
    <row r="39058" spans="1:1" x14ac:dyDescent="0.25">
      <c r="A39058"/>
    </row>
    <row r="39059" spans="1:1" x14ac:dyDescent="0.25">
      <c r="A39059"/>
    </row>
    <row r="39060" spans="1:1" x14ac:dyDescent="0.25">
      <c r="A39060"/>
    </row>
    <row r="39061" spans="1:1" x14ac:dyDescent="0.25">
      <c r="A39061"/>
    </row>
    <row r="39062" spans="1:1" x14ac:dyDescent="0.25">
      <c r="A39062"/>
    </row>
    <row r="39063" spans="1:1" x14ac:dyDescent="0.25">
      <c r="A39063"/>
    </row>
    <row r="39064" spans="1:1" x14ac:dyDescent="0.25">
      <c r="A39064"/>
    </row>
    <row r="39065" spans="1:1" x14ac:dyDescent="0.25">
      <c r="A39065"/>
    </row>
    <row r="39066" spans="1:1" x14ac:dyDescent="0.25">
      <c r="A39066"/>
    </row>
    <row r="39067" spans="1:1" x14ac:dyDescent="0.25">
      <c r="A39067"/>
    </row>
    <row r="39068" spans="1:1" x14ac:dyDescent="0.25">
      <c r="A39068"/>
    </row>
    <row r="39069" spans="1:1" x14ac:dyDescent="0.25">
      <c r="A39069"/>
    </row>
    <row r="39070" spans="1:1" x14ac:dyDescent="0.25">
      <c r="A39070"/>
    </row>
    <row r="39071" spans="1:1" x14ac:dyDescent="0.25">
      <c r="A39071"/>
    </row>
    <row r="39072" spans="1:1" x14ac:dyDescent="0.25">
      <c r="A39072"/>
    </row>
    <row r="39073" spans="1:1" x14ac:dyDescent="0.25">
      <c r="A39073"/>
    </row>
    <row r="39074" spans="1:1" x14ac:dyDescent="0.25">
      <c r="A39074"/>
    </row>
    <row r="39075" spans="1:1" x14ac:dyDescent="0.25">
      <c r="A39075"/>
    </row>
    <row r="39076" spans="1:1" x14ac:dyDescent="0.25">
      <c r="A39076"/>
    </row>
    <row r="39077" spans="1:1" x14ac:dyDescent="0.25">
      <c r="A39077"/>
    </row>
    <row r="39078" spans="1:1" x14ac:dyDescent="0.25">
      <c r="A39078"/>
    </row>
    <row r="39079" spans="1:1" x14ac:dyDescent="0.25">
      <c r="A39079"/>
    </row>
    <row r="39080" spans="1:1" x14ac:dyDescent="0.25">
      <c r="A39080"/>
    </row>
    <row r="39081" spans="1:1" x14ac:dyDescent="0.25">
      <c r="A39081"/>
    </row>
    <row r="39082" spans="1:1" x14ac:dyDescent="0.25">
      <c r="A39082"/>
    </row>
    <row r="39083" spans="1:1" x14ac:dyDescent="0.25">
      <c r="A39083"/>
    </row>
    <row r="39084" spans="1:1" x14ac:dyDescent="0.25">
      <c r="A39084"/>
    </row>
    <row r="39085" spans="1:1" x14ac:dyDescent="0.25">
      <c r="A39085"/>
    </row>
    <row r="39086" spans="1:1" x14ac:dyDescent="0.25">
      <c r="A39086"/>
    </row>
    <row r="39087" spans="1:1" x14ac:dyDescent="0.25">
      <c r="A39087"/>
    </row>
    <row r="39088" spans="1:1" x14ac:dyDescent="0.25">
      <c r="A39088"/>
    </row>
    <row r="39089" spans="1:1" x14ac:dyDescent="0.25">
      <c r="A39089"/>
    </row>
    <row r="39090" spans="1:1" x14ac:dyDescent="0.25">
      <c r="A39090"/>
    </row>
    <row r="39091" spans="1:1" x14ac:dyDescent="0.25">
      <c r="A39091"/>
    </row>
    <row r="39092" spans="1:1" x14ac:dyDescent="0.25">
      <c r="A39092"/>
    </row>
    <row r="39093" spans="1:1" x14ac:dyDescent="0.25">
      <c r="A39093"/>
    </row>
    <row r="39094" spans="1:1" x14ac:dyDescent="0.25">
      <c r="A39094"/>
    </row>
    <row r="39095" spans="1:1" x14ac:dyDescent="0.25">
      <c r="A39095"/>
    </row>
    <row r="39096" spans="1:1" x14ac:dyDescent="0.25">
      <c r="A39096"/>
    </row>
    <row r="39097" spans="1:1" x14ac:dyDescent="0.25">
      <c r="A39097"/>
    </row>
    <row r="39098" spans="1:1" x14ac:dyDescent="0.25">
      <c r="A39098"/>
    </row>
    <row r="39099" spans="1:1" x14ac:dyDescent="0.25">
      <c r="A39099"/>
    </row>
    <row r="39100" spans="1:1" x14ac:dyDescent="0.25">
      <c r="A39100"/>
    </row>
    <row r="39101" spans="1:1" x14ac:dyDescent="0.25">
      <c r="A39101"/>
    </row>
    <row r="39102" spans="1:1" x14ac:dyDescent="0.25">
      <c r="A39102"/>
    </row>
    <row r="39103" spans="1:1" x14ac:dyDescent="0.25">
      <c r="A39103"/>
    </row>
    <row r="39104" spans="1:1" x14ac:dyDescent="0.25">
      <c r="A39104"/>
    </row>
    <row r="39105" spans="1:1" x14ac:dyDescent="0.25">
      <c r="A39105"/>
    </row>
    <row r="39106" spans="1:1" x14ac:dyDescent="0.25">
      <c r="A39106"/>
    </row>
    <row r="39107" spans="1:1" x14ac:dyDescent="0.25">
      <c r="A39107"/>
    </row>
    <row r="39108" spans="1:1" x14ac:dyDescent="0.25">
      <c r="A39108"/>
    </row>
    <row r="39109" spans="1:1" x14ac:dyDescent="0.25">
      <c r="A39109"/>
    </row>
    <row r="39110" spans="1:1" x14ac:dyDescent="0.25">
      <c r="A39110"/>
    </row>
    <row r="39111" spans="1:1" x14ac:dyDescent="0.25">
      <c r="A39111"/>
    </row>
    <row r="39112" spans="1:1" x14ac:dyDescent="0.25">
      <c r="A39112"/>
    </row>
    <row r="39113" spans="1:1" x14ac:dyDescent="0.25">
      <c r="A39113"/>
    </row>
    <row r="39114" spans="1:1" x14ac:dyDescent="0.25">
      <c r="A39114"/>
    </row>
    <row r="39115" spans="1:1" x14ac:dyDescent="0.25">
      <c r="A39115"/>
    </row>
    <row r="39116" spans="1:1" x14ac:dyDescent="0.25">
      <c r="A39116"/>
    </row>
    <row r="39117" spans="1:1" x14ac:dyDescent="0.25">
      <c r="A39117"/>
    </row>
    <row r="39118" spans="1:1" x14ac:dyDescent="0.25">
      <c r="A39118"/>
    </row>
    <row r="39119" spans="1:1" x14ac:dyDescent="0.25">
      <c r="A39119"/>
    </row>
    <row r="39120" spans="1:1" x14ac:dyDescent="0.25">
      <c r="A39120"/>
    </row>
    <row r="39121" spans="1:1" x14ac:dyDescent="0.25">
      <c r="A39121"/>
    </row>
    <row r="39122" spans="1:1" x14ac:dyDescent="0.25">
      <c r="A39122"/>
    </row>
    <row r="39123" spans="1:1" x14ac:dyDescent="0.25">
      <c r="A39123"/>
    </row>
    <row r="39124" spans="1:1" x14ac:dyDescent="0.25">
      <c r="A39124"/>
    </row>
    <row r="39125" spans="1:1" x14ac:dyDescent="0.25">
      <c r="A39125"/>
    </row>
    <row r="39126" spans="1:1" x14ac:dyDescent="0.25">
      <c r="A39126"/>
    </row>
    <row r="39127" spans="1:1" x14ac:dyDescent="0.25">
      <c r="A39127"/>
    </row>
    <row r="39128" spans="1:1" x14ac:dyDescent="0.25">
      <c r="A39128"/>
    </row>
    <row r="39129" spans="1:1" x14ac:dyDescent="0.25">
      <c r="A39129"/>
    </row>
    <row r="39130" spans="1:1" x14ac:dyDescent="0.25">
      <c r="A39130"/>
    </row>
    <row r="39131" spans="1:1" x14ac:dyDescent="0.25">
      <c r="A39131"/>
    </row>
    <row r="39132" spans="1:1" x14ac:dyDescent="0.25">
      <c r="A39132"/>
    </row>
    <row r="39133" spans="1:1" x14ac:dyDescent="0.25">
      <c r="A39133"/>
    </row>
    <row r="39134" spans="1:1" x14ac:dyDescent="0.25">
      <c r="A39134"/>
    </row>
    <row r="39135" spans="1:1" x14ac:dyDescent="0.25">
      <c r="A39135"/>
    </row>
    <row r="39136" spans="1:1" x14ac:dyDescent="0.25">
      <c r="A39136"/>
    </row>
    <row r="39137" spans="1:1" x14ac:dyDescent="0.25">
      <c r="A39137"/>
    </row>
    <row r="39138" spans="1:1" x14ac:dyDescent="0.25">
      <c r="A39138"/>
    </row>
    <row r="39139" spans="1:1" x14ac:dyDescent="0.25">
      <c r="A39139"/>
    </row>
    <row r="39140" spans="1:1" x14ac:dyDescent="0.25">
      <c r="A39140"/>
    </row>
    <row r="39141" spans="1:1" x14ac:dyDescent="0.25">
      <c r="A39141"/>
    </row>
    <row r="39142" spans="1:1" x14ac:dyDescent="0.25">
      <c r="A39142"/>
    </row>
    <row r="39143" spans="1:1" x14ac:dyDescent="0.25">
      <c r="A39143"/>
    </row>
    <row r="39144" spans="1:1" x14ac:dyDescent="0.25">
      <c r="A39144"/>
    </row>
    <row r="39145" spans="1:1" x14ac:dyDescent="0.25">
      <c r="A39145"/>
    </row>
    <row r="39146" spans="1:1" x14ac:dyDescent="0.25">
      <c r="A39146"/>
    </row>
    <row r="39147" spans="1:1" x14ac:dyDescent="0.25">
      <c r="A39147"/>
    </row>
    <row r="39148" spans="1:1" x14ac:dyDescent="0.25">
      <c r="A39148"/>
    </row>
    <row r="39149" spans="1:1" x14ac:dyDescent="0.25">
      <c r="A39149"/>
    </row>
    <row r="39150" spans="1:1" x14ac:dyDescent="0.25">
      <c r="A39150"/>
    </row>
    <row r="39151" spans="1:1" x14ac:dyDescent="0.25">
      <c r="A39151"/>
    </row>
    <row r="39152" spans="1:1" x14ac:dyDescent="0.25">
      <c r="A39152"/>
    </row>
    <row r="39153" spans="1:1" x14ac:dyDescent="0.25">
      <c r="A39153"/>
    </row>
    <row r="39154" spans="1:1" x14ac:dyDescent="0.25">
      <c r="A39154"/>
    </row>
    <row r="39155" spans="1:1" x14ac:dyDescent="0.25">
      <c r="A39155"/>
    </row>
    <row r="39156" spans="1:1" x14ac:dyDescent="0.25">
      <c r="A39156"/>
    </row>
    <row r="39157" spans="1:1" x14ac:dyDescent="0.25">
      <c r="A39157"/>
    </row>
    <row r="39158" spans="1:1" x14ac:dyDescent="0.25">
      <c r="A39158"/>
    </row>
    <row r="39159" spans="1:1" x14ac:dyDescent="0.25">
      <c r="A39159"/>
    </row>
    <row r="39160" spans="1:1" x14ac:dyDescent="0.25">
      <c r="A39160"/>
    </row>
    <row r="39161" spans="1:1" x14ac:dyDescent="0.25">
      <c r="A39161"/>
    </row>
    <row r="39162" spans="1:1" x14ac:dyDescent="0.25">
      <c r="A39162"/>
    </row>
    <row r="39163" spans="1:1" x14ac:dyDescent="0.25">
      <c r="A39163"/>
    </row>
    <row r="39164" spans="1:1" x14ac:dyDescent="0.25">
      <c r="A39164"/>
    </row>
    <row r="39165" spans="1:1" x14ac:dyDescent="0.25">
      <c r="A39165"/>
    </row>
    <row r="39166" spans="1:1" x14ac:dyDescent="0.25">
      <c r="A39166"/>
    </row>
    <row r="39167" spans="1:1" x14ac:dyDescent="0.25">
      <c r="A39167"/>
    </row>
    <row r="39168" spans="1:1" x14ac:dyDescent="0.25">
      <c r="A39168"/>
    </row>
    <row r="39169" spans="1:1" x14ac:dyDescent="0.25">
      <c r="A39169"/>
    </row>
    <row r="39170" spans="1:1" x14ac:dyDescent="0.25">
      <c r="A39170"/>
    </row>
    <row r="39171" spans="1:1" x14ac:dyDescent="0.25">
      <c r="A39171"/>
    </row>
    <row r="39172" spans="1:1" x14ac:dyDescent="0.25">
      <c r="A39172"/>
    </row>
    <row r="39173" spans="1:1" x14ac:dyDescent="0.25">
      <c r="A39173"/>
    </row>
    <row r="39174" spans="1:1" x14ac:dyDescent="0.25">
      <c r="A39174"/>
    </row>
    <row r="39175" spans="1:1" x14ac:dyDescent="0.25">
      <c r="A39175"/>
    </row>
    <row r="39176" spans="1:1" x14ac:dyDescent="0.25">
      <c r="A39176"/>
    </row>
    <row r="39177" spans="1:1" x14ac:dyDescent="0.25">
      <c r="A39177"/>
    </row>
    <row r="39178" spans="1:1" x14ac:dyDescent="0.25">
      <c r="A39178"/>
    </row>
    <row r="39179" spans="1:1" x14ac:dyDescent="0.25">
      <c r="A39179"/>
    </row>
    <row r="39180" spans="1:1" x14ac:dyDescent="0.25">
      <c r="A39180"/>
    </row>
    <row r="39181" spans="1:1" x14ac:dyDescent="0.25">
      <c r="A39181"/>
    </row>
    <row r="39182" spans="1:1" x14ac:dyDescent="0.25">
      <c r="A39182"/>
    </row>
    <row r="39183" spans="1:1" x14ac:dyDescent="0.25">
      <c r="A39183"/>
    </row>
    <row r="39184" spans="1:1" x14ac:dyDescent="0.25">
      <c r="A39184"/>
    </row>
    <row r="39185" spans="1:1" x14ac:dyDescent="0.25">
      <c r="A39185"/>
    </row>
    <row r="39186" spans="1:1" x14ac:dyDescent="0.25">
      <c r="A39186"/>
    </row>
    <row r="39187" spans="1:1" x14ac:dyDescent="0.25">
      <c r="A39187"/>
    </row>
    <row r="39188" spans="1:1" x14ac:dyDescent="0.25">
      <c r="A39188"/>
    </row>
    <row r="39189" spans="1:1" x14ac:dyDescent="0.25">
      <c r="A39189"/>
    </row>
    <row r="39190" spans="1:1" x14ac:dyDescent="0.25">
      <c r="A39190"/>
    </row>
    <row r="39191" spans="1:1" x14ac:dyDescent="0.25">
      <c r="A39191"/>
    </row>
    <row r="39192" spans="1:1" x14ac:dyDescent="0.25">
      <c r="A39192"/>
    </row>
    <row r="39193" spans="1:1" x14ac:dyDescent="0.25">
      <c r="A39193"/>
    </row>
    <row r="39194" spans="1:1" x14ac:dyDescent="0.25">
      <c r="A39194"/>
    </row>
    <row r="39195" spans="1:1" x14ac:dyDescent="0.25">
      <c r="A39195"/>
    </row>
    <row r="39196" spans="1:1" x14ac:dyDescent="0.25">
      <c r="A39196"/>
    </row>
    <row r="39197" spans="1:1" x14ac:dyDescent="0.25">
      <c r="A39197"/>
    </row>
    <row r="39198" spans="1:1" x14ac:dyDescent="0.25">
      <c r="A39198"/>
    </row>
    <row r="39199" spans="1:1" x14ac:dyDescent="0.25">
      <c r="A39199"/>
    </row>
    <row r="39200" spans="1:1" x14ac:dyDescent="0.25">
      <c r="A39200"/>
    </row>
    <row r="39201" spans="1:1" x14ac:dyDescent="0.25">
      <c r="A39201"/>
    </row>
    <row r="39202" spans="1:1" x14ac:dyDescent="0.25">
      <c r="A39202"/>
    </row>
    <row r="39203" spans="1:1" x14ac:dyDescent="0.25">
      <c r="A39203"/>
    </row>
    <row r="39204" spans="1:1" x14ac:dyDescent="0.25">
      <c r="A39204"/>
    </row>
    <row r="39205" spans="1:1" x14ac:dyDescent="0.25">
      <c r="A39205"/>
    </row>
    <row r="39206" spans="1:1" x14ac:dyDescent="0.25">
      <c r="A39206"/>
    </row>
    <row r="39207" spans="1:1" x14ac:dyDescent="0.25">
      <c r="A39207"/>
    </row>
    <row r="39208" spans="1:1" x14ac:dyDescent="0.25">
      <c r="A39208"/>
    </row>
    <row r="39209" spans="1:1" x14ac:dyDescent="0.25">
      <c r="A39209"/>
    </row>
    <row r="39210" spans="1:1" x14ac:dyDescent="0.25">
      <c r="A39210"/>
    </row>
    <row r="39211" spans="1:1" x14ac:dyDescent="0.25">
      <c r="A39211"/>
    </row>
    <row r="39212" spans="1:1" x14ac:dyDescent="0.25">
      <c r="A39212"/>
    </row>
    <row r="39213" spans="1:1" x14ac:dyDescent="0.25">
      <c r="A39213"/>
    </row>
    <row r="39214" spans="1:1" x14ac:dyDescent="0.25">
      <c r="A39214"/>
    </row>
    <row r="39215" spans="1:1" x14ac:dyDescent="0.25">
      <c r="A39215"/>
    </row>
    <row r="39216" spans="1:1" x14ac:dyDescent="0.25">
      <c r="A39216"/>
    </row>
    <row r="39217" spans="1:1" x14ac:dyDescent="0.25">
      <c r="A39217"/>
    </row>
    <row r="39218" spans="1:1" x14ac:dyDescent="0.25">
      <c r="A39218"/>
    </row>
    <row r="39219" spans="1:1" x14ac:dyDescent="0.25">
      <c r="A39219"/>
    </row>
    <row r="39220" spans="1:1" x14ac:dyDescent="0.25">
      <c r="A39220"/>
    </row>
    <row r="39221" spans="1:1" x14ac:dyDescent="0.25">
      <c r="A39221"/>
    </row>
    <row r="39222" spans="1:1" x14ac:dyDescent="0.25">
      <c r="A39222"/>
    </row>
    <row r="39223" spans="1:1" x14ac:dyDescent="0.25">
      <c r="A39223"/>
    </row>
    <row r="39224" spans="1:1" x14ac:dyDescent="0.25">
      <c r="A39224"/>
    </row>
    <row r="39225" spans="1:1" x14ac:dyDescent="0.25">
      <c r="A39225"/>
    </row>
    <row r="39226" spans="1:1" x14ac:dyDescent="0.25">
      <c r="A39226"/>
    </row>
    <row r="39227" spans="1:1" x14ac:dyDescent="0.25">
      <c r="A39227"/>
    </row>
    <row r="39228" spans="1:1" x14ac:dyDescent="0.25">
      <c r="A39228"/>
    </row>
    <row r="39229" spans="1:1" x14ac:dyDescent="0.25">
      <c r="A39229"/>
    </row>
    <row r="39230" spans="1:1" x14ac:dyDescent="0.25">
      <c r="A39230"/>
    </row>
    <row r="39231" spans="1:1" x14ac:dyDescent="0.25">
      <c r="A39231"/>
    </row>
    <row r="39232" spans="1:1" x14ac:dyDescent="0.25">
      <c r="A39232"/>
    </row>
    <row r="39233" spans="1:1" x14ac:dyDescent="0.25">
      <c r="A39233"/>
    </row>
    <row r="39234" spans="1:1" x14ac:dyDescent="0.25">
      <c r="A39234"/>
    </row>
    <row r="39235" spans="1:1" x14ac:dyDescent="0.25">
      <c r="A39235"/>
    </row>
    <row r="39236" spans="1:1" x14ac:dyDescent="0.25">
      <c r="A39236"/>
    </row>
    <row r="39237" spans="1:1" x14ac:dyDescent="0.25">
      <c r="A39237"/>
    </row>
    <row r="39238" spans="1:1" x14ac:dyDescent="0.25">
      <c r="A39238"/>
    </row>
    <row r="39239" spans="1:1" x14ac:dyDescent="0.25">
      <c r="A39239"/>
    </row>
    <row r="39240" spans="1:1" x14ac:dyDescent="0.25">
      <c r="A39240"/>
    </row>
    <row r="39241" spans="1:1" x14ac:dyDescent="0.25">
      <c r="A39241"/>
    </row>
    <row r="39242" spans="1:1" x14ac:dyDescent="0.25">
      <c r="A39242"/>
    </row>
    <row r="39243" spans="1:1" x14ac:dyDescent="0.25">
      <c r="A39243"/>
    </row>
    <row r="39244" spans="1:1" x14ac:dyDescent="0.25">
      <c r="A39244"/>
    </row>
    <row r="39245" spans="1:1" x14ac:dyDescent="0.25">
      <c r="A39245"/>
    </row>
    <row r="39246" spans="1:1" x14ac:dyDescent="0.25">
      <c r="A39246"/>
    </row>
    <row r="39247" spans="1:1" x14ac:dyDescent="0.25">
      <c r="A39247"/>
    </row>
    <row r="39248" spans="1:1" x14ac:dyDescent="0.25">
      <c r="A39248"/>
    </row>
    <row r="39249" spans="1:1" x14ac:dyDescent="0.25">
      <c r="A39249"/>
    </row>
    <row r="39250" spans="1:1" x14ac:dyDescent="0.25">
      <c r="A39250"/>
    </row>
    <row r="39251" spans="1:1" x14ac:dyDescent="0.25">
      <c r="A39251"/>
    </row>
    <row r="39252" spans="1:1" x14ac:dyDescent="0.25">
      <c r="A39252"/>
    </row>
    <row r="39253" spans="1:1" x14ac:dyDescent="0.25">
      <c r="A39253"/>
    </row>
    <row r="39254" spans="1:1" x14ac:dyDescent="0.25">
      <c r="A39254"/>
    </row>
    <row r="39255" spans="1:1" x14ac:dyDescent="0.25">
      <c r="A39255"/>
    </row>
    <row r="39256" spans="1:1" x14ac:dyDescent="0.25">
      <c r="A39256"/>
    </row>
    <row r="39257" spans="1:1" x14ac:dyDescent="0.25">
      <c r="A39257"/>
    </row>
    <row r="39258" spans="1:1" x14ac:dyDescent="0.25">
      <c r="A39258"/>
    </row>
    <row r="39259" spans="1:1" x14ac:dyDescent="0.25">
      <c r="A39259"/>
    </row>
    <row r="39260" spans="1:1" x14ac:dyDescent="0.25">
      <c r="A39260"/>
    </row>
    <row r="39261" spans="1:1" x14ac:dyDescent="0.25">
      <c r="A39261"/>
    </row>
    <row r="39262" spans="1:1" x14ac:dyDescent="0.25">
      <c r="A39262"/>
    </row>
    <row r="39263" spans="1:1" x14ac:dyDescent="0.25">
      <c r="A39263"/>
    </row>
    <row r="39264" spans="1:1" x14ac:dyDescent="0.25">
      <c r="A39264"/>
    </row>
    <row r="39265" spans="1:1" x14ac:dyDescent="0.25">
      <c r="A39265"/>
    </row>
    <row r="39266" spans="1:1" x14ac:dyDescent="0.25">
      <c r="A39266"/>
    </row>
    <row r="39267" spans="1:1" x14ac:dyDescent="0.25">
      <c r="A39267"/>
    </row>
    <row r="39268" spans="1:1" x14ac:dyDescent="0.25">
      <c r="A39268"/>
    </row>
    <row r="39269" spans="1:1" x14ac:dyDescent="0.25">
      <c r="A39269"/>
    </row>
    <row r="39270" spans="1:1" x14ac:dyDescent="0.25">
      <c r="A39270"/>
    </row>
    <row r="39271" spans="1:1" x14ac:dyDescent="0.25">
      <c r="A39271"/>
    </row>
    <row r="39272" spans="1:1" x14ac:dyDescent="0.25">
      <c r="A39272"/>
    </row>
    <row r="39273" spans="1:1" x14ac:dyDescent="0.25">
      <c r="A39273"/>
    </row>
    <row r="39274" spans="1:1" x14ac:dyDescent="0.25">
      <c r="A39274"/>
    </row>
    <row r="39275" spans="1:1" x14ac:dyDescent="0.25">
      <c r="A39275"/>
    </row>
    <row r="39276" spans="1:1" x14ac:dyDescent="0.25">
      <c r="A39276"/>
    </row>
    <row r="39277" spans="1:1" x14ac:dyDescent="0.25">
      <c r="A39277"/>
    </row>
    <row r="39278" spans="1:1" x14ac:dyDescent="0.25">
      <c r="A39278"/>
    </row>
    <row r="39279" spans="1:1" x14ac:dyDescent="0.25">
      <c r="A39279"/>
    </row>
    <row r="39280" spans="1:1" x14ac:dyDescent="0.25">
      <c r="A39280"/>
    </row>
    <row r="39281" spans="1:1" x14ac:dyDescent="0.25">
      <c r="A39281"/>
    </row>
    <row r="39282" spans="1:1" x14ac:dyDescent="0.25">
      <c r="A39282"/>
    </row>
    <row r="39283" spans="1:1" x14ac:dyDescent="0.25">
      <c r="A39283"/>
    </row>
    <row r="39284" spans="1:1" x14ac:dyDescent="0.25">
      <c r="A39284"/>
    </row>
    <row r="39285" spans="1:1" x14ac:dyDescent="0.25">
      <c r="A39285"/>
    </row>
    <row r="39286" spans="1:1" x14ac:dyDescent="0.25">
      <c r="A39286"/>
    </row>
    <row r="39287" spans="1:1" x14ac:dyDescent="0.25">
      <c r="A39287"/>
    </row>
    <row r="39288" spans="1:1" x14ac:dyDescent="0.25">
      <c r="A39288"/>
    </row>
    <row r="39289" spans="1:1" x14ac:dyDescent="0.25">
      <c r="A39289"/>
    </row>
    <row r="39290" spans="1:1" x14ac:dyDescent="0.25">
      <c r="A39290"/>
    </row>
    <row r="39291" spans="1:1" x14ac:dyDescent="0.25">
      <c r="A39291"/>
    </row>
    <row r="39292" spans="1:1" x14ac:dyDescent="0.25">
      <c r="A39292"/>
    </row>
    <row r="39293" spans="1:1" x14ac:dyDescent="0.25">
      <c r="A39293"/>
    </row>
    <row r="39294" spans="1:1" x14ac:dyDescent="0.25">
      <c r="A39294"/>
    </row>
    <row r="39295" spans="1:1" x14ac:dyDescent="0.25">
      <c r="A39295"/>
    </row>
    <row r="39296" spans="1:1" x14ac:dyDescent="0.25">
      <c r="A39296"/>
    </row>
    <row r="39297" spans="1:1" x14ac:dyDescent="0.25">
      <c r="A39297"/>
    </row>
    <row r="39298" spans="1:1" x14ac:dyDescent="0.25">
      <c r="A39298"/>
    </row>
    <row r="39299" spans="1:1" x14ac:dyDescent="0.25">
      <c r="A39299"/>
    </row>
    <row r="39300" spans="1:1" x14ac:dyDescent="0.25">
      <c r="A39300"/>
    </row>
    <row r="39301" spans="1:1" x14ac:dyDescent="0.25">
      <c r="A39301"/>
    </row>
    <row r="39302" spans="1:1" x14ac:dyDescent="0.25">
      <c r="A39302"/>
    </row>
    <row r="39303" spans="1:1" x14ac:dyDescent="0.25">
      <c r="A39303"/>
    </row>
    <row r="39304" spans="1:1" x14ac:dyDescent="0.25">
      <c r="A39304"/>
    </row>
    <row r="39305" spans="1:1" x14ac:dyDescent="0.25">
      <c r="A39305"/>
    </row>
    <row r="39306" spans="1:1" x14ac:dyDescent="0.25">
      <c r="A39306"/>
    </row>
    <row r="39307" spans="1:1" x14ac:dyDescent="0.25">
      <c r="A39307"/>
    </row>
    <row r="39308" spans="1:1" x14ac:dyDescent="0.25">
      <c r="A39308"/>
    </row>
    <row r="39309" spans="1:1" x14ac:dyDescent="0.25">
      <c r="A39309"/>
    </row>
    <row r="39310" spans="1:1" x14ac:dyDescent="0.25">
      <c r="A39310"/>
    </row>
    <row r="39311" spans="1:1" x14ac:dyDescent="0.25">
      <c r="A39311"/>
    </row>
    <row r="39312" spans="1:1" x14ac:dyDescent="0.25">
      <c r="A39312"/>
    </row>
    <row r="39313" spans="1:1" x14ac:dyDescent="0.25">
      <c r="A39313"/>
    </row>
    <row r="39314" spans="1:1" x14ac:dyDescent="0.25">
      <c r="A39314"/>
    </row>
    <row r="39315" spans="1:1" x14ac:dyDescent="0.25">
      <c r="A39315"/>
    </row>
    <row r="39316" spans="1:1" x14ac:dyDescent="0.25">
      <c r="A39316"/>
    </row>
    <row r="39317" spans="1:1" x14ac:dyDescent="0.25">
      <c r="A39317"/>
    </row>
    <row r="39318" spans="1:1" x14ac:dyDescent="0.25">
      <c r="A39318"/>
    </row>
    <row r="39319" spans="1:1" x14ac:dyDescent="0.25">
      <c r="A39319"/>
    </row>
    <row r="39320" spans="1:1" x14ac:dyDescent="0.25">
      <c r="A39320"/>
    </row>
    <row r="39321" spans="1:1" x14ac:dyDescent="0.25">
      <c r="A39321"/>
    </row>
    <row r="39322" spans="1:1" x14ac:dyDescent="0.25">
      <c r="A39322"/>
    </row>
    <row r="39323" spans="1:1" x14ac:dyDescent="0.25">
      <c r="A39323"/>
    </row>
    <row r="39324" spans="1:1" x14ac:dyDescent="0.25">
      <c r="A39324"/>
    </row>
    <row r="39325" spans="1:1" x14ac:dyDescent="0.25">
      <c r="A39325"/>
    </row>
    <row r="39326" spans="1:1" x14ac:dyDescent="0.25">
      <c r="A39326"/>
    </row>
    <row r="39327" spans="1:1" x14ac:dyDescent="0.25">
      <c r="A39327"/>
    </row>
    <row r="39328" spans="1:1" x14ac:dyDescent="0.25">
      <c r="A39328"/>
    </row>
    <row r="39329" spans="1:1" x14ac:dyDescent="0.25">
      <c r="A39329"/>
    </row>
    <row r="39330" spans="1:1" x14ac:dyDescent="0.25">
      <c r="A39330"/>
    </row>
    <row r="39331" spans="1:1" x14ac:dyDescent="0.25">
      <c r="A39331"/>
    </row>
    <row r="39332" spans="1:1" x14ac:dyDescent="0.25">
      <c r="A39332"/>
    </row>
    <row r="39333" spans="1:1" x14ac:dyDescent="0.25">
      <c r="A39333"/>
    </row>
    <row r="39334" spans="1:1" x14ac:dyDescent="0.25">
      <c r="A39334"/>
    </row>
    <row r="39335" spans="1:1" x14ac:dyDescent="0.25">
      <c r="A39335"/>
    </row>
    <row r="39336" spans="1:1" x14ac:dyDescent="0.25">
      <c r="A39336"/>
    </row>
    <row r="39337" spans="1:1" x14ac:dyDescent="0.25">
      <c r="A39337"/>
    </row>
    <row r="39338" spans="1:1" x14ac:dyDescent="0.25">
      <c r="A39338"/>
    </row>
    <row r="39339" spans="1:1" x14ac:dyDescent="0.25">
      <c r="A39339"/>
    </row>
    <row r="39340" spans="1:1" x14ac:dyDescent="0.25">
      <c r="A39340"/>
    </row>
    <row r="39341" spans="1:1" x14ac:dyDescent="0.25">
      <c r="A39341"/>
    </row>
    <row r="39342" spans="1:1" x14ac:dyDescent="0.25">
      <c r="A39342"/>
    </row>
    <row r="39343" spans="1:1" x14ac:dyDescent="0.25">
      <c r="A39343"/>
    </row>
    <row r="39344" spans="1:1" x14ac:dyDescent="0.25">
      <c r="A39344"/>
    </row>
    <row r="39345" spans="1:1" x14ac:dyDescent="0.25">
      <c r="A39345"/>
    </row>
    <row r="39346" spans="1:1" x14ac:dyDescent="0.25">
      <c r="A39346"/>
    </row>
    <row r="39347" spans="1:1" x14ac:dyDescent="0.25">
      <c r="A39347"/>
    </row>
    <row r="39348" spans="1:1" x14ac:dyDescent="0.25">
      <c r="A39348"/>
    </row>
    <row r="39349" spans="1:1" x14ac:dyDescent="0.25">
      <c r="A39349"/>
    </row>
    <row r="39350" spans="1:1" x14ac:dyDescent="0.25">
      <c r="A39350"/>
    </row>
    <row r="39351" spans="1:1" x14ac:dyDescent="0.25">
      <c r="A39351"/>
    </row>
    <row r="39352" spans="1:1" x14ac:dyDescent="0.25">
      <c r="A39352"/>
    </row>
    <row r="39353" spans="1:1" x14ac:dyDescent="0.25">
      <c r="A39353"/>
    </row>
    <row r="39354" spans="1:1" x14ac:dyDescent="0.25">
      <c r="A39354"/>
    </row>
    <row r="39355" spans="1:1" x14ac:dyDescent="0.25">
      <c r="A39355"/>
    </row>
    <row r="39356" spans="1:1" x14ac:dyDescent="0.25">
      <c r="A39356"/>
    </row>
    <row r="39357" spans="1:1" x14ac:dyDescent="0.25">
      <c r="A39357"/>
    </row>
    <row r="39358" spans="1:1" x14ac:dyDescent="0.25">
      <c r="A39358"/>
    </row>
    <row r="39359" spans="1:1" x14ac:dyDescent="0.25">
      <c r="A39359"/>
    </row>
    <row r="39360" spans="1:1" x14ac:dyDescent="0.25">
      <c r="A39360"/>
    </row>
    <row r="39361" spans="1:1" x14ac:dyDescent="0.25">
      <c r="A39361"/>
    </row>
    <row r="39362" spans="1:1" x14ac:dyDescent="0.25">
      <c r="A39362"/>
    </row>
    <row r="39363" spans="1:1" x14ac:dyDescent="0.25">
      <c r="A39363"/>
    </row>
    <row r="39364" spans="1:1" x14ac:dyDescent="0.25">
      <c r="A39364"/>
    </row>
    <row r="39365" spans="1:1" x14ac:dyDescent="0.25">
      <c r="A39365"/>
    </row>
    <row r="39366" spans="1:1" x14ac:dyDescent="0.25">
      <c r="A39366"/>
    </row>
    <row r="39367" spans="1:1" x14ac:dyDescent="0.25">
      <c r="A39367"/>
    </row>
    <row r="39368" spans="1:1" x14ac:dyDescent="0.25">
      <c r="A39368"/>
    </row>
    <row r="39369" spans="1:1" x14ac:dyDescent="0.25">
      <c r="A39369"/>
    </row>
    <row r="39370" spans="1:1" x14ac:dyDescent="0.25">
      <c r="A39370"/>
    </row>
    <row r="39371" spans="1:1" x14ac:dyDescent="0.25">
      <c r="A39371"/>
    </row>
    <row r="39372" spans="1:1" x14ac:dyDescent="0.25">
      <c r="A39372"/>
    </row>
    <row r="39373" spans="1:1" x14ac:dyDescent="0.25">
      <c r="A39373"/>
    </row>
    <row r="39374" spans="1:1" x14ac:dyDescent="0.25">
      <c r="A39374"/>
    </row>
    <row r="39375" spans="1:1" x14ac:dyDescent="0.25">
      <c r="A39375"/>
    </row>
    <row r="39376" spans="1:1" x14ac:dyDescent="0.25">
      <c r="A39376"/>
    </row>
    <row r="39377" spans="1:1" x14ac:dyDescent="0.25">
      <c r="A39377"/>
    </row>
    <row r="39378" spans="1:1" x14ac:dyDescent="0.25">
      <c r="A39378"/>
    </row>
    <row r="39379" spans="1:1" x14ac:dyDescent="0.25">
      <c r="A39379"/>
    </row>
    <row r="39380" spans="1:1" x14ac:dyDescent="0.25">
      <c r="A39380"/>
    </row>
    <row r="39381" spans="1:1" x14ac:dyDescent="0.25">
      <c r="A39381"/>
    </row>
    <row r="39382" spans="1:1" x14ac:dyDescent="0.25">
      <c r="A39382"/>
    </row>
    <row r="39383" spans="1:1" x14ac:dyDescent="0.25">
      <c r="A39383"/>
    </row>
    <row r="39384" spans="1:1" x14ac:dyDescent="0.25">
      <c r="A39384"/>
    </row>
    <row r="39385" spans="1:1" x14ac:dyDescent="0.25">
      <c r="A39385"/>
    </row>
    <row r="39386" spans="1:1" x14ac:dyDescent="0.25">
      <c r="A39386"/>
    </row>
    <row r="39387" spans="1:1" x14ac:dyDescent="0.25">
      <c r="A39387"/>
    </row>
    <row r="39388" spans="1:1" x14ac:dyDescent="0.25">
      <c r="A39388"/>
    </row>
    <row r="39389" spans="1:1" x14ac:dyDescent="0.25">
      <c r="A39389"/>
    </row>
    <row r="39390" spans="1:1" x14ac:dyDescent="0.25">
      <c r="A39390"/>
    </row>
    <row r="39391" spans="1:1" x14ac:dyDescent="0.25">
      <c r="A39391"/>
    </row>
    <row r="39392" spans="1:1" x14ac:dyDescent="0.25">
      <c r="A39392"/>
    </row>
    <row r="39393" spans="1:1" x14ac:dyDescent="0.25">
      <c r="A39393"/>
    </row>
    <row r="39394" spans="1:1" x14ac:dyDescent="0.25">
      <c r="A39394"/>
    </row>
    <row r="39395" spans="1:1" x14ac:dyDescent="0.25">
      <c r="A39395"/>
    </row>
    <row r="39396" spans="1:1" x14ac:dyDescent="0.25">
      <c r="A39396"/>
    </row>
    <row r="39397" spans="1:1" x14ac:dyDescent="0.25">
      <c r="A39397"/>
    </row>
    <row r="39398" spans="1:1" x14ac:dyDescent="0.25">
      <c r="A39398"/>
    </row>
    <row r="39399" spans="1:1" x14ac:dyDescent="0.25">
      <c r="A39399"/>
    </row>
    <row r="39400" spans="1:1" x14ac:dyDescent="0.25">
      <c r="A39400"/>
    </row>
    <row r="39401" spans="1:1" x14ac:dyDescent="0.25">
      <c r="A39401"/>
    </row>
    <row r="39402" spans="1:1" x14ac:dyDescent="0.25">
      <c r="A39402"/>
    </row>
    <row r="39403" spans="1:1" x14ac:dyDescent="0.25">
      <c r="A39403"/>
    </row>
    <row r="39404" spans="1:1" x14ac:dyDescent="0.25">
      <c r="A39404"/>
    </row>
    <row r="39405" spans="1:1" x14ac:dyDescent="0.25">
      <c r="A39405"/>
    </row>
    <row r="39406" spans="1:1" x14ac:dyDescent="0.25">
      <c r="A39406"/>
    </row>
    <row r="39407" spans="1:1" x14ac:dyDescent="0.25">
      <c r="A39407"/>
    </row>
    <row r="39408" spans="1:1" x14ac:dyDescent="0.25">
      <c r="A39408"/>
    </row>
    <row r="39409" spans="1:1" x14ac:dyDescent="0.25">
      <c r="A39409"/>
    </row>
    <row r="39410" spans="1:1" x14ac:dyDescent="0.25">
      <c r="A39410"/>
    </row>
    <row r="39411" spans="1:1" x14ac:dyDescent="0.25">
      <c r="A39411"/>
    </row>
    <row r="39412" spans="1:1" x14ac:dyDescent="0.25">
      <c r="A39412"/>
    </row>
    <row r="39413" spans="1:1" x14ac:dyDescent="0.25">
      <c r="A39413"/>
    </row>
    <row r="39414" spans="1:1" x14ac:dyDescent="0.25">
      <c r="A39414"/>
    </row>
    <row r="39415" spans="1:1" x14ac:dyDescent="0.25">
      <c r="A39415"/>
    </row>
    <row r="39416" spans="1:1" x14ac:dyDescent="0.25">
      <c r="A39416"/>
    </row>
    <row r="39417" spans="1:1" x14ac:dyDescent="0.25">
      <c r="A39417"/>
    </row>
    <row r="39418" spans="1:1" x14ac:dyDescent="0.25">
      <c r="A39418"/>
    </row>
    <row r="39419" spans="1:1" x14ac:dyDescent="0.25">
      <c r="A39419"/>
    </row>
    <row r="39420" spans="1:1" x14ac:dyDescent="0.25">
      <c r="A39420"/>
    </row>
    <row r="39421" spans="1:1" x14ac:dyDescent="0.25">
      <c r="A39421"/>
    </row>
    <row r="39422" spans="1:1" x14ac:dyDescent="0.25">
      <c r="A39422"/>
    </row>
    <row r="39423" spans="1:1" x14ac:dyDescent="0.25">
      <c r="A39423"/>
    </row>
    <row r="39424" spans="1:1" x14ac:dyDescent="0.25">
      <c r="A39424"/>
    </row>
    <row r="39425" spans="1:1" x14ac:dyDescent="0.25">
      <c r="A39425"/>
    </row>
    <row r="39426" spans="1:1" x14ac:dyDescent="0.25">
      <c r="A39426"/>
    </row>
    <row r="39427" spans="1:1" x14ac:dyDescent="0.25">
      <c r="A39427"/>
    </row>
    <row r="39428" spans="1:1" x14ac:dyDescent="0.25">
      <c r="A39428"/>
    </row>
    <row r="39429" spans="1:1" x14ac:dyDescent="0.25">
      <c r="A39429"/>
    </row>
    <row r="39430" spans="1:1" x14ac:dyDescent="0.25">
      <c r="A39430"/>
    </row>
    <row r="39431" spans="1:1" x14ac:dyDescent="0.25">
      <c r="A39431"/>
    </row>
    <row r="39432" spans="1:1" x14ac:dyDescent="0.25">
      <c r="A39432"/>
    </row>
    <row r="39433" spans="1:1" x14ac:dyDescent="0.25">
      <c r="A39433"/>
    </row>
    <row r="39434" spans="1:1" x14ac:dyDescent="0.25">
      <c r="A39434"/>
    </row>
    <row r="39435" spans="1:1" x14ac:dyDescent="0.25">
      <c r="A39435"/>
    </row>
    <row r="39436" spans="1:1" x14ac:dyDescent="0.25">
      <c r="A39436"/>
    </row>
    <row r="39437" spans="1:1" x14ac:dyDescent="0.25">
      <c r="A39437"/>
    </row>
    <row r="39438" spans="1:1" x14ac:dyDescent="0.25">
      <c r="A39438"/>
    </row>
    <row r="39439" spans="1:1" x14ac:dyDescent="0.25">
      <c r="A39439"/>
    </row>
    <row r="39440" spans="1:1" x14ac:dyDescent="0.25">
      <c r="A39440"/>
    </row>
    <row r="39441" spans="1:1" x14ac:dyDescent="0.25">
      <c r="A39441"/>
    </row>
    <row r="39442" spans="1:1" x14ac:dyDescent="0.25">
      <c r="A39442"/>
    </row>
    <row r="39443" spans="1:1" x14ac:dyDescent="0.25">
      <c r="A39443"/>
    </row>
    <row r="39444" spans="1:1" x14ac:dyDescent="0.25">
      <c r="A39444"/>
    </row>
    <row r="39445" spans="1:1" x14ac:dyDescent="0.25">
      <c r="A39445"/>
    </row>
    <row r="39446" spans="1:1" x14ac:dyDescent="0.25">
      <c r="A39446"/>
    </row>
    <row r="39447" spans="1:1" x14ac:dyDescent="0.25">
      <c r="A39447"/>
    </row>
    <row r="39448" spans="1:1" x14ac:dyDescent="0.25">
      <c r="A39448"/>
    </row>
    <row r="39449" spans="1:1" x14ac:dyDescent="0.25">
      <c r="A39449"/>
    </row>
    <row r="39450" spans="1:1" x14ac:dyDescent="0.25">
      <c r="A39450"/>
    </row>
    <row r="39451" spans="1:1" x14ac:dyDescent="0.25">
      <c r="A39451"/>
    </row>
    <row r="39452" spans="1:1" x14ac:dyDescent="0.25">
      <c r="A39452"/>
    </row>
    <row r="39453" spans="1:1" x14ac:dyDescent="0.25">
      <c r="A39453"/>
    </row>
    <row r="39454" spans="1:1" x14ac:dyDescent="0.25">
      <c r="A39454"/>
    </row>
    <row r="39455" spans="1:1" x14ac:dyDescent="0.25">
      <c r="A39455"/>
    </row>
    <row r="39456" spans="1:1" x14ac:dyDescent="0.25">
      <c r="A39456"/>
    </row>
    <row r="39457" spans="1:1" x14ac:dyDescent="0.25">
      <c r="A39457"/>
    </row>
    <row r="39458" spans="1:1" x14ac:dyDescent="0.25">
      <c r="A39458"/>
    </row>
    <row r="39459" spans="1:1" x14ac:dyDescent="0.25">
      <c r="A39459"/>
    </row>
    <row r="39460" spans="1:1" x14ac:dyDescent="0.25">
      <c r="A39460"/>
    </row>
    <row r="39461" spans="1:1" x14ac:dyDescent="0.25">
      <c r="A39461"/>
    </row>
    <row r="39462" spans="1:1" x14ac:dyDescent="0.25">
      <c r="A39462"/>
    </row>
    <row r="39463" spans="1:1" x14ac:dyDescent="0.25">
      <c r="A39463"/>
    </row>
    <row r="39464" spans="1:1" x14ac:dyDescent="0.25">
      <c r="A39464"/>
    </row>
    <row r="39465" spans="1:1" x14ac:dyDescent="0.25">
      <c r="A39465"/>
    </row>
    <row r="39466" spans="1:1" x14ac:dyDescent="0.25">
      <c r="A39466"/>
    </row>
    <row r="39467" spans="1:1" x14ac:dyDescent="0.25">
      <c r="A39467"/>
    </row>
    <row r="39468" spans="1:1" x14ac:dyDescent="0.25">
      <c r="A39468"/>
    </row>
    <row r="39469" spans="1:1" x14ac:dyDescent="0.25">
      <c r="A39469"/>
    </row>
    <row r="39470" spans="1:1" x14ac:dyDescent="0.25">
      <c r="A39470"/>
    </row>
    <row r="39471" spans="1:1" x14ac:dyDescent="0.25">
      <c r="A39471"/>
    </row>
    <row r="39472" spans="1:1" x14ac:dyDescent="0.25">
      <c r="A39472"/>
    </row>
    <row r="39473" spans="1:1" x14ac:dyDescent="0.25">
      <c r="A39473"/>
    </row>
    <row r="39474" spans="1:1" x14ac:dyDescent="0.25">
      <c r="A39474"/>
    </row>
    <row r="39475" spans="1:1" x14ac:dyDescent="0.25">
      <c r="A39475"/>
    </row>
    <row r="39476" spans="1:1" x14ac:dyDescent="0.25">
      <c r="A39476"/>
    </row>
    <row r="39477" spans="1:1" x14ac:dyDescent="0.25">
      <c r="A39477"/>
    </row>
    <row r="39478" spans="1:1" x14ac:dyDescent="0.25">
      <c r="A39478"/>
    </row>
    <row r="39479" spans="1:1" x14ac:dyDescent="0.25">
      <c r="A39479"/>
    </row>
    <row r="39480" spans="1:1" x14ac:dyDescent="0.25">
      <c r="A39480"/>
    </row>
    <row r="39481" spans="1:1" x14ac:dyDescent="0.25">
      <c r="A39481"/>
    </row>
    <row r="39482" spans="1:1" x14ac:dyDescent="0.25">
      <c r="A39482"/>
    </row>
    <row r="39483" spans="1:1" x14ac:dyDescent="0.25">
      <c r="A39483"/>
    </row>
    <row r="39484" spans="1:1" x14ac:dyDescent="0.25">
      <c r="A39484"/>
    </row>
    <row r="39485" spans="1:1" x14ac:dyDescent="0.25">
      <c r="A39485"/>
    </row>
    <row r="39486" spans="1:1" x14ac:dyDescent="0.25">
      <c r="A39486"/>
    </row>
    <row r="39487" spans="1:1" x14ac:dyDescent="0.25">
      <c r="A39487"/>
    </row>
    <row r="39488" spans="1:1" x14ac:dyDescent="0.25">
      <c r="A39488"/>
    </row>
    <row r="39489" spans="1:1" x14ac:dyDescent="0.25">
      <c r="A39489"/>
    </row>
    <row r="39490" spans="1:1" x14ac:dyDescent="0.25">
      <c r="A39490"/>
    </row>
    <row r="39491" spans="1:1" x14ac:dyDescent="0.25">
      <c r="A39491"/>
    </row>
    <row r="39492" spans="1:1" x14ac:dyDescent="0.25">
      <c r="A39492"/>
    </row>
    <row r="39493" spans="1:1" x14ac:dyDescent="0.25">
      <c r="A39493"/>
    </row>
    <row r="39494" spans="1:1" x14ac:dyDescent="0.25">
      <c r="A39494"/>
    </row>
    <row r="39495" spans="1:1" x14ac:dyDescent="0.25">
      <c r="A39495"/>
    </row>
    <row r="39496" spans="1:1" x14ac:dyDescent="0.25">
      <c r="A39496"/>
    </row>
    <row r="39497" spans="1:1" x14ac:dyDescent="0.25">
      <c r="A39497"/>
    </row>
    <row r="39498" spans="1:1" x14ac:dyDescent="0.25">
      <c r="A39498"/>
    </row>
    <row r="39499" spans="1:1" x14ac:dyDescent="0.25">
      <c r="A39499"/>
    </row>
    <row r="39500" spans="1:1" x14ac:dyDescent="0.25">
      <c r="A39500"/>
    </row>
    <row r="39501" spans="1:1" x14ac:dyDescent="0.25">
      <c r="A39501"/>
    </row>
    <row r="39502" spans="1:1" x14ac:dyDescent="0.25">
      <c r="A39502"/>
    </row>
    <row r="39503" spans="1:1" x14ac:dyDescent="0.25">
      <c r="A39503"/>
    </row>
    <row r="39504" spans="1:1" x14ac:dyDescent="0.25">
      <c r="A39504"/>
    </row>
    <row r="39505" spans="1:1" x14ac:dyDescent="0.25">
      <c r="A39505"/>
    </row>
    <row r="39506" spans="1:1" x14ac:dyDescent="0.25">
      <c r="A39506"/>
    </row>
    <row r="39507" spans="1:1" x14ac:dyDescent="0.25">
      <c r="A39507"/>
    </row>
    <row r="39508" spans="1:1" x14ac:dyDescent="0.25">
      <c r="A39508"/>
    </row>
    <row r="39509" spans="1:1" x14ac:dyDescent="0.25">
      <c r="A39509"/>
    </row>
    <row r="39510" spans="1:1" x14ac:dyDescent="0.25">
      <c r="A39510"/>
    </row>
    <row r="39511" spans="1:1" x14ac:dyDescent="0.25">
      <c r="A39511"/>
    </row>
    <row r="39512" spans="1:1" x14ac:dyDescent="0.25">
      <c r="A39512"/>
    </row>
    <row r="39513" spans="1:1" x14ac:dyDescent="0.25">
      <c r="A39513"/>
    </row>
    <row r="39514" spans="1:1" x14ac:dyDescent="0.25">
      <c r="A39514"/>
    </row>
    <row r="39515" spans="1:1" x14ac:dyDescent="0.25">
      <c r="A39515"/>
    </row>
    <row r="39516" spans="1:1" x14ac:dyDescent="0.25">
      <c r="A39516"/>
    </row>
    <row r="39517" spans="1:1" x14ac:dyDescent="0.25">
      <c r="A39517"/>
    </row>
    <row r="39518" spans="1:1" x14ac:dyDescent="0.25">
      <c r="A39518"/>
    </row>
    <row r="39519" spans="1:1" x14ac:dyDescent="0.25">
      <c r="A39519"/>
    </row>
    <row r="39520" spans="1:1" x14ac:dyDescent="0.25">
      <c r="A39520"/>
    </row>
    <row r="39521" spans="1:1" x14ac:dyDescent="0.25">
      <c r="A39521"/>
    </row>
    <row r="39522" spans="1:1" x14ac:dyDescent="0.25">
      <c r="A39522"/>
    </row>
    <row r="39523" spans="1:1" x14ac:dyDescent="0.25">
      <c r="A39523"/>
    </row>
    <row r="39524" spans="1:1" x14ac:dyDescent="0.25">
      <c r="A39524"/>
    </row>
    <row r="39525" spans="1:1" x14ac:dyDescent="0.25">
      <c r="A39525"/>
    </row>
    <row r="39526" spans="1:1" x14ac:dyDescent="0.25">
      <c r="A39526"/>
    </row>
    <row r="39527" spans="1:1" x14ac:dyDescent="0.25">
      <c r="A39527"/>
    </row>
    <row r="39528" spans="1:1" x14ac:dyDescent="0.25">
      <c r="A39528"/>
    </row>
    <row r="39529" spans="1:1" x14ac:dyDescent="0.25">
      <c r="A39529"/>
    </row>
    <row r="39530" spans="1:1" x14ac:dyDescent="0.25">
      <c r="A39530"/>
    </row>
    <row r="39531" spans="1:1" x14ac:dyDescent="0.25">
      <c r="A39531"/>
    </row>
    <row r="39532" spans="1:1" x14ac:dyDescent="0.25">
      <c r="A39532"/>
    </row>
    <row r="39533" spans="1:1" x14ac:dyDescent="0.25">
      <c r="A39533"/>
    </row>
    <row r="39534" spans="1:1" x14ac:dyDescent="0.25">
      <c r="A39534"/>
    </row>
    <row r="39535" spans="1:1" x14ac:dyDescent="0.25">
      <c r="A39535"/>
    </row>
    <row r="39536" spans="1:1" x14ac:dyDescent="0.25">
      <c r="A39536"/>
    </row>
    <row r="39537" spans="1:1" x14ac:dyDescent="0.25">
      <c r="A39537"/>
    </row>
    <row r="39538" spans="1:1" x14ac:dyDescent="0.25">
      <c r="A39538"/>
    </row>
    <row r="39539" spans="1:1" x14ac:dyDescent="0.25">
      <c r="A39539"/>
    </row>
    <row r="39540" spans="1:1" x14ac:dyDescent="0.25">
      <c r="A39540"/>
    </row>
    <row r="39541" spans="1:1" x14ac:dyDescent="0.25">
      <c r="A39541"/>
    </row>
    <row r="39542" spans="1:1" x14ac:dyDescent="0.25">
      <c r="A39542"/>
    </row>
    <row r="39543" spans="1:1" x14ac:dyDescent="0.25">
      <c r="A39543"/>
    </row>
    <row r="39544" spans="1:1" x14ac:dyDescent="0.25">
      <c r="A39544"/>
    </row>
    <row r="39545" spans="1:1" x14ac:dyDescent="0.25">
      <c r="A39545"/>
    </row>
    <row r="39546" spans="1:1" x14ac:dyDescent="0.25">
      <c r="A39546"/>
    </row>
    <row r="39547" spans="1:1" x14ac:dyDescent="0.25">
      <c r="A39547"/>
    </row>
    <row r="39548" spans="1:1" x14ac:dyDescent="0.25">
      <c r="A39548"/>
    </row>
    <row r="39549" spans="1:1" x14ac:dyDescent="0.25">
      <c r="A39549"/>
    </row>
    <row r="39550" spans="1:1" x14ac:dyDescent="0.25">
      <c r="A39550"/>
    </row>
    <row r="39551" spans="1:1" x14ac:dyDescent="0.25">
      <c r="A39551"/>
    </row>
    <row r="39552" spans="1:1" x14ac:dyDescent="0.25">
      <c r="A39552"/>
    </row>
    <row r="39553" spans="1:1" x14ac:dyDescent="0.25">
      <c r="A39553"/>
    </row>
    <row r="39554" spans="1:1" x14ac:dyDescent="0.25">
      <c r="A39554"/>
    </row>
    <row r="39555" spans="1:1" x14ac:dyDescent="0.25">
      <c r="A39555"/>
    </row>
    <row r="39556" spans="1:1" x14ac:dyDescent="0.25">
      <c r="A39556"/>
    </row>
    <row r="39557" spans="1:1" x14ac:dyDescent="0.25">
      <c r="A39557"/>
    </row>
    <row r="39558" spans="1:1" x14ac:dyDescent="0.25">
      <c r="A39558"/>
    </row>
    <row r="39559" spans="1:1" x14ac:dyDescent="0.25">
      <c r="A39559"/>
    </row>
    <row r="39560" spans="1:1" x14ac:dyDescent="0.25">
      <c r="A39560"/>
    </row>
    <row r="39561" spans="1:1" x14ac:dyDescent="0.25">
      <c r="A39561"/>
    </row>
    <row r="39562" spans="1:1" x14ac:dyDescent="0.25">
      <c r="A39562"/>
    </row>
    <row r="39563" spans="1:1" x14ac:dyDescent="0.25">
      <c r="A39563"/>
    </row>
    <row r="39564" spans="1:1" x14ac:dyDescent="0.25">
      <c r="A39564"/>
    </row>
    <row r="39565" spans="1:1" x14ac:dyDescent="0.25">
      <c r="A39565"/>
    </row>
    <row r="39566" spans="1:1" x14ac:dyDescent="0.25">
      <c r="A39566"/>
    </row>
    <row r="39567" spans="1:1" x14ac:dyDescent="0.25">
      <c r="A39567"/>
    </row>
    <row r="39568" spans="1:1" x14ac:dyDescent="0.25">
      <c r="A39568"/>
    </row>
    <row r="39569" spans="1:1" x14ac:dyDescent="0.25">
      <c r="A39569"/>
    </row>
    <row r="39570" spans="1:1" x14ac:dyDescent="0.25">
      <c r="A39570"/>
    </row>
    <row r="39571" spans="1:1" x14ac:dyDescent="0.25">
      <c r="A39571"/>
    </row>
    <row r="39572" spans="1:1" x14ac:dyDescent="0.25">
      <c r="A39572"/>
    </row>
    <row r="39573" spans="1:1" x14ac:dyDescent="0.25">
      <c r="A39573"/>
    </row>
    <row r="39574" spans="1:1" x14ac:dyDescent="0.25">
      <c r="A39574"/>
    </row>
    <row r="39575" spans="1:1" x14ac:dyDescent="0.25">
      <c r="A39575"/>
    </row>
    <row r="39576" spans="1:1" x14ac:dyDescent="0.25">
      <c r="A39576"/>
    </row>
    <row r="39577" spans="1:1" x14ac:dyDescent="0.25">
      <c r="A39577"/>
    </row>
    <row r="39578" spans="1:1" x14ac:dyDescent="0.25">
      <c r="A39578"/>
    </row>
    <row r="39579" spans="1:1" x14ac:dyDescent="0.25">
      <c r="A39579"/>
    </row>
    <row r="39580" spans="1:1" x14ac:dyDescent="0.25">
      <c r="A39580"/>
    </row>
    <row r="39581" spans="1:1" x14ac:dyDescent="0.25">
      <c r="A39581"/>
    </row>
    <row r="39582" spans="1:1" x14ac:dyDescent="0.25">
      <c r="A39582"/>
    </row>
    <row r="39583" spans="1:1" x14ac:dyDescent="0.25">
      <c r="A39583"/>
    </row>
    <row r="39584" spans="1:1" x14ac:dyDescent="0.25">
      <c r="A39584"/>
    </row>
    <row r="39585" spans="1:1" x14ac:dyDescent="0.25">
      <c r="A39585"/>
    </row>
    <row r="39586" spans="1:1" x14ac:dyDescent="0.25">
      <c r="A39586"/>
    </row>
    <row r="39587" spans="1:1" x14ac:dyDescent="0.25">
      <c r="A39587"/>
    </row>
    <row r="39588" spans="1:1" x14ac:dyDescent="0.25">
      <c r="A39588"/>
    </row>
    <row r="39589" spans="1:1" x14ac:dyDescent="0.25">
      <c r="A39589"/>
    </row>
    <row r="39590" spans="1:1" x14ac:dyDescent="0.25">
      <c r="A39590"/>
    </row>
    <row r="39591" spans="1:1" x14ac:dyDescent="0.25">
      <c r="A39591"/>
    </row>
    <row r="39592" spans="1:1" x14ac:dyDescent="0.25">
      <c r="A39592"/>
    </row>
    <row r="39593" spans="1:1" x14ac:dyDescent="0.25">
      <c r="A39593"/>
    </row>
    <row r="39594" spans="1:1" x14ac:dyDescent="0.25">
      <c r="A39594"/>
    </row>
    <row r="39595" spans="1:1" x14ac:dyDescent="0.25">
      <c r="A39595"/>
    </row>
    <row r="39596" spans="1:1" x14ac:dyDescent="0.25">
      <c r="A39596"/>
    </row>
    <row r="39597" spans="1:1" x14ac:dyDescent="0.25">
      <c r="A39597"/>
    </row>
    <row r="39598" spans="1:1" x14ac:dyDescent="0.25">
      <c r="A39598"/>
    </row>
    <row r="39599" spans="1:1" x14ac:dyDescent="0.25">
      <c r="A39599"/>
    </row>
    <row r="39600" spans="1:1" x14ac:dyDescent="0.25">
      <c r="A39600"/>
    </row>
    <row r="39601" spans="1:1" x14ac:dyDescent="0.25">
      <c r="A39601"/>
    </row>
    <row r="39602" spans="1:1" x14ac:dyDescent="0.25">
      <c r="A39602"/>
    </row>
    <row r="39603" spans="1:1" x14ac:dyDescent="0.25">
      <c r="A39603"/>
    </row>
    <row r="39604" spans="1:1" x14ac:dyDescent="0.25">
      <c r="A39604"/>
    </row>
    <row r="39605" spans="1:1" x14ac:dyDescent="0.25">
      <c r="A39605"/>
    </row>
    <row r="39606" spans="1:1" x14ac:dyDescent="0.25">
      <c r="A39606"/>
    </row>
    <row r="39607" spans="1:1" x14ac:dyDescent="0.25">
      <c r="A39607"/>
    </row>
    <row r="39608" spans="1:1" x14ac:dyDescent="0.25">
      <c r="A39608"/>
    </row>
    <row r="39609" spans="1:1" x14ac:dyDescent="0.25">
      <c r="A39609"/>
    </row>
    <row r="39610" spans="1:1" x14ac:dyDescent="0.25">
      <c r="A39610"/>
    </row>
    <row r="39611" spans="1:1" x14ac:dyDescent="0.25">
      <c r="A39611"/>
    </row>
    <row r="39612" spans="1:1" x14ac:dyDescent="0.25">
      <c r="A39612"/>
    </row>
    <row r="39613" spans="1:1" x14ac:dyDescent="0.25">
      <c r="A39613"/>
    </row>
    <row r="39614" spans="1:1" x14ac:dyDescent="0.25">
      <c r="A39614"/>
    </row>
    <row r="39615" spans="1:1" x14ac:dyDescent="0.25">
      <c r="A39615"/>
    </row>
    <row r="39616" spans="1:1" x14ac:dyDescent="0.25">
      <c r="A39616"/>
    </row>
    <row r="39617" spans="1:1" x14ac:dyDescent="0.25">
      <c r="A39617"/>
    </row>
    <row r="39618" spans="1:1" x14ac:dyDescent="0.25">
      <c r="A39618"/>
    </row>
    <row r="39619" spans="1:1" x14ac:dyDescent="0.25">
      <c r="A39619"/>
    </row>
    <row r="39620" spans="1:1" x14ac:dyDescent="0.25">
      <c r="A39620"/>
    </row>
    <row r="39621" spans="1:1" x14ac:dyDescent="0.25">
      <c r="A39621"/>
    </row>
    <row r="39622" spans="1:1" x14ac:dyDescent="0.25">
      <c r="A39622"/>
    </row>
    <row r="39623" spans="1:1" x14ac:dyDescent="0.25">
      <c r="A39623"/>
    </row>
    <row r="39624" spans="1:1" x14ac:dyDescent="0.25">
      <c r="A39624"/>
    </row>
    <row r="39625" spans="1:1" x14ac:dyDescent="0.25">
      <c r="A39625"/>
    </row>
    <row r="39626" spans="1:1" x14ac:dyDescent="0.25">
      <c r="A39626"/>
    </row>
    <row r="39627" spans="1:1" x14ac:dyDescent="0.25">
      <c r="A39627"/>
    </row>
    <row r="39628" spans="1:1" x14ac:dyDescent="0.25">
      <c r="A39628"/>
    </row>
    <row r="39629" spans="1:1" x14ac:dyDescent="0.25">
      <c r="A39629"/>
    </row>
    <row r="39630" spans="1:1" x14ac:dyDescent="0.25">
      <c r="A39630"/>
    </row>
    <row r="39631" spans="1:1" x14ac:dyDescent="0.25">
      <c r="A39631"/>
    </row>
    <row r="39632" spans="1:1" x14ac:dyDescent="0.25">
      <c r="A39632"/>
    </row>
    <row r="39633" spans="1:1" x14ac:dyDescent="0.25">
      <c r="A39633"/>
    </row>
    <row r="39634" spans="1:1" x14ac:dyDescent="0.25">
      <c r="A39634"/>
    </row>
    <row r="39635" spans="1:1" x14ac:dyDescent="0.25">
      <c r="A39635"/>
    </row>
    <row r="39636" spans="1:1" x14ac:dyDescent="0.25">
      <c r="A39636"/>
    </row>
    <row r="39637" spans="1:1" x14ac:dyDescent="0.25">
      <c r="A39637"/>
    </row>
    <row r="39638" spans="1:1" x14ac:dyDescent="0.25">
      <c r="A39638"/>
    </row>
    <row r="39639" spans="1:1" x14ac:dyDescent="0.25">
      <c r="A39639"/>
    </row>
    <row r="39640" spans="1:1" x14ac:dyDescent="0.25">
      <c r="A39640"/>
    </row>
    <row r="39641" spans="1:1" x14ac:dyDescent="0.25">
      <c r="A39641"/>
    </row>
    <row r="39642" spans="1:1" x14ac:dyDescent="0.25">
      <c r="A39642"/>
    </row>
    <row r="39643" spans="1:1" x14ac:dyDescent="0.25">
      <c r="A39643"/>
    </row>
    <row r="39644" spans="1:1" x14ac:dyDescent="0.25">
      <c r="A39644"/>
    </row>
    <row r="39645" spans="1:1" x14ac:dyDescent="0.25">
      <c r="A39645"/>
    </row>
    <row r="39646" spans="1:1" x14ac:dyDescent="0.25">
      <c r="A39646"/>
    </row>
    <row r="39647" spans="1:1" x14ac:dyDescent="0.25">
      <c r="A39647"/>
    </row>
    <row r="39648" spans="1:1" x14ac:dyDescent="0.25">
      <c r="A39648"/>
    </row>
    <row r="39649" spans="1:1" x14ac:dyDescent="0.25">
      <c r="A39649"/>
    </row>
    <row r="39650" spans="1:1" x14ac:dyDescent="0.25">
      <c r="A39650"/>
    </row>
    <row r="39651" spans="1:1" x14ac:dyDescent="0.25">
      <c r="A39651"/>
    </row>
    <row r="39652" spans="1:1" x14ac:dyDescent="0.25">
      <c r="A39652"/>
    </row>
    <row r="39653" spans="1:1" x14ac:dyDescent="0.25">
      <c r="A39653"/>
    </row>
    <row r="39654" spans="1:1" x14ac:dyDescent="0.25">
      <c r="A39654"/>
    </row>
    <row r="39655" spans="1:1" x14ac:dyDescent="0.25">
      <c r="A39655"/>
    </row>
    <row r="39656" spans="1:1" x14ac:dyDescent="0.25">
      <c r="A39656"/>
    </row>
    <row r="39657" spans="1:1" x14ac:dyDescent="0.25">
      <c r="A39657"/>
    </row>
    <row r="39658" spans="1:1" x14ac:dyDescent="0.25">
      <c r="A39658"/>
    </row>
    <row r="39659" spans="1:1" x14ac:dyDescent="0.25">
      <c r="A39659"/>
    </row>
    <row r="39660" spans="1:1" x14ac:dyDescent="0.25">
      <c r="A39660"/>
    </row>
    <row r="39661" spans="1:1" x14ac:dyDescent="0.25">
      <c r="A39661"/>
    </row>
    <row r="39662" spans="1:1" x14ac:dyDescent="0.25">
      <c r="A39662"/>
    </row>
    <row r="39663" spans="1:1" x14ac:dyDescent="0.25">
      <c r="A39663"/>
    </row>
    <row r="39664" spans="1:1" x14ac:dyDescent="0.25">
      <c r="A39664"/>
    </row>
    <row r="39665" spans="1:1" x14ac:dyDescent="0.25">
      <c r="A39665"/>
    </row>
    <row r="39666" spans="1:1" x14ac:dyDescent="0.25">
      <c r="A39666"/>
    </row>
    <row r="39667" spans="1:1" x14ac:dyDescent="0.25">
      <c r="A39667"/>
    </row>
    <row r="39668" spans="1:1" x14ac:dyDescent="0.25">
      <c r="A39668"/>
    </row>
    <row r="39669" spans="1:1" x14ac:dyDescent="0.25">
      <c r="A39669"/>
    </row>
    <row r="39670" spans="1:1" x14ac:dyDescent="0.25">
      <c r="A39670"/>
    </row>
    <row r="39671" spans="1:1" x14ac:dyDescent="0.25">
      <c r="A39671"/>
    </row>
    <row r="39672" spans="1:1" x14ac:dyDescent="0.25">
      <c r="A39672"/>
    </row>
    <row r="39673" spans="1:1" x14ac:dyDescent="0.25">
      <c r="A39673"/>
    </row>
    <row r="39674" spans="1:1" x14ac:dyDescent="0.25">
      <c r="A39674"/>
    </row>
    <row r="39675" spans="1:1" x14ac:dyDescent="0.25">
      <c r="A39675"/>
    </row>
    <row r="39676" spans="1:1" x14ac:dyDescent="0.25">
      <c r="A39676"/>
    </row>
    <row r="39677" spans="1:1" x14ac:dyDescent="0.25">
      <c r="A39677"/>
    </row>
    <row r="39678" spans="1:1" x14ac:dyDescent="0.25">
      <c r="A39678"/>
    </row>
    <row r="39679" spans="1:1" x14ac:dyDescent="0.25">
      <c r="A39679"/>
    </row>
    <row r="39680" spans="1:1" x14ac:dyDescent="0.25">
      <c r="A39680"/>
    </row>
    <row r="39681" spans="1:1" x14ac:dyDescent="0.25">
      <c r="A39681"/>
    </row>
    <row r="39682" spans="1:1" x14ac:dyDescent="0.25">
      <c r="A39682"/>
    </row>
    <row r="39683" spans="1:1" x14ac:dyDescent="0.25">
      <c r="A39683"/>
    </row>
    <row r="39684" spans="1:1" x14ac:dyDescent="0.25">
      <c r="A39684"/>
    </row>
    <row r="39685" spans="1:1" x14ac:dyDescent="0.25">
      <c r="A39685"/>
    </row>
    <row r="39686" spans="1:1" x14ac:dyDescent="0.25">
      <c r="A39686"/>
    </row>
    <row r="39687" spans="1:1" x14ac:dyDescent="0.25">
      <c r="A39687"/>
    </row>
    <row r="39688" spans="1:1" x14ac:dyDescent="0.25">
      <c r="A39688"/>
    </row>
    <row r="39689" spans="1:1" x14ac:dyDescent="0.25">
      <c r="A39689"/>
    </row>
    <row r="39690" spans="1:1" x14ac:dyDescent="0.25">
      <c r="A39690"/>
    </row>
    <row r="39691" spans="1:1" x14ac:dyDescent="0.25">
      <c r="A39691"/>
    </row>
    <row r="39692" spans="1:1" x14ac:dyDescent="0.25">
      <c r="A39692"/>
    </row>
    <row r="39693" spans="1:1" x14ac:dyDescent="0.25">
      <c r="A39693"/>
    </row>
    <row r="39694" spans="1:1" x14ac:dyDescent="0.25">
      <c r="A39694"/>
    </row>
    <row r="39695" spans="1:1" x14ac:dyDescent="0.25">
      <c r="A39695"/>
    </row>
    <row r="39696" spans="1:1" x14ac:dyDescent="0.25">
      <c r="A39696"/>
    </row>
    <row r="39697" spans="1:1" x14ac:dyDescent="0.25">
      <c r="A39697"/>
    </row>
    <row r="39698" spans="1:1" x14ac:dyDescent="0.25">
      <c r="A39698"/>
    </row>
    <row r="39699" spans="1:1" x14ac:dyDescent="0.25">
      <c r="A39699"/>
    </row>
    <row r="39700" spans="1:1" x14ac:dyDescent="0.25">
      <c r="A39700"/>
    </row>
    <row r="39701" spans="1:1" x14ac:dyDescent="0.25">
      <c r="A39701"/>
    </row>
    <row r="39702" spans="1:1" x14ac:dyDescent="0.25">
      <c r="A39702"/>
    </row>
    <row r="39703" spans="1:1" x14ac:dyDescent="0.25">
      <c r="A39703"/>
    </row>
    <row r="39704" spans="1:1" x14ac:dyDescent="0.25">
      <c r="A39704"/>
    </row>
    <row r="39705" spans="1:1" x14ac:dyDescent="0.25">
      <c r="A39705"/>
    </row>
    <row r="39706" spans="1:1" x14ac:dyDescent="0.25">
      <c r="A39706"/>
    </row>
    <row r="39707" spans="1:1" x14ac:dyDescent="0.25">
      <c r="A39707"/>
    </row>
    <row r="39708" spans="1:1" x14ac:dyDescent="0.25">
      <c r="A39708"/>
    </row>
    <row r="39709" spans="1:1" x14ac:dyDescent="0.25">
      <c r="A39709"/>
    </row>
    <row r="39710" spans="1:1" x14ac:dyDescent="0.25">
      <c r="A39710"/>
    </row>
    <row r="39711" spans="1:1" x14ac:dyDescent="0.25">
      <c r="A39711"/>
    </row>
    <row r="39712" spans="1:1" x14ac:dyDescent="0.25">
      <c r="A39712"/>
    </row>
    <row r="39713" spans="1:1" x14ac:dyDescent="0.25">
      <c r="A39713"/>
    </row>
    <row r="39714" spans="1:1" x14ac:dyDescent="0.25">
      <c r="A39714"/>
    </row>
    <row r="39715" spans="1:1" x14ac:dyDescent="0.25">
      <c r="A39715"/>
    </row>
    <row r="39716" spans="1:1" x14ac:dyDescent="0.25">
      <c r="A39716"/>
    </row>
    <row r="39717" spans="1:1" x14ac:dyDescent="0.25">
      <c r="A39717"/>
    </row>
    <row r="39718" spans="1:1" x14ac:dyDescent="0.25">
      <c r="A39718"/>
    </row>
    <row r="39719" spans="1:1" x14ac:dyDescent="0.25">
      <c r="A39719"/>
    </row>
    <row r="39720" spans="1:1" x14ac:dyDescent="0.25">
      <c r="A39720"/>
    </row>
    <row r="39721" spans="1:1" x14ac:dyDescent="0.25">
      <c r="A39721"/>
    </row>
    <row r="39722" spans="1:1" x14ac:dyDescent="0.25">
      <c r="A39722"/>
    </row>
    <row r="39723" spans="1:1" x14ac:dyDescent="0.25">
      <c r="A39723"/>
    </row>
    <row r="39724" spans="1:1" x14ac:dyDescent="0.25">
      <c r="A39724"/>
    </row>
    <row r="39725" spans="1:1" x14ac:dyDescent="0.25">
      <c r="A39725"/>
    </row>
    <row r="39726" spans="1:1" x14ac:dyDescent="0.25">
      <c r="A39726"/>
    </row>
    <row r="39727" spans="1:1" x14ac:dyDescent="0.25">
      <c r="A39727"/>
    </row>
    <row r="39728" spans="1:1" x14ac:dyDescent="0.25">
      <c r="A39728"/>
    </row>
    <row r="39729" spans="1:1" x14ac:dyDescent="0.25">
      <c r="A39729"/>
    </row>
    <row r="39730" spans="1:1" x14ac:dyDescent="0.25">
      <c r="A39730"/>
    </row>
    <row r="39731" spans="1:1" x14ac:dyDescent="0.25">
      <c r="A39731"/>
    </row>
    <row r="39732" spans="1:1" x14ac:dyDescent="0.25">
      <c r="A39732"/>
    </row>
    <row r="39733" spans="1:1" x14ac:dyDescent="0.25">
      <c r="A39733"/>
    </row>
    <row r="39734" spans="1:1" x14ac:dyDescent="0.25">
      <c r="A39734"/>
    </row>
    <row r="39735" spans="1:1" x14ac:dyDescent="0.25">
      <c r="A39735"/>
    </row>
    <row r="39736" spans="1:1" x14ac:dyDescent="0.25">
      <c r="A39736"/>
    </row>
    <row r="39737" spans="1:1" x14ac:dyDescent="0.25">
      <c r="A39737"/>
    </row>
    <row r="39738" spans="1:1" x14ac:dyDescent="0.25">
      <c r="A39738"/>
    </row>
    <row r="39739" spans="1:1" x14ac:dyDescent="0.25">
      <c r="A39739"/>
    </row>
    <row r="39740" spans="1:1" x14ac:dyDescent="0.25">
      <c r="A39740"/>
    </row>
    <row r="39741" spans="1:1" x14ac:dyDescent="0.25">
      <c r="A39741"/>
    </row>
    <row r="39742" spans="1:1" x14ac:dyDescent="0.25">
      <c r="A39742"/>
    </row>
    <row r="39743" spans="1:1" x14ac:dyDescent="0.25">
      <c r="A39743"/>
    </row>
    <row r="39744" spans="1:1" x14ac:dyDescent="0.25">
      <c r="A39744"/>
    </row>
    <row r="39745" spans="1:1" x14ac:dyDescent="0.25">
      <c r="A39745"/>
    </row>
    <row r="39746" spans="1:1" x14ac:dyDescent="0.25">
      <c r="A39746"/>
    </row>
    <row r="39747" spans="1:1" x14ac:dyDescent="0.25">
      <c r="A39747"/>
    </row>
    <row r="39748" spans="1:1" x14ac:dyDescent="0.25">
      <c r="A39748"/>
    </row>
    <row r="39749" spans="1:1" x14ac:dyDescent="0.25">
      <c r="A39749"/>
    </row>
    <row r="39750" spans="1:1" x14ac:dyDescent="0.25">
      <c r="A39750"/>
    </row>
    <row r="39751" spans="1:1" x14ac:dyDescent="0.25">
      <c r="A39751"/>
    </row>
    <row r="39752" spans="1:1" x14ac:dyDescent="0.25">
      <c r="A39752"/>
    </row>
    <row r="39753" spans="1:1" x14ac:dyDescent="0.25">
      <c r="A39753"/>
    </row>
    <row r="39754" spans="1:1" x14ac:dyDescent="0.25">
      <c r="A39754"/>
    </row>
    <row r="39755" spans="1:1" x14ac:dyDescent="0.25">
      <c r="A39755"/>
    </row>
    <row r="39756" spans="1:1" x14ac:dyDescent="0.25">
      <c r="A39756"/>
    </row>
    <row r="39757" spans="1:1" x14ac:dyDescent="0.25">
      <c r="A39757"/>
    </row>
    <row r="39758" spans="1:1" x14ac:dyDescent="0.25">
      <c r="A39758"/>
    </row>
    <row r="39759" spans="1:1" x14ac:dyDescent="0.25">
      <c r="A39759"/>
    </row>
    <row r="39760" spans="1:1" x14ac:dyDescent="0.25">
      <c r="A39760"/>
    </row>
    <row r="39761" spans="1:1" x14ac:dyDescent="0.25">
      <c r="A39761"/>
    </row>
    <row r="39762" spans="1:1" x14ac:dyDescent="0.25">
      <c r="A39762"/>
    </row>
    <row r="39763" spans="1:1" x14ac:dyDescent="0.25">
      <c r="A39763"/>
    </row>
    <row r="39764" spans="1:1" x14ac:dyDescent="0.25">
      <c r="A39764"/>
    </row>
    <row r="39765" spans="1:1" x14ac:dyDescent="0.25">
      <c r="A39765"/>
    </row>
    <row r="39766" spans="1:1" x14ac:dyDescent="0.25">
      <c r="A39766"/>
    </row>
    <row r="39767" spans="1:1" x14ac:dyDescent="0.25">
      <c r="A39767"/>
    </row>
    <row r="39768" spans="1:1" x14ac:dyDescent="0.25">
      <c r="A39768"/>
    </row>
    <row r="39769" spans="1:1" x14ac:dyDescent="0.25">
      <c r="A39769"/>
    </row>
    <row r="39770" spans="1:1" x14ac:dyDescent="0.25">
      <c r="A39770"/>
    </row>
    <row r="39771" spans="1:1" x14ac:dyDescent="0.25">
      <c r="A39771"/>
    </row>
    <row r="39772" spans="1:1" x14ac:dyDescent="0.25">
      <c r="A39772"/>
    </row>
    <row r="39773" spans="1:1" x14ac:dyDescent="0.25">
      <c r="A39773"/>
    </row>
    <row r="39774" spans="1:1" x14ac:dyDescent="0.25">
      <c r="A39774"/>
    </row>
    <row r="39775" spans="1:1" x14ac:dyDescent="0.25">
      <c r="A39775"/>
    </row>
    <row r="39776" spans="1:1" x14ac:dyDescent="0.25">
      <c r="A39776"/>
    </row>
    <row r="39777" spans="1:1" x14ac:dyDescent="0.25">
      <c r="A39777"/>
    </row>
    <row r="39778" spans="1:1" x14ac:dyDescent="0.25">
      <c r="A39778"/>
    </row>
    <row r="39779" spans="1:1" x14ac:dyDescent="0.25">
      <c r="A39779"/>
    </row>
    <row r="39780" spans="1:1" x14ac:dyDescent="0.25">
      <c r="A39780"/>
    </row>
    <row r="39781" spans="1:1" x14ac:dyDescent="0.25">
      <c r="A39781"/>
    </row>
    <row r="39782" spans="1:1" x14ac:dyDescent="0.25">
      <c r="A39782"/>
    </row>
    <row r="39783" spans="1:1" x14ac:dyDescent="0.25">
      <c r="A39783"/>
    </row>
    <row r="39784" spans="1:1" x14ac:dyDescent="0.25">
      <c r="A39784"/>
    </row>
    <row r="39785" spans="1:1" x14ac:dyDescent="0.25">
      <c r="A39785"/>
    </row>
    <row r="39786" spans="1:1" x14ac:dyDescent="0.25">
      <c r="A39786"/>
    </row>
    <row r="39787" spans="1:1" x14ac:dyDescent="0.25">
      <c r="A39787"/>
    </row>
    <row r="39788" spans="1:1" x14ac:dyDescent="0.25">
      <c r="A39788"/>
    </row>
    <row r="39789" spans="1:1" x14ac:dyDescent="0.25">
      <c r="A39789"/>
    </row>
    <row r="39790" spans="1:1" x14ac:dyDescent="0.25">
      <c r="A39790"/>
    </row>
    <row r="39791" spans="1:1" x14ac:dyDescent="0.25">
      <c r="A39791"/>
    </row>
    <row r="39792" spans="1:1" x14ac:dyDescent="0.25">
      <c r="A39792"/>
    </row>
    <row r="39793" spans="1:1" x14ac:dyDescent="0.25">
      <c r="A39793"/>
    </row>
    <row r="39794" spans="1:1" x14ac:dyDescent="0.25">
      <c r="A39794"/>
    </row>
    <row r="39795" spans="1:1" x14ac:dyDescent="0.25">
      <c r="A39795"/>
    </row>
    <row r="39796" spans="1:1" x14ac:dyDescent="0.25">
      <c r="A39796"/>
    </row>
    <row r="39797" spans="1:1" x14ac:dyDescent="0.25">
      <c r="A39797"/>
    </row>
    <row r="39798" spans="1:1" x14ac:dyDescent="0.25">
      <c r="A39798"/>
    </row>
    <row r="39799" spans="1:1" x14ac:dyDescent="0.25">
      <c r="A39799"/>
    </row>
    <row r="39800" spans="1:1" x14ac:dyDescent="0.25">
      <c r="A39800"/>
    </row>
    <row r="39801" spans="1:1" x14ac:dyDescent="0.25">
      <c r="A39801"/>
    </row>
    <row r="39802" spans="1:1" x14ac:dyDescent="0.25">
      <c r="A39802"/>
    </row>
    <row r="39803" spans="1:1" x14ac:dyDescent="0.25">
      <c r="A39803"/>
    </row>
    <row r="39804" spans="1:1" x14ac:dyDescent="0.25">
      <c r="A39804"/>
    </row>
    <row r="39805" spans="1:1" x14ac:dyDescent="0.25">
      <c r="A39805"/>
    </row>
    <row r="39806" spans="1:1" x14ac:dyDescent="0.25">
      <c r="A39806"/>
    </row>
    <row r="39807" spans="1:1" x14ac:dyDescent="0.25">
      <c r="A39807"/>
    </row>
    <row r="39808" spans="1:1" x14ac:dyDescent="0.25">
      <c r="A39808"/>
    </row>
    <row r="39809" spans="1:1" x14ac:dyDescent="0.25">
      <c r="A39809"/>
    </row>
    <row r="39810" spans="1:1" x14ac:dyDescent="0.25">
      <c r="A39810"/>
    </row>
    <row r="39811" spans="1:1" x14ac:dyDescent="0.25">
      <c r="A39811"/>
    </row>
    <row r="39812" spans="1:1" x14ac:dyDescent="0.25">
      <c r="A39812"/>
    </row>
    <row r="39813" spans="1:1" x14ac:dyDescent="0.25">
      <c r="A39813"/>
    </row>
    <row r="39814" spans="1:1" x14ac:dyDescent="0.25">
      <c r="A39814"/>
    </row>
    <row r="39815" spans="1:1" x14ac:dyDescent="0.25">
      <c r="A39815"/>
    </row>
    <row r="39816" spans="1:1" x14ac:dyDescent="0.25">
      <c r="A39816"/>
    </row>
    <row r="39817" spans="1:1" x14ac:dyDescent="0.25">
      <c r="A39817"/>
    </row>
    <row r="39818" spans="1:1" x14ac:dyDescent="0.25">
      <c r="A39818"/>
    </row>
    <row r="39819" spans="1:1" x14ac:dyDescent="0.25">
      <c r="A39819"/>
    </row>
    <row r="39820" spans="1:1" x14ac:dyDescent="0.25">
      <c r="A39820"/>
    </row>
    <row r="39821" spans="1:1" x14ac:dyDescent="0.25">
      <c r="A39821"/>
    </row>
    <row r="39822" spans="1:1" x14ac:dyDescent="0.25">
      <c r="A39822"/>
    </row>
    <row r="39823" spans="1:1" x14ac:dyDescent="0.25">
      <c r="A39823"/>
    </row>
    <row r="39824" spans="1:1" x14ac:dyDescent="0.25">
      <c r="A39824"/>
    </row>
    <row r="39825" spans="1:1" x14ac:dyDescent="0.25">
      <c r="A39825"/>
    </row>
    <row r="39826" spans="1:1" x14ac:dyDescent="0.25">
      <c r="A39826"/>
    </row>
    <row r="39827" spans="1:1" x14ac:dyDescent="0.25">
      <c r="A39827"/>
    </row>
    <row r="39828" spans="1:1" x14ac:dyDescent="0.25">
      <c r="A39828"/>
    </row>
    <row r="39829" spans="1:1" x14ac:dyDescent="0.25">
      <c r="A39829"/>
    </row>
    <row r="39830" spans="1:1" x14ac:dyDescent="0.25">
      <c r="A39830"/>
    </row>
    <row r="39831" spans="1:1" x14ac:dyDescent="0.25">
      <c r="A39831"/>
    </row>
    <row r="39832" spans="1:1" x14ac:dyDescent="0.25">
      <c r="A39832"/>
    </row>
    <row r="39833" spans="1:1" x14ac:dyDescent="0.25">
      <c r="A39833"/>
    </row>
    <row r="39834" spans="1:1" x14ac:dyDescent="0.25">
      <c r="A39834"/>
    </row>
    <row r="39835" spans="1:1" x14ac:dyDescent="0.25">
      <c r="A39835"/>
    </row>
    <row r="39836" spans="1:1" x14ac:dyDescent="0.25">
      <c r="A39836"/>
    </row>
    <row r="39837" spans="1:1" x14ac:dyDescent="0.25">
      <c r="A39837"/>
    </row>
    <row r="39838" spans="1:1" x14ac:dyDescent="0.25">
      <c r="A39838"/>
    </row>
    <row r="39839" spans="1:1" x14ac:dyDescent="0.25">
      <c r="A39839"/>
    </row>
    <row r="39840" spans="1:1" x14ac:dyDescent="0.25">
      <c r="A39840"/>
    </row>
    <row r="39841" spans="1:1" x14ac:dyDescent="0.25">
      <c r="A39841"/>
    </row>
    <row r="39842" spans="1:1" x14ac:dyDescent="0.25">
      <c r="A39842"/>
    </row>
    <row r="39843" spans="1:1" x14ac:dyDescent="0.25">
      <c r="A39843"/>
    </row>
    <row r="39844" spans="1:1" x14ac:dyDescent="0.25">
      <c r="A39844"/>
    </row>
    <row r="39845" spans="1:1" x14ac:dyDescent="0.25">
      <c r="A39845"/>
    </row>
    <row r="39846" spans="1:1" x14ac:dyDescent="0.25">
      <c r="A39846"/>
    </row>
    <row r="39847" spans="1:1" x14ac:dyDescent="0.25">
      <c r="A39847"/>
    </row>
    <row r="39848" spans="1:1" x14ac:dyDescent="0.25">
      <c r="A39848"/>
    </row>
    <row r="39849" spans="1:1" x14ac:dyDescent="0.25">
      <c r="A39849"/>
    </row>
    <row r="39850" spans="1:1" x14ac:dyDescent="0.25">
      <c r="A39850"/>
    </row>
    <row r="39851" spans="1:1" x14ac:dyDescent="0.25">
      <c r="A39851"/>
    </row>
    <row r="39852" spans="1:1" x14ac:dyDescent="0.25">
      <c r="A39852"/>
    </row>
    <row r="39853" spans="1:1" x14ac:dyDescent="0.25">
      <c r="A39853"/>
    </row>
    <row r="39854" spans="1:1" x14ac:dyDescent="0.25">
      <c r="A39854"/>
    </row>
    <row r="39855" spans="1:1" x14ac:dyDescent="0.25">
      <c r="A39855"/>
    </row>
    <row r="39856" spans="1:1" x14ac:dyDescent="0.25">
      <c r="A39856"/>
    </row>
    <row r="39857" spans="1:1" x14ac:dyDescent="0.25">
      <c r="A39857"/>
    </row>
    <row r="39858" spans="1:1" x14ac:dyDescent="0.25">
      <c r="A39858"/>
    </row>
    <row r="39859" spans="1:1" x14ac:dyDescent="0.25">
      <c r="A39859"/>
    </row>
    <row r="39860" spans="1:1" x14ac:dyDescent="0.25">
      <c r="A39860"/>
    </row>
    <row r="39861" spans="1:1" x14ac:dyDescent="0.25">
      <c r="A39861"/>
    </row>
    <row r="39862" spans="1:1" x14ac:dyDescent="0.25">
      <c r="A39862"/>
    </row>
    <row r="39863" spans="1:1" x14ac:dyDescent="0.25">
      <c r="A39863"/>
    </row>
    <row r="39864" spans="1:1" x14ac:dyDescent="0.25">
      <c r="A39864"/>
    </row>
    <row r="39865" spans="1:1" x14ac:dyDescent="0.25">
      <c r="A39865"/>
    </row>
    <row r="39866" spans="1:1" x14ac:dyDescent="0.25">
      <c r="A39866"/>
    </row>
    <row r="39867" spans="1:1" x14ac:dyDescent="0.25">
      <c r="A39867"/>
    </row>
    <row r="39868" spans="1:1" x14ac:dyDescent="0.25">
      <c r="A39868"/>
    </row>
    <row r="39869" spans="1:1" x14ac:dyDescent="0.25">
      <c r="A39869"/>
    </row>
    <row r="39870" spans="1:1" x14ac:dyDescent="0.25">
      <c r="A39870"/>
    </row>
    <row r="39871" spans="1:1" x14ac:dyDescent="0.25">
      <c r="A39871"/>
    </row>
    <row r="39872" spans="1:1" x14ac:dyDescent="0.25">
      <c r="A39872"/>
    </row>
    <row r="39873" spans="1:1" x14ac:dyDescent="0.25">
      <c r="A39873"/>
    </row>
    <row r="39874" spans="1:1" x14ac:dyDescent="0.25">
      <c r="A39874"/>
    </row>
    <row r="39875" spans="1:1" x14ac:dyDescent="0.25">
      <c r="A39875"/>
    </row>
    <row r="39876" spans="1:1" x14ac:dyDescent="0.25">
      <c r="A39876"/>
    </row>
    <row r="39877" spans="1:1" x14ac:dyDescent="0.25">
      <c r="A39877"/>
    </row>
    <row r="39878" spans="1:1" x14ac:dyDescent="0.25">
      <c r="A39878"/>
    </row>
    <row r="39879" spans="1:1" x14ac:dyDescent="0.25">
      <c r="A39879"/>
    </row>
    <row r="39880" spans="1:1" x14ac:dyDescent="0.25">
      <c r="A39880"/>
    </row>
    <row r="39881" spans="1:1" x14ac:dyDescent="0.25">
      <c r="A39881"/>
    </row>
    <row r="39882" spans="1:1" x14ac:dyDescent="0.25">
      <c r="A39882"/>
    </row>
    <row r="39883" spans="1:1" x14ac:dyDescent="0.25">
      <c r="A39883"/>
    </row>
    <row r="39884" spans="1:1" x14ac:dyDescent="0.25">
      <c r="A39884"/>
    </row>
    <row r="39885" spans="1:1" x14ac:dyDescent="0.25">
      <c r="A39885"/>
    </row>
    <row r="39886" spans="1:1" x14ac:dyDescent="0.25">
      <c r="A39886"/>
    </row>
    <row r="39887" spans="1:1" x14ac:dyDescent="0.25">
      <c r="A39887"/>
    </row>
    <row r="39888" spans="1:1" x14ac:dyDescent="0.25">
      <c r="A39888"/>
    </row>
    <row r="39889" spans="1:1" x14ac:dyDescent="0.25">
      <c r="A39889"/>
    </row>
    <row r="39890" spans="1:1" x14ac:dyDescent="0.25">
      <c r="A39890"/>
    </row>
    <row r="39891" spans="1:1" x14ac:dyDescent="0.25">
      <c r="A39891"/>
    </row>
    <row r="39892" spans="1:1" x14ac:dyDescent="0.25">
      <c r="A39892"/>
    </row>
    <row r="39893" spans="1:1" x14ac:dyDescent="0.25">
      <c r="A39893"/>
    </row>
    <row r="39894" spans="1:1" x14ac:dyDescent="0.25">
      <c r="A39894"/>
    </row>
    <row r="39895" spans="1:1" x14ac:dyDescent="0.25">
      <c r="A39895"/>
    </row>
    <row r="39896" spans="1:1" x14ac:dyDescent="0.25">
      <c r="A39896"/>
    </row>
    <row r="39897" spans="1:1" x14ac:dyDescent="0.25">
      <c r="A39897"/>
    </row>
    <row r="39898" spans="1:1" x14ac:dyDescent="0.25">
      <c r="A39898"/>
    </row>
    <row r="39899" spans="1:1" x14ac:dyDescent="0.25">
      <c r="A39899"/>
    </row>
    <row r="39900" spans="1:1" x14ac:dyDescent="0.25">
      <c r="A39900"/>
    </row>
    <row r="39901" spans="1:1" x14ac:dyDescent="0.25">
      <c r="A39901"/>
    </row>
    <row r="39902" spans="1:1" x14ac:dyDescent="0.25">
      <c r="A39902"/>
    </row>
    <row r="39903" spans="1:1" x14ac:dyDescent="0.25">
      <c r="A39903"/>
    </row>
    <row r="39904" spans="1:1" x14ac:dyDescent="0.25">
      <c r="A39904"/>
    </row>
    <row r="39905" spans="1:1" x14ac:dyDescent="0.25">
      <c r="A39905"/>
    </row>
    <row r="39906" spans="1:1" x14ac:dyDescent="0.25">
      <c r="A39906"/>
    </row>
    <row r="39907" spans="1:1" x14ac:dyDescent="0.25">
      <c r="A39907"/>
    </row>
    <row r="39908" spans="1:1" x14ac:dyDescent="0.25">
      <c r="A39908"/>
    </row>
    <row r="39909" spans="1:1" x14ac:dyDescent="0.25">
      <c r="A39909"/>
    </row>
    <row r="39910" spans="1:1" x14ac:dyDescent="0.25">
      <c r="A39910"/>
    </row>
    <row r="39911" spans="1:1" x14ac:dyDescent="0.25">
      <c r="A39911"/>
    </row>
    <row r="39912" spans="1:1" x14ac:dyDescent="0.25">
      <c r="A39912"/>
    </row>
    <row r="39913" spans="1:1" x14ac:dyDescent="0.25">
      <c r="A39913"/>
    </row>
    <row r="39914" spans="1:1" x14ac:dyDescent="0.25">
      <c r="A39914"/>
    </row>
    <row r="39915" spans="1:1" x14ac:dyDescent="0.25">
      <c r="A39915"/>
    </row>
    <row r="39916" spans="1:1" x14ac:dyDescent="0.25">
      <c r="A39916"/>
    </row>
    <row r="39917" spans="1:1" x14ac:dyDescent="0.25">
      <c r="A39917"/>
    </row>
    <row r="39918" spans="1:1" x14ac:dyDescent="0.25">
      <c r="A39918"/>
    </row>
    <row r="39919" spans="1:1" x14ac:dyDescent="0.25">
      <c r="A39919"/>
    </row>
    <row r="39920" spans="1:1" x14ac:dyDescent="0.25">
      <c r="A39920"/>
    </row>
    <row r="39921" spans="1:1" x14ac:dyDescent="0.25">
      <c r="A39921"/>
    </row>
    <row r="39922" spans="1:1" x14ac:dyDescent="0.25">
      <c r="A39922"/>
    </row>
    <row r="39923" spans="1:1" x14ac:dyDescent="0.25">
      <c r="A39923"/>
    </row>
    <row r="39924" spans="1:1" x14ac:dyDescent="0.25">
      <c r="A39924"/>
    </row>
    <row r="39925" spans="1:1" x14ac:dyDescent="0.25">
      <c r="A39925"/>
    </row>
    <row r="39926" spans="1:1" x14ac:dyDescent="0.25">
      <c r="A39926"/>
    </row>
    <row r="39927" spans="1:1" x14ac:dyDescent="0.25">
      <c r="A39927"/>
    </row>
    <row r="39928" spans="1:1" x14ac:dyDescent="0.25">
      <c r="A39928"/>
    </row>
    <row r="39929" spans="1:1" x14ac:dyDescent="0.25">
      <c r="A39929"/>
    </row>
    <row r="39930" spans="1:1" x14ac:dyDescent="0.25">
      <c r="A39930"/>
    </row>
    <row r="39931" spans="1:1" x14ac:dyDescent="0.25">
      <c r="A39931"/>
    </row>
    <row r="39932" spans="1:1" x14ac:dyDescent="0.25">
      <c r="A39932"/>
    </row>
    <row r="39933" spans="1:1" x14ac:dyDescent="0.25">
      <c r="A39933"/>
    </row>
    <row r="39934" spans="1:1" x14ac:dyDescent="0.25">
      <c r="A39934"/>
    </row>
    <row r="39935" spans="1:1" x14ac:dyDescent="0.25">
      <c r="A39935"/>
    </row>
    <row r="39936" spans="1:1" x14ac:dyDescent="0.25">
      <c r="A39936"/>
    </row>
    <row r="39937" spans="1:1" x14ac:dyDescent="0.25">
      <c r="A39937"/>
    </row>
    <row r="39938" spans="1:1" x14ac:dyDescent="0.25">
      <c r="A39938"/>
    </row>
    <row r="39939" spans="1:1" x14ac:dyDescent="0.25">
      <c r="A39939"/>
    </row>
    <row r="39940" spans="1:1" x14ac:dyDescent="0.25">
      <c r="A39940"/>
    </row>
    <row r="39941" spans="1:1" x14ac:dyDescent="0.25">
      <c r="A39941"/>
    </row>
    <row r="39942" spans="1:1" x14ac:dyDescent="0.25">
      <c r="A39942"/>
    </row>
    <row r="39943" spans="1:1" x14ac:dyDescent="0.25">
      <c r="A39943"/>
    </row>
    <row r="39944" spans="1:1" x14ac:dyDescent="0.25">
      <c r="A39944"/>
    </row>
    <row r="39945" spans="1:1" x14ac:dyDescent="0.25">
      <c r="A39945"/>
    </row>
    <row r="39946" spans="1:1" x14ac:dyDescent="0.25">
      <c r="A39946"/>
    </row>
    <row r="39947" spans="1:1" x14ac:dyDescent="0.25">
      <c r="A39947"/>
    </row>
    <row r="39948" spans="1:1" x14ac:dyDescent="0.25">
      <c r="A39948"/>
    </row>
    <row r="39949" spans="1:1" x14ac:dyDescent="0.25">
      <c r="A39949"/>
    </row>
    <row r="39950" spans="1:1" x14ac:dyDescent="0.25">
      <c r="A39950"/>
    </row>
    <row r="39951" spans="1:1" x14ac:dyDescent="0.25">
      <c r="A39951"/>
    </row>
    <row r="39952" spans="1:1" x14ac:dyDescent="0.25">
      <c r="A39952"/>
    </row>
    <row r="39953" spans="1:1" x14ac:dyDescent="0.25">
      <c r="A39953"/>
    </row>
    <row r="39954" spans="1:1" x14ac:dyDescent="0.25">
      <c r="A39954"/>
    </row>
    <row r="39955" spans="1:1" x14ac:dyDescent="0.25">
      <c r="A39955"/>
    </row>
    <row r="39956" spans="1:1" x14ac:dyDescent="0.25">
      <c r="A39956"/>
    </row>
    <row r="39957" spans="1:1" x14ac:dyDescent="0.25">
      <c r="A39957"/>
    </row>
    <row r="39958" spans="1:1" x14ac:dyDescent="0.25">
      <c r="A39958"/>
    </row>
    <row r="39959" spans="1:1" x14ac:dyDescent="0.25">
      <c r="A39959"/>
    </row>
    <row r="39960" spans="1:1" x14ac:dyDescent="0.25">
      <c r="A39960"/>
    </row>
    <row r="39961" spans="1:1" x14ac:dyDescent="0.25">
      <c r="A39961"/>
    </row>
    <row r="39962" spans="1:1" x14ac:dyDescent="0.25">
      <c r="A39962"/>
    </row>
    <row r="39963" spans="1:1" x14ac:dyDescent="0.25">
      <c r="A39963"/>
    </row>
    <row r="39964" spans="1:1" x14ac:dyDescent="0.25">
      <c r="A39964"/>
    </row>
    <row r="39965" spans="1:1" x14ac:dyDescent="0.25">
      <c r="A39965"/>
    </row>
    <row r="39966" spans="1:1" x14ac:dyDescent="0.25">
      <c r="A39966"/>
    </row>
    <row r="39967" spans="1:1" x14ac:dyDescent="0.25">
      <c r="A39967"/>
    </row>
    <row r="39968" spans="1:1" x14ac:dyDescent="0.25">
      <c r="A39968"/>
    </row>
    <row r="39969" spans="1:1" x14ac:dyDescent="0.25">
      <c r="A39969"/>
    </row>
    <row r="39970" spans="1:1" x14ac:dyDescent="0.25">
      <c r="A39970"/>
    </row>
    <row r="39971" spans="1:1" x14ac:dyDescent="0.25">
      <c r="A39971"/>
    </row>
    <row r="39972" spans="1:1" x14ac:dyDescent="0.25">
      <c r="A39972"/>
    </row>
    <row r="39973" spans="1:1" x14ac:dyDescent="0.25">
      <c r="A39973"/>
    </row>
    <row r="39974" spans="1:1" x14ac:dyDescent="0.25">
      <c r="A39974"/>
    </row>
    <row r="39975" spans="1:1" x14ac:dyDescent="0.25">
      <c r="A39975"/>
    </row>
    <row r="39976" spans="1:1" x14ac:dyDescent="0.25">
      <c r="A39976"/>
    </row>
    <row r="39977" spans="1:1" x14ac:dyDescent="0.25">
      <c r="A39977"/>
    </row>
    <row r="39978" spans="1:1" x14ac:dyDescent="0.25">
      <c r="A39978"/>
    </row>
    <row r="39979" spans="1:1" x14ac:dyDescent="0.25">
      <c r="A39979"/>
    </row>
    <row r="39980" spans="1:1" x14ac:dyDescent="0.25">
      <c r="A39980"/>
    </row>
    <row r="39981" spans="1:1" x14ac:dyDescent="0.25">
      <c r="A39981"/>
    </row>
    <row r="39982" spans="1:1" x14ac:dyDescent="0.25">
      <c r="A39982"/>
    </row>
    <row r="39983" spans="1:1" x14ac:dyDescent="0.25">
      <c r="A39983"/>
    </row>
    <row r="39984" spans="1:1" x14ac:dyDescent="0.25">
      <c r="A39984"/>
    </row>
    <row r="39985" spans="1:1" x14ac:dyDescent="0.25">
      <c r="A39985"/>
    </row>
    <row r="39986" spans="1:1" x14ac:dyDescent="0.25">
      <c r="A39986"/>
    </row>
    <row r="39987" spans="1:1" x14ac:dyDescent="0.25">
      <c r="A39987"/>
    </row>
    <row r="39988" spans="1:1" x14ac:dyDescent="0.25">
      <c r="A39988"/>
    </row>
    <row r="39989" spans="1:1" x14ac:dyDescent="0.25">
      <c r="A39989"/>
    </row>
    <row r="39990" spans="1:1" x14ac:dyDescent="0.25">
      <c r="A39990"/>
    </row>
    <row r="39991" spans="1:1" x14ac:dyDescent="0.25">
      <c r="A39991"/>
    </row>
    <row r="39992" spans="1:1" x14ac:dyDescent="0.25">
      <c r="A39992"/>
    </row>
    <row r="39993" spans="1:1" x14ac:dyDescent="0.25">
      <c r="A39993"/>
    </row>
    <row r="39994" spans="1:1" x14ac:dyDescent="0.25">
      <c r="A39994"/>
    </row>
    <row r="39995" spans="1:1" x14ac:dyDescent="0.25">
      <c r="A39995"/>
    </row>
    <row r="39996" spans="1:1" x14ac:dyDescent="0.25">
      <c r="A39996"/>
    </row>
    <row r="39997" spans="1:1" x14ac:dyDescent="0.25">
      <c r="A39997"/>
    </row>
    <row r="39998" spans="1:1" x14ac:dyDescent="0.25">
      <c r="A39998"/>
    </row>
    <row r="39999" spans="1:1" x14ac:dyDescent="0.25">
      <c r="A39999"/>
    </row>
    <row r="40000" spans="1:1" x14ac:dyDescent="0.25">
      <c r="A40000"/>
    </row>
    <row r="40001" spans="1:1" x14ac:dyDescent="0.25">
      <c r="A40001"/>
    </row>
    <row r="40002" spans="1:1" x14ac:dyDescent="0.25">
      <c r="A40002"/>
    </row>
    <row r="40003" spans="1:1" x14ac:dyDescent="0.25">
      <c r="A40003"/>
    </row>
    <row r="40004" spans="1:1" x14ac:dyDescent="0.25">
      <c r="A40004"/>
    </row>
    <row r="40005" spans="1:1" x14ac:dyDescent="0.25">
      <c r="A40005"/>
    </row>
    <row r="40006" spans="1:1" x14ac:dyDescent="0.25">
      <c r="A40006"/>
    </row>
    <row r="40007" spans="1:1" x14ac:dyDescent="0.25">
      <c r="A40007"/>
    </row>
    <row r="40008" spans="1:1" x14ac:dyDescent="0.25">
      <c r="A40008"/>
    </row>
    <row r="40009" spans="1:1" x14ac:dyDescent="0.25">
      <c r="A40009"/>
    </row>
    <row r="40010" spans="1:1" x14ac:dyDescent="0.25">
      <c r="A40010"/>
    </row>
    <row r="40011" spans="1:1" x14ac:dyDescent="0.25">
      <c r="A40011"/>
    </row>
    <row r="40012" spans="1:1" x14ac:dyDescent="0.25">
      <c r="A40012"/>
    </row>
    <row r="40013" spans="1:1" x14ac:dyDescent="0.25">
      <c r="A40013"/>
    </row>
    <row r="40014" spans="1:1" x14ac:dyDescent="0.25">
      <c r="A40014"/>
    </row>
    <row r="40015" spans="1:1" x14ac:dyDescent="0.25">
      <c r="A40015"/>
    </row>
    <row r="40016" spans="1:1" x14ac:dyDescent="0.25">
      <c r="A40016"/>
    </row>
    <row r="40017" spans="1:1" x14ac:dyDescent="0.25">
      <c r="A40017"/>
    </row>
    <row r="40018" spans="1:1" x14ac:dyDescent="0.25">
      <c r="A40018"/>
    </row>
    <row r="40019" spans="1:1" x14ac:dyDescent="0.25">
      <c r="A40019"/>
    </row>
    <row r="40020" spans="1:1" x14ac:dyDescent="0.25">
      <c r="A40020"/>
    </row>
    <row r="40021" spans="1:1" x14ac:dyDescent="0.25">
      <c r="A40021"/>
    </row>
    <row r="40022" spans="1:1" x14ac:dyDescent="0.25">
      <c r="A40022"/>
    </row>
    <row r="40023" spans="1:1" x14ac:dyDescent="0.25">
      <c r="A40023"/>
    </row>
    <row r="40024" spans="1:1" x14ac:dyDescent="0.25">
      <c r="A40024"/>
    </row>
    <row r="40025" spans="1:1" x14ac:dyDescent="0.25">
      <c r="A40025"/>
    </row>
    <row r="40026" spans="1:1" x14ac:dyDescent="0.25">
      <c r="A40026"/>
    </row>
    <row r="40027" spans="1:1" x14ac:dyDescent="0.25">
      <c r="A40027"/>
    </row>
    <row r="40028" spans="1:1" x14ac:dyDescent="0.25">
      <c r="A40028"/>
    </row>
    <row r="40029" spans="1:1" x14ac:dyDescent="0.25">
      <c r="A40029"/>
    </row>
    <row r="40030" spans="1:1" x14ac:dyDescent="0.25">
      <c r="A40030"/>
    </row>
    <row r="40031" spans="1:1" x14ac:dyDescent="0.25">
      <c r="A40031"/>
    </row>
    <row r="40032" spans="1:1" x14ac:dyDescent="0.25">
      <c r="A40032"/>
    </row>
    <row r="40033" spans="1:1" x14ac:dyDescent="0.25">
      <c r="A40033"/>
    </row>
    <row r="40034" spans="1:1" x14ac:dyDescent="0.25">
      <c r="A40034"/>
    </row>
    <row r="40035" spans="1:1" x14ac:dyDescent="0.25">
      <c r="A40035"/>
    </row>
    <row r="40036" spans="1:1" x14ac:dyDescent="0.25">
      <c r="A40036"/>
    </row>
    <row r="40037" spans="1:1" x14ac:dyDescent="0.25">
      <c r="A40037"/>
    </row>
    <row r="40038" spans="1:1" x14ac:dyDescent="0.25">
      <c r="A40038"/>
    </row>
    <row r="40039" spans="1:1" x14ac:dyDescent="0.25">
      <c r="A40039"/>
    </row>
    <row r="40040" spans="1:1" x14ac:dyDescent="0.25">
      <c r="A40040"/>
    </row>
    <row r="40041" spans="1:1" x14ac:dyDescent="0.25">
      <c r="A40041"/>
    </row>
    <row r="40042" spans="1:1" x14ac:dyDescent="0.25">
      <c r="A40042"/>
    </row>
    <row r="40043" spans="1:1" x14ac:dyDescent="0.25">
      <c r="A40043"/>
    </row>
    <row r="40044" spans="1:1" x14ac:dyDescent="0.25">
      <c r="A40044"/>
    </row>
    <row r="40045" spans="1:1" x14ac:dyDescent="0.25">
      <c r="A40045"/>
    </row>
    <row r="40046" spans="1:1" x14ac:dyDescent="0.25">
      <c r="A40046"/>
    </row>
    <row r="40047" spans="1:1" x14ac:dyDescent="0.25">
      <c r="A40047"/>
    </row>
    <row r="40048" spans="1:1" x14ac:dyDescent="0.25">
      <c r="A40048"/>
    </row>
    <row r="40049" spans="1:1" x14ac:dyDescent="0.25">
      <c r="A40049"/>
    </row>
    <row r="40050" spans="1:1" x14ac:dyDescent="0.25">
      <c r="A40050"/>
    </row>
    <row r="40051" spans="1:1" x14ac:dyDescent="0.25">
      <c r="A40051"/>
    </row>
    <row r="40052" spans="1:1" x14ac:dyDescent="0.25">
      <c r="A40052"/>
    </row>
    <row r="40053" spans="1:1" x14ac:dyDescent="0.25">
      <c r="A40053"/>
    </row>
    <row r="40054" spans="1:1" x14ac:dyDescent="0.25">
      <c r="A40054"/>
    </row>
    <row r="40055" spans="1:1" x14ac:dyDescent="0.25">
      <c r="A40055"/>
    </row>
    <row r="40056" spans="1:1" x14ac:dyDescent="0.25">
      <c r="A40056"/>
    </row>
    <row r="40057" spans="1:1" x14ac:dyDescent="0.25">
      <c r="A40057"/>
    </row>
    <row r="40058" spans="1:1" x14ac:dyDescent="0.25">
      <c r="A40058"/>
    </row>
    <row r="40059" spans="1:1" x14ac:dyDescent="0.25">
      <c r="A40059"/>
    </row>
    <row r="40060" spans="1:1" x14ac:dyDescent="0.25">
      <c r="A40060"/>
    </row>
    <row r="40061" spans="1:1" x14ac:dyDescent="0.25">
      <c r="A40061"/>
    </row>
    <row r="40062" spans="1:1" x14ac:dyDescent="0.25">
      <c r="A40062"/>
    </row>
    <row r="40063" spans="1:1" x14ac:dyDescent="0.25">
      <c r="A40063"/>
    </row>
    <row r="40064" spans="1:1" x14ac:dyDescent="0.25">
      <c r="A40064"/>
    </row>
    <row r="40065" spans="1:1" x14ac:dyDescent="0.25">
      <c r="A40065"/>
    </row>
    <row r="40066" spans="1:1" x14ac:dyDescent="0.25">
      <c r="A40066"/>
    </row>
    <row r="40067" spans="1:1" x14ac:dyDescent="0.25">
      <c r="A40067"/>
    </row>
    <row r="40068" spans="1:1" x14ac:dyDescent="0.25">
      <c r="A40068"/>
    </row>
    <row r="40069" spans="1:1" x14ac:dyDescent="0.25">
      <c r="A40069"/>
    </row>
    <row r="40070" spans="1:1" x14ac:dyDescent="0.25">
      <c r="A40070"/>
    </row>
    <row r="40071" spans="1:1" x14ac:dyDescent="0.25">
      <c r="A40071"/>
    </row>
    <row r="40072" spans="1:1" x14ac:dyDescent="0.25">
      <c r="A40072"/>
    </row>
    <row r="40073" spans="1:1" x14ac:dyDescent="0.25">
      <c r="A40073"/>
    </row>
    <row r="40074" spans="1:1" x14ac:dyDescent="0.25">
      <c r="A40074"/>
    </row>
    <row r="40075" spans="1:1" x14ac:dyDescent="0.25">
      <c r="A40075"/>
    </row>
    <row r="40076" spans="1:1" x14ac:dyDescent="0.25">
      <c r="A40076"/>
    </row>
    <row r="40077" spans="1:1" x14ac:dyDescent="0.25">
      <c r="A40077"/>
    </row>
    <row r="40078" spans="1:1" x14ac:dyDescent="0.25">
      <c r="A40078"/>
    </row>
    <row r="40079" spans="1:1" x14ac:dyDescent="0.25">
      <c r="A40079"/>
    </row>
    <row r="40080" spans="1:1" x14ac:dyDescent="0.25">
      <c r="A40080"/>
    </row>
    <row r="40081" spans="1:1" x14ac:dyDescent="0.25">
      <c r="A40081"/>
    </row>
    <row r="40082" spans="1:1" x14ac:dyDescent="0.25">
      <c r="A40082"/>
    </row>
    <row r="40083" spans="1:1" x14ac:dyDescent="0.25">
      <c r="A40083"/>
    </row>
    <row r="40084" spans="1:1" x14ac:dyDescent="0.25">
      <c r="A40084"/>
    </row>
    <row r="40085" spans="1:1" x14ac:dyDescent="0.25">
      <c r="A40085"/>
    </row>
    <row r="40086" spans="1:1" x14ac:dyDescent="0.25">
      <c r="A40086"/>
    </row>
    <row r="40087" spans="1:1" x14ac:dyDescent="0.25">
      <c r="A40087"/>
    </row>
    <row r="40088" spans="1:1" x14ac:dyDescent="0.25">
      <c r="A40088"/>
    </row>
    <row r="40089" spans="1:1" x14ac:dyDescent="0.25">
      <c r="A40089"/>
    </row>
    <row r="40090" spans="1:1" x14ac:dyDescent="0.25">
      <c r="A40090"/>
    </row>
    <row r="40091" spans="1:1" x14ac:dyDescent="0.25">
      <c r="A40091"/>
    </row>
    <row r="40092" spans="1:1" x14ac:dyDescent="0.25">
      <c r="A40092"/>
    </row>
    <row r="40093" spans="1:1" x14ac:dyDescent="0.25">
      <c r="A40093"/>
    </row>
    <row r="40094" spans="1:1" x14ac:dyDescent="0.25">
      <c r="A40094"/>
    </row>
    <row r="40095" spans="1:1" x14ac:dyDescent="0.25">
      <c r="A40095"/>
    </row>
    <row r="40096" spans="1:1" x14ac:dyDescent="0.25">
      <c r="A40096"/>
    </row>
    <row r="40097" spans="1:1" x14ac:dyDescent="0.25">
      <c r="A40097"/>
    </row>
    <row r="40098" spans="1:1" x14ac:dyDescent="0.25">
      <c r="A40098"/>
    </row>
    <row r="40099" spans="1:1" x14ac:dyDescent="0.25">
      <c r="A40099"/>
    </row>
    <row r="40100" spans="1:1" x14ac:dyDescent="0.25">
      <c r="A40100"/>
    </row>
    <row r="40101" spans="1:1" x14ac:dyDescent="0.25">
      <c r="A40101"/>
    </row>
    <row r="40102" spans="1:1" x14ac:dyDescent="0.25">
      <c r="A40102"/>
    </row>
    <row r="40103" spans="1:1" x14ac:dyDescent="0.25">
      <c r="A40103"/>
    </row>
    <row r="40104" spans="1:1" x14ac:dyDescent="0.25">
      <c r="A40104"/>
    </row>
    <row r="40105" spans="1:1" x14ac:dyDescent="0.25">
      <c r="A40105"/>
    </row>
    <row r="40106" spans="1:1" x14ac:dyDescent="0.25">
      <c r="A40106"/>
    </row>
    <row r="40107" spans="1:1" x14ac:dyDescent="0.25">
      <c r="A40107"/>
    </row>
    <row r="40108" spans="1:1" x14ac:dyDescent="0.25">
      <c r="A40108"/>
    </row>
    <row r="40109" spans="1:1" x14ac:dyDescent="0.25">
      <c r="A40109"/>
    </row>
    <row r="40110" spans="1:1" x14ac:dyDescent="0.25">
      <c r="A40110"/>
    </row>
    <row r="40111" spans="1:1" x14ac:dyDescent="0.25">
      <c r="A40111"/>
    </row>
    <row r="40112" spans="1:1" x14ac:dyDescent="0.25">
      <c r="A40112"/>
    </row>
    <row r="40113" spans="1:1" x14ac:dyDescent="0.25">
      <c r="A40113"/>
    </row>
    <row r="40114" spans="1:1" x14ac:dyDescent="0.25">
      <c r="A40114"/>
    </row>
    <row r="40115" spans="1:1" x14ac:dyDescent="0.25">
      <c r="A40115"/>
    </row>
    <row r="40116" spans="1:1" x14ac:dyDescent="0.25">
      <c r="A40116"/>
    </row>
    <row r="40117" spans="1:1" x14ac:dyDescent="0.25">
      <c r="A40117"/>
    </row>
    <row r="40118" spans="1:1" x14ac:dyDescent="0.25">
      <c r="A40118"/>
    </row>
    <row r="40119" spans="1:1" x14ac:dyDescent="0.25">
      <c r="A40119"/>
    </row>
    <row r="40120" spans="1:1" x14ac:dyDescent="0.25">
      <c r="A40120"/>
    </row>
    <row r="40121" spans="1:1" x14ac:dyDescent="0.25">
      <c r="A40121"/>
    </row>
    <row r="40122" spans="1:1" x14ac:dyDescent="0.25">
      <c r="A40122"/>
    </row>
    <row r="40123" spans="1:1" x14ac:dyDescent="0.25">
      <c r="A40123"/>
    </row>
    <row r="40124" spans="1:1" x14ac:dyDescent="0.25">
      <c r="A40124"/>
    </row>
    <row r="40125" spans="1:1" x14ac:dyDescent="0.25">
      <c r="A40125"/>
    </row>
    <row r="40126" spans="1:1" x14ac:dyDescent="0.25">
      <c r="A40126"/>
    </row>
    <row r="40127" spans="1:1" x14ac:dyDescent="0.25">
      <c r="A40127"/>
    </row>
    <row r="40128" spans="1:1" x14ac:dyDescent="0.25">
      <c r="A40128"/>
    </row>
    <row r="40129" spans="1:1" x14ac:dyDescent="0.25">
      <c r="A40129"/>
    </row>
    <row r="40130" spans="1:1" x14ac:dyDescent="0.25">
      <c r="A40130"/>
    </row>
    <row r="40131" spans="1:1" x14ac:dyDescent="0.25">
      <c r="A40131"/>
    </row>
    <row r="40132" spans="1:1" x14ac:dyDescent="0.25">
      <c r="A40132"/>
    </row>
    <row r="40133" spans="1:1" x14ac:dyDescent="0.25">
      <c r="A40133"/>
    </row>
    <row r="40134" spans="1:1" x14ac:dyDescent="0.25">
      <c r="A40134"/>
    </row>
    <row r="40135" spans="1:1" x14ac:dyDescent="0.25">
      <c r="A40135"/>
    </row>
    <row r="40136" spans="1:1" x14ac:dyDescent="0.25">
      <c r="A40136"/>
    </row>
    <row r="40137" spans="1:1" x14ac:dyDescent="0.25">
      <c r="A40137"/>
    </row>
    <row r="40138" spans="1:1" x14ac:dyDescent="0.25">
      <c r="A40138"/>
    </row>
    <row r="40139" spans="1:1" x14ac:dyDescent="0.25">
      <c r="A40139"/>
    </row>
    <row r="40140" spans="1:1" x14ac:dyDescent="0.25">
      <c r="A40140"/>
    </row>
    <row r="40141" spans="1:1" x14ac:dyDescent="0.25">
      <c r="A40141"/>
    </row>
    <row r="40142" spans="1:1" x14ac:dyDescent="0.25">
      <c r="A40142"/>
    </row>
    <row r="40143" spans="1:1" x14ac:dyDescent="0.25">
      <c r="A40143"/>
    </row>
    <row r="40144" spans="1:1" x14ac:dyDescent="0.25">
      <c r="A40144"/>
    </row>
    <row r="40145" spans="1:1" x14ac:dyDescent="0.25">
      <c r="A40145"/>
    </row>
    <row r="40146" spans="1:1" x14ac:dyDescent="0.25">
      <c r="A40146"/>
    </row>
    <row r="40147" spans="1:1" x14ac:dyDescent="0.25">
      <c r="A40147"/>
    </row>
    <row r="40148" spans="1:1" x14ac:dyDescent="0.25">
      <c r="A40148"/>
    </row>
    <row r="40149" spans="1:1" x14ac:dyDescent="0.25">
      <c r="A40149"/>
    </row>
    <row r="40150" spans="1:1" x14ac:dyDescent="0.25">
      <c r="A40150"/>
    </row>
    <row r="40151" spans="1:1" x14ac:dyDescent="0.25">
      <c r="A40151"/>
    </row>
    <row r="40152" spans="1:1" x14ac:dyDescent="0.25">
      <c r="A40152"/>
    </row>
    <row r="40153" spans="1:1" x14ac:dyDescent="0.25">
      <c r="A40153"/>
    </row>
    <row r="40154" spans="1:1" x14ac:dyDescent="0.25">
      <c r="A40154"/>
    </row>
    <row r="40155" spans="1:1" x14ac:dyDescent="0.25">
      <c r="A40155"/>
    </row>
    <row r="40156" spans="1:1" x14ac:dyDescent="0.25">
      <c r="A40156"/>
    </row>
    <row r="40157" spans="1:1" x14ac:dyDescent="0.25">
      <c r="A40157"/>
    </row>
    <row r="40158" spans="1:1" x14ac:dyDescent="0.25">
      <c r="A40158"/>
    </row>
    <row r="40159" spans="1:1" x14ac:dyDescent="0.25">
      <c r="A40159"/>
    </row>
    <row r="40160" spans="1:1" x14ac:dyDescent="0.25">
      <c r="A40160"/>
    </row>
    <row r="40161" spans="1:1" x14ac:dyDescent="0.25">
      <c r="A40161"/>
    </row>
    <row r="40162" spans="1:1" x14ac:dyDescent="0.25">
      <c r="A40162"/>
    </row>
    <row r="40163" spans="1:1" x14ac:dyDescent="0.25">
      <c r="A40163"/>
    </row>
    <row r="40164" spans="1:1" x14ac:dyDescent="0.25">
      <c r="A40164"/>
    </row>
    <row r="40165" spans="1:1" x14ac:dyDescent="0.25">
      <c r="A40165"/>
    </row>
    <row r="40166" spans="1:1" x14ac:dyDescent="0.25">
      <c r="A40166"/>
    </row>
    <row r="40167" spans="1:1" x14ac:dyDescent="0.25">
      <c r="A40167"/>
    </row>
    <row r="40168" spans="1:1" x14ac:dyDescent="0.25">
      <c r="A40168"/>
    </row>
    <row r="40169" spans="1:1" x14ac:dyDescent="0.25">
      <c r="A40169"/>
    </row>
    <row r="40170" spans="1:1" x14ac:dyDescent="0.25">
      <c r="A40170"/>
    </row>
    <row r="40171" spans="1:1" x14ac:dyDescent="0.25">
      <c r="A40171"/>
    </row>
    <row r="40172" spans="1:1" x14ac:dyDescent="0.25">
      <c r="A40172"/>
    </row>
    <row r="40173" spans="1:1" x14ac:dyDescent="0.25">
      <c r="A40173"/>
    </row>
    <row r="40174" spans="1:1" x14ac:dyDescent="0.25">
      <c r="A40174"/>
    </row>
    <row r="40175" spans="1:1" x14ac:dyDescent="0.25">
      <c r="A40175"/>
    </row>
    <row r="40176" spans="1:1" x14ac:dyDescent="0.25">
      <c r="A40176"/>
    </row>
    <row r="40177" spans="1:1" x14ac:dyDescent="0.25">
      <c r="A40177"/>
    </row>
    <row r="40178" spans="1:1" x14ac:dyDescent="0.25">
      <c r="A40178"/>
    </row>
    <row r="40179" spans="1:1" x14ac:dyDescent="0.25">
      <c r="A40179"/>
    </row>
    <row r="40180" spans="1:1" x14ac:dyDescent="0.25">
      <c r="A40180"/>
    </row>
    <row r="40181" spans="1:1" x14ac:dyDescent="0.25">
      <c r="A40181"/>
    </row>
    <row r="40182" spans="1:1" x14ac:dyDescent="0.25">
      <c r="A40182"/>
    </row>
    <row r="40183" spans="1:1" x14ac:dyDescent="0.25">
      <c r="A40183"/>
    </row>
    <row r="40184" spans="1:1" x14ac:dyDescent="0.25">
      <c r="A40184"/>
    </row>
    <row r="40185" spans="1:1" x14ac:dyDescent="0.25">
      <c r="A40185"/>
    </row>
    <row r="40186" spans="1:1" x14ac:dyDescent="0.25">
      <c r="A40186"/>
    </row>
    <row r="40187" spans="1:1" x14ac:dyDescent="0.25">
      <c r="A40187"/>
    </row>
    <row r="40188" spans="1:1" x14ac:dyDescent="0.25">
      <c r="A40188"/>
    </row>
    <row r="40189" spans="1:1" x14ac:dyDescent="0.25">
      <c r="A40189"/>
    </row>
    <row r="40190" spans="1:1" x14ac:dyDescent="0.25">
      <c r="A40190"/>
    </row>
    <row r="40191" spans="1:1" x14ac:dyDescent="0.25">
      <c r="A40191"/>
    </row>
    <row r="40192" spans="1:1" x14ac:dyDescent="0.25">
      <c r="A40192"/>
    </row>
    <row r="40193" spans="1:1" x14ac:dyDescent="0.25">
      <c r="A40193"/>
    </row>
    <row r="40194" spans="1:1" x14ac:dyDescent="0.25">
      <c r="A40194"/>
    </row>
    <row r="40195" spans="1:1" x14ac:dyDescent="0.25">
      <c r="A40195"/>
    </row>
    <row r="40196" spans="1:1" x14ac:dyDescent="0.25">
      <c r="A40196"/>
    </row>
    <row r="40197" spans="1:1" x14ac:dyDescent="0.25">
      <c r="A40197"/>
    </row>
    <row r="40198" spans="1:1" x14ac:dyDescent="0.25">
      <c r="A40198"/>
    </row>
    <row r="40199" spans="1:1" x14ac:dyDescent="0.25">
      <c r="A40199"/>
    </row>
    <row r="40200" spans="1:1" x14ac:dyDescent="0.25">
      <c r="A40200"/>
    </row>
    <row r="40201" spans="1:1" x14ac:dyDescent="0.25">
      <c r="A40201"/>
    </row>
    <row r="40202" spans="1:1" x14ac:dyDescent="0.25">
      <c r="A40202"/>
    </row>
    <row r="40203" spans="1:1" x14ac:dyDescent="0.25">
      <c r="A40203"/>
    </row>
    <row r="40204" spans="1:1" x14ac:dyDescent="0.25">
      <c r="A40204"/>
    </row>
    <row r="40205" spans="1:1" x14ac:dyDescent="0.25">
      <c r="A40205"/>
    </row>
    <row r="40206" spans="1:1" x14ac:dyDescent="0.25">
      <c r="A40206"/>
    </row>
    <row r="40207" spans="1:1" x14ac:dyDescent="0.25">
      <c r="A40207"/>
    </row>
    <row r="40208" spans="1:1" x14ac:dyDescent="0.25">
      <c r="A40208"/>
    </row>
    <row r="40209" spans="1:1" x14ac:dyDescent="0.25">
      <c r="A40209"/>
    </row>
    <row r="40210" spans="1:1" x14ac:dyDescent="0.25">
      <c r="A40210"/>
    </row>
    <row r="40211" spans="1:1" x14ac:dyDescent="0.25">
      <c r="A40211"/>
    </row>
    <row r="40212" spans="1:1" x14ac:dyDescent="0.25">
      <c r="A40212"/>
    </row>
    <row r="40213" spans="1:1" x14ac:dyDescent="0.25">
      <c r="A40213"/>
    </row>
    <row r="40214" spans="1:1" x14ac:dyDescent="0.25">
      <c r="A40214"/>
    </row>
    <row r="40215" spans="1:1" x14ac:dyDescent="0.25">
      <c r="A40215"/>
    </row>
    <row r="40216" spans="1:1" x14ac:dyDescent="0.25">
      <c r="A40216"/>
    </row>
    <row r="40217" spans="1:1" x14ac:dyDescent="0.25">
      <c r="A40217"/>
    </row>
    <row r="40218" spans="1:1" x14ac:dyDescent="0.25">
      <c r="A40218"/>
    </row>
    <row r="40219" spans="1:1" x14ac:dyDescent="0.25">
      <c r="A40219"/>
    </row>
    <row r="40220" spans="1:1" x14ac:dyDescent="0.25">
      <c r="A40220"/>
    </row>
    <row r="40221" spans="1:1" x14ac:dyDescent="0.25">
      <c r="A40221"/>
    </row>
    <row r="40222" spans="1:1" x14ac:dyDescent="0.25">
      <c r="A40222"/>
    </row>
    <row r="40223" spans="1:1" x14ac:dyDescent="0.25">
      <c r="A40223"/>
    </row>
    <row r="40224" spans="1:1" x14ac:dyDescent="0.25">
      <c r="A40224"/>
    </row>
    <row r="40225" spans="1:1" x14ac:dyDescent="0.25">
      <c r="A40225"/>
    </row>
    <row r="40226" spans="1:1" x14ac:dyDescent="0.25">
      <c r="A40226"/>
    </row>
    <row r="40227" spans="1:1" x14ac:dyDescent="0.25">
      <c r="A40227"/>
    </row>
    <row r="40228" spans="1:1" x14ac:dyDescent="0.25">
      <c r="A40228"/>
    </row>
    <row r="40229" spans="1:1" x14ac:dyDescent="0.25">
      <c r="A40229"/>
    </row>
    <row r="40230" spans="1:1" x14ac:dyDescent="0.25">
      <c r="A40230"/>
    </row>
    <row r="40231" spans="1:1" x14ac:dyDescent="0.25">
      <c r="A40231"/>
    </row>
    <row r="40232" spans="1:1" x14ac:dyDescent="0.25">
      <c r="A40232"/>
    </row>
    <row r="40233" spans="1:1" x14ac:dyDescent="0.25">
      <c r="A40233"/>
    </row>
    <row r="40234" spans="1:1" x14ac:dyDescent="0.25">
      <c r="A40234"/>
    </row>
    <row r="40235" spans="1:1" x14ac:dyDescent="0.25">
      <c r="A40235"/>
    </row>
    <row r="40236" spans="1:1" x14ac:dyDescent="0.25">
      <c r="A40236"/>
    </row>
    <row r="40237" spans="1:1" x14ac:dyDescent="0.25">
      <c r="A40237"/>
    </row>
    <row r="40238" spans="1:1" x14ac:dyDescent="0.25">
      <c r="A40238"/>
    </row>
    <row r="40239" spans="1:1" x14ac:dyDescent="0.25">
      <c r="A40239"/>
    </row>
    <row r="40240" spans="1:1" x14ac:dyDescent="0.25">
      <c r="A40240"/>
    </row>
    <row r="40241" spans="1:1" x14ac:dyDescent="0.25">
      <c r="A40241"/>
    </row>
    <row r="40242" spans="1:1" x14ac:dyDescent="0.25">
      <c r="A40242"/>
    </row>
    <row r="40243" spans="1:1" x14ac:dyDescent="0.25">
      <c r="A40243"/>
    </row>
    <row r="40244" spans="1:1" x14ac:dyDescent="0.25">
      <c r="A40244"/>
    </row>
    <row r="40245" spans="1:1" x14ac:dyDescent="0.25">
      <c r="A40245"/>
    </row>
    <row r="40246" spans="1:1" x14ac:dyDescent="0.25">
      <c r="A40246"/>
    </row>
    <row r="40247" spans="1:1" x14ac:dyDescent="0.25">
      <c r="A40247"/>
    </row>
    <row r="40248" spans="1:1" x14ac:dyDescent="0.25">
      <c r="A40248"/>
    </row>
    <row r="40249" spans="1:1" x14ac:dyDescent="0.25">
      <c r="A40249"/>
    </row>
    <row r="40250" spans="1:1" x14ac:dyDescent="0.25">
      <c r="A40250"/>
    </row>
    <row r="40251" spans="1:1" x14ac:dyDescent="0.25">
      <c r="A40251"/>
    </row>
    <row r="40252" spans="1:1" x14ac:dyDescent="0.25">
      <c r="A40252"/>
    </row>
    <row r="40253" spans="1:1" x14ac:dyDescent="0.25">
      <c r="A40253"/>
    </row>
    <row r="40254" spans="1:1" x14ac:dyDescent="0.25">
      <c r="A40254"/>
    </row>
    <row r="40255" spans="1:1" x14ac:dyDescent="0.25">
      <c r="A40255"/>
    </row>
    <row r="40256" spans="1:1" x14ac:dyDescent="0.25">
      <c r="A40256"/>
    </row>
    <row r="40257" spans="1:1" x14ac:dyDescent="0.25">
      <c r="A40257"/>
    </row>
    <row r="40258" spans="1:1" x14ac:dyDescent="0.25">
      <c r="A40258"/>
    </row>
    <row r="40259" spans="1:1" x14ac:dyDescent="0.25">
      <c r="A40259"/>
    </row>
    <row r="40260" spans="1:1" x14ac:dyDescent="0.25">
      <c r="A40260"/>
    </row>
    <row r="40261" spans="1:1" x14ac:dyDescent="0.25">
      <c r="A40261"/>
    </row>
    <row r="40262" spans="1:1" x14ac:dyDescent="0.25">
      <c r="A40262"/>
    </row>
    <row r="40263" spans="1:1" x14ac:dyDescent="0.25">
      <c r="A40263"/>
    </row>
    <row r="40264" spans="1:1" x14ac:dyDescent="0.25">
      <c r="A40264"/>
    </row>
    <row r="40265" spans="1:1" x14ac:dyDescent="0.25">
      <c r="A40265"/>
    </row>
    <row r="40266" spans="1:1" x14ac:dyDescent="0.25">
      <c r="A40266"/>
    </row>
    <row r="40267" spans="1:1" x14ac:dyDescent="0.25">
      <c r="A40267"/>
    </row>
    <row r="40268" spans="1:1" x14ac:dyDescent="0.25">
      <c r="A40268"/>
    </row>
    <row r="40269" spans="1:1" x14ac:dyDescent="0.25">
      <c r="A40269"/>
    </row>
    <row r="40270" spans="1:1" x14ac:dyDescent="0.25">
      <c r="A40270"/>
    </row>
    <row r="40271" spans="1:1" x14ac:dyDescent="0.25">
      <c r="A40271"/>
    </row>
    <row r="40272" spans="1:1" x14ac:dyDescent="0.25">
      <c r="A40272"/>
    </row>
    <row r="40273" spans="1:1" x14ac:dyDescent="0.25">
      <c r="A40273"/>
    </row>
    <row r="40274" spans="1:1" x14ac:dyDescent="0.25">
      <c r="A40274"/>
    </row>
    <row r="40275" spans="1:1" x14ac:dyDescent="0.25">
      <c r="A40275"/>
    </row>
    <row r="40276" spans="1:1" x14ac:dyDescent="0.25">
      <c r="A40276"/>
    </row>
    <row r="40277" spans="1:1" x14ac:dyDescent="0.25">
      <c r="A40277"/>
    </row>
    <row r="40278" spans="1:1" x14ac:dyDescent="0.25">
      <c r="A40278"/>
    </row>
    <row r="40279" spans="1:1" x14ac:dyDescent="0.25">
      <c r="A40279"/>
    </row>
    <row r="40280" spans="1:1" x14ac:dyDescent="0.25">
      <c r="A40280"/>
    </row>
    <row r="40281" spans="1:1" x14ac:dyDescent="0.25">
      <c r="A40281"/>
    </row>
    <row r="40282" spans="1:1" x14ac:dyDescent="0.25">
      <c r="A40282"/>
    </row>
    <row r="40283" spans="1:1" x14ac:dyDescent="0.25">
      <c r="A40283"/>
    </row>
    <row r="40284" spans="1:1" x14ac:dyDescent="0.25">
      <c r="A40284"/>
    </row>
    <row r="40285" spans="1:1" x14ac:dyDescent="0.25">
      <c r="A40285"/>
    </row>
    <row r="40286" spans="1:1" x14ac:dyDescent="0.25">
      <c r="A40286"/>
    </row>
    <row r="40287" spans="1:1" x14ac:dyDescent="0.25">
      <c r="A40287"/>
    </row>
    <row r="40288" spans="1:1" x14ac:dyDescent="0.25">
      <c r="A40288"/>
    </row>
    <row r="40289" spans="1:1" x14ac:dyDescent="0.25">
      <c r="A40289"/>
    </row>
    <row r="40290" spans="1:1" x14ac:dyDescent="0.25">
      <c r="A40290"/>
    </row>
    <row r="40291" spans="1:1" x14ac:dyDescent="0.25">
      <c r="A40291"/>
    </row>
    <row r="40292" spans="1:1" x14ac:dyDescent="0.25">
      <c r="A40292"/>
    </row>
    <row r="40293" spans="1:1" x14ac:dyDescent="0.25">
      <c r="A40293"/>
    </row>
    <row r="40294" spans="1:1" x14ac:dyDescent="0.25">
      <c r="A40294"/>
    </row>
    <row r="40295" spans="1:1" x14ac:dyDescent="0.25">
      <c r="A40295"/>
    </row>
    <row r="40296" spans="1:1" x14ac:dyDescent="0.25">
      <c r="A40296"/>
    </row>
    <row r="40297" spans="1:1" x14ac:dyDescent="0.25">
      <c r="A40297"/>
    </row>
    <row r="40298" spans="1:1" x14ac:dyDescent="0.25">
      <c r="A40298"/>
    </row>
    <row r="40299" spans="1:1" x14ac:dyDescent="0.25">
      <c r="A40299"/>
    </row>
    <row r="40300" spans="1:1" x14ac:dyDescent="0.25">
      <c r="A40300"/>
    </row>
    <row r="40301" spans="1:1" x14ac:dyDescent="0.25">
      <c r="A40301"/>
    </row>
    <row r="40302" spans="1:1" x14ac:dyDescent="0.25">
      <c r="A40302"/>
    </row>
    <row r="40303" spans="1:1" x14ac:dyDescent="0.25">
      <c r="A40303"/>
    </row>
    <row r="40304" spans="1:1" x14ac:dyDescent="0.25">
      <c r="A40304"/>
    </row>
    <row r="40305" spans="1:1" x14ac:dyDescent="0.25">
      <c r="A40305"/>
    </row>
    <row r="40306" spans="1:1" x14ac:dyDescent="0.25">
      <c r="A40306"/>
    </row>
    <row r="40307" spans="1:1" x14ac:dyDescent="0.25">
      <c r="A40307"/>
    </row>
    <row r="40308" spans="1:1" x14ac:dyDescent="0.25">
      <c r="A40308"/>
    </row>
    <row r="40309" spans="1:1" x14ac:dyDescent="0.25">
      <c r="A40309"/>
    </row>
    <row r="40310" spans="1:1" x14ac:dyDescent="0.25">
      <c r="A40310"/>
    </row>
    <row r="40311" spans="1:1" x14ac:dyDescent="0.25">
      <c r="A40311"/>
    </row>
    <row r="40312" spans="1:1" x14ac:dyDescent="0.25">
      <c r="A40312"/>
    </row>
    <row r="40313" spans="1:1" x14ac:dyDescent="0.25">
      <c r="A40313"/>
    </row>
    <row r="40314" spans="1:1" x14ac:dyDescent="0.25">
      <c r="A40314"/>
    </row>
    <row r="40315" spans="1:1" x14ac:dyDescent="0.25">
      <c r="A40315"/>
    </row>
    <row r="40316" spans="1:1" x14ac:dyDescent="0.25">
      <c r="A40316"/>
    </row>
    <row r="40317" spans="1:1" x14ac:dyDescent="0.25">
      <c r="A40317"/>
    </row>
    <row r="40318" spans="1:1" x14ac:dyDescent="0.25">
      <c r="A40318"/>
    </row>
    <row r="40319" spans="1:1" x14ac:dyDescent="0.25">
      <c r="A40319"/>
    </row>
    <row r="40320" spans="1:1" x14ac:dyDescent="0.25">
      <c r="A40320"/>
    </row>
    <row r="40321" spans="1:1" x14ac:dyDescent="0.25">
      <c r="A40321"/>
    </row>
    <row r="40322" spans="1:1" x14ac:dyDescent="0.25">
      <c r="A40322"/>
    </row>
    <row r="40323" spans="1:1" x14ac:dyDescent="0.25">
      <c r="A40323"/>
    </row>
    <row r="40324" spans="1:1" x14ac:dyDescent="0.25">
      <c r="A40324"/>
    </row>
    <row r="40325" spans="1:1" x14ac:dyDescent="0.25">
      <c r="A40325"/>
    </row>
    <row r="40326" spans="1:1" x14ac:dyDescent="0.25">
      <c r="A40326"/>
    </row>
    <row r="40327" spans="1:1" x14ac:dyDescent="0.25">
      <c r="A40327"/>
    </row>
    <row r="40328" spans="1:1" x14ac:dyDescent="0.25">
      <c r="A40328"/>
    </row>
    <row r="40329" spans="1:1" x14ac:dyDescent="0.25">
      <c r="A40329"/>
    </row>
    <row r="40330" spans="1:1" x14ac:dyDescent="0.25">
      <c r="A40330"/>
    </row>
    <row r="40331" spans="1:1" x14ac:dyDescent="0.25">
      <c r="A40331"/>
    </row>
    <row r="40332" spans="1:1" x14ac:dyDescent="0.25">
      <c r="A40332"/>
    </row>
    <row r="40333" spans="1:1" x14ac:dyDescent="0.25">
      <c r="A40333"/>
    </row>
    <row r="40334" spans="1:1" x14ac:dyDescent="0.25">
      <c r="A40334"/>
    </row>
    <row r="40335" spans="1:1" x14ac:dyDescent="0.25">
      <c r="A40335"/>
    </row>
    <row r="40336" spans="1:1" x14ac:dyDescent="0.25">
      <c r="A40336"/>
    </row>
    <row r="40337" spans="1:1" x14ac:dyDescent="0.25">
      <c r="A40337"/>
    </row>
    <row r="40338" spans="1:1" x14ac:dyDescent="0.25">
      <c r="A40338"/>
    </row>
    <row r="40339" spans="1:1" x14ac:dyDescent="0.25">
      <c r="A40339"/>
    </row>
    <row r="40340" spans="1:1" x14ac:dyDescent="0.25">
      <c r="A40340"/>
    </row>
    <row r="40341" spans="1:1" x14ac:dyDescent="0.25">
      <c r="A40341"/>
    </row>
    <row r="40342" spans="1:1" x14ac:dyDescent="0.25">
      <c r="A40342"/>
    </row>
    <row r="40343" spans="1:1" x14ac:dyDescent="0.25">
      <c r="A40343"/>
    </row>
    <row r="40344" spans="1:1" x14ac:dyDescent="0.25">
      <c r="A40344"/>
    </row>
    <row r="40345" spans="1:1" x14ac:dyDescent="0.25">
      <c r="A40345"/>
    </row>
    <row r="40346" spans="1:1" x14ac:dyDescent="0.25">
      <c r="A40346"/>
    </row>
    <row r="40347" spans="1:1" x14ac:dyDescent="0.25">
      <c r="A40347"/>
    </row>
    <row r="40348" spans="1:1" x14ac:dyDescent="0.25">
      <c r="A40348"/>
    </row>
    <row r="40349" spans="1:1" x14ac:dyDescent="0.25">
      <c r="A40349"/>
    </row>
    <row r="40350" spans="1:1" x14ac:dyDescent="0.25">
      <c r="A40350"/>
    </row>
    <row r="40351" spans="1:1" x14ac:dyDescent="0.25">
      <c r="A40351"/>
    </row>
    <row r="40352" spans="1:1" x14ac:dyDescent="0.25">
      <c r="A40352"/>
    </row>
    <row r="40353" spans="1:1" x14ac:dyDescent="0.25">
      <c r="A40353"/>
    </row>
    <row r="40354" spans="1:1" x14ac:dyDescent="0.25">
      <c r="A40354"/>
    </row>
    <row r="40355" spans="1:1" x14ac:dyDescent="0.25">
      <c r="A40355"/>
    </row>
    <row r="40356" spans="1:1" x14ac:dyDescent="0.25">
      <c r="A40356"/>
    </row>
    <row r="40357" spans="1:1" x14ac:dyDescent="0.25">
      <c r="A40357"/>
    </row>
    <row r="40358" spans="1:1" x14ac:dyDescent="0.25">
      <c r="A40358"/>
    </row>
    <row r="40359" spans="1:1" x14ac:dyDescent="0.25">
      <c r="A40359"/>
    </row>
    <row r="40360" spans="1:1" x14ac:dyDescent="0.25">
      <c r="A40360"/>
    </row>
    <row r="40361" spans="1:1" x14ac:dyDescent="0.25">
      <c r="A40361"/>
    </row>
    <row r="40362" spans="1:1" x14ac:dyDescent="0.25">
      <c r="A40362"/>
    </row>
    <row r="40363" spans="1:1" x14ac:dyDescent="0.25">
      <c r="A40363"/>
    </row>
    <row r="40364" spans="1:1" x14ac:dyDescent="0.25">
      <c r="A40364"/>
    </row>
    <row r="40365" spans="1:1" x14ac:dyDescent="0.25">
      <c r="A40365"/>
    </row>
    <row r="40366" spans="1:1" x14ac:dyDescent="0.25">
      <c r="A40366"/>
    </row>
    <row r="40367" spans="1:1" x14ac:dyDescent="0.25">
      <c r="A40367"/>
    </row>
    <row r="40368" spans="1:1" x14ac:dyDescent="0.25">
      <c r="A40368"/>
    </row>
    <row r="40369" spans="1:1" x14ac:dyDescent="0.25">
      <c r="A40369"/>
    </row>
    <row r="40370" spans="1:1" x14ac:dyDescent="0.25">
      <c r="A40370"/>
    </row>
    <row r="40371" spans="1:1" x14ac:dyDescent="0.25">
      <c r="A40371"/>
    </row>
    <row r="40372" spans="1:1" x14ac:dyDescent="0.25">
      <c r="A40372"/>
    </row>
    <row r="40373" spans="1:1" x14ac:dyDescent="0.25">
      <c r="A40373"/>
    </row>
    <row r="40374" spans="1:1" x14ac:dyDescent="0.25">
      <c r="A40374"/>
    </row>
    <row r="40375" spans="1:1" x14ac:dyDescent="0.25">
      <c r="A40375"/>
    </row>
    <row r="40376" spans="1:1" x14ac:dyDescent="0.25">
      <c r="A40376"/>
    </row>
    <row r="40377" spans="1:1" x14ac:dyDescent="0.25">
      <c r="A40377"/>
    </row>
    <row r="40378" spans="1:1" x14ac:dyDescent="0.25">
      <c r="A40378"/>
    </row>
    <row r="40379" spans="1:1" x14ac:dyDescent="0.25">
      <c r="A40379"/>
    </row>
    <row r="40380" spans="1:1" x14ac:dyDescent="0.25">
      <c r="A40380"/>
    </row>
    <row r="40381" spans="1:1" x14ac:dyDescent="0.25">
      <c r="A40381"/>
    </row>
    <row r="40382" spans="1:1" x14ac:dyDescent="0.25">
      <c r="A40382"/>
    </row>
    <row r="40383" spans="1:1" x14ac:dyDescent="0.25">
      <c r="A40383"/>
    </row>
    <row r="40384" spans="1:1" x14ac:dyDescent="0.25">
      <c r="A40384"/>
    </row>
    <row r="40385" spans="1:1" x14ac:dyDescent="0.25">
      <c r="A40385"/>
    </row>
    <row r="40386" spans="1:1" x14ac:dyDescent="0.25">
      <c r="A40386"/>
    </row>
    <row r="40387" spans="1:1" x14ac:dyDescent="0.25">
      <c r="A40387"/>
    </row>
    <row r="40388" spans="1:1" x14ac:dyDescent="0.25">
      <c r="A40388"/>
    </row>
    <row r="40389" spans="1:1" x14ac:dyDescent="0.25">
      <c r="A40389"/>
    </row>
    <row r="40390" spans="1:1" x14ac:dyDescent="0.25">
      <c r="A40390"/>
    </row>
    <row r="40391" spans="1:1" x14ac:dyDescent="0.25">
      <c r="A40391"/>
    </row>
    <row r="40392" spans="1:1" x14ac:dyDescent="0.25">
      <c r="A40392"/>
    </row>
    <row r="40393" spans="1:1" x14ac:dyDescent="0.25">
      <c r="A40393"/>
    </row>
    <row r="40394" spans="1:1" x14ac:dyDescent="0.25">
      <c r="A40394"/>
    </row>
    <row r="40395" spans="1:1" x14ac:dyDescent="0.25">
      <c r="A40395"/>
    </row>
    <row r="40396" spans="1:1" x14ac:dyDescent="0.25">
      <c r="A40396"/>
    </row>
    <row r="40397" spans="1:1" x14ac:dyDescent="0.25">
      <c r="A40397"/>
    </row>
    <row r="40398" spans="1:1" x14ac:dyDescent="0.25">
      <c r="A40398"/>
    </row>
    <row r="40399" spans="1:1" x14ac:dyDescent="0.25">
      <c r="A40399"/>
    </row>
    <row r="40400" spans="1:1" x14ac:dyDescent="0.25">
      <c r="A40400"/>
    </row>
    <row r="40401" spans="1:1" x14ac:dyDescent="0.25">
      <c r="A40401"/>
    </row>
    <row r="40402" spans="1:1" x14ac:dyDescent="0.25">
      <c r="A40402"/>
    </row>
    <row r="40403" spans="1:1" x14ac:dyDescent="0.25">
      <c r="A40403"/>
    </row>
    <row r="40404" spans="1:1" x14ac:dyDescent="0.25">
      <c r="A40404"/>
    </row>
    <row r="40405" spans="1:1" x14ac:dyDescent="0.25">
      <c r="A40405"/>
    </row>
    <row r="40406" spans="1:1" x14ac:dyDescent="0.25">
      <c r="A40406"/>
    </row>
    <row r="40407" spans="1:1" x14ac:dyDescent="0.25">
      <c r="A40407"/>
    </row>
    <row r="40408" spans="1:1" x14ac:dyDescent="0.25">
      <c r="A40408"/>
    </row>
    <row r="40409" spans="1:1" x14ac:dyDescent="0.25">
      <c r="A40409"/>
    </row>
    <row r="40410" spans="1:1" x14ac:dyDescent="0.25">
      <c r="A40410"/>
    </row>
    <row r="40411" spans="1:1" x14ac:dyDescent="0.25">
      <c r="A40411"/>
    </row>
    <row r="40412" spans="1:1" x14ac:dyDescent="0.25">
      <c r="A40412"/>
    </row>
    <row r="40413" spans="1:1" x14ac:dyDescent="0.25">
      <c r="A40413"/>
    </row>
    <row r="40414" spans="1:1" x14ac:dyDescent="0.25">
      <c r="A40414"/>
    </row>
    <row r="40415" spans="1:1" x14ac:dyDescent="0.25">
      <c r="A40415"/>
    </row>
    <row r="40416" spans="1:1" x14ac:dyDescent="0.25">
      <c r="A40416"/>
    </row>
    <row r="40417" spans="1:1" x14ac:dyDescent="0.25">
      <c r="A40417"/>
    </row>
    <row r="40418" spans="1:1" x14ac:dyDescent="0.25">
      <c r="A40418"/>
    </row>
    <row r="40419" spans="1:1" x14ac:dyDescent="0.25">
      <c r="A40419"/>
    </row>
    <row r="40420" spans="1:1" x14ac:dyDescent="0.25">
      <c r="A40420"/>
    </row>
    <row r="40421" spans="1:1" x14ac:dyDescent="0.25">
      <c r="A40421"/>
    </row>
    <row r="40422" spans="1:1" x14ac:dyDescent="0.25">
      <c r="A40422"/>
    </row>
    <row r="40423" spans="1:1" x14ac:dyDescent="0.25">
      <c r="A40423"/>
    </row>
    <row r="40424" spans="1:1" x14ac:dyDescent="0.25">
      <c r="A40424"/>
    </row>
    <row r="40425" spans="1:1" x14ac:dyDescent="0.25">
      <c r="A40425"/>
    </row>
    <row r="40426" spans="1:1" x14ac:dyDescent="0.25">
      <c r="A40426"/>
    </row>
    <row r="40427" spans="1:1" x14ac:dyDescent="0.25">
      <c r="A40427"/>
    </row>
    <row r="40428" spans="1:1" x14ac:dyDescent="0.25">
      <c r="A40428"/>
    </row>
    <row r="40429" spans="1:1" x14ac:dyDescent="0.25">
      <c r="A40429"/>
    </row>
    <row r="40430" spans="1:1" x14ac:dyDescent="0.25">
      <c r="A40430"/>
    </row>
    <row r="40431" spans="1:1" x14ac:dyDescent="0.25">
      <c r="A40431"/>
    </row>
    <row r="40432" spans="1:1" x14ac:dyDescent="0.25">
      <c r="A40432"/>
    </row>
    <row r="40433" spans="1:1" x14ac:dyDescent="0.25">
      <c r="A40433"/>
    </row>
    <row r="40434" spans="1:1" x14ac:dyDescent="0.25">
      <c r="A40434"/>
    </row>
    <row r="40435" spans="1:1" x14ac:dyDescent="0.25">
      <c r="A40435"/>
    </row>
    <row r="40436" spans="1:1" x14ac:dyDescent="0.25">
      <c r="A40436"/>
    </row>
    <row r="40437" spans="1:1" x14ac:dyDescent="0.25">
      <c r="A40437"/>
    </row>
    <row r="40438" spans="1:1" x14ac:dyDescent="0.25">
      <c r="A40438"/>
    </row>
    <row r="40439" spans="1:1" x14ac:dyDescent="0.25">
      <c r="A40439"/>
    </row>
    <row r="40440" spans="1:1" x14ac:dyDescent="0.25">
      <c r="A40440"/>
    </row>
    <row r="40441" spans="1:1" x14ac:dyDescent="0.25">
      <c r="A40441"/>
    </row>
    <row r="40442" spans="1:1" x14ac:dyDescent="0.25">
      <c r="A40442"/>
    </row>
    <row r="40443" spans="1:1" x14ac:dyDescent="0.25">
      <c r="A40443"/>
    </row>
    <row r="40444" spans="1:1" x14ac:dyDescent="0.25">
      <c r="A40444"/>
    </row>
    <row r="40445" spans="1:1" x14ac:dyDescent="0.25">
      <c r="A40445"/>
    </row>
    <row r="40446" spans="1:1" x14ac:dyDescent="0.25">
      <c r="A40446"/>
    </row>
    <row r="40447" spans="1:1" x14ac:dyDescent="0.25">
      <c r="A40447"/>
    </row>
    <row r="40448" spans="1:1" x14ac:dyDescent="0.25">
      <c r="A40448"/>
    </row>
    <row r="40449" spans="1:1" x14ac:dyDescent="0.25">
      <c r="A40449"/>
    </row>
    <row r="40450" spans="1:1" x14ac:dyDescent="0.25">
      <c r="A40450"/>
    </row>
    <row r="40451" spans="1:1" x14ac:dyDescent="0.25">
      <c r="A40451"/>
    </row>
    <row r="40452" spans="1:1" x14ac:dyDescent="0.25">
      <c r="A40452"/>
    </row>
    <row r="40453" spans="1:1" x14ac:dyDescent="0.25">
      <c r="A40453"/>
    </row>
    <row r="40454" spans="1:1" x14ac:dyDescent="0.25">
      <c r="A40454"/>
    </row>
    <row r="40455" spans="1:1" x14ac:dyDescent="0.25">
      <c r="A40455"/>
    </row>
    <row r="40456" spans="1:1" x14ac:dyDescent="0.25">
      <c r="A40456"/>
    </row>
    <row r="40457" spans="1:1" x14ac:dyDescent="0.25">
      <c r="A40457"/>
    </row>
    <row r="40458" spans="1:1" x14ac:dyDescent="0.25">
      <c r="A40458"/>
    </row>
    <row r="40459" spans="1:1" x14ac:dyDescent="0.25">
      <c r="A40459"/>
    </row>
    <row r="40460" spans="1:1" x14ac:dyDescent="0.25">
      <c r="A40460"/>
    </row>
    <row r="40461" spans="1:1" x14ac:dyDescent="0.25">
      <c r="A40461"/>
    </row>
    <row r="40462" spans="1:1" x14ac:dyDescent="0.25">
      <c r="A40462"/>
    </row>
    <row r="40463" spans="1:1" x14ac:dyDescent="0.25">
      <c r="A40463"/>
    </row>
    <row r="40464" spans="1:1" x14ac:dyDescent="0.25">
      <c r="A40464"/>
    </row>
    <row r="40465" spans="1:1" x14ac:dyDescent="0.25">
      <c r="A40465"/>
    </row>
    <row r="40466" spans="1:1" x14ac:dyDescent="0.25">
      <c r="A40466"/>
    </row>
    <row r="40467" spans="1:1" x14ac:dyDescent="0.25">
      <c r="A40467"/>
    </row>
    <row r="40468" spans="1:1" x14ac:dyDescent="0.25">
      <c r="A40468"/>
    </row>
    <row r="40469" spans="1:1" x14ac:dyDescent="0.25">
      <c r="A40469"/>
    </row>
    <row r="40470" spans="1:1" x14ac:dyDescent="0.25">
      <c r="A40470"/>
    </row>
    <row r="40471" spans="1:1" x14ac:dyDescent="0.25">
      <c r="A40471"/>
    </row>
    <row r="40472" spans="1:1" x14ac:dyDescent="0.25">
      <c r="A40472"/>
    </row>
    <row r="40473" spans="1:1" x14ac:dyDescent="0.25">
      <c r="A40473"/>
    </row>
    <row r="40474" spans="1:1" x14ac:dyDescent="0.25">
      <c r="A40474"/>
    </row>
    <row r="40475" spans="1:1" x14ac:dyDescent="0.25">
      <c r="A40475"/>
    </row>
    <row r="40476" spans="1:1" x14ac:dyDescent="0.25">
      <c r="A40476"/>
    </row>
    <row r="40477" spans="1:1" x14ac:dyDescent="0.25">
      <c r="A40477"/>
    </row>
    <row r="40478" spans="1:1" x14ac:dyDescent="0.25">
      <c r="A40478"/>
    </row>
    <row r="40479" spans="1:1" x14ac:dyDescent="0.25">
      <c r="A40479"/>
    </row>
    <row r="40480" spans="1:1" x14ac:dyDescent="0.25">
      <c r="A40480"/>
    </row>
    <row r="40481" spans="1:1" x14ac:dyDescent="0.25">
      <c r="A40481"/>
    </row>
    <row r="40482" spans="1:1" x14ac:dyDescent="0.25">
      <c r="A40482"/>
    </row>
    <row r="40483" spans="1:1" x14ac:dyDescent="0.25">
      <c r="A40483"/>
    </row>
    <row r="40484" spans="1:1" x14ac:dyDescent="0.25">
      <c r="A40484"/>
    </row>
    <row r="40485" spans="1:1" x14ac:dyDescent="0.25">
      <c r="A40485"/>
    </row>
    <row r="40486" spans="1:1" x14ac:dyDescent="0.25">
      <c r="A40486"/>
    </row>
    <row r="40487" spans="1:1" x14ac:dyDescent="0.25">
      <c r="A40487"/>
    </row>
    <row r="40488" spans="1:1" x14ac:dyDescent="0.25">
      <c r="A40488"/>
    </row>
    <row r="40489" spans="1:1" x14ac:dyDescent="0.25">
      <c r="A40489"/>
    </row>
    <row r="40490" spans="1:1" x14ac:dyDescent="0.25">
      <c r="A40490"/>
    </row>
    <row r="40491" spans="1:1" x14ac:dyDescent="0.25">
      <c r="A40491"/>
    </row>
    <row r="40492" spans="1:1" x14ac:dyDescent="0.25">
      <c r="A40492"/>
    </row>
    <row r="40493" spans="1:1" x14ac:dyDescent="0.25">
      <c r="A40493"/>
    </row>
    <row r="40494" spans="1:1" x14ac:dyDescent="0.25">
      <c r="A40494"/>
    </row>
    <row r="40495" spans="1:1" x14ac:dyDescent="0.25">
      <c r="A40495"/>
    </row>
    <row r="40496" spans="1:1" x14ac:dyDescent="0.25">
      <c r="A40496"/>
    </row>
    <row r="40497" spans="1:1" x14ac:dyDescent="0.25">
      <c r="A40497"/>
    </row>
    <row r="40498" spans="1:1" x14ac:dyDescent="0.25">
      <c r="A40498"/>
    </row>
    <row r="40499" spans="1:1" x14ac:dyDescent="0.25">
      <c r="A40499"/>
    </row>
    <row r="40500" spans="1:1" x14ac:dyDescent="0.25">
      <c r="A40500"/>
    </row>
    <row r="40501" spans="1:1" x14ac:dyDescent="0.25">
      <c r="A40501"/>
    </row>
    <row r="40502" spans="1:1" x14ac:dyDescent="0.25">
      <c r="A40502"/>
    </row>
    <row r="40503" spans="1:1" x14ac:dyDescent="0.25">
      <c r="A40503"/>
    </row>
    <row r="40504" spans="1:1" x14ac:dyDescent="0.25">
      <c r="A40504"/>
    </row>
    <row r="40505" spans="1:1" x14ac:dyDescent="0.25">
      <c r="A40505"/>
    </row>
    <row r="40506" spans="1:1" x14ac:dyDescent="0.25">
      <c r="A40506"/>
    </row>
    <row r="40507" spans="1:1" x14ac:dyDescent="0.25">
      <c r="A40507"/>
    </row>
    <row r="40508" spans="1:1" x14ac:dyDescent="0.25">
      <c r="A40508"/>
    </row>
    <row r="40509" spans="1:1" x14ac:dyDescent="0.25">
      <c r="A40509"/>
    </row>
    <row r="40510" spans="1:1" x14ac:dyDescent="0.25">
      <c r="A40510"/>
    </row>
    <row r="40511" spans="1:1" x14ac:dyDescent="0.25">
      <c r="A40511"/>
    </row>
    <row r="40512" spans="1:1" x14ac:dyDescent="0.25">
      <c r="A40512"/>
    </row>
    <row r="40513" spans="1:1" x14ac:dyDescent="0.25">
      <c r="A40513"/>
    </row>
    <row r="40514" spans="1:1" x14ac:dyDescent="0.25">
      <c r="A40514"/>
    </row>
    <row r="40515" spans="1:1" x14ac:dyDescent="0.25">
      <c r="A40515"/>
    </row>
    <row r="40516" spans="1:1" x14ac:dyDescent="0.25">
      <c r="A40516"/>
    </row>
    <row r="40517" spans="1:1" x14ac:dyDescent="0.25">
      <c r="A40517"/>
    </row>
    <row r="40518" spans="1:1" x14ac:dyDescent="0.25">
      <c r="A40518"/>
    </row>
    <row r="40519" spans="1:1" x14ac:dyDescent="0.25">
      <c r="A40519"/>
    </row>
    <row r="40520" spans="1:1" x14ac:dyDescent="0.25">
      <c r="A40520"/>
    </row>
    <row r="40521" spans="1:1" x14ac:dyDescent="0.25">
      <c r="A40521"/>
    </row>
    <row r="40522" spans="1:1" x14ac:dyDescent="0.25">
      <c r="A40522"/>
    </row>
    <row r="40523" spans="1:1" x14ac:dyDescent="0.25">
      <c r="A40523"/>
    </row>
    <row r="40524" spans="1:1" x14ac:dyDescent="0.25">
      <c r="A40524"/>
    </row>
    <row r="40525" spans="1:1" x14ac:dyDescent="0.25">
      <c r="A40525"/>
    </row>
    <row r="40526" spans="1:1" x14ac:dyDescent="0.25">
      <c r="A40526"/>
    </row>
    <row r="40527" spans="1:1" x14ac:dyDescent="0.25">
      <c r="A40527"/>
    </row>
    <row r="40528" spans="1:1" x14ac:dyDescent="0.25">
      <c r="A40528"/>
    </row>
    <row r="40529" spans="1:1" x14ac:dyDescent="0.25">
      <c r="A40529"/>
    </row>
    <row r="40530" spans="1:1" x14ac:dyDescent="0.25">
      <c r="A40530"/>
    </row>
    <row r="40531" spans="1:1" x14ac:dyDescent="0.25">
      <c r="A40531"/>
    </row>
    <row r="40532" spans="1:1" x14ac:dyDescent="0.25">
      <c r="A40532"/>
    </row>
    <row r="40533" spans="1:1" x14ac:dyDescent="0.25">
      <c r="A40533"/>
    </row>
    <row r="40534" spans="1:1" x14ac:dyDescent="0.25">
      <c r="A40534"/>
    </row>
    <row r="40535" spans="1:1" x14ac:dyDescent="0.25">
      <c r="A40535"/>
    </row>
    <row r="40536" spans="1:1" x14ac:dyDescent="0.25">
      <c r="A40536"/>
    </row>
    <row r="40537" spans="1:1" x14ac:dyDescent="0.25">
      <c r="A40537"/>
    </row>
    <row r="40538" spans="1:1" x14ac:dyDescent="0.25">
      <c r="A40538"/>
    </row>
    <row r="40539" spans="1:1" x14ac:dyDescent="0.25">
      <c r="A40539"/>
    </row>
    <row r="40540" spans="1:1" x14ac:dyDescent="0.25">
      <c r="A40540"/>
    </row>
    <row r="40541" spans="1:1" x14ac:dyDescent="0.25">
      <c r="A40541"/>
    </row>
    <row r="40542" spans="1:1" x14ac:dyDescent="0.25">
      <c r="A40542"/>
    </row>
    <row r="40543" spans="1:1" x14ac:dyDescent="0.25">
      <c r="A40543"/>
    </row>
    <row r="40544" spans="1:1" x14ac:dyDescent="0.25">
      <c r="A40544"/>
    </row>
    <row r="40545" spans="1:1" x14ac:dyDescent="0.25">
      <c r="A40545"/>
    </row>
    <row r="40546" spans="1:1" x14ac:dyDescent="0.25">
      <c r="A40546"/>
    </row>
    <row r="40547" spans="1:1" x14ac:dyDescent="0.25">
      <c r="A40547"/>
    </row>
    <row r="40548" spans="1:1" x14ac:dyDescent="0.25">
      <c r="A40548"/>
    </row>
    <row r="40549" spans="1:1" x14ac:dyDescent="0.25">
      <c r="A40549"/>
    </row>
    <row r="40550" spans="1:1" x14ac:dyDescent="0.25">
      <c r="A40550"/>
    </row>
    <row r="40551" spans="1:1" x14ac:dyDescent="0.25">
      <c r="A40551"/>
    </row>
    <row r="40552" spans="1:1" x14ac:dyDescent="0.25">
      <c r="A40552"/>
    </row>
    <row r="40553" spans="1:1" x14ac:dyDescent="0.25">
      <c r="A40553"/>
    </row>
    <row r="40554" spans="1:1" x14ac:dyDescent="0.25">
      <c r="A40554"/>
    </row>
    <row r="40555" spans="1:1" x14ac:dyDescent="0.25">
      <c r="A40555"/>
    </row>
    <row r="40556" spans="1:1" x14ac:dyDescent="0.25">
      <c r="A40556"/>
    </row>
    <row r="40557" spans="1:1" x14ac:dyDescent="0.25">
      <c r="A40557"/>
    </row>
    <row r="40558" spans="1:1" x14ac:dyDescent="0.25">
      <c r="A40558"/>
    </row>
    <row r="40559" spans="1:1" x14ac:dyDescent="0.25">
      <c r="A40559"/>
    </row>
    <row r="40560" spans="1:1" x14ac:dyDescent="0.25">
      <c r="A40560"/>
    </row>
    <row r="40561" spans="1:1" x14ac:dyDescent="0.25">
      <c r="A40561"/>
    </row>
    <row r="40562" spans="1:1" x14ac:dyDescent="0.25">
      <c r="A40562"/>
    </row>
    <row r="40563" spans="1:1" x14ac:dyDescent="0.25">
      <c r="A40563"/>
    </row>
    <row r="40564" spans="1:1" x14ac:dyDescent="0.25">
      <c r="A40564"/>
    </row>
    <row r="40565" spans="1:1" x14ac:dyDescent="0.25">
      <c r="A40565"/>
    </row>
    <row r="40566" spans="1:1" x14ac:dyDescent="0.25">
      <c r="A40566"/>
    </row>
    <row r="40567" spans="1:1" x14ac:dyDescent="0.25">
      <c r="A40567"/>
    </row>
    <row r="40568" spans="1:1" x14ac:dyDescent="0.25">
      <c r="A40568"/>
    </row>
    <row r="40569" spans="1:1" x14ac:dyDescent="0.25">
      <c r="A40569"/>
    </row>
    <row r="40570" spans="1:1" x14ac:dyDescent="0.25">
      <c r="A40570"/>
    </row>
    <row r="40571" spans="1:1" x14ac:dyDescent="0.25">
      <c r="A40571"/>
    </row>
    <row r="40572" spans="1:1" x14ac:dyDescent="0.25">
      <c r="A40572"/>
    </row>
    <row r="40573" spans="1:1" x14ac:dyDescent="0.25">
      <c r="A40573"/>
    </row>
    <row r="40574" spans="1:1" x14ac:dyDescent="0.25">
      <c r="A40574"/>
    </row>
    <row r="40575" spans="1:1" x14ac:dyDescent="0.25">
      <c r="A40575"/>
    </row>
    <row r="40576" spans="1:1" x14ac:dyDescent="0.25">
      <c r="A40576"/>
    </row>
    <row r="40577" spans="1:1" x14ac:dyDescent="0.25">
      <c r="A40577"/>
    </row>
    <row r="40578" spans="1:1" x14ac:dyDescent="0.25">
      <c r="A40578"/>
    </row>
    <row r="40579" spans="1:1" x14ac:dyDescent="0.25">
      <c r="A40579"/>
    </row>
    <row r="40580" spans="1:1" x14ac:dyDescent="0.25">
      <c r="A40580"/>
    </row>
    <row r="40581" spans="1:1" x14ac:dyDescent="0.25">
      <c r="A40581"/>
    </row>
    <row r="40582" spans="1:1" x14ac:dyDescent="0.25">
      <c r="A40582"/>
    </row>
    <row r="40583" spans="1:1" x14ac:dyDescent="0.25">
      <c r="A40583"/>
    </row>
    <row r="40584" spans="1:1" x14ac:dyDescent="0.25">
      <c r="A40584"/>
    </row>
    <row r="40585" spans="1:1" x14ac:dyDescent="0.25">
      <c r="A40585"/>
    </row>
    <row r="40586" spans="1:1" x14ac:dyDescent="0.25">
      <c r="A40586"/>
    </row>
    <row r="40587" spans="1:1" x14ac:dyDescent="0.25">
      <c r="A40587"/>
    </row>
    <row r="40588" spans="1:1" x14ac:dyDescent="0.25">
      <c r="A40588"/>
    </row>
    <row r="40589" spans="1:1" x14ac:dyDescent="0.25">
      <c r="A40589"/>
    </row>
    <row r="40590" spans="1:1" x14ac:dyDescent="0.25">
      <c r="A40590"/>
    </row>
    <row r="40591" spans="1:1" x14ac:dyDescent="0.25">
      <c r="A40591"/>
    </row>
    <row r="40592" spans="1:1" x14ac:dyDescent="0.25">
      <c r="A40592"/>
    </row>
    <row r="40593" spans="1:1" x14ac:dyDescent="0.25">
      <c r="A40593"/>
    </row>
    <row r="40594" spans="1:1" x14ac:dyDescent="0.25">
      <c r="A40594"/>
    </row>
    <row r="40595" spans="1:1" x14ac:dyDescent="0.25">
      <c r="A40595"/>
    </row>
    <row r="40596" spans="1:1" x14ac:dyDescent="0.25">
      <c r="A40596"/>
    </row>
    <row r="40597" spans="1:1" x14ac:dyDescent="0.25">
      <c r="A40597"/>
    </row>
    <row r="40598" spans="1:1" x14ac:dyDescent="0.25">
      <c r="A40598"/>
    </row>
    <row r="40599" spans="1:1" x14ac:dyDescent="0.25">
      <c r="A40599"/>
    </row>
    <row r="40600" spans="1:1" x14ac:dyDescent="0.25">
      <c r="A40600"/>
    </row>
    <row r="40601" spans="1:1" x14ac:dyDescent="0.25">
      <c r="A40601"/>
    </row>
    <row r="40602" spans="1:1" x14ac:dyDescent="0.25">
      <c r="A40602"/>
    </row>
    <row r="40603" spans="1:1" x14ac:dyDescent="0.25">
      <c r="A40603"/>
    </row>
    <row r="40604" spans="1:1" x14ac:dyDescent="0.25">
      <c r="A40604"/>
    </row>
    <row r="40605" spans="1:1" x14ac:dyDescent="0.25">
      <c r="A40605"/>
    </row>
    <row r="40606" spans="1:1" x14ac:dyDescent="0.25">
      <c r="A40606"/>
    </row>
    <row r="40607" spans="1:1" x14ac:dyDescent="0.25">
      <c r="A40607"/>
    </row>
    <row r="40608" spans="1:1" x14ac:dyDescent="0.25">
      <c r="A40608"/>
    </row>
    <row r="40609" spans="1:1" x14ac:dyDescent="0.25">
      <c r="A40609"/>
    </row>
    <row r="40610" spans="1:1" x14ac:dyDescent="0.25">
      <c r="A40610"/>
    </row>
    <row r="40611" spans="1:1" x14ac:dyDescent="0.25">
      <c r="A40611"/>
    </row>
    <row r="40612" spans="1:1" x14ac:dyDescent="0.25">
      <c r="A40612"/>
    </row>
    <row r="40613" spans="1:1" x14ac:dyDescent="0.25">
      <c r="A40613"/>
    </row>
    <row r="40614" spans="1:1" x14ac:dyDescent="0.25">
      <c r="A40614"/>
    </row>
    <row r="40615" spans="1:1" x14ac:dyDescent="0.25">
      <c r="A40615"/>
    </row>
    <row r="40616" spans="1:1" x14ac:dyDescent="0.25">
      <c r="A40616"/>
    </row>
    <row r="40617" spans="1:1" x14ac:dyDescent="0.25">
      <c r="A40617"/>
    </row>
    <row r="40618" spans="1:1" x14ac:dyDescent="0.25">
      <c r="A40618"/>
    </row>
    <row r="40619" spans="1:1" x14ac:dyDescent="0.25">
      <c r="A40619"/>
    </row>
    <row r="40620" spans="1:1" x14ac:dyDescent="0.25">
      <c r="A40620"/>
    </row>
    <row r="40621" spans="1:1" x14ac:dyDescent="0.25">
      <c r="A40621"/>
    </row>
    <row r="40622" spans="1:1" x14ac:dyDescent="0.25">
      <c r="A40622"/>
    </row>
    <row r="40623" spans="1:1" x14ac:dyDescent="0.25">
      <c r="A40623"/>
    </row>
    <row r="40624" spans="1:1" x14ac:dyDescent="0.25">
      <c r="A40624"/>
    </row>
    <row r="40625" spans="1:1" x14ac:dyDescent="0.25">
      <c r="A40625"/>
    </row>
    <row r="40626" spans="1:1" x14ac:dyDescent="0.25">
      <c r="A40626"/>
    </row>
    <row r="40627" spans="1:1" x14ac:dyDescent="0.25">
      <c r="A40627"/>
    </row>
    <row r="40628" spans="1:1" x14ac:dyDescent="0.25">
      <c r="A40628"/>
    </row>
    <row r="40629" spans="1:1" x14ac:dyDescent="0.25">
      <c r="A40629"/>
    </row>
    <row r="40630" spans="1:1" x14ac:dyDescent="0.25">
      <c r="A40630"/>
    </row>
    <row r="40631" spans="1:1" x14ac:dyDescent="0.25">
      <c r="A40631"/>
    </row>
    <row r="40632" spans="1:1" x14ac:dyDescent="0.25">
      <c r="A40632"/>
    </row>
    <row r="40633" spans="1:1" x14ac:dyDescent="0.25">
      <c r="A40633"/>
    </row>
    <row r="40634" spans="1:1" x14ac:dyDescent="0.25">
      <c r="A40634"/>
    </row>
    <row r="40635" spans="1:1" x14ac:dyDescent="0.25">
      <c r="A40635"/>
    </row>
    <row r="40636" spans="1:1" x14ac:dyDescent="0.25">
      <c r="A40636"/>
    </row>
    <row r="40637" spans="1:1" x14ac:dyDescent="0.25">
      <c r="A40637"/>
    </row>
    <row r="40638" spans="1:1" x14ac:dyDescent="0.25">
      <c r="A40638"/>
    </row>
    <row r="40639" spans="1:1" x14ac:dyDescent="0.25">
      <c r="A40639"/>
    </row>
    <row r="40640" spans="1:1" x14ac:dyDescent="0.25">
      <c r="A40640"/>
    </row>
    <row r="40641" spans="1:1" x14ac:dyDescent="0.25">
      <c r="A40641"/>
    </row>
    <row r="40642" spans="1:1" x14ac:dyDescent="0.25">
      <c r="A40642"/>
    </row>
    <row r="40643" spans="1:1" x14ac:dyDescent="0.25">
      <c r="A40643"/>
    </row>
    <row r="40644" spans="1:1" x14ac:dyDescent="0.25">
      <c r="A40644"/>
    </row>
    <row r="40645" spans="1:1" x14ac:dyDescent="0.25">
      <c r="A40645"/>
    </row>
    <row r="40646" spans="1:1" x14ac:dyDescent="0.25">
      <c r="A40646"/>
    </row>
    <row r="40647" spans="1:1" x14ac:dyDescent="0.25">
      <c r="A40647"/>
    </row>
    <row r="40648" spans="1:1" x14ac:dyDescent="0.25">
      <c r="A40648"/>
    </row>
    <row r="40649" spans="1:1" x14ac:dyDescent="0.25">
      <c r="A40649"/>
    </row>
    <row r="40650" spans="1:1" x14ac:dyDescent="0.25">
      <c r="A40650"/>
    </row>
    <row r="40651" spans="1:1" x14ac:dyDescent="0.25">
      <c r="A40651"/>
    </row>
    <row r="40652" spans="1:1" x14ac:dyDescent="0.25">
      <c r="A40652"/>
    </row>
    <row r="40653" spans="1:1" x14ac:dyDescent="0.25">
      <c r="A40653"/>
    </row>
    <row r="40654" spans="1:1" x14ac:dyDescent="0.25">
      <c r="A40654"/>
    </row>
    <row r="40655" spans="1:1" x14ac:dyDescent="0.25">
      <c r="A40655"/>
    </row>
    <row r="40656" spans="1:1" x14ac:dyDescent="0.25">
      <c r="A40656"/>
    </row>
    <row r="40657" spans="1:1" x14ac:dyDescent="0.25">
      <c r="A40657"/>
    </row>
    <row r="40658" spans="1:1" x14ac:dyDescent="0.25">
      <c r="A40658"/>
    </row>
    <row r="40659" spans="1:1" x14ac:dyDescent="0.25">
      <c r="A40659"/>
    </row>
    <row r="40660" spans="1:1" x14ac:dyDescent="0.25">
      <c r="A40660"/>
    </row>
    <row r="40661" spans="1:1" x14ac:dyDescent="0.25">
      <c r="A40661"/>
    </row>
    <row r="40662" spans="1:1" x14ac:dyDescent="0.25">
      <c r="A40662"/>
    </row>
    <row r="40663" spans="1:1" x14ac:dyDescent="0.25">
      <c r="A40663"/>
    </row>
    <row r="40664" spans="1:1" x14ac:dyDescent="0.25">
      <c r="A40664"/>
    </row>
    <row r="40665" spans="1:1" x14ac:dyDescent="0.25">
      <c r="A40665"/>
    </row>
    <row r="40666" spans="1:1" x14ac:dyDescent="0.25">
      <c r="A40666"/>
    </row>
    <row r="40667" spans="1:1" x14ac:dyDescent="0.25">
      <c r="A40667"/>
    </row>
    <row r="40668" spans="1:1" x14ac:dyDescent="0.25">
      <c r="A40668"/>
    </row>
    <row r="40669" spans="1:1" x14ac:dyDescent="0.25">
      <c r="A40669"/>
    </row>
    <row r="40670" spans="1:1" x14ac:dyDescent="0.25">
      <c r="A40670"/>
    </row>
    <row r="40671" spans="1:1" x14ac:dyDescent="0.25">
      <c r="A40671"/>
    </row>
    <row r="40672" spans="1:1" x14ac:dyDescent="0.25">
      <c r="A40672"/>
    </row>
    <row r="40673" spans="1:1" x14ac:dyDescent="0.25">
      <c r="A40673"/>
    </row>
    <row r="40674" spans="1:1" x14ac:dyDescent="0.25">
      <c r="A40674"/>
    </row>
    <row r="40675" spans="1:1" x14ac:dyDescent="0.25">
      <c r="A40675"/>
    </row>
    <row r="40676" spans="1:1" x14ac:dyDescent="0.25">
      <c r="A40676"/>
    </row>
    <row r="40677" spans="1:1" x14ac:dyDescent="0.25">
      <c r="A40677"/>
    </row>
    <row r="40678" spans="1:1" x14ac:dyDescent="0.25">
      <c r="A40678"/>
    </row>
    <row r="40679" spans="1:1" x14ac:dyDescent="0.25">
      <c r="A40679"/>
    </row>
    <row r="40680" spans="1:1" x14ac:dyDescent="0.25">
      <c r="A40680"/>
    </row>
    <row r="40681" spans="1:1" x14ac:dyDescent="0.25">
      <c r="A40681"/>
    </row>
    <row r="40682" spans="1:1" x14ac:dyDescent="0.25">
      <c r="A40682"/>
    </row>
    <row r="40683" spans="1:1" x14ac:dyDescent="0.25">
      <c r="A40683"/>
    </row>
    <row r="40684" spans="1:1" x14ac:dyDescent="0.25">
      <c r="A40684"/>
    </row>
    <row r="40685" spans="1:1" x14ac:dyDescent="0.25">
      <c r="A40685"/>
    </row>
    <row r="40686" spans="1:1" x14ac:dyDescent="0.25">
      <c r="A40686"/>
    </row>
    <row r="40687" spans="1:1" x14ac:dyDescent="0.25">
      <c r="A40687"/>
    </row>
    <row r="40688" spans="1:1" x14ac:dyDescent="0.25">
      <c r="A40688"/>
    </row>
    <row r="40689" spans="1:1" x14ac:dyDescent="0.25">
      <c r="A40689"/>
    </row>
    <row r="40690" spans="1:1" x14ac:dyDescent="0.25">
      <c r="A40690"/>
    </row>
    <row r="40691" spans="1:1" x14ac:dyDescent="0.25">
      <c r="A40691"/>
    </row>
    <row r="40692" spans="1:1" x14ac:dyDescent="0.25">
      <c r="A40692"/>
    </row>
    <row r="40693" spans="1:1" x14ac:dyDescent="0.25">
      <c r="A40693"/>
    </row>
    <row r="40694" spans="1:1" x14ac:dyDescent="0.25">
      <c r="A40694"/>
    </row>
    <row r="40695" spans="1:1" x14ac:dyDescent="0.25">
      <c r="A40695"/>
    </row>
    <row r="40696" spans="1:1" x14ac:dyDescent="0.25">
      <c r="A40696"/>
    </row>
    <row r="40697" spans="1:1" x14ac:dyDescent="0.25">
      <c r="A40697"/>
    </row>
    <row r="40698" spans="1:1" x14ac:dyDescent="0.25">
      <c r="A40698"/>
    </row>
    <row r="40699" spans="1:1" x14ac:dyDescent="0.25">
      <c r="A40699"/>
    </row>
    <row r="40700" spans="1:1" x14ac:dyDescent="0.25">
      <c r="A40700"/>
    </row>
    <row r="40701" spans="1:1" x14ac:dyDescent="0.25">
      <c r="A40701"/>
    </row>
    <row r="40702" spans="1:1" x14ac:dyDescent="0.25">
      <c r="A40702"/>
    </row>
    <row r="40703" spans="1:1" x14ac:dyDescent="0.25">
      <c r="A40703"/>
    </row>
    <row r="40704" spans="1:1" x14ac:dyDescent="0.25">
      <c r="A40704"/>
    </row>
    <row r="40705" spans="1:1" x14ac:dyDescent="0.25">
      <c r="A40705"/>
    </row>
    <row r="40706" spans="1:1" x14ac:dyDescent="0.25">
      <c r="A40706"/>
    </row>
    <row r="40707" spans="1:1" x14ac:dyDescent="0.25">
      <c r="A40707"/>
    </row>
    <row r="40708" spans="1:1" x14ac:dyDescent="0.25">
      <c r="A40708"/>
    </row>
    <row r="40709" spans="1:1" x14ac:dyDescent="0.25">
      <c r="A40709"/>
    </row>
    <row r="40710" spans="1:1" x14ac:dyDescent="0.25">
      <c r="A40710"/>
    </row>
    <row r="40711" spans="1:1" x14ac:dyDescent="0.25">
      <c r="A40711"/>
    </row>
    <row r="40712" spans="1:1" x14ac:dyDescent="0.25">
      <c r="A40712"/>
    </row>
    <row r="40713" spans="1:1" x14ac:dyDescent="0.25">
      <c r="A40713"/>
    </row>
    <row r="40714" spans="1:1" x14ac:dyDescent="0.25">
      <c r="A40714"/>
    </row>
    <row r="40715" spans="1:1" x14ac:dyDescent="0.25">
      <c r="A40715"/>
    </row>
    <row r="40716" spans="1:1" x14ac:dyDescent="0.25">
      <c r="A40716"/>
    </row>
    <row r="40717" spans="1:1" x14ac:dyDescent="0.25">
      <c r="A40717"/>
    </row>
    <row r="40718" spans="1:1" x14ac:dyDescent="0.25">
      <c r="A40718"/>
    </row>
    <row r="40719" spans="1:1" x14ac:dyDescent="0.25">
      <c r="A40719"/>
    </row>
    <row r="40720" spans="1:1" x14ac:dyDescent="0.25">
      <c r="A40720"/>
    </row>
    <row r="40721" spans="1:1" x14ac:dyDescent="0.25">
      <c r="A40721"/>
    </row>
    <row r="40722" spans="1:1" x14ac:dyDescent="0.25">
      <c r="A40722"/>
    </row>
    <row r="40723" spans="1:1" x14ac:dyDescent="0.25">
      <c r="A40723"/>
    </row>
    <row r="40724" spans="1:1" x14ac:dyDescent="0.25">
      <c r="A40724"/>
    </row>
    <row r="40725" spans="1:1" x14ac:dyDescent="0.25">
      <c r="A40725"/>
    </row>
    <row r="40726" spans="1:1" x14ac:dyDescent="0.25">
      <c r="A40726"/>
    </row>
    <row r="40727" spans="1:1" x14ac:dyDescent="0.25">
      <c r="A40727"/>
    </row>
    <row r="40728" spans="1:1" x14ac:dyDescent="0.25">
      <c r="A40728"/>
    </row>
    <row r="40729" spans="1:1" x14ac:dyDescent="0.25">
      <c r="A40729"/>
    </row>
    <row r="40730" spans="1:1" x14ac:dyDescent="0.25">
      <c r="A40730"/>
    </row>
    <row r="40731" spans="1:1" x14ac:dyDescent="0.25">
      <c r="A40731"/>
    </row>
    <row r="40732" spans="1:1" x14ac:dyDescent="0.25">
      <c r="A40732"/>
    </row>
    <row r="40733" spans="1:1" x14ac:dyDescent="0.25">
      <c r="A40733"/>
    </row>
    <row r="40734" spans="1:1" x14ac:dyDescent="0.25">
      <c r="A40734"/>
    </row>
    <row r="40735" spans="1:1" x14ac:dyDescent="0.25">
      <c r="A40735"/>
    </row>
    <row r="40736" spans="1:1" x14ac:dyDescent="0.25">
      <c r="A40736"/>
    </row>
    <row r="40737" spans="1:1" x14ac:dyDescent="0.25">
      <c r="A40737"/>
    </row>
    <row r="40738" spans="1:1" x14ac:dyDescent="0.25">
      <c r="A40738"/>
    </row>
    <row r="40739" spans="1:1" x14ac:dyDescent="0.25">
      <c r="A40739"/>
    </row>
    <row r="40740" spans="1:1" x14ac:dyDescent="0.25">
      <c r="A40740"/>
    </row>
    <row r="40741" spans="1:1" x14ac:dyDescent="0.25">
      <c r="A40741"/>
    </row>
    <row r="40742" spans="1:1" x14ac:dyDescent="0.25">
      <c r="A40742"/>
    </row>
    <row r="40743" spans="1:1" x14ac:dyDescent="0.25">
      <c r="A40743"/>
    </row>
    <row r="40744" spans="1:1" x14ac:dyDescent="0.25">
      <c r="A40744"/>
    </row>
    <row r="40745" spans="1:1" x14ac:dyDescent="0.25">
      <c r="A40745"/>
    </row>
    <row r="40746" spans="1:1" x14ac:dyDescent="0.25">
      <c r="A40746"/>
    </row>
    <row r="40747" spans="1:1" x14ac:dyDescent="0.25">
      <c r="A40747"/>
    </row>
    <row r="40748" spans="1:1" x14ac:dyDescent="0.25">
      <c r="A40748"/>
    </row>
    <row r="40749" spans="1:1" x14ac:dyDescent="0.25">
      <c r="A40749"/>
    </row>
    <row r="40750" spans="1:1" x14ac:dyDescent="0.25">
      <c r="A40750"/>
    </row>
    <row r="40751" spans="1:1" x14ac:dyDescent="0.25">
      <c r="A40751"/>
    </row>
    <row r="40752" spans="1:1" x14ac:dyDescent="0.25">
      <c r="A40752"/>
    </row>
    <row r="40753" spans="1:1" x14ac:dyDescent="0.25">
      <c r="A40753"/>
    </row>
    <row r="40754" spans="1:1" x14ac:dyDescent="0.25">
      <c r="A40754"/>
    </row>
    <row r="40755" spans="1:1" x14ac:dyDescent="0.25">
      <c r="A40755"/>
    </row>
    <row r="40756" spans="1:1" x14ac:dyDescent="0.25">
      <c r="A40756"/>
    </row>
    <row r="40757" spans="1:1" x14ac:dyDescent="0.25">
      <c r="A40757"/>
    </row>
    <row r="40758" spans="1:1" x14ac:dyDescent="0.25">
      <c r="A40758"/>
    </row>
    <row r="40759" spans="1:1" x14ac:dyDescent="0.25">
      <c r="A40759"/>
    </row>
    <row r="40760" spans="1:1" x14ac:dyDescent="0.25">
      <c r="A40760"/>
    </row>
    <row r="40761" spans="1:1" x14ac:dyDescent="0.25">
      <c r="A40761"/>
    </row>
    <row r="40762" spans="1:1" x14ac:dyDescent="0.25">
      <c r="A40762"/>
    </row>
    <row r="40763" spans="1:1" x14ac:dyDescent="0.25">
      <c r="A40763"/>
    </row>
    <row r="40764" spans="1:1" x14ac:dyDescent="0.25">
      <c r="A40764"/>
    </row>
    <row r="40765" spans="1:1" x14ac:dyDescent="0.25">
      <c r="A40765"/>
    </row>
    <row r="40766" spans="1:1" x14ac:dyDescent="0.25">
      <c r="A40766"/>
    </row>
    <row r="40767" spans="1:1" x14ac:dyDescent="0.25">
      <c r="A40767"/>
    </row>
    <row r="40768" spans="1:1" x14ac:dyDescent="0.25">
      <c r="A40768"/>
    </row>
    <row r="40769" spans="1:1" x14ac:dyDescent="0.25">
      <c r="A40769"/>
    </row>
    <row r="40770" spans="1:1" x14ac:dyDescent="0.25">
      <c r="A40770"/>
    </row>
    <row r="40771" spans="1:1" x14ac:dyDescent="0.25">
      <c r="A40771"/>
    </row>
    <row r="40772" spans="1:1" x14ac:dyDescent="0.25">
      <c r="A40772"/>
    </row>
    <row r="40773" spans="1:1" x14ac:dyDescent="0.25">
      <c r="A40773"/>
    </row>
    <row r="40774" spans="1:1" x14ac:dyDescent="0.25">
      <c r="A40774"/>
    </row>
    <row r="40775" spans="1:1" x14ac:dyDescent="0.25">
      <c r="A40775"/>
    </row>
    <row r="40776" spans="1:1" x14ac:dyDescent="0.25">
      <c r="A40776"/>
    </row>
    <row r="40777" spans="1:1" x14ac:dyDescent="0.25">
      <c r="A40777"/>
    </row>
    <row r="40778" spans="1:1" x14ac:dyDescent="0.25">
      <c r="A40778"/>
    </row>
    <row r="40779" spans="1:1" x14ac:dyDescent="0.25">
      <c r="A40779"/>
    </row>
    <row r="40780" spans="1:1" x14ac:dyDescent="0.25">
      <c r="A40780"/>
    </row>
    <row r="40781" spans="1:1" x14ac:dyDescent="0.25">
      <c r="A40781"/>
    </row>
    <row r="40782" spans="1:1" x14ac:dyDescent="0.25">
      <c r="A40782"/>
    </row>
    <row r="40783" spans="1:1" x14ac:dyDescent="0.25">
      <c r="A40783"/>
    </row>
    <row r="40784" spans="1:1" x14ac:dyDescent="0.25">
      <c r="A40784"/>
    </row>
    <row r="40785" spans="1:1" x14ac:dyDescent="0.25">
      <c r="A40785"/>
    </row>
    <row r="40786" spans="1:1" x14ac:dyDescent="0.25">
      <c r="A40786"/>
    </row>
    <row r="40787" spans="1:1" x14ac:dyDescent="0.25">
      <c r="A40787"/>
    </row>
    <row r="40788" spans="1:1" x14ac:dyDescent="0.25">
      <c r="A40788"/>
    </row>
    <row r="40789" spans="1:1" x14ac:dyDescent="0.25">
      <c r="A40789"/>
    </row>
    <row r="40790" spans="1:1" x14ac:dyDescent="0.25">
      <c r="A40790"/>
    </row>
    <row r="40791" spans="1:1" x14ac:dyDescent="0.25">
      <c r="A40791"/>
    </row>
    <row r="40792" spans="1:1" x14ac:dyDescent="0.25">
      <c r="A40792"/>
    </row>
    <row r="40793" spans="1:1" x14ac:dyDescent="0.25">
      <c r="A40793"/>
    </row>
    <row r="40794" spans="1:1" x14ac:dyDescent="0.25">
      <c r="A40794"/>
    </row>
    <row r="40795" spans="1:1" x14ac:dyDescent="0.25">
      <c r="A40795"/>
    </row>
    <row r="40796" spans="1:1" x14ac:dyDescent="0.25">
      <c r="A40796"/>
    </row>
    <row r="40797" spans="1:1" x14ac:dyDescent="0.25">
      <c r="A40797"/>
    </row>
    <row r="40798" spans="1:1" x14ac:dyDescent="0.25">
      <c r="A40798"/>
    </row>
    <row r="40799" spans="1:1" x14ac:dyDescent="0.25">
      <c r="A40799"/>
    </row>
    <row r="40800" spans="1:1" x14ac:dyDescent="0.25">
      <c r="A40800"/>
    </row>
    <row r="40801" spans="1:1" x14ac:dyDescent="0.25">
      <c r="A40801"/>
    </row>
    <row r="40802" spans="1:1" x14ac:dyDescent="0.25">
      <c r="A40802"/>
    </row>
    <row r="40803" spans="1:1" x14ac:dyDescent="0.25">
      <c r="A40803"/>
    </row>
    <row r="40804" spans="1:1" x14ac:dyDescent="0.25">
      <c r="A40804"/>
    </row>
    <row r="40805" spans="1:1" x14ac:dyDescent="0.25">
      <c r="A40805"/>
    </row>
    <row r="40806" spans="1:1" x14ac:dyDescent="0.25">
      <c r="A40806"/>
    </row>
    <row r="40807" spans="1:1" x14ac:dyDescent="0.25">
      <c r="A40807"/>
    </row>
    <row r="40808" spans="1:1" x14ac:dyDescent="0.25">
      <c r="A40808"/>
    </row>
    <row r="40809" spans="1:1" x14ac:dyDescent="0.25">
      <c r="A40809"/>
    </row>
    <row r="40810" spans="1:1" x14ac:dyDescent="0.25">
      <c r="A40810"/>
    </row>
    <row r="40811" spans="1:1" x14ac:dyDescent="0.25">
      <c r="A40811"/>
    </row>
    <row r="40812" spans="1:1" x14ac:dyDescent="0.25">
      <c r="A40812"/>
    </row>
    <row r="40813" spans="1:1" x14ac:dyDescent="0.25">
      <c r="A40813"/>
    </row>
    <row r="40814" spans="1:1" x14ac:dyDescent="0.25">
      <c r="A40814"/>
    </row>
    <row r="40815" spans="1:1" x14ac:dyDescent="0.25">
      <c r="A40815"/>
    </row>
    <row r="40816" spans="1:1" x14ac:dyDescent="0.25">
      <c r="A40816"/>
    </row>
    <row r="40817" spans="1:1" x14ac:dyDescent="0.25">
      <c r="A40817"/>
    </row>
    <row r="40818" spans="1:1" x14ac:dyDescent="0.25">
      <c r="A40818"/>
    </row>
    <row r="40819" spans="1:1" x14ac:dyDescent="0.25">
      <c r="A40819"/>
    </row>
    <row r="40820" spans="1:1" x14ac:dyDescent="0.25">
      <c r="A40820"/>
    </row>
    <row r="40821" spans="1:1" x14ac:dyDescent="0.25">
      <c r="A40821"/>
    </row>
    <row r="40822" spans="1:1" x14ac:dyDescent="0.25">
      <c r="A40822"/>
    </row>
    <row r="40823" spans="1:1" x14ac:dyDescent="0.25">
      <c r="A40823"/>
    </row>
    <row r="40824" spans="1:1" x14ac:dyDescent="0.25">
      <c r="A40824"/>
    </row>
    <row r="40825" spans="1:1" x14ac:dyDescent="0.25">
      <c r="A40825"/>
    </row>
    <row r="40826" spans="1:1" x14ac:dyDescent="0.25">
      <c r="A40826"/>
    </row>
    <row r="40827" spans="1:1" x14ac:dyDescent="0.25">
      <c r="A40827"/>
    </row>
    <row r="40828" spans="1:1" x14ac:dyDescent="0.25">
      <c r="A40828"/>
    </row>
    <row r="40829" spans="1:1" x14ac:dyDescent="0.25">
      <c r="A40829"/>
    </row>
    <row r="40830" spans="1:1" x14ac:dyDescent="0.25">
      <c r="A40830"/>
    </row>
    <row r="40831" spans="1:1" x14ac:dyDescent="0.25">
      <c r="A40831"/>
    </row>
    <row r="40832" spans="1:1" x14ac:dyDescent="0.25">
      <c r="A40832"/>
    </row>
    <row r="40833" spans="1:1" x14ac:dyDescent="0.25">
      <c r="A40833"/>
    </row>
    <row r="40834" spans="1:1" x14ac:dyDescent="0.25">
      <c r="A40834"/>
    </row>
    <row r="40835" spans="1:1" x14ac:dyDescent="0.25">
      <c r="A40835"/>
    </row>
    <row r="40836" spans="1:1" x14ac:dyDescent="0.25">
      <c r="A40836"/>
    </row>
    <row r="40837" spans="1:1" x14ac:dyDescent="0.25">
      <c r="A40837"/>
    </row>
    <row r="40838" spans="1:1" x14ac:dyDescent="0.25">
      <c r="A40838"/>
    </row>
    <row r="40839" spans="1:1" x14ac:dyDescent="0.25">
      <c r="A40839"/>
    </row>
    <row r="40840" spans="1:1" x14ac:dyDescent="0.25">
      <c r="A40840"/>
    </row>
    <row r="40841" spans="1:1" x14ac:dyDescent="0.25">
      <c r="A40841"/>
    </row>
    <row r="40842" spans="1:1" x14ac:dyDescent="0.25">
      <c r="A40842"/>
    </row>
    <row r="40843" spans="1:1" x14ac:dyDescent="0.25">
      <c r="A40843"/>
    </row>
    <row r="40844" spans="1:1" x14ac:dyDescent="0.25">
      <c r="A40844"/>
    </row>
    <row r="40845" spans="1:1" x14ac:dyDescent="0.25">
      <c r="A40845"/>
    </row>
    <row r="40846" spans="1:1" x14ac:dyDescent="0.25">
      <c r="A40846"/>
    </row>
    <row r="40847" spans="1:1" x14ac:dyDescent="0.25">
      <c r="A40847"/>
    </row>
    <row r="40848" spans="1:1" x14ac:dyDescent="0.25">
      <c r="A40848"/>
    </row>
    <row r="40849" spans="1:1" x14ac:dyDescent="0.25">
      <c r="A40849"/>
    </row>
    <row r="40850" spans="1:1" x14ac:dyDescent="0.25">
      <c r="A40850"/>
    </row>
    <row r="40851" spans="1:1" x14ac:dyDescent="0.25">
      <c r="A40851"/>
    </row>
    <row r="40852" spans="1:1" x14ac:dyDescent="0.25">
      <c r="A40852"/>
    </row>
    <row r="40853" spans="1:1" x14ac:dyDescent="0.25">
      <c r="A40853"/>
    </row>
    <row r="40854" spans="1:1" x14ac:dyDescent="0.25">
      <c r="A40854"/>
    </row>
    <row r="40855" spans="1:1" x14ac:dyDescent="0.25">
      <c r="A40855"/>
    </row>
    <row r="40856" spans="1:1" x14ac:dyDescent="0.25">
      <c r="A40856"/>
    </row>
    <row r="40857" spans="1:1" x14ac:dyDescent="0.25">
      <c r="A40857"/>
    </row>
    <row r="40858" spans="1:1" x14ac:dyDescent="0.25">
      <c r="A40858"/>
    </row>
    <row r="40859" spans="1:1" x14ac:dyDescent="0.25">
      <c r="A40859"/>
    </row>
    <row r="40860" spans="1:1" x14ac:dyDescent="0.25">
      <c r="A40860"/>
    </row>
    <row r="40861" spans="1:1" x14ac:dyDescent="0.25">
      <c r="A40861"/>
    </row>
    <row r="40862" spans="1:1" x14ac:dyDescent="0.25">
      <c r="A40862"/>
    </row>
    <row r="40863" spans="1:1" x14ac:dyDescent="0.25">
      <c r="A40863"/>
    </row>
    <row r="40864" spans="1:1" x14ac:dyDescent="0.25">
      <c r="A40864"/>
    </row>
    <row r="40865" spans="1:1" x14ac:dyDescent="0.25">
      <c r="A40865"/>
    </row>
    <row r="40866" spans="1:1" x14ac:dyDescent="0.25">
      <c r="A40866"/>
    </row>
    <row r="40867" spans="1:1" x14ac:dyDescent="0.25">
      <c r="A40867"/>
    </row>
    <row r="40868" spans="1:1" x14ac:dyDescent="0.25">
      <c r="A40868"/>
    </row>
    <row r="40869" spans="1:1" x14ac:dyDescent="0.25">
      <c r="A40869"/>
    </row>
    <row r="40870" spans="1:1" x14ac:dyDescent="0.25">
      <c r="A40870"/>
    </row>
    <row r="40871" spans="1:1" x14ac:dyDescent="0.25">
      <c r="A40871"/>
    </row>
    <row r="40872" spans="1:1" x14ac:dyDescent="0.25">
      <c r="A40872"/>
    </row>
    <row r="40873" spans="1:1" x14ac:dyDescent="0.25">
      <c r="A40873"/>
    </row>
    <row r="40874" spans="1:1" x14ac:dyDescent="0.25">
      <c r="A40874"/>
    </row>
    <row r="40875" spans="1:1" x14ac:dyDescent="0.25">
      <c r="A40875"/>
    </row>
    <row r="40876" spans="1:1" x14ac:dyDescent="0.25">
      <c r="A40876"/>
    </row>
    <row r="40877" spans="1:1" x14ac:dyDescent="0.25">
      <c r="A40877"/>
    </row>
    <row r="40878" spans="1:1" x14ac:dyDescent="0.25">
      <c r="A40878"/>
    </row>
    <row r="40879" spans="1:1" x14ac:dyDescent="0.25">
      <c r="A40879"/>
    </row>
    <row r="40880" spans="1:1" x14ac:dyDescent="0.25">
      <c r="A40880"/>
    </row>
    <row r="40881" spans="1:1" x14ac:dyDescent="0.25">
      <c r="A40881"/>
    </row>
    <row r="40882" spans="1:1" x14ac:dyDescent="0.25">
      <c r="A40882"/>
    </row>
    <row r="40883" spans="1:1" x14ac:dyDescent="0.25">
      <c r="A40883"/>
    </row>
    <row r="40884" spans="1:1" x14ac:dyDescent="0.25">
      <c r="A40884"/>
    </row>
    <row r="40885" spans="1:1" x14ac:dyDescent="0.25">
      <c r="A40885"/>
    </row>
    <row r="40886" spans="1:1" x14ac:dyDescent="0.25">
      <c r="A40886"/>
    </row>
    <row r="40887" spans="1:1" x14ac:dyDescent="0.25">
      <c r="A40887"/>
    </row>
    <row r="40888" spans="1:1" x14ac:dyDescent="0.25">
      <c r="A40888"/>
    </row>
    <row r="40889" spans="1:1" x14ac:dyDescent="0.25">
      <c r="A40889"/>
    </row>
    <row r="40890" spans="1:1" x14ac:dyDescent="0.25">
      <c r="A40890"/>
    </row>
    <row r="40891" spans="1:1" x14ac:dyDescent="0.25">
      <c r="A40891"/>
    </row>
    <row r="40892" spans="1:1" x14ac:dyDescent="0.25">
      <c r="A40892"/>
    </row>
    <row r="40893" spans="1:1" x14ac:dyDescent="0.25">
      <c r="A40893"/>
    </row>
    <row r="40894" spans="1:1" x14ac:dyDescent="0.25">
      <c r="A40894"/>
    </row>
    <row r="40895" spans="1:1" x14ac:dyDescent="0.25">
      <c r="A40895"/>
    </row>
    <row r="40896" spans="1:1" x14ac:dyDescent="0.25">
      <c r="A40896"/>
    </row>
    <row r="40897" spans="1:1" x14ac:dyDescent="0.25">
      <c r="A40897"/>
    </row>
    <row r="40898" spans="1:1" x14ac:dyDescent="0.25">
      <c r="A40898"/>
    </row>
    <row r="40899" spans="1:1" x14ac:dyDescent="0.25">
      <c r="A40899"/>
    </row>
    <row r="40900" spans="1:1" x14ac:dyDescent="0.25">
      <c r="A40900"/>
    </row>
    <row r="40901" spans="1:1" x14ac:dyDescent="0.25">
      <c r="A40901"/>
    </row>
    <row r="40902" spans="1:1" x14ac:dyDescent="0.25">
      <c r="A40902"/>
    </row>
    <row r="40903" spans="1:1" x14ac:dyDescent="0.25">
      <c r="A40903"/>
    </row>
    <row r="40904" spans="1:1" x14ac:dyDescent="0.25">
      <c r="A40904"/>
    </row>
    <row r="40905" spans="1:1" x14ac:dyDescent="0.25">
      <c r="A40905"/>
    </row>
    <row r="40906" spans="1:1" x14ac:dyDescent="0.25">
      <c r="A40906"/>
    </row>
    <row r="40907" spans="1:1" x14ac:dyDescent="0.25">
      <c r="A40907"/>
    </row>
    <row r="40908" spans="1:1" x14ac:dyDescent="0.25">
      <c r="A40908"/>
    </row>
    <row r="40909" spans="1:1" x14ac:dyDescent="0.25">
      <c r="A40909"/>
    </row>
    <row r="40910" spans="1:1" x14ac:dyDescent="0.25">
      <c r="A40910"/>
    </row>
    <row r="40911" spans="1:1" x14ac:dyDescent="0.25">
      <c r="A40911"/>
    </row>
    <row r="40912" spans="1:1" x14ac:dyDescent="0.25">
      <c r="A40912"/>
    </row>
    <row r="40913" spans="1:1" x14ac:dyDescent="0.25">
      <c r="A40913"/>
    </row>
    <row r="40914" spans="1:1" x14ac:dyDescent="0.25">
      <c r="A40914"/>
    </row>
    <row r="40915" spans="1:1" x14ac:dyDescent="0.25">
      <c r="A40915"/>
    </row>
    <row r="40916" spans="1:1" x14ac:dyDescent="0.25">
      <c r="A40916"/>
    </row>
    <row r="40917" spans="1:1" x14ac:dyDescent="0.25">
      <c r="A40917"/>
    </row>
    <row r="40918" spans="1:1" x14ac:dyDescent="0.25">
      <c r="A40918"/>
    </row>
    <row r="40919" spans="1:1" x14ac:dyDescent="0.25">
      <c r="A40919"/>
    </row>
    <row r="40920" spans="1:1" x14ac:dyDescent="0.25">
      <c r="A40920"/>
    </row>
    <row r="40921" spans="1:1" x14ac:dyDescent="0.25">
      <c r="A40921"/>
    </row>
    <row r="40922" spans="1:1" x14ac:dyDescent="0.25">
      <c r="A40922"/>
    </row>
    <row r="40923" spans="1:1" x14ac:dyDescent="0.25">
      <c r="A40923"/>
    </row>
    <row r="40924" spans="1:1" x14ac:dyDescent="0.25">
      <c r="A40924"/>
    </row>
    <row r="40925" spans="1:1" x14ac:dyDescent="0.25">
      <c r="A40925"/>
    </row>
    <row r="40926" spans="1:1" x14ac:dyDescent="0.25">
      <c r="A40926"/>
    </row>
    <row r="40927" spans="1:1" x14ac:dyDescent="0.25">
      <c r="A40927"/>
    </row>
    <row r="40928" spans="1:1" x14ac:dyDescent="0.25">
      <c r="A40928"/>
    </row>
    <row r="40929" spans="1:1" x14ac:dyDescent="0.25">
      <c r="A40929"/>
    </row>
    <row r="40930" spans="1:1" x14ac:dyDescent="0.25">
      <c r="A40930"/>
    </row>
    <row r="40931" spans="1:1" x14ac:dyDescent="0.25">
      <c r="A40931"/>
    </row>
    <row r="40932" spans="1:1" x14ac:dyDescent="0.25">
      <c r="A40932"/>
    </row>
    <row r="40933" spans="1:1" x14ac:dyDescent="0.25">
      <c r="A40933"/>
    </row>
    <row r="40934" spans="1:1" x14ac:dyDescent="0.25">
      <c r="A40934"/>
    </row>
    <row r="40935" spans="1:1" x14ac:dyDescent="0.25">
      <c r="A40935"/>
    </row>
    <row r="40936" spans="1:1" x14ac:dyDescent="0.25">
      <c r="A40936"/>
    </row>
    <row r="40937" spans="1:1" x14ac:dyDescent="0.25">
      <c r="A40937"/>
    </row>
    <row r="40938" spans="1:1" x14ac:dyDescent="0.25">
      <c r="A40938"/>
    </row>
    <row r="40939" spans="1:1" x14ac:dyDescent="0.25">
      <c r="A40939"/>
    </row>
    <row r="40940" spans="1:1" x14ac:dyDescent="0.25">
      <c r="A40940"/>
    </row>
    <row r="40941" spans="1:1" x14ac:dyDescent="0.25">
      <c r="A40941"/>
    </row>
    <row r="40942" spans="1:1" x14ac:dyDescent="0.25">
      <c r="A40942"/>
    </row>
    <row r="40943" spans="1:1" x14ac:dyDescent="0.25">
      <c r="A40943"/>
    </row>
    <row r="40944" spans="1:1" x14ac:dyDescent="0.25">
      <c r="A40944"/>
    </row>
    <row r="40945" spans="1:1" x14ac:dyDescent="0.25">
      <c r="A40945"/>
    </row>
    <row r="40946" spans="1:1" x14ac:dyDescent="0.25">
      <c r="A40946"/>
    </row>
    <row r="40947" spans="1:1" x14ac:dyDescent="0.25">
      <c r="A40947"/>
    </row>
    <row r="40948" spans="1:1" x14ac:dyDescent="0.25">
      <c r="A40948"/>
    </row>
    <row r="40949" spans="1:1" x14ac:dyDescent="0.25">
      <c r="A40949"/>
    </row>
    <row r="40950" spans="1:1" x14ac:dyDescent="0.25">
      <c r="A40950"/>
    </row>
    <row r="40951" spans="1:1" x14ac:dyDescent="0.25">
      <c r="A40951"/>
    </row>
    <row r="40952" spans="1:1" x14ac:dyDescent="0.25">
      <c r="A40952"/>
    </row>
    <row r="40953" spans="1:1" x14ac:dyDescent="0.25">
      <c r="A40953"/>
    </row>
    <row r="40954" spans="1:1" x14ac:dyDescent="0.25">
      <c r="A40954"/>
    </row>
    <row r="40955" spans="1:1" x14ac:dyDescent="0.25">
      <c r="A40955"/>
    </row>
    <row r="40956" spans="1:1" x14ac:dyDescent="0.25">
      <c r="A40956"/>
    </row>
    <row r="40957" spans="1:1" x14ac:dyDescent="0.25">
      <c r="A40957"/>
    </row>
    <row r="40958" spans="1:1" x14ac:dyDescent="0.25">
      <c r="A40958"/>
    </row>
    <row r="40959" spans="1:1" x14ac:dyDescent="0.25">
      <c r="A40959"/>
    </row>
    <row r="40960" spans="1:1" x14ac:dyDescent="0.25">
      <c r="A40960"/>
    </row>
    <row r="40961" spans="1:1" x14ac:dyDescent="0.25">
      <c r="A40961"/>
    </row>
    <row r="40962" spans="1:1" x14ac:dyDescent="0.25">
      <c r="A40962"/>
    </row>
    <row r="40963" spans="1:1" x14ac:dyDescent="0.25">
      <c r="A40963"/>
    </row>
    <row r="40964" spans="1:1" x14ac:dyDescent="0.25">
      <c r="A40964"/>
    </row>
    <row r="40965" spans="1:1" x14ac:dyDescent="0.25">
      <c r="A40965"/>
    </row>
    <row r="40966" spans="1:1" x14ac:dyDescent="0.25">
      <c r="A40966"/>
    </row>
    <row r="40967" spans="1:1" x14ac:dyDescent="0.25">
      <c r="A40967"/>
    </row>
    <row r="40968" spans="1:1" x14ac:dyDescent="0.25">
      <c r="A40968"/>
    </row>
    <row r="40969" spans="1:1" x14ac:dyDescent="0.25">
      <c r="A40969"/>
    </row>
    <row r="40970" spans="1:1" x14ac:dyDescent="0.25">
      <c r="A40970"/>
    </row>
    <row r="40971" spans="1:1" x14ac:dyDescent="0.25">
      <c r="A40971"/>
    </row>
    <row r="40972" spans="1:1" x14ac:dyDescent="0.25">
      <c r="A40972"/>
    </row>
    <row r="40973" spans="1:1" x14ac:dyDescent="0.25">
      <c r="A40973"/>
    </row>
    <row r="40974" spans="1:1" x14ac:dyDescent="0.25">
      <c r="A40974"/>
    </row>
    <row r="40975" spans="1:1" x14ac:dyDescent="0.25">
      <c r="A40975"/>
    </row>
    <row r="40976" spans="1:1" x14ac:dyDescent="0.25">
      <c r="A40976"/>
    </row>
    <row r="40977" spans="1:1" x14ac:dyDescent="0.25">
      <c r="A40977"/>
    </row>
    <row r="40978" spans="1:1" x14ac:dyDescent="0.25">
      <c r="A40978"/>
    </row>
    <row r="40979" spans="1:1" x14ac:dyDescent="0.25">
      <c r="A40979"/>
    </row>
    <row r="40980" spans="1:1" x14ac:dyDescent="0.25">
      <c r="A40980"/>
    </row>
    <row r="40981" spans="1:1" x14ac:dyDescent="0.25">
      <c r="A40981"/>
    </row>
    <row r="40982" spans="1:1" x14ac:dyDescent="0.25">
      <c r="A40982"/>
    </row>
    <row r="40983" spans="1:1" x14ac:dyDescent="0.25">
      <c r="A40983"/>
    </row>
    <row r="40984" spans="1:1" x14ac:dyDescent="0.25">
      <c r="A40984"/>
    </row>
    <row r="40985" spans="1:1" x14ac:dyDescent="0.25">
      <c r="A40985"/>
    </row>
    <row r="40986" spans="1:1" x14ac:dyDescent="0.25">
      <c r="A40986"/>
    </row>
    <row r="40987" spans="1:1" x14ac:dyDescent="0.25">
      <c r="A40987"/>
    </row>
    <row r="40988" spans="1:1" x14ac:dyDescent="0.25">
      <c r="A40988"/>
    </row>
    <row r="40989" spans="1:1" x14ac:dyDescent="0.25">
      <c r="A40989"/>
    </row>
    <row r="40990" spans="1:1" x14ac:dyDescent="0.25">
      <c r="A40990"/>
    </row>
    <row r="40991" spans="1:1" x14ac:dyDescent="0.25">
      <c r="A40991"/>
    </row>
    <row r="40992" spans="1:1" x14ac:dyDescent="0.25">
      <c r="A40992"/>
    </row>
    <row r="40993" spans="1:1" x14ac:dyDescent="0.25">
      <c r="A40993"/>
    </row>
    <row r="40994" spans="1:1" x14ac:dyDescent="0.25">
      <c r="A40994"/>
    </row>
    <row r="40995" spans="1:1" x14ac:dyDescent="0.25">
      <c r="A40995"/>
    </row>
    <row r="40996" spans="1:1" x14ac:dyDescent="0.25">
      <c r="A40996"/>
    </row>
    <row r="40997" spans="1:1" x14ac:dyDescent="0.25">
      <c r="A40997"/>
    </row>
    <row r="40998" spans="1:1" x14ac:dyDescent="0.25">
      <c r="A40998"/>
    </row>
    <row r="40999" spans="1:1" x14ac:dyDescent="0.25">
      <c r="A40999"/>
    </row>
    <row r="41000" spans="1:1" x14ac:dyDescent="0.25">
      <c r="A41000"/>
    </row>
    <row r="41001" spans="1:1" x14ac:dyDescent="0.25">
      <c r="A41001"/>
    </row>
    <row r="41002" spans="1:1" x14ac:dyDescent="0.25">
      <c r="A41002"/>
    </row>
    <row r="41003" spans="1:1" x14ac:dyDescent="0.25">
      <c r="A41003"/>
    </row>
    <row r="41004" spans="1:1" x14ac:dyDescent="0.25">
      <c r="A41004"/>
    </row>
    <row r="41005" spans="1:1" x14ac:dyDescent="0.25">
      <c r="A41005"/>
    </row>
    <row r="41006" spans="1:1" x14ac:dyDescent="0.25">
      <c r="A41006"/>
    </row>
    <row r="41007" spans="1:1" x14ac:dyDescent="0.25">
      <c r="A41007"/>
    </row>
    <row r="41008" spans="1:1" x14ac:dyDescent="0.25">
      <c r="A41008"/>
    </row>
    <row r="41009" spans="1:1" x14ac:dyDescent="0.25">
      <c r="A41009"/>
    </row>
    <row r="41010" spans="1:1" x14ac:dyDescent="0.25">
      <c r="A41010"/>
    </row>
    <row r="41011" spans="1:1" x14ac:dyDescent="0.25">
      <c r="A41011"/>
    </row>
    <row r="41012" spans="1:1" x14ac:dyDescent="0.25">
      <c r="A41012"/>
    </row>
    <row r="41013" spans="1:1" x14ac:dyDescent="0.25">
      <c r="A41013"/>
    </row>
    <row r="41014" spans="1:1" x14ac:dyDescent="0.25">
      <c r="A41014"/>
    </row>
    <row r="41015" spans="1:1" x14ac:dyDescent="0.25">
      <c r="A41015"/>
    </row>
    <row r="41016" spans="1:1" x14ac:dyDescent="0.25">
      <c r="A41016"/>
    </row>
    <row r="41017" spans="1:1" x14ac:dyDescent="0.25">
      <c r="A41017"/>
    </row>
    <row r="41018" spans="1:1" x14ac:dyDescent="0.25">
      <c r="A41018"/>
    </row>
    <row r="41019" spans="1:1" x14ac:dyDescent="0.25">
      <c r="A41019"/>
    </row>
    <row r="41020" spans="1:1" x14ac:dyDescent="0.25">
      <c r="A41020"/>
    </row>
    <row r="41021" spans="1:1" x14ac:dyDescent="0.25">
      <c r="A41021"/>
    </row>
    <row r="41022" spans="1:1" x14ac:dyDescent="0.25">
      <c r="A41022"/>
    </row>
    <row r="41023" spans="1:1" x14ac:dyDescent="0.25">
      <c r="A41023"/>
    </row>
    <row r="41024" spans="1:1" x14ac:dyDescent="0.25">
      <c r="A41024"/>
    </row>
    <row r="41025" spans="1:1" x14ac:dyDescent="0.25">
      <c r="A41025"/>
    </row>
    <row r="41026" spans="1:1" x14ac:dyDescent="0.25">
      <c r="A41026"/>
    </row>
    <row r="41027" spans="1:1" x14ac:dyDescent="0.25">
      <c r="A41027"/>
    </row>
    <row r="41028" spans="1:1" x14ac:dyDescent="0.25">
      <c r="A41028"/>
    </row>
    <row r="41029" spans="1:1" x14ac:dyDescent="0.25">
      <c r="A41029"/>
    </row>
    <row r="41030" spans="1:1" x14ac:dyDescent="0.25">
      <c r="A41030"/>
    </row>
    <row r="41031" spans="1:1" x14ac:dyDescent="0.25">
      <c r="A41031"/>
    </row>
    <row r="41032" spans="1:1" x14ac:dyDescent="0.25">
      <c r="A41032"/>
    </row>
    <row r="41033" spans="1:1" x14ac:dyDescent="0.25">
      <c r="A41033"/>
    </row>
    <row r="41034" spans="1:1" x14ac:dyDescent="0.25">
      <c r="A41034"/>
    </row>
    <row r="41035" spans="1:1" x14ac:dyDescent="0.25">
      <c r="A41035"/>
    </row>
    <row r="41036" spans="1:1" x14ac:dyDescent="0.25">
      <c r="A41036"/>
    </row>
    <row r="41037" spans="1:1" x14ac:dyDescent="0.25">
      <c r="A41037"/>
    </row>
    <row r="41038" spans="1:1" x14ac:dyDescent="0.25">
      <c r="A41038"/>
    </row>
    <row r="41039" spans="1:1" x14ac:dyDescent="0.25">
      <c r="A41039"/>
    </row>
    <row r="41040" spans="1:1" x14ac:dyDescent="0.25">
      <c r="A41040"/>
    </row>
    <row r="41041" spans="1:1" x14ac:dyDescent="0.25">
      <c r="A41041"/>
    </row>
    <row r="41042" spans="1:1" x14ac:dyDescent="0.25">
      <c r="A41042"/>
    </row>
    <row r="41043" spans="1:1" x14ac:dyDescent="0.25">
      <c r="A41043"/>
    </row>
    <row r="41044" spans="1:1" x14ac:dyDescent="0.25">
      <c r="A41044"/>
    </row>
    <row r="41045" spans="1:1" x14ac:dyDescent="0.25">
      <c r="A41045"/>
    </row>
    <row r="41046" spans="1:1" x14ac:dyDescent="0.25">
      <c r="A41046"/>
    </row>
    <row r="41047" spans="1:1" x14ac:dyDescent="0.25">
      <c r="A41047"/>
    </row>
    <row r="41048" spans="1:1" x14ac:dyDescent="0.25">
      <c r="A41048"/>
    </row>
    <row r="41049" spans="1:1" x14ac:dyDescent="0.25">
      <c r="A41049"/>
    </row>
    <row r="41050" spans="1:1" x14ac:dyDescent="0.25">
      <c r="A41050"/>
    </row>
    <row r="41051" spans="1:1" x14ac:dyDescent="0.25">
      <c r="A41051"/>
    </row>
    <row r="41052" spans="1:1" x14ac:dyDescent="0.25">
      <c r="A41052"/>
    </row>
    <row r="41053" spans="1:1" x14ac:dyDescent="0.25">
      <c r="A41053"/>
    </row>
    <row r="41054" spans="1:1" x14ac:dyDescent="0.25">
      <c r="A41054"/>
    </row>
    <row r="41055" spans="1:1" x14ac:dyDescent="0.25">
      <c r="A41055"/>
    </row>
    <row r="41056" spans="1:1" x14ac:dyDescent="0.25">
      <c r="A41056"/>
    </row>
    <row r="41057" spans="1:1" x14ac:dyDescent="0.25">
      <c r="A41057"/>
    </row>
    <row r="41058" spans="1:1" x14ac:dyDescent="0.25">
      <c r="A41058"/>
    </row>
    <row r="41059" spans="1:1" x14ac:dyDescent="0.25">
      <c r="A41059"/>
    </row>
    <row r="41060" spans="1:1" x14ac:dyDescent="0.25">
      <c r="A41060"/>
    </row>
    <row r="41061" spans="1:1" x14ac:dyDescent="0.25">
      <c r="A41061"/>
    </row>
    <row r="41062" spans="1:1" x14ac:dyDescent="0.25">
      <c r="A41062"/>
    </row>
    <row r="41063" spans="1:1" x14ac:dyDescent="0.25">
      <c r="A41063"/>
    </row>
    <row r="41064" spans="1:1" x14ac:dyDescent="0.25">
      <c r="A41064"/>
    </row>
    <row r="41065" spans="1:1" x14ac:dyDescent="0.25">
      <c r="A41065"/>
    </row>
    <row r="41066" spans="1:1" x14ac:dyDescent="0.25">
      <c r="A41066"/>
    </row>
    <row r="41067" spans="1:1" x14ac:dyDescent="0.25">
      <c r="A41067"/>
    </row>
    <row r="41068" spans="1:1" x14ac:dyDescent="0.25">
      <c r="A41068"/>
    </row>
    <row r="41069" spans="1:1" x14ac:dyDescent="0.25">
      <c r="A41069"/>
    </row>
    <row r="41070" spans="1:1" x14ac:dyDescent="0.25">
      <c r="A41070"/>
    </row>
    <row r="41071" spans="1:1" x14ac:dyDescent="0.25">
      <c r="A41071"/>
    </row>
    <row r="41072" spans="1:1" x14ac:dyDescent="0.25">
      <c r="A41072"/>
    </row>
    <row r="41073" spans="1:1" x14ac:dyDescent="0.25">
      <c r="A41073"/>
    </row>
    <row r="41074" spans="1:1" x14ac:dyDescent="0.25">
      <c r="A41074"/>
    </row>
    <row r="41075" spans="1:1" x14ac:dyDescent="0.25">
      <c r="A41075"/>
    </row>
    <row r="41076" spans="1:1" x14ac:dyDescent="0.25">
      <c r="A41076"/>
    </row>
    <row r="41077" spans="1:1" x14ac:dyDescent="0.25">
      <c r="A41077"/>
    </row>
    <row r="41078" spans="1:1" x14ac:dyDescent="0.25">
      <c r="A41078"/>
    </row>
    <row r="41079" spans="1:1" x14ac:dyDescent="0.25">
      <c r="A41079"/>
    </row>
    <row r="41080" spans="1:1" x14ac:dyDescent="0.25">
      <c r="A41080"/>
    </row>
    <row r="41081" spans="1:1" x14ac:dyDescent="0.25">
      <c r="A41081"/>
    </row>
    <row r="41082" spans="1:1" x14ac:dyDescent="0.25">
      <c r="A41082"/>
    </row>
    <row r="41083" spans="1:1" x14ac:dyDescent="0.25">
      <c r="A41083"/>
    </row>
    <row r="41084" spans="1:1" x14ac:dyDescent="0.25">
      <c r="A41084"/>
    </row>
    <row r="41085" spans="1:1" x14ac:dyDescent="0.25">
      <c r="A41085"/>
    </row>
    <row r="41086" spans="1:1" x14ac:dyDescent="0.25">
      <c r="A41086"/>
    </row>
    <row r="41087" spans="1:1" x14ac:dyDescent="0.25">
      <c r="A41087"/>
    </row>
    <row r="41088" spans="1:1" x14ac:dyDescent="0.25">
      <c r="A41088"/>
    </row>
    <row r="41089" spans="1:1" x14ac:dyDescent="0.25">
      <c r="A41089"/>
    </row>
    <row r="41090" spans="1:1" x14ac:dyDescent="0.25">
      <c r="A41090"/>
    </row>
    <row r="41091" spans="1:1" x14ac:dyDescent="0.25">
      <c r="A41091"/>
    </row>
    <row r="41092" spans="1:1" x14ac:dyDescent="0.25">
      <c r="A41092"/>
    </row>
    <row r="41093" spans="1:1" x14ac:dyDescent="0.25">
      <c r="A41093"/>
    </row>
    <row r="41094" spans="1:1" x14ac:dyDescent="0.25">
      <c r="A41094"/>
    </row>
    <row r="41095" spans="1:1" x14ac:dyDescent="0.25">
      <c r="A41095"/>
    </row>
    <row r="41096" spans="1:1" x14ac:dyDescent="0.25">
      <c r="A41096"/>
    </row>
    <row r="41097" spans="1:1" x14ac:dyDescent="0.25">
      <c r="A41097"/>
    </row>
    <row r="41098" spans="1:1" x14ac:dyDescent="0.25">
      <c r="A41098"/>
    </row>
    <row r="41099" spans="1:1" x14ac:dyDescent="0.25">
      <c r="A41099"/>
    </row>
    <row r="41100" spans="1:1" x14ac:dyDescent="0.25">
      <c r="A41100"/>
    </row>
    <row r="41101" spans="1:1" x14ac:dyDescent="0.25">
      <c r="A41101"/>
    </row>
    <row r="41102" spans="1:1" x14ac:dyDescent="0.25">
      <c r="A41102"/>
    </row>
    <row r="41103" spans="1:1" x14ac:dyDescent="0.25">
      <c r="A41103"/>
    </row>
    <row r="41104" spans="1:1" x14ac:dyDescent="0.25">
      <c r="A41104"/>
    </row>
    <row r="41105" spans="1:1" x14ac:dyDescent="0.25">
      <c r="A41105"/>
    </row>
    <row r="41106" spans="1:1" x14ac:dyDescent="0.25">
      <c r="A41106"/>
    </row>
    <row r="41107" spans="1:1" x14ac:dyDescent="0.25">
      <c r="A41107"/>
    </row>
    <row r="41108" spans="1:1" x14ac:dyDescent="0.25">
      <c r="A41108"/>
    </row>
    <row r="41109" spans="1:1" x14ac:dyDescent="0.25">
      <c r="A41109"/>
    </row>
    <row r="41110" spans="1:1" x14ac:dyDescent="0.25">
      <c r="A41110"/>
    </row>
    <row r="41111" spans="1:1" x14ac:dyDescent="0.25">
      <c r="A41111"/>
    </row>
    <row r="41112" spans="1:1" x14ac:dyDescent="0.25">
      <c r="A41112"/>
    </row>
    <row r="41113" spans="1:1" x14ac:dyDescent="0.25">
      <c r="A41113"/>
    </row>
    <row r="41114" spans="1:1" x14ac:dyDescent="0.25">
      <c r="A41114"/>
    </row>
    <row r="41115" spans="1:1" x14ac:dyDescent="0.25">
      <c r="A41115"/>
    </row>
    <row r="41116" spans="1:1" x14ac:dyDescent="0.25">
      <c r="A41116"/>
    </row>
    <row r="41117" spans="1:1" x14ac:dyDescent="0.25">
      <c r="A41117"/>
    </row>
    <row r="41118" spans="1:1" x14ac:dyDescent="0.25">
      <c r="A41118"/>
    </row>
    <row r="41119" spans="1:1" x14ac:dyDescent="0.25">
      <c r="A41119"/>
    </row>
    <row r="41120" spans="1:1" x14ac:dyDescent="0.25">
      <c r="A41120"/>
    </row>
    <row r="41121" spans="1:1" x14ac:dyDescent="0.25">
      <c r="A41121"/>
    </row>
    <row r="41122" spans="1:1" x14ac:dyDescent="0.25">
      <c r="A41122"/>
    </row>
    <row r="41123" spans="1:1" x14ac:dyDescent="0.25">
      <c r="A41123"/>
    </row>
    <row r="41124" spans="1:1" x14ac:dyDescent="0.25">
      <c r="A41124"/>
    </row>
    <row r="41125" spans="1:1" x14ac:dyDescent="0.25">
      <c r="A41125"/>
    </row>
    <row r="41126" spans="1:1" x14ac:dyDescent="0.25">
      <c r="A41126"/>
    </row>
    <row r="41127" spans="1:1" x14ac:dyDescent="0.25">
      <c r="A41127"/>
    </row>
    <row r="41128" spans="1:1" x14ac:dyDescent="0.25">
      <c r="A41128"/>
    </row>
    <row r="41129" spans="1:1" x14ac:dyDescent="0.25">
      <c r="A41129"/>
    </row>
    <row r="41130" spans="1:1" x14ac:dyDescent="0.25">
      <c r="A41130"/>
    </row>
    <row r="41131" spans="1:1" x14ac:dyDescent="0.25">
      <c r="A41131"/>
    </row>
    <row r="41132" spans="1:1" x14ac:dyDescent="0.25">
      <c r="A41132"/>
    </row>
    <row r="41133" spans="1:1" x14ac:dyDescent="0.25">
      <c r="A41133"/>
    </row>
    <row r="41134" spans="1:1" x14ac:dyDescent="0.25">
      <c r="A41134"/>
    </row>
    <row r="41135" spans="1:1" x14ac:dyDescent="0.25">
      <c r="A41135"/>
    </row>
    <row r="41136" spans="1:1" x14ac:dyDescent="0.25">
      <c r="A41136"/>
    </row>
    <row r="41137" spans="1:1" x14ac:dyDescent="0.25">
      <c r="A41137"/>
    </row>
    <row r="41138" spans="1:1" x14ac:dyDescent="0.25">
      <c r="A41138"/>
    </row>
    <row r="41139" spans="1:1" x14ac:dyDescent="0.25">
      <c r="A41139"/>
    </row>
    <row r="41140" spans="1:1" x14ac:dyDescent="0.25">
      <c r="A41140"/>
    </row>
    <row r="41141" spans="1:1" x14ac:dyDescent="0.25">
      <c r="A41141"/>
    </row>
    <row r="41142" spans="1:1" x14ac:dyDescent="0.25">
      <c r="A41142"/>
    </row>
    <row r="41143" spans="1:1" x14ac:dyDescent="0.25">
      <c r="A41143"/>
    </row>
    <row r="41144" spans="1:1" x14ac:dyDescent="0.25">
      <c r="A41144"/>
    </row>
    <row r="41145" spans="1:1" x14ac:dyDescent="0.25">
      <c r="A41145"/>
    </row>
    <row r="41146" spans="1:1" x14ac:dyDescent="0.25">
      <c r="A41146"/>
    </row>
    <row r="41147" spans="1:1" x14ac:dyDescent="0.25">
      <c r="A41147"/>
    </row>
    <row r="41148" spans="1:1" x14ac:dyDescent="0.25">
      <c r="A41148"/>
    </row>
    <row r="41149" spans="1:1" x14ac:dyDescent="0.25">
      <c r="A41149"/>
    </row>
    <row r="41150" spans="1:1" x14ac:dyDescent="0.25">
      <c r="A41150"/>
    </row>
    <row r="41151" spans="1:1" x14ac:dyDescent="0.25">
      <c r="A41151"/>
    </row>
    <row r="41152" spans="1:1" x14ac:dyDescent="0.25">
      <c r="A41152"/>
    </row>
    <row r="41153" spans="1:1" x14ac:dyDescent="0.25">
      <c r="A41153"/>
    </row>
    <row r="41154" spans="1:1" x14ac:dyDescent="0.25">
      <c r="A41154"/>
    </row>
    <row r="41155" spans="1:1" x14ac:dyDescent="0.25">
      <c r="A41155"/>
    </row>
    <row r="41156" spans="1:1" x14ac:dyDescent="0.25">
      <c r="A41156"/>
    </row>
    <row r="41157" spans="1:1" x14ac:dyDescent="0.25">
      <c r="A41157"/>
    </row>
    <row r="41158" spans="1:1" x14ac:dyDescent="0.25">
      <c r="A41158"/>
    </row>
    <row r="41159" spans="1:1" x14ac:dyDescent="0.25">
      <c r="A41159"/>
    </row>
    <row r="41160" spans="1:1" x14ac:dyDescent="0.25">
      <c r="A41160"/>
    </row>
    <row r="41161" spans="1:1" x14ac:dyDescent="0.25">
      <c r="A41161"/>
    </row>
    <row r="41162" spans="1:1" x14ac:dyDescent="0.25">
      <c r="A41162"/>
    </row>
    <row r="41163" spans="1:1" x14ac:dyDescent="0.25">
      <c r="A41163"/>
    </row>
    <row r="41164" spans="1:1" x14ac:dyDescent="0.25">
      <c r="A41164"/>
    </row>
    <row r="41165" spans="1:1" x14ac:dyDescent="0.25">
      <c r="A41165"/>
    </row>
    <row r="41166" spans="1:1" x14ac:dyDescent="0.25">
      <c r="A41166"/>
    </row>
    <row r="41167" spans="1:1" x14ac:dyDescent="0.25">
      <c r="A41167"/>
    </row>
    <row r="41168" spans="1:1" x14ac:dyDescent="0.25">
      <c r="A41168"/>
    </row>
    <row r="41169" spans="1:1" x14ac:dyDescent="0.25">
      <c r="A41169"/>
    </row>
    <row r="41170" spans="1:1" x14ac:dyDescent="0.25">
      <c r="A41170"/>
    </row>
    <row r="41171" spans="1:1" x14ac:dyDescent="0.25">
      <c r="A41171"/>
    </row>
    <row r="41172" spans="1:1" x14ac:dyDescent="0.25">
      <c r="A41172"/>
    </row>
    <row r="41173" spans="1:1" x14ac:dyDescent="0.25">
      <c r="A41173"/>
    </row>
    <row r="41174" spans="1:1" x14ac:dyDescent="0.25">
      <c r="A41174"/>
    </row>
    <row r="41175" spans="1:1" x14ac:dyDescent="0.25">
      <c r="A41175"/>
    </row>
    <row r="41176" spans="1:1" x14ac:dyDescent="0.25">
      <c r="A41176"/>
    </row>
    <row r="41177" spans="1:1" x14ac:dyDescent="0.25">
      <c r="A41177"/>
    </row>
    <row r="41178" spans="1:1" x14ac:dyDescent="0.25">
      <c r="A41178"/>
    </row>
    <row r="41179" spans="1:1" x14ac:dyDescent="0.25">
      <c r="A41179"/>
    </row>
    <row r="41180" spans="1:1" x14ac:dyDescent="0.25">
      <c r="A41180"/>
    </row>
    <row r="41181" spans="1:1" x14ac:dyDescent="0.25">
      <c r="A41181"/>
    </row>
    <row r="41182" spans="1:1" x14ac:dyDescent="0.25">
      <c r="A41182"/>
    </row>
    <row r="41183" spans="1:1" x14ac:dyDescent="0.25">
      <c r="A41183"/>
    </row>
    <row r="41184" spans="1:1" x14ac:dyDescent="0.25">
      <c r="A41184"/>
    </row>
    <row r="41185" spans="1:1" x14ac:dyDescent="0.25">
      <c r="A41185"/>
    </row>
    <row r="41186" spans="1:1" x14ac:dyDescent="0.25">
      <c r="A41186"/>
    </row>
    <row r="41187" spans="1:1" x14ac:dyDescent="0.25">
      <c r="A41187"/>
    </row>
    <row r="41188" spans="1:1" x14ac:dyDescent="0.25">
      <c r="A41188"/>
    </row>
    <row r="41189" spans="1:1" x14ac:dyDescent="0.25">
      <c r="A41189"/>
    </row>
    <row r="41190" spans="1:1" x14ac:dyDescent="0.25">
      <c r="A41190"/>
    </row>
    <row r="41191" spans="1:1" x14ac:dyDescent="0.25">
      <c r="A41191"/>
    </row>
    <row r="41192" spans="1:1" x14ac:dyDescent="0.25">
      <c r="A41192"/>
    </row>
    <row r="41193" spans="1:1" x14ac:dyDescent="0.25">
      <c r="A41193"/>
    </row>
    <row r="41194" spans="1:1" x14ac:dyDescent="0.25">
      <c r="A41194"/>
    </row>
    <row r="41195" spans="1:1" x14ac:dyDescent="0.25">
      <c r="A41195"/>
    </row>
    <row r="41196" spans="1:1" x14ac:dyDescent="0.25">
      <c r="A41196"/>
    </row>
    <row r="41197" spans="1:1" x14ac:dyDescent="0.25">
      <c r="A41197"/>
    </row>
    <row r="41198" spans="1:1" x14ac:dyDescent="0.25">
      <c r="A41198"/>
    </row>
    <row r="41199" spans="1:1" x14ac:dyDescent="0.25">
      <c r="A41199"/>
    </row>
    <row r="41200" spans="1:1" x14ac:dyDescent="0.25">
      <c r="A41200"/>
    </row>
    <row r="41201" spans="1:1" x14ac:dyDescent="0.25">
      <c r="A41201"/>
    </row>
    <row r="41202" spans="1:1" x14ac:dyDescent="0.25">
      <c r="A41202"/>
    </row>
    <row r="41203" spans="1:1" x14ac:dyDescent="0.25">
      <c r="A41203"/>
    </row>
    <row r="41204" spans="1:1" x14ac:dyDescent="0.25">
      <c r="A41204"/>
    </row>
    <row r="41205" spans="1:1" x14ac:dyDescent="0.25">
      <c r="A41205"/>
    </row>
    <row r="41206" spans="1:1" x14ac:dyDescent="0.25">
      <c r="A41206"/>
    </row>
    <row r="41207" spans="1:1" x14ac:dyDescent="0.25">
      <c r="A41207"/>
    </row>
    <row r="41208" spans="1:1" x14ac:dyDescent="0.25">
      <c r="A41208"/>
    </row>
    <row r="41209" spans="1:1" x14ac:dyDescent="0.25">
      <c r="A41209"/>
    </row>
    <row r="41210" spans="1:1" x14ac:dyDescent="0.25">
      <c r="A41210"/>
    </row>
    <row r="41211" spans="1:1" x14ac:dyDescent="0.25">
      <c r="A41211"/>
    </row>
    <row r="41212" spans="1:1" x14ac:dyDescent="0.25">
      <c r="A41212"/>
    </row>
    <row r="41213" spans="1:1" x14ac:dyDescent="0.25">
      <c r="A41213"/>
    </row>
    <row r="41214" spans="1:1" x14ac:dyDescent="0.25">
      <c r="A41214"/>
    </row>
    <row r="41215" spans="1:1" x14ac:dyDescent="0.25">
      <c r="A41215"/>
    </row>
    <row r="41216" spans="1:1" x14ac:dyDescent="0.25">
      <c r="A41216"/>
    </row>
    <row r="41217" spans="1:1" x14ac:dyDescent="0.25">
      <c r="A41217"/>
    </row>
    <row r="41218" spans="1:1" x14ac:dyDescent="0.25">
      <c r="A41218"/>
    </row>
    <row r="41219" spans="1:1" x14ac:dyDescent="0.25">
      <c r="A41219"/>
    </row>
    <row r="41220" spans="1:1" x14ac:dyDescent="0.25">
      <c r="A41220"/>
    </row>
    <row r="41221" spans="1:1" x14ac:dyDescent="0.25">
      <c r="A41221"/>
    </row>
    <row r="41222" spans="1:1" x14ac:dyDescent="0.25">
      <c r="A41222"/>
    </row>
    <row r="41223" spans="1:1" x14ac:dyDescent="0.25">
      <c r="A41223"/>
    </row>
    <row r="41224" spans="1:1" x14ac:dyDescent="0.25">
      <c r="A41224"/>
    </row>
    <row r="41225" spans="1:1" x14ac:dyDescent="0.25">
      <c r="A41225"/>
    </row>
    <row r="41226" spans="1:1" x14ac:dyDescent="0.25">
      <c r="A41226"/>
    </row>
    <row r="41227" spans="1:1" x14ac:dyDescent="0.25">
      <c r="A41227"/>
    </row>
    <row r="41228" spans="1:1" x14ac:dyDescent="0.25">
      <c r="A41228"/>
    </row>
    <row r="41229" spans="1:1" x14ac:dyDescent="0.25">
      <c r="A41229"/>
    </row>
    <row r="41230" spans="1:1" x14ac:dyDescent="0.25">
      <c r="A41230"/>
    </row>
    <row r="41231" spans="1:1" x14ac:dyDescent="0.25">
      <c r="A41231"/>
    </row>
    <row r="41232" spans="1:1" x14ac:dyDescent="0.25">
      <c r="A41232"/>
    </row>
    <row r="41233" spans="1:1" x14ac:dyDescent="0.25">
      <c r="A41233"/>
    </row>
    <row r="41234" spans="1:1" x14ac:dyDescent="0.25">
      <c r="A41234"/>
    </row>
    <row r="41235" spans="1:1" x14ac:dyDescent="0.25">
      <c r="A41235"/>
    </row>
    <row r="41236" spans="1:1" x14ac:dyDescent="0.25">
      <c r="A41236"/>
    </row>
    <row r="41237" spans="1:1" x14ac:dyDescent="0.25">
      <c r="A41237"/>
    </row>
    <row r="41238" spans="1:1" x14ac:dyDescent="0.25">
      <c r="A41238"/>
    </row>
    <row r="41239" spans="1:1" x14ac:dyDescent="0.25">
      <c r="A41239"/>
    </row>
    <row r="41240" spans="1:1" x14ac:dyDescent="0.25">
      <c r="A41240"/>
    </row>
    <row r="41241" spans="1:1" x14ac:dyDescent="0.25">
      <c r="A41241"/>
    </row>
    <row r="41242" spans="1:1" x14ac:dyDescent="0.25">
      <c r="A41242"/>
    </row>
    <row r="41243" spans="1:1" x14ac:dyDescent="0.25">
      <c r="A41243"/>
    </row>
    <row r="41244" spans="1:1" x14ac:dyDescent="0.25">
      <c r="A41244"/>
    </row>
    <row r="41245" spans="1:1" x14ac:dyDescent="0.25">
      <c r="A41245"/>
    </row>
    <row r="41246" spans="1:1" x14ac:dyDescent="0.25">
      <c r="A41246"/>
    </row>
    <row r="41247" spans="1:1" x14ac:dyDescent="0.25">
      <c r="A41247"/>
    </row>
    <row r="41248" spans="1:1" x14ac:dyDescent="0.25">
      <c r="A41248"/>
    </row>
    <row r="41249" spans="1:1" x14ac:dyDescent="0.25">
      <c r="A41249"/>
    </row>
    <row r="41250" spans="1:1" x14ac:dyDescent="0.25">
      <c r="A41250"/>
    </row>
    <row r="41251" spans="1:1" x14ac:dyDescent="0.25">
      <c r="A41251"/>
    </row>
    <row r="41252" spans="1:1" x14ac:dyDescent="0.25">
      <c r="A41252"/>
    </row>
    <row r="41253" spans="1:1" x14ac:dyDescent="0.25">
      <c r="A41253"/>
    </row>
    <row r="41254" spans="1:1" x14ac:dyDescent="0.25">
      <c r="A41254"/>
    </row>
    <row r="41255" spans="1:1" x14ac:dyDescent="0.25">
      <c r="A41255"/>
    </row>
    <row r="41256" spans="1:1" x14ac:dyDescent="0.25">
      <c r="A41256"/>
    </row>
    <row r="41257" spans="1:1" x14ac:dyDescent="0.25">
      <c r="A41257"/>
    </row>
    <row r="41258" spans="1:1" x14ac:dyDescent="0.25">
      <c r="A41258"/>
    </row>
    <row r="41259" spans="1:1" x14ac:dyDescent="0.25">
      <c r="A41259"/>
    </row>
    <row r="41260" spans="1:1" x14ac:dyDescent="0.25">
      <c r="A41260"/>
    </row>
    <row r="41261" spans="1:1" x14ac:dyDescent="0.25">
      <c r="A41261"/>
    </row>
    <row r="41262" spans="1:1" x14ac:dyDescent="0.25">
      <c r="A41262"/>
    </row>
    <row r="41263" spans="1:1" x14ac:dyDescent="0.25">
      <c r="A41263"/>
    </row>
    <row r="41264" spans="1:1" x14ac:dyDescent="0.25">
      <c r="A41264"/>
    </row>
    <row r="41265" spans="1:1" x14ac:dyDescent="0.25">
      <c r="A41265"/>
    </row>
    <row r="41266" spans="1:1" x14ac:dyDescent="0.25">
      <c r="A41266"/>
    </row>
    <row r="41267" spans="1:1" x14ac:dyDescent="0.25">
      <c r="A41267"/>
    </row>
    <row r="41268" spans="1:1" x14ac:dyDescent="0.25">
      <c r="A41268"/>
    </row>
    <row r="41269" spans="1:1" x14ac:dyDescent="0.25">
      <c r="A41269"/>
    </row>
    <row r="41270" spans="1:1" x14ac:dyDescent="0.25">
      <c r="A41270"/>
    </row>
    <row r="41271" spans="1:1" x14ac:dyDescent="0.25">
      <c r="A41271"/>
    </row>
    <row r="41272" spans="1:1" x14ac:dyDescent="0.25">
      <c r="A41272"/>
    </row>
    <row r="41273" spans="1:1" x14ac:dyDescent="0.25">
      <c r="A41273"/>
    </row>
    <row r="41274" spans="1:1" x14ac:dyDescent="0.25">
      <c r="A41274"/>
    </row>
    <row r="41275" spans="1:1" x14ac:dyDescent="0.25">
      <c r="A41275"/>
    </row>
    <row r="41276" spans="1:1" x14ac:dyDescent="0.25">
      <c r="A41276"/>
    </row>
    <row r="41277" spans="1:1" x14ac:dyDescent="0.25">
      <c r="A41277"/>
    </row>
    <row r="41278" spans="1:1" x14ac:dyDescent="0.25">
      <c r="A41278"/>
    </row>
    <row r="41279" spans="1:1" x14ac:dyDescent="0.25">
      <c r="A41279"/>
    </row>
    <row r="41280" spans="1:1" x14ac:dyDescent="0.25">
      <c r="A41280"/>
    </row>
    <row r="41281" spans="1:1" x14ac:dyDescent="0.25">
      <c r="A41281"/>
    </row>
    <row r="41282" spans="1:1" x14ac:dyDescent="0.25">
      <c r="A41282"/>
    </row>
    <row r="41283" spans="1:1" x14ac:dyDescent="0.25">
      <c r="A41283"/>
    </row>
    <row r="41284" spans="1:1" x14ac:dyDescent="0.25">
      <c r="A41284"/>
    </row>
    <row r="41285" spans="1:1" x14ac:dyDescent="0.25">
      <c r="A41285"/>
    </row>
    <row r="41286" spans="1:1" x14ac:dyDescent="0.25">
      <c r="A41286"/>
    </row>
    <row r="41287" spans="1:1" x14ac:dyDescent="0.25">
      <c r="A41287"/>
    </row>
    <row r="41288" spans="1:1" x14ac:dyDescent="0.25">
      <c r="A41288"/>
    </row>
    <row r="41289" spans="1:1" x14ac:dyDescent="0.25">
      <c r="A41289"/>
    </row>
    <row r="41290" spans="1:1" x14ac:dyDescent="0.25">
      <c r="A41290"/>
    </row>
    <row r="41291" spans="1:1" x14ac:dyDescent="0.25">
      <c r="A41291"/>
    </row>
    <row r="41292" spans="1:1" x14ac:dyDescent="0.25">
      <c r="A41292"/>
    </row>
    <row r="41293" spans="1:1" x14ac:dyDescent="0.25">
      <c r="A41293"/>
    </row>
    <row r="41294" spans="1:1" x14ac:dyDescent="0.25">
      <c r="A41294"/>
    </row>
    <row r="41295" spans="1:1" x14ac:dyDescent="0.25">
      <c r="A41295"/>
    </row>
    <row r="41296" spans="1:1" x14ac:dyDescent="0.25">
      <c r="A41296"/>
    </row>
    <row r="41297" spans="1:1" x14ac:dyDescent="0.25">
      <c r="A41297"/>
    </row>
    <row r="41298" spans="1:1" x14ac:dyDescent="0.25">
      <c r="A41298"/>
    </row>
    <row r="41299" spans="1:1" x14ac:dyDescent="0.25">
      <c r="A41299"/>
    </row>
    <row r="41300" spans="1:1" x14ac:dyDescent="0.25">
      <c r="A41300"/>
    </row>
    <row r="41301" spans="1:1" x14ac:dyDescent="0.25">
      <c r="A41301"/>
    </row>
    <row r="41302" spans="1:1" x14ac:dyDescent="0.25">
      <c r="A41302"/>
    </row>
    <row r="41303" spans="1:1" x14ac:dyDescent="0.25">
      <c r="A41303"/>
    </row>
    <row r="41304" spans="1:1" x14ac:dyDescent="0.25">
      <c r="A41304"/>
    </row>
    <row r="41305" spans="1:1" x14ac:dyDescent="0.25">
      <c r="A41305"/>
    </row>
    <row r="41306" spans="1:1" x14ac:dyDescent="0.25">
      <c r="A41306"/>
    </row>
    <row r="41307" spans="1:1" x14ac:dyDescent="0.25">
      <c r="A41307"/>
    </row>
    <row r="41308" spans="1:1" x14ac:dyDescent="0.25">
      <c r="A41308"/>
    </row>
    <row r="41309" spans="1:1" x14ac:dyDescent="0.25">
      <c r="A41309"/>
    </row>
    <row r="41310" spans="1:1" x14ac:dyDescent="0.25">
      <c r="A41310"/>
    </row>
    <row r="41311" spans="1:1" x14ac:dyDescent="0.25">
      <c r="A41311"/>
    </row>
    <row r="41312" spans="1:1" x14ac:dyDescent="0.25">
      <c r="A41312"/>
    </row>
    <row r="41313" spans="1:1" x14ac:dyDescent="0.25">
      <c r="A41313"/>
    </row>
    <row r="41314" spans="1:1" x14ac:dyDescent="0.25">
      <c r="A41314"/>
    </row>
    <row r="41315" spans="1:1" x14ac:dyDescent="0.25">
      <c r="A41315"/>
    </row>
    <row r="41316" spans="1:1" x14ac:dyDescent="0.25">
      <c r="A41316"/>
    </row>
    <row r="41317" spans="1:1" x14ac:dyDescent="0.25">
      <c r="A41317"/>
    </row>
    <row r="41318" spans="1:1" x14ac:dyDescent="0.25">
      <c r="A41318"/>
    </row>
    <row r="41319" spans="1:1" x14ac:dyDescent="0.25">
      <c r="A41319"/>
    </row>
    <row r="41320" spans="1:1" x14ac:dyDescent="0.25">
      <c r="A41320"/>
    </row>
    <row r="41321" spans="1:1" x14ac:dyDescent="0.25">
      <c r="A41321"/>
    </row>
    <row r="41322" spans="1:1" x14ac:dyDescent="0.25">
      <c r="A41322"/>
    </row>
    <row r="41323" spans="1:1" x14ac:dyDescent="0.25">
      <c r="A41323"/>
    </row>
    <row r="41324" spans="1:1" x14ac:dyDescent="0.25">
      <c r="A41324"/>
    </row>
    <row r="41325" spans="1:1" x14ac:dyDescent="0.25">
      <c r="A41325"/>
    </row>
    <row r="41326" spans="1:1" x14ac:dyDescent="0.25">
      <c r="A41326"/>
    </row>
    <row r="41327" spans="1:1" x14ac:dyDescent="0.25">
      <c r="A41327"/>
    </row>
    <row r="41328" spans="1:1" x14ac:dyDescent="0.25">
      <c r="A41328"/>
    </row>
    <row r="41329" spans="1:1" x14ac:dyDescent="0.25">
      <c r="A41329"/>
    </row>
    <row r="41330" spans="1:1" x14ac:dyDescent="0.25">
      <c r="A41330"/>
    </row>
    <row r="41331" spans="1:1" x14ac:dyDescent="0.25">
      <c r="A41331"/>
    </row>
    <row r="41332" spans="1:1" x14ac:dyDescent="0.25">
      <c r="A41332"/>
    </row>
    <row r="41333" spans="1:1" x14ac:dyDescent="0.25">
      <c r="A41333"/>
    </row>
    <row r="41334" spans="1:1" x14ac:dyDescent="0.25">
      <c r="A41334"/>
    </row>
    <row r="41335" spans="1:1" x14ac:dyDescent="0.25">
      <c r="A41335"/>
    </row>
    <row r="41336" spans="1:1" x14ac:dyDescent="0.25">
      <c r="A41336"/>
    </row>
    <row r="41337" spans="1:1" x14ac:dyDescent="0.25">
      <c r="A41337"/>
    </row>
    <row r="41338" spans="1:1" x14ac:dyDescent="0.25">
      <c r="A41338"/>
    </row>
    <row r="41339" spans="1:1" x14ac:dyDescent="0.25">
      <c r="A41339"/>
    </row>
    <row r="41340" spans="1:1" x14ac:dyDescent="0.25">
      <c r="A41340"/>
    </row>
    <row r="41341" spans="1:1" x14ac:dyDescent="0.25">
      <c r="A41341"/>
    </row>
    <row r="41342" spans="1:1" x14ac:dyDescent="0.25">
      <c r="A41342"/>
    </row>
    <row r="41343" spans="1:1" x14ac:dyDescent="0.25">
      <c r="A41343"/>
    </row>
    <row r="41344" spans="1:1" x14ac:dyDescent="0.25">
      <c r="A41344"/>
    </row>
    <row r="41345" spans="1:1" x14ac:dyDescent="0.25">
      <c r="A41345"/>
    </row>
    <row r="41346" spans="1:1" x14ac:dyDescent="0.25">
      <c r="A41346"/>
    </row>
    <row r="41347" spans="1:1" x14ac:dyDescent="0.25">
      <c r="A41347"/>
    </row>
    <row r="41348" spans="1:1" x14ac:dyDescent="0.25">
      <c r="A41348"/>
    </row>
    <row r="41349" spans="1:1" x14ac:dyDescent="0.25">
      <c r="A41349"/>
    </row>
    <row r="41350" spans="1:1" x14ac:dyDescent="0.25">
      <c r="A41350"/>
    </row>
    <row r="41351" spans="1:1" x14ac:dyDescent="0.25">
      <c r="A41351"/>
    </row>
    <row r="41352" spans="1:1" x14ac:dyDescent="0.25">
      <c r="A41352"/>
    </row>
    <row r="41353" spans="1:1" x14ac:dyDescent="0.25">
      <c r="A41353"/>
    </row>
    <row r="41354" spans="1:1" x14ac:dyDescent="0.25">
      <c r="A41354"/>
    </row>
    <row r="41355" spans="1:1" x14ac:dyDescent="0.25">
      <c r="A41355"/>
    </row>
    <row r="41356" spans="1:1" x14ac:dyDescent="0.25">
      <c r="A41356"/>
    </row>
    <row r="41357" spans="1:1" x14ac:dyDescent="0.25">
      <c r="A41357"/>
    </row>
    <row r="41358" spans="1:1" x14ac:dyDescent="0.25">
      <c r="A41358"/>
    </row>
    <row r="41359" spans="1:1" x14ac:dyDescent="0.25">
      <c r="A41359"/>
    </row>
    <row r="41360" spans="1:1" x14ac:dyDescent="0.25">
      <c r="A41360"/>
    </row>
    <row r="41361" spans="1:1" x14ac:dyDescent="0.25">
      <c r="A41361"/>
    </row>
    <row r="41362" spans="1:1" x14ac:dyDescent="0.25">
      <c r="A41362"/>
    </row>
    <row r="41363" spans="1:1" x14ac:dyDescent="0.25">
      <c r="A41363"/>
    </row>
    <row r="41364" spans="1:1" x14ac:dyDescent="0.25">
      <c r="A41364"/>
    </row>
    <row r="41365" spans="1:1" x14ac:dyDescent="0.25">
      <c r="A41365"/>
    </row>
    <row r="41366" spans="1:1" x14ac:dyDescent="0.25">
      <c r="A41366"/>
    </row>
    <row r="41367" spans="1:1" x14ac:dyDescent="0.25">
      <c r="A41367"/>
    </row>
    <row r="41368" spans="1:1" x14ac:dyDescent="0.25">
      <c r="A41368"/>
    </row>
    <row r="41369" spans="1:1" x14ac:dyDescent="0.25">
      <c r="A41369"/>
    </row>
    <row r="41370" spans="1:1" x14ac:dyDescent="0.25">
      <c r="A41370"/>
    </row>
    <row r="41371" spans="1:1" x14ac:dyDescent="0.25">
      <c r="A41371"/>
    </row>
    <row r="41372" spans="1:1" x14ac:dyDescent="0.25">
      <c r="A41372"/>
    </row>
    <row r="41373" spans="1:1" x14ac:dyDescent="0.25">
      <c r="A41373"/>
    </row>
    <row r="41374" spans="1:1" x14ac:dyDescent="0.25">
      <c r="A41374"/>
    </row>
    <row r="41375" spans="1:1" x14ac:dyDescent="0.25">
      <c r="A41375"/>
    </row>
    <row r="41376" spans="1:1" x14ac:dyDescent="0.25">
      <c r="A41376"/>
    </row>
    <row r="41377" spans="1:1" x14ac:dyDescent="0.25">
      <c r="A41377"/>
    </row>
    <row r="41378" spans="1:1" x14ac:dyDescent="0.25">
      <c r="A41378"/>
    </row>
    <row r="41379" spans="1:1" x14ac:dyDescent="0.25">
      <c r="A41379"/>
    </row>
    <row r="41380" spans="1:1" x14ac:dyDescent="0.25">
      <c r="A41380"/>
    </row>
    <row r="41381" spans="1:1" x14ac:dyDescent="0.25">
      <c r="A41381"/>
    </row>
    <row r="41382" spans="1:1" x14ac:dyDescent="0.25">
      <c r="A41382"/>
    </row>
    <row r="41383" spans="1:1" x14ac:dyDescent="0.25">
      <c r="A41383"/>
    </row>
    <row r="41384" spans="1:1" x14ac:dyDescent="0.25">
      <c r="A41384"/>
    </row>
    <row r="41385" spans="1:1" x14ac:dyDescent="0.25">
      <c r="A41385"/>
    </row>
    <row r="41386" spans="1:1" x14ac:dyDescent="0.25">
      <c r="A41386"/>
    </row>
    <row r="41387" spans="1:1" x14ac:dyDescent="0.25">
      <c r="A41387"/>
    </row>
    <row r="41388" spans="1:1" x14ac:dyDescent="0.25">
      <c r="A41388"/>
    </row>
    <row r="41389" spans="1:1" x14ac:dyDescent="0.25">
      <c r="A41389"/>
    </row>
    <row r="41390" spans="1:1" x14ac:dyDescent="0.25">
      <c r="A41390"/>
    </row>
    <row r="41391" spans="1:1" x14ac:dyDescent="0.25">
      <c r="A41391"/>
    </row>
    <row r="41392" spans="1:1" x14ac:dyDescent="0.25">
      <c r="A41392"/>
    </row>
    <row r="41393" spans="1:1" x14ac:dyDescent="0.25">
      <c r="A41393"/>
    </row>
    <row r="41394" spans="1:1" x14ac:dyDescent="0.25">
      <c r="A41394"/>
    </row>
    <row r="41395" spans="1:1" x14ac:dyDescent="0.25">
      <c r="A41395"/>
    </row>
    <row r="41396" spans="1:1" x14ac:dyDescent="0.25">
      <c r="A41396"/>
    </row>
    <row r="41397" spans="1:1" x14ac:dyDescent="0.25">
      <c r="A41397"/>
    </row>
    <row r="41398" spans="1:1" x14ac:dyDescent="0.25">
      <c r="A41398"/>
    </row>
    <row r="41399" spans="1:1" x14ac:dyDescent="0.25">
      <c r="A41399"/>
    </row>
    <row r="41400" spans="1:1" x14ac:dyDescent="0.25">
      <c r="A41400"/>
    </row>
    <row r="41401" spans="1:1" x14ac:dyDescent="0.25">
      <c r="A41401"/>
    </row>
    <row r="41402" spans="1:1" x14ac:dyDescent="0.25">
      <c r="A41402"/>
    </row>
    <row r="41403" spans="1:1" x14ac:dyDescent="0.25">
      <c r="A41403"/>
    </row>
    <row r="41404" spans="1:1" x14ac:dyDescent="0.25">
      <c r="A41404"/>
    </row>
    <row r="41405" spans="1:1" x14ac:dyDescent="0.25">
      <c r="A41405"/>
    </row>
    <row r="41406" spans="1:1" x14ac:dyDescent="0.25">
      <c r="A41406"/>
    </row>
    <row r="41407" spans="1:1" x14ac:dyDescent="0.25">
      <c r="A41407"/>
    </row>
    <row r="41408" spans="1:1" x14ac:dyDescent="0.25">
      <c r="A41408"/>
    </row>
    <row r="41409" spans="1:1" x14ac:dyDescent="0.25">
      <c r="A41409"/>
    </row>
    <row r="41410" spans="1:1" x14ac:dyDescent="0.25">
      <c r="A41410"/>
    </row>
    <row r="41411" spans="1:1" x14ac:dyDescent="0.25">
      <c r="A41411"/>
    </row>
    <row r="41412" spans="1:1" x14ac:dyDescent="0.25">
      <c r="A41412"/>
    </row>
    <row r="41413" spans="1:1" x14ac:dyDescent="0.25">
      <c r="A41413"/>
    </row>
    <row r="41414" spans="1:1" x14ac:dyDescent="0.25">
      <c r="A41414"/>
    </row>
    <row r="41415" spans="1:1" x14ac:dyDescent="0.25">
      <c r="A41415"/>
    </row>
    <row r="41416" spans="1:1" x14ac:dyDescent="0.25">
      <c r="A41416"/>
    </row>
    <row r="41417" spans="1:1" x14ac:dyDescent="0.25">
      <c r="A41417"/>
    </row>
    <row r="41418" spans="1:1" x14ac:dyDescent="0.25">
      <c r="A41418"/>
    </row>
    <row r="41419" spans="1:1" x14ac:dyDescent="0.25">
      <c r="A41419"/>
    </row>
    <row r="41420" spans="1:1" x14ac:dyDescent="0.25">
      <c r="A41420"/>
    </row>
    <row r="41421" spans="1:1" x14ac:dyDescent="0.25">
      <c r="A41421"/>
    </row>
    <row r="41422" spans="1:1" x14ac:dyDescent="0.25">
      <c r="A41422"/>
    </row>
    <row r="41423" spans="1:1" x14ac:dyDescent="0.25">
      <c r="A41423"/>
    </row>
    <row r="41424" spans="1:1" x14ac:dyDescent="0.25">
      <c r="A41424"/>
    </row>
    <row r="41425" spans="1:1" x14ac:dyDescent="0.25">
      <c r="A41425"/>
    </row>
    <row r="41426" spans="1:1" x14ac:dyDescent="0.25">
      <c r="A41426"/>
    </row>
    <row r="41427" spans="1:1" x14ac:dyDescent="0.25">
      <c r="A41427"/>
    </row>
    <row r="41428" spans="1:1" x14ac:dyDescent="0.25">
      <c r="A41428"/>
    </row>
    <row r="41429" spans="1:1" x14ac:dyDescent="0.25">
      <c r="A41429"/>
    </row>
    <row r="41430" spans="1:1" x14ac:dyDescent="0.25">
      <c r="A41430"/>
    </row>
    <row r="41431" spans="1:1" x14ac:dyDescent="0.25">
      <c r="A41431"/>
    </row>
    <row r="41432" spans="1:1" x14ac:dyDescent="0.25">
      <c r="A41432"/>
    </row>
    <row r="41433" spans="1:1" x14ac:dyDescent="0.25">
      <c r="A41433"/>
    </row>
    <row r="41434" spans="1:1" x14ac:dyDescent="0.25">
      <c r="A41434"/>
    </row>
    <row r="41435" spans="1:1" x14ac:dyDescent="0.25">
      <c r="A41435"/>
    </row>
    <row r="41436" spans="1:1" x14ac:dyDescent="0.25">
      <c r="A41436"/>
    </row>
    <row r="41437" spans="1:1" x14ac:dyDescent="0.25">
      <c r="A41437"/>
    </row>
    <row r="41438" spans="1:1" x14ac:dyDescent="0.25">
      <c r="A41438"/>
    </row>
    <row r="41439" spans="1:1" x14ac:dyDescent="0.25">
      <c r="A41439"/>
    </row>
    <row r="41440" spans="1:1" x14ac:dyDescent="0.25">
      <c r="A41440"/>
    </row>
    <row r="41441" spans="1:1" x14ac:dyDescent="0.25">
      <c r="A41441"/>
    </row>
    <row r="41442" spans="1:1" x14ac:dyDescent="0.25">
      <c r="A41442"/>
    </row>
    <row r="41443" spans="1:1" x14ac:dyDescent="0.25">
      <c r="A41443"/>
    </row>
    <row r="41444" spans="1:1" x14ac:dyDescent="0.25">
      <c r="A41444"/>
    </row>
    <row r="41445" spans="1:1" x14ac:dyDescent="0.25">
      <c r="A41445"/>
    </row>
    <row r="41446" spans="1:1" x14ac:dyDescent="0.25">
      <c r="A41446"/>
    </row>
    <row r="41447" spans="1:1" x14ac:dyDescent="0.25">
      <c r="A41447"/>
    </row>
    <row r="41448" spans="1:1" x14ac:dyDescent="0.25">
      <c r="A41448"/>
    </row>
    <row r="41449" spans="1:1" x14ac:dyDescent="0.25">
      <c r="A41449"/>
    </row>
    <row r="41450" spans="1:1" x14ac:dyDescent="0.25">
      <c r="A41450"/>
    </row>
    <row r="41451" spans="1:1" x14ac:dyDescent="0.25">
      <c r="A41451"/>
    </row>
    <row r="41452" spans="1:1" x14ac:dyDescent="0.25">
      <c r="A41452"/>
    </row>
    <row r="41453" spans="1:1" x14ac:dyDescent="0.25">
      <c r="A41453"/>
    </row>
    <row r="41454" spans="1:1" x14ac:dyDescent="0.25">
      <c r="A41454"/>
    </row>
    <row r="41455" spans="1:1" x14ac:dyDescent="0.25">
      <c r="A41455"/>
    </row>
    <row r="41456" spans="1:1" x14ac:dyDescent="0.25">
      <c r="A41456"/>
    </row>
    <row r="41457" spans="1:1" x14ac:dyDescent="0.25">
      <c r="A41457"/>
    </row>
    <row r="41458" spans="1:1" x14ac:dyDescent="0.25">
      <c r="A41458"/>
    </row>
    <row r="41459" spans="1:1" x14ac:dyDescent="0.25">
      <c r="A41459"/>
    </row>
    <row r="41460" spans="1:1" x14ac:dyDescent="0.25">
      <c r="A41460"/>
    </row>
    <row r="41461" spans="1:1" x14ac:dyDescent="0.25">
      <c r="A41461"/>
    </row>
    <row r="41462" spans="1:1" x14ac:dyDescent="0.25">
      <c r="A41462"/>
    </row>
    <row r="41463" spans="1:1" x14ac:dyDescent="0.25">
      <c r="A41463"/>
    </row>
    <row r="41464" spans="1:1" x14ac:dyDescent="0.25">
      <c r="A41464"/>
    </row>
    <row r="41465" spans="1:1" x14ac:dyDescent="0.25">
      <c r="A41465"/>
    </row>
    <row r="41466" spans="1:1" x14ac:dyDescent="0.25">
      <c r="A41466"/>
    </row>
    <row r="41467" spans="1:1" x14ac:dyDescent="0.25">
      <c r="A41467"/>
    </row>
    <row r="41468" spans="1:1" x14ac:dyDescent="0.25">
      <c r="A41468"/>
    </row>
    <row r="41469" spans="1:1" x14ac:dyDescent="0.25">
      <c r="A41469"/>
    </row>
    <row r="41470" spans="1:1" x14ac:dyDescent="0.25">
      <c r="A41470"/>
    </row>
    <row r="41471" spans="1:1" x14ac:dyDescent="0.25">
      <c r="A41471"/>
    </row>
    <row r="41472" spans="1:1" x14ac:dyDescent="0.25">
      <c r="A41472"/>
    </row>
    <row r="41473" spans="1:1" x14ac:dyDescent="0.25">
      <c r="A41473"/>
    </row>
    <row r="41474" spans="1:1" x14ac:dyDescent="0.25">
      <c r="A41474"/>
    </row>
    <row r="41475" spans="1:1" x14ac:dyDescent="0.25">
      <c r="A41475"/>
    </row>
    <row r="41476" spans="1:1" x14ac:dyDescent="0.25">
      <c r="A41476"/>
    </row>
    <row r="41477" spans="1:1" x14ac:dyDescent="0.25">
      <c r="A41477"/>
    </row>
    <row r="41478" spans="1:1" x14ac:dyDescent="0.25">
      <c r="A41478"/>
    </row>
    <row r="41479" spans="1:1" x14ac:dyDescent="0.25">
      <c r="A41479"/>
    </row>
    <row r="41480" spans="1:1" x14ac:dyDescent="0.25">
      <c r="A41480"/>
    </row>
    <row r="41481" spans="1:1" x14ac:dyDescent="0.25">
      <c r="A41481"/>
    </row>
    <row r="41482" spans="1:1" x14ac:dyDescent="0.25">
      <c r="A41482"/>
    </row>
    <row r="41483" spans="1:1" x14ac:dyDescent="0.25">
      <c r="A41483"/>
    </row>
    <row r="41484" spans="1:1" x14ac:dyDescent="0.25">
      <c r="A41484"/>
    </row>
    <row r="41485" spans="1:1" x14ac:dyDescent="0.25">
      <c r="A41485"/>
    </row>
    <row r="41486" spans="1:1" x14ac:dyDescent="0.25">
      <c r="A41486"/>
    </row>
    <row r="41487" spans="1:1" x14ac:dyDescent="0.25">
      <c r="A41487"/>
    </row>
    <row r="41488" spans="1:1" x14ac:dyDescent="0.25">
      <c r="A41488"/>
    </row>
    <row r="41489" spans="1:1" x14ac:dyDescent="0.25">
      <c r="A41489"/>
    </row>
    <row r="41490" spans="1:1" x14ac:dyDescent="0.25">
      <c r="A41490"/>
    </row>
    <row r="41491" spans="1:1" x14ac:dyDescent="0.25">
      <c r="A41491"/>
    </row>
    <row r="41492" spans="1:1" x14ac:dyDescent="0.25">
      <c r="A41492"/>
    </row>
    <row r="41493" spans="1:1" x14ac:dyDescent="0.25">
      <c r="A41493"/>
    </row>
    <row r="41494" spans="1:1" x14ac:dyDescent="0.25">
      <c r="A41494"/>
    </row>
    <row r="41495" spans="1:1" x14ac:dyDescent="0.25">
      <c r="A41495"/>
    </row>
    <row r="41496" spans="1:1" x14ac:dyDescent="0.25">
      <c r="A41496"/>
    </row>
    <row r="41497" spans="1:1" x14ac:dyDescent="0.25">
      <c r="A41497"/>
    </row>
    <row r="41498" spans="1:1" x14ac:dyDescent="0.25">
      <c r="A41498"/>
    </row>
    <row r="41499" spans="1:1" x14ac:dyDescent="0.25">
      <c r="A41499"/>
    </row>
    <row r="41500" spans="1:1" x14ac:dyDescent="0.25">
      <c r="A41500"/>
    </row>
    <row r="41501" spans="1:1" x14ac:dyDescent="0.25">
      <c r="A41501"/>
    </row>
    <row r="41502" spans="1:1" x14ac:dyDescent="0.25">
      <c r="A41502"/>
    </row>
    <row r="41503" spans="1:1" x14ac:dyDescent="0.25">
      <c r="A41503"/>
    </row>
    <row r="41504" spans="1:1" x14ac:dyDescent="0.25">
      <c r="A41504"/>
    </row>
    <row r="41505" spans="1:1" x14ac:dyDescent="0.25">
      <c r="A41505"/>
    </row>
    <row r="41506" spans="1:1" x14ac:dyDescent="0.25">
      <c r="A41506"/>
    </row>
    <row r="41507" spans="1:1" x14ac:dyDescent="0.25">
      <c r="A41507"/>
    </row>
    <row r="41508" spans="1:1" x14ac:dyDescent="0.25">
      <c r="A41508"/>
    </row>
    <row r="41509" spans="1:1" x14ac:dyDescent="0.25">
      <c r="A41509"/>
    </row>
    <row r="41510" spans="1:1" x14ac:dyDescent="0.25">
      <c r="A41510"/>
    </row>
    <row r="41511" spans="1:1" x14ac:dyDescent="0.25">
      <c r="A41511"/>
    </row>
    <row r="41512" spans="1:1" x14ac:dyDescent="0.25">
      <c r="A41512"/>
    </row>
    <row r="41513" spans="1:1" x14ac:dyDescent="0.25">
      <c r="A41513"/>
    </row>
    <row r="41514" spans="1:1" x14ac:dyDescent="0.25">
      <c r="A41514"/>
    </row>
    <row r="41515" spans="1:1" x14ac:dyDescent="0.25">
      <c r="A41515"/>
    </row>
    <row r="41516" spans="1:1" x14ac:dyDescent="0.25">
      <c r="A41516"/>
    </row>
    <row r="41517" spans="1:1" x14ac:dyDescent="0.25">
      <c r="A41517"/>
    </row>
    <row r="41518" spans="1:1" x14ac:dyDescent="0.25">
      <c r="A41518"/>
    </row>
    <row r="41519" spans="1:1" x14ac:dyDescent="0.25">
      <c r="A41519"/>
    </row>
    <row r="41520" spans="1:1" x14ac:dyDescent="0.25">
      <c r="A41520"/>
    </row>
    <row r="41521" spans="1:1" x14ac:dyDescent="0.25">
      <c r="A41521"/>
    </row>
    <row r="41522" spans="1:1" x14ac:dyDescent="0.25">
      <c r="A41522"/>
    </row>
    <row r="41523" spans="1:1" x14ac:dyDescent="0.25">
      <c r="A41523"/>
    </row>
    <row r="41524" spans="1:1" x14ac:dyDescent="0.25">
      <c r="A41524"/>
    </row>
    <row r="41525" spans="1:1" x14ac:dyDescent="0.25">
      <c r="A41525"/>
    </row>
    <row r="41526" spans="1:1" x14ac:dyDescent="0.25">
      <c r="A41526"/>
    </row>
    <row r="41527" spans="1:1" x14ac:dyDescent="0.25">
      <c r="A41527"/>
    </row>
    <row r="41528" spans="1:1" x14ac:dyDescent="0.25">
      <c r="A41528"/>
    </row>
    <row r="41529" spans="1:1" x14ac:dyDescent="0.25">
      <c r="A41529"/>
    </row>
    <row r="41530" spans="1:1" x14ac:dyDescent="0.25">
      <c r="A41530"/>
    </row>
    <row r="41531" spans="1:1" x14ac:dyDescent="0.25">
      <c r="A41531"/>
    </row>
    <row r="41532" spans="1:1" x14ac:dyDescent="0.25">
      <c r="A41532"/>
    </row>
    <row r="41533" spans="1:1" x14ac:dyDescent="0.25">
      <c r="A41533"/>
    </row>
    <row r="41534" spans="1:1" x14ac:dyDescent="0.25">
      <c r="A41534"/>
    </row>
    <row r="41535" spans="1:1" x14ac:dyDescent="0.25">
      <c r="A41535"/>
    </row>
    <row r="41536" spans="1:1" x14ac:dyDescent="0.25">
      <c r="A41536"/>
    </row>
    <row r="41537" spans="1:1" x14ac:dyDescent="0.25">
      <c r="A41537"/>
    </row>
    <row r="41538" spans="1:1" x14ac:dyDescent="0.25">
      <c r="A41538"/>
    </row>
    <row r="41539" spans="1:1" x14ac:dyDescent="0.25">
      <c r="A41539"/>
    </row>
    <row r="41540" spans="1:1" x14ac:dyDescent="0.25">
      <c r="A41540"/>
    </row>
    <row r="41541" spans="1:1" x14ac:dyDescent="0.25">
      <c r="A41541"/>
    </row>
    <row r="41542" spans="1:1" x14ac:dyDescent="0.25">
      <c r="A41542"/>
    </row>
    <row r="41543" spans="1:1" x14ac:dyDescent="0.25">
      <c r="A41543"/>
    </row>
    <row r="41544" spans="1:1" x14ac:dyDescent="0.25">
      <c r="A41544"/>
    </row>
    <row r="41545" spans="1:1" x14ac:dyDescent="0.25">
      <c r="A41545"/>
    </row>
    <row r="41546" spans="1:1" x14ac:dyDescent="0.25">
      <c r="A41546"/>
    </row>
    <row r="41547" spans="1:1" x14ac:dyDescent="0.25">
      <c r="A41547"/>
    </row>
    <row r="41548" spans="1:1" x14ac:dyDescent="0.25">
      <c r="A41548"/>
    </row>
    <row r="41549" spans="1:1" x14ac:dyDescent="0.25">
      <c r="A41549"/>
    </row>
    <row r="41550" spans="1:1" x14ac:dyDescent="0.25">
      <c r="A41550"/>
    </row>
    <row r="41551" spans="1:1" x14ac:dyDescent="0.25">
      <c r="A41551"/>
    </row>
    <row r="41552" spans="1:1" x14ac:dyDescent="0.25">
      <c r="A41552"/>
    </row>
    <row r="41553" spans="1:1" x14ac:dyDescent="0.25">
      <c r="A41553"/>
    </row>
    <row r="41554" spans="1:1" x14ac:dyDescent="0.25">
      <c r="A41554"/>
    </row>
    <row r="41555" spans="1:1" x14ac:dyDescent="0.25">
      <c r="A41555"/>
    </row>
    <row r="41556" spans="1:1" x14ac:dyDescent="0.25">
      <c r="A41556"/>
    </row>
    <row r="41557" spans="1:1" x14ac:dyDescent="0.25">
      <c r="A41557"/>
    </row>
    <row r="41558" spans="1:1" x14ac:dyDescent="0.25">
      <c r="A41558"/>
    </row>
    <row r="41559" spans="1:1" x14ac:dyDescent="0.25">
      <c r="A41559"/>
    </row>
    <row r="41560" spans="1:1" x14ac:dyDescent="0.25">
      <c r="A41560"/>
    </row>
    <row r="41561" spans="1:1" x14ac:dyDescent="0.25">
      <c r="A41561"/>
    </row>
    <row r="41562" spans="1:1" x14ac:dyDescent="0.25">
      <c r="A41562"/>
    </row>
    <row r="41563" spans="1:1" x14ac:dyDescent="0.25">
      <c r="A41563"/>
    </row>
    <row r="41564" spans="1:1" x14ac:dyDescent="0.25">
      <c r="A41564"/>
    </row>
    <row r="41565" spans="1:1" x14ac:dyDescent="0.25">
      <c r="A41565"/>
    </row>
    <row r="41566" spans="1:1" x14ac:dyDescent="0.25">
      <c r="A41566"/>
    </row>
    <row r="41567" spans="1:1" x14ac:dyDescent="0.25">
      <c r="A41567"/>
    </row>
    <row r="41568" spans="1:1" x14ac:dyDescent="0.25">
      <c r="A41568"/>
    </row>
    <row r="41569" spans="1:1" x14ac:dyDescent="0.25">
      <c r="A41569"/>
    </row>
    <row r="41570" spans="1:1" x14ac:dyDescent="0.25">
      <c r="A41570"/>
    </row>
    <row r="41571" spans="1:1" x14ac:dyDescent="0.25">
      <c r="A41571"/>
    </row>
    <row r="41572" spans="1:1" x14ac:dyDescent="0.25">
      <c r="A41572"/>
    </row>
    <row r="41573" spans="1:1" x14ac:dyDescent="0.25">
      <c r="A41573"/>
    </row>
    <row r="41574" spans="1:1" x14ac:dyDescent="0.25">
      <c r="A41574"/>
    </row>
    <row r="41575" spans="1:1" x14ac:dyDescent="0.25">
      <c r="A41575"/>
    </row>
    <row r="41576" spans="1:1" x14ac:dyDescent="0.25">
      <c r="A41576"/>
    </row>
    <row r="41577" spans="1:1" x14ac:dyDescent="0.25">
      <c r="A41577"/>
    </row>
    <row r="41578" spans="1:1" x14ac:dyDescent="0.25">
      <c r="A41578"/>
    </row>
    <row r="41579" spans="1:1" x14ac:dyDescent="0.25">
      <c r="A41579"/>
    </row>
    <row r="41580" spans="1:1" x14ac:dyDescent="0.25">
      <c r="A41580"/>
    </row>
    <row r="41581" spans="1:1" x14ac:dyDescent="0.25">
      <c r="A41581"/>
    </row>
    <row r="41582" spans="1:1" x14ac:dyDescent="0.25">
      <c r="A41582"/>
    </row>
    <row r="41583" spans="1:1" x14ac:dyDescent="0.25">
      <c r="A41583"/>
    </row>
    <row r="41584" spans="1:1" x14ac:dyDescent="0.25">
      <c r="A41584"/>
    </row>
    <row r="41585" spans="1:1" x14ac:dyDescent="0.25">
      <c r="A41585"/>
    </row>
    <row r="41586" spans="1:1" x14ac:dyDescent="0.25">
      <c r="A41586"/>
    </row>
    <row r="41587" spans="1:1" x14ac:dyDescent="0.25">
      <c r="A41587"/>
    </row>
    <row r="41588" spans="1:1" x14ac:dyDescent="0.25">
      <c r="A41588"/>
    </row>
    <row r="41589" spans="1:1" x14ac:dyDescent="0.25">
      <c r="A41589"/>
    </row>
    <row r="41590" spans="1:1" x14ac:dyDescent="0.25">
      <c r="A41590"/>
    </row>
    <row r="41591" spans="1:1" x14ac:dyDescent="0.25">
      <c r="A41591"/>
    </row>
    <row r="41592" spans="1:1" x14ac:dyDescent="0.25">
      <c r="A41592"/>
    </row>
    <row r="41593" spans="1:1" x14ac:dyDescent="0.25">
      <c r="A41593"/>
    </row>
    <row r="41594" spans="1:1" x14ac:dyDescent="0.25">
      <c r="A41594"/>
    </row>
    <row r="41595" spans="1:1" x14ac:dyDescent="0.25">
      <c r="A41595"/>
    </row>
    <row r="41596" spans="1:1" x14ac:dyDescent="0.25">
      <c r="A41596"/>
    </row>
    <row r="41597" spans="1:1" x14ac:dyDescent="0.25">
      <c r="A41597"/>
    </row>
    <row r="41598" spans="1:1" x14ac:dyDescent="0.25">
      <c r="A41598"/>
    </row>
    <row r="41599" spans="1:1" x14ac:dyDescent="0.25">
      <c r="A41599"/>
    </row>
    <row r="41600" spans="1:1" x14ac:dyDescent="0.25">
      <c r="A41600"/>
    </row>
    <row r="41601" spans="1:1" x14ac:dyDescent="0.25">
      <c r="A41601"/>
    </row>
    <row r="41602" spans="1:1" x14ac:dyDescent="0.25">
      <c r="A41602"/>
    </row>
    <row r="41603" spans="1:1" x14ac:dyDescent="0.25">
      <c r="A41603"/>
    </row>
    <row r="41604" spans="1:1" x14ac:dyDescent="0.25">
      <c r="A41604"/>
    </row>
    <row r="41605" spans="1:1" x14ac:dyDescent="0.25">
      <c r="A41605"/>
    </row>
    <row r="41606" spans="1:1" x14ac:dyDescent="0.25">
      <c r="A41606"/>
    </row>
    <row r="41607" spans="1:1" x14ac:dyDescent="0.25">
      <c r="A41607"/>
    </row>
    <row r="41608" spans="1:1" x14ac:dyDescent="0.25">
      <c r="A41608"/>
    </row>
    <row r="41609" spans="1:1" x14ac:dyDescent="0.25">
      <c r="A41609"/>
    </row>
    <row r="41610" spans="1:1" x14ac:dyDescent="0.25">
      <c r="A41610"/>
    </row>
    <row r="41611" spans="1:1" x14ac:dyDescent="0.25">
      <c r="A41611"/>
    </row>
    <row r="41612" spans="1:1" x14ac:dyDescent="0.25">
      <c r="A41612"/>
    </row>
    <row r="41613" spans="1:1" x14ac:dyDescent="0.25">
      <c r="A41613"/>
    </row>
    <row r="41614" spans="1:1" x14ac:dyDescent="0.25">
      <c r="A41614"/>
    </row>
    <row r="41615" spans="1:1" x14ac:dyDescent="0.25">
      <c r="A41615"/>
    </row>
    <row r="41616" spans="1:1" x14ac:dyDescent="0.25">
      <c r="A41616"/>
    </row>
    <row r="41617" spans="1:1" x14ac:dyDescent="0.25">
      <c r="A41617"/>
    </row>
    <row r="41618" spans="1:1" x14ac:dyDescent="0.25">
      <c r="A41618"/>
    </row>
    <row r="41619" spans="1:1" x14ac:dyDescent="0.25">
      <c r="A41619"/>
    </row>
    <row r="41620" spans="1:1" x14ac:dyDescent="0.25">
      <c r="A41620"/>
    </row>
    <row r="41621" spans="1:1" x14ac:dyDescent="0.25">
      <c r="A41621"/>
    </row>
    <row r="41622" spans="1:1" x14ac:dyDescent="0.25">
      <c r="A41622"/>
    </row>
    <row r="41623" spans="1:1" x14ac:dyDescent="0.25">
      <c r="A41623"/>
    </row>
    <row r="41624" spans="1:1" x14ac:dyDescent="0.25">
      <c r="A41624"/>
    </row>
    <row r="41625" spans="1:1" x14ac:dyDescent="0.25">
      <c r="A41625"/>
    </row>
    <row r="41626" spans="1:1" x14ac:dyDescent="0.25">
      <c r="A41626"/>
    </row>
    <row r="41627" spans="1:1" x14ac:dyDescent="0.25">
      <c r="A41627"/>
    </row>
    <row r="41628" spans="1:1" x14ac:dyDescent="0.25">
      <c r="A41628"/>
    </row>
    <row r="41629" spans="1:1" x14ac:dyDescent="0.25">
      <c r="A41629"/>
    </row>
    <row r="41630" spans="1:1" x14ac:dyDescent="0.25">
      <c r="A41630"/>
    </row>
    <row r="41631" spans="1:1" x14ac:dyDescent="0.25">
      <c r="A41631"/>
    </row>
    <row r="41632" spans="1:1" x14ac:dyDescent="0.25">
      <c r="A41632"/>
    </row>
    <row r="41633" spans="1:1" x14ac:dyDescent="0.25">
      <c r="A41633"/>
    </row>
    <row r="41634" spans="1:1" x14ac:dyDescent="0.25">
      <c r="A41634"/>
    </row>
    <row r="41635" spans="1:1" x14ac:dyDescent="0.25">
      <c r="A41635"/>
    </row>
    <row r="41636" spans="1:1" x14ac:dyDescent="0.25">
      <c r="A41636"/>
    </row>
    <row r="41637" spans="1:1" x14ac:dyDescent="0.25">
      <c r="A41637"/>
    </row>
    <row r="41638" spans="1:1" x14ac:dyDescent="0.25">
      <c r="A41638"/>
    </row>
    <row r="41639" spans="1:1" x14ac:dyDescent="0.25">
      <c r="A41639"/>
    </row>
    <row r="41640" spans="1:1" x14ac:dyDescent="0.25">
      <c r="A41640"/>
    </row>
    <row r="41641" spans="1:1" x14ac:dyDescent="0.25">
      <c r="A41641"/>
    </row>
    <row r="41642" spans="1:1" x14ac:dyDescent="0.25">
      <c r="A41642"/>
    </row>
    <row r="41643" spans="1:1" x14ac:dyDescent="0.25">
      <c r="A41643"/>
    </row>
    <row r="41644" spans="1:1" x14ac:dyDescent="0.25">
      <c r="A41644"/>
    </row>
    <row r="41645" spans="1:1" x14ac:dyDescent="0.25">
      <c r="A41645"/>
    </row>
    <row r="41646" spans="1:1" x14ac:dyDescent="0.25">
      <c r="A41646"/>
    </row>
    <row r="41647" spans="1:1" x14ac:dyDescent="0.25">
      <c r="A41647"/>
    </row>
    <row r="41648" spans="1:1" x14ac:dyDescent="0.25">
      <c r="A41648"/>
    </row>
    <row r="41649" spans="1:1" x14ac:dyDescent="0.25">
      <c r="A41649"/>
    </row>
    <row r="41650" spans="1:1" x14ac:dyDescent="0.25">
      <c r="A41650"/>
    </row>
    <row r="41651" spans="1:1" x14ac:dyDescent="0.25">
      <c r="A41651"/>
    </row>
    <row r="41652" spans="1:1" x14ac:dyDescent="0.25">
      <c r="A41652"/>
    </row>
    <row r="41653" spans="1:1" x14ac:dyDescent="0.25">
      <c r="A41653"/>
    </row>
    <row r="41654" spans="1:1" x14ac:dyDescent="0.25">
      <c r="A41654"/>
    </row>
    <row r="41655" spans="1:1" x14ac:dyDescent="0.25">
      <c r="A41655"/>
    </row>
    <row r="41656" spans="1:1" x14ac:dyDescent="0.25">
      <c r="A41656"/>
    </row>
    <row r="41657" spans="1:1" x14ac:dyDescent="0.25">
      <c r="A41657"/>
    </row>
    <row r="41658" spans="1:1" x14ac:dyDescent="0.25">
      <c r="A41658"/>
    </row>
    <row r="41659" spans="1:1" x14ac:dyDescent="0.25">
      <c r="A41659"/>
    </row>
    <row r="41660" spans="1:1" x14ac:dyDescent="0.25">
      <c r="A41660"/>
    </row>
    <row r="41661" spans="1:1" x14ac:dyDescent="0.25">
      <c r="A41661"/>
    </row>
    <row r="41662" spans="1:1" x14ac:dyDescent="0.25">
      <c r="A41662"/>
    </row>
    <row r="41663" spans="1:1" x14ac:dyDescent="0.25">
      <c r="A41663"/>
    </row>
    <row r="41664" spans="1:1" x14ac:dyDescent="0.25">
      <c r="A41664"/>
    </row>
    <row r="41665" spans="1:1" x14ac:dyDescent="0.25">
      <c r="A41665"/>
    </row>
    <row r="41666" spans="1:1" x14ac:dyDescent="0.25">
      <c r="A41666"/>
    </row>
    <row r="41667" spans="1:1" x14ac:dyDescent="0.25">
      <c r="A41667"/>
    </row>
    <row r="41668" spans="1:1" x14ac:dyDescent="0.25">
      <c r="A41668"/>
    </row>
    <row r="41669" spans="1:1" x14ac:dyDescent="0.25">
      <c r="A41669"/>
    </row>
    <row r="41670" spans="1:1" x14ac:dyDescent="0.25">
      <c r="A41670"/>
    </row>
    <row r="41671" spans="1:1" x14ac:dyDescent="0.25">
      <c r="A41671"/>
    </row>
    <row r="41672" spans="1:1" x14ac:dyDescent="0.25">
      <c r="A41672"/>
    </row>
    <row r="41673" spans="1:1" x14ac:dyDescent="0.25">
      <c r="A41673"/>
    </row>
    <row r="41674" spans="1:1" x14ac:dyDescent="0.25">
      <c r="A41674"/>
    </row>
    <row r="41675" spans="1:1" x14ac:dyDescent="0.25">
      <c r="A41675"/>
    </row>
    <row r="41676" spans="1:1" x14ac:dyDescent="0.25">
      <c r="A41676"/>
    </row>
    <row r="41677" spans="1:1" x14ac:dyDescent="0.25">
      <c r="A41677"/>
    </row>
    <row r="41678" spans="1:1" x14ac:dyDescent="0.25">
      <c r="A41678"/>
    </row>
    <row r="41679" spans="1:1" x14ac:dyDescent="0.25">
      <c r="A41679"/>
    </row>
    <row r="41680" spans="1:1" x14ac:dyDescent="0.25">
      <c r="A41680"/>
    </row>
    <row r="41681" spans="1:1" x14ac:dyDescent="0.25">
      <c r="A41681"/>
    </row>
    <row r="41682" spans="1:1" x14ac:dyDescent="0.25">
      <c r="A41682"/>
    </row>
    <row r="41683" spans="1:1" x14ac:dyDescent="0.25">
      <c r="A41683"/>
    </row>
    <row r="41684" spans="1:1" x14ac:dyDescent="0.25">
      <c r="A41684"/>
    </row>
    <row r="41685" spans="1:1" x14ac:dyDescent="0.25">
      <c r="A41685"/>
    </row>
    <row r="41686" spans="1:1" x14ac:dyDescent="0.25">
      <c r="A41686"/>
    </row>
    <row r="41687" spans="1:1" x14ac:dyDescent="0.25">
      <c r="A41687"/>
    </row>
    <row r="41688" spans="1:1" x14ac:dyDescent="0.25">
      <c r="A41688"/>
    </row>
    <row r="41689" spans="1:1" x14ac:dyDescent="0.25">
      <c r="A41689"/>
    </row>
    <row r="41690" spans="1:1" x14ac:dyDescent="0.25">
      <c r="A41690"/>
    </row>
    <row r="41691" spans="1:1" x14ac:dyDescent="0.25">
      <c r="A41691"/>
    </row>
    <row r="41692" spans="1:1" x14ac:dyDescent="0.25">
      <c r="A41692"/>
    </row>
    <row r="41693" spans="1:1" x14ac:dyDescent="0.25">
      <c r="A41693"/>
    </row>
    <row r="41694" spans="1:1" x14ac:dyDescent="0.25">
      <c r="A41694"/>
    </row>
    <row r="41695" spans="1:1" x14ac:dyDescent="0.25">
      <c r="A41695"/>
    </row>
    <row r="41696" spans="1:1" x14ac:dyDescent="0.25">
      <c r="A41696"/>
    </row>
    <row r="41697" spans="1:1" x14ac:dyDescent="0.25">
      <c r="A41697"/>
    </row>
    <row r="41698" spans="1:1" x14ac:dyDescent="0.25">
      <c r="A41698"/>
    </row>
    <row r="41699" spans="1:1" x14ac:dyDescent="0.25">
      <c r="A41699"/>
    </row>
    <row r="41700" spans="1:1" x14ac:dyDescent="0.25">
      <c r="A41700"/>
    </row>
    <row r="41701" spans="1:1" x14ac:dyDescent="0.25">
      <c r="A41701"/>
    </row>
    <row r="41702" spans="1:1" x14ac:dyDescent="0.25">
      <c r="A41702"/>
    </row>
    <row r="41703" spans="1:1" x14ac:dyDescent="0.25">
      <c r="A41703"/>
    </row>
    <row r="41704" spans="1:1" x14ac:dyDescent="0.25">
      <c r="A41704"/>
    </row>
    <row r="41705" spans="1:1" x14ac:dyDescent="0.25">
      <c r="A41705"/>
    </row>
    <row r="41706" spans="1:1" x14ac:dyDescent="0.25">
      <c r="A41706"/>
    </row>
    <row r="41707" spans="1:1" x14ac:dyDescent="0.25">
      <c r="A41707"/>
    </row>
    <row r="41708" spans="1:1" x14ac:dyDescent="0.25">
      <c r="A41708"/>
    </row>
    <row r="41709" spans="1:1" x14ac:dyDescent="0.25">
      <c r="A41709"/>
    </row>
    <row r="41710" spans="1:1" x14ac:dyDescent="0.25">
      <c r="A41710"/>
    </row>
    <row r="41711" spans="1:1" x14ac:dyDescent="0.25">
      <c r="A41711"/>
    </row>
    <row r="41712" spans="1:1" x14ac:dyDescent="0.25">
      <c r="A41712"/>
    </row>
    <row r="41713" spans="1:1" x14ac:dyDescent="0.25">
      <c r="A41713"/>
    </row>
    <row r="41714" spans="1:1" x14ac:dyDescent="0.25">
      <c r="A41714"/>
    </row>
    <row r="41715" spans="1:1" x14ac:dyDescent="0.25">
      <c r="A41715"/>
    </row>
    <row r="41716" spans="1:1" x14ac:dyDescent="0.25">
      <c r="A41716"/>
    </row>
    <row r="41717" spans="1:1" x14ac:dyDescent="0.25">
      <c r="A41717"/>
    </row>
    <row r="41718" spans="1:1" x14ac:dyDescent="0.25">
      <c r="A41718"/>
    </row>
    <row r="41719" spans="1:1" x14ac:dyDescent="0.25">
      <c r="A41719"/>
    </row>
    <row r="41720" spans="1:1" x14ac:dyDescent="0.25">
      <c r="A41720"/>
    </row>
    <row r="41721" spans="1:1" x14ac:dyDescent="0.25">
      <c r="A41721"/>
    </row>
    <row r="41722" spans="1:1" x14ac:dyDescent="0.25">
      <c r="A41722"/>
    </row>
    <row r="41723" spans="1:1" x14ac:dyDescent="0.25">
      <c r="A41723"/>
    </row>
    <row r="41724" spans="1:1" x14ac:dyDescent="0.25">
      <c r="A41724"/>
    </row>
    <row r="41725" spans="1:1" x14ac:dyDescent="0.25">
      <c r="A41725"/>
    </row>
    <row r="41726" spans="1:1" x14ac:dyDescent="0.25">
      <c r="A41726"/>
    </row>
    <row r="41727" spans="1:1" x14ac:dyDescent="0.25">
      <c r="A41727"/>
    </row>
    <row r="41728" spans="1:1" x14ac:dyDescent="0.25">
      <c r="A41728"/>
    </row>
    <row r="41729" spans="1:1" x14ac:dyDescent="0.25">
      <c r="A41729"/>
    </row>
    <row r="41730" spans="1:1" x14ac:dyDescent="0.25">
      <c r="A41730"/>
    </row>
    <row r="41731" spans="1:1" x14ac:dyDescent="0.25">
      <c r="A41731"/>
    </row>
    <row r="41732" spans="1:1" x14ac:dyDescent="0.25">
      <c r="A41732"/>
    </row>
    <row r="41733" spans="1:1" x14ac:dyDescent="0.25">
      <c r="A41733"/>
    </row>
    <row r="41734" spans="1:1" x14ac:dyDescent="0.25">
      <c r="A41734"/>
    </row>
    <row r="41735" spans="1:1" x14ac:dyDescent="0.25">
      <c r="A41735"/>
    </row>
    <row r="41736" spans="1:1" x14ac:dyDescent="0.25">
      <c r="A41736"/>
    </row>
    <row r="41737" spans="1:1" x14ac:dyDescent="0.25">
      <c r="A41737"/>
    </row>
    <row r="41738" spans="1:1" x14ac:dyDescent="0.25">
      <c r="A41738"/>
    </row>
    <row r="41739" spans="1:1" x14ac:dyDescent="0.25">
      <c r="A41739"/>
    </row>
    <row r="41740" spans="1:1" x14ac:dyDescent="0.25">
      <c r="A41740"/>
    </row>
    <row r="41741" spans="1:1" x14ac:dyDescent="0.25">
      <c r="A41741"/>
    </row>
    <row r="41742" spans="1:1" x14ac:dyDescent="0.25">
      <c r="A41742"/>
    </row>
    <row r="41743" spans="1:1" x14ac:dyDescent="0.25">
      <c r="A41743"/>
    </row>
    <row r="41744" spans="1:1" x14ac:dyDescent="0.25">
      <c r="A41744"/>
    </row>
    <row r="41745" spans="1:1" x14ac:dyDescent="0.25">
      <c r="A41745"/>
    </row>
    <row r="41746" spans="1:1" x14ac:dyDescent="0.25">
      <c r="A41746"/>
    </row>
    <row r="41747" spans="1:1" x14ac:dyDescent="0.25">
      <c r="A41747"/>
    </row>
    <row r="41748" spans="1:1" x14ac:dyDescent="0.25">
      <c r="A41748"/>
    </row>
    <row r="41749" spans="1:1" x14ac:dyDescent="0.25">
      <c r="A41749"/>
    </row>
    <row r="41750" spans="1:1" x14ac:dyDescent="0.25">
      <c r="A41750"/>
    </row>
    <row r="41751" spans="1:1" x14ac:dyDescent="0.25">
      <c r="A41751"/>
    </row>
    <row r="41752" spans="1:1" x14ac:dyDescent="0.25">
      <c r="A41752"/>
    </row>
    <row r="41753" spans="1:1" x14ac:dyDescent="0.25">
      <c r="A41753"/>
    </row>
    <row r="41754" spans="1:1" x14ac:dyDescent="0.25">
      <c r="A41754"/>
    </row>
    <row r="41755" spans="1:1" x14ac:dyDescent="0.25">
      <c r="A41755"/>
    </row>
    <row r="41756" spans="1:1" x14ac:dyDescent="0.25">
      <c r="A41756"/>
    </row>
    <row r="41757" spans="1:1" x14ac:dyDescent="0.25">
      <c r="A41757"/>
    </row>
    <row r="41758" spans="1:1" x14ac:dyDescent="0.25">
      <c r="A41758"/>
    </row>
    <row r="41759" spans="1:1" x14ac:dyDescent="0.25">
      <c r="A41759"/>
    </row>
    <row r="41760" spans="1:1" x14ac:dyDescent="0.25">
      <c r="A41760"/>
    </row>
    <row r="41761" spans="1:1" x14ac:dyDescent="0.25">
      <c r="A41761"/>
    </row>
    <row r="41762" spans="1:1" x14ac:dyDescent="0.25">
      <c r="A41762"/>
    </row>
    <row r="41763" spans="1:1" x14ac:dyDescent="0.25">
      <c r="A41763"/>
    </row>
    <row r="41764" spans="1:1" x14ac:dyDescent="0.25">
      <c r="A41764"/>
    </row>
    <row r="41765" spans="1:1" x14ac:dyDescent="0.25">
      <c r="A41765"/>
    </row>
    <row r="41766" spans="1:1" x14ac:dyDescent="0.25">
      <c r="A41766"/>
    </row>
    <row r="41767" spans="1:1" x14ac:dyDescent="0.25">
      <c r="A41767"/>
    </row>
    <row r="41768" spans="1:1" x14ac:dyDescent="0.25">
      <c r="A41768"/>
    </row>
    <row r="41769" spans="1:1" x14ac:dyDescent="0.25">
      <c r="A41769"/>
    </row>
    <row r="41770" spans="1:1" x14ac:dyDescent="0.25">
      <c r="A41770"/>
    </row>
    <row r="41771" spans="1:1" x14ac:dyDescent="0.25">
      <c r="A41771"/>
    </row>
    <row r="41772" spans="1:1" x14ac:dyDescent="0.25">
      <c r="A41772"/>
    </row>
    <row r="41773" spans="1:1" x14ac:dyDescent="0.25">
      <c r="A41773"/>
    </row>
    <row r="41774" spans="1:1" x14ac:dyDescent="0.25">
      <c r="A41774"/>
    </row>
    <row r="41775" spans="1:1" x14ac:dyDescent="0.25">
      <c r="A41775"/>
    </row>
    <row r="41776" spans="1:1" x14ac:dyDescent="0.25">
      <c r="A41776"/>
    </row>
    <row r="41777" spans="1:1" x14ac:dyDescent="0.25">
      <c r="A41777"/>
    </row>
    <row r="41778" spans="1:1" x14ac:dyDescent="0.25">
      <c r="A41778"/>
    </row>
    <row r="41779" spans="1:1" x14ac:dyDescent="0.25">
      <c r="A41779"/>
    </row>
    <row r="41780" spans="1:1" x14ac:dyDescent="0.25">
      <c r="A41780"/>
    </row>
    <row r="41781" spans="1:1" x14ac:dyDescent="0.25">
      <c r="A41781"/>
    </row>
    <row r="41782" spans="1:1" x14ac:dyDescent="0.25">
      <c r="A41782"/>
    </row>
    <row r="41783" spans="1:1" x14ac:dyDescent="0.25">
      <c r="A41783"/>
    </row>
    <row r="41784" spans="1:1" x14ac:dyDescent="0.25">
      <c r="A41784"/>
    </row>
    <row r="41785" spans="1:1" x14ac:dyDescent="0.25">
      <c r="A41785"/>
    </row>
    <row r="41786" spans="1:1" x14ac:dyDescent="0.25">
      <c r="A41786"/>
    </row>
    <row r="41787" spans="1:1" x14ac:dyDescent="0.25">
      <c r="A41787"/>
    </row>
    <row r="41788" spans="1:1" x14ac:dyDescent="0.25">
      <c r="A41788"/>
    </row>
    <row r="41789" spans="1:1" x14ac:dyDescent="0.25">
      <c r="A41789"/>
    </row>
    <row r="41790" spans="1:1" x14ac:dyDescent="0.25">
      <c r="A41790"/>
    </row>
    <row r="41791" spans="1:1" x14ac:dyDescent="0.25">
      <c r="A41791"/>
    </row>
    <row r="41792" spans="1:1" x14ac:dyDescent="0.25">
      <c r="A41792"/>
    </row>
    <row r="41793" spans="1:1" x14ac:dyDescent="0.25">
      <c r="A41793"/>
    </row>
    <row r="41794" spans="1:1" x14ac:dyDescent="0.25">
      <c r="A41794"/>
    </row>
    <row r="41795" spans="1:1" x14ac:dyDescent="0.25">
      <c r="A41795"/>
    </row>
    <row r="41796" spans="1:1" x14ac:dyDescent="0.25">
      <c r="A41796"/>
    </row>
    <row r="41797" spans="1:1" x14ac:dyDescent="0.25">
      <c r="A41797"/>
    </row>
    <row r="41798" spans="1:1" x14ac:dyDescent="0.25">
      <c r="A41798"/>
    </row>
    <row r="41799" spans="1:1" x14ac:dyDescent="0.25">
      <c r="A41799"/>
    </row>
    <row r="41800" spans="1:1" x14ac:dyDescent="0.25">
      <c r="A41800"/>
    </row>
    <row r="41801" spans="1:1" x14ac:dyDescent="0.25">
      <c r="A41801"/>
    </row>
    <row r="41802" spans="1:1" x14ac:dyDescent="0.25">
      <c r="A41802"/>
    </row>
    <row r="41803" spans="1:1" x14ac:dyDescent="0.25">
      <c r="A41803"/>
    </row>
    <row r="41804" spans="1:1" x14ac:dyDescent="0.25">
      <c r="A41804"/>
    </row>
    <row r="41805" spans="1:1" x14ac:dyDescent="0.25">
      <c r="A41805"/>
    </row>
    <row r="41806" spans="1:1" x14ac:dyDescent="0.25">
      <c r="A41806"/>
    </row>
    <row r="41807" spans="1:1" x14ac:dyDescent="0.25">
      <c r="A41807"/>
    </row>
    <row r="41808" spans="1:1" x14ac:dyDescent="0.25">
      <c r="A41808"/>
    </row>
    <row r="41809" spans="1:1" x14ac:dyDescent="0.25">
      <c r="A41809"/>
    </row>
    <row r="41810" spans="1:1" x14ac:dyDescent="0.25">
      <c r="A41810"/>
    </row>
    <row r="41811" spans="1:1" x14ac:dyDescent="0.25">
      <c r="A41811"/>
    </row>
    <row r="41812" spans="1:1" x14ac:dyDescent="0.25">
      <c r="A41812"/>
    </row>
    <row r="41813" spans="1:1" x14ac:dyDescent="0.25">
      <c r="A41813"/>
    </row>
    <row r="41814" spans="1:1" x14ac:dyDescent="0.25">
      <c r="A41814"/>
    </row>
    <row r="41815" spans="1:1" x14ac:dyDescent="0.25">
      <c r="A41815"/>
    </row>
    <row r="41816" spans="1:1" x14ac:dyDescent="0.25">
      <c r="A41816"/>
    </row>
    <row r="41817" spans="1:1" x14ac:dyDescent="0.25">
      <c r="A41817"/>
    </row>
    <row r="41818" spans="1:1" x14ac:dyDescent="0.25">
      <c r="A41818"/>
    </row>
    <row r="41819" spans="1:1" x14ac:dyDescent="0.25">
      <c r="A41819"/>
    </row>
    <row r="41820" spans="1:1" x14ac:dyDescent="0.25">
      <c r="A41820"/>
    </row>
    <row r="41821" spans="1:1" x14ac:dyDescent="0.25">
      <c r="A41821"/>
    </row>
    <row r="41822" spans="1:1" x14ac:dyDescent="0.25">
      <c r="A41822"/>
    </row>
    <row r="41823" spans="1:1" x14ac:dyDescent="0.25">
      <c r="A41823"/>
    </row>
    <row r="41824" spans="1:1" x14ac:dyDescent="0.25">
      <c r="A41824"/>
    </row>
    <row r="41825" spans="1:1" x14ac:dyDescent="0.25">
      <c r="A41825"/>
    </row>
    <row r="41826" spans="1:1" x14ac:dyDescent="0.25">
      <c r="A41826"/>
    </row>
    <row r="41827" spans="1:1" x14ac:dyDescent="0.25">
      <c r="A41827"/>
    </row>
    <row r="41828" spans="1:1" x14ac:dyDescent="0.25">
      <c r="A41828"/>
    </row>
    <row r="41829" spans="1:1" x14ac:dyDescent="0.25">
      <c r="A41829"/>
    </row>
    <row r="41830" spans="1:1" x14ac:dyDescent="0.25">
      <c r="A41830"/>
    </row>
    <row r="41831" spans="1:1" x14ac:dyDescent="0.25">
      <c r="A41831"/>
    </row>
    <row r="41832" spans="1:1" x14ac:dyDescent="0.25">
      <c r="A41832"/>
    </row>
    <row r="41833" spans="1:1" x14ac:dyDescent="0.25">
      <c r="A41833"/>
    </row>
    <row r="41834" spans="1:1" x14ac:dyDescent="0.25">
      <c r="A41834"/>
    </row>
    <row r="41835" spans="1:1" x14ac:dyDescent="0.25">
      <c r="A41835"/>
    </row>
    <row r="41836" spans="1:1" x14ac:dyDescent="0.25">
      <c r="A41836"/>
    </row>
    <row r="41837" spans="1:1" x14ac:dyDescent="0.25">
      <c r="A41837"/>
    </row>
    <row r="41838" spans="1:1" x14ac:dyDescent="0.25">
      <c r="A41838"/>
    </row>
    <row r="41839" spans="1:1" x14ac:dyDescent="0.25">
      <c r="A41839"/>
    </row>
    <row r="41840" spans="1:1" x14ac:dyDescent="0.25">
      <c r="A41840"/>
    </row>
    <row r="41841" spans="1:1" x14ac:dyDescent="0.25">
      <c r="A41841"/>
    </row>
    <row r="41842" spans="1:1" x14ac:dyDescent="0.25">
      <c r="A41842"/>
    </row>
    <row r="41843" spans="1:1" x14ac:dyDescent="0.25">
      <c r="A41843"/>
    </row>
    <row r="41844" spans="1:1" x14ac:dyDescent="0.25">
      <c r="A41844"/>
    </row>
    <row r="41845" spans="1:1" x14ac:dyDescent="0.25">
      <c r="A41845"/>
    </row>
    <row r="41846" spans="1:1" x14ac:dyDescent="0.25">
      <c r="A41846"/>
    </row>
    <row r="41847" spans="1:1" x14ac:dyDescent="0.25">
      <c r="A41847"/>
    </row>
    <row r="41848" spans="1:1" x14ac:dyDescent="0.25">
      <c r="A41848"/>
    </row>
    <row r="41849" spans="1:1" x14ac:dyDescent="0.25">
      <c r="A41849"/>
    </row>
    <row r="41850" spans="1:1" x14ac:dyDescent="0.25">
      <c r="A41850"/>
    </row>
    <row r="41851" spans="1:1" x14ac:dyDescent="0.25">
      <c r="A41851"/>
    </row>
    <row r="41852" spans="1:1" x14ac:dyDescent="0.25">
      <c r="A41852"/>
    </row>
    <row r="41853" spans="1:1" x14ac:dyDescent="0.25">
      <c r="A41853"/>
    </row>
    <row r="41854" spans="1:1" x14ac:dyDescent="0.25">
      <c r="A41854"/>
    </row>
    <row r="41855" spans="1:1" x14ac:dyDescent="0.25">
      <c r="A41855"/>
    </row>
    <row r="41856" spans="1:1" x14ac:dyDescent="0.25">
      <c r="A41856"/>
    </row>
    <row r="41857" spans="1:1" x14ac:dyDescent="0.25">
      <c r="A41857"/>
    </row>
    <row r="41858" spans="1:1" x14ac:dyDescent="0.25">
      <c r="A41858"/>
    </row>
    <row r="41859" spans="1:1" x14ac:dyDescent="0.25">
      <c r="A41859"/>
    </row>
    <row r="41860" spans="1:1" x14ac:dyDescent="0.25">
      <c r="A41860"/>
    </row>
    <row r="41861" spans="1:1" x14ac:dyDescent="0.25">
      <c r="A41861"/>
    </row>
    <row r="41862" spans="1:1" x14ac:dyDescent="0.25">
      <c r="A41862"/>
    </row>
    <row r="41863" spans="1:1" x14ac:dyDescent="0.25">
      <c r="A41863"/>
    </row>
    <row r="41864" spans="1:1" x14ac:dyDescent="0.25">
      <c r="A41864"/>
    </row>
    <row r="41865" spans="1:1" x14ac:dyDescent="0.25">
      <c r="A41865"/>
    </row>
    <row r="41866" spans="1:1" x14ac:dyDescent="0.25">
      <c r="A41866"/>
    </row>
    <row r="41867" spans="1:1" x14ac:dyDescent="0.25">
      <c r="A41867"/>
    </row>
    <row r="41868" spans="1:1" x14ac:dyDescent="0.25">
      <c r="A41868"/>
    </row>
    <row r="41869" spans="1:1" x14ac:dyDescent="0.25">
      <c r="A41869"/>
    </row>
    <row r="41870" spans="1:1" x14ac:dyDescent="0.25">
      <c r="A41870"/>
    </row>
    <row r="41871" spans="1:1" x14ac:dyDescent="0.25">
      <c r="A41871"/>
    </row>
    <row r="41872" spans="1:1" x14ac:dyDescent="0.25">
      <c r="A41872"/>
    </row>
    <row r="41873" spans="1:1" x14ac:dyDescent="0.25">
      <c r="A41873"/>
    </row>
    <row r="41874" spans="1:1" x14ac:dyDescent="0.25">
      <c r="A41874"/>
    </row>
    <row r="41875" spans="1:1" x14ac:dyDescent="0.25">
      <c r="A41875"/>
    </row>
    <row r="41876" spans="1:1" x14ac:dyDescent="0.25">
      <c r="A41876"/>
    </row>
    <row r="41877" spans="1:1" x14ac:dyDescent="0.25">
      <c r="A41877"/>
    </row>
    <row r="41878" spans="1:1" x14ac:dyDescent="0.25">
      <c r="A41878"/>
    </row>
    <row r="41879" spans="1:1" x14ac:dyDescent="0.25">
      <c r="A41879"/>
    </row>
    <row r="41880" spans="1:1" x14ac:dyDescent="0.25">
      <c r="A41880"/>
    </row>
    <row r="41881" spans="1:1" x14ac:dyDescent="0.25">
      <c r="A41881"/>
    </row>
    <row r="41882" spans="1:1" x14ac:dyDescent="0.25">
      <c r="A41882"/>
    </row>
    <row r="41883" spans="1:1" x14ac:dyDescent="0.25">
      <c r="A41883"/>
    </row>
    <row r="41884" spans="1:1" x14ac:dyDescent="0.25">
      <c r="A41884"/>
    </row>
    <row r="41885" spans="1:1" x14ac:dyDescent="0.25">
      <c r="A41885"/>
    </row>
    <row r="41886" spans="1:1" x14ac:dyDescent="0.25">
      <c r="A41886"/>
    </row>
    <row r="41887" spans="1:1" x14ac:dyDescent="0.25">
      <c r="A41887"/>
    </row>
    <row r="41888" spans="1:1" x14ac:dyDescent="0.25">
      <c r="A41888"/>
    </row>
    <row r="41889" spans="1:1" x14ac:dyDescent="0.25">
      <c r="A41889"/>
    </row>
    <row r="41890" spans="1:1" x14ac:dyDescent="0.25">
      <c r="A41890"/>
    </row>
    <row r="41891" spans="1:1" x14ac:dyDescent="0.25">
      <c r="A41891"/>
    </row>
    <row r="41892" spans="1:1" x14ac:dyDescent="0.25">
      <c r="A41892"/>
    </row>
    <row r="41893" spans="1:1" x14ac:dyDescent="0.25">
      <c r="A41893"/>
    </row>
    <row r="41894" spans="1:1" x14ac:dyDescent="0.25">
      <c r="A41894"/>
    </row>
    <row r="41895" spans="1:1" x14ac:dyDescent="0.25">
      <c r="A41895"/>
    </row>
    <row r="41896" spans="1:1" x14ac:dyDescent="0.25">
      <c r="A41896"/>
    </row>
    <row r="41897" spans="1:1" x14ac:dyDescent="0.25">
      <c r="A41897"/>
    </row>
    <row r="41898" spans="1:1" x14ac:dyDescent="0.25">
      <c r="A41898"/>
    </row>
    <row r="41899" spans="1:1" x14ac:dyDescent="0.25">
      <c r="A41899"/>
    </row>
    <row r="41900" spans="1:1" x14ac:dyDescent="0.25">
      <c r="A41900"/>
    </row>
    <row r="41901" spans="1:1" x14ac:dyDescent="0.25">
      <c r="A41901"/>
    </row>
    <row r="41902" spans="1:1" x14ac:dyDescent="0.25">
      <c r="A41902"/>
    </row>
    <row r="41903" spans="1:1" x14ac:dyDescent="0.25">
      <c r="A41903"/>
    </row>
    <row r="41904" spans="1:1" x14ac:dyDescent="0.25">
      <c r="A41904"/>
    </row>
    <row r="41905" spans="1:1" x14ac:dyDescent="0.25">
      <c r="A41905"/>
    </row>
    <row r="41906" spans="1:1" x14ac:dyDescent="0.25">
      <c r="A41906"/>
    </row>
    <row r="41907" spans="1:1" x14ac:dyDescent="0.25">
      <c r="A41907"/>
    </row>
    <row r="41908" spans="1:1" x14ac:dyDescent="0.25">
      <c r="A41908"/>
    </row>
    <row r="41909" spans="1:1" x14ac:dyDescent="0.25">
      <c r="A41909"/>
    </row>
    <row r="41910" spans="1:1" x14ac:dyDescent="0.25">
      <c r="A41910"/>
    </row>
    <row r="41911" spans="1:1" x14ac:dyDescent="0.25">
      <c r="A41911"/>
    </row>
    <row r="41912" spans="1:1" x14ac:dyDescent="0.25">
      <c r="A41912"/>
    </row>
    <row r="41913" spans="1:1" x14ac:dyDescent="0.25">
      <c r="A41913"/>
    </row>
    <row r="41914" spans="1:1" x14ac:dyDescent="0.25">
      <c r="A41914"/>
    </row>
    <row r="41915" spans="1:1" x14ac:dyDescent="0.25">
      <c r="A41915"/>
    </row>
    <row r="41916" spans="1:1" x14ac:dyDescent="0.25">
      <c r="A41916"/>
    </row>
    <row r="41917" spans="1:1" x14ac:dyDescent="0.25">
      <c r="A41917"/>
    </row>
    <row r="41918" spans="1:1" x14ac:dyDescent="0.25">
      <c r="A41918"/>
    </row>
    <row r="41919" spans="1:1" x14ac:dyDescent="0.25">
      <c r="A41919"/>
    </row>
    <row r="41920" spans="1:1" x14ac:dyDescent="0.25">
      <c r="A41920"/>
    </row>
    <row r="41921" spans="1:1" x14ac:dyDescent="0.25">
      <c r="A41921"/>
    </row>
    <row r="41922" spans="1:1" x14ac:dyDescent="0.25">
      <c r="A41922"/>
    </row>
    <row r="41923" spans="1:1" x14ac:dyDescent="0.25">
      <c r="A41923"/>
    </row>
    <row r="41924" spans="1:1" x14ac:dyDescent="0.25">
      <c r="A41924"/>
    </row>
    <row r="41925" spans="1:1" x14ac:dyDescent="0.25">
      <c r="A41925"/>
    </row>
    <row r="41926" spans="1:1" x14ac:dyDescent="0.25">
      <c r="A41926"/>
    </row>
    <row r="41927" spans="1:1" x14ac:dyDescent="0.25">
      <c r="A41927"/>
    </row>
    <row r="41928" spans="1:1" x14ac:dyDescent="0.25">
      <c r="A41928"/>
    </row>
    <row r="41929" spans="1:1" x14ac:dyDescent="0.25">
      <c r="A41929"/>
    </row>
    <row r="41930" spans="1:1" x14ac:dyDescent="0.25">
      <c r="A41930"/>
    </row>
    <row r="41931" spans="1:1" x14ac:dyDescent="0.25">
      <c r="A41931"/>
    </row>
    <row r="41932" spans="1:1" x14ac:dyDescent="0.25">
      <c r="A41932"/>
    </row>
    <row r="41933" spans="1:1" x14ac:dyDescent="0.25">
      <c r="A41933"/>
    </row>
    <row r="41934" spans="1:1" x14ac:dyDescent="0.25">
      <c r="A41934"/>
    </row>
    <row r="41935" spans="1:1" x14ac:dyDescent="0.25">
      <c r="A41935"/>
    </row>
    <row r="41936" spans="1:1" x14ac:dyDescent="0.25">
      <c r="A41936"/>
    </row>
    <row r="41937" spans="1:1" x14ac:dyDescent="0.25">
      <c r="A41937"/>
    </row>
    <row r="41938" spans="1:1" x14ac:dyDescent="0.25">
      <c r="A41938"/>
    </row>
    <row r="41939" spans="1:1" x14ac:dyDescent="0.25">
      <c r="A41939"/>
    </row>
    <row r="41940" spans="1:1" x14ac:dyDescent="0.25">
      <c r="A41940"/>
    </row>
    <row r="41941" spans="1:1" x14ac:dyDescent="0.25">
      <c r="A41941"/>
    </row>
    <row r="41942" spans="1:1" x14ac:dyDescent="0.25">
      <c r="A41942"/>
    </row>
    <row r="41943" spans="1:1" x14ac:dyDescent="0.25">
      <c r="A41943"/>
    </row>
    <row r="41944" spans="1:1" x14ac:dyDescent="0.25">
      <c r="A41944"/>
    </row>
    <row r="41945" spans="1:1" x14ac:dyDescent="0.25">
      <c r="A41945"/>
    </row>
    <row r="41946" spans="1:1" x14ac:dyDescent="0.25">
      <c r="A41946"/>
    </row>
    <row r="41947" spans="1:1" x14ac:dyDescent="0.25">
      <c r="A41947"/>
    </row>
    <row r="41948" spans="1:1" x14ac:dyDescent="0.25">
      <c r="A41948"/>
    </row>
    <row r="41949" spans="1:1" x14ac:dyDescent="0.25">
      <c r="A41949"/>
    </row>
    <row r="41950" spans="1:1" x14ac:dyDescent="0.25">
      <c r="A41950"/>
    </row>
    <row r="41951" spans="1:1" x14ac:dyDescent="0.25">
      <c r="A41951"/>
    </row>
    <row r="41952" spans="1:1" x14ac:dyDescent="0.25">
      <c r="A41952"/>
    </row>
    <row r="41953" spans="1:1" x14ac:dyDescent="0.25">
      <c r="A41953"/>
    </row>
    <row r="41954" spans="1:1" x14ac:dyDescent="0.25">
      <c r="A41954"/>
    </row>
    <row r="41955" spans="1:1" x14ac:dyDescent="0.25">
      <c r="A41955"/>
    </row>
    <row r="41956" spans="1:1" x14ac:dyDescent="0.25">
      <c r="A41956"/>
    </row>
    <row r="41957" spans="1:1" x14ac:dyDescent="0.25">
      <c r="A41957"/>
    </row>
    <row r="41958" spans="1:1" x14ac:dyDescent="0.25">
      <c r="A41958"/>
    </row>
    <row r="41959" spans="1:1" x14ac:dyDescent="0.25">
      <c r="A41959"/>
    </row>
    <row r="41960" spans="1:1" x14ac:dyDescent="0.25">
      <c r="A41960"/>
    </row>
    <row r="41961" spans="1:1" x14ac:dyDescent="0.25">
      <c r="A41961"/>
    </row>
    <row r="41962" spans="1:1" x14ac:dyDescent="0.25">
      <c r="A41962"/>
    </row>
    <row r="41963" spans="1:1" x14ac:dyDescent="0.25">
      <c r="A41963"/>
    </row>
    <row r="41964" spans="1:1" x14ac:dyDescent="0.25">
      <c r="A41964"/>
    </row>
    <row r="41965" spans="1:1" x14ac:dyDescent="0.25">
      <c r="A41965"/>
    </row>
    <row r="41966" spans="1:1" x14ac:dyDescent="0.25">
      <c r="A41966"/>
    </row>
    <row r="41967" spans="1:1" x14ac:dyDescent="0.25">
      <c r="A41967"/>
    </row>
    <row r="41968" spans="1:1" x14ac:dyDescent="0.25">
      <c r="A41968"/>
    </row>
    <row r="41969" spans="1:1" x14ac:dyDescent="0.25">
      <c r="A41969"/>
    </row>
    <row r="41970" spans="1:1" x14ac:dyDescent="0.25">
      <c r="A41970"/>
    </row>
    <row r="41971" spans="1:1" x14ac:dyDescent="0.25">
      <c r="A41971"/>
    </row>
    <row r="41972" spans="1:1" x14ac:dyDescent="0.25">
      <c r="A41972"/>
    </row>
    <row r="41973" spans="1:1" x14ac:dyDescent="0.25">
      <c r="A41973"/>
    </row>
    <row r="41974" spans="1:1" x14ac:dyDescent="0.25">
      <c r="A41974"/>
    </row>
    <row r="41975" spans="1:1" x14ac:dyDescent="0.25">
      <c r="A41975"/>
    </row>
    <row r="41976" spans="1:1" x14ac:dyDescent="0.25">
      <c r="A41976"/>
    </row>
    <row r="41977" spans="1:1" x14ac:dyDescent="0.25">
      <c r="A41977"/>
    </row>
    <row r="41978" spans="1:1" x14ac:dyDescent="0.25">
      <c r="A41978"/>
    </row>
    <row r="41979" spans="1:1" x14ac:dyDescent="0.25">
      <c r="A41979"/>
    </row>
    <row r="41980" spans="1:1" x14ac:dyDescent="0.25">
      <c r="A41980"/>
    </row>
    <row r="41981" spans="1:1" x14ac:dyDescent="0.25">
      <c r="A41981"/>
    </row>
    <row r="41982" spans="1:1" x14ac:dyDescent="0.25">
      <c r="A41982"/>
    </row>
    <row r="41983" spans="1:1" x14ac:dyDescent="0.25">
      <c r="A41983"/>
    </row>
    <row r="41984" spans="1:1" x14ac:dyDescent="0.25">
      <c r="A41984"/>
    </row>
    <row r="41985" spans="1:1" x14ac:dyDescent="0.25">
      <c r="A41985"/>
    </row>
    <row r="41986" spans="1:1" x14ac:dyDescent="0.25">
      <c r="A41986"/>
    </row>
    <row r="41987" spans="1:1" x14ac:dyDescent="0.25">
      <c r="A41987"/>
    </row>
    <row r="41988" spans="1:1" x14ac:dyDescent="0.25">
      <c r="A41988"/>
    </row>
    <row r="41989" spans="1:1" x14ac:dyDescent="0.25">
      <c r="A41989"/>
    </row>
    <row r="41990" spans="1:1" x14ac:dyDescent="0.25">
      <c r="A41990"/>
    </row>
    <row r="41991" spans="1:1" x14ac:dyDescent="0.25">
      <c r="A41991"/>
    </row>
    <row r="41992" spans="1:1" x14ac:dyDescent="0.25">
      <c r="A41992"/>
    </row>
    <row r="41993" spans="1:1" x14ac:dyDescent="0.25">
      <c r="A41993"/>
    </row>
    <row r="41994" spans="1:1" x14ac:dyDescent="0.25">
      <c r="A41994"/>
    </row>
    <row r="41995" spans="1:1" x14ac:dyDescent="0.25">
      <c r="A41995"/>
    </row>
    <row r="41996" spans="1:1" x14ac:dyDescent="0.25">
      <c r="A41996"/>
    </row>
    <row r="41997" spans="1:1" x14ac:dyDescent="0.25">
      <c r="A41997"/>
    </row>
    <row r="41998" spans="1:1" x14ac:dyDescent="0.25">
      <c r="A41998"/>
    </row>
    <row r="41999" spans="1:1" x14ac:dyDescent="0.25">
      <c r="A41999"/>
    </row>
    <row r="42000" spans="1:1" x14ac:dyDescent="0.25">
      <c r="A42000"/>
    </row>
    <row r="42001" spans="1:1" x14ac:dyDescent="0.25">
      <c r="A42001"/>
    </row>
    <row r="42002" spans="1:1" x14ac:dyDescent="0.25">
      <c r="A42002"/>
    </row>
    <row r="42003" spans="1:1" x14ac:dyDescent="0.25">
      <c r="A42003"/>
    </row>
    <row r="42004" spans="1:1" x14ac:dyDescent="0.25">
      <c r="A42004"/>
    </row>
    <row r="42005" spans="1:1" x14ac:dyDescent="0.25">
      <c r="A42005"/>
    </row>
    <row r="42006" spans="1:1" x14ac:dyDescent="0.25">
      <c r="A42006"/>
    </row>
    <row r="42007" spans="1:1" x14ac:dyDescent="0.25">
      <c r="A42007"/>
    </row>
    <row r="42008" spans="1:1" x14ac:dyDescent="0.25">
      <c r="A42008"/>
    </row>
    <row r="42009" spans="1:1" x14ac:dyDescent="0.25">
      <c r="A42009"/>
    </row>
    <row r="42010" spans="1:1" x14ac:dyDescent="0.25">
      <c r="A42010"/>
    </row>
    <row r="42011" spans="1:1" x14ac:dyDescent="0.25">
      <c r="A42011"/>
    </row>
    <row r="42012" spans="1:1" x14ac:dyDescent="0.25">
      <c r="A42012"/>
    </row>
    <row r="42013" spans="1:1" x14ac:dyDescent="0.25">
      <c r="A42013"/>
    </row>
    <row r="42014" spans="1:1" x14ac:dyDescent="0.25">
      <c r="A42014"/>
    </row>
    <row r="42015" spans="1:1" x14ac:dyDescent="0.25">
      <c r="A42015"/>
    </row>
    <row r="42016" spans="1:1" x14ac:dyDescent="0.25">
      <c r="A42016"/>
    </row>
    <row r="42017" spans="1:1" x14ac:dyDescent="0.25">
      <c r="A42017"/>
    </row>
    <row r="42018" spans="1:1" x14ac:dyDescent="0.25">
      <c r="A42018"/>
    </row>
    <row r="42019" spans="1:1" x14ac:dyDescent="0.25">
      <c r="A42019"/>
    </row>
    <row r="42020" spans="1:1" x14ac:dyDescent="0.25">
      <c r="A42020"/>
    </row>
    <row r="42021" spans="1:1" x14ac:dyDescent="0.25">
      <c r="A42021"/>
    </row>
    <row r="42022" spans="1:1" x14ac:dyDescent="0.25">
      <c r="A42022"/>
    </row>
    <row r="42023" spans="1:1" x14ac:dyDescent="0.25">
      <c r="A42023"/>
    </row>
    <row r="42024" spans="1:1" x14ac:dyDescent="0.25">
      <c r="A42024"/>
    </row>
    <row r="42025" spans="1:1" x14ac:dyDescent="0.25">
      <c r="A42025"/>
    </row>
    <row r="42026" spans="1:1" x14ac:dyDescent="0.25">
      <c r="A42026"/>
    </row>
    <row r="42027" spans="1:1" x14ac:dyDescent="0.25">
      <c r="A42027"/>
    </row>
    <row r="42028" spans="1:1" x14ac:dyDescent="0.25">
      <c r="A42028"/>
    </row>
    <row r="42029" spans="1:1" x14ac:dyDescent="0.25">
      <c r="A42029"/>
    </row>
    <row r="42030" spans="1:1" x14ac:dyDescent="0.25">
      <c r="A42030"/>
    </row>
    <row r="42031" spans="1:1" x14ac:dyDescent="0.25">
      <c r="A42031"/>
    </row>
    <row r="42032" spans="1:1" x14ac:dyDescent="0.25">
      <c r="A42032"/>
    </row>
    <row r="42033" spans="1:1" x14ac:dyDescent="0.25">
      <c r="A42033"/>
    </row>
    <row r="42034" spans="1:1" x14ac:dyDescent="0.25">
      <c r="A42034"/>
    </row>
    <row r="42035" spans="1:1" x14ac:dyDescent="0.25">
      <c r="A42035"/>
    </row>
    <row r="42036" spans="1:1" x14ac:dyDescent="0.25">
      <c r="A42036"/>
    </row>
    <row r="42037" spans="1:1" x14ac:dyDescent="0.25">
      <c r="A42037"/>
    </row>
    <row r="42038" spans="1:1" x14ac:dyDescent="0.25">
      <c r="A42038"/>
    </row>
    <row r="42039" spans="1:1" x14ac:dyDescent="0.25">
      <c r="A42039"/>
    </row>
    <row r="42040" spans="1:1" x14ac:dyDescent="0.25">
      <c r="A42040"/>
    </row>
    <row r="42041" spans="1:1" x14ac:dyDescent="0.25">
      <c r="A42041"/>
    </row>
    <row r="42042" spans="1:1" x14ac:dyDescent="0.25">
      <c r="A42042"/>
    </row>
    <row r="42043" spans="1:1" x14ac:dyDescent="0.25">
      <c r="A42043"/>
    </row>
    <row r="42044" spans="1:1" x14ac:dyDescent="0.25">
      <c r="A42044"/>
    </row>
    <row r="42045" spans="1:1" x14ac:dyDescent="0.25">
      <c r="A42045"/>
    </row>
    <row r="42046" spans="1:1" x14ac:dyDescent="0.25">
      <c r="A42046"/>
    </row>
    <row r="42047" spans="1:1" x14ac:dyDescent="0.25">
      <c r="A42047"/>
    </row>
    <row r="42048" spans="1:1" x14ac:dyDescent="0.25">
      <c r="A42048"/>
    </row>
    <row r="42049" spans="1:1" x14ac:dyDescent="0.25">
      <c r="A42049"/>
    </row>
    <row r="42050" spans="1:1" x14ac:dyDescent="0.25">
      <c r="A42050"/>
    </row>
    <row r="42051" spans="1:1" x14ac:dyDescent="0.25">
      <c r="A42051"/>
    </row>
    <row r="42052" spans="1:1" x14ac:dyDescent="0.25">
      <c r="A42052"/>
    </row>
    <row r="42053" spans="1:1" x14ac:dyDescent="0.25">
      <c r="A42053"/>
    </row>
    <row r="42054" spans="1:1" x14ac:dyDescent="0.25">
      <c r="A42054"/>
    </row>
    <row r="42055" spans="1:1" x14ac:dyDescent="0.25">
      <c r="A42055"/>
    </row>
    <row r="42056" spans="1:1" x14ac:dyDescent="0.25">
      <c r="A42056"/>
    </row>
    <row r="42057" spans="1:1" x14ac:dyDescent="0.25">
      <c r="A42057"/>
    </row>
    <row r="42058" spans="1:1" x14ac:dyDescent="0.25">
      <c r="A42058"/>
    </row>
    <row r="42059" spans="1:1" x14ac:dyDescent="0.25">
      <c r="A42059"/>
    </row>
    <row r="42060" spans="1:1" x14ac:dyDescent="0.25">
      <c r="A42060"/>
    </row>
    <row r="42061" spans="1:1" x14ac:dyDescent="0.25">
      <c r="A42061"/>
    </row>
    <row r="42062" spans="1:1" x14ac:dyDescent="0.25">
      <c r="A42062"/>
    </row>
    <row r="42063" spans="1:1" x14ac:dyDescent="0.25">
      <c r="A42063"/>
    </row>
    <row r="42064" spans="1:1" x14ac:dyDescent="0.25">
      <c r="A42064"/>
    </row>
    <row r="42065" spans="1:1" x14ac:dyDescent="0.25">
      <c r="A42065"/>
    </row>
    <row r="42066" spans="1:1" x14ac:dyDescent="0.25">
      <c r="A42066"/>
    </row>
    <row r="42067" spans="1:1" x14ac:dyDescent="0.25">
      <c r="A42067"/>
    </row>
    <row r="42068" spans="1:1" x14ac:dyDescent="0.25">
      <c r="A42068"/>
    </row>
    <row r="42069" spans="1:1" x14ac:dyDescent="0.25">
      <c r="A42069"/>
    </row>
    <row r="42070" spans="1:1" x14ac:dyDescent="0.25">
      <c r="A42070"/>
    </row>
    <row r="42071" spans="1:1" x14ac:dyDescent="0.25">
      <c r="A42071"/>
    </row>
    <row r="42072" spans="1:1" x14ac:dyDescent="0.25">
      <c r="A42072"/>
    </row>
    <row r="42073" spans="1:1" x14ac:dyDescent="0.25">
      <c r="A42073"/>
    </row>
    <row r="42074" spans="1:1" x14ac:dyDescent="0.25">
      <c r="A42074"/>
    </row>
    <row r="42075" spans="1:1" x14ac:dyDescent="0.25">
      <c r="A42075"/>
    </row>
    <row r="42076" spans="1:1" x14ac:dyDescent="0.25">
      <c r="A42076"/>
    </row>
    <row r="42077" spans="1:1" x14ac:dyDescent="0.25">
      <c r="A42077"/>
    </row>
    <row r="42078" spans="1:1" x14ac:dyDescent="0.25">
      <c r="A42078"/>
    </row>
    <row r="42079" spans="1:1" x14ac:dyDescent="0.25">
      <c r="A42079"/>
    </row>
    <row r="42080" spans="1:1" x14ac:dyDescent="0.25">
      <c r="A42080"/>
    </row>
    <row r="42081" spans="1:1" x14ac:dyDescent="0.25">
      <c r="A42081"/>
    </row>
    <row r="42082" spans="1:1" x14ac:dyDescent="0.25">
      <c r="A42082"/>
    </row>
    <row r="42083" spans="1:1" x14ac:dyDescent="0.25">
      <c r="A42083"/>
    </row>
    <row r="42084" spans="1:1" x14ac:dyDescent="0.25">
      <c r="A42084"/>
    </row>
    <row r="42085" spans="1:1" x14ac:dyDescent="0.25">
      <c r="A42085"/>
    </row>
    <row r="42086" spans="1:1" x14ac:dyDescent="0.25">
      <c r="A42086"/>
    </row>
    <row r="42087" spans="1:1" x14ac:dyDescent="0.25">
      <c r="A42087"/>
    </row>
    <row r="42088" spans="1:1" x14ac:dyDescent="0.25">
      <c r="A42088"/>
    </row>
    <row r="42089" spans="1:1" x14ac:dyDescent="0.25">
      <c r="A42089"/>
    </row>
    <row r="42090" spans="1:1" x14ac:dyDescent="0.25">
      <c r="A42090"/>
    </row>
    <row r="42091" spans="1:1" x14ac:dyDescent="0.25">
      <c r="A42091"/>
    </row>
    <row r="42092" spans="1:1" x14ac:dyDescent="0.25">
      <c r="A42092"/>
    </row>
    <row r="42093" spans="1:1" x14ac:dyDescent="0.25">
      <c r="A42093"/>
    </row>
    <row r="42094" spans="1:1" x14ac:dyDescent="0.25">
      <c r="A42094"/>
    </row>
    <row r="42095" spans="1:1" x14ac:dyDescent="0.25">
      <c r="A42095"/>
    </row>
    <row r="42096" spans="1:1" x14ac:dyDescent="0.25">
      <c r="A42096"/>
    </row>
    <row r="42097" spans="1:1" x14ac:dyDescent="0.25">
      <c r="A42097"/>
    </row>
    <row r="42098" spans="1:1" x14ac:dyDescent="0.25">
      <c r="A42098"/>
    </row>
    <row r="42099" spans="1:1" x14ac:dyDescent="0.25">
      <c r="A42099"/>
    </row>
    <row r="42100" spans="1:1" x14ac:dyDescent="0.25">
      <c r="A42100"/>
    </row>
    <row r="42101" spans="1:1" x14ac:dyDescent="0.25">
      <c r="A42101"/>
    </row>
    <row r="42102" spans="1:1" x14ac:dyDescent="0.25">
      <c r="A42102"/>
    </row>
    <row r="42103" spans="1:1" x14ac:dyDescent="0.25">
      <c r="A42103"/>
    </row>
    <row r="42104" spans="1:1" x14ac:dyDescent="0.25">
      <c r="A42104"/>
    </row>
    <row r="42105" spans="1:1" x14ac:dyDescent="0.25">
      <c r="A42105"/>
    </row>
    <row r="42106" spans="1:1" x14ac:dyDescent="0.25">
      <c r="A42106"/>
    </row>
    <row r="42107" spans="1:1" x14ac:dyDescent="0.25">
      <c r="A42107"/>
    </row>
    <row r="42108" spans="1:1" x14ac:dyDescent="0.25">
      <c r="A42108"/>
    </row>
    <row r="42109" spans="1:1" x14ac:dyDescent="0.25">
      <c r="A42109"/>
    </row>
    <row r="42110" spans="1:1" x14ac:dyDescent="0.25">
      <c r="A42110"/>
    </row>
    <row r="42111" spans="1:1" x14ac:dyDescent="0.25">
      <c r="A42111"/>
    </row>
    <row r="42112" spans="1:1" x14ac:dyDescent="0.25">
      <c r="A42112"/>
    </row>
    <row r="42113" spans="1:1" x14ac:dyDescent="0.25">
      <c r="A42113"/>
    </row>
    <row r="42114" spans="1:1" x14ac:dyDescent="0.25">
      <c r="A42114"/>
    </row>
    <row r="42115" spans="1:1" x14ac:dyDescent="0.25">
      <c r="A42115"/>
    </row>
    <row r="42116" spans="1:1" x14ac:dyDescent="0.25">
      <c r="A42116"/>
    </row>
    <row r="42117" spans="1:1" x14ac:dyDescent="0.25">
      <c r="A42117"/>
    </row>
    <row r="42118" spans="1:1" x14ac:dyDescent="0.25">
      <c r="A42118"/>
    </row>
    <row r="42119" spans="1:1" x14ac:dyDescent="0.25">
      <c r="A42119"/>
    </row>
    <row r="42120" spans="1:1" x14ac:dyDescent="0.25">
      <c r="A42120"/>
    </row>
    <row r="42121" spans="1:1" x14ac:dyDescent="0.25">
      <c r="A42121"/>
    </row>
    <row r="42122" spans="1:1" x14ac:dyDescent="0.25">
      <c r="A42122"/>
    </row>
    <row r="42123" spans="1:1" x14ac:dyDescent="0.25">
      <c r="A42123"/>
    </row>
    <row r="42124" spans="1:1" x14ac:dyDescent="0.25">
      <c r="A42124"/>
    </row>
    <row r="42125" spans="1:1" x14ac:dyDescent="0.25">
      <c r="A42125"/>
    </row>
    <row r="42126" spans="1:1" x14ac:dyDescent="0.25">
      <c r="A42126"/>
    </row>
    <row r="42127" spans="1:1" x14ac:dyDescent="0.25">
      <c r="A42127"/>
    </row>
    <row r="42128" spans="1:1" x14ac:dyDescent="0.25">
      <c r="A42128"/>
    </row>
    <row r="42129" spans="1:1" x14ac:dyDescent="0.25">
      <c r="A42129"/>
    </row>
    <row r="42130" spans="1:1" x14ac:dyDescent="0.25">
      <c r="A42130"/>
    </row>
    <row r="42131" spans="1:1" x14ac:dyDescent="0.25">
      <c r="A42131"/>
    </row>
    <row r="42132" spans="1:1" x14ac:dyDescent="0.25">
      <c r="A42132"/>
    </row>
    <row r="42133" spans="1:1" x14ac:dyDescent="0.25">
      <c r="A42133"/>
    </row>
    <row r="42134" spans="1:1" x14ac:dyDescent="0.25">
      <c r="A42134"/>
    </row>
    <row r="42135" spans="1:1" x14ac:dyDescent="0.25">
      <c r="A42135"/>
    </row>
    <row r="42136" spans="1:1" x14ac:dyDescent="0.25">
      <c r="A42136"/>
    </row>
    <row r="42137" spans="1:1" x14ac:dyDescent="0.25">
      <c r="A42137"/>
    </row>
    <row r="42138" spans="1:1" x14ac:dyDescent="0.25">
      <c r="A42138"/>
    </row>
    <row r="42139" spans="1:1" x14ac:dyDescent="0.25">
      <c r="A42139"/>
    </row>
    <row r="42140" spans="1:1" x14ac:dyDescent="0.25">
      <c r="A42140"/>
    </row>
    <row r="42141" spans="1:1" x14ac:dyDescent="0.25">
      <c r="A42141"/>
    </row>
    <row r="42142" spans="1:1" x14ac:dyDescent="0.25">
      <c r="A42142"/>
    </row>
    <row r="42143" spans="1:1" x14ac:dyDescent="0.25">
      <c r="A42143"/>
    </row>
    <row r="42144" spans="1:1" x14ac:dyDescent="0.25">
      <c r="A42144"/>
    </row>
    <row r="42145" spans="1:1" x14ac:dyDescent="0.25">
      <c r="A42145"/>
    </row>
    <row r="42146" spans="1:1" x14ac:dyDescent="0.25">
      <c r="A42146"/>
    </row>
    <row r="42147" spans="1:1" x14ac:dyDescent="0.25">
      <c r="A42147"/>
    </row>
    <row r="42148" spans="1:1" x14ac:dyDescent="0.25">
      <c r="A42148"/>
    </row>
    <row r="42149" spans="1:1" x14ac:dyDescent="0.25">
      <c r="A42149"/>
    </row>
    <row r="42150" spans="1:1" x14ac:dyDescent="0.25">
      <c r="A42150"/>
    </row>
    <row r="42151" spans="1:1" x14ac:dyDescent="0.25">
      <c r="A42151"/>
    </row>
    <row r="42152" spans="1:1" x14ac:dyDescent="0.25">
      <c r="A42152"/>
    </row>
    <row r="42153" spans="1:1" x14ac:dyDescent="0.25">
      <c r="A42153"/>
    </row>
    <row r="42154" spans="1:1" x14ac:dyDescent="0.25">
      <c r="A42154"/>
    </row>
    <row r="42155" spans="1:1" x14ac:dyDescent="0.25">
      <c r="A42155"/>
    </row>
    <row r="42156" spans="1:1" x14ac:dyDescent="0.25">
      <c r="A42156"/>
    </row>
    <row r="42157" spans="1:1" x14ac:dyDescent="0.25">
      <c r="A42157"/>
    </row>
    <row r="42158" spans="1:1" x14ac:dyDescent="0.25">
      <c r="A42158"/>
    </row>
    <row r="42159" spans="1:1" x14ac:dyDescent="0.25">
      <c r="A42159"/>
    </row>
    <row r="42160" spans="1:1" x14ac:dyDescent="0.25">
      <c r="A42160"/>
    </row>
    <row r="42161" spans="1:1" x14ac:dyDescent="0.25">
      <c r="A42161"/>
    </row>
    <row r="42162" spans="1:1" x14ac:dyDescent="0.25">
      <c r="A42162"/>
    </row>
    <row r="42163" spans="1:1" x14ac:dyDescent="0.25">
      <c r="A42163"/>
    </row>
    <row r="42164" spans="1:1" x14ac:dyDescent="0.25">
      <c r="A42164"/>
    </row>
    <row r="42165" spans="1:1" x14ac:dyDescent="0.25">
      <c r="A42165"/>
    </row>
    <row r="42166" spans="1:1" x14ac:dyDescent="0.25">
      <c r="A42166"/>
    </row>
    <row r="42167" spans="1:1" x14ac:dyDescent="0.25">
      <c r="A42167"/>
    </row>
    <row r="42168" spans="1:1" x14ac:dyDescent="0.25">
      <c r="A42168"/>
    </row>
    <row r="42169" spans="1:1" x14ac:dyDescent="0.25">
      <c r="A42169"/>
    </row>
    <row r="42170" spans="1:1" x14ac:dyDescent="0.25">
      <c r="A42170"/>
    </row>
    <row r="42171" spans="1:1" x14ac:dyDescent="0.25">
      <c r="A42171"/>
    </row>
    <row r="42172" spans="1:1" x14ac:dyDescent="0.25">
      <c r="A42172"/>
    </row>
    <row r="42173" spans="1:1" x14ac:dyDescent="0.25">
      <c r="A42173"/>
    </row>
    <row r="42174" spans="1:1" x14ac:dyDescent="0.25">
      <c r="A42174"/>
    </row>
    <row r="42175" spans="1:1" x14ac:dyDescent="0.25">
      <c r="A42175"/>
    </row>
    <row r="42176" spans="1:1" x14ac:dyDescent="0.25">
      <c r="A42176"/>
    </row>
    <row r="42177" spans="1:1" x14ac:dyDescent="0.25">
      <c r="A42177"/>
    </row>
    <row r="42178" spans="1:1" x14ac:dyDescent="0.25">
      <c r="A42178"/>
    </row>
    <row r="42179" spans="1:1" x14ac:dyDescent="0.25">
      <c r="A42179"/>
    </row>
    <row r="42180" spans="1:1" x14ac:dyDescent="0.25">
      <c r="A42180"/>
    </row>
    <row r="42181" spans="1:1" x14ac:dyDescent="0.25">
      <c r="A42181"/>
    </row>
    <row r="42182" spans="1:1" x14ac:dyDescent="0.25">
      <c r="A42182"/>
    </row>
    <row r="42183" spans="1:1" x14ac:dyDescent="0.25">
      <c r="A42183"/>
    </row>
    <row r="42184" spans="1:1" x14ac:dyDescent="0.25">
      <c r="A42184"/>
    </row>
    <row r="42185" spans="1:1" x14ac:dyDescent="0.25">
      <c r="A42185"/>
    </row>
    <row r="42186" spans="1:1" x14ac:dyDescent="0.25">
      <c r="A42186"/>
    </row>
    <row r="42187" spans="1:1" x14ac:dyDescent="0.25">
      <c r="A42187"/>
    </row>
    <row r="42188" spans="1:1" x14ac:dyDescent="0.25">
      <c r="A42188"/>
    </row>
    <row r="42189" spans="1:1" x14ac:dyDescent="0.25">
      <c r="A42189"/>
    </row>
    <row r="42190" spans="1:1" x14ac:dyDescent="0.25">
      <c r="A42190"/>
    </row>
    <row r="42191" spans="1:1" x14ac:dyDescent="0.25">
      <c r="A42191"/>
    </row>
    <row r="42192" spans="1:1" x14ac:dyDescent="0.25">
      <c r="A42192"/>
    </row>
    <row r="42193" spans="1:1" x14ac:dyDescent="0.25">
      <c r="A42193"/>
    </row>
    <row r="42194" spans="1:1" x14ac:dyDescent="0.25">
      <c r="A42194"/>
    </row>
    <row r="42195" spans="1:1" x14ac:dyDescent="0.25">
      <c r="A42195"/>
    </row>
    <row r="42196" spans="1:1" x14ac:dyDescent="0.25">
      <c r="A42196"/>
    </row>
    <row r="42197" spans="1:1" x14ac:dyDescent="0.25">
      <c r="A42197"/>
    </row>
    <row r="42198" spans="1:1" x14ac:dyDescent="0.25">
      <c r="A42198"/>
    </row>
    <row r="42199" spans="1:1" x14ac:dyDescent="0.25">
      <c r="A42199"/>
    </row>
    <row r="42200" spans="1:1" x14ac:dyDescent="0.25">
      <c r="A42200"/>
    </row>
    <row r="42201" spans="1:1" x14ac:dyDescent="0.25">
      <c r="A42201"/>
    </row>
    <row r="42202" spans="1:1" x14ac:dyDescent="0.25">
      <c r="A42202"/>
    </row>
    <row r="42203" spans="1:1" x14ac:dyDescent="0.25">
      <c r="A42203"/>
    </row>
    <row r="42204" spans="1:1" x14ac:dyDescent="0.25">
      <c r="A42204"/>
    </row>
    <row r="42205" spans="1:1" x14ac:dyDescent="0.25">
      <c r="A42205"/>
    </row>
    <row r="42206" spans="1:1" x14ac:dyDescent="0.25">
      <c r="A42206"/>
    </row>
    <row r="42207" spans="1:1" x14ac:dyDescent="0.25">
      <c r="A42207"/>
    </row>
    <row r="42208" spans="1:1" x14ac:dyDescent="0.25">
      <c r="A42208"/>
    </row>
    <row r="42209" spans="1:1" x14ac:dyDescent="0.25">
      <c r="A42209"/>
    </row>
    <row r="42210" spans="1:1" x14ac:dyDescent="0.25">
      <c r="A42210"/>
    </row>
    <row r="42211" spans="1:1" x14ac:dyDescent="0.25">
      <c r="A42211"/>
    </row>
    <row r="42212" spans="1:1" x14ac:dyDescent="0.25">
      <c r="A42212"/>
    </row>
    <row r="42213" spans="1:1" x14ac:dyDescent="0.25">
      <c r="A42213"/>
    </row>
    <row r="42214" spans="1:1" x14ac:dyDescent="0.25">
      <c r="A42214"/>
    </row>
    <row r="42215" spans="1:1" x14ac:dyDescent="0.25">
      <c r="A42215"/>
    </row>
    <row r="42216" spans="1:1" x14ac:dyDescent="0.25">
      <c r="A42216"/>
    </row>
    <row r="42217" spans="1:1" x14ac:dyDescent="0.25">
      <c r="A42217"/>
    </row>
    <row r="42218" spans="1:1" x14ac:dyDescent="0.25">
      <c r="A42218"/>
    </row>
    <row r="42219" spans="1:1" x14ac:dyDescent="0.25">
      <c r="A42219"/>
    </row>
    <row r="42220" spans="1:1" x14ac:dyDescent="0.25">
      <c r="A42220"/>
    </row>
    <row r="42221" spans="1:1" x14ac:dyDescent="0.25">
      <c r="A42221"/>
    </row>
    <row r="42222" spans="1:1" x14ac:dyDescent="0.25">
      <c r="A42222"/>
    </row>
    <row r="42223" spans="1:1" x14ac:dyDescent="0.25">
      <c r="A42223"/>
    </row>
    <row r="42224" spans="1:1" x14ac:dyDescent="0.25">
      <c r="A42224"/>
    </row>
    <row r="42225" spans="1:1" x14ac:dyDescent="0.25">
      <c r="A42225"/>
    </row>
    <row r="42226" spans="1:1" x14ac:dyDescent="0.25">
      <c r="A42226"/>
    </row>
    <row r="42227" spans="1:1" x14ac:dyDescent="0.25">
      <c r="A42227"/>
    </row>
    <row r="42228" spans="1:1" x14ac:dyDescent="0.25">
      <c r="A42228"/>
    </row>
    <row r="42229" spans="1:1" x14ac:dyDescent="0.25">
      <c r="A42229"/>
    </row>
    <row r="42230" spans="1:1" x14ac:dyDescent="0.25">
      <c r="A42230"/>
    </row>
    <row r="42231" spans="1:1" x14ac:dyDescent="0.25">
      <c r="A42231"/>
    </row>
    <row r="42232" spans="1:1" x14ac:dyDescent="0.25">
      <c r="A42232"/>
    </row>
    <row r="42233" spans="1:1" x14ac:dyDescent="0.25">
      <c r="A42233"/>
    </row>
    <row r="42234" spans="1:1" x14ac:dyDescent="0.25">
      <c r="A42234"/>
    </row>
    <row r="42235" spans="1:1" x14ac:dyDescent="0.25">
      <c r="A42235"/>
    </row>
    <row r="42236" spans="1:1" x14ac:dyDescent="0.25">
      <c r="A42236"/>
    </row>
    <row r="42237" spans="1:1" x14ac:dyDescent="0.25">
      <c r="A42237"/>
    </row>
    <row r="42238" spans="1:1" x14ac:dyDescent="0.25">
      <c r="A42238"/>
    </row>
    <row r="42239" spans="1:1" x14ac:dyDescent="0.25">
      <c r="A42239"/>
    </row>
    <row r="42240" spans="1:1" x14ac:dyDescent="0.25">
      <c r="A42240"/>
    </row>
    <row r="42241" spans="1:1" x14ac:dyDescent="0.25">
      <c r="A42241"/>
    </row>
    <row r="42242" spans="1:1" x14ac:dyDescent="0.25">
      <c r="A42242"/>
    </row>
    <row r="42243" spans="1:1" x14ac:dyDescent="0.25">
      <c r="A42243"/>
    </row>
    <row r="42244" spans="1:1" x14ac:dyDescent="0.25">
      <c r="A42244"/>
    </row>
    <row r="42245" spans="1:1" x14ac:dyDescent="0.25">
      <c r="A42245"/>
    </row>
    <row r="42246" spans="1:1" x14ac:dyDescent="0.25">
      <c r="A42246"/>
    </row>
    <row r="42247" spans="1:1" x14ac:dyDescent="0.25">
      <c r="A42247"/>
    </row>
    <row r="42248" spans="1:1" x14ac:dyDescent="0.25">
      <c r="A42248"/>
    </row>
    <row r="42249" spans="1:1" x14ac:dyDescent="0.25">
      <c r="A42249"/>
    </row>
    <row r="42250" spans="1:1" x14ac:dyDescent="0.25">
      <c r="A42250"/>
    </row>
    <row r="42251" spans="1:1" x14ac:dyDescent="0.25">
      <c r="A42251"/>
    </row>
    <row r="42252" spans="1:1" x14ac:dyDescent="0.25">
      <c r="A42252"/>
    </row>
    <row r="42253" spans="1:1" x14ac:dyDescent="0.25">
      <c r="A42253"/>
    </row>
    <row r="42254" spans="1:1" x14ac:dyDescent="0.25">
      <c r="A42254"/>
    </row>
    <row r="42255" spans="1:1" x14ac:dyDescent="0.25">
      <c r="A42255"/>
    </row>
    <row r="42256" spans="1:1" x14ac:dyDescent="0.25">
      <c r="A42256"/>
    </row>
    <row r="42257" spans="1:1" x14ac:dyDescent="0.25">
      <c r="A42257"/>
    </row>
    <row r="42258" spans="1:1" x14ac:dyDescent="0.25">
      <c r="A42258"/>
    </row>
    <row r="42259" spans="1:1" x14ac:dyDescent="0.25">
      <c r="A42259"/>
    </row>
    <row r="42260" spans="1:1" x14ac:dyDescent="0.25">
      <c r="A42260"/>
    </row>
    <row r="42261" spans="1:1" x14ac:dyDescent="0.25">
      <c r="A42261"/>
    </row>
    <row r="42262" spans="1:1" x14ac:dyDescent="0.25">
      <c r="A42262"/>
    </row>
    <row r="42263" spans="1:1" x14ac:dyDescent="0.25">
      <c r="A42263"/>
    </row>
    <row r="42264" spans="1:1" x14ac:dyDescent="0.25">
      <c r="A42264"/>
    </row>
    <row r="42265" spans="1:1" x14ac:dyDescent="0.25">
      <c r="A42265"/>
    </row>
    <row r="42266" spans="1:1" x14ac:dyDescent="0.25">
      <c r="A42266"/>
    </row>
    <row r="42267" spans="1:1" x14ac:dyDescent="0.25">
      <c r="A42267"/>
    </row>
    <row r="42268" spans="1:1" x14ac:dyDescent="0.25">
      <c r="A42268"/>
    </row>
    <row r="42269" spans="1:1" x14ac:dyDescent="0.25">
      <c r="A42269"/>
    </row>
    <row r="42270" spans="1:1" x14ac:dyDescent="0.25">
      <c r="A42270"/>
    </row>
    <row r="42271" spans="1:1" x14ac:dyDescent="0.25">
      <c r="A42271"/>
    </row>
    <row r="42272" spans="1:1" x14ac:dyDescent="0.25">
      <c r="A42272"/>
    </row>
    <row r="42273" spans="1:1" x14ac:dyDescent="0.25">
      <c r="A42273"/>
    </row>
    <row r="42274" spans="1:1" x14ac:dyDescent="0.25">
      <c r="A42274"/>
    </row>
    <row r="42275" spans="1:1" x14ac:dyDescent="0.25">
      <c r="A42275"/>
    </row>
    <row r="42276" spans="1:1" x14ac:dyDescent="0.25">
      <c r="A42276"/>
    </row>
    <row r="42277" spans="1:1" x14ac:dyDescent="0.25">
      <c r="A42277"/>
    </row>
    <row r="42278" spans="1:1" x14ac:dyDescent="0.25">
      <c r="A42278"/>
    </row>
    <row r="42279" spans="1:1" x14ac:dyDescent="0.25">
      <c r="A42279"/>
    </row>
    <row r="42280" spans="1:1" x14ac:dyDescent="0.25">
      <c r="A42280"/>
    </row>
    <row r="42281" spans="1:1" x14ac:dyDescent="0.25">
      <c r="A42281"/>
    </row>
    <row r="42282" spans="1:1" x14ac:dyDescent="0.25">
      <c r="A42282"/>
    </row>
    <row r="42283" spans="1:1" x14ac:dyDescent="0.25">
      <c r="A42283"/>
    </row>
    <row r="42284" spans="1:1" x14ac:dyDescent="0.25">
      <c r="A42284"/>
    </row>
    <row r="42285" spans="1:1" x14ac:dyDescent="0.25">
      <c r="A42285"/>
    </row>
    <row r="42286" spans="1:1" x14ac:dyDescent="0.25">
      <c r="A42286"/>
    </row>
    <row r="42287" spans="1:1" x14ac:dyDescent="0.25">
      <c r="A42287"/>
    </row>
    <row r="42288" spans="1:1" x14ac:dyDescent="0.25">
      <c r="A42288"/>
    </row>
    <row r="42289" spans="1:1" x14ac:dyDescent="0.25">
      <c r="A42289"/>
    </row>
    <row r="42290" spans="1:1" x14ac:dyDescent="0.25">
      <c r="A42290"/>
    </row>
    <row r="42291" spans="1:1" x14ac:dyDescent="0.25">
      <c r="A42291"/>
    </row>
    <row r="42292" spans="1:1" x14ac:dyDescent="0.25">
      <c r="A42292"/>
    </row>
    <row r="42293" spans="1:1" x14ac:dyDescent="0.25">
      <c r="A42293"/>
    </row>
    <row r="42294" spans="1:1" x14ac:dyDescent="0.25">
      <c r="A42294"/>
    </row>
    <row r="42295" spans="1:1" x14ac:dyDescent="0.25">
      <c r="A42295"/>
    </row>
    <row r="42296" spans="1:1" x14ac:dyDescent="0.25">
      <c r="A42296"/>
    </row>
    <row r="42297" spans="1:1" x14ac:dyDescent="0.25">
      <c r="A42297"/>
    </row>
    <row r="42298" spans="1:1" x14ac:dyDescent="0.25">
      <c r="A42298"/>
    </row>
    <row r="42299" spans="1:1" x14ac:dyDescent="0.25">
      <c r="A42299"/>
    </row>
    <row r="42300" spans="1:1" x14ac:dyDescent="0.25">
      <c r="A42300"/>
    </row>
    <row r="42301" spans="1:1" x14ac:dyDescent="0.25">
      <c r="A42301"/>
    </row>
    <row r="42302" spans="1:1" x14ac:dyDescent="0.25">
      <c r="A42302"/>
    </row>
    <row r="42303" spans="1:1" x14ac:dyDescent="0.25">
      <c r="A42303"/>
    </row>
    <row r="42304" spans="1:1" x14ac:dyDescent="0.25">
      <c r="A42304"/>
    </row>
    <row r="42305" spans="1:1" x14ac:dyDescent="0.25">
      <c r="A42305"/>
    </row>
    <row r="42306" spans="1:1" x14ac:dyDescent="0.25">
      <c r="A42306"/>
    </row>
    <row r="42307" spans="1:1" x14ac:dyDescent="0.25">
      <c r="A42307"/>
    </row>
    <row r="42308" spans="1:1" x14ac:dyDescent="0.25">
      <c r="A42308"/>
    </row>
    <row r="42309" spans="1:1" x14ac:dyDescent="0.25">
      <c r="A42309"/>
    </row>
    <row r="42310" spans="1:1" x14ac:dyDescent="0.25">
      <c r="A42310"/>
    </row>
    <row r="42311" spans="1:1" x14ac:dyDescent="0.25">
      <c r="A42311"/>
    </row>
    <row r="42312" spans="1:1" x14ac:dyDescent="0.25">
      <c r="A42312"/>
    </row>
    <row r="42313" spans="1:1" x14ac:dyDescent="0.25">
      <c r="A42313"/>
    </row>
    <row r="42314" spans="1:1" x14ac:dyDescent="0.25">
      <c r="A42314"/>
    </row>
    <row r="42315" spans="1:1" x14ac:dyDescent="0.25">
      <c r="A42315"/>
    </row>
    <row r="42316" spans="1:1" x14ac:dyDescent="0.25">
      <c r="A42316"/>
    </row>
    <row r="42317" spans="1:1" x14ac:dyDescent="0.25">
      <c r="A42317"/>
    </row>
    <row r="42318" spans="1:1" x14ac:dyDescent="0.25">
      <c r="A42318"/>
    </row>
    <row r="42319" spans="1:1" x14ac:dyDescent="0.25">
      <c r="A42319"/>
    </row>
    <row r="42320" spans="1:1" x14ac:dyDescent="0.25">
      <c r="A42320"/>
    </row>
    <row r="42321" spans="1:1" x14ac:dyDescent="0.25">
      <c r="A42321"/>
    </row>
    <row r="42322" spans="1:1" x14ac:dyDescent="0.25">
      <c r="A42322"/>
    </row>
    <row r="42323" spans="1:1" x14ac:dyDescent="0.25">
      <c r="A42323"/>
    </row>
    <row r="42324" spans="1:1" x14ac:dyDescent="0.25">
      <c r="A42324"/>
    </row>
    <row r="42325" spans="1:1" x14ac:dyDescent="0.25">
      <c r="A42325"/>
    </row>
    <row r="42326" spans="1:1" x14ac:dyDescent="0.25">
      <c r="A42326"/>
    </row>
    <row r="42327" spans="1:1" x14ac:dyDescent="0.25">
      <c r="A42327"/>
    </row>
    <row r="42328" spans="1:1" x14ac:dyDescent="0.25">
      <c r="A42328"/>
    </row>
    <row r="42329" spans="1:1" x14ac:dyDescent="0.25">
      <c r="A42329"/>
    </row>
    <row r="42330" spans="1:1" x14ac:dyDescent="0.25">
      <c r="A42330"/>
    </row>
    <row r="42331" spans="1:1" x14ac:dyDescent="0.25">
      <c r="A42331"/>
    </row>
    <row r="42332" spans="1:1" x14ac:dyDescent="0.25">
      <c r="A42332"/>
    </row>
    <row r="42333" spans="1:1" x14ac:dyDescent="0.25">
      <c r="A42333"/>
    </row>
    <row r="42334" spans="1:1" x14ac:dyDescent="0.25">
      <c r="A42334"/>
    </row>
    <row r="42335" spans="1:1" x14ac:dyDescent="0.25">
      <c r="A42335"/>
    </row>
    <row r="42336" spans="1:1" x14ac:dyDescent="0.25">
      <c r="A42336"/>
    </row>
    <row r="42337" spans="1:1" x14ac:dyDescent="0.25">
      <c r="A42337"/>
    </row>
    <row r="42338" spans="1:1" x14ac:dyDescent="0.25">
      <c r="A42338"/>
    </row>
    <row r="42339" spans="1:1" x14ac:dyDescent="0.25">
      <c r="A42339"/>
    </row>
    <row r="42340" spans="1:1" x14ac:dyDescent="0.25">
      <c r="A42340"/>
    </row>
    <row r="42341" spans="1:1" x14ac:dyDescent="0.25">
      <c r="A42341"/>
    </row>
    <row r="42342" spans="1:1" x14ac:dyDescent="0.25">
      <c r="A42342"/>
    </row>
    <row r="42343" spans="1:1" x14ac:dyDescent="0.25">
      <c r="A42343"/>
    </row>
    <row r="42344" spans="1:1" x14ac:dyDescent="0.25">
      <c r="A42344"/>
    </row>
    <row r="42345" spans="1:1" x14ac:dyDescent="0.25">
      <c r="A42345"/>
    </row>
    <row r="42346" spans="1:1" x14ac:dyDescent="0.25">
      <c r="A42346"/>
    </row>
    <row r="42347" spans="1:1" x14ac:dyDescent="0.25">
      <c r="A42347"/>
    </row>
    <row r="42348" spans="1:1" x14ac:dyDescent="0.25">
      <c r="A42348"/>
    </row>
    <row r="42349" spans="1:1" x14ac:dyDescent="0.25">
      <c r="A42349"/>
    </row>
    <row r="42350" spans="1:1" x14ac:dyDescent="0.25">
      <c r="A42350"/>
    </row>
    <row r="42351" spans="1:1" x14ac:dyDescent="0.25">
      <c r="A42351"/>
    </row>
    <row r="42352" spans="1:1" x14ac:dyDescent="0.25">
      <c r="A42352"/>
    </row>
    <row r="42353" spans="1:1" x14ac:dyDescent="0.25">
      <c r="A42353"/>
    </row>
    <row r="42354" spans="1:1" x14ac:dyDescent="0.25">
      <c r="A42354"/>
    </row>
    <row r="42355" spans="1:1" x14ac:dyDescent="0.25">
      <c r="A42355"/>
    </row>
    <row r="42356" spans="1:1" x14ac:dyDescent="0.25">
      <c r="A42356"/>
    </row>
    <row r="42357" spans="1:1" x14ac:dyDescent="0.25">
      <c r="A42357"/>
    </row>
    <row r="42358" spans="1:1" x14ac:dyDescent="0.25">
      <c r="A42358"/>
    </row>
    <row r="42359" spans="1:1" x14ac:dyDescent="0.25">
      <c r="A42359"/>
    </row>
    <row r="42360" spans="1:1" x14ac:dyDescent="0.25">
      <c r="A42360"/>
    </row>
    <row r="42361" spans="1:1" x14ac:dyDescent="0.25">
      <c r="A42361"/>
    </row>
    <row r="42362" spans="1:1" x14ac:dyDescent="0.25">
      <c r="A42362"/>
    </row>
    <row r="42363" spans="1:1" x14ac:dyDescent="0.25">
      <c r="A42363"/>
    </row>
    <row r="42364" spans="1:1" x14ac:dyDescent="0.25">
      <c r="A42364"/>
    </row>
    <row r="42365" spans="1:1" x14ac:dyDescent="0.25">
      <c r="A42365"/>
    </row>
    <row r="42366" spans="1:1" x14ac:dyDescent="0.25">
      <c r="A42366"/>
    </row>
    <row r="42367" spans="1:1" x14ac:dyDescent="0.25">
      <c r="A42367"/>
    </row>
    <row r="42368" spans="1:1" x14ac:dyDescent="0.25">
      <c r="A42368"/>
    </row>
    <row r="42369" spans="1:1" x14ac:dyDescent="0.25">
      <c r="A42369"/>
    </row>
    <row r="42370" spans="1:1" x14ac:dyDescent="0.25">
      <c r="A42370"/>
    </row>
    <row r="42371" spans="1:1" x14ac:dyDescent="0.25">
      <c r="A42371"/>
    </row>
    <row r="42372" spans="1:1" x14ac:dyDescent="0.25">
      <c r="A42372"/>
    </row>
    <row r="42373" spans="1:1" x14ac:dyDescent="0.25">
      <c r="A42373"/>
    </row>
    <row r="42374" spans="1:1" x14ac:dyDescent="0.25">
      <c r="A42374"/>
    </row>
    <row r="42375" spans="1:1" x14ac:dyDescent="0.25">
      <c r="A42375"/>
    </row>
    <row r="42376" spans="1:1" x14ac:dyDescent="0.25">
      <c r="A42376"/>
    </row>
    <row r="42377" spans="1:1" x14ac:dyDescent="0.25">
      <c r="A42377"/>
    </row>
    <row r="42378" spans="1:1" x14ac:dyDescent="0.25">
      <c r="A42378"/>
    </row>
    <row r="42379" spans="1:1" x14ac:dyDescent="0.25">
      <c r="A42379"/>
    </row>
    <row r="42380" spans="1:1" x14ac:dyDescent="0.25">
      <c r="A42380"/>
    </row>
    <row r="42381" spans="1:1" x14ac:dyDescent="0.25">
      <c r="A42381"/>
    </row>
    <row r="42382" spans="1:1" x14ac:dyDescent="0.25">
      <c r="A42382"/>
    </row>
    <row r="42383" spans="1:1" x14ac:dyDescent="0.25">
      <c r="A42383"/>
    </row>
    <row r="42384" spans="1:1" x14ac:dyDescent="0.25">
      <c r="A42384"/>
    </row>
    <row r="42385" spans="1:1" x14ac:dyDescent="0.25">
      <c r="A42385"/>
    </row>
    <row r="42386" spans="1:1" x14ac:dyDescent="0.25">
      <c r="A42386"/>
    </row>
    <row r="42387" spans="1:1" x14ac:dyDescent="0.25">
      <c r="A42387"/>
    </row>
    <row r="42388" spans="1:1" x14ac:dyDescent="0.25">
      <c r="A42388"/>
    </row>
    <row r="42389" spans="1:1" x14ac:dyDescent="0.25">
      <c r="A42389"/>
    </row>
    <row r="42390" spans="1:1" x14ac:dyDescent="0.25">
      <c r="A42390"/>
    </row>
    <row r="42391" spans="1:1" x14ac:dyDescent="0.25">
      <c r="A42391"/>
    </row>
    <row r="42392" spans="1:1" x14ac:dyDescent="0.25">
      <c r="A42392"/>
    </row>
    <row r="42393" spans="1:1" x14ac:dyDescent="0.25">
      <c r="A42393"/>
    </row>
    <row r="42394" spans="1:1" x14ac:dyDescent="0.25">
      <c r="A42394"/>
    </row>
    <row r="42395" spans="1:1" x14ac:dyDescent="0.25">
      <c r="A42395"/>
    </row>
    <row r="42396" spans="1:1" x14ac:dyDescent="0.25">
      <c r="A42396"/>
    </row>
    <row r="42397" spans="1:1" x14ac:dyDescent="0.25">
      <c r="A42397"/>
    </row>
    <row r="42398" spans="1:1" x14ac:dyDescent="0.25">
      <c r="A42398"/>
    </row>
    <row r="42399" spans="1:1" x14ac:dyDescent="0.25">
      <c r="A42399"/>
    </row>
    <row r="42400" spans="1:1" x14ac:dyDescent="0.25">
      <c r="A42400"/>
    </row>
    <row r="42401" spans="1:1" x14ac:dyDescent="0.25">
      <c r="A42401"/>
    </row>
    <row r="42402" spans="1:1" x14ac:dyDescent="0.25">
      <c r="A42402"/>
    </row>
    <row r="42403" spans="1:1" x14ac:dyDescent="0.25">
      <c r="A42403"/>
    </row>
    <row r="42404" spans="1:1" x14ac:dyDescent="0.25">
      <c r="A42404"/>
    </row>
    <row r="42405" spans="1:1" x14ac:dyDescent="0.25">
      <c r="A42405"/>
    </row>
    <row r="42406" spans="1:1" x14ac:dyDescent="0.25">
      <c r="A42406"/>
    </row>
    <row r="42407" spans="1:1" x14ac:dyDescent="0.25">
      <c r="A42407"/>
    </row>
    <row r="42408" spans="1:1" x14ac:dyDescent="0.25">
      <c r="A42408"/>
    </row>
    <row r="42409" spans="1:1" x14ac:dyDescent="0.25">
      <c r="A42409"/>
    </row>
    <row r="42410" spans="1:1" x14ac:dyDescent="0.25">
      <c r="A42410"/>
    </row>
    <row r="42411" spans="1:1" x14ac:dyDescent="0.25">
      <c r="A42411"/>
    </row>
    <row r="42412" spans="1:1" x14ac:dyDescent="0.25">
      <c r="A42412"/>
    </row>
    <row r="42413" spans="1:1" x14ac:dyDescent="0.25">
      <c r="A42413"/>
    </row>
    <row r="42414" spans="1:1" x14ac:dyDescent="0.25">
      <c r="A42414"/>
    </row>
    <row r="42415" spans="1:1" x14ac:dyDescent="0.25">
      <c r="A42415"/>
    </row>
    <row r="42416" spans="1:1" x14ac:dyDescent="0.25">
      <c r="A42416"/>
    </row>
    <row r="42417" spans="1:1" x14ac:dyDescent="0.25">
      <c r="A42417"/>
    </row>
    <row r="42418" spans="1:1" x14ac:dyDescent="0.25">
      <c r="A42418"/>
    </row>
    <row r="42419" spans="1:1" x14ac:dyDescent="0.25">
      <c r="A42419"/>
    </row>
    <row r="42420" spans="1:1" x14ac:dyDescent="0.25">
      <c r="A42420"/>
    </row>
    <row r="42421" spans="1:1" x14ac:dyDescent="0.25">
      <c r="A42421"/>
    </row>
    <row r="42422" spans="1:1" x14ac:dyDescent="0.25">
      <c r="A42422"/>
    </row>
    <row r="42423" spans="1:1" x14ac:dyDescent="0.25">
      <c r="A42423"/>
    </row>
    <row r="42424" spans="1:1" x14ac:dyDescent="0.25">
      <c r="A42424"/>
    </row>
    <row r="42425" spans="1:1" x14ac:dyDescent="0.25">
      <c r="A42425"/>
    </row>
    <row r="42426" spans="1:1" x14ac:dyDescent="0.25">
      <c r="A42426"/>
    </row>
    <row r="42427" spans="1:1" x14ac:dyDescent="0.25">
      <c r="A42427"/>
    </row>
    <row r="42428" spans="1:1" x14ac:dyDescent="0.25">
      <c r="A42428"/>
    </row>
    <row r="42429" spans="1:1" x14ac:dyDescent="0.25">
      <c r="A42429"/>
    </row>
    <row r="42430" spans="1:1" x14ac:dyDescent="0.25">
      <c r="A42430"/>
    </row>
    <row r="42431" spans="1:1" x14ac:dyDescent="0.25">
      <c r="A42431"/>
    </row>
    <row r="42432" spans="1:1" x14ac:dyDescent="0.25">
      <c r="A42432"/>
    </row>
    <row r="42433" spans="1:1" x14ac:dyDescent="0.25">
      <c r="A42433"/>
    </row>
    <row r="42434" spans="1:1" x14ac:dyDescent="0.25">
      <c r="A42434"/>
    </row>
    <row r="42435" spans="1:1" x14ac:dyDescent="0.25">
      <c r="A42435"/>
    </row>
    <row r="42436" spans="1:1" x14ac:dyDescent="0.25">
      <c r="A42436"/>
    </row>
    <row r="42437" spans="1:1" x14ac:dyDescent="0.25">
      <c r="A42437"/>
    </row>
    <row r="42438" spans="1:1" x14ac:dyDescent="0.25">
      <c r="A42438"/>
    </row>
    <row r="42439" spans="1:1" x14ac:dyDescent="0.25">
      <c r="A42439"/>
    </row>
    <row r="42440" spans="1:1" x14ac:dyDescent="0.25">
      <c r="A42440"/>
    </row>
    <row r="42441" spans="1:1" x14ac:dyDescent="0.25">
      <c r="A42441"/>
    </row>
    <row r="42442" spans="1:1" x14ac:dyDescent="0.25">
      <c r="A42442"/>
    </row>
    <row r="42443" spans="1:1" x14ac:dyDescent="0.25">
      <c r="A42443"/>
    </row>
    <row r="42444" spans="1:1" x14ac:dyDescent="0.25">
      <c r="A42444"/>
    </row>
    <row r="42445" spans="1:1" x14ac:dyDescent="0.25">
      <c r="A42445"/>
    </row>
    <row r="42446" spans="1:1" x14ac:dyDescent="0.25">
      <c r="A42446"/>
    </row>
    <row r="42447" spans="1:1" x14ac:dyDescent="0.25">
      <c r="A42447"/>
    </row>
    <row r="42448" spans="1:1" x14ac:dyDescent="0.25">
      <c r="A42448"/>
    </row>
    <row r="42449" spans="1:1" x14ac:dyDescent="0.25">
      <c r="A42449"/>
    </row>
    <row r="42450" spans="1:1" x14ac:dyDescent="0.25">
      <c r="A42450"/>
    </row>
    <row r="42451" spans="1:1" x14ac:dyDescent="0.25">
      <c r="A42451"/>
    </row>
    <row r="42452" spans="1:1" x14ac:dyDescent="0.25">
      <c r="A42452"/>
    </row>
    <row r="42453" spans="1:1" x14ac:dyDescent="0.25">
      <c r="A42453"/>
    </row>
    <row r="42454" spans="1:1" x14ac:dyDescent="0.25">
      <c r="A42454"/>
    </row>
    <row r="42455" spans="1:1" x14ac:dyDescent="0.25">
      <c r="A42455"/>
    </row>
    <row r="42456" spans="1:1" x14ac:dyDescent="0.25">
      <c r="A42456"/>
    </row>
    <row r="42457" spans="1:1" x14ac:dyDescent="0.25">
      <c r="A42457"/>
    </row>
    <row r="42458" spans="1:1" x14ac:dyDescent="0.25">
      <c r="A42458"/>
    </row>
    <row r="42459" spans="1:1" x14ac:dyDescent="0.25">
      <c r="A42459"/>
    </row>
    <row r="42460" spans="1:1" x14ac:dyDescent="0.25">
      <c r="A42460"/>
    </row>
    <row r="42461" spans="1:1" x14ac:dyDescent="0.25">
      <c r="A42461"/>
    </row>
    <row r="42462" spans="1:1" x14ac:dyDescent="0.25">
      <c r="A42462"/>
    </row>
    <row r="42463" spans="1:1" x14ac:dyDescent="0.25">
      <c r="A42463"/>
    </row>
    <row r="42464" spans="1:1" x14ac:dyDescent="0.25">
      <c r="A42464"/>
    </row>
    <row r="42465" spans="1:1" x14ac:dyDescent="0.25">
      <c r="A42465"/>
    </row>
    <row r="42466" spans="1:1" x14ac:dyDescent="0.25">
      <c r="A42466"/>
    </row>
    <row r="42467" spans="1:1" x14ac:dyDescent="0.25">
      <c r="A42467"/>
    </row>
    <row r="42468" spans="1:1" x14ac:dyDescent="0.25">
      <c r="A42468"/>
    </row>
    <row r="42469" spans="1:1" x14ac:dyDescent="0.25">
      <c r="A42469"/>
    </row>
    <row r="42470" spans="1:1" x14ac:dyDescent="0.25">
      <c r="A42470"/>
    </row>
    <row r="42471" spans="1:1" x14ac:dyDescent="0.25">
      <c r="A42471"/>
    </row>
    <row r="42472" spans="1:1" x14ac:dyDescent="0.25">
      <c r="A42472"/>
    </row>
    <row r="42473" spans="1:1" x14ac:dyDescent="0.25">
      <c r="A42473"/>
    </row>
    <row r="42474" spans="1:1" x14ac:dyDescent="0.25">
      <c r="A42474"/>
    </row>
    <row r="42475" spans="1:1" x14ac:dyDescent="0.25">
      <c r="A42475"/>
    </row>
    <row r="42476" spans="1:1" x14ac:dyDescent="0.25">
      <c r="A42476"/>
    </row>
    <row r="42477" spans="1:1" x14ac:dyDescent="0.25">
      <c r="A42477"/>
    </row>
    <row r="42478" spans="1:1" x14ac:dyDescent="0.25">
      <c r="A42478"/>
    </row>
    <row r="42479" spans="1:1" x14ac:dyDescent="0.25">
      <c r="A42479"/>
    </row>
    <row r="42480" spans="1:1" x14ac:dyDescent="0.25">
      <c r="A42480"/>
    </row>
    <row r="42481" spans="1:1" x14ac:dyDescent="0.25">
      <c r="A42481"/>
    </row>
    <row r="42482" spans="1:1" x14ac:dyDescent="0.25">
      <c r="A42482"/>
    </row>
    <row r="42483" spans="1:1" x14ac:dyDescent="0.25">
      <c r="A42483"/>
    </row>
    <row r="42484" spans="1:1" x14ac:dyDescent="0.25">
      <c r="A42484"/>
    </row>
    <row r="42485" spans="1:1" x14ac:dyDescent="0.25">
      <c r="A42485"/>
    </row>
    <row r="42486" spans="1:1" x14ac:dyDescent="0.25">
      <c r="A42486"/>
    </row>
    <row r="42487" spans="1:1" x14ac:dyDescent="0.25">
      <c r="A42487"/>
    </row>
    <row r="42488" spans="1:1" x14ac:dyDescent="0.25">
      <c r="A42488"/>
    </row>
    <row r="42489" spans="1:1" x14ac:dyDescent="0.25">
      <c r="A42489"/>
    </row>
    <row r="42490" spans="1:1" x14ac:dyDescent="0.25">
      <c r="A42490"/>
    </row>
    <row r="42491" spans="1:1" x14ac:dyDescent="0.25">
      <c r="A42491"/>
    </row>
    <row r="42492" spans="1:1" x14ac:dyDescent="0.25">
      <c r="A42492"/>
    </row>
    <row r="42493" spans="1:1" x14ac:dyDescent="0.25">
      <c r="A42493"/>
    </row>
    <row r="42494" spans="1:1" x14ac:dyDescent="0.25">
      <c r="A42494"/>
    </row>
    <row r="42495" spans="1:1" x14ac:dyDescent="0.25">
      <c r="A42495"/>
    </row>
    <row r="42496" spans="1:1" x14ac:dyDescent="0.25">
      <c r="A42496"/>
    </row>
    <row r="42497" spans="1:1" x14ac:dyDescent="0.25">
      <c r="A42497"/>
    </row>
    <row r="42498" spans="1:1" x14ac:dyDescent="0.25">
      <c r="A42498"/>
    </row>
    <row r="42499" spans="1:1" x14ac:dyDescent="0.25">
      <c r="A42499"/>
    </row>
    <row r="42500" spans="1:1" x14ac:dyDescent="0.25">
      <c r="A42500"/>
    </row>
    <row r="42501" spans="1:1" x14ac:dyDescent="0.25">
      <c r="A42501"/>
    </row>
    <row r="42502" spans="1:1" x14ac:dyDescent="0.25">
      <c r="A42502"/>
    </row>
    <row r="42503" spans="1:1" x14ac:dyDescent="0.25">
      <c r="A42503"/>
    </row>
    <row r="42504" spans="1:1" x14ac:dyDescent="0.25">
      <c r="A42504"/>
    </row>
    <row r="42505" spans="1:1" x14ac:dyDescent="0.25">
      <c r="A42505"/>
    </row>
    <row r="42506" spans="1:1" x14ac:dyDescent="0.25">
      <c r="A42506"/>
    </row>
    <row r="42507" spans="1:1" x14ac:dyDescent="0.25">
      <c r="A42507"/>
    </row>
    <row r="42508" spans="1:1" x14ac:dyDescent="0.25">
      <c r="A42508"/>
    </row>
    <row r="42509" spans="1:1" x14ac:dyDescent="0.25">
      <c r="A42509"/>
    </row>
    <row r="42510" spans="1:1" x14ac:dyDescent="0.25">
      <c r="A42510"/>
    </row>
    <row r="42511" spans="1:1" x14ac:dyDescent="0.25">
      <c r="A42511"/>
    </row>
    <row r="42512" spans="1:1" x14ac:dyDescent="0.25">
      <c r="A42512"/>
    </row>
    <row r="42513" spans="1:1" x14ac:dyDescent="0.25">
      <c r="A42513"/>
    </row>
    <row r="42514" spans="1:1" x14ac:dyDescent="0.25">
      <c r="A42514"/>
    </row>
    <row r="42515" spans="1:1" x14ac:dyDescent="0.25">
      <c r="A42515"/>
    </row>
    <row r="42516" spans="1:1" x14ac:dyDescent="0.25">
      <c r="A42516"/>
    </row>
    <row r="42517" spans="1:1" x14ac:dyDescent="0.25">
      <c r="A42517"/>
    </row>
    <row r="42518" spans="1:1" x14ac:dyDescent="0.25">
      <c r="A42518"/>
    </row>
    <row r="42519" spans="1:1" x14ac:dyDescent="0.25">
      <c r="A42519"/>
    </row>
    <row r="42520" spans="1:1" x14ac:dyDescent="0.25">
      <c r="A42520"/>
    </row>
    <row r="42521" spans="1:1" x14ac:dyDescent="0.25">
      <c r="A42521"/>
    </row>
    <row r="42522" spans="1:1" x14ac:dyDescent="0.25">
      <c r="A42522"/>
    </row>
    <row r="42523" spans="1:1" x14ac:dyDescent="0.25">
      <c r="A42523"/>
    </row>
    <row r="42524" spans="1:1" x14ac:dyDescent="0.25">
      <c r="A42524"/>
    </row>
    <row r="42525" spans="1:1" x14ac:dyDescent="0.25">
      <c r="A42525"/>
    </row>
    <row r="42526" spans="1:1" x14ac:dyDescent="0.25">
      <c r="A42526"/>
    </row>
    <row r="42527" spans="1:1" x14ac:dyDescent="0.25">
      <c r="A42527"/>
    </row>
    <row r="42528" spans="1:1" x14ac:dyDescent="0.25">
      <c r="A42528"/>
    </row>
    <row r="42529" spans="1:1" x14ac:dyDescent="0.25">
      <c r="A42529"/>
    </row>
    <row r="42530" spans="1:1" x14ac:dyDescent="0.25">
      <c r="A42530"/>
    </row>
    <row r="42531" spans="1:1" x14ac:dyDescent="0.25">
      <c r="A42531"/>
    </row>
    <row r="42532" spans="1:1" x14ac:dyDescent="0.25">
      <c r="A42532"/>
    </row>
    <row r="42533" spans="1:1" x14ac:dyDescent="0.25">
      <c r="A42533"/>
    </row>
    <row r="42534" spans="1:1" x14ac:dyDescent="0.25">
      <c r="A42534"/>
    </row>
    <row r="42535" spans="1:1" x14ac:dyDescent="0.25">
      <c r="A42535"/>
    </row>
    <row r="42536" spans="1:1" x14ac:dyDescent="0.25">
      <c r="A42536"/>
    </row>
    <row r="42537" spans="1:1" x14ac:dyDescent="0.25">
      <c r="A42537"/>
    </row>
    <row r="42538" spans="1:1" x14ac:dyDescent="0.25">
      <c r="A42538"/>
    </row>
    <row r="42539" spans="1:1" x14ac:dyDescent="0.25">
      <c r="A42539"/>
    </row>
    <row r="42540" spans="1:1" x14ac:dyDescent="0.25">
      <c r="A42540"/>
    </row>
    <row r="42541" spans="1:1" x14ac:dyDescent="0.25">
      <c r="A42541"/>
    </row>
    <row r="42542" spans="1:1" x14ac:dyDescent="0.25">
      <c r="A42542"/>
    </row>
    <row r="42543" spans="1:1" x14ac:dyDescent="0.25">
      <c r="A42543"/>
    </row>
    <row r="42544" spans="1:1" x14ac:dyDescent="0.25">
      <c r="A42544"/>
    </row>
    <row r="42545" spans="1:1" x14ac:dyDescent="0.25">
      <c r="A42545"/>
    </row>
    <row r="42546" spans="1:1" x14ac:dyDescent="0.25">
      <c r="A42546"/>
    </row>
    <row r="42547" spans="1:1" x14ac:dyDescent="0.25">
      <c r="A42547"/>
    </row>
    <row r="42548" spans="1:1" x14ac:dyDescent="0.25">
      <c r="A42548"/>
    </row>
    <row r="42549" spans="1:1" x14ac:dyDescent="0.25">
      <c r="A42549"/>
    </row>
    <row r="42550" spans="1:1" x14ac:dyDescent="0.25">
      <c r="A42550"/>
    </row>
    <row r="42551" spans="1:1" x14ac:dyDescent="0.25">
      <c r="A42551"/>
    </row>
    <row r="42552" spans="1:1" x14ac:dyDescent="0.25">
      <c r="A42552"/>
    </row>
    <row r="42553" spans="1:1" x14ac:dyDescent="0.25">
      <c r="A42553"/>
    </row>
    <row r="42554" spans="1:1" x14ac:dyDescent="0.25">
      <c r="A42554"/>
    </row>
    <row r="42555" spans="1:1" x14ac:dyDescent="0.25">
      <c r="A42555"/>
    </row>
    <row r="42556" spans="1:1" x14ac:dyDescent="0.25">
      <c r="A42556"/>
    </row>
    <row r="42557" spans="1:1" x14ac:dyDescent="0.25">
      <c r="A42557"/>
    </row>
    <row r="42558" spans="1:1" x14ac:dyDescent="0.25">
      <c r="A42558"/>
    </row>
    <row r="42559" spans="1:1" x14ac:dyDescent="0.25">
      <c r="A42559"/>
    </row>
    <row r="42560" spans="1:1" x14ac:dyDescent="0.25">
      <c r="A42560"/>
    </row>
    <row r="42561" spans="1:1" x14ac:dyDescent="0.25">
      <c r="A42561"/>
    </row>
    <row r="42562" spans="1:1" x14ac:dyDescent="0.25">
      <c r="A42562"/>
    </row>
    <row r="42563" spans="1:1" x14ac:dyDescent="0.25">
      <c r="A42563"/>
    </row>
    <row r="42564" spans="1:1" x14ac:dyDescent="0.25">
      <c r="A42564"/>
    </row>
    <row r="42565" spans="1:1" x14ac:dyDescent="0.25">
      <c r="A42565"/>
    </row>
    <row r="42566" spans="1:1" x14ac:dyDescent="0.25">
      <c r="A42566"/>
    </row>
    <row r="42567" spans="1:1" x14ac:dyDescent="0.25">
      <c r="A42567"/>
    </row>
    <row r="42568" spans="1:1" x14ac:dyDescent="0.25">
      <c r="A42568"/>
    </row>
    <row r="42569" spans="1:1" x14ac:dyDescent="0.25">
      <c r="A42569"/>
    </row>
    <row r="42570" spans="1:1" x14ac:dyDescent="0.25">
      <c r="A42570"/>
    </row>
    <row r="42571" spans="1:1" x14ac:dyDescent="0.25">
      <c r="A42571"/>
    </row>
    <row r="42572" spans="1:1" x14ac:dyDescent="0.25">
      <c r="A42572"/>
    </row>
    <row r="42573" spans="1:1" x14ac:dyDescent="0.25">
      <c r="A42573"/>
    </row>
    <row r="42574" spans="1:1" x14ac:dyDescent="0.25">
      <c r="A42574"/>
    </row>
    <row r="42575" spans="1:1" x14ac:dyDescent="0.25">
      <c r="A42575"/>
    </row>
    <row r="42576" spans="1:1" x14ac:dyDescent="0.25">
      <c r="A42576"/>
    </row>
    <row r="42577" spans="1:1" x14ac:dyDescent="0.25">
      <c r="A42577"/>
    </row>
    <row r="42578" spans="1:1" x14ac:dyDescent="0.25">
      <c r="A42578"/>
    </row>
    <row r="42579" spans="1:1" x14ac:dyDescent="0.25">
      <c r="A42579"/>
    </row>
    <row r="42580" spans="1:1" x14ac:dyDescent="0.25">
      <c r="A42580"/>
    </row>
    <row r="42581" spans="1:1" x14ac:dyDescent="0.25">
      <c r="A42581"/>
    </row>
    <row r="42582" spans="1:1" x14ac:dyDescent="0.25">
      <c r="A42582"/>
    </row>
    <row r="42583" spans="1:1" x14ac:dyDescent="0.25">
      <c r="A42583"/>
    </row>
    <row r="42584" spans="1:1" x14ac:dyDescent="0.25">
      <c r="A42584"/>
    </row>
    <row r="42585" spans="1:1" x14ac:dyDescent="0.25">
      <c r="A42585"/>
    </row>
    <row r="42586" spans="1:1" x14ac:dyDescent="0.25">
      <c r="A42586"/>
    </row>
    <row r="42587" spans="1:1" x14ac:dyDescent="0.25">
      <c r="A42587"/>
    </row>
    <row r="42588" spans="1:1" x14ac:dyDescent="0.25">
      <c r="A42588"/>
    </row>
    <row r="42589" spans="1:1" x14ac:dyDescent="0.25">
      <c r="A42589"/>
    </row>
    <row r="42590" spans="1:1" x14ac:dyDescent="0.25">
      <c r="A42590"/>
    </row>
    <row r="42591" spans="1:1" x14ac:dyDescent="0.25">
      <c r="A42591"/>
    </row>
    <row r="42592" spans="1:1" x14ac:dyDescent="0.25">
      <c r="A42592"/>
    </row>
    <row r="42593" spans="1:1" x14ac:dyDescent="0.25">
      <c r="A42593"/>
    </row>
    <row r="42594" spans="1:1" x14ac:dyDescent="0.25">
      <c r="A42594"/>
    </row>
    <row r="42595" spans="1:1" x14ac:dyDescent="0.25">
      <c r="A42595"/>
    </row>
    <row r="42596" spans="1:1" x14ac:dyDescent="0.25">
      <c r="A42596"/>
    </row>
    <row r="42597" spans="1:1" x14ac:dyDescent="0.25">
      <c r="A42597"/>
    </row>
    <row r="42598" spans="1:1" x14ac:dyDescent="0.25">
      <c r="A42598"/>
    </row>
    <row r="42599" spans="1:1" x14ac:dyDescent="0.25">
      <c r="A42599"/>
    </row>
    <row r="42600" spans="1:1" x14ac:dyDescent="0.25">
      <c r="A42600"/>
    </row>
    <row r="42601" spans="1:1" x14ac:dyDescent="0.25">
      <c r="A42601"/>
    </row>
    <row r="42602" spans="1:1" x14ac:dyDescent="0.25">
      <c r="A42602"/>
    </row>
    <row r="42603" spans="1:1" x14ac:dyDescent="0.25">
      <c r="A42603"/>
    </row>
    <row r="42604" spans="1:1" x14ac:dyDescent="0.25">
      <c r="A42604"/>
    </row>
    <row r="42605" spans="1:1" x14ac:dyDescent="0.25">
      <c r="A42605"/>
    </row>
    <row r="42606" spans="1:1" x14ac:dyDescent="0.25">
      <c r="A42606"/>
    </row>
    <row r="42607" spans="1:1" x14ac:dyDescent="0.25">
      <c r="A42607"/>
    </row>
    <row r="42608" spans="1:1" x14ac:dyDescent="0.25">
      <c r="A42608"/>
    </row>
    <row r="42609" spans="1:1" x14ac:dyDescent="0.25">
      <c r="A42609"/>
    </row>
    <row r="42610" spans="1:1" x14ac:dyDescent="0.25">
      <c r="A42610"/>
    </row>
    <row r="42611" spans="1:1" x14ac:dyDescent="0.25">
      <c r="A42611"/>
    </row>
    <row r="42612" spans="1:1" x14ac:dyDescent="0.25">
      <c r="A42612"/>
    </row>
    <row r="42613" spans="1:1" x14ac:dyDescent="0.25">
      <c r="A42613"/>
    </row>
    <row r="42614" spans="1:1" x14ac:dyDescent="0.25">
      <c r="A42614"/>
    </row>
    <row r="42615" spans="1:1" x14ac:dyDescent="0.25">
      <c r="A42615"/>
    </row>
    <row r="42616" spans="1:1" x14ac:dyDescent="0.25">
      <c r="A42616"/>
    </row>
    <row r="42617" spans="1:1" x14ac:dyDescent="0.25">
      <c r="A42617"/>
    </row>
    <row r="42618" spans="1:1" x14ac:dyDescent="0.25">
      <c r="A42618"/>
    </row>
    <row r="42619" spans="1:1" x14ac:dyDescent="0.25">
      <c r="A42619"/>
    </row>
    <row r="42620" spans="1:1" x14ac:dyDescent="0.25">
      <c r="A42620"/>
    </row>
    <row r="42621" spans="1:1" x14ac:dyDescent="0.25">
      <c r="A42621"/>
    </row>
    <row r="42622" spans="1:1" x14ac:dyDescent="0.25">
      <c r="A42622"/>
    </row>
    <row r="42623" spans="1:1" x14ac:dyDescent="0.25">
      <c r="A42623"/>
    </row>
    <row r="42624" spans="1:1" x14ac:dyDescent="0.25">
      <c r="A42624"/>
    </row>
    <row r="42625" spans="1:1" x14ac:dyDescent="0.25">
      <c r="A42625"/>
    </row>
    <row r="42626" spans="1:1" x14ac:dyDescent="0.25">
      <c r="A42626"/>
    </row>
    <row r="42627" spans="1:1" x14ac:dyDescent="0.25">
      <c r="A42627"/>
    </row>
    <row r="42628" spans="1:1" x14ac:dyDescent="0.25">
      <c r="A42628"/>
    </row>
    <row r="42629" spans="1:1" x14ac:dyDescent="0.25">
      <c r="A42629"/>
    </row>
    <row r="42630" spans="1:1" x14ac:dyDescent="0.25">
      <c r="A42630"/>
    </row>
    <row r="42631" spans="1:1" x14ac:dyDescent="0.25">
      <c r="A42631"/>
    </row>
    <row r="42632" spans="1:1" x14ac:dyDescent="0.25">
      <c r="A42632"/>
    </row>
    <row r="42633" spans="1:1" x14ac:dyDescent="0.25">
      <c r="A42633"/>
    </row>
    <row r="42634" spans="1:1" x14ac:dyDescent="0.25">
      <c r="A42634"/>
    </row>
    <row r="42635" spans="1:1" x14ac:dyDescent="0.25">
      <c r="A42635"/>
    </row>
    <row r="42636" spans="1:1" x14ac:dyDescent="0.25">
      <c r="A42636"/>
    </row>
    <row r="42637" spans="1:1" x14ac:dyDescent="0.25">
      <c r="A42637"/>
    </row>
    <row r="42638" spans="1:1" x14ac:dyDescent="0.25">
      <c r="A42638"/>
    </row>
    <row r="42639" spans="1:1" x14ac:dyDescent="0.25">
      <c r="A42639"/>
    </row>
    <row r="42640" spans="1:1" x14ac:dyDescent="0.25">
      <c r="A42640"/>
    </row>
    <row r="42641" spans="1:1" x14ac:dyDescent="0.25">
      <c r="A42641"/>
    </row>
    <row r="42642" spans="1:1" x14ac:dyDescent="0.25">
      <c r="A42642"/>
    </row>
    <row r="42643" spans="1:1" x14ac:dyDescent="0.25">
      <c r="A42643"/>
    </row>
    <row r="42644" spans="1:1" x14ac:dyDescent="0.25">
      <c r="A42644"/>
    </row>
    <row r="42645" spans="1:1" x14ac:dyDescent="0.25">
      <c r="A42645"/>
    </row>
    <row r="42646" spans="1:1" x14ac:dyDescent="0.25">
      <c r="A42646"/>
    </row>
    <row r="42647" spans="1:1" x14ac:dyDescent="0.25">
      <c r="A42647"/>
    </row>
    <row r="42648" spans="1:1" x14ac:dyDescent="0.25">
      <c r="A42648"/>
    </row>
    <row r="42649" spans="1:1" x14ac:dyDescent="0.25">
      <c r="A42649"/>
    </row>
    <row r="42650" spans="1:1" x14ac:dyDescent="0.25">
      <c r="A42650"/>
    </row>
    <row r="42651" spans="1:1" x14ac:dyDescent="0.25">
      <c r="A42651"/>
    </row>
    <row r="42652" spans="1:1" x14ac:dyDescent="0.25">
      <c r="A42652"/>
    </row>
    <row r="42653" spans="1:1" x14ac:dyDescent="0.25">
      <c r="A42653"/>
    </row>
    <row r="42654" spans="1:1" x14ac:dyDescent="0.25">
      <c r="A42654"/>
    </row>
    <row r="42655" spans="1:1" x14ac:dyDescent="0.25">
      <c r="A42655"/>
    </row>
    <row r="42656" spans="1:1" x14ac:dyDescent="0.25">
      <c r="A42656"/>
    </row>
    <row r="42657" spans="1:1" x14ac:dyDescent="0.25">
      <c r="A42657"/>
    </row>
    <row r="42658" spans="1:1" x14ac:dyDescent="0.25">
      <c r="A42658"/>
    </row>
    <row r="42659" spans="1:1" x14ac:dyDescent="0.25">
      <c r="A42659"/>
    </row>
    <row r="42660" spans="1:1" x14ac:dyDescent="0.25">
      <c r="A42660"/>
    </row>
    <row r="42661" spans="1:1" x14ac:dyDescent="0.25">
      <c r="A42661"/>
    </row>
    <row r="42662" spans="1:1" x14ac:dyDescent="0.25">
      <c r="A42662"/>
    </row>
    <row r="42663" spans="1:1" x14ac:dyDescent="0.25">
      <c r="A42663"/>
    </row>
    <row r="42664" spans="1:1" x14ac:dyDescent="0.25">
      <c r="A42664"/>
    </row>
    <row r="42665" spans="1:1" x14ac:dyDescent="0.25">
      <c r="A42665"/>
    </row>
    <row r="42666" spans="1:1" x14ac:dyDescent="0.25">
      <c r="A42666"/>
    </row>
    <row r="42667" spans="1:1" x14ac:dyDescent="0.25">
      <c r="A42667"/>
    </row>
    <row r="42668" spans="1:1" x14ac:dyDescent="0.25">
      <c r="A42668"/>
    </row>
    <row r="42669" spans="1:1" x14ac:dyDescent="0.25">
      <c r="A42669"/>
    </row>
    <row r="42670" spans="1:1" x14ac:dyDescent="0.25">
      <c r="A42670"/>
    </row>
    <row r="42671" spans="1:1" x14ac:dyDescent="0.25">
      <c r="A42671"/>
    </row>
    <row r="42672" spans="1:1" x14ac:dyDescent="0.25">
      <c r="A42672"/>
    </row>
    <row r="42673" spans="1:1" x14ac:dyDescent="0.25">
      <c r="A42673"/>
    </row>
    <row r="42674" spans="1:1" x14ac:dyDescent="0.25">
      <c r="A42674"/>
    </row>
    <row r="42675" spans="1:1" x14ac:dyDescent="0.25">
      <c r="A42675"/>
    </row>
    <row r="42676" spans="1:1" x14ac:dyDescent="0.25">
      <c r="A42676"/>
    </row>
    <row r="42677" spans="1:1" x14ac:dyDescent="0.25">
      <c r="A42677"/>
    </row>
    <row r="42678" spans="1:1" x14ac:dyDescent="0.25">
      <c r="A42678"/>
    </row>
    <row r="42679" spans="1:1" x14ac:dyDescent="0.25">
      <c r="A42679"/>
    </row>
    <row r="42680" spans="1:1" x14ac:dyDescent="0.25">
      <c r="A42680"/>
    </row>
    <row r="42681" spans="1:1" x14ac:dyDescent="0.25">
      <c r="A42681"/>
    </row>
    <row r="42682" spans="1:1" x14ac:dyDescent="0.25">
      <c r="A42682"/>
    </row>
    <row r="42683" spans="1:1" x14ac:dyDescent="0.25">
      <c r="A42683"/>
    </row>
    <row r="42684" spans="1:1" x14ac:dyDescent="0.25">
      <c r="A42684"/>
    </row>
    <row r="42685" spans="1:1" x14ac:dyDescent="0.25">
      <c r="A42685"/>
    </row>
    <row r="42686" spans="1:1" x14ac:dyDescent="0.25">
      <c r="A42686"/>
    </row>
    <row r="42687" spans="1:1" x14ac:dyDescent="0.25">
      <c r="A42687"/>
    </row>
    <row r="42688" spans="1:1" x14ac:dyDescent="0.25">
      <c r="A42688"/>
    </row>
    <row r="42689" spans="1:1" x14ac:dyDescent="0.25">
      <c r="A42689"/>
    </row>
    <row r="42690" spans="1:1" x14ac:dyDescent="0.25">
      <c r="A42690"/>
    </row>
    <row r="42691" spans="1:1" x14ac:dyDescent="0.25">
      <c r="A42691"/>
    </row>
    <row r="42692" spans="1:1" x14ac:dyDescent="0.25">
      <c r="A42692"/>
    </row>
    <row r="42693" spans="1:1" x14ac:dyDescent="0.25">
      <c r="A42693"/>
    </row>
    <row r="42694" spans="1:1" x14ac:dyDescent="0.25">
      <c r="A42694"/>
    </row>
    <row r="42695" spans="1:1" x14ac:dyDescent="0.25">
      <c r="A42695"/>
    </row>
    <row r="42696" spans="1:1" x14ac:dyDescent="0.25">
      <c r="A42696"/>
    </row>
    <row r="42697" spans="1:1" x14ac:dyDescent="0.25">
      <c r="A42697"/>
    </row>
    <row r="42698" spans="1:1" x14ac:dyDescent="0.25">
      <c r="A42698"/>
    </row>
    <row r="42699" spans="1:1" x14ac:dyDescent="0.25">
      <c r="A42699"/>
    </row>
    <row r="42700" spans="1:1" x14ac:dyDescent="0.25">
      <c r="A42700"/>
    </row>
    <row r="42701" spans="1:1" x14ac:dyDescent="0.25">
      <c r="A42701"/>
    </row>
    <row r="42702" spans="1:1" x14ac:dyDescent="0.25">
      <c r="A42702"/>
    </row>
    <row r="42703" spans="1:1" x14ac:dyDescent="0.25">
      <c r="A42703"/>
    </row>
    <row r="42704" spans="1:1" x14ac:dyDescent="0.25">
      <c r="A42704"/>
    </row>
    <row r="42705" spans="1:1" x14ac:dyDescent="0.25">
      <c r="A42705"/>
    </row>
    <row r="42706" spans="1:1" x14ac:dyDescent="0.25">
      <c r="A42706"/>
    </row>
    <row r="42707" spans="1:1" x14ac:dyDescent="0.25">
      <c r="A42707"/>
    </row>
    <row r="42708" spans="1:1" x14ac:dyDescent="0.25">
      <c r="A42708"/>
    </row>
    <row r="42709" spans="1:1" x14ac:dyDescent="0.25">
      <c r="A42709"/>
    </row>
    <row r="42710" spans="1:1" x14ac:dyDescent="0.25">
      <c r="A42710"/>
    </row>
    <row r="42711" spans="1:1" x14ac:dyDescent="0.25">
      <c r="A42711"/>
    </row>
    <row r="42712" spans="1:1" x14ac:dyDescent="0.25">
      <c r="A42712"/>
    </row>
    <row r="42713" spans="1:1" x14ac:dyDescent="0.25">
      <c r="A42713"/>
    </row>
    <row r="42714" spans="1:1" x14ac:dyDescent="0.25">
      <c r="A42714"/>
    </row>
    <row r="42715" spans="1:1" x14ac:dyDescent="0.25">
      <c r="A42715"/>
    </row>
    <row r="42716" spans="1:1" x14ac:dyDescent="0.25">
      <c r="A42716"/>
    </row>
    <row r="42717" spans="1:1" x14ac:dyDescent="0.25">
      <c r="A42717"/>
    </row>
    <row r="42718" spans="1:1" x14ac:dyDescent="0.25">
      <c r="A42718"/>
    </row>
    <row r="42719" spans="1:1" x14ac:dyDescent="0.25">
      <c r="A42719"/>
    </row>
    <row r="42720" spans="1:1" x14ac:dyDescent="0.25">
      <c r="A42720"/>
    </row>
    <row r="42721" spans="1:1" x14ac:dyDescent="0.25">
      <c r="A42721"/>
    </row>
    <row r="42722" spans="1:1" x14ac:dyDescent="0.25">
      <c r="A42722"/>
    </row>
    <row r="42723" spans="1:1" x14ac:dyDescent="0.25">
      <c r="A42723"/>
    </row>
    <row r="42724" spans="1:1" x14ac:dyDescent="0.25">
      <c r="A42724"/>
    </row>
    <row r="42725" spans="1:1" x14ac:dyDescent="0.25">
      <c r="A42725"/>
    </row>
    <row r="42726" spans="1:1" x14ac:dyDescent="0.25">
      <c r="A42726"/>
    </row>
    <row r="42727" spans="1:1" x14ac:dyDescent="0.25">
      <c r="A42727"/>
    </row>
    <row r="42728" spans="1:1" x14ac:dyDescent="0.25">
      <c r="A42728"/>
    </row>
    <row r="42729" spans="1:1" x14ac:dyDescent="0.25">
      <c r="A42729"/>
    </row>
    <row r="42730" spans="1:1" x14ac:dyDescent="0.25">
      <c r="A42730"/>
    </row>
    <row r="42731" spans="1:1" x14ac:dyDescent="0.25">
      <c r="A42731"/>
    </row>
    <row r="42732" spans="1:1" x14ac:dyDescent="0.25">
      <c r="A42732"/>
    </row>
    <row r="42733" spans="1:1" x14ac:dyDescent="0.25">
      <c r="A42733"/>
    </row>
    <row r="42734" spans="1:1" x14ac:dyDescent="0.25">
      <c r="A42734"/>
    </row>
    <row r="42735" spans="1:1" x14ac:dyDescent="0.25">
      <c r="A42735"/>
    </row>
    <row r="42736" spans="1:1" x14ac:dyDescent="0.25">
      <c r="A42736"/>
    </row>
    <row r="42737" spans="1:1" x14ac:dyDescent="0.25">
      <c r="A42737"/>
    </row>
    <row r="42738" spans="1:1" x14ac:dyDescent="0.25">
      <c r="A42738"/>
    </row>
    <row r="42739" spans="1:1" x14ac:dyDescent="0.25">
      <c r="A42739"/>
    </row>
    <row r="42740" spans="1:1" x14ac:dyDescent="0.25">
      <c r="A42740"/>
    </row>
    <row r="42741" spans="1:1" x14ac:dyDescent="0.25">
      <c r="A42741"/>
    </row>
    <row r="42742" spans="1:1" x14ac:dyDescent="0.25">
      <c r="A42742"/>
    </row>
    <row r="42743" spans="1:1" x14ac:dyDescent="0.25">
      <c r="A42743"/>
    </row>
    <row r="42744" spans="1:1" x14ac:dyDescent="0.25">
      <c r="A42744"/>
    </row>
    <row r="42745" spans="1:1" x14ac:dyDescent="0.25">
      <c r="A42745"/>
    </row>
    <row r="42746" spans="1:1" x14ac:dyDescent="0.25">
      <c r="A42746"/>
    </row>
    <row r="42747" spans="1:1" x14ac:dyDescent="0.25">
      <c r="A42747"/>
    </row>
    <row r="42748" spans="1:1" x14ac:dyDescent="0.25">
      <c r="A42748"/>
    </row>
    <row r="42749" spans="1:1" x14ac:dyDescent="0.25">
      <c r="A42749"/>
    </row>
    <row r="42750" spans="1:1" x14ac:dyDescent="0.25">
      <c r="A42750"/>
    </row>
    <row r="42751" spans="1:1" x14ac:dyDescent="0.25">
      <c r="A42751"/>
    </row>
    <row r="42752" spans="1:1" x14ac:dyDescent="0.25">
      <c r="A42752"/>
    </row>
    <row r="42753" spans="1:1" x14ac:dyDescent="0.25">
      <c r="A42753"/>
    </row>
    <row r="42754" spans="1:1" x14ac:dyDescent="0.25">
      <c r="A42754"/>
    </row>
    <row r="42755" spans="1:1" x14ac:dyDescent="0.25">
      <c r="A42755"/>
    </row>
    <row r="42756" spans="1:1" x14ac:dyDescent="0.25">
      <c r="A42756"/>
    </row>
    <row r="42757" spans="1:1" x14ac:dyDescent="0.25">
      <c r="A42757"/>
    </row>
    <row r="42758" spans="1:1" x14ac:dyDescent="0.25">
      <c r="A42758"/>
    </row>
    <row r="42759" spans="1:1" x14ac:dyDescent="0.25">
      <c r="A42759"/>
    </row>
    <row r="42760" spans="1:1" x14ac:dyDescent="0.25">
      <c r="A42760"/>
    </row>
    <row r="42761" spans="1:1" x14ac:dyDescent="0.25">
      <c r="A42761"/>
    </row>
    <row r="42762" spans="1:1" x14ac:dyDescent="0.25">
      <c r="A42762"/>
    </row>
    <row r="42763" spans="1:1" x14ac:dyDescent="0.25">
      <c r="A42763"/>
    </row>
    <row r="42764" spans="1:1" x14ac:dyDescent="0.25">
      <c r="A42764"/>
    </row>
    <row r="42765" spans="1:1" x14ac:dyDescent="0.25">
      <c r="A42765"/>
    </row>
    <row r="42766" spans="1:1" x14ac:dyDescent="0.25">
      <c r="A42766"/>
    </row>
    <row r="42767" spans="1:1" x14ac:dyDescent="0.25">
      <c r="A42767"/>
    </row>
    <row r="42768" spans="1:1" x14ac:dyDescent="0.25">
      <c r="A42768"/>
    </row>
    <row r="42769" spans="1:1" x14ac:dyDescent="0.25">
      <c r="A42769"/>
    </row>
    <row r="42770" spans="1:1" x14ac:dyDescent="0.25">
      <c r="A42770"/>
    </row>
    <row r="42771" spans="1:1" x14ac:dyDescent="0.25">
      <c r="A42771"/>
    </row>
    <row r="42772" spans="1:1" x14ac:dyDescent="0.25">
      <c r="A42772"/>
    </row>
    <row r="42773" spans="1:1" x14ac:dyDescent="0.25">
      <c r="A42773"/>
    </row>
    <row r="42774" spans="1:1" x14ac:dyDescent="0.25">
      <c r="A42774"/>
    </row>
    <row r="42775" spans="1:1" x14ac:dyDescent="0.25">
      <c r="A42775"/>
    </row>
    <row r="42776" spans="1:1" x14ac:dyDescent="0.25">
      <c r="A42776"/>
    </row>
    <row r="42777" spans="1:1" x14ac:dyDescent="0.25">
      <c r="A42777"/>
    </row>
    <row r="42778" spans="1:1" x14ac:dyDescent="0.25">
      <c r="A42778"/>
    </row>
    <row r="42779" spans="1:1" x14ac:dyDescent="0.25">
      <c r="A42779"/>
    </row>
    <row r="42780" spans="1:1" x14ac:dyDescent="0.25">
      <c r="A42780"/>
    </row>
    <row r="42781" spans="1:1" x14ac:dyDescent="0.25">
      <c r="A42781"/>
    </row>
    <row r="42782" spans="1:1" x14ac:dyDescent="0.25">
      <c r="A42782"/>
    </row>
    <row r="42783" spans="1:1" x14ac:dyDescent="0.25">
      <c r="A42783"/>
    </row>
    <row r="42784" spans="1:1" x14ac:dyDescent="0.25">
      <c r="A42784"/>
    </row>
    <row r="42785" spans="1:1" x14ac:dyDescent="0.25">
      <c r="A42785"/>
    </row>
    <row r="42786" spans="1:1" x14ac:dyDescent="0.25">
      <c r="A42786"/>
    </row>
    <row r="42787" spans="1:1" x14ac:dyDescent="0.25">
      <c r="A42787"/>
    </row>
    <row r="42788" spans="1:1" x14ac:dyDescent="0.25">
      <c r="A42788"/>
    </row>
    <row r="42789" spans="1:1" x14ac:dyDescent="0.25">
      <c r="A42789"/>
    </row>
    <row r="42790" spans="1:1" x14ac:dyDescent="0.25">
      <c r="A42790"/>
    </row>
    <row r="42791" spans="1:1" x14ac:dyDescent="0.25">
      <c r="A42791"/>
    </row>
    <row r="42792" spans="1:1" x14ac:dyDescent="0.25">
      <c r="A42792"/>
    </row>
    <row r="42793" spans="1:1" x14ac:dyDescent="0.25">
      <c r="A42793"/>
    </row>
    <row r="42794" spans="1:1" x14ac:dyDescent="0.25">
      <c r="A42794"/>
    </row>
    <row r="42795" spans="1:1" x14ac:dyDescent="0.25">
      <c r="A42795"/>
    </row>
    <row r="42796" spans="1:1" x14ac:dyDescent="0.25">
      <c r="A42796"/>
    </row>
    <row r="42797" spans="1:1" x14ac:dyDescent="0.25">
      <c r="A42797"/>
    </row>
    <row r="42798" spans="1:1" x14ac:dyDescent="0.25">
      <c r="A42798"/>
    </row>
    <row r="42799" spans="1:1" x14ac:dyDescent="0.25">
      <c r="A42799"/>
    </row>
    <row r="42800" spans="1:1" x14ac:dyDescent="0.25">
      <c r="A42800"/>
    </row>
    <row r="42801" spans="1:1" x14ac:dyDescent="0.25">
      <c r="A42801"/>
    </row>
    <row r="42802" spans="1:1" x14ac:dyDescent="0.25">
      <c r="A42802"/>
    </row>
    <row r="42803" spans="1:1" x14ac:dyDescent="0.25">
      <c r="A42803"/>
    </row>
    <row r="42804" spans="1:1" x14ac:dyDescent="0.25">
      <c r="A42804"/>
    </row>
    <row r="42805" spans="1:1" x14ac:dyDescent="0.25">
      <c r="A42805"/>
    </row>
    <row r="42806" spans="1:1" x14ac:dyDescent="0.25">
      <c r="A42806"/>
    </row>
    <row r="42807" spans="1:1" x14ac:dyDescent="0.25">
      <c r="A42807"/>
    </row>
    <row r="42808" spans="1:1" x14ac:dyDescent="0.25">
      <c r="A42808"/>
    </row>
    <row r="42809" spans="1:1" x14ac:dyDescent="0.25">
      <c r="A42809"/>
    </row>
    <row r="42810" spans="1:1" x14ac:dyDescent="0.25">
      <c r="A42810"/>
    </row>
    <row r="42811" spans="1:1" x14ac:dyDescent="0.25">
      <c r="A42811"/>
    </row>
    <row r="42812" spans="1:1" x14ac:dyDescent="0.25">
      <c r="A42812"/>
    </row>
    <row r="42813" spans="1:1" x14ac:dyDescent="0.25">
      <c r="A42813"/>
    </row>
    <row r="42814" spans="1:1" x14ac:dyDescent="0.25">
      <c r="A42814"/>
    </row>
    <row r="42815" spans="1:1" x14ac:dyDescent="0.25">
      <c r="A42815"/>
    </row>
    <row r="42816" spans="1:1" x14ac:dyDescent="0.25">
      <c r="A42816"/>
    </row>
    <row r="42817" spans="1:1" x14ac:dyDescent="0.25">
      <c r="A42817"/>
    </row>
    <row r="42818" spans="1:1" x14ac:dyDescent="0.25">
      <c r="A42818"/>
    </row>
    <row r="42819" spans="1:1" x14ac:dyDescent="0.25">
      <c r="A42819"/>
    </row>
    <row r="42820" spans="1:1" x14ac:dyDescent="0.25">
      <c r="A42820"/>
    </row>
    <row r="42821" spans="1:1" x14ac:dyDescent="0.25">
      <c r="A42821"/>
    </row>
    <row r="42822" spans="1:1" x14ac:dyDescent="0.25">
      <c r="A42822"/>
    </row>
    <row r="42823" spans="1:1" x14ac:dyDescent="0.25">
      <c r="A42823"/>
    </row>
    <row r="42824" spans="1:1" x14ac:dyDescent="0.25">
      <c r="A42824"/>
    </row>
    <row r="42825" spans="1:1" x14ac:dyDescent="0.25">
      <c r="A42825"/>
    </row>
    <row r="42826" spans="1:1" x14ac:dyDescent="0.25">
      <c r="A42826"/>
    </row>
    <row r="42827" spans="1:1" x14ac:dyDescent="0.25">
      <c r="A42827"/>
    </row>
    <row r="42828" spans="1:1" x14ac:dyDescent="0.25">
      <c r="A42828"/>
    </row>
    <row r="42829" spans="1:1" x14ac:dyDescent="0.25">
      <c r="A42829"/>
    </row>
    <row r="42830" spans="1:1" x14ac:dyDescent="0.25">
      <c r="A42830"/>
    </row>
    <row r="42831" spans="1:1" x14ac:dyDescent="0.25">
      <c r="A42831"/>
    </row>
    <row r="42832" spans="1:1" x14ac:dyDescent="0.25">
      <c r="A42832"/>
    </row>
    <row r="42833" spans="1:1" x14ac:dyDescent="0.25">
      <c r="A42833"/>
    </row>
    <row r="42834" spans="1:1" x14ac:dyDescent="0.25">
      <c r="A42834"/>
    </row>
    <row r="42835" spans="1:1" x14ac:dyDescent="0.25">
      <c r="A42835"/>
    </row>
    <row r="42836" spans="1:1" x14ac:dyDescent="0.25">
      <c r="A42836"/>
    </row>
    <row r="42837" spans="1:1" x14ac:dyDescent="0.25">
      <c r="A42837"/>
    </row>
    <row r="42838" spans="1:1" x14ac:dyDescent="0.25">
      <c r="A42838"/>
    </row>
    <row r="42839" spans="1:1" x14ac:dyDescent="0.25">
      <c r="A42839"/>
    </row>
    <row r="42840" spans="1:1" x14ac:dyDescent="0.25">
      <c r="A42840"/>
    </row>
    <row r="42841" spans="1:1" x14ac:dyDescent="0.25">
      <c r="A42841"/>
    </row>
    <row r="42842" spans="1:1" x14ac:dyDescent="0.25">
      <c r="A42842"/>
    </row>
    <row r="42843" spans="1:1" x14ac:dyDescent="0.25">
      <c r="A42843"/>
    </row>
    <row r="42844" spans="1:1" x14ac:dyDescent="0.25">
      <c r="A42844"/>
    </row>
    <row r="42845" spans="1:1" x14ac:dyDescent="0.25">
      <c r="A42845"/>
    </row>
    <row r="42846" spans="1:1" x14ac:dyDescent="0.25">
      <c r="A42846"/>
    </row>
    <row r="42847" spans="1:1" x14ac:dyDescent="0.25">
      <c r="A42847"/>
    </row>
    <row r="42848" spans="1:1" x14ac:dyDescent="0.25">
      <c r="A42848"/>
    </row>
    <row r="42849" spans="1:1" x14ac:dyDescent="0.25">
      <c r="A42849"/>
    </row>
    <row r="42850" spans="1:1" x14ac:dyDescent="0.25">
      <c r="A42850"/>
    </row>
    <row r="42851" spans="1:1" x14ac:dyDescent="0.25">
      <c r="A42851"/>
    </row>
    <row r="42852" spans="1:1" x14ac:dyDescent="0.25">
      <c r="A42852"/>
    </row>
    <row r="42853" spans="1:1" x14ac:dyDescent="0.25">
      <c r="A42853"/>
    </row>
    <row r="42854" spans="1:1" x14ac:dyDescent="0.25">
      <c r="A42854"/>
    </row>
    <row r="42855" spans="1:1" x14ac:dyDescent="0.25">
      <c r="A42855"/>
    </row>
    <row r="42856" spans="1:1" x14ac:dyDescent="0.25">
      <c r="A42856"/>
    </row>
    <row r="42857" spans="1:1" x14ac:dyDescent="0.25">
      <c r="A42857"/>
    </row>
    <row r="42858" spans="1:1" x14ac:dyDescent="0.25">
      <c r="A42858"/>
    </row>
    <row r="42859" spans="1:1" x14ac:dyDescent="0.25">
      <c r="A42859"/>
    </row>
    <row r="42860" spans="1:1" x14ac:dyDescent="0.25">
      <c r="A42860"/>
    </row>
    <row r="42861" spans="1:1" x14ac:dyDescent="0.25">
      <c r="A42861"/>
    </row>
    <row r="42862" spans="1:1" x14ac:dyDescent="0.25">
      <c r="A42862"/>
    </row>
    <row r="42863" spans="1:1" x14ac:dyDescent="0.25">
      <c r="A42863"/>
    </row>
    <row r="42864" spans="1:1" x14ac:dyDescent="0.25">
      <c r="A42864"/>
    </row>
    <row r="42865" spans="1:1" x14ac:dyDescent="0.25">
      <c r="A42865"/>
    </row>
    <row r="42866" spans="1:1" x14ac:dyDescent="0.25">
      <c r="A42866"/>
    </row>
    <row r="42867" spans="1:1" x14ac:dyDescent="0.25">
      <c r="A42867"/>
    </row>
    <row r="42868" spans="1:1" x14ac:dyDescent="0.25">
      <c r="A42868"/>
    </row>
    <row r="42869" spans="1:1" x14ac:dyDescent="0.25">
      <c r="A42869"/>
    </row>
    <row r="42870" spans="1:1" x14ac:dyDescent="0.25">
      <c r="A42870"/>
    </row>
    <row r="42871" spans="1:1" x14ac:dyDescent="0.25">
      <c r="A42871"/>
    </row>
    <row r="42872" spans="1:1" x14ac:dyDescent="0.25">
      <c r="A42872"/>
    </row>
    <row r="42873" spans="1:1" x14ac:dyDescent="0.25">
      <c r="A42873"/>
    </row>
    <row r="42874" spans="1:1" x14ac:dyDescent="0.25">
      <c r="A42874"/>
    </row>
    <row r="42875" spans="1:1" x14ac:dyDescent="0.25">
      <c r="A42875"/>
    </row>
    <row r="42876" spans="1:1" x14ac:dyDescent="0.25">
      <c r="A42876"/>
    </row>
    <row r="42877" spans="1:1" x14ac:dyDescent="0.25">
      <c r="A42877"/>
    </row>
    <row r="42878" spans="1:1" x14ac:dyDescent="0.25">
      <c r="A42878"/>
    </row>
    <row r="42879" spans="1:1" x14ac:dyDescent="0.25">
      <c r="A42879"/>
    </row>
    <row r="42880" spans="1:1" x14ac:dyDescent="0.25">
      <c r="A42880"/>
    </row>
    <row r="42881" spans="1:1" x14ac:dyDescent="0.25">
      <c r="A42881"/>
    </row>
    <row r="42882" spans="1:1" x14ac:dyDescent="0.25">
      <c r="A42882"/>
    </row>
    <row r="42883" spans="1:1" x14ac:dyDescent="0.25">
      <c r="A42883"/>
    </row>
    <row r="42884" spans="1:1" x14ac:dyDescent="0.25">
      <c r="A42884"/>
    </row>
    <row r="42885" spans="1:1" x14ac:dyDescent="0.25">
      <c r="A42885"/>
    </row>
    <row r="42886" spans="1:1" x14ac:dyDescent="0.25">
      <c r="A42886"/>
    </row>
    <row r="42887" spans="1:1" x14ac:dyDescent="0.25">
      <c r="A42887"/>
    </row>
    <row r="42888" spans="1:1" x14ac:dyDescent="0.25">
      <c r="A42888"/>
    </row>
    <row r="42889" spans="1:1" x14ac:dyDescent="0.25">
      <c r="A42889"/>
    </row>
    <row r="42890" spans="1:1" x14ac:dyDescent="0.25">
      <c r="A42890"/>
    </row>
    <row r="42891" spans="1:1" x14ac:dyDescent="0.25">
      <c r="A42891"/>
    </row>
    <row r="42892" spans="1:1" x14ac:dyDescent="0.25">
      <c r="A42892"/>
    </row>
    <row r="42893" spans="1:1" x14ac:dyDescent="0.25">
      <c r="A42893"/>
    </row>
    <row r="42894" spans="1:1" x14ac:dyDescent="0.25">
      <c r="A42894"/>
    </row>
    <row r="42895" spans="1:1" x14ac:dyDescent="0.25">
      <c r="A42895"/>
    </row>
    <row r="42896" spans="1:1" x14ac:dyDescent="0.25">
      <c r="A42896"/>
    </row>
    <row r="42897" spans="1:1" x14ac:dyDescent="0.25">
      <c r="A42897"/>
    </row>
    <row r="42898" spans="1:1" x14ac:dyDescent="0.25">
      <c r="A42898"/>
    </row>
    <row r="42899" spans="1:1" x14ac:dyDescent="0.25">
      <c r="A42899"/>
    </row>
    <row r="42900" spans="1:1" x14ac:dyDescent="0.25">
      <c r="A42900"/>
    </row>
    <row r="42901" spans="1:1" x14ac:dyDescent="0.25">
      <c r="A42901"/>
    </row>
    <row r="42902" spans="1:1" x14ac:dyDescent="0.25">
      <c r="A42902"/>
    </row>
    <row r="42903" spans="1:1" x14ac:dyDescent="0.25">
      <c r="A42903"/>
    </row>
    <row r="42904" spans="1:1" x14ac:dyDescent="0.25">
      <c r="A42904"/>
    </row>
    <row r="42905" spans="1:1" x14ac:dyDescent="0.25">
      <c r="A42905"/>
    </row>
    <row r="42906" spans="1:1" x14ac:dyDescent="0.25">
      <c r="A42906"/>
    </row>
    <row r="42907" spans="1:1" x14ac:dyDescent="0.25">
      <c r="A42907"/>
    </row>
    <row r="42908" spans="1:1" x14ac:dyDescent="0.25">
      <c r="A42908"/>
    </row>
    <row r="42909" spans="1:1" x14ac:dyDescent="0.25">
      <c r="A42909"/>
    </row>
    <row r="42910" spans="1:1" x14ac:dyDescent="0.25">
      <c r="A42910"/>
    </row>
    <row r="42911" spans="1:1" x14ac:dyDescent="0.25">
      <c r="A42911"/>
    </row>
    <row r="42912" spans="1:1" x14ac:dyDescent="0.25">
      <c r="A42912"/>
    </row>
    <row r="42913" spans="1:1" x14ac:dyDescent="0.25">
      <c r="A42913"/>
    </row>
    <row r="42914" spans="1:1" x14ac:dyDescent="0.25">
      <c r="A42914"/>
    </row>
    <row r="42915" spans="1:1" x14ac:dyDescent="0.25">
      <c r="A42915"/>
    </row>
    <row r="42916" spans="1:1" x14ac:dyDescent="0.25">
      <c r="A42916"/>
    </row>
    <row r="42917" spans="1:1" x14ac:dyDescent="0.25">
      <c r="A42917"/>
    </row>
    <row r="42918" spans="1:1" x14ac:dyDescent="0.25">
      <c r="A42918"/>
    </row>
    <row r="42919" spans="1:1" x14ac:dyDescent="0.25">
      <c r="A42919"/>
    </row>
    <row r="42920" spans="1:1" x14ac:dyDescent="0.25">
      <c r="A42920"/>
    </row>
    <row r="42921" spans="1:1" x14ac:dyDescent="0.25">
      <c r="A42921"/>
    </row>
    <row r="42922" spans="1:1" x14ac:dyDescent="0.25">
      <c r="A42922"/>
    </row>
    <row r="42923" spans="1:1" x14ac:dyDescent="0.25">
      <c r="A42923"/>
    </row>
    <row r="42924" spans="1:1" x14ac:dyDescent="0.25">
      <c r="A42924"/>
    </row>
    <row r="42925" spans="1:1" x14ac:dyDescent="0.25">
      <c r="A42925"/>
    </row>
    <row r="42926" spans="1:1" x14ac:dyDescent="0.25">
      <c r="A42926"/>
    </row>
    <row r="42927" spans="1:1" x14ac:dyDescent="0.25">
      <c r="A42927"/>
    </row>
    <row r="42928" spans="1:1" x14ac:dyDescent="0.25">
      <c r="A42928"/>
    </row>
    <row r="42929" spans="1:1" x14ac:dyDescent="0.25">
      <c r="A42929"/>
    </row>
    <row r="42930" spans="1:1" x14ac:dyDescent="0.25">
      <c r="A42930"/>
    </row>
    <row r="42931" spans="1:1" x14ac:dyDescent="0.25">
      <c r="A42931"/>
    </row>
    <row r="42932" spans="1:1" x14ac:dyDescent="0.25">
      <c r="A42932"/>
    </row>
    <row r="42933" spans="1:1" x14ac:dyDescent="0.25">
      <c r="A42933"/>
    </row>
    <row r="42934" spans="1:1" x14ac:dyDescent="0.25">
      <c r="A42934"/>
    </row>
    <row r="42935" spans="1:1" x14ac:dyDescent="0.25">
      <c r="A42935"/>
    </row>
    <row r="42936" spans="1:1" x14ac:dyDescent="0.25">
      <c r="A42936"/>
    </row>
    <row r="42937" spans="1:1" x14ac:dyDescent="0.25">
      <c r="A42937"/>
    </row>
    <row r="42938" spans="1:1" x14ac:dyDescent="0.25">
      <c r="A42938"/>
    </row>
    <row r="42939" spans="1:1" x14ac:dyDescent="0.25">
      <c r="A42939"/>
    </row>
    <row r="42940" spans="1:1" x14ac:dyDescent="0.25">
      <c r="A42940"/>
    </row>
    <row r="42941" spans="1:1" x14ac:dyDescent="0.25">
      <c r="A42941"/>
    </row>
    <row r="42942" spans="1:1" x14ac:dyDescent="0.25">
      <c r="A42942"/>
    </row>
    <row r="42943" spans="1:1" x14ac:dyDescent="0.25">
      <c r="A42943"/>
    </row>
    <row r="42944" spans="1:1" x14ac:dyDescent="0.25">
      <c r="A42944"/>
    </row>
    <row r="42945" spans="1:1" x14ac:dyDescent="0.25">
      <c r="A42945"/>
    </row>
    <row r="42946" spans="1:1" x14ac:dyDescent="0.25">
      <c r="A42946"/>
    </row>
    <row r="42947" spans="1:1" x14ac:dyDescent="0.25">
      <c r="A42947"/>
    </row>
    <row r="42948" spans="1:1" x14ac:dyDescent="0.25">
      <c r="A42948"/>
    </row>
    <row r="42949" spans="1:1" x14ac:dyDescent="0.25">
      <c r="A42949"/>
    </row>
    <row r="42950" spans="1:1" x14ac:dyDescent="0.25">
      <c r="A42950"/>
    </row>
    <row r="42951" spans="1:1" x14ac:dyDescent="0.25">
      <c r="A42951"/>
    </row>
    <row r="42952" spans="1:1" x14ac:dyDescent="0.25">
      <c r="A42952"/>
    </row>
    <row r="42953" spans="1:1" x14ac:dyDescent="0.25">
      <c r="A42953"/>
    </row>
    <row r="42954" spans="1:1" x14ac:dyDescent="0.25">
      <c r="A42954"/>
    </row>
    <row r="42955" spans="1:1" x14ac:dyDescent="0.25">
      <c r="A42955"/>
    </row>
    <row r="42956" spans="1:1" x14ac:dyDescent="0.25">
      <c r="A42956"/>
    </row>
    <row r="42957" spans="1:1" x14ac:dyDescent="0.25">
      <c r="A42957"/>
    </row>
    <row r="42958" spans="1:1" x14ac:dyDescent="0.25">
      <c r="A42958"/>
    </row>
    <row r="42959" spans="1:1" x14ac:dyDescent="0.25">
      <c r="A42959"/>
    </row>
    <row r="42960" spans="1:1" x14ac:dyDescent="0.25">
      <c r="A42960"/>
    </row>
    <row r="42961" spans="1:1" x14ac:dyDescent="0.25">
      <c r="A42961"/>
    </row>
    <row r="42962" spans="1:1" x14ac:dyDescent="0.25">
      <c r="A42962"/>
    </row>
    <row r="42963" spans="1:1" x14ac:dyDescent="0.25">
      <c r="A42963"/>
    </row>
    <row r="42964" spans="1:1" x14ac:dyDescent="0.25">
      <c r="A42964"/>
    </row>
    <row r="42965" spans="1:1" x14ac:dyDescent="0.25">
      <c r="A42965"/>
    </row>
    <row r="42966" spans="1:1" x14ac:dyDescent="0.25">
      <c r="A42966"/>
    </row>
    <row r="42967" spans="1:1" x14ac:dyDescent="0.25">
      <c r="A42967"/>
    </row>
    <row r="42968" spans="1:1" x14ac:dyDescent="0.25">
      <c r="A42968"/>
    </row>
    <row r="42969" spans="1:1" x14ac:dyDescent="0.25">
      <c r="A42969"/>
    </row>
    <row r="42970" spans="1:1" x14ac:dyDescent="0.25">
      <c r="A42970"/>
    </row>
    <row r="42971" spans="1:1" x14ac:dyDescent="0.25">
      <c r="A42971"/>
    </row>
    <row r="42972" spans="1:1" x14ac:dyDescent="0.25">
      <c r="A42972"/>
    </row>
    <row r="42973" spans="1:1" x14ac:dyDescent="0.25">
      <c r="A42973"/>
    </row>
    <row r="42974" spans="1:1" x14ac:dyDescent="0.25">
      <c r="A42974"/>
    </row>
    <row r="42975" spans="1:1" x14ac:dyDescent="0.25">
      <c r="A42975"/>
    </row>
    <row r="42976" spans="1:1" x14ac:dyDescent="0.25">
      <c r="A42976"/>
    </row>
    <row r="42977" spans="1:1" x14ac:dyDescent="0.25">
      <c r="A42977"/>
    </row>
    <row r="42978" spans="1:1" x14ac:dyDescent="0.25">
      <c r="A42978"/>
    </row>
    <row r="42979" spans="1:1" x14ac:dyDescent="0.25">
      <c r="A42979"/>
    </row>
    <row r="42980" spans="1:1" x14ac:dyDescent="0.25">
      <c r="A42980"/>
    </row>
    <row r="42981" spans="1:1" x14ac:dyDescent="0.25">
      <c r="A42981"/>
    </row>
    <row r="42982" spans="1:1" x14ac:dyDescent="0.25">
      <c r="A42982"/>
    </row>
    <row r="42983" spans="1:1" x14ac:dyDescent="0.25">
      <c r="A42983"/>
    </row>
    <row r="42984" spans="1:1" x14ac:dyDescent="0.25">
      <c r="A42984"/>
    </row>
    <row r="42985" spans="1:1" x14ac:dyDescent="0.25">
      <c r="A42985"/>
    </row>
    <row r="42986" spans="1:1" x14ac:dyDescent="0.25">
      <c r="A42986"/>
    </row>
    <row r="42987" spans="1:1" x14ac:dyDescent="0.25">
      <c r="A42987"/>
    </row>
    <row r="42988" spans="1:1" x14ac:dyDescent="0.25">
      <c r="A42988"/>
    </row>
    <row r="42989" spans="1:1" x14ac:dyDescent="0.25">
      <c r="A42989"/>
    </row>
    <row r="42990" spans="1:1" x14ac:dyDescent="0.25">
      <c r="A42990"/>
    </row>
    <row r="42991" spans="1:1" x14ac:dyDescent="0.25">
      <c r="A42991"/>
    </row>
    <row r="42992" spans="1:1" x14ac:dyDescent="0.25">
      <c r="A42992"/>
    </row>
    <row r="42993" spans="1:1" x14ac:dyDescent="0.25">
      <c r="A42993"/>
    </row>
    <row r="42994" spans="1:1" x14ac:dyDescent="0.25">
      <c r="A42994"/>
    </row>
    <row r="42995" spans="1:1" x14ac:dyDescent="0.25">
      <c r="A42995"/>
    </row>
    <row r="42996" spans="1:1" x14ac:dyDescent="0.25">
      <c r="A42996"/>
    </row>
    <row r="42997" spans="1:1" x14ac:dyDescent="0.25">
      <c r="A42997"/>
    </row>
    <row r="42998" spans="1:1" x14ac:dyDescent="0.25">
      <c r="A42998"/>
    </row>
    <row r="42999" spans="1:1" x14ac:dyDescent="0.25">
      <c r="A42999"/>
    </row>
    <row r="43000" spans="1:1" x14ac:dyDescent="0.25">
      <c r="A43000"/>
    </row>
    <row r="43001" spans="1:1" x14ac:dyDescent="0.25">
      <c r="A43001"/>
    </row>
    <row r="43002" spans="1:1" x14ac:dyDescent="0.25">
      <c r="A43002"/>
    </row>
    <row r="43003" spans="1:1" x14ac:dyDescent="0.25">
      <c r="A43003"/>
    </row>
    <row r="43004" spans="1:1" x14ac:dyDescent="0.25">
      <c r="A43004"/>
    </row>
    <row r="43005" spans="1:1" x14ac:dyDescent="0.25">
      <c r="A43005"/>
    </row>
    <row r="43006" spans="1:1" x14ac:dyDescent="0.25">
      <c r="A43006"/>
    </row>
    <row r="43007" spans="1:1" x14ac:dyDescent="0.25">
      <c r="A43007"/>
    </row>
    <row r="43008" spans="1:1" x14ac:dyDescent="0.25">
      <c r="A43008"/>
    </row>
    <row r="43009" spans="1:1" x14ac:dyDescent="0.25">
      <c r="A43009"/>
    </row>
    <row r="43010" spans="1:1" x14ac:dyDescent="0.25">
      <c r="A43010"/>
    </row>
    <row r="43011" spans="1:1" x14ac:dyDescent="0.25">
      <c r="A43011"/>
    </row>
    <row r="43012" spans="1:1" x14ac:dyDescent="0.25">
      <c r="A43012"/>
    </row>
    <row r="43013" spans="1:1" x14ac:dyDescent="0.25">
      <c r="A43013"/>
    </row>
    <row r="43014" spans="1:1" x14ac:dyDescent="0.25">
      <c r="A43014"/>
    </row>
    <row r="43015" spans="1:1" x14ac:dyDescent="0.25">
      <c r="A43015"/>
    </row>
    <row r="43016" spans="1:1" x14ac:dyDescent="0.25">
      <c r="A43016"/>
    </row>
    <row r="43017" spans="1:1" x14ac:dyDescent="0.25">
      <c r="A43017"/>
    </row>
    <row r="43018" spans="1:1" x14ac:dyDescent="0.25">
      <c r="A43018"/>
    </row>
    <row r="43019" spans="1:1" x14ac:dyDescent="0.25">
      <c r="A43019"/>
    </row>
    <row r="43020" spans="1:1" x14ac:dyDescent="0.25">
      <c r="A43020"/>
    </row>
    <row r="43021" spans="1:1" x14ac:dyDescent="0.25">
      <c r="A43021"/>
    </row>
    <row r="43022" spans="1:1" x14ac:dyDescent="0.25">
      <c r="A43022"/>
    </row>
    <row r="43023" spans="1:1" x14ac:dyDescent="0.25">
      <c r="A43023"/>
    </row>
    <row r="43024" spans="1:1" x14ac:dyDescent="0.25">
      <c r="A43024"/>
    </row>
    <row r="43025" spans="1:1" x14ac:dyDescent="0.25">
      <c r="A43025"/>
    </row>
    <row r="43026" spans="1:1" x14ac:dyDescent="0.25">
      <c r="A43026"/>
    </row>
    <row r="43027" spans="1:1" x14ac:dyDescent="0.25">
      <c r="A43027"/>
    </row>
    <row r="43028" spans="1:1" x14ac:dyDescent="0.25">
      <c r="A43028"/>
    </row>
    <row r="43029" spans="1:1" x14ac:dyDescent="0.25">
      <c r="A43029"/>
    </row>
    <row r="43030" spans="1:1" x14ac:dyDescent="0.25">
      <c r="A43030"/>
    </row>
    <row r="43031" spans="1:1" x14ac:dyDescent="0.25">
      <c r="A43031"/>
    </row>
    <row r="43032" spans="1:1" x14ac:dyDescent="0.25">
      <c r="A43032"/>
    </row>
    <row r="43033" spans="1:1" x14ac:dyDescent="0.25">
      <c r="A43033"/>
    </row>
    <row r="43034" spans="1:1" x14ac:dyDescent="0.25">
      <c r="A43034"/>
    </row>
    <row r="43035" spans="1:1" x14ac:dyDescent="0.25">
      <c r="A43035"/>
    </row>
    <row r="43036" spans="1:1" x14ac:dyDescent="0.25">
      <c r="A43036"/>
    </row>
    <row r="43037" spans="1:1" x14ac:dyDescent="0.25">
      <c r="A43037"/>
    </row>
    <row r="43038" spans="1:1" x14ac:dyDescent="0.25">
      <c r="A43038"/>
    </row>
    <row r="43039" spans="1:1" x14ac:dyDescent="0.25">
      <c r="A43039"/>
    </row>
    <row r="43040" spans="1:1" x14ac:dyDescent="0.25">
      <c r="A43040"/>
    </row>
    <row r="43041" spans="1:1" x14ac:dyDescent="0.25">
      <c r="A43041"/>
    </row>
    <row r="43042" spans="1:1" x14ac:dyDescent="0.25">
      <c r="A43042"/>
    </row>
    <row r="43043" spans="1:1" x14ac:dyDescent="0.25">
      <c r="A43043"/>
    </row>
    <row r="43044" spans="1:1" x14ac:dyDescent="0.25">
      <c r="A43044"/>
    </row>
    <row r="43045" spans="1:1" x14ac:dyDescent="0.25">
      <c r="A43045"/>
    </row>
    <row r="43046" spans="1:1" x14ac:dyDescent="0.25">
      <c r="A43046"/>
    </row>
    <row r="43047" spans="1:1" x14ac:dyDescent="0.25">
      <c r="A43047"/>
    </row>
    <row r="43048" spans="1:1" x14ac:dyDescent="0.25">
      <c r="A43048"/>
    </row>
    <row r="43049" spans="1:1" x14ac:dyDescent="0.25">
      <c r="A43049"/>
    </row>
    <row r="43050" spans="1:1" x14ac:dyDescent="0.25">
      <c r="A43050"/>
    </row>
    <row r="43051" spans="1:1" x14ac:dyDescent="0.25">
      <c r="A43051"/>
    </row>
    <row r="43052" spans="1:1" x14ac:dyDescent="0.25">
      <c r="A43052"/>
    </row>
    <row r="43053" spans="1:1" x14ac:dyDescent="0.25">
      <c r="A43053"/>
    </row>
    <row r="43054" spans="1:1" x14ac:dyDescent="0.25">
      <c r="A43054"/>
    </row>
    <row r="43055" spans="1:1" x14ac:dyDescent="0.25">
      <c r="A43055"/>
    </row>
    <row r="43056" spans="1:1" x14ac:dyDescent="0.25">
      <c r="A43056"/>
    </row>
    <row r="43057" spans="1:1" x14ac:dyDescent="0.25">
      <c r="A43057"/>
    </row>
    <row r="43058" spans="1:1" x14ac:dyDescent="0.25">
      <c r="A43058"/>
    </row>
    <row r="43059" spans="1:1" x14ac:dyDescent="0.25">
      <c r="A43059"/>
    </row>
    <row r="43060" spans="1:1" x14ac:dyDescent="0.25">
      <c r="A43060"/>
    </row>
    <row r="43061" spans="1:1" x14ac:dyDescent="0.25">
      <c r="A43061"/>
    </row>
    <row r="43062" spans="1:1" x14ac:dyDescent="0.25">
      <c r="A43062"/>
    </row>
    <row r="43063" spans="1:1" x14ac:dyDescent="0.25">
      <c r="A43063"/>
    </row>
    <row r="43064" spans="1:1" x14ac:dyDescent="0.25">
      <c r="A43064"/>
    </row>
    <row r="43065" spans="1:1" x14ac:dyDescent="0.25">
      <c r="A43065"/>
    </row>
    <row r="43066" spans="1:1" x14ac:dyDescent="0.25">
      <c r="A43066"/>
    </row>
    <row r="43067" spans="1:1" x14ac:dyDescent="0.25">
      <c r="A43067"/>
    </row>
    <row r="43068" spans="1:1" x14ac:dyDescent="0.25">
      <c r="A43068"/>
    </row>
    <row r="43069" spans="1:1" x14ac:dyDescent="0.25">
      <c r="A43069"/>
    </row>
    <row r="43070" spans="1:1" x14ac:dyDescent="0.25">
      <c r="A43070"/>
    </row>
    <row r="43071" spans="1:1" x14ac:dyDescent="0.25">
      <c r="A43071"/>
    </row>
    <row r="43072" spans="1:1" x14ac:dyDescent="0.25">
      <c r="A43072"/>
    </row>
    <row r="43073" spans="1:1" x14ac:dyDescent="0.25">
      <c r="A43073"/>
    </row>
    <row r="43074" spans="1:1" x14ac:dyDescent="0.25">
      <c r="A43074"/>
    </row>
    <row r="43075" spans="1:1" x14ac:dyDescent="0.25">
      <c r="A43075"/>
    </row>
    <row r="43076" spans="1:1" x14ac:dyDescent="0.25">
      <c r="A43076"/>
    </row>
    <row r="43077" spans="1:1" x14ac:dyDescent="0.25">
      <c r="A43077"/>
    </row>
    <row r="43078" spans="1:1" x14ac:dyDescent="0.25">
      <c r="A43078"/>
    </row>
    <row r="43079" spans="1:1" x14ac:dyDescent="0.25">
      <c r="A43079"/>
    </row>
    <row r="43080" spans="1:1" x14ac:dyDescent="0.25">
      <c r="A43080"/>
    </row>
    <row r="43081" spans="1:1" x14ac:dyDescent="0.25">
      <c r="A43081"/>
    </row>
    <row r="43082" spans="1:1" x14ac:dyDescent="0.25">
      <c r="A43082"/>
    </row>
    <row r="43083" spans="1:1" x14ac:dyDescent="0.25">
      <c r="A43083"/>
    </row>
    <row r="43084" spans="1:1" x14ac:dyDescent="0.25">
      <c r="A43084"/>
    </row>
    <row r="43085" spans="1:1" x14ac:dyDescent="0.25">
      <c r="A43085"/>
    </row>
    <row r="43086" spans="1:1" x14ac:dyDescent="0.25">
      <c r="A43086"/>
    </row>
    <row r="43087" spans="1:1" x14ac:dyDescent="0.25">
      <c r="A43087"/>
    </row>
    <row r="43088" spans="1:1" x14ac:dyDescent="0.25">
      <c r="A43088"/>
    </row>
    <row r="43089" spans="1:1" x14ac:dyDescent="0.25">
      <c r="A43089"/>
    </row>
    <row r="43090" spans="1:1" x14ac:dyDescent="0.25">
      <c r="A43090"/>
    </row>
    <row r="43091" spans="1:1" x14ac:dyDescent="0.25">
      <c r="A43091"/>
    </row>
    <row r="43092" spans="1:1" x14ac:dyDescent="0.25">
      <c r="A43092"/>
    </row>
    <row r="43093" spans="1:1" x14ac:dyDescent="0.25">
      <c r="A43093"/>
    </row>
    <row r="43094" spans="1:1" x14ac:dyDescent="0.25">
      <c r="A43094"/>
    </row>
    <row r="43095" spans="1:1" x14ac:dyDescent="0.25">
      <c r="A43095"/>
    </row>
    <row r="43096" spans="1:1" x14ac:dyDescent="0.25">
      <c r="A43096"/>
    </row>
    <row r="43097" spans="1:1" x14ac:dyDescent="0.25">
      <c r="A43097"/>
    </row>
    <row r="43098" spans="1:1" x14ac:dyDescent="0.25">
      <c r="A43098"/>
    </row>
    <row r="43099" spans="1:1" x14ac:dyDescent="0.25">
      <c r="A43099"/>
    </row>
    <row r="43100" spans="1:1" x14ac:dyDescent="0.25">
      <c r="A43100"/>
    </row>
    <row r="43101" spans="1:1" x14ac:dyDescent="0.25">
      <c r="A43101"/>
    </row>
    <row r="43102" spans="1:1" x14ac:dyDescent="0.25">
      <c r="A43102"/>
    </row>
    <row r="43103" spans="1:1" x14ac:dyDescent="0.25">
      <c r="A43103"/>
    </row>
    <row r="43104" spans="1:1" x14ac:dyDescent="0.25">
      <c r="A43104"/>
    </row>
    <row r="43105" spans="1:1" x14ac:dyDescent="0.25">
      <c r="A43105"/>
    </row>
    <row r="43106" spans="1:1" x14ac:dyDescent="0.25">
      <c r="A43106"/>
    </row>
    <row r="43107" spans="1:1" x14ac:dyDescent="0.25">
      <c r="A43107"/>
    </row>
    <row r="43108" spans="1:1" x14ac:dyDescent="0.25">
      <c r="A43108"/>
    </row>
    <row r="43109" spans="1:1" x14ac:dyDescent="0.25">
      <c r="A43109"/>
    </row>
    <row r="43110" spans="1:1" x14ac:dyDescent="0.25">
      <c r="A43110"/>
    </row>
    <row r="43111" spans="1:1" x14ac:dyDescent="0.25">
      <c r="A43111"/>
    </row>
    <row r="43112" spans="1:1" x14ac:dyDescent="0.25">
      <c r="A43112"/>
    </row>
    <row r="43113" spans="1:1" x14ac:dyDescent="0.25">
      <c r="A43113"/>
    </row>
    <row r="43114" spans="1:1" x14ac:dyDescent="0.25">
      <c r="A43114"/>
    </row>
    <row r="43115" spans="1:1" x14ac:dyDescent="0.25">
      <c r="A43115"/>
    </row>
    <row r="43116" spans="1:1" x14ac:dyDescent="0.25">
      <c r="A43116"/>
    </row>
    <row r="43117" spans="1:1" x14ac:dyDescent="0.25">
      <c r="A43117"/>
    </row>
    <row r="43118" spans="1:1" x14ac:dyDescent="0.25">
      <c r="A43118"/>
    </row>
    <row r="43119" spans="1:1" x14ac:dyDescent="0.25">
      <c r="A43119"/>
    </row>
    <row r="43120" spans="1:1" x14ac:dyDescent="0.25">
      <c r="A43120"/>
    </row>
    <row r="43121" spans="1:1" x14ac:dyDescent="0.25">
      <c r="A43121"/>
    </row>
    <row r="43122" spans="1:1" x14ac:dyDescent="0.25">
      <c r="A43122"/>
    </row>
    <row r="43123" spans="1:1" x14ac:dyDescent="0.25">
      <c r="A43123"/>
    </row>
    <row r="43124" spans="1:1" x14ac:dyDescent="0.25">
      <c r="A43124"/>
    </row>
    <row r="43125" spans="1:1" x14ac:dyDescent="0.25">
      <c r="A43125"/>
    </row>
    <row r="43126" spans="1:1" x14ac:dyDescent="0.25">
      <c r="A43126"/>
    </row>
    <row r="43127" spans="1:1" x14ac:dyDescent="0.25">
      <c r="A43127"/>
    </row>
    <row r="43128" spans="1:1" x14ac:dyDescent="0.25">
      <c r="A43128"/>
    </row>
    <row r="43129" spans="1:1" x14ac:dyDescent="0.25">
      <c r="A43129"/>
    </row>
    <row r="43130" spans="1:1" x14ac:dyDescent="0.25">
      <c r="A43130"/>
    </row>
    <row r="43131" spans="1:1" x14ac:dyDescent="0.25">
      <c r="A43131"/>
    </row>
    <row r="43132" spans="1:1" x14ac:dyDescent="0.25">
      <c r="A43132"/>
    </row>
    <row r="43133" spans="1:1" x14ac:dyDescent="0.25">
      <c r="A43133"/>
    </row>
    <row r="43134" spans="1:1" x14ac:dyDescent="0.25">
      <c r="A43134"/>
    </row>
    <row r="43135" spans="1:1" x14ac:dyDescent="0.25">
      <c r="A43135"/>
    </row>
    <row r="43136" spans="1:1" x14ac:dyDescent="0.25">
      <c r="A43136"/>
    </row>
    <row r="43137" spans="1:1" x14ac:dyDescent="0.25">
      <c r="A43137"/>
    </row>
    <row r="43138" spans="1:1" x14ac:dyDescent="0.25">
      <c r="A43138"/>
    </row>
    <row r="43139" spans="1:1" x14ac:dyDescent="0.25">
      <c r="A43139"/>
    </row>
    <row r="43140" spans="1:1" x14ac:dyDescent="0.25">
      <c r="A43140"/>
    </row>
    <row r="43141" spans="1:1" x14ac:dyDescent="0.25">
      <c r="A43141"/>
    </row>
    <row r="43142" spans="1:1" x14ac:dyDescent="0.25">
      <c r="A43142"/>
    </row>
    <row r="43143" spans="1:1" x14ac:dyDescent="0.25">
      <c r="A43143"/>
    </row>
    <row r="43144" spans="1:1" x14ac:dyDescent="0.25">
      <c r="A43144"/>
    </row>
    <row r="43145" spans="1:1" x14ac:dyDescent="0.25">
      <c r="A43145"/>
    </row>
    <row r="43146" spans="1:1" x14ac:dyDescent="0.25">
      <c r="A43146"/>
    </row>
    <row r="43147" spans="1:1" x14ac:dyDescent="0.25">
      <c r="A43147"/>
    </row>
    <row r="43148" spans="1:1" x14ac:dyDescent="0.25">
      <c r="A43148"/>
    </row>
    <row r="43149" spans="1:1" x14ac:dyDescent="0.25">
      <c r="A43149"/>
    </row>
    <row r="43150" spans="1:1" x14ac:dyDescent="0.25">
      <c r="A43150"/>
    </row>
    <row r="43151" spans="1:1" x14ac:dyDescent="0.25">
      <c r="A43151"/>
    </row>
    <row r="43152" spans="1:1" x14ac:dyDescent="0.25">
      <c r="A43152"/>
    </row>
    <row r="43153" spans="1:1" x14ac:dyDescent="0.25">
      <c r="A43153"/>
    </row>
    <row r="43154" spans="1:1" x14ac:dyDescent="0.25">
      <c r="A43154"/>
    </row>
    <row r="43155" spans="1:1" x14ac:dyDescent="0.25">
      <c r="A43155"/>
    </row>
    <row r="43156" spans="1:1" x14ac:dyDescent="0.25">
      <c r="A43156"/>
    </row>
    <row r="43157" spans="1:1" x14ac:dyDescent="0.25">
      <c r="A43157"/>
    </row>
    <row r="43158" spans="1:1" x14ac:dyDescent="0.25">
      <c r="A43158"/>
    </row>
    <row r="43159" spans="1:1" x14ac:dyDescent="0.25">
      <c r="A43159"/>
    </row>
    <row r="43160" spans="1:1" x14ac:dyDescent="0.25">
      <c r="A43160"/>
    </row>
    <row r="43161" spans="1:1" x14ac:dyDescent="0.25">
      <c r="A43161"/>
    </row>
    <row r="43162" spans="1:1" x14ac:dyDescent="0.25">
      <c r="A43162"/>
    </row>
    <row r="43163" spans="1:1" x14ac:dyDescent="0.25">
      <c r="A43163"/>
    </row>
    <row r="43164" spans="1:1" x14ac:dyDescent="0.25">
      <c r="A43164"/>
    </row>
    <row r="43165" spans="1:1" x14ac:dyDescent="0.25">
      <c r="A43165"/>
    </row>
    <row r="43166" spans="1:1" x14ac:dyDescent="0.25">
      <c r="A43166"/>
    </row>
    <row r="43167" spans="1:1" x14ac:dyDescent="0.25">
      <c r="A43167"/>
    </row>
    <row r="43168" spans="1:1" x14ac:dyDescent="0.25">
      <c r="A43168"/>
    </row>
    <row r="43169" spans="1:1" x14ac:dyDescent="0.25">
      <c r="A43169"/>
    </row>
    <row r="43170" spans="1:1" x14ac:dyDescent="0.25">
      <c r="A43170"/>
    </row>
    <row r="43171" spans="1:1" x14ac:dyDescent="0.25">
      <c r="A43171"/>
    </row>
    <row r="43172" spans="1:1" x14ac:dyDescent="0.25">
      <c r="A43172"/>
    </row>
    <row r="43173" spans="1:1" x14ac:dyDescent="0.25">
      <c r="A43173"/>
    </row>
    <row r="43174" spans="1:1" x14ac:dyDescent="0.25">
      <c r="A43174"/>
    </row>
    <row r="43175" spans="1:1" x14ac:dyDescent="0.25">
      <c r="A43175"/>
    </row>
    <row r="43176" spans="1:1" x14ac:dyDescent="0.25">
      <c r="A43176"/>
    </row>
    <row r="43177" spans="1:1" x14ac:dyDescent="0.25">
      <c r="A43177"/>
    </row>
    <row r="43178" spans="1:1" x14ac:dyDescent="0.25">
      <c r="A43178"/>
    </row>
    <row r="43179" spans="1:1" x14ac:dyDescent="0.25">
      <c r="A43179"/>
    </row>
    <row r="43180" spans="1:1" x14ac:dyDescent="0.25">
      <c r="A43180"/>
    </row>
    <row r="43181" spans="1:1" x14ac:dyDescent="0.25">
      <c r="A43181"/>
    </row>
    <row r="43182" spans="1:1" x14ac:dyDescent="0.25">
      <c r="A43182"/>
    </row>
    <row r="43183" spans="1:1" x14ac:dyDescent="0.25">
      <c r="A43183"/>
    </row>
    <row r="43184" spans="1:1" x14ac:dyDescent="0.25">
      <c r="A43184"/>
    </row>
    <row r="43185" spans="1:1" x14ac:dyDescent="0.25">
      <c r="A43185"/>
    </row>
    <row r="43186" spans="1:1" x14ac:dyDescent="0.25">
      <c r="A43186"/>
    </row>
    <row r="43187" spans="1:1" x14ac:dyDescent="0.25">
      <c r="A43187"/>
    </row>
    <row r="43188" spans="1:1" x14ac:dyDescent="0.25">
      <c r="A43188"/>
    </row>
    <row r="43189" spans="1:1" x14ac:dyDescent="0.25">
      <c r="A43189"/>
    </row>
    <row r="43190" spans="1:1" x14ac:dyDescent="0.25">
      <c r="A43190"/>
    </row>
    <row r="43191" spans="1:1" x14ac:dyDescent="0.25">
      <c r="A43191"/>
    </row>
    <row r="43192" spans="1:1" x14ac:dyDescent="0.25">
      <c r="A43192"/>
    </row>
    <row r="43193" spans="1:1" x14ac:dyDescent="0.25">
      <c r="A43193"/>
    </row>
    <row r="43194" spans="1:1" x14ac:dyDescent="0.25">
      <c r="A43194"/>
    </row>
    <row r="43195" spans="1:1" x14ac:dyDescent="0.25">
      <c r="A43195"/>
    </row>
    <row r="43196" spans="1:1" x14ac:dyDescent="0.25">
      <c r="A43196"/>
    </row>
    <row r="43197" spans="1:1" x14ac:dyDescent="0.25">
      <c r="A43197"/>
    </row>
    <row r="43198" spans="1:1" x14ac:dyDescent="0.25">
      <c r="A43198"/>
    </row>
    <row r="43199" spans="1:1" x14ac:dyDescent="0.25">
      <c r="A43199"/>
    </row>
    <row r="43200" spans="1:1" x14ac:dyDescent="0.25">
      <c r="A43200"/>
    </row>
    <row r="43201" spans="1:1" x14ac:dyDescent="0.25">
      <c r="A43201"/>
    </row>
    <row r="43202" spans="1:1" x14ac:dyDescent="0.25">
      <c r="A43202"/>
    </row>
    <row r="43203" spans="1:1" x14ac:dyDescent="0.25">
      <c r="A43203"/>
    </row>
    <row r="43204" spans="1:1" x14ac:dyDescent="0.25">
      <c r="A43204"/>
    </row>
    <row r="43205" spans="1:1" x14ac:dyDescent="0.25">
      <c r="A43205"/>
    </row>
    <row r="43206" spans="1:1" x14ac:dyDescent="0.25">
      <c r="A43206"/>
    </row>
    <row r="43207" spans="1:1" x14ac:dyDescent="0.25">
      <c r="A43207"/>
    </row>
    <row r="43208" spans="1:1" x14ac:dyDescent="0.25">
      <c r="A43208"/>
    </row>
    <row r="43209" spans="1:1" x14ac:dyDescent="0.25">
      <c r="A43209"/>
    </row>
    <row r="43210" spans="1:1" x14ac:dyDescent="0.25">
      <c r="A43210"/>
    </row>
    <row r="43211" spans="1:1" x14ac:dyDescent="0.25">
      <c r="A43211"/>
    </row>
    <row r="43212" spans="1:1" x14ac:dyDescent="0.25">
      <c r="A43212"/>
    </row>
    <row r="43213" spans="1:1" x14ac:dyDescent="0.25">
      <c r="A43213"/>
    </row>
    <row r="43214" spans="1:1" x14ac:dyDescent="0.25">
      <c r="A43214"/>
    </row>
    <row r="43215" spans="1:1" x14ac:dyDescent="0.25">
      <c r="A43215"/>
    </row>
    <row r="43216" spans="1:1" x14ac:dyDescent="0.25">
      <c r="A43216"/>
    </row>
    <row r="43217" spans="1:1" x14ac:dyDescent="0.25">
      <c r="A43217"/>
    </row>
    <row r="43218" spans="1:1" x14ac:dyDescent="0.25">
      <c r="A43218"/>
    </row>
    <row r="43219" spans="1:1" x14ac:dyDescent="0.25">
      <c r="A43219"/>
    </row>
    <row r="43220" spans="1:1" x14ac:dyDescent="0.25">
      <c r="A43220"/>
    </row>
    <row r="43221" spans="1:1" x14ac:dyDescent="0.25">
      <c r="A43221"/>
    </row>
    <row r="43222" spans="1:1" x14ac:dyDescent="0.25">
      <c r="A43222"/>
    </row>
    <row r="43223" spans="1:1" x14ac:dyDescent="0.25">
      <c r="A43223"/>
    </row>
    <row r="43224" spans="1:1" x14ac:dyDescent="0.25">
      <c r="A43224"/>
    </row>
    <row r="43225" spans="1:1" x14ac:dyDescent="0.25">
      <c r="A43225"/>
    </row>
    <row r="43226" spans="1:1" x14ac:dyDescent="0.25">
      <c r="A43226"/>
    </row>
    <row r="43227" spans="1:1" x14ac:dyDescent="0.25">
      <c r="A43227"/>
    </row>
    <row r="43228" spans="1:1" x14ac:dyDescent="0.25">
      <c r="A43228"/>
    </row>
    <row r="43229" spans="1:1" x14ac:dyDescent="0.25">
      <c r="A43229"/>
    </row>
    <row r="43230" spans="1:1" x14ac:dyDescent="0.25">
      <c r="A43230"/>
    </row>
    <row r="43231" spans="1:1" x14ac:dyDescent="0.25">
      <c r="A43231"/>
    </row>
    <row r="43232" spans="1:1" x14ac:dyDescent="0.25">
      <c r="A43232"/>
    </row>
    <row r="43233" spans="1:1" x14ac:dyDescent="0.25">
      <c r="A43233"/>
    </row>
    <row r="43234" spans="1:1" x14ac:dyDescent="0.25">
      <c r="A43234"/>
    </row>
    <row r="43235" spans="1:1" x14ac:dyDescent="0.25">
      <c r="A43235"/>
    </row>
    <row r="43236" spans="1:1" x14ac:dyDescent="0.25">
      <c r="A43236"/>
    </row>
    <row r="43237" spans="1:1" x14ac:dyDescent="0.25">
      <c r="A43237"/>
    </row>
    <row r="43238" spans="1:1" x14ac:dyDescent="0.25">
      <c r="A43238"/>
    </row>
    <row r="43239" spans="1:1" x14ac:dyDescent="0.25">
      <c r="A43239"/>
    </row>
    <row r="43240" spans="1:1" x14ac:dyDescent="0.25">
      <c r="A43240"/>
    </row>
    <row r="43241" spans="1:1" x14ac:dyDescent="0.25">
      <c r="A43241"/>
    </row>
    <row r="43242" spans="1:1" x14ac:dyDescent="0.25">
      <c r="A43242"/>
    </row>
    <row r="43243" spans="1:1" x14ac:dyDescent="0.25">
      <c r="A43243"/>
    </row>
    <row r="43244" spans="1:1" x14ac:dyDescent="0.25">
      <c r="A43244"/>
    </row>
    <row r="43245" spans="1:1" x14ac:dyDescent="0.25">
      <c r="A43245"/>
    </row>
    <row r="43246" spans="1:1" x14ac:dyDescent="0.25">
      <c r="A43246"/>
    </row>
    <row r="43247" spans="1:1" x14ac:dyDescent="0.25">
      <c r="A43247"/>
    </row>
    <row r="43248" spans="1:1" x14ac:dyDescent="0.25">
      <c r="A43248"/>
    </row>
    <row r="43249" spans="1:1" x14ac:dyDescent="0.25">
      <c r="A43249"/>
    </row>
    <row r="43250" spans="1:1" x14ac:dyDescent="0.25">
      <c r="A43250"/>
    </row>
    <row r="43251" spans="1:1" x14ac:dyDescent="0.25">
      <c r="A43251"/>
    </row>
    <row r="43252" spans="1:1" x14ac:dyDescent="0.25">
      <c r="A43252"/>
    </row>
    <row r="43253" spans="1:1" x14ac:dyDescent="0.25">
      <c r="A43253"/>
    </row>
    <row r="43254" spans="1:1" x14ac:dyDescent="0.25">
      <c r="A43254"/>
    </row>
    <row r="43255" spans="1:1" x14ac:dyDescent="0.25">
      <c r="A43255"/>
    </row>
    <row r="43256" spans="1:1" x14ac:dyDescent="0.25">
      <c r="A43256"/>
    </row>
    <row r="43257" spans="1:1" x14ac:dyDescent="0.25">
      <c r="A43257"/>
    </row>
    <row r="43258" spans="1:1" x14ac:dyDescent="0.25">
      <c r="A43258"/>
    </row>
    <row r="43259" spans="1:1" x14ac:dyDescent="0.25">
      <c r="A43259"/>
    </row>
    <row r="43260" spans="1:1" x14ac:dyDescent="0.25">
      <c r="A43260"/>
    </row>
    <row r="43261" spans="1:1" x14ac:dyDescent="0.25">
      <c r="A43261"/>
    </row>
    <row r="43262" spans="1:1" x14ac:dyDescent="0.25">
      <c r="A43262"/>
    </row>
    <row r="43263" spans="1:1" x14ac:dyDescent="0.25">
      <c r="A43263"/>
    </row>
    <row r="43264" spans="1:1" x14ac:dyDescent="0.25">
      <c r="A43264"/>
    </row>
    <row r="43265" spans="1:1" x14ac:dyDescent="0.25">
      <c r="A43265"/>
    </row>
    <row r="43266" spans="1:1" x14ac:dyDescent="0.25">
      <c r="A43266"/>
    </row>
    <row r="43267" spans="1:1" x14ac:dyDescent="0.25">
      <c r="A43267"/>
    </row>
    <row r="43268" spans="1:1" x14ac:dyDescent="0.25">
      <c r="A43268"/>
    </row>
    <row r="43269" spans="1:1" x14ac:dyDescent="0.25">
      <c r="A43269"/>
    </row>
    <row r="43270" spans="1:1" x14ac:dyDescent="0.25">
      <c r="A43270"/>
    </row>
    <row r="43271" spans="1:1" x14ac:dyDescent="0.25">
      <c r="A43271"/>
    </row>
    <row r="43272" spans="1:1" x14ac:dyDescent="0.25">
      <c r="A43272"/>
    </row>
    <row r="43273" spans="1:1" x14ac:dyDescent="0.25">
      <c r="A43273"/>
    </row>
    <row r="43274" spans="1:1" x14ac:dyDescent="0.25">
      <c r="A43274"/>
    </row>
    <row r="43275" spans="1:1" x14ac:dyDescent="0.25">
      <c r="A43275"/>
    </row>
    <row r="43276" spans="1:1" x14ac:dyDescent="0.25">
      <c r="A43276"/>
    </row>
    <row r="43277" spans="1:1" x14ac:dyDescent="0.25">
      <c r="A43277"/>
    </row>
    <row r="43278" spans="1:1" x14ac:dyDescent="0.25">
      <c r="A43278"/>
    </row>
    <row r="43279" spans="1:1" x14ac:dyDescent="0.25">
      <c r="A43279"/>
    </row>
    <row r="43280" spans="1:1" x14ac:dyDescent="0.25">
      <c r="A43280"/>
    </row>
    <row r="43281" spans="1:1" x14ac:dyDescent="0.25">
      <c r="A43281"/>
    </row>
    <row r="43282" spans="1:1" x14ac:dyDescent="0.25">
      <c r="A43282"/>
    </row>
    <row r="43283" spans="1:1" x14ac:dyDescent="0.25">
      <c r="A43283"/>
    </row>
    <row r="43284" spans="1:1" x14ac:dyDescent="0.25">
      <c r="A43284"/>
    </row>
    <row r="43285" spans="1:1" x14ac:dyDescent="0.25">
      <c r="A43285"/>
    </row>
    <row r="43286" spans="1:1" x14ac:dyDescent="0.25">
      <c r="A43286"/>
    </row>
    <row r="43287" spans="1:1" x14ac:dyDescent="0.25">
      <c r="A43287"/>
    </row>
    <row r="43288" spans="1:1" x14ac:dyDescent="0.25">
      <c r="A43288"/>
    </row>
    <row r="43289" spans="1:1" x14ac:dyDescent="0.25">
      <c r="A43289"/>
    </row>
    <row r="43290" spans="1:1" x14ac:dyDescent="0.25">
      <c r="A43290"/>
    </row>
    <row r="43291" spans="1:1" x14ac:dyDescent="0.25">
      <c r="A43291"/>
    </row>
    <row r="43292" spans="1:1" x14ac:dyDescent="0.25">
      <c r="A43292"/>
    </row>
    <row r="43293" spans="1:1" x14ac:dyDescent="0.25">
      <c r="A43293"/>
    </row>
    <row r="43294" spans="1:1" x14ac:dyDescent="0.25">
      <c r="A43294"/>
    </row>
    <row r="43295" spans="1:1" x14ac:dyDescent="0.25">
      <c r="A43295"/>
    </row>
    <row r="43296" spans="1:1" x14ac:dyDescent="0.25">
      <c r="A43296"/>
    </row>
    <row r="43297" spans="1:1" x14ac:dyDescent="0.25">
      <c r="A43297"/>
    </row>
    <row r="43298" spans="1:1" x14ac:dyDescent="0.25">
      <c r="A43298"/>
    </row>
    <row r="43299" spans="1:1" x14ac:dyDescent="0.25">
      <c r="A43299"/>
    </row>
    <row r="43300" spans="1:1" x14ac:dyDescent="0.25">
      <c r="A43300"/>
    </row>
    <row r="43301" spans="1:1" x14ac:dyDescent="0.25">
      <c r="A43301"/>
    </row>
    <row r="43302" spans="1:1" x14ac:dyDescent="0.25">
      <c r="A43302"/>
    </row>
    <row r="43303" spans="1:1" x14ac:dyDescent="0.25">
      <c r="A43303"/>
    </row>
    <row r="43304" spans="1:1" x14ac:dyDescent="0.25">
      <c r="A43304"/>
    </row>
    <row r="43305" spans="1:1" x14ac:dyDescent="0.25">
      <c r="A43305"/>
    </row>
    <row r="43306" spans="1:1" x14ac:dyDescent="0.25">
      <c r="A43306"/>
    </row>
    <row r="43307" spans="1:1" x14ac:dyDescent="0.25">
      <c r="A43307"/>
    </row>
    <row r="43308" spans="1:1" x14ac:dyDescent="0.25">
      <c r="A43308"/>
    </row>
    <row r="43309" spans="1:1" x14ac:dyDescent="0.25">
      <c r="A43309"/>
    </row>
    <row r="43310" spans="1:1" x14ac:dyDescent="0.25">
      <c r="A43310"/>
    </row>
    <row r="43311" spans="1:1" x14ac:dyDescent="0.25">
      <c r="A43311"/>
    </row>
    <row r="43312" spans="1:1" x14ac:dyDescent="0.25">
      <c r="A43312"/>
    </row>
    <row r="43313" spans="1:1" x14ac:dyDescent="0.25">
      <c r="A43313"/>
    </row>
    <row r="43314" spans="1:1" x14ac:dyDescent="0.25">
      <c r="A43314"/>
    </row>
    <row r="43315" spans="1:1" x14ac:dyDescent="0.25">
      <c r="A43315"/>
    </row>
    <row r="43316" spans="1:1" x14ac:dyDescent="0.25">
      <c r="A43316"/>
    </row>
    <row r="43317" spans="1:1" x14ac:dyDescent="0.25">
      <c r="A43317"/>
    </row>
    <row r="43318" spans="1:1" x14ac:dyDescent="0.25">
      <c r="A43318"/>
    </row>
    <row r="43319" spans="1:1" x14ac:dyDescent="0.25">
      <c r="A43319"/>
    </row>
    <row r="43320" spans="1:1" x14ac:dyDescent="0.25">
      <c r="A43320"/>
    </row>
    <row r="43321" spans="1:1" x14ac:dyDescent="0.25">
      <c r="A43321"/>
    </row>
    <row r="43322" spans="1:1" x14ac:dyDescent="0.25">
      <c r="A43322"/>
    </row>
    <row r="43323" spans="1:1" x14ac:dyDescent="0.25">
      <c r="A43323"/>
    </row>
    <row r="43324" spans="1:1" x14ac:dyDescent="0.25">
      <c r="A43324"/>
    </row>
    <row r="43325" spans="1:1" x14ac:dyDescent="0.25">
      <c r="A43325"/>
    </row>
    <row r="43326" spans="1:1" x14ac:dyDescent="0.25">
      <c r="A43326"/>
    </row>
    <row r="43327" spans="1:1" x14ac:dyDescent="0.25">
      <c r="A43327"/>
    </row>
    <row r="43328" spans="1:1" x14ac:dyDescent="0.25">
      <c r="A43328"/>
    </row>
    <row r="43329" spans="1:1" x14ac:dyDescent="0.25">
      <c r="A43329"/>
    </row>
    <row r="43330" spans="1:1" x14ac:dyDescent="0.25">
      <c r="A43330"/>
    </row>
    <row r="43331" spans="1:1" x14ac:dyDescent="0.25">
      <c r="A43331"/>
    </row>
    <row r="43332" spans="1:1" x14ac:dyDescent="0.25">
      <c r="A43332"/>
    </row>
    <row r="43333" spans="1:1" x14ac:dyDescent="0.25">
      <c r="A43333"/>
    </row>
    <row r="43334" spans="1:1" x14ac:dyDescent="0.25">
      <c r="A43334"/>
    </row>
    <row r="43335" spans="1:1" x14ac:dyDescent="0.25">
      <c r="A43335"/>
    </row>
    <row r="43336" spans="1:1" x14ac:dyDescent="0.25">
      <c r="A43336"/>
    </row>
    <row r="43337" spans="1:1" x14ac:dyDescent="0.25">
      <c r="A43337"/>
    </row>
    <row r="43338" spans="1:1" x14ac:dyDescent="0.25">
      <c r="A43338"/>
    </row>
    <row r="43339" spans="1:1" x14ac:dyDescent="0.25">
      <c r="A43339"/>
    </row>
    <row r="43340" spans="1:1" x14ac:dyDescent="0.25">
      <c r="A43340"/>
    </row>
    <row r="43341" spans="1:1" x14ac:dyDescent="0.25">
      <c r="A43341"/>
    </row>
    <row r="43342" spans="1:1" x14ac:dyDescent="0.25">
      <c r="A43342"/>
    </row>
    <row r="43343" spans="1:1" x14ac:dyDescent="0.25">
      <c r="A43343"/>
    </row>
    <row r="43344" spans="1:1" x14ac:dyDescent="0.25">
      <c r="A43344"/>
    </row>
    <row r="43345" spans="1:1" x14ac:dyDescent="0.25">
      <c r="A43345"/>
    </row>
    <row r="43346" spans="1:1" x14ac:dyDescent="0.25">
      <c r="A43346"/>
    </row>
    <row r="43347" spans="1:1" x14ac:dyDescent="0.25">
      <c r="A43347"/>
    </row>
    <row r="43348" spans="1:1" x14ac:dyDescent="0.25">
      <c r="A43348"/>
    </row>
    <row r="43349" spans="1:1" x14ac:dyDescent="0.25">
      <c r="A43349"/>
    </row>
    <row r="43350" spans="1:1" x14ac:dyDescent="0.25">
      <c r="A43350"/>
    </row>
    <row r="43351" spans="1:1" x14ac:dyDescent="0.25">
      <c r="A43351"/>
    </row>
    <row r="43352" spans="1:1" x14ac:dyDescent="0.25">
      <c r="A43352"/>
    </row>
    <row r="43353" spans="1:1" x14ac:dyDescent="0.25">
      <c r="A43353"/>
    </row>
    <row r="43354" spans="1:1" x14ac:dyDescent="0.25">
      <c r="A43354"/>
    </row>
    <row r="43355" spans="1:1" x14ac:dyDescent="0.25">
      <c r="A43355"/>
    </row>
    <row r="43356" spans="1:1" x14ac:dyDescent="0.25">
      <c r="A43356"/>
    </row>
    <row r="43357" spans="1:1" x14ac:dyDescent="0.25">
      <c r="A43357"/>
    </row>
    <row r="43358" spans="1:1" x14ac:dyDescent="0.25">
      <c r="A43358"/>
    </row>
    <row r="43359" spans="1:1" x14ac:dyDescent="0.25">
      <c r="A43359"/>
    </row>
    <row r="43360" spans="1:1" x14ac:dyDescent="0.25">
      <c r="A43360"/>
    </row>
    <row r="43361" spans="1:1" x14ac:dyDescent="0.25">
      <c r="A43361"/>
    </row>
    <row r="43362" spans="1:1" x14ac:dyDescent="0.25">
      <c r="A43362"/>
    </row>
    <row r="43363" spans="1:1" x14ac:dyDescent="0.25">
      <c r="A43363"/>
    </row>
    <row r="43364" spans="1:1" x14ac:dyDescent="0.25">
      <c r="A43364"/>
    </row>
    <row r="43365" spans="1:1" x14ac:dyDescent="0.25">
      <c r="A43365"/>
    </row>
    <row r="43366" spans="1:1" x14ac:dyDescent="0.25">
      <c r="A43366"/>
    </row>
    <row r="43367" spans="1:1" x14ac:dyDescent="0.25">
      <c r="A43367"/>
    </row>
    <row r="43368" spans="1:1" x14ac:dyDescent="0.25">
      <c r="A43368"/>
    </row>
    <row r="43369" spans="1:1" x14ac:dyDescent="0.25">
      <c r="A43369"/>
    </row>
    <row r="43370" spans="1:1" x14ac:dyDescent="0.25">
      <c r="A43370"/>
    </row>
    <row r="43371" spans="1:1" x14ac:dyDescent="0.25">
      <c r="A43371"/>
    </row>
    <row r="43372" spans="1:1" x14ac:dyDescent="0.25">
      <c r="A43372"/>
    </row>
    <row r="43373" spans="1:1" x14ac:dyDescent="0.25">
      <c r="A43373"/>
    </row>
    <row r="43374" spans="1:1" x14ac:dyDescent="0.25">
      <c r="A43374"/>
    </row>
    <row r="43375" spans="1:1" x14ac:dyDescent="0.25">
      <c r="A43375"/>
    </row>
    <row r="43376" spans="1:1" x14ac:dyDescent="0.25">
      <c r="A43376"/>
    </row>
    <row r="43377" spans="1:1" x14ac:dyDescent="0.25">
      <c r="A43377"/>
    </row>
    <row r="43378" spans="1:1" x14ac:dyDescent="0.25">
      <c r="A43378"/>
    </row>
    <row r="43379" spans="1:1" x14ac:dyDescent="0.25">
      <c r="A43379"/>
    </row>
    <row r="43380" spans="1:1" x14ac:dyDescent="0.25">
      <c r="A43380"/>
    </row>
    <row r="43381" spans="1:1" x14ac:dyDescent="0.25">
      <c r="A43381"/>
    </row>
    <row r="43382" spans="1:1" x14ac:dyDescent="0.25">
      <c r="A43382"/>
    </row>
    <row r="43383" spans="1:1" x14ac:dyDescent="0.25">
      <c r="A43383"/>
    </row>
    <row r="43384" spans="1:1" x14ac:dyDescent="0.25">
      <c r="A43384"/>
    </row>
    <row r="43385" spans="1:1" x14ac:dyDescent="0.25">
      <c r="A43385"/>
    </row>
    <row r="43386" spans="1:1" x14ac:dyDescent="0.25">
      <c r="A43386"/>
    </row>
    <row r="43387" spans="1:1" x14ac:dyDescent="0.25">
      <c r="A43387"/>
    </row>
    <row r="43388" spans="1:1" x14ac:dyDescent="0.25">
      <c r="A43388"/>
    </row>
    <row r="43389" spans="1:1" x14ac:dyDescent="0.25">
      <c r="A43389"/>
    </row>
    <row r="43390" spans="1:1" x14ac:dyDescent="0.25">
      <c r="A43390"/>
    </row>
    <row r="43391" spans="1:1" x14ac:dyDescent="0.25">
      <c r="A43391"/>
    </row>
    <row r="43392" spans="1:1" x14ac:dyDescent="0.25">
      <c r="A43392"/>
    </row>
    <row r="43393" spans="1:1" x14ac:dyDescent="0.25">
      <c r="A43393"/>
    </row>
    <row r="43394" spans="1:1" x14ac:dyDescent="0.25">
      <c r="A43394"/>
    </row>
    <row r="43395" spans="1:1" x14ac:dyDescent="0.25">
      <c r="A43395"/>
    </row>
    <row r="43396" spans="1:1" x14ac:dyDescent="0.25">
      <c r="A43396"/>
    </row>
    <row r="43397" spans="1:1" x14ac:dyDescent="0.25">
      <c r="A43397"/>
    </row>
    <row r="43398" spans="1:1" x14ac:dyDescent="0.25">
      <c r="A43398"/>
    </row>
    <row r="43399" spans="1:1" x14ac:dyDescent="0.25">
      <c r="A43399"/>
    </row>
    <row r="43400" spans="1:1" x14ac:dyDescent="0.25">
      <c r="A43400"/>
    </row>
    <row r="43401" spans="1:1" x14ac:dyDescent="0.25">
      <c r="A43401"/>
    </row>
    <row r="43402" spans="1:1" x14ac:dyDescent="0.25">
      <c r="A43402"/>
    </row>
    <row r="43403" spans="1:1" x14ac:dyDescent="0.25">
      <c r="A43403"/>
    </row>
    <row r="43404" spans="1:1" x14ac:dyDescent="0.25">
      <c r="A43404"/>
    </row>
    <row r="43405" spans="1:1" x14ac:dyDescent="0.25">
      <c r="A43405"/>
    </row>
    <row r="43406" spans="1:1" x14ac:dyDescent="0.25">
      <c r="A43406"/>
    </row>
    <row r="43407" spans="1:1" x14ac:dyDescent="0.25">
      <c r="A43407"/>
    </row>
    <row r="43408" spans="1:1" x14ac:dyDescent="0.25">
      <c r="A43408"/>
    </row>
    <row r="43409" spans="1:1" x14ac:dyDescent="0.25">
      <c r="A43409"/>
    </row>
    <row r="43410" spans="1:1" x14ac:dyDescent="0.25">
      <c r="A43410"/>
    </row>
    <row r="43411" spans="1:1" x14ac:dyDescent="0.25">
      <c r="A43411"/>
    </row>
    <row r="43412" spans="1:1" x14ac:dyDescent="0.25">
      <c r="A43412"/>
    </row>
    <row r="43413" spans="1:1" x14ac:dyDescent="0.25">
      <c r="A43413"/>
    </row>
    <row r="43414" spans="1:1" x14ac:dyDescent="0.25">
      <c r="A43414"/>
    </row>
    <row r="43415" spans="1:1" x14ac:dyDescent="0.25">
      <c r="A43415"/>
    </row>
    <row r="43416" spans="1:1" x14ac:dyDescent="0.25">
      <c r="A43416"/>
    </row>
    <row r="43417" spans="1:1" x14ac:dyDescent="0.25">
      <c r="A43417"/>
    </row>
    <row r="43418" spans="1:1" x14ac:dyDescent="0.25">
      <c r="A43418"/>
    </row>
    <row r="43419" spans="1:1" x14ac:dyDescent="0.25">
      <c r="A43419"/>
    </row>
    <row r="43420" spans="1:1" x14ac:dyDescent="0.25">
      <c r="A43420"/>
    </row>
    <row r="43421" spans="1:1" x14ac:dyDescent="0.25">
      <c r="A43421"/>
    </row>
    <row r="43422" spans="1:1" x14ac:dyDescent="0.25">
      <c r="A43422"/>
    </row>
    <row r="43423" spans="1:1" x14ac:dyDescent="0.25">
      <c r="A43423"/>
    </row>
    <row r="43424" spans="1:1" x14ac:dyDescent="0.25">
      <c r="A43424"/>
    </row>
    <row r="43425" spans="1:1" x14ac:dyDescent="0.25">
      <c r="A43425"/>
    </row>
    <row r="43426" spans="1:1" x14ac:dyDescent="0.25">
      <c r="A43426"/>
    </row>
    <row r="43427" spans="1:1" x14ac:dyDescent="0.25">
      <c r="A43427"/>
    </row>
    <row r="43428" spans="1:1" x14ac:dyDescent="0.25">
      <c r="A43428"/>
    </row>
    <row r="43429" spans="1:1" x14ac:dyDescent="0.25">
      <c r="A43429"/>
    </row>
    <row r="43430" spans="1:1" x14ac:dyDescent="0.25">
      <c r="A43430"/>
    </row>
    <row r="43431" spans="1:1" x14ac:dyDescent="0.25">
      <c r="A43431"/>
    </row>
    <row r="43432" spans="1:1" x14ac:dyDescent="0.25">
      <c r="A43432"/>
    </row>
    <row r="43433" spans="1:1" x14ac:dyDescent="0.25">
      <c r="A43433"/>
    </row>
    <row r="43434" spans="1:1" x14ac:dyDescent="0.25">
      <c r="A43434"/>
    </row>
    <row r="43435" spans="1:1" x14ac:dyDescent="0.25">
      <c r="A43435"/>
    </row>
    <row r="43436" spans="1:1" x14ac:dyDescent="0.25">
      <c r="A43436"/>
    </row>
    <row r="43437" spans="1:1" x14ac:dyDescent="0.25">
      <c r="A43437"/>
    </row>
    <row r="43438" spans="1:1" x14ac:dyDescent="0.25">
      <c r="A43438"/>
    </row>
    <row r="43439" spans="1:1" x14ac:dyDescent="0.25">
      <c r="A43439"/>
    </row>
    <row r="43440" spans="1:1" x14ac:dyDescent="0.25">
      <c r="A43440"/>
    </row>
    <row r="43441" spans="1:1" x14ac:dyDescent="0.25">
      <c r="A43441"/>
    </row>
    <row r="43442" spans="1:1" x14ac:dyDescent="0.25">
      <c r="A43442"/>
    </row>
    <row r="43443" spans="1:1" x14ac:dyDescent="0.25">
      <c r="A43443"/>
    </row>
    <row r="43444" spans="1:1" x14ac:dyDescent="0.25">
      <c r="A43444"/>
    </row>
    <row r="43445" spans="1:1" x14ac:dyDescent="0.25">
      <c r="A43445"/>
    </row>
    <row r="43446" spans="1:1" x14ac:dyDescent="0.25">
      <c r="A43446"/>
    </row>
    <row r="43447" spans="1:1" x14ac:dyDescent="0.25">
      <c r="A43447"/>
    </row>
    <row r="43448" spans="1:1" x14ac:dyDescent="0.25">
      <c r="A43448"/>
    </row>
    <row r="43449" spans="1:1" x14ac:dyDescent="0.25">
      <c r="A43449"/>
    </row>
    <row r="43450" spans="1:1" x14ac:dyDescent="0.25">
      <c r="A43450"/>
    </row>
    <row r="43451" spans="1:1" x14ac:dyDescent="0.25">
      <c r="A43451"/>
    </row>
    <row r="43452" spans="1:1" x14ac:dyDescent="0.25">
      <c r="A43452"/>
    </row>
    <row r="43453" spans="1:1" x14ac:dyDescent="0.25">
      <c r="A43453"/>
    </row>
    <row r="43454" spans="1:1" x14ac:dyDescent="0.25">
      <c r="A43454"/>
    </row>
    <row r="43455" spans="1:1" x14ac:dyDescent="0.25">
      <c r="A43455"/>
    </row>
    <row r="43456" spans="1:1" x14ac:dyDescent="0.25">
      <c r="A43456"/>
    </row>
    <row r="43457" spans="1:1" x14ac:dyDescent="0.25">
      <c r="A43457"/>
    </row>
    <row r="43458" spans="1:1" x14ac:dyDescent="0.25">
      <c r="A43458"/>
    </row>
    <row r="43459" spans="1:1" x14ac:dyDescent="0.25">
      <c r="A43459"/>
    </row>
    <row r="43460" spans="1:1" x14ac:dyDescent="0.25">
      <c r="A43460"/>
    </row>
    <row r="43461" spans="1:1" x14ac:dyDescent="0.25">
      <c r="A43461"/>
    </row>
    <row r="43462" spans="1:1" x14ac:dyDescent="0.25">
      <c r="A43462"/>
    </row>
    <row r="43463" spans="1:1" x14ac:dyDescent="0.25">
      <c r="A43463"/>
    </row>
    <row r="43464" spans="1:1" x14ac:dyDescent="0.25">
      <c r="A43464"/>
    </row>
    <row r="43465" spans="1:1" x14ac:dyDescent="0.25">
      <c r="A43465"/>
    </row>
    <row r="43466" spans="1:1" x14ac:dyDescent="0.25">
      <c r="A43466"/>
    </row>
    <row r="43467" spans="1:1" x14ac:dyDescent="0.25">
      <c r="A43467"/>
    </row>
    <row r="43468" spans="1:1" x14ac:dyDescent="0.25">
      <c r="A43468"/>
    </row>
    <row r="43469" spans="1:1" x14ac:dyDescent="0.25">
      <c r="A43469"/>
    </row>
    <row r="43470" spans="1:1" x14ac:dyDescent="0.25">
      <c r="A43470"/>
    </row>
    <row r="43471" spans="1:1" x14ac:dyDescent="0.25">
      <c r="A43471"/>
    </row>
    <row r="43472" spans="1:1" x14ac:dyDescent="0.25">
      <c r="A43472"/>
    </row>
    <row r="43473" spans="1:1" x14ac:dyDescent="0.25">
      <c r="A43473"/>
    </row>
    <row r="43474" spans="1:1" x14ac:dyDescent="0.25">
      <c r="A43474"/>
    </row>
    <row r="43475" spans="1:1" x14ac:dyDescent="0.25">
      <c r="A43475"/>
    </row>
    <row r="43476" spans="1:1" x14ac:dyDescent="0.25">
      <c r="A43476"/>
    </row>
    <row r="43477" spans="1:1" x14ac:dyDescent="0.25">
      <c r="A43477"/>
    </row>
    <row r="43478" spans="1:1" x14ac:dyDescent="0.25">
      <c r="A43478"/>
    </row>
    <row r="43479" spans="1:1" x14ac:dyDescent="0.25">
      <c r="A43479"/>
    </row>
    <row r="43480" spans="1:1" x14ac:dyDescent="0.25">
      <c r="A43480"/>
    </row>
    <row r="43481" spans="1:1" x14ac:dyDescent="0.25">
      <c r="A43481"/>
    </row>
    <row r="43482" spans="1:1" x14ac:dyDescent="0.25">
      <c r="A43482"/>
    </row>
    <row r="43483" spans="1:1" x14ac:dyDescent="0.25">
      <c r="A43483"/>
    </row>
    <row r="43484" spans="1:1" x14ac:dyDescent="0.25">
      <c r="A43484"/>
    </row>
    <row r="43485" spans="1:1" x14ac:dyDescent="0.25">
      <c r="A43485"/>
    </row>
    <row r="43486" spans="1:1" x14ac:dyDescent="0.25">
      <c r="A43486"/>
    </row>
    <row r="43487" spans="1:1" x14ac:dyDescent="0.25">
      <c r="A43487"/>
    </row>
    <row r="43488" spans="1:1" x14ac:dyDescent="0.25">
      <c r="A43488"/>
    </row>
    <row r="43489" spans="1:1" x14ac:dyDescent="0.25">
      <c r="A43489"/>
    </row>
    <row r="43490" spans="1:1" x14ac:dyDescent="0.25">
      <c r="A43490"/>
    </row>
    <row r="43491" spans="1:1" x14ac:dyDescent="0.25">
      <c r="A43491"/>
    </row>
    <row r="43492" spans="1:1" x14ac:dyDescent="0.25">
      <c r="A43492"/>
    </row>
    <row r="43493" spans="1:1" x14ac:dyDescent="0.25">
      <c r="A43493"/>
    </row>
    <row r="43494" spans="1:1" x14ac:dyDescent="0.25">
      <c r="A43494"/>
    </row>
    <row r="43495" spans="1:1" x14ac:dyDescent="0.25">
      <c r="A43495"/>
    </row>
    <row r="43496" spans="1:1" x14ac:dyDescent="0.25">
      <c r="A43496"/>
    </row>
    <row r="43497" spans="1:1" x14ac:dyDescent="0.25">
      <c r="A43497"/>
    </row>
    <row r="43498" spans="1:1" x14ac:dyDescent="0.25">
      <c r="A43498"/>
    </row>
    <row r="43499" spans="1:1" x14ac:dyDescent="0.25">
      <c r="A43499"/>
    </row>
    <row r="43500" spans="1:1" x14ac:dyDescent="0.25">
      <c r="A43500"/>
    </row>
    <row r="43501" spans="1:1" x14ac:dyDescent="0.25">
      <c r="A43501"/>
    </row>
    <row r="43502" spans="1:1" x14ac:dyDescent="0.25">
      <c r="A43502"/>
    </row>
    <row r="43503" spans="1:1" x14ac:dyDescent="0.25">
      <c r="A43503"/>
    </row>
    <row r="43504" spans="1:1" x14ac:dyDescent="0.25">
      <c r="A43504"/>
    </row>
    <row r="43505" spans="1:1" x14ac:dyDescent="0.25">
      <c r="A43505"/>
    </row>
    <row r="43506" spans="1:1" x14ac:dyDescent="0.25">
      <c r="A43506"/>
    </row>
    <row r="43507" spans="1:1" x14ac:dyDescent="0.25">
      <c r="A43507"/>
    </row>
    <row r="43508" spans="1:1" x14ac:dyDescent="0.25">
      <c r="A43508"/>
    </row>
    <row r="43509" spans="1:1" x14ac:dyDescent="0.25">
      <c r="A43509"/>
    </row>
    <row r="43510" spans="1:1" x14ac:dyDescent="0.25">
      <c r="A43510"/>
    </row>
    <row r="43511" spans="1:1" x14ac:dyDescent="0.25">
      <c r="A43511"/>
    </row>
    <row r="43512" spans="1:1" x14ac:dyDescent="0.25">
      <c r="A43512"/>
    </row>
    <row r="43513" spans="1:1" x14ac:dyDescent="0.25">
      <c r="A43513"/>
    </row>
    <row r="43514" spans="1:1" x14ac:dyDescent="0.25">
      <c r="A43514"/>
    </row>
    <row r="43515" spans="1:1" x14ac:dyDescent="0.25">
      <c r="A43515"/>
    </row>
    <row r="43516" spans="1:1" x14ac:dyDescent="0.25">
      <c r="A43516"/>
    </row>
    <row r="43517" spans="1:1" x14ac:dyDescent="0.25">
      <c r="A43517"/>
    </row>
    <row r="43518" spans="1:1" x14ac:dyDescent="0.25">
      <c r="A43518"/>
    </row>
    <row r="43519" spans="1:1" x14ac:dyDescent="0.25">
      <c r="A43519"/>
    </row>
    <row r="43520" spans="1:1" x14ac:dyDescent="0.25">
      <c r="A43520"/>
    </row>
    <row r="43521" spans="1:1" x14ac:dyDescent="0.25">
      <c r="A43521"/>
    </row>
    <row r="43522" spans="1:1" x14ac:dyDescent="0.25">
      <c r="A43522"/>
    </row>
    <row r="43523" spans="1:1" x14ac:dyDescent="0.25">
      <c r="A43523"/>
    </row>
    <row r="43524" spans="1:1" x14ac:dyDescent="0.25">
      <c r="A43524"/>
    </row>
    <row r="43525" spans="1:1" x14ac:dyDescent="0.25">
      <c r="A43525"/>
    </row>
    <row r="43526" spans="1:1" x14ac:dyDescent="0.25">
      <c r="A43526"/>
    </row>
    <row r="43527" spans="1:1" x14ac:dyDescent="0.25">
      <c r="A43527"/>
    </row>
    <row r="43528" spans="1:1" x14ac:dyDescent="0.25">
      <c r="A43528"/>
    </row>
    <row r="43529" spans="1:1" x14ac:dyDescent="0.25">
      <c r="A43529"/>
    </row>
    <row r="43530" spans="1:1" x14ac:dyDescent="0.25">
      <c r="A43530"/>
    </row>
    <row r="43531" spans="1:1" x14ac:dyDescent="0.25">
      <c r="A43531"/>
    </row>
    <row r="43532" spans="1:1" x14ac:dyDescent="0.25">
      <c r="A43532"/>
    </row>
    <row r="43533" spans="1:1" x14ac:dyDescent="0.25">
      <c r="A43533"/>
    </row>
    <row r="43534" spans="1:1" x14ac:dyDescent="0.25">
      <c r="A43534"/>
    </row>
    <row r="43535" spans="1:1" x14ac:dyDescent="0.25">
      <c r="A43535"/>
    </row>
    <row r="43536" spans="1:1" x14ac:dyDescent="0.25">
      <c r="A43536"/>
    </row>
    <row r="43537" spans="1:1" x14ac:dyDescent="0.25">
      <c r="A43537"/>
    </row>
    <row r="43538" spans="1:1" x14ac:dyDescent="0.25">
      <c r="A43538"/>
    </row>
    <row r="43539" spans="1:1" x14ac:dyDescent="0.25">
      <c r="A43539"/>
    </row>
    <row r="43540" spans="1:1" x14ac:dyDescent="0.25">
      <c r="A43540"/>
    </row>
    <row r="43541" spans="1:1" x14ac:dyDescent="0.25">
      <c r="A43541"/>
    </row>
    <row r="43542" spans="1:1" x14ac:dyDescent="0.25">
      <c r="A43542"/>
    </row>
    <row r="43543" spans="1:1" x14ac:dyDescent="0.25">
      <c r="A43543"/>
    </row>
    <row r="43544" spans="1:1" x14ac:dyDescent="0.25">
      <c r="A43544"/>
    </row>
    <row r="43545" spans="1:1" x14ac:dyDescent="0.25">
      <c r="A43545"/>
    </row>
    <row r="43546" spans="1:1" x14ac:dyDescent="0.25">
      <c r="A43546"/>
    </row>
    <row r="43547" spans="1:1" x14ac:dyDescent="0.25">
      <c r="A43547"/>
    </row>
    <row r="43548" spans="1:1" x14ac:dyDescent="0.25">
      <c r="A43548"/>
    </row>
    <row r="43549" spans="1:1" x14ac:dyDescent="0.25">
      <c r="A43549"/>
    </row>
    <row r="43550" spans="1:1" x14ac:dyDescent="0.25">
      <c r="A43550"/>
    </row>
    <row r="43551" spans="1:1" x14ac:dyDescent="0.25">
      <c r="A43551"/>
    </row>
    <row r="43552" spans="1:1" x14ac:dyDescent="0.25">
      <c r="A43552"/>
    </row>
    <row r="43553" spans="1:1" x14ac:dyDescent="0.25">
      <c r="A43553"/>
    </row>
    <row r="43554" spans="1:1" x14ac:dyDescent="0.25">
      <c r="A43554"/>
    </row>
    <row r="43555" spans="1:1" x14ac:dyDescent="0.25">
      <c r="A43555"/>
    </row>
    <row r="43556" spans="1:1" x14ac:dyDescent="0.25">
      <c r="A43556"/>
    </row>
    <row r="43557" spans="1:1" x14ac:dyDescent="0.25">
      <c r="A43557"/>
    </row>
    <row r="43558" spans="1:1" x14ac:dyDescent="0.25">
      <c r="A43558"/>
    </row>
    <row r="43559" spans="1:1" x14ac:dyDescent="0.25">
      <c r="A43559"/>
    </row>
    <row r="43560" spans="1:1" x14ac:dyDescent="0.25">
      <c r="A43560"/>
    </row>
    <row r="43561" spans="1:1" x14ac:dyDescent="0.25">
      <c r="A43561"/>
    </row>
    <row r="43562" spans="1:1" x14ac:dyDescent="0.25">
      <c r="A43562"/>
    </row>
    <row r="43563" spans="1:1" x14ac:dyDescent="0.25">
      <c r="A43563"/>
    </row>
    <row r="43564" spans="1:1" x14ac:dyDescent="0.25">
      <c r="A43564"/>
    </row>
    <row r="43565" spans="1:1" x14ac:dyDescent="0.25">
      <c r="A43565"/>
    </row>
    <row r="43566" spans="1:1" x14ac:dyDescent="0.25">
      <c r="A43566"/>
    </row>
    <row r="43567" spans="1:1" x14ac:dyDescent="0.25">
      <c r="A43567"/>
    </row>
    <row r="43568" spans="1:1" x14ac:dyDescent="0.25">
      <c r="A43568"/>
    </row>
    <row r="43569" spans="1:1" x14ac:dyDescent="0.25">
      <c r="A43569"/>
    </row>
    <row r="43570" spans="1:1" x14ac:dyDescent="0.25">
      <c r="A43570"/>
    </row>
    <row r="43571" spans="1:1" x14ac:dyDescent="0.25">
      <c r="A43571"/>
    </row>
    <row r="43572" spans="1:1" x14ac:dyDescent="0.25">
      <c r="A43572"/>
    </row>
    <row r="43573" spans="1:1" x14ac:dyDescent="0.25">
      <c r="A43573"/>
    </row>
    <row r="43574" spans="1:1" x14ac:dyDescent="0.25">
      <c r="A43574"/>
    </row>
    <row r="43575" spans="1:1" x14ac:dyDescent="0.25">
      <c r="A43575"/>
    </row>
    <row r="43576" spans="1:1" x14ac:dyDescent="0.25">
      <c r="A43576"/>
    </row>
    <row r="43577" spans="1:1" x14ac:dyDescent="0.25">
      <c r="A43577"/>
    </row>
    <row r="43578" spans="1:1" x14ac:dyDescent="0.25">
      <c r="A43578"/>
    </row>
    <row r="43579" spans="1:1" x14ac:dyDescent="0.25">
      <c r="A43579"/>
    </row>
    <row r="43580" spans="1:1" x14ac:dyDescent="0.25">
      <c r="A43580"/>
    </row>
    <row r="43581" spans="1:1" x14ac:dyDescent="0.25">
      <c r="A43581"/>
    </row>
    <row r="43582" spans="1:1" x14ac:dyDescent="0.25">
      <c r="A43582"/>
    </row>
    <row r="43583" spans="1:1" x14ac:dyDescent="0.25">
      <c r="A43583"/>
    </row>
    <row r="43584" spans="1:1" x14ac:dyDescent="0.25">
      <c r="A43584"/>
    </row>
    <row r="43585" spans="1:1" x14ac:dyDescent="0.25">
      <c r="A43585"/>
    </row>
    <row r="43586" spans="1:1" x14ac:dyDescent="0.25">
      <c r="A43586"/>
    </row>
    <row r="43587" spans="1:1" x14ac:dyDescent="0.25">
      <c r="A43587"/>
    </row>
    <row r="43588" spans="1:1" x14ac:dyDescent="0.25">
      <c r="A43588"/>
    </row>
    <row r="43589" spans="1:1" x14ac:dyDescent="0.25">
      <c r="A43589"/>
    </row>
    <row r="43590" spans="1:1" x14ac:dyDescent="0.25">
      <c r="A43590"/>
    </row>
    <row r="43591" spans="1:1" x14ac:dyDescent="0.25">
      <c r="A43591"/>
    </row>
    <row r="43592" spans="1:1" x14ac:dyDescent="0.25">
      <c r="A43592"/>
    </row>
    <row r="43593" spans="1:1" x14ac:dyDescent="0.25">
      <c r="A43593"/>
    </row>
    <row r="43594" spans="1:1" x14ac:dyDescent="0.25">
      <c r="A43594"/>
    </row>
    <row r="43595" spans="1:1" x14ac:dyDescent="0.25">
      <c r="A43595"/>
    </row>
    <row r="43596" spans="1:1" x14ac:dyDescent="0.25">
      <c r="A43596"/>
    </row>
    <row r="43597" spans="1:1" x14ac:dyDescent="0.25">
      <c r="A43597"/>
    </row>
    <row r="43598" spans="1:1" x14ac:dyDescent="0.25">
      <c r="A43598"/>
    </row>
    <row r="43599" spans="1:1" x14ac:dyDescent="0.25">
      <c r="A43599"/>
    </row>
    <row r="43600" spans="1:1" x14ac:dyDescent="0.25">
      <c r="A43600"/>
    </row>
    <row r="43601" spans="1:1" x14ac:dyDescent="0.25">
      <c r="A43601"/>
    </row>
    <row r="43602" spans="1:1" x14ac:dyDescent="0.25">
      <c r="A43602"/>
    </row>
    <row r="43603" spans="1:1" x14ac:dyDescent="0.25">
      <c r="A43603"/>
    </row>
    <row r="43604" spans="1:1" x14ac:dyDescent="0.25">
      <c r="A43604"/>
    </row>
    <row r="43605" spans="1:1" x14ac:dyDescent="0.25">
      <c r="A43605"/>
    </row>
    <row r="43606" spans="1:1" x14ac:dyDescent="0.25">
      <c r="A43606"/>
    </row>
    <row r="43607" spans="1:1" x14ac:dyDescent="0.25">
      <c r="A43607"/>
    </row>
    <row r="43608" spans="1:1" x14ac:dyDescent="0.25">
      <c r="A43608"/>
    </row>
    <row r="43609" spans="1:1" x14ac:dyDescent="0.25">
      <c r="A43609"/>
    </row>
    <row r="43610" spans="1:1" x14ac:dyDescent="0.25">
      <c r="A43610"/>
    </row>
    <row r="43611" spans="1:1" x14ac:dyDescent="0.25">
      <c r="A43611"/>
    </row>
    <row r="43612" spans="1:1" x14ac:dyDescent="0.25">
      <c r="A43612"/>
    </row>
    <row r="43613" spans="1:1" x14ac:dyDescent="0.25">
      <c r="A43613"/>
    </row>
    <row r="43614" spans="1:1" x14ac:dyDescent="0.25">
      <c r="A43614"/>
    </row>
    <row r="43615" spans="1:1" x14ac:dyDescent="0.25">
      <c r="A43615"/>
    </row>
    <row r="43616" spans="1:1" x14ac:dyDescent="0.25">
      <c r="A43616"/>
    </row>
    <row r="43617" spans="1:1" x14ac:dyDescent="0.25">
      <c r="A43617"/>
    </row>
    <row r="43618" spans="1:1" x14ac:dyDescent="0.25">
      <c r="A43618"/>
    </row>
    <row r="43619" spans="1:1" x14ac:dyDescent="0.25">
      <c r="A43619"/>
    </row>
    <row r="43620" spans="1:1" x14ac:dyDescent="0.25">
      <c r="A43620"/>
    </row>
    <row r="43621" spans="1:1" x14ac:dyDescent="0.25">
      <c r="A43621"/>
    </row>
    <row r="43622" spans="1:1" x14ac:dyDescent="0.25">
      <c r="A43622"/>
    </row>
    <row r="43623" spans="1:1" x14ac:dyDescent="0.25">
      <c r="A43623"/>
    </row>
    <row r="43624" spans="1:1" x14ac:dyDescent="0.25">
      <c r="A43624"/>
    </row>
    <row r="43625" spans="1:1" x14ac:dyDescent="0.25">
      <c r="A43625"/>
    </row>
    <row r="43626" spans="1:1" x14ac:dyDescent="0.25">
      <c r="A43626"/>
    </row>
    <row r="43627" spans="1:1" x14ac:dyDescent="0.25">
      <c r="A43627"/>
    </row>
    <row r="43628" spans="1:1" x14ac:dyDescent="0.25">
      <c r="A43628"/>
    </row>
    <row r="43629" spans="1:1" x14ac:dyDescent="0.25">
      <c r="A43629"/>
    </row>
    <row r="43630" spans="1:1" x14ac:dyDescent="0.25">
      <c r="A43630"/>
    </row>
    <row r="43631" spans="1:1" x14ac:dyDescent="0.25">
      <c r="A43631"/>
    </row>
    <row r="43632" spans="1:1" x14ac:dyDescent="0.25">
      <c r="A43632"/>
    </row>
    <row r="43633" spans="1:1" x14ac:dyDescent="0.25">
      <c r="A43633"/>
    </row>
    <row r="43634" spans="1:1" x14ac:dyDescent="0.25">
      <c r="A43634"/>
    </row>
    <row r="43635" spans="1:1" x14ac:dyDescent="0.25">
      <c r="A43635"/>
    </row>
    <row r="43636" spans="1:1" x14ac:dyDescent="0.25">
      <c r="A43636"/>
    </row>
    <row r="43637" spans="1:1" x14ac:dyDescent="0.25">
      <c r="A43637"/>
    </row>
    <row r="43638" spans="1:1" x14ac:dyDescent="0.25">
      <c r="A43638"/>
    </row>
    <row r="43639" spans="1:1" x14ac:dyDescent="0.25">
      <c r="A43639"/>
    </row>
    <row r="43640" spans="1:1" x14ac:dyDescent="0.25">
      <c r="A43640"/>
    </row>
    <row r="43641" spans="1:1" x14ac:dyDescent="0.25">
      <c r="A43641"/>
    </row>
    <row r="43642" spans="1:1" x14ac:dyDescent="0.25">
      <c r="A43642"/>
    </row>
    <row r="43643" spans="1:1" x14ac:dyDescent="0.25">
      <c r="A43643"/>
    </row>
    <row r="43644" spans="1:1" x14ac:dyDescent="0.25">
      <c r="A43644"/>
    </row>
    <row r="43645" spans="1:1" x14ac:dyDescent="0.25">
      <c r="A43645"/>
    </row>
    <row r="43646" spans="1:1" x14ac:dyDescent="0.25">
      <c r="A43646"/>
    </row>
    <row r="43647" spans="1:1" x14ac:dyDescent="0.25">
      <c r="A43647"/>
    </row>
    <row r="43648" spans="1:1" x14ac:dyDescent="0.25">
      <c r="A43648"/>
    </row>
    <row r="43649" spans="1:1" x14ac:dyDescent="0.25">
      <c r="A43649"/>
    </row>
    <row r="43650" spans="1:1" x14ac:dyDescent="0.25">
      <c r="A43650"/>
    </row>
    <row r="43651" spans="1:1" x14ac:dyDescent="0.25">
      <c r="A43651"/>
    </row>
    <row r="43652" spans="1:1" x14ac:dyDescent="0.25">
      <c r="A43652"/>
    </row>
    <row r="43653" spans="1:1" x14ac:dyDescent="0.25">
      <c r="A43653"/>
    </row>
    <row r="43654" spans="1:1" x14ac:dyDescent="0.25">
      <c r="A43654"/>
    </row>
    <row r="43655" spans="1:1" x14ac:dyDescent="0.25">
      <c r="A43655"/>
    </row>
    <row r="43656" spans="1:1" x14ac:dyDescent="0.25">
      <c r="A43656"/>
    </row>
    <row r="43657" spans="1:1" x14ac:dyDescent="0.25">
      <c r="A43657"/>
    </row>
    <row r="43658" spans="1:1" x14ac:dyDescent="0.25">
      <c r="A43658"/>
    </row>
    <row r="43659" spans="1:1" x14ac:dyDescent="0.25">
      <c r="A43659"/>
    </row>
    <row r="43660" spans="1:1" x14ac:dyDescent="0.25">
      <c r="A43660"/>
    </row>
    <row r="43661" spans="1:1" x14ac:dyDescent="0.25">
      <c r="A43661"/>
    </row>
    <row r="43662" spans="1:1" x14ac:dyDescent="0.25">
      <c r="A43662"/>
    </row>
    <row r="43663" spans="1:1" x14ac:dyDescent="0.25">
      <c r="A43663"/>
    </row>
    <row r="43664" spans="1:1" x14ac:dyDescent="0.25">
      <c r="A43664"/>
    </row>
    <row r="43665" spans="1:1" x14ac:dyDescent="0.25">
      <c r="A43665"/>
    </row>
    <row r="43666" spans="1:1" x14ac:dyDescent="0.25">
      <c r="A43666"/>
    </row>
    <row r="43667" spans="1:1" x14ac:dyDescent="0.25">
      <c r="A43667"/>
    </row>
    <row r="43668" spans="1:1" x14ac:dyDescent="0.25">
      <c r="A43668"/>
    </row>
    <row r="43669" spans="1:1" x14ac:dyDescent="0.25">
      <c r="A43669"/>
    </row>
    <row r="43670" spans="1:1" x14ac:dyDescent="0.25">
      <c r="A43670"/>
    </row>
    <row r="43671" spans="1:1" x14ac:dyDescent="0.25">
      <c r="A43671"/>
    </row>
    <row r="43672" spans="1:1" x14ac:dyDescent="0.25">
      <c r="A43672"/>
    </row>
    <row r="43673" spans="1:1" x14ac:dyDescent="0.25">
      <c r="A43673"/>
    </row>
    <row r="43674" spans="1:1" x14ac:dyDescent="0.25">
      <c r="A43674"/>
    </row>
    <row r="43675" spans="1:1" x14ac:dyDescent="0.25">
      <c r="A43675"/>
    </row>
    <row r="43676" spans="1:1" x14ac:dyDescent="0.25">
      <c r="A43676"/>
    </row>
    <row r="43677" spans="1:1" x14ac:dyDescent="0.25">
      <c r="A43677"/>
    </row>
    <row r="43678" spans="1:1" x14ac:dyDescent="0.25">
      <c r="A43678"/>
    </row>
    <row r="43679" spans="1:1" x14ac:dyDescent="0.25">
      <c r="A43679"/>
    </row>
    <row r="43680" spans="1:1" x14ac:dyDescent="0.25">
      <c r="A43680"/>
    </row>
    <row r="43681" spans="1:1" x14ac:dyDescent="0.25">
      <c r="A43681"/>
    </row>
    <row r="43682" spans="1:1" x14ac:dyDescent="0.25">
      <c r="A43682"/>
    </row>
    <row r="43683" spans="1:1" x14ac:dyDescent="0.25">
      <c r="A43683"/>
    </row>
    <row r="43684" spans="1:1" x14ac:dyDescent="0.25">
      <c r="A43684"/>
    </row>
    <row r="43685" spans="1:1" x14ac:dyDescent="0.25">
      <c r="A43685"/>
    </row>
    <row r="43686" spans="1:1" x14ac:dyDescent="0.25">
      <c r="A43686"/>
    </row>
    <row r="43687" spans="1:1" x14ac:dyDescent="0.25">
      <c r="A43687"/>
    </row>
    <row r="43688" spans="1:1" x14ac:dyDescent="0.25">
      <c r="A43688"/>
    </row>
    <row r="43689" spans="1:1" x14ac:dyDescent="0.25">
      <c r="A43689"/>
    </row>
    <row r="43690" spans="1:1" x14ac:dyDescent="0.25">
      <c r="A43690"/>
    </row>
    <row r="43691" spans="1:1" x14ac:dyDescent="0.25">
      <c r="A43691"/>
    </row>
    <row r="43692" spans="1:1" x14ac:dyDescent="0.25">
      <c r="A43692"/>
    </row>
    <row r="43693" spans="1:1" x14ac:dyDescent="0.25">
      <c r="A43693"/>
    </row>
    <row r="43694" spans="1:1" x14ac:dyDescent="0.25">
      <c r="A43694"/>
    </row>
    <row r="43695" spans="1:1" x14ac:dyDescent="0.25">
      <c r="A43695"/>
    </row>
    <row r="43696" spans="1:1" x14ac:dyDescent="0.25">
      <c r="A43696"/>
    </row>
    <row r="43697" spans="1:1" x14ac:dyDescent="0.25">
      <c r="A43697"/>
    </row>
    <row r="43698" spans="1:1" x14ac:dyDescent="0.25">
      <c r="A43698"/>
    </row>
    <row r="43699" spans="1:1" x14ac:dyDescent="0.25">
      <c r="A43699"/>
    </row>
    <row r="43700" spans="1:1" x14ac:dyDescent="0.25">
      <c r="A43700"/>
    </row>
    <row r="43701" spans="1:1" x14ac:dyDescent="0.25">
      <c r="A43701"/>
    </row>
    <row r="43702" spans="1:1" x14ac:dyDescent="0.25">
      <c r="A43702"/>
    </row>
    <row r="43703" spans="1:1" x14ac:dyDescent="0.25">
      <c r="A43703"/>
    </row>
    <row r="43704" spans="1:1" x14ac:dyDescent="0.25">
      <c r="A43704"/>
    </row>
    <row r="43705" spans="1:1" x14ac:dyDescent="0.25">
      <c r="A43705"/>
    </row>
    <row r="43706" spans="1:1" x14ac:dyDescent="0.25">
      <c r="A43706"/>
    </row>
    <row r="43707" spans="1:1" x14ac:dyDescent="0.25">
      <c r="A43707"/>
    </row>
    <row r="43708" spans="1:1" x14ac:dyDescent="0.25">
      <c r="A43708"/>
    </row>
    <row r="43709" spans="1:1" x14ac:dyDescent="0.25">
      <c r="A43709"/>
    </row>
    <row r="43710" spans="1:1" x14ac:dyDescent="0.25">
      <c r="A43710"/>
    </row>
    <row r="43711" spans="1:1" x14ac:dyDescent="0.25">
      <c r="A43711"/>
    </row>
    <row r="43712" spans="1:1" x14ac:dyDescent="0.25">
      <c r="A43712"/>
    </row>
    <row r="43713" spans="1:1" x14ac:dyDescent="0.25">
      <c r="A43713"/>
    </row>
    <row r="43714" spans="1:1" x14ac:dyDescent="0.25">
      <c r="A43714"/>
    </row>
    <row r="43715" spans="1:1" x14ac:dyDescent="0.25">
      <c r="A43715"/>
    </row>
    <row r="43716" spans="1:1" x14ac:dyDescent="0.25">
      <c r="A43716"/>
    </row>
    <row r="43717" spans="1:1" x14ac:dyDescent="0.25">
      <c r="A43717"/>
    </row>
    <row r="43718" spans="1:1" x14ac:dyDescent="0.25">
      <c r="A43718"/>
    </row>
    <row r="43719" spans="1:1" x14ac:dyDescent="0.25">
      <c r="A43719"/>
    </row>
    <row r="43720" spans="1:1" x14ac:dyDescent="0.25">
      <c r="A43720"/>
    </row>
    <row r="43721" spans="1:1" x14ac:dyDescent="0.25">
      <c r="A43721"/>
    </row>
    <row r="43722" spans="1:1" x14ac:dyDescent="0.25">
      <c r="A43722"/>
    </row>
    <row r="43723" spans="1:1" x14ac:dyDescent="0.25">
      <c r="A43723"/>
    </row>
    <row r="43724" spans="1:1" x14ac:dyDescent="0.25">
      <c r="A43724"/>
    </row>
    <row r="43725" spans="1:1" x14ac:dyDescent="0.25">
      <c r="A43725"/>
    </row>
    <row r="43726" spans="1:1" x14ac:dyDescent="0.25">
      <c r="A43726"/>
    </row>
    <row r="43727" spans="1:1" x14ac:dyDescent="0.25">
      <c r="A43727"/>
    </row>
    <row r="43728" spans="1:1" x14ac:dyDescent="0.25">
      <c r="A43728"/>
    </row>
    <row r="43729" spans="1:1" x14ac:dyDescent="0.25">
      <c r="A43729"/>
    </row>
    <row r="43730" spans="1:1" x14ac:dyDescent="0.25">
      <c r="A43730"/>
    </row>
    <row r="43731" spans="1:1" x14ac:dyDescent="0.25">
      <c r="A43731"/>
    </row>
    <row r="43732" spans="1:1" x14ac:dyDescent="0.25">
      <c r="A43732"/>
    </row>
    <row r="43733" spans="1:1" x14ac:dyDescent="0.25">
      <c r="A43733"/>
    </row>
    <row r="43734" spans="1:1" x14ac:dyDescent="0.25">
      <c r="A43734"/>
    </row>
    <row r="43735" spans="1:1" x14ac:dyDescent="0.25">
      <c r="A43735"/>
    </row>
    <row r="43736" spans="1:1" x14ac:dyDescent="0.25">
      <c r="A43736"/>
    </row>
    <row r="43737" spans="1:1" x14ac:dyDescent="0.25">
      <c r="A43737"/>
    </row>
    <row r="43738" spans="1:1" x14ac:dyDescent="0.25">
      <c r="A43738"/>
    </row>
    <row r="43739" spans="1:1" x14ac:dyDescent="0.25">
      <c r="A43739"/>
    </row>
    <row r="43740" spans="1:1" x14ac:dyDescent="0.25">
      <c r="A43740"/>
    </row>
    <row r="43741" spans="1:1" x14ac:dyDescent="0.25">
      <c r="A43741"/>
    </row>
    <row r="43742" spans="1:1" x14ac:dyDescent="0.25">
      <c r="A43742"/>
    </row>
    <row r="43743" spans="1:1" x14ac:dyDescent="0.25">
      <c r="A43743"/>
    </row>
    <row r="43744" spans="1:1" x14ac:dyDescent="0.25">
      <c r="A43744"/>
    </row>
    <row r="43745" spans="1:1" x14ac:dyDescent="0.25">
      <c r="A43745"/>
    </row>
    <row r="43746" spans="1:1" x14ac:dyDescent="0.25">
      <c r="A43746"/>
    </row>
    <row r="43747" spans="1:1" x14ac:dyDescent="0.25">
      <c r="A43747"/>
    </row>
    <row r="43748" spans="1:1" x14ac:dyDescent="0.25">
      <c r="A43748"/>
    </row>
    <row r="43749" spans="1:1" x14ac:dyDescent="0.25">
      <c r="A43749"/>
    </row>
    <row r="43750" spans="1:1" x14ac:dyDescent="0.25">
      <c r="A43750"/>
    </row>
    <row r="43751" spans="1:1" x14ac:dyDescent="0.25">
      <c r="A43751"/>
    </row>
    <row r="43752" spans="1:1" x14ac:dyDescent="0.25">
      <c r="A43752"/>
    </row>
    <row r="43753" spans="1:1" x14ac:dyDescent="0.25">
      <c r="A43753"/>
    </row>
    <row r="43754" spans="1:1" x14ac:dyDescent="0.25">
      <c r="A43754"/>
    </row>
    <row r="43755" spans="1:1" x14ac:dyDescent="0.25">
      <c r="A43755"/>
    </row>
    <row r="43756" spans="1:1" x14ac:dyDescent="0.25">
      <c r="A43756"/>
    </row>
    <row r="43757" spans="1:1" x14ac:dyDescent="0.25">
      <c r="A43757"/>
    </row>
    <row r="43758" spans="1:1" x14ac:dyDescent="0.25">
      <c r="A43758"/>
    </row>
    <row r="43759" spans="1:1" x14ac:dyDescent="0.25">
      <c r="A43759"/>
    </row>
    <row r="43760" spans="1:1" x14ac:dyDescent="0.25">
      <c r="A43760"/>
    </row>
    <row r="43761" spans="1:1" x14ac:dyDescent="0.25">
      <c r="A43761"/>
    </row>
    <row r="43762" spans="1:1" x14ac:dyDescent="0.25">
      <c r="A43762"/>
    </row>
    <row r="43763" spans="1:1" x14ac:dyDescent="0.25">
      <c r="A43763"/>
    </row>
    <row r="43764" spans="1:1" x14ac:dyDescent="0.25">
      <c r="A43764"/>
    </row>
    <row r="43765" spans="1:1" x14ac:dyDescent="0.25">
      <c r="A43765"/>
    </row>
    <row r="43766" spans="1:1" x14ac:dyDescent="0.25">
      <c r="A43766"/>
    </row>
    <row r="43767" spans="1:1" x14ac:dyDescent="0.25">
      <c r="A43767"/>
    </row>
    <row r="43768" spans="1:1" x14ac:dyDescent="0.25">
      <c r="A43768"/>
    </row>
    <row r="43769" spans="1:1" x14ac:dyDescent="0.25">
      <c r="A43769"/>
    </row>
    <row r="43770" spans="1:1" x14ac:dyDescent="0.25">
      <c r="A43770"/>
    </row>
    <row r="43771" spans="1:1" x14ac:dyDescent="0.25">
      <c r="A43771"/>
    </row>
    <row r="43772" spans="1:1" x14ac:dyDescent="0.25">
      <c r="A43772"/>
    </row>
    <row r="43773" spans="1:1" x14ac:dyDescent="0.25">
      <c r="A43773"/>
    </row>
    <row r="43774" spans="1:1" x14ac:dyDescent="0.25">
      <c r="A43774"/>
    </row>
    <row r="43775" spans="1:1" x14ac:dyDescent="0.25">
      <c r="A43775"/>
    </row>
    <row r="43776" spans="1:1" x14ac:dyDescent="0.25">
      <c r="A43776"/>
    </row>
    <row r="43777" spans="1:1" x14ac:dyDescent="0.25">
      <c r="A43777"/>
    </row>
    <row r="43778" spans="1:1" x14ac:dyDescent="0.25">
      <c r="A43778"/>
    </row>
    <row r="43779" spans="1:1" x14ac:dyDescent="0.25">
      <c r="A43779"/>
    </row>
    <row r="43780" spans="1:1" x14ac:dyDescent="0.25">
      <c r="A43780"/>
    </row>
    <row r="43781" spans="1:1" x14ac:dyDescent="0.25">
      <c r="A43781"/>
    </row>
    <row r="43782" spans="1:1" x14ac:dyDescent="0.25">
      <c r="A43782"/>
    </row>
    <row r="43783" spans="1:1" x14ac:dyDescent="0.25">
      <c r="A43783"/>
    </row>
    <row r="43784" spans="1:1" x14ac:dyDescent="0.25">
      <c r="A43784"/>
    </row>
    <row r="43785" spans="1:1" x14ac:dyDescent="0.25">
      <c r="A43785"/>
    </row>
    <row r="43786" spans="1:1" x14ac:dyDescent="0.25">
      <c r="A43786"/>
    </row>
    <row r="43787" spans="1:1" x14ac:dyDescent="0.25">
      <c r="A43787"/>
    </row>
    <row r="43788" spans="1:1" x14ac:dyDescent="0.25">
      <c r="A43788"/>
    </row>
    <row r="43789" spans="1:1" x14ac:dyDescent="0.25">
      <c r="A43789"/>
    </row>
    <row r="43790" spans="1:1" x14ac:dyDescent="0.25">
      <c r="A43790"/>
    </row>
    <row r="43791" spans="1:1" x14ac:dyDescent="0.25">
      <c r="A43791"/>
    </row>
    <row r="43792" spans="1:1" x14ac:dyDescent="0.25">
      <c r="A43792"/>
    </row>
    <row r="43793" spans="1:1" x14ac:dyDescent="0.25">
      <c r="A43793"/>
    </row>
    <row r="43794" spans="1:1" x14ac:dyDescent="0.25">
      <c r="A43794"/>
    </row>
    <row r="43795" spans="1:1" x14ac:dyDescent="0.25">
      <c r="A43795"/>
    </row>
    <row r="43796" spans="1:1" x14ac:dyDescent="0.25">
      <c r="A43796"/>
    </row>
    <row r="43797" spans="1:1" x14ac:dyDescent="0.25">
      <c r="A43797"/>
    </row>
    <row r="43798" spans="1:1" x14ac:dyDescent="0.25">
      <c r="A43798"/>
    </row>
    <row r="43799" spans="1:1" x14ac:dyDescent="0.25">
      <c r="A43799"/>
    </row>
    <row r="43800" spans="1:1" x14ac:dyDescent="0.25">
      <c r="A43800"/>
    </row>
    <row r="43801" spans="1:1" x14ac:dyDescent="0.25">
      <c r="A43801"/>
    </row>
    <row r="43802" spans="1:1" x14ac:dyDescent="0.25">
      <c r="A43802"/>
    </row>
    <row r="43803" spans="1:1" x14ac:dyDescent="0.25">
      <c r="A43803"/>
    </row>
    <row r="43804" spans="1:1" x14ac:dyDescent="0.25">
      <c r="A43804"/>
    </row>
    <row r="43805" spans="1:1" x14ac:dyDescent="0.25">
      <c r="A43805"/>
    </row>
    <row r="43806" spans="1:1" x14ac:dyDescent="0.25">
      <c r="A43806"/>
    </row>
    <row r="43807" spans="1:1" x14ac:dyDescent="0.25">
      <c r="A43807"/>
    </row>
    <row r="43808" spans="1:1" x14ac:dyDescent="0.25">
      <c r="A43808"/>
    </row>
    <row r="43809" spans="1:1" x14ac:dyDescent="0.25">
      <c r="A43809"/>
    </row>
    <row r="43810" spans="1:1" x14ac:dyDescent="0.25">
      <c r="A43810"/>
    </row>
    <row r="43811" spans="1:1" x14ac:dyDescent="0.25">
      <c r="A43811"/>
    </row>
    <row r="43812" spans="1:1" x14ac:dyDescent="0.25">
      <c r="A43812"/>
    </row>
    <row r="43813" spans="1:1" x14ac:dyDescent="0.25">
      <c r="A43813"/>
    </row>
    <row r="43814" spans="1:1" x14ac:dyDescent="0.25">
      <c r="A43814"/>
    </row>
    <row r="43815" spans="1:1" x14ac:dyDescent="0.25">
      <c r="A43815"/>
    </row>
    <row r="43816" spans="1:1" x14ac:dyDescent="0.25">
      <c r="A43816"/>
    </row>
    <row r="43817" spans="1:1" x14ac:dyDescent="0.25">
      <c r="A43817"/>
    </row>
    <row r="43818" spans="1:1" x14ac:dyDescent="0.25">
      <c r="A43818"/>
    </row>
    <row r="43819" spans="1:1" x14ac:dyDescent="0.25">
      <c r="A43819"/>
    </row>
    <row r="43820" spans="1:1" x14ac:dyDescent="0.25">
      <c r="A43820"/>
    </row>
    <row r="43821" spans="1:1" x14ac:dyDescent="0.25">
      <c r="A43821"/>
    </row>
    <row r="43822" spans="1:1" x14ac:dyDescent="0.25">
      <c r="A43822"/>
    </row>
    <row r="43823" spans="1:1" x14ac:dyDescent="0.25">
      <c r="A43823"/>
    </row>
    <row r="43824" spans="1:1" x14ac:dyDescent="0.25">
      <c r="A43824"/>
    </row>
    <row r="43825" spans="1:1" x14ac:dyDescent="0.25">
      <c r="A43825"/>
    </row>
    <row r="43826" spans="1:1" x14ac:dyDescent="0.25">
      <c r="A43826"/>
    </row>
    <row r="43827" spans="1:1" x14ac:dyDescent="0.25">
      <c r="A43827"/>
    </row>
    <row r="43828" spans="1:1" x14ac:dyDescent="0.25">
      <c r="A43828"/>
    </row>
    <row r="43829" spans="1:1" x14ac:dyDescent="0.25">
      <c r="A43829"/>
    </row>
    <row r="43830" spans="1:1" x14ac:dyDescent="0.25">
      <c r="A43830"/>
    </row>
    <row r="43831" spans="1:1" x14ac:dyDescent="0.25">
      <c r="A43831"/>
    </row>
    <row r="43832" spans="1:1" x14ac:dyDescent="0.25">
      <c r="A43832"/>
    </row>
    <row r="43833" spans="1:1" x14ac:dyDescent="0.25">
      <c r="A43833"/>
    </row>
    <row r="43834" spans="1:1" x14ac:dyDescent="0.25">
      <c r="A43834"/>
    </row>
    <row r="43835" spans="1:1" x14ac:dyDescent="0.25">
      <c r="A43835"/>
    </row>
    <row r="43836" spans="1:1" x14ac:dyDescent="0.25">
      <c r="A43836"/>
    </row>
    <row r="43837" spans="1:1" x14ac:dyDescent="0.25">
      <c r="A43837"/>
    </row>
    <row r="43838" spans="1:1" x14ac:dyDescent="0.25">
      <c r="A43838"/>
    </row>
    <row r="43839" spans="1:1" x14ac:dyDescent="0.25">
      <c r="A43839"/>
    </row>
    <row r="43840" spans="1:1" x14ac:dyDescent="0.25">
      <c r="A43840"/>
    </row>
    <row r="43841" spans="1:1" x14ac:dyDescent="0.25">
      <c r="A43841"/>
    </row>
    <row r="43842" spans="1:1" x14ac:dyDescent="0.25">
      <c r="A43842"/>
    </row>
    <row r="43843" spans="1:1" x14ac:dyDescent="0.25">
      <c r="A43843"/>
    </row>
    <row r="43844" spans="1:1" x14ac:dyDescent="0.25">
      <c r="A43844"/>
    </row>
    <row r="43845" spans="1:1" x14ac:dyDescent="0.25">
      <c r="A43845"/>
    </row>
    <row r="43846" spans="1:1" x14ac:dyDescent="0.25">
      <c r="A43846"/>
    </row>
    <row r="43847" spans="1:1" x14ac:dyDescent="0.25">
      <c r="A43847"/>
    </row>
    <row r="43848" spans="1:1" x14ac:dyDescent="0.25">
      <c r="A43848"/>
    </row>
    <row r="43849" spans="1:1" x14ac:dyDescent="0.25">
      <c r="A43849"/>
    </row>
    <row r="43850" spans="1:1" x14ac:dyDescent="0.25">
      <c r="A43850"/>
    </row>
    <row r="43851" spans="1:1" x14ac:dyDescent="0.25">
      <c r="A43851"/>
    </row>
    <row r="43852" spans="1:1" x14ac:dyDescent="0.25">
      <c r="A43852"/>
    </row>
    <row r="43853" spans="1:1" x14ac:dyDescent="0.25">
      <c r="A43853"/>
    </row>
    <row r="43854" spans="1:1" x14ac:dyDescent="0.25">
      <c r="A43854"/>
    </row>
    <row r="43855" spans="1:1" x14ac:dyDescent="0.25">
      <c r="A43855"/>
    </row>
    <row r="43856" spans="1:1" x14ac:dyDescent="0.25">
      <c r="A43856"/>
    </row>
    <row r="43857" spans="1:1" x14ac:dyDescent="0.25">
      <c r="A43857"/>
    </row>
    <row r="43858" spans="1:1" x14ac:dyDescent="0.25">
      <c r="A43858"/>
    </row>
    <row r="43859" spans="1:1" x14ac:dyDescent="0.25">
      <c r="A43859"/>
    </row>
    <row r="43860" spans="1:1" x14ac:dyDescent="0.25">
      <c r="A43860"/>
    </row>
    <row r="43861" spans="1:1" x14ac:dyDescent="0.25">
      <c r="A43861"/>
    </row>
    <row r="43862" spans="1:1" x14ac:dyDescent="0.25">
      <c r="A43862"/>
    </row>
    <row r="43863" spans="1:1" x14ac:dyDescent="0.25">
      <c r="A43863"/>
    </row>
    <row r="43864" spans="1:1" x14ac:dyDescent="0.25">
      <c r="A43864"/>
    </row>
    <row r="43865" spans="1:1" x14ac:dyDescent="0.25">
      <c r="A43865"/>
    </row>
    <row r="43866" spans="1:1" x14ac:dyDescent="0.25">
      <c r="A43866"/>
    </row>
    <row r="43867" spans="1:1" x14ac:dyDescent="0.25">
      <c r="A43867"/>
    </row>
    <row r="43868" spans="1:1" x14ac:dyDescent="0.25">
      <c r="A43868"/>
    </row>
    <row r="43869" spans="1:1" x14ac:dyDescent="0.25">
      <c r="A43869"/>
    </row>
    <row r="43870" spans="1:1" x14ac:dyDescent="0.25">
      <c r="A43870"/>
    </row>
    <row r="43871" spans="1:1" x14ac:dyDescent="0.25">
      <c r="A43871"/>
    </row>
    <row r="43872" spans="1:1" x14ac:dyDescent="0.25">
      <c r="A43872"/>
    </row>
    <row r="43873" spans="1:1" x14ac:dyDescent="0.25">
      <c r="A43873"/>
    </row>
    <row r="43874" spans="1:1" x14ac:dyDescent="0.25">
      <c r="A43874"/>
    </row>
    <row r="43875" spans="1:1" x14ac:dyDescent="0.25">
      <c r="A43875"/>
    </row>
    <row r="43876" spans="1:1" x14ac:dyDescent="0.25">
      <c r="A43876"/>
    </row>
    <row r="43877" spans="1:1" x14ac:dyDescent="0.25">
      <c r="A43877"/>
    </row>
    <row r="43878" spans="1:1" x14ac:dyDescent="0.25">
      <c r="A43878"/>
    </row>
    <row r="43879" spans="1:1" x14ac:dyDescent="0.25">
      <c r="A43879"/>
    </row>
    <row r="43880" spans="1:1" x14ac:dyDescent="0.25">
      <c r="A43880"/>
    </row>
    <row r="43881" spans="1:1" x14ac:dyDescent="0.25">
      <c r="A43881"/>
    </row>
    <row r="43882" spans="1:1" x14ac:dyDescent="0.25">
      <c r="A43882"/>
    </row>
    <row r="43883" spans="1:1" x14ac:dyDescent="0.25">
      <c r="A43883"/>
    </row>
    <row r="43884" spans="1:1" x14ac:dyDescent="0.25">
      <c r="A43884"/>
    </row>
    <row r="43885" spans="1:1" x14ac:dyDescent="0.25">
      <c r="A43885"/>
    </row>
    <row r="43886" spans="1:1" x14ac:dyDescent="0.25">
      <c r="A43886"/>
    </row>
    <row r="43887" spans="1:1" x14ac:dyDescent="0.25">
      <c r="A43887"/>
    </row>
    <row r="43888" spans="1:1" x14ac:dyDescent="0.25">
      <c r="A43888"/>
    </row>
    <row r="43889" spans="1:1" x14ac:dyDescent="0.25">
      <c r="A43889"/>
    </row>
    <row r="43890" spans="1:1" x14ac:dyDescent="0.25">
      <c r="A43890"/>
    </row>
    <row r="43891" spans="1:1" x14ac:dyDescent="0.25">
      <c r="A43891"/>
    </row>
    <row r="43892" spans="1:1" x14ac:dyDescent="0.25">
      <c r="A43892"/>
    </row>
    <row r="43893" spans="1:1" x14ac:dyDescent="0.25">
      <c r="A43893"/>
    </row>
    <row r="43894" spans="1:1" x14ac:dyDescent="0.25">
      <c r="A43894"/>
    </row>
    <row r="43895" spans="1:1" x14ac:dyDescent="0.25">
      <c r="A43895"/>
    </row>
    <row r="43896" spans="1:1" x14ac:dyDescent="0.25">
      <c r="A43896"/>
    </row>
    <row r="43897" spans="1:1" x14ac:dyDescent="0.25">
      <c r="A43897"/>
    </row>
    <row r="43898" spans="1:1" x14ac:dyDescent="0.25">
      <c r="A43898"/>
    </row>
    <row r="43899" spans="1:1" x14ac:dyDescent="0.25">
      <c r="A43899"/>
    </row>
    <row r="43900" spans="1:1" x14ac:dyDescent="0.25">
      <c r="A43900"/>
    </row>
    <row r="43901" spans="1:1" x14ac:dyDescent="0.25">
      <c r="A43901"/>
    </row>
    <row r="43902" spans="1:1" x14ac:dyDescent="0.25">
      <c r="A43902"/>
    </row>
    <row r="43903" spans="1:1" x14ac:dyDescent="0.25">
      <c r="A43903"/>
    </row>
    <row r="43904" spans="1:1" x14ac:dyDescent="0.25">
      <c r="A43904"/>
    </row>
    <row r="43905" spans="1:1" x14ac:dyDescent="0.25">
      <c r="A43905"/>
    </row>
    <row r="43906" spans="1:1" x14ac:dyDescent="0.25">
      <c r="A43906"/>
    </row>
    <row r="43907" spans="1:1" x14ac:dyDescent="0.25">
      <c r="A43907"/>
    </row>
    <row r="43908" spans="1:1" x14ac:dyDescent="0.25">
      <c r="A43908"/>
    </row>
    <row r="43909" spans="1:1" x14ac:dyDescent="0.25">
      <c r="A43909"/>
    </row>
    <row r="43910" spans="1:1" x14ac:dyDescent="0.25">
      <c r="A43910"/>
    </row>
    <row r="43911" spans="1:1" x14ac:dyDescent="0.25">
      <c r="A43911"/>
    </row>
    <row r="43912" spans="1:1" x14ac:dyDescent="0.25">
      <c r="A43912"/>
    </row>
    <row r="43913" spans="1:1" x14ac:dyDescent="0.25">
      <c r="A43913"/>
    </row>
    <row r="43914" spans="1:1" x14ac:dyDescent="0.25">
      <c r="A43914"/>
    </row>
    <row r="43915" spans="1:1" x14ac:dyDescent="0.25">
      <c r="A43915"/>
    </row>
    <row r="43916" spans="1:1" x14ac:dyDescent="0.25">
      <c r="A43916"/>
    </row>
    <row r="43917" spans="1:1" x14ac:dyDescent="0.25">
      <c r="A43917"/>
    </row>
    <row r="43918" spans="1:1" x14ac:dyDescent="0.25">
      <c r="A43918"/>
    </row>
    <row r="43919" spans="1:1" x14ac:dyDescent="0.25">
      <c r="A43919"/>
    </row>
    <row r="43920" spans="1:1" x14ac:dyDescent="0.25">
      <c r="A43920"/>
    </row>
    <row r="43921" spans="1:1" x14ac:dyDescent="0.25">
      <c r="A43921"/>
    </row>
    <row r="43922" spans="1:1" x14ac:dyDescent="0.25">
      <c r="A43922"/>
    </row>
    <row r="43923" spans="1:1" x14ac:dyDescent="0.25">
      <c r="A43923"/>
    </row>
    <row r="43924" spans="1:1" x14ac:dyDescent="0.25">
      <c r="A43924"/>
    </row>
    <row r="43925" spans="1:1" x14ac:dyDescent="0.25">
      <c r="A43925"/>
    </row>
    <row r="43926" spans="1:1" x14ac:dyDescent="0.25">
      <c r="A43926"/>
    </row>
    <row r="43927" spans="1:1" x14ac:dyDescent="0.25">
      <c r="A43927"/>
    </row>
    <row r="43928" spans="1:1" x14ac:dyDescent="0.25">
      <c r="A43928"/>
    </row>
    <row r="43929" spans="1:1" x14ac:dyDescent="0.25">
      <c r="A43929"/>
    </row>
    <row r="43930" spans="1:1" x14ac:dyDescent="0.25">
      <c r="A43930"/>
    </row>
    <row r="43931" spans="1:1" x14ac:dyDescent="0.25">
      <c r="A43931"/>
    </row>
    <row r="43932" spans="1:1" x14ac:dyDescent="0.25">
      <c r="A43932"/>
    </row>
    <row r="43933" spans="1:1" x14ac:dyDescent="0.25">
      <c r="A43933"/>
    </row>
    <row r="43934" spans="1:1" x14ac:dyDescent="0.25">
      <c r="A43934"/>
    </row>
    <row r="43935" spans="1:1" x14ac:dyDescent="0.25">
      <c r="A43935"/>
    </row>
    <row r="43936" spans="1:1" x14ac:dyDescent="0.25">
      <c r="A43936"/>
    </row>
    <row r="43937" spans="1:1" x14ac:dyDescent="0.25">
      <c r="A43937"/>
    </row>
    <row r="43938" spans="1:1" x14ac:dyDescent="0.25">
      <c r="A43938"/>
    </row>
    <row r="43939" spans="1:1" x14ac:dyDescent="0.25">
      <c r="A43939"/>
    </row>
    <row r="43940" spans="1:1" x14ac:dyDescent="0.25">
      <c r="A43940"/>
    </row>
    <row r="43941" spans="1:1" x14ac:dyDescent="0.25">
      <c r="A43941"/>
    </row>
    <row r="43942" spans="1:1" x14ac:dyDescent="0.25">
      <c r="A43942"/>
    </row>
    <row r="43943" spans="1:1" x14ac:dyDescent="0.25">
      <c r="A43943"/>
    </row>
    <row r="43944" spans="1:1" x14ac:dyDescent="0.25">
      <c r="A43944"/>
    </row>
    <row r="43945" spans="1:1" x14ac:dyDescent="0.25">
      <c r="A43945"/>
    </row>
    <row r="43946" spans="1:1" x14ac:dyDescent="0.25">
      <c r="A43946"/>
    </row>
    <row r="43947" spans="1:1" x14ac:dyDescent="0.25">
      <c r="A43947"/>
    </row>
    <row r="43948" spans="1:1" x14ac:dyDescent="0.25">
      <c r="A43948"/>
    </row>
    <row r="43949" spans="1:1" x14ac:dyDescent="0.25">
      <c r="A43949"/>
    </row>
    <row r="43950" spans="1:1" x14ac:dyDescent="0.25">
      <c r="A43950"/>
    </row>
    <row r="43951" spans="1:1" x14ac:dyDescent="0.25">
      <c r="A43951"/>
    </row>
    <row r="43952" spans="1:1" x14ac:dyDescent="0.25">
      <c r="A43952"/>
    </row>
    <row r="43953" spans="1:1" x14ac:dyDescent="0.25">
      <c r="A43953"/>
    </row>
    <row r="43954" spans="1:1" x14ac:dyDescent="0.25">
      <c r="A43954"/>
    </row>
    <row r="43955" spans="1:1" x14ac:dyDescent="0.25">
      <c r="A43955"/>
    </row>
    <row r="43956" spans="1:1" x14ac:dyDescent="0.25">
      <c r="A43956"/>
    </row>
    <row r="43957" spans="1:1" x14ac:dyDescent="0.25">
      <c r="A43957"/>
    </row>
    <row r="43958" spans="1:1" x14ac:dyDescent="0.25">
      <c r="A43958"/>
    </row>
    <row r="43959" spans="1:1" x14ac:dyDescent="0.25">
      <c r="A43959"/>
    </row>
    <row r="43960" spans="1:1" x14ac:dyDescent="0.25">
      <c r="A43960"/>
    </row>
    <row r="43961" spans="1:1" x14ac:dyDescent="0.25">
      <c r="A43961"/>
    </row>
    <row r="43962" spans="1:1" x14ac:dyDescent="0.25">
      <c r="A43962"/>
    </row>
    <row r="43963" spans="1:1" x14ac:dyDescent="0.25">
      <c r="A43963"/>
    </row>
    <row r="43964" spans="1:1" x14ac:dyDescent="0.25">
      <c r="A43964"/>
    </row>
    <row r="43965" spans="1:1" x14ac:dyDescent="0.25">
      <c r="A43965"/>
    </row>
    <row r="43966" spans="1:1" x14ac:dyDescent="0.25">
      <c r="A43966"/>
    </row>
    <row r="43967" spans="1:1" x14ac:dyDescent="0.25">
      <c r="A43967"/>
    </row>
    <row r="43968" spans="1:1" x14ac:dyDescent="0.25">
      <c r="A43968"/>
    </row>
    <row r="43969" spans="1:1" x14ac:dyDescent="0.25">
      <c r="A43969"/>
    </row>
    <row r="43970" spans="1:1" x14ac:dyDescent="0.25">
      <c r="A43970"/>
    </row>
    <row r="43971" spans="1:1" x14ac:dyDescent="0.25">
      <c r="A43971"/>
    </row>
    <row r="43972" spans="1:1" x14ac:dyDescent="0.25">
      <c r="A43972"/>
    </row>
    <row r="43973" spans="1:1" x14ac:dyDescent="0.25">
      <c r="A43973"/>
    </row>
    <row r="43974" spans="1:1" x14ac:dyDescent="0.25">
      <c r="A43974"/>
    </row>
    <row r="43975" spans="1:1" x14ac:dyDescent="0.25">
      <c r="A43975"/>
    </row>
    <row r="43976" spans="1:1" x14ac:dyDescent="0.25">
      <c r="A43976"/>
    </row>
    <row r="43977" spans="1:1" x14ac:dyDescent="0.25">
      <c r="A43977"/>
    </row>
    <row r="43978" spans="1:1" x14ac:dyDescent="0.25">
      <c r="A43978"/>
    </row>
    <row r="43979" spans="1:1" x14ac:dyDescent="0.25">
      <c r="A43979"/>
    </row>
    <row r="43980" spans="1:1" x14ac:dyDescent="0.25">
      <c r="A43980"/>
    </row>
    <row r="43981" spans="1:1" x14ac:dyDescent="0.25">
      <c r="A43981"/>
    </row>
    <row r="43982" spans="1:1" x14ac:dyDescent="0.25">
      <c r="A43982"/>
    </row>
    <row r="43983" spans="1:1" x14ac:dyDescent="0.25">
      <c r="A43983"/>
    </row>
    <row r="43984" spans="1:1" x14ac:dyDescent="0.25">
      <c r="A43984"/>
    </row>
    <row r="43985" spans="1:1" x14ac:dyDescent="0.25">
      <c r="A43985"/>
    </row>
    <row r="43986" spans="1:1" x14ac:dyDescent="0.25">
      <c r="A43986"/>
    </row>
    <row r="43987" spans="1:1" x14ac:dyDescent="0.25">
      <c r="A43987"/>
    </row>
    <row r="43988" spans="1:1" x14ac:dyDescent="0.25">
      <c r="A43988"/>
    </row>
    <row r="43989" spans="1:1" x14ac:dyDescent="0.25">
      <c r="A43989"/>
    </row>
    <row r="43990" spans="1:1" x14ac:dyDescent="0.25">
      <c r="A43990"/>
    </row>
    <row r="43991" spans="1:1" x14ac:dyDescent="0.25">
      <c r="A43991"/>
    </row>
    <row r="43992" spans="1:1" x14ac:dyDescent="0.25">
      <c r="A43992"/>
    </row>
    <row r="43993" spans="1:1" x14ac:dyDescent="0.25">
      <c r="A43993"/>
    </row>
    <row r="43994" spans="1:1" x14ac:dyDescent="0.25">
      <c r="A43994"/>
    </row>
    <row r="43995" spans="1:1" x14ac:dyDescent="0.25">
      <c r="A43995"/>
    </row>
    <row r="43996" spans="1:1" x14ac:dyDescent="0.25">
      <c r="A43996"/>
    </row>
    <row r="43997" spans="1:1" x14ac:dyDescent="0.25">
      <c r="A43997"/>
    </row>
    <row r="43998" spans="1:1" x14ac:dyDescent="0.25">
      <c r="A43998"/>
    </row>
    <row r="43999" spans="1:1" x14ac:dyDescent="0.25">
      <c r="A43999"/>
    </row>
    <row r="44000" spans="1:1" x14ac:dyDescent="0.25">
      <c r="A44000"/>
    </row>
    <row r="44001" spans="1:1" x14ac:dyDescent="0.25">
      <c r="A44001"/>
    </row>
    <row r="44002" spans="1:1" x14ac:dyDescent="0.25">
      <c r="A44002"/>
    </row>
    <row r="44003" spans="1:1" x14ac:dyDescent="0.25">
      <c r="A44003"/>
    </row>
    <row r="44004" spans="1:1" x14ac:dyDescent="0.25">
      <c r="A44004"/>
    </row>
    <row r="44005" spans="1:1" x14ac:dyDescent="0.25">
      <c r="A44005"/>
    </row>
    <row r="44006" spans="1:1" x14ac:dyDescent="0.25">
      <c r="A44006"/>
    </row>
    <row r="44007" spans="1:1" x14ac:dyDescent="0.25">
      <c r="A44007"/>
    </row>
    <row r="44008" spans="1:1" x14ac:dyDescent="0.25">
      <c r="A44008"/>
    </row>
    <row r="44009" spans="1:1" x14ac:dyDescent="0.25">
      <c r="A44009"/>
    </row>
    <row r="44010" spans="1:1" x14ac:dyDescent="0.25">
      <c r="A44010"/>
    </row>
    <row r="44011" spans="1:1" x14ac:dyDescent="0.25">
      <c r="A44011"/>
    </row>
    <row r="44012" spans="1:1" x14ac:dyDescent="0.25">
      <c r="A44012"/>
    </row>
    <row r="44013" spans="1:1" x14ac:dyDescent="0.25">
      <c r="A44013"/>
    </row>
    <row r="44014" spans="1:1" x14ac:dyDescent="0.25">
      <c r="A44014"/>
    </row>
    <row r="44015" spans="1:1" x14ac:dyDescent="0.25">
      <c r="A44015"/>
    </row>
    <row r="44016" spans="1:1" x14ac:dyDescent="0.25">
      <c r="A44016"/>
    </row>
    <row r="44017" spans="1:1" x14ac:dyDescent="0.25">
      <c r="A44017"/>
    </row>
    <row r="44018" spans="1:1" x14ac:dyDescent="0.25">
      <c r="A44018"/>
    </row>
    <row r="44019" spans="1:1" x14ac:dyDescent="0.25">
      <c r="A44019"/>
    </row>
    <row r="44020" spans="1:1" x14ac:dyDescent="0.25">
      <c r="A44020"/>
    </row>
    <row r="44021" spans="1:1" x14ac:dyDescent="0.25">
      <c r="A44021"/>
    </row>
    <row r="44022" spans="1:1" x14ac:dyDescent="0.25">
      <c r="A44022"/>
    </row>
    <row r="44023" spans="1:1" x14ac:dyDescent="0.25">
      <c r="A44023"/>
    </row>
    <row r="44024" spans="1:1" x14ac:dyDescent="0.25">
      <c r="A44024"/>
    </row>
    <row r="44025" spans="1:1" x14ac:dyDescent="0.25">
      <c r="A44025"/>
    </row>
    <row r="44026" spans="1:1" x14ac:dyDescent="0.25">
      <c r="A44026"/>
    </row>
    <row r="44027" spans="1:1" x14ac:dyDescent="0.25">
      <c r="A44027"/>
    </row>
    <row r="44028" spans="1:1" x14ac:dyDescent="0.25">
      <c r="A44028"/>
    </row>
    <row r="44029" spans="1:1" x14ac:dyDescent="0.25">
      <c r="A44029"/>
    </row>
    <row r="44030" spans="1:1" x14ac:dyDescent="0.25">
      <c r="A44030"/>
    </row>
    <row r="44031" spans="1:1" x14ac:dyDescent="0.25">
      <c r="A44031"/>
    </row>
    <row r="44032" spans="1:1" x14ac:dyDescent="0.25">
      <c r="A44032"/>
    </row>
    <row r="44033" spans="1:1" x14ac:dyDescent="0.25">
      <c r="A44033"/>
    </row>
    <row r="44034" spans="1:1" x14ac:dyDescent="0.25">
      <c r="A44034"/>
    </row>
    <row r="44035" spans="1:1" x14ac:dyDescent="0.25">
      <c r="A44035"/>
    </row>
    <row r="44036" spans="1:1" x14ac:dyDescent="0.25">
      <c r="A44036"/>
    </row>
    <row r="44037" spans="1:1" x14ac:dyDescent="0.25">
      <c r="A44037"/>
    </row>
    <row r="44038" spans="1:1" x14ac:dyDescent="0.25">
      <c r="A44038"/>
    </row>
    <row r="44039" spans="1:1" x14ac:dyDescent="0.25">
      <c r="A44039"/>
    </row>
    <row r="44040" spans="1:1" x14ac:dyDescent="0.25">
      <c r="A44040"/>
    </row>
    <row r="44041" spans="1:1" x14ac:dyDescent="0.25">
      <c r="A44041"/>
    </row>
    <row r="44042" spans="1:1" x14ac:dyDescent="0.25">
      <c r="A44042"/>
    </row>
    <row r="44043" spans="1:1" x14ac:dyDescent="0.25">
      <c r="A44043"/>
    </row>
    <row r="44044" spans="1:1" x14ac:dyDescent="0.25">
      <c r="A44044"/>
    </row>
    <row r="44045" spans="1:1" x14ac:dyDescent="0.25">
      <c r="A44045"/>
    </row>
    <row r="44046" spans="1:1" x14ac:dyDescent="0.25">
      <c r="A44046"/>
    </row>
    <row r="44047" spans="1:1" x14ac:dyDescent="0.25">
      <c r="A44047"/>
    </row>
    <row r="44048" spans="1:1" x14ac:dyDescent="0.25">
      <c r="A44048"/>
    </row>
    <row r="44049" spans="1:1" x14ac:dyDescent="0.25">
      <c r="A44049"/>
    </row>
    <row r="44050" spans="1:1" x14ac:dyDescent="0.25">
      <c r="A44050"/>
    </row>
    <row r="44051" spans="1:1" x14ac:dyDescent="0.25">
      <c r="A44051"/>
    </row>
    <row r="44052" spans="1:1" x14ac:dyDescent="0.25">
      <c r="A44052"/>
    </row>
    <row r="44053" spans="1:1" x14ac:dyDescent="0.25">
      <c r="A44053"/>
    </row>
    <row r="44054" spans="1:1" x14ac:dyDescent="0.25">
      <c r="A44054"/>
    </row>
    <row r="44055" spans="1:1" x14ac:dyDescent="0.25">
      <c r="A44055"/>
    </row>
    <row r="44056" spans="1:1" x14ac:dyDescent="0.25">
      <c r="A44056"/>
    </row>
    <row r="44057" spans="1:1" x14ac:dyDescent="0.25">
      <c r="A44057"/>
    </row>
    <row r="44058" spans="1:1" x14ac:dyDescent="0.25">
      <c r="A44058"/>
    </row>
    <row r="44059" spans="1:1" x14ac:dyDescent="0.25">
      <c r="A44059"/>
    </row>
    <row r="44060" spans="1:1" x14ac:dyDescent="0.25">
      <c r="A44060"/>
    </row>
    <row r="44061" spans="1:1" x14ac:dyDescent="0.25">
      <c r="A44061"/>
    </row>
    <row r="44062" spans="1:1" x14ac:dyDescent="0.25">
      <c r="A44062"/>
    </row>
    <row r="44063" spans="1:1" x14ac:dyDescent="0.25">
      <c r="A44063"/>
    </row>
    <row r="44064" spans="1:1" x14ac:dyDescent="0.25">
      <c r="A44064"/>
    </row>
    <row r="44065" spans="1:1" x14ac:dyDescent="0.25">
      <c r="A44065"/>
    </row>
    <row r="44066" spans="1:1" x14ac:dyDescent="0.25">
      <c r="A44066"/>
    </row>
    <row r="44067" spans="1:1" x14ac:dyDescent="0.25">
      <c r="A44067"/>
    </row>
    <row r="44068" spans="1:1" x14ac:dyDescent="0.25">
      <c r="A44068"/>
    </row>
    <row r="44069" spans="1:1" x14ac:dyDescent="0.25">
      <c r="A44069"/>
    </row>
    <row r="44070" spans="1:1" x14ac:dyDescent="0.25">
      <c r="A44070"/>
    </row>
    <row r="44071" spans="1:1" x14ac:dyDescent="0.25">
      <c r="A44071"/>
    </row>
    <row r="44072" spans="1:1" x14ac:dyDescent="0.25">
      <c r="A44072"/>
    </row>
    <row r="44073" spans="1:1" x14ac:dyDescent="0.25">
      <c r="A44073"/>
    </row>
    <row r="44074" spans="1:1" x14ac:dyDescent="0.25">
      <c r="A44074"/>
    </row>
    <row r="44075" spans="1:1" x14ac:dyDescent="0.25">
      <c r="A44075"/>
    </row>
    <row r="44076" spans="1:1" x14ac:dyDescent="0.25">
      <c r="A44076"/>
    </row>
    <row r="44077" spans="1:1" x14ac:dyDescent="0.25">
      <c r="A44077"/>
    </row>
    <row r="44078" spans="1:1" x14ac:dyDescent="0.25">
      <c r="A44078"/>
    </row>
    <row r="44079" spans="1:1" x14ac:dyDescent="0.25">
      <c r="A44079"/>
    </row>
    <row r="44080" spans="1:1" x14ac:dyDescent="0.25">
      <c r="A44080"/>
    </row>
    <row r="44081" spans="1:1" x14ac:dyDescent="0.25">
      <c r="A44081"/>
    </row>
    <row r="44082" spans="1:1" x14ac:dyDescent="0.25">
      <c r="A44082"/>
    </row>
    <row r="44083" spans="1:1" x14ac:dyDescent="0.25">
      <c r="A44083"/>
    </row>
    <row r="44084" spans="1:1" x14ac:dyDescent="0.25">
      <c r="A44084"/>
    </row>
    <row r="44085" spans="1:1" x14ac:dyDescent="0.25">
      <c r="A44085"/>
    </row>
    <row r="44086" spans="1:1" x14ac:dyDescent="0.25">
      <c r="A44086"/>
    </row>
    <row r="44087" spans="1:1" x14ac:dyDescent="0.25">
      <c r="A44087"/>
    </row>
    <row r="44088" spans="1:1" x14ac:dyDescent="0.25">
      <c r="A44088"/>
    </row>
    <row r="44089" spans="1:1" x14ac:dyDescent="0.25">
      <c r="A44089"/>
    </row>
    <row r="44090" spans="1:1" x14ac:dyDescent="0.25">
      <c r="A44090"/>
    </row>
    <row r="44091" spans="1:1" x14ac:dyDescent="0.25">
      <c r="A44091"/>
    </row>
    <row r="44092" spans="1:1" x14ac:dyDescent="0.25">
      <c r="A44092"/>
    </row>
    <row r="44093" spans="1:1" x14ac:dyDescent="0.25">
      <c r="A44093"/>
    </row>
    <row r="44094" spans="1:1" x14ac:dyDescent="0.25">
      <c r="A44094"/>
    </row>
    <row r="44095" spans="1:1" x14ac:dyDescent="0.25">
      <c r="A44095"/>
    </row>
    <row r="44096" spans="1:1" x14ac:dyDescent="0.25">
      <c r="A44096"/>
    </row>
    <row r="44097" spans="1:1" x14ac:dyDescent="0.25">
      <c r="A44097"/>
    </row>
    <row r="44098" spans="1:1" x14ac:dyDescent="0.25">
      <c r="A44098"/>
    </row>
    <row r="44099" spans="1:1" x14ac:dyDescent="0.25">
      <c r="A44099"/>
    </row>
    <row r="44100" spans="1:1" x14ac:dyDescent="0.25">
      <c r="A44100"/>
    </row>
    <row r="44101" spans="1:1" x14ac:dyDescent="0.25">
      <c r="A44101"/>
    </row>
    <row r="44102" spans="1:1" x14ac:dyDescent="0.25">
      <c r="A44102"/>
    </row>
    <row r="44103" spans="1:1" x14ac:dyDescent="0.25">
      <c r="A44103"/>
    </row>
    <row r="44104" spans="1:1" x14ac:dyDescent="0.25">
      <c r="A44104"/>
    </row>
    <row r="44105" spans="1:1" x14ac:dyDescent="0.25">
      <c r="A44105"/>
    </row>
    <row r="44106" spans="1:1" x14ac:dyDescent="0.25">
      <c r="A44106"/>
    </row>
    <row r="44107" spans="1:1" x14ac:dyDescent="0.25">
      <c r="A44107"/>
    </row>
    <row r="44108" spans="1:1" x14ac:dyDescent="0.25">
      <c r="A44108"/>
    </row>
    <row r="44109" spans="1:1" x14ac:dyDescent="0.25">
      <c r="A44109"/>
    </row>
    <row r="44110" spans="1:1" x14ac:dyDescent="0.25">
      <c r="A44110"/>
    </row>
    <row r="44111" spans="1:1" x14ac:dyDescent="0.25">
      <c r="A44111"/>
    </row>
    <row r="44112" spans="1:1" x14ac:dyDescent="0.25">
      <c r="A44112"/>
    </row>
    <row r="44113" spans="1:1" x14ac:dyDescent="0.25">
      <c r="A44113"/>
    </row>
    <row r="44114" spans="1:1" x14ac:dyDescent="0.25">
      <c r="A44114"/>
    </row>
    <row r="44115" spans="1:1" x14ac:dyDescent="0.25">
      <c r="A44115"/>
    </row>
    <row r="44116" spans="1:1" x14ac:dyDescent="0.25">
      <c r="A44116"/>
    </row>
    <row r="44117" spans="1:1" x14ac:dyDescent="0.25">
      <c r="A44117"/>
    </row>
    <row r="44118" spans="1:1" x14ac:dyDescent="0.25">
      <c r="A44118"/>
    </row>
    <row r="44119" spans="1:1" x14ac:dyDescent="0.25">
      <c r="A44119"/>
    </row>
    <row r="44120" spans="1:1" x14ac:dyDescent="0.25">
      <c r="A44120"/>
    </row>
    <row r="44121" spans="1:1" x14ac:dyDescent="0.25">
      <c r="A44121"/>
    </row>
    <row r="44122" spans="1:1" x14ac:dyDescent="0.25">
      <c r="A44122"/>
    </row>
    <row r="44123" spans="1:1" x14ac:dyDescent="0.25">
      <c r="A44123"/>
    </row>
    <row r="44124" spans="1:1" x14ac:dyDescent="0.25">
      <c r="A44124"/>
    </row>
    <row r="44125" spans="1:1" x14ac:dyDescent="0.25">
      <c r="A44125"/>
    </row>
    <row r="44126" spans="1:1" x14ac:dyDescent="0.25">
      <c r="A44126"/>
    </row>
    <row r="44127" spans="1:1" x14ac:dyDescent="0.25">
      <c r="A44127"/>
    </row>
    <row r="44128" spans="1:1" x14ac:dyDescent="0.25">
      <c r="A44128"/>
    </row>
    <row r="44129" spans="1:1" x14ac:dyDescent="0.25">
      <c r="A44129"/>
    </row>
    <row r="44130" spans="1:1" x14ac:dyDescent="0.25">
      <c r="A44130"/>
    </row>
    <row r="44131" spans="1:1" x14ac:dyDescent="0.25">
      <c r="A44131"/>
    </row>
    <row r="44132" spans="1:1" x14ac:dyDescent="0.25">
      <c r="A44132"/>
    </row>
    <row r="44133" spans="1:1" x14ac:dyDescent="0.25">
      <c r="A44133"/>
    </row>
    <row r="44134" spans="1:1" x14ac:dyDescent="0.25">
      <c r="A44134"/>
    </row>
    <row r="44135" spans="1:1" x14ac:dyDescent="0.25">
      <c r="A44135"/>
    </row>
    <row r="44136" spans="1:1" x14ac:dyDescent="0.25">
      <c r="A44136"/>
    </row>
    <row r="44137" spans="1:1" x14ac:dyDescent="0.25">
      <c r="A44137"/>
    </row>
    <row r="44138" spans="1:1" x14ac:dyDescent="0.25">
      <c r="A44138"/>
    </row>
    <row r="44139" spans="1:1" x14ac:dyDescent="0.25">
      <c r="A44139"/>
    </row>
    <row r="44140" spans="1:1" x14ac:dyDescent="0.25">
      <c r="A44140"/>
    </row>
    <row r="44141" spans="1:1" x14ac:dyDescent="0.25">
      <c r="A44141"/>
    </row>
    <row r="44142" spans="1:1" x14ac:dyDescent="0.25">
      <c r="A44142"/>
    </row>
    <row r="44143" spans="1:1" x14ac:dyDescent="0.25">
      <c r="A44143"/>
    </row>
    <row r="44144" spans="1:1" x14ac:dyDescent="0.25">
      <c r="A44144"/>
    </row>
    <row r="44145" spans="1:1" x14ac:dyDescent="0.25">
      <c r="A44145"/>
    </row>
    <row r="44146" spans="1:1" x14ac:dyDescent="0.25">
      <c r="A44146"/>
    </row>
    <row r="44147" spans="1:1" x14ac:dyDescent="0.25">
      <c r="A44147"/>
    </row>
    <row r="44148" spans="1:1" x14ac:dyDescent="0.25">
      <c r="A44148"/>
    </row>
    <row r="44149" spans="1:1" x14ac:dyDescent="0.25">
      <c r="A44149"/>
    </row>
    <row r="44150" spans="1:1" x14ac:dyDescent="0.25">
      <c r="A44150"/>
    </row>
    <row r="44151" spans="1:1" x14ac:dyDescent="0.25">
      <c r="A44151"/>
    </row>
    <row r="44152" spans="1:1" x14ac:dyDescent="0.25">
      <c r="A44152"/>
    </row>
    <row r="44153" spans="1:1" x14ac:dyDescent="0.25">
      <c r="A44153"/>
    </row>
    <row r="44154" spans="1:1" x14ac:dyDescent="0.25">
      <c r="A44154"/>
    </row>
    <row r="44155" spans="1:1" x14ac:dyDescent="0.25">
      <c r="A44155"/>
    </row>
    <row r="44156" spans="1:1" x14ac:dyDescent="0.25">
      <c r="A44156"/>
    </row>
    <row r="44157" spans="1:1" x14ac:dyDescent="0.25">
      <c r="A44157"/>
    </row>
    <row r="44158" spans="1:1" x14ac:dyDescent="0.25">
      <c r="A44158"/>
    </row>
    <row r="44159" spans="1:1" x14ac:dyDescent="0.25">
      <c r="A44159"/>
    </row>
    <row r="44160" spans="1:1" x14ac:dyDescent="0.25">
      <c r="A44160"/>
    </row>
    <row r="44161" spans="1:1" x14ac:dyDescent="0.25">
      <c r="A44161"/>
    </row>
    <row r="44162" spans="1:1" x14ac:dyDescent="0.25">
      <c r="A44162"/>
    </row>
    <row r="44163" spans="1:1" x14ac:dyDescent="0.25">
      <c r="A44163"/>
    </row>
    <row r="44164" spans="1:1" x14ac:dyDescent="0.25">
      <c r="A44164"/>
    </row>
    <row r="44165" spans="1:1" x14ac:dyDescent="0.25">
      <c r="A44165"/>
    </row>
    <row r="44166" spans="1:1" x14ac:dyDescent="0.25">
      <c r="A44166"/>
    </row>
    <row r="44167" spans="1:1" x14ac:dyDescent="0.25">
      <c r="A44167"/>
    </row>
    <row r="44168" spans="1:1" x14ac:dyDescent="0.25">
      <c r="A44168"/>
    </row>
    <row r="44169" spans="1:1" x14ac:dyDescent="0.25">
      <c r="A44169"/>
    </row>
    <row r="44170" spans="1:1" x14ac:dyDescent="0.25">
      <c r="A44170"/>
    </row>
    <row r="44171" spans="1:1" x14ac:dyDescent="0.25">
      <c r="A44171"/>
    </row>
    <row r="44172" spans="1:1" x14ac:dyDescent="0.25">
      <c r="A44172"/>
    </row>
    <row r="44173" spans="1:1" x14ac:dyDescent="0.25">
      <c r="A44173"/>
    </row>
    <row r="44174" spans="1:1" x14ac:dyDescent="0.25">
      <c r="A44174"/>
    </row>
    <row r="44175" spans="1:1" x14ac:dyDescent="0.25">
      <c r="A44175"/>
    </row>
    <row r="44176" spans="1:1" x14ac:dyDescent="0.25">
      <c r="A44176"/>
    </row>
    <row r="44177" spans="1:1" x14ac:dyDescent="0.25">
      <c r="A44177"/>
    </row>
    <row r="44178" spans="1:1" x14ac:dyDescent="0.25">
      <c r="A44178"/>
    </row>
    <row r="44179" spans="1:1" x14ac:dyDescent="0.25">
      <c r="A44179"/>
    </row>
    <row r="44180" spans="1:1" x14ac:dyDescent="0.25">
      <c r="A44180"/>
    </row>
    <row r="44181" spans="1:1" x14ac:dyDescent="0.25">
      <c r="A44181"/>
    </row>
    <row r="44182" spans="1:1" x14ac:dyDescent="0.25">
      <c r="A44182"/>
    </row>
    <row r="44183" spans="1:1" x14ac:dyDescent="0.25">
      <c r="A44183"/>
    </row>
    <row r="44184" spans="1:1" x14ac:dyDescent="0.25">
      <c r="A44184"/>
    </row>
    <row r="44185" spans="1:1" x14ac:dyDescent="0.25">
      <c r="A44185"/>
    </row>
    <row r="44186" spans="1:1" x14ac:dyDescent="0.25">
      <c r="A44186"/>
    </row>
    <row r="44187" spans="1:1" x14ac:dyDescent="0.25">
      <c r="A44187"/>
    </row>
    <row r="44188" spans="1:1" x14ac:dyDescent="0.25">
      <c r="A44188"/>
    </row>
    <row r="44189" spans="1:1" x14ac:dyDescent="0.25">
      <c r="A44189"/>
    </row>
    <row r="44190" spans="1:1" x14ac:dyDescent="0.25">
      <c r="A44190"/>
    </row>
    <row r="44191" spans="1:1" x14ac:dyDescent="0.25">
      <c r="A44191"/>
    </row>
    <row r="44192" spans="1:1" x14ac:dyDescent="0.25">
      <c r="A44192"/>
    </row>
    <row r="44193" spans="1:1" x14ac:dyDescent="0.25">
      <c r="A44193"/>
    </row>
    <row r="44194" spans="1:1" x14ac:dyDescent="0.25">
      <c r="A44194"/>
    </row>
    <row r="44195" spans="1:1" x14ac:dyDescent="0.25">
      <c r="A44195"/>
    </row>
    <row r="44196" spans="1:1" x14ac:dyDescent="0.25">
      <c r="A44196"/>
    </row>
    <row r="44197" spans="1:1" x14ac:dyDescent="0.25">
      <c r="A44197"/>
    </row>
    <row r="44198" spans="1:1" x14ac:dyDescent="0.25">
      <c r="A44198"/>
    </row>
    <row r="44199" spans="1:1" x14ac:dyDescent="0.25">
      <c r="A44199"/>
    </row>
    <row r="44200" spans="1:1" x14ac:dyDescent="0.25">
      <c r="A44200"/>
    </row>
    <row r="44201" spans="1:1" x14ac:dyDescent="0.25">
      <c r="A44201"/>
    </row>
    <row r="44202" spans="1:1" x14ac:dyDescent="0.25">
      <c r="A44202"/>
    </row>
    <row r="44203" spans="1:1" x14ac:dyDescent="0.25">
      <c r="A44203"/>
    </row>
    <row r="44204" spans="1:1" x14ac:dyDescent="0.25">
      <c r="A44204"/>
    </row>
    <row r="44205" spans="1:1" x14ac:dyDescent="0.25">
      <c r="A44205"/>
    </row>
    <row r="44206" spans="1:1" x14ac:dyDescent="0.25">
      <c r="A44206"/>
    </row>
    <row r="44207" spans="1:1" x14ac:dyDescent="0.25">
      <c r="A44207"/>
    </row>
    <row r="44208" spans="1:1" x14ac:dyDescent="0.25">
      <c r="A44208"/>
    </row>
    <row r="44209" spans="1:1" x14ac:dyDescent="0.25">
      <c r="A44209"/>
    </row>
    <row r="44210" spans="1:1" x14ac:dyDescent="0.25">
      <c r="A44210"/>
    </row>
    <row r="44211" spans="1:1" x14ac:dyDescent="0.25">
      <c r="A44211"/>
    </row>
    <row r="44212" spans="1:1" x14ac:dyDescent="0.25">
      <c r="A44212"/>
    </row>
    <row r="44213" spans="1:1" x14ac:dyDescent="0.25">
      <c r="A44213"/>
    </row>
    <row r="44214" spans="1:1" x14ac:dyDescent="0.25">
      <c r="A44214"/>
    </row>
    <row r="44215" spans="1:1" x14ac:dyDescent="0.25">
      <c r="A44215"/>
    </row>
    <row r="44216" spans="1:1" x14ac:dyDescent="0.25">
      <c r="A44216"/>
    </row>
    <row r="44217" spans="1:1" x14ac:dyDescent="0.25">
      <c r="A44217"/>
    </row>
    <row r="44218" spans="1:1" x14ac:dyDescent="0.25">
      <c r="A44218"/>
    </row>
    <row r="44219" spans="1:1" x14ac:dyDescent="0.25">
      <c r="A44219"/>
    </row>
    <row r="44220" spans="1:1" x14ac:dyDescent="0.25">
      <c r="A44220"/>
    </row>
    <row r="44221" spans="1:1" x14ac:dyDescent="0.25">
      <c r="A44221"/>
    </row>
    <row r="44222" spans="1:1" x14ac:dyDescent="0.25">
      <c r="A44222"/>
    </row>
    <row r="44223" spans="1:1" x14ac:dyDescent="0.25">
      <c r="A44223"/>
    </row>
    <row r="44224" spans="1:1" x14ac:dyDescent="0.25">
      <c r="A44224"/>
    </row>
    <row r="44225" spans="1:1" x14ac:dyDescent="0.25">
      <c r="A44225"/>
    </row>
    <row r="44226" spans="1:1" x14ac:dyDescent="0.25">
      <c r="A44226"/>
    </row>
    <row r="44227" spans="1:1" x14ac:dyDescent="0.25">
      <c r="A44227"/>
    </row>
    <row r="44228" spans="1:1" x14ac:dyDescent="0.25">
      <c r="A44228"/>
    </row>
    <row r="44229" spans="1:1" x14ac:dyDescent="0.25">
      <c r="A44229"/>
    </row>
    <row r="44230" spans="1:1" x14ac:dyDescent="0.25">
      <c r="A44230"/>
    </row>
    <row r="44231" spans="1:1" x14ac:dyDescent="0.25">
      <c r="A44231"/>
    </row>
    <row r="44232" spans="1:1" x14ac:dyDescent="0.25">
      <c r="A44232"/>
    </row>
    <row r="44233" spans="1:1" x14ac:dyDescent="0.25">
      <c r="A44233"/>
    </row>
    <row r="44234" spans="1:1" x14ac:dyDescent="0.25">
      <c r="A44234"/>
    </row>
    <row r="44235" spans="1:1" x14ac:dyDescent="0.25">
      <c r="A44235"/>
    </row>
    <row r="44236" spans="1:1" x14ac:dyDescent="0.25">
      <c r="A44236"/>
    </row>
    <row r="44237" spans="1:1" x14ac:dyDescent="0.25">
      <c r="A44237"/>
    </row>
    <row r="44238" spans="1:1" x14ac:dyDescent="0.25">
      <c r="A44238"/>
    </row>
    <row r="44239" spans="1:1" x14ac:dyDescent="0.25">
      <c r="A44239"/>
    </row>
    <row r="44240" spans="1:1" x14ac:dyDescent="0.25">
      <c r="A44240"/>
    </row>
    <row r="44241" spans="1:1" x14ac:dyDescent="0.25">
      <c r="A44241"/>
    </row>
    <row r="44242" spans="1:1" x14ac:dyDescent="0.25">
      <c r="A44242"/>
    </row>
    <row r="44243" spans="1:1" x14ac:dyDescent="0.25">
      <c r="A44243"/>
    </row>
    <row r="44244" spans="1:1" x14ac:dyDescent="0.25">
      <c r="A44244"/>
    </row>
    <row r="44245" spans="1:1" x14ac:dyDescent="0.25">
      <c r="A44245"/>
    </row>
    <row r="44246" spans="1:1" x14ac:dyDescent="0.25">
      <c r="A44246"/>
    </row>
    <row r="44247" spans="1:1" x14ac:dyDescent="0.25">
      <c r="A44247"/>
    </row>
    <row r="44248" spans="1:1" x14ac:dyDescent="0.25">
      <c r="A44248"/>
    </row>
    <row r="44249" spans="1:1" x14ac:dyDescent="0.25">
      <c r="A44249"/>
    </row>
    <row r="44250" spans="1:1" x14ac:dyDescent="0.25">
      <c r="A44250"/>
    </row>
    <row r="44251" spans="1:1" x14ac:dyDescent="0.25">
      <c r="A44251"/>
    </row>
    <row r="44252" spans="1:1" x14ac:dyDescent="0.25">
      <c r="A44252"/>
    </row>
    <row r="44253" spans="1:1" x14ac:dyDescent="0.25">
      <c r="A44253"/>
    </row>
    <row r="44254" spans="1:1" x14ac:dyDescent="0.25">
      <c r="A44254"/>
    </row>
    <row r="44255" spans="1:1" x14ac:dyDescent="0.25">
      <c r="A44255"/>
    </row>
    <row r="44256" spans="1:1" x14ac:dyDescent="0.25">
      <c r="A44256"/>
    </row>
    <row r="44257" spans="1:1" x14ac:dyDescent="0.25">
      <c r="A44257"/>
    </row>
    <row r="44258" spans="1:1" x14ac:dyDescent="0.25">
      <c r="A44258"/>
    </row>
    <row r="44259" spans="1:1" x14ac:dyDescent="0.25">
      <c r="A44259"/>
    </row>
    <row r="44260" spans="1:1" x14ac:dyDescent="0.25">
      <c r="A44260"/>
    </row>
    <row r="44261" spans="1:1" x14ac:dyDescent="0.25">
      <c r="A44261"/>
    </row>
    <row r="44262" spans="1:1" x14ac:dyDescent="0.25">
      <c r="A44262"/>
    </row>
    <row r="44263" spans="1:1" x14ac:dyDescent="0.25">
      <c r="A44263"/>
    </row>
    <row r="44264" spans="1:1" x14ac:dyDescent="0.25">
      <c r="A44264"/>
    </row>
    <row r="44265" spans="1:1" x14ac:dyDescent="0.25">
      <c r="A44265"/>
    </row>
    <row r="44266" spans="1:1" x14ac:dyDescent="0.25">
      <c r="A44266"/>
    </row>
    <row r="44267" spans="1:1" x14ac:dyDescent="0.25">
      <c r="A44267"/>
    </row>
    <row r="44268" spans="1:1" x14ac:dyDescent="0.25">
      <c r="A44268"/>
    </row>
    <row r="44269" spans="1:1" x14ac:dyDescent="0.25">
      <c r="A44269"/>
    </row>
    <row r="44270" spans="1:1" x14ac:dyDescent="0.25">
      <c r="A44270"/>
    </row>
    <row r="44271" spans="1:1" x14ac:dyDescent="0.25">
      <c r="A44271"/>
    </row>
    <row r="44272" spans="1:1" x14ac:dyDescent="0.25">
      <c r="A44272"/>
    </row>
    <row r="44273" spans="1:1" x14ac:dyDescent="0.25">
      <c r="A44273"/>
    </row>
    <row r="44274" spans="1:1" x14ac:dyDescent="0.25">
      <c r="A44274"/>
    </row>
    <row r="44275" spans="1:1" x14ac:dyDescent="0.25">
      <c r="A44275"/>
    </row>
    <row r="44276" spans="1:1" x14ac:dyDescent="0.25">
      <c r="A44276"/>
    </row>
    <row r="44277" spans="1:1" x14ac:dyDescent="0.25">
      <c r="A44277"/>
    </row>
    <row r="44278" spans="1:1" x14ac:dyDescent="0.25">
      <c r="A44278"/>
    </row>
    <row r="44279" spans="1:1" x14ac:dyDescent="0.25">
      <c r="A44279"/>
    </row>
    <row r="44280" spans="1:1" x14ac:dyDescent="0.25">
      <c r="A44280"/>
    </row>
    <row r="44281" spans="1:1" x14ac:dyDescent="0.25">
      <c r="A44281"/>
    </row>
    <row r="44282" spans="1:1" x14ac:dyDescent="0.25">
      <c r="A44282"/>
    </row>
    <row r="44283" spans="1:1" x14ac:dyDescent="0.25">
      <c r="A44283"/>
    </row>
    <row r="44284" spans="1:1" x14ac:dyDescent="0.25">
      <c r="A44284"/>
    </row>
    <row r="44285" spans="1:1" x14ac:dyDescent="0.25">
      <c r="A44285"/>
    </row>
    <row r="44286" spans="1:1" x14ac:dyDescent="0.25">
      <c r="A44286"/>
    </row>
    <row r="44287" spans="1:1" x14ac:dyDescent="0.25">
      <c r="A44287"/>
    </row>
    <row r="44288" spans="1:1" x14ac:dyDescent="0.25">
      <c r="A44288"/>
    </row>
    <row r="44289" spans="1:1" x14ac:dyDescent="0.25">
      <c r="A44289"/>
    </row>
    <row r="44290" spans="1:1" x14ac:dyDescent="0.25">
      <c r="A44290"/>
    </row>
    <row r="44291" spans="1:1" x14ac:dyDescent="0.25">
      <c r="A44291"/>
    </row>
    <row r="44292" spans="1:1" x14ac:dyDescent="0.25">
      <c r="A44292"/>
    </row>
    <row r="44293" spans="1:1" x14ac:dyDescent="0.25">
      <c r="A44293"/>
    </row>
    <row r="44294" spans="1:1" x14ac:dyDescent="0.25">
      <c r="A44294"/>
    </row>
    <row r="44295" spans="1:1" x14ac:dyDescent="0.25">
      <c r="A44295"/>
    </row>
    <row r="44296" spans="1:1" x14ac:dyDescent="0.25">
      <c r="A44296"/>
    </row>
    <row r="44297" spans="1:1" x14ac:dyDescent="0.25">
      <c r="A44297"/>
    </row>
    <row r="44298" spans="1:1" x14ac:dyDescent="0.25">
      <c r="A44298"/>
    </row>
    <row r="44299" spans="1:1" x14ac:dyDescent="0.25">
      <c r="A44299"/>
    </row>
    <row r="44300" spans="1:1" x14ac:dyDescent="0.25">
      <c r="A44300"/>
    </row>
    <row r="44301" spans="1:1" x14ac:dyDescent="0.25">
      <c r="A44301"/>
    </row>
    <row r="44302" spans="1:1" x14ac:dyDescent="0.25">
      <c r="A44302"/>
    </row>
    <row r="44303" spans="1:1" x14ac:dyDescent="0.25">
      <c r="A44303"/>
    </row>
    <row r="44304" spans="1:1" x14ac:dyDescent="0.25">
      <c r="A44304"/>
    </row>
    <row r="44305" spans="1:1" x14ac:dyDescent="0.25">
      <c r="A44305"/>
    </row>
    <row r="44306" spans="1:1" x14ac:dyDescent="0.25">
      <c r="A44306"/>
    </row>
    <row r="44307" spans="1:1" x14ac:dyDescent="0.25">
      <c r="A44307"/>
    </row>
    <row r="44308" spans="1:1" x14ac:dyDescent="0.25">
      <c r="A44308"/>
    </row>
    <row r="44309" spans="1:1" x14ac:dyDescent="0.25">
      <c r="A44309"/>
    </row>
    <row r="44310" spans="1:1" x14ac:dyDescent="0.25">
      <c r="A44310"/>
    </row>
    <row r="44311" spans="1:1" x14ac:dyDescent="0.25">
      <c r="A44311"/>
    </row>
    <row r="44312" spans="1:1" x14ac:dyDescent="0.25">
      <c r="A44312"/>
    </row>
    <row r="44313" spans="1:1" x14ac:dyDescent="0.25">
      <c r="A44313"/>
    </row>
    <row r="44314" spans="1:1" x14ac:dyDescent="0.25">
      <c r="A44314"/>
    </row>
    <row r="44315" spans="1:1" x14ac:dyDescent="0.25">
      <c r="A44315"/>
    </row>
    <row r="44316" spans="1:1" x14ac:dyDescent="0.25">
      <c r="A44316"/>
    </row>
    <row r="44317" spans="1:1" x14ac:dyDescent="0.25">
      <c r="A44317"/>
    </row>
    <row r="44318" spans="1:1" x14ac:dyDescent="0.25">
      <c r="A44318"/>
    </row>
    <row r="44319" spans="1:1" x14ac:dyDescent="0.25">
      <c r="A44319"/>
    </row>
    <row r="44320" spans="1:1" x14ac:dyDescent="0.25">
      <c r="A44320"/>
    </row>
    <row r="44321" spans="1:1" x14ac:dyDescent="0.25">
      <c r="A44321"/>
    </row>
    <row r="44322" spans="1:1" x14ac:dyDescent="0.25">
      <c r="A44322"/>
    </row>
    <row r="44323" spans="1:1" x14ac:dyDescent="0.25">
      <c r="A44323"/>
    </row>
    <row r="44324" spans="1:1" x14ac:dyDescent="0.25">
      <c r="A44324"/>
    </row>
    <row r="44325" spans="1:1" x14ac:dyDescent="0.25">
      <c r="A44325"/>
    </row>
    <row r="44326" spans="1:1" x14ac:dyDescent="0.25">
      <c r="A44326"/>
    </row>
    <row r="44327" spans="1:1" x14ac:dyDescent="0.25">
      <c r="A44327"/>
    </row>
    <row r="44328" spans="1:1" x14ac:dyDescent="0.25">
      <c r="A44328"/>
    </row>
    <row r="44329" spans="1:1" x14ac:dyDescent="0.25">
      <c r="A44329"/>
    </row>
    <row r="44330" spans="1:1" x14ac:dyDescent="0.25">
      <c r="A44330"/>
    </row>
    <row r="44331" spans="1:1" x14ac:dyDescent="0.25">
      <c r="A44331"/>
    </row>
    <row r="44332" spans="1:1" x14ac:dyDescent="0.25">
      <c r="A44332"/>
    </row>
    <row r="44333" spans="1:1" x14ac:dyDescent="0.25">
      <c r="A44333"/>
    </row>
    <row r="44334" spans="1:1" x14ac:dyDescent="0.25">
      <c r="A44334"/>
    </row>
    <row r="44335" spans="1:1" x14ac:dyDescent="0.25">
      <c r="A44335"/>
    </row>
    <row r="44336" spans="1:1" x14ac:dyDescent="0.25">
      <c r="A44336"/>
    </row>
    <row r="44337" spans="1:1" x14ac:dyDescent="0.25">
      <c r="A44337"/>
    </row>
    <row r="44338" spans="1:1" x14ac:dyDescent="0.25">
      <c r="A44338"/>
    </row>
    <row r="44339" spans="1:1" x14ac:dyDescent="0.25">
      <c r="A44339"/>
    </row>
    <row r="44340" spans="1:1" x14ac:dyDescent="0.25">
      <c r="A44340"/>
    </row>
    <row r="44341" spans="1:1" x14ac:dyDescent="0.25">
      <c r="A44341"/>
    </row>
    <row r="44342" spans="1:1" x14ac:dyDescent="0.25">
      <c r="A44342"/>
    </row>
    <row r="44343" spans="1:1" x14ac:dyDescent="0.25">
      <c r="A44343"/>
    </row>
    <row r="44344" spans="1:1" x14ac:dyDescent="0.25">
      <c r="A44344"/>
    </row>
    <row r="44345" spans="1:1" x14ac:dyDescent="0.25">
      <c r="A44345"/>
    </row>
    <row r="44346" spans="1:1" x14ac:dyDescent="0.25">
      <c r="A44346"/>
    </row>
    <row r="44347" spans="1:1" x14ac:dyDescent="0.25">
      <c r="A44347"/>
    </row>
    <row r="44348" spans="1:1" x14ac:dyDescent="0.25">
      <c r="A44348"/>
    </row>
    <row r="44349" spans="1:1" x14ac:dyDescent="0.25">
      <c r="A44349"/>
    </row>
    <row r="44350" spans="1:1" x14ac:dyDescent="0.25">
      <c r="A44350"/>
    </row>
    <row r="44351" spans="1:1" x14ac:dyDescent="0.25">
      <c r="A44351"/>
    </row>
    <row r="44352" spans="1:1" x14ac:dyDescent="0.25">
      <c r="A44352"/>
    </row>
    <row r="44353" spans="1:1" x14ac:dyDescent="0.25">
      <c r="A44353"/>
    </row>
    <row r="44354" spans="1:1" x14ac:dyDescent="0.25">
      <c r="A44354"/>
    </row>
    <row r="44355" spans="1:1" x14ac:dyDescent="0.25">
      <c r="A44355"/>
    </row>
    <row r="44356" spans="1:1" x14ac:dyDescent="0.25">
      <c r="A44356"/>
    </row>
    <row r="44357" spans="1:1" x14ac:dyDescent="0.25">
      <c r="A44357"/>
    </row>
    <row r="44358" spans="1:1" x14ac:dyDescent="0.25">
      <c r="A44358"/>
    </row>
    <row r="44359" spans="1:1" x14ac:dyDescent="0.25">
      <c r="A44359"/>
    </row>
    <row r="44360" spans="1:1" x14ac:dyDescent="0.25">
      <c r="A44360"/>
    </row>
    <row r="44361" spans="1:1" x14ac:dyDescent="0.25">
      <c r="A44361"/>
    </row>
    <row r="44362" spans="1:1" x14ac:dyDescent="0.25">
      <c r="A44362"/>
    </row>
    <row r="44363" spans="1:1" x14ac:dyDescent="0.25">
      <c r="A44363"/>
    </row>
    <row r="44364" spans="1:1" x14ac:dyDescent="0.25">
      <c r="A44364"/>
    </row>
    <row r="44365" spans="1:1" x14ac:dyDescent="0.25">
      <c r="A44365"/>
    </row>
    <row r="44366" spans="1:1" x14ac:dyDescent="0.25">
      <c r="A44366"/>
    </row>
    <row r="44367" spans="1:1" x14ac:dyDescent="0.25">
      <c r="A44367"/>
    </row>
    <row r="44368" spans="1:1" x14ac:dyDescent="0.25">
      <c r="A44368"/>
    </row>
    <row r="44369" spans="1:1" x14ac:dyDescent="0.25">
      <c r="A44369"/>
    </row>
    <row r="44370" spans="1:1" x14ac:dyDescent="0.25">
      <c r="A44370"/>
    </row>
    <row r="44371" spans="1:1" x14ac:dyDescent="0.25">
      <c r="A44371"/>
    </row>
    <row r="44372" spans="1:1" x14ac:dyDescent="0.25">
      <c r="A44372"/>
    </row>
    <row r="44373" spans="1:1" x14ac:dyDescent="0.25">
      <c r="A44373"/>
    </row>
    <row r="44374" spans="1:1" x14ac:dyDescent="0.25">
      <c r="A44374"/>
    </row>
    <row r="44375" spans="1:1" x14ac:dyDescent="0.25">
      <c r="A44375"/>
    </row>
    <row r="44376" spans="1:1" x14ac:dyDescent="0.25">
      <c r="A44376"/>
    </row>
    <row r="44377" spans="1:1" x14ac:dyDescent="0.25">
      <c r="A44377"/>
    </row>
    <row r="44378" spans="1:1" x14ac:dyDescent="0.25">
      <c r="A44378"/>
    </row>
    <row r="44379" spans="1:1" x14ac:dyDescent="0.25">
      <c r="A44379"/>
    </row>
    <row r="44380" spans="1:1" x14ac:dyDescent="0.25">
      <c r="A44380"/>
    </row>
    <row r="44381" spans="1:1" x14ac:dyDescent="0.25">
      <c r="A44381"/>
    </row>
    <row r="44382" spans="1:1" x14ac:dyDescent="0.25">
      <c r="A44382"/>
    </row>
    <row r="44383" spans="1:1" x14ac:dyDescent="0.25">
      <c r="A44383"/>
    </row>
    <row r="44384" spans="1:1" x14ac:dyDescent="0.25">
      <c r="A44384"/>
    </row>
    <row r="44385" spans="1:1" x14ac:dyDescent="0.25">
      <c r="A44385"/>
    </row>
    <row r="44386" spans="1:1" x14ac:dyDescent="0.25">
      <c r="A44386"/>
    </row>
    <row r="44387" spans="1:1" x14ac:dyDescent="0.25">
      <c r="A44387"/>
    </row>
    <row r="44388" spans="1:1" x14ac:dyDescent="0.25">
      <c r="A44388"/>
    </row>
    <row r="44389" spans="1:1" x14ac:dyDescent="0.25">
      <c r="A44389"/>
    </row>
    <row r="44390" spans="1:1" x14ac:dyDescent="0.25">
      <c r="A44390"/>
    </row>
    <row r="44391" spans="1:1" x14ac:dyDescent="0.25">
      <c r="A44391"/>
    </row>
    <row r="44392" spans="1:1" x14ac:dyDescent="0.25">
      <c r="A44392"/>
    </row>
    <row r="44393" spans="1:1" x14ac:dyDescent="0.25">
      <c r="A44393"/>
    </row>
    <row r="44394" spans="1:1" x14ac:dyDescent="0.25">
      <c r="A44394"/>
    </row>
    <row r="44395" spans="1:1" x14ac:dyDescent="0.25">
      <c r="A44395"/>
    </row>
    <row r="44396" spans="1:1" x14ac:dyDescent="0.25">
      <c r="A44396"/>
    </row>
    <row r="44397" spans="1:1" x14ac:dyDescent="0.25">
      <c r="A44397"/>
    </row>
    <row r="44398" spans="1:1" x14ac:dyDescent="0.25">
      <c r="A44398"/>
    </row>
    <row r="44399" spans="1:1" x14ac:dyDescent="0.25">
      <c r="A44399"/>
    </row>
    <row r="44400" spans="1:1" x14ac:dyDescent="0.25">
      <c r="A44400"/>
    </row>
    <row r="44401" spans="1:1" x14ac:dyDescent="0.25">
      <c r="A44401"/>
    </row>
    <row r="44402" spans="1:1" x14ac:dyDescent="0.25">
      <c r="A44402"/>
    </row>
    <row r="44403" spans="1:1" x14ac:dyDescent="0.25">
      <c r="A44403"/>
    </row>
    <row r="44404" spans="1:1" x14ac:dyDescent="0.25">
      <c r="A44404"/>
    </row>
    <row r="44405" spans="1:1" x14ac:dyDescent="0.25">
      <c r="A44405"/>
    </row>
    <row r="44406" spans="1:1" x14ac:dyDescent="0.25">
      <c r="A44406"/>
    </row>
    <row r="44407" spans="1:1" x14ac:dyDescent="0.25">
      <c r="A44407"/>
    </row>
    <row r="44408" spans="1:1" x14ac:dyDescent="0.25">
      <c r="A44408"/>
    </row>
    <row r="44409" spans="1:1" x14ac:dyDescent="0.25">
      <c r="A44409"/>
    </row>
    <row r="44410" spans="1:1" x14ac:dyDescent="0.25">
      <c r="A44410"/>
    </row>
    <row r="44411" spans="1:1" x14ac:dyDescent="0.25">
      <c r="A44411"/>
    </row>
    <row r="44412" spans="1:1" x14ac:dyDescent="0.25">
      <c r="A44412"/>
    </row>
    <row r="44413" spans="1:1" x14ac:dyDescent="0.25">
      <c r="A44413"/>
    </row>
    <row r="44414" spans="1:1" x14ac:dyDescent="0.25">
      <c r="A44414"/>
    </row>
    <row r="44415" spans="1:1" x14ac:dyDescent="0.25">
      <c r="A44415"/>
    </row>
    <row r="44416" spans="1:1" x14ac:dyDescent="0.25">
      <c r="A44416"/>
    </row>
    <row r="44417" spans="1:1" x14ac:dyDescent="0.25">
      <c r="A44417"/>
    </row>
    <row r="44418" spans="1:1" x14ac:dyDescent="0.25">
      <c r="A44418"/>
    </row>
    <row r="44419" spans="1:1" x14ac:dyDescent="0.25">
      <c r="A44419"/>
    </row>
    <row r="44420" spans="1:1" x14ac:dyDescent="0.25">
      <c r="A44420"/>
    </row>
    <row r="44421" spans="1:1" x14ac:dyDescent="0.25">
      <c r="A44421"/>
    </row>
    <row r="44422" spans="1:1" x14ac:dyDescent="0.25">
      <c r="A44422"/>
    </row>
    <row r="44423" spans="1:1" x14ac:dyDescent="0.25">
      <c r="A44423"/>
    </row>
    <row r="44424" spans="1:1" x14ac:dyDescent="0.25">
      <c r="A44424"/>
    </row>
    <row r="44425" spans="1:1" x14ac:dyDescent="0.25">
      <c r="A44425"/>
    </row>
    <row r="44426" spans="1:1" x14ac:dyDescent="0.25">
      <c r="A44426"/>
    </row>
    <row r="44427" spans="1:1" x14ac:dyDescent="0.25">
      <c r="A44427"/>
    </row>
    <row r="44428" spans="1:1" x14ac:dyDescent="0.25">
      <c r="A44428"/>
    </row>
    <row r="44429" spans="1:1" x14ac:dyDescent="0.25">
      <c r="A44429"/>
    </row>
    <row r="44430" spans="1:1" x14ac:dyDescent="0.25">
      <c r="A44430"/>
    </row>
    <row r="44431" spans="1:1" x14ac:dyDescent="0.25">
      <c r="A44431"/>
    </row>
    <row r="44432" spans="1:1" x14ac:dyDescent="0.25">
      <c r="A44432"/>
    </row>
    <row r="44433" spans="1:1" x14ac:dyDescent="0.25">
      <c r="A44433"/>
    </row>
    <row r="44434" spans="1:1" x14ac:dyDescent="0.25">
      <c r="A44434"/>
    </row>
    <row r="44435" spans="1:1" x14ac:dyDescent="0.25">
      <c r="A44435"/>
    </row>
    <row r="44436" spans="1:1" x14ac:dyDescent="0.25">
      <c r="A44436"/>
    </row>
    <row r="44437" spans="1:1" x14ac:dyDescent="0.25">
      <c r="A44437"/>
    </row>
    <row r="44438" spans="1:1" x14ac:dyDescent="0.25">
      <c r="A44438"/>
    </row>
    <row r="44439" spans="1:1" x14ac:dyDescent="0.25">
      <c r="A44439"/>
    </row>
    <row r="44440" spans="1:1" x14ac:dyDescent="0.25">
      <c r="A44440"/>
    </row>
    <row r="44441" spans="1:1" x14ac:dyDescent="0.25">
      <c r="A44441"/>
    </row>
    <row r="44442" spans="1:1" x14ac:dyDescent="0.25">
      <c r="A44442"/>
    </row>
    <row r="44443" spans="1:1" x14ac:dyDescent="0.25">
      <c r="A44443"/>
    </row>
    <row r="44444" spans="1:1" x14ac:dyDescent="0.25">
      <c r="A44444"/>
    </row>
    <row r="44445" spans="1:1" x14ac:dyDescent="0.25">
      <c r="A44445"/>
    </row>
    <row r="44446" spans="1:1" x14ac:dyDescent="0.25">
      <c r="A44446"/>
    </row>
    <row r="44447" spans="1:1" x14ac:dyDescent="0.25">
      <c r="A44447"/>
    </row>
    <row r="44448" spans="1:1" x14ac:dyDescent="0.25">
      <c r="A44448"/>
    </row>
    <row r="44449" spans="1:1" x14ac:dyDescent="0.25">
      <c r="A44449"/>
    </row>
    <row r="44450" spans="1:1" x14ac:dyDescent="0.25">
      <c r="A44450"/>
    </row>
    <row r="44451" spans="1:1" x14ac:dyDescent="0.25">
      <c r="A44451"/>
    </row>
    <row r="44452" spans="1:1" x14ac:dyDescent="0.25">
      <c r="A44452"/>
    </row>
    <row r="44453" spans="1:1" x14ac:dyDescent="0.25">
      <c r="A44453"/>
    </row>
    <row r="44454" spans="1:1" x14ac:dyDescent="0.25">
      <c r="A44454"/>
    </row>
    <row r="44455" spans="1:1" x14ac:dyDescent="0.25">
      <c r="A44455"/>
    </row>
    <row r="44456" spans="1:1" x14ac:dyDescent="0.25">
      <c r="A44456"/>
    </row>
    <row r="44457" spans="1:1" x14ac:dyDescent="0.25">
      <c r="A44457"/>
    </row>
    <row r="44458" spans="1:1" x14ac:dyDescent="0.25">
      <c r="A44458"/>
    </row>
    <row r="44459" spans="1:1" x14ac:dyDescent="0.25">
      <c r="A44459"/>
    </row>
    <row r="44460" spans="1:1" x14ac:dyDescent="0.25">
      <c r="A44460"/>
    </row>
    <row r="44461" spans="1:1" x14ac:dyDescent="0.25">
      <c r="A44461"/>
    </row>
    <row r="44462" spans="1:1" x14ac:dyDescent="0.25">
      <c r="A44462"/>
    </row>
    <row r="44463" spans="1:1" x14ac:dyDescent="0.25">
      <c r="A44463"/>
    </row>
    <row r="44464" spans="1:1" x14ac:dyDescent="0.25">
      <c r="A44464"/>
    </row>
    <row r="44465" spans="1:1" x14ac:dyDescent="0.25">
      <c r="A44465"/>
    </row>
    <row r="44466" spans="1:1" x14ac:dyDescent="0.25">
      <c r="A44466"/>
    </row>
    <row r="44467" spans="1:1" x14ac:dyDescent="0.25">
      <c r="A44467"/>
    </row>
    <row r="44468" spans="1:1" x14ac:dyDescent="0.25">
      <c r="A44468"/>
    </row>
    <row r="44469" spans="1:1" x14ac:dyDescent="0.25">
      <c r="A44469"/>
    </row>
    <row r="44470" spans="1:1" x14ac:dyDescent="0.25">
      <c r="A44470"/>
    </row>
    <row r="44471" spans="1:1" x14ac:dyDescent="0.25">
      <c r="A44471"/>
    </row>
    <row r="44472" spans="1:1" x14ac:dyDescent="0.25">
      <c r="A44472"/>
    </row>
    <row r="44473" spans="1:1" x14ac:dyDescent="0.25">
      <c r="A44473"/>
    </row>
    <row r="44474" spans="1:1" x14ac:dyDescent="0.25">
      <c r="A44474"/>
    </row>
    <row r="44475" spans="1:1" x14ac:dyDescent="0.25">
      <c r="A44475"/>
    </row>
    <row r="44476" spans="1:1" x14ac:dyDescent="0.25">
      <c r="A44476"/>
    </row>
    <row r="44477" spans="1:1" x14ac:dyDescent="0.25">
      <c r="A44477"/>
    </row>
    <row r="44478" spans="1:1" x14ac:dyDescent="0.25">
      <c r="A44478"/>
    </row>
    <row r="44479" spans="1:1" x14ac:dyDescent="0.25">
      <c r="A44479"/>
    </row>
    <row r="44480" spans="1:1" x14ac:dyDescent="0.25">
      <c r="A44480"/>
    </row>
    <row r="44481" spans="1:1" x14ac:dyDescent="0.25">
      <c r="A44481"/>
    </row>
    <row r="44482" spans="1:1" x14ac:dyDescent="0.25">
      <c r="A44482"/>
    </row>
    <row r="44483" spans="1:1" x14ac:dyDescent="0.25">
      <c r="A44483"/>
    </row>
    <row r="44484" spans="1:1" x14ac:dyDescent="0.25">
      <c r="A44484"/>
    </row>
    <row r="44485" spans="1:1" x14ac:dyDescent="0.25">
      <c r="A44485"/>
    </row>
    <row r="44486" spans="1:1" x14ac:dyDescent="0.25">
      <c r="A44486"/>
    </row>
    <row r="44487" spans="1:1" x14ac:dyDescent="0.25">
      <c r="A44487"/>
    </row>
    <row r="44488" spans="1:1" x14ac:dyDescent="0.25">
      <c r="A44488"/>
    </row>
    <row r="44489" spans="1:1" x14ac:dyDescent="0.25">
      <c r="A44489"/>
    </row>
    <row r="44490" spans="1:1" x14ac:dyDescent="0.25">
      <c r="A44490"/>
    </row>
    <row r="44491" spans="1:1" x14ac:dyDescent="0.25">
      <c r="A44491"/>
    </row>
    <row r="44492" spans="1:1" x14ac:dyDescent="0.25">
      <c r="A44492"/>
    </row>
    <row r="44493" spans="1:1" x14ac:dyDescent="0.25">
      <c r="A44493"/>
    </row>
    <row r="44494" spans="1:1" x14ac:dyDescent="0.25">
      <c r="A44494"/>
    </row>
    <row r="44495" spans="1:1" x14ac:dyDescent="0.25">
      <c r="A44495"/>
    </row>
    <row r="44496" spans="1:1" x14ac:dyDescent="0.25">
      <c r="A44496"/>
    </row>
    <row r="44497" spans="1:1" x14ac:dyDescent="0.25">
      <c r="A44497"/>
    </row>
    <row r="44498" spans="1:1" x14ac:dyDescent="0.25">
      <c r="A44498"/>
    </row>
    <row r="44499" spans="1:1" x14ac:dyDescent="0.25">
      <c r="A44499"/>
    </row>
    <row r="44500" spans="1:1" x14ac:dyDescent="0.25">
      <c r="A44500"/>
    </row>
    <row r="44501" spans="1:1" x14ac:dyDescent="0.25">
      <c r="A44501"/>
    </row>
    <row r="44502" spans="1:1" x14ac:dyDescent="0.25">
      <c r="A44502"/>
    </row>
    <row r="44503" spans="1:1" x14ac:dyDescent="0.25">
      <c r="A44503"/>
    </row>
    <row r="44504" spans="1:1" x14ac:dyDescent="0.25">
      <c r="A44504"/>
    </row>
    <row r="44505" spans="1:1" x14ac:dyDescent="0.25">
      <c r="A44505"/>
    </row>
    <row r="44506" spans="1:1" x14ac:dyDescent="0.25">
      <c r="A44506"/>
    </row>
    <row r="44507" spans="1:1" x14ac:dyDescent="0.25">
      <c r="A44507"/>
    </row>
    <row r="44508" spans="1:1" x14ac:dyDescent="0.25">
      <c r="A44508"/>
    </row>
    <row r="44509" spans="1:1" x14ac:dyDescent="0.25">
      <c r="A44509"/>
    </row>
    <row r="44510" spans="1:1" x14ac:dyDescent="0.25">
      <c r="A44510"/>
    </row>
    <row r="44511" spans="1:1" x14ac:dyDescent="0.25">
      <c r="A44511"/>
    </row>
    <row r="44512" spans="1:1" x14ac:dyDescent="0.25">
      <c r="A44512"/>
    </row>
    <row r="44513" spans="1:1" x14ac:dyDescent="0.25">
      <c r="A44513"/>
    </row>
    <row r="44514" spans="1:1" x14ac:dyDescent="0.25">
      <c r="A44514"/>
    </row>
    <row r="44515" spans="1:1" x14ac:dyDescent="0.25">
      <c r="A44515"/>
    </row>
    <row r="44516" spans="1:1" x14ac:dyDescent="0.25">
      <c r="A44516"/>
    </row>
    <row r="44517" spans="1:1" x14ac:dyDescent="0.25">
      <c r="A44517"/>
    </row>
    <row r="44518" spans="1:1" x14ac:dyDescent="0.25">
      <c r="A44518"/>
    </row>
    <row r="44519" spans="1:1" x14ac:dyDescent="0.25">
      <c r="A44519"/>
    </row>
    <row r="44520" spans="1:1" x14ac:dyDescent="0.25">
      <c r="A44520"/>
    </row>
    <row r="44521" spans="1:1" x14ac:dyDescent="0.25">
      <c r="A44521"/>
    </row>
    <row r="44522" spans="1:1" x14ac:dyDescent="0.25">
      <c r="A44522"/>
    </row>
    <row r="44523" spans="1:1" x14ac:dyDescent="0.25">
      <c r="A44523"/>
    </row>
    <row r="44524" spans="1:1" x14ac:dyDescent="0.25">
      <c r="A44524"/>
    </row>
    <row r="44525" spans="1:1" x14ac:dyDescent="0.25">
      <c r="A44525"/>
    </row>
    <row r="44526" spans="1:1" x14ac:dyDescent="0.25">
      <c r="A44526"/>
    </row>
    <row r="44527" spans="1:1" x14ac:dyDescent="0.25">
      <c r="A44527"/>
    </row>
    <row r="44528" spans="1:1" x14ac:dyDescent="0.25">
      <c r="A44528"/>
    </row>
    <row r="44529" spans="1:1" x14ac:dyDescent="0.25">
      <c r="A44529"/>
    </row>
    <row r="44530" spans="1:1" x14ac:dyDescent="0.25">
      <c r="A44530"/>
    </row>
    <row r="44531" spans="1:1" x14ac:dyDescent="0.25">
      <c r="A44531"/>
    </row>
    <row r="44532" spans="1:1" x14ac:dyDescent="0.25">
      <c r="A44532"/>
    </row>
    <row r="44533" spans="1:1" x14ac:dyDescent="0.25">
      <c r="A44533"/>
    </row>
    <row r="44534" spans="1:1" x14ac:dyDescent="0.25">
      <c r="A44534"/>
    </row>
    <row r="44535" spans="1:1" x14ac:dyDescent="0.25">
      <c r="A44535"/>
    </row>
    <row r="44536" spans="1:1" x14ac:dyDescent="0.25">
      <c r="A44536"/>
    </row>
    <row r="44537" spans="1:1" x14ac:dyDescent="0.25">
      <c r="A44537"/>
    </row>
    <row r="44538" spans="1:1" x14ac:dyDescent="0.25">
      <c r="A44538"/>
    </row>
    <row r="44539" spans="1:1" x14ac:dyDescent="0.25">
      <c r="A44539"/>
    </row>
    <row r="44540" spans="1:1" x14ac:dyDescent="0.25">
      <c r="A44540"/>
    </row>
    <row r="44541" spans="1:1" x14ac:dyDescent="0.25">
      <c r="A44541"/>
    </row>
    <row r="44542" spans="1:1" x14ac:dyDescent="0.25">
      <c r="A44542"/>
    </row>
    <row r="44543" spans="1:1" x14ac:dyDescent="0.25">
      <c r="A44543"/>
    </row>
    <row r="44544" spans="1:1" x14ac:dyDescent="0.25">
      <c r="A44544"/>
    </row>
    <row r="44545" spans="1:1" x14ac:dyDescent="0.25">
      <c r="A44545"/>
    </row>
    <row r="44546" spans="1:1" x14ac:dyDescent="0.25">
      <c r="A44546"/>
    </row>
    <row r="44547" spans="1:1" x14ac:dyDescent="0.25">
      <c r="A44547"/>
    </row>
    <row r="44548" spans="1:1" x14ac:dyDescent="0.25">
      <c r="A44548"/>
    </row>
    <row r="44549" spans="1:1" x14ac:dyDescent="0.25">
      <c r="A44549"/>
    </row>
    <row r="44550" spans="1:1" x14ac:dyDescent="0.25">
      <c r="A44550"/>
    </row>
    <row r="44551" spans="1:1" x14ac:dyDescent="0.25">
      <c r="A44551"/>
    </row>
    <row r="44552" spans="1:1" x14ac:dyDescent="0.25">
      <c r="A44552"/>
    </row>
    <row r="44553" spans="1:1" x14ac:dyDescent="0.25">
      <c r="A44553"/>
    </row>
    <row r="44554" spans="1:1" x14ac:dyDescent="0.25">
      <c r="A44554"/>
    </row>
    <row r="44555" spans="1:1" x14ac:dyDescent="0.25">
      <c r="A44555"/>
    </row>
    <row r="44556" spans="1:1" x14ac:dyDescent="0.25">
      <c r="A44556"/>
    </row>
    <row r="44557" spans="1:1" x14ac:dyDescent="0.25">
      <c r="A44557"/>
    </row>
    <row r="44558" spans="1:1" x14ac:dyDescent="0.25">
      <c r="A44558"/>
    </row>
    <row r="44559" spans="1:1" x14ac:dyDescent="0.25">
      <c r="A44559"/>
    </row>
    <row r="44560" spans="1:1" x14ac:dyDescent="0.25">
      <c r="A44560"/>
    </row>
    <row r="44561" spans="1:1" x14ac:dyDescent="0.25">
      <c r="A44561"/>
    </row>
    <row r="44562" spans="1:1" x14ac:dyDescent="0.25">
      <c r="A44562"/>
    </row>
    <row r="44563" spans="1:1" x14ac:dyDescent="0.25">
      <c r="A44563"/>
    </row>
    <row r="44564" spans="1:1" x14ac:dyDescent="0.25">
      <c r="A44564"/>
    </row>
    <row r="44565" spans="1:1" x14ac:dyDescent="0.25">
      <c r="A44565"/>
    </row>
    <row r="44566" spans="1:1" x14ac:dyDescent="0.25">
      <c r="A44566"/>
    </row>
    <row r="44567" spans="1:1" x14ac:dyDescent="0.25">
      <c r="A44567"/>
    </row>
    <row r="44568" spans="1:1" x14ac:dyDescent="0.25">
      <c r="A44568"/>
    </row>
    <row r="44569" spans="1:1" x14ac:dyDescent="0.25">
      <c r="A44569"/>
    </row>
    <row r="44570" spans="1:1" x14ac:dyDescent="0.25">
      <c r="A44570"/>
    </row>
    <row r="44571" spans="1:1" x14ac:dyDescent="0.25">
      <c r="A44571"/>
    </row>
    <row r="44572" spans="1:1" x14ac:dyDescent="0.25">
      <c r="A44572"/>
    </row>
    <row r="44573" spans="1:1" x14ac:dyDescent="0.25">
      <c r="A44573"/>
    </row>
    <row r="44574" spans="1:1" x14ac:dyDescent="0.25">
      <c r="A44574"/>
    </row>
    <row r="44575" spans="1:1" x14ac:dyDescent="0.25">
      <c r="A44575"/>
    </row>
    <row r="44576" spans="1:1" x14ac:dyDescent="0.25">
      <c r="A44576"/>
    </row>
    <row r="44577" spans="1:1" x14ac:dyDescent="0.25">
      <c r="A44577"/>
    </row>
    <row r="44578" spans="1:1" x14ac:dyDescent="0.25">
      <c r="A44578"/>
    </row>
    <row r="44579" spans="1:1" x14ac:dyDescent="0.25">
      <c r="A44579"/>
    </row>
    <row r="44580" spans="1:1" x14ac:dyDescent="0.25">
      <c r="A44580"/>
    </row>
    <row r="44581" spans="1:1" x14ac:dyDescent="0.25">
      <c r="A44581"/>
    </row>
    <row r="44582" spans="1:1" x14ac:dyDescent="0.25">
      <c r="A44582"/>
    </row>
    <row r="44583" spans="1:1" x14ac:dyDescent="0.25">
      <c r="A44583"/>
    </row>
    <row r="44584" spans="1:1" x14ac:dyDescent="0.25">
      <c r="A44584"/>
    </row>
    <row r="44585" spans="1:1" x14ac:dyDescent="0.25">
      <c r="A44585"/>
    </row>
    <row r="44586" spans="1:1" x14ac:dyDescent="0.25">
      <c r="A44586"/>
    </row>
    <row r="44587" spans="1:1" x14ac:dyDescent="0.25">
      <c r="A44587"/>
    </row>
    <row r="44588" spans="1:1" x14ac:dyDescent="0.25">
      <c r="A44588"/>
    </row>
    <row r="44589" spans="1:1" x14ac:dyDescent="0.25">
      <c r="A44589"/>
    </row>
    <row r="44590" spans="1:1" x14ac:dyDescent="0.25">
      <c r="A44590"/>
    </row>
    <row r="44591" spans="1:1" x14ac:dyDescent="0.25">
      <c r="A44591"/>
    </row>
    <row r="44592" spans="1:1" x14ac:dyDescent="0.25">
      <c r="A44592"/>
    </row>
    <row r="44593" spans="1:1" x14ac:dyDescent="0.25">
      <c r="A44593"/>
    </row>
    <row r="44594" spans="1:1" x14ac:dyDescent="0.25">
      <c r="A44594"/>
    </row>
    <row r="44595" spans="1:1" x14ac:dyDescent="0.25">
      <c r="A44595"/>
    </row>
    <row r="44596" spans="1:1" x14ac:dyDescent="0.25">
      <c r="A44596"/>
    </row>
    <row r="44597" spans="1:1" x14ac:dyDescent="0.25">
      <c r="A44597"/>
    </row>
    <row r="44598" spans="1:1" x14ac:dyDescent="0.25">
      <c r="A44598"/>
    </row>
    <row r="44599" spans="1:1" x14ac:dyDescent="0.25">
      <c r="A44599"/>
    </row>
    <row r="44600" spans="1:1" x14ac:dyDescent="0.25">
      <c r="A44600"/>
    </row>
    <row r="44601" spans="1:1" x14ac:dyDescent="0.25">
      <c r="A44601"/>
    </row>
    <row r="44602" spans="1:1" x14ac:dyDescent="0.25">
      <c r="A44602"/>
    </row>
    <row r="44603" spans="1:1" x14ac:dyDescent="0.25">
      <c r="A44603"/>
    </row>
    <row r="44604" spans="1:1" x14ac:dyDescent="0.25">
      <c r="A44604"/>
    </row>
    <row r="44605" spans="1:1" x14ac:dyDescent="0.25">
      <c r="A44605"/>
    </row>
    <row r="44606" spans="1:1" x14ac:dyDescent="0.25">
      <c r="A44606"/>
    </row>
    <row r="44607" spans="1:1" x14ac:dyDescent="0.25">
      <c r="A44607"/>
    </row>
    <row r="44608" spans="1:1" x14ac:dyDescent="0.25">
      <c r="A44608"/>
    </row>
    <row r="44609" spans="1:1" x14ac:dyDescent="0.25">
      <c r="A44609"/>
    </row>
    <row r="44610" spans="1:1" x14ac:dyDescent="0.25">
      <c r="A44610"/>
    </row>
    <row r="44611" spans="1:1" x14ac:dyDescent="0.25">
      <c r="A44611"/>
    </row>
    <row r="44612" spans="1:1" x14ac:dyDescent="0.25">
      <c r="A44612"/>
    </row>
    <row r="44613" spans="1:1" x14ac:dyDescent="0.25">
      <c r="A44613"/>
    </row>
    <row r="44614" spans="1:1" x14ac:dyDescent="0.25">
      <c r="A44614"/>
    </row>
    <row r="44615" spans="1:1" x14ac:dyDescent="0.25">
      <c r="A44615"/>
    </row>
    <row r="44616" spans="1:1" x14ac:dyDescent="0.25">
      <c r="A44616"/>
    </row>
    <row r="44617" spans="1:1" x14ac:dyDescent="0.25">
      <c r="A44617"/>
    </row>
    <row r="44618" spans="1:1" x14ac:dyDescent="0.25">
      <c r="A44618"/>
    </row>
    <row r="44619" spans="1:1" x14ac:dyDescent="0.25">
      <c r="A44619"/>
    </row>
    <row r="44620" spans="1:1" x14ac:dyDescent="0.25">
      <c r="A44620"/>
    </row>
    <row r="44621" spans="1:1" x14ac:dyDescent="0.25">
      <c r="A44621"/>
    </row>
    <row r="44622" spans="1:1" x14ac:dyDescent="0.25">
      <c r="A44622"/>
    </row>
    <row r="44623" spans="1:1" x14ac:dyDescent="0.25">
      <c r="A44623"/>
    </row>
    <row r="44624" spans="1:1" x14ac:dyDescent="0.25">
      <c r="A44624"/>
    </row>
    <row r="44625" spans="1:1" x14ac:dyDescent="0.25">
      <c r="A44625"/>
    </row>
    <row r="44626" spans="1:1" x14ac:dyDescent="0.25">
      <c r="A44626"/>
    </row>
    <row r="44627" spans="1:1" x14ac:dyDescent="0.25">
      <c r="A44627"/>
    </row>
    <row r="44628" spans="1:1" x14ac:dyDescent="0.25">
      <c r="A44628"/>
    </row>
    <row r="44629" spans="1:1" x14ac:dyDescent="0.25">
      <c r="A44629"/>
    </row>
    <row r="44630" spans="1:1" x14ac:dyDescent="0.25">
      <c r="A44630"/>
    </row>
    <row r="44631" spans="1:1" x14ac:dyDescent="0.25">
      <c r="A44631"/>
    </row>
    <row r="44632" spans="1:1" x14ac:dyDescent="0.25">
      <c r="A44632"/>
    </row>
    <row r="44633" spans="1:1" x14ac:dyDescent="0.25">
      <c r="A44633"/>
    </row>
    <row r="44634" spans="1:1" x14ac:dyDescent="0.25">
      <c r="A44634"/>
    </row>
    <row r="44635" spans="1:1" x14ac:dyDescent="0.25">
      <c r="A44635"/>
    </row>
    <row r="44636" spans="1:1" x14ac:dyDescent="0.25">
      <c r="A44636"/>
    </row>
    <row r="44637" spans="1:1" x14ac:dyDescent="0.25">
      <c r="A44637"/>
    </row>
    <row r="44638" spans="1:1" x14ac:dyDescent="0.25">
      <c r="A44638"/>
    </row>
    <row r="44639" spans="1:1" x14ac:dyDescent="0.25">
      <c r="A44639"/>
    </row>
    <row r="44640" spans="1:1" x14ac:dyDescent="0.25">
      <c r="A44640"/>
    </row>
    <row r="44641" spans="1:1" x14ac:dyDescent="0.25">
      <c r="A44641"/>
    </row>
    <row r="44642" spans="1:1" x14ac:dyDescent="0.25">
      <c r="A44642"/>
    </row>
    <row r="44643" spans="1:1" x14ac:dyDescent="0.25">
      <c r="A44643"/>
    </row>
    <row r="44644" spans="1:1" x14ac:dyDescent="0.25">
      <c r="A44644"/>
    </row>
    <row r="44645" spans="1:1" x14ac:dyDescent="0.25">
      <c r="A44645"/>
    </row>
    <row r="44646" spans="1:1" x14ac:dyDescent="0.25">
      <c r="A44646"/>
    </row>
    <row r="44647" spans="1:1" x14ac:dyDescent="0.25">
      <c r="A44647"/>
    </row>
    <row r="44648" spans="1:1" x14ac:dyDescent="0.25">
      <c r="A44648"/>
    </row>
    <row r="44649" spans="1:1" x14ac:dyDescent="0.25">
      <c r="A44649"/>
    </row>
    <row r="44650" spans="1:1" x14ac:dyDescent="0.25">
      <c r="A44650"/>
    </row>
    <row r="44651" spans="1:1" x14ac:dyDescent="0.25">
      <c r="A44651"/>
    </row>
    <row r="44652" spans="1:1" x14ac:dyDescent="0.25">
      <c r="A44652"/>
    </row>
    <row r="44653" spans="1:1" x14ac:dyDescent="0.25">
      <c r="A44653"/>
    </row>
    <row r="44654" spans="1:1" x14ac:dyDescent="0.25">
      <c r="A44654"/>
    </row>
    <row r="44655" spans="1:1" x14ac:dyDescent="0.25">
      <c r="A44655"/>
    </row>
    <row r="44656" spans="1:1" x14ac:dyDescent="0.25">
      <c r="A44656"/>
    </row>
    <row r="44657" spans="1:1" x14ac:dyDescent="0.25">
      <c r="A44657"/>
    </row>
    <row r="44658" spans="1:1" x14ac:dyDescent="0.25">
      <c r="A44658"/>
    </row>
    <row r="44659" spans="1:1" x14ac:dyDescent="0.25">
      <c r="A44659"/>
    </row>
    <row r="44660" spans="1:1" x14ac:dyDescent="0.25">
      <c r="A44660"/>
    </row>
    <row r="44661" spans="1:1" x14ac:dyDescent="0.25">
      <c r="A44661"/>
    </row>
    <row r="44662" spans="1:1" x14ac:dyDescent="0.25">
      <c r="A44662"/>
    </row>
    <row r="44663" spans="1:1" x14ac:dyDescent="0.25">
      <c r="A44663"/>
    </row>
    <row r="44664" spans="1:1" x14ac:dyDescent="0.25">
      <c r="A44664"/>
    </row>
    <row r="44665" spans="1:1" x14ac:dyDescent="0.25">
      <c r="A44665"/>
    </row>
    <row r="44666" spans="1:1" x14ac:dyDescent="0.25">
      <c r="A44666"/>
    </row>
    <row r="44667" spans="1:1" x14ac:dyDescent="0.25">
      <c r="A44667"/>
    </row>
    <row r="44668" spans="1:1" x14ac:dyDescent="0.25">
      <c r="A44668"/>
    </row>
    <row r="44669" spans="1:1" x14ac:dyDescent="0.25">
      <c r="A44669"/>
    </row>
    <row r="44670" spans="1:1" x14ac:dyDescent="0.25">
      <c r="A44670"/>
    </row>
    <row r="44671" spans="1:1" x14ac:dyDescent="0.25">
      <c r="A44671"/>
    </row>
    <row r="44672" spans="1:1" x14ac:dyDescent="0.25">
      <c r="A44672"/>
    </row>
    <row r="44673" spans="1:1" x14ac:dyDescent="0.25">
      <c r="A44673"/>
    </row>
    <row r="44674" spans="1:1" x14ac:dyDescent="0.25">
      <c r="A44674"/>
    </row>
    <row r="44675" spans="1:1" x14ac:dyDescent="0.25">
      <c r="A44675"/>
    </row>
    <row r="44676" spans="1:1" x14ac:dyDescent="0.25">
      <c r="A44676"/>
    </row>
    <row r="44677" spans="1:1" x14ac:dyDescent="0.25">
      <c r="A44677"/>
    </row>
    <row r="44678" spans="1:1" x14ac:dyDescent="0.25">
      <c r="A44678"/>
    </row>
    <row r="44679" spans="1:1" x14ac:dyDescent="0.25">
      <c r="A44679"/>
    </row>
    <row r="44680" spans="1:1" x14ac:dyDescent="0.25">
      <c r="A44680"/>
    </row>
    <row r="44681" spans="1:1" x14ac:dyDescent="0.25">
      <c r="A44681"/>
    </row>
    <row r="44682" spans="1:1" x14ac:dyDescent="0.25">
      <c r="A44682"/>
    </row>
    <row r="44683" spans="1:1" x14ac:dyDescent="0.25">
      <c r="A44683"/>
    </row>
    <row r="44684" spans="1:1" x14ac:dyDescent="0.25">
      <c r="A44684"/>
    </row>
    <row r="44685" spans="1:1" x14ac:dyDescent="0.25">
      <c r="A44685"/>
    </row>
    <row r="44686" spans="1:1" x14ac:dyDescent="0.25">
      <c r="A44686"/>
    </row>
    <row r="44687" spans="1:1" x14ac:dyDescent="0.25">
      <c r="A44687"/>
    </row>
    <row r="44688" spans="1:1" x14ac:dyDescent="0.25">
      <c r="A44688"/>
    </row>
    <row r="44689" spans="1:1" x14ac:dyDescent="0.25">
      <c r="A44689"/>
    </row>
    <row r="44690" spans="1:1" x14ac:dyDescent="0.25">
      <c r="A44690"/>
    </row>
    <row r="44691" spans="1:1" x14ac:dyDescent="0.25">
      <c r="A44691"/>
    </row>
    <row r="44692" spans="1:1" x14ac:dyDescent="0.25">
      <c r="A44692"/>
    </row>
    <row r="44693" spans="1:1" x14ac:dyDescent="0.25">
      <c r="A44693"/>
    </row>
    <row r="44694" spans="1:1" x14ac:dyDescent="0.25">
      <c r="A44694"/>
    </row>
    <row r="44695" spans="1:1" x14ac:dyDescent="0.25">
      <c r="A44695"/>
    </row>
    <row r="44696" spans="1:1" x14ac:dyDescent="0.25">
      <c r="A44696"/>
    </row>
    <row r="44697" spans="1:1" x14ac:dyDescent="0.25">
      <c r="A44697"/>
    </row>
    <row r="44698" spans="1:1" x14ac:dyDescent="0.25">
      <c r="A44698"/>
    </row>
    <row r="44699" spans="1:1" x14ac:dyDescent="0.25">
      <c r="A44699"/>
    </row>
    <row r="44700" spans="1:1" x14ac:dyDescent="0.25">
      <c r="A44700"/>
    </row>
    <row r="44701" spans="1:1" x14ac:dyDescent="0.25">
      <c r="A44701"/>
    </row>
    <row r="44702" spans="1:1" x14ac:dyDescent="0.25">
      <c r="A44702"/>
    </row>
    <row r="44703" spans="1:1" x14ac:dyDescent="0.25">
      <c r="A44703"/>
    </row>
    <row r="44704" spans="1:1" x14ac:dyDescent="0.25">
      <c r="A44704"/>
    </row>
    <row r="44705" spans="1:1" x14ac:dyDescent="0.25">
      <c r="A44705"/>
    </row>
    <row r="44706" spans="1:1" x14ac:dyDescent="0.25">
      <c r="A44706"/>
    </row>
    <row r="44707" spans="1:1" x14ac:dyDescent="0.25">
      <c r="A44707"/>
    </row>
    <row r="44708" spans="1:1" x14ac:dyDescent="0.25">
      <c r="A44708"/>
    </row>
    <row r="44709" spans="1:1" x14ac:dyDescent="0.25">
      <c r="A44709"/>
    </row>
    <row r="44710" spans="1:1" x14ac:dyDescent="0.25">
      <c r="A44710"/>
    </row>
    <row r="44711" spans="1:1" x14ac:dyDescent="0.25">
      <c r="A44711"/>
    </row>
    <row r="44712" spans="1:1" x14ac:dyDescent="0.25">
      <c r="A44712"/>
    </row>
    <row r="44713" spans="1:1" x14ac:dyDescent="0.25">
      <c r="A44713"/>
    </row>
    <row r="44714" spans="1:1" x14ac:dyDescent="0.25">
      <c r="A44714"/>
    </row>
    <row r="44715" spans="1:1" x14ac:dyDescent="0.25">
      <c r="A44715"/>
    </row>
    <row r="44716" spans="1:1" x14ac:dyDescent="0.25">
      <c r="A44716"/>
    </row>
    <row r="44717" spans="1:1" x14ac:dyDescent="0.25">
      <c r="A44717"/>
    </row>
    <row r="44718" spans="1:1" x14ac:dyDescent="0.25">
      <c r="A44718"/>
    </row>
    <row r="44719" spans="1:1" x14ac:dyDescent="0.25">
      <c r="A44719"/>
    </row>
    <row r="44720" spans="1:1" x14ac:dyDescent="0.25">
      <c r="A44720"/>
    </row>
    <row r="44721" spans="1:1" x14ac:dyDescent="0.25">
      <c r="A44721"/>
    </row>
    <row r="44722" spans="1:1" x14ac:dyDescent="0.25">
      <c r="A44722"/>
    </row>
    <row r="44723" spans="1:1" x14ac:dyDescent="0.25">
      <c r="A44723"/>
    </row>
    <row r="44724" spans="1:1" x14ac:dyDescent="0.25">
      <c r="A44724"/>
    </row>
    <row r="44725" spans="1:1" x14ac:dyDescent="0.25">
      <c r="A44725"/>
    </row>
    <row r="44726" spans="1:1" x14ac:dyDescent="0.25">
      <c r="A44726"/>
    </row>
    <row r="44727" spans="1:1" x14ac:dyDescent="0.25">
      <c r="A44727"/>
    </row>
    <row r="44728" spans="1:1" x14ac:dyDescent="0.25">
      <c r="A44728"/>
    </row>
    <row r="44729" spans="1:1" x14ac:dyDescent="0.25">
      <c r="A44729"/>
    </row>
    <row r="44730" spans="1:1" x14ac:dyDescent="0.25">
      <c r="A44730"/>
    </row>
    <row r="44731" spans="1:1" x14ac:dyDescent="0.25">
      <c r="A44731"/>
    </row>
    <row r="44732" spans="1:1" x14ac:dyDescent="0.25">
      <c r="A44732"/>
    </row>
    <row r="44733" spans="1:1" x14ac:dyDescent="0.25">
      <c r="A44733"/>
    </row>
    <row r="44734" spans="1:1" x14ac:dyDescent="0.25">
      <c r="A44734"/>
    </row>
    <row r="44735" spans="1:1" x14ac:dyDescent="0.25">
      <c r="A44735"/>
    </row>
    <row r="44736" spans="1:1" x14ac:dyDescent="0.25">
      <c r="A44736"/>
    </row>
    <row r="44737" spans="1:1" x14ac:dyDescent="0.25">
      <c r="A44737"/>
    </row>
    <row r="44738" spans="1:1" x14ac:dyDescent="0.25">
      <c r="A44738"/>
    </row>
    <row r="44739" spans="1:1" x14ac:dyDescent="0.25">
      <c r="A44739"/>
    </row>
    <row r="44740" spans="1:1" x14ac:dyDescent="0.25">
      <c r="A44740"/>
    </row>
    <row r="44741" spans="1:1" x14ac:dyDescent="0.25">
      <c r="A44741"/>
    </row>
    <row r="44742" spans="1:1" x14ac:dyDescent="0.25">
      <c r="A44742"/>
    </row>
    <row r="44743" spans="1:1" x14ac:dyDescent="0.25">
      <c r="A44743"/>
    </row>
    <row r="44744" spans="1:1" x14ac:dyDescent="0.25">
      <c r="A44744"/>
    </row>
    <row r="44745" spans="1:1" x14ac:dyDescent="0.25">
      <c r="A44745"/>
    </row>
    <row r="44746" spans="1:1" x14ac:dyDescent="0.25">
      <c r="A44746"/>
    </row>
    <row r="44747" spans="1:1" x14ac:dyDescent="0.25">
      <c r="A44747"/>
    </row>
    <row r="44748" spans="1:1" x14ac:dyDescent="0.25">
      <c r="A44748"/>
    </row>
    <row r="44749" spans="1:1" x14ac:dyDescent="0.25">
      <c r="A44749"/>
    </row>
    <row r="44750" spans="1:1" x14ac:dyDescent="0.25">
      <c r="A44750"/>
    </row>
    <row r="44751" spans="1:1" x14ac:dyDescent="0.25">
      <c r="A44751"/>
    </row>
    <row r="44752" spans="1:1" x14ac:dyDescent="0.25">
      <c r="A44752"/>
    </row>
    <row r="44753" spans="1:1" x14ac:dyDescent="0.25">
      <c r="A44753"/>
    </row>
    <row r="44754" spans="1:1" x14ac:dyDescent="0.25">
      <c r="A44754"/>
    </row>
    <row r="44755" spans="1:1" x14ac:dyDescent="0.25">
      <c r="A44755"/>
    </row>
    <row r="44756" spans="1:1" x14ac:dyDescent="0.25">
      <c r="A44756"/>
    </row>
    <row r="44757" spans="1:1" x14ac:dyDescent="0.25">
      <c r="A44757"/>
    </row>
    <row r="44758" spans="1:1" x14ac:dyDescent="0.25">
      <c r="A44758"/>
    </row>
    <row r="44759" spans="1:1" x14ac:dyDescent="0.25">
      <c r="A44759"/>
    </row>
    <row r="44760" spans="1:1" x14ac:dyDescent="0.25">
      <c r="A44760"/>
    </row>
    <row r="44761" spans="1:1" x14ac:dyDescent="0.25">
      <c r="A44761"/>
    </row>
    <row r="44762" spans="1:1" x14ac:dyDescent="0.25">
      <c r="A44762"/>
    </row>
    <row r="44763" spans="1:1" x14ac:dyDescent="0.25">
      <c r="A44763"/>
    </row>
    <row r="44764" spans="1:1" x14ac:dyDescent="0.25">
      <c r="A44764"/>
    </row>
    <row r="44765" spans="1:1" x14ac:dyDescent="0.25">
      <c r="A44765"/>
    </row>
    <row r="44766" spans="1:1" x14ac:dyDescent="0.25">
      <c r="A44766"/>
    </row>
    <row r="44767" spans="1:1" x14ac:dyDescent="0.25">
      <c r="A44767"/>
    </row>
    <row r="44768" spans="1:1" x14ac:dyDescent="0.25">
      <c r="A44768"/>
    </row>
    <row r="44769" spans="1:1" x14ac:dyDescent="0.25">
      <c r="A44769"/>
    </row>
    <row r="44770" spans="1:1" x14ac:dyDescent="0.25">
      <c r="A44770"/>
    </row>
    <row r="44771" spans="1:1" x14ac:dyDescent="0.25">
      <c r="A44771"/>
    </row>
    <row r="44772" spans="1:1" x14ac:dyDescent="0.25">
      <c r="A44772"/>
    </row>
    <row r="44773" spans="1:1" x14ac:dyDescent="0.25">
      <c r="A44773"/>
    </row>
    <row r="44774" spans="1:1" x14ac:dyDescent="0.25">
      <c r="A44774"/>
    </row>
    <row r="44775" spans="1:1" x14ac:dyDescent="0.25">
      <c r="A44775"/>
    </row>
    <row r="44776" spans="1:1" x14ac:dyDescent="0.25">
      <c r="A44776"/>
    </row>
    <row r="44777" spans="1:1" x14ac:dyDescent="0.25">
      <c r="A44777"/>
    </row>
    <row r="44778" spans="1:1" x14ac:dyDescent="0.25">
      <c r="A44778"/>
    </row>
    <row r="44779" spans="1:1" x14ac:dyDescent="0.25">
      <c r="A44779"/>
    </row>
    <row r="44780" spans="1:1" x14ac:dyDescent="0.25">
      <c r="A44780"/>
    </row>
    <row r="44781" spans="1:1" x14ac:dyDescent="0.25">
      <c r="A44781"/>
    </row>
    <row r="44782" spans="1:1" x14ac:dyDescent="0.25">
      <c r="A44782"/>
    </row>
    <row r="44783" spans="1:1" x14ac:dyDescent="0.25">
      <c r="A44783"/>
    </row>
    <row r="44784" spans="1:1" x14ac:dyDescent="0.25">
      <c r="A44784"/>
    </row>
    <row r="44785" spans="1:1" x14ac:dyDescent="0.25">
      <c r="A44785"/>
    </row>
    <row r="44786" spans="1:1" x14ac:dyDescent="0.25">
      <c r="A44786"/>
    </row>
    <row r="44787" spans="1:1" x14ac:dyDescent="0.25">
      <c r="A44787"/>
    </row>
    <row r="44788" spans="1:1" x14ac:dyDescent="0.25">
      <c r="A44788"/>
    </row>
    <row r="44789" spans="1:1" x14ac:dyDescent="0.25">
      <c r="A44789"/>
    </row>
    <row r="44790" spans="1:1" x14ac:dyDescent="0.25">
      <c r="A44790"/>
    </row>
    <row r="44791" spans="1:1" x14ac:dyDescent="0.25">
      <c r="A44791"/>
    </row>
    <row r="44792" spans="1:1" x14ac:dyDescent="0.25">
      <c r="A44792"/>
    </row>
    <row r="44793" spans="1:1" x14ac:dyDescent="0.25">
      <c r="A44793"/>
    </row>
    <row r="44794" spans="1:1" x14ac:dyDescent="0.25">
      <c r="A44794"/>
    </row>
    <row r="44795" spans="1:1" x14ac:dyDescent="0.25">
      <c r="A44795"/>
    </row>
    <row r="44796" spans="1:1" x14ac:dyDescent="0.25">
      <c r="A44796"/>
    </row>
    <row r="44797" spans="1:1" x14ac:dyDescent="0.25">
      <c r="A44797"/>
    </row>
    <row r="44798" spans="1:1" x14ac:dyDescent="0.25">
      <c r="A44798"/>
    </row>
    <row r="44799" spans="1:1" x14ac:dyDescent="0.25">
      <c r="A44799"/>
    </row>
    <row r="44800" spans="1:1" x14ac:dyDescent="0.25">
      <c r="A44800"/>
    </row>
    <row r="44801" spans="1:1" x14ac:dyDescent="0.25">
      <c r="A44801"/>
    </row>
    <row r="44802" spans="1:1" x14ac:dyDescent="0.25">
      <c r="A44802"/>
    </row>
    <row r="44803" spans="1:1" x14ac:dyDescent="0.25">
      <c r="A44803"/>
    </row>
    <row r="44804" spans="1:1" x14ac:dyDescent="0.25">
      <c r="A44804"/>
    </row>
    <row r="44805" spans="1:1" x14ac:dyDescent="0.25">
      <c r="A44805"/>
    </row>
    <row r="44806" spans="1:1" x14ac:dyDescent="0.25">
      <c r="A44806"/>
    </row>
    <row r="44807" spans="1:1" x14ac:dyDescent="0.25">
      <c r="A44807"/>
    </row>
    <row r="44808" spans="1:1" x14ac:dyDescent="0.25">
      <c r="A44808"/>
    </row>
    <row r="44809" spans="1:1" x14ac:dyDescent="0.25">
      <c r="A44809"/>
    </row>
    <row r="44810" spans="1:1" x14ac:dyDescent="0.25">
      <c r="A44810"/>
    </row>
    <row r="44811" spans="1:1" x14ac:dyDescent="0.25">
      <c r="A44811"/>
    </row>
    <row r="44812" spans="1:1" x14ac:dyDescent="0.25">
      <c r="A44812"/>
    </row>
    <row r="44813" spans="1:1" x14ac:dyDescent="0.25">
      <c r="A44813"/>
    </row>
    <row r="44814" spans="1:1" x14ac:dyDescent="0.25">
      <c r="A44814"/>
    </row>
    <row r="44815" spans="1:1" x14ac:dyDescent="0.25">
      <c r="A44815"/>
    </row>
    <row r="44816" spans="1:1" x14ac:dyDescent="0.25">
      <c r="A44816"/>
    </row>
    <row r="44817" spans="1:1" x14ac:dyDescent="0.25">
      <c r="A44817"/>
    </row>
    <row r="44818" spans="1:1" x14ac:dyDescent="0.25">
      <c r="A44818"/>
    </row>
    <row r="44819" spans="1:1" x14ac:dyDescent="0.25">
      <c r="A44819"/>
    </row>
    <row r="44820" spans="1:1" x14ac:dyDescent="0.25">
      <c r="A44820"/>
    </row>
    <row r="44821" spans="1:1" x14ac:dyDescent="0.25">
      <c r="A44821"/>
    </row>
    <row r="44822" spans="1:1" x14ac:dyDescent="0.25">
      <c r="A44822"/>
    </row>
    <row r="44823" spans="1:1" x14ac:dyDescent="0.25">
      <c r="A44823"/>
    </row>
    <row r="44824" spans="1:1" x14ac:dyDescent="0.25">
      <c r="A44824"/>
    </row>
    <row r="44825" spans="1:1" x14ac:dyDescent="0.25">
      <c r="A44825"/>
    </row>
    <row r="44826" spans="1:1" x14ac:dyDescent="0.25">
      <c r="A44826"/>
    </row>
    <row r="44827" spans="1:1" x14ac:dyDescent="0.25">
      <c r="A44827"/>
    </row>
    <row r="44828" spans="1:1" x14ac:dyDescent="0.25">
      <c r="A44828"/>
    </row>
    <row r="44829" spans="1:1" x14ac:dyDescent="0.25">
      <c r="A44829"/>
    </row>
    <row r="44830" spans="1:1" x14ac:dyDescent="0.25">
      <c r="A44830"/>
    </row>
    <row r="44831" spans="1:1" x14ac:dyDescent="0.25">
      <c r="A44831"/>
    </row>
    <row r="44832" spans="1:1" x14ac:dyDescent="0.25">
      <c r="A44832"/>
    </row>
    <row r="44833" spans="1:1" x14ac:dyDescent="0.25">
      <c r="A44833"/>
    </row>
    <row r="44834" spans="1:1" x14ac:dyDescent="0.25">
      <c r="A44834"/>
    </row>
    <row r="44835" spans="1:1" x14ac:dyDescent="0.25">
      <c r="A44835"/>
    </row>
    <row r="44836" spans="1:1" x14ac:dyDescent="0.25">
      <c r="A44836"/>
    </row>
    <row r="44837" spans="1:1" x14ac:dyDescent="0.25">
      <c r="A44837"/>
    </row>
    <row r="44838" spans="1:1" x14ac:dyDescent="0.25">
      <c r="A44838"/>
    </row>
    <row r="44839" spans="1:1" x14ac:dyDescent="0.25">
      <c r="A44839"/>
    </row>
    <row r="44840" spans="1:1" x14ac:dyDescent="0.25">
      <c r="A44840"/>
    </row>
    <row r="44841" spans="1:1" x14ac:dyDescent="0.25">
      <c r="A44841"/>
    </row>
    <row r="44842" spans="1:1" x14ac:dyDescent="0.25">
      <c r="A44842"/>
    </row>
    <row r="44843" spans="1:1" x14ac:dyDescent="0.25">
      <c r="A44843"/>
    </row>
    <row r="44844" spans="1:1" x14ac:dyDescent="0.25">
      <c r="A44844"/>
    </row>
    <row r="44845" spans="1:1" x14ac:dyDescent="0.25">
      <c r="A44845"/>
    </row>
    <row r="44846" spans="1:1" x14ac:dyDescent="0.25">
      <c r="A44846"/>
    </row>
    <row r="44847" spans="1:1" x14ac:dyDescent="0.25">
      <c r="A44847"/>
    </row>
    <row r="44848" spans="1:1" x14ac:dyDescent="0.25">
      <c r="A44848"/>
    </row>
    <row r="44849" spans="1:1" x14ac:dyDescent="0.25">
      <c r="A44849"/>
    </row>
    <row r="44850" spans="1:1" x14ac:dyDescent="0.25">
      <c r="A44850"/>
    </row>
    <row r="44851" spans="1:1" x14ac:dyDescent="0.25">
      <c r="A44851"/>
    </row>
    <row r="44852" spans="1:1" x14ac:dyDescent="0.25">
      <c r="A44852"/>
    </row>
    <row r="44853" spans="1:1" x14ac:dyDescent="0.25">
      <c r="A44853"/>
    </row>
    <row r="44854" spans="1:1" x14ac:dyDescent="0.25">
      <c r="A44854"/>
    </row>
    <row r="44855" spans="1:1" x14ac:dyDescent="0.25">
      <c r="A44855"/>
    </row>
    <row r="44856" spans="1:1" x14ac:dyDescent="0.25">
      <c r="A44856"/>
    </row>
    <row r="44857" spans="1:1" x14ac:dyDescent="0.25">
      <c r="A44857"/>
    </row>
    <row r="44858" spans="1:1" x14ac:dyDescent="0.25">
      <c r="A44858"/>
    </row>
    <row r="44859" spans="1:1" x14ac:dyDescent="0.25">
      <c r="A44859"/>
    </row>
    <row r="44860" spans="1:1" x14ac:dyDescent="0.25">
      <c r="A44860"/>
    </row>
    <row r="44861" spans="1:1" x14ac:dyDescent="0.25">
      <c r="A44861"/>
    </row>
    <row r="44862" spans="1:1" x14ac:dyDescent="0.25">
      <c r="A44862"/>
    </row>
    <row r="44863" spans="1:1" x14ac:dyDescent="0.25">
      <c r="A44863"/>
    </row>
    <row r="44864" spans="1:1" x14ac:dyDescent="0.25">
      <c r="A44864"/>
    </row>
    <row r="44865" spans="1:1" x14ac:dyDescent="0.25">
      <c r="A44865"/>
    </row>
    <row r="44866" spans="1:1" x14ac:dyDescent="0.25">
      <c r="A44866"/>
    </row>
    <row r="44867" spans="1:1" x14ac:dyDescent="0.25">
      <c r="A44867"/>
    </row>
    <row r="44868" spans="1:1" x14ac:dyDescent="0.25">
      <c r="A44868"/>
    </row>
    <row r="44869" spans="1:1" x14ac:dyDescent="0.25">
      <c r="A44869"/>
    </row>
    <row r="44870" spans="1:1" x14ac:dyDescent="0.25">
      <c r="A44870"/>
    </row>
    <row r="44871" spans="1:1" x14ac:dyDescent="0.25">
      <c r="A44871"/>
    </row>
    <row r="44872" spans="1:1" x14ac:dyDescent="0.25">
      <c r="A44872"/>
    </row>
    <row r="44873" spans="1:1" x14ac:dyDescent="0.25">
      <c r="A44873"/>
    </row>
    <row r="44874" spans="1:1" x14ac:dyDescent="0.25">
      <c r="A44874"/>
    </row>
    <row r="44875" spans="1:1" x14ac:dyDescent="0.25">
      <c r="A44875"/>
    </row>
    <row r="44876" spans="1:1" x14ac:dyDescent="0.25">
      <c r="A44876"/>
    </row>
    <row r="44877" spans="1:1" x14ac:dyDescent="0.25">
      <c r="A44877"/>
    </row>
    <row r="44878" spans="1:1" x14ac:dyDescent="0.25">
      <c r="A44878"/>
    </row>
    <row r="44879" spans="1:1" x14ac:dyDescent="0.25">
      <c r="A44879"/>
    </row>
    <row r="44880" spans="1:1" x14ac:dyDescent="0.25">
      <c r="A44880"/>
    </row>
    <row r="44881" spans="1:1" x14ac:dyDescent="0.25">
      <c r="A44881"/>
    </row>
    <row r="44882" spans="1:1" x14ac:dyDescent="0.25">
      <c r="A44882"/>
    </row>
    <row r="44883" spans="1:1" x14ac:dyDescent="0.25">
      <c r="A44883"/>
    </row>
    <row r="44884" spans="1:1" x14ac:dyDescent="0.25">
      <c r="A44884"/>
    </row>
    <row r="44885" spans="1:1" x14ac:dyDescent="0.25">
      <c r="A44885"/>
    </row>
    <row r="44886" spans="1:1" x14ac:dyDescent="0.25">
      <c r="A44886"/>
    </row>
    <row r="44887" spans="1:1" x14ac:dyDescent="0.25">
      <c r="A44887"/>
    </row>
    <row r="44888" spans="1:1" x14ac:dyDescent="0.25">
      <c r="A44888"/>
    </row>
    <row r="44889" spans="1:1" x14ac:dyDescent="0.25">
      <c r="A44889"/>
    </row>
    <row r="44890" spans="1:1" x14ac:dyDescent="0.25">
      <c r="A44890"/>
    </row>
    <row r="44891" spans="1:1" x14ac:dyDescent="0.25">
      <c r="A44891"/>
    </row>
    <row r="44892" spans="1:1" x14ac:dyDescent="0.25">
      <c r="A44892"/>
    </row>
    <row r="44893" spans="1:1" x14ac:dyDescent="0.25">
      <c r="A44893"/>
    </row>
    <row r="44894" spans="1:1" x14ac:dyDescent="0.25">
      <c r="A44894"/>
    </row>
    <row r="44895" spans="1:1" x14ac:dyDescent="0.25">
      <c r="A44895"/>
    </row>
    <row r="44896" spans="1:1" x14ac:dyDescent="0.25">
      <c r="A44896"/>
    </row>
    <row r="44897" spans="1:1" x14ac:dyDescent="0.25">
      <c r="A44897"/>
    </row>
    <row r="44898" spans="1:1" x14ac:dyDescent="0.25">
      <c r="A44898"/>
    </row>
    <row r="44899" spans="1:1" x14ac:dyDescent="0.25">
      <c r="A44899"/>
    </row>
    <row r="44900" spans="1:1" x14ac:dyDescent="0.25">
      <c r="A44900"/>
    </row>
    <row r="44901" spans="1:1" x14ac:dyDescent="0.25">
      <c r="A44901"/>
    </row>
    <row r="44902" spans="1:1" x14ac:dyDescent="0.25">
      <c r="A44902"/>
    </row>
    <row r="44903" spans="1:1" x14ac:dyDescent="0.25">
      <c r="A44903"/>
    </row>
    <row r="44904" spans="1:1" x14ac:dyDescent="0.25">
      <c r="A44904"/>
    </row>
    <row r="44905" spans="1:1" x14ac:dyDescent="0.25">
      <c r="A44905"/>
    </row>
    <row r="44906" spans="1:1" x14ac:dyDescent="0.25">
      <c r="A44906"/>
    </row>
    <row r="44907" spans="1:1" x14ac:dyDescent="0.25">
      <c r="A44907"/>
    </row>
    <row r="44908" spans="1:1" x14ac:dyDescent="0.25">
      <c r="A44908"/>
    </row>
    <row r="44909" spans="1:1" x14ac:dyDescent="0.25">
      <c r="A44909"/>
    </row>
    <row r="44910" spans="1:1" x14ac:dyDescent="0.25">
      <c r="A44910"/>
    </row>
    <row r="44911" spans="1:1" x14ac:dyDescent="0.25">
      <c r="A44911"/>
    </row>
    <row r="44912" spans="1:1" x14ac:dyDescent="0.25">
      <c r="A44912"/>
    </row>
    <row r="44913" spans="1:1" x14ac:dyDescent="0.25">
      <c r="A44913"/>
    </row>
    <row r="44914" spans="1:1" x14ac:dyDescent="0.25">
      <c r="A44914"/>
    </row>
    <row r="44915" spans="1:1" x14ac:dyDescent="0.25">
      <c r="A44915"/>
    </row>
    <row r="44916" spans="1:1" x14ac:dyDescent="0.25">
      <c r="A44916"/>
    </row>
    <row r="44917" spans="1:1" x14ac:dyDescent="0.25">
      <c r="A44917"/>
    </row>
    <row r="44918" spans="1:1" x14ac:dyDescent="0.25">
      <c r="A44918"/>
    </row>
    <row r="44919" spans="1:1" x14ac:dyDescent="0.25">
      <c r="A44919"/>
    </row>
    <row r="44920" spans="1:1" x14ac:dyDescent="0.25">
      <c r="A44920"/>
    </row>
    <row r="44921" spans="1:1" x14ac:dyDescent="0.25">
      <c r="A44921"/>
    </row>
    <row r="44922" spans="1:1" x14ac:dyDescent="0.25">
      <c r="A44922"/>
    </row>
    <row r="44923" spans="1:1" x14ac:dyDescent="0.25">
      <c r="A44923"/>
    </row>
    <row r="44924" spans="1:1" x14ac:dyDescent="0.25">
      <c r="A44924"/>
    </row>
    <row r="44925" spans="1:1" x14ac:dyDescent="0.25">
      <c r="A44925"/>
    </row>
    <row r="44926" spans="1:1" x14ac:dyDescent="0.25">
      <c r="A44926"/>
    </row>
    <row r="44927" spans="1:1" x14ac:dyDescent="0.25">
      <c r="A44927"/>
    </row>
    <row r="44928" spans="1:1" x14ac:dyDescent="0.25">
      <c r="A44928"/>
    </row>
    <row r="44929" spans="1:1" x14ac:dyDescent="0.25">
      <c r="A44929"/>
    </row>
    <row r="44930" spans="1:1" x14ac:dyDescent="0.25">
      <c r="A44930"/>
    </row>
    <row r="44931" spans="1:1" x14ac:dyDescent="0.25">
      <c r="A44931"/>
    </row>
    <row r="44932" spans="1:1" x14ac:dyDescent="0.25">
      <c r="A44932"/>
    </row>
    <row r="44933" spans="1:1" x14ac:dyDescent="0.25">
      <c r="A44933"/>
    </row>
    <row r="44934" spans="1:1" x14ac:dyDescent="0.25">
      <c r="A44934"/>
    </row>
    <row r="44935" spans="1:1" x14ac:dyDescent="0.25">
      <c r="A44935"/>
    </row>
    <row r="44936" spans="1:1" x14ac:dyDescent="0.25">
      <c r="A44936"/>
    </row>
    <row r="44937" spans="1:1" x14ac:dyDescent="0.25">
      <c r="A44937"/>
    </row>
    <row r="44938" spans="1:1" x14ac:dyDescent="0.25">
      <c r="A44938"/>
    </row>
    <row r="44939" spans="1:1" x14ac:dyDescent="0.25">
      <c r="A44939"/>
    </row>
    <row r="44940" spans="1:1" x14ac:dyDescent="0.25">
      <c r="A44940"/>
    </row>
    <row r="44941" spans="1:1" x14ac:dyDescent="0.25">
      <c r="A44941"/>
    </row>
    <row r="44942" spans="1:1" x14ac:dyDescent="0.25">
      <c r="A44942"/>
    </row>
    <row r="44943" spans="1:1" x14ac:dyDescent="0.25">
      <c r="A44943"/>
    </row>
    <row r="44944" spans="1:1" x14ac:dyDescent="0.25">
      <c r="A44944"/>
    </row>
    <row r="44945" spans="1:1" x14ac:dyDescent="0.25">
      <c r="A44945"/>
    </row>
    <row r="44946" spans="1:1" x14ac:dyDescent="0.25">
      <c r="A44946"/>
    </row>
    <row r="44947" spans="1:1" x14ac:dyDescent="0.25">
      <c r="A44947"/>
    </row>
    <row r="44948" spans="1:1" x14ac:dyDescent="0.25">
      <c r="A44948"/>
    </row>
    <row r="44949" spans="1:1" x14ac:dyDescent="0.25">
      <c r="A44949"/>
    </row>
    <row r="44950" spans="1:1" x14ac:dyDescent="0.25">
      <c r="A44950"/>
    </row>
    <row r="44951" spans="1:1" x14ac:dyDescent="0.25">
      <c r="A44951"/>
    </row>
    <row r="44952" spans="1:1" x14ac:dyDescent="0.25">
      <c r="A44952"/>
    </row>
    <row r="44953" spans="1:1" x14ac:dyDescent="0.25">
      <c r="A44953"/>
    </row>
    <row r="44954" spans="1:1" x14ac:dyDescent="0.25">
      <c r="A44954"/>
    </row>
    <row r="44955" spans="1:1" x14ac:dyDescent="0.25">
      <c r="A44955"/>
    </row>
    <row r="44956" spans="1:1" x14ac:dyDescent="0.25">
      <c r="A44956"/>
    </row>
    <row r="44957" spans="1:1" x14ac:dyDescent="0.25">
      <c r="A44957"/>
    </row>
    <row r="44958" spans="1:1" x14ac:dyDescent="0.25">
      <c r="A44958"/>
    </row>
    <row r="44959" spans="1:1" x14ac:dyDescent="0.25">
      <c r="A44959"/>
    </row>
    <row r="44960" spans="1:1" x14ac:dyDescent="0.25">
      <c r="A44960"/>
    </row>
    <row r="44961" spans="1:1" x14ac:dyDescent="0.25">
      <c r="A44961"/>
    </row>
    <row r="44962" spans="1:1" x14ac:dyDescent="0.25">
      <c r="A44962"/>
    </row>
    <row r="44963" spans="1:1" x14ac:dyDescent="0.25">
      <c r="A44963"/>
    </row>
    <row r="44964" spans="1:1" x14ac:dyDescent="0.25">
      <c r="A44964"/>
    </row>
    <row r="44965" spans="1:1" x14ac:dyDescent="0.25">
      <c r="A44965"/>
    </row>
    <row r="44966" spans="1:1" x14ac:dyDescent="0.25">
      <c r="A44966"/>
    </row>
    <row r="44967" spans="1:1" x14ac:dyDescent="0.25">
      <c r="A44967"/>
    </row>
    <row r="44968" spans="1:1" x14ac:dyDescent="0.25">
      <c r="A44968"/>
    </row>
    <row r="44969" spans="1:1" x14ac:dyDescent="0.25">
      <c r="A44969"/>
    </row>
    <row r="44970" spans="1:1" x14ac:dyDescent="0.25">
      <c r="A44970"/>
    </row>
    <row r="44971" spans="1:1" x14ac:dyDescent="0.25">
      <c r="A44971"/>
    </row>
    <row r="44972" spans="1:1" x14ac:dyDescent="0.25">
      <c r="A44972"/>
    </row>
    <row r="44973" spans="1:1" x14ac:dyDescent="0.25">
      <c r="A44973"/>
    </row>
    <row r="44974" spans="1:1" x14ac:dyDescent="0.25">
      <c r="A44974"/>
    </row>
    <row r="44975" spans="1:1" x14ac:dyDescent="0.25">
      <c r="A44975"/>
    </row>
    <row r="44976" spans="1:1" x14ac:dyDescent="0.25">
      <c r="A44976"/>
    </row>
    <row r="44977" spans="1:1" x14ac:dyDescent="0.25">
      <c r="A44977"/>
    </row>
    <row r="44978" spans="1:1" x14ac:dyDescent="0.25">
      <c r="A44978"/>
    </row>
    <row r="44979" spans="1:1" x14ac:dyDescent="0.25">
      <c r="A44979"/>
    </row>
    <row r="44980" spans="1:1" x14ac:dyDescent="0.25">
      <c r="A44980"/>
    </row>
    <row r="44981" spans="1:1" x14ac:dyDescent="0.25">
      <c r="A44981"/>
    </row>
    <row r="44982" spans="1:1" x14ac:dyDescent="0.25">
      <c r="A44982"/>
    </row>
    <row r="44983" spans="1:1" x14ac:dyDescent="0.25">
      <c r="A44983"/>
    </row>
    <row r="44984" spans="1:1" x14ac:dyDescent="0.25">
      <c r="A44984"/>
    </row>
    <row r="44985" spans="1:1" x14ac:dyDescent="0.25">
      <c r="A44985"/>
    </row>
    <row r="44986" spans="1:1" x14ac:dyDescent="0.25">
      <c r="A44986"/>
    </row>
    <row r="44987" spans="1:1" x14ac:dyDescent="0.25">
      <c r="A44987"/>
    </row>
    <row r="44988" spans="1:1" x14ac:dyDescent="0.25">
      <c r="A44988"/>
    </row>
    <row r="44989" spans="1:1" x14ac:dyDescent="0.25">
      <c r="A44989"/>
    </row>
    <row r="44990" spans="1:1" x14ac:dyDescent="0.25">
      <c r="A44990"/>
    </row>
    <row r="44991" spans="1:1" x14ac:dyDescent="0.25">
      <c r="A44991"/>
    </row>
    <row r="44992" spans="1:1" x14ac:dyDescent="0.25">
      <c r="A44992"/>
    </row>
    <row r="44993" spans="1:1" x14ac:dyDescent="0.25">
      <c r="A44993"/>
    </row>
    <row r="44994" spans="1:1" x14ac:dyDescent="0.25">
      <c r="A44994"/>
    </row>
    <row r="44995" spans="1:1" x14ac:dyDescent="0.25">
      <c r="A44995"/>
    </row>
    <row r="44996" spans="1:1" x14ac:dyDescent="0.25">
      <c r="A44996"/>
    </row>
    <row r="44997" spans="1:1" x14ac:dyDescent="0.25">
      <c r="A44997"/>
    </row>
    <row r="44998" spans="1:1" x14ac:dyDescent="0.25">
      <c r="A44998"/>
    </row>
    <row r="44999" spans="1:1" x14ac:dyDescent="0.25">
      <c r="A44999"/>
    </row>
    <row r="45000" spans="1:1" x14ac:dyDescent="0.25">
      <c r="A45000"/>
    </row>
    <row r="45001" spans="1:1" x14ac:dyDescent="0.25">
      <c r="A45001"/>
    </row>
    <row r="45002" spans="1:1" x14ac:dyDescent="0.25">
      <c r="A45002"/>
    </row>
    <row r="45003" spans="1:1" x14ac:dyDescent="0.25">
      <c r="A45003"/>
    </row>
    <row r="45004" spans="1:1" x14ac:dyDescent="0.25">
      <c r="A45004"/>
    </row>
    <row r="45005" spans="1:1" x14ac:dyDescent="0.25">
      <c r="A45005"/>
    </row>
    <row r="45006" spans="1:1" x14ac:dyDescent="0.25">
      <c r="A45006"/>
    </row>
    <row r="45007" spans="1:1" x14ac:dyDescent="0.25">
      <c r="A45007"/>
    </row>
    <row r="45008" spans="1:1" x14ac:dyDescent="0.25">
      <c r="A45008"/>
    </row>
    <row r="45009" spans="1:1" x14ac:dyDescent="0.25">
      <c r="A45009"/>
    </row>
    <row r="45010" spans="1:1" x14ac:dyDescent="0.25">
      <c r="A45010"/>
    </row>
    <row r="45011" spans="1:1" x14ac:dyDescent="0.25">
      <c r="A45011"/>
    </row>
    <row r="45012" spans="1:1" x14ac:dyDescent="0.25">
      <c r="A45012"/>
    </row>
    <row r="45013" spans="1:1" x14ac:dyDescent="0.25">
      <c r="A45013"/>
    </row>
    <row r="45014" spans="1:1" x14ac:dyDescent="0.25">
      <c r="A45014"/>
    </row>
    <row r="45015" spans="1:1" x14ac:dyDescent="0.25">
      <c r="A45015"/>
    </row>
    <row r="45016" spans="1:1" x14ac:dyDescent="0.25">
      <c r="A45016"/>
    </row>
    <row r="45017" spans="1:1" x14ac:dyDescent="0.25">
      <c r="A45017"/>
    </row>
    <row r="45018" spans="1:1" x14ac:dyDescent="0.25">
      <c r="A45018"/>
    </row>
    <row r="45019" spans="1:1" x14ac:dyDescent="0.25">
      <c r="A45019"/>
    </row>
    <row r="45020" spans="1:1" x14ac:dyDescent="0.25">
      <c r="A45020"/>
    </row>
    <row r="45021" spans="1:1" x14ac:dyDescent="0.25">
      <c r="A45021"/>
    </row>
    <row r="45022" spans="1:1" x14ac:dyDescent="0.25">
      <c r="A45022"/>
    </row>
    <row r="45023" spans="1:1" x14ac:dyDescent="0.25">
      <c r="A45023"/>
    </row>
    <row r="45024" spans="1:1" x14ac:dyDescent="0.25">
      <c r="A45024"/>
    </row>
    <row r="45025" spans="1:1" x14ac:dyDescent="0.25">
      <c r="A45025"/>
    </row>
    <row r="45026" spans="1:1" x14ac:dyDescent="0.25">
      <c r="A45026"/>
    </row>
    <row r="45027" spans="1:1" x14ac:dyDescent="0.25">
      <c r="A45027"/>
    </row>
    <row r="45028" spans="1:1" x14ac:dyDescent="0.25">
      <c r="A45028"/>
    </row>
    <row r="45029" spans="1:1" x14ac:dyDescent="0.25">
      <c r="A45029"/>
    </row>
    <row r="45030" spans="1:1" x14ac:dyDescent="0.25">
      <c r="A45030"/>
    </row>
    <row r="45031" spans="1:1" x14ac:dyDescent="0.25">
      <c r="A45031"/>
    </row>
    <row r="45032" spans="1:1" x14ac:dyDescent="0.25">
      <c r="A45032"/>
    </row>
    <row r="45033" spans="1:1" x14ac:dyDescent="0.25">
      <c r="A45033"/>
    </row>
    <row r="45034" spans="1:1" x14ac:dyDescent="0.25">
      <c r="A45034"/>
    </row>
    <row r="45035" spans="1:1" x14ac:dyDescent="0.25">
      <c r="A45035"/>
    </row>
    <row r="45036" spans="1:1" x14ac:dyDescent="0.25">
      <c r="A45036"/>
    </row>
    <row r="45037" spans="1:1" x14ac:dyDescent="0.25">
      <c r="A45037"/>
    </row>
    <row r="45038" spans="1:1" x14ac:dyDescent="0.25">
      <c r="A45038"/>
    </row>
    <row r="45039" spans="1:1" x14ac:dyDescent="0.25">
      <c r="A45039"/>
    </row>
    <row r="45040" spans="1:1" x14ac:dyDescent="0.25">
      <c r="A45040"/>
    </row>
    <row r="45041" spans="1:1" x14ac:dyDescent="0.25">
      <c r="A45041"/>
    </row>
    <row r="45042" spans="1:1" x14ac:dyDescent="0.25">
      <c r="A45042"/>
    </row>
    <row r="45043" spans="1:1" x14ac:dyDescent="0.25">
      <c r="A45043"/>
    </row>
    <row r="45044" spans="1:1" x14ac:dyDescent="0.25">
      <c r="A45044"/>
    </row>
    <row r="45045" spans="1:1" x14ac:dyDescent="0.25">
      <c r="A45045"/>
    </row>
    <row r="45046" spans="1:1" x14ac:dyDescent="0.25">
      <c r="A45046"/>
    </row>
    <row r="45047" spans="1:1" x14ac:dyDescent="0.25">
      <c r="A45047"/>
    </row>
    <row r="45048" spans="1:1" x14ac:dyDescent="0.25">
      <c r="A45048"/>
    </row>
    <row r="45049" spans="1:1" x14ac:dyDescent="0.25">
      <c r="A45049"/>
    </row>
    <row r="45050" spans="1:1" x14ac:dyDescent="0.25">
      <c r="A45050"/>
    </row>
    <row r="45051" spans="1:1" x14ac:dyDescent="0.25">
      <c r="A45051"/>
    </row>
    <row r="45052" spans="1:1" x14ac:dyDescent="0.25">
      <c r="A45052"/>
    </row>
    <row r="45053" spans="1:1" x14ac:dyDescent="0.25">
      <c r="A45053"/>
    </row>
    <row r="45054" spans="1:1" x14ac:dyDescent="0.25">
      <c r="A45054"/>
    </row>
    <row r="45055" spans="1:1" x14ac:dyDescent="0.25">
      <c r="A45055"/>
    </row>
    <row r="45056" spans="1:1" x14ac:dyDescent="0.25">
      <c r="A45056"/>
    </row>
    <row r="45057" spans="1:1" x14ac:dyDescent="0.25">
      <c r="A45057"/>
    </row>
    <row r="45058" spans="1:1" x14ac:dyDescent="0.25">
      <c r="A45058"/>
    </row>
    <row r="45059" spans="1:1" x14ac:dyDescent="0.25">
      <c r="A45059"/>
    </row>
    <row r="45060" spans="1:1" x14ac:dyDescent="0.25">
      <c r="A45060"/>
    </row>
    <row r="45061" spans="1:1" x14ac:dyDescent="0.25">
      <c r="A45061"/>
    </row>
    <row r="45062" spans="1:1" x14ac:dyDescent="0.25">
      <c r="A45062"/>
    </row>
    <row r="45063" spans="1:1" x14ac:dyDescent="0.25">
      <c r="A45063"/>
    </row>
    <row r="45064" spans="1:1" x14ac:dyDescent="0.25">
      <c r="A45064"/>
    </row>
    <row r="45065" spans="1:1" x14ac:dyDescent="0.25">
      <c r="A45065"/>
    </row>
    <row r="45066" spans="1:1" x14ac:dyDescent="0.25">
      <c r="A45066"/>
    </row>
    <row r="45067" spans="1:1" x14ac:dyDescent="0.25">
      <c r="A45067"/>
    </row>
    <row r="45068" spans="1:1" x14ac:dyDescent="0.25">
      <c r="A45068"/>
    </row>
    <row r="45069" spans="1:1" x14ac:dyDescent="0.25">
      <c r="A45069"/>
    </row>
    <row r="45070" spans="1:1" x14ac:dyDescent="0.25">
      <c r="A45070"/>
    </row>
    <row r="45071" spans="1:1" x14ac:dyDescent="0.25">
      <c r="A45071"/>
    </row>
    <row r="45072" spans="1:1" x14ac:dyDescent="0.25">
      <c r="A45072"/>
    </row>
    <row r="45073" spans="1:1" x14ac:dyDescent="0.25">
      <c r="A45073"/>
    </row>
    <row r="45074" spans="1:1" x14ac:dyDescent="0.25">
      <c r="A45074"/>
    </row>
    <row r="45075" spans="1:1" x14ac:dyDescent="0.25">
      <c r="A45075"/>
    </row>
    <row r="45076" spans="1:1" x14ac:dyDescent="0.25">
      <c r="A45076"/>
    </row>
    <row r="45077" spans="1:1" x14ac:dyDescent="0.25">
      <c r="A45077"/>
    </row>
    <row r="45078" spans="1:1" x14ac:dyDescent="0.25">
      <c r="A45078"/>
    </row>
    <row r="45079" spans="1:1" x14ac:dyDescent="0.25">
      <c r="A45079"/>
    </row>
    <row r="45080" spans="1:1" x14ac:dyDescent="0.25">
      <c r="A45080"/>
    </row>
    <row r="45081" spans="1:1" x14ac:dyDescent="0.25">
      <c r="A45081"/>
    </row>
    <row r="45082" spans="1:1" x14ac:dyDescent="0.25">
      <c r="A45082"/>
    </row>
    <row r="45083" spans="1:1" x14ac:dyDescent="0.25">
      <c r="A45083"/>
    </row>
    <row r="45084" spans="1:1" x14ac:dyDescent="0.25">
      <c r="A45084"/>
    </row>
    <row r="45085" spans="1:1" x14ac:dyDescent="0.25">
      <c r="A45085"/>
    </row>
    <row r="45086" spans="1:1" x14ac:dyDescent="0.25">
      <c r="A45086"/>
    </row>
    <row r="45087" spans="1:1" x14ac:dyDescent="0.25">
      <c r="A45087"/>
    </row>
    <row r="45088" spans="1:1" x14ac:dyDescent="0.25">
      <c r="A45088"/>
    </row>
    <row r="45089" spans="1:1" x14ac:dyDescent="0.25">
      <c r="A45089"/>
    </row>
    <row r="45090" spans="1:1" x14ac:dyDescent="0.25">
      <c r="A45090"/>
    </row>
    <row r="45091" spans="1:1" x14ac:dyDescent="0.25">
      <c r="A45091"/>
    </row>
    <row r="45092" spans="1:1" x14ac:dyDescent="0.25">
      <c r="A45092"/>
    </row>
    <row r="45093" spans="1:1" x14ac:dyDescent="0.25">
      <c r="A45093"/>
    </row>
    <row r="45094" spans="1:1" x14ac:dyDescent="0.25">
      <c r="A45094"/>
    </row>
    <row r="45095" spans="1:1" x14ac:dyDescent="0.25">
      <c r="A45095"/>
    </row>
    <row r="45096" spans="1:1" x14ac:dyDescent="0.25">
      <c r="A45096"/>
    </row>
    <row r="45097" spans="1:1" x14ac:dyDescent="0.25">
      <c r="A45097"/>
    </row>
    <row r="45098" spans="1:1" x14ac:dyDescent="0.25">
      <c r="A45098"/>
    </row>
    <row r="45099" spans="1:1" x14ac:dyDescent="0.25">
      <c r="A45099"/>
    </row>
    <row r="45100" spans="1:1" x14ac:dyDescent="0.25">
      <c r="A45100"/>
    </row>
    <row r="45101" spans="1:1" x14ac:dyDescent="0.25">
      <c r="A45101"/>
    </row>
    <row r="45102" spans="1:1" x14ac:dyDescent="0.25">
      <c r="A45102"/>
    </row>
    <row r="45103" spans="1:1" x14ac:dyDescent="0.25">
      <c r="A45103"/>
    </row>
    <row r="45104" spans="1:1" x14ac:dyDescent="0.25">
      <c r="A45104"/>
    </row>
    <row r="45105" spans="1:1" x14ac:dyDescent="0.25">
      <c r="A45105"/>
    </row>
    <row r="45106" spans="1:1" x14ac:dyDescent="0.25">
      <c r="A45106"/>
    </row>
    <row r="45107" spans="1:1" x14ac:dyDescent="0.25">
      <c r="A45107"/>
    </row>
    <row r="45108" spans="1:1" x14ac:dyDescent="0.25">
      <c r="A45108"/>
    </row>
    <row r="45109" spans="1:1" x14ac:dyDescent="0.25">
      <c r="A45109"/>
    </row>
    <row r="45110" spans="1:1" x14ac:dyDescent="0.25">
      <c r="A45110"/>
    </row>
    <row r="45111" spans="1:1" x14ac:dyDescent="0.25">
      <c r="A45111"/>
    </row>
    <row r="45112" spans="1:1" x14ac:dyDescent="0.25">
      <c r="A45112"/>
    </row>
    <row r="45113" spans="1:1" x14ac:dyDescent="0.25">
      <c r="A45113"/>
    </row>
    <row r="45114" spans="1:1" x14ac:dyDescent="0.25">
      <c r="A45114"/>
    </row>
    <row r="45115" spans="1:1" x14ac:dyDescent="0.25">
      <c r="A45115"/>
    </row>
    <row r="45116" spans="1:1" x14ac:dyDescent="0.25">
      <c r="A45116"/>
    </row>
    <row r="45117" spans="1:1" x14ac:dyDescent="0.25">
      <c r="A45117"/>
    </row>
    <row r="45118" spans="1:1" x14ac:dyDescent="0.25">
      <c r="A45118"/>
    </row>
    <row r="45119" spans="1:1" x14ac:dyDescent="0.25">
      <c r="A45119"/>
    </row>
    <row r="45120" spans="1:1" x14ac:dyDescent="0.25">
      <c r="A45120"/>
    </row>
    <row r="45121" spans="1:1" x14ac:dyDescent="0.25">
      <c r="A45121"/>
    </row>
    <row r="45122" spans="1:1" x14ac:dyDescent="0.25">
      <c r="A45122"/>
    </row>
    <row r="45123" spans="1:1" x14ac:dyDescent="0.25">
      <c r="A45123"/>
    </row>
    <row r="45124" spans="1:1" x14ac:dyDescent="0.25">
      <c r="A45124"/>
    </row>
    <row r="45125" spans="1:1" x14ac:dyDescent="0.25">
      <c r="A45125"/>
    </row>
    <row r="45126" spans="1:1" x14ac:dyDescent="0.25">
      <c r="A45126"/>
    </row>
    <row r="45127" spans="1:1" x14ac:dyDescent="0.25">
      <c r="A45127"/>
    </row>
    <row r="45128" spans="1:1" x14ac:dyDescent="0.25">
      <c r="A45128"/>
    </row>
    <row r="45129" spans="1:1" x14ac:dyDescent="0.25">
      <c r="A45129"/>
    </row>
    <row r="45130" spans="1:1" x14ac:dyDescent="0.25">
      <c r="A45130"/>
    </row>
    <row r="45131" spans="1:1" x14ac:dyDescent="0.25">
      <c r="A45131"/>
    </row>
    <row r="45132" spans="1:1" x14ac:dyDescent="0.25">
      <c r="A45132"/>
    </row>
    <row r="45133" spans="1:1" x14ac:dyDescent="0.25">
      <c r="A45133"/>
    </row>
    <row r="45134" spans="1:1" x14ac:dyDescent="0.25">
      <c r="A45134"/>
    </row>
    <row r="45135" spans="1:1" x14ac:dyDescent="0.25">
      <c r="A45135"/>
    </row>
    <row r="45136" spans="1:1" x14ac:dyDescent="0.25">
      <c r="A45136"/>
    </row>
    <row r="45137" spans="1:1" x14ac:dyDescent="0.25">
      <c r="A45137"/>
    </row>
    <row r="45138" spans="1:1" x14ac:dyDescent="0.25">
      <c r="A45138"/>
    </row>
    <row r="45139" spans="1:1" x14ac:dyDescent="0.25">
      <c r="A45139"/>
    </row>
    <row r="45140" spans="1:1" x14ac:dyDescent="0.25">
      <c r="A45140"/>
    </row>
    <row r="45141" spans="1:1" x14ac:dyDescent="0.25">
      <c r="A45141"/>
    </row>
    <row r="45142" spans="1:1" x14ac:dyDescent="0.25">
      <c r="A45142"/>
    </row>
    <row r="45143" spans="1:1" x14ac:dyDescent="0.25">
      <c r="A45143"/>
    </row>
    <row r="45144" spans="1:1" x14ac:dyDescent="0.25">
      <c r="A45144"/>
    </row>
    <row r="45145" spans="1:1" x14ac:dyDescent="0.25">
      <c r="A45145"/>
    </row>
    <row r="45146" spans="1:1" x14ac:dyDescent="0.25">
      <c r="A45146"/>
    </row>
    <row r="45147" spans="1:1" x14ac:dyDescent="0.25">
      <c r="A45147"/>
    </row>
    <row r="45148" spans="1:1" x14ac:dyDescent="0.25">
      <c r="A45148"/>
    </row>
    <row r="45149" spans="1:1" x14ac:dyDescent="0.25">
      <c r="A45149"/>
    </row>
    <row r="45150" spans="1:1" x14ac:dyDescent="0.25">
      <c r="A45150"/>
    </row>
    <row r="45151" spans="1:1" x14ac:dyDescent="0.25">
      <c r="A45151"/>
    </row>
    <row r="45152" spans="1:1" x14ac:dyDescent="0.25">
      <c r="A45152"/>
    </row>
    <row r="45153" spans="1:1" x14ac:dyDescent="0.25">
      <c r="A45153"/>
    </row>
    <row r="45154" spans="1:1" x14ac:dyDescent="0.25">
      <c r="A45154"/>
    </row>
    <row r="45155" spans="1:1" x14ac:dyDescent="0.25">
      <c r="A45155"/>
    </row>
    <row r="45156" spans="1:1" x14ac:dyDescent="0.25">
      <c r="A45156"/>
    </row>
    <row r="45157" spans="1:1" x14ac:dyDescent="0.25">
      <c r="A45157"/>
    </row>
    <row r="45158" spans="1:1" x14ac:dyDescent="0.25">
      <c r="A45158"/>
    </row>
    <row r="45159" spans="1:1" x14ac:dyDescent="0.25">
      <c r="A45159"/>
    </row>
    <row r="45160" spans="1:1" x14ac:dyDescent="0.25">
      <c r="A45160"/>
    </row>
    <row r="45161" spans="1:1" x14ac:dyDescent="0.25">
      <c r="A45161"/>
    </row>
    <row r="45162" spans="1:1" x14ac:dyDescent="0.25">
      <c r="A45162"/>
    </row>
    <row r="45163" spans="1:1" x14ac:dyDescent="0.25">
      <c r="A45163"/>
    </row>
    <row r="45164" spans="1:1" x14ac:dyDescent="0.25">
      <c r="A45164"/>
    </row>
    <row r="45165" spans="1:1" x14ac:dyDescent="0.25">
      <c r="A45165"/>
    </row>
    <row r="45166" spans="1:1" x14ac:dyDescent="0.25">
      <c r="A45166"/>
    </row>
    <row r="45167" spans="1:1" x14ac:dyDescent="0.25">
      <c r="A45167"/>
    </row>
    <row r="45168" spans="1:1" x14ac:dyDescent="0.25">
      <c r="A45168"/>
    </row>
    <row r="45169" spans="1:1" x14ac:dyDescent="0.25">
      <c r="A45169"/>
    </row>
    <row r="45170" spans="1:1" x14ac:dyDescent="0.25">
      <c r="A45170"/>
    </row>
    <row r="45171" spans="1:1" x14ac:dyDescent="0.25">
      <c r="A45171"/>
    </row>
    <row r="45172" spans="1:1" x14ac:dyDescent="0.25">
      <c r="A45172"/>
    </row>
    <row r="45173" spans="1:1" x14ac:dyDescent="0.25">
      <c r="A45173"/>
    </row>
    <row r="45174" spans="1:1" x14ac:dyDescent="0.25">
      <c r="A45174"/>
    </row>
    <row r="45175" spans="1:1" x14ac:dyDescent="0.25">
      <c r="A45175"/>
    </row>
    <row r="45176" spans="1:1" x14ac:dyDescent="0.25">
      <c r="A45176"/>
    </row>
    <row r="45177" spans="1:1" x14ac:dyDescent="0.25">
      <c r="A45177"/>
    </row>
    <row r="45178" spans="1:1" x14ac:dyDescent="0.25">
      <c r="A45178"/>
    </row>
    <row r="45179" spans="1:1" x14ac:dyDescent="0.25">
      <c r="A45179"/>
    </row>
    <row r="45180" spans="1:1" x14ac:dyDescent="0.25">
      <c r="A45180"/>
    </row>
    <row r="45181" spans="1:1" x14ac:dyDescent="0.25">
      <c r="A45181"/>
    </row>
    <row r="45182" spans="1:1" x14ac:dyDescent="0.25">
      <c r="A45182"/>
    </row>
    <row r="45183" spans="1:1" x14ac:dyDescent="0.25">
      <c r="A45183"/>
    </row>
    <row r="45184" spans="1:1" x14ac:dyDescent="0.25">
      <c r="A45184"/>
    </row>
    <row r="45185" spans="1:1" x14ac:dyDescent="0.25">
      <c r="A45185"/>
    </row>
    <row r="45186" spans="1:1" x14ac:dyDescent="0.25">
      <c r="A45186"/>
    </row>
    <row r="45187" spans="1:1" x14ac:dyDescent="0.25">
      <c r="A45187"/>
    </row>
    <row r="45188" spans="1:1" x14ac:dyDescent="0.25">
      <c r="A45188"/>
    </row>
    <row r="45189" spans="1:1" x14ac:dyDescent="0.25">
      <c r="A45189"/>
    </row>
    <row r="45190" spans="1:1" x14ac:dyDescent="0.25">
      <c r="A45190"/>
    </row>
    <row r="45191" spans="1:1" x14ac:dyDescent="0.25">
      <c r="A45191"/>
    </row>
    <row r="45192" spans="1:1" x14ac:dyDescent="0.25">
      <c r="A45192"/>
    </row>
    <row r="45193" spans="1:1" x14ac:dyDescent="0.25">
      <c r="A45193"/>
    </row>
    <row r="45194" spans="1:1" x14ac:dyDescent="0.25">
      <c r="A45194"/>
    </row>
    <row r="45195" spans="1:1" x14ac:dyDescent="0.25">
      <c r="A45195"/>
    </row>
    <row r="45196" spans="1:1" x14ac:dyDescent="0.25">
      <c r="A45196"/>
    </row>
    <row r="45197" spans="1:1" x14ac:dyDescent="0.25">
      <c r="A45197"/>
    </row>
    <row r="45198" spans="1:1" x14ac:dyDescent="0.25">
      <c r="A45198"/>
    </row>
    <row r="45199" spans="1:1" x14ac:dyDescent="0.25">
      <c r="A45199"/>
    </row>
    <row r="45200" spans="1:1" x14ac:dyDescent="0.25">
      <c r="A45200"/>
    </row>
    <row r="45201" spans="1:1" x14ac:dyDescent="0.25">
      <c r="A45201"/>
    </row>
    <row r="45202" spans="1:1" x14ac:dyDescent="0.25">
      <c r="A45202"/>
    </row>
    <row r="45203" spans="1:1" x14ac:dyDescent="0.25">
      <c r="A45203"/>
    </row>
    <row r="45204" spans="1:1" x14ac:dyDescent="0.25">
      <c r="A45204"/>
    </row>
    <row r="45205" spans="1:1" x14ac:dyDescent="0.25">
      <c r="A45205"/>
    </row>
    <row r="45206" spans="1:1" x14ac:dyDescent="0.25">
      <c r="A45206"/>
    </row>
    <row r="45207" spans="1:1" x14ac:dyDescent="0.25">
      <c r="A45207"/>
    </row>
    <row r="45208" spans="1:1" x14ac:dyDescent="0.25">
      <c r="A45208"/>
    </row>
    <row r="45209" spans="1:1" x14ac:dyDescent="0.25">
      <c r="A45209"/>
    </row>
    <row r="45210" spans="1:1" x14ac:dyDescent="0.25">
      <c r="A45210"/>
    </row>
    <row r="45211" spans="1:1" x14ac:dyDescent="0.25">
      <c r="A45211"/>
    </row>
    <row r="45212" spans="1:1" x14ac:dyDescent="0.25">
      <c r="A45212"/>
    </row>
    <row r="45213" spans="1:1" x14ac:dyDescent="0.25">
      <c r="A45213"/>
    </row>
    <row r="45214" spans="1:1" x14ac:dyDescent="0.25">
      <c r="A45214"/>
    </row>
    <row r="45215" spans="1:1" x14ac:dyDescent="0.25">
      <c r="A45215"/>
    </row>
    <row r="45216" spans="1:1" x14ac:dyDescent="0.25">
      <c r="A45216"/>
    </row>
    <row r="45217" spans="1:1" x14ac:dyDescent="0.25">
      <c r="A45217"/>
    </row>
    <row r="45218" spans="1:1" x14ac:dyDescent="0.25">
      <c r="A45218"/>
    </row>
    <row r="45219" spans="1:1" x14ac:dyDescent="0.25">
      <c r="A45219"/>
    </row>
    <row r="45220" spans="1:1" x14ac:dyDescent="0.25">
      <c r="A45220"/>
    </row>
    <row r="45221" spans="1:1" x14ac:dyDescent="0.25">
      <c r="A45221"/>
    </row>
    <row r="45222" spans="1:1" x14ac:dyDescent="0.25">
      <c r="A45222"/>
    </row>
    <row r="45223" spans="1:1" x14ac:dyDescent="0.25">
      <c r="A45223"/>
    </row>
    <row r="45224" spans="1:1" x14ac:dyDescent="0.25">
      <c r="A45224"/>
    </row>
    <row r="45225" spans="1:1" x14ac:dyDescent="0.25">
      <c r="A45225"/>
    </row>
    <row r="45226" spans="1:1" x14ac:dyDescent="0.25">
      <c r="A45226"/>
    </row>
    <row r="45227" spans="1:1" x14ac:dyDescent="0.25">
      <c r="A45227"/>
    </row>
    <row r="45228" spans="1:1" x14ac:dyDescent="0.25">
      <c r="A45228"/>
    </row>
    <row r="45229" spans="1:1" x14ac:dyDescent="0.25">
      <c r="A45229"/>
    </row>
    <row r="45230" spans="1:1" x14ac:dyDescent="0.25">
      <c r="A45230"/>
    </row>
    <row r="45231" spans="1:1" x14ac:dyDescent="0.25">
      <c r="A45231"/>
    </row>
    <row r="45232" spans="1:1" x14ac:dyDescent="0.25">
      <c r="A45232"/>
    </row>
    <row r="45233" spans="1:1" x14ac:dyDescent="0.25">
      <c r="A45233"/>
    </row>
    <row r="45234" spans="1:1" x14ac:dyDescent="0.25">
      <c r="A45234"/>
    </row>
    <row r="45235" spans="1:1" x14ac:dyDescent="0.25">
      <c r="A45235"/>
    </row>
    <row r="45236" spans="1:1" x14ac:dyDescent="0.25">
      <c r="A45236"/>
    </row>
    <row r="45237" spans="1:1" x14ac:dyDescent="0.25">
      <c r="A45237"/>
    </row>
    <row r="45238" spans="1:1" x14ac:dyDescent="0.25">
      <c r="A45238"/>
    </row>
    <row r="45239" spans="1:1" x14ac:dyDescent="0.25">
      <c r="A45239"/>
    </row>
    <row r="45240" spans="1:1" x14ac:dyDescent="0.25">
      <c r="A45240"/>
    </row>
    <row r="45241" spans="1:1" x14ac:dyDescent="0.25">
      <c r="A45241"/>
    </row>
    <row r="45242" spans="1:1" x14ac:dyDescent="0.25">
      <c r="A45242"/>
    </row>
    <row r="45243" spans="1:1" x14ac:dyDescent="0.25">
      <c r="A45243"/>
    </row>
    <row r="45244" spans="1:1" x14ac:dyDescent="0.25">
      <c r="A45244"/>
    </row>
    <row r="45245" spans="1:1" x14ac:dyDescent="0.25">
      <c r="A45245"/>
    </row>
    <row r="45246" spans="1:1" x14ac:dyDescent="0.25">
      <c r="A45246"/>
    </row>
    <row r="45247" spans="1:1" x14ac:dyDescent="0.25">
      <c r="A45247"/>
    </row>
    <row r="45248" spans="1:1" x14ac:dyDescent="0.25">
      <c r="A45248"/>
    </row>
    <row r="45249" spans="1:1" x14ac:dyDescent="0.25">
      <c r="A45249"/>
    </row>
    <row r="45250" spans="1:1" x14ac:dyDescent="0.25">
      <c r="A45250"/>
    </row>
    <row r="45251" spans="1:1" x14ac:dyDescent="0.25">
      <c r="A45251"/>
    </row>
    <row r="45252" spans="1:1" x14ac:dyDescent="0.25">
      <c r="A45252"/>
    </row>
    <row r="45253" spans="1:1" x14ac:dyDescent="0.25">
      <c r="A45253"/>
    </row>
    <row r="45254" spans="1:1" x14ac:dyDescent="0.25">
      <c r="A45254"/>
    </row>
    <row r="45255" spans="1:1" x14ac:dyDescent="0.25">
      <c r="A45255"/>
    </row>
    <row r="45256" spans="1:1" x14ac:dyDescent="0.25">
      <c r="A45256"/>
    </row>
    <row r="45257" spans="1:1" x14ac:dyDescent="0.25">
      <c r="A45257"/>
    </row>
    <row r="45258" spans="1:1" x14ac:dyDescent="0.25">
      <c r="A45258"/>
    </row>
    <row r="45259" spans="1:1" x14ac:dyDescent="0.25">
      <c r="A45259"/>
    </row>
    <row r="45260" spans="1:1" x14ac:dyDescent="0.25">
      <c r="A45260"/>
    </row>
    <row r="45261" spans="1:1" x14ac:dyDescent="0.25">
      <c r="A45261"/>
    </row>
    <row r="45262" spans="1:1" x14ac:dyDescent="0.25">
      <c r="A45262"/>
    </row>
    <row r="45263" spans="1:1" x14ac:dyDescent="0.25">
      <c r="A45263"/>
    </row>
    <row r="45264" spans="1:1" x14ac:dyDescent="0.25">
      <c r="A45264"/>
    </row>
    <row r="45265" spans="1:1" x14ac:dyDescent="0.25">
      <c r="A45265"/>
    </row>
    <row r="45266" spans="1:1" x14ac:dyDescent="0.25">
      <c r="A45266"/>
    </row>
    <row r="45267" spans="1:1" x14ac:dyDescent="0.25">
      <c r="A45267"/>
    </row>
    <row r="45268" spans="1:1" x14ac:dyDescent="0.25">
      <c r="A45268"/>
    </row>
    <row r="45269" spans="1:1" x14ac:dyDescent="0.25">
      <c r="A45269"/>
    </row>
    <row r="45270" spans="1:1" x14ac:dyDescent="0.25">
      <c r="A45270"/>
    </row>
    <row r="45271" spans="1:1" x14ac:dyDescent="0.25">
      <c r="A45271"/>
    </row>
    <row r="45272" spans="1:1" x14ac:dyDescent="0.25">
      <c r="A45272"/>
    </row>
    <row r="45273" spans="1:1" x14ac:dyDescent="0.25">
      <c r="A45273"/>
    </row>
    <row r="45274" spans="1:1" x14ac:dyDescent="0.25">
      <c r="A45274"/>
    </row>
    <row r="45275" spans="1:1" x14ac:dyDescent="0.25">
      <c r="A45275"/>
    </row>
    <row r="45276" spans="1:1" x14ac:dyDescent="0.25">
      <c r="A45276"/>
    </row>
    <row r="45277" spans="1:1" x14ac:dyDescent="0.25">
      <c r="A45277"/>
    </row>
    <row r="45278" spans="1:1" x14ac:dyDescent="0.25">
      <c r="A45278"/>
    </row>
    <row r="45279" spans="1:1" x14ac:dyDescent="0.25">
      <c r="A45279"/>
    </row>
    <row r="45280" spans="1:1" x14ac:dyDescent="0.25">
      <c r="A45280"/>
    </row>
    <row r="45281" spans="1:1" x14ac:dyDescent="0.25">
      <c r="A45281"/>
    </row>
    <row r="45282" spans="1:1" x14ac:dyDescent="0.25">
      <c r="A45282"/>
    </row>
    <row r="45283" spans="1:1" x14ac:dyDescent="0.25">
      <c r="A45283"/>
    </row>
    <row r="45284" spans="1:1" x14ac:dyDescent="0.25">
      <c r="A45284"/>
    </row>
    <row r="45285" spans="1:1" x14ac:dyDescent="0.25">
      <c r="A45285"/>
    </row>
    <row r="45286" spans="1:1" x14ac:dyDescent="0.25">
      <c r="A45286"/>
    </row>
    <row r="45287" spans="1:1" x14ac:dyDescent="0.25">
      <c r="A45287"/>
    </row>
    <row r="45288" spans="1:1" x14ac:dyDescent="0.25">
      <c r="A45288"/>
    </row>
    <row r="45289" spans="1:1" x14ac:dyDescent="0.25">
      <c r="A45289"/>
    </row>
    <row r="45290" spans="1:1" x14ac:dyDescent="0.25">
      <c r="A45290"/>
    </row>
    <row r="45291" spans="1:1" x14ac:dyDescent="0.25">
      <c r="A45291"/>
    </row>
    <row r="45292" spans="1:1" x14ac:dyDescent="0.25">
      <c r="A45292"/>
    </row>
    <row r="45293" spans="1:1" x14ac:dyDescent="0.25">
      <c r="A45293"/>
    </row>
    <row r="45294" spans="1:1" x14ac:dyDescent="0.25">
      <c r="A45294"/>
    </row>
    <row r="45295" spans="1:1" x14ac:dyDescent="0.25">
      <c r="A45295"/>
    </row>
    <row r="45296" spans="1:1" x14ac:dyDescent="0.25">
      <c r="A45296"/>
    </row>
    <row r="45297" spans="1:1" x14ac:dyDescent="0.25">
      <c r="A45297"/>
    </row>
    <row r="45298" spans="1:1" x14ac:dyDescent="0.25">
      <c r="A45298"/>
    </row>
    <row r="45299" spans="1:1" x14ac:dyDescent="0.25">
      <c r="A45299"/>
    </row>
    <row r="45300" spans="1:1" x14ac:dyDescent="0.25">
      <c r="A45300"/>
    </row>
    <row r="45301" spans="1:1" x14ac:dyDescent="0.25">
      <c r="A45301"/>
    </row>
    <row r="45302" spans="1:1" x14ac:dyDescent="0.25">
      <c r="A45302"/>
    </row>
    <row r="45303" spans="1:1" x14ac:dyDescent="0.25">
      <c r="A45303"/>
    </row>
    <row r="45304" spans="1:1" x14ac:dyDescent="0.25">
      <c r="A45304"/>
    </row>
    <row r="45305" spans="1:1" x14ac:dyDescent="0.25">
      <c r="A45305"/>
    </row>
    <row r="45306" spans="1:1" x14ac:dyDescent="0.25">
      <c r="A45306"/>
    </row>
    <row r="45307" spans="1:1" x14ac:dyDescent="0.25">
      <c r="A45307"/>
    </row>
    <row r="45308" spans="1:1" x14ac:dyDescent="0.25">
      <c r="A45308"/>
    </row>
    <row r="45309" spans="1:1" x14ac:dyDescent="0.25">
      <c r="A45309"/>
    </row>
    <row r="45310" spans="1:1" x14ac:dyDescent="0.25">
      <c r="A45310"/>
    </row>
    <row r="45311" spans="1:1" x14ac:dyDescent="0.25">
      <c r="A45311"/>
    </row>
    <row r="45312" spans="1:1" x14ac:dyDescent="0.25">
      <c r="A45312"/>
    </row>
    <row r="45313" spans="1:1" x14ac:dyDescent="0.25">
      <c r="A45313"/>
    </row>
    <row r="45314" spans="1:1" x14ac:dyDescent="0.25">
      <c r="A45314"/>
    </row>
    <row r="45315" spans="1:1" x14ac:dyDescent="0.25">
      <c r="A45315"/>
    </row>
    <row r="45316" spans="1:1" x14ac:dyDescent="0.25">
      <c r="A45316"/>
    </row>
    <row r="45317" spans="1:1" x14ac:dyDescent="0.25">
      <c r="A45317"/>
    </row>
    <row r="45318" spans="1:1" x14ac:dyDescent="0.25">
      <c r="A45318"/>
    </row>
    <row r="45319" spans="1:1" x14ac:dyDescent="0.25">
      <c r="A45319"/>
    </row>
    <row r="45320" spans="1:1" x14ac:dyDescent="0.25">
      <c r="A45320"/>
    </row>
    <row r="45321" spans="1:1" x14ac:dyDescent="0.25">
      <c r="A45321"/>
    </row>
    <row r="45322" spans="1:1" x14ac:dyDescent="0.25">
      <c r="A45322"/>
    </row>
    <row r="45323" spans="1:1" x14ac:dyDescent="0.25">
      <c r="A45323"/>
    </row>
    <row r="45324" spans="1:1" x14ac:dyDescent="0.25">
      <c r="A45324"/>
    </row>
    <row r="45325" spans="1:1" x14ac:dyDescent="0.25">
      <c r="A45325"/>
    </row>
    <row r="45326" spans="1:1" x14ac:dyDescent="0.25">
      <c r="A45326"/>
    </row>
    <row r="45327" spans="1:1" x14ac:dyDescent="0.25">
      <c r="A45327"/>
    </row>
    <row r="45328" spans="1:1" x14ac:dyDescent="0.25">
      <c r="A45328"/>
    </row>
    <row r="45329" spans="1:1" x14ac:dyDescent="0.25">
      <c r="A45329"/>
    </row>
    <row r="45330" spans="1:1" x14ac:dyDescent="0.25">
      <c r="A45330"/>
    </row>
    <row r="45331" spans="1:1" x14ac:dyDescent="0.25">
      <c r="A45331"/>
    </row>
    <row r="45332" spans="1:1" x14ac:dyDescent="0.25">
      <c r="A45332"/>
    </row>
    <row r="45333" spans="1:1" x14ac:dyDescent="0.25">
      <c r="A45333"/>
    </row>
    <row r="45334" spans="1:1" x14ac:dyDescent="0.25">
      <c r="A45334"/>
    </row>
    <row r="45335" spans="1:1" x14ac:dyDescent="0.25">
      <c r="A45335"/>
    </row>
    <row r="45336" spans="1:1" x14ac:dyDescent="0.25">
      <c r="A45336"/>
    </row>
    <row r="45337" spans="1:1" x14ac:dyDescent="0.25">
      <c r="A45337"/>
    </row>
    <row r="45338" spans="1:1" x14ac:dyDescent="0.25">
      <c r="A45338"/>
    </row>
    <row r="45339" spans="1:1" x14ac:dyDescent="0.25">
      <c r="A45339"/>
    </row>
    <row r="45340" spans="1:1" x14ac:dyDescent="0.25">
      <c r="A45340"/>
    </row>
    <row r="45341" spans="1:1" x14ac:dyDescent="0.25">
      <c r="A45341"/>
    </row>
    <row r="45342" spans="1:1" x14ac:dyDescent="0.25">
      <c r="A45342"/>
    </row>
    <row r="45343" spans="1:1" x14ac:dyDescent="0.25">
      <c r="A45343"/>
    </row>
    <row r="45344" spans="1:1" x14ac:dyDescent="0.25">
      <c r="A45344"/>
    </row>
    <row r="45345" spans="1:1" x14ac:dyDescent="0.25">
      <c r="A45345"/>
    </row>
    <row r="45346" spans="1:1" x14ac:dyDescent="0.25">
      <c r="A45346"/>
    </row>
    <row r="45347" spans="1:1" x14ac:dyDescent="0.25">
      <c r="A45347"/>
    </row>
    <row r="45348" spans="1:1" x14ac:dyDescent="0.25">
      <c r="A45348"/>
    </row>
    <row r="45349" spans="1:1" x14ac:dyDescent="0.25">
      <c r="A45349"/>
    </row>
    <row r="45350" spans="1:1" x14ac:dyDescent="0.25">
      <c r="A45350"/>
    </row>
    <row r="45351" spans="1:1" x14ac:dyDescent="0.25">
      <c r="A45351"/>
    </row>
    <row r="45352" spans="1:1" x14ac:dyDescent="0.25">
      <c r="A45352"/>
    </row>
    <row r="45353" spans="1:1" x14ac:dyDescent="0.25">
      <c r="A45353"/>
    </row>
    <row r="45354" spans="1:1" x14ac:dyDescent="0.25">
      <c r="A45354"/>
    </row>
    <row r="45355" spans="1:1" x14ac:dyDescent="0.25">
      <c r="A45355"/>
    </row>
    <row r="45356" spans="1:1" x14ac:dyDescent="0.25">
      <c r="A45356"/>
    </row>
    <row r="45357" spans="1:1" x14ac:dyDescent="0.25">
      <c r="A45357"/>
    </row>
    <row r="45358" spans="1:1" x14ac:dyDescent="0.25">
      <c r="A45358"/>
    </row>
    <row r="45359" spans="1:1" x14ac:dyDescent="0.25">
      <c r="A45359"/>
    </row>
    <row r="45360" spans="1:1" x14ac:dyDescent="0.25">
      <c r="A45360"/>
    </row>
    <row r="45361" spans="1:1" x14ac:dyDescent="0.25">
      <c r="A45361"/>
    </row>
    <row r="45362" spans="1:1" x14ac:dyDescent="0.25">
      <c r="A45362"/>
    </row>
    <row r="45363" spans="1:1" x14ac:dyDescent="0.25">
      <c r="A45363"/>
    </row>
    <row r="45364" spans="1:1" x14ac:dyDescent="0.25">
      <c r="A45364"/>
    </row>
    <row r="45365" spans="1:1" x14ac:dyDescent="0.25">
      <c r="A45365"/>
    </row>
    <row r="45366" spans="1:1" x14ac:dyDescent="0.25">
      <c r="A45366"/>
    </row>
    <row r="45367" spans="1:1" x14ac:dyDescent="0.25">
      <c r="A45367"/>
    </row>
    <row r="45368" spans="1:1" x14ac:dyDescent="0.25">
      <c r="A45368"/>
    </row>
    <row r="45369" spans="1:1" x14ac:dyDescent="0.25">
      <c r="A45369"/>
    </row>
    <row r="45370" spans="1:1" x14ac:dyDescent="0.25">
      <c r="A45370"/>
    </row>
    <row r="45371" spans="1:1" x14ac:dyDescent="0.25">
      <c r="A45371"/>
    </row>
    <row r="45372" spans="1:1" x14ac:dyDescent="0.25">
      <c r="A45372"/>
    </row>
    <row r="45373" spans="1:1" x14ac:dyDescent="0.25">
      <c r="A45373"/>
    </row>
    <row r="45374" spans="1:1" x14ac:dyDescent="0.25">
      <c r="A45374"/>
    </row>
    <row r="45375" spans="1:1" x14ac:dyDescent="0.25">
      <c r="A45375"/>
    </row>
    <row r="45376" spans="1:1" x14ac:dyDescent="0.25">
      <c r="A45376"/>
    </row>
    <row r="45377" spans="1:1" x14ac:dyDescent="0.25">
      <c r="A45377"/>
    </row>
    <row r="45378" spans="1:1" x14ac:dyDescent="0.25">
      <c r="A45378"/>
    </row>
    <row r="45379" spans="1:1" x14ac:dyDescent="0.25">
      <c r="A45379"/>
    </row>
    <row r="45380" spans="1:1" x14ac:dyDescent="0.25">
      <c r="A45380"/>
    </row>
    <row r="45381" spans="1:1" x14ac:dyDescent="0.25">
      <c r="A45381"/>
    </row>
    <row r="45382" spans="1:1" x14ac:dyDescent="0.25">
      <c r="A45382"/>
    </row>
    <row r="45383" spans="1:1" x14ac:dyDescent="0.25">
      <c r="A45383"/>
    </row>
    <row r="45384" spans="1:1" x14ac:dyDescent="0.25">
      <c r="A45384"/>
    </row>
    <row r="45385" spans="1:1" x14ac:dyDescent="0.25">
      <c r="A45385"/>
    </row>
    <row r="45386" spans="1:1" x14ac:dyDescent="0.25">
      <c r="A45386"/>
    </row>
    <row r="45387" spans="1:1" x14ac:dyDescent="0.25">
      <c r="A45387"/>
    </row>
    <row r="45388" spans="1:1" x14ac:dyDescent="0.25">
      <c r="A45388"/>
    </row>
    <row r="45389" spans="1:1" x14ac:dyDescent="0.25">
      <c r="A45389"/>
    </row>
    <row r="45390" spans="1:1" x14ac:dyDescent="0.25">
      <c r="A45390"/>
    </row>
    <row r="45391" spans="1:1" x14ac:dyDescent="0.25">
      <c r="A45391"/>
    </row>
    <row r="45392" spans="1:1" x14ac:dyDescent="0.25">
      <c r="A45392"/>
    </row>
    <row r="45393" spans="1:1" x14ac:dyDescent="0.25">
      <c r="A45393"/>
    </row>
    <row r="45394" spans="1:1" x14ac:dyDescent="0.25">
      <c r="A45394"/>
    </row>
    <row r="45395" spans="1:1" x14ac:dyDescent="0.25">
      <c r="A45395"/>
    </row>
    <row r="45396" spans="1:1" x14ac:dyDescent="0.25">
      <c r="A45396"/>
    </row>
    <row r="45397" spans="1:1" x14ac:dyDescent="0.25">
      <c r="A45397"/>
    </row>
    <row r="45398" spans="1:1" x14ac:dyDescent="0.25">
      <c r="A45398"/>
    </row>
    <row r="45399" spans="1:1" x14ac:dyDescent="0.25">
      <c r="A45399"/>
    </row>
    <row r="45400" spans="1:1" x14ac:dyDescent="0.25">
      <c r="A45400"/>
    </row>
    <row r="45401" spans="1:1" x14ac:dyDescent="0.25">
      <c r="A45401"/>
    </row>
    <row r="45402" spans="1:1" x14ac:dyDescent="0.25">
      <c r="A45402"/>
    </row>
    <row r="45403" spans="1:1" x14ac:dyDescent="0.25">
      <c r="A45403"/>
    </row>
    <row r="45404" spans="1:1" x14ac:dyDescent="0.25">
      <c r="A45404"/>
    </row>
    <row r="45405" spans="1:1" x14ac:dyDescent="0.25">
      <c r="A45405"/>
    </row>
    <row r="45406" spans="1:1" x14ac:dyDescent="0.25">
      <c r="A45406"/>
    </row>
    <row r="45407" spans="1:1" x14ac:dyDescent="0.25">
      <c r="A45407"/>
    </row>
    <row r="45408" spans="1:1" x14ac:dyDescent="0.25">
      <c r="A45408"/>
    </row>
    <row r="45409" spans="1:1" x14ac:dyDescent="0.25">
      <c r="A45409"/>
    </row>
    <row r="45410" spans="1:1" x14ac:dyDescent="0.25">
      <c r="A45410"/>
    </row>
    <row r="45411" spans="1:1" x14ac:dyDescent="0.25">
      <c r="A45411"/>
    </row>
    <row r="45412" spans="1:1" x14ac:dyDescent="0.25">
      <c r="A45412"/>
    </row>
    <row r="45413" spans="1:1" x14ac:dyDescent="0.25">
      <c r="A45413"/>
    </row>
    <row r="45414" spans="1:1" x14ac:dyDescent="0.25">
      <c r="A45414"/>
    </row>
    <row r="45415" spans="1:1" x14ac:dyDescent="0.25">
      <c r="A45415"/>
    </row>
    <row r="45416" spans="1:1" x14ac:dyDescent="0.25">
      <c r="A45416"/>
    </row>
    <row r="45417" spans="1:1" x14ac:dyDescent="0.25">
      <c r="A45417"/>
    </row>
    <row r="45418" spans="1:1" x14ac:dyDescent="0.25">
      <c r="A45418"/>
    </row>
    <row r="45419" spans="1:1" x14ac:dyDescent="0.25">
      <c r="A45419"/>
    </row>
    <row r="45420" spans="1:1" x14ac:dyDescent="0.25">
      <c r="A45420"/>
    </row>
    <row r="45421" spans="1:1" x14ac:dyDescent="0.25">
      <c r="A45421"/>
    </row>
    <row r="45422" spans="1:1" x14ac:dyDescent="0.25">
      <c r="A45422"/>
    </row>
    <row r="45423" spans="1:1" x14ac:dyDescent="0.25">
      <c r="A45423"/>
    </row>
    <row r="45424" spans="1:1" x14ac:dyDescent="0.25">
      <c r="A45424"/>
    </row>
    <row r="45425" spans="1:1" x14ac:dyDescent="0.25">
      <c r="A45425"/>
    </row>
    <row r="45426" spans="1:1" x14ac:dyDescent="0.25">
      <c r="A45426"/>
    </row>
    <row r="45427" spans="1:1" x14ac:dyDescent="0.25">
      <c r="A45427"/>
    </row>
    <row r="45428" spans="1:1" x14ac:dyDescent="0.25">
      <c r="A45428"/>
    </row>
    <row r="45429" spans="1:1" x14ac:dyDescent="0.25">
      <c r="A45429"/>
    </row>
    <row r="45430" spans="1:1" x14ac:dyDescent="0.25">
      <c r="A45430"/>
    </row>
    <row r="45431" spans="1:1" x14ac:dyDescent="0.25">
      <c r="A45431"/>
    </row>
    <row r="45432" spans="1:1" x14ac:dyDescent="0.25">
      <c r="A45432"/>
    </row>
    <row r="45433" spans="1:1" x14ac:dyDescent="0.25">
      <c r="A45433"/>
    </row>
    <row r="45434" spans="1:1" x14ac:dyDescent="0.25">
      <c r="A45434"/>
    </row>
    <row r="45435" spans="1:1" x14ac:dyDescent="0.25">
      <c r="A45435"/>
    </row>
    <row r="45436" spans="1:1" x14ac:dyDescent="0.25">
      <c r="A45436"/>
    </row>
    <row r="45437" spans="1:1" x14ac:dyDescent="0.25">
      <c r="A45437"/>
    </row>
    <row r="45438" spans="1:1" x14ac:dyDescent="0.25">
      <c r="A45438"/>
    </row>
    <row r="45439" spans="1:1" x14ac:dyDescent="0.25">
      <c r="A45439"/>
    </row>
    <row r="45440" spans="1:1" x14ac:dyDescent="0.25">
      <c r="A45440"/>
    </row>
    <row r="45441" spans="1:1" x14ac:dyDescent="0.25">
      <c r="A45441"/>
    </row>
    <row r="45442" spans="1:1" x14ac:dyDescent="0.25">
      <c r="A45442"/>
    </row>
    <row r="45443" spans="1:1" x14ac:dyDescent="0.25">
      <c r="A45443"/>
    </row>
    <row r="45444" spans="1:1" x14ac:dyDescent="0.25">
      <c r="A45444"/>
    </row>
    <row r="45445" spans="1:1" x14ac:dyDescent="0.25">
      <c r="A45445"/>
    </row>
    <row r="45446" spans="1:1" x14ac:dyDescent="0.25">
      <c r="A45446"/>
    </row>
    <row r="45447" spans="1:1" x14ac:dyDescent="0.25">
      <c r="A45447"/>
    </row>
    <row r="45448" spans="1:1" x14ac:dyDescent="0.25">
      <c r="A45448"/>
    </row>
    <row r="45449" spans="1:1" x14ac:dyDescent="0.25">
      <c r="A45449"/>
    </row>
    <row r="45450" spans="1:1" x14ac:dyDescent="0.25">
      <c r="A45450"/>
    </row>
    <row r="45451" spans="1:1" x14ac:dyDescent="0.25">
      <c r="A45451"/>
    </row>
    <row r="45452" spans="1:1" x14ac:dyDescent="0.25">
      <c r="A45452"/>
    </row>
    <row r="45453" spans="1:1" x14ac:dyDescent="0.25">
      <c r="A45453"/>
    </row>
    <row r="45454" spans="1:1" x14ac:dyDescent="0.25">
      <c r="A45454"/>
    </row>
    <row r="45455" spans="1:1" x14ac:dyDescent="0.25">
      <c r="A45455"/>
    </row>
    <row r="45456" spans="1:1" x14ac:dyDescent="0.25">
      <c r="A45456"/>
    </row>
    <row r="45457" spans="1:1" x14ac:dyDescent="0.25">
      <c r="A45457"/>
    </row>
    <row r="45458" spans="1:1" x14ac:dyDescent="0.25">
      <c r="A45458"/>
    </row>
    <row r="45459" spans="1:1" x14ac:dyDescent="0.25">
      <c r="A45459"/>
    </row>
    <row r="45460" spans="1:1" x14ac:dyDescent="0.25">
      <c r="A45460"/>
    </row>
    <row r="45461" spans="1:1" x14ac:dyDescent="0.25">
      <c r="A45461"/>
    </row>
    <row r="45462" spans="1:1" x14ac:dyDescent="0.25">
      <c r="A45462"/>
    </row>
    <row r="45463" spans="1:1" x14ac:dyDescent="0.25">
      <c r="A45463"/>
    </row>
    <row r="45464" spans="1:1" x14ac:dyDescent="0.25">
      <c r="A45464"/>
    </row>
    <row r="45465" spans="1:1" x14ac:dyDescent="0.25">
      <c r="A45465"/>
    </row>
    <row r="45466" spans="1:1" x14ac:dyDescent="0.25">
      <c r="A45466"/>
    </row>
    <row r="45467" spans="1:1" x14ac:dyDescent="0.25">
      <c r="A45467"/>
    </row>
    <row r="45468" spans="1:1" x14ac:dyDescent="0.25">
      <c r="A45468"/>
    </row>
    <row r="45469" spans="1:1" x14ac:dyDescent="0.25">
      <c r="A45469"/>
    </row>
    <row r="45470" spans="1:1" x14ac:dyDescent="0.25">
      <c r="A45470"/>
    </row>
    <row r="45471" spans="1:1" x14ac:dyDescent="0.25">
      <c r="A45471"/>
    </row>
    <row r="45472" spans="1:1" x14ac:dyDescent="0.25">
      <c r="A45472"/>
    </row>
    <row r="45473" spans="1:1" x14ac:dyDescent="0.25">
      <c r="A45473"/>
    </row>
    <row r="45474" spans="1:1" x14ac:dyDescent="0.25">
      <c r="A45474"/>
    </row>
    <row r="45475" spans="1:1" x14ac:dyDescent="0.25">
      <c r="A45475"/>
    </row>
    <row r="45476" spans="1:1" x14ac:dyDescent="0.25">
      <c r="A45476"/>
    </row>
    <row r="45477" spans="1:1" x14ac:dyDescent="0.25">
      <c r="A45477"/>
    </row>
    <row r="45478" spans="1:1" x14ac:dyDescent="0.25">
      <c r="A45478"/>
    </row>
    <row r="45479" spans="1:1" x14ac:dyDescent="0.25">
      <c r="A45479"/>
    </row>
    <row r="45480" spans="1:1" x14ac:dyDescent="0.25">
      <c r="A45480"/>
    </row>
    <row r="45481" spans="1:1" x14ac:dyDescent="0.25">
      <c r="A45481"/>
    </row>
    <row r="45482" spans="1:1" x14ac:dyDescent="0.25">
      <c r="A45482"/>
    </row>
    <row r="45483" spans="1:1" x14ac:dyDescent="0.25">
      <c r="A45483"/>
    </row>
    <row r="45484" spans="1:1" x14ac:dyDescent="0.25">
      <c r="A45484"/>
    </row>
    <row r="45485" spans="1:1" x14ac:dyDescent="0.25">
      <c r="A45485"/>
    </row>
    <row r="45486" spans="1:1" x14ac:dyDescent="0.25">
      <c r="A45486"/>
    </row>
    <row r="45487" spans="1:1" x14ac:dyDescent="0.25">
      <c r="A45487"/>
    </row>
    <row r="45488" spans="1:1" x14ac:dyDescent="0.25">
      <c r="A45488"/>
    </row>
    <row r="45489" spans="1:1" x14ac:dyDescent="0.25">
      <c r="A45489"/>
    </row>
    <row r="45490" spans="1:1" x14ac:dyDescent="0.25">
      <c r="A45490"/>
    </row>
    <row r="45491" spans="1:1" x14ac:dyDescent="0.25">
      <c r="A45491"/>
    </row>
    <row r="45492" spans="1:1" x14ac:dyDescent="0.25">
      <c r="A45492"/>
    </row>
    <row r="45493" spans="1:1" x14ac:dyDescent="0.25">
      <c r="A45493"/>
    </row>
    <row r="45494" spans="1:1" x14ac:dyDescent="0.25">
      <c r="A45494"/>
    </row>
    <row r="45495" spans="1:1" x14ac:dyDescent="0.25">
      <c r="A45495"/>
    </row>
    <row r="45496" spans="1:1" x14ac:dyDescent="0.25">
      <c r="A45496"/>
    </row>
    <row r="45497" spans="1:1" x14ac:dyDescent="0.25">
      <c r="A45497"/>
    </row>
    <row r="45498" spans="1:1" x14ac:dyDescent="0.25">
      <c r="A45498"/>
    </row>
    <row r="45499" spans="1:1" x14ac:dyDescent="0.25">
      <c r="A45499"/>
    </row>
    <row r="45500" spans="1:1" x14ac:dyDescent="0.25">
      <c r="A45500"/>
    </row>
    <row r="45501" spans="1:1" x14ac:dyDescent="0.25">
      <c r="A45501"/>
    </row>
    <row r="45502" spans="1:1" x14ac:dyDescent="0.25">
      <c r="A45502"/>
    </row>
    <row r="45503" spans="1:1" x14ac:dyDescent="0.25">
      <c r="A45503"/>
    </row>
    <row r="45504" spans="1:1" x14ac:dyDescent="0.25">
      <c r="A45504"/>
    </row>
    <row r="45505" spans="1:1" x14ac:dyDescent="0.25">
      <c r="A45505"/>
    </row>
    <row r="45506" spans="1:1" x14ac:dyDescent="0.25">
      <c r="A45506"/>
    </row>
    <row r="45507" spans="1:1" x14ac:dyDescent="0.25">
      <c r="A45507"/>
    </row>
    <row r="45508" spans="1:1" x14ac:dyDescent="0.25">
      <c r="A45508"/>
    </row>
    <row r="45509" spans="1:1" x14ac:dyDescent="0.25">
      <c r="A45509"/>
    </row>
    <row r="45510" spans="1:1" x14ac:dyDescent="0.25">
      <c r="A45510"/>
    </row>
    <row r="45511" spans="1:1" x14ac:dyDescent="0.25">
      <c r="A45511"/>
    </row>
    <row r="45512" spans="1:1" x14ac:dyDescent="0.25">
      <c r="A45512"/>
    </row>
    <row r="45513" spans="1:1" x14ac:dyDescent="0.25">
      <c r="A45513"/>
    </row>
    <row r="45514" spans="1:1" x14ac:dyDescent="0.25">
      <c r="A45514"/>
    </row>
    <row r="45515" spans="1:1" x14ac:dyDescent="0.25">
      <c r="A45515"/>
    </row>
    <row r="45516" spans="1:1" x14ac:dyDescent="0.25">
      <c r="A45516"/>
    </row>
    <row r="45517" spans="1:1" x14ac:dyDescent="0.25">
      <c r="A45517"/>
    </row>
    <row r="45518" spans="1:1" x14ac:dyDescent="0.25">
      <c r="A45518"/>
    </row>
    <row r="45519" spans="1:1" x14ac:dyDescent="0.25">
      <c r="A45519"/>
    </row>
    <row r="45520" spans="1:1" x14ac:dyDescent="0.25">
      <c r="A45520"/>
    </row>
    <row r="45521" spans="1:1" x14ac:dyDescent="0.25">
      <c r="A45521"/>
    </row>
    <row r="45522" spans="1:1" x14ac:dyDescent="0.25">
      <c r="A45522"/>
    </row>
    <row r="45523" spans="1:1" x14ac:dyDescent="0.25">
      <c r="A45523"/>
    </row>
    <row r="45524" spans="1:1" x14ac:dyDescent="0.25">
      <c r="A45524"/>
    </row>
    <row r="45525" spans="1:1" x14ac:dyDescent="0.25">
      <c r="A45525"/>
    </row>
    <row r="45526" spans="1:1" x14ac:dyDescent="0.25">
      <c r="A45526"/>
    </row>
    <row r="45527" spans="1:1" x14ac:dyDescent="0.25">
      <c r="A45527"/>
    </row>
    <row r="45528" spans="1:1" x14ac:dyDescent="0.25">
      <c r="A45528"/>
    </row>
    <row r="45529" spans="1:1" x14ac:dyDescent="0.25">
      <c r="A45529"/>
    </row>
    <row r="45530" spans="1:1" x14ac:dyDescent="0.25">
      <c r="A45530"/>
    </row>
    <row r="45531" spans="1:1" x14ac:dyDescent="0.25">
      <c r="A45531"/>
    </row>
    <row r="45532" spans="1:1" x14ac:dyDescent="0.25">
      <c r="A45532"/>
    </row>
    <row r="45533" spans="1:1" x14ac:dyDescent="0.25">
      <c r="A45533"/>
    </row>
    <row r="45534" spans="1:1" x14ac:dyDescent="0.25">
      <c r="A45534"/>
    </row>
    <row r="45535" spans="1:1" x14ac:dyDescent="0.25">
      <c r="A45535"/>
    </row>
    <row r="45536" spans="1:1" x14ac:dyDescent="0.25">
      <c r="A45536"/>
    </row>
    <row r="45537" spans="1:1" x14ac:dyDescent="0.25">
      <c r="A45537"/>
    </row>
    <row r="45538" spans="1:1" x14ac:dyDescent="0.25">
      <c r="A45538"/>
    </row>
    <row r="45539" spans="1:1" x14ac:dyDescent="0.25">
      <c r="A45539"/>
    </row>
    <row r="45540" spans="1:1" x14ac:dyDescent="0.25">
      <c r="A45540"/>
    </row>
    <row r="45541" spans="1:1" x14ac:dyDescent="0.25">
      <c r="A45541"/>
    </row>
    <row r="45542" spans="1:1" x14ac:dyDescent="0.25">
      <c r="A45542"/>
    </row>
    <row r="45543" spans="1:1" x14ac:dyDescent="0.25">
      <c r="A45543"/>
    </row>
    <row r="45544" spans="1:1" x14ac:dyDescent="0.25">
      <c r="A45544"/>
    </row>
    <row r="45545" spans="1:1" x14ac:dyDescent="0.25">
      <c r="A45545"/>
    </row>
    <row r="45546" spans="1:1" x14ac:dyDescent="0.25">
      <c r="A45546"/>
    </row>
    <row r="45547" spans="1:1" x14ac:dyDescent="0.25">
      <c r="A45547"/>
    </row>
    <row r="45548" spans="1:1" x14ac:dyDescent="0.25">
      <c r="A45548"/>
    </row>
    <row r="45549" spans="1:1" x14ac:dyDescent="0.25">
      <c r="A45549"/>
    </row>
    <row r="45550" spans="1:1" x14ac:dyDescent="0.25">
      <c r="A45550"/>
    </row>
    <row r="45551" spans="1:1" x14ac:dyDescent="0.25">
      <c r="A45551"/>
    </row>
    <row r="45552" spans="1:1" x14ac:dyDescent="0.25">
      <c r="A45552"/>
    </row>
    <row r="45553" spans="1:1" x14ac:dyDescent="0.25">
      <c r="A45553"/>
    </row>
    <row r="45554" spans="1:1" x14ac:dyDescent="0.25">
      <c r="A45554"/>
    </row>
    <row r="45555" spans="1:1" x14ac:dyDescent="0.25">
      <c r="A45555"/>
    </row>
    <row r="45556" spans="1:1" x14ac:dyDescent="0.25">
      <c r="A45556"/>
    </row>
    <row r="45557" spans="1:1" x14ac:dyDescent="0.25">
      <c r="A45557"/>
    </row>
    <row r="45558" spans="1:1" x14ac:dyDescent="0.25">
      <c r="A45558"/>
    </row>
    <row r="45559" spans="1:1" x14ac:dyDescent="0.25">
      <c r="A45559"/>
    </row>
    <row r="45560" spans="1:1" x14ac:dyDescent="0.25">
      <c r="A45560"/>
    </row>
    <row r="45561" spans="1:1" x14ac:dyDescent="0.25">
      <c r="A45561"/>
    </row>
    <row r="45562" spans="1:1" x14ac:dyDescent="0.25">
      <c r="A45562"/>
    </row>
    <row r="45563" spans="1:1" x14ac:dyDescent="0.25">
      <c r="A45563"/>
    </row>
    <row r="45564" spans="1:1" x14ac:dyDescent="0.25">
      <c r="A45564"/>
    </row>
    <row r="45565" spans="1:1" x14ac:dyDescent="0.25">
      <c r="A45565"/>
    </row>
    <row r="45566" spans="1:1" x14ac:dyDescent="0.25">
      <c r="A45566"/>
    </row>
    <row r="45567" spans="1:1" x14ac:dyDescent="0.25">
      <c r="A45567"/>
    </row>
    <row r="45568" spans="1:1" x14ac:dyDescent="0.25">
      <c r="A45568"/>
    </row>
    <row r="45569" spans="1:1" x14ac:dyDescent="0.25">
      <c r="A45569"/>
    </row>
    <row r="45570" spans="1:1" x14ac:dyDescent="0.25">
      <c r="A45570"/>
    </row>
    <row r="45571" spans="1:1" x14ac:dyDescent="0.25">
      <c r="A45571"/>
    </row>
    <row r="45572" spans="1:1" x14ac:dyDescent="0.25">
      <c r="A45572"/>
    </row>
    <row r="45573" spans="1:1" x14ac:dyDescent="0.25">
      <c r="A45573"/>
    </row>
    <row r="45574" spans="1:1" x14ac:dyDescent="0.25">
      <c r="A45574"/>
    </row>
    <row r="45575" spans="1:1" x14ac:dyDescent="0.25">
      <c r="A45575"/>
    </row>
    <row r="45576" spans="1:1" x14ac:dyDescent="0.25">
      <c r="A45576"/>
    </row>
    <row r="45577" spans="1:1" x14ac:dyDescent="0.25">
      <c r="A45577"/>
    </row>
    <row r="45578" spans="1:1" x14ac:dyDescent="0.25">
      <c r="A45578"/>
    </row>
    <row r="45579" spans="1:1" x14ac:dyDescent="0.25">
      <c r="A45579"/>
    </row>
    <row r="45580" spans="1:1" x14ac:dyDescent="0.25">
      <c r="A45580"/>
    </row>
    <row r="45581" spans="1:1" x14ac:dyDescent="0.25">
      <c r="A45581"/>
    </row>
    <row r="45582" spans="1:1" x14ac:dyDescent="0.25">
      <c r="A45582"/>
    </row>
    <row r="45583" spans="1:1" x14ac:dyDescent="0.25">
      <c r="A45583"/>
    </row>
    <row r="45584" spans="1:1" x14ac:dyDescent="0.25">
      <c r="A45584"/>
    </row>
    <row r="45585" spans="1:1" x14ac:dyDescent="0.25">
      <c r="A45585"/>
    </row>
    <row r="45586" spans="1:1" x14ac:dyDescent="0.25">
      <c r="A45586"/>
    </row>
    <row r="45587" spans="1:1" x14ac:dyDescent="0.25">
      <c r="A45587"/>
    </row>
    <row r="45588" spans="1:1" x14ac:dyDescent="0.25">
      <c r="A45588"/>
    </row>
    <row r="45589" spans="1:1" x14ac:dyDescent="0.25">
      <c r="A45589"/>
    </row>
    <row r="45590" spans="1:1" x14ac:dyDescent="0.25">
      <c r="A45590"/>
    </row>
    <row r="45591" spans="1:1" x14ac:dyDescent="0.25">
      <c r="A45591"/>
    </row>
    <row r="45592" spans="1:1" x14ac:dyDescent="0.25">
      <c r="A45592"/>
    </row>
    <row r="45593" spans="1:1" x14ac:dyDescent="0.25">
      <c r="A45593"/>
    </row>
    <row r="45594" spans="1:1" x14ac:dyDescent="0.25">
      <c r="A45594"/>
    </row>
    <row r="45595" spans="1:1" x14ac:dyDescent="0.25">
      <c r="A45595"/>
    </row>
    <row r="45596" spans="1:1" x14ac:dyDescent="0.25">
      <c r="A45596"/>
    </row>
    <row r="45597" spans="1:1" x14ac:dyDescent="0.25">
      <c r="A45597"/>
    </row>
    <row r="45598" spans="1:1" x14ac:dyDescent="0.25">
      <c r="A45598"/>
    </row>
    <row r="45599" spans="1:1" x14ac:dyDescent="0.25">
      <c r="A45599"/>
    </row>
    <row r="45600" spans="1:1" x14ac:dyDescent="0.25">
      <c r="A45600"/>
    </row>
    <row r="45601" spans="1:1" x14ac:dyDescent="0.25">
      <c r="A45601"/>
    </row>
    <row r="45602" spans="1:1" x14ac:dyDescent="0.25">
      <c r="A45602"/>
    </row>
    <row r="45603" spans="1:1" x14ac:dyDescent="0.25">
      <c r="A45603"/>
    </row>
    <row r="45604" spans="1:1" x14ac:dyDescent="0.25">
      <c r="A45604"/>
    </row>
    <row r="45605" spans="1:1" x14ac:dyDescent="0.25">
      <c r="A45605"/>
    </row>
    <row r="45606" spans="1:1" x14ac:dyDescent="0.25">
      <c r="A45606"/>
    </row>
    <row r="45607" spans="1:1" x14ac:dyDescent="0.25">
      <c r="A45607"/>
    </row>
    <row r="45608" spans="1:1" x14ac:dyDescent="0.25">
      <c r="A45608"/>
    </row>
    <row r="45609" spans="1:1" x14ac:dyDescent="0.25">
      <c r="A45609"/>
    </row>
    <row r="45610" spans="1:1" x14ac:dyDescent="0.25">
      <c r="A45610"/>
    </row>
    <row r="45611" spans="1:1" x14ac:dyDescent="0.25">
      <c r="A45611"/>
    </row>
    <row r="45612" spans="1:1" x14ac:dyDescent="0.25">
      <c r="A45612"/>
    </row>
    <row r="45613" spans="1:1" x14ac:dyDescent="0.25">
      <c r="A45613"/>
    </row>
    <row r="45614" spans="1:1" x14ac:dyDescent="0.25">
      <c r="A45614"/>
    </row>
    <row r="45615" spans="1:1" x14ac:dyDescent="0.25">
      <c r="A45615"/>
    </row>
    <row r="45616" spans="1:1" x14ac:dyDescent="0.25">
      <c r="A45616"/>
    </row>
    <row r="45617" spans="1:1" x14ac:dyDescent="0.25">
      <c r="A45617"/>
    </row>
    <row r="45618" spans="1:1" x14ac:dyDescent="0.25">
      <c r="A45618"/>
    </row>
    <row r="45619" spans="1:1" x14ac:dyDescent="0.25">
      <c r="A45619"/>
    </row>
    <row r="45620" spans="1:1" x14ac:dyDescent="0.25">
      <c r="A45620"/>
    </row>
    <row r="45621" spans="1:1" x14ac:dyDescent="0.25">
      <c r="A45621"/>
    </row>
    <row r="45622" spans="1:1" x14ac:dyDescent="0.25">
      <c r="A45622"/>
    </row>
    <row r="45623" spans="1:1" x14ac:dyDescent="0.25">
      <c r="A45623"/>
    </row>
    <row r="45624" spans="1:1" x14ac:dyDescent="0.25">
      <c r="A45624"/>
    </row>
    <row r="45625" spans="1:1" x14ac:dyDescent="0.25">
      <c r="A45625"/>
    </row>
    <row r="45626" spans="1:1" x14ac:dyDescent="0.25">
      <c r="A45626"/>
    </row>
    <row r="45627" spans="1:1" x14ac:dyDescent="0.25">
      <c r="A45627"/>
    </row>
    <row r="45628" spans="1:1" x14ac:dyDescent="0.25">
      <c r="A45628"/>
    </row>
    <row r="45629" spans="1:1" x14ac:dyDescent="0.25">
      <c r="A45629"/>
    </row>
    <row r="45630" spans="1:1" x14ac:dyDescent="0.25">
      <c r="A45630"/>
    </row>
    <row r="45631" spans="1:1" x14ac:dyDescent="0.25">
      <c r="A45631"/>
    </row>
    <row r="45632" spans="1:1" x14ac:dyDescent="0.25">
      <c r="A45632"/>
    </row>
    <row r="45633" spans="1:1" x14ac:dyDescent="0.25">
      <c r="A45633"/>
    </row>
    <row r="45634" spans="1:1" x14ac:dyDescent="0.25">
      <c r="A45634"/>
    </row>
    <row r="45635" spans="1:1" x14ac:dyDescent="0.25">
      <c r="A45635"/>
    </row>
    <row r="45636" spans="1:1" x14ac:dyDescent="0.25">
      <c r="A45636"/>
    </row>
    <row r="45637" spans="1:1" x14ac:dyDescent="0.25">
      <c r="A45637"/>
    </row>
    <row r="45638" spans="1:1" x14ac:dyDescent="0.25">
      <c r="A45638"/>
    </row>
    <row r="45639" spans="1:1" x14ac:dyDescent="0.25">
      <c r="A45639"/>
    </row>
    <row r="45640" spans="1:1" x14ac:dyDescent="0.25">
      <c r="A45640"/>
    </row>
    <row r="45641" spans="1:1" x14ac:dyDescent="0.25">
      <c r="A45641"/>
    </row>
    <row r="45642" spans="1:1" x14ac:dyDescent="0.25">
      <c r="A45642"/>
    </row>
    <row r="45643" spans="1:1" x14ac:dyDescent="0.25">
      <c r="A45643"/>
    </row>
    <row r="45644" spans="1:1" x14ac:dyDescent="0.25">
      <c r="A45644"/>
    </row>
    <row r="45645" spans="1:1" x14ac:dyDescent="0.25">
      <c r="A45645"/>
    </row>
    <row r="45646" spans="1:1" x14ac:dyDescent="0.25">
      <c r="A45646"/>
    </row>
    <row r="45647" spans="1:1" x14ac:dyDescent="0.25">
      <c r="A45647"/>
    </row>
    <row r="45648" spans="1:1" x14ac:dyDescent="0.25">
      <c r="A45648"/>
    </row>
    <row r="45649" spans="1:1" x14ac:dyDescent="0.25">
      <c r="A45649"/>
    </row>
    <row r="45650" spans="1:1" x14ac:dyDescent="0.25">
      <c r="A45650"/>
    </row>
    <row r="45651" spans="1:1" x14ac:dyDescent="0.25">
      <c r="A45651"/>
    </row>
    <row r="45652" spans="1:1" x14ac:dyDescent="0.25">
      <c r="A45652"/>
    </row>
    <row r="45653" spans="1:1" x14ac:dyDescent="0.25">
      <c r="A45653"/>
    </row>
    <row r="45654" spans="1:1" x14ac:dyDescent="0.25">
      <c r="A45654"/>
    </row>
    <row r="45655" spans="1:1" x14ac:dyDescent="0.25">
      <c r="A45655"/>
    </row>
    <row r="45656" spans="1:1" x14ac:dyDescent="0.25">
      <c r="A45656"/>
    </row>
    <row r="45657" spans="1:1" x14ac:dyDescent="0.25">
      <c r="A45657"/>
    </row>
    <row r="45658" spans="1:1" x14ac:dyDescent="0.25">
      <c r="A45658"/>
    </row>
    <row r="45659" spans="1:1" x14ac:dyDescent="0.25">
      <c r="A45659"/>
    </row>
    <row r="45660" spans="1:1" x14ac:dyDescent="0.25">
      <c r="A45660"/>
    </row>
    <row r="45661" spans="1:1" x14ac:dyDescent="0.25">
      <c r="A45661"/>
    </row>
    <row r="45662" spans="1:1" x14ac:dyDescent="0.25">
      <c r="A45662"/>
    </row>
    <row r="45663" spans="1:1" x14ac:dyDescent="0.25">
      <c r="A45663"/>
    </row>
    <row r="45664" spans="1:1" x14ac:dyDescent="0.25">
      <c r="A45664"/>
    </row>
    <row r="45665" spans="1:1" x14ac:dyDescent="0.25">
      <c r="A45665"/>
    </row>
    <row r="45666" spans="1:1" x14ac:dyDescent="0.25">
      <c r="A45666"/>
    </row>
    <row r="45667" spans="1:1" x14ac:dyDescent="0.25">
      <c r="A45667"/>
    </row>
    <row r="45668" spans="1:1" x14ac:dyDescent="0.25">
      <c r="A45668"/>
    </row>
    <row r="45669" spans="1:1" x14ac:dyDescent="0.25">
      <c r="A45669"/>
    </row>
    <row r="45670" spans="1:1" x14ac:dyDescent="0.25">
      <c r="A45670"/>
    </row>
    <row r="45671" spans="1:1" x14ac:dyDescent="0.25">
      <c r="A45671"/>
    </row>
    <row r="45672" spans="1:1" x14ac:dyDescent="0.25">
      <c r="A45672"/>
    </row>
    <row r="45673" spans="1:1" x14ac:dyDescent="0.25">
      <c r="A45673"/>
    </row>
    <row r="45674" spans="1:1" x14ac:dyDescent="0.25">
      <c r="A45674"/>
    </row>
    <row r="45675" spans="1:1" x14ac:dyDescent="0.25">
      <c r="A45675"/>
    </row>
    <row r="45676" spans="1:1" x14ac:dyDescent="0.25">
      <c r="A45676"/>
    </row>
    <row r="45677" spans="1:1" x14ac:dyDescent="0.25">
      <c r="A45677"/>
    </row>
    <row r="45678" spans="1:1" x14ac:dyDescent="0.25">
      <c r="A45678"/>
    </row>
    <row r="45679" spans="1:1" x14ac:dyDescent="0.25">
      <c r="A45679"/>
    </row>
    <row r="45680" spans="1:1" x14ac:dyDescent="0.25">
      <c r="A45680"/>
    </row>
    <row r="45681" spans="1:1" x14ac:dyDescent="0.25">
      <c r="A45681"/>
    </row>
    <row r="45682" spans="1:1" x14ac:dyDescent="0.25">
      <c r="A45682"/>
    </row>
    <row r="45683" spans="1:1" x14ac:dyDescent="0.25">
      <c r="A45683"/>
    </row>
    <row r="45684" spans="1:1" x14ac:dyDescent="0.25">
      <c r="A45684"/>
    </row>
    <row r="45685" spans="1:1" x14ac:dyDescent="0.25">
      <c r="A45685"/>
    </row>
    <row r="45686" spans="1:1" x14ac:dyDescent="0.25">
      <c r="A45686"/>
    </row>
    <row r="45687" spans="1:1" x14ac:dyDescent="0.25">
      <c r="A45687"/>
    </row>
    <row r="45688" spans="1:1" x14ac:dyDescent="0.25">
      <c r="A45688"/>
    </row>
    <row r="45689" spans="1:1" x14ac:dyDescent="0.25">
      <c r="A45689"/>
    </row>
    <row r="45690" spans="1:1" x14ac:dyDescent="0.25">
      <c r="A45690"/>
    </row>
    <row r="45691" spans="1:1" x14ac:dyDescent="0.25">
      <c r="A45691"/>
    </row>
    <row r="45692" spans="1:1" x14ac:dyDescent="0.25">
      <c r="A45692"/>
    </row>
    <row r="45693" spans="1:1" x14ac:dyDescent="0.25">
      <c r="A45693"/>
    </row>
    <row r="45694" spans="1:1" x14ac:dyDescent="0.25">
      <c r="A45694"/>
    </row>
    <row r="45695" spans="1:1" x14ac:dyDescent="0.25">
      <c r="A45695"/>
    </row>
    <row r="45696" spans="1:1" x14ac:dyDescent="0.25">
      <c r="A45696"/>
    </row>
    <row r="45697" spans="1:1" x14ac:dyDescent="0.25">
      <c r="A45697"/>
    </row>
    <row r="45698" spans="1:1" x14ac:dyDescent="0.25">
      <c r="A45698"/>
    </row>
    <row r="45699" spans="1:1" x14ac:dyDescent="0.25">
      <c r="A45699"/>
    </row>
    <row r="45700" spans="1:1" x14ac:dyDescent="0.25">
      <c r="A45700"/>
    </row>
    <row r="45701" spans="1:1" x14ac:dyDescent="0.25">
      <c r="A45701"/>
    </row>
    <row r="45702" spans="1:1" x14ac:dyDescent="0.25">
      <c r="A45702"/>
    </row>
    <row r="45703" spans="1:1" x14ac:dyDescent="0.25">
      <c r="A45703"/>
    </row>
    <row r="45704" spans="1:1" x14ac:dyDescent="0.25">
      <c r="A45704"/>
    </row>
    <row r="45705" spans="1:1" x14ac:dyDescent="0.25">
      <c r="A45705"/>
    </row>
    <row r="45706" spans="1:1" x14ac:dyDescent="0.25">
      <c r="A45706"/>
    </row>
    <row r="45707" spans="1:1" x14ac:dyDescent="0.25">
      <c r="A45707"/>
    </row>
    <row r="45708" spans="1:1" x14ac:dyDescent="0.25">
      <c r="A45708"/>
    </row>
    <row r="45709" spans="1:1" x14ac:dyDescent="0.25">
      <c r="A45709"/>
    </row>
    <row r="45710" spans="1:1" x14ac:dyDescent="0.25">
      <c r="A45710"/>
    </row>
    <row r="45711" spans="1:1" x14ac:dyDescent="0.25">
      <c r="A45711"/>
    </row>
    <row r="45712" spans="1:1" x14ac:dyDescent="0.25">
      <c r="A45712"/>
    </row>
    <row r="45713" spans="1:1" x14ac:dyDescent="0.25">
      <c r="A45713"/>
    </row>
    <row r="45714" spans="1:1" x14ac:dyDescent="0.25">
      <c r="A45714"/>
    </row>
    <row r="45715" spans="1:1" x14ac:dyDescent="0.25">
      <c r="A45715"/>
    </row>
    <row r="45716" spans="1:1" x14ac:dyDescent="0.25">
      <c r="A45716"/>
    </row>
    <row r="45717" spans="1:1" x14ac:dyDescent="0.25">
      <c r="A45717"/>
    </row>
    <row r="45718" spans="1:1" x14ac:dyDescent="0.25">
      <c r="A45718"/>
    </row>
    <row r="45719" spans="1:1" x14ac:dyDescent="0.25">
      <c r="A45719"/>
    </row>
    <row r="45720" spans="1:1" x14ac:dyDescent="0.25">
      <c r="A45720"/>
    </row>
    <row r="45721" spans="1:1" x14ac:dyDescent="0.25">
      <c r="A45721"/>
    </row>
    <row r="45722" spans="1:1" x14ac:dyDescent="0.25">
      <c r="A45722"/>
    </row>
    <row r="45723" spans="1:1" x14ac:dyDescent="0.25">
      <c r="A45723"/>
    </row>
    <row r="45724" spans="1:1" x14ac:dyDescent="0.25">
      <c r="A45724"/>
    </row>
    <row r="45725" spans="1:1" x14ac:dyDescent="0.25">
      <c r="A45725"/>
    </row>
    <row r="45726" spans="1:1" x14ac:dyDescent="0.25">
      <c r="A45726"/>
    </row>
    <row r="45727" spans="1:1" x14ac:dyDescent="0.25">
      <c r="A45727"/>
    </row>
    <row r="45728" spans="1:1" x14ac:dyDescent="0.25">
      <c r="A45728"/>
    </row>
    <row r="45729" spans="1:1" x14ac:dyDescent="0.25">
      <c r="A45729"/>
    </row>
    <row r="45730" spans="1:1" x14ac:dyDescent="0.25">
      <c r="A45730"/>
    </row>
    <row r="45731" spans="1:1" x14ac:dyDescent="0.25">
      <c r="A45731"/>
    </row>
    <row r="45732" spans="1:1" x14ac:dyDescent="0.25">
      <c r="A45732"/>
    </row>
    <row r="45733" spans="1:1" x14ac:dyDescent="0.25">
      <c r="A45733"/>
    </row>
    <row r="45734" spans="1:1" x14ac:dyDescent="0.25">
      <c r="A45734"/>
    </row>
    <row r="45735" spans="1:1" x14ac:dyDescent="0.25">
      <c r="A45735"/>
    </row>
    <row r="45736" spans="1:1" x14ac:dyDescent="0.25">
      <c r="A45736"/>
    </row>
    <row r="45737" spans="1:1" x14ac:dyDescent="0.25">
      <c r="A45737"/>
    </row>
    <row r="45738" spans="1:1" x14ac:dyDescent="0.25">
      <c r="A45738"/>
    </row>
    <row r="45739" spans="1:1" x14ac:dyDescent="0.25">
      <c r="A45739"/>
    </row>
    <row r="45740" spans="1:1" x14ac:dyDescent="0.25">
      <c r="A45740"/>
    </row>
    <row r="45741" spans="1:1" x14ac:dyDescent="0.25">
      <c r="A45741"/>
    </row>
    <row r="45742" spans="1:1" x14ac:dyDescent="0.25">
      <c r="A45742"/>
    </row>
    <row r="45743" spans="1:1" x14ac:dyDescent="0.25">
      <c r="A45743"/>
    </row>
    <row r="45744" spans="1:1" x14ac:dyDescent="0.25">
      <c r="A45744"/>
    </row>
    <row r="45745" spans="1:1" x14ac:dyDescent="0.25">
      <c r="A45745"/>
    </row>
    <row r="45746" spans="1:1" x14ac:dyDescent="0.25">
      <c r="A45746"/>
    </row>
    <row r="45747" spans="1:1" x14ac:dyDescent="0.25">
      <c r="A45747"/>
    </row>
    <row r="45748" spans="1:1" x14ac:dyDescent="0.25">
      <c r="A45748"/>
    </row>
    <row r="45749" spans="1:1" x14ac:dyDescent="0.25">
      <c r="A45749"/>
    </row>
    <row r="45750" spans="1:1" x14ac:dyDescent="0.25">
      <c r="A45750"/>
    </row>
    <row r="45751" spans="1:1" x14ac:dyDescent="0.25">
      <c r="A45751"/>
    </row>
    <row r="45752" spans="1:1" x14ac:dyDescent="0.25">
      <c r="A45752"/>
    </row>
    <row r="45753" spans="1:1" x14ac:dyDescent="0.25">
      <c r="A45753"/>
    </row>
    <row r="45754" spans="1:1" x14ac:dyDescent="0.25">
      <c r="A45754"/>
    </row>
    <row r="45755" spans="1:1" x14ac:dyDescent="0.25">
      <c r="A45755"/>
    </row>
    <row r="45756" spans="1:1" x14ac:dyDescent="0.25">
      <c r="A45756"/>
    </row>
    <row r="45757" spans="1:1" x14ac:dyDescent="0.25">
      <c r="A45757"/>
    </row>
    <row r="45758" spans="1:1" x14ac:dyDescent="0.25">
      <c r="A45758"/>
    </row>
    <row r="45759" spans="1:1" x14ac:dyDescent="0.25">
      <c r="A45759"/>
    </row>
    <row r="45760" spans="1:1" x14ac:dyDescent="0.25">
      <c r="A45760"/>
    </row>
    <row r="45761" spans="1:1" x14ac:dyDescent="0.25">
      <c r="A45761"/>
    </row>
    <row r="45762" spans="1:1" x14ac:dyDescent="0.25">
      <c r="A45762"/>
    </row>
    <row r="45763" spans="1:1" x14ac:dyDescent="0.25">
      <c r="A45763"/>
    </row>
    <row r="45764" spans="1:1" x14ac:dyDescent="0.25">
      <c r="A45764"/>
    </row>
    <row r="45765" spans="1:1" x14ac:dyDescent="0.25">
      <c r="A45765"/>
    </row>
    <row r="45766" spans="1:1" x14ac:dyDescent="0.25">
      <c r="A45766"/>
    </row>
    <row r="45767" spans="1:1" x14ac:dyDescent="0.25">
      <c r="A45767"/>
    </row>
    <row r="45768" spans="1:1" x14ac:dyDescent="0.25">
      <c r="A45768"/>
    </row>
    <row r="45769" spans="1:1" x14ac:dyDescent="0.25">
      <c r="A45769"/>
    </row>
    <row r="45770" spans="1:1" x14ac:dyDescent="0.25">
      <c r="A45770"/>
    </row>
    <row r="45771" spans="1:1" x14ac:dyDescent="0.25">
      <c r="A45771"/>
    </row>
    <row r="45772" spans="1:1" x14ac:dyDescent="0.25">
      <c r="A45772"/>
    </row>
    <row r="45773" spans="1:1" x14ac:dyDescent="0.25">
      <c r="A45773"/>
    </row>
    <row r="45774" spans="1:1" x14ac:dyDescent="0.25">
      <c r="A45774"/>
    </row>
    <row r="45775" spans="1:1" x14ac:dyDescent="0.25">
      <c r="A45775"/>
    </row>
    <row r="45776" spans="1:1" x14ac:dyDescent="0.25">
      <c r="A45776"/>
    </row>
    <row r="45777" spans="1:1" x14ac:dyDescent="0.25">
      <c r="A45777"/>
    </row>
    <row r="45778" spans="1:1" x14ac:dyDescent="0.25">
      <c r="A45778"/>
    </row>
    <row r="45779" spans="1:1" x14ac:dyDescent="0.25">
      <c r="A45779"/>
    </row>
    <row r="45780" spans="1:1" x14ac:dyDescent="0.25">
      <c r="A45780"/>
    </row>
    <row r="45781" spans="1:1" x14ac:dyDescent="0.25">
      <c r="A45781"/>
    </row>
    <row r="45782" spans="1:1" x14ac:dyDescent="0.25">
      <c r="A45782"/>
    </row>
    <row r="45783" spans="1:1" x14ac:dyDescent="0.25">
      <c r="A45783"/>
    </row>
    <row r="45784" spans="1:1" x14ac:dyDescent="0.25">
      <c r="A45784"/>
    </row>
    <row r="45785" spans="1:1" x14ac:dyDescent="0.25">
      <c r="A45785"/>
    </row>
    <row r="45786" spans="1:1" x14ac:dyDescent="0.25">
      <c r="A45786"/>
    </row>
    <row r="45787" spans="1:1" x14ac:dyDescent="0.25">
      <c r="A45787"/>
    </row>
    <row r="45788" spans="1:1" x14ac:dyDescent="0.25">
      <c r="A45788"/>
    </row>
    <row r="45789" spans="1:1" x14ac:dyDescent="0.25">
      <c r="A45789"/>
    </row>
    <row r="45790" spans="1:1" x14ac:dyDescent="0.25">
      <c r="A45790"/>
    </row>
    <row r="45791" spans="1:1" x14ac:dyDescent="0.25">
      <c r="A45791"/>
    </row>
    <row r="45792" spans="1:1" x14ac:dyDescent="0.25">
      <c r="A45792"/>
    </row>
    <row r="45793" spans="1:1" x14ac:dyDescent="0.25">
      <c r="A45793"/>
    </row>
    <row r="45794" spans="1:1" x14ac:dyDescent="0.25">
      <c r="A45794"/>
    </row>
    <row r="45795" spans="1:1" x14ac:dyDescent="0.25">
      <c r="A45795"/>
    </row>
    <row r="45796" spans="1:1" x14ac:dyDescent="0.25">
      <c r="A45796"/>
    </row>
    <row r="45797" spans="1:1" x14ac:dyDescent="0.25">
      <c r="A45797"/>
    </row>
    <row r="45798" spans="1:1" x14ac:dyDescent="0.25">
      <c r="A45798"/>
    </row>
    <row r="45799" spans="1:1" x14ac:dyDescent="0.25">
      <c r="A45799"/>
    </row>
    <row r="45800" spans="1:1" x14ac:dyDescent="0.25">
      <c r="A45800"/>
    </row>
    <row r="45801" spans="1:1" x14ac:dyDescent="0.25">
      <c r="A45801"/>
    </row>
    <row r="45802" spans="1:1" x14ac:dyDescent="0.25">
      <c r="A45802"/>
    </row>
    <row r="45803" spans="1:1" x14ac:dyDescent="0.25">
      <c r="A45803"/>
    </row>
    <row r="45804" spans="1:1" x14ac:dyDescent="0.25">
      <c r="A45804"/>
    </row>
    <row r="45805" spans="1:1" x14ac:dyDescent="0.25">
      <c r="A45805"/>
    </row>
    <row r="45806" spans="1:1" x14ac:dyDescent="0.25">
      <c r="A45806"/>
    </row>
    <row r="45807" spans="1:1" x14ac:dyDescent="0.25">
      <c r="A45807"/>
    </row>
    <row r="45808" spans="1:1" x14ac:dyDescent="0.25">
      <c r="A45808"/>
    </row>
    <row r="45809" spans="1:1" x14ac:dyDescent="0.25">
      <c r="A45809"/>
    </row>
    <row r="45810" spans="1:1" x14ac:dyDescent="0.25">
      <c r="A45810"/>
    </row>
    <row r="45811" spans="1:1" x14ac:dyDescent="0.25">
      <c r="A45811"/>
    </row>
    <row r="45812" spans="1:1" x14ac:dyDescent="0.25">
      <c r="A45812"/>
    </row>
    <row r="45813" spans="1:1" x14ac:dyDescent="0.25">
      <c r="A45813"/>
    </row>
    <row r="45814" spans="1:1" x14ac:dyDescent="0.25">
      <c r="A45814"/>
    </row>
    <row r="45815" spans="1:1" x14ac:dyDescent="0.25">
      <c r="A45815"/>
    </row>
    <row r="45816" spans="1:1" x14ac:dyDescent="0.25">
      <c r="A45816"/>
    </row>
    <row r="45817" spans="1:1" x14ac:dyDescent="0.25">
      <c r="A45817"/>
    </row>
    <row r="45818" spans="1:1" x14ac:dyDescent="0.25">
      <c r="A45818"/>
    </row>
    <row r="45819" spans="1:1" x14ac:dyDescent="0.25">
      <c r="A45819"/>
    </row>
    <row r="45820" spans="1:1" x14ac:dyDescent="0.25">
      <c r="A45820"/>
    </row>
    <row r="45821" spans="1:1" x14ac:dyDescent="0.25">
      <c r="A45821"/>
    </row>
    <row r="45822" spans="1:1" x14ac:dyDescent="0.25">
      <c r="A45822"/>
    </row>
    <row r="45823" spans="1:1" x14ac:dyDescent="0.25">
      <c r="A45823"/>
    </row>
    <row r="45824" spans="1:1" x14ac:dyDescent="0.25">
      <c r="A45824"/>
    </row>
    <row r="45825" spans="1:1" x14ac:dyDescent="0.25">
      <c r="A45825"/>
    </row>
    <row r="45826" spans="1:1" x14ac:dyDescent="0.25">
      <c r="A45826"/>
    </row>
    <row r="45827" spans="1:1" x14ac:dyDescent="0.25">
      <c r="A45827"/>
    </row>
    <row r="45828" spans="1:1" x14ac:dyDescent="0.25">
      <c r="A45828"/>
    </row>
    <row r="45829" spans="1:1" x14ac:dyDescent="0.25">
      <c r="A45829"/>
    </row>
    <row r="45830" spans="1:1" x14ac:dyDescent="0.25">
      <c r="A45830"/>
    </row>
    <row r="45831" spans="1:1" x14ac:dyDescent="0.25">
      <c r="A45831"/>
    </row>
    <row r="45832" spans="1:1" x14ac:dyDescent="0.25">
      <c r="A45832"/>
    </row>
    <row r="45833" spans="1:1" x14ac:dyDescent="0.25">
      <c r="A45833"/>
    </row>
    <row r="45834" spans="1:1" x14ac:dyDescent="0.25">
      <c r="A45834"/>
    </row>
    <row r="45835" spans="1:1" x14ac:dyDescent="0.25">
      <c r="A45835"/>
    </row>
    <row r="45836" spans="1:1" x14ac:dyDescent="0.25">
      <c r="A45836"/>
    </row>
    <row r="45837" spans="1:1" x14ac:dyDescent="0.25">
      <c r="A45837"/>
    </row>
    <row r="45838" spans="1:1" x14ac:dyDescent="0.25">
      <c r="A45838"/>
    </row>
    <row r="45839" spans="1:1" x14ac:dyDescent="0.25">
      <c r="A45839"/>
    </row>
    <row r="45840" spans="1:1" x14ac:dyDescent="0.25">
      <c r="A45840"/>
    </row>
    <row r="45841" spans="1:1" x14ac:dyDescent="0.25">
      <c r="A45841"/>
    </row>
    <row r="45842" spans="1:1" x14ac:dyDescent="0.25">
      <c r="A45842"/>
    </row>
    <row r="45843" spans="1:1" x14ac:dyDescent="0.25">
      <c r="A45843"/>
    </row>
    <row r="45844" spans="1:1" x14ac:dyDescent="0.25">
      <c r="A45844"/>
    </row>
    <row r="45845" spans="1:1" x14ac:dyDescent="0.25">
      <c r="A45845"/>
    </row>
    <row r="45846" spans="1:1" x14ac:dyDescent="0.25">
      <c r="A45846"/>
    </row>
    <row r="45847" spans="1:1" x14ac:dyDescent="0.25">
      <c r="A45847"/>
    </row>
    <row r="45848" spans="1:1" x14ac:dyDescent="0.25">
      <c r="A45848"/>
    </row>
    <row r="45849" spans="1:1" x14ac:dyDescent="0.25">
      <c r="A45849"/>
    </row>
    <row r="45850" spans="1:1" x14ac:dyDescent="0.25">
      <c r="A45850"/>
    </row>
    <row r="45851" spans="1:1" x14ac:dyDescent="0.25">
      <c r="A45851"/>
    </row>
    <row r="45852" spans="1:1" x14ac:dyDescent="0.25">
      <c r="A45852"/>
    </row>
    <row r="45853" spans="1:1" x14ac:dyDescent="0.25">
      <c r="A45853"/>
    </row>
    <row r="45854" spans="1:1" x14ac:dyDescent="0.25">
      <c r="A45854"/>
    </row>
    <row r="45855" spans="1:1" x14ac:dyDescent="0.25">
      <c r="A45855"/>
    </row>
    <row r="45856" spans="1:1" x14ac:dyDescent="0.25">
      <c r="A45856"/>
    </row>
    <row r="45857" spans="1:1" x14ac:dyDescent="0.25">
      <c r="A45857"/>
    </row>
    <row r="45858" spans="1:1" x14ac:dyDescent="0.25">
      <c r="A45858"/>
    </row>
    <row r="45859" spans="1:1" x14ac:dyDescent="0.25">
      <c r="A45859"/>
    </row>
    <row r="45860" spans="1:1" x14ac:dyDescent="0.25">
      <c r="A45860"/>
    </row>
    <row r="45861" spans="1:1" x14ac:dyDescent="0.25">
      <c r="A45861"/>
    </row>
    <row r="45862" spans="1:1" x14ac:dyDescent="0.25">
      <c r="A45862"/>
    </row>
    <row r="45863" spans="1:1" x14ac:dyDescent="0.25">
      <c r="A45863"/>
    </row>
    <row r="45864" spans="1:1" x14ac:dyDescent="0.25">
      <c r="A45864"/>
    </row>
    <row r="45865" spans="1:1" x14ac:dyDescent="0.25">
      <c r="A45865"/>
    </row>
    <row r="45866" spans="1:1" x14ac:dyDescent="0.25">
      <c r="A45866"/>
    </row>
    <row r="45867" spans="1:1" x14ac:dyDescent="0.25">
      <c r="A45867"/>
    </row>
    <row r="45868" spans="1:1" x14ac:dyDescent="0.25">
      <c r="A45868"/>
    </row>
    <row r="45869" spans="1:1" x14ac:dyDescent="0.25">
      <c r="A45869"/>
    </row>
    <row r="45870" spans="1:1" x14ac:dyDescent="0.25">
      <c r="A45870"/>
    </row>
    <row r="45871" spans="1:1" x14ac:dyDescent="0.25">
      <c r="A45871"/>
    </row>
    <row r="45872" spans="1:1" x14ac:dyDescent="0.25">
      <c r="A45872"/>
    </row>
    <row r="45873" spans="1:1" x14ac:dyDescent="0.25">
      <c r="A45873"/>
    </row>
    <row r="45874" spans="1:1" x14ac:dyDescent="0.25">
      <c r="A45874"/>
    </row>
    <row r="45875" spans="1:1" x14ac:dyDescent="0.25">
      <c r="A45875"/>
    </row>
    <row r="45876" spans="1:1" x14ac:dyDescent="0.25">
      <c r="A45876"/>
    </row>
    <row r="45877" spans="1:1" x14ac:dyDescent="0.25">
      <c r="A45877"/>
    </row>
    <row r="45878" spans="1:1" x14ac:dyDescent="0.25">
      <c r="A45878"/>
    </row>
    <row r="45879" spans="1:1" x14ac:dyDescent="0.25">
      <c r="A45879"/>
    </row>
    <row r="45880" spans="1:1" x14ac:dyDescent="0.25">
      <c r="A45880"/>
    </row>
    <row r="45881" spans="1:1" x14ac:dyDescent="0.25">
      <c r="A45881"/>
    </row>
    <row r="45882" spans="1:1" x14ac:dyDescent="0.25">
      <c r="A45882"/>
    </row>
    <row r="45883" spans="1:1" x14ac:dyDescent="0.25">
      <c r="A45883"/>
    </row>
    <row r="45884" spans="1:1" x14ac:dyDescent="0.25">
      <c r="A45884"/>
    </row>
    <row r="45885" spans="1:1" x14ac:dyDescent="0.25">
      <c r="A45885"/>
    </row>
    <row r="45886" spans="1:1" x14ac:dyDescent="0.25">
      <c r="A45886"/>
    </row>
    <row r="45887" spans="1:1" x14ac:dyDescent="0.25">
      <c r="A45887"/>
    </row>
    <row r="45888" spans="1:1" x14ac:dyDescent="0.25">
      <c r="A45888"/>
    </row>
    <row r="45889" spans="1:1" x14ac:dyDescent="0.25">
      <c r="A45889"/>
    </row>
    <row r="45890" spans="1:1" x14ac:dyDescent="0.25">
      <c r="A45890"/>
    </row>
    <row r="45891" spans="1:1" x14ac:dyDescent="0.25">
      <c r="A45891"/>
    </row>
    <row r="45892" spans="1:1" x14ac:dyDescent="0.25">
      <c r="A45892"/>
    </row>
    <row r="45893" spans="1:1" x14ac:dyDescent="0.25">
      <c r="A45893"/>
    </row>
    <row r="45894" spans="1:1" x14ac:dyDescent="0.25">
      <c r="A45894"/>
    </row>
    <row r="45895" spans="1:1" x14ac:dyDescent="0.25">
      <c r="A45895"/>
    </row>
    <row r="45896" spans="1:1" x14ac:dyDescent="0.25">
      <c r="A45896"/>
    </row>
    <row r="45897" spans="1:1" x14ac:dyDescent="0.25">
      <c r="A45897"/>
    </row>
    <row r="45898" spans="1:1" x14ac:dyDescent="0.25">
      <c r="A45898"/>
    </row>
    <row r="45899" spans="1:1" x14ac:dyDescent="0.25">
      <c r="A45899"/>
    </row>
    <row r="45900" spans="1:1" x14ac:dyDescent="0.25">
      <c r="A45900"/>
    </row>
    <row r="45901" spans="1:1" x14ac:dyDescent="0.25">
      <c r="A45901"/>
    </row>
    <row r="45902" spans="1:1" x14ac:dyDescent="0.25">
      <c r="A45902"/>
    </row>
    <row r="45903" spans="1:1" x14ac:dyDescent="0.25">
      <c r="A45903"/>
    </row>
    <row r="45904" spans="1:1" x14ac:dyDescent="0.25">
      <c r="A45904"/>
    </row>
    <row r="45905" spans="1:1" x14ac:dyDescent="0.25">
      <c r="A45905"/>
    </row>
    <row r="45906" spans="1:1" x14ac:dyDescent="0.25">
      <c r="A45906"/>
    </row>
    <row r="45907" spans="1:1" x14ac:dyDescent="0.25">
      <c r="A45907"/>
    </row>
    <row r="45908" spans="1:1" x14ac:dyDescent="0.25">
      <c r="A45908"/>
    </row>
    <row r="45909" spans="1:1" x14ac:dyDescent="0.25">
      <c r="A45909"/>
    </row>
    <row r="45910" spans="1:1" x14ac:dyDescent="0.25">
      <c r="A45910"/>
    </row>
    <row r="45911" spans="1:1" x14ac:dyDescent="0.25">
      <c r="A45911"/>
    </row>
    <row r="45912" spans="1:1" x14ac:dyDescent="0.25">
      <c r="A45912"/>
    </row>
    <row r="45913" spans="1:1" x14ac:dyDescent="0.25">
      <c r="A45913"/>
    </row>
    <row r="45914" spans="1:1" x14ac:dyDescent="0.25">
      <c r="A45914"/>
    </row>
    <row r="45915" spans="1:1" x14ac:dyDescent="0.25">
      <c r="A45915"/>
    </row>
    <row r="45916" spans="1:1" x14ac:dyDescent="0.25">
      <c r="A45916"/>
    </row>
    <row r="45917" spans="1:1" x14ac:dyDescent="0.25">
      <c r="A45917"/>
    </row>
    <row r="45918" spans="1:1" x14ac:dyDescent="0.25">
      <c r="A45918"/>
    </row>
    <row r="45919" spans="1:1" x14ac:dyDescent="0.25">
      <c r="A45919"/>
    </row>
    <row r="45920" spans="1:1" x14ac:dyDescent="0.25">
      <c r="A45920"/>
    </row>
    <row r="45921" spans="1:1" x14ac:dyDescent="0.25">
      <c r="A45921"/>
    </row>
    <row r="45922" spans="1:1" x14ac:dyDescent="0.25">
      <c r="A45922"/>
    </row>
    <row r="45923" spans="1:1" x14ac:dyDescent="0.25">
      <c r="A45923"/>
    </row>
    <row r="45924" spans="1:1" x14ac:dyDescent="0.25">
      <c r="A45924"/>
    </row>
    <row r="45925" spans="1:1" x14ac:dyDescent="0.25">
      <c r="A45925"/>
    </row>
    <row r="45926" spans="1:1" x14ac:dyDescent="0.25">
      <c r="A45926"/>
    </row>
    <row r="45927" spans="1:1" x14ac:dyDescent="0.25">
      <c r="A45927"/>
    </row>
    <row r="45928" spans="1:1" x14ac:dyDescent="0.25">
      <c r="A45928"/>
    </row>
    <row r="45929" spans="1:1" x14ac:dyDescent="0.25">
      <c r="A45929"/>
    </row>
    <row r="45930" spans="1:1" x14ac:dyDescent="0.25">
      <c r="A45930"/>
    </row>
    <row r="45931" spans="1:1" x14ac:dyDescent="0.25">
      <c r="A45931"/>
    </row>
    <row r="45932" spans="1:1" x14ac:dyDescent="0.25">
      <c r="A45932"/>
    </row>
    <row r="45933" spans="1:1" x14ac:dyDescent="0.25">
      <c r="A45933"/>
    </row>
    <row r="45934" spans="1:1" x14ac:dyDescent="0.25">
      <c r="A45934"/>
    </row>
    <row r="45935" spans="1:1" x14ac:dyDescent="0.25">
      <c r="A45935"/>
    </row>
    <row r="45936" spans="1:1" x14ac:dyDescent="0.25">
      <c r="A45936"/>
    </row>
    <row r="45937" spans="1:1" x14ac:dyDescent="0.25">
      <c r="A45937"/>
    </row>
    <row r="45938" spans="1:1" x14ac:dyDescent="0.25">
      <c r="A45938"/>
    </row>
    <row r="45939" spans="1:1" x14ac:dyDescent="0.25">
      <c r="A45939"/>
    </row>
    <row r="45940" spans="1:1" x14ac:dyDescent="0.25">
      <c r="A45940"/>
    </row>
    <row r="45941" spans="1:1" x14ac:dyDescent="0.25">
      <c r="A45941"/>
    </row>
    <row r="45942" spans="1:1" x14ac:dyDescent="0.25">
      <c r="A45942"/>
    </row>
    <row r="45943" spans="1:1" x14ac:dyDescent="0.25">
      <c r="A45943"/>
    </row>
    <row r="45944" spans="1:1" x14ac:dyDescent="0.25">
      <c r="A45944"/>
    </row>
    <row r="45945" spans="1:1" x14ac:dyDescent="0.25">
      <c r="A45945"/>
    </row>
    <row r="45946" spans="1:1" x14ac:dyDescent="0.25">
      <c r="A45946"/>
    </row>
    <row r="45947" spans="1:1" x14ac:dyDescent="0.25">
      <c r="A45947"/>
    </row>
    <row r="45948" spans="1:1" x14ac:dyDescent="0.25">
      <c r="A45948"/>
    </row>
    <row r="45949" spans="1:1" x14ac:dyDescent="0.25">
      <c r="A45949"/>
    </row>
    <row r="45950" spans="1:1" x14ac:dyDescent="0.25">
      <c r="A45950"/>
    </row>
    <row r="45951" spans="1:1" x14ac:dyDescent="0.25">
      <c r="A45951"/>
    </row>
    <row r="45952" spans="1:1" x14ac:dyDescent="0.25">
      <c r="A45952"/>
    </row>
    <row r="45953" spans="1:1" x14ac:dyDescent="0.25">
      <c r="A45953"/>
    </row>
    <row r="45954" spans="1:1" x14ac:dyDescent="0.25">
      <c r="A45954"/>
    </row>
    <row r="45955" spans="1:1" x14ac:dyDescent="0.25">
      <c r="A45955"/>
    </row>
    <row r="45956" spans="1:1" x14ac:dyDescent="0.25">
      <c r="A45956"/>
    </row>
    <row r="45957" spans="1:1" x14ac:dyDescent="0.25">
      <c r="A45957"/>
    </row>
    <row r="45958" spans="1:1" x14ac:dyDescent="0.25">
      <c r="A45958"/>
    </row>
    <row r="45959" spans="1:1" x14ac:dyDescent="0.25">
      <c r="A45959"/>
    </row>
    <row r="45960" spans="1:1" x14ac:dyDescent="0.25">
      <c r="A45960"/>
    </row>
    <row r="45961" spans="1:1" x14ac:dyDescent="0.25">
      <c r="A45961"/>
    </row>
    <row r="45962" spans="1:1" x14ac:dyDescent="0.25">
      <c r="A45962"/>
    </row>
    <row r="45963" spans="1:1" x14ac:dyDescent="0.25">
      <c r="A45963"/>
    </row>
    <row r="45964" spans="1:1" x14ac:dyDescent="0.25">
      <c r="A45964"/>
    </row>
    <row r="45965" spans="1:1" x14ac:dyDescent="0.25">
      <c r="A45965"/>
    </row>
    <row r="45966" spans="1:1" x14ac:dyDescent="0.25">
      <c r="A45966"/>
    </row>
    <row r="45967" spans="1:1" x14ac:dyDescent="0.25">
      <c r="A45967"/>
    </row>
    <row r="45968" spans="1:1" x14ac:dyDescent="0.25">
      <c r="A45968"/>
    </row>
    <row r="45969" spans="1:1" x14ac:dyDescent="0.25">
      <c r="A45969"/>
    </row>
    <row r="45970" spans="1:1" x14ac:dyDescent="0.25">
      <c r="A45970"/>
    </row>
    <row r="45971" spans="1:1" x14ac:dyDescent="0.25">
      <c r="A45971"/>
    </row>
    <row r="45972" spans="1:1" x14ac:dyDescent="0.25">
      <c r="A45972"/>
    </row>
    <row r="45973" spans="1:1" x14ac:dyDescent="0.25">
      <c r="A45973"/>
    </row>
    <row r="45974" spans="1:1" x14ac:dyDescent="0.25">
      <c r="A45974"/>
    </row>
    <row r="45975" spans="1:1" x14ac:dyDescent="0.25">
      <c r="A45975"/>
    </row>
    <row r="45976" spans="1:1" x14ac:dyDescent="0.25">
      <c r="A45976"/>
    </row>
    <row r="45977" spans="1:1" x14ac:dyDescent="0.25">
      <c r="A45977"/>
    </row>
    <row r="45978" spans="1:1" x14ac:dyDescent="0.25">
      <c r="A45978"/>
    </row>
    <row r="45979" spans="1:1" x14ac:dyDescent="0.25">
      <c r="A45979"/>
    </row>
    <row r="45980" spans="1:1" x14ac:dyDescent="0.25">
      <c r="A45980"/>
    </row>
    <row r="45981" spans="1:1" x14ac:dyDescent="0.25">
      <c r="A45981"/>
    </row>
    <row r="45982" spans="1:1" x14ac:dyDescent="0.25">
      <c r="A45982"/>
    </row>
    <row r="45983" spans="1:1" x14ac:dyDescent="0.25">
      <c r="A45983"/>
    </row>
    <row r="45984" spans="1:1" x14ac:dyDescent="0.25">
      <c r="A45984"/>
    </row>
    <row r="45985" spans="1:1" x14ac:dyDescent="0.25">
      <c r="A45985"/>
    </row>
    <row r="45986" spans="1:1" x14ac:dyDescent="0.25">
      <c r="A45986"/>
    </row>
    <row r="45987" spans="1:1" x14ac:dyDescent="0.25">
      <c r="A45987"/>
    </row>
    <row r="45988" spans="1:1" x14ac:dyDescent="0.25">
      <c r="A45988"/>
    </row>
    <row r="45989" spans="1:1" x14ac:dyDescent="0.25">
      <c r="A45989"/>
    </row>
    <row r="45990" spans="1:1" x14ac:dyDescent="0.25">
      <c r="A45990"/>
    </row>
    <row r="45991" spans="1:1" x14ac:dyDescent="0.25">
      <c r="A45991"/>
    </row>
    <row r="45992" spans="1:1" x14ac:dyDescent="0.25">
      <c r="A45992"/>
    </row>
    <row r="45993" spans="1:1" x14ac:dyDescent="0.25">
      <c r="A45993"/>
    </row>
    <row r="45994" spans="1:1" x14ac:dyDescent="0.25">
      <c r="A45994"/>
    </row>
    <row r="45995" spans="1:1" x14ac:dyDescent="0.25">
      <c r="A45995"/>
    </row>
    <row r="45996" spans="1:1" x14ac:dyDescent="0.25">
      <c r="A45996"/>
    </row>
    <row r="45997" spans="1:1" x14ac:dyDescent="0.25">
      <c r="A45997"/>
    </row>
    <row r="45998" spans="1:1" x14ac:dyDescent="0.25">
      <c r="A45998"/>
    </row>
    <row r="45999" spans="1:1" x14ac:dyDescent="0.25">
      <c r="A45999"/>
    </row>
    <row r="46000" spans="1:1" x14ac:dyDescent="0.25">
      <c r="A46000"/>
    </row>
    <row r="46001" spans="1:1" x14ac:dyDescent="0.25">
      <c r="A46001"/>
    </row>
    <row r="46002" spans="1:1" x14ac:dyDescent="0.25">
      <c r="A46002"/>
    </row>
    <row r="46003" spans="1:1" x14ac:dyDescent="0.25">
      <c r="A46003"/>
    </row>
    <row r="46004" spans="1:1" x14ac:dyDescent="0.25">
      <c r="A46004"/>
    </row>
    <row r="46005" spans="1:1" x14ac:dyDescent="0.25">
      <c r="A46005"/>
    </row>
    <row r="46006" spans="1:1" x14ac:dyDescent="0.25">
      <c r="A46006"/>
    </row>
    <row r="46007" spans="1:1" x14ac:dyDescent="0.25">
      <c r="A46007"/>
    </row>
    <row r="46008" spans="1:1" x14ac:dyDescent="0.25">
      <c r="A46008"/>
    </row>
    <row r="46009" spans="1:1" x14ac:dyDescent="0.25">
      <c r="A46009"/>
    </row>
    <row r="46010" spans="1:1" x14ac:dyDescent="0.25">
      <c r="A46010"/>
    </row>
    <row r="46011" spans="1:1" x14ac:dyDescent="0.25">
      <c r="A46011"/>
    </row>
    <row r="46012" spans="1:1" x14ac:dyDescent="0.25">
      <c r="A46012"/>
    </row>
    <row r="46013" spans="1:1" x14ac:dyDescent="0.25">
      <c r="A46013"/>
    </row>
    <row r="46014" spans="1:1" x14ac:dyDescent="0.25">
      <c r="A46014"/>
    </row>
    <row r="46015" spans="1:1" x14ac:dyDescent="0.25">
      <c r="A46015"/>
    </row>
    <row r="46016" spans="1:1" x14ac:dyDescent="0.25">
      <c r="A46016"/>
    </row>
    <row r="46017" spans="1:1" x14ac:dyDescent="0.25">
      <c r="A46017"/>
    </row>
    <row r="46018" spans="1:1" x14ac:dyDescent="0.25">
      <c r="A46018"/>
    </row>
    <row r="46019" spans="1:1" x14ac:dyDescent="0.25">
      <c r="A46019"/>
    </row>
    <row r="46020" spans="1:1" x14ac:dyDescent="0.25">
      <c r="A46020"/>
    </row>
    <row r="46021" spans="1:1" x14ac:dyDescent="0.25">
      <c r="A46021"/>
    </row>
    <row r="46022" spans="1:1" x14ac:dyDescent="0.25">
      <c r="A46022"/>
    </row>
    <row r="46023" spans="1:1" x14ac:dyDescent="0.25">
      <c r="A46023"/>
    </row>
    <row r="46024" spans="1:1" x14ac:dyDescent="0.25">
      <c r="A46024"/>
    </row>
    <row r="46025" spans="1:1" x14ac:dyDescent="0.25">
      <c r="A46025"/>
    </row>
    <row r="46026" spans="1:1" x14ac:dyDescent="0.25">
      <c r="A46026"/>
    </row>
    <row r="46027" spans="1:1" x14ac:dyDescent="0.25">
      <c r="A46027"/>
    </row>
    <row r="46028" spans="1:1" x14ac:dyDescent="0.25">
      <c r="A46028"/>
    </row>
    <row r="46029" spans="1:1" x14ac:dyDescent="0.25">
      <c r="A46029"/>
    </row>
    <row r="46030" spans="1:1" x14ac:dyDescent="0.25">
      <c r="A46030"/>
    </row>
    <row r="46031" spans="1:1" x14ac:dyDescent="0.25">
      <c r="A46031"/>
    </row>
    <row r="46032" spans="1:1" x14ac:dyDescent="0.25">
      <c r="A46032"/>
    </row>
    <row r="46033" spans="1:1" x14ac:dyDescent="0.25">
      <c r="A46033"/>
    </row>
    <row r="46034" spans="1:1" x14ac:dyDescent="0.25">
      <c r="A46034"/>
    </row>
    <row r="46035" spans="1:1" x14ac:dyDescent="0.25">
      <c r="A46035"/>
    </row>
    <row r="46036" spans="1:1" x14ac:dyDescent="0.25">
      <c r="A46036"/>
    </row>
    <row r="46037" spans="1:1" x14ac:dyDescent="0.25">
      <c r="A46037"/>
    </row>
    <row r="46038" spans="1:1" x14ac:dyDescent="0.25">
      <c r="A46038"/>
    </row>
    <row r="46039" spans="1:1" x14ac:dyDescent="0.25">
      <c r="A46039"/>
    </row>
    <row r="46040" spans="1:1" x14ac:dyDescent="0.25">
      <c r="A46040"/>
    </row>
    <row r="46041" spans="1:1" x14ac:dyDescent="0.25">
      <c r="A46041"/>
    </row>
    <row r="46042" spans="1:1" x14ac:dyDescent="0.25">
      <c r="A46042"/>
    </row>
    <row r="46043" spans="1:1" x14ac:dyDescent="0.25">
      <c r="A46043"/>
    </row>
    <row r="46044" spans="1:1" x14ac:dyDescent="0.25">
      <c r="A46044"/>
    </row>
    <row r="46045" spans="1:1" x14ac:dyDescent="0.25">
      <c r="A46045"/>
    </row>
    <row r="46046" spans="1:1" x14ac:dyDescent="0.25">
      <c r="A46046"/>
    </row>
    <row r="46047" spans="1:1" x14ac:dyDescent="0.25">
      <c r="A46047"/>
    </row>
    <row r="46048" spans="1:1" x14ac:dyDescent="0.25">
      <c r="A46048"/>
    </row>
    <row r="46049" spans="1:1" x14ac:dyDescent="0.25">
      <c r="A46049"/>
    </row>
    <row r="46050" spans="1:1" x14ac:dyDescent="0.25">
      <c r="A46050"/>
    </row>
    <row r="46051" spans="1:1" x14ac:dyDescent="0.25">
      <c r="A46051"/>
    </row>
    <row r="46052" spans="1:1" x14ac:dyDescent="0.25">
      <c r="A46052"/>
    </row>
    <row r="46053" spans="1:1" x14ac:dyDescent="0.25">
      <c r="A46053"/>
    </row>
    <row r="46054" spans="1:1" x14ac:dyDescent="0.25">
      <c r="A46054"/>
    </row>
    <row r="46055" spans="1:1" x14ac:dyDescent="0.25">
      <c r="A46055"/>
    </row>
    <row r="46056" spans="1:1" x14ac:dyDescent="0.25">
      <c r="A46056"/>
    </row>
    <row r="46057" spans="1:1" x14ac:dyDescent="0.25">
      <c r="A46057"/>
    </row>
    <row r="46058" spans="1:1" x14ac:dyDescent="0.25">
      <c r="A46058"/>
    </row>
    <row r="46059" spans="1:1" x14ac:dyDescent="0.25">
      <c r="A46059"/>
    </row>
    <row r="46060" spans="1:1" x14ac:dyDescent="0.25">
      <c r="A46060"/>
    </row>
    <row r="46061" spans="1:1" x14ac:dyDescent="0.25">
      <c r="A46061"/>
    </row>
    <row r="46062" spans="1:1" x14ac:dyDescent="0.25">
      <c r="A46062"/>
    </row>
    <row r="46063" spans="1:1" x14ac:dyDescent="0.25">
      <c r="A46063"/>
    </row>
    <row r="46064" spans="1:1" x14ac:dyDescent="0.25">
      <c r="A46064"/>
    </row>
    <row r="46065" spans="1:1" x14ac:dyDescent="0.25">
      <c r="A46065"/>
    </row>
    <row r="46066" spans="1:1" x14ac:dyDescent="0.25">
      <c r="A46066"/>
    </row>
    <row r="46067" spans="1:1" x14ac:dyDescent="0.25">
      <c r="A46067"/>
    </row>
    <row r="46068" spans="1:1" x14ac:dyDescent="0.25">
      <c r="A46068"/>
    </row>
    <row r="46069" spans="1:1" x14ac:dyDescent="0.25">
      <c r="A46069"/>
    </row>
    <row r="46070" spans="1:1" x14ac:dyDescent="0.25">
      <c r="A46070"/>
    </row>
    <row r="46071" spans="1:1" x14ac:dyDescent="0.25">
      <c r="A46071"/>
    </row>
    <row r="46072" spans="1:1" x14ac:dyDescent="0.25">
      <c r="A46072"/>
    </row>
    <row r="46073" spans="1:1" x14ac:dyDescent="0.25">
      <c r="A46073"/>
    </row>
    <row r="46074" spans="1:1" x14ac:dyDescent="0.25">
      <c r="A46074"/>
    </row>
    <row r="46075" spans="1:1" x14ac:dyDescent="0.25">
      <c r="A46075"/>
    </row>
    <row r="46076" spans="1:1" x14ac:dyDescent="0.25">
      <c r="A46076"/>
    </row>
    <row r="46077" spans="1:1" x14ac:dyDescent="0.25">
      <c r="A46077"/>
    </row>
    <row r="46078" spans="1:1" x14ac:dyDescent="0.25">
      <c r="A46078"/>
    </row>
    <row r="46079" spans="1:1" x14ac:dyDescent="0.25">
      <c r="A46079"/>
    </row>
    <row r="46080" spans="1:1" x14ac:dyDescent="0.25">
      <c r="A46080"/>
    </row>
    <row r="46081" spans="1:1" x14ac:dyDescent="0.25">
      <c r="A46081"/>
    </row>
    <row r="46082" spans="1:1" x14ac:dyDescent="0.25">
      <c r="A46082"/>
    </row>
    <row r="46083" spans="1:1" x14ac:dyDescent="0.25">
      <c r="A46083"/>
    </row>
    <row r="46084" spans="1:1" x14ac:dyDescent="0.25">
      <c r="A46084"/>
    </row>
    <row r="46085" spans="1:1" x14ac:dyDescent="0.25">
      <c r="A46085"/>
    </row>
    <row r="46086" spans="1:1" x14ac:dyDescent="0.25">
      <c r="A46086"/>
    </row>
    <row r="46087" spans="1:1" x14ac:dyDescent="0.25">
      <c r="A46087"/>
    </row>
    <row r="46088" spans="1:1" x14ac:dyDescent="0.25">
      <c r="A46088"/>
    </row>
    <row r="46089" spans="1:1" x14ac:dyDescent="0.25">
      <c r="A46089"/>
    </row>
    <row r="46090" spans="1:1" x14ac:dyDescent="0.25">
      <c r="A46090"/>
    </row>
    <row r="46091" spans="1:1" x14ac:dyDescent="0.25">
      <c r="A46091"/>
    </row>
    <row r="46092" spans="1:1" x14ac:dyDescent="0.25">
      <c r="A46092"/>
    </row>
    <row r="46093" spans="1:1" x14ac:dyDescent="0.25">
      <c r="A46093"/>
    </row>
    <row r="46094" spans="1:1" x14ac:dyDescent="0.25">
      <c r="A46094"/>
    </row>
    <row r="46095" spans="1:1" x14ac:dyDescent="0.25">
      <c r="A46095"/>
    </row>
    <row r="46096" spans="1:1" x14ac:dyDescent="0.25">
      <c r="A46096"/>
    </row>
    <row r="46097" spans="1:1" x14ac:dyDescent="0.25">
      <c r="A46097"/>
    </row>
    <row r="46098" spans="1:1" x14ac:dyDescent="0.25">
      <c r="A46098"/>
    </row>
    <row r="46099" spans="1:1" x14ac:dyDescent="0.25">
      <c r="A46099"/>
    </row>
    <row r="46100" spans="1:1" x14ac:dyDescent="0.25">
      <c r="A46100"/>
    </row>
    <row r="46101" spans="1:1" x14ac:dyDescent="0.25">
      <c r="A46101"/>
    </row>
    <row r="46102" spans="1:1" x14ac:dyDescent="0.25">
      <c r="A46102"/>
    </row>
    <row r="46103" spans="1:1" x14ac:dyDescent="0.25">
      <c r="A46103"/>
    </row>
    <row r="46104" spans="1:1" x14ac:dyDescent="0.25">
      <c r="A46104"/>
    </row>
    <row r="46105" spans="1:1" x14ac:dyDescent="0.25">
      <c r="A46105"/>
    </row>
    <row r="46106" spans="1:1" x14ac:dyDescent="0.25">
      <c r="A46106"/>
    </row>
    <row r="46107" spans="1:1" x14ac:dyDescent="0.25">
      <c r="A46107"/>
    </row>
    <row r="46108" spans="1:1" x14ac:dyDescent="0.25">
      <c r="A46108"/>
    </row>
    <row r="46109" spans="1:1" x14ac:dyDescent="0.25">
      <c r="A46109"/>
    </row>
    <row r="46110" spans="1:1" x14ac:dyDescent="0.25">
      <c r="A46110"/>
    </row>
    <row r="46111" spans="1:1" x14ac:dyDescent="0.25">
      <c r="A46111"/>
    </row>
    <row r="46112" spans="1:1" x14ac:dyDescent="0.25">
      <c r="A46112"/>
    </row>
    <row r="46113" spans="1:1" x14ac:dyDescent="0.25">
      <c r="A46113"/>
    </row>
    <row r="46114" spans="1:1" x14ac:dyDescent="0.25">
      <c r="A46114"/>
    </row>
    <row r="46115" spans="1:1" x14ac:dyDescent="0.25">
      <c r="A46115"/>
    </row>
    <row r="46116" spans="1:1" x14ac:dyDescent="0.25">
      <c r="A46116"/>
    </row>
    <row r="46117" spans="1:1" x14ac:dyDescent="0.25">
      <c r="A46117"/>
    </row>
    <row r="46118" spans="1:1" x14ac:dyDescent="0.25">
      <c r="A46118"/>
    </row>
    <row r="46119" spans="1:1" x14ac:dyDescent="0.25">
      <c r="A46119"/>
    </row>
    <row r="46120" spans="1:1" x14ac:dyDescent="0.25">
      <c r="A46120"/>
    </row>
    <row r="46121" spans="1:1" x14ac:dyDescent="0.25">
      <c r="A46121"/>
    </row>
    <row r="46122" spans="1:1" x14ac:dyDescent="0.25">
      <c r="A46122"/>
    </row>
    <row r="46123" spans="1:1" x14ac:dyDescent="0.25">
      <c r="A46123"/>
    </row>
    <row r="46124" spans="1:1" x14ac:dyDescent="0.25">
      <c r="A46124"/>
    </row>
    <row r="46125" spans="1:1" x14ac:dyDescent="0.25">
      <c r="A46125"/>
    </row>
    <row r="46126" spans="1:1" x14ac:dyDescent="0.25">
      <c r="A46126"/>
    </row>
    <row r="46127" spans="1:1" x14ac:dyDescent="0.25">
      <c r="A46127"/>
    </row>
    <row r="46128" spans="1:1" x14ac:dyDescent="0.25">
      <c r="A46128"/>
    </row>
    <row r="46129" spans="1:1" x14ac:dyDescent="0.25">
      <c r="A46129"/>
    </row>
    <row r="46130" spans="1:1" x14ac:dyDescent="0.25">
      <c r="A46130"/>
    </row>
    <row r="46131" spans="1:1" x14ac:dyDescent="0.25">
      <c r="A46131"/>
    </row>
    <row r="46132" spans="1:1" x14ac:dyDescent="0.25">
      <c r="A46132"/>
    </row>
    <row r="46133" spans="1:1" x14ac:dyDescent="0.25">
      <c r="A46133"/>
    </row>
    <row r="46134" spans="1:1" x14ac:dyDescent="0.25">
      <c r="A46134"/>
    </row>
    <row r="46135" spans="1:1" x14ac:dyDescent="0.25">
      <c r="A46135"/>
    </row>
    <row r="46136" spans="1:1" x14ac:dyDescent="0.25">
      <c r="A46136"/>
    </row>
    <row r="46137" spans="1:1" x14ac:dyDescent="0.25">
      <c r="A46137"/>
    </row>
    <row r="46138" spans="1:1" x14ac:dyDescent="0.25">
      <c r="A46138"/>
    </row>
    <row r="46139" spans="1:1" x14ac:dyDescent="0.25">
      <c r="A46139"/>
    </row>
    <row r="46140" spans="1:1" x14ac:dyDescent="0.25">
      <c r="A46140"/>
    </row>
    <row r="46141" spans="1:1" x14ac:dyDescent="0.25">
      <c r="A46141"/>
    </row>
    <row r="46142" spans="1:1" x14ac:dyDescent="0.25">
      <c r="A46142"/>
    </row>
    <row r="46143" spans="1:1" x14ac:dyDescent="0.25">
      <c r="A46143"/>
    </row>
    <row r="46144" spans="1:1" x14ac:dyDescent="0.25">
      <c r="A46144"/>
    </row>
    <row r="46145" spans="1:1" x14ac:dyDescent="0.25">
      <c r="A46145"/>
    </row>
    <row r="46146" spans="1:1" x14ac:dyDescent="0.25">
      <c r="A46146"/>
    </row>
    <row r="46147" spans="1:1" x14ac:dyDescent="0.25">
      <c r="A46147"/>
    </row>
    <row r="46148" spans="1:1" x14ac:dyDescent="0.25">
      <c r="A46148"/>
    </row>
    <row r="46149" spans="1:1" x14ac:dyDescent="0.25">
      <c r="A46149"/>
    </row>
    <row r="46150" spans="1:1" x14ac:dyDescent="0.25">
      <c r="A46150"/>
    </row>
    <row r="46151" spans="1:1" x14ac:dyDescent="0.25">
      <c r="A46151"/>
    </row>
    <row r="46152" spans="1:1" x14ac:dyDescent="0.25">
      <c r="A46152"/>
    </row>
    <row r="46153" spans="1:1" x14ac:dyDescent="0.25">
      <c r="A46153"/>
    </row>
    <row r="46154" spans="1:1" x14ac:dyDescent="0.25">
      <c r="A46154"/>
    </row>
    <row r="46155" spans="1:1" x14ac:dyDescent="0.25">
      <c r="A46155"/>
    </row>
    <row r="46156" spans="1:1" x14ac:dyDescent="0.25">
      <c r="A46156"/>
    </row>
    <row r="46157" spans="1:1" x14ac:dyDescent="0.25">
      <c r="A46157"/>
    </row>
    <row r="46158" spans="1:1" x14ac:dyDescent="0.25">
      <c r="A46158"/>
    </row>
    <row r="46159" spans="1:1" x14ac:dyDescent="0.25">
      <c r="A46159"/>
    </row>
    <row r="46160" spans="1:1" x14ac:dyDescent="0.25">
      <c r="A46160"/>
    </row>
    <row r="46161" spans="1:1" x14ac:dyDescent="0.25">
      <c r="A46161"/>
    </row>
    <row r="46162" spans="1:1" x14ac:dyDescent="0.25">
      <c r="A46162"/>
    </row>
    <row r="46163" spans="1:1" x14ac:dyDescent="0.25">
      <c r="A46163"/>
    </row>
    <row r="46164" spans="1:1" x14ac:dyDescent="0.25">
      <c r="A46164"/>
    </row>
    <row r="46165" spans="1:1" x14ac:dyDescent="0.25">
      <c r="A46165"/>
    </row>
    <row r="46166" spans="1:1" x14ac:dyDescent="0.25">
      <c r="A46166"/>
    </row>
    <row r="46167" spans="1:1" x14ac:dyDescent="0.25">
      <c r="A46167"/>
    </row>
    <row r="46168" spans="1:1" x14ac:dyDescent="0.25">
      <c r="A46168"/>
    </row>
    <row r="46169" spans="1:1" x14ac:dyDescent="0.25">
      <c r="A46169"/>
    </row>
    <row r="46170" spans="1:1" x14ac:dyDescent="0.25">
      <c r="A46170"/>
    </row>
    <row r="46171" spans="1:1" x14ac:dyDescent="0.25">
      <c r="A46171"/>
    </row>
    <row r="46172" spans="1:1" x14ac:dyDescent="0.25">
      <c r="A46172"/>
    </row>
    <row r="46173" spans="1:1" x14ac:dyDescent="0.25">
      <c r="A46173"/>
    </row>
    <row r="46174" spans="1:1" x14ac:dyDescent="0.25">
      <c r="A46174"/>
    </row>
    <row r="46175" spans="1:1" x14ac:dyDescent="0.25">
      <c r="A46175"/>
    </row>
    <row r="46176" spans="1:1" x14ac:dyDescent="0.25">
      <c r="A46176"/>
    </row>
    <row r="46177" spans="1:1" x14ac:dyDescent="0.25">
      <c r="A46177"/>
    </row>
    <row r="46178" spans="1:1" x14ac:dyDescent="0.25">
      <c r="A46178"/>
    </row>
    <row r="46179" spans="1:1" x14ac:dyDescent="0.25">
      <c r="A46179"/>
    </row>
    <row r="46180" spans="1:1" x14ac:dyDescent="0.25">
      <c r="A46180"/>
    </row>
    <row r="46181" spans="1:1" x14ac:dyDescent="0.25">
      <c r="A46181"/>
    </row>
    <row r="46182" spans="1:1" x14ac:dyDescent="0.25">
      <c r="A46182"/>
    </row>
    <row r="46183" spans="1:1" x14ac:dyDescent="0.25">
      <c r="A46183"/>
    </row>
    <row r="46184" spans="1:1" x14ac:dyDescent="0.25">
      <c r="A46184"/>
    </row>
    <row r="46185" spans="1:1" x14ac:dyDescent="0.25">
      <c r="A46185"/>
    </row>
    <row r="46186" spans="1:1" x14ac:dyDescent="0.25">
      <c r="A46186"/>
    </row>
    <row r="46187" spans="1:1" x14ac:dyDescent="0.25">
      <c r="A46187"/>
    </row>
    <row r="46188" spans="1:1" x14ac:dyDescent="0.25">
      <c r="A46188"/>
    </row>
    <row r="46189" spans="1:1" x14ac:dyDescent="0.25">
      <c r="A46189"/>
    </row>
    <row r="46190" spans="1:1" x14ac:dyDescent="0.25">
      <c r="A46190"/>
    </row>
    <row r="46191" spans="1:1" x14ac:dyDescent="0.25">
      <c r="A46191"/>
    </row>
    <row r="46192" spans="1:1" x14ac:dyDescent="0.25">
      <c r="A46192"/>
    </row>
    <row r="46193" spans="1:1" x14ac:dyDescent="0.25">
      <c r="A46193"/>
    </row>
    <row r="46194" spans="1:1" x14ac:dyDescent="0.25">
      <c r="A46194"/>
    </row>
    <row r="46195" spans="1:1" x14ac:dyDescent="0.25">
      <c r="A46195"/>
    </row>
    <row r="46196" spans="1:1" x14ac:dyDescent="0.25">
      <c r="A46196"/>
    </row>
    <row r="46197" spans="1:1" x14ac:dyDescent="0.25">
      <c r="A46197"/>
    </row>
    <row r="46198" spans="1:1" x14ac:dyDescent="0.25">
      <c r="A46198"/>
    </row>
    <row r="46199" spans="1:1" x14ac:dyDescent="0.25">
      <c r="A46199"/>
    </row>
    <row r="46200" spans="1:1" x14ac:dyDescent="0.25">
      <c r="A46200"/>
    </row>
    <row r="46201" spans="1:1" x14ac:dyDescent="0.25">
      <c r="A46201"/>
    </row>
    <row r="46202" spans="1:1" x14ac:dyDescent="0.25">
      <c r="A46202"/>
    </row>
    <row r="46203" spans="1:1" x14ac:dyDescent="0.25">
      <c r="A46203"/>
    </row>
    <row r="46204" spans="1:1" x14ac:dyDescent="0.25">
      <c r="A46204"/>
    </row>
    <row r="46205" spans="1:1" x14ac:dyDescent="0.25">
      <c r="A46205"/>
    </row>
    <row r="46206" spans="1:1" x14ac:dyDescent="0.25">
      <c r="A46206"/>
    </row>
    <row r="46207" spans="1:1" x14ac:dyDescent="0.25">
      <c r="A46207"/>
    </row>
    <row r="46208" spans="1:1" x14ac:dyDescent="0.25">
      <c r="A46208"/>
    </row>
    <row r="46209" spans="1:1" x14ac:dyDescent="0.25">
      <c r="A46209"/>
    </row>
    <row r="46210" spans="1:1" x14ac:dyDescent="0.25">
      <c r="A46210"/>
    </row>
    <row r="46211" spans="1:1" x14ac:dyDescent="0.25">
      <c r="A46211"/>
    </row>
    <row r="46212" spans="1:1" x14ac:dyDescent="0.25">
      <c r="A46212"/>
    </row>
    <row r="46213" spans="1:1" x14ac:dyDescent="0.25">
      <c r="A46213"/>
    </row>
    <row r="46214" spans="1:1" x14ac:dyDescent="0.25">
      <c r="A46214"/>
    </row>
    <row r="46215" spans="1:1" x14ac:dyDescent="0.25">
      <c r="A46215"/>
    </row>
    <row r="46216" spans="1:1" x14ac:dyDescent="0.25">
      <c r="A46216"/>
    </row>
    <row r="46217" spans="1:1" x14ac:dyDescent="0.25">
      <c r="A46217"/>
    </row>
    <row r="46218" spans="1:1" x14ac:dyDescent="0.25">
      <c r="A46218"/>
    </row>
    <row r="46219" spans="1:1" x14ac:dyDescent="0.25">
      <c r="A46219"/>
    </row>
    <row r="46220" spans="1:1" x14ac:dyDescent="0.25">
      <c r="A46220"/>
    </row>
    <row r="46221" spans="1:1" x14ac:dyDescent="0.25">
      <c r="A46221"/>
    </row>
    <row r="46222" spans="1:1" x14ac:dyDescent="0.25">
      <c r="A46222"/>
    </row>
    <row r="46223" spans="1:1" x14ac:dyDescent="0.25">
      <c r="A46223"/>
    </row>
    <row r="46224" spans="1:1" x14ac:dyDescent="0.25">
      <c r="A46224"/>
    </row>
    <row r="46225" spans="1:1" x14ac:dyDescent="0.25">
      <c r="A46225"/>
    </row>
    <row r="46226" spans="1:1" x14ac:dyDescent="0.25">
      <c r="A46226"/>
    </row>
    <row r="46227" spans="1:1" x14ac:dyDescent="0.25">
      <c r="A46227"/>
    </row>
    <row r="46228" spans="1:1" x14ac:dyDescent="0.25">
      <c r="A46228"/>
    </row>
    <row r="46229" spans="1:1" x14ac:dyDescent="0.25">
      <c r="A46229"/>
    </row>
    <row r="46230" spans="1:1" x14ac:dyDescent="0.25">
      <c r="A46230"/>
    </row>
    <row r="46231" spans="1:1" x14ac:dyDescent="0.25">
      <c r="A46231"/>
    </row>
    <row r="46232" spans="1:1" x14ac:dyDescent="0.25">
      <c r="A46232"/>
    </row>
    <row r="46233" spans="1:1" x14ac:dyDescent="0.25">
      <c r="A46233"/>
    </row>
    <row r="46234" spans="1:1" x14ac:dyDescent="0.25">
      <c r="A46234"/>
    </row>
    <row r="46235" spans="1:1" x14ac:dyDescent="0.25">
      <c r="A46235"/>
    </row>
    <row r="46236" spans="1:1" x14ac:dyDescent="0.25">
      <c r="A46236"/>
    </row>
    <row r="46237" spans="1:1" x14ac:dyDescent="0.25">
      <c r="A46237"/>
    </row>
    <row r="46238" spans="1:1" x14ac:dyDescent="0.25">
      <c r="A46238"/>
    </row>
    <row r="46239" spans="1:1" x14ac:dyDescent="0.25">
      <c r="A46239"/>
    </row>
    <row r="46240" spans="1:1" x14ac:dyDescent="0.25">
      <c r="A46240"/>
    </row>
    <row r="46241" spans="1:1" x14ac:dyDescent="0.25">
      <c r="A46241"/>
    </row>
    <row r="46242" spans="1:1" x14ac:dyDescent="0.25">
      <c r="A46242"/>
    </row>
    <row r="46243" spans="1:1" x14ac:dyDescent="0.25">
      <c r="A46243"/>
    </row>
    <row r="46244" spans="1:1" x14ac:dyDescent="0.25">
      <c r="A46244"/>
    </row>
    <row r="46245" spans="1:1" x14ac:dyDescent="0.25">
      <c r="A46245"/>
    </row>
    <row r="46246" spans="1:1" x14ac:dyDescent="0.25">
      <c r="A46246"/>
    </row>
    <row r="46247" spans="1:1" x14ac:dyDescent="0.25">
      <c r="A46247"/>
    </row>
    <row r="46248" spans="1:1" x14ac:dyDescent="0.25">
      <c r="A46248"/>
    </row>
    <row r="46249" spans="1:1" x14ac:dyDescent="0.25">
      <c r="A46249"/>
    </row>
    <row r="46250" spans="1:1" x14ac:dyDescent="0.25">
      <c r="A46250"/>
    </row>
    <row r="46251" spans="1:1" x14ac:dyDescent="0.25">
      <c r="A46251"/>
    </row>
    <row r="46252" spans="1:1" x14ac:dyDescent="0.25">
      <c r="A46252"/>
    </row>
    <row r="46253" spans="1:1" x14ac:dyDescent="0.25">
      <c r="A46253"/>
    </row>
    <row r="46254" spans="1:1" x14ac:dyDescent="0.25">
      <c r="A46254"/>
    </row>
    <row r="46255" spans="1:1" x14ac:dyDescent="0.25">
      <c r="A46255"/>
    </row>
    <row r="46256" spans="1:1" x14ac:dyDescent="0.25">
      <c r="A46256"/>
    </row>
    <row r="46257" spans="1:1" x14ac:dyDescent="0.25">
      <c r="A46257"/>
    </row>
    <row r="46258" spans="1:1" x14ac:dyDescent="0.25">
      <c r="A46258"/>
    </row>
    <row r="46259" spans="1:1" x14ac:dyDescent="0.25">
      <c r="A46259"/>
    </row>
    <row r="46260" spans="1:1" x14ac:dyDescent="0.25">
      <c r="A46260"/>
    </row>
    <row r="46261" spans="1:1" x14ac:dyDescent="0.25">
      <c r="A46261"/>
    </row>
    <row r="46262" spans="1:1" x14ac:dyDescent="0.25">
      <c r="A46262"/>
    </row>
    <row r="46263" spans="1:1" x14ac:dyDescent="0.25">
      <c r="A46263"/>
    </row>
    <row r="46264" spans="1:1" x14ac:dyDescent="0.25">
      <c r="A46264"/>
    </row>
    <row r="46265" spans="1:1" x14ac:dyDescent="0.25">
      <c r="A46265"/>
    </row>
    <row r="46266" spans="1:1" x14ac:dyDescent="0.25">
      <c r="A46266"/>
    </row>
    <row r="46267" spans="1:1" x14ac:dyDescent="0.25">
      <c r="A46267"/>
    </row>
    <row r="46268" spans="1:1" x14ac:dyDescent="0.25">
      <c r="A46268"/>
    </row>
    <row r="46269" spans="1:1" x14ac:dyDescent="0.25">
      <c r="A46269"/>
    </row>
    <row r="46270" spans="1:1" x14ac:dyDescent="0.25">
      <c r="A46270"/>
    </row>
    <row r="46271" spans="1:1" x14ac:dyDescent="0.25">
      <c r="A46271"/>
    </row>
    <row r="46272" spans="1:1" x14ac:dyDescent="0.25">
      <c r="A46272"/>
    </row>
    <row r="46273" spans="1:1" x14ac:dyDescent="0.25">
      <c r="A46273"/>
    </row>
    <row r="46274" spans="1:1" x14ac:dyDescent="0.25">
      <c r="A46274"/>
    </row>
    <row r="46275" spans="1:1" x14ac:dyDescent="0.25">
      <c r="A46275"/>
    </row>
    <row r="46276" spans="1:1" x14ac:dyDescent="0.25">
      <c r="A46276"/>
    </row>
    <row r="46277" spans="1:1" x14ac:dyDescent="0.25">
      <c r="A46277"/>
    </row>
    <row r="46278" spans="1:1" x14ac:dyDescent="0.25">
      <c r="A46278"/>
    </row>
    <row r="46279" spans="1:1" x14ac:dyDescent="0.25">
      <c r="A46279"/>
    </row>
    <row r="46280" spans="1:1" x14ac:dyDescent="0.25">
      <c r="A46280"/>
    </row>
    <row r="46281" spans="1:1" x14ac:dyDescent="0.25">
      <c r="A46281"/>
    </row>
    <row r="46282" spans="1:1" x14ac:dyDescent="0.25">
      <c r="A46282"/>
    </row>
    <row r="46283" spans="1:1" x14ac:dyDescent="0.25">
      <c r="A46283"/>
    </row>
    <row r="46284" spans="1:1" x14ac:dyDescent="0.25">
      <c r="A46284"/>
    </row>
    <row r="46285" spans="1:1" x14ac:dyDescent="0.25">
      <c r="A46285"/>
    </row>
    <row r="46286" spans="1:1" x14ac:dyDescent="0.25">
      <c r="A46286"/>
    </row>
    <row r="46287" spans="1:1" x14ac:dyDescent="0.25">
      <c r="A46287"/>
    </row>
    <row r="46288" spans="1:1" x14ac:dyDescent="0.25">
      <c r="A46288"/>
    </row>
    <row r="46289" spans="1:1" x14ac:dyDescent="0.25">
      <c r="A46289"/>
    </row>
    <row r="46290" spans="1:1" x14ac:dyDescent="0.25">
      <c r="A46290"/>
    </row>
    <row r="46291" spans="1:1" x14ac:dyDescent="0.25">
      <c r="A46291"/>
    </row>
    <row r="46292" spans="1:1" x14ac:dyDescent="0.25">
      <c r="A46292"/>
    </row>
    <row r="46293" spans="1:1" x14ac:dyDescent="0.25">
      <c r="A46293"/>
    </row>
    <row r="46294" spans="1:1" x14ac:dyDescent="0.25">
      <c r="A46294"/>
    </row>
    <row r="46295" spans="1:1" x14ac:dyDescent="0.25">
      <c r="A46295"/>
    </row>
    <row r="46296" spans="1:1" x14ac:dyDescent="0.25">
      <c r="A46296"/>
    </row>
    <row r="46297" spans="1:1" x14ac:dyDescent="0.25">
      <c r="A46297"/>
    </row>
    <row r="46298" spans="1:1" x14ac:dyDescent="0.25">
      <c r="A46298"/>
    </row>
    <row r="46299" spans="1:1" x14ac:dyDescent="0.25">
      <c r="A46299"/>
    </row>
    <row r="46300" spans="1:1" x14ac:dyDescent="0.25">
      <c r="A46300"/>
    </row>
    <row r="46301" spans="1:1" x14ac:dyDescent="0.25">
      <c r="A46301"/>
    </row>
    <row r="46302" spans="1:1" x14ac:dyDescent="0.25">
      <c r="A46302"/>
    </row>
    <row r="46303" spans="1:1" x14ac:dyDescent="0.25">
      <c r="A46303"/>
    </row>
    <row r="46304" spans="1:1" x14ac:dyDescent="0.25">
      <c r="A46304"/>
    </row>
    <row r="46305" spans="1:1" x14ac:dyDescent="0.25">
      <c r="A46305"/>
    </row>
    <row r="46306" spans="1:1" x14ac:dyDescent="0.25">
      <c r="A46306"/>
    </row>
    <row r="46307" spans="1:1" x14ac:dyDescent="0.25">
      <c r="A46307"/>
    </row>
    <row r="46308" spans="1:1" x14ac:dyDescent="0.25">
      <c r="A46308"/>
    </row>
    <row r="46309" spans="1:1" x14ac:dyDescent="0.25">
      <c r="A46309"/>
    </row>
    <row r="46310" spans="1:1" x14ac:dyDescent="0.25">
      <c r="A46310"/>
    </row>
    <row r="46311" spans="1:1" x14ac:dyDescent="0.25">
      <c r="A46311"/>
    </row>
    <row r="46312" spans="1:1" x14ac:dyDescent="0.25">
      <c r="A46312"/>
    </row>
    <row r="46313" spans="1:1" x14ac:dyDescent="0.25">
      <c r="A46313"/>
    </row>
    <row r="46314" spans="1:1" x14ac:dyDescent="0.25">
      <c r="A46314"/>
    </row>
    <row r="46315" spans="1:1" x14ac:dyDescent="0.25">
      <c r="A46315"/>
    </row>
    <row r="46316" spans="1:1" x14ac:dyDescent="0.25">
      <c r="A46316"/>
    </row>
    <row r="46317" spans="1:1" x14ac:dyDescent="0.25">
      <c r="A46317"/>
    </row>
    <row r="46318" spans="1:1" x14ac:dyDescent="0.25">
      <c r="A46318"/>
    </row>
    <row r="46319" spans="1:1" x14ac:dyDescent="0.25">
      <c r="A46319"/>
    </row>
    <row r="46320" spans="1:1" x14ac:dyDescent="0.25">
      <c r="A46320"/>
    </row>
    <row r="46321" spans="1:1" x14ac:dyDescent="0.25">
      <c r="A46321"/>
    </row>
    <row r="46322" spans="1:1" x14ac:dyDescent="0.25">
      <c r="A46322"/>
    </row>
    <row r="46323" spans="1:1" x14ac:dyDescent="0.25">
      <c r="A46323"/>
    </row>
    <row r="46324" spans="1:1" x14ac:dyDescent="0.25">
      <c r="A46324"/>
    </row>
    <row r="46325" spans="1:1" x14ac:dyDescent="0.25">
      <c r="A46325"/>
    </row>
    <row r="46326" spans="1:1" x14ac:dyDescent="0.25">
      <c r="A46326"/>
    </row>
    <row r="46327" spans="1:1" x14ac:dyDescent="0.25">
      <c r="A46327"/>
    </row>
    <row r="46328" spans="1:1" x14ac:dyDescent="0.25">
      <c r="A46328"/>
    </row>
    <row r="46329" spans="1:1" x14ac:dyDescent="0.25">
      <c r="A46329"/>
    </row>
    <row r="46330" spans="1:1" x14ac:dyDescent="0.25">
      <c r="A46330"/>
    </row>
    <row r="46331" spans="1:1" x14ac:dyDescent="0.25">
      <c r="A46331"/>
    </row>
    <row r="46332" spans="1:1" x14ac:dyDescent="0.25">
      <c r="A46332"/>
    </row>
    <row r="46333" spans="1:1" x14ac:dyDescent="0.25">
      <c r="A46333"/>
    </row>
    <row r="46334" spans="1:1" x14ac:dyDescent="0.25">
      <c r="A46334"/>
    </row>
    <row r="46335" spans="1:1" x14ac:dyDescent="0.25">
      <c r="A46335"/>
    </row>
    <row r="46336" spans="1:1" x14ac:dyDescent="0.25">
      <c r="A46336"/>
    </row>
    <row r="46337" spans="1:1" x14ac:dyDescent="0.25">
      <c r="A46337"/>
    </row>
    <row r="46338" spans="1:1" x14ac:dyDescent="0.25">
      <c r="A46338"/>
    </row>
    <row r="46339" spans="1:1" x14ac:dyDescent="0.25">
      <c r="A46339"/>
    </row>
    <row r="46340" spans="1:1" x14ac:dyDescent="0.25">
      <c r="A46340"/>
    </row>
    <row r="46341" spans="1:1" x14ac:dyDescent="0.25">
      <c r="A46341"/>
    </row>
    <row r="46342" spans="1:1" x14ac:dyDescent="0.25">
      <c r="A46342"/>
    </row>
    <row r="46343" spans="1:1" x14ac:dyDescent="0.25">
      <c r="A46343"/>
    </row>
    <row r="46344" spans="1:1" x14ac:dyDescent="0.25">
      <c r="A46344"/>
    </row>
    <row r="46345" spans="1:1" x14ac:dyDescent="0.25">
      <c r="A46345"/>
    </row>
    <row r="46346" spans="1:1" x14ac:dyDescent="0.25">
      <c r="A46346"/>
    </row>
    <row r="46347" spans="1:1" x14ac:dyDescent="0.25">
      <c r="A46347"/>
    </row>
    <row r="46348" spans="1:1" x14ac:dyDescent="0.25">
      <c r="A46348"/>
    </row>
    <row r="46349" spans="1:1" x14ac:dyDescent="0.25">
      <c r="A46349"/>
    </row>
    <row r="46350" spans="1:1" x14ac:dyDescent="0.25">
      <c r="A46350"/>
    </row>
    <row r="46351" spans="1:1" x14ac:dyDescent="0.25">
      <c r="A46351"/>
    </row>
    <row r="46352" spans="1:1" x14ac:dyDescent="0.25">
      <c r="A46352"/>
    </row>
    <row r="46353" spans="1:1" x14ac:dyDescent="0.25">
      <c r="A46353"/>
    </row>
    <row r="46354" spans="1:1" x14ac:dyDescent="0.25">
      <c r="A46354"/>
    </row>
    <row r="46355" spans="1:1" x14ac:dyDescent="0.25">
      <c r="A46355"/>
    </row>
    <row r="46356" spans="1:1" x14ac:dyDescent="0.25">
      <c r="A46356"/>
    </row>
    <row r="46357" spans="1:1" x14ac:dyDescent="0.25">
      <c r="A46357"/>
    </row>
    <row r="46358" spans="1:1" x14ac:dyDescent="0.25">
      <c r="A46358"/>
    </row>
    <row r="46359" spans="1:1" x14ac:dyDescent="0.25">
      <c r="A46359"/>
    </row>
    <row r="46360" spans="1:1" x14ac:dyDescent="0.25">
      <c r="A46360"/>
    </row>
    <row r="46361" spans="1:1" x14ac:dyDescent="0.25">
      <c r="A46361"/>
    </row>
    <row r="46362" spans="1:1" x14ac:dyDescent="0.25">
      <c r="A46362"/>
    </row>
    <row r="46363" spans="1:1" x14ac:dyDescent="0.25">
      <c r="A46363"/>
    </row>
    <row r="46364" spans="1:1" x14ac:dyDescent="0.25">
      <c r="A46364"/>
    </row>
    <row r="46365" spans="1:1" x14ac:dyDescent="0.25">
      <c r="A46365"/>
    </row>
    <row r="46366" spans="1:1" x14ac:dyDescent="0.25">
      <c r="A46366"/>
    </row>
    <row r="46367" spans="1:1" x14ac:dyDescent="0.25">
      <c r="A46367"/>
    </row>
    <row r="46368" spans="1:1" x14ac:dyDescent="0.25">
      <c r="A46368"/>
    </row>
    <row r="46369" spans="1:1" x14ac:dyDescent="0.25">
      <c r="A46369"/>
    </row>
    <row r="46370" spans="1:1" x14ac:dyDescent="0.25">
      <c r="A46370"/>
    </row>
    <row r="46371" spans="1:1" x14ac:dyDescent="0.25">
      <c r="A46371"/>
    </row>
    <row r="46372" spans="1:1" x14ac:dyDescent="0.25">
      <c r="A46372"/>
    </row>
    <row r="46373" spans="1:1" x14ac:dyDescent="0.25">
      <c r="A46373"/>
    </row>
    <row r="46374" spans="1:1" x14ac:dyDescent="0.25">
      <c r="A46374"/>
    </row>
    <row r="46375" spans="1:1" x14ac:dyDescent="0.25">
      <c r="A46375"/>
    </row>
    <row r="46376" spans="1:1" x14ac:dyDescent="0.25">
      <c r="A46376"/>
    </row>
    <row r="46377" spans="1:1" x14ac:dyDescent="0.25">
      <c r="A46377"/>
    </row>
    <row r="46378" spans="1:1" x14ac:dyDescent="0.25">
      <c r="A46378"/>
    </row>
    <row r="46379" spans="1:1" x14ac:dyDescent="0.25">
      <c r="A46379"/>
    </row>
    <row r="46380" spans="1:1" x14ac:dyDescent="0.25">
      <c r="A46380"/>
    </row>
    <row r="46381" spans="1:1" x14ac:dyDescent="0.25">
      <c r="A46381"/>
    </row>
    <row r="46382" spans="1:1" x14ac:dyDescent="0.25">
      <c r="A46382"/>
    </row>
    <row r="46383" spans="1:1" x14ac:dyDescent="0.25">
      <c r="A46383"/>
    </row>
    <row r="46384" spans="1:1" x14ac:dyDescent="0.25">
      <c r="A46384"/>
    </row>
    <row r="46385" spans="1:1" x14ac:dyDescent="0.25">
      <c r="A46385"/>
    </row>
    <row r="46386" spans="1:1" x14ac:dyDescent="0.25">
      <c r="A46386"/>
    </row>
    <row r="46387" spans="1:1" x14ac:dyDescent="0.25">
      <c r="A46387"/>
    </row>
    <row r="46388" spans="1:1" x14ac:dyDescent="0.25">
      <c r="A46388"/>
    </row>
    <row r="46389" spans="1:1" x14ac:dyDescent="0.25">
      <c r="A46389"/>
    </row>
    <row r="46390" spans="1:1" x14ac:dyDescent="0.25">
      <c r="A46390"/>
    </row>
    <row r="46391" spans="1:1" x14ac:dyDescent="0.25">
      <c r="A46391"/>
    </row>
    <row r="46392" spans="1:1" x14ac:dyDescent="0.25">
      <c r="A46392"/>
    </row>
    <row r="46393" spans="1:1" x14ac:dyDescent="0.25">
      <c r="A46393"/>
    </row>
    <row r="46394" spans="1:1" x14ac:dyDescent="0.25">
      <c r="A46394"/>
    </row>
    <row r="46395" spans="1:1" x14ac:dyDescent="0.25">
      <c r="A46395"/>
    </row>
    <row r="46396" spans="1:1" x14ac:dyDescent="0.25">
      <c r="A46396"/>
    </row>
    <row r="46397" spans="1:1" x14ac:dyDescent="0.25">
      <c r="A46397"/>
    </row>
    <row r="46398" spans="1:1" x14ac:dyDescent="0.25">
      <c r="A46398"/>
    </row>
    <row r="46399" spans="1:1" x14ac:dyDescent="0.25">
      <c r="A46399"/>
    </row>
    <row r="46400" spans="1:1" x14ac:dyDescent="0.25">
      <c r="A46400"/>
    </row>
    <row r="46401" spans="1:1" x14ac:dyDescent="0.25">
      <c r="A46401"/>
    </row>
    <row r="46402" spans="1:1" x14ac:dyDescent="0.25">
      <c r="A46402"/>
    </row>
    <row r="46403" spans="1:1" x14ac:dyDescent="0.25">
      <c r="A46403"/>
    </row>
    <row r="46404" spans="1:1" x14ac:dyDescent="0.25">
      <c r="A46404"/>
    </row>
    <row r="46405" spans="1:1" x14ac:dyDescent="0.25">
      <c r="A46405"/>
    </row>
    <row r="46406" spans="1:1" x14ac:dyDescent="0.25">
      <c r="A46406"/>
    </row>
    <row r="46407" spans="1:1" x14ac:dyDescent="0.25">
      <c r="A46407"/>
    </row>
    <row r="46408" spans="1:1" x14ac:dyDescent="0.25">
      <c r="A46408"/>
    </row>
    <row r="46409" spans="1:1" x14ac:dyDescent="0.25">
      <c r="A46409"/>
    </row>
    <row r="46410" spans="1:1" x14ac:dyDescent="0.25">
      <c r="A46410"/>
    </row>
    <row r="46411" spans="1:1" x14ac:dyDescent="0.25">
      <c r="A46411"/>
    </row>
    <row r="46412" spans="1:1" x14ac:dyDescent="0.25">
      <c r="A46412"/>
    </row>
    <row r="46413" spans="1:1" x14ac:dyDescent="0.25">
      <c r="A46413"/>
    </row>
    <row r="46414" spans="1:1" x14ac:dyDescent="0.25">
      <c r="A46414"/>
    </row>
    <row r="46415" spans="1:1" x14ac:dyDescent="0.25">
      <c r="A46415"/>
    </row>
    <row r="46416" spans="1:1" x14ac:dyDescent="0.25">
      <c r="A46416"/>
    </row>
    <row r="46417" spans="1:1" x14ac:dyDescent="0.25">
      <c r="A46417"/>
    </row>
    <row r="46418" spans="1:1" x14ac:dyDescent="0.25">
      <c r="A46418"/>
    </row>
    <row r="46419" spans="1:1" x14ac:dyDescent="0.25">
      <c r="A46419"/>
    </row>
    <row r="46420" spans="1:1" x14ac:dyDescent="0.25">
      <c r="A46420"/>
    </row>
    <row r="46421" spans="1:1" x14ac:dyDescent="0.25">
      <c r="A46421"/>
    </row>
    <row r="46422" spans="1:1" x14ac:dyDescent="0.25">
      <c r="A46422"/>
    </row>
    <row r="46423" spans="1:1" x14ac:dyDescent="0.25">
      <c r="A46423"/>
    </row>
    <row r="46424" spans="1:1" x14ac:dyDescent="0.25">
      <c r="A46424"/>
    </row>
    <row r="46425" spans="1:1" x14ac:dyDescent="0.25">
      <c r="A46425"/>
    </row>
    <row r="46426" spans="1:1" x14ac:dyDescent="0.25">
      <c r="A46426"/>
    </row>
    <row r="46427" spans="1:1" x14ac:dyDescent="0.25">
      <c r="A46427"/>
    </row>
    <row r="46428" spans="1:1" x14ac:dyDescent="0.25">
      <c r="A46428"/>
    </row>
    <row r="46429" spans="1:1" x14ac:dyDescent="0.25">
      <c r="A46429"/>
    </row>
    <row r="46430" spans="1:1" x14ac:dyDescent="0.25">
      <c r="A46430"/>
    </row>
    <row r="46431" spans="1:1" x14ac:dyDescent="0.25">
      <c r="A46431"/>
    </row>
    <row r="46432" spans="1:1" x14ac:dyDescent="0.25">
      <c r="A46432"/>
    </row>
    <row r="46433" spans="1:1" x14ac:dyDescent="0.25">
      <c r="A46433"/>
    </row>
    <row r="46434" spans="1:1" x14ac:dyDescent="0.25">
      <c r="A46434"/>
    </row>
    <row r="46435" spans="1:1" x14ac:dyDescent="0.25">
      <c r="A46435"/>
    </row>
    <row r="46436" spans="1:1" x14ac:dyDescent="0.25">
      <c r="A46436"/>
    </row>
    <row r="46437" spans="1:1" x14ac:dyDescent="0.25">
      <c r="A46437"/>
    </row>
    <row r="46438" spans="1:1" x14ac:dyDescent="0.25">
      <c r="A46438"/>
    </row>
    <row r="46439" spans="1:1" x14ac:dyDescent="0.25">
      <c r="A46439"/>
    </row>
    <row r="46440" spans="1:1" x14ac:dyDescent="0.25">
      <c r="A46440"/>
    </row>
    <row r="46441" spans="1:1" x14ac:dyDescent="0.25">
      <c r="A46441"/>
    </row>
    <row r="46442" spans="1:1" x14ac:dyDescent="0.25">
      <c r="A46442"/>
    </row>
    <row r="46443" spans="1:1" x14ac:dyDescent="0.25">
      <c r="A46443"/>
    </row>
    <row r="46444" spans="1:1" x14ac:dyDescent="0.25">
      <c r="A46444"/>
    </row>
    <row r="46445" spans="1:1" x14ac:dyDescent="0.25">
      <c r="A46445"/>
    </row>
    <row r="46446" spans="1:1" x14ac:dyDescent="0.25">
      <c r="A46446"/>
    </row>
    <row r="46447" spans="1:1" x14ac:dyDescent="0.25">
      <c r="A46447"/>
    </row>
    <row r="46448" spans="1:1" x14ac:dyDescent="0.25">
      <c r="A46448"/>
    </row>
    <row r="46449" spans="1:1" x14ac:dyDescent="0.25">
      <c r="A46449"/>
    </row>
    <row r="46450" spans="1:1" x14ac:dyDescent="0.25">
      <c r="A46450"/>
    </row>
    <row r="46451" spans="1:1" x14ac:dyDescent="0.25">
      <c r="A46451"/>
    </row>
    <row r="46452" spans="1:1" x14ac:dyDescent="0.25">
      <c r="A46452"/>
    </row>
    <row r="46453" spans="1:1" x14ac:dyDescent="0.25">
      <c r="A46453"/>
    </row>
    <row r="46454" spans="1:1" x14ac:dyDescent="0.25">
      <c r="A46454"/>
    </row>
    <row r="46455" spans="1:1" x14ac:dyDescent="0.25">
      <c r="A46455"/>
    </row>
    <row r="46456" spans="1:1" x14ac:dyDescent="0.25">
      <c r="A46456"/>
    </row>
    <row r="46457" spans="1:1" x14ac:dyDescent="0.25">
      <c r="A46457"/>
    </row>
    <row r="46458" spans="1:1" x14ac:dyDescent="0.25">
      <c r="A46458"/>
    </row>
    <row r="46459" spans="1:1" x14ac:dyDescent="0.25">
      <c r="A46459"/>
    </row>
    <row r="46460" spans="1:1" x14ac:dyDescent="0.25">
      <c r="A46460"/>
    </row>
    <row r="46461" spans="1:1" x14ac:dyDescent="0.25">
      <c r="A46461"/>
    </row>
    <row r="46462" spans="1:1" x14ac:dyDescent="0.25">
      <c r="A46462"/>
    </row>
    <row r="46463" spans="1:1" x14ac:dyDescent="0.25">
      <c r="A46463"/>
    </row>
    <row r="46464" spans="1:1" x14ac:dyDescent="0.25">
      <c r="A46464"/>
    </row>
    <row r="46465" spans="1:1" x14ac:dyDescent="0.25">
      <c r="A46465"/>
    </row>
    <row r="46466" spans="1:1" x14ac:dyDescent="0.25">
      <c r="A46466"/>
    </row>
    <row r="46467" spans="1:1" x14ac:dyDescent="0.25">
      <c r="A46467"/>
    </row>
    <row r="46468" spans="1:1" x14ac:dyDescent="0.25">
      <c r="A46468"/>
    </row>
    <row r="46469" spans="1:1" x14ac:dyDescent="0.25">
      <c r="A46469"/>
    </row>
    <row r="46470" spans="1:1" x14ac:dyDescent="0.25">
      <c r="A46470"/>
    </row>
    <row r="46471" spans="1:1" x14ac:dyDescent="0.25">
      <c r="A46471"/>
    </row>
    <row r="46472" spans="1:1" x14ac:dyDescent="0.25">
      <c r="A46472"/>
    </row>
    <row r="46473" spans="1:1" x14ac:dyDescent="0.25">
      <c r="A46473"/>
    </row>
    <row r="46474" spans="1:1" x14ac:dyDescent="0.25">
      <c r="A46474"/>
    </row>
    <row r="46475" spans="1:1" x14ac:dyDescent="0.25">
      <c r="A46475"/>
    </row>
    <row r="46476" spans="1:1" x14ac:dyDescent="0.25">
      <c r="A46476"/>
    </row>
    <row r="46477" spans="1:1" x14ac:dyDescent="0.25">
      <c r="A46477"/>
    </row>
    <row r="46478" spans="1:1" x14ac:dyDescent="0.25">
      <c r="A46478"/>
    </row>
    <row r="46479" spans="1:1" x14ac:dyDescent="0.25">
      <c r="A46479"/>
    </row>
    <row r="46480" spans="1:1" x14ac:dyDescent="0.25">
      <c r="A46480"/>
    </row>
    <row r="46481" spans="1:1" x14ac:dyDescent="0.25">
      <c r="A46481"/>
    </row>
    <row r="46482" spans="1:1" x14ac:dyDescent="0.25">
      <c r="A46482"/>
    </row>
    <row r="46483" spans="1:1" x14ac:dyDescent="0.25">
      <c r="A46483"/>
    </row>
    <row r="46484" spans="1:1" x14ac:dyDescent="0.25">
      <c r="A46484"/>
    </row>
    <row r="46485" spans="1:1" x14ac:dyDescent="0.25">
      <c r="A46485"/>
    </row>
    <row r="46486" spans="1:1" x14ac:dyDescent="0.25">
      <c r="A46486"/>
    </row>
    <row r="46487" spans="1:1" x14ac:dyDescent="0.25">
      <c r="A46487"/>
    </row>
    <row r="46488" spans="1:1" x14ac:dyDescent="0.25">
      <c r="A46488"/>
    </row>
    <row r="46489" spans="1:1" x14ac:dyDescent="0.25">
      <c r="A46489"/>
    </row>
    <row r="46490" spans="1:1" x14ac:dyDescent="0.25">
      <c r="A46490"/>
    </row>
    <row r="46491" spans="1:1" x14ac:dyDescent="0.25">
      <c r="A46491"/>
    </row>
    <row r="46492" spans="1:1" x14ac:dyDescent="0.25">
      <c r="A46492"/>
    </row>
    <row r="46493" spans="1:1" x14ac:dyDescent="0.25">
      <c r="A46493"/>
    </row>
    <row r="46494" spans="1:1" x14ac:dyDescent="0.25">
      <c r="A46494"/>
    </row>
    <row r="46495" spans="1:1" x14ac:dyDescent="0.25">
      <c r="A46495"/>
    </row>
    <row r="46496" spans="1:1" x14ac:dyDescent="0.25">
      <c r="A46496"/>
    </row>
    <row r="46497" spans="1:1" x14ac:dyDescent="0.25">
      <c r="A46497"/>
    </row>
    <row r="46498" spans="1:1" x14ac:dyDescent="0.25">
      <c r="A46498"/>
    </row>
    <row r="46499" spans="1:1" x14ac:dyDescent="0.25">
      <c r="A46499"/>
    </row>
    <row r="46500" spans="1:1" x14ac:dyDescent="0.25">
      <c r="A46500"/>
    </row>
    <row r="46501" spans="1:1" x14ac:dyDescent="0.25">
      <c r="A46501"/>
    </row>
    <row r="46502" spans="1:1" x14ac:dyDescent="0.25">
      <c r="A46502"/>
    </row>
    <row r="46503" spans="1:1" x14ac:dyDescent="0.25">
      <c r="A46503"/>
    </row>
    <row r="46504" spans="1:1" x14ac:dyDescent="0.25">
      <c r="A46504"/>
    </row>
    <row r="46505" spans="1:1" x14ac:dyDescent="0.25">
      <c r="A46505"/>
    </row>
    <row r="46506" spans="1:1" x14ac:dyDescent="0.25">
      <c r="A46506"/>
    </row>
    <row r="46507" spans="1:1" x14ac:dyDescent="0.25">
      <c r="A46507"/>
    </row>
    <row r="46508" spans="1:1" x14ac:dyDescent="0.25">
      <c r="A46508"/>
    </row>
    <row r="46509" spans="1:1" x14ac:dyDescent="0.25">
      <c r="A46509"/>
    </row>
    <row r="46510" spans="1:1" x14ac:dyDescent="0.25">
      <c r="A46510"/>
    </row>
    <row r="46511" spans="1:1" x14ac:dyDescent="0.25">
      <c r="A46511"/>
    </row>
    <row r="46512" spans="1:1" x14ac:dyDescent="0.25">
      <c r="A46512"/>
    </row>
    <row r="46513" spans="1:1" x14ac:dyDescent="0.25">
      <c r="A46513"/>
    </row>
    <row r="46514" spans="1:1" x14ac:dyDescent="0.25">
      <c r="A46514"/>
    </row>
    <row r="46515" spans="1:1" x14ac:dyDescent="0.25">
      <c r="A46515"/>
    </row>
    <row r="46516" spans="1:1" x14ac:dyDescent="0.25">
      <c r="A46516"/>
    </row>
    <row r="46517" spans="1:1" x14ac:dyDescent="0.25">
      <c r="A46517"/>
    </row>
    <row r="46518" spans="1:1" x14ac:dyDescent="0.25">
      <c r="A46518"/>
    </row>
    <row r="46519" spans="1:1" x14ac:dyDescent="0.25">
      <c r="A46519"/>
    </row>
    <row r="46520" spans="1:1" x14ac:dyDescent="0.25">
      <c r="A46520"/>
    </row>
    <row r="46521" spans="1:1" x14ac:dyDescent="0.25">
      <c r="A46521"/>
    </row>
    <row r="46522" spans="1:1" x14ac:dyDescent="0.25">
      <c r="A46522"/>
    </row>
    <row r="46523" spans="1:1" x14ac:dyDescent="0.25">
      <c r="A46523"/>
    </row>
    <row r="46524" spans="1:1" x14ac:dyDescent="0.25">
      <c r="A46524"/>
    </row>
    <row r="46525" spans="1:1" x14ac:dyDescent="0.25">
      <c r="A46525"/>
    </row>
    <row r="46526" spans="1:1" x14ac:dyDescent="0.25">
      <c r="A46526"/>
    </row>
    <row r="46527" spans="1:1" x14ac:dyDescent="0.25">
      <c r="A46527"/>
    </row>
    <row r="46528" spans="1:1" x14ac:dyDescent="0.25">
      <c r="A46528"/>
    </row>
    <row r="46529" spans="1:1" x14ac:dyDescent="0.25">
      <c r="A46529"/>
    </row>
    <row r="46530" spans="1:1" x14ac:dyDescent="0.25">
      <c r="A46530"/>
    </row>
    <row r="46531" spans="1:1" x14ac:dyDescent="0.25">
      <c r="A46531"/>
    </row>
    <row r="46532" spans="1:1" x14ac:dyDescent="0.25">
      <c r="A46532"/>
    </row>
    <row r="46533" spans="1:1" x14ac:dyDescent="0.25">
      <c r="A46533"/>
    </row>
    <row r="46534" spans="1:1" x14ac:dyDescent="0.25">
      <c r="A46534"/>
    </row>
    <row r="46535" spans="1:1" x14ac:dyDescent="0.25">
      <c r="A46535"/>
    </row>
    <row r="46536" spans="1:1" x14ac:dyDescent="0.25">
      <c r="A46536"/>
    </row>
    <row r="46537" spans="1:1" x14ac:dyDescent="0.25">
      <c r="A46537"/>
    </row>
    <row r="46538" spans="1:1" x14ac:dyDescent="0.25">
      <c r="A46538"/>
    </row>
    <row r="46539" spans="1:1" x14ac:dyDescent="0.25">
      <c r="A46539"/>
    </row>
    <row r="46540" spans="1:1" x14ac:dyDescent="0.25">
      <c r="A46540"/>
    </row>
    <row r="46541" spans="1:1" x14ac:dyDescent="0.25">
      <c r="A46541"/>
    </row>
    <row r="46542" spans="1:1" x14ac:dyDescent="0.25">
      <c r="A46542"/>
    </row>
    <row r="46543" spans="1:1" x14ac:dyDescent="0.25">
      <c r="A46543"/>
    </row>
    <row r="46544" spans="1:1" x14ac:dyDescent="0.25">
      <c r="A46544"/>
    </row>
    <row r="46545" spans="1:1" x14ac:dyDescent="0.25">
      <c r="A46545"/>
    </row>
    <row r="46546" spans="1:1" x14ac:dyDescent="0.25">
      <c r="A46546"/>
    </row>
    <row r="46547" spans="1:1" x14ac:dyDescent="0.25">
      <c r="A46547"/>
    </row>
    <row r="46548" spans="1:1" x14ac:dyDescent="0.25">
      <c r="A46548"/>
    </row>
    <row r="46549" spans="1:1" x14ac:dyDescent="0.25">
      <c r="A46549"/>
    </row>
    <row r="46550" spans="1:1" x14ac:dyDescent="0.25">
      <c r="A46550"/>
    </row>
    <row r="46551" spans="1:1" x14ac:dyDescent="0.25">
      <c r="A46551"/>
    </row>
    <row r="46552" spans="1:1" x14ac:dyDescent="0.25">
      <c r="A46552"/>
    </row>
    <row r="46553" spans="1:1" x14ac:dyDescent="0.25">
      <c r="A46553"/>
    </row>
    <row r="46554" spans="1:1" x14ac:dyDescent="0.25">
      <c r="A46554"/>
    </row>
    <row r="46555" spans="1:1" x14ac:dyDescent="0.25">
      <c r="A46555"/>
    </row>
    <row r="46556" spans="1:1" x14ac:dyDescent="0.25">
      <c r="A46556"/>
    </row>
    <row r="46557" spans="1:1" x14ac:dyDescent="0.25">
      <c r="A46557"/>
    </row>
    <row r="46558" spans="1:1" x14ac:dyDescent="0.25">
      <c r="A46558"/>
    </row>
    <row r="46559" spans="1:1" x14ac:dyDescent="0.25">
      <c r="A46559"/>
    </row>
    <row r="46560" spans="1:1" x14ac:dyDescent="0.25">
      <c r="A46560"/>
    </row>
    <row r="46561" spans="1:1" x14ac:dyDescent="0.25">
      <c r="A46561"/>
    </row>
    <row r="46562" spans="1:1" x14ac:dyDescent="0.25">
      <c r="A46562"/>
    </row>
    <row r="46563" spans="1:1" x14ac:dyDescent="0.25">
      <c r="A46563"/>
    </row>
    <row r="46564" spans="1:1" x14ac:dyDescent="0.25">
      <c r="A46564"/>
    </row>
    <row r="46565" spans="1:1" x14ac:dyDescent="0.25">
      <c r="A46565"/>
    </row>
    <row r="46566" spans="1:1" x14ac:dyDescent="0.25">
      <c r="A46566"/>
    </row>
    <row r="46567" spans="1:1" x14ac:dyDescent="0.25">
      <c r="A46567"/>
    </row>
    <row r="46568" spans="1:1" x14ac:dyDescent="0.25">
      <c r="A46568"/>
    </row>
    <row r="46569" spans="1:1" x14ac:dyDescent="0.25">
      <c r="A46569"/>
    </row>
    <row r="46570" spans="1:1" x14ac:dyDescent="0.25">
      <c r="A46570"/>
    </row>
    <row r="46571" spans="1:1" x14ac:dyDescent="0.25">
      <c r="A46571"/>
    </row>
    <row r="46572" spans="1:1" x14ac:dyDescent="0.25">
      <c r="A46572"/>
    </row>
    <row r="46573" spans="1:1" x14ac:dyDescent="0.25">
      <c r="A46573"/>
    </row>
    <row r="46574" spans="1:1" x14ac:dyDescent="0.25">
      <c r="A46574"/>
    </row>
    <row r="46575" spans="1:1" x14ac:dyDescent="0.25">
      <c r="A46575"/>
    </row>
    <row r="46576" spans="1:1" x14ac:dyDescent="0.25">
      <c r="A46576"/>
    </row>
    <row r="46577" spans="1:1" x14ac:dyDescent="0.25">
      <c r="A46577"/>
    </row>
    <row r="46578" spans="1:1" x14ac:dyDescent="0.25">
      <c r="A46578"/>
    </row>
    <row r="46579" spans="1:1" x14ac:dyDescent="0.25">
      <c r="A46579"/>
    </row>
    <row r="46580" spans="1:1" x14ac:dyDescent="0.25">
      <c r="A46580"/>
    </row>
    <row r="46581" spans="1:1" x14ac:dyDescent="0.25">
      <c r="A46581"/>
    </row>
    <row r="46582" spans="1:1" x14ac:dyDescent="0.25">
      <c r="A46582"/>
    </row>
    <row r="46583" spans="1:1" x14ac:dyDescent="0.25">
      <c r="A46583"/>
    </row>
    <row r="46584" spans="1:1" x14ac:dyDescent="0.25">
      <c r="A46584"/>
    </row>
    <row r="46585" spans="1:1" x14ac:dyDescent="0.25">
      <c r="A46585"/>
    </row>
    <row r="46586" spans="1:1" x14ac:dyDescent="0.25">
      <c r="A46586"/>
    </row>
    <row r="46587" spans="1:1" x14ac:dyDescent="0.25">
      <c r="A46587"/>
    </row>
    <row r="46588" spans="1:1" x14ac:dyDescent="0.25">
      <c r="A46588"/>
    </row>
    <row r="46589" spans="1:1" x14ac:dyDescent="0.25">
      <c r="A46589"/>
    </row>
    <row r="46590" spans="1:1" x14ac:dyDescent="0.25">
      <c r="A46590"/>
    </row>
    <row r="46591" spans="1:1" x14ac:dyDescent="0.25">
      <c r="A46591"/>
    </row>
    <row r="46592" spans="1:1" x14ac:dyDescent="0.25">
      <c r="A46592"/>
    </row>
    <row r="46593" spans="1:1" x14ac:dyDescent="0.25">
      <c r="A46593"/>
    </row>
    <row r="46594" spans="1:1" x14ac:dyDescent="0.25">
      <c r="A46594"/>
    </row>
    <row r="46595" spans="1:1" x14ac:dyDescent="0.25">
      <c r="A46595"/>
    </row>
    <row r="46596" spans="1:1" x14ac:dyDescent="0.25">
      <c r="A46596"/>
    </row>
    <row r="46597" spans="1:1" x14ac:dyDescent="0.25">
      <c r="A46597"/>
    </row>
    <row r="46598" spans="1:1" x14ac:dyDescent="0.25">
      <c r="A46598"/>
    </row>
    <row r="46599" spans="1:1" x14ac:dyDescent="0.25">
      <c r="A46599"/>
    </row>
    <row r="46600" spans="1:1" x14ac:dyDescent="0.25">
      <c r="A46600"/>
    </row>
    <row r="46601" spans="1:1" x14ac:dyDescent="0.25">
      <c r="A46601"/>
    </row>
    <row r="46602" spans="1:1" x14ac:dyDescent="0.25">
      <c r="A46602"/>
    </row>
    <row r="46603" spans="1:1" x14ac:dyDescent="0.25">
      <c r="A46603"/>
    </row>
    <row r="46604" spans="1:1" x14ac:dyDescent="0.25">
      <c r="A46604"/>
    </row>
    <row r="46605" spans="1:1" x14ac:dyDescent="0.25">
      <c r="A46605"/>
    </row>
    <row r="46606" spans="1:1" x14ac:dyDescent="0.25">
      <c r="A46606"/>
    </row>
    <row r="46607" spans="1:1" x14ac:dyDescent="0.25">
      <c r="A46607"/>
    </row>
    <row r="46608" spans="1:1" x14ac:dyDescent="0.25">
      <c r="A46608"/>
    </row>
    <row r="46609" spans="1:1" x14ac:dyDescent="0.25">
      <c r="A46609"/>
    </row>
    <row r="46610" spans="1:1" x14ac:dyDescent="0.25">
      <c r="A46610"/>
    </row>
    <row r="46611" spans="1:1" x14ac:dyDescent="0.25">
      <c r="A46611"/>
    </row>
    <row r="46612" spans="1:1" x14ac:dyDescent="0.25">
      <c r="A46612"/>
    </row>
    <row r="46613" spans="1:1" x14ac:dyDescent="0.25">
      <c r="A46613"/>
    </row>
    <row r="46614" spans="1:1" x14ac:dyDescent="0.25">
      <c r="A46614"/>
    </row>
    <row r="46615" spans="1:1" x14ac:dyDescent="0.25">
      <c r="A46615"/>
    </row>
    <row r="46616" spans="1:1" x14ac:dyDescent="0.25">
      <c r="A46616"/>
    </row>
    <row r="46617" spans="1:1" x14ac:dyDescent="0.25">
      <c r="A46617"/>
    </row>
    <row r="46618" spans="1:1" x14ac:dyDescent="0.25">
      <c r="A46618"/>
    </row>
    <row r="46619" spans="1:1" x14ac:dyDescent="0.25">
      <c r="A46619"/>
    </row>
    <row r="46620" spans="1:1" x14ac:dyDescent="0.25">
      <c r="A46620"/>
    </row>
    <row r="46621" spans="1:1" x14ac:dyDescent="0.25">
      <c r="A46621"/>
    </row>
    <row r="46622" spans="1:1" x14ac:dyDescent="0.25">
      <c r="A46622"/>
    </row>
    <row r="46623" spans="1:1" x14ac:dyDescent="0.25">
      <c r="A46623"/>
    </row>
    <row r="46624" spans="1:1" x14ac:dyDescent="0.25">
      <c r="A46624"/>
    </row>
    <row r="46625" spans="1:1" x14ac:dyDescent="0.25">
      <c r="A46625"/>
    </row>
    <row r="46626" spans="1:1" x14ac:dyDescent="0.25">
      <c r="A46626"/>
    </row>
    <row r="46627" spans="1:1" x14ac:dyDescent="0.25">
      <c r="A46627"/>
    </row>
    <row r="46628" spans="1:1" x14ac:dyDescent="0.25">
      <c r="A46628"/>
    </row>
    <row r="46629" spans="1:1" x14ac:dyDescent="0.25">
      <c r="A46629"/>
    </row>
    <row r="46630" spans="1:1" x14ac:dyDescent="0.25">
      <c r="A46630"/>
    </row>
    <row r="46631" spans="1:1" x14ac:dyDescent="0.25">
      <c r="A46631"/>
    </row>
    <row r="46632" spans="1:1" x14ac:dyDescent="0.25">
      <c r="A46632"/>
    </row>
    <row r="46633" spans="1:1" x14ac:dyDescent="0.25">
      <c r="A46633"/>
    </row>
    <row r="46634" spans="1:1" x14ac:dyDescent="0.25">
      <c r="A46634"/>
    </row>
    <row r="46635" spans="1:1" x14ac:dyDescent="0.25">
      <c r="A46635"/>
    </row>
    <row r="46636" spans="1:1" x14ac:dyDescent="0.25">
      <c r="A46636"/>
    </row>
    <row r="46637" spans="1:1" x14ac:dyDescent="0.25">
      <c r="A46637"/>
    </row>
    <row r="46638" spans="1:1" x14ac:dyDescent="0.25">
      <c r="A46638"/>
    </row>
    <row r="46639" spans="1:1" x14ac:dyDescent="0.25">
      <c r="A46639"/>
    </row>
    <row r="46640" spans="1:1" x14ac:dyDescent="0.25">
      <c r="A46640"/>
    </row>
    <row r="46641" spans="1:1" x14ac:dyDescent="0.25">
      <c r="A46641"/>
    </row>
    <row r="46642" spans="1:1" x14ac:dyDescent="0.25">
      <c r="A46642"/>
    </row>
    <row r="46643" spans="1:1" x14ac:dyDescent="0.25">
      <c r="A46643"/>
    </row>
    <row r="46644" spans="1:1" x14ac:dyDescent="0.25">
      <c r="A46644"/>
    </row>
    <row r="46645" spans="1:1" x14ac:dyDescent="0.25">
      <c r="A46645"/>
    </row>
    <row r="46646" spans="1:1" x14ac:dyDescent="0.25">
      <c r="A46646"/>
    </row>
    <row r="46647" spans="1:1" x14ac:dyDescent="0.25">
      <c r="A46647"/>
    </row>
    <row r="46648" spans="1:1" x14ac:dyDescent="0.25">
      <c r="A46648"/>
    </row>
    <row r="46649" spans="1:1" x14ac:dyDescent="0.25">
      <c r="A46649"/>
    </row>
    <row r="46650" spans="1:1" x14ac:dyDescent="0.25">
      <c r="A46650"/>
    </row>
    <row r="46651" spans="1:1" x14ac:dyDescent="0.25">
      <c r="A46651"/>
    </row>
    <row r="46652" spans="1:1" x14ac:dyDescent="0.25">
      <c r="A46652"/>
    </row>
    <row r="46653" spans="1:1" x14ac:dyDescent="0.25">
      <c r="A46653"/>
    </row>
    <row r="46654" spans="1:1" x14ac:dyDescent="0.25">
      <c r="A46654"/>
    </row>
    <row r="46655" spans="1:1" x14ac:dyDescent="0.25">
      <c r="A46655"/>
    </row>
    <row r="46656" spans="1:1" x14ac:dyDescent="0.25">
      <c r="A46656"/>
    </row>
    <row r="46657" spans="1:1" x14ac:dyDescent="0.25">
      <c r="A46657"/>
    </row>
    <row r="46658" spans="1:1" x14ac:dyDescent="0.25">
      <c r="A46658"/>
    </row>
    <row r="46659" spans="1:1" x14ac:dyDescent="0.25">
      <c r="A46659"/>
    </row>
    <row r="46660" spans="1:1" x14ac:dyDescent="0.25">
      <c r="A46660"/>
    </row>
    <row r="46661" spans="1:1" x14ac:dyDescent="0.25">
      <c r="A46661"/>
    </row>
    <row r="46662" spans="1:1" x14ac:dyDescent="0.25">
      <c r="A46662"/>
    </row>
    <row r="46663" spans="1:1" x14ac:dyDescent="0.25">
      <c r="A46663"/>
    </row>
    <row r="46664" spans="1:1" x14ac:dyDescent="0.25">
      <c r="A46664"/>
    </row>
    <row r="46665" spans="1:1" x14ac:dyDescent="0.25">
      <c r="A46665"/>
    </row>
    <row r="46666" spans="1:1" x14ac:dyDescent="0.25">
      <c r="A46666"/>
    </row>
    <row r="46667" spans="1:1" x14ac:dyDescent="0.25">
      <c r="A46667"/>
    </row>
    <row r="46668" spans="1:1" x14ac:dyDescent="0.25">
      <c r="A46668"/>
    </row>
    <row r="46669" spans="1:1" x14ac:dyDescent="0.25">
      <c r="A46669"/>
    </row>
    <row r="46670" spans="1:1" x14ac:dyDescent="0.25">
      <c r="A46670"/>
    </row>
    <row r="46671" spans="1:1" x14ac:dyDescent="0.25">
      <c r="A46671"/>
    </row>
    <row r="46672" spans="1:1" x14ac:dyDescent="0.25">
      <c r="A46672"/>
    </row>
    <row r="46673" spans="1:1" x14ac:dyDescent="0.25">
      <c r="A46673"/>
    </row>
    <row r="46674" spans="1:1" x14ac:dyDescent="0.25">
      <c r="A46674"/>
    </row>
    <row r="46675" spans="1:1" x14ac:dyDescent="0.25">
      <c r="A46675"/>
    </row>
    <row r="46676" spans="1:1" x14ac:dyDescent="0.25">
      <c r="A46676"/>
    </row>
    <row r="46677" spans="1:1" x14ac:dyDescent="0.25">
      <c r="A46677"/>
    </row>
    <row r="46678" spans="1:1" x14ac:dyDescent="0.25">
      <c r="A46678"/>
    </row>
    <row r="46679" spans="1:1" x14ac:dyDescent="0.25">
      <c r="A46679"/>
    </row>
    <row r="46680" spans="1:1" x14ac:dyDescent="0.25">
      <c r="A46680"/>
    </row>
    <row r="46681" spans="1:1" x14ac:dyDescent="0.25">
      <c r="A46681"/>
    </row>
    <row r="46682" spans="1:1" x14ac:dyDescent="0.25">
      <c r="A46682"/>
    </row>
    <row r="46683" spans="1:1" x14ac:dyDescent="0.25">
      <c r="A46683"/>
    </row>
    <row r="46684" spans="1:1" x14ac:dyDescent="0.25">
      <c r="A46684"/>
    </row>
    <row r="46685" spans="1:1" x14ac:dyDescent="0.25">
      <c r="A46685"/>
    </row>
    <row r="46686" spans="1:1" x14ac:dyDescent="0.25">
      <c r="A46686"/>
    </row>
    <row r="46687" spans="1:1" x14ac:dyDescent="0.25">
      <c r="A46687"/>
    </row>
    <row r="46688" spans="1:1" x14ac:dyDescent="0.25">
      <c r="A46688"/>
    </row>
    <row r="46689" spans="1:1" x14ac:dyDescent="0.25">
      <c r="A46689"/>
    </row>
    <row r="46690" spans="1:1" x14ac:dyDescent="0.25">
      <c r="A46690"/>
    </row>
    <row r="46691" spans="1:1" x14ac:dyDescent="0.25">
      <c r="A46691"/>
    </row>
    <row r="46692" spans="1:1" x14ac:dyDescent="0.25">
      <c r="A46692"/>
    </row>
    <row r="46693" spans="1:1" x14ac:dyDescent="0.25">
      <c r="A46693"/>
    </row>
    <row r="46694" spans="1:1" x14ac:dyDescent="0.25">
      <c r="A46694"/>
    </row>
    <row r="46695" spans="1:1" x14ac:dyDescent="0.25">
      <c r="A46695"/>
    </row>
    <row r="46696" spans="1:1" x14ac:dyDescent="0.25">
      <c r="A46696"/>
    </row>
    <row r="46697" spans="1:1" x14ac:dyDescent="0.25">
      <c r="A46697"/>
    </row>
    <row r="46698" spans="1:1" x14ac:dyDescent="0.25">
      <c r="A46698"/>
    </row>
    <row r="46699" spans="1:1" x14ac:dyDescent="0.25">
      <c r="A46699"/>
    </row>
    <row r="46700" spans="1:1" x14ac:dyDescent="0.25">
      <c r="A46700"/>
    </row>
    <row r="46701" spans="1:1" x14ac:dyDescent="0.25">
      <c r="A46701"/>
    </row>
    <row r="46702" spans="1:1" x14ac:dyDescent="0.25">
      <c r="A46702"/>
    </row>
    <row r="46703" spans="1:1" x14ac:dyDescent="0.25">
      <c r="A46703"/>
    </row>
    <row r="46704" spans="1:1" x14ac:dyDescent="0.25">
      <c r="A46704"/>
    </row>
    <row r="46705" spans="1:1" x14ac:dyDescent="0.25">
      <c r="A46705"/>
    </row>
    <row r="46706" spans="1:1" x14ac:dyDescent="0.25">
      <c r="A46706"/>
    </row>
    <row r="46707" spans="1:1" x14ac:dyDescent="0.25">
      <c r="A46707"/>
    </row>
    <row r="46708" spans="1:1" x14ac:dyDescent="0.25">
      <c r="A46708"/>
    </row>
    <row r="46709" spans="1:1" x14ac:dyDescent="0.25">
      <c r="A46709"/>
    </row>
    <row r="46710" spans="1:1" x14ac:dyDescent="0.25">
      <c r="A46710"/>
    </row>
    <row r="46711" spans="1:1" x14ac:dyDescent="0.25">
      <c r="A46711"/>
    </row>
    <row r="46712" spans="1:1" x14ac:dyDescent="0.25">
      <c r="A46712"/>
    </row>
    <row r="46713" spans="1:1" x14ac:dyDescent="0.25">
      <c r="A46713"/>
    </row>
    <row r="46714" spans="1:1" x14ac:dyDescent="0.25">
      <c r="A46714"/>
    </row>
    <row r="46715" spans="1:1" x14ac:dyDescent="0.25">
      <c r="A46715"/>
    </row>
    <row r="46716" spans="1:1" x14ac:dyDescent="0.25">
      <c r="A46716"/>
    </row>
    <row r="46717" spans="1:1" x14ac:dyDescent="0.25">
      <c r="A46717"/>
    </row>
    <row r="46718" spans="1:1" x14ac:dyDescent="0.25">
      <c r="A46718"/>
    </row>
    <row r="46719" spans="1:1" x14ac:dyDescent="0.25">
      <c r="A46719"/>
    </row>
    <row r="46720" spans="1:1" x14ac:dyDescent="0.25">
      <c r="A46720"/>
    </row>
    <row r="46721" spans="1:1" x14ac:dyDescent="0.25">
      <c r="A46721"/>
    </row>
    <row r="46722" spans="1:1" x14ac:dyDescent="0.25">
      <c r="A46722"/>
    </row>
    <row r="46723" spans="1:1" x14ac:dyDescent="0.25">
      <c r="A46723"/>
    </row>
    <row r="46724" spans="1:1" x14ac:dyDescent="0.25">
      <c r="A46724"/>
    </row>
    <row r="46725" spans="1:1" x14ac:dyDescent="0.25">
      <c r="A46725"/>
    </row>
    <row r="46726" spans="1:1" x14ac:dyDescent="0.25">
      <c r="A46726"/>
    </row>
    <row r="46727" spans="1:1" x14ac:dyDescent="0.25">
      <c r="A46727"/>
    </row>
    <row r="46728" spans="1:1" x14ac:dyDescent="0.25">
      <c r="A46728"/>
    </row>
    <row r="46729" spans="1:1" x14ac:dyDescent="0.25">
      <c r="A46729"/>
    </row>
    <row r="46730" spans="1:1" x14ac:dyDescent="0.25">
      <c r="A46730"/>
    </row>
    <row r="46731" spans="1:1" x14ac:dyDescent="0.25">
      <c r="A46731"/>
    </row>
    <row r="46732" spans="1:1" x14ac:dyDescent="0.25">
      <c r="A46732"/>
    </row>
    <row r="46733" spans="1:1" x14ac:dyDescent="0.25">
      <c r="A46733"/>
    </row>
    <row r="46734" spans="1:1" x14ac:dyDescent="0.25">
      <c r="A46734"/>
    </row>
    <row r="46735" spans="1:1" x14ac:dyDescent="0.25">
      <c r="A46735"/>
    </row>
    <row r="46736" spans="1:1" x14ac:dyDescent="0.25">
      <c r="A46736"/>
    </row>
    <row r="46737" spans="1:1" x14ac:dyDescent="0.25">
      <c r="A46737"/>
    </row>
    <row r="46738" spans="1:1" x14ac:dyDescent="0.25">
      <c r="A46738"/>
    </row>
    <row r="46739" spans="1:1" x14ac:dyDescent="0.25">
      <c r="A46739"/>
    </row>
    <row r="46740" spans="1:1" x14ac:dyDescent="0.25">
      <c r="A46740"/>
    </row>
    <row r="46741" spans="1:1" x14ac:dyDescent="0.25">
      <c r="A46741"/>
    </row>
    <row r="46742" spans="1:1" x14ac:dyDescent="0.25">
      <c r="A46742"/>
    </row>
    <row r="46743" spans="1:1" x14ac:dyDescent="0.25">
      <c r="A46743"/>
    </row>
    <row r="46744" spans="1:1" x14ac:dyDescent="0.25">
      <c r="A46744"/>
    </row>
    <row r="46745" spans="1:1" x14ac:dyDescent="0.25">
      <c r="A46745"/>
    </row>
    <row r="46746" spans="1:1" x14ac:dyDescent="0.25">
      <c r="A46746"/>
    </row>
    <row r="46747" spans="1:1" x14ac:dyDescent="0.25">
      <c r="A46747"/>
    </row>
    <row r="46748" spans="1:1" x14ac:dyDescent="0.25">
      <c r="A46748"/>
    </row>
    <row r="46749" spans="1:1" x14ac:dyDescent="0.25">
      <c r="A46749"/>
    </row>
    <row r="46750" spans="1:1" x14ac:dyDescent="0.25">
      <c r="A46750"/>
    </row>
    <row r="46751" spans="1:1" x14ac:dyDescent="0.25">
      <c r="A46751"/>
    </row>
    <row r="46752" spans="1:1" x14ac:dyDescent="0.25">
      <c r="A46752"/>
    </row>
    <row r="46753" spans="1:1" x14ac:dyDescent="0.25">
      <c r="A46753"/>
    </row>
    <row r="46754" spans="1:1" x14ac:dyDescent="0.25">
      <c r="A46754"/>
    </row>
    <row r="46755" spans="1:1" x14ac:dyDescent="0.25">
      <c r="A46755"/>
    </row>
    <row r="46756" spans="1:1" x14ac:dyDescent="0.25">
      <c r="A46756"/>
    </row>
    <row r="46757" spans="1:1" x14ac:dyDescent="0.25">
      <c r="A46757"/>
    </row>
    <row r="46758" spans="1:1" x14ac:dyDescent="0.25">
      <c r="A46758"/>
    </row>
    <row r="46759" spans="1:1" x14ac:dyDescent="0.25">
      <c r="A46759"/>
    </row>
    <row r="46760" spans="1:1" x14ac:dyDescent="0.25">
      <c r="A46760"/>
    </row>
    <row r="46761" spans="1:1" x14ac:dyDescent="0.25">
      <c r="A46761"/>
    </row>
    <row r="46762" spans="1:1" x14ac:dyDescent="0.25">
      <c r="A46762"/>
    </row>
    <row r="46763" spans="1:1" x14ac:dyDescent="0.25">
      <c r="A46763"/>
    </row>
    <row r="46764" spans="1:1" x14ac:dyDescent="0.25">
      <c r="A46764"/>
    </row>
    <row r="46765" spans="1:1" x14ac:dyDescent="0.25">
      <c r="A46765"/>
    </row>
    <row r="46766" spans="1:1" x14ac:dyDescent="0.25">
      <c r="A46766"/>
    </row>
    <row r="46767" spans="1:1" x14ac:dyDescent="0.25">
      <c r="A46767"/>
    </row>
    <row r="46768" spans="1:1" x14ac:dyDescent="0.25">
      <c r="A46768"/>
    </row>
    <row r="46769" spans="1:1" x14ac:dyDescent="0.25">
      <c r="A46769"/>
    </row>
    <row r="46770" spans="1:1" x14ac:dyDescent="0.25">
      <c r="A46770"/>
    </row>
    <row r="46771" spans="1:1" x14ac:dyDescent="0.25">
      <c r="A46771"/>
    </row>
    <row r="46772" spans="1:1" x14ac:dyDescent="0.25">
      <c r="A46772"/>
    </row>
    <row r="46773" spans="1:1" x14ac:dyDescent="0.25">
      <c r="A46773"/>
    </row>
    <row r="46774" spans="1:1" x14ac:dyDescent="0.25">
      <c r="A46774"/>
    </row>
    <row r="46775" spans="1:1" x14ac:dyDescent="0.25">
      <c r="A46775"/>
    </row>
    <row r="46776" spans="1:1" x14ac:dyDescent="0.25">
      <c r="A46776"/>
    </row>
    <row r="46777" spans="1:1" x14ac:dyDescent="0.25">
      <c r="A46777"/>
    </row>
    <row r="46778" spans="1:1" x14ac:dyDescent="0.25">
      <c r="A46778"/>
    </row>
    <row r="46779" spans="1:1" x14ac:dyDescent="0.25">
      <c r="A46779"/>
    </row>
    <row r="46780" spans="1:1" x14ac:dyDescent="0.25">
      <c r="A46780"/>
    </row>
    <row r="46781" spans="1:1" x14ac:dyDescent="0.25">
      <c r="A46781"/>
    </row>
    <row r="46782" spans="1:1" x14ac:dyDescent="0.25">
      <c r="A46782"/>
    </row>
    <row r="46783" spans="1:1" x14ac:dyDescent="0.25">
      <c r="A46783"/>
    </row>
    <row r="46784" spans="1:1" x14ac:dyDescent="0.25">
      <c r="A46784"/>
    </row>
    <row r="46785" spans="1:1" x14ac:dyDescent="0.25">
      <c r="A46785"/>
    </row>
    <row r="46786" spans="1:1" x14ac:dyDescent="0.25">
      <c r="A46786"/>
    </row>
    <row r="46787" spans="1:1" x14ac:dyDescent="0.25">
      <c r="A46787"/>
    </row>
    <row r="46788" spans="1:1" x14ac:dyDescent="0.25">
      <c r="A46788"/>
    </row>
    <row r="46789" spans="1:1" x14ac:dyDescent="0.25">
      <c r="A46789"/>
    </row>
    <row r="46790" spans="1:1" x14ac:dyDescent="0.25">
      <c r="A46790"/>
    </row>
    <row r="46791" spans="1:1" x14ac:dyDescent="0.25">
      <c r="A46791"/>
    </row>
    <row r="46792" spans="1:1" x14ac:dyDescent="0.25">
      <c r="A46792"/>
    </row>
    <row r="46793" spans="1:1" x14ac:dyDescent="0.25">
      <c r="A46793"/>
    </row>
    <row r="46794" spans="1:1" x14ac:dyDescent="0.25">
      <c r="A46794"/>
    </row>
    <row r="46795" spans="1:1" x14ac:dyDescent="0.25">
      <c r="A46795"/>
    </row>
    <row r="46796" spans="1:1" x14ac:dyDescent="0.25">
      <c r="A46796"/>
    </row>
    <row r="46797" spans="1:1" x14ac:dyDescent="0.25">
      <c r="A46797"/>
    </row>
    <row r="46798" spans="1:1" x14ac:dyDescent="0.25">
      <c r="A46798"/>
    </row>
    <row r="46799" spans="1:1" x14ac:dyDescent="0.25">
      <c r="A46799"/>
    </row>
    <row r="46800" spans="1:1" x14ac:dyDescent="0.25">
      <c r="A46800"/>
    </row>
    <row r="46801" spans="1:1" x14ac:dyDescent="0.25">
      <c r="A46801"/>
    </row>
    <row r="46802" spans="1:1" x14ac:dyDescent="0.25">
      <c r="A46802"/>
    </row>
    <row r="46803" spans="1:1" x14ac:dyDescent="0.25">
      <c r="A46803"/>
    </row>
    <row r="46804" spans="1:1" x14ac:dyDescent="0.25">
      <c r="A46804"/>
    </row>
    <row r="46805" spans="1:1" x14ac:dyDescent="0.25">
      <c r="A46805"/>
    </row>
    <row r="46806" spans="1:1" x14ac:dyDescent="0.25">
      <c r="A46806"/>
    </row>
    <row r="46807" spans="1:1" x14ac:dyDescent="0.25">
      <c r="A46807"/>
    </row>
    <row r="46808" spans="1:1" x14ac:dyDescent="0.25">
      <c r="A46808"/>
    </row>
    <row r="46809" spans="1:1" x14ac:dyDescent="0.25">
      <c r="A46809"/>
    </row>
    <row r="46810" spans="1:1" x14ac:dyDescent="0.25">
      <c r="A46810"/>
    </row>
    <row r="46811" spans="1:1" x14ac:dyDescent="0.25">
      <c r="A46811"/>
    </row>
    <row r="46812" spans="1:1" x14ac:dyDescent="0.25">
      <c r="A46812"/>
    </row>
    <row r="46813" spans="1:1" x14ac:dyDescent="0.25">
      <c r="A46813"/>
    </row>
    <row r="46814" spans="1:1" x14ac:dyDescent="0.25">
      <c r="A46814"/>
    </row>
    <row r="46815" spans="1:1" x14ac:dyDescent="0.25">
      <c r="A46815"/>
    </row>
    <row r="46816" spans="1:1" x14ac:dyDescent="0.25">
      <c r="A46816"/>
    </row>
    <row r="46817" spans="1:1" x14ac:dyDescent="0.25">
      <c r="A46817"/>
    </row>
    <row r="46818" spans="1:1" x14ac:dyDescent="0.25">
      <c r="A46818"/>
    </row>
    <row r="46819" spans="1:1" x14ac:dyDescent="0.25">
      <c r="A46819"/>
    </row>
    <row r="46820" spans="1:1" x14ac:dyDescent="0.25">
      <c r="A46820"/>
    </row>
    <row r="46821" spans="1:1" x14ac:dyDescent="0.25">
      <c r="A46821"/>
    </row>
    <row r="46822" spans="1:1" x14ac:dyDescent="0.25">
      <c r="A46822"/>
    </row>
    <row r="46823" spans="1:1" x14ac:dyDescent="0.25">
      <c r="A46823"/>
    </row>
    <row r="46824" spans="1:1" x14ac:dyDescent="0.25">
      <c r="A46824"/>
    </row>
    <row r="46825" spans="1:1" x14ac:dyDescent="0.25">
      <c r="A46825"/>
    </row>
    <row r="46826" spans="1:1" x14ac:dyDescent="0.25">
      <c r="A46826"/>
    </row>
    <row r="46827" spans="1:1" x14ac:dyDescent="0.25">
      <c r="A46827"/>
    </row>
    <row r="46828" spans="1:1" x14ac:dyDescent="0.25">
      <c r="A46828"/>
    </row>
    <row r="46829" spans="1:1" x14ac:dyDescent="0.25">
      <c r="A46829"/>
    </row>
    <row r="46830" spans="1:1" x14ac:dyDescent="0.25">
      <c r="A46830"/>
    </row>
    <row r="46831" spans="1:1" x14ac:dyDescent="0.25">
      <c r="A46831"/>
    </row>
    <row r="46832" spans="1:1" x14ac:dyDescent="0.25">
      <c r="A46832"/>
    </row>
    <row r="46833" spans="1:1" x14ac:dyDescent="0.25">
      <c r="A46833"/>
    </row>
    <row r="46834" spans="1:1" x14ac:dyDescent="0.25">
      <c r="A46834"/>
    </row>
    <row r="46835" spans="1:1" x14ac:dyDescent="0.25">
      <c r="A46835"/>
    </row>
    <row r="46836" spans="1:1" x14ac:dyDescent="0.25">
      <c r="A46836"/>
    </row>
    <row r="46837" spans="1:1" x14ac:dyDescent="0.25">
      <c r="A46837"/>
    </row>
    <row r="46838" spans="1:1" x14ac:dyDescent="0.25">
      <c r="A46838"/>
    </row>
    <row r="46839" spans="1:1" x14ac:dyDescent="0.25">
      <c r="A46839"/>
    </row>
    <row r="46840" spans="1:1" x14ac:dyDescent="0.25">
      <c r="A46840"/>
    </row>
    <row r="46841" spans="1:1" x14ac:dyDescent="0.25">
      <c r="A46841"/>
    </row>
    <row r="46842" spans="1:1" x14ac:dyDescent="0.25">
      <c r="A46842"/>
    </row>
    <row r="46843" spans="1:1" x14ac:dyDescent="0.25">
      <c r="A46843"/>
    </row>
    <row r="46844" spans="1:1" x14ac:dyDescent="0.25">
      <c r="A46844"/>
    </row>
    <row r="46845" spans="1:1" x14ac:dyDescent="0.25">
      <c r="A46845"/>
    </row>
    <row r="46846" spans="1:1" x14ac:dyDescent="0.25">
      <c r="A46846"/>
    </row>
    <row r="46847" spans="1:1" x14ac:dyDescent="0.25">
      <c r="A46847"/>
    </row>
    <row r="46848" spans="1:1" x14ac:dyDescent="0.25">
      <c r="A46848"/>
    </row>
    <row r="46849" spans="1:1" x14ac:dyDescent="0.25">
      <c r="A46849"/>
    </row>
    <row r="46850" spans="1:1" x14ac:dyDescent="0.25">
      <c r="A46850"/>
    </row>
    <row r="46851" spans="1:1" x14ac:dyDescent="0.25">
      <c r="A46851"/>
    </row>
    <row r="46852" spans="1:1" x14ac:dyDescent="0.25">
      <c r="A46852"/>
    </row>
    <row r="46853" spans="1:1" x14ac:dyDescent="0.25">
      <c r="A46853"/>
    </row>
    <row r="46854" spans="1:1" x14ac:dyDescent="0.25">
      <c r="A46854"/>
    </row>
    <row r="46855" spans="1:1" x14ac:dyDescent="0.25">
      <c r="A46855"/>
    </row>
    <row r="46856" spans="1:1" x14ac:dyDescent="0.25">
      <c r="A46856"/>
    </row>
    <row r="46857" spans="1:1" x14ac:dyDescent="0.25">
      <c r="A46857"/>
    </row>
    <row r="46858" spans="1:1" x14ac:dyDescent="0.25">
      <c r="A46858"/>
    </row>
    <row r="46859" spans="1:1" x14ac:dyDescent="0.25">
      <c r="A46859"/>
    </row>
    <row r="46860" spans="1:1" x14ac:dyDescent="0.25">
      <c r="A46860"/>
    </row>
    <row r="46861" spans="1:1" x14ac:dyDescent="0.25">
      <c r="A46861"/>
    </row>
    <row r="46862" spans="1:1" x14ac:dyDescent="0.25">
      <c r="A46862"/>
    </row>
    <row r="46863" spans="1:1" x14ac:dyDescent="0.25">
      <c r="A46863"/>
    </row>
    <row r="46864" spans="1:1" x14ac:dyDescent="0.25">
      <c r="A46864"/>
    </row>
    <row r="46865" spans="1:1" x14ac:dyDescent="0.25">
      <c r="A46865"/>
    </row>
    <row r="46866" spans="1:1" x14ac:dyDescent="0.25">
      <c r="A46866"/>
    </row>
    <row r="46867" spans="1:1" x14ac:dyDescent="0.25">
      <c r="A46867"/>
    </row>
    <row r="46868" spans="1:1" x14ac:dyDescent="0.25">
      <c r="A46868"/>
    </row>
    <row r="46869" spans="1:1" x14ac:dyDescent="0.25">
      <c r="A46869"/>
    </row>
    <row r="46870" spans="1:1" x14ac:dyDescent="0.25">
      <c r="A46870"/>
    </row>
    <row r="46871" spans="1:1" x14ac:dyDescent="0.25">
      <c r="A46871"/>
    </row>
    <row r="46872" spans="1:1" x14ac:dyDescent="0.25">
      <c r="A46872"/>
    </row>
    <row r="46873" spans="1:1" x14ac:dyDescent="0.25">
      <c r="A46873"/>
    </row>
    <row r="46874" spans="1:1" x14ac:dyDescent="0.25">
      <c r="A46874"/>
    </row>
    <row r="46875" spans="1:1" x14ac:dyDescent="0.25">
      <c r="A46875"/>
    </row>
    <row r="46876" spans="1:1" x14ac:dyDescent="0.25">
      <c r="A46876"/>
    </row>
    <row r="46877" spans="1:1" x14ac:dyDescent="0.25">
      <c r="A46877"/>
    </row>
    <row r="46878" spans="1:1" x14ac:dyDescent="0.25">
      <c r="A46878"/>
    </row>
    <row r="46879" spans="1:1" x14ac:dyDescent="0.25">
      <c r="A46879"/>
    </row>
    <row r="46880" spans="1:1" x14ac:dyDescent="0.25">
      <c r="A46880"/>
    </row>
    <row r="46881" spans="1:1" x14ac:dyDescent="0.25">
      <c r="A46881"/>
    </row>
    <row r="46882" spans="1:1" x14ac:dyDescent="0.25">
      <c r="A46882"/>
    </row>
    <row r="46883" spans="1:1" x14ac:dyDescent="0.25">
      <c r="A46883"/>
    </row>
    <row r="46884" spans="1:1" x14ac:dyDescent="0.25">
      <c r="A46884"/>
    </row>
    <row r="46885" spans="1:1" x14ac:dyDescent="0.25">
      <c r="A46885"/>
    </row>
    <row r="46886" spans="1:1" x14ac:dyDescent="0.25">
      <c r="A46886"/>
    </row>
    <row r="46887" spans="1:1" x14ac:dyDescent="0.25">
      <c r="A46887"/>
    </row>
    <row r="46888" spans="1:1" x14ac:dyDescent="0.25">
      <c r="A46888"/>
    </row>
    <row r="46889" spans="1:1" x14ac:dyDescent="0.25">
      <c r="A46889"/>
    </row>
    <row r="46890" spans="1:1" x14ac:dyDescent="0.25">
      <c r="A46890"/>
    </row>
    <row r="46891" spans="1:1" x14ac:dyDescent="0.25">
      <c r="A46891"/>
    </row>
    <row r="46892" spans="1:1" x14ac:dyDescent="0.25">
      <c r="A46892"/>
    </row>
    <row r="46893" spans="1:1" x14ac:dyDescent="0.25">
      <c r="A46893"/>
    </row>
    <row r="46894" spans="1:1" x14ac:dyDescent="0.25">
      <c r="A46894"/>
    </row>
    <row r="46895" spans="1:1" x14ac:dyDescent="0.25">
      <c r="A46895"/>
    </row>
    <row r="46896" spans="1:1" x14ac:dyDescent="0.25">
      <c r="A46896"/>
    </row>
    <row r="46897" spans="1:1" x14ac:dyDescent="0.25">
      <c r="A46897"/>
    </row>
    <row r="46898" spans="1:1" x14ac:dyDescent="0.25">
      <c r="A46898"/>
    </row>
    <row r="46899" spans="1:1" x14ac:dyDescent="0.25">
      <c r="A46899"/>
    </row>
    <row r="46900" spans="1:1" x14ac:dyDescent="0.25">
      <c r="A46900"/>
    </row>
    <row r="46901" spans="1:1" x14ac:dyDescent="0.25">
      <c r="A46901"/>
    </row>
    <row r="46902" spans="1:1" x14ac:dyDescent="0.25">
      <c r="A46902"/>
    </row>
    <row r="46903" spans="1:1" x14ac:dyDescent="0.25">
      <c r="A46903"/>
    </row>
    <row r="46904" spans="1:1" x14ac:dyDescent="0.25">
      <c r="A46904"/>
    </row>
    <row r="46905" spans="1:1" x14ac:dyDescent="0.25">
      <c r="A46905"/>
    </row>
    <row r="46906" spans="1:1" x14ac:dyDescent="0.25">
      <c r="A46906"/>
    </row>
    <row r="46907" spans="1:1" x14ac:dyDescent="0.25">
      <c r="A46907"/>
    </row>
    <row r="46908" spans="1:1" x14ac:dyDescent="0.25">
      <c r="A46908"/>
    </row>
    <row r="46909" spans="1:1" x14ac:dyDescent="0.25">
      <c r="A46909"/>
    </row>
    <row r="46910" spans="1:1" x14ac:dyDescent="0.25">
      <c r="A46910"/>
    </row>
    <row r="46911" spans="1:1" x14ac:dyDescent="0.25">
      <c r="A46911"/>
    </row>
    <row r="46912" spans="1:1" x14ac:dyDescent="0.25">
      <c r="A46912"/>
    </row>
    <row r="46913" spans="1:1" x14ac:dyDescent="0.25">
      <c r="A46913"/>
    </row>
    <row r="46914" spans="1:1" x14ac:dyDescent="0.25">
      <c r="A46914"/>
    </row>
    <row r="46915" spans="1:1" x14ac:dyDescent="0.25">
      <c r="A46915"/>
    </row>
    <row r="46916" spans="1:1" x14ac:dyDescent="0.25">
      <c r="A46916"/>
    </row>
    <row r="46917" spans="1:1" x14ac:dyDescent="0.25">
      <c r="A46917"/>
    </row>
    <row r="46918" spans="1:1" x14ac:dyDescent="0.25">
      <c r="A46918"/>
    </row>
    <row r="46919" spans="1:1" x14ac:dyDescent="0.25">
      <c r="A46919"/>
    </row>
    <row r="46920" spans="1:1" x14ac:dyDescent="0.25">
      <c r="A46920"/>
    </row>
    <row r="46921" spans="1:1" x14ac:dyDescent="0.25">
      <c r="A46921"/>
    </row>
    <row r="46922" spans="1:1" x14ac:dyDescent="0.25">
      <c r="A46922"/>
    </row>
    <row r="46923" spans="1:1" x14ac:dyDescent="0.25">
      <c r="A46923"/>
    </row>
    <row r="46924" spans="1:1" x14ac:dyDescent="0.25">
      <c r="A46924"/>
    </row>
    <row r="46925" spans="1:1" x14ac:dyDescent="0.25">
      <c r="A46925"/>
    </row>
    <row r="46926" spans="1:1" x14ac:dyDescent="0.25">
      <c r="A46926"/>
    </row>
    <row r="46927" spans="1:1" x14ac:dyDescent="0.25">
      <c r="A46927"/>
    </row>
    <row r="46928" spans="1:1" x14ac:dyDescent="0.25">
      <c r="A46928"/>
    </row>
    <row r="46929" spans="1:1" x14ac:dyDescent="0.25">
      <c r="A46929"/>
    </row>
    <row r="46930" spans="1:1" x14ac:dyDescent="0.25">
      <c r="A46930"/>
    </row>
    <row r="46931" spans="1:1" x14ac:dyDescent="0.25">
      <c r="A46931"/>
    </row>
    <row r="46932" spans="1:1" x14ac:dyDescent="0.25">
      <c r="A46932"/>
    </row>
    <row r="46933" spans="1:1" x14ac:dyDescent="0.25">
      <c r="A46933"/>
    </row>
    <row r="46934" spans="1:1" x14ac:dyDescent="0.25">
      <c r="A46934"/>
    </row>
    <row r="46935" spans="1:1" x14ac:dyDescent="0.25">
      <c r="A46935"/>
    </row>
    <row r="46936" spans="1:1" x14ac:dyDescent="0.25">
      <c r="A46936"/>
    </row>
    <row r="46937" spans="1:1" x14ac:dyDescent="0.25">
      <c r="A46937"/>
    </row>
    <row r="46938" spans="1:1" x14ac:dyDescent="0.25">
      <c r="A46938"/>
    </row>
    <row r="46939" spans="1:1" x14ac:dyDescent="0.25">
      <c r="A46939"/>
    </row>
    <row r="46940" spans="1:1" x14ac:dyDescent="0.25">
      <c r="A46940"/>
    </row>
    <row r="46941" spans="1:1" x14ac:dyDescent="0.25">
      <c r="A46941"/>
    </row>
    <row r="46942" spans="1:1" x14ac:dyDescent="0.25">
      <c r="A46942"/>
    </row>
    <row r="46943" spans="1:1" x14ac:dyDescent="0.25">
      <c r="A46943"/>
    </row>
    <row r="46944" spans="1:1" x14ac:dyDescent="0.25">
      <c r="A46944"/>
    </row>
    <row r="46945" spans="1:1" x14ac:dyDescent="0.25">
      <c r="A46945"/>
    </row>
    <row r="46946" spans="1:1" x14ac:dyDescent="0.25">
      <c r="A46946"/>
    </row>
    <row r="46947" spans="1:1" x14ac:dyDescent="0.25">
      <c r="A46947"/>
    </row>
    <row r="46948" spans="1:1" x14ac:dyDescent="0.25">
      <c r="A46948"/>
    </row>
    <row r="46949" spans="1:1" x14ac:dyDescent="0.25">
      <c r="A46949"/>
    </row>
    <row r="46950" spans="1:1" x14ac:dyDescent="0.25">
      <c r="A46950"/>
    </row>
    <row r="46951" spans="1:1" x14ac:dyDescent="0.25">
      <c r="A46951"/>
    </row>
    <row r="46952" spans="1:1" x14ac:dyDescent="0.25">
      <c r="A46952"/>
    </row>
    <row r="46953" spans="1:1" x14ac:dyDescent="0.25">
      <c r="A46953"/>
    </row>
    <row r="46954" spans="1:1" x14ac:dyDescent="0.25">
      <c r="A46954"/>
    </row>
    <row r="46955" spans="1:1" x14ac:dyDescent="0.25">
      <c r="A46955"/>
    </row>
    <row r="46956" spans="1:1" x14ac:dyDescent="0.25">
      <c r="A46956"/>
    </row>
    <row r="46957" spans="1:1" x14ac:dyDescent="0.25">
      <c r="A46957"/>
    </row>
    <row r="46958" spans="1:1" x14ac:dyDescent="0.25">
      <c r="A46958"/>
    </row>
    <row r="46959" spans="1:1" x14ac:dyDescent="0.25">
      <c r="A46959"/>
    </row>
    <row r="46960" spans="1:1" x14ac:dyDescent="0.25">
      <c r="A46960"/>
    </row>
    <row r="46961" spans="1:1" x14ac:dyDescent="0.25">
      <c r="A46961"/>
    </row>
    <row r="46962" spans="1:1" x14ac:dyDescent="0.25">
      <c r="A46962"/>
    </row>
    <row r="46963" spans="1:1" x14ac:dyDescent="0.25">
      <c r="A46963"/>
    </row>
    <row r="46964" spans="1:1" x14ac:dyDescent="0.25">
      <c r="A46964"/>
    </row>
    <row r="46965" spans="1:1" x14ac:dyDescent="0.25">
      <c r="A46965"/>
    </row>
    <row r="46966" spans="1:1" x14ac:dyDescent="0.25">
      <c r="A46966"/>
    </row>
    <row r="46967" spans="1:1" x14ac:dyDescent="0.25">
      <c r="A46967"/>
    </row>
    <row r="46968" spans="1:1" x14ac:dyDescent="0.25">
      <c r="A46968"/>
    </row>
    <row r="46969" spans="1:1" x14ac:dyDescent="0.25">
      <c r="A46969"/>
    </row>
    <row r="46970" spans="1:1" x14ac:dyDescent="0.25">
      <c r="A46970"/>
    </row>
    <row r="46971" spans="1:1" x14ac:dyDescent="0.25">
      <c r="A46971"/>
    </row>
    <row r="46972" spans="1:1" x14ac:dyDescent="0.25">
      <c r="A46972"/>
    </row>
    <row r="46973" spans="1:1" x14ac:dyDescent="0.25">
      <c r="A46973"/>
    </row>
    <row r="46974" spans="1:1" x14ac:dyDescent="0.25">
      <c r="A46974"/>
    </row>
    <row r="46975" spans="1:1" x14ac:dyDescent="0.25">
      <c r="A46975"/>
    </row>
    <row r="46976" spans="1:1" x14ac:dyDescent="0.25">
      <c r="A46976"/>
    </row>
    <row r="46977" spans="1:1" x14ac:dyDescent="0.25">
      <c r="A46977"/>
    </row>
    <row r="46978" spans="1:1" x14ac:dyDescent="0.25">
      <c r="A46978"/>
    </row>
    <row r="46979" spans="1:1" x14ac:dyDescent="0.25">
      <c r="A46979"/>
    </row>
    <row r="46980" spans="1:1" x14ac:dyDescent="0.25">
      <c r="A46980"/>
    </row>
    <row r="46981" spans="1:1" x14ac:dyDescent="0.25">
      <c r="A46981"/>
    </row>
    <row r="46982" spans="1:1" x14ac:dyDescent="0.25">
      <c r="A46982"/>
    </row>
    <row r="46983" spans="1:1" x14ac:dyDescent="0.25">
      <c r="A46983"/>
    </row>
    <row r="46984" spans="1:1" x14ac:dyDescent="0.25">
      <c r="A46984"/>
    </row>
    <row r="46985" spans="1:1" x14ac:dyDescent="0.25">
      <c r="A46985"/>
    </row>
    <row r="46986" spans="1:1" x14ac:dyDescent="0.25">
      <c r="A46986"/>
    </row>
    <row r="46987" spans="1:1" x14ac:dyDescent="0.25">
      <c r="A46987"/>
    </row>
    <row r="46988" spans="1:1" x14ac:dyDescent="0.25">
      <c r="A46988"/>
    </row>
    <row r="46989" spans="1:1" x14ac:dyDescent="0.25">
      <c r="A46989"/>
    </row>
    <row r="46990" spans="1:1" x14ac:dyDescent="0.25">
      <c r="A46990"/>
    </row>
    <row r="46991" spans="1:1" x14ac:dyDescent="0.25">
      <c r="A46991"/>
    </row>
    <row r="46992" spans="1:1" x14ac:dyDescent="0.25">
      <c r="A46992"/>
    </row>
    <row r="46993" spans="1:1" x14ac:dyDescent="0.25">
      <c r="A46993"/>
    </row>
    <row r="46994" spans="1:1" x14ac:dyDescent="0.25">
      <c r="A46994"/>
    </row>
    <row r="46995" spans="1:1" x14ac:dyDescent="0.25">
      <c r="A46995"/>
    </row>
    <row r="46996" spans="1:1" x14ac:dyDescent="0.25">
      <c r="A46996"/>
    </row>
    <row r="46997" spans="1:1" x14ac:dyDescent="0.25">
      <c r="A46997"/>
    </row>
    <row r="46998" spans="1:1" x14ac:dyDescent="0.25">
      <c r="A46998"/>
    </row>
    <row r="46999" spans="1:1" x14ac:dyDescent="0.25">
      <c r="A46999"/>
    </row>
    <row r="47000" spans="1:1" x14ac:dyDescent="0.25">
      <c r="A47000"/>
    </row>
    <row r="47001" spans="1:1" x14ac:dyDescent="0.25">
      <c r="A47001"/>
    </row>
    <row r="47002" spans="1:1" x14ac:dyDescent="0.25">
      <c r="A47002"/>
    </row>
    <row r="47003" spans="1:1" x14ac:dyDescent="0.25">
      <c r="A47003"/>
    </row>
    <row r="47004" spans="1:1" x14ac:dyDescent="0.25">
      <c r="A47004"/>
    </row>
    <row r="47005" spans="1:1" x14ac:dyDescent="0.25">
      <c r="A47005"/>
    </row>
    <row r="47006" spans="1:1" x14ac:dyDescent="0.25">
      <c r="A47006"/>
    </row>
    <row r="47007" spans="1:1" x14ac:dyDescent="0.25">
      <c r="A47007"/>
    </row>
    <row r="47008" spans="1:1" x14ac:dyDescent="0.25">
      <c r="A47008"/>
    </row>
    <row r="47009" spans="1:1" x14ac:dyDescent="0.25">
      <c r="A47009"/>
    </row>
    <row r="47010" spans="1:1" x14ac:dyDescent="0.25">
      <c r="A47010"/>
    </row>
    <row r="47011" spans="1:1" x14ac:dyDescent="0.25">
      <c r="A47011"/>
    </row>
    <row r="47012" spans="1:1" x14ac:dyDescent="0.25">
      <c r="A47012"/>
    </row>
    <row r="47013" spans="1:1" x14ac:dyDescent="0.25">
      <c r="A47013"/>
    </row>
    <row r="47014" spans="1:1" x14ac:dyDescent="0.25">
      <c r="A47014"/>
    </row>
    <row r="47015" spans="1:1" x14ac:dyDescent="0.25">
      <c r="A47015"/>
    </row>
    <row r="47016" spans="1:1" x14ac:dyDescent="0.25">
      <c r="A47016"/>
    </row>
    <row r="47017" spans="1:1" x14ac:dyDescent="0.25">
      <c r="A47017"/>
    </row>
    <row r="47018" spans="1:1" x14ac:dyDescent="0.25">
      <c r="A47018"/>
    </row>
    <row r="47019" spans="1:1" x14ac:dyDescent="0.25">
      <c r="A47019"/>
    </row>
    <row r="47020" spans="1:1" x14ac:dyDescent="0.25">
      <c r="A47020"/>
    </row>
    <row r="47021" spans="1:1" x14ac:dyDescent="0.25">
      <c r="A47021"/>
    </row>
    <row r="47022" spans="1:1" x14ac:dyDescent="0.25">
      <c r="A47022"/>
    </row>
    <row r="47023" spans="1:1" x14ac:dyDescent="0.25">
      <c r="A47023"/>
    </row>
    <row r="47024" spans="1:1" x14ac:dyDescent="0.25">
      <c r="A47024"/>
    </row>
    <row r="47025" spans="1:1" x14ac:dyDescent="0.25">
      <c r="A47025"/>
    </row>
    <row r="47026" spans="1:1" x14ac:dyDescent="0.25">
      <c r="A47026"/>
    </row>
    <row r="47027" spans="1:1" x14ac:dyDescent="0.25">
      <c r="A47027"/>
    </row>
    <row r="47028" spans="1:1" x14ac:dyDescent="0.25">
      <c r="A47028"/>
    </row>
    <row r="47029" spans="1:1" x14ac:dyDescent="0.25">
      <c r="A47029"/>
    </row>
    <row r="47030" spans="1:1" x14ac:dyDescent="0.25">
      <c r="A47030"/>
    </row>
    <row r="47031" spans="1:1" x14ac:dyDescent="0.25">
      <c r="A47031"/>
    </row>
    <row r="47032" spans="1:1" x14ac:dyDescent="0.25">
      <c r="A47032"/>
    </row>
    <row r="47033" spans="1:1" x14ac:dyDescent="0.25">
      <c r="A47033"/>
    </row>
    <row r="47034" spans="1:1" x14ac:dyDescent="0.25">
      <c r="A47034"/>
    </row>
    <row r="47035" spans="1:1" x14ac:dyDescent="0.25">
      <c r="A47035"/>
    </row>
    <row r="47036" spans="1:1" x14ac:dyDescent="0.25">
      <c r="A47036"/>
    </row>
    <row r="47037" spans="1:1" x14ac:dyDescent="0.25">
      <c r="A47037"/>
    </row>
    <row r="47038" spans="1:1" x14ac:dyDescent="0.25">
      <c r="A47038"/>
    </row>
    <row r="47039" spans="1:1" x14ac:dyDescent="0.25">
      <c r="A47039"/>
    </row>
    <row r="47040" spans="1:1" x14ac:dyDescent="0.25">
      <c r="A47040"/>
    </row>
    <row r="47041" spans="1:1" x14ac:dyDescent="0.25">
      <c r="A47041"/>
    </row>
    <row r="47042" spans="1:1" x14ac:dyDescent="0.25">
      <c r="A47042"/>
    </row>
    <row r="47043" spans="1:1" x14ac:dyDescent="0.25">
      <c r="A47043"/>
    </row>
    <row r="47044" spans="1:1" x14ac:dyDescent="0.25">
      <c r="A47044"/>
    </row>
    <row r="47045" spans="1:1" x14ac:dyDescent="0.25">
      <c r="A47045"/>
    </row>
    <row r="47046" spans="1:1" x14ac:dyDescent="0.25">
      <c r="A47046"/>
    </row>
    <row r="47047" spans="1:1" x14ac:dyDescent="0.25">
      <c r="A47047"/>
    </row>
    <row r="47048" spans="1:1" x14ac:dyDescent="0.25">
      <c r="A47048"/>
    </row>
    <row r="47049" spans="1:1" x14ac:dyDescent="0.25">
      <c r="A47049"/>
    </row>
    <row r="47050" spans="1:1" x14ac:dyDescent="0.25">
      <c r="A47050"/>
    </row>
    <row r="47051" spans="1:1" x14ac:dyDescent="0.25">
      <c r="A47051"/>
    </row>
    <row r="47052" spans="1:1" x14ac:dyDescent="0.25">
      <c r="A47052"/>
    </row>
    <row r="47053" spans="1:1" x14ac:dyDescent="0.25">
      <c r="A47053"/>
    </row>
    <row r="47054" spans="1:1" x14ac:dyDescent="0.25">
      <c r="A47054"/>
    </row>
    <row r="47055" spans="1:1" x14ac:dyDescent="0.25">
      <c r="A47055"/>
    </row>
    <row r="47056" spans="1:1" x14ac:dyDescent="0.25">
      <c r="A47056"/>
    </row>
    <row r="47057" spans="1:1" x14ac:dyDescent="0.25">
      <c r="A47057"/>
    </row>
    <row r="47058" spans="1:1" x14ac:dyDescent="0.25">
      <c r="A47058"/>
    </row>
    <row r="47059" spans="1:1" x14ac:dyDescent="0.25">
      <c r="A47059"/>
    </row>
    <row r="47060" spans="1:1" x14ac:dyDescent="0.25">
      <c r="A47060"/>
    </row>
    <row r="47061" spans="1:1" x14ac:dyDescent="0.25">
      <c r="A47061"/>
    </row>
    <row r="47062" spans="1:1" x14ac:dyDescent="0.25">
      <c r="A47062"/>
    </row>
    <row r="47063" spans="1:1" x14ac:dyDescent="0.25">
      <c r="A47063"/>
    </row>
    <row r="47064" spans="1:1" x14ac:dyDescent="0.25">
      <c r="A47064"/>
    </row>
    <row r="47065" spans="1:1" x14ac:dyDescent="0.25">
      <c r="A47065"/>
    </row>
    <row r="47066" spans="1:1" x14ac:dyDescent="0.25">
      <c r="A47066"/>
    </row>
    <row r="47067" spans="1:1" x14ac:dyDescent="0.25">
      <c r="A47067"/>
    </row>
    <row r="47068" spans="1:1" x14ac:dyDescent="0.25">
      <c r="A47068"/>
    </row>
    <row r="47069" spans="1:1" x14ac:dyDescent="0.25">
      <c r="A47069"/>
    </row>
    <row r="47070" spans="1:1" x14ac:dyDescent="0.25">
      <c r="A47070"/>
    </row>
    <row r="47071" spans="1:1" x14ac:dyDescent="0.25">
      <c r="A47071"/>
    </row>
    <row r="47072" spans="1:1" x14ac:dyDescent="0.25">
      <c r="A47072"/>
    </row>
    <row r="47073" spans="1:1" x14ac:dyDescent="0.25">
      <c r="A47073"/>
    </row>
    <row r="47074" spans="1:1" x14ac:dyDescent="0.25">
      <c r="A47074"/>
    </row>
    <row r="47075" spans="1:1" x14ac:dyDescent="0.25">
      <c r="A47075"/>
    </row>
    <row r="47076" spans="1:1" x14ac:dyDescent="0.25">
      <c r="A47076"/>
    </row>
    <row r="47077" spans="1:1" x14ac:dyDescent="0.25">
      <c r="A47077"/>
    </row>
    <row r="47078" spans="1:1" x14ac:dyDescent="0.25">
      <c r="A47078"/>
    </row>
    <row r="47079" spans="1:1" x14ac:dyDescent="0.25">
      <c r="A47079"/>
    </row>
    <row r="47080" spans="1:1" x14ac:dyDescent="0.25">
      <c r="A47080"/>
    </row>
    <row r="47081" spans="1:1" x14ac:dyDescent="0.25">
      <c r="A47081"/>
    </row>
    <row r="47082" spans="1:1" x14ac:dyDescent="0.25">
      <c r="A47082"/>
    </row>
    <row r="47083" spans="1:1" x14ac:dyDescent="0.25">
      <c r="A47083"/>
    </row>
    <row r="47084" spans="1:1" x14ac:dyDescent="0.25">
      <c r="A47084"/>
    </row>
    <row r="47085" spans="1:1" x14ac:dyDescent="0.25">
      <c r="A47085"/>
    </row>
    <row r="47086" spans="1:1" x14ac:dyDescent="0.25">
      <c r="A47086"/>
    </row>
    <row r="47087" spans="1:1" x14ac:dyDescent="0.25">
      <c r="A47087"/>
    </row>
    <row r="47088" spans="1:1" x14ac:dyDescent="0.25">
      <c r="A47088"/>
    </row>
    <row r="47089" spans="1:1" x14ac:dyDescent="0.25">
      <c r="A47089"/>
    </row>
    <row r="47090" spans="1:1" x14ac:dyDescent="0.25">
      <c r="A47090"/>
    </row>
    <row r="47091" spans="1:1" x14ac:dyDescent="0.25">
      <c r="A47091"/>
    </row>
    <row r="47092" spans="1:1" x14ac:dyDescent="0.25">
      <c r="A47092"/>
    </row>
    <row r="47093" spans="1:1" x14ac:dyDescent="0.25">
      <c r="A47093"/>
    </row>
    <row r="47094" spans="1:1" x14ac:dyDescent="0.25">
      <c r="A47094"/>
    </row>
    <row r="47095" spans="1:1" x14ac:dyDescent="0.25">
      <c r="A47095"/>
    </row>
    <row r="47096" spans="1:1" x14ac:dyDescent="0.25">
      <c r="A47096"/>
    </row>
    <row r="47097" spans="1:1" x14ac:dyDescent="0.25">
      <c r="A47097"/>
    </row>
    <row r="47098" spans="1:1" x14ac:dyDescent="0.25">
      <c r="A47098"/>
    </row>
    <row r="47099" spans="1:1" x14ac:dyDescent="0.25">
      <c r="A47099"/>
    </row>
    <row r="47100" spans="1:1" x14ac:dyDescent="0.25">
      <c r="A47100"/>
    </row>
    <row r="47101" spans="1:1" x14ac:dyDescent="0.25">
      <c r="A47101"/>
    </row>
    <row r="47102" spans="1:1" x14ac:dyDescent="0.25">
      <c r="A47102"/>
    </row>
    <row r="47103" spans="1:1" x14ac:dyDescent="0.25">
      <c r="A47103"/>
    </row>
    <row r="47104" spans="1:1" x14ac:dyDescent="0.25">
      <c r="A47104"/>
    </row>
    <row r="47105" spans="1:1" x14ac:dyDescent="0.25">
      <c r="A47105"/>
    </row>
    <row r="47106" spans="1:1" x14ac:dyDescent="0.25">
      <c r="A47106"/>
    </row>
    <row r="47107" spans="1:1" x14ac:dyDescent="0.25">
      <c r="A47107"/>
    </row>
    <row r="47108" spans="1:1" x14ac:dyDescent="0.25">
      <c r="A47108"/>
    </row>
    <row r="47109" spans="1:1" x14ac:dyDescent="0.25">
      <c r="A47109"/>
    </row>
    <row r="47110" spans="1:1" x14ac:dyDescent="0.25">
      <c r="A47110"/>
    </row>
    <row r="47111" spans="1:1" x14ac:dyDescent="0.25">
      <c r="A47111"/>
    </row>
    <row r="47112" spans="1:1" x14ac:dyDescent="0.25">
      <c r="A47112"/>
    </row>
    <row r="47113" spans="1:1" x14ac:dyDescent="0.25">
      <c r="A47113"/>
    </row>
    <row r="47114" spans="1:1" x14ac:dyDescent="0.25">
      <c r="A47114"/>
    </row>
    <row r="47115" spans="1:1" x14ac:dyDescent="0.25">
      <c r="A47115"/>
    </row>
    <row r="47116" spans="1:1" x14ac:dyDescent="0.25">
      <c r="A47116"/>
    </row>
    <row r="47117" spans="1:1" x14ac:dyDescent="0.25">
      <c r="A47117"/>
    </row>
    <row r="47118" spans="1:1" x14ac:dyDescent="0.25">
      <c r="A47118"/>
    </row>
    <row r="47119" spans="1:1" x14ac:dyDescent="0.25">
      <c r="A47119"/>
    </row>
    <row r="47120" spans="1:1" x14ac:dyDescent="0.25">
      <c r="A47120"/>
    </row>
    <row r="47121" spans="1:1" x14ac:dyDescent="0.25">
      <c r="A47121"/>
    </row>
    <row r="47122" spans="1:1" x14ac:dyDescent="0.25">
      <c r="A47122"/>
    </row>
    <row r="47123" spans="1:1" x14ac:dyDescent="0.25">
      <c r="A47123"/>
    </row>
    <row r="47124" spans="1:1" x14ac:dyDescent="0.25">
      <c r="A47124"/>
    </row>
    <row r="47125" spans="1:1" x14ac:dyDescent="0.25">
      <c r="A47125"/>
    </row>
    <row r="47126" spans="1:1" x14ac:dyDescent="0.25">
      <c r="A47126"/>
    </row>
    <row r="47127" spans="1:1" x14ac:dyDescent="0.25">
      <c r="A47127"/>
    </row>
    <row r="47128" spans="1:1" x14ac:dyDescent="0.25">
      <c r="A47128"/>
    </row>
    <row r="47129" spans="1:1" x14ac:dyDescent="0.25">
      <c r="A47129"/>
    </row>
    <row r="47130" spans="1:1" x14ac:dyDescent="0.25">
      <c r="A47130"/>
    </row>
    <row r="47131" spans="1:1" x14ac:dyDescent="0.25">
      <c r="A47131"/>
    </row>
    <row r="47132" spans="1:1" x14ac:dyDescent="0.25">
      <c r="A47132"/>
    </row>
    <row r="47133" spans="1:1" x14ac:dyDescent="0.25">
      <c r="A47133"/>
    </row>
    <row r="47134" spans="1:1" x14ac:dyDescent="0.25">
      <c r="A47134"/>
    </row>
    <row r="47135" spans="1:1" x14ac:dyDescent="0.25">
      <c r="A47135"/>
    </row>
    <row r="47136" spans="1:1" x14ac:dyDescent="0.25">
      <c r="A47136"/>
    </row>
    <row r="47137" spans="1:1" x14ac:dyDescent="0.25">
      <c r="A47137"/>
    </row>
    <row r="47138" spans="1:1" x14ac:dyDescent="0.25">
      <c r="A47138"/>
    </row>
    <row r="47139" spans="1:1" x14ac:dyDescent="0.25">
      <c r="A47139"/>
    </row>
    <row r="47140" spans="1:1" x14ac:dyDescent="0.25">
      <c r="A47140"/>
    </row>
    <row r="47141" spans="1:1" x14ac:dyDescent="0.25">
      <c r="A47141"/>
    </row>
    <row r="47142" spans="1:1" x14ac:dyDescent="0.25">
      <c r="A47142"/>
    </row>
    <row r="47143" spans="1:1" x14ac:dyDescent="0.25">
      <c r="A47143"/>
    </row>
    <row r="47144" spans="1:1" x14ac:dyDescent="0.25">
      <c r="A47144"/>
    </row>
    <row r="47145" spans="1:1" x14ac:dyDescent="0.25">
      <c r="A47145"/>
    </row>
    <row r="47146" spans="1:1" x14ac:dyDescent="0.25">
      <c r="A47146"/>
    </row>
    <row r="47147" spans="1:1" x14ac:dyDescent="0.25">
      <c r="A47147"/>
    </row>
    <row r="47148" spans="1:1" x14ac:dyDescent="0.25">
      <c r="A47148"/>
    </row>
    <row r="47149" spans="1:1" x14ac:dyDescent="0.25">
      <c r="A47149"/>
    </row>
    <row r="47150" spans="1:1" x14ac:dyDescent="0.25">
      <c r="A47150"/>
    </row>
    <row r="47151" spans="1:1" x14ac:dyDescent="0.25">
      <c r="A47151"/>
    </row>
    <row r="47152" spans="1:1" x14ac:dyDescent="0.25">
      <c r="A47152"/>
    </row>
    <row r="47153" spans="1:1" x14ac:dyDescent="0.25">
      <c r="A47153"/>
    </row>
    <row r="47154" spans="1:1" x14ac:dyDescent="0.25">
      <c r="A47154"/>
    </row>
    <row r="47155" spans="1:1" x14ac:dyDescent="0.25">
      <c r="A47155"/>
    </row>
    <row r="47156" spans="1:1" x14ac:dyDescent="0.25">
      <c r="A47156"/>
    </row>
    <row r="47157" spans="1:1" x14ac:dyDescent="0.25">
      <c r="A47157"/>
    </row>
    <row r="47158" spans="1:1" x14ac:dyDescent="0.25">
      <c r="A47158"/>
    </row>
    <row r="47159" spans="1:1" x14ac:dyDescent="0.25">
      <c r="A47159"/>
    </row>
    <row r="47160" spans="1:1" x14ac:dyDescent="0.25">
      <c r="A47160"/>
    </row>
    <row r="47161" spans="1:1" x14ac:dyDescent="0.25">
      <c r="A47161"/>
    </row>
    <row r="47162" spans="1:1" x14ac:dyDescent="0.25">
      <c r="A47162"/>
    </row>
    <row r="47163" spans="1:1" x14ac:dyDescent="0.25">
      <c r="A47163"/>
    </row>
    <row r="47164" spans="1:1" x14ac:dyDescent="0.25">
      <c r="A47164"/>
    </row>
    <row r="47165" spans="1:1" x14ac:dyDescent="0.25">
      <c r="A47165"/>
    </row>
    <row r="47166" spans="1:1" x14ac:dyDescent="0.25">
      <c r="A47166"/>
    </row>
    <row r="47167" spans="1:1" x14ac:dyDescent="0.25">
      <c r="A47167"/>
    </row>
    <row r="47168" spans="1:1" x14ac:dyDescent="0.25">
      <c r="A47168"/>
    </row>
    <row r="47169" spans="1:1" x14ac:dyDescent="0.25">
      <c r="A47169"/>
    </row>
    <row r="47170" spans="1:1" x14ac:dyDescent="0.25">
      <c r="A47170"/>
    </row>
    <row r="47171" spans="1:1" x14ac:dyDescent="0.25">
      <c r="A47171"/>
    </row>
    <row r="47172" spans="1:1" x14ac:dyDescent="0.25">
      <c r="A47172"/>
    </row>
    <row r="47173" spans="1:1" x14ac:dyDescent="0.25">
      <c r="A47173"/>
    </row>
    <row r="47174" spans="1:1" x14ac:dyDescent="0.25">
      <c r="A47174"/>
    </row>
    <row r="47175" spans="1:1" x14ac:dyDescent="0.25">
      <c r="A47175"/>
    </row>
    <row r="47176" spans="1:1" x14ac:dyDescent="0.25">
      <c r="A47176"/>
    </row>
    <row r="47177" spans="1:1" x14ac:dyDescent="0.25">
      <c r="A47177"/>
    </row>
    <row r="47178" spans="1:1" x14ac:dyDescent="0.25">
      <c r="A47178"/>
    </row>
    <row r="47179" spans="1:1" x14ac:dyDescent="0.25">
      <c r="A47179"/>
    </row>
    <row r="47180" spans="1:1" x14ac:dyDescent="0.25">
      <c r="A47180"/>
    </row>
    <row r="47181" spans="1:1" x14ac:dyDescent="0.25">
      <c r="A47181"/>
    </row>
    <row r="47182" spans="1:1" x14ac:dyDescent="0.25">
      <c r="A47182"/>
    </row>
    <row r="47183" spans="1:1" x14ac:dyDescent="0.25">
      <c r="A47183"/>
    </row>
    <row r="47184" spans="1:1" x14ac:dyDescent="0.25">
      <c r="A47184"/>
    </row>
    <row r="47185" spans="1:1" x14ac:dyDescent="0.25">
      <c r="A47185"/>
    </row>
    <row r="47186" spans="1:1" x14ac:dyDescent="0.25">
      <c r="A47186"/>
    </row>
    <row r="47187" spans="1:1" x14ac:dyDescent="0.25">
      <c r="A47187"/>
    </row>
    <row r="47188" spans="1:1" x14ac:dyDescent="0.25">
      <c r="A47188"/>
    </row>
    <row r="47189" spans="1:1" x14ac:dyDescent="0.25">
      <c r="A47189"/>
    </row>
    <row r="47190" spans="1:1" x14ac:dyDescent="0.25">
      <c r="A47190"/>
    </row>
    <row r="47191" spans="1:1" x14ac:dyDescent="0.25">
      <c r="A47191"/>
    </row>
    <row r="47192" spans="1:1" x14ac:dyDescent="0.25">
      <c r="A47192"/>
    </row>
    <row r="47193" spans="1:1" x14ac:dyDescent="0.25">
      <c r="A47193"/>
    </row>
    <row r="47194" spans="1:1" x14ac:dyDescent="0.25">
      <c r="A47194"/>
    </row>
    <row r="47195" spans="1:1" x14ac:dyDescent="0.25">
      <c r="A47195"/>
    </row>
    <row r="47196" spans="1:1" x14ac:dyDescent="0.25">
      <c r="A47196"/>
    </row>
    <row r="47197" spans="1:1" x14ac:dyDescent="0.25">
      <c r="A47197"/>
    </row>
    <row r="47198" spans="1:1" x14ac:dyDescent="0.25">
      <c r="A47198"/>
    </row>
    <row r="47199" spans="1:1" x14ac:dyDescent="0.25">
      <c r="A47199"/>
    </row>
    <row r="47200" spans="1:1" x14ac:dyDescent="0.25">
      <c r="A47200"/>
    </row>
    <row r="47201" spans="1:1" x14ac:dyDescent="0.25">
      <c r="A47201"/>
    </row>
    <row r="47202" spans="1:1" x14ac:dyDescent="0.25">
      <c r="A47202"/>
    </row>
    <row r="47203" spans="1:1" x14ac:dyDescent="0.25">
      <c r="A47203"/>
    </row>
    <row r="47204" spans="1:1" x14ac:dyDescent="0.25">
      <c r="A47204"/>
    </row>
    <row r="47205" spans="1:1" x14ac:dyDescent="0.25">
      <c r="A47205"/>
    </row>
    <row r="47206" spans="1:1" x14ac:dyDescent="0.25">
      <c r="A47206"/>
    </row>
    <row r="47207" spans="1:1" x14ac:dyDescent="0.25">
      <c r="A47207"/>
    </row>
    <row r="47208" spans="1:1" x14ac:dyDescent="0.25">
      <c r="A47208"/>
    </row>
    <row r="47209" spans="1:1" x14ac:dyDescent="0.25">
      <c r="A47209"/>
    </row>
    <row r="47210" spans="1:1" x14ac:dyDescent="0.25">
      <c r="A47210"/>
    </row>
    <row r="47211" spans="1:1" x14ac:dyDescent="0.25">
      <c r="A47211"/>
    </row>
    <row r="47212" spans="1:1" x14ac:dyDescent="0.25">
      <c r="A47212"/>
    </row>
    <row r="47213" spans="1:1" x14ac:dyDescent="0.25">
      <c r="A47213"/>
    </row>
    <row r="47214" spans="1:1" x14ac:dyDescent="0.25">
      <c r="A47214"/>
    </row>
    <row r="47215" spans="1:1" x14ac:dyDescent="0.25">
      <c r="A47215"/>
    </row>
    <row r="47216" spans="1:1" x14ac:dyDescent="0.25">
      <c r="A47216"/>
    </row>
    <row r="47217" spans="1:1" x14ac:dyDescent="0.25">
      <c r="A47217"/>
    </row>
    <row r="47218" spans="1:1" x14ac:dyDescent="0.25">
      <c r="A47218"/>
    </row>
    <row r="47219" spans="1:1" x14ac:dyDescent="0.25">
      <c r="A47219"/>
    </row>
    <row r="47220" spans="1:1" x14ac:dyDescent="0.25">
      <c r="A47220"/>
    </row>
    <row r="47221" spans="1:1" x14ac:dyDescent="0.25">
      <c r="A47221"/>
    </row>
    <row r="47222" spans="1:1" x14ac:dyDescent="0.25">
      <c r="A47222"/>
    </row>
    <row r="47223" spans="1:1" x14ac:dyDescent="0.25">
      <c r="A47223"/>
    </row>
    <row r="47224" spans="1:1" x14ac:dyDescent="0.25">
      <c r="A47224"/>
    </row>
    <row r="47225" spans="1:1" x14ac:dyDescent="0.25">
      <c r="A47225"/>
    </row>
    <row r="47226" spans="1:1" x14ac:dyDescent="0.25">
      <c r="A47226"/>
    </row>
    <row r="47227" spans="1:1" x14ac:dyDescent="0.25">
      <c r="A47227"/>
    </row>
    <row r="47228" spans="1:1" x14ac:dyDescent="0.25">
      <c r="A47228"/>
    </row>
    <row r="47229" spans="1:1" x14ac:dyDescent="0.25">
      <c r="A47229"/>
    </row>
    <row r="47230" spans="1:1" x14ac:dyDescent="0.25">
      <c r="A47230"/>
    </row>
    <row r="47231" spans="1:1" x14ac:dyDescent="0.25">
      <c r="A47231"/>
    </row>
    <row r="47232" spans="1:1" x14ac:dyDescent="0.25">
      <c r="A47232"/>
    </row>
    <row r="47233" spans="1:1" x14ac:dyDescent="0.25">
      <c r="A47233"/>
    </row>
    <row r="47234" spans="1:1" x14ac:dyDescent="0.25">
      <c r="A47234"/>
    </row>
    <row r="47235" spans="1:1" x14ac:dyDescent="0.25">
      <c r="A47235"/>
    </row>
    <row r="47236" spans="1:1" x14ac:dyDescent="0.25">
      <c r="A47236"/>
    </row>
    <row r="47237" spans="1:1" x14ac:dyDescent="0.25">
      <c r="A47237"/>
    </row>
    <row r="47238" spans="1:1" x14ac:dyDescent="0.25">
      <c r="A47238"/>
    </row>
    <row r="47239" spans="1:1" x14ac:dyDescent="0.25">
      <c r="A47239"/>
    </row>
    <row r="47240" spans="1:1" x14ac:dyDescent="0.25">
      <c r="A47240"/>
    </row>
    <row r="47241" spans="1:1" x14ac:dyDescent="0.25">
      <c r="A47241"/>
    </row>
    <row r="47242" spans="1:1" x14ac:dyDescent="0.25">
      <c r="A47242"/>
    </row>
    <row r="47243" spans="1:1" x14ac:dyDescent="0.25">
      <c r="A47243"/>
    </row>
    <row r="47244" spans="1:1" x14ac:dyDescent="0.25">
      <c r="A47244"/>
    </row>
    <row r="47245" spans="1:1" x14ac:dyDescent="0.25">
      <c r="A47245"/>
    </row>
    <row r="47246" spans="1:1" x14ac:dyDescent="0.25">
      <c r="A47246"/>
    </row>
    <row r="47247" spans="1:1" x14ac:dyDescent="0.25">
      <c r="A47247"/>
    </row>
    <row r="47248" spans="1:1" x14ac:dyDescent="0.25">
      <c r="A47248"/>
    </row>
    <row r="47249" spans="1:1" x14ac:dyDescent="0.25">
      <c r="A47249"/>
    </row>
    <row r="47250" spans="1:1" x14ac:dyDescent="0.25">
      <c r="A47250"/>
    </row>
    <row r="47251" spans="1:1" x14ac:dyDescent="0.25">
      <c r="A47251"/>
    </row>
    <row r="47252" spans="1:1" x14ac:dyDescent="0.25">
      <c r="A47252"/>
    </row>
    <row r="47253" spans="1:1" x14ac:dyDescent="0.25">
      <c r="A47253"/>
    </row>
    <row r="47254" spans="1:1" x14ac:dyDescent="0.25">
      <c r="A47254"/>
    </row>
    <row r="47255" spans="1:1" x14ac:dyDescent="0.25">
      <c r="A47255"/>
    </row>
    <row r="47256" spans="1:1" x14ac:dyDescent="0.25">
      <c r="A47256"/>
    </row>
    <row r="47257" spans="1:1" x14ac:dyDescent="0.25">
      <c r="A47257"/>
    </row>
    <row r="47258" spans="1:1" x14ac:dyDescent="0.25">
      <c r="A47258"/>
    </row>
    <row r="47259" spans="1:1" x14ac:dyDescent="0.25">
      <c r="A47259"/>
    </row>
    <row r="47260" spans="1:1" x14ac:dyDescent="0.25">
      <c r="A47260"/>
    </row>
    <row r="47261" spans="1:1" x14ac:dyDescent="0.25">
      <c r="A47261"/>
    </row>
    <row r="47262" spans="1:1" x14ac:dyDescent="0.25">
      <c r="A47262"/>
    </row>
    <row r="47263" spans="1:1" x14ac:dyDescent="0.25">
      <c r="A47263"/>
    </row>
    <row r="47264" spans="1:1" x14ac:dyDescent="0.25">
      <c r="A47264"/>
    </row>
    <row r="47265" spans="1:1" x14ac:dyDescent="0.25">
      <c r="A47265"/>
    </row>
    <row r="47266" spans="1:1" x14ac:dyDescent="0.25">
      <c r="A47266"/>
    </row>
    <row r="47267" spans="1:1" x14ac:dyDescent="0.25">
      <c r="A47267"/>
    </row>
    <row r="47268" spans="1:1" x14ac:dyDescent="0.25">
      <c r="A47268"/>
    </row>
    <row r="47269" spans="1:1" x14ac:dyDescent="0.25">
      <c r="A47269"/>
    </row>
    <row r="47270" spans="1:1" x14ac:dyDescent="0.25">
      <c r="A47270"/>
    </row>
    <row r="47271" spans="1:1" x14ac:dyDescent="0.25">
      <c r="A47271"/>
    </row>
    <row r="47272" spans="1:1" x14ac:dyDescent="0.25">
      <c r="A47272"/>
    </row>
    <row r="47273" spans="1:1" x14ac:dyDescent="0.25">
      <c r="A47273"/>
    </row>
    <row r="47274" spans="1:1" x14ac:dyDescent="0.25">
      <c r="A47274"/>
    </row>
    <row r="47275" spans="1:1" x14ac:dyDescent="0.25">
      <c r="A47275"/>
    </row>
    <row r="47276" spans="1:1" x14ac:dyDescent="0.25">
      <c r="A47276"/>
    </row>
    <row r="47277" spans="1:1" x14ac:dyDescent="0.25">
      <c r="A47277"/>
    </row>
    <row r="47278" spans="1:1" x14ac:dyDescent="0.25">
      <c r="A47278"/>
    </row>
    <row r="47279" spans="1:1" x14ac:dyDescent="0.25">
      <c r="A47279"/>
    </row>
    <row r="47280" spans="1:1" x14ac:dyDescent="0.25">
      <c r="A47280"/>
    </row>
    <row r="47281" spans="1:1" x14ac:dyDescent="0.25">
      <c r="A47281"/>
    </row>
    <row r="47282" spans="1:1" x14ac:dyDescent="0.25">
      <c r="A47282"/>
    </row>
    <row r="47283" spans="1:1" x14ac:dyDescent="0.25">
      <c r="A47283"/>
    </row>
    <row r="47284" spans="1:1" x14ac:dyDescent="0.25">
      <c r="A47284"/>
    </row>
    <row r="47285" spans="1:1" x14ac:dyDescent="0.25">
      <c r="A47285"/>
    </row>
    <row r="47286" spans="1:1" x14ac:dyDescent="0.25">
      <c r="A47286"/>
    </row>
    <row r="47287" spans="1:1" x14ac:dyDescent="0.25">
      <c r="A47287"/>
    </row>
    <row r="47288" spans="1:1" x14ac:dyDescent="0.25">
      <c r="A47288"/>
    </row>
    <row r="47289" spans="1:1" x14ac:dyDescent="0.25">
      <c r="A47289"/>
    </row>
    <row r="47290" spans="1:1" x14ac:dyDescent="0.25">
      <c r="A47290"/>
    </row>
    <row r="47291" spans="1:1" x14ac:dyDescent="0.25">
      <c r="A47291"/>
    </row>
    <row r="47292" spans="1:1" x14ac:dyDescent="0.25">
      <c r="A47292"/>
    </row>
    <row r="47293" spans="1:1" x14ac:dyDescent="0.25">
      <c r="A47293"/>
    </row>
    <row r="47294" spans="1:1" x14ac:dyDescent="0.25">
      <c r="A47294"/>
    </row>
    <row r="47295" spans="1:1" x14ac:dyDescent="0.25">
      <c r="A47295"/>
    </row>
    <row r="47296" spans="1:1" x14ac:dyDescent="0.25">
      <c r="A47296"/>
    </row>
    <row r="47297" spans="1:1" x14ac:dyDescent="0.25">
      <c r="A47297"/>
    </row>
    <row r="47298" spans="1:1" x14ac:dyDescent="0.25">
      <c r="A47298"/>
    </row>
    <row r="47299" spans="1:1" x14ac:dyDescent="0.25">
      <c r="A47299"/>
    </row>
    <row r="47300" spans="1:1" x14ac:dyDescent="0.25">
      <c r="A47300"/>
    </row>
    <row r="47301" spans="1:1" x14ac:dyDescent="0.25">
      <c r="A47301"/>
    </row>
    <row r="47302" spans="1:1" x14ac:dyDescent="0.25">
      <c r="A47302"/>
    </row>
    <row r="47303" spans="1:1" x14ac:dyDescent="0.25">
      <c r="A47303"/>
    </row>
    <row r="47304" spans="1:1" x14ac:dyDescent="0.25">
      <c r="A47304"/>
    </row>
    <row r="47305" spans="1:1" x14ac:dyDescent="0.25">
      <c r="A47305"/>
    </row>
    <row r="47306" spans="1:1" x14ac:dyDescent="0.25">
      <c r="A47306"/>
    </row>
    <row r="47307" spans="1:1" x14ac:dyDescent="0.25">
      <c r="A47307"/>
    </row>
    <row r="47308" spans="1:1" x14ac:dyDescent="0.25">
      <c r="A47308"/>
    </row>
    <row r="47309" spans="1:1" x14ac:dyDescent="0.25">
      <c r="A47309"/>
    </row>
    <row r="47310" spans="1:1" x14ac:dyDescent="0.25">
      <c r="A47310"/>
    </row>
    <row r="47311" spans="1:1" x14ac:dyDescent="0.25">
      <c r="A47311"/>
    </row>
    <row r="47312" spans="1:1" x14ac:dyDescent="0.25">
      <c r="A47312"/>
    </row>
    <row r="47313" spans="1:1" x14ac:dyDescent="0.25">
      <c r="A47313"/>
    </row>
    <row r="47314" spans="1:1" x14ac:dyDescent="0.25">
      <c r="A47314"/>
    </row>
    <row r="47315" spans="1:1" x14ac:dyDescent="0.25">
      <c r="A47315"/>
    </row>
    <row r="47316" spans="1:1" x14ac:dyDescent="0.25">
      <c r="A47316"/>
    </row>
    <row r="47317" spans="1:1" x14ac:dyDescent="0.25">
      <c r="A47317"/>
    </row>
    <row r="47318" spans="1:1" x14ac:dyDescent="0.25">
      <c r="A47318"/>
    </row>
    <row r="47319" spans="1:1" x14ac:dyDescent="0.25">
      <c r="A47319"/>
    </row>
    <row r="47320" spans="1:1" x14ac:dyDescent="0.25">
      <c r="A47320"/>
    </row>
    <row r="47321" spans="1:1" x14ac:dyDescent="0.25">
      <c r="A47321"/>
    </row>
    <row r="47322" spans="1:1" x14ac:dyDescent="0.25">
      <c r="A47322"/>
    </row>
    <row r="47323" spans="1:1" x14ac:dyDescent="0.25">
      <c r="A47323"/>
    </row>
    <row r="47324" spans="1:1" x14ac:dyDescent="0.25">
      <c r="A47324"/>
    </row>
    <row r="47325" spans="1:1" x14ac:dyDescent="0.25">
      <c r="A47325"/>
    </row>
    <row r="47326" spans="1:1" x14ac:dyDescent="0.25">
      <c r="A47326"/>
    </row>
    <row r="47327" spans="1:1" x14ac:dyDescent="0.25">
      <c r="A47327"/>
    </row>
    <row r="47328" spans="1:1" x14ac:dyDescent="0.25">
      <c r="A47328"/>
    </row>
    <row r="47329" spans="1:1" x14ac:dyDescent="0.25">
      <c r="A47329"/>
    </row>
    <row r="47330" spans="1:1" x14ac:dyDescent="0.25">
      <c r="A47330"/>
    </row>
    <row r="47331" spans="1:1" x14ac:dyDescent="0.25">
      <c r="A47331"/>
    </row>
    <row r="47332" spans="1:1" x14ac:dyDescent="0.25">
      <c r="A47332"/>
    </row>
    <row r="47333" spans="1:1" x14ac:dyDescent="0.25">
      <c r="A47333"/>
    </row>
    <row r="47334" spans="1:1" x14ac:dyDescent="0.25">
      <c r="A47334"/>
    </row>
    <row r="47335" spans="1:1" x14ac:dyDescent="0.25">
      <c r="A47335"/>
    </row>
    <row r="47336" spans="1:1" x14ac:dyDescent="0.25">
      <c r="A47336"/>
    </row>
    <row r="47337" spans="1:1" x14ac:dyDescent="0.25">
      <c r="A47337"/>
    </row>
    <row r="47338" spans="1:1" x14ac:dyDescent="0.25">
      <c r="A47338"/>
    </row>
    <row r="47339" spans="1:1" x14ac:dyDescent="0.25">
      <c r="A47339"/>
    </row>
    <row r="47340" spans="1:1" x14ac:dyDescent="0.25">
      <c r="A47340"/>
    </row>
    <row r="47341" spans="1:1" x14ac:dyDescent="0.25">
      <c r="A47341"/>
    </row>
    <row r="47342" spans="1:1" x14ac:dyDescent="0.25">
      <c r="A47342"/>
    </row>
    <row r="47343" spans="1:1" x14ac:dyDescent="0.25">
      <c r="A47343"/>
    </row>
    <row r="47344" spans="1:1" x14ac:dyDescent="0.25">
      <c r="A47344"/>
    </row>
    <row r="47345" spans="1:1" x14ac:dyDescent="0.25">
      <c r="A47345"/>
    </row>
    <row r="47346" spans="1:1" x14ac:dyDescent="0.25">
      <c r="A47346"/>
    </row>
    <row r="47347" spans="1:1" x14ac:dyDescent="0.25">
      <c r="A47347"/>
    </row>
    <row r="47348" spans="1:1" x14ac:dyDescent="0.25">
      <c r="A47348"/>
    </row>
    <row r="47349" spans="1:1" x14ac:dyDescent="0.25">
      <c r="A47349"/>
    </row>
    <row r="47350" spans="1:1" x14ac:dyDescent="0.25">
      <c r="A47350"/>
    </row>
    <row r="47351" spans="1:1" x14ac:dyDescent="0.25">
      <c r="A47351"/>
    </row>
    <row r="47352" spans="1:1" x14ac:dyDescent="0.25">
      <c r="A47352"/>
    </row>
    <row r="47353" spans="1:1" x14ac:dyDescent="0.25">
      <c r="A47353"/>
    </row>
    <row r="47354" spans="1:1" x14ac:dyDescent="0.25">
      <c r="A47354"/>
    </row>
    <row r="47355" spans="1:1" x14ac:dyDescent="0.25">
      <c r="A47355"/>
    </row>
    <row r="47356" spans="1:1" x14ac:dyDescent="0.25">
      <c r="A47356"/>
    </row>
    <row r="47357" spans="1:1" x14ac:dyDescent="0.25">
      <c r="A47357"/>
    </row>
    <row r="47358" spans="1:1" x14ac:dyDescent="0.25">
      <c r="A47358"/>
    </row>
    <row r="47359" spans="1:1" x14ac:dyDescent="0.25">
      <c r="A47359"/>
    </row>
    <row r="47360" spans="1:1" x14ac:dyDescent="0.25">
      <c r="A47360"/>
    </row>
    <row r="47361" spans="1:1" x14ac:dyDescent="0.25">
      <c r="A47361"/>
    </row>
    <row r="47362" spans="1:1" x14ac:dyDescent="0.25">
      <c r="A47362"/>
    </row>
    <row r="47363" spans="1:1" x14ac:dyDescent="0.25">
      <c r="A47363"/>
    </row>
    <row r="47364" spans="1:1" x14ac:dyDescent="0.25">
      <c r="A47364"/>
    </row>
    <row r="47365" spans="1:1" x14ac:dyDescent="0.25">
      <c r="A47365"/>
    </row>
    <row r="47366" spans="1:1" x14ac:dyDescent="0.25">
      <c r="A47366"/>
    </row>
    <row r="47367" spans="1:1" x14ac:dyDescent="0.25">
      <c r="A47367"/>
    </row>
    <row r="47368" spans="1:1" x14ac:dyDescent="0.25">
      <c r="A47368"/>
    </row>
    <row r="47369" spans="1:1" x14ac:dyDescent="0.25">
      <c r="A47369"/>
    </row>
    <row r="47370" spans="1:1" x14ac:dyDescent="0.25">
      <c r="A47370"/>
    </row>
    <row r="47371" spans="1:1" x14ac:dyDescent="0.25">
      <c r="A47371"/>
    </row>
    <row r="47372" spans="1:1" x14ac:dyDescent="0.25">
      <c r="A47372"/>
    </row>
    <row r="47373" spans="1:1" x14ac:dyDescent="0.25">
      <c r="A47373"/>
    </row>
    <row r="47374" spans="1:1" x14ac:dyDescent="0.25">
      <c r="A47374"/>
    </row>
    <row r="47375" spans="1:1" x14ac:dyDescent="0.25">
      <c r="A47375"/>
    </row>
    <row r="47376" spans="1:1" x14ac:dyDescent="0.25">
      <c r="A47376"/>
    </row>
    <row r="47377" spans="1:1" x14ac:dyDescent="0.25">
      <c r="A47377"/>
    </row>
    <row r="47378" spans="1:1" x14ac:dyDescent="0.25">
      <c r="A47378"/>
    </row>
    <row r="47379" spans="1:1" x14ac:dyDescent="0.25">
      <c r="A47379"/>
    </row>
    <row r="47380" spans="1:1" x14ac:dyDescent="0.25">
      <c r="A47380"/>
    </row>
    <row r="47381" spans="1:1" x14ac:dyDescent="0.25">
      <c r="A47381"/>
    </row>
    <row r="47382" spans="1:1" x14ac:dyDescent="0.25">
      <c r="A47382"/>
    </row>
    <row r="47383" spans="1:1" x14ac:dyDescent="0.25">
      <c r="A47383"/>
    </row>
    <row r="47384" spans="1:1" x14ac:dyDescent="0.25">
      <c r="A47384"/>
    </row>
    <row r="47385" spans="1:1" x14ac:dyDescent="0.25">
      <c r="A47385"/>
    </row>
    <row r="47386" spans="1:1" x14ac:dyDescent="0.25">
      <c r="A47386"/>
    </row>
    <row r="47387" spans="1:1" x14ac:dyDescent="0.25">
      <c r="A47387"/>
    </row>
    <row r="47388" spans="1:1" x14ac:dyDescent="0.25">
      <c r="A47388"/>
    </row>
    <row r="47389" spans="1:1" x14ac:dyDescent="0.25">
      <c r="A47389"/>
    </row>
    <row r="47390" spans="1:1" x14ac:dyDescent="0.25">
      <c r="A47390"/>
    </row>
    <row r="47391" spans="1:1" x14ac:dyDescent="0.25">
      <c r="A47391"/>
    </row>
    <row r="47392" spans="1:1" x14ac:dyDescent="0.25">
      <c r="A47392"/>
    </row>
    <row r="47393" spans="1:1" x14ac:dyDescent="0.25">
      <c r="A47393"/>
    </row>
    <row r="47394" spans="1:1" x14ac:dyDescent="0.25">
      <c r="A47394"/>
    </row>
    <row r="47395" spans="1:1" x14ac:dyDescent="0.25">
      <c r="A47395"/>
    </row>
    <row r="47396" spans="1:1" x14ac:dyDescent="0.25">
      <c r="A47396"/>
    </row>
    <row r="47397" spans="1:1" x14ac:dyDescent="0.25">
      <c r="A47397"/>
    </row>
    <row r="47398" spans="1:1" x14ac:dyDescent="0.25">
      <c r="A47398"/>
    </row>
    <row r="47399" spans="1:1" x14ac:dyDescent="0.25">
      <c r="A47399"/>
    </row>
    <row r="47400" spans="1:1" x14ac:dyDescent="0.25">
      <c r="A47400"/>
    </row>
    <row r="47401" spans="1:1" x14ac:dyDescent="0.25">
      <c r="A47401"/>
    </row>
    <row r="47402" spans="1:1" x14ac:dyDescent="0.25">
      <c r="A47402"/>
    </row>
    <row r="47403" spans="1:1" x14ac:dyDescent="0.25">
      <c r="A47403"/>
    </row>
    <row r="47404" spans="1:1" x14ac:dyDescent="0.25">
      <c r="A47404"/>
    </row>
    <row r="47405" spans="1:1" x14ac:dyDescent="0.25">
      <c r="A47405"/>
    </row>
    <row r="47406" spans="1:1" x14ac:dyDescent="0.25">
      <c r="A47406"/>
    </row>
    <row r="47407" spans="1:1" x14ac:dyDescent="0.25">
      <c r="A47407"/>
    </row>
    <row r="47408" spans="1:1" x14ac:dyDescent="0.25">
      <c r="A47408"/>
    </row>
    <row r="47409" spans="1:1" x14ac:dyDescent="0.25">
      <c r="A47409"/>
    </row>
    <row r="47410" spans="1:1" x14ac:dyDescent="0.25">
      <c r="A47410"/>
    </row>
    <row r="47411" spans="1:1" x14ac:dyDescent="0.25">
      <c r="A47411"/>
    </row>
    <row r="47412" spans="1:1" x14ac:dyDescent="0.25">
      <c r="A47412"/>
    </row>
    <row r="47413" spans="1:1" x14ac:dyDescent="0.25">
      <c r="A47413"/>
    </row>
    <row r="47414" spans="1:1" x14ac:dyDescent="0.25">
      <c r="A47414"/>
    </row>
    <row r="47415" spans="1:1" x14ac:dyDescent="0.25">
      <c r="A47415"/>
    </row>
    <row r="47416" spans="1:1" x14ac:dyDescent="0.25">
      <c r="A47416"/>
    </row>
    <row r="47417" spans="1:1" x14ac:dyDescent="0.25">
      <c r="A47417"/>
    </row>
    <row r="47418" spans="1:1" x14ac:dyDescent="0.25">
      <c r="A47418"/>
    </row>
    <row r="47419" spans="1:1" x14ac:dyDescent="0.25">
      <c r="A47419"/>
    </row>
    <row r="47420" spans="1:1" x14ac:dyDescent="0.25">
      <c r="A47420"/>
    </row>
    <row r="47421" spans="1:1" x14ac:dyDescent="0.25">
      <c r="A47421"/>
    </row>
    <row r="47422" spans="1:1" x14ac:dyDescent="0.25">
      <c r="A47422"/>
    </row>
    <row r="47423" spans="1:1" x14ac:dyDescent="0.25">
      <c r="A47423"/>
    </row>
    <row r="47424" spans="1:1" x14ac:dyDescent="0.25">
      <c r="A47424"/>
    </row>
    <row r="47425" spans="1:1" x14ac:dyDescent="0.25">
      <c r="A47425"/>
    </row>
    <row r="47426" spans="1:1" x14ac:dyDescent="0.25">
      <c r="A47426"/>
    </row>
    <row r="47427" spans="1:1" x14ac:dyDescent="0.25">
      <c r="A47427"/>
    </row>
    <row r="47428" spans="1:1" x14ac:dyDescent="0.25">
      <c r="A47428"/>
    </row>
    <row r="47429" spans="1:1" x14ac:dyDescent="0.25">
      <c r="A47429"/>
    </row>
    <row r="47430" spans="1:1" x14ac:dyDescent="0.25">
      <c r="A47430"/>
    </row>
    <row r="47431" spans="1:1" x14ac:dyDescent="0.25">
      <c r="A47431"/>
    </row>
    <row r="47432" spans="1:1" x14ac:dyDescent="0.25">
      <c r="A47432"/>
    </row>
    <row r="47433" spans="1:1" x14ac:dyDescent="0.25">
      <c r="A47433"/>
    </row>
    <row r="47434" spans="1:1" x14ac:dyDescent="0.25">
      <c r="A47434"/>
    </row>
    <row r="47435" spans="1:1" x14ac:dyDescent="0.25">
      <c r="A47435"/>
    </row>
    <row r="47436" spans="1:1" x14ac:dyDescent="0.25">
      <c r="A47436"/>
    </row>
    <row r="47437" spans="1:1" x14ac:dyDescent="0.25">
      <c r="A47437"/>
    </row>
    <row r="47438" spans="1:1" x14ac:dyDescent="0.25">
      <c r="A47438"/>
    </row>
    <row r="47439" spans="1:1" x14ac:dyDescent="0.25">
      <c r="A47439"/>
    </row>
    <row r="47440" spans="1:1" x14ac:dyDescent="0.25">
      <c r="A47440"/>
    </row>
    <row r="47441" spans="1:1" x14ac:dyDescent="0.25">
      <c r="A47441"/>
    </row>
    <row r="47442" spans="1:1" x14ac:dyDescent="0.25">
      <c r="A47442"/>
    </row>
    <row r="47443" spans="1:1" x14ac:dyDescent="0.25">
      <c r="A47443"/>
    </row>
    <row r="47444" spans="1:1" x14ac:dyDescent="0.25">
      <c r="A47444"/>
    </row>
    <row r="47445" spans="1:1" x14ac:dyDescent="0.25">
      <c r="A47445"/>
    </row>
    <row r="47446" spans="1:1" x14ac:dyDescent="0.25">
      <c r="A47446"/>
    </row>
    <row r="47447" spans="1:1" x14ac:dyDescent="0.25">
      <c r="A47447"/>
    </row>
    <row r="47448" spans="1:1" x14ac:dyDescent="0.25">
      <c r="A47448"/>
    </row>
    <row r="47449" spans="1:1" x14ac:dyDescent="0.25">
      <c r="A47449"/>
    </row>
    <row r="47450" spans="1:1" x14ac:dyDescent="0.25">
      <c r="A47450"/>
    </row>
    <row r="47451" spans="1:1" x14ac:dyDescent="0.25">
      <c r="A47451"/>
    </row>
    <row r="47452" spans="1:1" x14ac:dyDescent="0.25">
      <c r="A47452"/>
    </row>
    <row r="47453" spans="1:1" x14ac:dyDescent="0.25">
      <c r="A47453"/>
    </row>
    <row r="47454" spans="1:1" x14ac:dyDescent="0.25">
      <c r="A47454"/>
    </row>
    <row r="47455" spans="1:1" x14ac:dyDescent="0.25">
      <c r="A47455"/>
    </row>
    <row r="47456" spans="1:1" x14ac:dyDescent="0.25">
      <c r="A47456"/>
    </row>
    <row r="47457" spans="1:1" x14ac:dyDescent="0.25">
      <c r="A47457"/>
    </row>
    <row r="47458" spans="1:1" x14ac:dyDescent="0.25">
      <c r="A47458"/>
    </row>
    <row r="47459" spans="1:1" x14ac:dyDescent="0.25">
      <c r="A47459"/>
    </row>
    <row r="47460" spans="1:1" x14ac:dyDescent="0.25">
      <c r="A47460"/>
    </row>
    <row r="47461" spans="1:1" x14ac:dyDescent="0.25">
      <c r="A47461"/>
    </row>
    <row r="47462" spans="1:1" x14ac:dyDescent="0.25">
      <c r="A47462"/>
    </row>
    <row r="47463" spans="1:1" x14ac:dyDescent="0.25">
      <c r="A47463"/>
    </row>
    <row r="47464" spans="1:1" x14ac:dyDescent="0.25">
      <c r="A47464"/>
    </row>
    <row r="47465" spans="1:1" x14ac:dyDescent="0.25">
      <c r="A47465"/>
    </row>
    <row r="47466" spans="1:1" x14ac:dyDescent="0.25">
      <c r="A47466"/>
    </row>
    <row r="47467" spans="1:1" x14ac:dyDescent="0.25">
      <c r="A47467"/>
    </row>
    <row r="47468" spans="1:1" x14ac:dyDescent="0.25">
      <c r="A47468"/>
    </row>
    <row r="47469" spans="1:1" x14ac:dyDescent="0.25">
      <c r="A47469"/>
    </row>
    <row r="47470" spans="1:1" x14ac:dyDescent="0.25">
      <c r="A47470"/>
    </row>
    <row r="47471" spans="1:1" x14ac:dyDescent="0.25">
      <c r="A47471"/>
    </row>
    <row r="47472" spans="1:1" x14ac:dyDescent="0.25">
      <c r="A47472"/>
    </row>
    <row r="47473" spans="1:1" x14ac:dyDescent="0.25">
      <c r="A47473"/>
    </row>
    <row r="47474" spans="1:1" x14ac:dyDescent="0.25">
      <c r="A47474"/>
    </row>
    <row r="47475" spans="1:1" x14ac:dyDescent="0.25">
      <c r="A47475"/>
    </row>
    <row r="47476" spans="1:1" x14ac:dyDescent="0.25">
      <c r="A47476"/>
    </row>
    <row r="47477" spans="1:1" x14ac:dyDescent="0.25">
      <c r="A47477"/>
    </row>
    <row r="47478" spans="1:1" x14ac:dyDescent="0.25">
      <c r="A47478"/>
    </row>
    <row r="47479" spans="1:1" x14ac:dyDescent="0.25">
      <c r="A47479"/>
    </row>
    <row r="47480" spans="1:1" x14ac:dyDescent="0.25">
      <c r="A47480"/>
    </row>
    <row r="47481" spans="1:1" x14ac:dyDescent="0.25">
      <c r="A47481"/>
    </row>
    <row r="47482" spans="1:1" x14ac:dyDescent="0.25">
      <c r="A47482"/>
    </row>
    <row r="47483" spans="1:1" x14ac:dyDescent="0.25">
      <c r="A47483"/>
    </row>
    <row r="47484" spans="1:1" x14ac:dyDescent="0.25">
      <c r="A47484"/>
    </row>
    <row r="47485" spans="1:1" x14ac:dyDescent="0.25">
      <c r="A47485"/>
    </row>
    <row r="47486" spans="1:1" x14ac:dyDescent="0.25">
      <c r="A47486"/>
    </row>
    <row r="47487" spans="1:1" x14ac:dyDescent="0.25">
      <c r="A47487"/>
    </row>
    <row r="47488" spans="1:1" x14ac:dyDescent="0.25">
      <c r="A47488"/>
    </row>
    <row r="47489" spans="1:1" x14ac:dyDescent="0.25">
      <c r="A47489"/>
    </row>
    <row r="47490" spans="1:1" x14ac:dyDescent="0.25">
      <c r="A47490"/>
    </row>
    <row r="47491" spans="1:1" x14ac:dyDescent="0.25">
      <c r="A47491"/>
    </row>
    <row r="47492" spans="1:1" x14ac:dyDescent="0.25">
      <c r="A47492"/>
    </row>
    <row r="47493" spans="1:1" x14ac:dyDescent="0.25">
      <c r="A47493"/>
    </row>
    <row r="47494" spans="1:1" x14ac:dyDescent="0.25">
      <c r="A47494"/>
    </row>
    <row r="47495" spans="1:1" x14ac:dyDescent="0.25">
      <c r="A47495"/>
    </row>
    <row r="47496" spans="1:1" x14ac:dyDescent="0.25">
      <c r="A47496"/>
    </row>
    <row r="47497" spans="1:1" x14ac:dyDescent="0.25">
      <c r="A47497"/>
    </row>
    <row r="47498" spans="1:1" x14ac:dyDescent="0.25">
      <c r="A47498"/>
    </row>
    <row r="47499" spans="1:1" x14ac:dyDescent="0.25">
      <c r="A47499"/>
    </row>
    <row r="47500" spans="1:1" x14ac:dyDescent="0.25">
      <c r="A47500"/>
    </row>
    <row r="47501" spans="1:1" x14ac:dyDescent="0.25">
      <c r="A47501"/>
    </row>
    <row r="47502" spans="1:1" x14ac:dyDescent="0.25">
      <c r="A47502"/>
    </row>
    <row r="47503" spans="1:1" x14ac:dyDescent="0.25">
      <c r="A47503"/>
    </row>
    <row r="47504" spans="1:1" x14ac:dyDescent="0.25">
      <c r="A47504"/>
    </row>
    <row r="47505" spans="1:1" x14ac:dyDescent="0.25">
      <c r="A47505"/>
    </row>
    <row r="47506" spans="1:1" x14ac:dyDescent="0.25">
      <c r="A47506"/>
    </row>
    <row r="47507" spans="1:1" x14ac:dyDescent="0.25">
      <c r="A47507"/>
    </row>
    <row r="47508" spans="1:1" x14ac:dyDescent="0.25">
      <c r="A47508"/>
    </row>
    <row r="47509" spans="1:1" x14ac:dyDescent="0.25">
      <c r="A47509"/>
    </row>
    <row r="47510" spans="1:1" x14ac:dyDescent="0.25">
      <c r="A47510"/>
    </row>
    <row r="47511" spans="1:1" x14ac:dyDescent="0.25">
      <c r="A47511"/>
    </row>
    <row r="47512" spans="1:1" x14ac:dyDescent="0.25">
      <c r="A47512"/>
    </row>
    <row r="47513" spans="1:1" x14ac:dyDescent="0.25">
      <c r="A47513"/>
    </row>
    <row r="47514" spans="1:1" x14ac:dyDescent="0.25">
      <c r="A47514"/>
    </row>
    <row r="47515" spans="1:1" x14ac:dyDescent="0.25">
      <c r="A47515"/>
    </row>
    <row r="47516" spans="1:1" x14ac:dyDescent="0.25">
      <c r="A47516"/>
    </row>
    <row r="47517" spans="1:1" x14ac:dyDescent="0.25">
      <c r="A47517"/>
    </row>
    <row r="47518" spans="1:1" x14ac:dyDescent="0.25">
      <c r="A47518"/>
    </row>
    <row r="47519" spans="1:1" x14ac:dyDescent="0.25">
      <c r="A47519"/>
    </row>
    <row r="47520" spans="1:1" x14ac:dyDescent="0.25">
      <c r="A47520"/>
    </row>
    <row r="47521" spans="1:1" x14ac:dyDescent="0.25">
      <c r="A47521"/>
    </row>
    <row r="47522" spans="1:1" x14ac:dyDescent="0.25">
      <c r="A47522"/>
    </row>
    <row r="47523" spans="1:1" x14ac:dyDescent="0.25">
      <c r="A47523"/>
    </row>
    <row r="47524" spans="1:1" x14ac:dyDescent="0.25">
      <c r="A47524"/>
    </row>
    <row r="47525" spans="1:1" x14ac:dyDescent="0.25">
      <c r="A47525"/>
    </row>
    <row r="47526" spans="1:1" x14ac:dyDescent="0.25">
      <c r="A47526"/>
    </row>
    <row r="47527" spans="1:1" x14ac:dyDescent="0.25">
      <c r="A47527"/>
    </row>
    <row r="47528" spans="1:1" x14ac:dyDescent="0.25">
      <c r="A47528"/>
    </row>
    <row r="47529" spans="1:1" x14ac:dyDescent="0.25">
      <c r="A47529"/>
    </row>
    <row r="47530" spans="1:1" x14ac:dyDescent="0.25">
      <c r="A47530"/>
    </row>
    <row r="47531" spans="1:1" x14ac:dyDescent="0.25">
      <c r="A47531"/>
    </row>
    <row r="47532" spans="1:1" x14ac:dyDescent="0.25">
      <c r="A47532"/>
    </row>
    <row r="47533" spans="1:1" x14ac:dyDescent="0.25">
      <c r="A47533"/>
    </row>
    <row r="47534" spans="1:1" x14ac:dyDescent="0.25">
      <c r="A47534"/>
    </row>
    <row r="47535" spans="1:1" x14ac:dyDescent="0.25">
      <c r="A47535"/>
    </row>
    <row r="47536" spans="1:1" x14ac:dyDescent="0.25">
      <c r="A47536"/>
    </row>
    <row r="47537" spans="1:1" x14ac:dyDescent="0.25">
      <c r="A47537"/>
    </row>
    <row r="47538" spans="1:1" x14ac:dyDescent="0.25">
      <c r="A47538"/>
    </row>
    <row r="47539" spans="1:1" x14ac:dyDescent="0.25">
      <c r="A47539"/>
    </row>
    <row r="47540" spans="1:1" x14ac:dyDescent="0.25">
      <c r="A47540"/>
    </row>
    <row r="47541" spans="1:1" x14ac:dyDescent="0.25">
      <c r="A47541"/>
    </row>
    <row r="47542" spans="1:1" x14ac:dyDescent="0.25">
      <c r="A47542"/>
    </row>
    <row r="47543" spans="1:1" x14ac:dyDescent="0.25">
      <c r="A47543"/>
    </row>
    <row r="47544" spans="1:1" x14ac:dyDescent="0.25">
      <c r="A47544"/>
    </row>
    <row r="47545" spans="1:1" x14ac:dyDescent="0.25">
      <c r="A47545"/>
    </row>
    <row r="47546" spans="1:1" x14ac:dyDescent="0.25">
      <c r="A47546"/>
    </row>
    <row r="47547" spans="1:1" x14ac:dyDescent="0.25">
      <c r="A47547"/>
    </row>
    <row r="47548" spans="1:1" x14ac:dyDescent="0.25">
      <c r="A47548"/>
    </row>
    <row r="47549" spans="1:1" x14ac:dyDescent="0.25">
      <c r="A47549"/>
    </row>
    <row r="47550" spans="1:1" x14ac:dyDescent="0.25">
      <c r="A47550"/>
    </row>
    <row r="47551" spans="1:1" x14ac:dyDescent="0.25">
      <c r="A47551"/>
    </row>
    <row r="47552" spans="1:1" x14ac:dyDescent="0.25">
      <c r="A47552"/>
    </row>
    <row r="47553" spans="1:1" x14ac:dyDescent="0.25">
      <c r="A47553"/>
    </row>
    <row r="47554" spans="1:1" x14ac:dyDescent="0.25">
      <c r="A47554"/>
    </row>
    <row r="47555" spans="1:1" x14ac:dyDescent="0.25">
      <c r="A47555"/>
    </row>
    <row r="47556" spans="1:1" x14ac:dyDescent="0.25">
      <c r="A47556"/>
    </row>
    <row r="47557" spans="1:1" x14ac:dyDescent="0.25">
      <c r="A47557"/>
    </row>
    <row r="47558" spans="1:1" x14ac:dyDescent="0.25">
      <c r="A47558"/>
    </row>
    <row r="47559" spans="1:1" x14ac:dyDescent="0.25">
      <c r="A47559"/>
    </row>
    <row r="47560" spans="1:1" x14ac:dyDescent="0.25">
      <c r="A47560"/>
    </row>
    <row r="47561" spans="1:1" x14ac:dyDescent="0.25">
      <c r="A47561"/>
    </row>
    <row r="47562" spans="1:1" x14ac:dyDescent="0.25">
      <c r="A47562"/>
    </row>
    <row r="47563" spans="1:1" x14ac:dyDescent="0.25">
      <c r="A47563"/>
    </row>
    <row r="47564" spans="1:1" x14ac:dyDescent="0.25">
      <c r="A47564"/>
    </row>
    <row r="47565" spans="1:1" x14ac:dyDescent="0.25">
      <c r="A47565"/>
    </row>
    <row r="47566" spans="1:1" x14ac:dyDescent="0.25">
      <c r="A47566"/>
    </row>
    <row r="47567" spans="1:1" x14ac:dyDescent="0.25">
      <c r="A47567"/>
    </row>
    <row r="47568" spans="1:1" x14ac:dyDescent="0.25">
      <c r="A47568"/>
    </row>
    <row r="47569" spans="1:1" x14ac:dyDescent="0.25">
      <c r="A47569"/>
    </row>
    <row r="47570" spans="1:1" x14ac:dyDescent="0.25">
      <c r="A47570"/>
    </row>
    <row r="47571" spans="1:1" x14ac:dyDescent="0.25">
      <c r="A47571"/>
    </row>
    <row r="47572" spans="1:1" x14ac:dyDescent="0.25">
      <c r="A47572"/>
    </row>
    <row r="47573" spans="1:1" x14ac:dyDescent="0.25">
      <c r="A47573"/>
    </row>
    <row r="47574" spans="1:1" x14ac:dyDescent="0.25">
      <c r="A47574"/>
    </row>
    <row r="47575" spans="1:1" x14ac:dyDescent="0.25">
      <c r="A47575"/>
    </row>
    <row r="47576" spans="1:1" x14ac:dyDescent="0.25">
      <c r="A47576"/>
    </row>
    <row r="47577" spans="1:1" x14ac:dyDescent="0.25">
      <c r="A47577"/>
    </row>
    <row r="47578" spans="1:1" x14ac:dyDescent="0.25">
      <c r="A47578"/>
    </row>
    <row r="47579" spans="1:1" x14ac:dyDescent="0.25">
      <c r="A47579"/>
    </row>
    <row r="47580" spans="1:1" x14ac:dyDescent="0.25">
      <c r="A47580"/>
    </row>
    <row r="47581" spans="1:1" x14ac:dyDescent="0.25">
      <c r="A47581"/>
    </row>
    <row r="47582" spans="1:1" x14ac:dyDescent="0.25">
      <c r="A47582"/>
    </row>
    <row r="47583" spans="1:1" x14ac:dyDescent="0.25">
      <c r="A47583"/>
    </row>
    <row r="47584" spans="1:1" x14ac:dyDescent="0.25">
      <c r="A47584"/>
    </row>
    <row r="47585" spans="1:1" x14ac:dyDescent="0.25">
      <c r="A47585"/>
    </row>
    <row r="47586" spans="1:1" x14ac:dyDescent="0.25">
      <c r="A47586"/>
    </row>
    <row r="47587" spans="1:1" x14ac:dyDescent="0.25">
      <c r="A47587"/>
    </row>
    <row r="47588" spans="1:1" x14ac:dyDescent="0.25">
      <c r="A47588"/>
    </row>
    <row r="47589" spans="1:1" x14ac:dyDescent="0.25">
      <c r="A47589"/>
    </row>
    <row r="47590" spans="1:1" x14ac:dyDescent="0.25">
      <c r="A47590"/>
    </row>
    <row r="47591" spans="1:1" x14ac:dyDescent="0.25">
      <c r="A47591"/>
    </row>
    <row r="47592" spans="1:1" x14ac:dyDescent="0.25">
      <c r="A47592"/>
    </row>
    <row r="47593" spans="1:1" x14ac:dyDescent="0.25">
      <c r="A47593"/>
    </row>
    <row r="47594" spans="1:1" x14ac:dyDescent="0.25">
      <c r="A47594"/>
    </row>
    <row r="47595" spans="1:1" x14ac:dyDescent="0.25">
      <c r="A47595"/>
    </row>
    <row r="47596" spans="1:1" x14ac:dyDescent="0.25">
      <c r="A47596"/>
    </row>
    <row r="47597" spans="1:1" x14ac:dyDescent="0.25">
      <c r="A47597"/>
    </row>
    <row r="47598" spans="1:1" x14ac:dyDescent="0.25">
      <c r="A47598"/>
    </row>
    <row r="47599" spans="1:1" x14ac:dyDescent="0.25">
      <c r="A47599"/>
    </row>
    <row r="47600" spans="1:1" x14ac:dyDescent="0.25">
      <c r="A47600"/>
    </row>
    <row r="47601" spans="1:1" x14ac:dyDescent="0.25">
      <c r="A47601"/>
    </row>
    <row r="47602" spans="1:1" x14ac:dyDescent="0.25">
      <c r="A47602"/>
    </row>
    <row r="47603" spans="1:1" x14ac:dyDescent="0.25">
      <c r="A47603"/>
    </row>
    <row r="47604" spans="1:1" x14ac:dyDescent="0.25">
      <c r="A47604"/>
    </row>
    <row r="47605" spans="1:1" x14ac:dyDescent="0.25">
      <c r="A47605"/>
    </row>
    <row r="47606" spans="1:1" x14ac:dyDescent="0.25">
      <c r="A47606"/>
    </row>
    <row r="47607" spans="1:1" x14ac:dyDescent="0.25">
      <c r="A47607"/>
    </row>
    <row r="47608" spans="1:1" x14ac:dyDescent="0.25">
      <c r="A47608"/>
    </row>
    <row r="47609" spans="1:1" x14ac:dyDescent="0.25">
      <c r="A47609"/>
    </row>
    <row r="47610" spans="1:1" x14ac:dyDescent="0.25">
      <c r="A47610"/>
    </row>
    <row r="47611" spans="1:1" x14ac:dyDescent="0.25">
      <c r="A47611"/>
    </row>
    <row r="47612" spans="1:1" x14ac:dyDescent="0.25">
      <c r="A47612"/>
    </row>
    <row r="47613" spans="1:1" x14ac:dyDescent="0.25">
      <c r="A47613"/>
    </row>
    <row r="47614" spans="1:1" x14ac:dyDescent="0.25">
      <c r="A47614"/>
    </row>
    <row r="47615" spans="1:1" x14ac:dyDescent="0.25">
      <c r="A47615"/>
    </row>
    <row r="47616" spans="1:1" x14ac:dyDescent="0.25">
      <c r="A47616"/>
    </row>
    <row r="47617" spans="1:1" x14ac:dyDescent="0.25">
      <c r="A47617"/>
    </row>
    <row r="47618" spans="1:1" x14ac:dyDescent="0.25">
      <c r="A47618"/>
    </row>
    <row r="47619" spans="1:1" x14ac:dyDescent="0.25">
      <c r="A47619"/>
    </row>
    <row r="47620" spans="1:1" x14ac:dyDescent="0.25">
      <c r="A47620"/>
    </row>
    <row r="47621" spans="1:1" x14ac:dyDescent="0.25">
      <c r="A47621"/>
    </row>
    <row r="47622" spans="1:1" x14ac:dyDescent="0.25">
      <c r="A47622"/>
    </row>
    <row r="47623" spans="1:1" x14ac:dyDescent="0.25">
      <c r="A47623"/>
    </row>
    <row r="47624" spans="1:1" x14ac:dyDescent="0.25">
      <c r="A47624"/>
    </row>
    <row r="47625" spans="1:1" x14ac:dyDescent="0.25">
      <c r="A47625"/>
    </row>
    <row r="47626" spans="1:1" x14ac:dyDescent="0.25">
      <c r="A47626"/>
    </row>
    <row r="47627" spans="1:1" x14ac:dyDescent="0.25">
      <c r="A47627"/>
    </row>
    <row r="47628" spans="1:1" x14ac:dyDescent="0.25">
      <c r="A47628"/>
    </row>
    <row r="47629" spans="1:1" x14ac:dyDescent="0.25">
      <c r="A47629"/>
    </row>
    <row r="47630" spans="1:1" x14ac:dyDescent="0.25">
      <c r="A47630"/>
    </row>
    <row r="47631" spans="1:1" x14ac:dyDescent="0.25">
      <c r="A47631"/>
    </row>
    <row r="47632" spans="1:1" x14ac:dyDescent="0.25">
      <c r="A47632"/>
    </row>
    <row r="47633" spans="1:1" x14ac:dyDescent="0.25">
      <c r="A47633"/>
    </row>
    <row r="47634" spans="1:1" x14ac:dyDescent="0.25">
      <c r="A47634"/>
    </row>
    <row r="47635" spans="1:1" x14ac:dyDescent="0.25">
      <c r="A47635"/>
    </row>
    <row r="47636" spans="1:1" x14ac:dyDescent="0.25">
      <c r="A47636"/>
    </row>
    <row r="47637" spans="1:1" x14ac:dyDescent="0.25">
      <c r="A47637"/>
    </row>
    <row r="47638" spans="1:1" x14ac:dyDescent="0.25">
      <c r="A47638"/>
    </row>
    <row r="47639" spans="1:1" x14ac:dyDescent="0.25">
      <c r="A47639"/>
    </row>
    <row r="47640" spans="1:1" x14ac:dyDescent="0.25">
      <c r="A47640"/>
    </row>
    <row r="47641" spans="1:1" x14ac:dyDescent="0.25">
      <c r="A47641"/>
    </row>
    <row r="47642" spans="1:1" x14ac:dyDescent="0.25">
      <c r="A47642"/>
    </row>
    <row r="47643" spans="1:1" x14ac:dyDescent="0.25">
      <c r="A47643"/>
    </row>
    <row r="47644" spans="1:1" x14ac:dyDescent="0.25">
      <c r="A47644"/>
    </row>
    <row r="47645" spans="1:1" x14ac:dyDescent="0.25">
      <c r="A47645"/>
    </row>
    <row r="47646" spans="1:1" x14ac:dyDescent="0.25">
      <c r="A47646"/>
    </row>
    <row r="47647" spans="1:1" x14ac:dyDescent="0.25">
      <c r="A47647"/>
    </row>
    <row r="47648" spans="1:1" x14ac:dyDescent="0.25">
      <c r="A47648"/>
    </row>
    <row r="47649" spans="1:1" x14ac:dyDescent="0.25">
      <c r="A47649"/>
    </row>
    <row r="47650" spans="1:1" x14ac:dyDescent="0.25">
      <c r="A47650"/>
    </row>
    <row r="47651" spans="1:1" x14ac:dyDescent="0.25">
      <c r="A47651"/>
    </row>
    <row r="47652" spans="1:1" x14ac:dyDescent="0.25">
      <c r="A47652"/>
    </row>
    <row r="47653" spans="1:1" x14ac:dyDescent="0.25">
      <c r="A47653"/>
    </row>
    <row r="47654" spans="1:1" x14ac:dyDescent="0.25">
      <c r="A47654"/>
    </row>
    <row r="47655" spans="1:1" x14ac:dyDescent="0.25">
      <c r="A47655"/>
    </row>
    <row r="47656" spans="1:1" x14ac:dyDescent="0.25">
      <c r="A47656"/>
    </row>
    <row r="47657" spans="1:1" x14ac:dyDescent="0.25">
      <c r="A47657"/>
    </row>
    <row r="47658" spans="1:1" x14ac:dyDescent="0.25">
      <c r="A47658"/>
    </row>
    <row r="47659" spans="1:1" x14ac:dyDescent="0.25">
      <c r="A47659"/>
    </row>
    <row r="47660" spans="1:1" x14ac:dyDescent="0.25">
      <c r="A47660"/>
    </row>
    <row r="47661" spans="1:1" x14ac:dyDescent="0.25">
      <c r="A47661"/>
    </row>
    <row r="47662" spans="1:1" x14ac:dyDescent="0.25">
      <c r="A47662"/>
    </row>
    <row r="47663" spans="1:1" x14ac:dyDescent="0.25">
      <c r="A47663"/>
    </row>
    <row r="47664" spans="1:1" x14ac:dyDescent="0.25">
      <c r="A47664"/>
    </row>
    <row r="47665" spans="1:1" x14ac:dyDescent="0.25">
      <c r="A47665"/>
    </row>
    <row r="47666" spans="1:1" x14ac:dyDescent="0.25">
      <c r="A47666"/>
    </row>
    <row r="47667" spans="1:1" x14ac:dyDescent="0.25">
      <c r="A47667"/>
    </row>
    <row r="47668" spans="1:1" x14ac:dyDescent="0.25">
      <c r="A47668"/>
    </row>
    <row r="47669" spans="1:1" x14ac:dyDescent="0.25">
      <c r="A47669"/>
    </row>
    <row r="47670" spans="1:1" x14ac:dyDescent="0.25">
      <c r="A47670"/>
    </row>
    <row r="47671" spans="1:1" x14ac:dyDescent="0.25">
      <c r="A47671"/>
    </row>
    <row r="47672" spans="1:1" x14ac:dyDescent="0.25">
      <c r="A47672"/>
    </row>
    <row r="47673" spans="1:1" x14ac:dyDescent="0.25">
      <c r="A47673"/>
    </row>
    <row r="47674" spans="1:1" x14ac:dyDescent="0.25">
      <c r="A47674"/>
    </row>
    <row r="47675" spans="1:1" x14ac:dyDescent="0.25">
      <c r="A47675"/>
    </row>
    <row r="47676" spans="1:1" x14ac:dyDescent="0.25">
      <c r="A47676"/>
    </row>
    <row r="47677" spans="1:1" x14ac:dyDescent="0.25">
      <c r="A47677"/>
    </row>
    <row r="47678" spans="1:1" x14ac:dyDescent="0.25">
      <c r="A47678"/>
    </row>
    <row r="47679" spans="1:1" x14ac:dyDescent="0.25">
      <c r="A47679"/>
    </row>
    <row r="47680" spans="1:1" x14ac:dyDescent="0.25">
      <c r="A47680"/>
    </row>
    <row r="47681" spans="1:1" x14ac:dyDescent="0.25">
      <c r="A47681"/>
    </row>
    <row r="47682" spans="1:1" x14ac:dyDescent="0.25">
      <c r="A47682"/>
    </row>
    <row r="47683" spans="1:1" x14ac:dyDescent="0.25">
      <c r="A47683"/>
    </row>
    <row r="47684" spans="1:1" x14ac:dyDescent="0.25">
      <c r="A47684"/>
    </row>
    <row r="47685" spans="1:1" x14ac:dyDescent="0.25">
      <c r="A47685"/>
    </row>
    <row r="47686" spans="1:1" x14ac:dyDescent="0.25">
      <c r="A47686"/>
    </row>
    <row r="47687" spans="1:1" x14ac:dyDescent="0.25">
      <c r="A47687"/>
    </row>
    <row r="47688" spans="1:1" x14ac:dyDescent="0.25">
      <c r="A47688"/>
    </row>
    <row r="47689" spans="1:1" x14ac:dyDescent="0.25">
      <c r="A47689"/>
    </row>
    <row r="47690" spans="1:1" x14ac:dyDescent="0.25">
      <c r="A47690"/>
    </row>
    <row r="47691" spans="1:1" x14ac:dyDescent="0.25">
      <c r="A47691"/>
    </row>
    <row r="47692" spans="1:1" x14ac:dyDescent="0.25">
      <c r="A47692"/>
    </row>
    <row r="47693" spans="1:1" x14ac:dyDescent="0.25">
      <c r="A47693"/>
    </row>
    <row r="47694" spans="1:1" x14ac:dyDescent="0.25">
      <c r="A47694"/>
    </row>
    <row r="47695" spans="1:1" x14ac:dyDescent="0.25">
      <c r="A47695"/>
    </row>
    <row r="47696" spans="1:1" x14ac:dyDescent="0.25">
      <c r="A47696"/>
    </row>
    <row r="47697" spans="1:1" x14ac:dyDescent="0.25">
      <c r="A47697"/>
    </row>
    <row r="47698" spans="1:1" x14ac:dyDescent="0.25">
      <c r="A47698"/>
    </row>
    <row r="47699" spans="1:1" x14ac:dyDescent="0.25">
      <c r="A47699"/>
    </row>
    <row r="47700" spans="1:1" x14ac:dyDescent="0.25">
      <c r="A47700"/>
    </row>
    <row r="47701" spans="1:1" x14ac:dyDescent="0.25">
      <c r="A47701"/>
    </row>
    <row r="47702" spans="1:1" x14ac:dyDescent="0.25">
      <c r="A47702"/>
    </row>
    <row r="47703" spans="1:1" x14ac:dyDescent="0.25">
      <c r="A47703"/>
    </row>
    <row r="47704" spans="1:1" x14ac:dyDescent="0.25">
      <c r="A47704"/>
    </row>
    <row r="47705" spans="1:1" x14ac:dyDescent="0.25">
      <c r="A47705"/>
    </row>
    <row r="47706" spans="1:1" x14ac:dyDescent="0.25">
      <c r="A47706"/>
    </row>
    <row r="47707" spans="1:1" x14ac:dyDescent="0.25">
      <c r="A47707"/>
    </row>
    <row r="47708" spans="1:1" x14ac:dyDescent="0.25">
      <c r="A47708"/>
    </row>
    <row r="47709" spans="1:1" x14ac:dyDescent="0.25">
      <c r="A47709"/>
    </row>
    <row r="47710" spans="1:1" x14ac:dyDescent="0.25">
      <c r="A47710"/>
    </row>
    <row r="47711" spans="1:1" x14ac:dyDescent="0.25">
      <c r="A47711"/>
    </row>
    <row r="47712" spans="1:1" x14ac:dyDescent="0.25">
      <c r="A47712"/>
    </row>
    <row r="47713" spans="1:1" x14ac:dyDescent="0.25">
      <c r="A47713"/>
    </row>
    <row r="47714" spans="1:1" x14ac:dyDescent="0.25">
      <c r="A47714"/>
    </row>
    <row r="47715" spans="1:1" x14ac:dyDescent="0.25">
      <c r="A47715"/>
    </row>
    <row r="47716" spans="1:1" x14ac:dyDescent="0.25">
      <c r="A47716"/>
    </row>
    <row r="47717" spans="1:1" x14ac:dyDescent="0.25">
      <c r="A47717"/>
    </row>
    <row r="47718" spans="1:1" x14ac:dyDescent="0.25">
      <c r="A47718"/>
    </row>
    <row r="47719" spans="1:1" x14ac:dyDescent="0.25">
      <c r="A47719"/>
    </row>
    <row r="47720" spans="1:1" x14ac:dyDescent="0.25">
      <c r="A47720"/>
    </row>
    <row r="47721" spans="1:1" x14ac:dyDescent="0.25">
      <c r="A47721"/>
    </row>
    <row r="47722" spans="1:1" x14ac:dyDescent="0.25">
      <c r="A47722"/>
    </row>
    <row r="47723" spans="1:1" x14ac:dyDescent="0.25">
      <c r="A47723"/>
    </row>
    <row r="47724" spans="1:1" x14ac:dyDescent="0.25">
      <c r="A47724"/>
    </row>
    <row r="47725" spans="1:1" x14ac:dyDescent="0.25">
      <c r="A47725"/>
    </row>
    <row r="47726" spans="1:1" x14ac:dyDescent="0.25">
      <c r="A47726"/>
    </row>
    <row r="47727" spans="1:1" x14ac:dyDescent="0.25">
      <c r="A47727"/>
    </row>
    <row r="47728" spans="1:1" x14ac:dyDescent="0.25">
      <c r="A47728"/>
    </row>
    <row r="47729" spans="1:1" x14ac:dyDescent="0.25">
      <c r="A47729"/>
    </row>
    <row r="47730" spans="1:1" x14ac:dyDescent="0.25">
      <c r="A47730"/>
    </row>
    <row r="47731" spans="1:1" x14ac:dyDescent="0.25">
      <c r="A47731"/>
    </row>
    <row r="47732" spans="1:1" x14ac:dyDescent="0.25">
      <c r="A47732"/>
    </row>
    <row r="47733" spans="1:1" x14ac:dyDescent="0.25">
      <c r="A47733"/>
    </row>
    <row r="47734" spans="1:1" x14ac:dyDescent="0.25">
      <c r="A47734"/>
    </row>
    <row r="47735" spans="1:1" x14ac:dyDescent="0.25">
      <c r="A47735"/>
    </row>
    <row r="47736" spans="1:1" x14ac:dyDescent="0.25">
      <c r="A47736"/>
    </row>
    <row r="47737" spans="1:1" x14ac:dyDescent="0.25">
      <c r="A47737"/>
    </row>
    <row r="47738" spans="1:1" x14ac:dyDescent="0.25">
      <c r="A47738"/>
    </row>
    <row r="47739" spans="1:1" x14ac:dyDescent="0.25">
      <c r="A47739"/>
    </row>
    <row r="47740" spans="1:1" x14ac:dyDescent="0.25">
      <c r="A47740"/>
    </row>
    <row r="47741" spans="1:1" x14ac:dyDescent="0.25">
      <c r="A47741"/>
    </row>
    <row r="47742" spans="1:1" x14ac:dyDescent="0.25">
      <c r="A47742"/>
    </row>
    <row r="47743" spans="1:1" x14ac:dyDescent="0.25">
      <c r="A47743"/>
    </row>
    <row r="47744" spans="1:1" x14ac:dyDescent="0.25">
      <c r="A47744"/>
    </row>
    <row r="47745" spans="1:1" x14ac:dyDescent="0.25">
      <c r="A47745"/>
    </row>
    <row r="47746" spans="1:1" x14ac:dyDescent="0.25">
      <c r="A47746"/>
    </row>
    <row r="47747" spans="1:1" x14ac:dyDescent="0.25">
      <c r="A47747"/>
    </row>
    <row r="47748" spans="1:1" x14ac:dyDescent="0.25">
      <c r="A47748"/>
    </row>
    <row r="47749" spans="1:1" x14ac:dyDescent="0.25">
      <c r="A47749"/>
    </row>
    <row r="47750" spans="1:1" x14ac:dyDescent="0.25">
      <c r="A47750"/>
    </row>
    <row r="47751" spans="1:1" x14ac:dyDescent="0.25">
      <c r="A47751"/>
    </row>
    <row r="47752" spans="1:1" x14ac:dyDescent="0.25">
      <c r="A47752"/>
    </row>
    <row r="47753" spans="1:1" x14ac:dyDescent="0.25">
      <c r="A47753"/>
    </row>
    <row r="47754" spans="1:1" x14ac:dyDescent="0.25">
      <c r="A47754"/>
    </row>
    <row r="47755" spans="1:1" x14ac:dyDescent="0.25">
      <c r="A47755"/>
    </row>
    <row r="47756" spans="1:1" x14ac:dyDescent="0.25">
      <c r="A47756"/>
    </row>
    <row r="47757" spans="1:1" x14ac:dyDescent="0.25">
      <c r="A47757"/>
    </row>
    <row r="47758" spans="1:1" x14ac:dyDescent="0.25">
      <c r="A47758"/>
    </row>
    <row r="47759" spans="1:1" x14ac:dyDescent="0.25">
      <c r="A47759"/>
    </row>
    <row r="47760" spans="1:1" x14ac:dyDescent="0.25">
      <c r="A47760"/>
    </row>
    <row r="47761" spans="1:1" x14ac:dyDescent="0.25">
      <c r="A47761"/>
    </row>
    <row r="47762" spans="1:1" x14ac:dyDescent="0.25">
      <c r="A47762"/>
    </row>
    <row r="47763" spans="1:1" x14ac:dyDescent="0.25">
      <c r="A47763"/>
    </row>
    <row r="47764" spans="1:1" x14ac:dyDescent="0.25">
      <c r="A47764"/>
    </row>
    <row r="47765" spans="1:1" x14ac:dyDescent="0.25">
      <c r="A47765"/>
    </row>
    <row r="47766" spans="1:1" x14ac:dyDescent="0.25">
      <c r="A47766"/>
    </row>
    <row r="47767" spans="1:1" x14ac:dyDescent="0.25">
      <c r="A47767"/>
    </row>
    <row r="47768" spans="1:1" x14ac:dyDescent="0.25">
      <c r="A47768"/>
    </row>
    <row r="47769" spans="1:1" x14ac:dyDescent="0.25">
      <c r="A47769"/>
    </row>
    <row r="47770" spans="1:1" x14ac:dyDescent="0.25">
      <c r="A47770"/>
    </row>
    <row r="47771" spans="1:1" x14ac:dyDescent="0.25">
      <c r="A47771"/>
    </row>
    <row r="47772" spans="1:1" x14ac:dyDescent="0.25">
      <c r="A47772"/>
    </row>
    <row r="47773" spans="1:1" x14ac:dyDescent="0.25">
      <c r="A47773"/>
    </row>
    <row r="47774" spans="1:1" x14ac:dyDescent="0.25">
      <c r="A47774"/>
    </row>
    <row r="47775" spans="1:1" x14ac:dyDescent="0.25">
      <c r="A47775"/>
    </row>
    <row r="47776" spans="1:1" x14ac:dyDescent="0.25">
      <c r="A47776"/>
    </row>
    <row r="47777" spans="1:1" x14ac:dyDescent="0.25">
      <c r="A47777"/>
    </row>
    <row r="47778" spans="1:1" x14ac:dyDescent="0.25">
      <c r="A47778"/>
    </row>
    <row r="47779" spans="1:1" x14ac:dyDescent="0.25">
      <c r="A47779"/>
    </row>
    <row r="47780" spans="1:1" x14ac:dyDescent="0.25">
      <c r="A47780"/>
    </row>
    <row r="47781" spans="1:1" x14ac:dyDescent="0.25">
      <c r="A47781"/>
    </row>
    <row r="47782" spans="1:1" x14ac:dyDescent="0.25">
      <c r="A47782"/>
    </row>
    <row r="47783" spans="1:1" x14ac:dyDescent="0.25">
      <c r="A47783"/>
    </row>
    <row r="47784" spans="1:1" x14ac:dyDescent="0.25">
      <c r="A47784"/>
    </row>
    <row r="47785" spans="1:1" x14ac:dyDescent="0.25">
      <c r="A47785"/>
    </row>
    <row r="47786" spans="1:1" x14ac:dyDescent="0.25">
      <c r="A47786"/>
    </row>
    <row r="47787" spans="1:1" x14ac:dyDescent="0.25">
      <c r="A47787"/>
    </row>
    <row r="47788" spans="1:1" x14ac:dyDescent="0.25">
      <c r="A47788"/>
    </row>
    <row r="47789" spans="1:1" x14ac:dyDescent="0.25">
      <c r="A47789"/>
    </row>
    <row r="47790" spans="1:1" x14ac:dyDescent="0.25">
      <c r="A47790"/>
    </row>
    <row r="47791" spans="1:1" x14ac:dyDescent="0.25">
      <c r="A47791"/>
    </row>
    <row r="47792" spans="1:1" x14ac:dyDescent="0.25">
      <c r="A47792"/>
    </row>
    <row r="47793" spans="1:1" x14ac:dyDescent="0.25">
      <c r="A47793"/>
    </row>
    <row r="47794" spans="1:1" x14ac:dyDescent="0.25">
      <c r="A47794"/>
    </row>
    <row r="47795" spans="1:1" x14ac:dyDescent="0.25">
      <c r="A47795"/>
    </row>
    <row r="47796" spans="1:1" x14ac:dyDescent="0.25">
      <c r="A47796"/>
    </row>
    <row r="47797" spans="1:1" x14ac:dyDescent="0.25">
      <c r="A47797"/>
    </row>
    <row r="47798" spans="1:1" x14ac:dyDescent="0.25">
      <c r="A47798"/>
    </row>
    <row r="47799" spans="1:1" x14ac:dyDescent="0.25">
      <c r="A47799"/>
    </row>
    <row r="47800" spans="1:1" x14ac:dyDescent="0.25">
      <c r="A47800"/>
    </row>
    <row r="47801" spans="1:1" x14ac:dyDescent="0.25">
      <c r="A47801"/>
    </row>
    <row r="47802" spans="1:1" x14ac:dyDescent="0.25">
      <c r="A47802"/>
    </row>
    <row r="47803" spans="1:1" x14ac:dyDescent="0.25">
      <c r="A47803"/>
    </row>
    <row r="47804" spans="1:1" x14ac:dyDescent="0.25">
      <c r="A47804"/>
    </row>
    <row r="47805" spans="1:1" x14ac:dyDescent="0.25">
      <c r="A47805"/>
    </row>
    <row r="47806" spans="1:1" x14ac:dyDescent="0.25">
      <c r="A47806"/>
    </row>
    <row r="47807" spans="1:1" x14ac:dyDescent="0.25">
      <c r="A47807"/>
    </row>
    <row r="47808" spans="1:1" x14ac:dyDescent="0.25">
      <c r="A47808"/>
    </row>
    <row r="47809" spans="1:1" x14ac:dyDescent="0.25">
      <c r="A47809"/>
    </row>
    <row r="47810" spans="1:1" x14ac:dyDescent="0.25">
      <c r="A47810"/>
    </row>
    <row r="47811" spans="1:1" x14ac:dyDescent="0.25">
      <c r="A47811"/>
    </row>
    <row r="47812" spans="1:1" x14ac:dyDescent="0.25">
      <c r="A47812"/>
    </row>
    <row r="47813" spans="1:1" x14ac:dyDescent="0.25">
      <c r="A47813"/>
    </row>
    <row r="47814" spans="1:1" x14ac:dyDescent="0.25">
      <c r="A47814"/>
    </row>
    <row r="47815" spans="1:1" x14ac:dyDescent="0.25">
      <c r="A47815"/>
    </row>
    <row r="47816" spans="1:1" x14ac:dyDescent="0.25">
      <c r="A47816"/>
    </row>
    <row r="47817" spans="1:1" x14ac:dyDescent="0.25">
      <c r="A47817"/>
    </row>
    <row r="47818" spans="1:1" x14ac:dyDescent="0.25">
      <c r="A47818"/>
    </row>
    <row r="47819" spans="1:1" x14ac:dyDescent="0.25">
      <c r="A47819"/>
    </row>
    <row r="47820" spans="1:1" x14ac:dyDescent="0.25">
      <c r="A47820"/>
    </row>
    <row r="47821" spans="1:1" x14ac:dyDescent="0.25">
      <c r="A47821"/>
    </row>
    <row r="47822" spans="1:1" x14ac:dyDescent="0.25">
      <c r="A47822"/>
    </row>
    <row r="47823" spans="1:1" x14ac:dyDescent="0.25">
      <c r="A47823"/>
    </row>
    <row r="47824" spans="1:1" x14ac:dyDescent="0.25">
      <c r="A47824"/>
    </row>
    <row r="47825" spans="1:1" x14ac:dyDescent="0.25">
      <c r="A47825"/>
    </row>
    <row r="47826" spans="1:1" x14ac:dyDescent="0.25">
      <c r="A47826"/>
    </row>
    <row r="47827" spans="1:1" x14ac:dyDescent="0.25">
      <c r="A47827"/>
    </row>
    <row r="47828" spans="1:1" x14ac:dyDescent="0.25">
      <c r="A47828"/>
    </row>
    <row r="47829" spans="1:1" x14ac:dyDescent="0.25">
      <c r="A47829"/>
    </row>
    <row r="47830" spans="1:1" x14ac:dyDescent="0.25">
      <c r="A47830"/>
    </row>
    <row r="47831" spans="1:1" x14ac:dyDescent="0.25">
      <c r="A47831"/>
    </row>
    <row r="47832" spans="1:1" x14ac:dyDescent="0.25">
      <c r="A47832"/>
    </row>
    <row r="47833" spans="1:1" x14ac:dyDescent="0.25">
      <c r="A47833"/>
    </row>
    <row r="47834" spans="1:1" x14ac:dyDescent="0.25">
      <c r="A47834"/>
    </row>
    <row r="47835" spans="1:1" x14ac:dyDescent="0.25">
      <c r="A47835"/>
    </row>
    <row r="47836" spans="1:1" x14ac:dyDescent="0.25">
      <c r="A47836"/>
    </row>
    <row r="47837" spans="1:1" x14ac:dyDescent="0.25">
      <c r="A47837"/>
    </row>
    <row r="47838" spans="1:1" x14ac:dyDescent="0.25">
      <c r="A47838"/>
    </row>
    <row r="47839" spans="1:1" x14ac:dyDescent="0.25">
      <c r="A47839"/>
    </row>
    <row r="47840" spans="1:1" x14ac:dyDescent="0.25">
      <c r="A47840"/>
    </row>
    <row r="47841" spans="1:1" x14ac:dyDescent="0.25">
      <c r="A47841"/>
    </row>
    <row r="47842" spans="1:1" x14ac:dyDescent="0.25">
      <c r="A47842"/>
    </row>
    <row r="47843" spans="1:1" x14ac:dyDescent="0.25">
      <c r="A47843"/>
    </row>
    <row r="47844" spans="1:1" x14ac:dyDescent="0.25">
      <c r="A47844"/>
    </row>
    <row r="47845" spans="1:1" x14ac:dyDescent="0.25">
      <c r="A47845"/>
    </row>
    <row r="47846" spans="1:1" x14ac:dyDescent="0.25">
      <c r="A47846"/>
    </row>
    <row r="47847" spans="1:1" x14ac:dyDescent="0.25">
      <c r="A47847"/>
    </row>
    <row r="47848" spans="1:1" x14ac:dyDescent="0.25">
      <c r="A47848"/>
    </row>
    <row r="47849" spans="1:1" x14ac:dyDescent="0.25">
      <c r="A47849"/>
    </row>
    <row r="47850" spans="1:1" x14ac:dyDescent="0.25">
      <c r="A47850"/>
    </row>
    <row r="47851" spans="1:1" x14ac:dyDescent="0.25">
      <c r="A47851"/>
    </row>
    <row r="47852" spans="1:1" x14ac:dyDescent="0.25">
      <c r="A47852"/>
    </row>
    <row r="47853" spans="1:1" x14ac:dyDescent="0.25">
      <c r="A47853"/>
    </row>
    <row r="47854" spans="1:1" x14ac:dyDescent="0.25">
      <c r="A47854"/>
    </row>
    <row r="47855" spans="1:1" x14ac:dyDescent="0.25">
      <c r="A47855"/>
    </row>
    <row r="47856" spans="1:1" x14ac:dyDescent="0.25">
      <c r="A47856"/>
    </row>
    <row r="47857" spans="1:1" x14ac:dyDescent="0.25">
      <c r="A47857"/>
    </row>
    <row r="47858" spans="1:1" x14ac:dyDescent="0.25">
      <c r="A47858"/>
    </row>
    <row r="47859" spans="1:1" x14ac:dyDescent="0.25">
      <c r="A47859"/>
    </row>
    <row r="47860" spans="1:1" x14ac:dyDescent="0.25">
      <c r="A47860"/>
    </row>
    <row r="47861" spans="1:1" x14ac:dyDescent="0.25">
      <c r="A47861"/>
    </row>
    <row r="47862" spans="1:1" x14ac:dyDescent="0.25">
      <c r="A47862"/>
    </row>
    <row r="47863" spans="1:1" x14ac:dyDescent="0.25">
      <c r="A47863"/>
    </row>
    <row r="47864" spans="1:1" x14ac:dyDescent="0.25">
      <c r="A47864"/>
    </row>
    <row r="47865" spans="1:1" x14ac:dyDescent="0.25">
      <c r="A47865"/>
    </row>
    <row r="47866" spans="1:1" x14ac:dyDescent="0.25">
      <c r="A47866"/>
    </row>
    <row r="47867" spans="1:1" x14ac:dyDescent="0.25">
      <c r="A47867"/>
    </row>
    <row r="47868" spans="1:1" x14ac:dyDescent="0.25">
      <c r="A47868"/>
    </row>
    <row r="47869" spans="1:1" x14ac:dyDescent="0.25">
      <c r="A47869"/>
    </row>
    <row r="47870" spans="1:1" x14ac:dyDescent="0.25">
      <c r="A47870"/>
    </row>
    <row r="47871" spans="1:1" x14ac:dyDescent="0.25">
      <c r="A47871"/>
    </row>
    <row r="47872" spans="1:1" x14ac:dyDescent="0.25">
      <c r="A47872"/>
    </row>
    <row r="47873" spans="1:1" x14ac:dyDescent="0.25">
      <c r="A47873"/>
    </row>
    <row r="47874" spans="1:1" x14ac:dyDescent="0.25">
      <c r="A47874"/>
    </row>
    <row r="47875" spans="1:1" x14ac:dyDescent="0.25">
      <c r="A47875"/>
    </row>
    <row r="47876" spans="1:1" x14ac:dyDescent="0.25">
      <c r="A47876"/>
    </row>
    <row r="47877" spans="1:1" x14ac:dyDescent="0.25">
      <c r="A47877"/>
    </row>
    <row r="47878" spans="1:1" x14ac:dyDescent="0.25">
      <c r="A47878"/>
    </row>
    <row r="47879" spans="1:1" x14ac:dyDescent="0.25">
      <c r="A47879"/>
    </row>
    <row r="47880" spans="1:1" x14ac:dyDescent="0.25">
      <c r="A47880"/>
    </row>
    <row r="47881" spans="1:1" x14ac:dyDescent="0.25">
      <c r="A47881"/>
    </row>
    <row r="47882" spans="1:1" x14ac:dyDescent="0.25">
      <c r="A47882"/>
    </row>
    <row r="47883" spans="1:1" x14ac:dyDescent="0.25">
      <c r="A47883"/>
    </row>
    <row r="47884" spans="1:1" x14ac:dyDescent="0.25">
      <c r="A47884"/>
    </row>
    <row r="47885" spans="1:1" x14ac:dyDescent="0.25">
      <c r="A47885"/>
    </row>
    <row r="47886" spans="1:1" x14ac:dyDescent="0.25">
      <c r="A47886"/>
    </row>
    <row r="47887" spans="1:1" x14ac:dyDescent="0.25">
      <c r="A47887"/>
    </row>
    <row r="47888" spans="1:1" x14ac:dyDescent="0.25">
      <c r="A47888"/>
    </row>
    <row r="47889" spans="1:1" x14ac:dyDescent="0.25">
      <c r="A47889"/>
    </row>
    <row r="47890" spans="1:1" x14ac:dyDescent="0.25">
      <c r="A47890"/>
    </row>
    <row r="47891" spans="1:1" x14ac:dyDescent="0.25">
      <c r="A47891"/>
    </row>
    <row r="47892" spans="1:1" x14ac:dyDescent="0.25">
      <c r="A47892"/>
    </row>
    <row r="47893" spans="1:1" x14ac:dyDescent="0.25">
      <c r="A47893"/>
    </row>
    <row r="47894" spans="1:1" x14ac:dyDescent="0.25">
      <c r="A47894"/>
    </row>
    <row r="47895" spans="1:1" x14ac:dyDescent="0.25">
      <c r="A47895"/>
    </row>
    <row r="47896" spans="1:1" x14ac:dyDescent="0.25">
      <c r="A47896"/>
    </row>
    <row r="47897" spans="1:1" x14ac:dyDescent="0.25">
      <c r="A47897"/>
    </row>
    <row r="47898" spans="1:1" x14ac:dyDescent="0.25">
      <c r="A47898"/>
    </row>
    <row r="47899" spans="1:1" x14ac:dyDescent="0.25">
      <c r="A47899"/>
    </row>
    <row r="47900" spans="1:1" x14ac:dyDescent="0.25">
      <c r="A47900"/>
    </row>
    <row r="47901" spans="1:1" x14ac:dyDescent="0.25">
      <c r="A47901"/>
    </row>
    <row r="47902" spans="1:1" x14ac:dyDescent="0.25">
      <c r="A47902"/>
    </row>
    <row r="47903" spans="1:1" x14ac:dyDescent="0.25">
      <c r="A47903"/>
    </row>
    <row r="47904" spans="1:1" x14ac:dyDescent="0.25">
      <c r="A47904"/>
    </row>
    <row r="47905" spans="1:1" x14ac:dyDescent="0.25">
      <c r="A47905"/>
    </row>
    <row r="47906" spans="1:1" x14ac:dyDescent="0.25">
      <c r="A47906"/>
    </row>
    <row r="47907" spans="1:1" x14ac:dyDescent="0.25">
      <c r="A47907"/>
    </row>
    <row r="47908" spans="1:1" x14ac:dyDescent="0.25">
      <c r="A47908"/>
    </row>
    <row r="47909" spans="1:1" x14ac:dyDescent="0.25">
      <c r="A47909"/>
    </row>
    <row r="47910" spans="1:1" x14ac:dyDescent="0.25">
      <c r="A47910"/>
    </row>
    <row r="47911" spans="1:1" x14ac:dyDescent="0.25">
      <c r="A47911"/>
    </row>
    <row r="47912" spans="1:1" x14ac:dyDescent="0.25">
      <c r="A47912"/>
    </row>
    <row r="47913" spans="1:1" x14ac:dyDescent="0.25">
      <c r="A47913"/>
    </row>
    <row r="47914" spans="1:1" x14ac:dyDescent="0.25">
      <c r="A47914"/>
    </row>
    <row r="47915" spans="1:1" x14ac:dyDescent="0.25">
      <c r="A47915"/>
    </row>
    <row r="47916" spans="1:1" x14ac:dyDescent="0.25">
      <c r="A47916"/>
    </row>
    <row r="47917" spans="1:1" x14ac:dyDescent="0.25">
      <c r="A47917"/>
    </row>
    <row r="47918" spans="1:1" x14ac:dyDescent="0.25">
      <c r="A47918"/>
    </row>
    <row r="47919" spans="1:1" x14ac:dyDescent="0.25">
      <c r="A47919"/>
    </row>
    <row r="47920" spans="1:1" x14ac:dyDescent="0.25">
      <c r="A47920"/>
    </row>
    <row r="47921" spans="1:1" x14ac:dyDescent="0.25">
      <c r="A47921"/>
    </row>
    <row r="47922" spans="1:1" x14ac:dyDescent="0.25">
      <c r="A47922"/>
    </row>
    <row r="47923" spans="1:1" x14ac:dyDescent="0.25">
      <c r="A47923"/>
    </row>
    <row r="47924" spans="1:1" x14ac:dyDescent="0.25">
      <c r="A47924"/>
    </row>
    <row r="47925" spans="1:1" x14ac:dyDescent="0.25">
      <c r="A47925"/>
    </row>
    <row r="47926" spans="1:1" x14ac:dyDescent="0.25">
      <c r="A47926"/>
    </row>
    <row r="47927" spans="1:1" x14ac:dyDescent="0.25">
      <c r="A47927"/>
    </row>
    <row r="47928" spans="1:1" x14ac:dyDescent="0.25">
      <c r="A47928"/>
    </row>
    <row r="47929" spans="1:1" x14ac:dyDescent="0.25">
      <c r="A47929"/>
    </row>
    <row r="47930" spans="1:1" x14ac:dyDescent="0.25">
      <c r="A47930"/>
    </row>
    <row r="47931" spans="1:1" x14ac:dyDescent="0.25">
      <c r="A47931"/>
    </row>
    <row r="47932" spans="1:1" x14ac:dyDescent="0.25">
      <c r="A47932"/>
    </row>
    <row r="47933" spans="1:1" x14ac:dyDescent="0.25">
      <c r="A47933"/>
    </row>
    <row r="47934" spans="1:1" x14ac:dyDescent="0.25">
      <c r="A47934"/>
    </row>
    <row r="47935" spans="1:1" x14ac:dyDescent="0.25">
      <c r="A47935"/>
    </row>
    <row r="47936" spans="1:1" x14ac:dyDescent="0.25">
      <c r="A47936"/>
    </row>
    <row r="47937" spans="1:1" x14ac:dyDescent="0.25">
      <c r="A47937"/>
    </row>
    <row r="47938" spans="1:1" x14ac:dyDescent="0.25">
      <c r="A47938"/>
    </row>
    <row r="47939" spans="1:1" x14ac:dyDescent="0.25">
      <c r="A47939"/>
    </row>
    <row r="47940" spans="1:1" x14ac:dyDescent="0.25">
      <c r="A47940"/>
    </row>
    <row r="47941" spans="1:1" x14ac:dyDescent="0.25">
      <c r="A47941"/>
    </row>
    <row r="47942" spans="1:1" x14ac:dyDescent="0.25">
      <c r="A47942"/>
    </row>
    <row r="47943" spans="1:1" x14ac:dyDescent="0.25">
      <c r="A47943"/>
    </row>
    <row r="47944" spans="1:1" x14ac:dyDescent="0.25">
      <c r="A47944"/>
    </row>
    <row r="47945" spans="1:1" x14ac:dyDescent="0.25">
      <c r="A47945"/>
    </row>
    <row r="47946" spans="1:1" x14ac:dyDescent="0.25">
      <c r="A47946"/>
    </row>
    <row r="47947" spans="1:1" x14ac:dyDescent="0.25">
      <c r="A47947"/>
    </row>
    <row r="47948" spans="1:1" x14ac:dyDescent="0.25">
      <c r="A47948"/>
    </row>
    <row r="47949" spans="1:1" x14ac:dyDescent="0.25">
      <c r="A47949"/>
    </row>
    <row r="47950" spans="1:1" x14ac:dyDescent="0.25">
      <c r="A47950"/>
    </row>
    <row r="47951" spans="1:1" x14ac:dyDescent="0.25">
      <c r="A47951"/>
    </row>
    <row r="47952" spans="1:1" x14ac:dyDescent="0.25">
      <c r="A47952"/>
    </row>
    <row r="47953" spans="1:1" x14ac:dyDescent="0.25">
      <c r="A47953"/>
    </row>
    <row r="47954" spans="1:1" x14ac:dyDescent="0.25">
      <c r="A47954"/>
    </row>
    <row r="47955" spans="1:1" x14ac:dyDescent="0.25">
      <c r="A47955"/>
    </row>
    <row r="47956" spans="1:1" x14ac:dyDescent="0.25">
      <c r="A47956"/>
    </row>
    <row r="47957" spans="1:1" x14ac:dyDescent="0.25">
      <c r="A47957"/>
    </row>
    <row r="47958" spans="1:1" x14ac:dyDescent="0.25">
      <c r="A47958"/>
    </row>
    <row r="47959" spans="1:1" x14ac:dyDescent="0.25">
      <c r="A47959"/>
    </row>
    <row r="47960" spans="1:1" x14ac:dyDescent="0.25">
      <c r="A47960"/>
    </row>
    <row r="47961" spans="1:1" x14ac:dyDescent="0.25">
      <c r="A47961"/>
    </row>
    <row r="47962" spans="1:1" x14ac:dyDescent="0.25">
      <c r="A47962"/>
    </row>
    <row r="47963" spans="1:1" x14ac:dyDescent="0.25">
      <c r="A47963"/>
    </row>
    <row r="47964" spans="1:1" x14ac:dyDescent="0.25">
      <c r="A47964"/>
    </row>
    <row r="47965" spans="1:1" x14ac:dyDescent="0.25">
      <c r="A47965"/>
    </row>
    <row r="47966" spans="1:1" x14ac:dyDescent="0.25">
      <c r="A47966"/>
    </row>
    <row r="47967" spans="1:1" x14ac:dyDescent="0.25">
      <c r="A47967"/>
    </row>
    <row r="47968" spans="1:1" x14ac:dyDescent="0.25">
      <c r="A47968"/>
    </row>
    <row r="47969" spans="1:1" x14ac:dyDescent="0.25">
      <c r="A47969"/>
    </row>
    <row r="47970" spans="1:1" x14ac:dyDescent="0.25">
      <c r="A47970"/>
    </row>
    <row r="47971" spans="1:1" x14ac:dyDescent="0.25">
      <c r="A47971"/>
    </row>
    <row r="47972" spans="1:1" x14ac:dyDescent="0.25">
      <c r="A47972"/>
    </row>
    <row r="47973" spans="1:1" x14ac:dyDescent="0.25">
      <c r="A47973"/>
    </row>
    <row r="47974" spans="1:1" x14ac:dyDescent="0.25">
      <c r="A47974"/>
    </row>
    <row r="47975" spans="1:1" x14ac:dyDescent="0.25">
      <c r="A47975"/>
    </row>
    <row r="47976" spans="1:1" x14ac:dyDescent="0.25">
      <c r="A47976"/>
    </row>
    <row r="47977" spans="1:1" x14ac:dyDescent="0.25">
      <c r="A47977"/>
    </row>
    <row r="47978" spans="1:1" x14ac:dyDescent="0.25">
      <c r="A47978"/>
    </row>
    <row r="47979" spans="1:1" x14ac:dyDescent="0.25">
      <c r="A47979"/>
    </row>
    <row r="47980" spans="1:1" x14ac:dyDescent="0.25">
      <c r="A47980"/>
    </row>
    <row r="47981" spans="1:1" x14ac:dyDescent="0.25">
      <c r="A47981"/>
    </row>
    <row r="47982" spans="1:1" x14ac:dyDescent="0.25">
      <c r="A47982"/>
    </row>
    <row r="47983" spans="1:1" x14ac:dyDescent="0.25">
      <c r="A47983"/>
    </row>
    <row r="47984" spans="1:1" x14ac:dyDescent="0.25">
      <c r="A47984"/>
    </row>
    <row r="47985" spans="1:1" x14ac:dyDescent="0.25">
      <c r="A47985"/>
    </row>
    <row r="47986" spans="1:1" x14ac:dyDescent="0.25">
      <c r="A47986"/>
    </row>
    <row r="47987" spans="1:1" x14ac:dyDescent="0.25">
      <c r="A47987"/>
    </row>
    <row r="47988" spans="1:1" x14ac:dyDescent="0.25">
      <c r="A47988"/>
    </row>
    <row r="47989" spans="1:1" x14ac:dyDescent="0.25">
      <c r="A47989"/>
    </row>
    <row r="47990" spans="1:1" x14ac:dyDescent="0.25">
      <c r="A47990"/>
    </row>
    <row r="47991" spans="1:1" x14ac:dyDescent="0.25">
      <c r="A47991"/>
    </row>
    <row r="47992" spans="1:1" x14ac:dyDescent="0.25">
      <c r="A47992"/>
    </row>
    <row r="47993" spans="1:1" x14ac:dyDescent="0.25">
      <c r="A47993"/>
    </row>
    <row r="47994" spans="1:1" x14ac:dyDescent="0.25">
      <c r="A47994"/>
    </row>
    <row r="47995" spans="1:1" x14ac:dyDescent="0.25">
      <c r="A47995"/>
    </row>
    <row r="47996" spans="1:1" x14ac:dyDescent="0.25">
      <c r="A47996"/>
    </row>
    <row r="47997" spans="1:1" x14ac:dyDescent="0.25">
      <c r="A47997"/>
    </row>
    <row r="47998" spans="1:1" x14ac:dyDescent="0.25">
      <c r="A47998"/>
    </row>
    <row r="47999" spans="1:1" x14ac:dyDescent="0.25">
      <c r="A47999"/>
    </row>
    <row r="48000" spans="1:1" x14ac:dyDescent="0.25">
      <c r="A48000"/>
    </row>
    <row r="48001" spans="1:1" x14ac:dyDescent="0.25">
      <c r="A48001"/>
    </row>
    <row r="48002" spans="1:1" x14ac:dyDescent="0.25">
      <c r="A48002"/>
    </row>
    <row r="48003" spans="1:1" x14ac:dyDescent="0.25">
      <c r="A48003"/>
    </row>
    <row r="48004" spans="1:1" x14ac:dyDescent="0.25">
      <c r="A48004"/>
    </row>
    <row r="48005" spans="1:1" x14ac:dyDescent="0.25">
      <c r="A48005"/>
    </row>
    <row r="48006" spans="1:1" x14ac:dyDescent="0.25">
      <c r="A48006"/>
    </row>
    <row r="48007" spans="1:1" x14ac:dyDescent="0.25">
      <c r="A48007"/>
    </row>
    <row r="48008" spans="1:1" x14ac:dyDescent="0.25">
      <c r="A48008"/>
    </row>
    <row r="48009" spans="1:1" x14ac:dyDescent="0.25">
      <c r="A48009"/>
    </row>
    <row r="48010" spans="1:1" x14ac:dyDescent="0.25">
      <c r="A48010"/>
    </row>
    <row r="48011" spans="1:1" x14ac:dyDescent="0.25">
      <c r="A48011"/>
    </row>
    <row r="48012" spans="1:1" x14ac:dyDescent="0.25">
      <c r="A48012"/>
    </row>
    <row r="48013" spans="1:1" x14ac:dyDescent="0.25">
      <c r="A48013"/>
    </row>
    <row r="48014" spans="1:1" x14ac:dyDescent="0.25">
      <c r="A48014"/>
    </row>
    <row r="48015" spans="1:1" x14ac:dyDescent="0.25">
      <c r="A48015"/>
    </row>
    <row r="48016" spans="1:1" x14ac:dyDescent="0.25">
      <c r="A48016"/>
    </row>
    <row r="48017" spans="1:1" x14ac:dyDescent="0.25">
      <c r="A48017"/>
    </row>
    <row r="48018" spans="1:1" x14ac:dyDescent="0.25">
      <c r="A48018"/>
    </row>
    <row r="48019" spans="1:1" x14ac:dyDescent="0.25">
      <c r="A48019"/>
    </row>
    <row r="48020" spans="1:1" x14ac:dyDescent="0.25">
      <c r="A48020"/>
    </row>
    <row r="48021" spans="1:1" x14ac:dyDescent="0.25">
      <c r="A48021"/>
    </row>
    <row r="48022" spans="1:1" x14ac:dyDescent="0.25">
      <c r="A48022"/>
    </row>
    <row r="48023" spans="1:1" x14ac:dyDescent="0.25">
      <c r="A48023"/>
    </row>
    <row r="48024" spans="1:1" x14ac:dyDescent="0.25">
      <c r="A48024"/>
    </row>
    <row r="48025" spans="1:1" x14ac:dyDescent="0.25">
      <c r="A48025"/>
    </row>
    <row r="48026" spans="1:1" x14ac:dyDescent="0.25">
      <c r="A48026"/>
    </row>
    <row r="48027" spans="1:1" x14ac:dyDescent="0.25">
      <c r="A48027"/>
    </row>
    <row r="48028" spans="1:1" x14ac:dyDescent="0.25">
      <c r="A48028"/>
    </row>
    <row r="48029" spans="1:1" x14ac:dyDescent="0.25">
      <c r="A48029"/>
    </row>
    <row r="48030" spans="1:1" x14ac:dyDescent="0.25">
      <c r="A48030"/>
    </row>
    <row r="48031" spans="1:1" x14ac:dyDescent="0.25">
      <c r="A48031"/>
    </row>
    <row r="48032" spans="1:1" x14ac:dyDescent="0.25">
      <c r="A48032"/>
    </row>
    <row r="48033" spans="1:1" x14ac:dyDescent="0.25">
      <c r="A48033"/>
    </row>
    <row r="48034" spans="1:1" x14ac:dyDescent="0.25">
      <c r="A48034"/>
    </row>
    <row r="48035" spans="1:1" x14ac:dyDescent="0.25">
      <c r="A48035"/>
    </row>
    <row r="48036" spans="1:1" x14ac:dyDescent="0.25">
      <c r="A48036"/>
    </row>
    <row r="48037" spans="1:1" x14ac:dyDescent="0.25">
      <c r="A48037"/>
    </row>
    <row r="48038" spans="1:1" x14ac:dyDescent="0.25">
      <c r="A48038"/>
    </row>
    <row r="48039" spans="1:1" x14ac:dyDescent="0.25">
      <c r="A48039"/>
    </row>
    <row r="48040" spans="1:1" x14ac:dyDescent="0.25">
      <c r="A48040"/>
    </row>
    <row r="48041" spans="1:1" x14ac:dyDescent="0.25">
      <c r="A48041"/>
    </row>
    <row r="48042" spans="1:1" x14ac:dyDescent="0.25">
      <c r="A48042"/>
    </row>
    <row r="48043" spans="1:1" x14ac:dyDescent="0.25">
      <c r="A48043"/>
    </row>
    <row r="48044" spans="1:1" x14ac:dyDescent="0.25">
      <c r="A48044"/>
    </row>
    <row r="48045" spans="1:1" x14ac:dyDescent="0.25">
      <c r="A48045"/>
    </row>
    <row r="48046" spans="1:1" x14ac:dyDescent="0.25">
      <c r="A48046"/>
    </row>
    <row r="48047" spans="1:1" x14ac:dyDescent="0.25">
      <c r="A48047"/>
    </row>
    <row r="48048" spans="1:1" x14ac:dyDescent="0.25">
      <c r="A48048"/>
    </row>
    <row r="48049" spans="1:1" x14ac:dyDescent="0.25">
      <c r="A48049"/>
    </row>
    <row r="48050" spans="1:1" x14ac:dyDescent="0.25">
      <c r="A48050"/>
    </row>
    <row r="48051" spans="1:1" x14ac:dyDescent="0.25">
      <c r="A48051"/>
    </row>
    <row r="48052" spans="1:1" x14ac:dyDescent="0.25">
      <c r="A48052"/>
    </row>
    <row r="48053" spans="1:1" x14ac:dyDescent="0.25">
      <c r="A48053"/>
    </row>
    <row r="48054" spans="1:1" x14ac:dyDescent="0.25">
      <c r="A48054"/>
    </row>
    <row r="48055" spans="1:1" x14ac:dyDescent="0.25">
      <c r="A48055"/>
    </row>
    <row r="48056" spans="1:1" x14ac:dyDescent="0.25">
      <c r="A48056"/>
    </row>
    <row r="48057" spans="1:1" x14ac:dyDescent="0.25">
      <c r="A48057"/>
    </row>
    <row r="48058" spans="1:1" x14ac:dyDescent="0.25">
      <c r="A48058"/>
    </row>
    <row r="48059" spans="1:1" x14ac:dyDescent="0.25">
      <c r="A48059"/>
    </row>
    <row r="48060" spans="1:1" x14ac:dyDescent="0.25">
      <c r="A48060"/>
    </row>
    <row r="48061" spans="1:1" x14ac:dyDescent="0.25">
      <c r="A48061"/>
    </row>
    <row r="48062" spans="1:1" x14ac:dyDescent="0.25">
      <c r="A48062"/>
    </row>
    <row r="48063" spans="1:1" x14ac:dyDescent="0.25">
      <c r="A48063"/>
    </row>
    <row r="48064" spans="1:1" x14ac:dyDescent="0.25">
      <c r="A48064"/>
    </row>
    <row r="48065" spans="1:1" x14ac:dyDescent="0.25">
      <c r="A48065"/>
    </row>
    <row r="48066" spans="1:1" x14ac:dyDescent="0.25">
      <c r="A48066"/>
    </row>
    <row r="48067" spans="1:1" x14ac:dyDescent="0.25">
      <c r="A48067"/>
    </row>
    <row r="48068" spans="1:1" x14ac:dyDescent="0.25">
      <c r="A48068"/>
    </row>
    <row r="48069" spans="1:1" x14ac:dyDescent="0.25">
      <c r="A48069"/>
    </row>
    <row r="48070" spans="1:1" x14ac:dyDescent="0.25">
      <c r="A48070"/>
    </row>
    <row r="48071" spans="1:1" x14ac:dyDescent="0.25">
      <c r="A48071"/>
    </row>
    <row r="48072" spans="1:1" x14ac:dyDescent="0.25">
      <c r="A48072"/>
    </row>
    <row r="48073" spans="1:1" x14ac:dyDescent="0.25">
      <c r="A48073"/>
    </row>
    <row r="48074" spans="1:1" x14ac:dyDescent="0.25">
      <c r="A48074"/>
    </row>
    <row r="48075" spans="1:1" x14ac:dyDescent="0.25">
      <c r="A48075"/>
    </row>
    <row r="48076" spans="1:1" x14ac:dyDescent="0.25">
      <c r="A48076"/>
    </row>
    <row r="48077" spans="1:1" x14ac:dyDescent="0.25">
      <c r="A48077"/>
    </row>
    <row r="48078" spans="1:1" x14ac:dyDescent="0.25">
      <c r="A48078"/>
    </row>
    <row r="48079" spans="1:1" x14ac:dyDescent="0.25">
      <c r="A48079"/>
    </row>
    <row r="48080" spans="1:1" x14ac:dyDescent="0.25">
      <c r="A48080"/>
    </row>
    <row r="48081" spans="1:1" x14ac:dyDescent="0.25">
      <c r="A48081"/>
    </row>
    <row r="48082" spans="1:1" x14ac:dyDescent="0.25">
      <c r="A48082"/>
    </row>
    <row r="48083" spans="1:1" x14ac:dyDescent="0.25">
      <c r="A48083"/>
    </row>
    <row r="48084" spans="1:1" x14ac:dyDescent="0.25">
      <c r="A48084"/>
    </row>
    <row r="48085" spans="1:1" x14ac:dyDescent="0.25">
      <c r="A48085"/>
    </row>
    <row r="48086" spans="1:1" x14ac:dyDescent="0.25">
      <c r="A48086"/>
    </row>
    <row r="48087" spans="1:1" x14ac:dyDescent="0.25">
      <c r="A48087"/>
    </row>
    <row r="48088" spans="1:1" x14ac:dyDescent="0.25">
      <c r="A48088"/>
    </row>
    <row r="48089" spans="1:1" x14ac:dyDescent="0.25">
      <c r="A48089"/>
    </row>
    <row r="48090" spans="1:1" x14ac:dyDescent="0.25">
      <c r="A48090"/>
    </row>
    <row r="48091" spans="1:1" x14ac:dyDescent="0.25">
      <c r="A48091"/>
    </row>
    <row r="48092" spans="1:1" x14ac:dyDescent="0.25">
      <c r="A48092"/>
    </row>
    <row r="48093" spans="1:1" x14ac:dyDescent="0.25">
      <c r="A48093"/>
    </row>
    <row r="48094" spans="1:1" x14ac:dyDescent="0.25">
      <c r="A48094"/>
    </row>
    <row r="48095" spans="1:1" x14ac:dyDescent="0.25">
      <c r="A48095"/>
    </row>
    <row r="48096" spans="1:1" x14ac:dyDescent="0.25">
      <c r="A48096"/>
    </row>
    <row r="48097" spans="1:1" x14ac:dyDescent="0.25">
      <c r="A48097"/>
    </row>
    <row r="48098" spans="1:1" x14ac:dyDescent="0.25">
      <c r="A48098"/>
    </row>
    <row r="48099" spans="1:1" x14ac:dyDescent="0.25">
      <c r="A48099"/>
    </row>
    <row r="48100" spans="1:1" x14ac:dyDescent="0.25">
      <c r="A48100"/>
    </row>
    <row r="48101" spans="1:1" x14ac:dyDescent="0.25">
      <c r="A48101"/>
    </row>
    <row r="48102" spans="1:1" x14ac:dyDescent="0.25">
      <c r="A48102"/>
    </row>
    <row r="48103" spans="1:1" x14ac:dyDescent="0.25">
      <c r="A48103"/>
    </row>
    <row r="48104" spans="1:1" x14ac:dyDescent="0.25">
      <c r="A48104"/>
    </row>
    <row r="48105" spans="1:1" x14ac:dyDescent="0.25">
      <c r="A48105"/>
    </row>
    <row r="48106" spans="1:1" x14ac:dyDescent="0.25">
      <c r="A48106"/>
    </row>
    <row r="48107" spans="1:1" x14ac:dyDescent="0.25">
      <c r="A48107"/>
    </row>
    <row r="48108" spans="1:1" x14ac:dyDescent="0.25">
      <c r="A48108"/>
    </row>
    <row r="48109" spans="1:1" x14ac:dyDescent="0.25">
      <c r="A48109"/>
    </row>
    <row r="48110" spans="1:1" x14ac:dyDescent="0.25">
      <c r="A48110"/>
    </row>
    <row r="48111" spans="1:1" x14ac:dyDescent="0.25">
      <c r="A48111"/>
    </row>
    <row r="48112" spans="1:1" x14ac:dyDescent="0.25">
      <c r="A48112"/>
    </row>
    <row r="48113" spans="1:1" x14ac:dyDescent="0.25">
      <c r="A48113"/>
    </row>
    <row r="48114" spans="1:1" x14ac:dyDescent="0.25">
      <c r="A48114"/>
    </row>
    <row r="48115" spans="1:1" x14ac:dyDescent="0.25">
      <c r="A48115"/>
    </row>
    <row r="48116" spans="1:1" x14ac:dyDescent="0.25">
      <c r="A48116"/>
    </row>
    <row r="48117" spans="1:1" x14ac:dyDescent="0.25">
      <c r="A48117"/>
    </row>
    <row r="48118" spans="1:1" x14ac:dyDescent="0.25">
      <c r="A48118"/>
    </row>
    <row r="48119" spans="1:1" x14ac:dyDescent="0.25">
      <c r="A48119"/>
    </row>
    <row r="48120" spans="1:1" x14ac:dyDescent="0.25">
      <c r="A48120"/>
    </row>
    <row r="48121" spans="1:1" x14ac:dyDescent="0.25">
      <c r="A48121"/>
    </row>
    <row r="48122" spans="1:1" x14ac:dyDescent="0.25">
      <c r="A48122"/>
    </row>
    <row r="48123" spans="1:1" x14ac:dyDescent="0.25">
      <c r="A48123"/>
    </row>
    <row r="48124" spans="1:1" x14ac:dyDescent="0.25">
      <c r="A48124"/>
    </row>
    <row r="48125" spans="1:1" x14ac:dyDescent="0.25">
      <c r="A48125"/>
    </row>
    <row r="48126" spans="1:1" x14ac:dyDescent="0.25">
      <c r="A48126"/>
    </row>
    <row r="48127" spans="1:1" x14ac:dyDescent="0.25">
      <c r="A48127"/>
    </row>
    <row r="48128" spans="1:1" x14ac:dyDescent="0.25">
      <c r="A48128"/>
    </row>
    <row r="48129" spans="1:1" x14ac:dyDescent="0.25">
      <c r="A48129"/>
    </row>
    <row r="48130" spans="1:1" x14ac:dyDescent="0.25">
      <c r="A48130"/>
    </row>
    <row r="48131" spans="1:1" x14ac:dyDescent="0.25">
      <c r="A48131"/>
    </row>
    <row r="48132" spans="1:1" x14ac:dyDescent="0.25">
      <c r="A48132"/>
    </row>
    <row r="48133" spans="1:1" x14ac:dyDescent="0.25">
      <c r="A48133"/>
    </row>
    <row r="48134" spans="1:1" x14ac:dyDescent="0.25">
      <c r="A48134"/>
    </row>
    <row r="48135" spans="1:1" x14ac:dyDescent="0.25">
      <c r="A48135"/>
    </row>
    <row r="48136" spans="1:1" x14ac:dyDescent="0.25">
      <c r="A48136"/>
    </row>
    <row r="48137" spans="1:1" x14ac:dyDescent="0.25">
      <c r="A48137"/>
    </row>
    <row r="48138" spans="1:1" x14ac:dyDescent="0.25">
      <c r="A48138"/>
    </row>
    <row r="48139" spans="1:1" x14ac:dyDescent="0.25">
      <c r="A48139"/>
    </row>
    <row r="48140" spans="1:1" x14ac:dyDescent="0.25">
      <c r="A48140"/>
    </row>
    <row r="48141" spans="1:1" x14ac:dyDescent="0.25">
      <c r="A48141"/>
    </row>
    <row r="48142" spans="1:1" x14ac:dyDescent="0.25">
      <c r="A48142"/>
    </row>
    <row r="48143" spans="1:1" x14ac:dyDescent="0.25">
      <c r="A48143"/>
    </row>
    <row r="48144" spans="1:1" x14ac:dyDescent="0.25">
      <c r="A48144"/>
    </row>
    <row r="48145" spans="1:1" x14ac:dyDescent="0.25">
      <c r="A48145"/>
    </row>
    <row r="48146" spans="1:1" x14ac:dyDescent="0.25">
      <c r="A48146"/>
    </row>
    <row r="48147" spans="1:1" x14ac:dyDescent="0.25">
      <c r="A48147"/>
    </row>
    <row r="48148" spans="1:1" x14ac:dyDescent="0.25">
      <c r="A48148"/>
    </row>
    <row r="48149" spans="1:1" x14ac:dyDescent="0.25">
      <c r="A48149"/>
    </row>
    <row r="48150" spans="1:1" x14ac:dyDescent="0.25">
      <c r="A48150"/>
    </row>
    <row r="48151" spans="1:1" x14ac:dyDescent="0.25">
      <c r="A48151"/>
    </row>
    <row r="48152" spans="1:1" x14ac:dyDescent="0.25">
      <c r="A48152"/>
    </row>
    <row r="48153" spans="1:1" x14ac:dyDescent="0.25">
      <c r="A48153"/>
    </row>
    <row r="48154" spans="1:1" x14ac:dyDescent="0.25">
      <c r="A48154"/>
    </row>
    <row r="48155" spans="1:1" x14ac:dyDescent="0.25">
      <c r="A48155"/>
    </row>
    <row r="48156" spans="1:1" x14ac:dyDescent="0.25">
      <c r="A48156"/>
    </row>
    <row r="48157" spans="1:1" x14ac:dyDescent="0.25">
      <c r="A48157"/>
    </row>
    <row r="48158" spans="1:1" x14ac:dyDescent="0.25">
      <c r="A48158"/>
    </row>
    <row r="48159" spans="1:1" x14ac:dyDescent="0.25">
      <c r="A48159"/>
    </row>
    <row r="48160" spans="1:1" x14ac:dyDescent="0.25">
      <c r="A48160"/>
    </row>
    <row r="48161" spans="1:1" x14ac:dyDescent="0.25">
      <c r="A48161"/>
    </row>
    <row r="48162" spans="1:1" x14ac:dyDescent="0.25">
      <c r="A48162"/>
    </row>
    <row r="48163" spans="1:1" x14ac:dyDescent="0.25">
      <c r="A48163"/>
    </row>
    <row r="48164" spans="1:1" x14ac:dyDescent="0.25">
      <c r="A48164"/>
    </row>
    <row r="48165" spans="1:1" x14ac:dyDescent="0.25">
      <c r="A48165"/>
    </row>
    <row r="48166" spans="1:1" x14ac:dyDescent="0.25">
      <c r="A48166"/>
    </row>
    <row r="48167" spans="1:1" x14ac:dyDescent="0.25">
      <c r="A48167"/>
    </row>
    <row r="48168" spans="1:1" x14ac:dyDescent="0.25">
      <c r="A48168"/>
    </row>
    <row r="48169" spans="1:1" x14ac:dyDescent="0.25">
      <c r="A48169"/>
    </row>
    <row r="48170" spans="1:1" x14ac:dyDescent="0.25">
      <c r="A48170"/>
    </row>
    <row r="48171" spans="1:1" x14ac:dyDescent="0.25">
      <c r="A48171"/>
    </row>
    <row r="48172" spans="1:1" x14ac:dyDescent="0.25">
      <c r="A48172"/>
    </row>
    <row r="48173" spans="1:1" x14ac:dyDescent="0.25">
      <c r="A48173"/>
    </row>
    <row r="48174" spans="1:1" x14ac:dyDescent="0.25">
      <c r="A48174"/>
    </row>
    <row r="48175" spans="1:1" x14ac:dyDescent="0.25">
      <c r="A48175"/>
    </row>
    <row r="48176" spans="1:1" x14ac:dyDescent="0.25">
      <c r="A48176"/>
    </row>
    <row r="48177" spans="1:1" x14ac:dyDescent="0.25">
      <c r="A48177"/>
    </row>
    <row r="48178" spans="1:1" x14ac:dyDescent="0.25">
      <c r="A48178"/>
    </row>
    <row r="48179" spans="1:1" x14ac:dyDescent="0.25">
      <c r="A48179"/>
    </row>
    <row r="48180" spans="1:1" x14ac:dyDescent="0.25">
      <c r="A48180"/>
    </row>
    <row r="48181" spans="1:1" x14ac:dyDescent="0.25">
      <c r="A48181"/>
    </row>
    <row r="48182" spans="1:1" x14ac:dyDescent="0.25">
      <c r="A48182"/>
    </row>
    <row r="48183" spans="1:1" x14ac:dyDescent="0.25">
      <c r="A48183"/>
    </row>
    <row r="48184" spans="1:1" x14ac:dyDescent="0.25">
      <c r="A48184"/>
    </row>
    <row r="48185" spans="1:1" x14ac:dyDescent="0.25">
      <c r="A48185"/>
    </row>
    <row r="48186" spans="1:1" x14ac:dyDescent="0.25">
      <c r="A48186"/>
    </row>
    <row r="48187" spans="1:1" x14ac:dyDescent="0.25">
      <c r="A48187"/>
    </row>
    <row r="48188" spans="1:1" x14ac:dyDescent="0.25">
      <c r="A48188"/>
    </row>
    <row r="48189" spans="1:1" x14ac:dyDescent="0.25">
      <c r="A48189"/>
    </row>
    <row r="48190" spans="1:1" x14ac:dyDescent="0.25">
      <c r="A48190"/>
    </row>
    <row r="48191" spans="1:1" x14ac:dyDescent="0.25">
      <c r="A48191"/>
    </row>
    <row r="48192" spans="1:1" x14ac:dyDescent="0.25">
      <c r="A48192"/>
    </row>
    <row r="48193" spans="1:1" x14ac:dyDescent="0.25">
      <c r="A48193"/>
    </row>
    <row r="48194" spans="1:1" x14ac:dyDescent="0.25">
      <c r="A48194"/>
    </row>
    <row r="48195" spans="1:1" x14ac:dyDescent="0.25">
      <c r="A48195"/>
    </row>
    <row r="48196" spans="1:1" x14ac:dyDescent="0.25">
      <c r="A48196"/>
    </row>
    <row r="48197" spans="1:1" x14ac:dyDescent="0.25">
      <c r="A48197"/>
    </row>
    <row r="48198" spans="1:1" x14ac:dyDescent="0.25">
      <c r="A48198"/>
    </row>
    <row r="48199" spans="1:1" x14ac:dyDescent="0.25">
      <c r="A48199"/>
    </row>
    <row r="48200" spans="1:1" x14ac:dyDescent="0.25">
      <c r="A48200"/>
    </row>
    <row r="48201" spans="1:1" x14ac:dyDescent="0.25">
      <c r="A48201"/>
    </row>
    <row r="48202" spans="1:1" x14ac:dyDescent="0.25">
      <c r="A48202"/>
    </row>
    <row r="48203" spans="1:1" x14ac:dyDescent="0.25">
      <c r="A48203"/>
    </row>
    <row r="48204" spans="1:1" x14ac:dyDescent="0.25">
      <c r="A48204"/>
    </row>
    <row r="48205" spans="1:1" x14ac:dyDescent="0.25">
      <c r="A48205"/>
    </row>
    <row r="48206" spans="1:1" x14ac:dyDescent="0.25">
      <c r="A48206"/>
    </row>
    <row r="48207" spans="1:1" x14ac:dyDescent="0.25">
      <c r="A48207"/>
    </row>
    <row r="48208" spans="1:1" x14ac:dyDescent="0.25">
      <c r="A48208"/>
    </row>
    <row r="48209" spans="1:1" x14ac:dyDescent="0.25">
      <c r="A48209"/>
    </row>
    <row r="48210" spans="1:1" x14ac:dyDescent="0.25">
      <c r="A48210"/>
    </row>
    <row r="48211" spans="1:1" x14ac:dyDescent="0.25">
      <c r="A48211"/>
    </row>
    <row r="48212" spans="1:1" x14ac:dyDescent="0.25">
      <c r="A48212"/>
    </row>
    <row r="48213" spans="1:1" x14ac:dyDescent="0.25">
      <c r="A48213"/>
    </row>
    <row r="48214" spans="1:1" x14ac:dyDescent="0.25">
      <c r="A48214"/>
    </row>
    <row r="48215" spans="1:1" x14ac:dyDescent="0.25">
      <c r="A48215"/>
    </row>
    <row r="48216" spans="1:1" x14ac:dyDescent="0.25">
      <c r="A48216"/>
    </row>
    <row r="48217" spans="1:1" x14ac:dyDescent="0.25">
      <c r="A48217"/>
    </row>
    <row r="48218" spans="1:1" x14ac:dyDescent="0.25">
      <c r="A48218"/>
    </row>
    <row r="48219" spans="1:1" x14ac:dyDescent="0.25">
      <c r="A48219"/>
    </row>
    <row r="48220" spans="1:1" x14ac:dyDescent="0.25">
      <c r="A48220"/>
    </row>
    <row r="48221" spans="1:1" x14ac:dyDescent="0.25">
      <c r="A48221"/>
    </row>
    <row r="48222" spans="1:1" x14ac:dyDescent="0.25">
      <c r="A48222"/>
    </row>
    <row r="48223" spans="1:1" x14ac:dyDescent="0.25">
      <c r="A48223"/>
    </row>
    <row r="48224" spans="1:1" x14ac:dyDescent="0.25">
      <c r="A48224"/>
    </row>
    <row r="48225" spans="1:1" x14ac:dyDescent="0.25">
      <c r="A48225"/>
    </row>
    <row r="48226" spans="1:1" x14ac:dyDescent="0.25">
      <c r="A48226"/>
    </row>
    <row r="48227" spans="1:1" x14ac:dyDescent="0.25">
      <c r="A48227"/>
    </row>
    <row r="48228" spans="1:1" x14ac:dyDescent="0.25">
      <c r="A48228"/>
    </row>
    <row r="48229" spans="1:1" x14ac:dyDescent="0.25">
      <c r="A48229"/>
    </row>
    <row r="48230" spans="1:1" x14ac:dyDescent="0.25">
      <c r="A48230"/>
    </row>
    <row r="48231" spans="1:1" x14ac:dyDescent="0.25">
      <c r="A48231"/>
    </row>
    <row r="48232" spans="1:1" x14ac:dyDescent="0.25">
      <c r="A48232"/>
    </row>
    <row r="48233" spans="1:1" x14ac:dyDescent="0.25">
      <c r="A48233"/>
    </row>
    <row r="48234" spans="1:1" x14ac:dyDescent="0.25">
      <c r="A48234"/>
    </row>
    <row r="48235" spans="1:1" x14ac:dyDescent="0.25">
      <c r="A48235"/>
    </row>
    <row r="48236" spans="1:1" x14ac:dyDescent="0.25">
      <c r="A48236"/>
    </row>
    <row r="48237" spans="1:1" x14ac:dyDescent="0.25">
      <c r="A48237"/>
    </row>
    <row r="48238" spans="1:1" x14ac:dyDescent="0.25">
      <c r="A48238"/>
    </row>
    <row r="48239" spans="1:1" x14ac:dyDescent="0.25">
      <c r="A48239"/>
    </row>
    <row r="48240" spans="1:1" x14ac:dyDescent="0.25">
      <c r="A48240"/>
    </row>
    <row r="48241" spans="1:1" x14ac:dyDescent="0.25">
      <c r="A48241"/>
    </row>
    <row r="48242" spans="1:1" x14ac:dyDescent="0.25">
      <c r="A48242"/>
    </row>
    <row r="48243" spans="1:1" x14ac:dyDescent="0.25">
      <c r="A48243"/>
    </row>
    <row r="48244" spans="1:1" x14ac:dyDescent="0.25">
      <c r="A48244"/>
    </row>
    <row r="48245" spans="1:1" x14ac:dyDescent="0.25">
      <c r="A48245"/>
    </row>
    <row r="48246" spans="1:1" x14ac:dyDescent="0.25">
      <c r="A48246"/>
    </row>
    <row r="48247" spans="1:1" x14ac:dyDescent="0.25">
      <c r="A48247"/>
    </row>
    <row r="48248" spans="1:1" x14ac:dyDescent="0.25">
      <c r="A48248"/>
    </row>
    <row r="48249" spans="1:1" x14ac:dyDescent="0.25">
      <c r="A48249"/>
    </row>
    <row r="48250" spans="1:1" x14ac:dyDescent="0.25">
      <c r="A48250"/>
    </row>
    <row r="48251" spans="1:1" x14ac:dyDescent="0.25">
      <c r="A48251"/>
    </row>
    <row r="48252" spans="1:1" x14ac:dyDescent="0.25">
      <c r="A48252"/>
    </row>
    <row r="48253" spans="1:1" x14ac:dyDescent="0.25">
      <c r="A48253"/>
    </row>
    <row r="48254" spans="1:1" x14ac:dyDescent="0.25">
      <c r="A48254"/>
    </row>
    <row r="48255" spans="1:1" x14ac:dyDescent="0.25">
      <c r="A48255"/>
    </row>
    <row r="48256" spans="1:1" x14ac:dyDescent="0.25">
      <c r="A48256"/>
    </row>
    <row r="48257" spans="1:1" x14ac:dyDescent="0.25">
      <c r="A48257"/>
    </row>
    <row r="48258" spans="1:1" x14ac:dyDescent="0.25">
      <c r="A48258"/>
    </row>
    <row r="48259" spans="1:1" x14ac:dyDescent="0.25">
      <c r="A48259"/>
    </row>
    <row r="48260" spans="1:1" x14ac:dyDescent="0.25">
      <c r="A48260"/>
    </row>
    <row r="48261" spans="1:1" x14ac:dyDescent="0.25">
      <c r="A48261"/>
    </row>
    <row r="48262" spans="1:1" x14ac:dyDescent="0.25">
      <c r="A48262"/>
    </row>
    <row r="48263" spans="1:1" x14ac:dyDescent="0.25">
      <c r="A48263"/>
    </row>
    <row r="48264" spans="1:1" x14ac:dyDescent="0.25">
      <c r="A48264"/>
    </row>
    <row r="48265" spans="1:1" x14ac:dyDescent="0.25">
      <c r="A48265"/>
    </row>
    <row r="48266" spans="1:1" x14ac:dyDescent="0.25">
      <c r="A48266"/>
    </row>
    <row r="48267" spans="1:1" x14ac:dyDescent="0.25">
      <c r="A48267"/>
    </row>
    <row r="48268" spans="1:1" x14ac:dyDescent="0.25">
      <c r="A48268"/>
    </row>
    <row r="48269" spans="1:1" x14ac:dyDescent="0.25">
      <c r="A48269"/>
    </row>
    <row r="48270" spans="1:1" x14ac:dyDescent="0.25">
      <c r="A48270"/>
    </row>
    <row r="48271" spans="1:1" x14ac:dyDescent="0.25">
      <c r="A48271"/>
    </row>
    <row r="48272" spans="1:1" x14ac:dyDescent="0.25">
      <c r="A48272"/>
    </row>
    <row r="48273" spans="1:1" x14ac:dyDescent="0.25">
      <c r="A48273"/>
    </row>
    <row r="48274" spans="1:1" x14ac:dyDescent="0.25">
      <c r="A48274"/>
    </row>
    <row r="48275" spans="1:1" x14ac:dyDescent="0.25">
      <c r="A48275"/>
    </row>
    <row r="48276" spans="1:1" x14ac:dyDescent="0.25">
      <c r="A48276"/>
    </row>
    <row r="48277" spans="1:1" x14ac:dyDescent="0.25">
      <c r="A48277"/>
    </row>
    <row r="48278" spans="1:1" x14ac:dyDescent="0.25">
      <c r="A48278"/>
    </row>
    <row r="48279" spans="1:1" x14ac:dyDescent="0.25">
      <c r="A48279"/>
    </row>
    <row r="48280" spans="1:1" x14ac:dyDescent="0.25">
      <c r="A48280"/>
    </row>
    <row r="48281" spans="1:1" x14ac:dyDescent="0.25">
      <c r="A48281"/>
    </row>
    <row r="48282" spans="1:1" x14ac:dyDescent="0.25">
      <c r="A48282"/>
    </row>
    <row r="48283" spans="1:1" x14ac:dyDescent="0.25">
      <c r="A48283"/>
    </row>
    <row r="48284" spans="1:1" x14ac:dyDescent="0.25">
      <c r="A48284"/>
    </row>
    <row r="48285" spans="1:1" x14ac:dyDescent="0.25">
      <c r="A48285"/>
    </row>
    <row r="48286" spans="1:1" x14ac:dyDescent="0.25">
      <c r="A48286"/>
    </row>
    <row r="48287" spans="1:1" x14ac:dyDescent="0.25">
      <c r="A48287"/>
    </row>
    <row r="48288" spans="1:1" x14ac:dyDescent="0.25">
      <c r="A48288"/>
    </row>
    <row r="48289" spans="1:1" x14ac:dyDescent="0.25">
      <c r="A48289"/>
    </row>
    <row r="48290" spans="1:1" x14ac:dyDescent="0.25">
      <c r="A48290"/>
    </row>
    <row r="48291" spans="1:1" x14ac:dyDescent="0.25">
      <c r="A48291"/>
    </row>
    <row r="48292" spans="1:1" x14ac:dyDescent="0.25">
      <c r="A48292"/>
    </row>
    <row r="48293" spans="1:1" x14ac:dyDescent="0.25">
      <c r="A48293"/>
    </row>
    <row r="48294" spans="1:1" x14ac:dyDescent="0.25">
      <c r="A48294"/>
    </row>
    <row r="48295" spans="1:1" x14ac:dyDescent="0.25">
      <c r="A48295"/>
    </row>
    <row r="48296" spans="1:1" x14ac:dyDescent="0.25">
      <c r="A48296"/>
    </row>
    <row r="48297" spans="1:1" x14ac:dyDescent="0.25">
      <c r="A48297"/>
    </row>
    <row r="48298" spans="1:1" x14ac:dyDescent="0.25">
      <c r="A48298"/>
    </row>
    <row r="48299" spans="1:1" x14ac:dyDescent="0.25">
      <c r="A48299"/>
    </row>
    <row r="48300" spans="1:1" x14ac:dyDescent="0.25">
      <c r="A48300"/>
    </row>
    <row r="48301" spans="1:1" x14ac:dyDescent="0.25">
      <c r="A48301"/>
    </row>
    <row r="48302" spans="1:1" x14ac:dyDescent="0.25">
      <c r="A48302"/>
    </row>
    <row r="48303" spans="1:1" x14ac:dyDescent="0.25">
      <c r="A48303"/>
    </row>
    <row r="48304" spans="1:1" x14ac:dyDescent="0.25">
      <c r="A48304"/>
    </row>
    <row r="48305" spans="1:1" x14ac:dyDescent="0.25">
      <c r="A48305"/>
    </row>
    <row r="48306" spans="1:1" x14ac:dyDescent="0.25">
      <c r="A48306"/>
    </row>
    <row r="48307" spans="1:1" x14ac:dyDescent="0.25">
      <c r="A48307"/>
    </row>
    <row r="48308" spans="1:1" x14ac:dyDescent="0.25">
      <c r="A48308"/>
    </row>
    <row r="48309" spans="1:1" x14ac:dyDescent="0.25">
      <c r="A48309"/>
    </row>
    <row r="48310" spans="1:1" x14ac:dyDescent="0.25">
      <c r="A48310"/>
    </row>
    <row r="48311" spans="1:1" x14ac:dyDescent="0.25">
      <c r="A48311"/>
    </row>
    <row r="48312" spans="1:1" x14ac:dyDescent="0.25">
      <c r="A48312"/>
    </row>
    <row r="48313" spans="1:1" x14ac:dyDescent="0.25">
      <c r="A48313"/>
    </row>
    <row r="48314" spans="1:1" x14ac:dyDescent="0.25">
      <c r="A48314"/>
    </row>
    <row r="48315" spans="1:1" x14ac:dyDescent="0.25">
      <c r="A48315"/>
    </row>
    <row r="48316" spans="1:1" x14ac:dyDescent="0.25">
      <c r="A48316"/>
    </row>
    <row r="48317" spans="1:1" x14ac:dyDescent="0.25">
      <c r="A48317"/>
    </row>
    <row r="48318" spans="1:1" x14ac:dyDescent="0.25">
      <c r="A48318"/>
    </row>
    <row r="48319" spans="1:1" x14ac:dyDescent="0.25">
      <c r="A48319"/>
    </row>
    <row r="48320" spans="1:1" x14ac:dyDescent="0.25">
      <c r="A48320"/>
    </row>
    <row r="48321" spans="1:1" x14ac:dyDescent="0.25">
      <c r="A48321"/>
    </row>
    <row r="48322" spans="1:1" x14ac:dyDescent="0.25">
      <c r="A48322"/>
    </row>
    <row r="48323" spans="1:1" x14ac:dyDescent="0.25">
      <c r="A48323"/>
    </row>
    <row r="48324" spans="1:1" x14ac:dyDescent="0.25">
      <c r="A48324"/>
    </row>
    <row r="48325" spans="1:1" x14ac:dyDescent="0.25">
      <c r="A48325"/>
    </row>
    <row r="48326" spans="1:1" x14ac:dyDescent="0.25">
      <c r="A48326"/>
    </row>
    <row r="48327" spans="1:1" x14ac:dyDescent="0.25">
      <c r="A48327"/>
    </row>
    <row r="48328" spans="1:1" x14ac:dyDescent="0.25">
      <c r="A48328"/>
    </row>
    <row r="48329" spans="1:1" x14ac:dyDescent="0.25">
      <c r="A48329"/>
    </row>
    <row r="48330" spans="1:1" x14ac:dyDescent="0.25">
      <c r="A48330"/>
    </row>
    <row r="48331" spans="1:1" x14ac:dyDescent="0.25">
      <c r="A48331"/>
    </row>
    <row r="48332" spans="1:1" x14ac:dyDescent="0.25">
      <c r="A48332"/>
    </row>
    <row r="48333" spans="1:1" x14ac:dyDescent="0.25">
      <c r="A48333"/>
    </row>
    <row r="48334" spans="1:1" x14ac:dyDescent="0.25">
      <c r="A48334"/>
    </row>
    <row r="48335" spans="1:1" x14ac:dyDescent="0.25">
      <c r="A48335"/>
    </row>
    <row r="48336" spans="1:1" x14ac:dyDescent="0.25">
      <c r="A48336"/>
    </row>
    <row r="48337" spans="1:1" x14ac:dyDescent="0.25">
      <c r="A48337"/>
    </row>
    <row r="48338" spans="1:1" x14ac:dyDescent="0.25">
      <c r="A48338"/>
    </row>
    <row r="48339" spans="1:1" x14ac:dyDescent="0.25">
      <c r="A48339"/>
    </row>
    <row r="48340" spans="1:1" x14ac:dyDescent="0.25">
      <c r="A48340"/>
    </row>
    <row r="48341" spans="1:1" x14ac:dyDescent="0.25">
      <c r="A48341"/>
    </row>
    <row r="48342" spans="1:1" x14ac:dyDescent="0.25">
      <c r="A48342"/>
    </row>
    <row r="48343" spans="1:1" x14ac:dyDescent="0.25">
      <c r="A48343"/>
    </row>
    <row r="48344" spans="1:1" x14ac:dyDescent="0.25">
      <c r="A48344"/>
    </row>
    <row r="48345" spans="1:1" x14ac:dyDescent="0.25">
      <c r="A48345"/>
    </row>
    <row r="48346" spans="1:1" x14ac:dyDescent="0.25">
      <c r="A48346"/>
    </row>
    <row r="48347" spans="1:1" x14ac:dyDescent="0.25">
      <c r="A48347"/>
    </row>
    <row r="48348" spans="1:1" x14ac:dyDescent="0.25">
      <c r="A48348"/>
    </row>
    <row r="48349" spans="1:1" x14ac:dyDescent="0.25">
      <c r="A48349"/>
    </row>
    <row r="48350" spans="1:1" x14ac:dyDescent="0.25">
      <c r="A48350"/>
    </row>
    <row r="48351" spans="1:1" x14ac:dyDescent="0.25">
      <c r="A48351"/>
    </row>
    <row r="48352" spans="1:1" x14ac:dyDescent="0.25">
      <c r="A48352"/>
    </row>
    <row r="48353" spans="1:1" x14ac:dyDescent="0.25">
      <c r="A48353"/>
    </row>
    <row r="48354" spans="1:1" x14ac:dyDescent="0.25">
      <c r="A48354"/>
    </row>
    <row r="48355" spans="1:1" x14ac:dyDescent="0.25">
      <c r="A48355"/>
    </row>
    <row r="48356" spans="1:1" x14ac:dyDescent="0.25">
      <c r="A48356"/>
    </row>
    <row r="48357" spans="1:1" x14ac:dyDescent="0.25">
      <c r="A48357"/>
    </row>
    <row r="48358" spans="1:1" x14ac:dyDescent="0.25">
      <c r="A48358"/>
    </row>
    <row r="48359" spans="1:1" x14ac:dyDescent="0.25">
      <c r="A48359"/>
    </row>
    <row r="48360" spans="1:1" x14ac:dyDescent="0.25">
      <c r="A48360"/>
    </row>
    <row r="48361" spans="1:1" x14ac:dyDescent="0.25">
      <c r="A48361"/>
    </row>
    <row r="48362" spans="1:1" x14ac:dyDescent="0.25">
      <c r="A48362"/>
    </row>
    <row r="48363" spans="1:1" x14ac:dyDescent="0.25">
      <c r="A48363"/>
    </row>
    <row r="48364" spans="1:1" x14ac:dyDescent="0.25">
      <c r="A48364"/>
    </row>
    <row r="48365" spans="1:1" x14ac:dyDescent="0.25">
      <c r="A48365"/>
    </row>
    <row r="48366" spans="1:1" x14ac:dyDescent="0.25">
      <c r="A48366"/>
    </row>
    <row r="48367" spans="1:1" x14ac:dyDescent="0.25">
      <c r="A48367"/>
    </row>
    <row r="48368" spans="1:1" x14ac:dyDescent="0.25">
      <c r="A48368"/>
    </row>
    <row r="48369" spans="1:1" x14ac:dyDescent="0.25">
      <c r="A48369"/>
    </row>
    <row r="48370" spans="1:1" x14ac:dyDescent="0.25">
      <c r="A48370"/>
    </row>
    <row r="48371" spans="1:1" x14ac:dyDescent="0.25">
      <c r="A48371"/>
    </row>
    <row r="48372" spans="1:1" x14ac:dyDescent="0.25">
      <c r="A48372"/>
    </row>
    <row r="48373" spans="1:1" x14ac:dyDescent="0.25">
      <c r="A48373"/>
    </row>
    <row r="48374" spans="1:1" x14ac:dyDescent="0.25">
      <c r="A48374"/>
    </row>
    <row r="48375" spans="1:1" x14ac:dyDescent="0.25">
      <c r="A48375"/>
    </row>
    <row r="48376" spans="1:1" x14ac:dyDescent="0.25">
      <c r="A48376"/>
    </row>
    <row r="48377" spans="1:1" x14ac:dyDescent="0.25">
      <c r="A48377"/>
    </row>
    <row r="48378" spans="1:1" x14ac:dyDescent="0.25">
      <c r="A48378"/>
    </row>
    <row r="48379" spans="1:1" x14ac:dyDescent="0.25">
      <c r="A48379"/>
    </row>
    <row r="48380" spans="1:1" x14ac:dyDescent="0.25">
      <c r="A48380"/>
    </row>
    <row r="48381" spans="1:1" x14ac:dyDescent="0.25">
      <c r="A48381"/>
    </row>
    <row r="48382" spans="1:1" x14ac:dyDescent="0.25">
      <c r="A48382"/>
    </row>
    <row r="48383" spans="1:1" x14ac:dyDescent="0.25">
      <c r="A48383"/>
    </row>
    <row r="48384" spans="1:1" x14ac:dyDescent="0.25">
      <c r="A48384"/>
    </row>
    <row r="48385" spans="1:1" x14ac:dyDescent="0.25">
      <c r="A48385"/>
    </row>
    <row r="48386" spans="1:1" x14ac:dyDescent="0.25">
      <c r="A48386"/>
    </row>
    <row r="48387" spans="1:1" x14ac:dyDescent="0.25">
      <c r="A48387"/>
    </row>
    <row r="48388" spans="1:1" x14ac:dyDescent="0.25">
      <c r="A48388"/>
    </row>
    <row r="48389" spans="1:1" x14ac:dyDescent="0.25">
      <c r="A48389"/>
    </row>
    <row r="48390" spans="1:1" x14ac:dyDescent="0.25">
      <c r="A48390"/>
    </row>
    <row r="48391" spans="1:1" x14ac:dyDescent="0.25">
      <c r="A48391"/>
    </row>
    <row r="48392" spans="1:1" x14ac:dyDescent="0.25">
      <c r="A48392"/>
    </row>
    <row r="48393" spans="1:1" x14ac:dyDescent="0.25">
      <c r="A48393"/>
    </row>
    <row r="48394" spans="1:1" x14ac:dyDescent="0.25">
      <c r="A48394"/>
    </row>
    <row r="48395" spans="1:1" x14ac:dyDescent="0.25">
      <c r="A48395"/>
    </row>
    <row r="48396" spans="1:1" x14ac:dyDescent="0.25">
      <c r="A48396"/>
    </row>
    <row r="48397" spans="1:1" x14ac:dyDescent="0.25">
      <c r="A48397"/>
    </row>
    <row r="48398" spans="1:1" x14ac:dyDescent="0.25">
      <c r="A48398"/>
    </row>
    <row r="48399" spans="1:1" x14ac:dyDescent="0.25">
      <c r="A48399"/>
    </row>
    <row r="48400" spans="1:1" x14ac:dyDescent="0.25">
      <c r="A48400"/>
    </row>
    <row r="48401" spans="1:1" x14ac:dyDescent="0.25">
      <c r="A48401"/>
    </row>
    <row r="48402" spans="1:1" x14ac:dyDescent="0.25">
      <c r="A48402"/>
    </row>
    <row r="48403" spans="1:1" x14ac:dyDescent="0.25">
      <c r="A48403"/>
    </row>
    <row r="48404" spans="1:1" x14ac:dyDescent="0.25">
      <c r="A48404"/>
    </row>
    <row r="48405" spans="1:1" x14ac:dyDescent="0.25">
      <c r="A48405"/>
    </row>
    <row r="48406" spans="1:1" x14ac:dyDescent="0.25">
      <c r="A48406"/>
    </row>
    <row r="48407" spans="1:1" x14ac:dyDescent="0.25">
      <c r="A48407"/>
    </row>
    <row r="48408" spans="1:1" x14ac:dyDescent="0.25">
      <c r="A48408"/>
    </row>
    <row r="48409" spans="1:1" x14ac:dyDescent="0.25">
      <c r="A48409"/>
    </row>
    <row r="48410" spans="1:1" x14ac:dyDescent="0.25">
      <c r="A48410"/>
    </row>
    <row r="48411" spans="1:1" x14ac:dyDescent="0.25">
      <c r="A48411"/>
    </row>
    <row r="48412" spans="1:1" x14ac:dyDescent="0.25">
      <c r="A48412"/>
    </row>
    <row r="48413" spans="1:1" x14ac:dyDescent="0.25">
      <c r="A48413"/>
    </row>
    <row r="48414" spans="1:1" x14ac:dyDescent="0.25">
      <c r="A48414"/>
    </row>
    <row r="48415" spans="1:1" x14ac:dyDescent="0.25">
      <c r="A48415"/>
    </row>
    <row r="48416" spans="1:1" x14ac:dyDescent="0.25">
      <c r="A48416"/>
    </row>
    <row r="48417" spans="1:1" x14ac:dyDescent="0.25">
      <c r="A48417"/>
    </row>
    <row r="48418" spans="1:1" x14ac:dyDescent="0.25">
      <c r="A48418"/>
    </row>
    <row r="48419" spans="1:1" x14ac:dyDescent="0.25">
      <c r="A48419"/>
    </row>
    <row r="48420" spans="1:1" x14ac:dyDescent="0.25">
      <c r="A48420"/>
    </row>
    <row r="48421" spans="1:1" x14ac:dyDescent="0.25">
      <c r="A48421"/>
    </row>
    <row r="48422" spans="1:1" x14ac:dyDescent="0.25">
      <c r="A48422"/>
    </row>
    <row r="48423" spans="1:1" x14ac:dyDescent="0.25">
      <c r="A48423"/>
    </row>
    <row r="48424" spans="1:1" x14ac:dyDescent="0.25">
      <c r="A48424"/>
    </row>
    <row r="48425" spans="1:1" x14ac:dyDescent="0.25">
      <c r="A48425"/>
    </row>
    <row r="48426" spans="1:1" x14ac:dyDescent="0.25">
      <c r="A48426"/>
    </row>
    <row r="48427" spans="1:1" x14ac:dyDescent="0.25">
      <c r="A48427"/>
    </row>
    <row r="48428" spans="1:1" x14ac:dyDescent="0.25">
      <c r="A48428"/>
    </row>
    <row r="48429" spans="1:1" x14ac:dyDescent="0.25">
      <c r="A48429"/>
    </row>
    <row r="48430" spans="1:1" x14ac:dyDescent="0.25">
      <c r="A48430"/>
    </row>
    <row r="48431" spans="1:1" x14ac:dyDescent="0.25">
      <c r="A48431"/>
    </row>
    <row r="48432" spans="1:1" x14ac:dyDescent="0.25">
      <c r="A48432"/>
    </row>
    <row r="48433" spans="1:1" x14ac:dyDescent="0.25">
      <c r="A48433"/>
    </row>
    <row r="48434" spans="1:1" x14ac:dyDescent="0.25">
      <c r="A48434"/>
    </row>
    <row r="48435" spans="1:1" x14ac:dyDescent="0.25">
      <c r="A48435"/>
    </row>
    <row r="48436" spans="1:1" x14ac:dyDescent="0.25">
      <c r="A48436"/>
    </row>
    <row r="48437" spans="1:1" x14ac:dyDescent="0.25">
      <c r="A48437"/>
    </row>
    <row r="48438" spans="1:1" x14ac:dyDescent="0.25">
      <c r="A48438"/>
    </row>
    <row r="48439" spans="1:1" x14ac:dyDescent="0.25">
      <c r="A48439"/>
    </row>
    <row r="48440" spans="1:1" x14ac:dyDescent="0.25">
      <c r="A48440"/>
    </row>
    <row r="48441" spans="1:1" x14ac:dyDescent="0.25">
      <c r="A48441"/>
    </row>
    <row r="48442" spans="1:1" x14ac:dyDescent="0.25">
      <c r="A48442"/>
    </row>
    <row r="48443" spans="1:1" x14ac:dyDescent="0.25">
      <c r="A48443"/>
    </row>
    <row r="48444" spans="1:1" x14ac:dyDescent="0.25">
      <c r="A48444"/>
    </row>
    <row r="48445" spans="1:1" x14ac:dyDescent="0.25">
      <c r="A48445"/>
    </row>
    <row r="48446" spans="1:1" x14ac:dyDescent="0.25">
      <c r="A48446"/>
    </row>
    <row r="48447" spans="1:1" x14ac:dyDescent="0.25">
      <c r="A48447"/>
    </row>
    <row r="48448" spans="1:1" x14ac:dyDescent="0.25">
      <c r="A48448"/>
    </row>
    <row r="48449" spans="1:1" x14ac:dyDescent="0.25">
      <c r="A48449"/>
    </row>
    <row r="48450" spans="1:1" x14ac:dyDescent="0.25">
      <c r="A48450"/>
    </row>
    <row r="48451" spans="1:1" x14ac:dyDescent="0.25">
      <c r="A48451"/>
    </row>
    <row r="48452" spans="1:1" x14ac:dyDescent="0.25">
      <c r="A48452"/>
    </row>
    <row r="48453" spans="1:1" x14ac:dyDescent="0.25">
      <c r="A48453"/>
    </row>
    <row r="48454" spans="1:1" x14ac:dyDescent="0.25">
      <c r="A48454"/>
    </row>
    <row r="48455" spans="1:1" x14ac:dyDescent="0.25">
      <c r="A48455"/>
    </row>
    <row r="48456" spans="1:1" x14ac:dyDescent="0.25">
      <c r="A48456"/>
    </row>
    <row r="48457" spans="1:1" x14ac:dyDescent="0.25">
      <c r="A48457"/>
    </row>
    <row r="48458" spans="1:1" x14ac:dyDescent="0.25">
      <c r="A48458"/>
    </row>
    <row r="48459" spans="1:1" x14ac:dyDescent="0.25">
      <c r="A48459"/>
    </row>
    <row r="48460" spans="1:1" x14ac:dyDescent="0.25">
      <c r="A48460"/>
    </row>
    <row r="48461" spans="1:1" x14ac:dyDescent="0.25">
      <c r="A48461"/>
    </row>
    <row r="48462" spans="1:1" x14ac:dyDescent="0.25">
      <c r="A48462"/>
    </row>
    <row r="48463" spans="1:1" x14ac:dyDescent="0.25">
      <c r="A48463"/>
    </row>
    <row r="48464" spans="1:1" x14ac:dyDescent="0.25">
      <c r="A48464"/>
    </row>
    <row r="48465" spans="1:1" x14ac:dyDescent="0.25">
      <c r="A48465"/>
    </row>
    <row r="48466" spans="1:1" x14ac:dyDescent="0.25">
      <c r="A48466"/>
    </row>
    <row r="48467" spans="1:1" x14ac:dyDescent="0.25">
      <c r="A48467"/>
    </row>
    <row r="48468" spans="1:1" x14ac:dyDescent="0.25">
      <c r="A48468"/>
    </row>
    <row r="48469" spans="1:1" x14ac:dyDescent="0.25">
      <c r="A48469"/>
    </row>
    <row r="48470" spans="1:1" x14ac:dyDescent="0.25">
      <c r="A48470"/>
    </row>
    <row r="48471" spans="1:1" x14ac:dyDescent="0.25">
      <c r="A48471"/>
    </row>
    <row r="48472" spans="1:1" x14ac:dyDescent="0.25">
      <c r="A48472"/>
    </row>
    <row r="48473" spans="1:1" x14ac:dyDescent="0.25">
      <c r="A48473"/>
    </row>
    <row r="48474" spans="1:1" x14ac:dyDescent="0.25">
      <c r="A48474"/>
    </row>
    <row r="48475" spans="1:1" x14ac:dyDescent="0.25">
      <c r="A48475"/>
    </row>
    <row r="48476" spans="1:1" x14ac:dyDescent="0.25">
      <c r="A48476"/>
    </row>
    <row r="48477" spans="1:1" x14ac:dyDescent="0.25">
      <c r="A48477"/>
    </row>
    <row r="48478" spans="1:1" x14ac:dyDescent="0.25">
      <c r="A48478"/>
    </row>
    <row r="48479" spans="1:1" x14ac:dyDescent="0.25">
      <c r="A48479"/>
    </row>
    <row r="48480" spans="1:1" x14ac:dyDescent="0.25">
      <c r="A48480"/>
    </row>
    <row r="48481" spans="1:1" x14ac:dyDescent="0.25">
      <c r="A48481"/>
    </row>
    <row r="48482" spans="1:1" x14ac:dyDescent="0.25">
      <c r="A48482"/>
    </row>
    <row r="48483" spans="1:1" x14ac:dyDescent="0.25">
      <c r="A48483"/>
    </row>
    <row r="48484" spans="1:1" x14ac:dyDescent="0.25">
      <c r="A48484"/>
    </row>
    <row r="48485" spans="1:1" x14ac:dyDescent="0.25">
      <c r="A48485"/>
    </row>
    <row r="48486" spans="1:1" x14ac:dyDescent="0.25">
      <c r="A48486"/>
    </row>
    <row r="48487" spans="1:1" x14ac:dyDescent="0.25">
      <c r="A48487"/>
    </row>
    <row r="48488" spans="1:1" x14ac:dyDescent="0.25">
      <c r="A48488"/>
    </row>
    <row r="48489" spans="1:1" x14ac:dyDescent="0.25">
      <c r="A48489"/>
    </row>
    <row r="48490" spans="1:1" x14ac:dyDescent="0.25">
      <c r="A48490"/>
    </row>
    <row r="48491" spans="1:1" x14ac:dyDescent="0.25">
      <c r="A48491"/>
    </row>
    <row r="48492" spans="1:1" x14ac:dyDescent="0.25">
      <c r="A48492"/>
    </row>
    <row r="48493" spans="1:1" x14ac:dyDescent="0.25">
      <c r="A48493"/>
    </row>
    <row r="48494" spans="1:1" x14ac:dyDescent="0.25">
      <c r="A48494"/>
    </row>
    <row r="48495" spans="1:1" x14ac:dyDescent="0.25">
      <c r="A48495"/>
    </row>
    <row r="48496" spans="1:1" x14ac:dyDescent="0.25">
      <c r="A48496"/>
    </row>
    <row r="48497" spans="1:1" x14ac:dyDescent="0.25">
      <c r="A48497"/>
    </row>
    <row r="48498" spans="1:1" x14ac:dyDescent="0.25">
      <c r="A48498"/>
    </row>
    <row r="48499" spans="1:1" x14ac:dyDescent="0.25">
      <c r="A48499"/>
    </row>
    <row r="48500" spans="1:1" x14ac:dyDescent="0.25">
      <c r="A48500"/>
    </row>
    <row r="48501" spans="1:1" x14ac:dyDescent="0.25">
      <c r="A48501"/>
    </row>
    <row r="48502" spans="1:1" x14ac:dyDescent="0.25">
      <c r="A48502"/>
    </row>
    <row r="48503" spans="1:1" x14ac:dyDescent="0.25">
      <c r="A48503"/>
    </row>
    <row r="48504" spans="1:1" x14ac:dyDescent="0.25">
      <c r="A48504"/>
    </row>
    <row r="48505" spans="1:1" x14ac:dyDescent="0.25">
      <c r="A48505"/>
    </row>
    <row r="48506" spans="1:1" x14ac:dyDescent="0.25">
      <c r="A48506"/>
    </row>
    <row r="48507" spans="1:1" x14ac:dyDescent="0.25">
      <c r="A48507"/>
    </row>
    <row r="48508" spans="1:1" x14ac:dyDescent="0.25">
      <c r="A48508"/>
    </row>
    <row r="48509" spans="1:1" x14ac:dyDescent="0.25">
      <c r="A48509"/>
    </row>
    <row r="48510" spans="1:1" x14ac:dyDescent="0.25">
      <c r="A48510"/>
    </row>
    <row r="48511" spans="1:1" x14ac:dyDescent="0.25">
      <c r="A48511"/>
    </row>
    <row r="48512" spans="1:1" x14ac:dyDescent="0.25">
      <c r="A48512"/>
    </row>
    <row r="48513" spans="1:1" x14ac:dyDescent="0.25">
      <c r="A48513"/>
    </row>
    <row r="48514" spans="1:1" x14ac:dyDescent="0.25">
      <c r="A48514"/>
    </row>
    <row r="48515" spans="1:1" x14ac:dyDescent="0.25">
      <c r="A48515"/>
    </row>
    <row r="48516" spans="1:1" x14ac:dyDescent="0.25">
      <c r="A48516"/>
    </row>
    <row r="48517" spans="1:1" x14ac:dyDescent="0.25">
      <c r="A48517"/>
    </row>
    <row r="48518" spans="1:1" x14ac:dyDescent="0.25">
      <c r="A48518"/>
    </row>
    <row r="48519" spans="1:1" x14ac:dyDescent="0.25">
      <c r="A48519"/>
    </row>
    <row r="48520" spans="1:1" x14ac:dyDescent="0.25">
      <c r="A48520"/>
    </row>
    <row r="48521" spans="1:1" x14ac:dyDescent="0.25">
      <c r="A48521"/>
    </row>
    <row r="48522" spans="1:1" x14ac:dyDescent="0.25">
      <c r="A48522"/>
    </row>
    <row r="48523" spans="1:1" x14ac:dyDescent="0.25">
      <c r="A48523"/>
    </row>
    <row r="48524" spans="1:1" x14ac:dyDescent="0.25">
      <c r="A48524"/>
    </row>
    <row r="48525" spans="1:1" x14ac:dyDescent="0.25">
      <c r="A48525"/>
    </row>
    <row r="48526" spans="1:1" x14ac:dyDescent="0.25">
      <c r="A48526"/>
    </row>
    <row r="48527" spans="1:1" x14ac:dyDescent="0.25">
      <c r="A48527"/>
    </row>
    <row r="48528" spans="1:1" x14ac:dyDescent="0.25">
      <c r="A48528"/>
    </row>
    <row r="48529" spans="1:1" x14ac:dyDescent="0.25">
      <c r="A48529"/>
    </row>
    <row r="48530" spans="1:1" x14ac:dyDescent="0.25">
      <c r="A48530"/>
    </row>
    <row r="48531" spans="1:1" x14ac:dyDescent="0.25">
      <c r="A48531"/>
    </row>
    <row r="48532" spans="1:1" x14ac:dyDescent="0.25">
      <c r="A48532"/>
    </row>
    <row r="48533" spans="1:1" x14ac:dyDescent="0.25">
      <c r="A48533"/>
    </row>
    <row r="48534" spans="1:1" x14ac:dyDescent="0.25">
      <c r="A48534"/>
    </row>
    <row r="48535" spans="1:1" x14ac:dyDescent="0.25">
      <c r="A48535"/>
    </row>
    <row r="48536" spans="1:1" x14ac:dyDescent="0.25">
      <c r="A48536"/>
    </row>
    <row r="48537" spans="1:1" x14ac:dyDescent="0.25">
      <c r="A48537"/>
    </row>
    <row r="48538" spans="1:1" x14ac:dyDescent="0.25">
      <c r="A48538"/>
    </row>
    <row r="48539" spans="1:1" x14ac:dyDescent="0.25">
      <c r="A48539"/>
    </row>
    <row r="48540" spans="1:1" x14ac:dyDescent="0.25">
      <c r="A48540"/>
    </row>
    <row r="48541" spans="1:1" x14ac:dyDescent="0.25">
      <c r="A48541"/>
    </row>
    <row r="48542" spans="1:1" x14ac:dyDescent="0.25">
      <c r="A48542"/>
    </row>
    <row r="48543" spans="1:1" x14ac:dyDescent="0.25">
      <c r="A48543"/>
    </row>
    <row r="48544" spans="1:1" x14ac:dyDescent="0.25">
      <c r="A48544"/>
    </row>
    <row r="48545" spans="1:1" x14ac:dyDescent="0.25">
      <c r="A48545"/>
    </row>
    <row r="48546" spans="1:1" x14ac:dyDescent="0.25">
      <c r="A48546"/>
    </row>
    <row r="48547" spans="1:1" x14ac:dyDescent="0.25">
      <c r="A48547"/>
    </row>
    <row r="48548" spans="1:1" x14ac:dyDescent="0.25">
      <c r="A48548"/>
    </row>
    <row r="48549" spans="1:1" x14ac:dyDescent="0.25">
      <c r="A48549"/>
    </row>
    <row r="48550" spans="1:1" x14ac:dyDescent="0.25">
      <c r="A48550"/>
    </row>
    <row r="48551" spans="1:1" x14ac:dyDescent="0.25">
      <c r="A48551"/>
    </row>
    <row r="48552" spans="1:1" x14ac:dyDescent="0.25">
      <c r="A48552"/>
    </row>
    <row r="48553" spans="1:1" x14ac:dyDescent="0.25">
      <c r="A48553"/>
    </row>
    <row r="48554" spans="1:1" x14ac:dyDescent="0.25">
      <c r="A48554"/>
    </row>
    <row r="48555" spans="1:1" x14ac:dyDescent="0.25">
      <c r="A48555"/>
    </row>
    <row r="48556" spans="1:1" x14ac:dyDescent="0.25">
      <c r="A48556"/>
    </row>
    <row r="48557" spans="1:1" x14ac:dyDescent="0.25">
      <c r="A48557"/>
    </row>
    <row r="48558" spans="1:1" x14ac:dyDescent="0.25">
      <c r="A48558"/>
    </row>
    <row r="48559" spans="1:1" x14ac:dyDescent="0.25">
      <c r="A48559"/>
    </row>
    <row r="48560" spans="1:1" x14ac:dyDescent="0.25">
      <c r="A48560"/>
    </row>
    <row r="48561" spans="1:1" x14ac:dyDescent="0.25">
      <c r="A48561"/>
    </row>
    <row r="48562" spans="1:1" x14ac:dyDescent="0.25">
      <c r="A48562"/>
    </row>
    <row r="48563" spans="1:1" x14ac:dyDescent="0.25">
      <c r="A48563"/>
    </row>
    <row r="48564" spans="1:1" x14ac:dyDescent="0.25">
      <c r="A48564"/>
    </row>
    <row r="48565" spans="1:1" x14ac:dyDescent="0.25">
      <c r="A48565"/>
    </row>
    <row r="48566" spans="1:1" x14ac:dyDescent="0.25">
      <c r="A48566"/>
    </row>
    <row r="48567" spans="1:1" x14ac:dyDescent="0.25">
      <c r="A48567"/>
    </row>
    <row r="48568" spans="1:1" x14ac:dyDescent="0.25">
      <c r="A48568"/>
    </row>
    <row r="48569" spans="1:1" x14ac:dyDescent="0.25">
      <c r="A48569"/>
    </row>
    <row r="48570" spans="1:1" x14ac:dyDescent="0.25">
      <c r="A48570"/>
    </row>
    <row r="48571" spans="1:1" x14ac:dyDescent="0.25">
      <c r="A48571"/>
    </row>
    <row r="48572" spans="1:1" x14ac:dyDescent="0.25">
      <c r="A48572"/>
    </row>
    <row r="48573" spans="1:1" x14ac:dyDescent="0.25">
      <c r="A48573"/>
    </row>
    <row r="48574" spans="1:1" x14ac:dyDescent="0.25">
      <c r="A48574"/>
    </row>
    <row r="48575" spans="1:1" x14ac:dyDescent="0.25">
      <c r="A48575"/>
    </row>
    <row r="48576" spans="1:1" x14ac:dyDescent="0.25">
      <c r="A48576"/>
    </row>
    <row r="48577" spans="1:1" x14ac:dyDescent="0.25">
      <c r="A48577"/>
    </row>
    <row r="48578" spans="1:1" x14ac:dyDescent="0.25">
      <c r="A48578"/>
    </row>
    <row r="48579" spans="1:1" x14ac:dyDescent="0.25">
      <c r="A48579"/>
    </row>
    <row r="48580" spans="1:1" x14ac:dyDescent="0.25">
      <c r="A48580"/>
    </row>
    <row r="48581" spans="1:1" x14ac:dyDescent="0.25">
      <c r="A48581"/>
    </row>
    <row r="48582" spans="1:1" x14ac:dyDescent="0.25">
      <c r="A48582"/>
    </row>
    <row r="48583" spans="1:1" x14ac:dyDescent="0.25">
      <c r="A48583"/>
    </row>
    <row r="48584" spans="1:1" x14ac:dyDescent="0.25">
      <c r="A48584"/>
    </row>
    <row r="48585" spans="1:1" x14ac:dyDescent="0.25">
      <c r="A48585"/>
    </row>
    <row r="48586" spans="1:1" x14ac:dyDescent="0.25">
      <c r="A48586"/>
    </row>
    <row r="48587" spans="1:1" x14ac:dyDescent="0.25">
      <c r="A48587"/>
    </row>
    <row r="48588" spans="1:1" x14ac:dyDescent="0.25">
      <c r="A48588"/>
    </row>
    <row r="48589" spans="1:1" x14ac:dyDescent="0.25">
      <c r="A48589"/>
    </row>
    <row r="48590" spans="1:1" x14ac:dyDescent="0.25">
      <c r="A48590"/>
    </row>
    <row r="48591" spans="1:1" x14ac:dyDescent="0.25">
      <c r="A48591"/>
    </row>
    <row r="48592" spans="1:1" x14ac:dyDescent="0.25">
      <c r="A48592"/>
    </row>
    <row r="48593" spans="1:1" x14ac:dyDescent="0.25">
      <c r="A48593"/>
    </row>
    <row r="48594" spans="1:1" x14ac:dyDescent="0.25">
      <c r="A48594"/>
    </row>
    <row r="48595" spans="1:1" x14ac:dyDescent="0.25">
      <c r="A48595"/>
    </row>
    <row r="48596" spans="1:1" x14ac:dyDescent="0.25">
      <c r="A48596"/>
    </row>
    <row r="48597" spans="1:1" x14ac:dyDescent="0.25">
      <c r="A48597"/>
    </row>
    <row r="48598" spans="1:1" x14ac:dyDescent="0.25">
      <c r="A48598"/>
    </row>
    <row r="48599" spans="1:1" x14ac:dyDescent="0.25">
      <c r="A48599"/>
    </row>
    <row r="48600" spans="1:1" x14ac:dyDescent="0.25">
      <c r="A48600"/>
    </row>
    <row r="48601" spans="1:1" x14ac:dyDescent="0.25">
      <c r="A48601"/>
    </row>
    <row r="48602" spans="1:1" x14ac:dyDescent="0.25">
      <c r="A48602"/>
    </row>
    <row r="48603" spans="1:1" x14ac:dyDescent="0.25">
      <c r="A48603"/>
    </row>
    <row r="48604" spans="1:1" x14ac:dyDescent="0.25">
      <c r="A48604"/>
    </row>
    <row r="48605" spans="1:1" x14ac:dyDescent="0.25">
      <c r="A48605"/>
    </row>
    <row r="48606" spans="1:1" x14ac:dyDescent="0.25">
      <c r="A48606"/>
    </row>
    <row r="48607" spans="1:1" x14ac:dyDescent="0.25">
      <c r="A48607"/>
    </row>
    <row r="48608" spans="1:1" x14ac:dyDescent="0.25">
      <c r="A48608"/>
    </row>
    <row r="48609" spans="1:1" x14ac:dyDescent="0.25">
      <c r="A48609"/>
    </row>
    <row r="48610" spans="1:1" x14ac:dyDescent="0.25">
      <c r="A48610"/>
    </row>
    <row r="48611" spans="1:1" x14ac:dyDescent="0.25">
      <c r="A48611"/>
    </row>
    <row r="48612" spans="1:1" x14ac:dyDescent="0.25">
      <c r="A48612"/>
    </row>
    <row r="48613" spans="1:1" x14ac:dyDescent="0.25">
      <c r="A48613"/>
    </row>
    <row r="48614" spans="1:1" x14ac:dyDescent="0.25">
      <c r="A48614"/>
    </row>
    <row r="48615" spans="1:1" x14ac:dyDescent="0.25">
      <c r="A48615"/>
    </row>
    <row r="48616" spans="1:1" x14ac:dyDescent="0.25">
      <c r="A48616"/>
    </row>
    <row r="48617" spans="1:1" x14ac:dyDescent="0.25">
      <c r="A48617"/>
    </row>
    <row r="48618" spans="1:1" x14ac:dyDescent="0.25">
      <c r="A48618"/>
    </row>
    <row r="48619" spans="1:1" x14ac:dyDescent="0.25">
      <c r="A48619"/>
    </row>
    <row r="48620" spans="1:1" x14ac:dyDescent="0.25">
      <c r="A48620"/>
    </row>
    <row r="48621" spans="1:1" x14ac:dyDescent="0.25">
      <c r="A48621"/>
    </row>
    <row r="48622" spans="1:1" x14ac:dyDescent="0.25">
      <c r="A48622"/>
    </row>
    <row r="48623" spans="1:1" x14ac:dyDescent="0.25">
      <c r="A48623"/>
    </row>
    <row r="48624" spans="1:1" x14ac:dyDescent="0.25">
      <c r="A48624"/>
    </row>
    <row r="48625" spans="1:1" x14ac:dyDescent="0.25">
      <c r="A48625"/>
    </row>
    <row r="48626" spans="1:1" x14ac:dyDescent="0.25">
      <c r="A48626"/>
    </row>
    <row r="48627" spans="1:1" x14ac:dyDescent="0.25">
      <c r="A48627"/>
    </row>
    <row r="48628" spans="1:1" x14ac:dyDescent="0.25">
      <c r="A48628"/>
    </row>
    <row r="48629" spans="1:1" x14ac:dyDescent="0.25">
      <c r="A48629"/>
    </row>
    <row r="48630" spans="1:1" x14ac:dyDescent="0.25">
      <c r="A48630"/>
    </row>
    <row r="48631" spans="1:1" x14ac:dyDescent="0.25">
      <c r="A48631"/>
    </row>
    <row r="48632" spans="1:1" x14ac:dyDescent="0.25">
      <c r="A48632"/>
    </row>
    <row r="48633" spans="1:1" x14ac:dyDescent="0.25">
      <c r="A48633"/>
    </row>
    <row r="48634" spans="1:1" x14ac:dyDescent="0.25">
      <c r="A48634"/>
    </row>
    <row r="48635" spans="1:1" x14ac:dyDescent="0.25">
      <c r="A48635"/>
    </row>
    <row r="48636" spans="1:1" x14ac:dyDescent="0.25">
      <c r="A48636"/>
    </row>
    <row r="48637" spans="1:1" x14ac:dyDescent="0.25">
      <c r="A48637"/>
    </row>
    <row r="48638" spans="1:1" x14ac:dyDescent="0.25">
      <c r="A48638"/>
    </row>
    <row r="48639" spans="1:1" x14ac:dyDescent="0.25">
      <c r="A48639"/>
    </row>
    <row r="48640" spans="1:1" x14ac:dyDescent="0.25">
      <c r="A48640"/>
    </row>
    <row r="48641" spans="1:1" x14ac:dyDescent="0.25">
      <c r="A48641"/>
    </row>
    <row r="48642" spans="1:1" x14ac:dyDescent="0.25">
      <c r="A48642"/>
    </row>
    <row r="48643" spans="1:1" x14ac:dyDescent="0.25">
      <c r="A48643"/>
    </row>
    <row r="48644" spans="1:1" x14ac:dyDescent="0.25">
      <c r="A48644"/>
    </row>
    <row r="48645" spans="1:1" x14ac:dyDescent="0.25">
      <c r="A48645"/>
    </row>
    <row r="48646" spans="1:1" x14ac:dyDescent="0.25">
      <c r="A48646"/>
    </row>
    <row r="48647" spans="1:1" x14ac:dyDescent="0.25">
      <c r="A48647"/>
    </row>
    <row r="48648" spans="1:1" x14ac:dyDescent="0.25">
      <c r="A48648"/>
    </row>
    <row r="48649" spans="1:1" x14ac:dyDescent="0.25">
      <c r="A48649"/>
    </row>
    <row r="48650" spans="1:1" x14ac:dyDescent="0.25">
      <c r="A48650"/>
    </row>
    <row r="48651" spans="1:1" x14ac:dyDescent="0.25">
      <c r="A48651"/>
    </row>
    <row r="48652" spans="1:1" x14ac:dyDescent="0.25">
      <c r="A48652"/>
    </row>
    <row r="48653" spans="1:1" x14ac:dyDescent="0.25">
      <c r="A48653"/>
    </row>
    <row r="48654" spans="1:1" x14ac:dyDescent="0.25">
      <c r="A48654"/>
    </row>
    <row r="48655" spans="1:1" x14ac:dyDescent="0.25">
      <c r="A48655"/>
    </row>
    <row r="48656" spans="1:1" x14ac:dyDescent="0.25">
      <c r="A48656"/>
    </row>
    <row r="48657" spans="1:1" x14ac:dyDescent="0.25">
      <c r="A48657"/>
    </row>
    <row r="48658" spans="1:1" x14ac:dyDescent="0.25">
      <c r="A48658"/>
    </row>
    <row r="48659" spans="1:1" x14ac:dyDescent="0.25">
      <c r="A48659"/>
    </row>
    <row r="48660" spans="1:1" x14ac:dyDescent="0.25">
      <c r="A48660"/>
    </row>
    <row r="48661" spans="1:1" x14ac:dyDescent="0.25">
      <c r="A48661"/>
    </row>
    <row r="48662" spans="1:1" x14ac:dyDescent="0.25">
      <c r="A48662"/>
    </row>
    <row r="48663" spans="1:1" x14ac:dyDescent="0.25">
      <c r="A48663"/>
    </row>
    <row r="48664" spans="1:1" x14ac:dyDescent="0.25">
      <c r="A48664"/>
    </row>
    <row r="48665" spans="1:1" x14ac:dyDescent="0.25">
      <c r="A48665"/>
    </row>
    <row r="48666" spans="1:1" x14ac:dyDescent="0.25">
      <c r="A48666"/>
    </row>
    <row r="48667" spans="1:1" x14ac:dyDescent="0.25">
      <c r="A48667"/>
    </row>
    <row r="48668" spans="1:1" x14ac:dyDescent="0.25">
      <c r="A48668"/>
    </row>
    <row r="48669" spans="1:1" x14ac:dyDescent="0.25">
      <c r="A48669"/>
    </row>
    <row r="48670" spans="1:1" x14ac:dyDescent="0.25">
      <c r="A48670"/>
    </row>
    <row r="48671" spans="1:1" x14ac:dyDescent="0.25">
      <c r="A48671"/>
    </row>
    <row r="48672" spans="1:1" x14ac:dyDescent="0.25">
      <c r="A48672"/>
    </row>
    <row r="48673" spans="1:1" x14ac:dyDescent="0.25">
      <c r="A48673"/>
    </row>
    <row r="48674" spans="1:1" x14ac:dyDescent="0.25">
      <c r="A48674"/>
    </row>
    <row r="48675" spans="1:1" x14ac:dyDescent="0.25">
      <c r="A48675"/>
    </row>
    <row r="48676" spans="1:1" x14ac:dyDescent="0.25">
      <c r="A48676"/>
    </row>
    <row r="48677" spans="1:1" x14ac:dyDescent="0.25">
      <c r="A48677"/>
    </row>
    <row r="48678" spans="1:1" x14ac:dyDescent="0.25">
      <c r="A48678"/>
    </row>
    <row r="48679" spans="1:1" x14ac:dyDescent="0.25">
      <c r="A48679"/>
    </row>
    <row r="48680" spans="1:1" x14ac:dyDescent="0.25">
      <c r="A48680"/>
    </row>
    <row r="48681" spans="1:1" x14ac:dyDescent="0.25">
      <c r="A48681"/>
    </row>
    <row r="48682" spans="1:1" x14ac:dyDescent="0.25">
      <c r="A48682"/>
    </row>
    <row r="48683" spans="1:1" x14ac:dyDescent="0.25">
      <c r="A48683"/>
    </row>
    <row r="48684" spans="1:1" x14ac:dyDescent="0.25">
      <c r="A48684"/>
    </row>
    <row r="48685" spans="1:1" x14ac:dyDescent="0.25">
      <c r="A48685"/>
    </row>
    <row r="48686" spans="1:1" x14ac:dyDescent="0.25">
      <c r="A48686"/>
    </row>
    <row r="48687" spans="1:1" x14ac:dyDescent="0.25">
      <c r="A48687"/>
    </row>
    <row r="48688" spans="1:1" x14ac:dyDescent="0.25">
      <c r="A48688"/>
    </row>
    <row r="48689" spans="1:1" x14ac:dyDescent="0.25">
      <c r="A48689"/>
    </row>
    <row r="48690" spans="1:1" x14ac:dyDescent="0.25">
      <c r="A48690"/>
    </row>
    <row r="48691" spans="1:1" x14ac:dyDescent="0.25">
      <c r="A48691"/>
    </row>
    <row r="48692" spans="1:1" x14ac:dyDescent="0.25">
      <c r="A48692"/>
    </row>
    <row r="48693" spans="1:1" x14ac:dyDescent="0.25">
      <c r="A48693"/>
    </row>
    <row r="48694" spans="1:1" x14ac:dyDescent="0.25">
      <c r="A48694"/>
    </row>
    <row r="48695" spans="1:1" x14ac:dyDescent="0.25">
      <c r="A48695"/>
    </row>
    <row r="48696" spans="1:1" x14ac:dyDescent="0.25">
      <c r="A48696"/>
    </row>
    <row r="48697" spans="1:1" x14ac:dyDescent="0.25">
      <c r="A48697"/>
    </row>
    <row r="48698" spans="1:1" x14ac:dyDescent="0.25">
      <c r="A48698"/>
    </row>
    <row r="48699" spans="1:1" x14ac:dyDescent="0.25">
      <c r="A48699"/>
    </row>
    <row r="48700" spans="1:1" x14ac:dyDescent="0.25">
      <c r="A48700"/>
    </row>
    <row r="48701" spans="1:1" x14ac:dyDescent="0.25">
      <c r="A48701"/>
    </row>
    <row r="48702" spans="1:1" x14ac:dyDescent="0.25">
      <c r="A48702"/>
    </row>
    <row r="48703" spans="1:1" x14ac:dyDescent="0.25">
      <c r="A48703"/>
    </row>
    <row r="48704" spans="1:1" x14ac:dyDescent="0.25">
      <c r="A48704"/>
    </row>
    <row r="48705" spans="1:1" x14ac:dyDescent="0.25">
      <c r="A48705"/>
    </row>
    <row r="48706" spans="1:1" x14ac:dyDescent="0.25">
      <c r="A48706"/>
    </row>
    <row r="48707" spans="1:1" x14ac:dyDescent="0.25">
      <c r="A48707"/>
    </row>
    <row r="48708" spans="1:1" x14ac:dyDescent="0.25">
      <c r="A48708"/>
    </row>
    <row r="48709" spans="1:1" x14ac:dyDescent="0.25">
      <c r="A48709"/>
    </row>
    <row r="48710" spans="1:1" x14ac:dyDescent="0.25">
      <c r="A48710"/>
    </row>
    <row r="48711" spans="1:1" x14ac:dyDescent="0.25">
      <c r="A48711"/>
    </row>
    <row r="48712" spans="1:1" x14ac:dyDescent="0.25">
      <c r="A48712"/>
    </row>
    <row r="48713" spans="1:1" x14ac:dyDescent="0.25">
      <c r="A48713"/>
    </row>
    <row r="48714" spans="1:1" x14ac:dyDescent="0.25">
      <c r="A48714"/>
    </row>
    <row r="48715" spans="1:1" x14ac:dyDescent="0.25">
      <c r="A48715"/>
    </row>
    <row r="48716" spans="1:1" x14ac:dyDescent="0.25">
      <c r="A48716"/>
    </row>
    <row r="48717" spans="1:1" x14ac:dyDescent="0.25">
      <c r="A48717"/>
    </row>
    <row r="48718" spans="1:1" x14ac:dyDescent="0.25">
      <c r="A48718"/>
    </row>
    <row r="48719" spans="1:1" x14ac:dyDescent="0.25">
      <c r="A48719"/>
    </row>
    <row r="48720" spans="1:1" x14ac:dyDescent="0.25">
      <c r="A48720"/>
    </row>
    <row r="48721" spans="1:1" x14ac:dyDescent="0.25">
      <c r="A48721"/>
    </row>
    <row r="48722" spans="1:1" x14ac:dyDescent="0.25">
      <c r="A48722"/>
    </row>
    <row r="48723" spans="1:1" x14ac:dyDescent="0.25">
      <c r="A48723"/>
    </row>
    <row r="48724" spans="1:1" x14ac:dyDescent="0.25">
      <c r="A48724"/>
    </row>
    <row r="48725" spans="1:1" x14ac:dyDescent="0.25">
      <c r="A48725"/>
    </row>
    <row r="48726" spans="1:1" x14ac:dyDescent="0.25">
      <c r="A48726"/>
    </row>
    <row r="48727" spans="1:1" x14ac:dyDescent="0.25">
      <c r="A48727"/>
    </row>
    <row r="48728" spans="1:1" x14ac:dyDescent="0.25">
      <c r="A48728"/>
    </row>
    <row r="48729" spans="1:1" x14ac:dyDescent="0.25">
      <c r="A48729"/>
    </row>
    <row r="48730" spans="1:1" x14ac:dyDescent="0.25">
      <c r="A48730"/>
    </row>
    <row r="48731" spans="1:1" x14ac:dyDescent="0.25">
      <c r="A48731"/>
    </row>
    <row r="48732" spans="1:1" x14ac:dyDescent="0.25">
      <c r="A48732"/>
    </row>
    <row r="48733" spans="1:1" x14ac:dyDescent="0.25">
      <c r="A48733"/>
    </row>
    <row r="48734" spans="1:1" x14ac:dyDescent="0.25">
      <c r="A48734"/>
    </row>
    <row r="48735" spans="1:1" x14ac:dyDescent="0.25">
      <c r="A48735"/>
    </row>
    <row r="48736" spans="1:1" x14ac:dyDescent="0.25">
      <c r="A48736"/>
    </row>
    <row r="48737" spans="1:1" x14ac:dyDescent="0.25">
      <c r="A48737"/>
    </row>
    <row r="48738" spans="1:1" x14ac:dyDescent="0.25">
      <c r="A48738"/>
    </row>
    <row r="48739" spans="1:1" x14ac:dyDescent="0.25">
      <c r="A48739"/>
    </row>
    <row r="48740" spans="1:1" x14ac:dyDescent="0.25">
      <c r="A48740"/>
    </row>
    <row r="48741" spans="1:1" x14ac:dyDescent="0.25">
      <c r="A48741"/>
    </row>
    <row r="48742" spans="1:1" x14ac:dyDescent="0.25">
      <c r="A48742"/>
    </row>
    <row r="48743" spans="1:1" x14ac:dyDescent="0.25">
      <c r="A48743"/>
    </row>
    <row r="48744" spans="1:1" x14ac:dyDescent="0.25">
      <c r="A48744"/>
    </row>
    <row r="48745" spans="1:1" x14ac:dyDescent="0.25">
      <c r="A48745"/>
    </row>
    <row r="48746" spans="1:1" x14ac:dyDescent="0.25">
      <c r="A48746"/>
    </row>
    <row r="48747" spans="1:1" x14ac:dyDescent="0.25">
      <c r="A48747"/>
    </row>
    <row r="48748" spans="1:1" x14ac:dyDescent="0.25">
      <c r="A48748"/>
    </row>
    <row r="48749" spans="1:1" x14ac:dyDescent="0.25">
      <c r="A48749"/>
    </row>
    <row r="48750" spans="1:1" x14ac:dyDescent="0.25">
      <c r="A48750"/>
    </row>
    <row r="48751" spans="1:1" x14ac:dyDescent="0.25">
      <c r="A48751"/>
    </row>
    <row r="48752" spans="1:1" x14ac:dyDescent="0.25">
      <c r="A48752"/>
    </row>
    <row r="48753" spans="1:1" x14ac:dyDescent="0.25">
      <c r="A48753"/>
    </row>
    <row r="48754" spans="1:1" x14ac:dyDescent="0.25">
      <c r="A48754"/>
    </row>
    <row r="48755" spans="1:1" x14ac:dyDescent="0.25">
      <c r="A48755"/>
    </row>
    <row r="48756" spans="1:1" x14ac:dyDescent="0.25">
      <c r="A48756"/>
    </row>
    <row r="48757" spans="1:1" x14ac:dyDescent="0.25">
      <c r="A48757"/>
    </row>
    <row r="48758" spans="1:1" x14ac:dyDescent="0.25">
      <c r="A48758"/>
    </row>
    <row r="48759" spans="1:1" x14ac:dyDescent="0.25">
      <c r="A48759"/>
    </row>
    <row r="48760" spans="1:1" x14ac:dyDescent="0.25">
      <c r="A48760"/>
    </row>
    <row r="48761" spans="1:1" x14ac:dyDescent="0.25">
      <c r="A48761"/>
    </row>
    <row r="48762" spans="1:1" x14ac:dyDescent="0.25">
      <c r="A48762"/>
    </row>
    <row r="48763" spans="1:1" x14ac:dyDescent="0.25">
      <c r="A48763"/>
    </row>
    <row r="48764" spans="1:1" x14ac:dyDescent="0.25">
      <c r="A48764"/>
    </row>
    <row r="48765" spans="1:1" x14ac:dyDescent="0.25">
      <c r="A48765"/>
    </row>
    <row r="48766" spans="1:1" x14ac:dyDescent="0.25">
      <c r="A48766"/>
    </row>
    <row r="48767" spans="1:1" x14ac:dyDescent="0.25">
      <c r="A48767"/>
    </row>
    <row r="48768" spans="1:1" x14ac:dyDescent="0.25">
      <c r="A48768"/>
    </row>
    <row r="48769" spans="1:1" x14ac:dyDescent="0.25">
      <c r="A48769"/>
    </row>
    <row r="48770" spans="1:1" x14ac:dyDescent="0.25">
      <c r="A48770"/>
    </row>
    <row r="48771" spans="1:1" x14ac:dyDescent="0.25">
      <c r="A48771"/>
    </row>
    <row r="48772" spans="1:1" x14ac:dyDescent="0.25">
      <c r="A48772"/>
    </row>
    <row r="48773" spans="1:1" x14ac:dyDescent="0.25">
      <c r="A48773"/>
    </row>
    <row r="48774" spans="1:1" x14ac:dyDescent="0.25">
      <c r="A48774"/>
    </row>
    <row r="48775" spans="1:1" x14ac:dyDescent="0.25">
      <c r="A48775"/>
    </row>
    <row r="48776" spans="1:1" x14ac:dyDescent="0.25">
      <c r="A48776"/>
    </row>
    <row r="48777" spans="1:1" x14ac:dyDescent="0.25">
      <c r="A48777"/>
    </row>
    <row r="48778" spans="1:1" x14ac:dyDescent="0.25">
      <c r="A48778"/>
    </row>
    <row r="48779" spans="1:1" x14ac:dyDescent="0.25">
      <c r="A48779"/>
    </row>
    <row r="48780" spans="1:1" x14ac:dyDescent="0.25">
      <c r="A48780"/>
    </row>
    <row r="48781" spans="1:1" x14ac:dyDescent="0.25">
      <c r="A48781"/>
    </row>
    <row r="48782" spans="1:1" x14ac:dyDescent="0.25">
      <c r="A48782"/>
    </row>
    <row r="48783" spans="1:1" x14ac:dyDescent="0.25">
      <c r="A48783"/>
    </row>
    <row r="48784" spans="1:1" x14ac:dyDescent="0.25">
      <c r="A48784"/>
    </row>
    <row r="48785" spans="1:1" x14ac:dyDescent="0.25">
      <c r="A48785"/>
    </row>
    <row r="48786" spans="1:1" x14ac:dyDescent="0.25">
      <c r="A48786"/>
    </row>
    <row r="48787" spans="1:1" x14ac:dyDescent="0.25">
      <c r="A48787"/>
    </row>
    <row r="48788" spans="1:1" x14ac:dyDescent="0.25">
      <c r="A48788"/>
    </row>
    <row r="48789" spans="1:1" x14ac:dyDescent="0.25">
      <c r="A48789"/>
    </row>
    <row r="48790" spans="1:1" x14ac:dyDescent="0.25">
      <c r="A48790"/>
    </row>
    <row r="48791" spans="1:1" x14ac:dyDescent="0.25">
      <c r="A48791"/>
    </row>
    <row r="48792" spans="1:1" x14ac:dyDescent="0.25">
      <c r="A48792"/>
    </row>
    <row r="48793" spans="1:1" x14ac:dyDescent="0.25">
      <c r="A48793"/>
    </row>
    <row r="48794" spans="1:1" x14ac:dyDescent="0.25">
      <c r="A48794"/>
    </row>
    <row r="48795" spans="1:1" x14ac:dyDescent="0.25">
      <c r="A48795"/>
    </row>
    <row r="48796" spans="1:1" x14ac:dyDescent="0.25">
      <c r="A48796"/>
    </row>
    <row r="48797" spans="1:1" x14ac:dyDescent="0.25">
      <c r="A48797"/>
    </row>
    <row r="48798" spans="1:1" x14ac:dyDescent="0.25">
      <c r="A48798"/>
    </row>
    <row r="48799" spans="1:1" x14ac:dyDescent="0.25">
      <c r="A48799"/>
    </row>
    <row r="48800" spans="1:1" x14ac:dyDescent="0.25">
      <c r="A48800"/>
    </row>
    <row r="48801" spans="1:1" x14ac:dyDescent="0.25">
      <c r="A48801"/>
    </row>
    <row r="48802" spans="1:1" x14ac:dyDescent="0.25">
      <c r="A48802"/>
    </row>
    <row r="48803" spans="1:1" x14ac:dyDescent="0.25">
      <c r="A48803"/>
    </row>
    <row r="48804" spans="1:1" x14ac:dyDescent="0.25">
      <c r="A48804"/>
    </row>
    <row r="48805" spans="1:1" x14ac:dyDescent="0.25">
      <c r="A48805"/>
    </row>
    <row r="48806" spans="1:1" x14ac:dyDescent="0.25">
      <c r="A48806"/>
    </row>
    <row r="48807" spans="1:1" x14ac:dyDescent="0.25">
      <c r="A48807"/>
    </row>
    <row r="48808" spans="1:1" x14ac:dyDescent="0.25">
      <c r="A48808"/>
    </row>
    <row r="48809" spans="1:1" x14ac:dyDescent="0.25">
      <c r="A48809"/>
    </row>
    <row r="48810" spans="1:1" x14ac:dyDescent="0.25">
      <c r="A48810"/>
    </row>
    <row r="48811" spans="1:1" x14ac:dyDescent="0.25">
      <c r="A48811"/>
    </row>
    <row r="48812" spans="1:1" x14ac:dyDescent="0.25">
      <c r="A48812"/>
    </row>
    <row r="48813" spans="1:1" x14ac:dyDescent="0.25">
      <c r="A48813"/>
    </row>
    <row r="48814" spans="1:1" x14ac:dyDescent="0.25">
      <c r="A48814"/>
    </row>
    <row r="48815" spans="1:1" x14ac:dyDescent="0.25">
      <c r="A48815"/>
    </row>
    <row r="48816" spans="1:1" x14ac:dyDescent="0.25">
      <c r="A48816"/>
    </row>
    <row r="48817" spans="1:1" x14ac:dyDescent="0.25">
      <c r="A48817"/>
    </row>
    <row r="48818" spans="1:1" x14ac:dyDescent="0.25">
      <c r="A48818"/>
    </row>
    <row r="48819" spans="1:1" x14ac:dyDescent="0.25">
      <c r="A48819"/>
    </row>
    <row r="48820" spans="1:1" x14ac:dyDescent="0.25">
      <c r="A48820"/>
    </row>
    <row r="48821" spans="1:1" x14ac:dyDescent="0.25">
      <c r="A48821"/>
    </row>
    <row r="48822" spans="1:1" x14ac:dyDescent="0.25">
      <c r="A48822"/>
    </row>
    <row r="48823" spans="1:1" x14ac:dyDescent="0.25">
      <c r="A48823"/>
    </row>
    <row r="48824" spans="1:1" x14ac:dyDescent="0.25">
      <c r="A48824"/>
    </row>
    <row r="48825" spans="1:1" x14ac:dyDescent="0.25">
      <c r="A48825"/>
    </row>
    <row r="48826" spans="1:1" x14ac:dyDescent="0.25">
      <c r="A48826"/>
    </row>
    <row r="48827" spans="1:1" x14ac:dyDescent="0.25">
      <c r="A48827"/>
    </row>
    <row r="48828" spans="1:1" x14ac:dyDescent="0.25">
      <c r="A48828"/>
    </row>
    <row r="48829" spans="1:1" x14ac:dyDescent="0.25">
      <c r="A48829"/>
    </row>
    <row r="48830" spans="1:1" x14ac:dyDescent="0.25">
      <c r="A48830"/>
    </row>
    <row r="48831" spans="1:1" x14ac:dyDescent="0.25">
      <c r="A48831"/>
    </row>
    <row r="48832" spans="1:1" x14ac:dyDescent="0.25">
      <c r="A48832"/>
    </row>
    <row r="48833" spans="1:1" x14ac:dyDescent="0.25">
      <c r="A48833"/>
    </row>
    <row r="48834" spans="1:1" x14ac:dyDescent="0.25">
      <c r="A48834"/>
    </row>
    <row r="48835" spans="1:1" x14ac:dyDescent="0.25">
      <c r="A48835"/>
    </row>
    <row r="48836" spans="1:1" x14ac:dyDescent="0.25">
      <c r="A48836"/>
    </row>
    <row r="48837" spans="1:1" x14ac:dyDescent="0.25">
      <c r="A48837"/>
    </row>
    <row r="48838" spans="1:1" x14ac:dyDescent="0.25">
      <c r="A48838"/>
    </row>
    <row r="48839" spans="1:1" x14ac:dyDescent="0.25">
      <c r="A48839"/>
    </row>
    <row r="48840" spans="1:1" x14ac:dyDescent="0.25">
      <c r="A48840"/>
    </row>
    <row r="48841" spans="1:1" x14ac:dyDescent="0.25">
      <c r="A48841"/>
    </row>
    <row r="48842" spans="1:1" x14ac:dyDescent="0.25">
      <c r="A48842"/>
    </row>
    <row r="48843" spans="1:1" x14ac:dyDescent="0.25">
      <c r="A48843"/>
    </row>
    <row r="48844" spans="1:1" x14ac:dyDescent="0.25">
      <c r="A48844"/>
    </row>
    <row r="48845" spans="1:1" x14ac:dyDescent="0.25">
      <c r="A48845"/>
    </row>
    <row r="48846" spans="1:1" x14ac:dyDescent="0.25">
      <c r="A48846"/>
    </row>
    <row r="48847" spans="1:1" x14ac:dyDescent="0.25">
      <c r="A48847"/>
    </row>
    <row r="48848" spans="1:1" x14ac:dyDescent="0.25">
      <c r="A48848"/>
    </row>
    <row r="48849" spans="1:1" x14ac:dyDescent="0.25">
      <c r="A48849"/>
    </row>
    <row r="48850" spans="1:1" x14ac:dyDescent="0.25">
      <c r="A48850"/>
    </row>
    <row r="48851" spans="1:1" x14ac:dyDescent="0.25">
      <c r="A48851"/>
    </row>
    <row r="48852" spans="1:1" x14ac:dyDescent="0.25">
      <c r="A48852"/>
    </row>
    <row r="48853" spans="1:1" x14ac:dyDescent="0.25">
      <c r="A48853"/>
    </row>
    <row r="48854" spans="1:1" x14ac:dyDescent="0.25">
      <c r="A48854"/>
    </row>
    <row r="48855" spans="1:1" x14ac:dyDescent="0.25">
      <c r="A48855"/>
    </row>
    <row r="48856" spans="1:1" x14ac:dyDescent="0.25">
      <c r="A48856"/>
    </row>
    <row r="48857" spans="1:1" x14ac:dyDescent="0.25">
      <c r="A48857"/>
    </row>
    <row r="48858" spans="1:1" x14ac:dyDescent="0.25">
      <c r="A48858"/>
    </row>
    <row r="48859" spans="1:1" x14ac:dyDescent="0.25">
      <c r="A48859"/>
    </row>
    <row r="48860" spans="1:1" x14ac:dyDescent="0.25">
      <c r="A48860"/>
    </row>
    <row r="48861" spans="1:1" x14ac:dyDescent="0.25">
      <c r="A48861"/>
    </row>
    <row r="48862" spans="1:1" x14ac:dyDescent="0.25">
      <c r="A48862"/>
    </row>
    <row r="48863" spans="1:1" x14ac:dyDescent="0.25">
      <c r="A48863"/>
    </row>
    <row r="48864" spans="1:1" x14ac:dyDescent="0.25">
      <c r="A48864"/>
    </row>
    <row r="48865" spans="1:1" x14ac:dyDescent="0.25">
      <c r="A48865"/>
    </row>
    <row r="48866" spans="1:1" x14ac:dyDescent="0.25">
      <c r="A48866"/>
    </row>
    <row r="48867" spans="1:1" x14ac:dyDescent="0.25">
      <c r="A48867"/>
    </row>
    <row r="48868" spans="1:1" x14ac:dyDescent="0.25">
      <c r="A48868"/>
    </row>
    <row r="48869" spans="1:1" x14ac:dyDescent="0.25">
      <c r="A48869"/>
    </row>
    <row r="48870" spans="1:1" x14ac:dyDescent="0.25">
      <c r="A48870"/>
    </row>
    <row r="48871" spans="1:1" x14ac:dyDescent="0.25">
      <c r="A48871"/>
    </row>
    <row r="48872" spans="1:1" x14ac:dyDescent="0.25">
      <c r="A48872"/>
    </row>
    <row r="48873" spans="1:1" x14ac:dyDescent="0.25">
      <c r="A48873"/>
    </row>
    <row r="48874" spans="1:1" x14ac:dyDescent="0.25">
      <c r="A48874"/>
    </row>
    <row r="48875" spans="1:1" x14ac:dyDescent="0.25">
      <c r="A48875"/>
    </row>
    <row r="48876" spans="1:1" x14ac:dyDescent="0.25">
      <c r="A48876"/>
    </row>
    <row r="48877" spans="1:1" x14ac:dyDescent="0.25">
      <c r="A48877"/>
    </row>
    <row r="48878" spans="1:1" x14ac:dyDescent="0.25">
      <c r="A48878"/>
    </row>
    <row r="48879" spans="1:1" x14ac:dyDescent="0.25">
      <c r="A48879"/>
    </row>
    <row r="48880" spans="1:1" x14ac:dyDescent="0.25">
      <c r="A48880"/>
    </row>
    <row r="48881" spans="1:1" x14ac:dyDescent="0.25">
      <c r="A48881"/>
    </row>
    <row r="48882" spans="1:1" x14ac:dyDescent="0.25">
      <c r="A48882"/>
    </row>
    <row r="48883" spans="1:1" x14ac:dyDescent="0.25">
      <c r="A48883"/>
    </row>
    <row r="48884" spans="1:1" x14ac:dyDescent="0.25">
      <c r="A48884"/>
    </row>
    <row r="48885" spans="1:1" x14ac:dyDescent="0.25">
      <c r="A48885"/>
    </row>
    <row r="48886" spans="1:1" x14ac:dyDescent="0.25">
      <c r="A48886"/>
    </row>
    <row r="48887" spans="1:1" x14ac:dyDescent="0.25">
      <c r="A48887"/>
    </row>
    <row r="48888" spans="1:1" x14ac:dyDescent="0.25">
      <c r="A48888"/>
    </row>
    <row r="48889" spans="1:1" x14ac:dyDescent="0.25">
      <c r="A48889"/>
    </row>
    <row r="48890" spans="1:1" x14ac:dyDescent="0.25">
      <c r="A48890"/>
    </row>
    <row r="48891" spans="1:1" x14ac:dyDescent="0.25">
      <c r="A48891"/>
    </row>
    <row r="48892" spans="1:1" x14ac:dyDescent="0.25">
      <c r="A48892"/>
    </row>
    <row r="48893" spans="1:1" x14ac:dyDescent="0.25">
      <c r="A48893"/>
    </row>
    <row r="48894" spans="1:1" x14ac:dyDescent="0.25">
      <c r="A48894"/>
    </row>
    <row r="48895" spans="1:1" x14ac:dyDescent="0.25">
      <c r="A48895"/>
    </row>
    <row r="48896" spans="1:1" x14ac:dyDescent="0.25">
      <c r="A48896"/>
    </row>
    <row r="48897" spans="1:1" x14ac:dyDescent="0.25">
      <c r="A48897"/>
    </row>
    <row r="48898" spans="1:1" x14ac:dyDescent="0.25">
      <c r="A48898"/>
    </row>
    <row r="48899" spans="1:1" x14ac:dyDescent="0.25">
      <c r="A48899"/>
    </row>
    <row r="48900" spans="1:1" x14ac:dyDescent="0.25">
      <c r="A48900"/>
    </row>
    <row r="48901" spans="1:1" x14ac:dyDescent="0.25">
      <c r="A48901"/>
    </row>
    <row r="48902" spans="1:1" x14ac:dyDescent="0.25">
      <c r="A48902"/>
    </row>
    <row r="48903" spans="1:1" x14ac:dyDescent="0.25">
      <c r="A48903"/>
    </row>
    <row r="48904" spans="1:1" x14ac:dyDescent="0.25">
      <c r="A48904"/>
    </row>
    <row r="48905" spans="1:1" x14ac:dyDescent="0.25">
      <c r="A48905"/>
    </row>
    <row r="48906" spans="1:1" x14ac:dyDescent="0.25">
      <c r="A48906"/>
    </row>
    <row r="48907" spans="1:1" x14ac:dyDescent="0.25">
      <c r="A48907"/>
    </row>
    <row r="48908" spans="1:1" x14ac:dyDescent="0.25">
      <c r="A48908"/>
    </row>
    <row r="48909" spans="1:1" x14ac:dyDescent="0.25">
      <c r="A48909"/>
    </row>
    <row r="48910" spans="1:1" x14ac:dyDescent="0.25">
      <c r="A48910"/>
    </row>
    <row r="48911" spans="1:1" x14ac:dyDescent="0.25">
      <c r="A48911"/>
    </row>
    <row r="48912" spans="1:1" x14ac:dyDescent="0.25">
      <c r="A48912"/>
    </row>
    <row r="48913" spans="1:1" x14ac:dyDescent="0.25">
      <c r="A48913"/>
    </row>
    <row r="48914" spans="1:1" x14ac:dyDescent="0.25">
      <c r="A48914"/>
    </row>
    <row r="48915" spans="1:1" x14ac:dyDescent="0.25">
      <c r="A48915"/>
    </row>
    <row r="48916" spans="1:1" x14ac:dyDescent="0.25">
      <c r="A48916"/>
    </row>
    <row r="48917" spans="1:1" x14ac:dyDescent="0.25">
      <c r="A48917"/>
    </row>
    <row r="48918" spans="1:1" x14ac:dyDescent="0.25">
      <c r="A48918"/>
    </row>
    <row r="48919" spans="1:1" x14ac:dyDescent="0.25">
      <c r="A48919"/>
    </row>
    <row r="48920" spans="1:1" x14ac:dyDescent="0.25">
      <c r="A48920"/>
    </row>
    <row r="48921" spans="1:1" x14ac:dyDescent="0.25">
      <c r="A48921"/>
    </row>
    <row r="48922" spans="1:1" x14ac:dyDescent="0.25">
      <c r="A48922"/>
    </row>
    <row r="48923" spans="1:1" x14ac:dyDescent="0.25">
      <c r="A48923"/>
    </row>
    <row r="48924" spans="1:1" x14ac:dyDescent="0.25">
      <c r="A48924"/>
    </row>
    <row r="48925" spans="1:1" x14ac:dyDescent="0.25">
      <c r="A48925"/>
    </row>
    <row r="48926" spans="1:1" x14ac:dyDescent="0.25">
      <c r="A48926"/>
    </row>
    <row r="48927" spans="1:1" x14ac:dyDescent="0.25">
      <c r="A48927"/>
    </row>
    <row r="48928" spans="1:1" x14ac:dyDescent="0.25">
      <c r="A48928"/>
    </row>
    <row r="48929" spans="1:1" x14ac:dyDescent="0.25">
      <c r="A48929"/>
    </row>
    <row r="48930" spans="1:1" x14ac:dyDescent="0.25">
      <c r="A48930"/>
    </row>
    <row r="48931" spans="1:1" x14ac:dyDescent="0.25">
      <c r="A48931"/>
    </row>
    <row r="48932" spans="1:1" x14ac:dyDescent="0.25">
      <c r="A48932"/>
    </row>
    <row r="48933" spans="1:1" x14ac:dyDescent="0.25">
      <c r="A48933"/>
    </row>
    <row r="48934" spans="1:1" x14ac:dyDescent="0.25">
      <c r="A48934"/>
    </row>
    <row r="48935" spans="1:1" x14ac:dyDescent="0.25">
      <c r="A48935"/>
    </row>
    <row r="48936" spans="1:1" x14ac:dyDescent="0.25">
      <c r="A48936"/>
    </row>
    <row r="48937" spans="1:1" x14ac:dyDescent="0.25">
      <c r="A48937"/>
    </row>
    <row r="48938" spans="1:1" x14ac:dyDescent="0.25">
      <c r="A48938"/>
    </row>
    <row r="48939" spans="1:1" x14ac:dyDescent="0.25">
      <c r="A48939"/>
    </row>
    <row r="48940" spans="1:1" x14ac:dyDescent="0.25">
      <c r="A48940"/>
    </row>
    <row r="48941" spans="1:1" x14ac:dyDescent="0.25">
      <c r="A48941"/>
    </row>
    <row r="48942" spans="1:1" x14ac:dyDescent="0.25">
      <c r="A48942"/>
    </row>
    <row r="48943" spans="1:1" x14ac:dyDescent="0.25">
      <c r="A48943"/>
    </row>
    <row r="48944" spans="1:1" x14ac:dyDescent="0.25">
      <c r="A48944"/>
    </row>
    <row r="48945" spans="1:1" x14ac:dyDescent="0.25">
      <c r="A48945"/>
    </row>
    <row r="48946" spans="1:1" x14ac:dyDescent="0.25">
      <c r="A48946"/>
    </row>
    <row r="48947" spans="1:1" x14ac:dyDescent="0.25">
      <c r="A48947"/>
    </row>
    <row r="48948" spans="1:1" x14ac:dyDescent="0.25">
      <c r="A48948"/>
    </row>
    <row r="48949" spans="1:1" x14ac:dyDescent="0.25">
      <c r="A48949"/>
    </row>
    <row r="48950" spans="1:1" x14ac:dyDescent="0.25">
      <c r="A48950"/>
    </row>
    <row r="48951" spans="1:1" x14ac:dyDescent="0.25">
      <c r="A48951"/>
    </row>
    <row r="48952" spans="1:1" x14ac:dyDescent="0.25">
      <c r="A48952"/>
    </row>
    <row r="48953" spans="1:1" x14ac:dyDescent="0.25">
      <c r="A48953"/>
    </row>
    <row r="48954" spans="1:1" x14ac:dyDescent="0.25">
      <c r="A48954"/>
    </row>
    <row r="48955" spans="1:1" x14ac:dyDescent="0.25">
      <c r="A48955"/>
    </row>
    <row r="48956" spans="1:1" x14ac:dyDescent="0.25">
      <c r="A48956"/>
    </row>
    <row r="48957" spans="1:1" x14ac:dyDescent="0.25">
      <c r="A48957"/>
    </row>
    <row r="48958" spans="1:1" x14ac:dyDescent="0.25">
      <c r="A48958"/>
    </row>
    <row r="48959" spans="1:1" x14ac:dyDescent="0.25">
      <c r="A48959"/>
    </row>
    <row r="48960" spans="1:1" x14ac:dyDescent="0.25">
      <c r="A48960"/>
    </row>
    <row r="48961" spans="1:1" x14ac:dyDescent="0.25">
      <c r="A48961"/>
    </row>
    <row r="48962" spans="1:1" x14ac:dyDescent="0.25">
      <c r="A48962"/>
    </row>
    <row r="48963" spans="1:1" x14ac:dyDescent="0.25">
      <c r="A48963"/>
    </row>
    <row r="48964" spans="1:1" x14ac:dyDescent="0.25">
      <c r="A48964"/>
    </row>
    <row r="48965" spans="1:1" x14ac:dyDescent="0.25">
      <c r="A48965"/>
    </row>
    <row r="48966" spans="1:1" x14ac:dyDescent="0.25">
      <c r="A48966"/>
    </row>
    <row r="48967" spans="1:1" x14ac:dyDescent="0.25">
      <c r="A48967"/>
    </row>
    <row r="48968" spans="1:1" x14ac:dyDescent="0.25">
      <c r="A48968"/>
    </row>
    <row r="48969" spans="1:1" x14ac:dyDescent="0.25">
      <c r="A48969"/>
    </row>
    <row r="48970" spans="1:1" x14ac:dyDescent="0.25">
      <c r="A48970"/>
    </row>
    <row r="48971" spans="1:1" x14ac:dyDescent="0.25">
      <c r="A48971"/>
    </row>
    <row r="48972" spans="1:1" x14ac:dyDescent="0.25">
      <c r="A48972"/>
    </row>
    <row r="48973" spans="1:1" x14ac:dyDescent="0.25">
      <c r="A48973"/>
    </row>
    <row r="48974" spans="1:1" x14ac:dyDescent="0.25">
      <c r="A48974"/>
    </row>
    <row r="48975" spans="1:1" x14ac:dyDescent="0.25">
      <c r="A48975"/>
    </row>
    <row r="48976" spans="1:1" x14ac:dyDescent="0.25">
      <c r="A48976"/>
    </row>
    <row r="48977" spans="1:1" x14ac:dyDescent="0.25">
      <c r="A48977"/>
    </row>
    <row r="48978" spans="1:1" x14ac:dyDescent="0.25">
      <c r="A48978"/>
    </row>
    <row r="48979" spans="1:1" x14ac:dyDescent="0.25">
      <c r="A48979"/>
    </row>
    <row r="48980" spans="1:1" x14ac:dyDescent="0.25">
      <c r="A48980"/>
    </row>
    <row r="48981" spans="1:1" x14ac:dyDescent="0.25">
      <c r="A48981"/>
    </row>
    <row r="48982" spans="1:1" x14ac:dyDescent="0.25">
      <c r="A48982"/>
    </row>
    <row r="48983" spans="1:1" x14ac:dyDescent="0.25">
      <c r="A48983"/>
    </row>
    <row r="48984" spans="1:1" x14ac:dyDescent="0.25">
      <c r="A48984"/>
    </row>
    <row r="48985" spans="1:1" x14ac:dyDescent="0.25">
      <c r="A48985"/>
    </row>
    <row r="48986" spans="1:1" x14ac:dyDescent="0.25">
      <c r="A48986"/>
    </row>
    <row r="48987" spans="1:1" x14ac:dyDescent="0.25">
      <c r="A48987"/>
    </row>
    <row r="48988" spans="1:1" x14ac:dyDescent="0.25">
      <c r="A48988"/>
    </row>
    <row r="48989" spans="1:1" x14ac:dyDescent="0.25">
      <c r="A48989"/>
    </row>
    <row r="48990" spans="1:1" x14ac:dyDescent="0.25">
      <c r="A48990"/>
    </row>
    <row r="48991" spans="1:1" x14ac:dyDescent="0.25">
      <c r="A48991"/>
    </row>
    <row r="48992" spans="1:1" x14ac:dyDescent="0.25">
      <c r="A48992"/>
    </row>
    <row r="48993" spans="1:1" x14ac:dyDescent="0.25">
      <c r="A48993"/>
    </row>
    <row r="48994" spans="1:1" x14ac:dyDescent="0.25">
      <c r="A48994"/>
    </row>
    <row r="48995" spans="1:1" x14ac:dyDescent="0.25">
      <c r="A48995"/>
    </row>
    <row r="48996" spans="1:1" x14ac:dyDescent="0.25">
      <c r="A48996"/>
    </row>
    <row r="48997" spans="1:1" x14ac:dyDescent="0.25">
      <c r="A48997"/>
    </row>
    <row r="48998" spans="1:1" x14ac:dyDescent="0.25">
      <c r="A48998"/>
    </row>
    <row r="48999" spans="1:1" x14ac:dyDescent="0.25">
      <c r="A48999"/>
    </row>
    <row r="49000" spans="1:1" x14ac:dyDescent="0.25">
      <c r="A49000"/>
    </row>
    <row r="49001" spans="1:1" x14ac:dyDescent="0.25">
      <c r="A49001"/>
    </row>
    <row r="49002" spans="1:1" x14ac:dyDescent="0.25">
      <c r="A49002"/>
    </row>
    <row r="49003" spans="1:1" x14ac:dyDescent="0.25">
      <c r="A49003"/>
    </row>
    <row r="49004" spans="1:1" x14ac:dyDescent="0.25">
      <c r="A49004"/>
    </row>
    <row r="49005" spans="1:1" x14ac:dyDescent="0.25">
      <c r="A49005"/>
    </row>
    <row r="49006" spans="1:1" x14ac:dyDescent="0.25">
      <c r="A49006"/>
    </row>
    <row r="49007" spans="1:1" x14ac:dyDescent="0.25">
      <c r="A49007"/>
    </row>
    <row r="49008" spans="1:1" x14ac:dyDescent="0.25">
      <c r="A49008"/>
    </row>
    <row r="49009" spans="1:1" x14ac:dyDescent="0.25">
      <c r="A49009"/>
    </row>
    <row r="49010" spans="1:1" x14ac:dyDescent="0.25">
      <c r="A49010"/>
    </row>
    <row r="49011" spans="1:1" x14ac:dyDescent="0.25">
      <c r="A49011"/>
    </row>
    <row r="49012" spans="1:1" x14ac:dyDescent="0.25">
      <c r="A49012"/>
    </row>
    <row r="49013" spans="1:1" x14ac:dyDescent="0.25">
      <c r="A49013"/>
    </row>
    <row r="49014" spans="1:1" x14ac:dyDescent="0.25">
      <c r="A49014"/>
    </row>
    <row r="49015" spans="1:1" x14ac:dyDescent="0.25">
      <c r="A49015"/>
    </row>
    <row r="49016" spans="1:1" x14ac:dyDescent="0.25">
      <c r="A49016"/>
    </row>
    <row r="49017" spans="1:1" x14ac:dyDescent="0.25">
      <c r="A49017"/>
    </row>
    <row r="49018" spans="1:1" x14ac:dyDescent="0.25">
      <c r="A49018"/>
    </row>
    <row r="49019" spans="1:1" x14ac:dyDescent="0.25">
      <c r="A49019"/>
    </row>
    <row r="49020" spans="1:1" x14ac:dyDescent="0.25">
      <c r="A49020"/>
    </row>
    <row r="49021" spans="1:1" x14ac:dyDescent="0.25">
      <c r="A49021"/>
    </row>
    <row r="49022" spans="1:1" x14ac:dyDescent="0.25">
      <c r="A49022"/>
    </row>
    <row r="49023" spans="1:1" x14ac:dyDescent="0.25">
      <c r="A49023"/>
    </row>
    <row r="49024" spans="1:1" x14ac:dyDescent="0.25">
      <c r="A49024"/>
    </row>
    <row r="49025" spans="1:1" x14ac:dyDescent="0.25">
      <c r="A49025"/>
    </row>
    <row r="49026" spans="1:1" x14ac:dyDescent="0.25">
      <c r="A49026"/>
    </row>
    <row r="49027" spans="1:1" x14ac:dyDescent="0.25">
      <c r="A49027"/>
    </row>
    <row r="49028" spans="1:1" x14ac:dyDescent="0.25">
      <c r="A49028"/>
    </row>
    <row r="49029" spans="1:1" x14ac:dyDescent="0.25">
      <c r="A49029"/>
    </row>
    <row r="49030" spans="1:1" x14ac:dyDescent="0.25">
      <c r="A49030"/>
    </row>
    <row r="49031" spans="1:1" x14ac:dyDescent="0.25">
      <c r="A49031"/>
    </row>
    <row r="49032" spans="1:1" x14ac:dyDescent="0.25">
      <c r="A49032"/>
    </row>
    <row r="49033" spans="1:1" x14ac:dyDescent="0.25">
      <c r="A49033"/>
    </row>
    <row r="49034" spans="1:1" x14ac:dyDescent="0.25">
      <c r="A49034"/>
    </row>
    <row r="49035" spans="1:1" x14ac:dyDescent="0.25">
      <c r="A49035"/>
    </row>
    <row r="49036" spans="1:1" x14ac:dyDescent="0.25">
      <c r="A49036"/>
    </row>
    <row r="49037" spans="1:1" x14ac:dyDescent="0.25">
      <c r="A49037"/>
    </row>
    <row r="49038" spans="1:1" x14ac:dyDescent="0.25">
      <c r="A49038"/>
    </row>
    <row r="49039" spans="1:1" x14ac:dyDescent="0.25">
      <c r="A49039"/>
    </row>
    <row r="49040" spans="1:1" x14ac:dyDescent="0.25">
      <c r="A49040"/>
    </row>
    <row r="49041" spans="1:1" x14ac:dyDescent="0.25">
      <c r="A49041"/>
    </row>
    <row r="49042" spans="1:1" x14ac:dyDescent="0.25">
      <c r="A49042"/>
    </row>
    <row r="49043" spans="1:1" x14ac:dyDescent="0.25">
      <c r="A49043"/>
    </row>
    <row r="49044" spans="1:1" x14ac:dyDescent="0.25">
      <c r="A49044"/>
    </row>
    <row r="49045" spans="1:1" x14ac:dyDescent="0.25">
      <c r="A49045"/>
    </row>
    <row r="49046" spans="1:1" x14ac:dyDescent="0.25">
      <c r="A49046"/>
    </row>
    <row r="49047" spans="1:1" x14ac:dyDescent="0.25">
      <c r="A49047"/>
    </row>
    <row r="49048" spans="1:1" x14ac:dyDescent="0.25">
      <c r="A49048"/>
    </row>
    <row r="49049" spans="1:1" x14ac:dyDescent="0.25">
      <c r="A49049"/>
    </row>
    <row r="49050" spans="1:1" x14ac:dyDescent="0.25">
      <c r="A49050"/>
    </row>
    <row r="49051" spans="1:1" x14ac:dyDescent="0.25">
      <c r="A49051"/>
    </row>
    <row r="49052" spans="1:1" x14ac:dyDescent="0.25">
      <c r="A49052"/>
    </row>
    <row r="49053" spans="1:1" x14ac:dyDescent="0.25">
      <c r="A49053"/>
    </row>
    <row r="49054" spans="1:1" x14ac:dyDescent="0.25">
      <c r="A49054"/>
    </row>
    <row r="49055" spans="1:1" x14ac:dyDescent="0.25">
      <c r="A49055"/>
    </row>
    <row r="49056" spans="1:1" x14ac:dyDescent="0.25">
      <c r="A49056"/>
    </row>
    <row r="49057" spans="1:1" x14ac:dyDescent="0.25">
      <c r="A49057"/>
    </row>
    <row r="49058" spans="1:1" x14ac:dyDescent="0.25">
      <c r="A49058"/>
    </row>
    <row r="49059" spans="1:1" x14ac:dyDescent="0.25">
      <c r="A49059"/>
    </row>
    <row r="49060" spans="1:1" x14ac:dyDescent="0.25">
      <c r="A49060"/>
    </row>
    <row r="49061" spans="1:1" x14ac:dyDescent="0.25">
      <c r="A49061"/>
    </row>
    <row r="49062" spans="1:1" x14ac:dyDescent="0.25">
      <c r="A49062"/>
    </row>
    <row r="49063" spans="1:1" x14ac:dyDescent="0.25">
      <c r="A49063"/>
    </row>
    <row r="49064" spans="1:1" x14ac:dyDescent="0.25">
      <c r="A49064"/>
    </row>
    <row r="49065" spans="1:1" x14ac:dyDescent="0.25">
      <c r="A49065"/>
    </row>
    <row r="49066" spans="1:1" x14ac:dyDescent="0.25">
      <c r="A49066"/>
    </row>
    <row r="49067" spans="1:1" x14ac:dyDescent="0.25">
      <c r="A49067"/>
    </row>
    <row r="49068" spans="1:1" x14ac:dyDescent="0.25">
      <c r="A49068"/>
    </row>
    <row r="49069" spans="1:1" x14ac:dyDescent="0.25">
      <c r="A49069"/>
    </row>
    <row r="49070" spans="1:1" x14ac:dyDescent="0.25">
      <c r="A49070"/>
    </row>
    <row r="49071" spans="1:1" x14ac:dyDescent="0.25">
      <c r="A49071"/>
    </row>
    <row r="49072" spans="1:1" x14ac:dyDescent="0.25">
      <c r="A49072"/>
    </row>
    <row r="49073" spans="1:1" x14ac:dyDescent="0.25">
      <c r="A49073"/>
    </row>
    <row r="49074" spans="1:1" x14ac:dyDescent="0.25">
      <c r="A49074"/>
    </row>
    <row r="49075" spans="1:1" x14ac:dyDescent="0.25">
      <c r="A49075"/>
    </row>
    <row r="49076" spans="1:1" x14ac:dyDescent="0.25">
      <c r="A49076"/>
    </row>
    <row r="49077" spans="1:1" x14ac:dyDescent="0.25">
      <c r="A49077"/>
    </row>
    <row r="49078" spans="1:1" x14ac:dyDescent="0.25">
      <c r="A49078"/>
    </row>
    <row r="49079" spans="1:1" x14ac:dyDescent="0.25">
      <c r="A49079"/>
    </row>
    <row r="49080" spans="1:1" x14ac:dyDescent="0.25">
      <c r="A49080"/>
    </row>
    <row r="49081" spans="1:1" x14ac:dyDescent="0.25">
      <c r="A49081"/>
    </row>
    <row r="49082" spans="1:1" x14ac:dyDescent="0.25">
      <c r="A49082"/>
    </row>
    <row r="49083" spans="1:1" x14ac:dyDescent="0.25">
      <c r="A49083"/>
    </row>
    <row r="49084" spans="1:1" x14ac:dyDescent="0.25">
      <c r="A49084"/>
    </row>
    <row r="49085" spans="1:1" x14ac:dyDescent="0.25">
      <c r="A49085"/>
    </row>
    <row r="49086" spans="1:1" x14ac:dyDescent="0.25">
      <c r="A49086"/>
    </row>
    <row r="49087" spans="1:1" x14ac:dyDescent="0.25">
      <c r="A49087"/>
    </row>
    <row r="49088" spans="1:1" x14ac:dyDescent="0.25">
      <c r="A49088"/>
    </row>
    <row r="49089" spans="1:1" x14ac:dyDescent="0.25">
      <c r="A49089"/>
    </row>
    <row r="49090" spans="1:1" x14ac:dyDescent="0.25">
      <c r="A49090"/>
    </row>
    <row r="49091" spans="1:1" x14ac:dyDescent="0.25">
      <c r="A49091"/>
    </row>
    <row r="49092" spans="1:1" x14ac:dyDescent="0.25">
      <c r="A49092"/>
    </row>
    <row r="49093" spans="1:1" x14ac:dyDescent="0.25">
      <c r="A49093"/>
    </row>
    <row r="49094" spans="1:1" x14ac:dyDescent="0.25">
      <c r="A49094"/>
    </row>
    <row r="49095" spans="1:1" x14ac:dyDescent="0.25">
      <c r="A49095"/>
    </row>
    <row r="49096" spans="1:1" x14ac:dyDescent="0.25">
      <c r="A49096"/>
    </row>
    <row r="49097" spans="1:1" x14ac:dyDescent="0.25">
      <c r="A49097"/>
    </row>
    <row r="49098" spans="1:1" x14ac:dyDescent="0.25">
      <c r="A49098"/>
    </row>
    <row r="49099" spans="1:1" x14ac:dyDescent="0.25">
      <c r="A49099"/>
    </row>
    <row r="49100" spans="1:1" x14ac:dyDescent="0.25">
      <c r="A49100"/>
    </row>
    <row r="49101" spans="1:1" x14ac:dyDescent="0.25">
      <c r="A49101"/>
    </row>
    <row r="49102" spans="1:1" x14ac:dyDescent="0.25">
      <c r="A49102"/>
    </row>
    <row r="49103" spans="1:1" x14ac:dyDescent="0.25">
      <c r="A49103"/>
    </row>
    <row r="49104" spans="1:1" x14ac:dyDescent="0.25">
      <c r="A49104"/>
    </row>
    <row r="49105" spans="1:1" x14ac:dyDescent="0.25">
      <c r="A49105"/>
    </row>
    <row r="49106" spans="1:1" x14ac:dyDescent="0.25">
      <c r="A49106"/>
    </row>
    <row r="49107" spans="1:1" x14ac:dyDescent="0.25">
      <c r="A49107"/>
    </row>
    <row r="49108" spans="1:1" x14ac:dyDescent="0.25">
      <c r="A49108"/>
    </row>
    <row r="49109" spans="1:1" x14ac:dyDescent="0.25">
      <c r="A49109"/>
    </row>
    <row r="49110" spans="1:1" x14ac:dyDescent="0.25">
      <c r="A49110"/>
    </row>
    <row r="49111" spans="1:1" x14ac:dyDescent="0.25">
      <c r="A49111"/>
    </row>
    <row r="49112" spans="1:1" x14ac:dyDescent="0.25">
      <c r="A49112"/>
    </row>
    <row r="49113" spans="1:1" x14ac:dyDescent="0.25">
      <c r="A49113"/>
    </row>
    <row r="49114" spans="1:1" x14ac:dyDescent="0.25">
      <c r="A49114"/>
    </row>
    <row r="49115" spans="1:1" x14ac:dyDescent="0.25">
      <c r="A49115"/>
    </row>
    <row r="49116" spans="1:1" x14ac:dyDescent="0.25">
      <c r="A49116"/>
    </row>
    <row r="49117" spans="1:1" x14ac:dyDescent="0.25">
      <c r="A49117"/>
    </row>
    <row r="49118" spans="1:1" x14ac:dyDescent="0.25">
      <c r="A49118"/>
    </row>
    <row r="49119" spans="1:1" x14ac:dyDescent="0.25">
      <c r="A49119"/>
    </row>
    <row r="49120" spans="1:1" x14ac:dyDescent="0.25">
      <c r="A49120"/>
    </row>
    <row r="49121" spans="1:1" x14ac:dyDescent="0.25">
      <c r="A49121"/>
    </row>
    <row r="49122" spans="1:1" x14ac:dyDescent="0.25">
      <c r="A49122"/>
    </row>
    <row r="49123" spans="1:1" x14ac:dyDescent="0.25">
      <c r="A49123"/>
    </row>
    <row r="49124" spans="1:1" x14ac:dyDescent="0.25">
      <c r="A49124"/>
    </row>
    <row r="49125" spans="1:1" x14ac:dyDescent="0.25">
      <c r="A49125"/>
    </row>
    <row r="49126" spans="1:1" x14ac:dyDescent="0.25">
      <c r="A49126"/>
    </row>
    <row r="49127" spans="1:1" x14ac:dyDescent="0.25">
      <c r="A49127"/>
    </row>
    <row r="49128" spans="1:1" x14ac:dyDescent="0.25">
      <c r="A49128"/>
    </row>
    <row r="49129" spans="1:1" x14ac:dyDescent="0.25">
      <c r="A49129"/>
    </row>
    <row r="49130" spans="1:1" x14ac:dyDescent="0.25">
      <c r="A49130"/>
    </row>
    <row r="49131" spans="1:1" x14ac:dyDescent="0.25">
      <c r="A49131"/>
    </row>
    <row r="49132" spans="1:1" x14ac:dyDescent="0.25">
      <c r="A49132"/>
    </row>
    <row r="49133" spans="1:1" x14ac:dyDescent="0.25">
      <c r="A49133"/>
    </row>
    <row r="49134" spans="1:1" x14ac:dyDescent="0.25">
      <c r="A49134"/>
    </row>
    <row r="49135" spans="1:1" x14ac:dyDescent="0.25">
      <c r="A49135"/>
    </row>
    <row r="49136" spans="1:1" x14ac:dyDescent="0.25">
      <c r="A49136"/>
    </row>
    <row r="49137" spans="1:1" x14ac:dyDescent="0.25">
      <c r="A49137"/>
    </row>
    <row r="49138" spans="1:1" x14ac:dyDescent="0.25">
      <c r="A49138"/>
    </row>
    <row r="49139" spans="1:1" x14ac:dyDescent="0.25">
      <c r="A49139"/>
    </row>
    <row r="49140" spans="1:1" x14ac:dyDescent="0.25">
      <c r="A49140"/>
    </row>
    <row r="49141" spans="1:1" x14ac:dyDescent="0.25">
      <c r="A49141"/>
    </row>
    <row r="49142" spans="1:1" x14ac:dyDescent="0.25">
      <c r="A49142"/>
    </row>
    <row r="49143" spans="1:1" x14ac:dyDescent="0.25">
      <c r="A49143"/>
    </row>
    <row r="49144" spans="1:1" x14ac:dyDescent="0.25">
      <c r="A49144"/>
    </row>
    <row r="49145" spans="1:1" x14ac:dyDescent="0.25">
      <c r="A49145"/>
    </row>
    <row r="49146" spans="1:1" x14ac:dyDescent="0.25">
      <c r="A49146"/>
    </row>
    <row r="49147" spans="1:1" x14ac:dyDescent="0.25">
      <c r="A49147"/>
    </row>
    <row r="49148" spans="1:1" x14ac:dyDescent="0.25">
      <c r="A49148"/>
    </row>
    <row r="49149" spans="1:1" x14ac:dyDescent="0.25">
      <c r="A49149"/>
    </row>
    <row r="49150" spans="1:1" x14ac:dyDescent="0.25">
      <c r="A49150"/>
    </row>
    <row r="49151" spans="1:1" x14ac:dyDescent="0.25">
      <c r="A49151"/>
    </row>
    <row r="49152" spans="1:1" x14ac:dyDescent="0.25">
      <c r="A49152"/>
    </row>
    <row r="49153" spans="1:1" x14ac:dyDescent="0.25">
      <c r="A49153"/>
    </row>
    <row r="49154" spans="1:1" x14ac:dyDescent="0.25">
      <c r="A49154"/>
    </row>
    <row r="49155" spans="1:1" x14ac:dyDescent="0.25">
      <c r="A49155"/>
    </row>
    <row r="49156" spans="1:1" x14ac:dyDescent="0.25">
      <c r="A49156"/>
    </row>
    <row r="49157" spans="1:1" x14ac:dyDescent="0.25">
      <c r="A49157"/>
    </row>
    <row r="49158" spans="1:1" x14ac:dyDescent="0.25">
      <c r="A49158"/>
    </row>
    <row r="49159" spans="1:1" x14ac:dyDescent="0.25">
      <c r="A49159"/>
    </row>
    <row r="49160" spans="1:1" x14ac:dyDescent="0.25">
      <c r="A49160"/>
    </row>
    <row r="49161" spans="1:1" x14ac:dyDescent="0.25">
      <c r="A49161"/>
    </row>
    <row r="49162" spans="1:1" x14ac:dyDescent="0.25">
      <c r="A49162"/>
    </row>
    <row r="49163" spans="1:1" x14ac:dyDescent="0.25">
      <c r="A49163"/>
    </row>
    <row r="49164" spans="1:1" x14ac:dyDescent="0.25">
      <c r="A49164"/>
    </row>
    <row r="49165" spans="1:1" x14ac:dyDescent="0.25">
      <c r="A49165"/>
    </row>
    <row r="49166" spans="1:1" x14ac:dyDescent="0.25">
      <c r="A49166"/>
    </row>
    <row r="49167" spans="1:1" x14ac:dyDescent="0.25">
      <c r="A49167"/>
    </row>
    <row r="49168" spans="1:1" x14ac:dyDescent="0.25">
      <c r="A49168"/>
    </row>
    <row r="49169" spans="1:1" x14ac:dyDescent="0.25">
      <c r="A49169"/>
    </row>
    <row r="49170" spans="1:1" x14ac:dyDescent="0.25">
      <c r="A49170"/>
    </row>
    <row r="49171" spans="1:1" x14ac:dyDescent="0.25">
      <c r="A49171"/>
    </row>
    <row r="49172" spans="1:1" x14ac:dyDescent="0.25">
      <c r="A49172"/>
    </row>
    <row r="49173" spans="1:1" x14ac:dyDescent="0.25">
      <c r="A49173"/>
    </row>
    <row r="49174" spans="1:1" x14ac:dyDescent="0.25">
      <c r="A49174"/>
    </row>
    <row r="49175" spans="1:1" x14ac:dyDescent="0.25">
      <c r="A49175"/>
    </row>
    <row r="49176" spans="1:1" x14ac:dyDescent="0.25">
      <c r="A49176"/>
    </row>
    <row r="49177" spans="1:1" x14ac:dyDescent="0.25">
      <c r="A49177"/>
    </row>
    <row r="49178" spans="1:1" x14ac:dyDescent="0.25">
      <c r="A49178"/>
    </row>
    <row r="49179" spans="1:1" x14ac:dyDescent="0.25">
      <c r="A49179"/>
    </row>
    <row r="49180" spans="1:1" x14ac:dyDescent="0.25">
      <c r="A49180"/>
    </row>
    <row r="49181" spans="1:1" x14ac:dyDescent="0.25">
      <c r="A49181"/>
    </row>
    <row r="49182" spans="1:1" x14ac:dyDescent="0.25">
      <c r="A49182"/>
    </row>
    <row r="49183" spans="1:1" x14ac:dyDescent="0.25">
      <c r="A49183"/>
    </row>
    <row r="49184" spans="1:1" x14ac:dyDescent="0.25">
      <c r="A49184"/>
    </row>
    <row r="49185" spans="1:1" x14ac:dyDescent="0.25">
      <c r="A49185"/>
    </row>
    <row r="49186" spans="1:1" x14ac:dyDescent="0.25">
      <c r="A49186"/>
    </row>
    <row r="49187" spans="1:1" x14ac:dyDescent="0.25">
      <c r="A49187"/>
    </row>
    <row r="49188" spans="1:1" x14ac:dyDescent="0.25">
      <c r="A49188"/>
    </row>
    <row r="49189" spans="1:1" x14ac:dyDescent="0.25">
      <c r="A49189"/>
    </row>
    <row r="49190" spans="1:1" x14ac:dyDescent="0.25">
      <c r="A49190"/>
    </row>
    <row r="49191" spans="1:1" x14ac:dyDescent="0.25">
      <c r="A49191"/>
    </row>
    <row r="49192" spans="1:1" x14ac:dyDescent="0.25">
      <c r="A49192"/>
    </row>
    <row r="49193" spans="1:1" x14ac:dyDescent="0.25">
      <c r="A49193"/>
    </row>
    <row r="49194" spans="1:1" x14ac:dyDescent="0.25">
      <c r="A49194"/>
    </row>
    <row r="49195" spans="1:1" x14ac:dyDescent="0.25">
      <c r="A49195"/>
    </row>
    <row r="49196" spans="1:1" x14ac:dyDescent="0.25">
      <c r="A49196"/>
    </row>
    <row r="49197" spans="1:1" x14ac:dyDescent="0.25">
      <c r="A49197"/>
    </row>
    <row r="49198" spans="1:1" x14ac:dyDescent="0.25">
      <c r="A49198"/>
    </row>
    <row r="49199" spans="1:1" x14ac:dyDescent="0.25">
      <c r="A49199"/>
    </row>
    <row r="49200" spans="1:1" x14ac:dyDescent="0.25">
      <c r="A49200"/>
    </row>
    <row r="49201" spans="1:1" x14ac:dyDescent="0.25">
      <c r="A49201"/>
    </row>
    <row r="49202" spans="1:1" x14ac:dyDescent="0.25">
      <c r="A49202"/>
    </row>
    <row r="49203" spans="1:1" x14ac:dyDescent="0.25">
      <c r="A49203"/>
    </row>
    <row r="49204" spans="1:1" x14ac:dyDescent="0.25">
      <c r="A49204"/>
    </row>
    <row r="49205" spans="1:1" x14ac:dyDescent="0.25">
      <c r="A49205"/>
    </row>
    <row r="49206" spans="1:1" x14ac:dyDescent="0.25">
      <c r="A49206"/>
    </row>
    <row r="49207" spans="1:1" x14ac:dyDescent="0.25">
      <c r="A49207"/>
    </row>
    <row r="49208" spans="1:1" x14ac:dyDescent="0.25">
      <c r="A49208"/>
    </row>
    <row r="49209" spans="1:1" x14ac:dyDescent="0.25">
      <c r="A49209"/>
    </row>
    <row r="49210" spans="1:1" x14ac:dyDescent="0.25">
      <c r="A49210"/>
    </row>
    <row r="49211" spans="1:1" x14ac:dyDescent="0.25">
      <c r="A49211"/>
    </row>
    <row r="49212" spans="1:1" x14ac:dyDescent="0.25">
      <c r="A49212"/>
    </row>
    <row r="49213" spans="1:1" x14ac:dyDescent="0.25">
      <c r="A49213"/>
    </row>
    <row r="49214" spans="1:1" x14ac:dyDescent="0.25">
      <c r="A49214"/>
    </row>
    <row r="49215" spans="1:1" x14ac:dyDescent="0.25">
      <c r="A49215"/>
    </row>
    <row r="49216" spans="1:1" x14ac:dyDescent="0.25">
      <c r="A49216"/>
    </row>
    <row r="49217" spans="1:1" x14ac:dyDescent="0.25">
      <c r="A49217"/>
    </row>
    <row r="49218" spans="1:1" x14ac:dyDescent="0.25">
      <c r="A49218"/>
    </row>
    <row r="49219" spans="1:1" x14ac:dyDescent="0.25">
      <c r="A49219"/>
    </row>
    <row r="49220" spans="1:1" x14ac:dyDescent="0.25">
      <c r="A49220"/>
    </row>
    <row r="49221" spans="1:1" x14ac:dyDescent="0.25">
      <c r="A49221"/>
    </row>
    <row r="49222" spans="1:1" x14ac:dyDescent="0.25">
      <c r="A49222"/>
    </row>
    <row r="49223" spans="1:1" x14ac:dyDescent="0.25">
      <c r="A49223"/>
    </row>
    <row r="49224" spans="1:1" x14ac:dyDescent="0.25">
      <c r="A49224"/>
    </row>
    <row r="49225" spans="1:1" x14ac:dyDescent="0.25">
      <c r="A49225"/>
    </row>
    <row r="49226" spans="1:1" x14ac:dyDescent="0.25">
      <c r="A49226"/>
    </row>
    <row r="49227" spans="1:1" x14ac:dyDescent="0.25">
      <c r="A49227"/>
    </row>
    <row r="49228" spans="1:1" x14ac:dyDescent="0.25">
      <c r="A49228"/>
    </row>
    <row r="49229" spans="1:1" x14ac:dyDescent="0.25">
      <c r="A49229"/>
    </row>
    <row r="49230" spans="1:1" x14ac:dyDescent="0.25">
      <c r="A49230"/>
    </row>
    <row r="49231" spans="1:1" x14ac:dyDescent="0.25">
      <c r="A49231"/>
    </row>
    <row r="49232" spans="1:1" x14ac:dyDescent="0.25">
      <c r="A49232"/>
    </row>
    <row r="49233" spans="1:1" x14ac:dyDescent="0.25">
      <c r="A49233"/>
    </row>
    <row r="49234" spans="1:1" x14ac:dyDescent="0.25">
      <c r="A49234"/>
    </row>
    <row r="49235" spans="1:1" x14ac:dyDescent="0.25">
      <c r="A49235"/>
    </row>
    <row r="49236" spans="1:1" x14ac:dyDescent="0.25">
      <c r="A49236"/>
    </row>
    <row r="49237" spans="1:1" x14ac:dyDescent="0.25">
      <c r="A49237"/>
    </row>
    <row r="49238" spans="1:1" x14ac:dyDescent="0.25">
      <c r="A49238"/>
    </row>
    <row r="49239" spans="1:1" x14ac:dyDescent="0.25">
      <c r="A49239"/>
    </row>
    <row r="49240" spans="1:1" x14ac:dyDescent="0.25">
      <c r="A49240"/>
    </row>
    <row r="49241" spans="1:1" x14ac:dyDescent="0.25">
      <c r="A49241"/>
    </row>
    <row r="49242" spans="1:1" x14ac:dyDescent="0.25">
      <c r="A49242"/>
    </row>
    <row r="49243" spans="1:1" x14ac:dyDescent="0.25">
      <c r="A49243"/>
    </row>
    <row r="49244" spans="1:1" x14ac:dyDescent="0.25">
      <c r="A49244"/>
    </row>
    <row r="49245" spans="1:1" x14ac:dyDescent="0.25">
      <c r="A49245"/>
    </row>
    <row r="49246" spans="1:1" x14ac:dyDescent="0.25">
      <c r="A49246"/>
    </row>
    <row r="49247" spans="1:1" x14ac:dyDescent="0.25">
      <c r="A49247"/>
    </row>
    <row r="49248" spans="1:1" x14ac:dyDescent="0.25">
      <c r="A49248"/>
    </row>
    <row r="49249" spans="1:1" x14ac:dyDescent="0.25">
      <c r="A49249"/>
    </row>
    <row r="49250" spans="1:1" x14ac:dyDescent="0.25">
      <c r="A49250"/>
    </row>
    <row r="49251" spans="1:1" x14ac:dyDescent="0.25">
      <c r="A49251"/>
    </row>
    <row r="49252" spans="1:1" x14ac:dyDescent="0.25">
      <c r="A49252"/>
    </row>
    <row r="49253" spans="1:1" x14ac:dyDescent="0.25">
      <c r="A49253"/>
    </row>
    <row r="49254" spans="1:1" x14ac:dyDescent="0.25">
      <c r="A49254"/>
    </row>
    <row r="49255" spans="1:1" x14ac:dyDescent="0.25">
      <c r="A49255"/>
    </row>
    <row r="49256" spans="1:1" x14ac:dyDescent="0.25">
      <c r="A49256"/>
    </row>
    <row r="49257" spans="1:1" x14ac:dyDescent="0.25">
      <c r="A49257"/>
    </row>
    <row r="49258" spans="1:1" x14ac:dyDescent="0.25">
      <c r="A49258"/>
    </row>
    <row r="49259" spans="1:1" x14ac:dyDescent="0.25">
      <c r="A49259"/>
    </row>
    <row r="49260" spans="1:1" x14ac:dyDescent="0.25">
      <c r="A49260"/>
    </row>
    <row r="49261" spans="1:1" x14ac:dyDescent="0.25">
      <c r="A49261"/>
    </row>
    <row r="49262" spans="1:1" x14ac:dyDescent="0.25">
      <c r="A49262"/>
    </row>
    <row r="49263" spans="1:1" x14ac:dyDescent="0.25">
      <c r="A49263"/>
    </row>
    <row r="49264" spans="1:1" x14ac:dyDescent="0.25">
      <c r="A49264"/>
    </row>
    <row r="49265" spans="1:1" x14ac:dyDescent="0.25">
      <c r="A49265"/>
    </row>
    <row r="49266" spans="1:1" x14ac:dyDescent="0.25">
      <c r="A49266"/>
    </row>
    <row r="49267" spans="1:1" x14ac:dyDescent="0.25">
      <c r="A49267"/>
    </row>
    <row r="49268" spans="1:1" x14ac:dyDescent="0.25">
      <c r="A49268"/>
    </row>
    <row r="49269" spans="1:1" x14ac:dyDescent="0.25">
      <c r="A49269"/>
    </row>
    <row r="49270" spans="1:1" x14ac:dyDescent="0.25">
      <c r="A49270"/>
    </row>
    <row r="49271" spans="1:1" x14ac:dyDescent="0.25">
      <c r="A49271"/>
    </row>
    <row r="49272" spans="1:1" x14ac:dyDescent="0.25">
      <c r="A49272"/>
    </row>
    <row r="49273" spans="1:1" x14ac:dyDescent="0.25">
      <c r="A49273"/>
    </row>
    <row r="49274" spans="1:1" x14ac:dyDescent="0.25">
      <c r="A49274"/>
    </row>
    <row r="49275" spans="1:1" x14ac:dyDescent="0.25">
      <c r="A49275"/>
    </row>
    <row r="49276" spans="1:1" x14ac:dyDescent="0.25">
      <c r="A49276"/>
    </row>
    <row r="49277" spans="1:1" x14ac:dyDescent="0.25">
      <c r="A49277"/>
    </row>
    <row r="49278" spans="1:1" x14ac:dyDescent="0.25">
      <c r="A49278"/>
    </row>
    <row r="49279" spans="1:1" x14ac:dyDescent="0.25">
      <c r="A49279"/>
    </row>
    <row r="49280" spans="1:1" x14ac:dyDescent="0.25">
      <c r="A49280"/>
    </row>
    <row r="49281" spans="1:1" x14ac:dyDescent="0.25">
      <c r="A49281"/>
    </row>
    <row r="49282" spans="1:1" x14ac:dyDescent="0.25">
      <c r="A49282"/>
    </row>
    <row r="49283" spans="1:1" x14ac:dyDescent="0.25">
      <c r="A49283"/>
    </row>
    <row r="49284" spans="1:1" x14ac:dyDescent="0.25">
      <c r="A49284"/>
    </row>
    <row r="49285" spans="1:1" x14ac:dyDescent="0.25">
      <c r="A49285"/>
    </row>
    <row r="49286" spans="1:1" x14ac:dyDescent="0.25">
      <c r="A49286"/>
    </row>
    <row r="49287" spans="1:1" x14ac:dyDescent="0.25">
      <c r="A49287"/>
    </row>
    <row r="49288" spans="1:1" x14ac:dyDescent="0.25">
      <c r="A49288"/>
    </row>
    <row r="49289" spans="1:1" x14ac:dyDescent="0.25">
      <c r="A49289"/>
    </row>
    <row r="49290" spans="1:1" x14ac:dyDescent="0.25">
      <c r="A49290"/>
    </row>
    <row r="49291" spans="1:1" x14ac:dyDescent="0.25">
      <c r="A49291"/>
    </row>
    <row r="49292" spans="1:1" x14ac:dyDescent="0.25">
      <c r="A49292"/>
    </row>
    <row r="49293" spans="1:1" x14ac:dyDescent="0.25">
      <c r="A49293"/>
    </row>
    <row r="49294" spans="1:1" x14ac:dyDescent="0.25">
      <c r="A49294"/>
    </row>
    <row r="49295" spans="1:1" x14ac:dyDescent="0.25">
      <c r="A49295"/>
    </row>
    <row r="49296" spans="1:1" x14ac:dyDescent="0.25">
      <c r="A49296"/>
    </row>
    <row r="49297" spans="1:1" x14ac:dyDescent="0.25">
      <c r="A49297"/>
    </row>
    <row r="49298" spans="1:1" x14ac:dyDescent="0.25">
      <c r="A49298"/>
    </row>
    <row r="49299" spans="1:1" x14ac:dyDescent="0.25">
      <c r="A49299"/>
    </row>
    <row r="49300" spans="1:1" x14ac:dyDescent="0.25">
      <c r="A49300"/>
    </row>
    <row r="49301" spans="1:1" x14ac:dyDescent="0.25">
      <c r="A49301"/>
    </row>
    <row r="49302" spans="1:1" x14ac:dyDescent="0.25">
      <c r="A49302"/>
    </row>
    <row r="49303" spans="1:1" x14ac:dyDescent="0.25">
      <c r="A49303"/>
    </row>
    <row r="49304" spans="1:1" x14ac:dyDescent="0.25">
      <c r="A49304"/>
    </row>
    <row r="49305" spans="1:1" x14ac:dyDescent="0.25">
      <c r="A49305"/>
    </row>
    <row r="49306" spans="1:1" x14ac:dyDescent="0.25">
      <c r="A49306"/>
    </row>
    <row r="49307" spans="1:1" x14ac:dyDescent="0.25">
      <c r="A49307"/>
    </row>
    <row r="49308" spans="1:1" x14ac:dyDescent="0.25">
      <c r="A49308"/>
    </row>
    <row r="49309" spans="1:1" x14ac:dyDescent="0.25">
      <c r="A49309"/>
    </row>
    <row r="49310" spans="1:1" x14ac:dyDescent="0.25">
      <c r="A49310"/>
    </row>
    <row r="49311" spans="1:1" x14ac:dyDescent="0.25">
      <c r="A49311"/>
    </row>
    <row r="49312" spans="1:1" x14ac:dyDescent="0.25">
      <c r="A49312"/>
    </row>
    <row r="49313" spans="1:1" x14ac:dyDescent="0.25">
      <c r="A49313"/>
    </row>
    <row r="49314" spans="1:1" x14ac:dyDescent="0.25">
      <c r="A49314"/>
    </row>
    <row r="49315" spans="1:1" x14ac:dyDescent="0.25">
      <c r="A49315"/>
    </row>
    <row r="49316" spans="1:1" x14ac:dyDescent="0.25">
      <c r="A49316"/>
    </row>
    <row r="49317" spans="1:1" x14ac:dyDescent="0.25">
      <c r="A49317"/>
    </row>
    <row r="49318" spans="1:1" x14ac:dyDescent="0.25">
      <c r="A49318"/>
    </row>
    <row r="49319" spans="1:1" x14ac:dyDescent="0.25">
      <c r="A49319"/>
    </row>
    <row r="49320" spans="1:1" x14ac:dyDescent="0.25">
      <c r="A49320"/>
    </row>
    <row r="49321" spans="1:1" x14ac:dyDescent="0.25">
      <c r="A49321"/>
    </row>
    <row r="49322" spans="1:1" x14ac:dyDescent="0.25">
      <c r="A49322"/>
    </row>
    <row r="49323" spans="1:1" x14ac:dyDescent="0.25">
      <c r="A49323"/>
    </row>
    <row r="49324" spans="1:1" x14ac:dyDescent="0.25">
      <c r="A49324"/>
    </row>
    <row r="49325" spans="1:1" x14ac:dyDescent="0.25">
      <c r="A49325"/>
    </row>
    <row r="49326" spans="1:1" x14ac:dyDescent="0.25">
      <c r="A49326"/>
    </row>
    <row r="49327" spans="1:1" x14ac:dyDescent="0.25">
      <c r="A49327"/>
    </row>
    <row r="49328" spans="1:1" x14ac:dyDescent="0.25">
      <c r="A49328"/>
    </row>
    <row r="49329" spans="1:1" x14ac:dyDescent="0.25">
      <c r="A49329"/>
    </row>
    <row r="49330" spans="1:1" x14ac:dyDescent="0.25">
      <c r="A49330"/>
    </row>
    <row r="49331" spans="1:1" x14ac:dyDescent="0.25">
      <c r="A49331"/>
    </row>
    <row r="49332" spans="1:1" x14ac:dyDescent="0.25">
      <c r="A49332"/>
    </row>
    <row r="49333" spans="1:1" x14ac:dyDescent="0.25">
      <c r="A49333"/>
    </row>
    <row r="49334" spans="1:1" x14ac:dyDescent="0.25">
      <c r="A49334"/>
    </row>
    <row r="49335" spans="1:1" x14ac:dyDescent="0.25">
      <c r="A49335"/>
    </row>
    <row r="49336" spans="1:1" x14ac:dyDescent="0.25">
      <c r="A49336"/>
    </row>
    <row r="49337" spans="1:1" x14ac:dyDescent="0.25">
      <c r="A49337"/>
    </row>
    <row r="49338" spans="1:1" x14ac:dyDescent="0.25">
      <c r="A49338"/>
    </row>
    <row r="49339" spans="1:1" x14ac:dyDescent="0.25">
      <c r="A49339"/>
    </row>
    <row r="49340" spans="1:1" x14ac:dyDescent="0.25">
      <c r="A49340"/>
    </row>
    <row r="49341" spans="1:1" x14ac:dyDescent="0.25">
      <c r="A49341"/>
    </row>
    <row r="49342" spans="1:1" x14ac:dyDescent="0.25">
      <c r="A49342"/>
    </row>
    <row r="49343" spans="1:1" x14ac:dyDescent="0.25">
      <c r="A49343"/>
    </row>
    <row r="49344" spans="1:1" x14ac:dyDescent="0.25">
      <c r="A49344"/>
    </row>
    <row r="49345" spans="1:1" x14ac:dyDescent="0.25">
      <c r="A49345"/>
    </row>
    <row r="49346" spans="1:1" x14ac:dyDescent="0.25">
      <c r="A49346"/>
    </row>
    <row r="49347" spans="1:1" x14ac:dyDescent="0.25">
      <c r="A49347"/>
    </row>
    <row r="49348" spans="1:1" x14ac:dyDescent="0.25">
      <c r="A49348"/>
    </row>
    <row r="49349" spans="1:1" x14ac:dyDescent="0.25">
      <c r="A49349"/>
    </row>
    <row r="49350" spans="1:1" x14ac:dyDescent="0.25">
      <c r="A49350"/>
    </row>
    <row r="49351" spans="1:1" x14ac:dyDescent="0.25">
      <c r="A49351"/>
    </row>
    <row r="49352" spans="1:1" x14ac:dyDescent="0.25">
      <c r="A49352"/>
    </row>
    <row r="49353" spans="1:1" x14ac:dyDescent="0.25">
      <c r="A49353"/>
    </row>
    <row r="49354" spans="1:1" x14ac:dyDescent="0.25">
      <c r="A49354"/>
    </row>
    <row r="49355" spans="1:1" x14ac:dyDescent="0.25">
      <c r="A49355"/>
    </row>
    <row r="49356" spans="1:1" x14ac:dyDescent="0.25">
      <c r="A49356"/>
    </row>
    <row r="49357" spans="1:1" x14ac:dyDescent="0.25">
      <c r="A49357"/>
    </row>
    <row r="49358" spans="1:1" x14ac:dyDescent="0.25">
      <c r="A49358"/>
    </row>
    <row r="49359" spans="1:1" x14ac:dyDescent="0.25">
      <c r="A49359"/>
    </row>
    <row r="49360" spans="1:1" x14ac:dyDescent="0.25">
      <c r="A49360"/>
    </row>
    <row r="49361" spans="1:1" x14ac:dyDescent="0.25">
      <c r="A49361"/>
    </row>
    <row r="49362" spans="1:1" x14ac:dyDescent="0.25">
      <c r="A49362"/>
    </row>
    <row r="49363" spans="1:1" x14ac:dyDescent="0.25">
      <c r="A49363"/>
    </row>
    <row r="49364" spans="1:1" x14ac:dyDescent="0.25">
      <c r="A49364"/>
    </row>
    <row r="49365" spans="1:1" x14ac:dyDescent="0.25">
      <c r="A49365"/>
    </row>
    <row r="49366" spans="1:1" x14ac:dyDescent="0.25">
      <c r="A49366"/>
    </row>
    <row r="49367" spans="1:1" x14ac:dyDescent="0.25">
      <c r="A49367"/>
    </row>
    <row r="49368" spans="1:1" x14ac:dyDescent="0.25">
      <c r="A49368"/>
    </row>
    <row r="49369" spans="1:1" x14ac:dyDescent="0.25">
      <c r="A49369"/>
    </row>
    <row r="49370" spans="1:1" x14ac:dyDescent="0.25">
      <c r="A49370"/>
    </row>
    <row r="49371" spans="1:1" x14ac:dyDescent="0.25">
      <c r="A49371"/>
    </row>
    <row r="49372" spans="1:1" x14ac:dyDescent="0.25">
      <c r="A49372"/>
    </row>
    <row r="49373" spans="1:1" x14ac:dyDescent="0.25">
      <c r="A49373"/>
    </row>
    <row r="49374" spans="1:1" x14ac:dyDescent="0.25">
      <c r="A49374"/>
    </row>
    <row r="49375" spans="1:1" x14ac:dyDescent="0.25">
      <c r="A49375"/>
    </row>
    <row r="49376" spans="1:1" x14ac:dyDescent="0.25">
      <c r="A49376"/>
    </row>
    <row r="49377" spans="1:1" x14ac:dyDescent="0.25">
      <c r="A49377"/>
    </row>
    <row r="49378" spans="1:1" x14ac:dyDescent="0.25">
      <c r="A49378"/>
    </row>
    <row r="49379" spans="1:1" x14ac:dyDescent="0.25">
      <c r="A49379"/>
    </row>
    <row r="49380" spans="1:1" x14ac:dyDescent="0.25">
      <c r="A49380"/>
    </row>
    <row r="49381" spans="1:1" x14ac:dyDescent="0.25">
      <c r="A49381"/>
    </row>
    <row r="49382" spans="1:1" x14ac:dyDescent="0.25">
      <c r="A49382"/>
    </row>
    <row r="49383" spans="1:1" x14ac:dyDescent="0.25">
      <c r="A49383"/>
    </row>
    <row r="49384" spans="1:1" x14ac:dyDescent="0.25">
      <c r="A49384"/>
    </row>
    <row r="49385" spans="1:1" x14ac:dyDescent="0.25">
      <c r="A49385"/>
    </row>
    <row r="49386" spans="1:1" x14ac:dyDescent="0.25">
      <c r="A49386"/>
    </row>
    <row r="49387" spans="1:1" x14ac:dyDescent="0.25">
      <c r="A49387"/>
    </row>
    <row r="49388" spans="1:1" x14ac:dyDescent="0.25">
      <c r="A49388"/>
    </row>
    <row r="49389" spans="1:1" x14ac:dyDescent="0.25">
      <c r="A49389"/>
    </row>
    <row r="49390" spans="1:1" x14ac:dyDescent="0.25">
      <c r="A49390"/>
    </row>
    <row r="49391" spans="1:1" x14ac:dyDescent="0.25">
      <c r="A49391"/>
    </row>
    <row r="49392" spans="1:1" x14ac:dyDescent="0.25">
      <c r="A49392"/>
    </row>
    <row r="49393" spans="1:1" x14ac:dyDescent="0.25">
      <c r="A49393"/>
    </row>
    <row r="49394" spans="1:1" x14ac:dyDescent="0.25">
      <c r="A49394"/>
    </row>
    <row r="49395" spans="1:1" x14ac:dyDescent="0.25">
      <c r="A49395"/>
    </row>
    <row r="49396" spans="1:1" x14ac:dyDescent="0.25">
      <c r="A49396"/>
    </row>
    <row r="49397" spans="1:1" x14ac:dyDescent="0.25">
      <c r="A49397"/>
    </row>
    <row r="49398" spans="1:1" x14ac:dyDescent="0.25">
      <c r="A49398"/>
    </row>
    <row r="49399" spans="1:1" x14ac:dyDescent="0.25">
      <c r="A49399"/>
    </row>
    <row r="49400" spans="1:1" x14ac:dyDescent="0.25">
      <c r="A49400"/>
    </row>
    <row r="49401" spans="1:1" x14ac:dyDescent="0.25">
      <c r="A49401"/>
    </row>
    <row r="49402" spans="1:1" x14ac:dyDescent="0.25">
      <c r="A49402"/>
    </row>
    <row r="49403" spans="1:1" x14ac:dyDescent="0.25">
      <c r="A49403"/>
    </row>
    <row r="49404" spans="1:1" x14ac:dyDescent="0.25">
      <c r="A49404"/>
    </row>
    <row r="49405" spans="1:1" x14ac:dyDescent="0.25">
      <c r="A49405"/>
    </row>
    <row r="49406" spans="1:1" x14ac:dyDescent="0.25">
      <c r="A49406"/>
    </row>
    <row r="49407" spans="1:1" x14ac:dyDescent="0.25">
      <c r="A49407"/>
    </row>
    <row r="49408" spans="1:1" x14ac:dyDescent="0.25">
      <c r="A49408"/>
    </row>
    <row r="49409" spans="1:1" x14ac:dyDescent="0.25">
      <c r="A49409"/>
    </row>
    <row r="49410" spans="1:1" x14ac:dyDescent="0.25">
      <c r="A49410"/>
    </row>
    <row r="49411" spans="1:1" x14ac:dyDescent="0.25">
      <c r="A49411"/>
    </row>
    <row r="49412" spans="1:1" x14ac:dyDescent="0.25">
      <c r="A49412"/>
    </row>
    <row r="49413" spans="1:1" x14ac:dyDescent="0.25">
      <c r="A49413"/>
    </row>
    <row r="49414" spans="1:1" x14ac:dyDescent="0.25">
      <c r="A49414"/>
    </row>
    <row r="49415" spans="1:1" x14ac:dyDescent="0.25">
      <c r="A49415"/>
    </row>
    <row r="49416" spans="1:1" x14ac:dyDescent="0.25">
      <c r="A49416"/>
    </row>
    <row r="49417" spans="1:1" x14ac:dyDescent="0.25">
      <c r="A49417"/>
    </row>
    <row r="49418" spans="1:1" x14ac:dyDescent="0.25">
      <c r="A49418"/>
    </row>
    <row r="49419" spans="1:1" x14ac:dyDescent="0.25">
      <c r="A49419"/>
    </row>
    <row r="49420" spans="1:1" x14ac:dyDescent="0.25">
      <c r="A49420"/>
    </row>
    <row r="49421" spans="1:1" x14ac:dyDescent="0.25">
      <c r="A49421"/>
    </row>
    <row r="49422" spans="1:1" x14ac:dyDescent="0.25">
      <c r="A49422"/>
    </row>
    <row r="49423" spans="1:1" x14ac:dyDescent="0.25">
      <c r="A49423"/>
    </row>
    <row r="49424" spans="1:1" x14ac:dyDescent="0.25">
      <c r="A49424"/>
    </row>
    <row r="49425" spans="1:1" x14ac:dyDescent="0.25">
      <c r="A49425"/>
    </row>
    <row r="49426" spans="1:1" x14ac:dyDescent="0.25">
      <c r="A49426"/>
    </row>
    <row r="49427" spans="1:1" x14ac:dyDescent="0.25">
      <c r="A49427"/>
    </row>
    <row r="49428" spans="1:1" x14ac:dyDescent="0.25">
      <c r="A49428"/>
    </row>
    <row r="49429" spans="1:1" x14ac:dyDescent="0.25">
      <c r="A49429"/>
    </row>
    <row r="49430" spans="1:1" x14ac:dyDescent="0.25">
      <c r="A49430"/>
    </row>
    <row r="49431" spans="1:1" x14ac:dyDescent="0.25">
      <c r="A49431"/>
    </row>
    <row r="49432" spans="1:1" x14ac:dyDescent="0.25">
      <c r="A49432"/>
    </row>
    <row r="49433" spans="1:1" x14ac:dyDescent="0.25">
      <c r="A49433"/>
    </row>
    <row r="49434" spans="1:1" x14ac:dyDescent="0.25">
      <c r="A49434"/>
    </row>
    <row r="49435" spans="1:1" x14ac:dyDescent="0.25">
      <c r="A49435"/>
    </row>
    <row r="49436" spans="1:1" x14ac:dyDescent="0.25">
      <c r="A49436"/>
    </row>
    <row r="49437" spans="1:1" x14ac:dyDescent="0.25">
      <c r="A49437"/>
    </row>
    <row r="49438" spans="1:1" x14ac:dyDescent="0.25">
      <c r="A49438"/>
    </row>
    <row r="49439" spans="1:1" x14ac:dyDescent="0.25">
      <c r="A49439"/>
    </row>
    <row r="49440" spans="1:1" x14ac:dyDescent="0.25">
      <c r="A49440"/>
    </row>
    <row r="49441" spans="1:1" x14ac:dyDescent="0.25">
      <c r="A49441"/>
    </row>
    <row r="49442" spans="1:1" x14ac:dyDescent="0.25">
      <c r="A49442"/>
    </row>
    <row r="49443" spans="1:1" x14ac:dyDescent="0.25">
      <c r="A49443"/>
    </row>
    <row r="49444" spans="1:1" x14ac:dyDescent="0.25">
      <c r="A49444"/>
    </row>
    <row r="49445" spans="1:1" x14ac:dyDescent="0.25">
      <c r="A49445"/>
    </row>
    <row r="49446" spans="1:1" x14ac:dyDescent="0.25">
      <c r="A49446"/>
    </row>
    <row r="49447" spans="1:1" x14ac:dyDescent="0.25">
      <c r="A49447"/>
    </row>
    <row r="49448" spans="1:1" x14ac:dyDescent="0.25">
      <c r="A49448"/>
    </row>
    <row r="49449" spans="1:1" x14ac:dyDescent="0.25">
      <c r="A49449"/>
    </row>
    <row r="49450" spans="1:1" x14ac:dyDescent="0.25">
      <c r="A49450"/>
    </row>
    <row r="49451" spans="1:1" x14ac:dyDescent="0.25">
      <c r="A49451"/>
    </row>
    <row r="49452" spans="1:1" x14ac:dyDescent="0.25">
      <c r="A49452"/>
    </row>
    <row r="49453" spans="1:1" x14ac:dyDescent="0.25">
      <c r="A49453"/>
    </row>
    <row r="49454" spans="1:1" x14ac:dyDescent="0.25">
      <c r="A49454"/>
    </row>
    <row r="49455" spans="1:1" x14ac:dyDescent="0.25">
      <c r="A49455"/>
    </row>
    <row r="49456" spans="1:1" x14ac:dyDescent="0.25">
      <c r="A49456"/>
    </row>
    <row r="49457" spans="1:1" x14ac:dyDescent="0.25">
      <c r="A49457"/>
    </row>
    <row r="49458" spans="1:1" x14ac:dyDescent="0.25">
      <c r="A49458"/>
    </row>
    <row r="49459" spans="1:1" x14ac:dyDescent="0.25">
      <c r="A49459"/>
    </row>
    <row r="49460" spans="1:1" x14ac:dyDescent="0.25">
      <c r="A49460"/>
    </row>
    <row r="49461" spans="1:1" x14ac:dyDescent="0.25">
      <c r="A49461"/>
    </row>
    <row r="49462" spans="1:1" x14ac:dyDescent="0.25">
      <c r="A49462"/>
    </row>
    <row r="49463" spans="1:1" x14ac:dyDescent="0.25">
      <c r="A49463"/>
    </row>
    <row r="49464" spans="1:1" x14ac:dyDescent="0.25">
      <c r="A49464"/>
    </row>
    <row r="49465" spans="1:1" x14ac:dyDescent="0.25">
      <c r="A49465"/>
    </row>
    <row r="49466" spans="1:1" x14ac:dyDescent="0.25">
      <c r="A49466"/>
    </row>
    <row r="49467" spans="1:1" x14ac:dyDescent="0.25">
      <c r="A49467"/>
    </row>
    <row r="49468" spans="1:1" x14ac:dyDescent="0.25">
      <c r="A49468"/>
    </row>
    <row r="49469" spans="1:1" x14ac:dyDescent="0.25">
      <c r="A49469"/>
    </row>
    <row r="49470" spans="1:1" x14ac:dyDescent="0.25">
      <c r="A49470"/>
    </row>
    <row r="49471" spans="1:1" x14ac:dyDescent="0.25">
      <c r="A49471"/>
    </row>
    <row r="49472" spans="1:1" x14ac:dyDescent="0.25">
      <c r="A49472"/>
    </row>
    <row r="49473" spans="1:1" x14ac:dyDescent="0.25">
      <c r="A49473"/>
    </row>
    <row r="49474" spans="1:1" x14ac:dyDescent="0.25">
      <c r="A49474"/>
    </row>
    <row r="49475" spans="1:1" x14ac:dyDescent="0.25">
      <c r="A49475"/>
    </row>
    <row r="49476" spans="1:1" x14ac:dyDescent="0.25">
      <c r="A49476"/>
    </row>
    <row r="49477" spans="1:1" x14ac:dyDescent="0.25">
      <c r="A49477"/>
    </row>
    <row r="49478" spans="1:1" x14ac:dyDescent="0.25">
      <c r="A49478"/>
    </row>
    <row r="49479" spans="1:1" x14ac:dyDescent="0.25">
      <c r="A49479"/>
    </row>
    <row r="49480" spans="1:1" x14ac:dyDescent="0.25">
      <c r="A49480"/>
    </row>
    <row r="49481" spans="1:1" x14ac:dyDescent="0.25">
      <c r="A49481"/>
    </row>
    <row r="49482" spans="1:1" x14ac:dyDescent="0.25">
      <c r="A49482"/>
    </row>
    <row r="49483" spans="1:1" x14ac:dyDescent="0.25">
      <c r="A49483"/>
    </row>
    <row r="49484" spans="1:1" x14ac:dyDescent="0.25">
      <c r="A49484"/>
    </row>
    <row r="49485" spans="1:1" x14ac:dyDescent="0.25">
      <c r="A49485"/>
    </row>
    <row r="49486" spans="1:1" x14ac:dyDescent="0.25">
      <c r="A49486"/>
    </row>
    <row r="49487" spans="1:1" x14ac:dyDescent="0.25">
      <c r="A49487"/>
    </row>
    <row r="49488" spans="1:1" x14ac:dyDescent="0.25">
      <c r="A49488"/>
    </row>
    <row r="49489" spans="1:1" x14ac:dyDescent="0.25">
      <c r="A49489"/>
    </row>
    <row r="49490" spans="1:1" x14ac:dyDescent="0.25">
      <c r="A49490"/>
    </row>
    <row r="49491" spans="1:1" x14ac:dyDescent="0.25">
      <c r="A49491"/>
    </row>
    <row r="49492" spans="1:1" x14ac:dyDescent="0.25">
      <c r="A49492"/>
    </row>
    <row r="49493" spans="1:1" x14ac:dyDescent="0.25">
      <c r="A49493"/>
    </row>
    <row r="49494" spans="1:1" x14ac:dyDescent="0.25">
      <c r="A49494"/>
    </row>
    <row r="49495" spans="1:1" x14ac:dyDescent="0.25">
      <c r="A49495"/>
    </row>
    <row r="49496" spans="1:1" x14ac:dyDescent="0.25">
      <c r="A49496"/>
    </row>
    <row r="49497" spans="1:1" x14ac:dyDescent="0.25">
      <c r="A49497"/>
    </row>
    <row r="49498" spans="1:1" x14ac:dyDescent="0.25">
      <c r="A49498"/>
    </row>
    <row r="49499" spans="1:1" x14ac:dyDescent="0.25">
      <c r="A49499"/>
    </row>
    <row r="49500" spans="1:1" x14ac:dyDescent="0.25">
      <c r="A49500"/>
    </row>
    <row r="49501" spans="1:1" x14ac:dyDescent="0.25">
      <c r="A49501"/>
    </row>
    <row r="49502" spans="1:1" x14ac:dyDescent="0.25">
      <c r="A49502"/>
    </row>
    <row r="49503" spans="1:1" x14ac:dyDescent="0.25">
      <c r="A49503"/>
    </row>
    <row r="49504" spans="1:1" x14ac:dyDescent="0.25">
      <c r="A49504"/>
    </row>
    <row r="49505" spans="1:1" x14ac:dyDescent="0.25">
      <c r="A49505"/>
    </row>
    <row r="49506" spans="1:1" x14ac:dyDescent="0.25">
      <c r="A49506"/>
    </row>
    <row r="49507" spans="1:1" x14ac:dyDescent="0.25">
      <c r="A49507"/>
    </row>
    <row r="49508" spans="1:1" x14ac:dyDescent="0.25">
      <c r="A49508"/>
    </row>
    <row r="49509" spans="1:1" x14ac:dyDescent="0.25">
      <c r="A49509"/>
    </row>
    <row r="49510" spans="1:1" x14ac:dyDescent="0.25">
      <c r="A49510"/>
    </row>
    <row r="49511" spans="1:1" x14ac:dyDescent="0.25">
      <c r="A49511"/>
    </row>
    <row r="49512" spans="1:1" x14ac:dyDescent="0.25">
      <c r="A49512"/>
    </row>
    <row r="49513" spans="1:1" x14ac:dyDescent="0.25">
      <c r="A49513"/>
    </row>
    <row r="49514" spans="1:1" x14ac:dyDescent="0.25">
      <c r="A49514"/>
    </row>
    <row r="49515" spans="1:1" x14ac:dyDescent="0.25">
      <c r="A49515"/>
    </row>
    <row r="49516" spans="1:1" x14ac:dyDescent="0.25">
      <c r="A49516"/>
    </row>
    <row r="49517" spans="1:1" x14ac:dyDescent="0.25">
      <c r="A49517"/>
    </row>
    <row r="49518" spans="1:1" x14ac:dyDescent="0.25">
      <c r="A49518"/>
    </row>
    <row r="49519" spans="1:1" x14ac:dyDescent="0.25">
      <c r="A49519"/>
    </row>
    <row r="49520" spans="1:1" x14ac:dyDescent="0.25">
      <c r="A49520"/>
    </row>
    <row r="49521" spans="1:1" x14ac:dyDescent="0.25">
      <c r="A49521"/>
    </row>
    <row r="49522" spans="1:1" x14ac:dyDescent="0.25">
      <c r="A49522"/>
    </row>
    <row r="49523" spans="1:1" x14ac:dyDescent="0.25">
      <c r="A49523"/>
    </row>
    <row r="49524" spans="1:1" x14ac:dyDescent="0.25">
      <c r="A49524"/>
    </row>
    <row r="49525" spans="1:1" x14ac:dyDescent="0.25">
      <c r="A49525"/>
    </row>
    <row r="49526" spans="1:1" x14ac:dyDescent="0.25">
      <c r="A49526"/>
    </row>
    <row r="49527" spans="1:1" x14ac:dyDescent="0.25">
      <c r="A49527"/>
    </row>
    <row r="49528" spans="1:1" x14ac:dyDescent="0.25">
      <c r="A49528"/>
    </row>
    <row r="49529" spans="1:1" x14ac:dyDescent="0.25">
      <c r="A49529"/>
    </row>
    <row r="49530" spans="1:1" x14ac:dyDescent="0.25">
      <c r="A49530"/>
    </row>
    <row r="49531" spans="1:1" x14ac:dyDescent="0.25">
      <c r="A49531"/>
    </row>
    <row r="49532" spans="1:1" x14ac:dyDescent="0.25">
      <c r="A49532"/>
    </row>
    <row r="49533" spans="1:1" x14ac:dyDescent="0.25">
      <c r="A49533"/>
    </row>
    <row r="49534" spans="1:1" x14ac:dyDescent="0.25">
      <c r="A49534"/>
    </row>
    <row r="49535" spans="1:1" x14ac:dyDescent="0.25">
      <c r="A49535"/>
    </row>
    <row r="49536" spans="1:1" x14ac:dyDescent="0.25">
      <c r="A49536"/>
    </row>
    <row r="49537" spans="1:1" x14ac:dyDescent="0.25">
      <c r="A49537"/>
    </row>
    <row r="49538" spans="1:1" x14ac:dyDescent="0.25">
      <c r="A49538"/>
    </row>
    <row r="49539" spans="1:1" x14ac:dyDescent="0.25">
      <c r="A49539"/>
    </row>
    <row r="49540" spans="1:1" x14ac:dyDescent="0.25">
      <c r="A49540"/>
    </row>
    <row r="49541" spans="1:1" x14ac:dyDescent="0.25">
      <c r="A49541"/>
    </row>
    <row r="49542" spans="1:1" x14ac:dyDescent="0.25">
      <c r="A49542"/>
    </row>
    <row r="49543" spans="1:1" x14ac:dyDescent="0.25">
      <c r="A49543"/>
    </row>
    <row r="49544" spans="1:1" x14ac:dyDescent="0.25">
      <c r="A49544"/>
    </row>
    <row r="49545" spans="1:1" x14ac:dyDescent="0.25">
      <c r="A49545"/>
    </row>
    <row r="49546" spans="1:1" x14ac:dyDescent="0.25">
      <c r="A49546"/>
    </row>
    <row r="49547" spans="1:1" x14ac:dyDescent="0.25">
      <c r="A49547"/>
    </row>
    <row r="49548" spans="1:1" x14ac:dyDescent="0.25">
      <c r="A49548"/>
    </row>
    <row r="49549" spans="1:1" x14ac:dyDescent="0.25">
      <c r="A49549"/>
    </row>
    <row r="49550" spans="1:1" x14ac:dyDescent="0.25">
      <c r="A49550"/>
    </row>
    <row r="49551" spans="1:1" x14ac:dyDescent="0.25">
      <c r="A49551"/>
    </row>
    <row r="49552" spans="1:1" x14ac:dyDescent="0.25">
      <c r="A49552"/>
    </row>
    <row r="49553" spans="1:1" x14ac:dyDescent="0.25">
      <c r="A49553"/>
    </row>
    <row r="49554" spans="1:1" x14ac:dyDescent="0.25">
      <c r="A49554"/>
    </row>
    <row r="49555" spans="1:1" x14ac:dyDescent="0.25">
      <c r="A49555"/>
    </row>
    <row r="49556" spans="1:1" x14ac:dyDescent="0.25">
      <c r="A49556"/>
    </row>
    <row r="49557" spans="1:1" x14ac:dyDescent="0.25">
      <c r="A49557"/>
    </row>
    <row r="49558" spans="1:1" x14ac:dyDescent="0.25">
      <c r="A49558"/>
    </row>
    <row r="49559" spans="1:1" x14ac:dyDescent="0.25">
      <c r="A49559"/>
    </row>
    <row r="49560" spans="1:1" x14ac:dyDescent="0.25">
      <c r="A49560"/>
    </row>
    <row r="49561" spans="1:1" x14ac:dyDescent="0.25">
      <c r="A49561"/>
    </row>
    <row r="49562" spans="1:1" x14ac:dyDescent="0.25">
      <c r="A49562"/>
    </row>
    <row r="49563" spans="1:1" x14ac:dyDescent="0.25">
      <c r="A49563"/>
    </row>
    <row r="49564" spans="1:1" x14ac:dyDescent="0.25">
      <c r="A49564"/>
    </row>
    <row r="49565" spans="1:1" x14ac:dyDescent="0.25">
      <c r="A49565"/>
    </row>
    <row r="49566" spans="1:1" x14ac:dyDescent="0.25">
      <c r="A49566"/>
    </row>
    <row r="49567" spans="1:1" x14ac:dyDescent="0.25">
      <c r="A49567"/>
    </row>
    <row r="49568" spans="1:1" x14ac:dyDescent="0.25">
      <c r="A49568"/>
    </row>
    <row r="49569" spans="1:1" x14ac:dyDescent="0.25">
      <c r="A49569"/>
    </row>
    <row r="49570" spans="1:1" x14ac:dyDescent="0.25">
      <c r="A49570"/>
    </row>
    <row r="49571" spans="1:1" x14ac:dyDescent="0.25">
      <c r="A49571"/>
    </row>
    <row r="49572" spans="1:1" x14ac:dyDescent="0.25">
      <c r="A49572"/>
    </row>
    <row r="49573" spans="1:1" x14ac:dyDescent="0.25">
      <c r="A49573"/>
    </row>
    <row r="49574" spans="1:1" x14ac:dyDescent="0.25">
      <c r="A49574"/>
    </row>
    <row r="49575" spans="1:1" x14ac:dyDescent="0.25">
      <c r="A49575"/>
    </row>
    <row r="49576" spans="1:1" x14ac:dyDescent="0.25">
      <c r="A49576"/>
    </row>
    <row r="49577" spans="1:1" x14ac:dyDescent="0.25">
      <c r="A49577"/>
    </row>
    <row r="49578" spans="1:1" x14ac:dyDescent="0.25">
      <c r="A49578"/>
    </row>
    <row r="49579" spans="1:1" x14ac:dyDescent="0.25">
      <c r="A49579"/>
    </row>
    <row r="49580" spans="1:1" x14ac:dyDescent="0.25">
      <c r="A49580"/>
    </row>
    <row r="49581" spans="1:1" x14ac:dyDescent="0.25">
      <c r="A49581"/>
    </row>
    <row r="49582" spans="1:1" x14ac:dyDescent="0.25">
      <c r="A49582"/>
    </row>
    <row r="49583" spans="1:1" x14ac:dyDescent="0.25">
      <c r="A49583"/>
    </row>
    <row r="49584" spans="1:1" x14ac:dyDescent="0.25">
      <c r="A49584"/>
    </row>
    <row r="49585" spans="1:1" x14ac:dyDescent="0.25">
      <c r="A49585"/>
    </row>
    <row r="49586" spans="1:1" x14ac:dyDescent="0.25">
      <c r="A49586"/>
    </row>
    <row r="49587" spans="1:1" x14ac:dyDescent="0.25">
      <c r="A49587"/>
    </row>
    <row r="49588" spans="1:1" x14ac:dyDescent="0.25">
      <c r="A49588"/>
    </row>
    <row r="49589" spans="1:1" x14ac:dyDescent="0.25">
      <c r="A49589"/>
    </row>
    <row r="49590" spans="1:1" x14ac:dyDescent="0.25">
      <c r="A49590"/>
    </row>
    <row r="49591" spans="1:1" x14ac:dyDescent="0.25">
      <c r="A49591"/>
    </row>
    <row r="49592" spans="1:1" x14ac:dyDescent="0.25">
      <c r="A49592"/>
    </row>
    <row r="49593" spans="1:1" x14ac:dyDescent="0.25">
      <c r="A49593"/>
    </row>
    <row r="49594" spans="1:1" x14ac:dyDescent="0.25">
      <c r="A49594"/>
    </row>
    <row r="49595" spans="1:1" x14ac:dyDescent="0.25">
      <c r="A49595"/>
    </row>
    <row r="49596" spans="1:1" x14ac:dyDescent="0.25">
      <c r="A49596"/>
    </row>
    <row r="49597" spans="1:1" x14ac:dyDescent="0.25">
      <c r="A49597"/>
    </row>
    <row r="49598" spans="1:1" x14ac:dyDescent="0.25">
      <c r="A49598"/>
    </row>
    <row r="49599" spans="1:1" x14ac:dyDescent="0.25">
      <c r="A49599"/>
    </row>
    <row r="49600" spans="1:1" x14ac:dyDescent="0.25">
      <c r="A49600"/>
    </row>
    <row r="49601" spans="1:1" x14ac:dyDescent="0.25">
      <c r="A49601"/>
    </row>
    <row r="49602" spans="1:1" x14ac:dyDescent="0.25">
      <c r="A49602"/>
    </row>
    <row r="49603" spans="1:1" x14ac:dyDescent="0.25">
      <c r="A49603"/>
    </row>
    <row r="49604" spans="1:1" x14ac:dyDescent="0.25">
      <c r="A49604"/>
    </row>
    <row r="49605" spans="1:1" x14ac:dyDescent="0.25">
      <c r="A49605"/>
    </row>
    <row r="49606" spans="1:1" x14ac:dyDescent="0.25">
      <c r="A49606"/>
    </row>
    <row r="49607" spans="1:1" x14ac:dyDescent="0.25">
      <c r="A49607"/>
    </row>
    <row r="49608" spans="1:1" x14ac:dyDescent="0.25">
      <c r="A49608"/>
    </row>
    <row r="49609" spans="1:1" x14ac:dyDescent="0.25">
      <c r="A49609"/>
    </row>
    <row r="49610" spans="1:1" x14ac:dyDescent="0.25">
      <c r="A49610"/>
    </row>
    <row r="49611" spans="1:1" x14ac:dyDescent="0.25">
      <c r="A49611"/>
    </row>
    <row r="49612" spans="1:1" x14ac:dyDescent="0.25">
      <c r="A49612"/>
    </row>
    <row r="49613" spans="1:1" x14ac:dyDescent="0.25">
      <c r="A49613"/>
    </row>
    <row r="49614" spans="1:1" x14ac:dyDescent="0.25">
      <c r="A49614"/>
    </row>
    <row r="49615" spans="1:1" x14ac:dyDescent="0.25">
      <c r="A49615"/>
    </row>
    <row r="49616" spans="1:1" x14ac:dyDescent="0.25">
      <c r="A49616"/>
    </row>
    <row r="49617" spans="1:1" x14ac:dyDescent="0.25">
      <c r="A49617"/>
    </row>
    <row r="49618" spans="1:1" x14ac:dyDescent="0.25">
      <c r="A49618"/>
    </row>
    <row r="49619" spans="1:1" x14ac:dyDescent="0.25">
      <c r="A49619"/>
    </row>
    <row r="49620" spans="1:1" x14ac:dyDescent="0.25">
      <c r="A49620"/>
    </row>
    <row r="49621" spans="1:1" x14ac:dyDescent="0.25">
      <c r="A49621"/>
    </row>
    <row r="49622" spans="1:1" x14ac:dyDescent="0.25">
      <c r="A49622"/>
    </row>
    <row r="49623" spans="1:1" x14ac:dyDescent="0.25">
      <c r="A49623"/>
    </row>
    <row r="49624" spans="1:1" x14ac:dyDescent="0.25">
      <c r="A49624"/>
    </row>
    <row r="49625" spans="1:1" x14ac:dyDescent="0.25">
      <c r="A49625"/>
    </row>
    <row r="49626" spans="1:1" x14ac:dyDescent="0.25">
      <c r="A49626"/>
    </row>
    <row r="49627" spans="1:1" x14ac:dyDescent="0.25">
      <c r="A49627"/>
    </row>
    <row r="49628" spans="1:1" x14ac:dyDescent="0.25">
      <c r="A49628"/>
    </row>
    <row r="49629" spans="1:1" x14ac:dyDescent="0.25">
      <c r="A49629"/>
    </row>
    <row r="49630" spans="1:1" x14ac:dyDescent="0.25">
      <c r="A49630"/>
    </row>
    <row r="49631" spans="1:1" x14ac:dyDescent="0.25">
      <c r="A49631"/>
    </row>
    <row r="49632" spans="1:1" x14ac:dyDescent="0.25">
      <c r="A49632"/>
    </row>
    <row r="49633" spans="1:1" x14ac:dyDescent="0.25">
      <c r="A49633"/>
    </row>
    <row r="49634" spans="1:1" x14ac:dyDescent="0.25">
      <c r="A49634"/>
    </row>
    <row r="49635" spans="1:1" x14ac:dyDescent="0.25">
      <c r="A49635"/>
    </row>
    <row r="49636" spans="1:1" x14ac:dyDescent="0.25">
      <c r="A49636"/>
    </row>
    <row r="49637" spans="1:1" x14ac:dyDescent="0.25">
      <c r="A49637"/>
    </row>
    <row r="49638" spans="1:1" x14ac:dyDescent="0.25">
      <c r="A49638"/>
    </row>
    <row r="49639" spans="1:1" x14ac:dyDescent="0.25">
      <c r="A49639"/>
    </row>
    <row r="49640" spans="1:1" x14ac:dyDescent="0.25">
      <c r="A49640"/>
    </row>
    <row r="49641" spans="1:1" x14ac:dyDescent="0.25">
      <c r="A49641"/>
    </row>
    <row r="49642" spans="1:1" x14ac:dyDescent="0.25">
      <c r="A49642"/>
    </row>
    <row r="49643" spans="1:1" x14ac:dyDescent="0.25">
      <c r="A49643"/>
    </row>
    <row r="49644" spans="1:1" x14ac:dyDescent="0.25">
      <c r="A49644"/>
    </row>
    <row r="49645" spans="1:1" x14ac:dyDescent="0.25">
      <c r="A49645"/>
    </row>
    <row r="49646" spans="1:1" x14ac:dyDescent="0.25">
      <c r="A49646"/>
    </row>
    <row r="49647" spans="1:1" x14ac:dyDescent="0.25">
      <c r="A49647"/>
    </row>
    <row r="49648" spans="1:1" x14ac:dyDescent="0.25">
      <c r="A49648"/>
    </row>
    <row r="49649" spans="1:1" x14ac:dyDescent="0.25">
      <c r="A49649"/>
    </row>
    <row r="49650" spans="1:1" x14ac:dyDescent="0.25">
      <c r="A49650"/>
    </row>
    <row r="49651" spans="1:1" x14ac:dyDescent="0.25">
      <c r="A49651"/>
    </row>
    <row r="49652" spans="1:1" x14ac:dyDescent="0.25">
      <c r="A49652"/>
    </row>
    <row r="49653" spans="1:1" x14ac:dyDescent="0.25">
      <c r="A49653"/>
    </row>
    <row r="49654" spans="1:1" x14ac:dyDescent="0.25">
      <c r="A49654"/>
    </row>
    <row r="49655" spans="1:1" x14ac:dyDescent="0.25">
      <c r="A49655"/>
    </row>
    <row r="49656" spans="1:1" x14ac:dyDescent="0.25">
      <c r="A49656"/>
    </row>
    <row r="49657" spans="1:1" x14ac:dyDescent="0.25">
      <c r="A49657"/>
    </row>
    <row r="49658" spans="1:1" x14ac:dyDescent="0.25">
      <c r="A49658"/>
    </row>
    <row r="49659" spans="1:1" x14ac:dyDescent="0.25">
      <c r="A49659"/>
    </row>
    <row r="49660" spans="1:1" x14ac:dyDescent="0.25">
      <c r="A49660"/>
    </row>
    <row r="49661" spans="1:1" x14ac:dyDescent="0.25">
      <c r="A49661"/>
    </row>
    <row r="49662" spans="1:1" x14ac:dyDescent="0.25">
      <c r="A49662"/>
    </row>
    <row r="49663" spans="1:1" x14ac:dyDescent="0.25">
      <c r="A49663"/>
    </row>
    <row r="49664" spans="1:1" x14ac:dyDescent="0.25">
      <c r="A49664"/>
    </row>
    <row r="49665" spans="1:1" x14ac:dyDescent="0.25">
      <c r="A49665"/>
    </row>
    <row r="49666" spans="1:1" x14ac:dyDescent="0.25">
      <c r="A49666"/>
    </row>
    <row r="49667" spans="1:1" x14ac:dyDescent="0.25">
      <c r="A49667"/>
    </row>
    <row r="49668" spans="1:1" x14ac:dyDescent="0.25">
      <c r="A49668"/>
    </row>
    <row r="49669" spans="1:1" x14ac:dyDescent="0.25">
      <c r="A49669"/>
    </row>
    <row r="49670" spans="1:1" x14ac:dyDescent="0.25">
      <c r="A49670"/>
    </row>
    <row r="49671" spans="1:1" x14ac:dyDescent="0.25">
      <c r="A49671"/>
    </row>
    <row r="49672" spans="1:1" x14ac:dyDescent="0.25">
      <c r="A49672"/>
    </row>
    <row r="49673" spans="1:1" x14ac:dyDescent="0.25">
      <c r="A49673"/>
    </row>
    <row r="49674" spans="1:1" x14ac:dyDescent="0.25">
      <c r="A49674"/>
    </row>
    <row r="49675" spans="1:1" x14ac:dyDescent="0.25">
      <c r="A49675"/>
    </row>
    <row r="49676" spans="1:1" x14ac:dyDescent="0.25">
      <c r="A49676"/>
    </row>
    <row r="49677" spans="1:1" x14ac:dyDescent="0.25">
      <c r="A49677"/>
    </row>
    <row r="49678" spans="1:1" x14ac:dyDescent="0.25">
      <c r="A49678"/>
    </row>
    <row r="49679" spans="1:1" x14ac:dyDescent="0.25">
      <c r="A49679"/>
    </row>
    <row r="49680" spans="1:1" x14ac:dyDescent="0.25">
      <c r="A49680"/>
    </row>
    <row r="49681" spans="1:1" x14ac:dyDescent="0.25">
      <c r="A49681"/>
    </row>
    <row r="49682" spans="1:1" x14ac:dyDescent="0.25">
      <c r="A49682"/>
    </row>
    <row r="49683" spans="1:1" x14ac:dyDescent="0.25">
      <c r="A49683"/>
    </row>
    <row r="49684" spans="1:1" x14ac:dyDescent="0.25">
      <c r="A49684"/>
    </row>
    <row r="49685" spans="1:1" x14ac:dyDescent="0.25">
      <c r="A49685"/>
    </row>
    <row r="49686" spans="1:1" x14ac:dyDescent="0.25">
      <c r="A49686"/>
    </row>
    <row r="49687" spans="1:1" x14ac:dyDescent="0.25">
      <c r="A49687"/>
    </row>
    <row r="49688" spans="1:1" x14ac:dyDescent="0.25">
      <c r="A49688"/>
    </row>
    <row r="49689" spans="1:1" x14ac:dyDescent="0.25">
      <c r="A49689"/>
    </row>
    <row r="49690" spans="1:1" x14ac:dyDescent="0.25">
      <c r="A49690"/>
    </row>
    <row r="49691" spans="1:1" x14ac:dyDescent="0.25">
      <c r="A49691"/>
    </row>
    <row r="49692" spans="1:1" x14ac:dyDescent="0.25">
      <c r="A49692"/>
    </row>
    <row r="49693" spans="1:1" x14ac:dyDescent="0.25">
      <c r="A49693"/>
    </row>
    <row r="49694" spans="1:1" x14ac:dyDescent="0.25">
      <c r="A49694"/>
    </row>
    <row r="49695" spans="1:1" x14ac:dyDescent="0.25">
      <c r="A49695"/>
    </row>
    <row r="49696" spans="1:1" x14ac:dyDescent="0.25">
      <c r="A49696"/>
    </row>
    <row r="49697" spans="1:1" x14ac:dyDescent="0.25">
      <c r="A49697"/>
    </row>
    <row r="49698" spans="1:1" x14ac:dyDescent="0.25">
      <c r="A49698"/>
    </row>
    <row r="49699" spans="1:1" x14ac:dyDescent="0.25">
      <c r="A49699"/>
    </row>
    <row r="49700" spans="1:1" x14ac:dyDescent="0.25">
      <c r="A49700"/>
    </row>
    <row r="49701" spans="1:1" x14ac:dyDescent="0.25">
      <c r="A49701"/>
    </row>
    <row r="49702" spans="1:1" x14ac:dyDescent="0.25">
      <c r="A49702"/>
    </row>
    <row r="49703" spans="1:1" x14ac:dyDescent="0.25">
      <c r="A49703"/>
    </row>
    <row r="49704" spans="1:1" x14ac:dyDescent="0.25">
      <c r="A49704"/>
    </row>
    <row r="49705" spans="1:1" x14ac:dyDescent="0.25">
      <c r="A49705"/>
    </row>
    <row r="49706" spans="1:1" x14ac:dyDescent="0.25">
      <c r="A49706"/>
    </row>
    <row r="49707" spans="1:1" x14ac:dyDescent="0.25">
      <c r="A49707"/>
    </row>
    <row r="49708" spans="1:1" x14ac:dyDescent="0.25">
      <c r="A49708"/>
    </row>
    <row r="49709" spans="1:1" x14ac:dyDescent="0.25">
      <c r="A49709"/>
    </row>
    <row r="49710" spans="1:1" x14ac:dyDescent="0.25">
      <c r="A49710"/>
    </row>
    <row r="49711" spans="1:1" x14ac:dyDescent="0.25">
      <c r="A49711"/>
    </row>
    <row r="49712" spans="1:1" x14ac:dyDescent="0.25">
      <c r="A49712"/>
    </row>
    <row r="49713" spans="1:1" x14ac:dyDescent="0.25">
      <c r="A49713"/>
    </row>
    <row r="49714" spans="1:1" x14ac:dyDescent="0.25">
      <c r="A49714"/>
    </row>
    <row r="49715" spans="1:1" x14ac:dyDescent="0.25">
      <c r="A49715"/>
    </row>
    <row r="49716" spans="1:1" x14ac:dyDescent="0.25">
      <c r="A49716"/>
    </row>
    <row r="49717" spans="1:1" x14ac:dyDescent="0.25">
      <c r="A49717"/>
    </row>
    <row r="49718" spans="1:1" x14ac:dyDescent="0.25">
      <c r="A49718"/>
    </row>
    <row r="49719" spans="1:1" x14ac:dyDescent="0.25">
      <c r="A49719"/>
    </row>
    <row r="49720" spans="1:1" x14ac:dyDescent="0.25">
      <c r="A49720"/>
    </row>
    <row r="49721" spans="1:1" x14ac:dyDescent="0.25">
      <c r="A49721"/>
    </row>
    <row r="49722" spans="1:1" x14ac:dyDescent="0.25">
      <c r="A49722"/>
    </row>
    <row r="49723" spans="1:1" x14ac:dyDescent="0.25">
      <c r="A49723"/>
    </row>
    <row r="49724" spans="1:1" x14ac:dyDescent="0.25">
      <c r="A49724"/>
    </row>
    <row r="49725" spans="1:1" x14ac:dyDescent="0.25">
      <c r="A49725"/>
    </row>
    <row r="49726" spans="1:1" x14ac:dyDescent="0.25">
      <c r="A49726"/>
    </row>
    <row r="49727" spans="1:1" x14ac:dyDescent="0.25">
      <c r="A49727"/>
    </row>
    <row r="49728" spans="1:1" x14ac:dyDescent="0.25">
      <c r="A49728"/>
    </row>
    <row r="49729" spans="1:1" x14ac:dyDescent="0.25">
      <c r="A49729"/>
    </row>
    <row r="49730" spans="1:1" x14ac:dyDescent="0.25">
      <c r="A49730"/>
    </row>
    <row r="49731" spans="1:1" x14ac:dyDescent="0.25">
      <c r="A49731"/>
    </row>
    <row r="49732" spans="1:1" x14ac:dyDescent="0.25">
      <c r="A49732"/>
    </row>
    <row r="49733" spans="1:1" x14ac:dyDescent="0.25">
      <c r="A49733"/>
    </row>
    <row r="49734" spans="1:1" x14ac:dyDescent="0.25">
      <c r="A49734"/>
    </row>
    <row r="49735" spans="1:1" x14ac:dyDescent="0.25">
      <c r="A49735"/>
    </row>
    <row r="49736" spans="1:1" x14ac:dyDescent="0.25">
      <c r="A49736"/>
    </row>
    <row r="49737" spans="1:1" x14ac:dyDescent="0.25">
      <c r="A49737"/>
    </row>
    <row r="49738" spans="1:1" x14ac:dyDescent="0.25">
      <c r="A49738"/>
    </row>
    <row r="49739" spans="1:1" x14ac:dyDescent="0.25">
      <c r="A49739"/>
    </row>
    <row r="49740" spans="1:1" x14ac:dyDescent="0.25">
      <c r="A49740"/>
    </row>
    <row r="49741" spans="1:1" x14ac:dyDescent="0.25">
      <c r="A49741"/>
    </row>
    <row r="49742" spans="1:1" x14ac:dyDescent="0.25">
      <c r="A49742"/>
    </row>
    <row r="49743" spans="1:1" x14ac:dyDescent="0.25">
      <c r="A49743"/>
    </row>
    <row r="49744" spans="1:1" x14ac:dyDescent="0.25">
      <c r="A49744"/>
    </row>
    <row r="49745" spans="1:1" x14ac:dyDescent="0.25">
      <c r="A49745"/>
    </row>
    <row r="49746" spans="1:1" x14ac:dyDescent="0.25">
      <c r="A49746"/>
    </row>
    <row r="49747" spans="1:1" x14ac:dyDescent="0.25">
      <c r="A49747"/>
    </row>
    <row r="49748" spans="1:1" x14ac:dyDescent="0.25">
      <c r="A49748"/>
    </row>
    <row r="49749" spans="1:1" x14ac:dyDescent="0.25">
      <c r="A49749"/>
    </row>
    <row r="49750" spans="1:1" x14ac:dyDescent="0.25">
      <c r="A49750"/>
    </row>
    <row r="49751" spans="1:1" x14ac:dyDescent="0.25">
      <c r="A49751"/>
    </row>
    <row r="49752" spans="1:1" x14ac:dyDescent="0.25">
      <c r="A49752"/>
    </row>
    <row r="49753" spans="1:1" x14ac:dyDescent="0.25">
      <c r="A49753"/>
    </row>
    <row r="49754" spans="1:1" x14ac:dyDescent="0.25">
      <c r="A49754"/>
    </row>
    <row r="49755" spans="1:1" x14ac:dyDescent="0.25">
      <c r="A49755"/>
    </row>
    <row r="49756" spans="1:1" x14ac:dyDescent="0.25">
      <c r="A49756"/>
    </row>
    <row r="49757" spans="1:1" x14ac:dyDescent="0.25">
      <c r="A49757"/>
    </row>
    <row r="49758" spans="1:1" x14ac:dyDescent="0.25">
      <c r="A49758"/>
    </row>
    <row r="49759" spans="1:1" x14ac:dyDescent="0.25">
      <c r="A49759"/>
    </row>
    <row r="49760" spans="1:1" x14ac:dyDescent="0.25">
      <c r="A49760"/>
    </row>
    <row r="49761" spans="1:1" x14ac:dyDescent="0.25">
      <c r="A49761"/>
    </row>
    <row r="49762" spans="1:1" x14ac:dyDescent="0.25">
      <c r="A49762"/>
    </row>
    <row r="49763" spans="1:1" x14ac:dyDescent="0.25">
      <c r="A49763"/>
    </row>
    <row r="49764" spans="1:1" x14ac:dyDescent="0.25">
      <c r="A49764"/>
    </row>
    <row r="49765" spans="1:1" x14ac:dyDescent="0.25">
      <c r="A49765"/>
    </row>
    <row r="49766" spans="1:1" x14ac:dyDescent="0.25">
      <c r="A49766"/>
    </row>
    <row r="49767" spans="1:1" x14ac:dyDescent="0.25">
      <c r="A49767"/>
    </row>
    <row r="49768" spans="1:1" x14ac:dyDescent="0.25">
      <c r="A49768"/>
    </row>
    <row r="49769" spans="1:1" x14ac:dyDescent="0.25">
      <c r="A49769"/>
    </row>
    <row r="49770" spans="1:1" x14ac:dyDescent="0.25">
      <c r="A49770"/>
    </row>
    <row r="49771" spans="1:1" x14ac:dyDescent="0.25">
      <c r="A49771"/>
    </row>
    <row r="49772" spans="1:1" x14ac:dyDescent="0.25">
      <c r="A49772"/>
    </row>
    <row r="49773" spans="1:1" x14ac:dyDescent="0.25">
      <c r="A49773"/>
    </row>
    <row r="49774" spans="1:1" x14ac:dyDescent="0.25">
      <c r="A49774"/>
    </row>
    <row r="49775" spans="1:1" x14ac:dyDescent="0.25">
      <c r="A49775"/>
    </row>
    <row r="49776" spans="1:1" x14ac:dyDescent="0.25">
      <c r="A49776"/>
    </row>
    <row r="49777" spans="1:1" x14ac:dyDescent="0.25">
      <c r="A49777"/>
    </row>
    <row r="49778" spans="1:1" x14ac:dyDescent="0.25">
      <c r="A49778"/>
    </row>
    <row r="49779" spans="1:1" x14ac:dyDescent="0.25">
      <c r="A49779"/>
    </row>
    <row r="49780" spans="1:1" x14ac:dyDescent="0.25">
      <c r="A49780"/>
    </row>
    <row r="49781" spans="1:1" x14ac:dyDescent="0.25">
      <c r="A49781"/>
    </row>
    <row r="49782" spans="1:1" x14ac:dyDescent="0.25">
      <c r="A49782"/>
    </row>
    <row r="49783" spans="1:1" x14ac:dyDescent="0.25">
      <c r="A49783"/>
    </row>
    <row r="49784" spans="1:1" x14ac:dyDescent="0.25">
      <c r="A49784"/>
    </row>
    <row r="49785" spans="1:1" x14ac:dyDescent="0.25">
      <c r="A49785"/>
    </row>
    <row r="49786" spans="1:1" x14ac:dyDescent="0.25">
      <c r="A49786"/>
    </row>
    <row r="49787" spans="1:1" x14ac:dyDescent="0.25">
      <c r="A49787"/>
    </row>
    <row r="49788" spans="1:1" x14ac:dyDescent="0.25">
      <c r="A49788"/>
    </row>
    <row r="49789" spans="1:1" x14ac:dyDescent="0.25">
      <c r="A49789"/>
    </row>
    <row r="49790" spans="1:1" x14ac:dyDescent="0.25">
      <c r="A49790"/>
    </row>
    <row r="49791" spans="1:1" x14ac:dyDescent="0.25">
      <c r="A49791"/>
    </row>
    <row r="49792" spans="1:1" x14ac:dyDescent="0.25">
      <c r="A49792"/>
    </row>
    <row r="49793" spans="1:1" x14ac:dyDescent="0.25">
      <c r="A49793"/>
    </row>
    <row r="49794" spans="1:1" x14ac:dyDescent="0.25">
      <c r="A49794"/>
    </row>
    <row r="49795" spans="1:1" x14ac:dyDescent="0.25">
      <c r="A49795"/>
    </row>
    <row r="49796" spans="1:1" x14ac:dyDescent="0.25">
      <c r="A49796"/>
    </row>
    <row r="49797" spans="1:1" x14ac:dyDescent="0.25">
      <c r="A49797"/>
    </row>
    <row r="49798" spans="1:1" x14ac:dyDescent="0.25">
      <c r="A49798"/>
    </row>
    <row r="49799" spans="1:1" x14ac:dyDescent="0.25">
      <c r="A49799"/>
    </row>
    <row r="49800" spans="1:1" x14ac:dyDescent="0.25">
      <c r="A49800"/>
    </row>
    <row r="49801" spans="1:1" x14ac:dyDescent="0.25">
      <c r="A49801"/>
    </row>
    <row r="49802" spans="1:1" x14ac:dyDescent="0.25">
      <c r="A49802"/>
    </row>
    <row r="49803" spans="1:1" x14ac:dyDescent="0.25">
      <c r="A49803"/>
    </row>
    <row r="49804" spans="1:1" x14ac:dyDescent="0.25">
      <c r="A49804"/>
    </row>
    <row r="49805" spans="1:1" x14ac:dyDescent="0.25">
      <c r="A49805"/>
    </row>
    <row r="49806" spans="1:1" x14ac:dyDescent="0.25">
      <c r="A49806"/>
    </row>
    <row r="49807" spans="1:1" x14ac:dyDescent="0.25">
      <c r="A49807"/>
    </row>
    <row r="49808" spans="1:1" x14ac:dyDescent="0.25">
      <c r="A49808"/>
    </row>
    <row r="49809" spans="1:1" x14ac:dyDescent="0.25">
      <c r="A49809"/>
    </row>
    <row r="49810" spans="1:1" x14ac:dyDescent="0.25">
      <c r="A49810"/>
    </row>
    <row r="49811" spans="1:1" x14ac:dyDescent="0.25">
      <c r="A49811"/>
    </row>
    <row r="49812" spans="1:1" x14ac:dyDescent="0.25">
      <c r="A49812"/>
    </row>
    <row r="49813" spans="1:1" x14ac:dyDescent="0.25">
      <c r="A49813"/>
    </row>
    <row r="49814" spans="1:1" x14ac:dyDescent="0.25">
      <c r="A49814"/>
    </row>
    <row r="49815" spans="1:1" x14ac:dyDescent="0.25">
      <c r="A49815"/>
    </row>
    <row r="49816" spans="1:1" x14ac:dyDescent="0.25">
      <c r="A49816"/>
    </row>
    <row r="49817" spans="1:1" x14ac:dyDescent="0.25">
      <c r="A49817"/>
    </row>
    <row r="49818" spans="1:1" x14ac:dyDescent="0.25">
      <c r="A49818"/>
    </row>
    <row r="49819" spans="1:1" x14ac:dyDescent="0.25">
      <c r="A49819"/>
    </row>
    <row r="49820" spans="1:1" x14ac:dyDescent="0.25">
      <c r="A49820"/>
    </row>
    <row r="49821" spans="1:1" x14ac:dyDescent="0.25">
      <c r="A49821"/>
    </row>
    <row r="49822" spans="1:1" x14ac:dyDescent="0.25">
      <c r="A49822"/>
    </row>
    <row r="49823" spans="1:1" x14ac:dyDescent="0.25">
      <c r="A49823"/>
    </row>
    <row r="49824" spans="1:1" x14ac:dyDescent="0.25">
      <c r="A49824"/>
    </row>
    <row r="49825" spans="1:1" x14ac:dyDescent="0.25">
      <c r="A49825"/>
    </row>
    <row r="49826" spans="1:1" x14ac:dyDescent="0.25">
      <c r="A49826"/>
    </row>
    <row r="49827" spans="1:1" x14ac:dyDescent="0.25">
      <c r="A49827"/>
    </row>
    <row r="49828" spans="1:1" x14ac:dyDescent="0.25">
      <c r="A49828"/>
    </row>
    <row r="49829" spans="1:1" x14ac:dyDescent="0.25">
      <c r="A49829"/>
    </row>
    <row r="49830" spans="1:1" x14ac:dyDescent="0.25">
      <c r="A49830"/>
    </row>
    <row r="49831" spans="1:1" x14ac:dyDescent="0.25">
      <c r="A49831"/>
    </row>
    <row r="49832" spans="1:1" x14ac:dyDescent="0.25">
      <c r="A49832"/>
    </row>
    <row r="49833" spans="1:1" x14ac:dyDescent="0.25">
      <c r="A49833"/>
    </row>
    <row r="49834" spans="1:1" x14ac:dyDescent="0.25">
      <c r="A49834"/>
    </row>
    <row r="49835" spans="1:1" x14ac:dyDescent="0.25">
      <c r="A49835"/>
    </row>
    <row r="49836" spans="1:1" x14ac:dyDescent="0.25">
      <c r="A49836"/>
    </row>
    <row r="49837" spans="1:1" x14ac:dyDescent="0.25">
      <c r="A49837"/>
    </row>
    <row r="49838" spans="1:1" x14ac:dyDescent="0.25">
      <c r="A49838"/>
    </row>
    <row r="49839" spans="1:1" x14ac:dyDescent="0.25">
      <c r="A49839"/>
    </row>
    <row r="49840" spans="1:1" x14ac:dyDescent="0.25">
      <c r="A49840"/>
    </row>
    <row r="49841" spans="1:1" x14ac:dyDescent="0.25">
      <c r="A49841"/>
    </row>
    <row r="49842" spans="1:1" x14ac:dyDescent="0.25">
      <c r="A49842"/>
    </row>
    <row r="49843" spans="1:1" x14ac:dyDescent="0.25">
      <c r="A49843"/>
    </row>
    <row r="49844" spans="1:1" x14ac:dyDescent="0.25">
      <c r="A49844"/>
    </row>
    <row r="49845" spans="1:1" x14ac:dyDescent="0.25">
      <c r="A49845"/>
    </row>
    <row r="49846" spans="1:1" x14ac:dyDescent="0.25">
      <c r="A49846"/>
    </row>
    <row r="49847" spans="1:1" x14ac:dyDescent="0.25">
      <c r="A49847"/>
    </row>
    <row r="49848" spans="1:1" x14ac:dyDescent="0.25">
      <c r="A49848"/>
    </row>
    <row r="49849" spans="1:1" x14ac:dyDescent="0.25">
      <c r="A49849"/>
    </row>
    <row r="49850" spans="1:1" x14ac:dyDescent="0.25">
      <c r="A49850"/>
    </row>
    <row r="49851" spans="1:1" x14ac:dyDescent="0.25">
      <c r="A49851"/>
    </row>
    <row r="49852" spans="1:1" x14ac:dyDescent="0.25">
      <c r="A49852"/>
    </row>
    <row r="49853" spans="1:1" x14ac:dyDescent="0.25">
      <c r="A49853"/>
    </row>
    <row r="49854" spans="1:1" x14ac:dyDescent="0.25">
      <c r="A49854"/>
    </row>
    <row r="49855" spans="1:1" x14ac:dyDescent="0.25">
      <c r="A49855"/>
    </row>
    <row r="49856" spans="1:1" x14ac:dyDescent="0.25">
      <c r="A49856"/>
    </row>
    <row r="49857" spans="1:1" x14ac:dyDescent="0.25">
      <c r="A49857"/>
    </row>
    <row r="49858" spans="1:1" x14ac:dyDescent="0.25">
      <c r="A49858"/>
    </row>
    <row r="49859" spans="1:1" x14ac:dyDescent="0.25">
      <c r="A49859"/>
    </row>
    <row r="49860" spans="1:1" x14ac:dyDescent="0.25">
      <c r="A49860"/>
    </row>
    <row r="49861" spans="1:1" x14ac:dyDescent="0.25">
      <c r="A49861"/>
    </row>
    <row r="49862" spans="1:1" x14ac:dyDescent="0.25">
      <c r="A49862"/>
    </row>
    <row r="49863" spans="1:1" x14ac:dyDescent="0.25">
      <c r="A49863"/>
    </row>
    <row r="49864" spans="1:1" x14ac:dyDescent="0.25">
      <c r="A49864"/>
    </row>
    <row r="49865" spans="1:1" x14ac:dyDescent="0.25">
      <c r="A49865"/>
    </row>
    <row r="49866" spans="1:1" x14ac:dyDescent="0.25">
      <c r="A49866"/>
    </row>
    <row r="49867" spans="1:1" x14ac:dyDescent="0.25">
      <c r="A49867"/>
    </row>
    <row r="49868" spans="1:1" x14ac:dyDescent="0.25">
      <c r="A49868"/>
    </row>
    <row r="49869" spans="1:1" x14ac:dyDescent="0.25">
      <c r="A49869"/>
    </row>
    <row r="49870" spans="1:1" x14ac:dyDescent="0.25">
      <c r="A49870"/>
    </row>
    <row r="49871" spans="1:1" x14ac:dyDescent="0.25">
      <c r="A49871"/>
    </row>
    <row r="49872" spans="1:1" x14ac:dyDescent="0.25">
      <c r="A49872"/>
    </row>
    <row r="49873" spans="1:1" x14ac:dyDescent="0.25">
      <c r="A49873"/>
    </row>
    <row r="49874" spans="1:1" x14ac:dyDescent="0.25">
      <c r="A49874"/>
    </row>
    <row r="49875" spans="1:1" x14ac:dyDescent="0.25">
      <c r="A49875"/>
    </row>
    <row r="49876" spans="1:1" x14ac:dyDescent="0.25">
      <c r="A49876"/>
    </row>
    <row r="49877" spans="1:1" x14ac:dyDescent="0.25">
      <c r="A49877"/>
    </row>
    <row r="49878" spans="1:1" x14ac:dyDescent="0.25">
      <c r="A49878"/>
    </row>
    <row r="49879" spans="1:1" x14ac:dyDescent="0.25">
      <c r="A49879"/>
    </row>
    <row r="49880" spans="1:1" x14ac:dyDescent="0.25">
      <c r="A49880"/>
    </row>
    <row r="49881" spans="1:1" x14ac:dyDescent="0.25">
      <c r="A49881"/>
    </row>
    <row r="49882" spans="1:1" x14ac:dyDescent="0.25">
      <c r="A49882"/>
    </row>
    <row r="49883" spans="1:1" x14ac:dyDescent="0.25">
      <c r="A49883"/>
    </row>
    <row r="49884" spans="1:1" x14ac:dyDescent="0.25">
      <c r="A49884"/>
    </row>
    <row r="49885" spans="1:1" x14ac:dyDescent="0.25">
      <c r="A49885"/>
    </row>
    <row r="49886" spans="1:1" x14ac:dyDescent="0.25">
      <c r="A49886"/>
    </row>
    <row r="49887" spans="1:1" x14ac:dyDescent="0.25">
      <c r="A49887"/>
    </row>
    <row r="49888" spans="1:1" x14ac:dyDescent="0.25">
      <c r="A49888"/>
    </row>
    <row r="49889" spans="1:1" x14ac:dyDescent="0.25">
      <c r="A49889"/>
    </row>
    <row r="49890" spans="1:1" x14ac:dyDescent="0.25">
      <c r="A49890"/>
    </row>
    <row r="49891" spans="1:1" x14ac:dyDescent="0.25">
      <c r="A49891"/>
    </row>
    <row r="49892" spans="1:1" x14ac:dyDescent="0.25">
      <c r="A49892"/>
    </row>
    <row r="49893" spans="1:1" x14ac:dyDescent="0.25">
      <c r="A49893"/>
    </row>
    <row r="49894" spans="1:1" x14ac:dyDescent="0.25">
      <c r="A49894"/>
    </row>
    <row r="49895" spans="1:1" x14ac:dyDescent="0.25">
      <c r="A49895"/>
    </row>
    <row r="49896" spans="1:1" x14ac:dyDescent="0.25">
      <c r="A49896"/>
    </row>
    <row r="49897" spans="1:1" x14ac:dyDescent="0.25">
      <c r="A49897"/>
    </row>
    <row r="49898" spans="1:1" x14ac:dyDescent="0.25">
      <c r="A49898"/>
    </row>
    <row r="49899" spans="1:1" x14ac:dyDescent="0.25">
      <c r="A49899"/>
    </row>
    <row r="49900" spans="1:1" x14ac:dyDescent="0.25">
      <c r="A49900"/>
    </row>
    <row r="49901" spans="1:1" x14ac:dyDescent="0.25">
      <c r="A49901"/>
    </row>
    <row r="49902" spans="1:1" x14ac:dyDescent="0.25">
      <c r="A49902"/>
    </row>
    <row r="49903" spans="1:1" x14ac:dyDescent="0.25">
      <c r="A49903"/>
    </row>
    <row r="49904" spans="1:1" x14ac:dyDescent="0.25">
      <c r="A49904"/>
    </row>
    <row r="49905" spans="1:1" x14ac:dyDescent="0.25">
      <c r="A49905"/>
    </row>
    <row r="49906" spans="1:1" x14ac:dyDescent="0.25">
      <c r="A49906"/>
    </row>
    <row r="49907" spans="1:1" x14ac:dyDescent="0.25">
      <c r="A49907"/>
    </row>
    <row r="49908" spans="1:1" x14ac:dyDescent="0.25">
      <c r="A49908"/>
    </row>
    <row r="49909" spans="1:1" x14ac:dyDescent="0.25">
      <c r="A49909"/>
    </row>
    <row r="49910" spans="1:1" x14ac:dyDescent="0.25">
      <c r="A49910"/>
    </row>
    <row r="49911" spans="1:1" x14ac:dyDescent="0.25">
      <c r="A49911"/>
    </row>
    <row r="49912" spans="1:1" x14ac:dyDescent="0.25">
      <c r="A49912"/>
    </row>
    <row r="49913" spans="1:1" x14ac:dyDescent="0.25">
      <c r="A49913"/>
    </row>
    <row r="49914" spans="1:1" x14ac:dyDescent="0.25">
      <c r="A49914"/>
    </row>
    <row r="49915" spans="1:1" x14ac:dyDescent="0.25">
      <c r="A49915"/>
    </row>
    <row r="49916" spans="1:1" x14ac:dyDescent="0.25">
      <c r="A49916"/>
    </row>
    <row r="49917" spans="1:1" x14ac:dyDescent="0.25">
      <c r="A49917"/>
    </row>
    <row r="49918" spans="1:1" x14ac:dyDescent="0.25">
      <c r="A49918"/>
    </row>
    <row r="49919" spans="1:1" x14ac:dyDescent="0.25">
      <c r="A49919"/>
    </row>
    <row r="49920" spans="1:1" x14ac:dyDescent="0.25">
      <c r="A49920"/>
    </row>
    <row r="49921" spans="1:1" x14ac:dyDescent="0.25">
      <c r="A49921"/>
    </row>
    <row r="49922" spans="1:1" x14ac:dyDescent="0.25">
      <c r="A49922"/>
    </row>
    <row r="49923" spans="1:1" x14ac:dyDescent="0.25">
      <c r="A49923"/>
    </row>
    <row r="49924" spans="1:1" x14ac:dyDescent="0.25">
      <c r="A49924"/>
    </row>
    <row r="49925" spans="1:1" x14ac:dyDescent="0.25">
      <c r="A49925"/>
    </row>
    <row r="49926" spans="1:1" x14ac:dyDescent="0.25">
      <c r="A49926"/>
    </row>
    <row r="49927" spans="1:1" x14ac:dyDescent="0.25">
      <c r="A49927"/>
    </row>
    <row r="49928" spans="1:1" x14ac:dyDescent="0.25">
      <c r="A49928"/>
    </row>
    <row r="49929" spans="1:1" x14ac:dyDescent="0.25">
      <c r="A49929"/>
    </row>
    <row r="49930" spans="1:1" x14ac:dyDescent="0.25">
      <c r="A49930"/>
    </row>
    <row r="49931" spans="1:1" x14ac:dyDescent="0.25">
      <c r="A49931"/>
    </row>
    <row r="49932" spans="1:1" x14ac:dyDescent="0.25">
      <c r="A49932"/>
    </row>
    <row r="49933" spans="1:1" x14ac:dyDescent="0.25">
      <c r="A49933"/>
    </row>
    <row r="49934" spans="1:1" x14ac:dyDescent="0.25">
      <c r="A49934"/>
    </row>
    <row r="49935" spans="1:1" x14ac:dyDescent="0.25">
      <c r="A49935"/>
    </row>
    <row r="49936" spans="1:1" x14ac:dyDescent="0.25">
      <c r="A49936"/>
    </row>
    <row r="49937" spans="1:1" x14ac:dyDescent="0.25">
      <c r="A49937"/>
    </row>
    <row r="49938" spans="1:1" x14ac:dyDescent="0.25">
      <c r="A49938"/>
    </row>
    <row r="49939" spans="1:1" x14ac:dyDescent="0.25">
      <c r="A49939"/>
    </row>
    <row r="49940" spans="1:1" x14ac:dyDescent="0.25">
      <c r="A49940"/>
    </row>
    <row r="49941" spans="1:1" x14ac:dyDescent="0.25">
      <c r="A49941"/>
    </row>
    <row r="49942" spans="1:1" x14ac:dyDescent="0.25">
      <c r="A49942"/>
    </row>
    <row r="49943" spans="1:1" x14ac:dyDescent="0.25">
      <c r="A49943"/>
    </row>
    <row r="49944" spans="1:1" x14ac:dyDescent="0.25">
      <c r="A49944"/>
    </row>
    <row r="49945" spans="1:1" x14ac:dyDescent="0.25">
      <c r="A49945"/>
    </row>
    <row r="49946" spans="1:1" x14ac:dyDescent="0.25">
      <c r="A49946"/>
    </row>
    <row r="49947" spans="1:1" x14ac:dyDescent="0.25">
      <c r="A49947"/>
    </row>
    <row r="49948" spans="1:1" x14ac:dyDescent="0.25">
      <c r="A49948"/>
    </row>
    <row r="49949" spans="1:1" x14ac:dyDescent="0.25">
      <c r="A49949"/>
    </row>
    <row r="49950" spans="1:1" x14ac:dyDescent="0.25">
      <c r="A49950"/>
    </row>
    <row r="49951" spans="1:1" x14ac:dyDescent="0.25">
      <c r="A49951"/>
    </row>
    <row r="49952" spans="1:1" x14ac:dyDescent="0.25">
      <c r="A49952"/>
    </row>
    <row r="49953" spans="1:1" x14ac:dyDescent="0.25">
      <c r="A49953"/>
    </row>
    <row r="49954" spans="1:1" x14ac:dyDescent="0.25">
      <c r="A49954"/>
    </row>
    <row r="49955" spans="1:1" x14ac:dyDescent="0.25">
      <c r="A49955"/>
    </row>
    <row r="49956" spans="1:1" x14ac:dyDescent="0.25">
      <c r="A49956"/>
    </row>
    <row r="49957" spans="1:1" x14ac:dyDescent="0.25">
      <c r="A49957"/>
    </row>
    <row r="49958" spans="1:1" x14ac:dyDescent="0.25">
      <c r="A49958"/>
    </row>
    <row r="49959" spans="1:1" x14ac:dyDescent="0.25">
      <c r="A49959"/>
    </row>
    <row r="49960" spans="1:1" x14ac:dyDescent="0.25">
      <c r="A49960"/>
    </row>
    <row r="49961" spans="1:1" x14ac:dyDescent="0.25">
      <c r="A49961"/>
    </row>
    <row r="49962" spans="1:1" x14ac:dyDescent="0.25">
      <c r="A49962"/>
    </row>
    <row r="49963" spans="1:1" x14ac:dyDescent="0.25">
      <c r="A49963"/>
    </row>
    <row r="49964" spans="1:1" x14ac:dyDescent="0.25">
      <c r="A49964"/>
    </row>
    <row r="49965" spans="1:1" x14ac:dyDescent="0.25">
      <c r="A49965"/>
    </row>
    <row r="49966" spans="1:1" x14ac:dyDescent="0.25">
      <c r="A49966"/>
    </row>
    <row r="49967" spans="1:1" x14ac:dyDescent="0.25">
      <c r="A49967"/>
    </row>
    <row r="49968" spans="1:1" x14ac:dyDescent="0.25">
      <c r="A49968"/>
    </row>
    <row r="49969" spans="1:1" x14ac:dyDescent="0.25">
      <c r="A49969"/>
    </row>
    <row r="49970" spans="1:1" x14ac:dyDescent="0.25">
      <c r="A49970"/>
    </row>
    <row r="49971" spans="1:1" x14ac:dyDescent="0.25">
      <c r="A49971"/>
    </row>
    <row r="49972" spans="1:1" x14ac:dyDescent="0.25">
      <c r="A49972"/>
    </row>
    <row r="49973" spans="1:1" x14ac:dyDescent="0.25">
      <c r="A49973"/>
    </row>
    <row r="49974" spans="1:1" x14ac:dyDescent="0.25">
      <c r="A49974"/>
    </row>
    <row r="49975" spans="1:1" x14ac:dyDescent="0.25">
      <c r="A49975"/>
    </row>
    <row r="49976" spans="1:1" x14ac:dyDescent="0.25">
      <c r="A49976"/>
    </row>
    <row r="49977" spans="1:1" x14ac:dyDescent="0.25">
      <c r="A49977"/>
    </row>
    <row r="49978" spans="1:1" x14ac:dyDescent="0.25">
      <c r="A49978"/>
    </row>
    <row r="49979" spans="1:1" x14ac:dyDescent="0.25">
      <c r="A49979"/>
    </row>
    <row r="49980" spans="1:1" x14ac:dyDescent="0.25">
      <c r="A49980"/>
    </row>
    <row r="49981" spans="1:1" x14ac:dyDescent="0.25">
      <c r="A49981"/>
    </row>
    <row r="49982" spans="1:1" x14ac:dyDescent="0.25">
      <c r="A49982"/>
    </row>
    <row r="49983" spans="1:1" x14ac:dyDescent="0.25">
      <c r="A49983"/>
    </row>
    <row r="49984" spans="1:1" x14ac:dyDescent="0.25">
      <c r="A49984"/>
    </row>
    <row r="49985" spans="1:1" x14ac:dyDescent="0.25">
      <c r="A49985"/>
    </row>
    <row r="49986" spans="1:1" x14ac:dyDescent="0.25">
      <c r="A49986"/>
    </row>
    <row r="49987" spans="1:1" x14ac:dyDescent="0.25">
      <c r="A49987"/>
    </row>
    <row r="49988" spans="1:1" x14ac:dyDescent="0.25">
      <c r="A49988"/>
    </row>
    <row r="49989" spans="1:1" x14ac:dyDescent="0.25">
      <c r="A49989"/>
    </row>
    <row r="49990" spans="1:1" x14ac:dyDescent="0.25">
      <c r="A49990"/>
    </row>
    <row r="49991" spans="1:1" x14ac:dyDescent="0.25">
      <c r="A49991"/>
    </row>
    <row r="49992" spans="1:1" x14ac:dyDescent="0.25">
      <c r="A49992"/>
    </row>
    <row r="49993" spans="1:1" x14ac:dyDescent="0.25">
      <c r="A49993"/>
    </row>
    <row r="49994" spans="1:1" x14ac:dyDescent="0.25">
      <c r="A49994"/>
    </row>
    <row r="49995" spans="1:1" x14ac:dyDescent="0.25">
      <c r="A49995"/>
    </row>
    <row r="49996" spans="1:1" x14ac:dyDescent="0.25">
      <c r="A49996"/>
    </row>
    <row r="49997" spans="1:1" x14ac:dyDescent="0.25">
      <c r="A49997"/>
    </row>
    <row r="49998" spans="1:1" x14ac:dyDescent="0.25">
      <c r="A49998"/>
    </row>
    <row r="49999" spans="1:1" x14ac:dyDescent="0.25">
      <c r="A49999"/>
    </row>
    <row r="50000" spans="1:1" x14ac:dyDescent="0.25">
      <c r="A50000"/>
    </row>
    <row r="50001" spans="1:1" x14ac:dyDescent="0.25">
      <c r="A50001"/>
    </row>
    <row r="50002" spans="1:1" x14ac:dyDescent="0.25">
      <c r="A50002"/>
    </row>
    <row r="50003" spans="1:1" x14ac:dyDescent="0.25">
      <c r="A50003"/>
    </row>
    <row r="50004" spans="1:1" x14ac:dyDescent="0.25">
      <c r="A50004"/>
    </row>
    <row r="50005" spans="1:1" x14ac:dyDescent="0.25">
      <c r="A50005"/>
    </row>
    <row r="50006" spans="1:1" x14ac:dyDescent="0.25">
      <c r="A50006"/>
    </row>
    <row r="50007" spans="1:1" x14ac:dyDescent="0.25">
      <c r="A50007"/>
    </row>
    <row r="50008" spans="1:1" x14ac:dyDescent="0.25">
      <c r="A50008"/>
    </row>
    <row r="50009" spans="1:1" x14ac:dyDescent="0.25">
      <c r="A50009"/>
    </row>
    <row r="50010" spans="1:1" x14ac:dyDescent="0.25">
      <c r="A50010"/>
    </row>
    <row r="50011" spans="1:1" x14ac:dyDescent="0.25">
      <c r="A50011"/>
    </row>
    <row r="50012" spans="1:1" x14ac:dyDescent="0.25">
      <c r="A50012"/>
    </row>
    <row r="50013" spans="1:1" x14ac:dyDescent="0.25">
      <c r="A50013"/>
    </row>
    <row r="50014" spans="1:1" x14ac:dyDescent="0.25">
      <c r="A50014"/>
    </row>
    <row r="50015" spans="1:1" x14ac:dyDescent="0.25">
      <c r="A50015"/>
    </row>
    <row r="50016" spans="1:1" x14ac:dyDescent="0.25">
      <c r="A50016"/>
    </row>
    <row r="50017" spans="1:1" x14ac:dyDescent="0.25">
      <c r="A50017"/>
    </row>
    <row r="50018" spans="1:1" x14ac:dyDescent="0.25">
      <c r="A50018"/>
    </row>
    <row r="50019" spans="1:1" x14ac:dyDescent="0.25">
      <c r="A50019"/>
    </row>
    <row r="50020" spans="1:1" x14ac:dyDescent="0.25">
      <c r="A50020"/>
    </row>
    <row r="50021" spans="1:1" x14ac:dyDescent="0.25">
      <c r="A50021"/>
    </row>
    <row r="50022" spans="1:1" x14ac:dyDescent="0.25">
      <c r="A50022"/>
    </row>
    <row r="50023" spans="1:1" x14ac:dyDescent="0.25">
      <c r="A50023"/>
    </row>
    <row r="50024" spans="1:1" x14ac:dyDescent="0.25">
      <c r="A50024"/>
    </row>
    <row r="50025" spans="1:1" x14ac:dyDescent="0.25">
      <c r="A50025"/>
    </row>
    <row r="50026" spans="1:1" x14ac:dyDescent="0.25">
      <c r="A50026"/>
    </row>
    <row r="50027" spans="1:1" x14ac:dyDescent="0.25">
      <c r="A50027"/>
    </row>
    <row r="50028" spans="1:1" x14ac:dyDescent="0.25">
      <c r="A50028"/>
    </row>
    <row r="50029" spans="1:1" x14ac:dyDescent="0.25">
      <c r="A50029"/>
    </row>
    <row r="50030" spans="1:1" x14ac:dyDescent="0.25">
      <c r="A50030"/>
    </row>
    <row r="50031" spans="1:1" x14ac:dyDescent="0.25">
      <c r="A50031"/>
    </row>
    <row r="50032" spans="1:1" x14ac:dyDescent="0.25">
      <c r="A50032"/>
    </row>
    <row r="50033" spans="1:1" x14ac:dyDescent="0.25">
      <c r="A50033"/>
    </row>
    <row r="50034" spans="1:1" x14ac:dyDescent="0.25">
      <c r="A50034"/>
    </row>
    <row r="50035" spans="1:1" x14ac:dyDescent="0.25">
      <c r="A50035"/>
    </row>
    <row r="50036" spans="1:1" x14ac:dyDescent="0.25">
      <c r="A50036"/>
    </row>
    <row r="50037" spans="1:1" x14ac:dyDescent="0.25">
      <c r="A50037"/>
    </row>
    <row r="50038" spans="1:1" x14ac:dyDescent="0.25">
      <c r="A50038"/>
    </row>
    <row r="50039" spans="1:1" x14ac:dyDescent="0.25">
      <c r="A50039"/>
    </row>
    <row r="50040" spans="1:1" x14ac:dyDescent="0.25">
      <c r="A50040"/>
    </row>
    <row r="50041" spans="1:1" x14ac:dyDescent="0.25">
      <c r="A50041"/>
    </row>
    <row r="50042" spans="1:1" x14ac:dyDescent="0.25">
      <c r="A50042"/>
    </row>
    <row r="50043" spans="1:1" x14ac:dyDescent="0.25">
      <c r="A50043"/>
    </row>
    <row r="50044" spans="1:1" x14ac:dyDescent="0.25">
      <c r="A50044"/>
    </row>
    <row r="50045" spans="1:1" x14ac:dyDescent="0.25">
      <c r="A50045"/>
    </row>
    <row r="50046" spans="1:1" x14ac:dyDescent="0.25">
      <c r="A50046"/>
    </row>
    <row r="50047" spans="1:1" x14ac:dyDescent="0.25">
      <c r="A50047"/>
    </row>
    <row r="50048" spans="1:1" x14ac:dyDescent="0.25">
      <c r="A50048"/>
    </row>
    <row r="50049" spans="1:1" x14ac:dyDescent="0.25">
      <c r="A50049"/>
    </row>
    <row r="50050" spans="1:1" x14ac:dyDescent="0.25">
      <c r="A50050"/>
    </row>
    <row r="50051" spans="1:1" x14ac:dyDescent="0.25">
      <c r="A50051"/>
    </row>
    <row r="50052" spans="1:1" x14ac:dyDescent="0.25">
      <c r="A50052"/>
    </row>
    <row r="50053" spans="1:1" x14ac:dyDescent="0.25">
      <c r="A50053"/>
    </row>
    <row r="50054" spans="1:1" x14ac:dyDescent="0.25">
      <c r="A50054"/>
    </row>
    <row r="50055" spans="1:1" x14ac:dyDescent="0.25">
      <c r="A50055"/>
    </row>
    <row r="50056" spans="1:1" x14ac:dyDescent="0.25">
      <c r="A50056"/>
    </row>
    <row r="50057" spans="1:1" x14ac:dyDescent="0.25">
      <c r="A50057"/>
    </row>
    <row r="50058" spans="1:1" x14ac:dyDescent="0.25">
      <c r="A50058"/>
    </row>
    <row r="50059" spans="1:1" x14ac:dyDescent="0.25">
      <c r="A50059"/>
    </row>
    <row r="50060" spans="1:1" x14ac:dyDescent="0.25">
      <c r="A50060"/>
    </row>
    <row r="50061" spans="1:1" x14ac:dyDescent="0.25">
      <c r="A50061"/>
    </row>
    <row r="50062" spans="1:1" x14ac:dyDescent="0.25">
      <c r="A50062"/>
    </row>
    <row r="50063" spans="1:1" x14ac:dyDescent="0.25">
      <c r="A50063"/>
    </row>
    <row r="50064" spans="1:1" x14ac:dyDescent="0.25">
      <c r="A50064"/>
    </row>
    <row r="50065" spans="1:1" x14ac:dyDescent="0.25">
      <c r="A50065"/>
    </row>
    <row r="50066" spans="1:1" x14ac:dyDescent="0.25">
      <c r="A50066"/>
    </row>
    <row r="50067" spans="1:1" x14ac:dyDescent="0.25">
      <c r="A50067"/>
    </row>
    <row r="50068" spans="1:1" x14ac:dyDescent="0.25">
      <c r="A50068"/>
    </row>
    <row r="50069" spans="1:1" x14ac:dyDescent="0.25">
      <c r="A50069"/>
    </row>
    <row r="50070" spans="1:1" x14ac:dyDescent="0.25">
      <c r="A50070"/>
    </row>
    <row r="50071" spans="1:1" x14ac:dyDescent="0.25">
      <c r="A50071"/>
    </row>
    <row r="50072" spans="1:1" x14ac:dyDescent="0.25">
      <c r="A50072"/>
    </row>
    <row r="50073" spans="1:1" x14ac:dyDescent="0.25">
      <c r="A50073"/>
    </row>
    <row r="50074" spans="1:1" x14ac:dyDescent="0.25">
      <c r="A50074"/>
    </row>
    <row r="50075" spans="1:1" x14ac:dyDescent="0.25">
      <c r="A50075"/>
    </row>
    <row r="50076" spans="1:1" x14ac:dyDescent="0.25">
      <c r="A50076"/>
    </row>
    <row r="50077" spans="1:1" x14ac:dyDescent="0.25">
      <c r="A50077"/>
    </row>
    <row r="50078" spans="1:1" x14ac:dyDescent="0.25">
      <c r="A50078"/>
    </row>
    <row r="50079" spans="1:1" x14ac:dyDescent="0.25">
      <c r="A50079"/>
    </row>
    <row r="50080" spans="1:1" x14ac:dyDescent="0.25">
      <c r="A50080"/>
    </row>
    <row r="50081" spans="1:1" x14ac:dyDescent="0.25">
      <c r="A50081"/>
    </row>
    <row r="50082" spans="1:1" x14ac:dyDescent="0.25">
      <c r="A50082"/>
    </row>
    <row r="50083" spans="1:1" x14ac:dyDescent="0.25">
      <c r="A50083"/>
    </row>
    <row r="50084" spans="1:1" x14ac:dyDescent="0.25">
      <c r="A50084"/>
    </row>
    <row r="50085" spans="1:1" x14ac:dyDescent="0.25">
      <c r="A50085"/>
    </row>
    <row r="50086" spans="1:1" x14ac:dyDescent="0.25">
      <c r="A50086"/>
    </row>
    <row r="50087" spans="1:1" x14ac:dyDescent="0.25">
      <c r="A50087"/>
    </row>
    <row r="50088" spans="1:1" x14ac:dyDescent="0.25">
      <c r="A50088"/>
    </row>
    <row r="50089" spans="1:1" x14ac:dyDescent="0.25">
      <c r="A50089"/>
    </row>
    <row r="50090" spans="1:1" x14ac:dyDescent="0.25">
      <c r="A50090"/>
    </row>
    <row r="50091" spans="1:1" x14ac:dyDescent="0.25">
      <c r="A50091"/>
    </row>
    <row r="50092" spans="1:1" x14ac:dyDescent="0.25">
      <c r="A50092"/>
    </row>
    <row r="50093" spans="1:1" x14ac:dyDescent="0.25">
      <c r="A50093"/>
    </row>
    <row r="50094" spans="1:1" x14ac:dyDescent="0.25">
      <c r="A50094"/>
    </row>
    <row r="50095" spans="1:1" x14ac:dyDescent="0.25">
      <c r="A50095"/>
    </row>
    <row r="50096" spans="1:1" x14ac:dyDescent="0.25">
      <c r="A50096"/>
    </row>
    <row r="50097" spans="1:1" x14ac:dyDescent="0.25">
      <c r="A50097"/>
    </row>
    <row r="50098" spans="1:1" x14ac:dyDescent="0.25">
      <c r="A50098"/>
    </row>
    <row r="50099" spans="1:1" x14ac:dyDescent="0.25">
      <c r="A50099"/>
    </row>
    <row r="50100" spans="1:1" x14ac:dyDescent="0.25">
      <c r="A50100"/>
    </row>
    <row r="50101" spans="1:1" x14ac:dyDescent="0.25">
      <c r="A50101"/>
    </row>
    <row r="50102" spans="1:1" x14ac:dyDescent="0.25">
      <c r="A50102"/>
    </row>
    <row r="50103" spans="1:1" x14ac:dyDescent="0.25">
      <c r="A50103"/>
    </row>
    <row r="50104" spans="1:1" x14ac:dyDescent="0.25">
      <c r="A50104"/>
    </row>
    <row r="50105" spans="1:1" x14ac:dyDescent="0.25">
      <c r="A50105"/>
    </row>
    <row r="50106" spans="1:1" x14ac:dyDescent="0.25">
      <c r="A50106"/>
    </row>
    <row r="50107" spans="1:1" x14ac:dyDescent="0.25">
      <c r="A50107"/>
    </row>
    <row r="50108" spans="1:1" x14ac:dyDescent="0.25">
      <c r="A50108"/>
    </row>
    <row r="50109" spans="1:1" x14ac:dyDescent="0.25">
      <c r="A50109"/>
    </row>
    <row r="50110" spans="1:1" x14ac:dyDescent="0.25">
      <c r="A50110"/>
    </row>
    <row r="50111" spans="1:1" x14ac:dyDescent="0.25">
      <c r="A50111"/>
    </row>
    <row r="50112" spans="1:1" x14ac:dyDescent="0.25">
      <c r="A50112"/>
    </row>
    <row r="50113" spans="1:1" x14ac:dyDescent="0.25">
      <c r="A50113"/>
    </row>
    <row r="50114" spans="1:1" x14ac:dyDescent="0.25">
      <c r="A50114"/>
    </row>
    <row r="50115" spans="1:1" x14ac:dyDescent="0.25">
      <c r="A50115"/>
    </row>
    <row r="50116" spans="1:1" x14ac:dyDescent="0.25">
      <c r="A50116"/>
    </row>
    <row r="50117" spans="1:1" x14ac:dyDescent="0.25">
      <c r="A50117"/>
    </row>
    <row r="50118" spans="1:1" x14ac:dyDescent="0.25">
      <c r="A50118"/>
    </row>
    <row r="50119" spans="1:1" x14ac:dyDescent="0.25">
      <c r="A50119"/>
    </row>
    <row r="50120" spans="1:1" x14ac:dyDescent="0.25">
      <c r="A50120"/>
    </row>
    <row r="50121" spans="1:1" x14ac:dyDescent="0.25">
      <c r="A50121"/>
    </row>
    <row r="50122" spans="1:1" x14ac:dyDescent="0.25">
      <c r="A50122"/>
    </row>
    <row r="50123" spans="1:1" x14ac:dyDescent="0.25">
      <c r="A50123"/>
    </row>
    <row r="50124" spans="1:1" x14ac:dyDescent="0.25">
      <c r="A50124"/>
    </row>
    <row r="50125" spans="1:1" x14ac:dyDescent="0.25">
      <c r="A50125"/>
    </row>
    <row r="50126" spans="1:1" x14ac:dyDescent="0.25">
      <c r="A50126"/>
    </row>
    <row r="50127" spans="1:1" x14ac:dyDescent="0.25">
      <c r="A50127"/>
    </row>
    <row r="50128" spans="1:1" x14ac:dyDescent="0.25">
      <c r="A50128"/>
    </row>
    <row r="50129" spans="1:1" x14ac:dyDescent="0.25">
      <c r="A50129"/>
    </row>
    <row r="50130" spans="1:1" x14ac:dyDescent="0.25">
      <c r="A50130"/>
    </row>
    <row r="50131" spans="1:1" x14ac:dyDescent="0.25">
      <c r="A50131"/>
    </row>
    <row r="50132" spans="1:1" x14ac:dyDescent="0.25">
      <c r="A50132"/>
    </row>
    <row r="50133" spans="1:1" x14ac:dyDescent="0.25">
      <c r="A50133"/>
    </row>
    <row r="50134" spans="1:1" x14ac:dyDescent="0.25">
      <c r="A50134"/>
    </row>
    <row r="50135" spans="1:1" x14ac:dyDescent="0.25">
      <c r="A50135"/>
    </row>
    <row r="50136" spans="1:1" x14ac:dyDescent="0.25">
      <c r="A50136"/>
    </row>
    <row r="50137" spans="1:1" x14ac:dyDescent="0.25">
      <c r="A50137"/>
    </row>
    <row r="50138" spans="1:1" x14ac:dyDescent="0.25">
      <c r="A50138"/>
    </row>
    <row r="50139" spans="1:1" x14ac:dyDescent="0.25">
      <c r="A50139"/>
    </row>
    <row r="50140" spans="1:1" x14ac:dyDescent="0.25">
      <c r="A50140"/>
    </row>
    <row r="50141" spans="1:1" x14ac:dyDescent="0.25">
      <c r="A50141"/>
    </row>
    <row r="50142" spans="1:1" x14ac:dyDescent="0.25">
      <c r="A50142"/>
    </row>
    <row r="50143" spans="1:1" x14ac:dyDescent="0.25">
      <c r="A50143"/>
    </row>
    <row r="50144" spans="1:1" x14ac:dyDescent="0.25">
      <c r="A50144"/>
    </row>
    <row r="50145" spans="1:1" x14ac:dyDescent="0.25">
      <c r="A50145"/>
    </row>
    <row r="50146" spans="1:1" x14ac:dyDescent="0.25">
      <c r="A50146"/>
    </row>
    <row r="50147" spans="1:1" x14ac:dyDescent="0.25">
      <c r="A50147"/>
    </row>
    <row r="50148" spans="1:1" x14ac:dyDescent="0.25">
      <c r="A50148"/>
    </row>
    <row r="50149" spans="1:1" x14ac:dyDescent="0.25">
      <c r="A50149"/>
    </row>
    <row r="50150" spans="1:1" x14ac:dyDescent="0.25">
      <c r="A50150"/>
    </row>
    <row r="50151" spans="1:1" x14ac:dyDescent="0.25">
      <c r="A50151"/>
    </row>
    <row r="50152" spans="1:1" x14ac:dyDescent="0.25">
      <c r="A50152"/>
    </row>
    <row r="50153" spans="1:1" x14ac:dyDescent="0.25">
      <c r="A50153"/>
    </row>
    <row r="50154" spans="1:1" x14ac:dyDescent="0.25">
      <c r="A50154"/>
    </row>
    <row r="50155" spans="1:1" x14ac:dyDescent="0.25">
      <c r="A50155"/>
    </row>
    <row r="50156" spans="1:1" x14ac:dyDescent="0.25">
      <c r="A50156"/>
    </row>
    <row r="50157" spans="1:1" x14ac:dyDescent="0.25">
      <c r="A50157"/>
    </row>
    <row r="50158" spans="1:1" x14ac:dyDescent="0.25">
      <c r="A50158"/>
    </row>
    <row r="50159" spans="1:1" x14ac:dyDescent="0.25">
      <c r="A50159"/>
    </row>
    <row r="50160" spans="1:1" x14ac:dyDescent="0.25">
      <c r="A50160"/>
    </row>
    <row r="50161" spans="1:1" x14ac:dyDescent="0.25">
      <c r="A50161"/>
    </row>
    <row r="50162" spans="1:1" x14ac:dyDescent="0.25">
      <c r="A50162"/>
    </row>
    <row r="50163" spans="1:1" x14ac:dyDescent="0.25">
      <c r="A50163"/>
    </row>
    <row r="50164" spans="1:1" x14ac:dyDescent="0.25">
      <c r="A50164"/>
    </row>
    <row r="50165" spans="1:1" x14ac:dyDescent="0.25">
      <c r="A50165"/>
    </row>
    <row r="50166" spans="1:1" x14ac:dyDescent="0.25">
      <c r="A50166"/>
    </row>
    <row r="50167" spans="1:1" x14ac:dyDescent="0.25">
      <c r="A50167"/>
    </row>
    <row r="50168" spans="1:1" x14ac:dyDescent="0.25">
      <c r="A50168"/>
    </row>
    <row r="50169" spans="1:1" x14ac:dyDescent="0.25">
      <c r="A50169"/>
    </row>
    <row r="50170" spans="1:1" x14ac:dyDescent="0.25">
      <c r="A50170"/>
    </row>
    <row r="50171" spans="1:1" x14ac:dyDescent="0.25">
      <c r="A50171"/>
    </row>
    <row r="50172" spans="1:1" x14ac:dyDescent="0.25">
      <c r="A50172"/>
    </row>
    <row r="50173" spans="1:1" x14ac:dyDescent="0.25">
      <c r="A50173"/>
    </row>
    <row r="50174" spans="1:1" x14ac:dyDescent="0.25">
      <c r="A50174"/>
    </row>
    <row r="50175" spans="1:1" x14ac:dyDescent="0.25">
      <c r="A50175"/>
    </row>
    <row r="50176" spans="1:1" x14ac:dyDescent="0.25">
      <c r="A50176"/>
    </row>
    <row r="50177" spans="1:1" x14ac:dyDescent="0.25">
      <c r="A50177"/>
    </row>
    <row r="50178" spans="1:1" x14ac:dyDescent="0.25">
      <c r="A50178"/>
    </row>
    <row r="50179" spans="1:1" x14ac:dyDescent="0.25">
      <c r="A50179"/>
    </row>
    <row r="50180" spans="1:1" x14ac:dyDescent="0.25">
      <c r="A50180"/>
    </row>
    <row r="50181" spans="1:1" x14ac:dyDescent="0.25">
      <c r="A50181"/>
    </row>
    <row r="50182" spans="1:1" x14ac:dyDescent="0.25">
      <c r="A50182"/>
    </row>
    <row r="50183" spans="1:1" x14ac:dyDescent="0.25">
      <c r="A50183"/>
    </row>
    <row r="50184" spans="1:1" x14ac:dyDescent="0.25">
      <c r="A50184"/>
    </row>
    <row r="50185" spans="1:1" x14ac:dyDescent="0.25">
      <c r="A50185"/>
    </row>
    <row r="50186" spans="1:1" x14ac:dyDescent="0.25">
      <c r="A50186"/>
    </row>
    <row r="50187" spans="1:1" x14ac:dyDescent="0.25">
      <c r="A50187"/>
    </row>
    <row r="50188" spans="1:1" x14ac:dyDescent="0.25">
      <c r="A50188"/>
    </row>
    <row r="50189" spans="1:1" x14ac:dyDescent="0.25">
      <c r="A50189"/>
    </row>
    <row r="50190" spans="1:1" x14ac:dyDescent="0.25">
      <c r="A50190"/>
    </row>
    <row r="50191" spans="1:1" x14ac:dyDescent="0.25">
      <c r="A50191"/>
    </row>
    <row r="50192" spans="1:1" x14ac:dyDescent="0.25">
      <c r="A50192"/>
    </row>
    <row r="50193" spans="1:1" x14ac:dyDescent="0.25">
      <c r="A50193"/>
    </row>
    <row r="50194" spans="1:1" x14ac:dyDescent="0.25">
      <c r="A50194"/>
    </row>
    <row r="50195" spans="1:1" x14ac:dyDescent="0.25">
      <c r="A50195"/>
    </row>
    <row r="50196" spans="1:1" x14ac:dyDescent="0.25">
      <c r="A50196"/>
    </row>
    <row r="50197" spans="1:1" x14ac:dyDescent="0.25">
      <c r="A50197"/>
    </row>
    <row r="50198" spans="1:1" x14ac:dyDescent="0.25">
      <c r="A50198"/>
    </row>
    <row r="50199" spans="1:1" x14ac:dyDescent="0.25">
      <c r="A50199"/>
    </row>
    <row r="50200" spans="1:1" x14ac:dyDescent="0.25">
      <c r="A50200"/>
    </row>
    <row r="50201" spans="1:1" x14ac:dyDescent="0.25">
      <c r="A50201"/>
    </row>
    <row r="50202" spans="1:1" x14ac:dyDescent="0.25">
      <c r="A50202"/>
    </row>
    <row r="50203" spans="1:1" x14ac:dyDescent="0.25">
      <c r="A50203"/>
    </row>
    <row r="50204" spans="1:1" x14ac:dyDescent="0.25">
      <c r="A50204"/>
    </row>
    <row r="50205" spans="1:1" x14ac:dyDescent="0.25">
      <c r="A50205"/>
    </row>
    <row r="50206" spans="1:1" x14ac:dyDescent="0.25">
      <c r="A50206"/>
    </row>
    <row r="50207" spans="1:1" x14ac:dyDescent="0.25">
      <c r="A50207"/>
    </row>
    <row r="50208" spans="1:1" x14ac:dyDescent="0.25">
      <c r="A50208"/>
    </row>
    <row r="50209" spans="1:1" x14ac:dyDescent="0.25">
      <c r="A50209"/>
    </row>
    <row r="50210" spans="1:1" x14ac:dyDescent="0.25">
      <c r="A50210"/>
    </row>
    <row r="50211" spans="1:1" x14ac:dyDescent="0.25">
      <c r="A50211"/>
    </row>
    <row r="50212" spans="1:1" x14ac:dyDescent="0.25">
      <c r="A50212"/>
    </row>
    <row r="50213" spans="1:1" x14ac:dyDescent="0.25">
      <c r="A50213"/>
    </row>
    <row r="50214" spans="1:1" x14ac:dyDescent="0.25">
      <c r="A50214"/>
    </row>
    <row r="50215" spans="1:1" x14ac:dyDescent="0.25">
      <c r="A50215"/>
    </row>
    <row r="50216" spans="1:1" x14ac:dyDescent="0.25">
      <c r="A50216"/>
    </row>
    <row r="50217" spans="1:1" x14ac:dyDescent="0.25">
      <c r="A50217"/>
    </row>
    <row r="50218" spans="1:1" x14ac:dyDescent="0.25">
      <c r="A50218"/>
    </row>
    <row r="50219" spans="1:1" x14ac:dyDescent="0.25">
      <c r="A50219"/>
    </row>
    <row r="50220" spans="1:1" x14ac:dyDescent="0.25">
      <c r="A50220"/>
    </row>
    <row r="50221" spans="1:1" x14ac:dyDescent="0.25">
      <c r="A50221"/>
    </row>
    <row r="50222" spans="1:1" x14ac:dyDescent="0.25">
      <c r="A50222"/>
    </row>
    <row r="50223" spans="1:1" x14ac:dyDescent="0.25">
      <c r="A50223"/>
    </row>
    <row r="50224" spans="1:1" x14ac:dyDescent="0.25">
      <c r="A50224"/>
    </row>
    <row r="50225" spans="1:1" x14ac:dyDescent="0.25">
      <c r="A50225"/>
    </row>
    <row r="50226" spans="1:1" x14ac:dyDescent="0.25">
      <c r="A50226"/>
    </row>
    <row r="50227" spans="1:1" x14ac:dyDescent="0.25">
      <c r="A50227"/>
    </row>
    <row r="50228" spans="1:1" x14ac:dyDescent="0.25">
      <c r="A50228"/>
    </row>
    <row r="50229" spans="1:1" x14ac:dyDescent="0.25">
      <c r="A50229"/>
    </row>
    <row r="50230" spans="1:1" x14ac:dyDescent="0.25">
      <c r="A50230"/>
    </row>
    <row r="50231" spans="1:1" x14ac:dyDescent="0.25">
      <c r="A50231"/>
    </row>
    <row r="50232" spans="1:1" x14ac:dyDescent="0.25">
      <c r="A50232"/>
    </row>
    <row r="50233" spans="1:1" x14ac:dyDescent="0.25">
      <c r="A50233"/>
    </row>
    <row r="50234" spans="1:1" x14ac:dyDescent="0.25">
      <c r="A50234"/>
    </row>
    <row r="50235" spans="1:1" x14ac:dyDescent="0.25">
      <c r="A50235"/>
    </row>
    <row r="50236" spans="1:1" x14ac:dyDescent="0.25">
      <c r="A50236"/>
    </row>
    <row r="50237" spans="1:1" x14ac:dyDescent="0.25">
      <c r="A50237"/>
    </row>
    <row r="50238" spans="1:1" x14ac:dyDescent="0.25">
      <c r="A50238"/>
    </row>
    <row r="50239" spans="1:1" x14ac:dyDescent="0.25">
      <c r="A50239"/>
    </row>
    <row r="50240" spans="1:1" x14ac:dyDescent="0.25">
      <c r="A50240"/>
    </row>
    <row r="50241" spans="1:1" x14ac:dyDescent="0.25">
      <c r="A50241"/>
    </row>
    <row r="50242" spans="1:1" x14ac:dyDescent="0.25">
      <c r="A50242"/>
    </row>
    <row r="50243" spans="1:1" x14ac:dyDescent="0.25">
      <c r="A50243"/>
    </row>
    <row r="50244" spans="1:1" x14ac:dyDescent="0.25">
      <c r="A50244"/>
    </row>
    <row r="50245" spans="1:1" x14ac:dyDescent="0.25">
      <c r="A50245"/>
    </row>
    <row r="50246" spans="1:1" x14ac:dyDescent="0.25">
      <c r="A50246"/>
    </row>
    <row r="50247" spans="1:1" x14ac:dyDescent="0.25">
      <c r="A50247"/>
    </row>
    <row r="50248" spans="1:1" x14ac:dyDescent="0.25">
      <c r="A50248"/>
    </row>
    <row r="50249" spans="1:1" x14ac:dyDescent="0.25">
      <c r="A50249"/>
    </row>
    <row r="50250" spans="1:1" x14ac:dyDescent="0.25">
      <c r="A50250"/>
    </row>
    <row r="50251" spans="1:1" x14ac:dyDescent="0.25">
      <c r="A50251"/>
    </row>
    <row r="50252" spans="1:1" x14ac:dyDescent="0.25">
      <c r="A50252"/>
    </row>
    <row r="50253" spans="1:1" x14ac:dyDescent="0.25">
      <c r="A50253"/>
    </row>
    <row r="50254" spans="1:1" x14ac:dyDescent="0.25">
      <c r="A50254"/>
    </row>
    <row r="50255" spans="1:1" x14ac:dyDescent="0.25">
      <c r="A50255"/>
    </row>
    <row r="50256" spans="1:1" x14ac:dyDescent="0.25">
      <c r="A50256"/>
    </row>
    <row r="50257" spans="1:1" x14ac:dyDescent="0.25">
      <c r="A50257"/>
    </row>
    <row r="50258" spans="1:1" x14ac:dyDescent="0.25">
      <c r="A50258"/>
    </row>
    <row r="50259" spans="1:1" x14ac:dyDescent="0.25">
      <c r="A50259"/>
    </row>
    <row r="50260" spans="1:1" x14ac:dyDescent="0.25">
      <c r="A50260"/>
    </row>
    <row r="50261" spans="1:1" x14ac:dyDescent="0.25">
      <c r="A50261"/>
    </row>
    <row r="50262" spans="1:1" x14ac:dyDescent="0.25">
      <c r="A50262"/>
    </row>
    <row r="50263" spans="1:1" x14ac:dyDescent="0.25">
      <c r="A50263"/>
    </row>
    <row r="50264" spans="1:1" x14ac:dyDescent="0.25">
      <c r="A50264"/>
    </row>
    <row r="50265" spans="1:1" x14ac:dyDescent="0.25">
      <c r="A50265"/>
    </row>
    <row r="50266" spans="1:1" x14ac:dyDescent="0.25">
      <c r="A50266"/>
    </row>
    <row r="50267" spans="1:1" x14ac:dyDescent="0.25">
      <c r="A50267"/>
    </row>
    <row r="50268" spans="1:1" x14ac:dyDescent="0.25">
      <c r="A50268"/>
    </row>
    <row r="50269" spans="1:1" x14ac:dyDescent="0.25">
      <c r="A50269"/>
    </row>
    <row r="50270" spans="1:1" x14ac:dyDescent="0.25">
      <c r="A50270"/>
    </row>
    <row r="50271" spans="1:1" x14ac:dyDescent="0.25">
      <c r="A50271"/>
    </row>
    <row r="50272" spans="1:1" x14ac:dyDescent="0.25">
      <c r="A50272"/>
    </row>
    <row r="50273" spans="1:1" x14ac:dyDescent="0.25">
      <c r="A50273"/>
    </row>
    <row r="50274" spans="1:1" x14ac:dyDescent="0.25">
      <c r="A50274"/>
    </row>
    <row r="50275" spans="1:1" x14ac:dyDescent="0.25">
      <c r="A50275"/>
    </row>
    <row r="50276" spans="1:1" x14ac:dyDescent="0.25">
      <c r="A50276"/>
    </row>
    <row r="50277" spans="1:1" x14ac:dyDescent="0.25">
      <c r="A50277"/>
    </row>
    <row r="50278" spans="1:1" x14ac:dyDescent="0.25">
      <c r="A50278"/>
    </row>
    <row r="50279" spans="1:1" x14ac:dyDescent="0.25">
      <c r="A50279"/>
    </row>
    <row r="50280" spans="1:1" x14ac:dyDescent="0.25">
      <c r="A50280"/>
    </row>
    <row r="50281" spans="1:1" x14ac:dyDescent="0.25">
      <c r="A50281"/>
    </row>
    <row r="50282" spans="1:1" x14ac:dyDescent="0.25">
      <c r="A50282"/>
    </row>
    <row r="50283" spans="1:1" x14ac:dyDescent="0.25">
      <c r="A50283"/>
    </row>
    <row r="50284" spans="1:1" x14ac:dyDescent="0.25">
      <c r="A50284"/>
    </row>
    <row r="50285" spans="1:1" x14ac:dyDescent="0.25">
      <c r="A50285"/>
    </row>
    <row r="50286" spans="1:1" x14ac:dyDescent="0.25">
      <c r="A50286"/>
    </row>
    <row r="50287" spans="1:1" x14ac:dyDescent="0.25">
      <c r="A50287"/>
    </row>
    <row r="50288" spans="1:1" x14ac:dyDescent="0.25">
      <c r="A50288"/>
    </row>
    <row r="50289" spans="1:1" x14ac:dyDescent="0.25">
      <c r="A50289"/>
    </row>
    <row r="50290" spans="1:1" x14ac:dyDescent="0.25">
      <c r="A50290"/>
    </row>
    <row r="50291" spans="1:1" x14ac:dyDescent="0.25">
      <c r="A50291"/>
    </row>
    <row r="50292" spans="1:1" x14ac:dyDescent="0.25">
      <c r="A50292"/>
    </row>
    <row r="50293" spans="1:1" x14ac:dyDescent="0.25">
      <c r="A50293"/>
    </row>
    <row r="50294" spans="1:1" x14ac:dyDescent="0.25">
      <c r="A50294"/>
    </row>
    <row r="50295" spans="1:1" x14ac:dyDescent="0.25">
      <c r="A50295"/>
    </row>
    <row r="50296" spans="1:1" x14ac:dyDescent="0.25">
      <c r="A50296"/>
    </row>
    <row r="50297" spans="1:1" x14ac:dyDescent="0.25">
      <c r="A50297"/>
    </row>
    <row r="50298" spans="1:1" x14ac:dyDescent="0.25">
      <c r="A50298"/>
    </row>
    <row r="50299" spans="1:1" x14ac:dyDescent="0.25">
      <c r="A50299"/>
    </row>
    <row r="50300" spans="1:1" x14ac:dyDescent="0.25">
      <c r="A50300"/>
    </row>
    <row r="50301" spans="1:1" x14ac:dyDescent="0.25">
      <c r="A50301"/>
    </row>
    <row r="50302" spans="1:1" x14ac:dyDescent="0.25">
      <c r="A50302"/>
    </row>
    <row r="50303" spans="1:1" x14ac:dyDescent="0.25">
      <c r="A50303"/>
    </row>
    <row r="50304" spans="1:1" x14ac:dyDescent="0.25">
      <c r="A50304"/>
    </row>
    <row r="50305" spans="1:1" x14ac:dyDescent="0.25">
      <c r="A50305"/>
    </row>
    <row r="50306" spans="1:1" x14ac:dyDescent="0.25">
      <c r="A50306"/>
    </row>
    <row r="50307" spans="1:1" x14ac:dyDescent="0.25">
      <c r="A50307"/>
    </row>
    <row r="50308" spans="1:1" x14ac:dyDescent="0.25">
      <c r="A50308"/>
    </row>
    <row r="50309" spans="1:1" x14ac:dyDescent="0.25">
      <c r="A50309"/>
    </row>
    <row r="50310" spans="1:1" x14ac:dyDescent="0.25">
      <c r="A50310"/>
    </row>
    <row r="50311" spans="1:1" x14ac:dyDescent="0.25">
      <c r="A50311"/>
    </row>
    <row r="50312" spans="1:1" x14ac:dyDescent="0.25">
      <c r="A50312"/>
    </row>
    <row r="50313" spans="1:1" x14ac:dyDescent="0.25">
      <c r="A50313"/>
    </row>
    <row r="50314" spans="1:1" x14ac:dyDescent="0.25">
      <c r="A50314"/>
    </row>
    <row r="50315" spans="1:1" x14ac:dyDescent="0.25">
      <c r="A50315"/>
    </row>
    <row r="50316" spans="1:1" x14ac:dyDescent="0.25">
      <c r="A50316"/>
    </row>
    <row r="50317" spans="1:1" x14ac:dyDescent="0.25">
      <c r="A50317"/>
    </row>
    <row r="50318" spans="1:1" x14ac:dyDescent="0.25">
      <c r="A50318"/>
    </row>
    <row r="50319" spans="1:1" x14ac:dyDescent="0.25">
      <c r="A50319"/>
    </row>
    <row r="50320" spans="1:1" x14ac:dyDescent="0.25">
      <c r="A50320"/>
    </row>
    <row r="50321" spans="1:1" x14ac:dyDescent="0.25">
      <c r="A50321"/>
    </row>
    <row r="50322" spans="1:1" x14ac:dyDescent="0.25">
      <c r="A50322"/>
    </row>
    <row r="50323" spans="1:1" x14ac:dyDescent="0.25">
      <c r="A50323"/>
    </row>
    <row r="50324" spans="1:1" x14ac:dyDescent="0.25">
      <c r="A50324"/>
    </row>
    <row r="50325" spans="1:1" x14ac:dyDescent="0.25">
      <c r="A50325"/>
    </row>
    <row r="50326" spans="1:1" x14ac:dyDescent="0.25">
      <c r="A50326"/>
    </row>
    <row r="50327" spans="1:1" x14ac:dyDescent="0.25">
      <c r="A50327"/>
    </row>
    <row r="50328" spans="1:1" x14ac:dyDescent="0.25">
      <c r="A50328"/>
    </row>
    <row r="50329" spans="1:1" x14ac:dyDescent="0.25">
      <c r="A50329"/>
    </row>
    <row r="50330" spans="1:1" x14ac:dyDescent="0.25">
      <c r="A50330"/>
    </row>
    <row r="50331" spans="1:1" x14ac:dyDescent="0.25">
      <c r="A50331"/>
    </row>
    <row r="50332" spans="1:1" x14ac:dyDescent="0.25">
      <c r="A50332"/>
    </row>
    <row r="50333" spans="1:1" x14ac:dyDescent="0.25">
      <c r="A50333"/>
    </row>
    <row r="50334" spans="1:1" x14ac:dyDescent="0.25">
      <c r="A50334"/>
    </row>
    <row r="50335" spans="1:1" x14ac:dyDescent="0.25">
      <c r="A50335"/>
    </row>
    <row r="50336" spans="1:1" x14ac:dyDescent="0.25">
      <c r="A50336"/>
    </row>
    <row r="50337" spans="1:1" x14ac:dyDescent="0.25">
      <c r="A50337"/>
    </row>
    <row r="50338" spans="1:1" x14ac:dyDescent="0.25">
      <c r="A50338"/>
    </row>
    <row r="50339" spans="1:1" x14ac:dyDescent="0.25">
      <c r="A50339"/>
    </row>
    <row r="50340" spans="1:1" x14ac:dyDescent="0.25">
      <c r="A50340"/>
    </row>
    <row r="50341" spans="1:1" x14ac:dyDescent="0.25">
      <c r="A50341"/>
    </row>
    <row r="50342" spans="1:1" x14ac:dyDescent="0.25">
      <c r="A50342"/>
    </row>
    <row r="50343" spans="1:1" x14ac:dyDescent="0.25">
      <c r="A50343"/>
    </row>
    <row r="50344" spans="1:1" x14ac:dyDescent="0.25">
      <c r="A50344"/>
    </row>
    <row r="50345" spans="1:1" x14ac:dyDescent="0.25">
      <c r="A50345"/>
    </row>
    <row r="50346" spans="1:1" x14ac:dyDescent="0.25">
      <c r="A50346"/>
    </row>
    <row r="50347" spans="1:1" x14ac:dyDescent="0.25">
      <c r="A50347"/>
    </row>
    <row r="50348" spans="1:1" x14ac:dyDescent="0.25">
      <c r="A50348"/>
    </row>
    <row r="50349" spans="1:1" x14ac:dyDescent="0.25">
      <c r="A50349"/>
    </row>
    <row r="50350" spans="1:1" x14ac:dyDescent="0.25">
      <c r="A50350"/>
    </row>
    <row r="50351" spans="1:1" x14ac:dyDescent="0.25">
      <c r="A50351"/>
    </row>
    <row r="50352" spans="1:1" x14ac:dyDescent="0.25">
      <c r="A50352"/>
    </row>
    <row r="50353" spans="1:1" x14ac:dyDescent="0.25">
      <c r="A50353"/>
    </row>
    <row r="50354" spans="1:1" x14ac:dyDescent="0.25">
      <c r="A50354"/>
    </row>
    <row r="50355" spans="1:1" x14ac:dyDescent="0.25">
      <c r="A50355"/>
    </row>
    <row r="50356" spans="1:1" x14ac:dyDescent="0.25">
      <c r="A50356"/>
    </row>
    <row r="50357" spans="1:1" x14ac:dyDescent="0.25">
      <c r="A50357"/>
    </row>
    <row r="50358" spans="1:1" x14ac:dyDescent="0.25">
      <c r="A50358"/>
    </row>
    <row r="50359" spans="1:1" x14ac:dyDescent="0.25">
      <c r="A50359"/>
    </row>
    <row r="50360" spans="1:1" x14ac:dyDescent="0.25">
      <c r="A50360"/>
    </row>
    <row r="50361" spans="1:1" x14ac:dyDescent="0.25">
      <c r="A50361"/>
    </row>
    <row r="50362" spans="1:1" x14ac:dyDescent="0.25">
      <c r="A50362"/>
    </row>
    <row r="50363" spans="1:1" x14ac:dyDescent="0.25">
      <c r="A50363"/>
    </row>
    <row r="50364" spans="1:1" x14ac:dyDescent="0.25">
      <c r="A50364"/>
    </row>
    <row r="50365" spans="1:1" x14ac:dyDescent="0.25">
      <c r="A50365"/>
    </row>
    <row r="50366" spans="1:1" x14ac:dyDescent="0.25">
      <c r="A50366"/>
    </row>
    <row r="50367" spans="1:1" x14ac:dyDescent="0.25">
      <c r="A50367"/>
    </row>
    <row r="50368" spans="1:1" x14ac:dyDescent="0.25">
      <c r="A50368"/>
    </row>
    <row r="50369" spans="1:1" x14ac:dyDescent="0.25">
      <c r="A50369"/>
    </row>
    <row r="50370" spans="1:1" x14ac:dyDescent="0.25">
      <c r="A50370"/>
    </row>
    <row r="50371" spans="1:1" x14ac:dyDescent="0.25">
      <c r="A50371"/>
    </row>
    <row r="50372" spans="1:1" x14ac:dyDescent="0.25">
      <c r="A50372"/>
    </row>
    <row r="50373" spans="1:1" x14ac:dyDescent="0.25">
      <c r="A50373"/>
    </row>
    <row r="50374" spans="1:1" x14ac:dyDescent="0.25">
      <c r="A50374"/>
    </row>
    <row r="50375" spans="1:1" x14ac:dyDescent="0.25">
      <c r="A50375"/>
    </row>
    <row r="50376" spans="1:1" x14ac:dyDescent="0.25">
      <c r="A50376"/>
    </row>
    <row r="50377" spans="1:1" x14ac:dyDescent="0.25">
      <c r="A50377"/>
    </row>
    <row r="50378" spans="1:1" x14ac:dyDescent="0.25">
      <c r="A50378"/>
    </row>
    <row r="50379" spans="1:1" x14ac:dyDescent="0.25">
      <c r="A50379"/>
    </row>
    <row r="50380" spans="1:1" x14ac:dyDescent="0.25">
      <c r="A50380"/>
    </row>
    <row r="50381" spans="1:1" x14ac:dyDescent="0.25">
      <c r="A50381"/>
    </row>
    <row r="50382" spans="1:1" x14ac:dyDescent="0.25">
      <c r="A50382"/>
    </row>
    <row r="50383" spans="1:1" x14ac:dyDescent="0.25">
      <c r="A50383"/>
    </row>
    <row r="50384" spans="1:1" x14ac:dyDescent="0.25">
      <c r="A50384"/>
    </row>
    <row r="50385" spans="1:1" x14ac:dyDescent="0.25">
      <c r="A50385"/>
    </row>
    <row r="50386" spans="1:1" x14ac:dyDescent="0.25">
      <c r="A50386"/>
    </row>
    <row r="50387" spans="1:1" x14ac:dyDescent="0.25">
      <c r="A50387"/>
    </row>
    <row r="50388" spans="1:1" x14ac:dyDescent="0.25">
      <c r="A50388"/>
    </row>
    <row r="50389" spans="1:1" x14ac:dyDescent="0.25">
      <c r="A50389"/>
    </row>
    <row r="50390" spans="1:1" x14ac:dyDescent="0.25">
      <c r="A50390"/>
    </row>
    <row r="50391" spans="1:1" x14ac:dyDescent="0.25">
      <c r="A50391"/>
    </row>
    <row r="50392" spans="1:1" x14ac:dyDescent="0.25">
      <c r="A50392"/>
    </row>
    <row r="50393" spans="1:1" x14ac:dyDescent="0.25">
      <c r="A50393"/>
    </row>
    <row r="50394" spans="1:1" x14ac:dyDescent="0.25">
      <c r="A50394"/>
    </row>
    <row r="50395" spans="1:1" x14ac:dyDescent="0.25">
      <c r="A50395"/>
    </row>
    <row r="50396" spans="1:1" x14ac:dyDescent="0.25">
      <c r="A50396"/>
    </row>
    <row r="50397" spans="1:1" x14ac:dyDescent="0.25">
      <c r="A50397"/>
    </row>
    <row r="50398" spans="1:1" x14ac:dyDescent="0.25">
      <c r="A50398"/>
    </row>
    <row r="50399" spans="1:1" x14ac:dyDescent="0.25">
      <c r="A50399"/>
    </row>
    <row r="50400" spans="1:1" x14ac:dyDescent="0.25">
      <c r="A50400"/>
    </row>
    <row r="50401" spans="1:1" x14ac:dyDescent="0.25">
      <c r="A50401"/>
    </row>
    <row r="50402" spans="1:1" x14ac:dyDescent="0.25">
      <c r="A50402"/>
    </row>
    <row r="50403" spans="1:1" x14ac:dyDescent="0.25">
      <c r="A50403"/>
    </row>
    <row r="50404" spans="1:1" x14ac:dyDescent="0.25">
      <c r="A50404"/>
    </row>
    <row r="50405" spans="1:1" x14ac:dyDescent="0.25">
      <c r="A50405"/>
    </row>
    <row r="50406" spans="1:1" x14ac:dyDescent="0.25">
      <c r="A50406"/>
    </row>
    <row r="50407" spans="1:1" x14ac:dyDescent="0.25">
      <c r="A50407"/>
    </row>
    <row r="50408" spans="1:1" x14ac:dyDescent="0.25">
      <c r="A50408"/>
    </row>
    <row r="50409" spans="1:1" x14ac:dyDescent="0.25">
      <c r="A50409"/>
    </row>
    <row r="50410" spans="1:1" x14ac:dyDescent="0.25">
      <c r="A50410"/>
    </row>
    <row r="50411" spans="1:1" x14ac:dyDescent="0.25">
      <c r="A50411"/>
    </row>
    <row r="50412" spans="1:1" x14ac:dyDescent="0.25">
      <c r="A50412"/>
    </row>
    <row r="50413" spans="1:1" x14ac:dyDescent="0.25">
      <c r="A50413"/>
    </row>
    <row r="50414" spans="1:1" x14ac:dyDescent="0.25">
      <c r="A50414"/>
    </row>
    <row r="50415" spans="1:1" x14ac:dyDescent="0.25">
      <c r="A50415"/>
    </row>
    <row r="50416" spans="1:1" x14ac:dyDescent="0.25">
      <c r="A50416"/>
    </row>
    <row r="50417" spans="1:1" x14ac:dyDescent="0.25">
      <c r="A50417"/>
    </row>
    <row r="50418" spans="1:1" x14ac:dyDescent="0.25">
      <c r="A50418"/>
    </row>
    <row r="50419" spans="1:1" x14ac:dyDescent="0.25">
      <c r="A50419"/>
    </row>
    <row r="50420" spans="1:1" x14ac:dyDescent="0.25">
      <c r="A50420"/>
    </row>
    <row r="50421" spans="1:1" x14ac:dyDescent="0.25">
      <c r="A50421"/>
    </row>
    <row r="50422" spans="1:1" x14ac:dyDescent="0.25">
      <c r="A50422"/>
    </row>
    <row r="50423" spans="1:1" x14ac:dyDescent="0.25">
      <c r="A50423"/>
    </row>
    <row r="50424" spans="1:1" x14ac:dyDescent="0.25">
      <c r="A50424"/>
    </row>
    <row r="50425" spans="1:1" x14ac:dyDescent="0.25">
      <c r="A50425"/>
    </row>
    <row r="50426" spans="1:1" x14ac:dyDescent="0.25">
      <c r="A50426"/>
    </row>
    <row r="50427" spans="1:1" x14ac:dyDescent="0.25">
      <c r="A50427"/>
    </row>
    <row r="50428" spans="1:1" x14ac:dyDescent="0.25">
      <c r="A50428"/>
    </row>
    <row r="50429" spans="1:1" x14ac:dyDescent="0.25">
      <c r="A50429"/>
    </row>
    <row r="50430" spans="1:1" x14ac:dyDescent="0.25">
      <c r="A50430"/>
    </row>
    <row r="50431" spans="1:1" x14ac:dyDescent="0.25">
      <c r="A50431"/>
    </row>
    <row r="50432" spans="1:1" x14ac:dyDescent="0.25">
      <c r="A50432"/>
    </row>
    <row r="50433" spans="1:1" x14ac:dyDescent="0.25">
      <c r="A50433"/>
    </row>
    <row r="50434" spans="1:1" x14ac:dyDescent="0.25">
      <c r="A50434"/>
    </row>
    <row r="50435" spans="1:1" x14ac:dyDescent="0.25">
      <c r="A50435"/>
    </row>
    <row r="50436" spans="1:1" x14ac:dyDescent="0.25">
      <c r="A50436"/>
    </row>
    <row r="50437" spans="1:1" x14ac:dyDescent="0.25">
      <c r="A50437"/>
    </row>
    <row r="50438" spans="1:1" x14ac:dyDescent="0.25">
      <c r="A50438"/>
    </row>
    <row r="50439" spans="1:1" x14ac:dyDescent="0.25">
      <c r="A50439"/>
    </row>
    <row r="50440" spans="1:1" x14ac:dyDescent="0.25">
      <c r="A50440"/>
    </row>
    <row r="50441" spans="1:1" x14ac:dyDescent="0.25">
      <c r="A50441"/>
    </row>
    <row r="50442" spans="1:1" x14ac:dyDescent="0.25">
      <c r="A50442"/>
    </row>
    <row r="50443" spans="1:1" x14ac:dyDescent="0.25">
      <c r="A50443"/>
    </row>
    <row r="50444" spans="1:1" x14ac:dyDescent="0.25">
      <c r="A50444"/>
    </row>
    <row r="50445" spans="1:1" x14ac:dyDescent="0.25">
      <c r="A50445"/>
    </row>
    <row r="50446" spans="1:1" x14ac:dyDescent="0.25">
      <c r="A50446"/>
    </row>
    <row r="50447" spans="1:1" x14ac:dyDescent="0.25">
      <c r="A50447"/>
    </row>
    <row r="50448" spans="1:1" x14ac:dyDescent="0.25">
      <c r="A50448"/>
    </row>
    <row r="50449" spans="1:1" x14ac:dyDescent="0.25">
      <c r="A50449"/>
    </row>
    <row r="50450" spans="1:1" x14ac:dyDescent="0.25">
      <c r="A50450"/>
    </row>
    <row r="50451" spans="1:1" x14ac:dyDescent="0.25">
      <c r="A50451"/>
    </row>
    <row r="50452" spans="1:1" x14ac:dyDescent="0.25">
      <c r="A50452"/>
    </row>
    <row r="50453" spans="1:1" x14ac:dyDescent="0.25">
      <c r="A50453"/>
    </row>
    <row r="50454" spans="1:1" x14ac:dyDescent="0.25">
      <c r="A50454"/>
    </row>
    <row r="50455" spans="1:1" x14ac:dyDescent="0.25">
      <c r="A50455"/>
    </row>
    <row r="50456" spans="1:1" x14ac:dyDescent="0.25">
      <c r="A50456"/>
    </row>
    <row r="50457" spans="1:1" x14ac:dyDescent="0.25">
      <c r="A50457"/>
    </row>
    <row r="50458" spans="1:1" x14ac:dyDescent="0.25">
      <c r="A50458"/>
    </row>
    <row r="50459" spans="1:1" x14ac:dyDescent="0.25">
      <c r="A50459"/>
    </row>
    <row r="50460" spans="1:1" x14ac:dyDescent="0.25">
      <c r="A50460"/>
    </row>
    <row r="50461" spans="1:1" x14ac:dyDescent="0.25">
      <c r="A50461"/>
    </row>
    <row r="50462" spans="1:1" x14ac:dyDescent="0.25">
      <c r="A50462"/>
    </row>
    <row r="50463" spans="1:1" x14ac:dyDescent="0.25">
      <c r="A50463"/>
    </row>
    <row r="50464" spans="1:1" x14ac:dyDescent="0.25">
      <c r="A50464"/>
    </row>
    <row r="50465" spans="1:1" x14ac:dyDescent="0.25">
      <c r="A50465"/>
    </row>
    <row r="50466" spans="1:1" x14ac:dyDescent="0.25">
      <c r="A50466"/>
    </row>
    <row r="50467" spans="1:1" x14ac:dyDescent="0.25">
      <c r="A50467"/>
    </row>
    <row r="50468" spans="1:1" x14ac:dyDescent="0.25">
      <c r="A50468"/>
    </row>
    <row r="50469" spans="1:1" x14ac:dyDescent="0.25">
      <c r="A50469"/>
    </row>
    <row r="50470" spans="1:1" x14ac:dyDescent="0.25">
      <c r="A50470"/>
    </row>
    <row r="50471" spans="1:1" x14ac:dyDescent="0.25">
      <c r="A50471"/>
    </row>
    <row r="50472" spans="1:1" x14ac:dyDescent="0.25">
      <c r="A50472"/>
    </row>
    <row r="50473" spans="1:1" x14ac:dyDescent="0.25">
      <c r="A50473"/>
    </row>
    <row r="50474" spans="1:1" x14ac:dyDescent="0.25">
      <c r="A50474"/>
    </row>
    <row r="50475" spans="1:1" x14ac:dyDescent="0.25">
      <c r="A50475"/>
    </row>
    <row r="50476" spans="1:1" x14ac:dyDescent="0.25">
      <c r="A50476"/>
    </row>
    <row r="50477" spans="1:1" x14ac:dyDescent="0.25">
      <c r="A50477"/>
    </row>
    <row r="50478" spans="1:1" x14ac:dyDescent="0.25">
      <c r="A50478"/>
    </row>
    <row r="50479" spans="1:1" x14ac:dyDescent="0.25">
      <c r="A50479"/>
    </row>
    <row r="50480" spans="1:1" x14ac:dyDescent="0.25">
      <c r="A50480"/>
    </row>
    <row r="50481" spans="1:1" x14ac:dyDescent="0.25">
      <c r="A50481"/>
    </row>
    <row r="50482" spans="1:1" x14ac:dyDescent="0.25">
      <c r="A50482"/>
    </row>
    <row r="50483" spans="1:1" x14ac:dyDescent="0.25">
      <c r="A50483"/>
    </row>
    <row r="50484" spans="1:1" x14ac:dyDescent="0.25">
      <c r="A50484"/>
    </row>
    <row r="50485" spans="1:1" x14ac:dyDescent="0.25">
      <c r="A50485"/>
    </row>
    <row r="50486" spans="1:1" x14ac:dyDescent="0.25">
      <c r="A50486"/>
    </row>
    <row r="50487" spans="1:1" x14ac:dyDescent="0.25">
      <c r="A50487"/>
    </row>
    <row r="50488" spans="1:1" x14ac:dyDescent="0.25">
      <c r="A50488"/>
    </row>
    <row r="50489" spans="1:1" x14ac:dyDescent="0.25">
      <c r="A50489"/>
    </row>
    <row r="50490" spans="1:1" x14ac:dyDescent="0.25">
      <c r="A50490"/>
    </row>
    <row r="50491" spans="1:1" x14ac:dyDescent="0.25">
      <c r="A50491"/>
    </row>
    <row r="50492" spans="1:1" x14ac:dyDescent="0.25">
      <c r="A50492"/>
    </row>
    <row r="50493" spans="1:1" x14ac:dyDescent="0.25">
      <c r="A50493"/>
    </row>
    <row r="50494" spans="1:1" x14ac:dyDescent="0.25">
      <c r="A50494"/>
    </row>
    <row r="50495" spans="1:1" x14ac:dyDescent="0.25">
      <c r="A50495"/>
    </row>
    <row r="50496" spans="1:1" x14ac:dyDescent="0.25">
      <c r="A50496"/>
    </row>
    <row r="50497" spans="1:1" x14ac:dyDescent="0.25">
      <c r="A50497"/>
    </row>
    <row r="50498" spans="1:1" x14ac:dyDescent="0.25">
      <c r="A50498"/>
    </row>
    <row r="50499" spans="1:1" x14ac:dyDescent="0.25">
      <c r="A50499"/>
    </row>
    <row r="50500" spans="1:1" x14ac:dyDescent="0.25">
      <c r="A50500"/>
    </row>
    <row r="50501" spans="1:1" x14ac:dyDescent="0.25">
      <c r="A50501"/>
    </row>
    <row r="50502" spans="1:1" x14ac:dyDescent="0.25">
      <c r="A50502"/>
    </row>
    <row r="50503" spans="1:1" x14ac:dyDescent="0.25">
      <c r="A50503"/>
    </row>
    <row r="50504" spans="1:1" x14ac:dyDescent="0.25">
      <c r="A50504"/>
    </row>
    <row r="50505" spans="1:1" x14ac:dyDescent="0.25">
      <c r="A50505"/>
    </row>
    <row r="50506" spans="1:1" x14ac:dyDescent="0.25">
      <c r="A50506"/>
    </row>
    <row r="50507" spans="1:1" x14ac:dyDescent="0.25">
      <c r="A50507"/>
    </row>
    <row r="50508" spans="1:1" x14ac:dyDescent="0.25">
      <c r="A50508"/>
    </row>
    <row r="50509" spans="1:1" x14ac:dyDescent="0.25">
      <c r="A50509"/>
    </row>
    <row r="50510" spans="1:1" x14ac:dyDescent="0.25">
      <c r="A50510"/>
    </row>
    <row r="50511" spans="1:1" x14ac:dyDescent="0.25">
      <c r="A50511"/>
    </row>
    <row r="50512" spans="1:1" x14ac:dyDescent="0.25">
      <c r="A50512"/>
    </row>
    <row r="50513" spans="1:1" x14ac:dyDescent="0.25">
      <c r="A50513"/>
    </row>
    <row r="50514" spans="1:1" x14ac:dyDescent="0.25">
      <c r="A50514"/>
    </row>
    <row r="50515" spans="1:1" x14ac:dyDescent="0.25">
      <c r="A50515"/>
    </row>
    <row r="50516" spans="1:1" x14ac:dyDescent="0.25">
      <c r="A50516"/>
    </row>
    <row r="50517" spans="1:1" x14ac:dyDescent="0.25">
      <c r="A50517"/>
    </row>
    <row r="50518" spans="1:1" x14ac:dyDescent="0.25">
      <c r="A50518"/>
    </row>
    <row r="50519" spans="1:1" x14ac:dyDescent="0.25">
      <c r="A50519"/>
    </row>
    <row r="50520" spans="1:1" x14ac:dyDescent="0.25">
      <c r="A50520"/>
    </row>
    <row r="50521" spans="1:1" x14ac:dyDescent="0.25">
      <c r="A50521"/>
    </row>
    <row r="50522" spans="1:1" x14ac:dyDescent="0.25">
      <c r="A50522"/>
    </row>
    <row r="50523" spans="1:1" x14ac:dyDescent="0.25">
      <c r="A50523"/>
    </row>
    <row r="50524" spans="1:1" x14ac:dyDescent="0.25">
      <c r="A50524"/>
    </row>
    <row r="50525" spans="1:1" x14ac:dyDescent="0.25">
      <c r="A50525"/>
    </row>
    <row r="50526" spans="1:1" x14ac:dyDescent="0.25">
      <c r="A50526"/>
    </row>
    <row r="50527" spans="1:1" x14ac:dyDescent="0.25">
      <c r="A50527"/>
    </row>
    <row r="50528" spans="1:1" x14ac:dyDescent="0.25">
      <c r="A50528"/>
    </row>
    <row r="50529" spans="1:1" x14ac:dyDescent="0.25">
      <c r="A50529"/>
    </row>
    <row r="50530" spans="1:1" x14ac:dyDescent="0.25">
      <c r="A50530"/>
    </row>
    <row r="50531" spans="1:1" x14ac:dyDescent="0.25">
      <c r="A50531"/>
    </row>
    <row r="50532" spans="1:1" x14ac:dyDescent="0.25">
      <c r="A50532"/>
    </row>
    <row r="50533" spans="1:1" x14ac:dyDescent="0.25">
      <c r="A50533"/>
    </row>
    <row r="50534" spans="1:1" x14ac:dyDescent="0.25">
      <c r="A50534"/>
    </row>
    <row r="50535" spans="1:1" x14ac:dyDescent="0.25">
      <c r="A50535"/>
    </row>
    <row r="50536" spans="1:1" x14ac:dyDescent="0.25">
      <c r="A50536"/>
    </row>
    <row r="50537" spans="1:1" x14ac:dyDescent="0.25">
      <c r="A50537"/>
    </row>
    <row r="50538" spans="1:1" x14ac:dyDescent="0.25">
      <c r="A50538"/>
    </row>
    <row r="50539" spans="1:1" x14ac:dyDescent="0.25">
      <c r="A50539"/>
    </row>
    <row r="50540" spans="1:1" x14ac:dyDescent="0.25">
      <c r="A50540"/>
    </row>
    <row r="50541" spans="1:1" x14ac:dyDescent="0.25">
      <c r="A50541"/>
    </row>
    <row r="50542" spans="1:1" x14ac:dyDescent="0.25">
      <c r="A50542"/>
    </row>
    <row r="50543" spans="1:1" x14ac:dyDescent="0.25">
      <c r="A50543"/>
    </row>
    <row r="50544" spans="1:1" x14ac:dyDescent="0.25">
      <c r="A50544"/>
    </row>
    <row r="50545" spans="1:1" x14ac:dyDescent="0.25">
      <c r="A50545"/>
    </row>
    <row r="50546" spans="1:1" x14ac:dyDescent="0.25">
      <c r="A50546"/>
    </row>
    <row r="50547" spans="1:1" x14ac:dyDescent="0.25">
      <c r="A50547"/>
    </row>
    <row r="50548" spans="1:1" x14ac:dyDescent="0.25">
      <c r="A50548"/>
    </row>
    <row r="50549" spans="1:1" x14ac:dyDescent="0.25">
      <c r="A50549"/>
    </row>
    <row r="50550" spans="1:1" x14ac:dyDescent="0.25">
      <c r="A50550"/>
    </row>
    <row r="50551" spans="1:1" x14ac:dyDescent="0.25">
      <c r="A50551"/>
    </row>
    <row r="50552" spans="1:1" x14ac:dyDescent="0.25">
      <c r="A50552"/>
    </row>
    <row r="50553" spans="1:1" x14ac:dyDescent="0.25">
      <c r="A50553"/>
    </row>
    <row r="50554" spans="1:1" x14ac:dyDescent="0.25">
      <c r="A50554"/>
    </row>
    <row r="50555" spans="1:1" x14ac:dyDescent="0.25">
      <c r="A50555"/>
    </row>
    <row r="50556" spans="1:1" x14ac:dyDescent="0.25">
      <c r="A50556"/>
    </row>
    <row r="50557" spans="1:1" x14ac:dyDescent="0.25">
      <c r="A50557"/>
    </row>
    <row r="50558" spans="1:1" x14ac:dyDescent="0.25">
      <c r="A50558"/>
    </row>
    <row r="50559" spans="1:1" x14ac:dyDescent="0.25">
      <c r="A50559"/>
    </row>
    <row r="50560" spans="1:1" x14ac:dyDescent="0.25">
      <c r="A50560"/>
    </row>
    <row r="50561" spans="1:1" x14ac:dyDescent="0.25">
      <c r="A50561"/>
    </row>
    <row r="50562" spans="1:1" x14ac:dyDescent="0.25">
      <c r="A50562"/>
    </row>
    <row r="50563" spans="1:1" x14ac:dyDescent="0.25">
      <c r="A50563"/>
    </row>
    <row r="50564" spans="1:1" x14ac:dyDescent="0.25">
      <c r="A50564"/>
    </row>
    <row r="50565" spans="1:1" x14ac:dyDescent="0.25">
      <c r="A50565"/>
    </row>
    <row r="50566" spans="1:1" x14ac:dyDescent="0.25">
      <c r="A50566"/>
    </row>
    <row r="50567" spans="1:1" x14ac:dyDescent="0.25">
      <c r="A50567"/>
    </row>
    <row r="50568" spans="1:1" x14ac:dyDescent="0.25">
      <c r="A50568"/>
    </row>
    <row r="50569" spans="1:1" x14ac:dyDescent="0.25">
      <c r="A50569"/>
    </row>
    <row r="50570" spans="1:1" x14ac:dyDescent="0.25">
      <c r="A50570"/>
    </row>
    <row r="50571" spans="1:1" x14ac:dyDescent="0.25">
      <c r="A50571"/>
    </row>
    <row r="50572" spans="1:1" x14ac:dyDescent="0.25">
      <c r="A50572"/>
    </row>
    <row r="50573" spans="1:1" x14ac:dyDescent="0.25">
      <c r="A50573"/>
    </row>
    <row r="50574" spans="1:1" x14ac:dyDescent="0.25">
      <c r="A50574"/>
    </row>
    <row r="50575" spans="1:1" x14ac:dyDescent="0.25">
      <c r="A50575"/>
    </row>
    <row r="50576" spans="1:1" x14ac:dyDescent="0.25">
      <c r="A50576"/>
    </row>
    <row r="50577" spans="1:1" x14ac:dyDescent="0.25">
      <c r="A50577"/>
    </row>
    <row r="50578" spans="1:1" x14ac:dyDescent="0.25">
      <c r="A50578"/>
    </row>
    <row r="50579" spans="1:1" x14ac:dyDescent="0.25">
      <c r="A50579"/>
    </row>
    <row r="50580" spans="1:1" x14ac:dyDescent="0.25">
      <c r="A50580"/>
    </row>
    <row r="50581" spans="1:1" x14ac:dyDescent="0.25">
      <c r="A50581"/>
    </row>
    <row r="50582" spans="1:1" x14ac:dyDescent="0.25">
      <c r="A50582"/>
    </row>
    <row r="50583" spans="1:1" x14ac:dyDescent="0.25">
      <c r="A50583"/>
    </row>
    <row r="50584" spans="1:1" x14ac:dyDescent="0.25">
      <c r="A50584"/>
    </row>
    <row r="50585" spans="1:1" x14ac:dyDescent="0.25">
      <c r="A50585"/>
    </row>
    <row r="50586" spans="1:1" x14ac:dyDescent="0.25">
      <c r="A50586"/>
    </row>
    <row r="50587" spans="1:1" x14ac:dyDescent="0.25">
      <c r="A50587"/>
    </row>
    <row r="50588" spans="1:1" x14ac:dyDescent="0.25">
      <c r="A50588"/>
    </row>
    <row r="50589" spans="1:1" x14ac:dyDescent="0.25">
      <c r="A50589"/>
    </row>
    <row r="50590" spans="1:1" x14ac:dyDescent="0.25">
      <c r="A50590"/>
    </row>
    <row r="50591" spans="1:1" x14ac:dyDescent="0.25">
      <c r="A50591"/>
    </row>
    <row r="50592" spans="1:1" x14ac:dyDescent="0.25">
      <c r="A50592"/>
    </row>
    <row r="50593" spans="1:1" x14ac:dyDescent="0.25">
      <c r="A50593"/>
    </row>
    <row r="50594" spans="1:1" x14ac:dyDescent="0.25">
      <c r="A50594"/>
    </row>
    <row r="50595" spans="1:1" x14ac:dyDescent="0.25">
      <c r="A50595"/>
    </row>
    <row r="50596" spans="1:1" x14ac:dyDescent="0.25">
      <c r="A50596"/>
    </row>
    <row r="50597" spans="1:1" x14ac:dyDescent="0.25">
      <c r="A50597"/>
    </row>
    <row r="50598" spans="1:1" x14ac:dyDescent="0.25">
      <c r="A50598"/>
    </row>
    <row r="50599" spans="1:1" x14ac:dyDescent="0.25">
      <c r="A50599"/>
    </row>
    <row r="50600" spans="1:1" x14ac:dyDescent="0.25">
      <c r="A50600"/>
    </row>
    <row r="50601" spans="1:1" x14ac:dyDescent="0.25">
      <c r="A50601"/>
    </row>
    <row r="50602" spans="1:1" x14ac:dyDescent="0.25">
      <c r="A50602"/>
    </row>
    <row r="50603" spans="1:1" x14ac:dyDescent="0.25">
      <c r="A50603"/>
    </row>
    <row r="50604" spans="1:1" x14ac:dyDescent="0.25">
      <c r="A50604"/>
    </row>
    <row r="50605" spans="1:1" x14ac:dyDescent="0.25">
      <c r="A50605"/>
    </row>
    <row r="50606" spans="1:1" x14ac:dyDescent="0.25">
      <c r="A50606"/>
    </row>
    <row r="50607" spans="1:1" x14ac:dyDescent="0.25">
      <c r="A50607"/>
    </row>
    <row r="50608" spans="1:1" x14ac:dyDescent="0.25">
      <c r="A50608"/>
    </row>
    <row r="50609" spans="1:1" x14ac:dyDescent="0.25">
      <c r="A50609"/>
    </row>
    <row r="50610" spans="1:1" x14ac:dyDescent="0.25">
      <c r="A50610"/>
    </row>
    <row r="50611" spans="1:1" x14ac:dyDescent="0.25">
      <c r="A50611"/>
    </row>
    <row r="50612" spans="1:1" x14ac:dyDescent="0.25">
      <c r="A50612"/>
    </row>
    <row r="50613" spans="1:1" x14ac:dyDescent="0.25">
      <c r="A50613"/>
    </row>
    <row r="50614" spans="1:1" x14ac:dyDescent="0.25">
      <c r="A50614"/>
    </row>
    <row r="50615" spans="1:1" x14ac:dyDescent="0.25">
      <c r="A50615"/>
    </row>
    <row r="50616" spans="1:1" x14ac:dyDescent="0.25">
      <c r="A50616"/>
    </row>
    <row r="50617" spans="1:1" x14ac:dyDescent="0.25">
      <c r="A50617"/>
    </row>
    <row r="50618" spans="1:1" x14ac:dyDescent="0.25">
      <c r="A50618"/>
    </row>
    <row r="50619" spans="1:1" x14ac:dyDescent="0.25">
      <c r="A50619"/>
    </row>
    <row r="50620" spans="1:1" x14ac:dyDescent="0.25">
      <c r="A50620"/>
    </row>
    <row r="50621" spans="1:1" x14ac:dyDescent="0.25">
      <c r="A50621"/>
    </row>
    <row r="50622" spans="1:1" x14ac:dyDescent="0.25">
      <c r="A50622"/>
    </row>
    <row r="50623" spans="1:1" x14ac:dyDescent="0.25">
      <c r="A50623"/>
    </row>
    <row r="50624" spans="1:1" x14ac:dyDescent="0.25">
      <c r="A50624"/>
    </row>
    <row r="50625" spans="1:1" x14ac:dyDescent="0.25">
      <c r="A50625"/>
    </row>
    <row r="50626" spans="1:1" x14ac:dyDescent="0.25">
      <c r="A50626"/>
    </row>
    <row r="50627" spans="1:1" x14ac:dyDescent="0.25">
      <c r="A50627"/>
    </row>
    <row r="50628" spans="1:1" x14ac:dyDescent="0.25">
      <c r="A50628"/>
    </row>
    <row r="50629" spans="1:1" x14ac:dyDescent="0.25">
      <c r="A50629"/>
    </row>
    <row r="50630" spans="1:1" x14ac:dyDescent="0.25">
      <c r="A50630"/>
    </row>
    <row r="50631" spans="1:1" x14ac:dyDescent="0.25">
      <c r="A50631"/>
    </row>
    <row r="50632" spans="1:1" x14ac:dyDescent="0.25">
      <c r="A50632"/>
    </row>
    <row r="50633" spans="1:1" x14ac:dyDescent="0.25">
      <c r="A50633"/>
    </row>
    <row r="50634" spans="1:1" x14ac:dyDescent="0.25">
      <c r="A50634"/>
    </row>
    <row r="50635" spans="1:1" x14ac:dyDescent="0.25">
      <c r="A50635"/>
    </row>
    <row r="50636" spans="1:1" x14ac:dyDescent="0.25">
      <c r="A50636"/>
    </row>
    <row r="50637" spans="1:1" x14ac:dyDescent="0.25">
      <c r="A50637"/>
    </row>
    <row r="50638" spans="1:1" x14ac:dyDescent="0.25">
      <c r="A50638"/>
    </row>
    <row r="50639" spans="1:1" x14ac:dyDescent="0.25">
      <c r="A50639"/>
    </row>
    <row r="50640" spans="1:1" x14ac:dyDescent="0.25">
      <c r="A50640"/>
    </row>
    <row r="50641" spans="1:1" x14ac:dyDescent="0.25">
      <c r="A50641"/>
    </row>
    <row r="50642" spans="1:1" x14ac:dyDescent="0.25">
      <c r="A50642"/>
    </row>
    <row r="50643" spans="1:1" x14ac:dyDescent="0.25">
      <c r="A50643"/>
    </row>
    <row r="50644" spans="1:1" x14ac:dyDescent="0.25">
      <c r="A50644"/>
    </row>
    <row r="50645" spans="1:1" x14ac:dyDescent="0.25">
      <c r="A50645"/>
    </row>
    <row r="50646" spans="1:1" x14ac:dyDescent="0.25">
      <c r="A50646"/>
    </row>
    <row r="50647" spans="1:1" x14ac:dyDescent="0.25">
      <c r="A50647"/>
    </row>
    <row r="50648" spans="1:1" x14ac:dyDescent="0.25">
      <c r="A50648"/>
    </row>
    <row r="50649" spans="1:1" x14ac:dyDescent="0.25">
      <c r="A50649"/>
    </row>
    <row r="50650" spans="1:1" x14ac:dyDescent="0.25">
      <c r="A50650"/>
    </row>
    <row r="50651" spans="1:1" x14ac:dyDescent="0.25">
      <c r="A50651"/>
    </row>
    <row r="50652" spans="1:1" x14ac:dyDescent="0.25">
      <c r="A50652"/>
    </row>
    <row r="50653" spans="1:1" x14ac:dyDescent="0.25">
      <c r="A50653"/>
    </row>
    <row r="50654" spans="1:1" x14ac:dyDescent="0.25">
      <c r="A50654"/>
    </row>
    <row r="50655" spans="1:1" x14ac:dyDescent="0.25">
      <c r="A50655"/>
    </row>
    <row r="50656" spans="1:1" x14ac:dyDescent="0.25">
      <c r="A50656"/>
    </row>
    <row r="50657" spans="1:1" x14ac:dyDescent="0.25">
      <c r="A50657"/>
    </row>
    <row r="50658" spans="1:1" x14ac:dyDescent="0.25">
      <c r="A50658"/>
    </row>
    <row r="50659" spans="1:1" x14ac:dyDescent="0.25">
      <c r="A50659"/>
    </row>
    <row r="50660" spans="1:1" x14ac:dyDescent="0.25">
      <c r="A50660"/>
    </row>
    <row r="50661" spans="1:1" x14ac:dyDescent="0.25">
      <c r="A50661"/>
    </row>
    <row r="50662" spans="1:1" x14ac:dyDescent="0.25">
      <c r="A50662"/>
    </row>
    <row r="50663" spans="1:1" x14ac:dyDescent="0.25">
      <c r="A50663"/>
    </row>
    <row r="50664" spans="1:1" x14ac:dyDescent="0.25">
      <c r="A50664"/>
    </row>
    <row r="50665" spans="1:1" x14ac:dyDescent="0.25">
      <c r="A50665"/>
    </row>
    <row r="50666" spans="1:1" x14ac:dyDescent="0.25">
      <c r="A50666"/>
    </row>
    <row r="50667" spans="1:1" x14ac:dyDescent="0.25">
      <c r="A50667"/>
    </row>
    <row r="50668" spans="1:1" x14ac:dyDescent="0.25">
      <c r="A50668"/>
    </row>
    <row r="50669" spans="1:1" x14ac:dyDescent="0.25">
      <c r="A50669"/>
    </row>
    <row r="50670" spans="1:1" x14ac:dyDescent="0.25">
      <c r="A50670"/>
    </row>
    <row r="50671" spans="1:1" x14ac:dyDescent="0.25">
      <c r="A50671"/>
    </row>
    <row r="50672" spans="1:1" x14ac:dyDescent="0.25">
      <c r="A50672"/>
    </row>
    <row r="50673" spans="1:1" x14ac:dyDescent="0.25">
      <c r="A50673"/>
    </row>
    <row r="50674" spans="1:1" x14ac:dyDescent="0.25">
      <c r="A50674"/>
    </row>
    <row r="50675" spans="1:1" x14ac:dyDescent="0.25">
      <c r="A50675"/>
    </row>
    <row r="50676" spans="1:1" x14ac:dyDescent="0.25">
      <c r="A50676"/>
    </row>
    <row r="50677" spans="1:1" x14ac:dyDescent="0.25">
      <c r="A50677"/>
    </row>
    <row r="50678" spans="1:1" x14ac:dyDescent="0.25">
      <c r="A50678"/>
    </row>
    <row r="50679" spans="1:1" x14ac:dyDescent="0.25">
      <c r="A50679"/>
    </row>
    <row r="50680" spans="1:1" x14ac:dyDescent="0.25">
      <c r="A50680"/>
    </row>
    <row r="50681" spans="1:1" x14ac:dyDescent="0.25">
      <c r="A50681"/>
    </row>
    <row r="50682" spans="1:1" x14ac:dyDescent="0.25">
      <c r="A50682"/>
    </row>
    <row r="50683" spans="1:1" x14ac:dyDescent="0.25">
      <c r="A50683"/>
    </row>
    <row r="50684" spans="1:1" x14ac:dyDescent="0.25">
      <c r="A50684"/>
    </row>
    <row r="50685" spans="1:1" x14ac:dyDescent="0.25">
      <c r="A50685"/>
    </row>
    <row r="50686" spans="1:1" x14ac:dyDescent="0.25">
      <c r="A50686"/>
    </row>
    <row r="50687" spans="1:1" x14ac:dyDescent="0.25">
      <c r="A50687"/>
    </row>
    <row r="50688" spans="1:1" x14ac:dyDescent="0.25">
      <c r="A50688"/>
    </row>
    <row r="50689" spans="1:1" x14ac:dyDescent="0.25">
      <c r="A50689"/>
    </row>
    <row r="50690" spans="1:1" x14ac:dyDescent="0.25">
      <c r="A50690"/>
    </row>
    <row r="50691" spans="1:1" x14ac:dyDescent="0.25">
      <c r="A50691"/>
    </row>
    <row r="50692" spans="1:1" x14ac:dyDescent="0.25">
      <c r="A50692"/>
    </row>
    <row r="50693" spans="1:1" x14ac:dyDescent="0.25">
      <c r="A50693"/>
    </row>
    <row r="50694" spans="1:1" x14ac:dyDescent="0.25">
      <c r="A50694"/>
    </row>
    <row r="50695" spans="1:1" x14ac:dyDescent="0.25">
      <c r="A50695"/>
    </row>
    <row r="50696" spans="1:1" x14ac:dyDescent="0.25">
      <c r="A50696"/>
    </row>
    <row r="50697" spans="1:1" x14ac:dyDescent="0.25">
      <c r="A50697"/>
    </row>
    <row r="50698" spans="1:1" x14ac:dyDescent="0.25">
      <c r="A50698"/>
    </row>
    <row r="50699" spans="1:1" x14ac:dyDescent="0.25">
      <c r="A50699"/>
    </row>
    <row r="50700" spans="1:1" x14ac:dyDescent="0.25">
      <c r="A50700"/>
    </row>
    <row r="50701" spans="1:1" x14ac:dyDescent="0.25">
      <c r="A50701"/>
    </row>
    <row r="50702" spans="1:1" x14ac:dyDescent="0.25">
      <c r="A50702"/>
    </row>
    <row r="50703" spans="1:1" x14ac:dyDescent="0.25">
      <c r="A50703"/>
    </row>
    <row r="50704" spans="1:1" x14ac:dyDescent="0.25">
      <c r="A50704"/>
    </row>
    <row r="50705" spans="1:1" x14ac:dyDescent="0.25">
      <c r="A50705"/>
    </row>
    <row r="50706" spans="1:1" x14ac:dyDescent="0.25">
      <c r="A50706"/>
    </row>
    <row r="50707" spans="1:1" x14ac:dyDescent="0.25">
      <c r="A50707"/>
    </row>
    <row r="50708" spans="1:1" x14ac:dyDescent="0.25">
      <c r="A50708"/>
    </row>
    <row r="50709" spans="1:1" x14ac:dyDescent="0.25">
      <c r="A50709"/>
    </row>
    <row r="50710" spans="1:1" x14ac:dyDescent="0.25">
      <c r="A50710"/>
    </row>
    <row r="50711" spans="1:1" x14ac:dyDescent="0.25">
      <c r="A50711"/>
    </row>
    <row r="50712" spans="1:1" x14ac:dyDescent="0.25">
      <c r="A50712"/>
    </row>
    <row r="50713" spans="1:1" x14ac:dyDescent="0.25">
      <c r="A50713"/>
    </row>
    <row r="50714" spans="1:1" x14ac:dyDescent="0.25">
      <c r="A50714"/>
    </row>
    <row r="50715" spans="1:1" x14ac:dyDescent="0.25">
      <c r="A50715"/>
    </row>
    <row r="50716" spans="1:1" x14ac:dyDescent="0.25">
      <c r="A50716"/>
    </row>
    <row r="50717" spans="1:1" x14ac:dyDescent="0.25">
      <c r="A50717"/>
    </row>
    <row r="50718" spans="1:1" x14ac:dyDescent="0.25">
      <c r="A50718"/>
    </row>
    <row r="50719" spans="1:1" x14ac:dyDescent="0.25">
      <c r="A50719"/>
    </row>
    <row r="50720" spans="1:1" x14ac:dyDescent="0.25">
      <c r="A50720"/>
    </row>
    <row r="50721" spans="1:1" x14ac:dyDescent="0.25">
      <c r="A50721"/>
    </row>
    <row r="50722" spans="1:1" x14ac:dyDescent="0.25">
      <c r="A50722"/>
    </row>
    <row r="50723" spans="1:1" x14ac:dyDescent="0.25">
      <c r="A50723"/>
    </row>
    <row r="50724" spans="1:1" x14ac:dyDescent="0.25">
      <c r="A50724"/>
    </row>
    <row r="50725" spans="1:1" x14ac:dyDescent="0.25">
      <c r="A50725"/>
    </row>
    <row r="50726" spans="1:1" x14ac:dyDescent="0.25">
      <c r="A50726"/>
    </row>
    <row r="50727" spans="1:1" x14ac:dyDescent="0.25">
      <c r="A50727"/>
    </row>
    <row r="50728" spans="1:1" x14ac:dyDescent="0.25">
      <c r="A50728"/>
    </row>
    <row r="50729" spans="1:1" x14ac:dyDescent="0.25">
      <c r="A50729"/>
    </row>
    <row r="50730" spans="1:1" x14ac:dyDescent="0.25">
      <c r="A50730"/>
    </row>
    <row r="50731" spans="1:1" x14ac:dyDescent="0.25">
      <c r="A50731"/>
    </row>
    <row r="50732" spans="1:1" x14ac:dyDescent="0.25">
      <c r="A50732"/>
    </row>
    <row r="50733" spans="1:1" x14ac:dyDescent="0.25">
      <c r="A50733"/>
    </row>
    <row r="50734" spans="1:1" x14ac:dyDescent="0.25">
      <c r="A50734"/>
    </row>
    <row r="50735" spans="1:1" x14ac:dyDescent="0.25">
      <c r="A50735"/>
    </row>
    <row r="50736" spans="1:1" x14ac:dyDescent="0.25">
      <c r="A50736"/>
    </row>
    <row r="50737" spans="1:1" x14ac:dyDescent="0.25">
      <c r="A50737"/>
    </row>
    <row r="50738" spans="1:1" x14ac:dyDescent="0.25">
      <c r="A50738"/>
    </row>
    <row r="50739" spans="1:1" x14ac:dyDescent="0.25">
      <c r="A50739"/>
    </row>
    <row r="50740" spans="1:1" x14ac:dyDescent="0.25">
      <c r="A50740"/>
    </row>
    <row r="50741" spans="1:1" x14ac:dyDescent="0.25">
      <c r="A50741"/>
    </row>
    <row r="50742" spans="1:1" x14ac:dyDescent="0.25">
      <c r="A50742"/>
    </row>
    <row r="50743" spans="1:1" x14ac:dyDescent="0.25">
      <c r="A50743"/>
    </row>
    <row r="50744" spans="1:1" x14ac:dyDescent="0.25">
      <c r="A50744"/>
    </row>
    <row r="50745" spans="1:1" x14ac:dyDescent="0.25">
      <c r="A50745"/>
    </row>
    <row r="50746" spans="1:1" x14ac:dyDescent="0.25">
      <c r="A50746"/>
    </row>
    <row r="50747" spans="1:1" x14ac:dyDescent="0.25">
      <c r="A50747"/>
    </row>
    <row r="50748" spans="1:1" x14ac:dyDescent="0.25">
      <c r="A50748"/>
    </row>
    <row r="50749" spans="1:1" x14ac:dyDescent="0.25">
      <c r="A50749"/>
    </row>
    <row r="50750" spans="1:1" x14ac:dyDescent="0.25">
      <c r="A50750"/>
    </row>
    <row r="50751" spans="1:1" x14ac:dyDescent="0.25">
      <c r="A50751"/>
    </row>
    <row r="50752" spans="1:1" x14ac:dyDescent="0.25">
      <c r="A50752"/>
    </row>
    <row r="50753" spans="1:1" x14ac:dyDescent="0.25">
      <c r="A50753"/>
    </row>
    <row r="50754" spans="1:1" x14ac:dyDescent="0.25">
      <c r="A50754"/>
    </row>
    <row r="50755" spans="1:1" x14ac:dyDescent="0.25">
      <c r="A50755"/>
    </row>
    <row r="50756" spans="1:1" x14ac:dyDescent="0.25">
      <c r="A50756"/>
    </row>
    <row r="50757" spans="1:1" x14ac:dyDescent="0.25">
      <c r="A50757"/>
    </row>
    <row r="50758" spans="1:1" x14ac:dyDescent="0.25">
      <c r="A50758"/>
    </row>
    <row r="50759" spans="1:1" x14ac:dyDescent="0.25">
      <c r="A50759"/>
    </row>
    <row r="50760" spans="1:1" x14ac:dyDescent="0.25">
      <c r="A50760"/>
    </row>
    <row r="50761" spans="1:1" x14ac:dyDescent="0.25">
      <c r="A50761"/>
    </row>
    <row r="50762" spans="1:1" x14ac:dyDescent="0.25">
      <c r="A50762"/>
    </row>
    <row r="50763" spans="1:1" x14ac:dyDescent="0.25">
      <c r="A50763"/>
    </row>
    <row r="50764" spans="1:1" x14ac:dyDescent="0.25">
      <c r="A50764"/>
    </row>
    <row r="50765" spans="1:1" x14ac:dyDescent="0.25">
      <c r="A50765"/>
    </row>
    <row r="50766" spans="1:1" x14ac:dyDescent="0.25">
      <c r="A50766"/>
    </row>
    <row r="50767" spans="1:1" x14ac:dyDescent="0.25">
      <c r="A50767"/>
    </row>
    <row r="50768" spans="1:1" x14ac:dyDescent="0.25">
      <c r="A50768"/>
    </row>
    <row r="50769" spans="1:1" x14ac:dyDescent="0.25">
      <c r="A50769"/>
    </row>
    <row r="50770" spans="1:1" x14ac:dyDescent="0.25">
      <c r="A50770"/>
    </row>
    <row r="50771" spans="1:1" x14ac:dyDescent="0.25">
      <c r="A50771"/>
    </row>
    <row r="50772" spans="1:1" x14ac:dyDescent="0.25">
      <c r="A50772"/>
    </row>
    <row r="50773" spans="1:1" x14ac:dyDescent="0.25">
      <c r="A50773"/>
    </row>
    <row r="50774" spans="1:1" x14ac:dyDescent="0.25">
      <c r="A50774"/>
    </row>
    <row r="50775" spans="1:1" x14ac:dyDescent="0.25">
      <c r="A50775"/>
    </row>
    <row r="50776" spans="1:1" x14ac:dyDescent="0.25">
      <c r="A50776"/>
    </row>
    <row r="50777" spans="1:1" x14ac:dyDescent="0.25">
      <c r="A50777"/>
    </row>
    <row r="50778" spans="1:1" x14ac:dyDescent="0.25">
      <c r="A50778"/>
    </row>
    <row r="50779" spans="1:1" x14ac:dyDescent="0.25">
      <c r="A50779"/>
    </row>
    <row r="50780" spans="1:1" x14ac:dyDescent="0.25">
      <c r="A50780"/>
    </row>
    <row r="50781" spans="1:1" x14ac:dyDescent="0.25">
      <c r="A50781"/>
    </row>
    <row r="50782" spans="1:1" x14ac:dyDescent="0.25">
      <c r="A50782"/>
    </row>
    <row r="50783" spans="1:1" x14ac:dyDescent="0.25">
      <c r="A50783"/>
    </row>
    <row r="50784" spans="1:1" x14ac:dyDescent="0.25">
      <c r="A50784"/>
    </row>
    <row r="50785" spans="1:1" x14ac:dyDescent="0.25">
      <c r="A50785"/>
    </row>
    <row r="50786" spans="1:1" x14ac:dyDescent="0.25">
      <c r="A50786"/>
    </row>
    <row r="50787" spans="1:1" x14ac:dyDescent="0.25">
      <c r="A50787"/>
    </row>
    <row r="50788" spans="1:1" x14ac:dyDescent="0.25">
      <c r="A50788"/>
    </row>
    <row r="50789" spans="1:1" x14ac:dyDescent="0.25">
      <c r="A50789"/>
    </row>
    <row r="50790" spans="1:1" x14ac:dyDescent="0.25">
      <c r="A50790"/>
    </row>
    <row r="50791" spans="1:1" x14ac:dyDescent="0.25">
      <c r="A50791"/>
    </row>
    <row r="50792" spans="1:1" x14ac:dyDescent="0.25">
      <c r="A50792"/>
    </row>
    <row r="50793" spans="1:1" x14ac:dyDescent="0.25">
      <c r="A50793"/>
    </row>
    <row r="50794" spans="1:1" x14ac:dyDescent="0.25">
      <c r="A50794"/>
    </row>
    <row r="50795" spans="1:1" x14ac:dyDescent="0.25">
      <c r="A50795"/>
    </row>
    <row r="50796" spans="1:1" x14ac:dyDescent="0.25">
      <c r="A50796"/>
    </row>
    <row r="50797" spans="1:1" x14ac:dyDescent="0.25">
      <c r="A50797"/>
    </row>
    <row r="50798" spans="1:1" x14ac:dyDescent="0.25">
      <c r="A50798"/>
    </row>
    <row r="50799" spans="1:1" x14ac:dyDescent="0.25">
      <c r="A50799"/>
    </row>
    <row r="50800" spans="1:1" x14ac:dyDescent="0.25">
      <c r="A50800"/>
    </row>
    <row r="50801" spans="1:1" x14ac:dyDescent="0.25">
      <c r="A50801"/>
    </row>
    <row r="50802" spans="1:1" x14ac:dyDescent="0.25">
      <c r="A50802"/>
    </row>
    <row r="50803" spans="1:1" x14ac:dyDescent="0.25">
      <c r="A50803"/>
    </row>
    <row r="50804" spans="1:1" x14ac:dyDescent="0.25">
      <c r="A50804"/>
    </row>
    <row r="50805" spans="1:1" x14ac:dyDescent="0.25">
      <c r="A50805"/>
    </row>
    <row r="50806" spans="1:1" x14ac:dyDescent="0.25">
      <c r="A50806"/>
    </row>
    <row r="50807" spans="1:1" x14ac:dyDescent="0.25">
      <c r="A50807"/>
    </row>
    <row r="50808" spans="1:1" x14ac:dyDescent="0.25">
      <c r="A50808"/>
    </row>
    <row r="50809" spans="1:1" x14ac:dyDescent="0.25">
      <c r="A50809"/>
    </row>
    <row r="50810" spans="1:1" x14ac:dyDescent="0.25">
      <c r="A50810"/>
    </row>
    <row r="50811" spans="1:1" x14ac:dyDescent="0.25">
      <c r="A50811"/>
    </row>
    <row r="50812" spans="1:1" x14ac:dyDescent="0.25">
      <c r="A50812"/>
    </row>
    <row r="50813" spans="1:1" x14ac:dyDescent="0.25">
      <c r="A50813"/>
    </row>
    <row r="50814" spans="1:1" x14ac:dyDescent="0.25">
      <c r="A50814"/>
    </row>
    <row r="50815" spans="1:1" x14ac:dyDescent="0.25">
      <c r="A50815"/>
    </row>
    <row r="50816" spans="1:1" x14ac:dyDescent="0.25">
      <c r="A50816"/>
    </row>
    <row r="50817" spans="1:1" x14ac:dyDescent="0.25">
      <c r="A50817"/>
    </row>
    <row r="50818" spans="1:1" x14ac:dyDescent="0.25">
      <c r="A50818"/>
    </row>
    <row r="50819" spans="1:1" x14ac:dyDescent="0.25">
      <c r="A50819"/>
    </row>
    <row r="50820" spans="1:1" x14ac:dyDescent="0.25">
      <c r="A50820"/>
    </row>
    <row r="50821" spans="1:1" x14ac:dyDescent="0.25">
      <c r="A50821"/>
    </row>
    <row r="50822" spans="1:1" x14ac:dyDescent="0.25">
      <c r="A50822"/>
    </row>
    <row r="50823" spans="1:1" x14ac:dyDescent="0.25">
      <c r="A50823"/>
    </row>
    <row r="50824" spans="1:1" x14ac:dyDescent="0.25">
      <c r="A50824"/>
    </row>
    <row r="50825" spans="1:1" x14ac:dyDescent="0.25">
      <c r="A50825"/>
    </row>
    <row r="50826" spans="1:1" x14ac:dyDescent="0.25">
      <c r="A50826"/>
    </row>
    <row r="50827" spans="1:1" x14ac:dyDescent="0.25">
      <c r="A50827"/>
    </row>
    <row r="50828" spans="1:1" x14ac:dyDescent="0.25">
      <c r="A50828"/>
    </row>
    <row r="50829" spans="1:1" x14ac:dyDescent="0.25">
      <c r="A50829"/>
    </row>
    <row r="50830" spans="1:1" x14ac:dyDescent="0.25">
      <c r="A50830"/>
    </row>
    <row r="50831" spans="1:1" x14ac:dyDescent="0.25">
      <c r="A50831"/>
    </row>
    <row r="50832" spans="1:1" x14ac:dyDescent="0.25">
      <c r="A50832"/>
    </row>
    <row r="50833" spans="1:1" x14ac:dyDescent="0.25">
      <c r="A50833"/>
    </row>
    <row r="50834" spans="1:1" x14ac:dyDescent="0.25">
      <c r="A50834"/>
    </row>
    <row r="50835" spans="1:1" x14ac:dyDescent="0.25">
      <c r="A50835"/>
    </row>
    <row r="50836" spans="1:1" x14ac:dyDescent="0.25">
      <c r="A50836"/>
    </row>
    <row r="50837" spans="1:1" x14ac:dyDescent="0.25">
      <c r="A50837"/>
    </row>
    <row r="50838" spans="1:1" x14ac:dyDescent="0.25">
      <c r="A50838"/>
    </row>
    <row r="50839" spans="1:1" x14ac:dyDescent="0.25">
      <c r="A50839"/>
    </row>
    <row r="50840" spans="1:1" x14ac:dyDescent="0.25">
      <c r="A50840"/>
    </row>
    <row r="50841" spans="1:1" x14ac:dyDescent="0.25">
      <c r="A50841"/>
    </row>
    <row r="50842" spans="1:1" x14ac:dyDescent="0.25">
      <c r="A50842"/>
    </row>
    <row r="50843" spans="1:1" x14ac:dyDescent="0.25">
      <c r="A50843"/>
    </row>
    <row r="50844" spans="1:1" x14ac:dyDescent="0.25">
      <c r="A50844"/>
    </row>
    <row r="50845" spans="1:1" x14ac:dyDescent="0.25">
      <c r="A50845"/>
    </row>
    <row r="50846" spans="1:1" x14ac:dyDescent="0.25">
      <c r="A50846"/>
    </row>
    <row r="50847" spans="1:1" x14ac:dyDescent="0.25">
      <c r="A50847"/>
    </row>
    <row r="50848" spans="1:1" x14ac:dyDescent="0.25">
      <c r="A50848"/>
    </row>
    <row r="50849" spans="1:1" x14ac:dyDescent="0.25">
      <c r="A50849"/>
    </row>
    <row r="50850" spans="1:1" x14ac:dyDescent="0.25">
      <c r="A50850"/>
    </row>
    <row r="50851" spans="1:1" x14ac:dyDescent="0.25">
      <c r="A50851"/>
    </row>
    <row r="50852" spans="1:1" x14ac:dyDescent="0.25">
      <c r="A50852"/>
    </row>
    <row r="50853" spans="1:1" x14ac:dyDescent="0.25">
      <c r="A50853"/>
    </row>
    <row r="50854" spans="1:1" x14ac:dyDescent="0.25">
      <c r="A50854"/>
    </row>
    <row r="50855" spans="1:1" x14ac:dyDescent="0.25">
      <c r="A50855"/>
    </row>
    <row r="50856" spans="1:1" x14ac:dyDescent="0.25">
      <c r="A50856"/>
    </row>
    <row r="50857" spans="1:1" x14ac:dyDescent="0.25">
      <c r="A50857"/>
    </row>
    <row r="50858" spans="1:1" x14ac:dyDescent="0.25">
      <c r="A50858"/>
    </row>
    <row r="50859" spans="1:1" x14ac:dyDescent="0.25">
      <c r="A50859"/>
    </row>
    <row r="50860" spans="1:1" x14ac:dyDescent="0.25">
      <c r="A50860"/>
    </row>
    <row r="50861" spans="1:1" x14ac:dyDescent="0.25">
      <c r="A50861"/>
    </row>
    <row r="50862" spans="1:1" x14ac:dyDescent="0.25">
      <c r="A50862"/>
    </row>
    <row r="50863" spans="1:1" x14ac:dyDescent="0.25">
      <c r="A50863"/>
    </row>
    <row r="50864" spans="1:1" x14ac:dyDescent="0.25">
      <c r="A50864"/>
    </row>
    <row r="50865" spans="1:1" x14ac:dyDescent="0.25">
      <c r="A50865"/>
    </row>
    <row r="50866" spans="1:1" x14ac:dyDescent="0.25">
      <c r="A50866"/>
    </row>
    <row r="50867" spans="1:1" x14ac:dyDescent="0.25">
      <c r="A50867"/>
    </row>
    <row r="50868" spans="1:1" x14ac:dyDescent="0.25">
      <c r="A50868"/>
    </row>
    <row r="50869" spans="1:1" x14ac:dyDescent="0.25">
      <c r="A50869"/>
    </row>
    <row r="50870" spans="1:1" x14ac:dyDescent="0.25">
      <c r="A50870"/>
    </row>
    <row r="50871" spans="1:1" x14ac:dyDescent="0.25">
      <c r="A50871"/>
    </row>
    <row r="50872" spans="1:1" x14ac:dyDescent="0.25">
      <c r="A50872"/>
    </row>
    <row r="50873" spans="1:1" x14ac:dyDescent="0.25">
      <c r="A50873"/>
    </row>
    <row r="50874" spans="1:1" x14ac:dyDescent="0.25">
      <c r="A50874"/>
    </row>
    <row r="50875" spans="1:1" x14ac:dyDescent="0.25">
      <c r="A50875"/>
    </row>
    <row r="50876" spans="1:1" x14ac:dyDescent="0.25">
      <c r="A50876"/>
    </row>
    <row r="50877" spans="1:1" x14ac:dyDescent="0.25">
      <c r="A50877"/>
    </row>
    <row r="50878" spans="1:1" x14ac:dyDescent="0.25">
      <c r="A50878"/>
    </row>
    <row r="50879" spans="1:1" x14ac:dyDescent="0.25">
      <c r="A50879"/>
    </row>
    <row r="50880" spans="1:1" x14ac:dyDescent="0.25">
      <c r="A50880"/>
    </row>
    <row r="50881" spans="1:1" x14ac:dyDescent="0.25">
      <c r="A50881"/>
    </row>
    <row r="50882" spans="1:1" x14ac:dyDescent="0.25">
      <c r="A50882"/>
    </row>
    <row r="50883" spans="1:1" x14ac:dyDescent="0.25">
      <c r="A50883"/>
    </row>
    <row r="50884" spans="1:1" x14ac:dyDescent="0.25">
      <c r="A50884"/>
    </row>
    <row r="50885" spans="1:1" x14ac:dyDescent="0.25">
      <c r="A50885"/>
    </row>
    <row r="50886" spans="1:1" x14ac:dyDescent="0.25">
      <c r="A50886"/>
    </row>
    <row r="50887" spans="1:1" x14ac:dyDescent="0.25">
      <c r="A50887"/>
    </row>
    <row r="50888" spans="1:1" x14ac:dyDescent="0.25">
      <c r="A50888"/>
    </row>
    <row r="50889" spans="1:1" x14ac:dyDescent="0.25">
      <c r="A50889"/>
    </row>
    <row r="50890" spans="1:1" x14ac:dyDescent="0.25">
      <c r="A50890"/>
    </row>
    <row r="50891" spans="1:1" x14ac:dyDescent="0.25">
      <c r="A50891"/>
    </row>
    <row r="50892" spans="1:1" x14ac:dyDescent="0.25">
      <c r="A50892"/>
    </row>
    <row r="50893" spans="1:1" x14ac:dyDescent="0.25">
      <c r="A50893"/>
    </row>
    <row r="50894" spans="1:1" x14ac:dyDescent="0.25">
      <c r="A50894"/>
    </row>
    <row r="50895" spans="1:1" x14ac:dyDescent="0.25">
      <c r="A50895"/>
    </row>
    <row r="50896" spans="1:1" x14ac:dyDescent="0.25">
      <c r="A50896"/>
    </row>
    <row r="50897" spans="1:1" x14ac:dyDescent="0.25">
      <c r="A50897"/>
    </row>
    <row r="50898" spans="1:1" x14ac:dyDescent="0.25">
      <c r="A50898"/>
    </row>
    <row r="50899" spans="1:1" x14ac:dyDescent="0.25">
      <c r="A50899"/>
    </row>
    <row r="50900" spans="1:1" x14ac:dyDescent="0.25">
      <c r="A50900"/>
    </row>
    <row r="50901" spans="1:1" x14ac:dyDescent="0.25">
      <c r="A50901"/>
    </row>
    <row r="50902" spans="1:1" x14ac:dyDescent="0.25">
      <c r="A50902"/>
    </row>
    <row r="50903" spans="1:1" x14ac:dyDescent="0.25">
      <c r="A50903"/>
    </row>
    <row r="50904" spans="1:1" x14ac:dyDescent="0.25">
      <c r="A50904"/>
    </row>
    <row r="50905" spans="1:1" x14ac:dyDescent="0.25">
      <c r="A50905"/>
    </row>
    <row r="50906" spans="1:1" x14ac:dyDescent="0.25">
      <c r="A50906"/>
    </row>
    <row r="50907" spans="1:1" x14ac:dyDescent="0.25">
      <c r="A50907"/>
    </row>
    <row r="50908" spans="1:1" x14ac:dyDescent="0.25">
      <c r="A50908"/>
    </row>
    <row r="50909" spans="1:1" x14ac:dyDescent="0.25">
      <c r="A50909"/>
    </row>
    <row r="50910" spans="1:1" x14ac:dyDescent="0.25">
      <c r="A50910"/>
    </row>
    <row r="50911" spans="1:1" x14ac:dyDescent="0.25">
      <c r="A50911"/>
    </row>
    <row r="50912" spans="1:1" x14ac:dyDescent="0.25">
      <c r="A50912"/>
    </row>
    <row r="50913" spans="1:1" x14ac:dyDescent="0.25">
      <c r="A50913"/>
    </row>
    <row r="50914" spans="1:1" x14ac:dyDescent="0.25">
      <c r="A50914"/>
    </row>
    <row r="50915" spans="1:1" x14ac:dyDescent="0.25">
      <c r="A50915"/>
    </row>
    <row r="50916" spans="1:1" x14ac:dyDescent="0.25">
      <c r="A50916"/>
    </row>
    <row r="50917" spans="1:1" x14ac:dyDescent="0.25">
      <c r="A50917"/>
    </row>
    <row r="50918" spans="1:1" x14ac:dyDescent="0.25">
      <c r="A50918"/>
    </row>
    <row r="50919" spans="1:1" x14ac:dyDescent="0.25">
      <c r="A50919"/>
    </row>
    <row r="50920" spans="1:1" x14ac:dyDescent="0.25">
      <c r="A50920"/>
    </row>
    <row r="50921" spans="1:1" x14ac:dyDescent="0.25">
      <c r="A50921"/>
    </row>
    <row r="50922" spans="1:1" x14ac:dyDescent="0.25">
      <c r="A50922"/>
    </row>
    <row r="50923" spans="1:1" x14ac:dyDescent="0.25">
      <c r="A50923"/>
    </row>
    <row r="50924" spans="1:1" x14ac:dyDescent="0.25">
      <c r="A50924"/>
    </row>
    <row r="50925" spans="1:1" x14ac:dyDescent="0.25">
      <c r="A50925"/>
    </row>
    <row r="50926" spans="1:1" x14ac:dyDescent="0.25">
      <c r="A50926"/>
    </row>
    <row r="50927" spans="1:1" x14ac:dyDescent="0.25">
      <c r="A50927"/>
    </row>
    <row r="50928" spans="1:1" x14ac:dyDescent="0.25">
      <c r="A50928"/>
    </row>
    <row r="50929" spans="1:1" x14ac:dyDescent="0.25">
      <c r="A50929"/>
    </row>
    <row r="50930" spans="1:1" x14ac:dyDescent="0.25">
      <c r="A50930"/>
    </row>
    <row r="50931" spans="1:1" x14ac:dyDescent="0.25">
      <c r="A50931"/>
    </row>
    <row r="50932" spans="1:1" x14ac:dyDescent="0.25">
      <c r="A50932"/>
    </row>
    <row r="50933" spans="1:1" x14ac:dyDescent="0.25">
      <c r="A50933"/>
    </row>
    <row r="50934" spans="1:1" x14ac:dyDescent="0.25">
      <c r="A50934"/>
    </row>
    <row r="50935" spans="1:1" x14ac:dyDescent="0.25">
      <c r="A50935"/>
    </row>
    <row r="50936" spans="1:1" x14ac:dyDescent="0.25">
      <c r="A50936"/>
    </row>
    <row r="50937" spans="1:1" x14ac:dyDescent="0.25">
      <c r="A50937"/>
    </row>
    <row r="50938" spans="1:1" x14ac:dyDescent="0.25">
      <c r="A50938"/>
    </row>
    <row r="50939" spans="1:1" x14ac:dyDescent="0.25">
      <c r="A50939"/>
    </row>
    <row r="50940" spans="1:1" x14ac:dyDescent="0.25">
      <c r="A50940"/>
    </row>
    <row r="50941" spans="1:1" x14ac:dyDescent="0.25">
      <c r="A50941"/>
    </row>
    <row r="50942" spans="1:1" x14ac:dyDescent="0.25">
      <c r="A50942"/>
    </row>
    <row r="50943" spans="1:1" x14ac:dyDescent="0.25">
      <c r="A50943"/>
    </row>
    <row r="50944" spans="1:1" x14ac:dyDescent="0.25">
      <c r="A50944"/>
    </row>
    <row r="50945" spans="1:1" x14ac:dyDescent="0.25">
      <c r="A50945"/>
    </row>
    <row r="50946" spans="1:1" x14ac:dyDescent="0.25">
      <c r="A50946"/>
    </row>
    <row r="50947" spans="1:1" x14ac:dyDescent="0.25">
      <c r="A50947"/>
    </row>
    <row r="50948" spans="1:1" x14ac:dyDescent="0.25">
      <c r="A50948"/>
    </row>
    <row r="50949" spans="1:1" x14ac:dyDescent="0.25">
      <c r="A50949"/>
    </row>
    <row r="50950" spans="1:1" x14ac:dyDescent="0.25">
      <c r="A50950"/>
    </row>
    <row r="50951" spans="1:1" x14ac:dyDescent="0.25">
      <c r="A50951"/>
    </row>
    <row r="50952" spans="1:1" x14ac:dyDescent="0.25">
      <c r="A50952"/>
    </row>
    <row r="50953" spans="1:1" x14ac:dyDescent="0.25">
      <c r="A50953"/>
    </row>
    <row r="50954" spans="1:1" x14ac:dyDescent="0.25">
      <c r="A50954"/>
    </row>
    <row r="50955" spans="1:1" x14ac:dyDescent="0.25">
      <c r="A50955"/>
    </row>
    <row r="50956" spans="1:1" x14ac:dyDescent="0.25">
      <c r="A50956"/>
    </row>
    <row r="50957" spans="1:1" x14ac:dyDescent="0.25">
      <c r="A50957"/>
    </row>
    <row r="50958" spans="1:1" x14ac:dyDescent="0.25">
      <c r="A50958"/>
    </row>
    <row r="50959" spans="1:1" x14ac:dyDescent="0.25">
      <c r="A50959"/>
    </row>
    <row r="50960" spans="1:1" x14ac:dyDescent="0.25">
      <c r="A50960"/>
    </row>
    <row r="50961" spans="1:1" x14ac:dyDescent="0.25">
      <c r="A50961"/>
    </row>
    <row r="50962" spans="1:1" x14ac:dyDescent="0.25">
      <c r="A50962"/>
    </row>
    <row r="50963" spans="1:1" x14ac:dyDescent="0.25">
      <c r="A50963"/>
    </row>
    <row r="50964" spans="1:1" x14ac:dyDescent="0.25">
      <c r="A50964"/>
    </row>
    <row r="50965" spans="1:1" x14ac:dyDescent="0.25">
      <c r="A50965"/>
    </row>
    <row r="50966" spans="1:1" x14ac:dyDescent="0.25">
      <c r="A50966"/>
    </row>
    <row r="50967" spans="1:1" x14ac:dyDescent="0.25">
      <c r="A50967"/>
    </row>
    <row r="50968" spans="1:1" x14ac:dyDescent="0.25">
      <c r="A50968"/>
    </row>
    <row r="50969" spans="1:1" x14ac:dyDescent="0.25">
      <c r="A50969"/>
    </row>
    <row r="50970" spans="1:1" x14ac:dyDescent="0.25">
      <c r="A50970"/>
    </row>
    <row r="50971" spans="1:1" x14ac:dyDescent="0.25">
      <c r="A50971"/>
    </row>
    <row r="50972" spans="1:1" x14ac:dyDescent="0.25">
      <c r="A50972"/>
    </row>
    <row r="50973" spans="1:1" x14ac:dyDescent="0.25">
      <c r="A50973"/>
    </row>
    <row r="50974" spans="1:1" x14ac:dyDescent="0.25">
      <c r="A50974"/>
    </row>
    <row r="50975" spans="1:1" x14ac:dyDescent="0.25">
      <c r="A50975"/>
    </row>
    <row r="50976" spans="1:1" x14ac:dyDescent="0.25">
      <c r="A50976"/>
    </row>
    <row r="50977" spans="1:1" x14ac:dyDescent="0.25">
      <c r="A50977"/>
    </row>
    <row r="50978" spans="1:1" x14ac:dyDescent="0.25">
      <c r="A50978"/>
    </row>
    <row r="50979" spans="1:1" x14ac:dyDescent="0.25">
      <c r="A50979"/>
    </row>
    <row r="50980" spans="1:1" x14ac:dyDescent="0.25">
      <c r="A50980"/>
    </row>
    <row r="50981" spans="1:1" x14ac:dyDescent="0.25">
      <c r="A50981"/>
    </row>
    <row r="50982" spans="1:1" x14ac:dyDescent="0.25">
      <c r="A50982"/>
    </row>
    <row r="50983" spans="1:1" x14ac:dyDescent="0.25">
      <c r="A50983"/>
    </row>
    <row r="50984" spans="1:1" x14ac:dyDescent="0.25">
      <c r="A50984"/>
    </row>
    <row r="50985" spans="1:1" x14ac:dyDescent="0.25">
      <c r="A50985"/>
    </row>
    <row r="50986" spans="1:1" x14ac:dyDescent="0.25">
      <c r="A50986"/>
    </row>
    <row r="50987" spans="1:1" x14ac:dyDescent="0.25">
      <c r="A50987"/>
    </row>
    <row r="50988" spans="1:1" x14ac:dyDescent="0.25">
      <c r="A50988"/>
    </row>
    <row r="50989" spans="1:1" x14ac:dyDescent="0.25">
      <c r="A50989"/>
    </row>
    <row r="50990" spans="1:1" x14ac:dyDescent="0.25">
      <c r="A50990"/>
    </row>
    <row r="50991" spans="1:1" x14ac:dyDescent="0.25">
      <c r="A50991"/>
    </row>
    <row r="50992" spans="1:1" x14ac:dyDescent="0.25">
      <c r="A50992"/>
    </row>
    <row r="50993" spans="1:1" x14ac:dyDescent="0.25">
      <c r="A50993"/>
    </row>
    <row r="50994" spans="1:1" x14ac:dyDescent="0.25">
      <c r="A50994"/>
    </row>
    <row r="50995" spans="1:1" x14ac:dyDescent="0.25">
      <c r="A50995"/>
    </row>
    <row r="50996" spans="1:1" x14ac:dyDescent="0.25">
      <c r="A50996"/>
    </row>
    <row r="50997" spans="1:1" x14ac:dyDescent="0.25">
      <c r="A50997"/>
    </row>
    <row r="50998" spans="1:1" x14ac:dyDescent="0.25">
      <c r="A50998"/>
    </row>
    <row r="50999" spans="1:1" x14ac:dyDescent="0.25">
      <c r="A50999"/>
    </row>
    <row r="51000" spans="1:1" x14ac:dyDescent="0.25">
      <c r="A51000"/>
    </row>
    <row r="51001" spans="1:1" x14ac:dyDescent="0.25">
      <c r="A51001"/>
    </row>
    <row r="51002" spans="1:1" x14ac:dyDescent="0.25">
      <c r="A51002"/>
    </row>
    <row r="51003" spans="1:1" x14ac:dyDescent="0.25">
      <c r="A51003"/>
    </row>
    <row r="51004" spans="1:1" x14ac:dyDescent="0.25">
      <c r="A51004"/>
    </row>
    <row r="51005" spans="1:1" x14ac:dyDescent="0.25">
      <c r="A51005"/>
    </row>
    <row r="51006" spans="1:1" x14ac:dyDescent="0.25">
      <c r="A51006"/>
    </row>
    <row r="51007" spans="1:1" x14ac:dyDescent="0.25">
      <c r="A51007"/>
    </row>
    <row r="51008" spans="1:1" x14ac:dyDescent="0.25">
      <c r="A51008"/>
    </row>
    <row r="51009" spans="1:1" x14ac:dyDescent="0.25">
      <c r="A51009"/>
    </row>
    <row r="51010" spans="1:1" x14ac:dyDescent="0.25">
      <c r="A51010"/>
    </row>
    <row r="51011" spans="1:1" x14ac:dyDescent="0.25">
      <c r="A51011"/>
    </row>
    <row r="51012" spans="1:1" x14ac:dyDescent="0.25">
      <c r="A51012"/>
    </row>
    <row r="51013" spans="1:1" x14ac:dyDescent="0.25">
      <c r="A51013"/>
    </row>
    <row r="51014" spans="1:1" x14ac:dyDescent="0.25">
      <c r="A51014"/>
    </row>
    <row r="51015" spans="1:1" x14ac:dyDescent="0.25">
      <c r="A51015"/>
    </row>
    <row r="51016" spans="1:1" x14ac:dyDescent="0.25">
      <c r="A51016"/>
    </row>
    <row r="51017" spans="1:1" x14ac:dyDescent="0.25">
      <c r="A51017"/>
    </row>
    <row r="51018" spans="1:1" x14ac:dyDescent="0.25">
      <c r="A51018"/>
    </row>
    <row r="51019" spans="1:1" x14ac:dyDescent="0.25">
      <c r="A51019"/>
    </row>
    <row r="51020" spans="1:1" x14ac:dyDescent="0.25">
      <c r="A51020"/>
    </row>
    <row r="51021" spans="1:1" x14ac:dyDescent="0.25">
      <c r="A51021"/>
    </row>
    <row r="51022" spans="1:1" x14ac:dyDescent="0.25">
      <c r="A51022"/>
    </row>
    <row r="51023" spans="1:1" x14ac:dyDescent="0.25">
      <c r="A51023"/>
    </row>
    <row r="51024" spans="1:1" x14ac:dyDescent="0.25">
      <c r="A51024"/>
    </row>
    <row r="51025" spans="1:1" x14ac:dyDescent="0.25">
      <c r="A51025"/>
    </row>
    <row r="51026" spans="1:1" x14ac:dyDescent="0.25">
      <c r="A51026"/>
    </row>
    <row r="51027" spans="1:1" x14ac:dyDescent="0.25">
      <c r="A51027"/>
    </row>
    <row r="51028" spans="1:1" x14ac:dyDescent="0.25">
      <c r="A51028"/>
    </row>
    <row r="51029" spans="1:1" x14ac:dyDescent="0.25">
      <c r="A51029"/>
    </row>
    <row r="51030" spans="1:1" x14ac:dyDescent="0.25">
      <c r="A51030"/>
    </row>
    <row r="51031" spans="1:1" x14ac:dyDescent="0.25">
      <c r="A51031"/>
    </row>
    <row r="51032" spans="1:1" x14ac:dyDescent="0.25">
      <c r="A51032"/>
    </row>
    <row r="51033" spans="1:1" x14ac:dyDescent="0.25">
      <c r="A51033"/>
    </row>
    <row r="51034" spans="1:1" x14ac:dyDescent="0.25">
      <c r="A51034"/>
    </row>
    <row r="51035" spans="1:1" x14ac:dyDescent="0.25">
      <c r="A51035"/>
    </row>
    <row r="51036" spans="1:1" x14ac:dyDescent="0.25">
      <c r="A51036"/>
    </row>
    <row r="51037" spans="1:1" x14ac:dyDescent="0.25">
      <c r="A51037"/>
    </row>
    <row r="51038" spans="1:1" x14ac:dyDescent="0.25">
      <c r="A51038"/>
    </row>
    <row r="51039" spans="1:1" x14ac:dyDescent="0.25">
      <c r="A51039"/>
    </row>
    <row r="51040" spans="1:1" x14ac:dyDescent="0.25">
      <c r="A51040"/>
    </row>
    <row r="51041" spans="1:1" x14ac:dyDescent="0.25">
      <c r="A51041"/>
    </row>
    <row r="51042" spans="1:1" x14ac:dyDescent="0.25">
      <c r="A51042"/>
    </row>
    <row r="51043" spans="1:1" x14ac:dyDescent="0.25">
      <c r="A51043"/>
    </row>
    <row r="51044" spans="1:1" x14ac:dyDescent="0.25">
      <c r="A51044"/>
    </row>
    <row r="51045" spans="1:1" x14ac:dyDescent="0.25">
      <c r="A51045"/>
    </row>
    <row r="51046" spans="1:1" x14ac:dyDescent="0.25">
      <c r="A51046"/>
    </row>
    <row r="51047" spans="1:1" x14ac:dyDescent="0.25">
      <c r="A51047"/>
    </row>
    <row r="51048" spans="1:1" x14ac:dyDescent="0.25">
      <c r="A51048"/>
    </row>
    <row r="51049" spans="1:1" x14ac:dyDescent="0.25">
      <c r="A51049"/>
    </row>
    <row r="51050" spans="1:1" x14ac:dyDescent="0.25">
      <c r="A51050"/>
    </row>
    <row r="51051" spans="1:1" x14ac:dyDescent="0.25">
      <c r="A51051"/>
    </row>
    <row r="51052" spans="1:1" x14ac:dyDescent="0.25">
      <c r="A51052"/>
    </row>
    <row r="51053" spans="1:1" x14ac:dyDescent="0.25">
      <c r="A51053"/>
    </row>
    <row r="51054" spans="1:1" x14ac:dyDescent="0.25">
      <c r="A51054"/>
    </row>
    <row r="51055" spans="1:1" x14ac:dyDescent="0.25">
      <c r="A51055"/>
    </row>
    <row r="51056" spans="1:1" x14ac:dyDescent="0.25">
      <c r="A51056"/>
    </row>
    <row r="51057" spans="1:1" x14ac:dyDescent="0.25">
      <c r="A51057"/>
    </row>
    <row r="51058" spans="1:1" x14ac:dyDescent="0.25">
      <c r="A51058"/>
    </row>
    <row r="51059" spans="1:1" x14ac:dyDescent="0.25">
      <c r="A51059"/>
    </row>
    <row r="51060" spans="1:1" x14ac:dyDescent="0.25">
      <c r="A51060"/>
    </row>
    <row r="51061" spans="1:1" x14ac:dyDescent="0.25">
      <c r="A51061"/>
    </row>
    <row r="51062" spans="1:1" x14ac:dyDescent="0.25">
      <c r="A51062"/>
    </row>
    <row r="51063" spans="1:1" x14ac:dyDescent="0.25">
      <c r="A51063"/>
    </row>
    <row r="51064" spans="1:1" x14ac:dyDescent="0.25">
      <c r="A51064"/>
    </row>
    <row r="51065" spans="1:1" x14ac:dyDescent="0.25">
      <c r="A51065"/>
    </row>
    <row r="51066" spans="1:1" x14ac:dyDescent="0.25">
      <c r="A51066"/>
    </row>
    <row r="51067" spans="1:1" x14ac:dyDescent="0.25">
      <c r="A51067"/>
    </row>
    <row r="51068" spans="1:1" x14ac:dyDescent="0.25">
      <c r="A51068"/>
    </row>
    <row r="51069" spans="1:1" x14ac:dyDescent="0.25">
      <c r="A51069"/>
    </row>
    <row r="51070" spans="1:1" x14ac:dyDescent="0.25">
      <c r="A51070"/>
    </row>
    <row r="51071" spans="1:1" x14ac:dyDescent="0.25">
      <c r="A51071"/>
    </row>
    <row r="51072" spans="1:1" x14ac:dyDescent="0.25">
      <c r="A51072"/>
    </row>
    <row r="51073" spans="1:1" x14ac:dyDescent="0.25">
      <c r="A51073"/>
    </row>
    <row r="51074" spans="1:1" x14ac:dyDescent="0.25">
      <c r="A51074"/>
    </row>
    <row r="51075" spans="1:1" x14ac:dyDescent="0.25">
      <c r="A51075"/>
    </row>
    <row r="51076" spans="1:1" x14ac:dyDescent="0.25">
      <c r="A51076"/>
    </row>
    <row r="51077" spans="1:1" x14ac:dyDescent="0.25">
      <c r="A51077"/>
    </row>
    <row r="51078" spans="1:1" x14ac:dyDescent="0.25">
      <c r="A51078"/>
    </row>
    <row r="51079" spans="1:1" x14ac:dyDescent="0.25">
      <c r="A51079"/>
    </row>
    <row r="51080" spans="1:1" x14ac:dyDescent="0.25">
      <c r="A51080"/>
    </row>
    <row r="51081" spans="1:1" x14ac:dyDescent="0.25">
      <c r="A51081"/>
    </row>
    <row r="51082" spans="1:1" x14ac:dyDescent="0.25">
      <c r="A51082"/>
    </row>
    <row r="51083" spans="1:1" x14ac:dyDescent="0.25">
      <c r="A51083"/>
    </row>
    <row r="51084" spans="1:1" x14ac:dyDescent="0.25">
      <c r="A51084"/>
    </row>
    <row r="51085" spans="1:1" x14ac:dyDescent="0.25">
      <c r="A51085"/>
    </row>
    <row r="51086" spans="1:1" x14ac:dyDescent="0.25">
      <c r="A51086"/>
    </row>
    <row r="51087" spans="1:1" x14ac:dyDescent="0.25">
      <c r="A51087"/>
    </row>
    <row r="51088" spans="1:1" x14ac:dyDescent="0.25">
      <c r="A51088"/>
    </row>
    <row r="51089" spans="1:1" x14ac:dyDescent="0.25">
      <c r="A51089"/>
    </row>
    <row r="51090" spans="1:1" x14ac:dyDescent="0.25">
      <c r="A51090"/>
    </row>
    <row r="51091" spans="1:1" x14ac:dyDescent="0.25">
      <c r="A51091"/>
    </row>
    <row r="51092" spans="1:1" x14ac:dyDescent="0.25">
      <c r="A51092"/>
    </row>
    <row r="51093" spans="1:1" x14ac:dyDescent="0.25">
      <c r="A51093"/>
    </row>
    <row r="51094" spans="1:1" x14ac:dyDescent="0.25">
      <c r="A51094"/>
    </row>
    <row r="51095" spans="1:1" x14ac:dyDescent="0.25">
      <c r="A51095"/>
    </row>
    <row r="51096" spans="1:1" x14ac:dyDescent="0.25">
      <c r="A51096"/>
    </row>
    <row r="51097" spans="1:1" x14ac:dyDescent="0.25">
      <c r="A51097"/>
    </row>
    <row r="51098" spans="1:1" x14ac:dyDescent="0.25">
      <c r="A51098"/>
    </row>
    <row r="51099" spans="1:1" x14ac:dyDescent="0.25">
      <c r="A51099"/>
    </row>
    <row r="51100" spans="1:1" x14ac:dyDescent="0.25">
      <c r="A51100"/>
    </row>
    <row r="51101" spans="1:1" x14ac:dyDescent="0.25">
      <c r="A51101"/>
    </row>
    <row r="51102" spans="1:1" x14ac:dyDescent="0.25">
      <c r="A51102"/>
    </row>
    <row r="51103" spans="1:1" x14ac:dyDescent="0.25">
      <c r="A51103"/>
    </row>
    <row r="51104" spans="1:1" x14ac:dyDescent="0.25">
      <c r="A51104"/>
    </row>
    <row r="51105" spans="1:1" x14ac:dyDescent="0.25">
      <c r="A51105"/>
    </row>
    <row r="51106" spans="1:1" x14ac:dyDescent="0.25">
      <c r="A51106"/>
    </row>
    <row r="51107" spans="1:1" x14ac:dyDescent="0.25">
      <c r="A51107"/>
    </row>
    <row r="51108" spans="1:1" x14ac:dyDescent="0.25">
      <c r="A51108"/>
    </row>
    <row r="51109" spans="1:1" x14ac:dyDescent="0.25">
      <c r="A51109"/>
    </row>
    <row r="51110" spans="1:1" x14ac:dyDescent="0.25">
      <c r="A51110"/>
    </row>
    <row r="51111" spans="1:1" x14ac:dyDescent="0.25">
      <c r="A51111"/>
    </row>
    <row r="51112" spans="1:1" x14ac:dyDescent="0.25">
      <c r="A51112"/>
    </row>
    <row r="51113" spans="1:1" x14ac:dyDescent="0.25">
      <c r="A51113"/>
    </row>
    <row r="51114" spans="1:1" x14ac:dyDescent="0.25">
      <c r="A51114"/>
    </row>
    <row r="51115" spans="1:1" x14ac:dyDescent="0.25">
      <c r="A51115"/>
    </row>
    <row r="51116" spans="1:1" x14ac:dyDescent="0.25">
      <c r="A51116"/>
    </row>
    <row r="51117" spans="1:1" x14ac:dyDescent="0.25">
      <c r="A51117"/>
    </row>
    <row r="51118" spans="1:1" x14ac:dyDescent="0.25">
      <c r="A51118"/>
    </row>
    <row r="51119" spans="1:1" x14ac:dyDescent="0.25">
      <c r="A51119"/>
    </row>
    <row r="51120" spans="1:1" x14ac:dyDescent="0.25">
      <c r="A51120"/>
    </row>
    <row r="51121" spans="1:1" x14ac:dyDescent="0.25">
      <c r="A51121"/>
    </row>
    <row r="51122" spans="1:1" x14ac:dyDescent="0.25">
      <c r="A51122"/>
    </row>
    <row r="51123" spans="1:1" x14ac:dyDescent="0.25">
      <c r="A51123"/>
    </row>
    <row r="51124" spans="1:1" x14ac:dyDescent="0.25">
      <c r="A51124"/>
    </row>
    <row r="51125" spans="1:1" x14ac:dyDescent="0.25">
      <c r="A51125"/>
    </row>
    <row r="51126" spans="1:1" x14ac:dyDescent="0.25">
      <c r="A51126"/>
    </row>
    <row r="51127" spans="1:1" x14ac:dyDescent="0.25">
      <c r="A51127"/>
    </row>
    <row r="51128" spans="1:1" x14ac:dyDescent="0.25">
      <c r="A51128"/>
    </row>
    <row r="51129" spans="1:1" x14ac:dyDescent="0.25">
      <c r="A51129"/>
    </row>
    <row r="51130" spans="1:1" x14ac:dyDescent="0.25">
      <c r="A51130"/>
    </row>
    <row r="51131" spans="1:1" x14ac:dyDescent="0.25">
      <c r="A51131"/>
    </row>
    <row r="51132" spans="1:1" x14ac:dyDescent="0.25">
      <c r="A51132"/>
    </row>
    <row r="51133" spans="1:1" x14ac:dyDescent="0.25">
      <c r="A51133"/>
    </row>
    <row r="51134" spans="1:1" x14ac:dyDescent="0.25">
      <c r="A51134"/>
    </row>
    <row r="51135" spans="1:1" x14ac:dyDescent="0.25">
      <c r="A51135"/>
    </row>
    <row r="51136" spans="1:1" x14ac:dyDescent="0.25">
      <c r="A51136"/>
    </row>
    <row r="51137" spans="1:1" x14ac:dyDescent="0.25">
      <c r="A51137"/>
    </row>
    <row r="51138" spans="1:1" x14ac:dyDescent="0.25">
      <c r="A51138"/>
    </row>
    <row r="51139" spans="1:1" x14ac:dyDescent="0.25">
      <c r="A51139"/>
    </row>
    <row r="51140" spans="1:1" x14ac:dyDescent="0.25">
      <c r="A51140"/>
    </row>
    <row r="51141" spans="1:1" x14ac:dyDescent="0.25">
      <c r="A51141"/>
    </row>
    <row r="51142" spans="1:1" x14ac:dyDescent="0.25">
      <c r="A51142"/>
    </row>
    <row r="51143" spans="1:1" x14ac:dyDescent="0.25">
      <c r="A51143"/>
    </row>
    <row r="51144" spans="1:1" x14ac:dyDescent="0.25">
      <c r="A51144"/>
    </row>
    <row r="51145" spans="1:1" x14ac:dyDescent="0.25">
      <c r="A51145"/>
    </row>
    <row r="51146" spans="1:1" x14ac:dyDescent="0.25">
      <c r="A51146"/>
    </row>
    <row r="51147" spans="1:1" x14ac:dyDescent="0.25">
      <c r="A51147"/>
    </row>
    <row r="51148" spans="1:1" x14ac:dyDescent="0.25">
      <c r="A51148"/>
    </row>
    <row r="51149" spans="1:1" x14ac:dyDescent="0.25">
      <c r="A51149"/>
    </row>
    <row r="51150" spans="1:1" x14ac:dyDescent="0.25">
      <c r="A51150"/>
    </row>
    <row r="51151" spans="1:1" x14ac:dyDescent="0.25">
      <c r="A51151"/>
    </row>
    <row r="51152" spans="1:1" x14ac:dyDescent="0.25">
      <c r="A51152"/>
    </row>
    <row r="51153" spans="1:1" x14ac:dyDescent="0.25">
      <c r="A51153"/>
    </row>
    <row r="51154" spans="1:1" x14ac:dyDescent="0.25">
      <c r="A51154"/>
    </row>
    <row r="51155" spans="1:1" x14ac:dyDescent="0.25">
      <c r="A51155"/>
    </row>
    <row r="51156" spans="1:1" x14ac:dyDescent="0.25">
      <c r="A51156"/>
    </row>
    <row r="51157" spans="1:1" x14ac:dyDescent="0.25">
      <c r="A51157"/>
    </row>
    <row r="51158" spans="1:1" x14ac:dyDescent="0.25">
      <c r="A51158"/>
    </row>
    <row r="51159" spans="1:1" x14ac:dyDescent="0.25">
      <c r="A51159"/>
    </row>
    <row r="51160" spans="1:1" x14ac:dyDescent="0.25">
      <c r="A51160"/>
    </row>
    <row r="51161" spans="1:1" x14ac:dyDescent="0.25">
      <c r="A51161"/>
    </row>
    <row r="51162" spans="1:1" x14ac:dyDescent="0.25">
      <c r="A51162"/>
    </row>
    <row r="51163" spans="1:1" x14ac:dyDescent="0.25">
      <c r="A51163"/>
    </row>
    <row r="51164" spans="1:1" x14ac:dyDescent="0.25">
      <c r="A51164"/>
    </row>
    <row r="51165" spans="1:1" x14ac:dyDescent="0.25">
      <c r="A51165"/>
    </row>
    <row r="51166" spans="1:1" x14ac:dyDescent="0.25">
      <c r="A51166"/>
    </row>
    <row r="51167" spans="1:1" x14ac:dyDescent="0.25">
      <c r="A51167"/>
    </row>
    <row r="51168" spans="1:1" x14ac:dyDescent="0.25">
      <c r="A51168"/>
    </row>
    <row r="51169" spans="1:1" x14ac:dyDescent="0.25">
      <c r="A51169"/>
    </row>
    <row r="51170" spans="1:1" x14ac:dyDescent="0.25">
      <c r="A51170"/>
    </row>
    <row r="51171" spans="1:1" x14ac:dyDescent="0.25">
      <c r="A51171"/>
    </row>
    <row r="51172" spans="1:1" x14ac:dyDescent="0.25">
      <c r="A51172"/>
    </row>
    <row r="51173" spans="1:1" x14ac:dyDescent="0.25">
      <c r="A51173"/>
    </row>
    <row r="51174" spans="1:1" x14ac:dyDescent="0.25">
      <c r="A51174"/>
    </row>
    <row r="51175" spans="1:1" x14ac:dyDescent="0.25">
      <c r="A51175"/>
    </row>
    <row r="51176" spans="1:1" x14ac:dyDescent="0.25">
      <c r="A51176"/>
    </row>
    <row r="51177" spans="1:1" x14ac:dyDescent="0.25">
      <c r="A51177"/>
    </row>
    <row r="51178" spans="1:1" x14ac:dyDescent="0.25">
      <c r="A51178"/>
    </row>
    <row r="51179" spans="1:1" x14ac:dyDescent="0.25">
      <c r="A51179"/>
    </row>
    <row r="51180" spans="1:1" x14ac:dyDescent="0.25">
      <c r="A51180"/>
    </row>
    <row r="51181" spans="1:1" x14ac:dyDescent="0.25">
      <c r="A51181"/>
    </row>
    <row r="51182" spans="1:1" x14ac:dyDescent="0.25">
      <c r="A51182"/>
    </row>
    <row r="51183" spans="1:1" x14ac:dyDescent="0.25">
      <c r="A51183"/>
    </row>
    <row r="51184" spans="1:1" x14ac:dyDescent="0.25">
      <c r="A51184"/>
    </row>
    <row r="51185" spans="1:1" x14ac:dyDescent="0.25">
      <c r="A51185"/>
    </row>
    <row r="51186" spans="1:1" x14ac:dyDescent="0.25">
      <c r="A51186"/>
    </row>
    <row r="51187" spans="1:1" x14ac:dyDescent="0.25">
      <c r="A51187"/>
    </row>
    <row r="51188" spans="1:1" x14ac:dyDescent="0.25">
      <c r="A51188"/>
    </row>
    <row r="51189" spans="1:1" x14ac:dyDescent="0.25">
      <c r="A51189"/>
    </row>
    <row r="51190" spans="1:1" x14ac:dyDescent="0.25">
      <c r="A51190"/>
    </row>
    <row r="51191" spans="1:1" x14ac:dyDescent="0.25">
      <c r="A51191"/>
    </row>
    <row r="51192" spans="1:1" x14ac:dyDescent="0.25">
      <c r="A51192"/>
    </row>
    <row r="51193" spans="1:1" x14ac:dyDescent="0.25">
      <c r="A51193"/>
    </row>
    <row r="51194" spans="1:1" x14ac:dyDescent="0.25">
      <c r="A51194"/>
    </row>
    <row r="51195" spans="1:1" x14ac:dyDescent="0.25">
      <c r="A51195"/>
    </row>
    <row r="51196" spans="1:1" x14ac:dyDescent="0.25">
      <c r="A51196"/>
    </row>
    <row r="51197" spans="1:1" x14ac:dyDescent="0.25">
      <c r="A51197"/>
    </row>
    <row r="51198" spans="1:1" x14ac:dyDescent="0.25">
      <c r="A51198"/>
    </row>
    <row r="51199" spans="1:1" x14ac:dyDescent="0.25">
      <c r="A51199"/>
    </row>
    <row r="51200" spans="1:1" x14ac:dyDescent="0.25">
      <c r="A51200"/>
    </row>
    <row r="51201" spans="1:1" x14ac:dyDescent="0.25">
      <c r="A51201"/>
    </row>
    <row r="51202" spans="1:1" x14ac:dyDescent="0.25">
      <c r="A51202"/>
    </row>
    <row r="51203" spans="1:1" x14ac:dyDescent="0.25">
      <c r="A51203"/>
    </row>
    <row r="51204" spans="1:1" x14ac:dyDescent="0.25">
      <c r="A51204"/>
    </row>
    <row r="51205" spans="1:1" x14ac:dyDescent="0.25">
      <c r="A51205"/>
    </row>
    <row r="51206" spans="1:1" x14ac:dyDescent="0.25">
      <c r="A51206"/>
    </row>
    <row r="51207" spans="1:1" x14ac:dyDescent="0.25">
      <c r="A51207"/>
    </row>
    <row r="51208" spans="1:1" x14ac:dyDescent="0.25">
      <c r="A51208"/>
    </row>
    <row r="51209" spans="1:1" x14ac:dyDescent="0.25">
      <c r="A51209"/>
    </row>
    <row r="51210" spans="1:1" x14ac:dyDescent="0.25">
      <c r="A51210"/>
    </row>
    <row r="51211" spans="1:1" x14ac:dyDescent="0.25">
      <c r="A51211"/>
    </row>
    <row r="51212" spans="1:1" x14ac:dyDescent="0.25">
      <c r="A51212"/>
    </row>
    <row r="51213" spans="1:1" x14ac:dyDescent="0.25">
      <c r="A51213"/>
    </row>
    <row r="51214" spans="1:1" x14ac:dyDescent="0.25">
      <c r="A51214"/>
    </row>
    <row r="51215" spans="1:1" x14ac:dyDescent="0.25">
      <c r="A51215"/>
    </row>
    <row r="51216" spans="1:1" x14ac:dyDescent="0.25">
      <c r="A51216"/>
    </row>
    <row r="51217" spans="1:1" x14ac:dyDescent="0.25">
      <c r="A51217"/>
    </row>
    <row r="51218" spans="1:1" x14ac:dyDescent="0.25">
      <c r="A51218"/>
    </row>
    <row r="51219" spans="1:1" x14ac:dyDescent="0.25">
      <c r="A51219"/>
    </row>
    <row r="51220" spans="1:1" x14ac:dyDescent="0.25">
      <c r="A51220"/>
    </row>
    <row r="51221" spans="1:1" x14ac:dyDescent="0.25">
      <c r="A51221"/>
    </row>
    <row r="51222" spans="1:1" x14ac:dyDescent="0.25">
      <c r="A51222"/>
    </row>
    <row r="51223" spans="1:1" x14ac:dyDescent="0.25">
      <c r="A51223"/>
    </row>
    <row r="51224" spans="1:1" x14ac:dyDescent="0.25">
      <c r="A51224"/>
    </row>
    <row r="51225" spans="1:1" x14ac:dyDescent="0.25">
      <c r="A51225"/>
    </row>
    <row r="51226" spans="1:1" x14ac:dyDescent="0.25">
      <c r="A51226"/>
    </row>
    <row r="51227" spans="1:1" x14ac:dyDescent="0.25">
      <c r="A51227"/>
    </row>
    <row r="51228" spans="1:1" x14ac:dyDescent="0.25">
      <c r="A51228"/>
    </row>
    <row r="51229" spans="1:1" x14ac:dyDescent="0.25">
      <c r="A51229"/>
    </row>
    <row r="51230" spans="1:1" x14ac:dyDescent="0.25">
      <c r="A51230"/>
    </row>
    <row r="51231" spans="1:1" x14ac:dyDescent="0.25">
      <c r="A51231"/>
    </row>
    <row r="51232" spans="1:1" x14ac:dyDescent="0.25">
      <c r="A51232"/>
    </row>
    <row r="51233" spans="1:1" x14ac:dyDescent="0.25">
      <c r="A51233"/>
    </row>
    <row r="51234" spans="1:1" x14ac:dyDescent="0.25">
      <c r="A51234"/>
    </row>
    <row r="51235" spans="1:1" x14ac:dyDescent="0.25">
      <c r="A51235"/>
    </row>
    <row r="51236" spans="1:1" x14ac:dyDescent="0.25">
      <c r="A51236"/>
    </row>
    <row r="51237" spans="1:1" x14ac:dyDescent="0.25">
      <c r="A51237"/>
    </row>
    <row r="51238" spans="1:1" x14ac:dyDescent="0.25">
      <c r="A51238"/>
    </row>
    <row r="51239" spans="1:1" x14ac:dyDescent="0.25">
      <c r="A51239"/>
    </row>
    <row r="51240" spans="1:1" x14ac:dyDescent="0.25">
      <c r="A51240"/>
    </row>
    <row r="51241" spans="1:1" x14ac:dyDescent="0.25">
      <c r="A51241"/>
    </row>
    <row r="51242" spans="1:1" x14ac:dyDescent="0.25">
      <c r="A51242"/>
    </row>
    <row r="51243" spans="1:1" x14ac:dyDescent="0.25">
      <c r="A51243"/>
    </row>
    <row r="51244" spans="1:1" x14ac:dyDescent="0.25">
      <c r="A51244"/>
    </row>
    <row r="51245" spans="1:1" x14ac:dyDescent="0.25">
      <c r="A51245"/>
    </row>
    <row r="51246" spans="1:1" x14ac:dyDescent="0.25">
      <c r="A51246"/>
    </row>
    <row r="51247" spans="1:1" x14ac:dyDescent="0.25">
      <c r="A51247"/>
    </row>
    <row r="51248" spans="1:1" x14ac:dyDescent="0.25">
      <c r="A51248"/>
    </row>
    <row r="51249" spans="1:1" x14ac:dyDescent="0.25">
      <c r="A51249"/>
    </row>
    <row r="51250" spans="1:1" x14ac:dyDescent="0.25">
      <c r="A51250"/>
    </row>
    <row r="51251" spans="1:1" x14ac:dyDescent="0.25">
      <c r="A51251"/>
    </row>
    <row r="51252" spans="1:1" x14ac:dyDescent="0.25">
      <c r="A51252"/>
    </row>
    <row r="51253" spans="1:1" x14ac:dyDescent="0.25">
      <c r="A51253"/>
    </row>
    <row r="51254" spans="1:1" x14ac:dyDescent="0.25">
      <c r="A51254"/>
    </row>
    <row r="51255" spans="1:1" x14ac:dyDescent="0.25">
      <c r="A51255"/>
    </row>
    <row r="51256" spans="1:1" x14ac:dyDescent="0.25">
      <c r="A51256"/>
    </row>
    <row r="51257" spans="1:1" x14ac:dyDescent="0.25">
      <c r="A51257"/>
    </row>
    <row r="51258" spans="1:1" x14ac:dyDescent="0.25">
      <c r="A51258"/>
    </row>
    <row r="51259" spans="1:1" x14ac:dyDescent="0.25">
      <c r="A51259"/>
    </row>
    <row r="51260" spans="1:1" x14ac:dyDescent="0.25">
      <c r="A51260"/>
    </row>
    <row r="51261" spans="1:1" x14ac:dyDescent="0.25">
      <c r="A51261"/>
    </row>
    <row r="51262" spans="1:1" x14ac:dyDescent="0.25">
      <c r="A51262"/>
    </row>
    <row r="51263" spans="1:1" x14ac:dyDescent="0.25">
      <c r="A51263"/>
    </row>
    <row r="51264" spans="1:1" x14ac:dyDescent="0.25">
      <c r="A51264"/>
    </row>
    <row r="51265" spans="1:1" x14ac:dyDescent="0.25">
      <c r="A51265"/>
    </row>
    <row r="51266" spans="1:1" x14ac:dyDescent="0.25">
      <c r="A51266"/>
    </row>
    <row r="51267" spans="1:1" x14ac:dyDescent="0.25">
      <c r="A51267"/>
    </row>
    <row r="51268" spans="1:1" x14ac:dyDescent="0.25">
      <c r="A51268"/>
    </row>
    <row r="51269" spans="1:1" x14ac:dyDescent="0.25">
      <c r="A51269"/>
    </row>
    <row r="51270" spans="1:1" x14ac:dyDescent="0.25">
      <c r="A51270"/>
    </row>
    <row r="51271" spans="1:1" x14ac:dyDescent="0.25">
      <c r="A51271"/>
    </row>
    <row r="51272" spans="1:1" x14ac:dyDescent="0.25">
      <c r="A51272"/>
    </row>
    <row r="51273" spans="1:1" x14ac:dyDescent="0.25">
      <c r="A51273"/>
    </row>
    <row r="51274" spans="1:1" x14ac:dyDescent="0.25">
      <c r="A51274"/>
    </row>
    <row r="51275" spans="1:1" x14ac:dyDescent="0.25">
      <c r="A51275"/>
    </row>
    <row r="51276" spans="1:1" x14ac:dyDescent="0.25">
      <c r="A51276"/>
    </row>
    <row r="51277" spans="1:1" x14ac:dyDescent="0.25">
      <c r="A51277"/>
    </row>
    <row r="51278" spans="1:1" x14ac:dyDescent="0.25">
      <c r="A51278"/>
    </row>
    <row r="51279" spans="1:1" x14ac:dyDescent="0.25">
      <c r="A51279"/>
    </row>
    <row r="51280" spans="1:1" x14ac:dyDescent="0.25">
      <c r="A51280"/>
    </row>
    <row r="51281" spans="1:1" x14ac:dyDescent="0.25">
      <c r="A51281"/>
    </row>
    <row r="51282" spans="1:1" x14ac:dyDescent="0.25">
      <c r="A51282"/>
    </row>
    <row r="51283" spans="1:1" x14ac:dyDescent="0.25">
      <c r="A51283"/>
    </row>
    <row r="51284" spans="1:1" x14ac:dyDescent="0.25">
      <c r="A51284"/>
    </row>
    <row r="51285" spans="1:1" x14ac:dyDescent="0.25">
      <c r="A51285"/>
    </row>
    <row r="51286" spans="1:1" x14ac:dyDescent="0.25">
      <c r="A51286"/>
    </row>
    <row r="51287" spans="1:1" x14ac:dyDescent="0.25">
      <c r="A51287"/>
    </row>
    <row r="51288" spans="1:1" x14ac:dyDescent="0.25">
      <c r="A51288"/>
    </row>
    <row r="51289" spans="1:1" x14ac:dyDescent="0.25">
      <c r="A51289"/>
    </row>
    <row r="51290" spans="1:1" x14ac:dyDescent="0.25">
      <c r="A51290"/>
    </row>
    <row r="51291" spans="1:1" x14ac:dyDescent="0.25">
      <c r="A51291"/>
    </row>
    <row r="51292" spans="1:1" x14ac:dyDescent="0.25">
      <c r="A51292"/>
    </row>
    <row r="51293" spans="1:1" x14ac:dyDescent="0.25">
      <c r="A51293"/>
    </row>
    <row r="51294" spans="1:1" x14ac:dyDescent="0.25">
      <c r="A51294"/>
    </row>
    <row r="51295" spans="1:1" x14ac:dyDescent="0.25">
      <c r="A51295"/>
    </row>
    <row r="51296" spans="1:1" x14ac:dyDescent="0.25">
      <c r="A51296"/>
    </row>
    <row r="51297" spans="1:1" x14ac:dyDescent="0.25">
      <c r="A51297"/>
    </row>
    <row r="51298" spans="1:1" x14ac:dyDescent="0.25">
      <c r="A51298"/>
    </row>
    <row r="51299" spans="1:1" x14ac:dyDescent="0.25">
      <c r="A51299"/>
    </row>
    <row r="51300" spans="1:1" x14ac:dyDescent="0.25">
      <c r="A51300"/>
    </row>
    <row r="51301" spans="1:1" x14ac:dyDescent="0.25">
      <c r="A51301"/>
    </row>
    <row r="51302" spans="1:1" x14ac:dyDescent="0.25">
      <c r="A51302"/>
    </row>
    <row r="51303" spans="1:1" x14ac:dyDescent="0.25">
      <c r="A51303"/>
    </row>
    <row r="51304" spans="1:1" x14ac:dyDescent="0.25">
      <c r="A51304"/>
    </row>
    <row r="51305" spans="1:1" x14ac:dyDescent="0.25">
      <c r="A51305"/>
    </row>
    <row r="51306" spans="1:1" x14ac:dyDescent="0.25">
      <c r="A51306"/>
    </row>
    <row r="51307" spans="1:1" x14ac:dyDescent="0.25">
      <c r="A51307"/>
    </row>
    <row r="51308" spans="1:1" x14ac:dyDescent="0.25">
      <c r="A51308"/>
    </row>
    <row r="51309" spans="1:1" x14ac:dyDescent="0.25">
      <c r="A51309"/>
    </row>
    <row r="51310" spans="1:1" x14ac:dyDescent="0.25">
      <c r="A51310"/>
    </row>
    <row r="51311" spans="1:1" x14ac:dyDescent="0.25">
      <c r="A51311"/>
    </row>
    <row r="51312" spans="1:1" x14ac:dyDescent="0.25">
      <c r="A51312"/>
    </row>
    <row r="51313" spans="1:1" x14ac:dyDescent="0.25">
      <c r="A51313"/>
    </row>
    <row r="51314" spans="1:1" x14ac:dyDescent="0.25">
      <c r="A51314"/>
    </row>
    <row r="51315" spans="1:1" x14ac:dyDescent="0.25">
      <c r="A51315"/>
    </row>
    <row r="51316" spans="1:1" x14ac:dyDescent="0.25">
      <c r="A51316"/>
    </row>
    <row r="51317" spans="1:1" x14ac:dyDescent="0.25">
      <c r="A51317"/>
    </row>
    <row r="51318" spans="1:1" x14ac:dyDescent="0.25">
      <c r="A51318"/>
    </row>
    <row r="51319" spans="1:1" x14ac:dyDescent="0.25">
      <c r="A51319"/>
    </row>
    <row r="51320" spans="1:1" x14ac:dyDescent="0.25">
      <c r="A51320"/>
    </row>
    <row r="51321" spans="1:1" x14ac:dyDescent="0.25">
      <c r="A51321"/>
    </row>
    <row r="51322" spans="1:1" x14ac:dyDescent="0.25">
      <c r="A51322"/>
    </row>
    <row r="51323" spans="1:1" x14ac:dyDescent="0.25">
      <c r="A51323"/>
    </row>
    <row r="51324" spans="1:1" x14ac:dyDescent="0.25">
      <c r="A51324"/>
    </row>
    <row r="51325" spans="1:1" x14ac:dyDescent="0.25">
      <c r="A51325"/>
    </row>
    <row r="51326" spans="1:1" x14ac:dyDescent="0.25">
      <c r="A51326"/>
    </row>
    <row r="51327" spans="1:1" x14ac:dyDescent="0.25">
      <c r="A51327"/>
    </row>
    <row r="51328" spans="1:1" x14ac:dyDescent="0.25">
      <c r="A51328"/>
    </row>
    <row r="51329" spans="1:1" x14ac:dyDescent="0.25">
      <c r="A51329"/>
    </row>
    <row r="51330" spans="1:1" x14ac:dyDescent="0.25">
      <c r="A51330"/>
    </row>
    <row r="51331" spans="1:1" x14ac:dyDescent="0.25">
      <c r="A51331"/>
    </row>
    <row r="51332" spans="1:1" x14ac:dyDescent="0.25">
      <c r="A51332"/>
    </row>
    <row r="51333" spans="1:1" x14ac:dyDescent="0.25">
      <c r="A51333"/>
    </row>
    <row r="51334" spans="1:1" x14ac:dyDescent="0.25">
      <c r="A51334"/>
    </row>
    <row r="51335" spans="1:1" x14ac:dyDescent="0.25">
      <c r="A51335"/>
    </row>
    <row r="51336" spans="1:1" x14ac:dyDescent="0.25">
      <c r="A51336"/>
    </row>
    <row r="51337" spans="1:1" x14ac:dyDescent="0.25">
      <c r="A51337"/>
    </row>
    <row r="51338" spans="1:1" x14ac:dyDescent="0.25">
      <c r="A51338"/>
    </row>
    <row r="51339" spans="1:1" x14ac:dyDescent="0.25">
      <c r="A51339"/>
    </row>
    <row r="51340" spans="1:1" x14ac:dyDescent="0.25">
      <c r="A51340"/>
    </row>
    <row r="51341" spans="1:1" x14ac:dyDescent="0.25">
      <c r="A51341"/>
    </row>
    <row r="51342" spans="1:1" x14ac:dyDescent="0.25">
      <c r="A51342"/>
    </row>
    <row r="51343" spans="1:1" x14ac:dyDescent="0.25">
      <c r="A51343"/>
    </row>
    <row r="51344" spans="1:1" x14ac:dyDescent="0.25">
      <c r="A51344"/>
    </row>
    <row r="51345" spans="1:1" x14ac:dyDescent="0.25">
      <c r="A51345"/>
    </row>
    <row r="51346" spans="1:1" x14ac:dyDescent="0.25">
      <c r="A51346"/>
    </row>
    <row r="51347" spans="1:1" x14ac:dyDescent="0.25">
      <c r="A51347"/>
    </row>
    <row r="51348" spans="1:1" x14ac:dyDescent="0.25">
      <c r="A51348"/>
    </row>
    <row r="51349" spans="1:1" x14ac:dyDescent="0.25">
      <c r="A51349"/>
    </row>
    <row r="51350" spans="1:1" x14ac:dyDescent="0.25">
      <c r="A51350"/>
    </row>
    <row r="51351" spans="1:1" x14ac:dyDescent="0.25">
      <c r="A51351"/>
    </row>
    <row r="51352" spans="1:1" x14ac:dyDescent="0.25">
      <c r="A51352"/>
    </row>
    <row r="51353" spans="1:1" x14ac:dyDescent="0.25">
      <c r="A51353"/>
    </row>
    <row r="51354" spans="1:1" x14ac:dyDescent="0.25">
      <c r="A51354"/>
    </row>
    <row r="51355" spans="1:1" x14ac:dyDescent="0.25">
      <c r="A51355"/>
    </row>
    <row r="51356" spans="1:1" x14ac:dyDescent="0.25">
      <c r="A51356"/>
    </row>
    <row r="51357" spans="1:1" x14ac:dyDescent="0.25">
      <c r="A51357"/>
    </row>
    <row r="51358" spans="1:1" x14ac:dyDescent="0.25">
      <c r="A51358"/>
    </row>
    <row r="51359" spans="1:1" x14ac:dyDescent="0.25">
      <c r="A51359"/>
    </row>
    <row r="51360" spans="1:1" x14ac:dyDescent="0.25">
      <c r="A51360"/>
    </row>
    <row r="51361" spans="1:1" x14ac:dyDescent="0.25">
      <c r="A51361"/>
    </row>
    <row r="51362" spans="1:1" x14ac:dyDescent="0.25">
      <c r="A51362"/>
    </row>
    <row r="51363" spans="1:1" x14ac:dyDescent="0.25">
      <c r="A51363"/>
    </row>
    <row r="51364" spans="1:1" x14ac:dyDescent="0.25">
      <c r="A51364"/>
    </row>
    <row r="51365" spans="1:1" x14ac:dyDescent="0.25">
      <c r="A51365"/>
    </row>
    <row r="51366" spans="1:1" x14ac:dyDescent="0.25">
      <c r="A51366"/>
    </row>
    <row r="51367" spans="1:1" x14ac:dyDescent="0.25">
      <c r="A51367"/>
    </row>
    <row r="51368" spans="1:1" x14ac:dyDescent="0.25">
      <c r="A51368"/>
    </row>
    <row r="51369" spans="1:1" x14ac:dyDescent="0.25">
      <c r="A51369"/>
    </row>
    <row r="51370" spans="1:1" x14ac:dyDescent="0.25">
      <c r="A51370"/>
    </row>
    <row r="51371" spans="1:1" x14ac:dyDescent="0.25">
      <c r="A51371"/>
    </row>
    <row r="51372" spans="1:1" x14ac:dyDescent="0.25">
      <c r="A51372"/>
    </row>
    <row r="51373" spans="1:1" x14ac:dyDescent="0.25">
      <c r="A51373"/>
    </row>
    <row r="51374" spans="1:1" x14ac:dyDescent="0.25">
      <c r="A51374"/>
    </row>
    <row r="51375" spans="1:1" x14ac:dyDescent="0.25">
      <c r="A51375"/>
    </row>
    <row r="51376" spans="1:1" x14ac:dyDescent="0.25">
      <c r="A51376"/>
    </row>
    <row r="51377" spans="1:1" x14ac:dyDescent="0.25">
      <c r="A51377"/>
    </row>
    <row r="51378" spans="1:1" x14ac:dyDescent="0.25">
      <c r="A51378"/>
    </row>
    <row r="51379" spans="1:1" x14ac:dyDescent="0.25">
      <c r="A51379"/>
    </row>
    <row r="51380" spans="1:1" x14ac:dyDescent="0.25">
      <c r="A51380"/>
    </row>
    <row r="51381" spans="1:1" x14ac:dyDescent="0.25">
      <c r="A51381"/>
    </row>
    <row r="51382" spans="1:1" x14ac:dyDescent="0.25">
      <c r="A51382"/>
    </row>
    <row r="51383" spans="1:1" x14ac:dyDescent="0.25">
      <c r="A51383"/>
    </row>
    <row r="51384" spans="1:1" x14ac:dyDescent="0.25">
      <c r="A51384"/>
    </row>
    <row r="51385" spans="1:1" x14ac:dyDescent="0.25">
      <c r="A51385"/>
    </row>
    <row r="51386" spans="1:1" x14ac:dyDescent="0.25">
      <c r="A51386"/>
    </row>
    <row r="51387" spans="1:1" x14ac:dyDescent="0.25">
      <c r="A51387"/>
    </row>
    <row r="51388" spans="1:1" x14ac:dyDescent="0.25">
      <c r="A51388"/>
    </row>
    <row r="51389" spans="1:1" x14ac:dyDescent="0.25">
      <c r="A51389"/>
    </row>
    <row r="51390" spans="1:1" x14ac:dyDescent="0.25">
      <c r="A51390"/>
    </row>
    <row r="51391" spans="1:1" x14ac:dyDescent="0.25">
      <c r="A51391"/>
    </row>
    <row r="51392" spans="1:1" x14ac:dyDescent="0.25">
      <c r="A51392"/>
    </row>
    <row r="51393" spans="1:1" x14ac:dyDescent="0.25">
      <c r="A51393"/>
    </row>
    <row r="51394" spans="1:1" x14ac:dyDescent="0.25">
      <c r="A51394"/>
    </row>
    <row r="51395" spans="1:1" x14ac:dyDescent="0.25">
      <c r="A51395"/>
    </row>
    <row r="51396" spans="1:1" x14ac:dyDescent="0.25">
      <c r="A51396"/>
    </row>
    <row r="51397" spans="1:1" x14ac:dyDescent="0.25">
      <c r="A51397"/>
    </row>
    <row r="51398" spans="1:1" x14ac:dyDescent="0.25">
      <c r="A51398"/>
    </row>
    <row r="51399" spans="1:1" x14ac:dyDescent="0.25">
      <c r="A51399"/>
    </row>
    <row r="51400" spans="1:1" x14ac:dyDescent="0.25">
      <c r="A51400"/>
    </row>
    <row r="51401" spans="1:1" x14ac:dyDescent="0.25">
      <c r="A51401"/>
    </row>
    <row r="51402" spans="1:1" x14ac:dyDescent="0.25">
      <c r="A51402"/>
    </row>
    <row r="51403" spans="1:1" x14ac:dyDescent="0.25">
      <c r="A51403"/>
    </row>
    <row r="51404" spans="1:1" x14ac:dyDescent="0.25">
      <c r="A51404"/>
    </row>
    <row r="51405" spans="1:1" x14ac:dyDescent="0.25">
      <c r="A51405"/>
    </row>
    <row r="51406" spans="1:1" x14ac:dyDescent="0.25">
      <c r="A51406"/>
    </row>
    <row r="51407" spans="1:1" x14ac:dyDescent="0.25">
      <c r="A51407"/>
    </row>
    <row r="51408" spans="1:1" x14ac:dyDescent="0.25">
      <c r="A51408"/>
    </row>
    <row r="51409" spans="1:1" x14ac:dyDescent="0.25">
      <c r="A51409"/>
    </row>
    <row r="51410" spans="1:1" x14ac:dyDescent="0.25">
      <c r="A51410"/>
    </row>
    <row r="51411" spans="1:1" x14ac:dyDescent="0.25">
      <c r="A51411"/>
    </row>
    <row r="51412" spans="1:1" x14ac:dyDescent="0.25">
      <c r="A51412"/>
    </row>
    <row r="51413" spans="1:1" x14ac:dyDescent="0.25">
      <c r="A51413"/>
    </row>
    <row r="51414" spans="1:1" x14ac:dyDescent="0.25">
      <c r="A51414"/>
    </row>
    <row r="51415" spans="1:1" x14ac:dyDescent="0.25">
      <c r="A51415"/>
    </row>
    <row r="51416" spans="1:1" x14ac:dyDescent="0.25">
      <c r="A51416"/>
    </row>
    <row r="51417" spans="1:1" x14ac:dyDescent="0.25">
      <c r="A51417"/>
    </row>
    <row r="51418" spans="1:1" x14ac:dyDescent="0.25">
      <c r="A51418"/>
    </row>
    <row r="51419" spans="1:1" x14ac:dyDescent="0.25">
      <c r="A51419"/>
    </row>
    <row r="51420" spans="1:1" x14ac:dyDescent="0.25">
      <c r="A51420"/>
    </row>
    <row r="51421" spans="1:1" x14ac:dyDescent="0.25">
      <c r="A51421"/>
    </row>
    <row r="51422" spans="1:1" x14ac:dyDescent="0.25">
      <c r="A51422"/>
    </row>
    <row r="51423" spans="1:1" x14ac:dyDescent="0.25">
      <c r="A51423"/>
    </row>
    <row r="51424" spans="1:1" x14ac:dyDescent="0.25">
      <c r="A51424"/>
    </row>
    <row r="51425" spans="1:1" x14ac:dyDescent="0.25">
      <c r="A51425"/>
    </row>
    <row r="51426" spans="1:1" x14ac:dyDescent="0.25">
      <c r="A51426"/>
    </row>
    <row r="51427" spans="1:1" x14ac:dyDescent="0.25">
      <c r="A51427"/>
    </row>
    <row r="51428" spans="1:1" x14ac:dyDescent="0.25">
      <c r="A51428"/>
    </row>
    <row r="51429" spans="1:1" x14ac:dyDescent="0.25">
      <c r="A51429"/>
    </row>
    <row r="51430" spans="1:1" x14ac:dyDescent="0.25">
      <c r="A51430"/>
    </row>
    <row r="51431" spans="1:1" x14ac:dyDescent="0.25">
      <c r="A51431"/>
    </row>
    <row r="51432" spans="1:1" x14ac:dyDescent="0.25">
      <c r="A51432"/>
    </row>
    <row r="51433" spans="1:1" x14ac:dyDescent="0.25">
      <c r="A51433"/>
    </row>
    <row r="51434" spans="1:1" x14ac:dyDescent="0.25">
      <c r="A51434"/>
    </row>
    <row r="51435" spans="1:1" x14ac:dyDescent="0.25">
      <c r="A51435"/>
    </row>
    <row r="51436" spans="1:1" x14ac:dyDescent="0.25">
      <c r="A51436"/>
    </row>
    <row r="51437" spans="1:1" x14ac:dyDescent="0.25">
      <c r="A51437"/>
    </row>
    <row r="51438" spans="1:1" x14ac:dyDescent="0.25">
      <c r="A51438"/>
    </row>
    <row r="51439" spans="1:1" x14ac:dyDescent="0.25">
      <c r="A51439"/>
    </row>
    <row r="51440" spans="1:1" x14ac:dyDescent="0.25">
      <c r="A51440"/>
    </row>
    <row r="51441" spans="1:1" x14ac:dyDescent="0.25">
      <c r="A51441"/>
    </row>
    <row r="51442" spans="1:1" x14ac:dyDescent="0.25">
      <c r="A51442"/>
    </row>
    <row r="51443" spans="1:1" x14ac:dyDescent="0.25">
      <c r="A51443"/>
    </row>
    <row r="51444" spans="1:1" x14ac:dyDescent="0.25">
      <c r="A51444"/>
    </row>
    <row r="51445" spans="1:1" x14ac:dyDescent="0.25">
      <c r="A51445"/>
    </row>
    <row r="51446" spans="1:1" x14ac:dyDescent="0.25">
      <c r="A51446"/>
    </row>
    <row r="51447" spans="1:1" x14ac:dyDescent="0.25">
      <c r="A51447"/>
    </row>
    <row r="51448" spans="1:1" x14ac:dyDescent="0.25">
      <c r="A51448"/>
    </row>
    <row r="51449" spans="1:1" x14ac:dyDescent="0.25">
      <c r="A51449"/>
    </row>
    <row r="51450" spans="1:1" x14ac:dyDescent="0.25">
      <c r="A51450"/>
    </row>
    <row r="51451" spans="1:1" x14ac:dyDescent="0.25">
      <c r="A51451"/>
    </row>
    <row r="51452" spans="1:1" x14ac:dyDescent="0.25">
      <c r="A51452"/>
    </row>
    <row r="51453" spans="1:1" x14ac:dyDescent="0.25">
      <c r="A51453"/>
    </row>
    <row r="51454" spans="1:1" x14ac:dyDescent="0.25">
      <c r="A51454"/>
    </row>
    <row r="51455" spans="1:1" x14ac:dyDescent="0.25">
      <c r="A51455"/>
    </row>
    <row r="51456" spans="1:1" x14ac:dyDescent="0.25">
      <c r="A51456"/>
    </row>
    <row r="51457" spans="1:1" x14ac:dyDescent="0.25">
      <c r="A51457"/>
    </row>
    <row r="51458" spans="1:1" x14ac:dyDescent="0.25">
      <c r="A51458"/>
    </row>
    <row r="51459" spans="1:1" x14ac:dyDescent="0.25">
      <c r="A51459"/>
    </row>
    <row r="51460" spans="1:1" x14ac:dyDescent="0.25">
      <c r="A51460"/>
    </row>
    <row r="51461" spans="1:1" x14ac:dyDescent="0.25">
      <c r="A51461"/>
    </row>
    <row r="51462" spans="1:1" x14ac:dyDescent="0.25">
      <c r="A51462"/>
    </row>
    <row r="51463" spans="1:1" x14ac:dyDescent="0.25">
      <c r="A51463"/>
    </row>
    <row r="51464" spans="1:1" x14ac:dyDescent="0.25">
      <c r="A51464"/>
    </row>
    <row r="51465" spans="1:1" x14ac:dyDescent="0.25">
      <c r="A51465"/>
    </row>
    <row r="51466" spans="1:1" x14ac:dyDescent="0.25">
      <c r="A51466"/>
    </row>
    <row r="51467" spans="1:1" x14ac:dyDescent="0.25">
      <c r="A51467"/>
    </row>
    <row r="51468" spans="1:1" x14ac:dyDescent="0.25">
      <c r="A51468"/>
    </row>
    <row r="51469" spans="1:1" x14ac:dyDescent="0.25">
      <c r="A51469"/>
    </row>
    <row r="51470" spans="1:1" x14ac:dyDescent="0.25">
      <c r="A51470"/>
    </row>
    <row r="51471" spans="1:1" x14ac:dyDescent="0.25">
      <c r="A51471"/>
    </row>
    <row r="51472" spans="1:1" x14ac:dyDescent="0.25">
      <c r="A51472"/>
    </row>
    <row r="51473" spans="1:1" x14ac:dyDescent="0.25">
      <c r="A51473"/>
    </row>
    <row r="51474" spans="1:1" x14ac:dyDescent="0.25">
      <c r="A51474"/>
    </row>
    <row r="51475" spans="1:1" x14ac:dyDescent="0.25">
      <c r="A51475"/>
    </row>
    <row r="51476" spans="1:1" x14ac:dyDescent="0.25">
      <c r="A51476"/>
    </row>
    <row r="51477" spans="1:1" x14ac:dyDescent="0.25">
      <c r="A51477"/>
    </row>
    <row r="51478" spans="1:1" x14ac:dyDescent="0.25">
      <c r="A51478"/>
    </row>
    <row r="51479" spans="1:1" x14ac:dyDescent="0.25">
      <c r="A51479"/>
    </row>
    <row r="51480" spans="1:1" x14ac:dyDescent="0.25">
      <c r="A51480"/>
    </row>
    <row r="51481" spans="1:1" x14ac:dyDescent="0.25">
      <c r="A51481"/>
    </row>
    <row r="51482" spans="1:1" x14ac:dyDescent="0.25">
      <c r="A51482"/>
    </row>
    <row r="51483" spans="1:1" x14ac:dyDescent="0.25">
      <c r="A51483"/>
    </row>
    <row r="51484" spans="1:1" x14ac:dyDescent="0.25">
      <c r="A51484"/>
    </row>
    <row r="51485" spans="1:1" x14ac:dyDescent="0.25">
      <c r="A51485"/>
    </row>
    <row r="51486" spans="1:1" x14ac:dyDescent="0.25">
      <c r="A51486"/>
    </row>
    <row r="51487" spans="1:1" x14ac:dyDescent="0.25">
      <c r="A51487"/>
    </row>
    <row r="51488" spans="1:1" x14ac:dyDescent="0.25">
      <c r="A51488"/>
    </row>
    <row r="51489" spans="1:1" x14ac:dyDescent="0.25">
      <c r="A51489"/>
    </row>
    <row r="51490" spans="1:1" x14ac:dyDescent="0.25">
      <c r="A51490"/>
    </row>
    <row r="51491" spans="1:1" x14ac:dyDescent="0.25">
      <c r="A51491"/>
    </row>
    <row r="51492" spans="1:1" x14ac:dyDescent="0.25">
      <c r="A51492"/>
    </row>
    <row r="51493" spans="1:1" x14ac:dyDescent="0.25">
      <c r="A51493"/>
    </row>
    <row r="51494" spans="1:1" x14ac:dyDescent="0.25">
      <c r="A51494"/>
    </row>
    <row r="51495" spans="1:1" x14ac:dyDescent="0.25">
      <c r="A51495"/>
    </row>
    <row r="51496" spans="1:1" x14ac:dyDescent="0.25">
      <c r="A51496"/>
    </row>
    <row r="51497" spans="1:1" x14ac:dyDescent="0.25">
      <c r="A51497"/>
    </row>
    <row r="51498" spans="1:1" x14ac:dyDescent="0.25">
      <c r="A51498"/>
    </row>
    <row r="51499" spans="1:1" x14ac:dyDescent="0.25">
      <c r="A51499"/>
    </row>
    <row r="51500" spans="1:1" x14ac:dyDescent="0.25">
      <c r="A51500"/>
    </row>
    <row r="51501" spans="1:1" x14ac:dyDescent="0.25">
      <c r="A51501"/>
    </row>
    <row r="51502" spans="1:1" x14ac:dyDescent="0.25">
      <c r="A51502"/>
    </row>
    <row r="51503" spans="1:1" x14ac:dyDescent="0.25">
      <c r="A51503"/>
    </row>
    <row r="51504" spans="1:1" x14ac:dyDescent="0.25">
      <c r="A51504"/>
    </row>
    <row r="51505" spans="1:1" x14ac:dyDescent="0.25">
      <c r="A51505"/>
    </row>
    <row r="51506" spans="1:1" x14ac:dyDescent="0.25">
      <c r="A51506"/>
    </row>
    <row r="51507" spans="1:1" x14ac:dyDescent="0.25">
      <c r="A51507"/>
    </row>
    <row r="51508" spans="1:1" x14ac:dyDescent="0.25">
      <c r="A51508"/>
    </row>
    <row r="51509" spans="1:1" x14ac:dyDescent="0.25">
      <c r="A51509"/>
    </row>
    <row r="51510" spans="1:1" x14ac:dyDescent="0.25">
      <c r="A51510"/>
    </row>
    <row r="51511" spans="1:1" x14ac:dyDescent="0.25">
      <c r="A51511"/>
    </row>
    <row r="51512" spans="1:1" x14ac:dyDescent="0.25">
      <c r="A51512"/>
    </row>
    <row r="51513" spans="1:1" x14ac:dyDescent="0.25">
      <c r="A51513"/>
    </row>
    <row r="51514" spans="1:1" x14ac:dyDescent="0.25">
      <c r="A51514"/>
    </row>
    <row r="51515" spans="1:1" x14ac:dyDescent="0.25">
      <c r="A51515"/>
    </row>
    <row r="51516" spans="1:1" x14ac:dyDescent="0.25">
      <c r="A51516"/>
    </row>
    <row r="51517" spans="1:1" x14ac:dyDescent="0.25">
      <c r="A51517"/>
    </row>
    <row r="51518" spans="1:1" x14ac:dyDescent="0.25">
      <c r="A51518"/>
    </row>
    <row r="51519" spans="1:1" x14ac:dyDescent="0.25">
      <c r="A51519"/>
    </row>
    <row r="51520" spans="1:1" x14ac:dyDescent="0.25">
      <c r="A51520"/>
    </row>
    <row r="51521" spans="1:1" x14ac:dyDescent="0.25">
      <c r="A51521"/>
    </row>
    <row r="51522" spans="1:1" x14ac:dyDescent="0.25">
      <c r="A51522"/>
    </row>
    <row r="51523" spans="1:1" x14ac:dyDescent="0.25">
      <c r="A51523"/>
    </row>
    <row r="51524" spans="1:1" x14ac:dyDescent="0.25">
      <c r="A51524"/>
    </row>
    <row r="51525" spans="1:1" x14ac:dyDescent="0.25">
      <c r="A51525"/>
    </row>
    <row r="51526" spans="1:1" x14ac:dyDescent="0.25">
      <c r="A51526"/>
    </row>
    <row r="51527" spans="1:1" x14ac:dyDescent="0.25">
      <c r="A51527"/>
    </row>
    <row r="51528" spans="1:1" x14ac:dyDescent="0.25">
      <c r="A51528"/>
    </row>
    <row r="51529" spans="1:1" x14ac:dyDescent="0.25">
      <c r="A51529"/>
    </row>
    <row r="51530" spans="1:1" x14ac:dyDescent="0.25">
      <c r="A51530"/>
    </row>
    <row r="51531" spans="1:1" x14ac:dyDescent="0.25">
      <c r="A51531"/>
    </row>
    <row r="51532" spans="1:1" x14ac:dyDescent="0.25">
      <c r="A51532"/>
    </row>
    <row r="51533" spans="1:1" x14ac:dyDescent="0.25">
      <c r="A51533"/>
    </row>
    <row r="51534" spans="1:1" x14ac:dyDescent="0.25">
      <c r="A51534"/>
    </row>
    <row r="51535" spans="1:1" x14ac:dyDescent="0.25">
      <c r="A51535"/>
    </row>
    <row r="51536" spans="1:1" x14ac:dyDescent="0.25">
      <c r="A51536"/>
    </row>
    <row r="51537" spans="1:1" x14ac:dyDescent="0.25">
      <c r="A51537"/>
    </row>
    <row r="51538" spans="1:1" x14ac:dyDescent="0.25">
      <c r="A51538"/>
    </row>
    <row r="51539" spans="1:1" x14ac:dyDescent="0.25">
      <c r="A51539"/>
    </row>
    <row r="51540" spans="1:1" x14ac:dyDescent="0.25">
      <c r="A51540"/>
    </row>
    <row r="51541" spans="1:1" x14ac:dyDescent="0.25">
      <c r="A51541"/>
    </row>
    <row r="51542" spans="1:1" x14ac:dyDescent="0.25">
      <c r="A51542"/>
    </row>
    <row r="51543" spans="1:1" x14ac:dyDescent="0.25">
      <c r="A51543"/>
    </row>
    <row r="51544" spans="1:1" x14ac:dyDescent="0.25">
      <c r="A51544"/>
    </row>
    <row r="51545" spans="1:1" x14ac:dyDescent="0.25">
      <c r="A51545"/>
    </row>
    <row r="51546" spans="1:1" x14ac:dyDescent="0.25">
      <c r="A51546"/>
    </row>
    <row r="51547" spans="1:1" x14ac:dyDescent="0.25">
      <c r="A51547"/>
    </row>
    <row r="51548" spans="1:1" x14ac:dyDescent="0.25">
      <c r="A51548"/>
    </row>
    <row r="51549" spans="1:1" x14ac:dyDescent="0.25">
      <c r="A51549"/>
    </row>
    <row r="51550" spans="1:1" x14ac:dyDescent="0.25">
      <c r="A51550"/>
    </row>
    <row r="51551" spans="1:1" x14ac:dyDescent="0.25">
      <c r="A51551"/>
    </row>
    <row r="51552" spans="1:1" x14ac:dyDescent="0.25">
      <c r="A51552"/>
    </row>
    <row r="51553" spans="1:1" x14ac:dyDescent="0.25">
      <c r="A51553"/>
    </row>
    <row r="51554" spans="1:1" x14ac:dyDescent="0.25">
      <c r="A51554"/>
    </row>
    <row r="51555" spans="1:1" x14ac:dyDescent="0.25">
      <c r="A51555"/>
    </row>
    <row r="51556" spans="1:1" x14ac:dyDescent="0.25">
      <c r="A51556"/>
    </row>
    <row r="51557" spans="1:1" x14ac:dyDescent="0.25">
      <c r="A51557"/>
    </row>
    <row r="51558" spans="1:1" x14ac:dyDescent="0.25">
      <c r="A51558"/>
    </row>
    <row r="51559" spans="1:1" x14ac:dyDescent="0.25">
      <c r="A51559"/>
    </row>
    <row r="51560" spans="1:1" x14ac:dyDescent="0.25">
      <c r="A51560"/>
    </row>
    <row r="51561" spans="1:1" x14ac:dyDescent="0.25">
      <c r="A51561"/>
    </row>
    <row r="51562" spans="1:1" x14ac:dyDescent="0.25">
      <c r="A51562"/>
    </row>
    <row r="51563" spans="1:1" x14ac:dyDescent="0.25">
      <c r="A51563"/>
    </row>
    <row r="51564" spans="1:1" x14ac:dyDescent="0.25">
      <c r="A51564"/>
    </row>
    <row r="51565" spans="1:1" x14ac:dyDescent="0.25">
      <c r="A51565"/>
    </row>
    <row r="51566" spans="1:1" x14ac:dyDescent="0.25">
      <c r="A51566"/>
    </row>
    <row r="51567" spans="1:1" x14ac:dyDescent="0.25">
      <c r="A51567"/>
    </row>
    <row r="51568" spans="1:1" x14ac:dyDescent="0.25">
      <c r="A51568"/>
    </row>
    <row r="51569" spans="1:1" x14ac:dyDescent="0.25">
      <c r="A51569"/>
    </row>
    <row r="51570" spans="1:1" x14ac:dyDescent="0.25">
      <c r="A51570"/>
    </row>
    <row r="51571" spans="1:1" x14ac:dyDescent="0.25">
      <c r="A51571"/>
    </row>
    <row r="51572" spans="1:1" x14ac:dyDescent="0.25">
      <c r="A51572"/>
    </row>
    <row r="51573" spans="1:1" x14ac:dyDescent="0.25">
      <c r="A51573"/>
    </row>
    <row r="51574" spans="1:1" x14ac:dyDescent="0.25">
      <c r="A51574"/>
    </row>
    <row r="51575" spans="1:1" x14ac:dyDescent="0.25">
      <c r="A51575"/>
    </row>
    <row r="51576" spans="1:1" x14ac:dyDescent="0.25">
      <c r="A51576"/>
    </row>
    <row r="51577" spans="1:1" x14ac:dyDescent="0.25">
      <c r="A51577"/>
    </row>
    <row r="51578" spans="1:1" x14ac:dyDescent="0.25">
      <c r="A51578"/>
    </row>
    <row r="51579" spans="1:1" x14ac:dyDescent="0.25">
      <c r="A51579"/>
    </row>
    <row r="51580" spans="1:1" x14ac:dyDescent="0.25">
      <c r="A51580"/>
    </row>
    <row r="51581" spans="1:1" x14ac:dyDescent="0.25">
      <c r="A51581"/>
    </row>
    <row r="51582" spans="1:1" x14ac:dyDescent="0.25">
      <c r="A51582"/>
    </row>
    <row r="51583" spans="1:1" x14ac:dyDescent="0.25">
      <c r="A51583"/>
    </row>
    <row r="51584" spans="1:1" x14ac:dyDescent="0.25">
      <c r="A51584"/>
    </row>
    <row r="51585" spans="1:1" x14ac:dyDescent="0.25">
      <c r="A51585"/>
    </row>
    <row r="51586" spans="1:1" x14ac:dyDescent="0.25">
      <c r="A51586"/>
    </row>
    <row r="51587" spans="1:1" x14ac:dyDescent="0.25">
      <c r="A51587"/>
    </row>
    <row r="51588" spans="1:1" x14ac:dyDescent="0.25">
      <c r="A51588"/>
    </row>
    <row r="51589" spans="1:1" x14ac:dyDescent="0.25">
      <c r="A51589"/>
    </row>
    <row r="51590" spans="1:1" x14ac:dyDescent="0.25">
      <c r="A51590"/>
    </row>
    <row r="51591" spans="1:1" x14ac:dyDescent="0.25">
      <c r="A51591"/>
    </row>
    <row r="51592" spans="1:1" x14ac:dyDescent="0.25">
      <c r="A51592"/>
    </row>
    <row r="51593" spans="1:1" x14ac:dyDescent="0.25">
      <c r="A51593"/>
    </row>
    <row r="51594" spans="1:1" x14ac:dyDescent="0.25">
      <c r="A51594"/>
    </row>
    <row r="51595" spans="1:1" x14ac:dyDescent="0.25">
      <c r="A51595"/>
    </row>
    <row r="51596" spans="1:1" x14ac:dyDescent="0.25">
      <c r="A51596"/>
    </row>
    <row r="51597" spans="1:1" x14ac:dyDescent="0.25">
      <c r="A51597"/>
    </row>
    <row r="51598" spans="1:1" x14ac:dyDescent="0.25">
      <c r="A51598"/>
    </row>
    <row r="51599" spans="1:1" x14ac:dyDescent="0.25">
      <c r="A51599"/>
    </row>
    <row r="51600" spans="1:1" x14ac:dyDescent="0.25">
      <c r="A51600"/>
    </row>
    <row r="51601" spans="1:1" x14ac:dyDescent="0.25">
      <c r="A51601"/>
    </row>
    <row r="51602" spans="1:1" x14ac:dyDescent="0.25">
      <c r="A51602"/>
    </row>
    <row r="51603" spans="1:1" x14ac:dyDescent="0.25">
      <c r="A51603"/>
    </row>
    <row r="51604" spans="1:1" x14ac:dyDescent="0.25">
      <c r="A51604"/>
    </row>
    <row r="51605" spans="1:1" x14ac:dyDescent="0.25">
      <c r="A51605"/>
    </row>
    <row r="51606" spans="1:1" x14ac:dyDescent="0.25">
      <c r="A51606"/>
    </row>
    <row r="51607" spans="1:1" x14ac:dyDescent="0.25">
      <c r="A51607"/>
    </row>
    <row r="51608" spans="1:1" x14ac:dyDescent="0.25">
      <c r="A51608"/>
    </row>
    <row r="51609" spans="1:1" x14ac:dyDescent="0.25">
      <c r="A51609"/>
    </row>
    <row r="51610" spans="1:1" x14ac:dyDescent="0.25">
      <c r="A51610"/>
    </row>
    <row r="51611" spans="1:1" x14ac:dyDescent="0.25">
      <c r="A51611"/>
    </row>
    <row r="51612" spans="1:1" x14ac:dyDescent="0.25">
      <c r="A51612"/>
    </row>
    <row r="51613" spans="1:1" x14ac:dyDescent="0.25">
      <c r="A51613"/>
    </row>
    <row r="51614" spans="1:1" x14ac:dyDescent="0.25">
      <c r="A51614"/>
    </row>
    <row r="51615" spans="1:1" x14ac:dyDescent="0.25">
      <c r="A51615"/>
    </row>
    <row r="51616" spans="1:1" x14ac:dyDescent="0.25">
      <c r="A51616"/>
    </row>
    <row r="51617" spans="1:1" x14ac:dyDescent="0.25">
      <c r="A51617"/>
    </row>
    <row r="51618" spans="1:1" x14ac:dyDescent="0.25">
      <c r="A51618"/>
    </row>
    <row r="51619" spans="1:1" x14ac:dyDescent="0.25">
      <c r="A51619"/>
    </row>
    <row r="51620" spans="1:1" x14ac:dyDescent="0.25">
      <c r="A51620"/>
    </row>
    <row r="51621" spans="1:1" x14ac:dyDescent="0.25">
      <c r="A51621"/>
    </row>
    <row r="51622" spans="1:1" x14ac:dyDescent="0.25">
      <c r="A51622"/>
    </row>
    <row r="51623" spans="1:1" x14ac:dyDescent="0.25">
      <c r="A51623"/>
    </row>
    <row r="51624" spans="1:1" x14ac:dyDescent="0.25">
      <c r="A51624"/>
    </row>
    <row r="51625" spans="1:1" x14ac:dyDescent="0.25">
      <c r="A51625"/>
    </row>
    <row r="51626" spans="1:1" x14ac:dyDescent="0.25">
      <c r="A51626"/>
    </row>
    <row r="51627" spans="1:1" x14ac:dyDescent="0.25">
      <c r="A51627"/>
    </row>
    <row r="51628" spans="1:1" x14ac:dyDescent="0.25">
      <c r="A51628"/>
    </row>
    <row r="51629" spans="1:1" x14ac:dyDescent="0.25">
      <c r="A51629"/>
    </row>
    <row r="51630" spans="1:1" x14ac:dyDescent="0.25">
      <c r="A51630"/>
    </row>
    <row r="51631" spans="1:1" x14ac:dyDescent="0.25">
      <c r="A51631"/>
    </row>
    <row r="51632" spans="1:1" x14ac:dyDescent="0.25">
      <c r="A51632"/>
    </row>
    <row r="51633" spans="1:1" x14ac:dyDescent="0.25">
      <c r="A51633"/>
    </row>
    <row r="51634" spans="1:1" x14ac:dyDescent="0.25">
      <c r="A51634"/>
    </row>
    <row r="51635" spans="1:1" x14ac:dyDescent="0.25">
      <c r="A51635"/>
    </row>
    <row r="51636" spans="1:1" x14ac:dyDescent="0.25">
      <c r="A51636"/>
    </row>
    <row r="51637" spans="1:1" x14ac:dyDescent="0.25">
      <c r="A51637"/>
    </row>
    <row r="51638" spans="1:1" x14ac:dyDescent="0.25">
      <c r="A51638"/>
    </row>
    <row r="51639" spans="1:1" x14ac:dyDescent="0.25">
      <c r="A51639"/>
    </row>
    <row r="51640" spans="1:1" x14ac:dyDescent="0.25">
      <c r="A51640"/>
    </row>
    <row r="51641" spans="1:1" x14ac:dyDescent="0.25">
      <c r="A51641"/>
    </row>
    <row r="51642" spans="1:1" x14ac:dyDescent="0.25">
      <c r="A51642"/>
    </row>
    <row r="51643" spans="1:1" x14ac:dyDescent="0.25">
      <c r="A51643"/>
    </row>
    <row r="51644" spans="1:1" x14ac:dyDescent="0.25">
      <c r="A51644"/>
    </row>
    <row r="51645" spans="1:1" x14ac:dyDescent="0.25">
      <c r="A51645"/>
    </row>
    <row r="51646" spans="1:1" x14ac:dyDescent="0.25">
      <c r="A51646"/>
    </row>
    <row r="51647" spans="1:1" x14ac:dyDescent="0.25">
      <c r="A51647"/>
    </row>
    <row r="51648" spans="1:1" x14ac:dyDescent="0.25">
      <c r="A51648"/>
    </row>
    <row r="51649" spans="1:1" x14ac:dyDescent="0.25">
      <c r="A51649"/>
    </row>
    <row r="51650" spans="1:1" x14ac:dyDescent="0.25">
      <c r="A51650"/>
    </row>
    <row r="51651" spans="1:1" x14ac:dyDescent="0.25">
      <c r="A51651"/>
    </row>
    <row r="51652" spans="1:1" x14ac:dyDescent="0.25">
      <c r="A51652"/>
    </row>
    <row r="51653" spans="1:1" x14ac:dyDescent="0.25">
      <c r="A51653"/>
    </row>
    <row r="51654" spans="1:1" x14ac:dyDescent="0.25">
      <c r="A51654"/>
    </row>
    <row r="51655" spans="1:1" x14ac:dyDescent="0.25">
      <c r="A51655"/>
    </row>
    <row r="51656" spans="1:1" x14ac:dyDescent="0.25">
      <c r="A51656"/>
    </row>
    <row r="51657" spans="1:1" x14ac:dyDescent="0.25">
      <c r="A51657"/>
    </row>
    <row r="51658" spans="1:1" x14ac:dyDescent="0.25">
      <c r="A51658"/>
    </row>
    <row r="51659" spans="1:1" x14ac:dyDescent="0.25">
      <c r="A51659"/>
    </row>
    <row r="51660" spans="1:1" x14ac:dyDescent="0.25">
      <c r="A51660"/>
    </row>
    <row r="51661" spans="1:1" x14ac:dyDescent="0.25">
      <c r="A51661"/>
    </row>
    <row r="51662" spans="1:1" x14ac:dyDescent="0.25">
      <c r="A51662"/>
    </row>
    <row r="51663" spans="1:1" x14ac:dyDescent="0.25">
      <c r="A51663"/>
    </row>
    <row r="51664" spans="1:1" x14ac:dyDescent="0.25">
      <c r="A51664"/>
    </row>
    <row r="51665" spans="1:1" x14ac:dyDescent="0.25">
      <c r="A51665"/>
    </row>
    <row r="51666" spans="1:1" x14ac:dyDescent="0.25">
      <c r="A51666"/>
    </row>
    <row r="51667" spans="1:1" x14ac:dyDescent="0.25">
      <c r="A51667"/>
    </row>
    <row r="51668" spans="1:1" x14ac:dyDescent="0.25">
      <c r="A51668"/>
    </row>
    <row r="51669" spans="1:1" x14ac:dyDescent="0.25">
      <c r="A51669"/>
    </row>
    <row r="51670" spans="1:1" x14ac:dyDescent="0.25">
      <c r="A51670"/>
    </row>
    <row r="51671" spans="1:1" x14ac:dyDescent="0.25">
      <c r="A51671"/>
    </row>
    <row r="51672" spans="1:1" x14ac:dyDescent="0.25">
      <c r="A51672"/>
    </row>
    <row r="51673" spans="1:1" x14ac:dyDescent="0.25">
      <c r="A51673"/>
    </row>
    <row r="51674" spans="1:1" x14ac:dyDescent="0.25">
      <c r="A51674"/>
    </row>
    <row r="51675" spans="1:1" x14ac:dyDescent="0.25">
      <c r="A51675"/>
    </row>
    <row r="51676" spans="1:1" x14ac:dyDescent="0.25">
      <c r="A51676"/>
    </row>
    <row r="51677" spans="1:1" x14ac:dyDescent="0.25">
      <c r="A51677"/>
    </row>
    <row r="51678" spans="1:1" x14ac:dyDescent="0.25">
      <c r="A51678"/>
    </row>
    <row r="51679" spans="1:1" x14ac:dyDescent="0.25">
      <c r="A51679"/>
    </row>
    <row r="51680" spans="1:1" x14ac:dyDescent="0.25">
      <c r="A51680"/>
    </row>
    <row r="51681" spans="1:1" x14ac:dyDescent="0.25">
      <c r="A51681"/>
    </row>
    <row r="51682" spans="1:1" x14ac:dyDescent="0.25">
      <c r="A51682"/>
    </row>
    <row r="51683" spans="1:1" x14ac:dyDescent="0.25">
      <c r="A51683"/>
    </row>
    <row r="51684" spans="1:1" x14ac:dyDescent="0.25">
      <c r="A51684"/>
    </row>
    <row r="51685" spans="1:1" x14ac:dyDescent="0.25">
      <c r="A51685"/>
    </row>
    <row r="51686" spans="1:1" x14ac:dyDescent="0.25">
      <c r="A51686"/>
    </row>
    <row r="51687" spans="1:1" x14ac:dyDescent="0.25">
      <c r="A51687"/>
    </row>
    <row r="51688" spans="1:1" x14ac:dyDescent="0.25">
      <c r="A51688"/>
    </row>
    <row r="51689" spans="1:1" x14ac:dyDescent="0.25">
      <c r="A51689"/>
    </row>
    <row r="51690" spans="1:1" x14ac:dyDescent="0.25">
      <c r="A51690"/>
    </row>
    <row r="51691" spans="1:1" x14ac:dyDescent="0.25">
      <c r="A51691"/>
    </row>
    <row r="51692" spans="1:1" x14ac:dyDescent="0.25">
      <c r="A51692"/>
    </row>
    <row r="51693" spans="1:1" x14ac:dyDescent="0.25">
      <c r="A51693"/>
    </row>
    <row r="51694" spans="1:1" x14ac:dyDescent="0.25">
      <c r="A51694"/>
    </row>
    <row r="51695" spans="1:1" x14ac:dyDescent="0.25">
      <c r="A51695"/>
    </row>
    <row r="51696" spans="1:1" x14ac:dyDescent="0.25">
      <c r="A51696"/>
    </row>
    <row r="51697" spans="1:1" x14ac:dyDescent="0.25">
      <c r="A51697"/>
    </row>
    <row r="51698" spans="1:1" x14ac:dyDescent="0.25">
      <c r="A51698"/>
    </row>
    <row r="51699" spans="1:1" x14ac:dyDescent="0.25">
      <c r="A51699"/>
    </row>
    <row r="51700" spans="1:1" x14ac:dyDescent="0.25">
      <c r="A51700"/>
    </row>
    <row r="51701" spans="1:1" x14ac:dyDescent="0.25">
      <c r="A51701"/>
    </row>
    <row r="51702" spans="1:1" x14ac:dyDescent="0.25">
      <c r="A51702"/>
    </row>
    <row r="51703" spans="1:1" x14ac:dyDescent="0.25">
      <c r="A51703"/>
    </row>
    <row r="51704" spans="1:1" x14ac:dyDescent="0.25">
      <c r="A51704"/>
    </row>
    <row r="51705" spans="1:1" x14ac:dyDescent="0.25">
      <c r="A51705"/>
    </row>
    <row r="51706" spans="1:1" x14ac:dyDescent="0.25">
      <c r="A51706"/>
    </row>
    <row r="51707" spans="1:1" x14ac:dyDescent="0.25">
      <c r="A51707"/>
    </row>
    <row r="51708" spans="1:1" x14ac:dyDescent="0.25">
      <c r="A51708"/>
    </row>
    <row r="51709" spans="1:1" x14ac:dyDescent="0.25">
      <c r="A51709"/>
    </row>
    <row r="51710" spans="1:1" x14ac:dyDescent="0.25">
      <c r="A51710"/>
    </row>
    <row r="51711" spans="1:1" x14ac:dyDescent="0.25">
      <c r="A51711"/>
    </row>
    <row r="51712" spans="1:1" x14ac:dyDescent="0.25">
      <c r="A51712"/>
    </row>
    <row r="51713" spans="1:1" x14ac:dyDescent="0.25">
      <c r="A51713"/>
    </row>
    <row r="51714" spans="1:1" x14ac:dyDescent="0.25">
      <c r="A51714"/>
    </row>
    <row r="51715" spans="1:1" x14ac:dyDescent="0.25">
      <c r="A51715"/>
    </row>
    <row r="51716" spans="1:1" x14ac:dyDescent="0.25">
      <c r="A51716"/>
    </row>
    <row r="51717" spans="1:1" x14ac:dyDescent="0.25">
      <c r="A51717"/>
    </row>
    <row r="51718" spans="1:1" x14ac:dyDescent="0.25">
      <c r="A51718"/>
    </row>
    <row r="51719" spans="1:1" x14ac:dyDescent="0.25">
      <c r="A51719"/>
    </row>
    <row r="51720" spans="1:1" x14ac:dyDescent="0.25">
      <c r="A51720"/>
    </row>
    <row r="51721" spans="1:1" x14ac:dyDescent="0.25">
      <c r="A51721"/>
    </row>
    <row r="51722" spans="1:1" x14ac:dyDescent="0.25">
      <c r="A51722"/>
    </row>
    <row r="51723" spans="1:1" x14ac:dyDescent="0.25">
      <c r="A51723"/>
    </row>
    <row r="51724" spans="1:1" x14ac:dyDescent="0.25">
      <c r="A51724"/>
    </row>
    <row r="51725" spans="1:1" x14ac:dyDescent="0.25">
      <c r="A51725"/>
    </row>
    <row r="51726" spans="1:1" x14ac:dyDescent="0.25">
      <c r="A51726"/>
    </row>
    <row r="51727" spans="1:1" x14ac:dyDescent="0.25">
      <c r="A51727"/>
    </row>
    <row r="51728" spans="1:1" x14ac:dyDescent="0.25">
      <c r="A51728"/>
    </row>
    <row r="51729" spans="1:1" x14ac:dyDescent="0.25">
      <c r="A51729"/>
    </row>
    <row r="51730" spans="1:1" x14ac:dyDescent="0.25">
      <c r="A51730"/>
    </row>
    <row r="51731" spans="1:1" x14ac:dyDescent="0.25">
      <c r="A51731"/>
    </row>
    <row r="51732" spans="1:1" x14ac:dyDescent="0.25">
      <c r="A51732"/>
    </row>
    <row r="51733" spans="1:1" x14ac:dyDescent="0.25">
      <c r="A51733"/>
    </row>
    <row r="51734" spans="1:1" x14ac:dyDescent="0.25">
      <c r="A51734"/>
    </row>
    <row r="51735" spans="1:1" x14ac:dyDescent="0.25">
      <c r="A51735"/>
    </row>
    <row r="51736" spans="1:1" x14ac:dyDescent="0.25">
      <c r="A51736"/>
    </row>
    <row r="51737" spans="1:1" x14ac:dyDescent="0.25">
      <c r="A51737"/>
    </row>
    <row r="51738" spans="1:1" x14ac:dyDescent="0.25">
      <c r="A51738"/>
    </row>
    <row r="51739" spans="1:1" x14ac:dyDescent="0.25">
      <c r="A51739"/>
    </row>
    <row r="51740" spans="1:1" x14ac:dyDescent="0.25">
      <c r="A51740"/>
    </row>
    <row r="51741" spans="1:1" x14ac:dyDescent="0.25">
      <c r="A51741"/>
    </row>
    <row r="51742" spans="1:1" x14ac:dyDescent="0.25">
      <c r="A51742"/>
    </row>
    <row r="51743" spans="1:1" x14ac:dyDescent="0.25">
      <c r="A51743"/>
    </row>
    <row r="51744" spans="1:1" x14ac:dyDescent="0.25">
      <c r="A51744"/>
    </row>
    <row r="51745" spans="1:1" x14ac:dyDescent="0.25">
      <c r="A51745"/>
    </row>
    <row r="51746" spans="1:1" x14ac:dyDescent="0.25">
      <c r="A51746"/>
    </row>
    <row r="51747" spans="1:1" x14ac:dyDescent="0.25">
      <c r="A51747"/>
    </row>
    <row r="51748" spans="1:1" x14ac:dyDescent="0.25">
      <c r="A51748"/>
    </row>
    <row r="51749" spans="1:1" x14ac:dyDescent="0.25">
      <c r="A51749"/>
    </row>
    <row r="51750" spans="1:1" x14ac:dyDescent="0.25">
      <c r="A51750"/>
    </row>
    <row r="51751" spans="1:1" x14ac:dyDescent="0.25">
      <c r="A51751"/>
    </row>
    <row r="51752" spans="1:1" x14ac:dyDescent="0.25">
      <c r="A51752"/>
    </row>
    <row r="51753" spans="1:1" x14ac:dyDescent="0.25">
      <c r="A51753"/>
    </row>
    <row r="51754" spans="1:1" x14ac:dyDescent="0.25">
      <c r="A51754"/>
    </row>
    <row r="51755" spans="1:1" x14ac:dyDescent="0.25">
      <c r="A51755"/>
    </row>
    <row r="51756" spans="1:1" x14ac:dyDescent="0.25">
      <c r="A51756"/>
    </row>
    <row r="51757" spans="1:1" x14ac:dyDescent="0.25">
      <c r="A51757"/>
    </row>
    <row r="51758" spans="1:1" x14ac:dyDescent="0.25">
      <c r="A51758"/>
    </row>
    <row r="51759" spans="1:1" x14ac:dyDescent="0.25">
      <c r="A51759"/>
    </row>
    <row r="51760" spans="1:1" x14ac:dyDescent="0.25">
      <c r="A51760"/>
    </row>
    <row r="51761" spans="1:1" x14ac:dyDescent="0.25">
      <c r="A51761"/>
    </row>
    <row r="51762" spans="1:1" x14ac:dyDescent="0.25">
      <c r="A51762"/>
    </row>
    <row r="51763" spans="1:1" x14ac:dyDescent="0.25">
      <c r="A51763"/>
    </row>
    <row r="51764" spans="1:1" x14ac:dyDescent="0.25">
      <c r="A51764"/>
    </row>
    <row r="51765" spans="1:1" x14ac:dyDescent="0.25">
      <c r="A51765"/>
    </row>
    <row r="51766" spans="1:1" x14ac:dyDescent="0.25">
      <c r="A51766"/>
    </row>
    <row r="51767" spans="1:1" x14ac:dyDescent="0.25">
      <c r="A51767"/>
    </row>
    <row r="51768" spans="1:1" x14ac:dyDescent="0.25">
      <c r="A51768"/>
    </row>
    <row r="51769" spans="1:1" x14ac:dyDescent="0.25">
      <c r="A51769"/>
    </row>
    <row r="51770" spans="1:1" x14ac:dyDescent="0.25">
      <c r="A51770"/>
    </row>
    <row r="51771" spans="1:1" x14ac:dyDescent="0.25">
      <c r="A51771"/>
    </row>
    <row r="51772" spans="1:1" x14ac:dyDescent="0.25">
      <c r="A51772"/>
    </row>
    <row r="51773" spans="1:1" x14ac:dyDescent="0.25">
      <c r="A51773"/>
    </row>
    <row r="51774" spans="1:1" x14ac:dyDescent="0.25">
      <c r="A51774"/>
    </row>
    <row r="51775" spans="1:1" x14ac:dyDescent="0.25">
      <c r="A51775"/>
    </row>
    <row r="51776" spans="1:1" x14ac:dyDescent="0.25">
      <c r="A51776"/>
    </row>
    <row r="51777" spans="1:1" x14ac:dyDescent="0.25">
      <c r="A51777"/>
    </row>
    <row r="51778" spans="1:1" x14ac:dyDescent="0.25">
      <c r="A51778"/>
    </row>
    <row r="51779" spans="1:1" x14ac:dyDescent="0.25">
      <c r="A51779"/>
    </row>
    <row r="51780" spans="1:1" x14ac:dyDescent="0.25">
      <c r="A51780"/>
    </row>
    <row r="51781" spans="1:1" x14ac:dyDescent="0.25">
      <c r="A51781"/>
    </row>
    <row r="51782" spans="1:1" x14ac:dyDescent="0.25">
      <c r="A51782"/>
    </row>
    <row r="51783" spans="1:1" x14ac:dyDescent="0.25">
      <c r="A51783"/>
    </row>
    <row r="51784" spans="1:1" x14ac:dyDescent="0.25">
      <c r="A51784"/>
    </row>
    <row r="51785" spans="1:1" x14ac:dyDescent="0.25">
      <c r="A51785"/>
    </row>
    <row r="51786" spans="1:1" x14ac:dyDescent="0.25">
      <c r="A51786"/>
    </row>
    <row r="51787" spans="1:1" x14ac:dyDescent="0.25">
      <c r="A51787"/>
    </row>
    <row r="51788" spans="1:1" x14ac:dyDescent="0.25">
      <c r="A51788"/>
    </row>
    <row r="51789" spans="1:1" x14ac:dyDescent="0.25">
      <c r="A51789"/>
    </row>
    <row r="51790" spans="1:1" x14ac:dyDescent="0.25">
      <c r="A51790"/>
    </row>
    <row r="51791" spans="1:1" x14ac:dyDescent="0.25">
      <c r="A51791"/>
    </row>
    <row r="51792" spans="1:1" x14ac:dyDescent="0.25">
      <c r="A51792"/>
    </row>
    <row r="51793" spans="1:1" x14ac:dyDescent="0.25">
      <c r="A51793"/>
    </row>
    <row r="51794" spans="1:1" x14ac:dyDescent="0.25">
      <c r="A51794"/>
    </row>
    <row r="51795" spans="1:1" x14ac:dyDescent="0.25">
      <c r="A51795"/>
    </row>
    <row r="51796" spans="1:1" x14ac:dyDescent="0.25">
      <c r="A51796"/>
    </row>
    <row r="51797" spans="1:1" x14ac:dyDescent="0.25">
      <c r="A51797"/>
    </row>
    <row r="51798" spans="1:1" x14ac:dyDescent="0.25">
      <c r="A51798"/>
    </row>
    <row r="51799" spans="1:1" x14ac:dyDescent="0.25">
      <c r="A51799"/>
    </row>
    <row r="51800" spans="1:1" x14ac:dyDescent="0.25">
      <c r="A51800"/>
    </row>
    <row r="51801" spans="1:1" x14ac:dyDescent="0.25">
      <c r="A51801"/>
    </row>
    <row r="51802" spans="1:1" x14ac:dyDescent="0.25">
      <c r="A51802"/>
    </row>
    <row r="51803" spans="1:1" x14ac:dyDescent="0.25">
      <c r="A51803"/>
    </row>
    <row r="51804" spans="1:1" x14ac:dyDescent="0.25">
      <c r="A51804"/>
    </row>
    <row r="51805" spans="1:1" x14ac:dyDescent="0.25">
      <c r="A51805"/>
    </row>
    <row r="51806" spans="1:1" x14ac:dyDescent="0.25">
      <c r="A51806"/>
    </row>
    <row r="51807" spans="1:1" x14ac:dyDescent="0.25">
      <c r="A51807"/>
    </row>
    <row r="51808" spans="1:1" x14ac:dyDescent="0.25">
      <c r="A51808"/>
    </row>
    <row r="51809" spans="1:1" x14ac:dyDescent="0.25">
      <c r="A51809"/>
    </row>
    <row r="51810" spans="1:1" x14ac:dyDescent="0.25">
      <c r="A51810"/>
    </row>
    <row r="51811" spans="1:1" x14ac:dyDescent="0.25">
      <c r="A51811"/>
    </row>
    <row r="51812" spans="1:1" x14ac:dyDescent="0.25">
      <c r="A51812"/>
    </row>
    <row r="51813" spans="1:1" x14ac:dyDescent="0.25">
      <c r="A51813"/>
    </row>
    <row r="51814" spans="1:1" x14ac:dyDescent="0.25">
      <c r="A51814"/>
    </row>
    <row r="51815" spans="1:1" x14ac:dyDescent="0.25">
      <c r="A51815"/>
    </row>
    <row r="51816" spans="1:1" x14ac:dyDescent="0.25">
      <c r="A51816"/>
    </row>
    <row r="51817" spans="1:1" x14ac:dyDescent="0.25">
      <c r="A51817"/>
    </row>
    <row r="51818" spans="1:1" x14ac:dyDescent="0.25">
      <c r="A51818"/>
    </row>
    <row r="51819" spans="1:1" x14ac:dyDescent="0.25">
      <c r="A51819"/>
    </row>
    <row r="51820" spans="1:1" x14ac:dyDescent="0.25">
      <c r="A51820"/>
    </row>
    <row r="51821" spans="1:1" x14ac:dyDescent="0.25">
      <c r="A51821"/>
    </row>
    <row r="51822" spans="1:1" x14ac:dyDescent="0.25">
      <c r="A51822"/>
    </row>
    <row r="51823" spans="1:1" x14ac:dyDescent="0.25">
      <c r="A51823"/>
    </row>
    <row r="51824" spans="1:1" x14ac:dyDescent="0.25">
      <c r="A51824"/>
    </row>
    <row r="51825" spans="1:1" x14ac:dyDescent="0.25">
      <c r="A51825"/>
    </row>
    <row r="51826" spans="1:1" x14ac:dyDescent="0.25">
      <c r="A51826"/>
    </row>
    <row r="51827" spans="1:1" x14ac:dyDescent="0.25">
      <c r="A51827"/>
    </row>
    <row r="51828" spans="1:1" x14ac:dyDescent="0.25">
      <c r="A51828"/>
    </row>
    <row r="51829" spans="1:1" x14ac:dyDescent="0.25">
      <c r="A51829"/>
    </row>
    <row r="51830" spans="1:1" x14ac:dyDescent="0.25">
      <c r="A51830"/>
    </row>
    <row r="51831" spans="1:1" x14ac:dyDescent="0.25">
      <c r="A51831"/>
    </row>
    <row r="51832" spans="1:1" x14ac:dyDescent="0.25">
      <c r="A51832"/>
    </row>
    <row r="51833" spans="1:1" x14ac:dyDescent="0.25">
      <c r="A51833"/>
    </row>
    <row r="51834" spans="1:1" x14ac:dyDescent="0.25">
      <c r="A51834"/>
    </row>
    <row r="51835" spans="1:1" x14ac:dyDescent="0.25">
      <c r="A51835"/>
    </row>
    <row r="51836" spans="1:1" x14ac:dyDescent="0.25">
      <c r="A51836"/>
    </row>
    <row r="51837" spans="1:1" x14ac:dyDescent="0.25">
      <c r="A51837"/>
    </row>
    <row r="51838" spans="1:1" x14ac:dyDescent="0.25">
      <c r="A51838"/>
    </row>
    <row r="51839" spans="1:1" x14ac:dyDescent="0.25">
      <c r="A51839"/>
    </row>
    <row r="51840" spans="1:1" x14ac:dyDescent="0.25">
      <c r="A51840"/>
    </row>
    <row r="51841" spans="1:1" x14ac:dyDescent="0.25">
      <c r="A51841"/>
    </row>
    <row r="51842" spans="1:1" x14ac:dyDescent="0.25">
      <c r="A51842"/>
    </row>
    <row r="51843" spans="1:1" x14ac:dyDescent="0.25">
      <c r="A51843"/>
    </row>
    <row r="51844" spans="1:1" x14ac:dyDescent="0.25">
      <c r="A51844"/>
    </row>
    <row r="51845" spans="1:1" x14ac:dyDescent="0.25">
      <c r="A51845"/>
    </row>
    <row r="51846" spans="1:1" x14ac:dyDescent="0.25">
      <c r="A51846"/>
    </row>
    <row r="51847" spans="1:1" x14ac:dyDescent="0.25">
      <c r="A51847"/>
    </row>
    <row r="51848" spans="1:1" x14ac:dyDescent="0.25">
      <c r="A51848"/>
    </row>
    <row r="51849" spans="1:1" x14ac:dyDescent="0.25">
      <c r="A51849"/>
    </row>
    <row r="51850" spans="1:1" x14ac:dyDescent="0.25">
      <c r="A51850"/>
    </row>
    <row r="51851" spans="1:1" x14ac:dyDescent="0.25">
      <c r="A51851"/>
    </row>
    <row r="51852" spans="1:1" x14ac:dyDescent="0.25">
      <c r="A51852"/>
    </row>
    <row r="51853" spans="1:1" x14ac:dyDescent="0.25">
      <c r="A51853"/>
    </row>
    <row r="51854" spans="1:1" x14ac:dyDescent="0.25">
      <c r="A51854"/>
    </row>
    <row r="51855" spans="1:1" x14ac:dyDescent="0.25">
      <c r="A51855"/>
    </row>
    <row r="51856" spans="1:1" x14ac:dyDescent="0.25">
      <c r="A51856"/>
    </row>
    <row r="51857" spans="1:1" x14ac:dyDescent="0.25">
      <c r="A51857"/>
    </row>
    <row r="51858" spans="1:1" x14ac:dyDescent="0.25">
      <c r="A51858"/>
    </row>
    <row r="51859" spans="1:1" x14ac:dyDescent="0.25">
      <c r="A51859"/>
    </row>
    <row r="51860" spans="1:1" x14ac:dyDescent="0.25">
      <c r="A51860"/>
    </row>
    <row r="51861" spans="1:1" x14ac:dyDescent="0.25">
      <c r="A51861"/>
    </row>
    <row r="51862" spans="1:1" x14ac:dyDescent="0.25">
      <c r="A51862"/>
    </row>
    <row r="51863" spans="1:1" x14ac:dyDescent="0.25">
      <c r="A51863"/>
    </row>
    <row r="51864" spans="1:1" x14ac:dyDescent="0.25">
      <c r="A51864"/>
    </row>
    <row r="51865" spans="1:1" x14ac:dyDescent="0.25">
      <c r="A51865"/>
    </row>
    <row r="51866" spans="1:1" x14ac:dyDescent="0.25">
      <c r="A51866"/>
    </row>
    <row r="51867" spans="1:1" x14ac:dyDescent="0.25">
      <c r="A51867"/>
    </row>
    <row r="51868" spans="1:1" x14ac:dyDescent="0.25">
      <c r="A51868"/>
    </row>
    <row r="51869" spans="1:1" x14ac:dyDescent="0.25">
      <c r="A51869"/>
    </row>
    <row r="51870" spans="1:1" x14ac:dyDescent="0.25">
      <c r="A51870"/>
    </row>
    <row r="51871" spans="1:1" x14ac:dyDescent="0.25">
      <c r="A51871"/>
    </row>
    <row r="51872" spans="1:1" x14ac:dyDescent="0.25">
      <c r="A51872"/>
    </row>
    <row r="51873" spans="1:1" x14ac:dyDescent="0.25">
      <c r="A51873"/>
    </row>
    <row r="51874" spans="1:1" x14ac:dyDescent="0.25">
      <c r="A51874"/>
    </row>
    <row r="51875" spans="1:1" x14ac:dyDescent="0.25">
      <c r="A51875"/>
    </row>
    <row r="51876" spans="1:1" x14ac:dyDescent="0.25">
      <c r="A51876"/>
    </row>
    <row r="51877" spans="1:1" x14ac:dyDescent="0.25">
      <c r="A51877"/>
    </row>
    <row r="51878" spans="1:1" x14ac:dyDescent="0.25">
      <c r="A51878"/>
    </row>
    <row r="51879" spans="1:1" x14ac:dyDescent="0.25">
      <c r="A51879"/>
    </row>
    <row r="51880" spans="1:1" x14ac:dyDescent="0.25">
      <c r="A51880"/>
    </row>
    <row r="51881" spans="1:1" x14ac:dyDescent="0.25">
      <c r="A51881"/>
    </row>
    <row r="51882" spans="1:1" x14ac:dyDescent="0.25">
      <c r="A51882"/>
    </row>
    <row r="51883" spans="1:1" x14ac:dyDescent="0.25">
      <c r="A51883"/>
    </row>
    <row r="51884" spans="1:1" x14ac:dyDescent="0.25">
      <c r="A51884"/>
    </row>
    <row r="51885" spans="1:1" x14ac:dyDescent="0.25">
      <c r="A51885"/>
    </row>
    <row r="51886" spans="1:1" x14ac:dyDescent="0.25">
      <c r="A51886"/>
    </row>
    <row r="51887" spans="1:1" x14ac:dyDescent="0.25">
      <c r="A51887"/>
    </row>
    <row r="51888" spans="1:1" x14ac:dyDescent="0.25">
      <c r="A51888"/>
    </row>
    <row r="51889" spans="1:1" x14ac:dyDescent="0.25">
      <c r="A51889"/>
    </row>
    <row r="51890" spans="1:1" x14ac:dyDescent="0.25">
      <c r="A51890"/>
    </row>
    <row r="51891" spans="1:1" x14ac:dyDescent="0.25">
      <c r="A51891"/>
    </row>
    <row r="51892" spans="1:1" x14ac:dyDescent="0.25">
      <c r="A51892"/>
    </row>
    <row r="51893" spans="1:1" x14ac:dyDescent="0.25">
      <c r="A51893"/>
    </row>
    <row r="51894" spans="1:1" x14ac:dyDescent="0.25">
      <c r="A51894"/>
    </row>
    <row r="51895" spans="1:1" x14ac:dyDescent="0.25">
      <c r="A51895"/>
    </row>
    <row r="51896" spans="1:1" x14ac:dyDescent="0.25">
      <c r="A51896"/>
    </row>
    <row r="51897" spans="1:1" x14ac:dyDescent="0.25">
      <c r="A51897"/>
    </row>
    <row r="51898" spans="1:1" x14ac:dyDescent="0.25">
      <c r="A51898"/>
    </row>
    <row r="51899" spans="1:1" x14ac:dyDescent="0.25">
      <c r="A51899"/>
    </row>
    <row r="51900" spans="1:1" x14ac:dyDescent="0.25">
      <c r="A51900"/>
    </row>
    <row r="51901" spans="1:1" x14ac:dyDescent="0.25">
      <c r="A51901"/>
    </row>
    <row r="51902" spans="1:1" x14ac:dyDescent="0.25">
      <c r="A51902"/>
    </row>
    <row r="51903" spans="1:1" x14ac:dyDescent="0.25">
      <c r="A51903"/>
    </row>
    <row r="51904" spans="1:1" x14ac:dyDescent="0.25">
      <c r="A51904"/>
    </row>
    <row r="51905" spans="1:1" x14ac:dyDescent="0.25">
      <c r="A51905"/>
    </row>
    <row r="51906" spans="1:1" x14ac:dyDescent="0.25">
      <c r="A51906"/>
    </row>
    <row r="51907" spans="1:1" x14ac:dyDescent="0.25">
      <c r="A51907"/>
    </row>
    <row r="51908" spans="1:1" x14ac:dyDescent="0.25">
      <c r="A51908"/>
    </row>
    <row r="51909" spans="1:1" x14ac:dyDescent="0.25">
      <c r="A51909"/>
    </row>
    <row r="51910" spans="1:1" x14ac:dyDescent="0.25">
      <c r="A51910"/>
    </row>
    <row r="51911" spans="1:1" x14ac:dyDescent="0.25">
      <c r="A51911"/>
    </row>
    <row r="51912" spans="1:1" x14ac:dyDescent="0.25">
      <c r="A51912"/>
    </row>
    <row r="51913" spans="1:1" x14ac:dyDescent="0.25">
      <c r="A51913"/>
    </row>
    <row r="51914" spans="1:1" x14ac:dyDescent="0.25">
      <c r="A51914"/>
    </row>
    <row r="51915" spans="1:1" x14ac:dyDescent="0.25">
      <c r="A51915"/>
    </row>
    <row r="51916" spans="1:1" x14ac:dyDescent="0.25">
      <c r="A51916"/>
    </row>
    <row r="51917" spans="1:1" x14ac:dyDescent="0.25">
      <c r="A51917"/>
    </row>
    <row r="51918" spans="1:1" x14ac:dyDescent="0.25">
      <c r="A51918"/>
    </row>
    <row r="51919" spans="1:1" x14ac:dyDescent="0.25">
      <c r="A51919"/>
    </row>
    <row r="51920" spans="1:1" x14ac:dyDescent="0.25">
      <c r="A51920"/>
    </row>
    <row r="51921" spans="1:1" x14ac:dyDescent="0.25">
      <c r="A51921"/>
    </row>
    <row r="51922" spans="1:1" x14ac:dyDescent="0.25">
      <c r="A51922"/>
    </row>
    <row r="51923" spans="1:1" x14ac:dyDescent="0.25">
      <c r="A51923"/>
    </row>
    <row r="51924" spans="1:1" x14ac:dyDescent="0.25">
      <c r="A51924"/>
    </row>
    <row r="51925" spans="1:1" x14ac:dyDescent="0.25">
      <c r="A51925"/>
    </row>
    <row r="51926" spans="1:1" x14ac:dyDescent="0.25">
      <c r="A51926"/>
    </row>
    <row r="51927" spans="1:1" x14ac:dyDescent="0.25">
      <c r="A51927"/>
    </row>
    <row r="51928" spans="1:1" x14ac:dyDescent="0.25">
      <c r="A51928"/>
    </row>
    <row r="51929" spans="1:1" x14ac:dyDescent="0.25">
      <c r="A51929"/>
    </row>
    <row r="51930" spans="1:1" x14ac:dyDescent="0.25">
      <c r="A51930"/>
    </row>
    <row r="51931" spans="1:1" x14ac:dyDescent="0.25">
      <c r="A51931"/>
    </row>
    <row r="51932" spans="1:1" x14ac:dyDescent="0.25">
      <c r="A51932"/>
    </row>
    <row r="51933" spans="1:1" x14ac:dyDescent="0.25">
      <c r="A51933"/>
    </row>
    <row r="51934" spans="1:1" x14ac:dyDescent="0.25">
      <c r="A51934"/>
    </row>
    <row r="51935" spans="1:1" x14ac:dyDescent="0.25">
      <c r="A51935"/>
    </row>
    <row r="51936" spans="1:1" x14ac:dyDescent="0.25">
      <c r="A51936"/>
    </row>
    <row r="51937" spans="1:1" x14ac:dyDescent="0.25">
      <c r="A51937"/>
    </row>
    <row r="51938" spans="1:1" x14ac:dyDescent="0.25">
      <c r="A51938"/>
    </row>
    <row r="51939" spans="1:1" x14ac:dyDescent="0.25">
      <c r="A51939"/>
    </row>
    <row r="51940" spans="1:1" x14ac:dyDescent="0.25">
      <c r="A51940"/>
    </row>
    <row r="51941" spans="1:1" x14ac:dyDescent="0.25">
      <c r="A51941"/>
    </row>
    <row r="51942" spans="1:1" x14ac:dyDescent="0.25">
      <c r="A51942"/>
    </row>
    <row r="51943" spans="1:1" x14ac:dyDescent="0.25">
      <c r="A51943"/>
    </row>
    <row r="51944" spans="1:1" x14ac:dyDescent="0.25">
      <c r="A51944"/>
    </row>
    <row r="51945" spans="1:1" x14ac:dyDescent="0.25">
      <c r="A51945"/>
    </row>
    <row r="51946" spans="1:1" x14ac:dyDescent="0.25">
      <c r="A51946"/>
    </row>
    <row r="51947" spans="1:1" x14ac:dyDescent="0.25">
      <c r="A51947"/>
    </row>
    <row r="51948" spans="1:1" x14ac:dyDescent="0.25">
      <c r="A51948"/>
    </row>
    <row r="51949" spans="1:1" x14ac:dyDescent="0.25">
      <c r="A51949"/>
    </row>
    <row r="51950" spans="1:1" x14ac:dyDescent="0.25">
      <c r="A51950"/>
    </row>
    <row r="51951" spans="1:1" x14ac:dyDescent="0.25">
      <c r="A51951"/>
    </row>
    <row r="51952" spans="1:1" x14ac:dyDescent="0.25">
      <c r="A51952"/>
    </row>
    <row r="51953" spans="1:1" x14ac:dyDescent="0.25">
      <c r="A51953"/>
    </row>
    <row r="51954" spans="1:1" x14ac:dyDescent="0.25">
      <c r="A51954"/>
    </row>
    <row r="51955" spans="1:1" x14ac:dyDescent="0.25">
      <c r="A51955"/>
    </row>
    <row r="51956" spans="1:1" x14ac:dyDescent="0.25">
      <c r="A51956"/>
    </row>
    <row r="51957" spans="1:1" x14ac:dyDescent="0.25">
      <c r="A51957"/>
    </row>
    <row r="51958" spans="1:1" x14ac:dyDescent="0.25">
      <c r="A51958"/>
    </row>
    <row r="51959" spans="1:1" x14ac:dyDescent="0.25">
      <c r="A51959"/>
    </row>
    <row r="51960" spans="1:1" x14ac:dyDescent="0.25">
      <c r="A51960"/>
    </row>
    <row r="51961" spans="1:1" x14ac:dyDescent="0.25">
      <c r="A51961"/>
    </row>
    <row r="51962" spans="1:1" x14ac:dyDescent="0.25">
      <c r="A51962"/>
    </row>
    <row r="51963" spans="1:1" x14ac:dyDescent="0.25">
      <c r="A51963"/>
    </row>
    <row r="51964" spans="1:1" x14ac:dyDescent="0.25">
      <c r="A51964"/>
    </row>
    <row r="51965" spans="1:1" x14ac:dyDescent="0.25">
      <c r="A51965"/>
    </row>
    <row r="51966" spans="1:1" x14ac:dyDescent="0.25">
      <c r="A51966"/>
    </row>
    <row r="51967" spans="1:1" x14ac:dyDescent="0.25">
      <c r="A51967"/>
    </row>
    <row r="51968" spans="1:1" x14ac:dyDescent="0.25">
      <c r="A51968"/>
    </row>
    <row r="51969" spans="1:1" x14ac:dyDescent="0.25">
      <c r="A51969"/>
    </row>
    <row r="51970" spans="1:1" x14ac:dyDescent="0.25">
      <c r="A51970"/>
    </row>
    <row r="51971" spans="1:1" x14ac:dyDescent="0.25">
      <c r="A51971"/>
    </row>
    <row r="51972" spans="1:1" x14ac:dyDescent="0.25">
      <c r="A51972"/>
    </row>
    <row r="51973" spans="1:1" x14ac:dyDescent="0.25">
      <c r="A51973"/>
    </row>
    <row r="51974" spans="1:1" x14ac:dyDescent="0.25">
      <c r="A51974"/>
    </row>
    <row r="51975" spans="1:1" x14ac:dyDescent="0.25">
      <c r="A51975"/>
    </row>
    <row r="51976" spans="1:1" x14ac:dyDescent="0.25">
      <c r="A51976"/>
    </row>
    <row r="51977" spans="1:1" x14ac:dyDescent="0.25">
      <c r="A51977"/>
    </row>
    <row r="51978" spans="1:1" x14ac:dyDescent="0.25">
      <c r="A51978"/>
    </row>
    <row r="51979" spans="1:1" x14ac:dyDescent="0.25">
      <c r="A51979"/>
    </row>
    <row r="51980" spans="1:1" x14ac:dyDescent="0.25">
      <c r="A51980"/>
    </row>
    <row r="51981" spans="1:1" x14ac:dyDescent="0.25">
      <c r="A51981"/>
    </row>
    <row r="51982" spans="1:1" x14ac:dyDescent="0.25">
      <c r="A51982"/>
    </row>
    <row r="51983" spans="1:1" x14ac:dyDescent="0.25">
      <c r="A51983"/>
    </row>
    <row r="51984" spans="1:1" x14ac:dyDescent="0.25">
      <c r="A51984"/>
    </row>
    <row r="51985" spans="1:1" x14ac:dyDescent="0.25">
      <c r="A51985"/>
    </row>
    <row r="51986" spans="1:1" x14ac:dyDescent="0.25">
      <c r="A51986"/>
    </row>
    <row r="51987" spans="1:1" x14ac:dyDescent="0.25">
      <c r="A51987"/>
    </row>
    <row r="51988" spans="1:1" x14ac:dyDescent="0.25">
      <c r="A51988"/>
    </row>
    <row r="51989" spans="1:1" x14ac:dyDescent="0.25">
      <c r="A51989"/>
    </row>
    <row r="51990" spans="1:1" x14ac:dyDescent="0.25">
      <c r="A51990"/>
    </row>
    <row r="51991" spans="1:1" x14ac:dyDescent="0.25">
      <c r="A51991"/>
    </row>
    <row r="51992" spans="1:1" x14ac:dyDescent="0.25">
      <c r="A51992"/>
    </row>
    <row r="51993" spans="1:1" x14ac:dyDescent="0.25">
      <c r="A51993"/>
    </row>
    <row r="51994" spans="1:1" x14ac:dyDescent="0.25">
      <c r="A51994"/>
    </row>
    <row r="51995" spans="1:1" x14ac:dyDescent="0.25">
      <c r="A51995"/>
    </row>
    <row r="51996" spans="1:1" x14ac:dyDescent="0.25">
      <c r="A51996"/>
    </row>
    <row r="51997" spans="1:1" x14ac:dyDescent="0.25">
      <c r="A51997"/>
    </row>
    <row r="51998" spans="1:1" x14ac:dyDescent="0.25">
      <c r="A51998"/>
    </row>
    <row r="51999" spans="1:1" x14ac:dyDescent="0.25">
      <c r="A51999"/>
    </row>
    <row r="52000" spans="1:1" x14ac:dyDescent="0.25">
      <c r="A52000"/>
    </row>
    <row r="52001" spans="1:1" x14ac:dyDescent="0.25">
      <c r="A52001"/>
    </row>
    <row r="52002" spans="1:1" x14ac:dyDescent="0.25">
      <c r="A52002"/>
    </row>
    <row r="52003" spans="1:1" x14ac:dyDescent="0.25">
      <c r="A52003"/>
    </row>
    <row r="52004" spans="1:1" x14ac:dyDescent="0.25">
      <c r="A52004"/>
    </row>
    <row r="52005" spans="1:1" x14ac:dyDescent="0.25">
      <c r="A52005"/>
    </row>
    <row r="52006" spans="1:1" x14ac:dyDescent="0.25">
      <c r="A52006"/>
    </row>
    <row r="52007" spans="1:1" x14ac:dyDescent="0.25">
      <c r="A52007"/>
    </row>
    <row r="52008" spans="1:1" x14ac:dyDescent="0.25">
      <c r="A52008"/>
    </row>
    <row r="52009" spans="1:1" x14ac:dyDescent="0.25">
      <c r="A52009"/>
    </row>
    <row r="52010" spans="1:1" x14ac:dyDescent="0.25">
      <c r="A52010"/>
    </row>
    <row r="52011" spans="1:1" x14ac:dyDescent="0.25">
      <c r="A52011"/>
    </row>
    <row r="52012" spans="1:1" x14ac:dyDescent="0.25">
      <c r="A52012"/>
    </row>
    <row r="52013" spans="1:1" x14ac:dyDescent="0.25">
      <c r="A52013"/>
    </row>
    <row r="52014" spans="1:1" x14ac:dyDescent="0.25">
      <c r="A52014"/>
    </row>
    <row r="52015" spans="1:1" x14ac:dyDescent="0.25">
      <c r="A52015"/>
    </row>
    <row r="52016" spans="1:1" x14ac:dyDescent="0.25">
      <c r="A52016"/>
    </row>
    <row r="52017" spans="1:1" x14ac:dyDescent="0.25">
      <c r="A52017"/>
    </row>
    <row r="52018" spans="1:1" x14ac:dyDescent="0.25">
      <c r="A52018"/>
    </row>
    <row r="52019" spans="1:1" x14ac:dyDescent="0.25">
      <c r="A52019"/>
    </row>
    <row r="52020" spans="1:1" x14ac:dyDescent="0.25">
      <c r="A52020"/>
    </row>
    <row r="52021" spans="1:1" x14ac:dyDescent="0.25">
      <c r="A52021"/>
    </row>
    <row r="52022" spans="1:1" x14ac:dyDescent="0.25">
      <c r="A52022"/>
    </row>
    <row r="52023" spans="1:1" x14ac:dyDescent="0.25">
      <c r="A52023"/>
    </row>
    <row r="52024" spans="1:1" x14ac:dyDescent="0.25">
      <c r="A52024"/>
    </row>
    <row r="52025" spans="1:1" x14ac:dyDescent="0.25">
      <c r="A52025"/>
    </row>
    <row r="52026" spans="1:1" x14ac:dyDescent="0.25">
      <c r="A52026"/>
    </row>
    <row r="52027" spans="1:1" x14ac:dyDescent="0.25">
      <c r="A52027"/>
    </row>
    <row r="52028" spans="1:1" x14ac:dyDescent="0.25">
      <c r="A52028"/>
    </row>
    <row r="52029" spans="1:1" x14ac:dyDescent="0.25">
      <c r="A52029"/>
    </row>
    <row r="52030" spans="1:1" x14ac:dyDescent="0.25">
      <c r="A52030"/>
    </row>
    <row r="52031" spans="1:1" x14ac:dyDescent="0.25">
      <c r="A52031"/>
    </row>
    <row r="52032" spans="1:1" x14ac:dyDescent="0.25">
      <c r="A52032"/>
    </row>
    <row r="52033" spans="1:1" x14ac:dyDescent="0.25">
      <c r="A52033"/>
    </row>
    <row r="52034" spans="1:1" x14ac:dyDescent="0.25">
      <c r="A52034"/>
    </row>
    <row r="52035" spans="1:1" x14ac:dyDescent="0.25">
      <c r="A52035"/>
    </row>
    <row r="52036" spans="1:1" x14ac:dyDescent="0.25">
      <c r="A52036"/>
    </row>
    <row r="52037" spans="1:1" x14ac:dyDescent="0.25">
      <c r="A52037"/>
    </row>
    <row r="52038" spans="1:1" x14ac:dyDescent="0.25">
      <c r="A52038"/>
    </row>
    <row r="52039" spans="1:1" x14ac:dyDescent="0.25">
      <c r="A52039"/>
    </row>
    <row r="52040" spans="1:1" x14ac:dyDescent="0.25">
      <c r="A52040"/>
    </row>
    <row r="52041" spans="1:1" x14ac:dyDescent="0.25">
      <c r="A52041"/>
    </row>
    <row r="52042" spans="1:1" x14ac:dyDescent="0.25">
      <c r="A52042"/>
    </row>
    <row r="52043" spans="1:1" x14ac:dyDescent="0.25">
      <c r="A52043"/>
    </row>
    <row r="52044" spans="1:1" x14ac:dyDescent="0.25">
      <c r="A52044"/>
    </row>
    <row r="52045" spans="1:1" x14ac:dyDescent="0.25">
      <c r="A52045"/>
    </row>
    <row r="52046" spans="1:1" x14ac:dyDescent="0.25">
      <c r="A52046"/>
    </row>
    <row r="52047" spans="1:1" x14ac:dyDescent="0.25">
      <c r="A52047"/>
    </row>
    <row r="52048" spans="1:1" x14ac:dyDescent="0.25">
      <c r="A52048"/>
    </row>
    <row r="52049" spans="1:1" x14ac:dyDescent="0.25">
      <c r="A52049"/>
    </row>
    <row r="52050" spans="1:1" x14ac:dyDescent="0.25">
      <c r="A52050"/>
    </row>
    <row r="52051" spans="1:1" x14ac:dyDescent="0.25">
      <c r="A52051"/>
    </row>
    <row r="52052" spans="1:1" x14ac:dyDescent="0.25">
      <c r="A52052"/>
    </row>
    <row r="52053" spans="1:1" x14ac:dyDescent="0.25">
      <c r="A52053"/>
    </row>
    <row r="52054" spans="1:1" x14ac:dyDescent="0.25">
      <c r="A52054"/>
    </row>
    <row r="52055" spans="1:1" x14ac:dyDescent="0.25">
      <c r="A52055"/>
    </row>
    <row r="52056" spans="1:1" x14ac:dyDescent="0.25">
      <c r="A52056"/>
    </row>
    <row r="52057" spans="1:1" x14ac:dyDescent="0.25">
      <c r="A52057"/>
    </row>
    <row r="52058" spans="1:1" x14ac:dyDescent="0.25">
      <c r="A52058"/>
    </row>
    <row r="52059" spans="1:1" x14ac:dyDescent="0.25">
      <c r="A52059"/>
    </row>
    <row r="52060" spans="1:1" x14ac:dyDescent="0.25">
      <c r="A52060"/>
    </row>
    <row r="52061" spans="1:1" x14ac:dyDescent="0.25">
      <c r="A52061"/>
    </row>
    <row r="52062" spans="1:1" x14ac:dyDescent="0.25">
      <c r="A52062"/>
    </row>
    <row r="52063" spans="1:1" x14ac:dyDescent="0.25">
      <c r="A52063"/>
    </row>
    <row r="52064" spans="1:1" x14ac:dyDescent="0.25">
      <c r="A52064"/>
    </row>
    <row r="52065" spans="1:1" x14ac:dyDescent="0.25">
      <c r="A52065"/>
    </row>
    <row r="52066" spans="1:1" x14ac:dyDescent="0.25">
      <c r="A52066"/>
    </row>
    <row r="52067" spans="1:1" x14ac:dyDescent="0.25">
      <c r="A52067"/>
    </row>
    <row r="52068" spans="1:1" x14ac:dyDescent="0.25">
      <c r="A52068"/>
    </row>
    <row r="52069" spans="1:1" x14ac:dyDescent="0.25">
      <c r="A52069"/>
    </row>
    <row r="52070" spans="1:1" x14ac:dyDescent="0.25">
      <c r="A52070"/>
    </row>
    <row r="52071" spans="1:1" x14ac:dyDescent="0.25">
      <c r="A52071"/>
    </row>
    <row r="52072" spans="1:1" x14ac:dyDescent="0.25">
      <c r="A52072"/>
    </row>
    <row r="52073" spans="1:1" x14ac:dyDescent="0.25">
      <c r="A52073"/>
    </row>
    <row r="52074" spans="1:1" x14ac:dyDescent="0.25">
      <c r="A52074"/>
    </row>
    <row r="52075" spans="1:1" x14ac:dyDescent="0.25">
      <c r="A52075"/>
    </row>
    <row r="52076" spans="1:1" x14ac:dyDescent="0.25">
      <c r="A52076"/>
    </row>
    <row r="52077" spans="1:1" x14ac:dyDescent="0.25">
      <c r="A52077"/>
    </row>
    <row r="52078" spans="1:1" x14ac:dyDescent="0.25">
      <c r="A52078"/>
    </row>
    <row r="52079" spans="1:1" x14ac:dyDescent="0.25">
      <c r="A52079"/>
    </row>
    <row r="52080" spans="1:1" x14ac:dyDescent="0.25">
      <c r="A52080"/>
    </row>
    <row r="52081" spans="1:1" x14ac:dyDescent="0.25">
      <c r="A52081"/>
    </row>
    <row r="52082" spans="1:1" x14ac:dyDescent="0.25">
      <c r="A52082"/>
    </row>
    <row r="52083" spans="1:1" x14ac:dyDescent="0.25">
      <c r="A52083"/>
    </row>
    <row r="52084" spans="1:1" x14ac:dyDescent="0.25">
      <c r="A52084"/>
    </row>
    <row r="52085" spans="1:1" x14ac:dyDescent="0.25">
      <c r="A52085"/>
    </row>
    <row r="52086" spans="1:1" x14ac:dyDescent="0.25">
      <c r="A52086"/>
    </row>
    <row r="52087" spans="1:1" x14ac:dyDescent="0.25">
      <c r="A52087"/>
    </row>
    <row r="52088" spans="1:1" x14ac:dyDescent="0.25">
      <c r="A52088"/>
    </row>
    <row r="52089" spans="1:1" x14ac:dyDescent="0.25">
      <c r="A52089"/>
    </row>
    <row r="52090" spans="1:1" x14ac:dyDescent="0.25">
      <c r="A52090"/>
    </row>
    <row r="52091" spans="1:1" x14ac:dyDescent="0.25">
      <c r="A52091"/>
    </row>
    <row r="52092" spans="1:1" x14ac:dyDescent="0.25">
      <c r="A52092"/>
    </row>
    <row r="52093" spans="1:1" x14ac:dyDescent="0.25">
      <c r="A52093"/>
    </row>
    <row r="52094" spans="1:1" x14ac:dyDescent="0.25">
      <c r="A52094"/>
    </row>
    <row r="52095" spans="1:1" x14ac:dyDescent="0.25">
      <c r="A52095"/>
    </row>
    <row r="52096" spans="1:1" x14ac:dyDescent="0.25">
      <c r="A52096"/>
    </row>
    <row r="52097" spans="1:1" x14ac:dyDescent="0.25">
      <c r="A52097"/>
    </row>
    <row r="52098" spans="1:1" x14ac:dyDescent="0.25">
      <c r="A52098"/>
    </row>
    <row r="52099" spans="1:1" x14ac:dyDescent="0.25">
      <c r="A52099"/>
    </row>
    <row r="52100" spans="1:1" x14ac:dyDescent="0.25">
      <c r="A52100"/>
    </row>
    <row r="52101" spans="1:1" x14ac:dyDescent="0.25">
      <c r="A52101"/>
    </row>
    <row r="52102" spans="1:1" x14ac:dyDescent="0.25">
      <c r="A52102"/>
    </row>
    <row r="52103" spans="1:1" x14ac:dyDescent="0.25">
      <c r="A52103"/>
    </row>
    <row r="52104" spans="1:1" x14ac:dyDescent="0.25">
      <c r="A52104"/>
    </row>
    <row r="52105" spans="1:1" x14ac:dyDescent="0.25">
      <c r="A52105"/>
    </row>
    <row r="52106" spans="1:1" x14ac:dyDescent="0.25">
      <c r="A52106"/>
    </row>
    <row r="52107" spans="1:1" x14ac:dyDescent="0.25">
      <c r="A52107"/>
    </row>
    <row r="52108" spans="1:1" x14ac:dyDescent="0.25">
      <c r="A52108"/>
    </row>
    <row r="52109" spans="1:1" x14ac:dyDescent="0.25">
      <c r="A52109"/>
    </row>
    <row r="52110" spans="1:1" x14ac:dyDescent="0.25">
      <c r="A52110"/>
    </row>
    <row r="52111" spans="1:1" x14ac:dyDescent="0.25">
      <c r="A52111"/>
    </row>
    <row r="52112" spans="1:1" x14ac:dyDescent="0.25">
      <c r="A52112"/>
    </row>
    <row r="52113" spans="1:1" x14ac:dyDescent="0.25">
      <c r="A52113"/>
    </row>
    <row r="52114" spans="1:1" x14ac:dyDescent="0.25">
      <c r="A52114"/>
    </row>
    <row r="52115" spans="1:1" x14ac:dyDescent="0.25">
      <c r="A52115"/>
    </row>
    <row r="52116" spans="1:1" x14ac:dyDescent="0.25">
      <c r="A52116"/>
    </row>
    <row r="52117" spans="1:1" x14ac:dyDescent="0.25">
      <c r="A52117"/>
    </row>
    <row r="52118" spans="1:1" x14ac:dyDescent="0.25">
      <c r="A52118"/>
    </row>
    <row r="52119" spans="1:1" x14ac:dyDescent="0.25">
      <c r="A52119"/>
    </row>
    <row r="52120" spans="1:1" x14ac:dyDescent="0.25">
      <c r="A52120"/>
    </row>
    <row r="52121" spans="1:1" x14ac:dyDescent="0.25">
      <c r="A52121"/>
    </row>
    <row r="52122" spans="1:1" x14ac:dyDescent="0.25">
      <c r="A52122"/>
    </row>
    <row r="52123" spans="1:1" x14ac:dyDescent="0.25">
      <c r="A52123"/>
    </row>
    <row r="52124" spans="1:1" x14ac:dyDescent="0.25">
      <c r="A52124"/>
    </row>
    <row r="52125" spans="1:1" x14ac:dyDescent="0.25">
      <c r="A52125"/>
    </row>
    <row r="52126" spans="1:1" x14ac:dyDescent="0.25">
      <c r="A52126"/>
    </row>
    <row r="52127" spans="1:1" x14ac:dyDescent="0.25">
      <c r="A52127"/>
    </row>
    <row r="52128" spans="1:1" x14ac:dyDescent="0.25">
      <c r="A52128"/>
    </row>
    <row r="52129" spans="1:1" x14ac:dyDescent="0.25">
      <c r="A52129"/>
    </row>
    <row r="52130" spans="1:1" x14ac:dyDescent="0.25">
      <c r="A52130"/>
    </row>
    <row r="52131" spans="1:1" x14ac:dyDescent="0.25">
      <c r="A52131"/>
    </row>
    <row r="52132" spans="1:1" x14ac:dyDescent="0.25">
      <c r="A52132"/>
    </row>
    <row r="52133" spans="1:1" x14ac:dyDescent="0.25">
      <c r="A52133"/>
    </row>
    <row r="52134" spans="1:1" x14ac:dyDescent="0.25">
      <c r="A52134"/>
    </row>
    <row r="52135" spans="1:1" x14ac:dyDescent="0.25">
      <c r="A52135"/>
    </row>
    <row r="52136" spans="1:1" x14ac:dyDescent="0.25">
      <c r="A52136"/>
    </row>
    <row r="52137" spans="1:1" x14ac:dyDescent="0.25">
      <c r="A52137"/>
    </row>
    <row r="52138" spans="1:1" x14ac:dyDescent="0.25">
      <c r="A52138"/>
    </row>
    <row r="52139" spans="1:1" x14ac:dyDescent="0.25">
      <c r="A52139"/>
    </row>
    <row r="52140" spans="1:1" x14ac:dyDescent="0.25">
      <c r="A52140"/>
    </row>
    <row r="52141" spans="1:1" x14ac:dyDescent="0.25">
      <c r="A52141"/>
    </row>
    <row r="52142" spans="1:1" x14ac:dyDescent="0.25">
      <c r="A52142"/>
    </row>
    <row r="52143" spans="1:1" x14ac:dyDescent="0.25">
      <c r="A52143"/>
    </row>
    <row r="52144" spans="1:1" x14ac:dyDescent="0.25">
      <c r="A52144"/>
    </row>
    <row r="52145" spans="1:1" x14ac:dyDescent="0.25">
      <c r="A52145"/>
    </row>
    <row r="52146" spans="1:1" x14ac:dyDescent="0.25">
      <c r="A52146"/>
    </row>
    <row r="52147" spans="1:1" x14ac:dyDescent="0.25">
      <c r="A52147"/>
    </row>
    <row r="52148" spans="1:1" x14ac:dyDescent="0.25">
      <c r="A52148"/>
    </row>
    <row r="52149" spans="1:1" x14ac:dyDescent="0.25">
      <c r="A52149"/>
    </row>
    <row r="52150" spans="1:1" x14ac:dyDescent="0.25">
      <c r="A52150"/>
    </row>
    <row r="52151" spans="1:1" x14ac:dyDescent="0.25">
      <c r="A52151"/>
    </row>
    <row r="52152" spans="1:1" x14ac:dyDescent="0.25">
      <c r="A52152"/>
    </row>
    <row r="52153" spans="1:1" x14ac:dyDescent="0.25">
      <c r="A52153"/>
    </row>
    <row r="52154" spans="1:1" x14ac:dyDescent="0.25">
      <c r="A52154"/>
    </row>
    <row r="52155" spans="1:1" x14ac:dyDescent="0.25">
      <c r="A52155"/>
    </row>
    <row r="52156" spans="1:1" x14ac:dyDescent="0.25">
      <c r="A52156"/>
    </row>
    <row r="52157" spans="1:1" x14ac:dyDescent="0.25">
      <c r="A52157"/>
    </row>
    <row r="52158" spans="1:1" x14ac:dyDescent="0.25">
      <c r="A52158"/>
    </row>
    <row r="52159" spans="1:1" x14ac:dyDescent="0.25">
      <c r="A52159"/>
    </row>
    <row r="52160" spans="1:1" x14ac:dyDescent="0.25">
      <c r="A52160"/>
    </row>
    <row r="52161" spans="1:1" x14ac:dyDescent="0.25">
      <c r="A52161"/>
    </row>
    <row r="52162" spans="1:1" x14ac:dyDescent="0.25">
      <c r="A52162"/>
    </row>
    <row r="52163" spans="1:1" x14ac:dyDescent="0.25">
      <c r="A52163"/>
    </row>
    <row r="52164" spans="1:1" x14ac:dyDescent="0.25">
      <c r="A52164"/>
    </row>
    <row r="52165" spans="1:1" x14ac:dyDescent="0.25">
      <c r="A52165"/>
    </row>
    <row r="52166" spans="1:1" x14ac:dyDescent="0.25">
      <c r="A52166"/>
    </row>
    <row r="52167" spans="1:1" x14ac:dyDescent="0.25">
      <c r="A52167"/>
    </row>
    <row r="52168" spans="1:1" x14ac:dyDescent="0.25">
      <c r="A52168"/>
    </row>
    <row r="52169" spans="1:1" x14ac:dyDescent="0.25">
      <c r="A52169"/>
    </row>
    <row r="52170" spans="1:1" x14ac:dyDescent="0.25">
      <c r="A52170"/>
    </row>
    <row r="52171" spans="1:1" x14ac:dyDescent="0.25">
      <c r="A52171"/>
    </row>
    <row r="52172" spans="1:1" x14ac:dyDescent="0.25">
      <c r="A52172"/>
    </row>
    <row r="52173" spans="1:1" x14ac:dyDescent="0.25">
      <c r="A52173"/>
    </row>
    <row r="52174" spans="1:1" x14ac:dyDescent="0.25">
      <c r="A52174"/>
    </row>
    <row r="52175" spans="1:1" x14ac:dyDescent="0.25">
      <c r="A52175"/>
    </row>
    <row r="52176" spans="1:1" x14ac:dyDescent="0.25">
      <c r="A52176"/>
    </row>
    <row r="52177" spans="1:1" x14ac:dyDescent="0.25">
      <c r="A52177"/>
    </row>
    <row r="52178" spans="1:1" x14ac:dyDescent="0.25">
      <c r="A52178"/>
    </row>
    <row r="52179" spans="1:1" x14ac:dyDescent="0.25">
      <c r="A52179"/>
    </row>
    <row r="52180" spans="1:1" x14ac:dyDescent="0.25">
      <c r="A52180"/>
    </row>
    <row r="52181" spans="1:1" x14ac:dyDescent="0.25">
      <c r="A52181"/>
    </row>
    <row r="52182" spans="1:1" x14ac:dyDescent="0.25">
      <c r="A52182"/>
    </row>
    <row r="52183" spans="1:1" x14ac:dyDescent="0.25">
      <c r="A52183"/>
    </row>
    <row r="52184" spans="1:1" x14ac:dyDescent="0.25">
      <c r="A52184"/>
    </row>
    <row r="52185" spans="1:1" x14ac:dyDescent="0.25">
      <c r="A52185"/>
    </row>
    <row r="52186" spans="1:1" x14ac:dyDescent="0.25">
      <c r="A52186"/>
    </row>
    <row r="52187" spans="1:1" x14ac:dyDescent="0.25">
      <c r="A52187"/>
    </row>
    <row r="52188" spans="1:1" x14ac:dyDescent="0.25">
      <c r="A52188"/>
    </row>
    <row r="52189" spans="1:1" x14ac:dyDescent="0.25">
      <c r="A52189"/>
    </row>
    <row r="52190" spans="1:1" x14ac:dyDescent="0.25">
      <c r="A52190"/>
    </row>
    <row r="52191" spans="1:1" x14ac:dyDescent="0.25">
      <c r="A52191"/>
    </row>
    <row r="52192" spans="1:1" x14ac:dyDescent="0.25">
      <c r="A52192"/>
    </row>
    <row r="52193" spans="1:1" x14ac:dyDescent="0.25">
      <c r="A52193"/>
    </row>
    <row r="52194" spans="1:1" x14ac:dyDescent="0.25">
      <c r="A52194"/>
    </row>
    <row r="52195" spans="1:1" x14ac:dyDescent="0.25">
      <c r="A52195"/>
    </row>
    <row r="52196" spans="1:1" x14ac:dyDescent="0.25">
      <c r="A52196"/>
    </row>
    <row r="52197" spans="1:1" x14ac:dyDescent="0.25">
      <c r="A52197"/>
    </row>
    <row r="52198" spans="1:1" x14ac:dyDescent="0.25">
      <c r="A52198"/>
    </row>
    <row r="52199" spans="1:1" x14ac:dyDescent="0.25">
      <c r="A52199"/>
    </row>
    <row r="52200" spans="1:1" x14ac:dyDescent="0.25">
      <c r="A52200"/>
    </row>
    <row r="52201" spans="1:1" x14ac:dyDescent="0.25">
      <c r="A52201"/>
    </row>
    <row r="52202" spans="1:1" x14ac:dyDescent="0.25">
      <c r="A52202"/>
    </row>
    <row r="52203" spans="1:1" x14ac:dyDescent="0.25">
      <c r="A52203"/>
    </row>
    <row r="52204" spans="1:1" x14ac:dyDescent="0.25">
      <c r="A52204"/>
    </row>
    <row r="52205" spans="1:1" x14ac:dyDescent="0.25">
      <c r="A52205"/>
    </row>
    <row r="52206" spans="1:1" x14ac:dyDescent="0.25">
      <c r="A52206"/>
    </row>
    <row r="52207" spans="1:1" x14ac:dyDescent="0.25">
      <c r="A52207"/>
    </row>
    <row r="52208" spans="1:1" x14ac:dyDescent="0.25">
      <c r="A52208"/>
    </row>
    <row r="52209" spans="1:1" x14ac:dyDescent="0.25">
      <c r="A52209"/>
    </row>
    <row r="52210" spans="1:1" x14ac:dyDescent="0.25">
      <c r="A52210"/>
    </row>
    <row r="52211" spans="1:1" x14ac:dyDescent="0.25">
      <c r="A52211"/>
    </row>
    <row r="52212" spans="1:1" x14ac:dyDescent="0.25">
      <c r="A52212"/>
    </row>
    <row r="52213" spans="1:1" x14ac:dyDescent="0.25">
      <c r="A52213"/>
    </row>
    <row r="52214" spans="1:1" x14ac:dyDescent="0.25">
      <c r="A52214"/>
    </row>
    <row r="52215" spans="1:1" x14ac:dyDescent="0.25">
      <c r="A52215"/>
    </row>
    <row r="52216" spans="1:1" x14ac:dyDescent="0.25">
      <c r="A52216"/>
    </row>
    <row r="52217" spans="1:1" x14ac:dyDescent="0.25">
      <c r="A52217"/>
    </row>
    <row r="52218" spans="1:1" x14ac:dyDescent="0.25">
      <c r="A52218"/>
    </row>
    <row r="52219" spans="1:1" x14ac:dyDescent="0.25">
      <c r="A52219"/>
    </row>
    <row r="52220" spans="1:1" x14ac:dyDescent="0.25">
      <c r="A52220"/>
    </row>
    <row r="52221" spans="1:1" x14ac:dyDescent="0.25">
      <c r="A52221"/>
    </row>
    <row r="52222" spans="1:1" x14ac:dyDescent="0.25">
      <c r="A52222"/>
    </row>
    <row r="52223" spans="1:1" x14ac:dyDescent="0.25">
      <c r="A52223"/>
    </row>
    <row r="52224" spans="1:1" x14ac:dyDescent="0.25">
      <c r="A52224"/>
    </row>
    <row r="52225" spans="1:1" x14ac:dyDescent="0.25">
      <c r="A52225"/>
    </row>
    <row r="52226" spans="1:1" x14ac:dyDescent="0.25">
      <c r="A52226"/>
    </row>
    <row r="52227" spans="1:1" x14ac:dyDescent="0.25">
      <c r="A52227"/>
    </row>
    <row r="52228" spans="1:1" x14ac:dyDescent="0.25">
      <c r="A52228"/>
    </row>
    <row r="52229" spans="1:1" x14ac:dyDescent="0.25">
      <c r="A52229"/>
    </row>
    <row r="52230" spans="1:1" x14ac:dyDescent="0.25">
      <c r="A52230"/>
    </row>
    <row r="52231" spans="1:1" x14ac:dyDescent="0.25">
      <c r="A52231"/>
    </row>
    <row r="52232" spans="1:1" x14ac:dyDescent="0.25">
      <c r="A52232"/>
    </row>
    <row r="52233" spans="1:1" x14ac:dyDescent="0.25">
      <c r="A52233"/>
    </row>
    <row r="52234" spans="1:1" x14ac:dyDescent="0.25">
      <c r="A52234"/>
    </row>
    <row r="52235" spans="1:1" x14ac:dyDescent="0.25">
      <c r="A52235"/>
    </row>
    <row r="52236" spans="1:1" x14ac:dyDescent="0.25">
      <c r="A52236"/>
    </row>
    <row r="52237" spans="1:1" x14ac:dyDescent="0.25">
      <c r="A52237"/>
    </row>
    <row r="52238" spans="1:1" x14ac:dyDescent="0.25">
      <c r="A52238"/>
    </row>
    <row r="52239" spans="1:1" x14ac:dyDescent="0.25">
      <c r="A52239"/>
    </row>
    <row r="52240" spans="1:1" x14ac:dyDescent="0.25">
      <c r="A52240"/>
    </row>
    <row r="52241" spans="1:1" x14ac:dyDescent="0.25">
      <c r="A52241"/>
    </row>
    <row r="52242" spans="1:1" x14ac:dyDescent="0.25">
      <c r="A52242"/>
    </row>
    <row r="52243" spans="1:1" x14ac:dyDescent="0.25">
      <c r="A52243"/>
    </row>
    <row r="52244" spans="1:1" x14ac:dyDescent="0.25">
      <c r="A52244"/>
    </row>
    <row r="52245" spans="1:1" x14ac:dyDescent="0.25">
      <c r="A52245"/>
    </row>
    <row r="52246" spans="1:1" x14ac:dyDescent="0.25">
      <c r="A52246"/>
    </row>
    <row r="52247" spans="1:1" x14ac:dyDescent="0.25">
      <c r="A52247"/>
    </row>
    <row r="52248" spans="1:1" x14ac:dyDescent="0.25">
      <c r="A52248"/>
    </row>
    <row r="52249" spans="1:1" x14ac:dyDescent="0.25">
      <c r="A52249"/>
    </row>
    <row r="52250" spans="1:1" x14ac:dyDescent="0.25">
      <c r="A52250"/>
    </row>
    <row r="52251" spans="1:1" x14ac:dyDescent="0.25">
      <c r="A52251"/>
    </row>
    <row r="52252" spans="1:1" x14ac:dyDescent="0.25">
      <c r="A52252"/>
    </row>
    <row r="52253" spans="1:1" x14ac:dyDescent="0.25">
      <c r="A52253"/>
    </row>
    <row r="52254" spans="1:1" x14ac:dyDescent="0.25">
      <c r="A52254"/>
    </row>
    <row r="52255" spans="1:1" x14ac:dyDescent="0.25">
      <c r="A52255"/>
    </row>
    <row r="52256" spans="1:1" x14ac:dyDescent="0.25">
      <c r="A52256"/>
    </row>
    <row r="52257" spans="1:1" x14ac:dyDescent="0.25">
      <c r="A52257"/>
    </row>
    <row r="52258" spans="1:1" x14ac:dyDescent="0.25">
      <c r="A52258"/>
    </row>
    <row r="52259" spans="1:1" x14ac:dyDescent="0.25">
      <c r="A52259"/>
    </row>
    <row r="52260" spans="1:1" x14ac:dyDescent="0.25">
      <c r="A52260"/>
    </row>
    <row r="52261" spans="1:1" x14ac:dyDescent="0.25">
      <c r="A52261"/>
    </row>
    <row r="52262" spans="1:1" x14ac:dyDescent="0.25">
      <c r="A52262"/>
    </row>
    <row r="52263" spans="1:1" x14ac:dyDescent="0.25">
      <c r="A52263"/>
    </row>
    <row r="52264" spans="1:1" x14ac:dyDescent="0.25">
      <c r="A52264"/>
    </row>
    <row r="52265" spans="1:1" x14ac:dyDescent="0.25">
      <c r="A52265"/>
    </row>
    <row r="52266" spans="1:1" x14ac:dyDescent="0.25">
      <c r="A52266"/>
    </row>
    <row r="52267" spans="1:1" x14ac:dyDescent="0.25">
      <c r="A52267"/>
    </row>
    <row r="52268" spans="1:1" x14ac:dyDescent="0.25">
      <c r="A52268"/>
    </row>
    <row r="52269" spans="1:1" x14ac:dyDescent="0.25">
      <c r="A52269"/>
    </row>
    <row r="52270" spans="1:1" x14ac:dyDescent="0.25">
      <c r="A52270"/>
    </row>
    <row r="52271" spans="1:1" x14ac:dyDescent="0.25">
      <c r="A52271"/>
    </row>
    <row r="52272" spans="1:1" x14ac:dyDescent="0.25">
      <c r="A52272"/>
    </row>
    <row r="52273" spans="1:1" x14ac:dyDescent="0.25">
      <c r="A52273"/>
    </row>
    <row r="52274" spans="1:1" x14ac:dyDescent="0.25">
      <c r="A52274"/>
    </row>
    <row r="52275" spans="1:1" x14ac:dyDescent="0.25">
      <c r="A52275"/>
    </row>
    <row r="52276" spans="1:1" x14ac:dyDescent="0.25">
      <c r="A52276"/>
    </row>
    <row r="52277" spans="1:1" x14ac:dyDescent="0.25">
      <c r="A52277"/>
    </row>
    <row r="52278" spans="1:1" x14ac:dyDescent="0.25">
      <c r="A52278"/>
    </row>
    <row r="52279" spans="1:1" x14ac:dyDescent="0.25">
      <c r="A52279"/>
    </row>
    <row r="52280" spans="1:1" x14ac:dyDescent="0.25">
      <c r="A52280"/>
    </row>
    <row r="52281" spans="1:1" x14ac:dyDescent="0.25">
      <c r="A52281"/>
    </row>
    <row r="52282" spans="1:1" x14ac:dyDescent="0.25">
      <c r="A52282"/>
    </row>
    <row r="52283" spans="1:1" x14ac:dyDescent="0.25">
      <c r="A52283"/>
    </row>
    <row r="52284" spans="1:1" x14ac:dyDescent="0.25">
      <c r="A52284"/>
    </row>
    <row r="52285" spans="1:1" x14ac:dyDescent="0.25">
      <c r="A52285"/>
    </row>
    <row r="52286" spans="1:1" x14ac:dyDescent="0.25">
      <c r="A52286"/>
    </row>
    <row r="52287" spans="1:1" x14ac:dyDescent="0.25">
      <c r="A52287"/>
    </row>
    <row r="52288" spans="1:1" x14ac:dyDescent="0.25">
      <c r="A52288"/>
    </row>
    <row r="52289" spans="1:1" x14ac:dyDescent="0.25">
      <c r="A52289"/>
    </row>
    <row r="52290" spans="1:1" x14ac:dyDescent="0.25">
      <c r="A52290"/>
    </row>
    <row r="52291" spans="1:1" x14ac:dyDescent="0.25">
      <c r="A52291"/>
    </row>
    <row r="52292" spans="1:1" x14ac:dyDescent="0.25">
      <c r="A52292"/>
    </row>
    <row r="52293" spans="1:1" x14ac:dyDescent="0.25">
      <c r="A52293"/>
    </row>
    <row r="52294" spans="1:1" x14ac:dyDescent="0.25">
      <c r="A52294"/>
    </row>
    <row r="52295" spans="1:1" x14ac:dyDescent="0.25">
      <c r="A52295"/>
    </row>
    <row r="52296" spans="1:1" x14ac:dyDescent="0.25">
      <c r="A52296"/>
    </row>
    <row r="52297" spans="1:1" x14ac:dyDescent="0.25">
      <c r="A52297"/>
    </row>
    <row r="52298" spans="1:1" x14ac:dyDescent="0.25">
      <c r="A52298"/>
    </row>
    <row r="52299" spans="1:1" x14ac:dyDescent="0.25">
      <c r="A52299"/>
    </row>
    <row r="52300" spans="1:1" x14ac:dyDescent="0.25">
      <c r="A52300"/>
    </row>
    <row r="52301" spans="1:1" x14ac:dyDescent="0.25">
      <c r="A52301"/>
    </row>
    <row r="52302" spans="1:1" x14ac:dyDescent="0.25">
      <c r="A52302"/>
    </row>
    <row r="52303" spans="1:1" x14ac:dyDescent="0.25">
      <c r="A52303"/>
    </row>
    <row r="52304" spans="1:1" x14ac:dyDescent="0.25">
      <c r="A52304"/>
    </row>
    <row r="52305" spans="1:1" x14ac:dyDescent="0.25">
      <c r="A52305"/>
    </row>
    <row r="52306" spans="1:1" x14ac:dyDescent="0.25">
      <c r="A52306"/>
    </row>
    <row r="52307" spans="1:1" x14ac:dyDescent="0.25">
      <c r="A52307"/>
    </row>
    <row r="52308" spans="1:1" x14ac:dyDescent="0.25">
      <c r="A52308"/>
    </row>
    <row r="52309" spans="1:1" x14ac:dyDescent="0.25">
      <c r="A52309"/>
    </row>
    <row r="52310" spans="1:1" x14ac:dyDescent="0.25">
      <c r="A52310"/>
    </row>
    <row r="52311" spans="1:1" x14ac:dyDescent="0.25">
      <c r="A52311"/>
    </row>
    <row r="52312" spans="1:1" x14ac:dyDescent="0.25">
      <c r="A52312"/>
    </row>
    <row r="52313" spans="1:1" x14ac:dyDescent="0.25">
      <c r="A52313"/>
    </row>
    <row r="52314" spans="1:1" x14ac:dyDescent="0.25">
      <c r="A52314"/>
    </row>
    <row r="52315" spans="1:1" x14ac:dyDescent="0.25">
      <c r="A52315"/>
    </row>
    <row r="52316" spans="1:1" x14ac:dyDescent="0.25">
      <c r="A52316"/>
    </row>
    <row r="52317" spans="1:1" x14ac:dyDescent="0.25">
      <c r="A52317"/>
    </row>
    <row r="52318" spans="1:1" x14ac:dyDescent="0.25">
      <c r="A52318"/>
    </row>
    <row r="52319" spans="1:1" x14ac:dyDescent="0.25">
      <c r="A52319"/>
    </row>
    <row r="52320" spans="1:1" x14ac:dyDescent="0.25">
      <c r="A52320"/>
    </row>
    <row r="52321" spans="1:1" x14ac:dyDescent="0.25">
      <c r="A52321"/>
    </row>
    <row r="52322" spans="1:1" x14ac:dyDescent="0.25">
      <c r="A52322"/>
    </row>
    <row r="52323" spans="1:1" x14ac:dyDescent="0.25">
      <c r="A52323"/>
    </row>
    <row r="52324" spans="1:1" x14ac:dyDescent="0.25">
      <c r="A52324"/>
    </row>
    <row r="52325" spans="1:1" x14ac:dyDescent="0.25">
      <c r="A52325"/>
    </row>
    <row r="52326" spans="1:1" x14ac:dyDescent="0.25">
      <c r="A52326"/>
    </row>
    <row r="52327" spans="1:1" x14ac:dyDescent="0.25">
      <c r="A52327"/>
    </row>
    <row r="52328" spans="1:1" x14ac:dyDescent="0.25">
      <c r="A52328"/>
    </row>
    <row r="52329" spans="1:1" x14ac:dyDescent="0.25">
      <c r="A52329"/>
    </row>
    <row r="52330" spans="1:1" x14ac:dyDescent="0.25">
      <c r="A52330"/>
    </row>
    <row r="52331" spans="1:1" x14ac:dyDescent="0.25">
      <c r="A52331"/>
    </row>
    <row r="52332" spans="1:1" x14ac:dyDescent="0.25">
      <c r="A52332"/>
    </row>
    <row r="52333" spans="1:1" x14ac:dyDescent="0.25">
      <c r="A52333"/>
    </row>
    <row r="52334" spans="1:1" x14ac:dyDescent="0.25">
      <c r="A52334"/>
    </row>
    <row r="52335" spans="1:1" x14ac:dyDescent="0.25">
      <c r="A52335"/>
    </row>
    <row r="52336" spans="1:1" x14ac:dyDescent="0.25">
      <c r="A52336"/>
    </row>
    <row r="52337" spans="1:1" x14ac:dyDescent="0.25">
      <c r="A52337"/>
    </row>
    <row r="52338" spans="1:1" x14ac:dyDescent="0.25">
      <c r="A52338"/>
    </row>
    <row r="52339" spans="1:1" x14ac:dyDescent="0.25">
      <c r="A52339"/>
    </row>
    <row r="52340" spans="1:1" x14ac:dyDescent="0.25">
      <c r="A52340"/>
    </row>
    <row r="52341" spans="1:1" x14ac:dyDescent="0.25">
      <c r="A52341"/>
    </row>
    <row r="52342" spans="1:1" x14ac:dyDescent="0.25">
      <c r="A52342"/>
    </row>
    <row r="52343" spans="1:1" x14ac:dyDescent="0.25">
      <c r="A52343"/>
    </row>
    <row r="52344" spans="1:1" x14ac:dyDescent="0.25">
      <c r="A52344"/>
    </row>
    <row r="52345" spans="1:1" x14ac:dyDescent="0.25">
      <c r="A52345"/>
    </row>
    <row r="52346" spans="1:1" x14ac:dyDescent="0.25">
      <c r="A52346"/>
    </row>
    <row r="52347" spans="1:1" x14ac:dyDescent="0.25">
      <c r="A52347"/>
    </row>
    <row r="52348" spans="1:1" x14ac:dyDescent="0.25">
      <c r="A52348"/>
    </row>
    <row r="52349" spans="1:1" x14ac:dyDescent="0.25">
      <c r="A52349"/>
    </row>
    <row r="52350" spans="1:1" x14ac:dyDescent="0.25">
      <c r="A52350"/>
    </row>
    <row r="52351" spans="1:1" x14ac:dyDescent="0.25">
      <c r="A52351"/>
    </row>
    <row r="52352" spans="1:1" x14ac:dyDescent="0.25">
      <c r="A52352"/>
    </row>
    <row r="52353" spans="1:1" x14ac:dyDescent="0.25">
      <c r="A52353"/>
    </row>
    <row r="52354" spans="1:1" x14ac:dyDescent="0.25">
      <c r="A52354"/>
    </row>
    <row r="52355" spans="1:1" x14ac:dyDescent="0.25">
      <c r="A52355"/>
    </row>
    <row r="52356" spans="1:1" x14ac:dyDescent="0.25">
      <c r="A52356"/>
    </row>
    <row r="52357" spans="1:1" x14ac:dyDescent="0.25">
      <c r="A52357"/>
    </row>
    <row r="52358" spans="1:1" x14ac:dyDescent="0.25">
      <c r="A52358"/>
    </row>
    <row r="52359" spans="1:1" x14ac:dyDescent="0.25">
      <c r="A52359"/>
    </row>
    <row r="52360" spans="1:1" x14ac:dyDescent="0.25">
      <c r="A52360"/>
    </row>
    <row r="52361" spans="1:1" x14ac:dyDescent="0.25">
      <c r="A52361"/>
    </row>
    <row r="52362" spans="1:1" x14ac:dyDescent="0.25">
      <c r="A52362"/>
    </row>
    <row r="52363" spans="1:1" x14ac:dyDescent="0.25">
      <c r="A52363"/>
    </row>
    <row r="52364" spans="1:1" x14ac:dyDescent="0.25">
      <c r="A52364"/>
    </row>
    <row r="52365" spans="1:1" x14ac:dyDescent="0.25">
      <c r="A52365"/>
    </row>
    <row r="52366" spans="1:1" x14ac:dyDescent="0.25">
      <c r="A52366"/>
    </row>
    <row r="52367" spans="1:1" x14ac:dyDescent="0.25">
      <c r="A52367"/>
    </row>
    <row r="52368" spans="1:1" x14ac:dyDescent="0.25">
      <c r="A52368"/>
    </row>
    <row r="52369" spans="1:1" x14ac:dyDescent="0.25">
      <c r="A52369"/>
    </row>
    <row r="52370" spans="1:1" x14ac:dyDescent="0.25">
      <c r="A52370"/>
    </row>
    <row r="52371" spans="1:1" x14ac:dyDescent="0.25">
      <c r="A52371"/>
    </row>
    <row r="52372" spans="1:1" x14ac:dyDescent="0.25">
      <c r="A52372"/>
    </row>
    <row r="52373" spans="1:1" x14ac:dyDescent="0.25">
      <c r="A52373"/>
    </row>
    <row r="52374" spans="1:1" x14ac:dyDescent="0.25">
      <c r="A52374"/>
    </row>
    <row r="52375" spans="1:1" x14ac:dyDescent="0.25">
      <c r="A52375"/>
    </row>
    <row r="52376" spans="1:1" x14ac:dyDescent="0.25">
      <c r="A52376"/>
    </row>
    <row r="52377" spans="1:1" x14ac:dyDescent="0.25">
      <c r="A52377"/>
    </row>
    <row r="52378" spans="1:1" x14ac:dyDescent="0.25">
      <c r="A52378"/>
    </row>
    <row r="52379" spans="1:1" x14ac:dyDescent="0.25">
      <c r="A52379"/>
    </row>
    <row r="52380" spans="1:1" x14ac:dyDescent="0.25">
      <c r="A52380"/>
    </row>
    <row r="52381" spans="1:1" x14ac:dyDescent="0.25">
      <c r="A52381"/>
    </row>
    <row r="52382" spans="1:1" x14ac:dyDescent="0.25">
      <c r="A52382"/>
    </row>
    <row r="52383" spans="1:1" x14ac:dyDescent="0.25">
      <c r="A52383"/>
    </row>
    <row r="52384" spans="1:1" x14ac:dyDescent="0.25">
      <c r="A52384"/>
    </row>
    <row r="52385" spans="1:1" x14ac:dyDescent="0.25">
      <c r="A52385"/>
    </row>
    <row r="52386" spans="1:1" x14ac:dyDescent="0.25">
      <c r="A52386"/>
    </row>
    <row r="52387" spans="1:1" x14ac:dyDescent="0.25">
      <c r="A52387"/>
    </row>
    <row r="52388" spans="1:1" x14ac:dyDescent="0.25">
      <c r="A52388"/>
    </row>
    <row r="52389" spans="1:1" x14ac:dyDescent="0.25">
      <c r="A52389"/>
    </row>
    <row r="52390" spans="1:1" x14ac:dyDescent="0.25">
      <c r="A52390"/>
    </row>
    <row r="52391" spans="1:1" x14ac:dyDescent="0.25">
      <c r="A52391"/>
    </row>
    <row r="52392" spans="1:1" x14ac:dyDescent="0.25">
      <c r="A52392"/>
    </row>
    <row r="52393" spans="1:1" x14ac:dyDescent="0.25">
      <c r="A52393"/>
    </row>
    <row r="52394" spans="1:1" x14ac:dyDescent="0.25">
      <c r="A52394"/>
    </row>
    <row r="52395" spans="1:1" x14ac:dyDescent="0.25">
      <c r="A52395"/>
    </row>
    <row r="52396" spans="1:1" x14ac:dyDescent="0.25">
      <c r="A52396"/>
    </row>
    <row r="52397" spans="1:1" x14ac:dyDescent="0.25">
      <c r="A52397"/>
    </row>
    <row r="52398" spans="1:1" x14ac:dyDescent="0.25">
      <c r="A52398"/>
    </row>
    <row r="52399" spans="1:1" x14ac:dyDescent="0.25">
      <c r="A52399"/>
    </row>
    <row r="52400" spans="1:1" x14ac:dyDescent="0.25">
      <c r="A52400"/>
    </row>
    <row r="52401" spans="1:1" x14ac:dyDescent="0.25">
      <c r="A52401"/>
    </row>
    <row r="52402" spans="1:1" x14ac:dyDescent="0.25">
      <c r="A52402"/>
    </row>
    <row r="52403" spans="1:1" x14ac:dyDescent="0.25">
      <c r="A52403"/>
    </row>
    <row r="52404" spans="1:1" x14ac:dyDescent="0.25">
      <c r="A52404"/>
    </row>
    <row r="52405" spans="1:1" x14ac:dyDescent="0.25">
      <c r="A52405"/>
    </row>
    <row r="52406" spans="1:1" x14ac:dyDescent="0.25">
      <c r="A52406"/>
    </row>
    <row r="52407" spans="1:1" x14ac:dyDescent="0.25">
      <c r="A52407"/>
    </row>
    <row r="52408" spans="1:1" x14ac:dyDescent="0.25">
      <c r="A52408"/>
    </row>
    <row r="52409" spans="1:1" x14ac:dyDescent="0.25">
      <c r="A52409"/>
    </row>
    <row r="52410" spans="1:1" x14ac:dyDescent="0.25">
      <c r="A52410"/>
    </row>
    <row r="52411" spans="1:1" x14ac:dyDescent="0.25">
      <c r="A52411"/>
    </row>
    <row r="52412" spans="1:1" x14ac:dyDescent="0.25">
      <c r="A52412"/>
    </row>
    <row r="52413" spans="1:1" x14ac:dyDescent="0.25">
      <c r="A52413"/>
    </row>
    <row r="52414" spans="1:1" x14ac:dyDescent="0.25">
      <c r="A52414"/>
    </row>
    <row r="52415" spans="1:1" x14ac:dyDescent="0.25">
      <c r="A52415"/>
    </row>
    <row r="52416" spans="1:1" x14ac:dyDescent="0.25">
      <c r="A52416"/>
    </row>
    <row r="52417" spans="1:1" x14ac:dyDescent="0.25">
      <c r="A52417"/>
    </row>
    <row r="52418" spans="1:1" x14ac:dyDescent="0.25">
      <c r="A52418"/>
    </row>
    <row r="52419" spans="1:1" x14ac:dyDescent="0.25">
      <c r="A52419"/>
    </row>
    <row r="52420" spans="1:1" x14ac:dyDescent="0.25">
      <c r="A52420"/>
    </row>
    <row r="52421" spans="1:1" x14ac:dyDescent="0.25">
      <c r="A52421"/>
    </row>
    <row r="52422" spans="1:1" x14ac:dyDescent="0.25">
      <c r="A52422"/>
    </row>
    <row r="52423" spans="1:1" x14ac:dyDescent="0.25">
      <c r="A52423"/>
    </row>
    <row r="52424" spans="1:1" x14ac:dyDescent="0.25">
      <c r="A52424"/>
    </row>
    <row r="52425" spans="1:1" x14ac:dyDescent="0.25">
      <c r="A52425"/>
    </row>
    <row r="52426" spans="1:1" x14ac:dyDescent="0.25">
      <c r="A52426"/>
    </row>
    <row r="52427" spans="1:1" x14ac:dyDescent="0.25">
      <c r="A52427"/>
    </row>
    <row r="52428" spans="1:1" x14ac:dyDescent="0.25">
      <c r="A52428"/>
    </row>
    <row r="52429" spans="1:1" x14ac:dyDescent="0.25">
      <c r="A52429"/>
    </row>
    <row r="52430" spans="1:1" x14ac:dyDescent="0.25">
      <c r="A52430"/>
    </row>
    <row r="52431" spans="1:1" x14ac:dyDescent="0.25">
      <c r="A52431"/>
    </row>
    <row r="52432" spans="1:1" x14ac:dyDescent="0.25">
      <c r="A52432"/>
    </row>
    <row r="52433" spans="1:1" x14ac:dyDescent="0.25">
      <c r="A52433"/>
    </row>
    <row r="52434" spans="1:1" x14ac:dyDescent="0.25">
      <c r="A52434"/>
    </row>
    <row r="52435" spans="1:1" x14ac:dyDescent="0.25">
      <c r="A52435"/>
    </row>
    <row r="52436" spans="1:1" x14ac:dyDescent="0.25">
      <c r="A52436"/>
    </row>
    <row r="52437" spans="1:1" x14ac:dyDescent="0.25">
      <c r="A52437"/>
    </row>
    <row r="52438" spans="1:1" x14ac:dyDescent="0.25">
      <c r="A52438"/>
    </row>
    <row r="52439" spans="1:1" x14ac:dyDescent="0.25">
      <c r="A52439"/>
    </row>
    <row r="52440" spans="1:1" x14ac:dyDescent="0.25">
      <c r="A52440"/>
    </row>
    <row r="52441" spans="1:1" x14ac:dyDescent="0.25">
      <c r="A52441"/>
    </row>
    <row r="52442" spans="1:1" x14ac:dyDescent="0.25">
      <c r="A52442"/>
    </row>
    <row r="52443" spans="1:1" x14ac:dyDescent="0.25">
      <c r="A52443"/>
    </row>
    <row r="52444" spans="1:1" x14ac:dyDescent="0.25">
      <c r="A52444"/>
    </row>
    <row r="52445" spans="1:1" x14ac:dyDescent="0.25">
      <c r="A52445"/>
    </row>
    <row r="52446" spans="1:1" x14ac:dyDescent="0.25">
      <c r="A52446"/>
    </row>
    <row r="52447" spans="1:1" x14ac:dyDescent="0.25">
      <c r="A52447"/>
    </row>
    <row r="52448" spans="1:1" x14ac:dyDescent="0.25">
      <c r="A52448"/>
    </row>
    <row r="52449" spans="1:1" x14ac:dyDescent="0.25">
      <c r="A52449"/>
    </row>
    <row r="52450" spans="1:1" x14ac:dyDescent="0.25">
      <c r="A52450"/>
    </row>
    <row r="52451" spans="1:1" x14ac:dyDescent="0.25">
      <c r="A52451"/>
    </row>
    <row r="52452" spans="1:1" x14ac:dyDescent="0.25">
      <c r="A52452"/>
    </row>
    <row r="52453" spans="1:1" x14ac:dyDescent="0.25">
      <c r="A52453"/>
    </row>
    <row r="52454" spans="1:1" x14ac:dyDescent="0.25">
      <c r="A52454"/>
    </row>
    <row r="52455" spans="1:1" x14ac:dyDescent="0.25">
      <c r="A52455"/>
    </row>
    <row r="52456" spans="1:1" x14ac:dyDescent="0.25">
      <c r="A52456"/>
    </row>
    <row r="52457" spans="1:1" x14ac:dyDescent="0.25">
      <c r="A52457"/>
    </row>
    <row r="52458" spans="1:1" x14ac:dyDescent="0.25">
      <c r="A52458"/>
    </row>
    <row r="52459" spans="1:1" x14ac:dyDescent="0.25">
      <c r="A52459"/>
    </row>
    <row r="52460" spans="1:1" x14ac:dyDescent="0.25">
      <c r="A52460"/>
    </row>
    <row r="52461" spans="1:1" x14ac:dyDescent="0.25">
      <c r="A52461"/>
    </row>
    <row r="52462" spans="1:1" x14ac:dyDescent="0.25">
      <c r="A52462"/>
    </row>
    <row r="52463" spans="1:1" x14ac:dyDescent="0.25">
      <c r="A52463"/>
    </row>
    <row r="52464" spans="1:1" x14ac:dyDescent="0.25">
      <c r="A52464"/>
    </row>
    <row r="52465" spans="1:1" x14ac:dyDescent="0.25">
      <c r="A52465"/>
    </row>
    <row r="52466" spans="1:1" x14ac:dyDescent="0.25">
      <c r="A52466"/>
    </row>
    <row r="52467" spans="1:1" x14ac:dyDescent="0.25">
      <c r="A52467"/>
    </row>
    <row r="52468" spans="1:1" x14ac:dyDescent="0.25">
      <c r="A52468"/>
    </row>
    <row r="52469" spans="1:1" x14ac:dyDescent="0.25">
      <c r="A52469"/>
    </row>
    <row r="52470" spans="1:1" x14ac:dyDescent="0.25">
      <c r="A52470"/>
    </row>
    <row r="52471" spans="1:1" x14ac:dyDescent="0.25">
      <c r="A52471"/>
    </row>
    <row r="52472" spans="1:1" x14ac:dyDescent="0.25">
      <c r="A52472"/>
    </row>
    <row r="52473" spans="1:1" x14ac:dyDescent="0.25">
      <c r="A52473"/>
    </row>
    <row r="52474" spans="1:1" x14ac:dyDescent="0.25">
      <c r="A52474"/>
    </row>
    <row r="52475" spans="1:1" x14ac:dyDescent="0.25">
      <c r="A52475"/>
    </row>
    <row r="52476" spans="1:1" x14ac:dyDescent="0.25">
      <c r="A52476"/>
    </row>
    <row r="52477" spans="1:1" x14ac:dyDescent="0.25">
      <c r="A52477"/>
    </row>
    <row r="52478" spans="1:1" x14ac:dyDescent="0.25">
      <c r="A52478"/>
    </row>
    <row r="52479" spans="1:1" x14ac:dyDescent="0.25">
      <c r="A52479"/>
    </row>
    <row r="52480" spans="1:1" x14ac:dyDescent="0.25">
      <c r="A52480"/>
    </row>
    <row r="52481" spans="1:1" x14ac:dyDescent="0.25">
      <c r="A52481"/>
    </row>
    <row r="52482" spans="1:1" x14ac:dyDescent="0.25">
      <c r="A52482"/>
    </row>
    <row r="52483" spans="1:1" x14ac:dyDescent="0.25">
      <c r="A52483"/>
    </row>
    <row r="52484" spans="1:1" x14ac:dyDescent="0.25">
      <c r="A52484"/>
    </row>
    <row r="52485" spans="1:1" x14ac:dyDescent="0.25">
      <c r="A52485"/>
    </row>
    <row r="52486" spans="1:1" x14ac:dyDescent="0.25">
      <c r="A52486"/>
    </row>
    <row r="52487" spans="1:1" x14ac:dyDescent="0.25">
      <c r="A52487"/>
    </row>
    <row r="52488" spans="1:1" x14ac:dyDescent="0.25">
      <c r="A52488"/>
    </row>
    <row r="52489" spans="1:1" x14ac:dyDescent="0.25">
      <c r="A52489"/>
    </row>
    <row r="52490" spans="1:1" x14ac:dyDescent="0.25">
      <c r="A52490"/>
    </row>
    <row r="52491" spans="1:1" x14ac:dyDescent="0.25">
      <c r="A52491"/>
    </row>
    <row r="52492" spans="1:1" x14ac:dyDescent="0.25">
      <c r="A52492"/>
    </row>
    <row r="52493" spans="1:1" x14ac:dyDescent="0.25">
      <c r="A52493"/>
    </row>
    <row r="52494" spans="1:1" x14ac:dyDescent="0.25">
      <c r="A52494"/>
    </row>
    <row r="52495" spans="1:1" x14ac:dyDescent="0.25">
      <c r="A52495"/>
    </row>
    <row r="52496" spans="1:1" x14ac:dyDescent="0.25">
      <c r="A52496"/>
    </row>
    <row r="52497" spans="1:1" x14ac:dyDescent="0.25">
      <c r="A52497"/>
    </row>
    <row r="52498" spans="1:1" x14ac:dyDescent="0.25">
      <c r="A52498"/>
    </row>
    <row r="52499" spans="1:1" x14ac:dyDescent="0.25">
      <c r="A52499"/>
    </row>
    <row r="52500" spans="1:1" x14ac:dyDescent="0.25">
      <c r="A52500"/>
    </row>
    <row r="52501" spans="1:1" x14ac:dyDescent="0.25">
      <c r="A52501"/>
    </row>
    <row r="52502" spans="1:1" x14ac:dyDescent="0.25">
      <c r="A52502"/>
    </row>
    <row r="52503" spans="1:1" x14ac:dyDescent="0.25">
      <c r="A52503"/>
    </row>
    <row r="52504" spans="1:1" x14ac:dyDescent="0.25">
      <c r="A52504"/>
    </row>
    <row r="52505" spans="1:1" x14ac:dyDescent="0.25">
      <c r="A52505"/>
    </row>
    <row r="52506" spans="1:1" x14ac:dyDescent="0.25">
      <c r="A52506"/>
    </row>
    <row r="52507" spans="1:1" x14ac:dyDescent="0.25">
      <c r="A52507"/>
    </row>
    <row r="52508" spans="1:1" x14ac:dyDescent="0.25">
      <c r="A52508"/>
    </row>
    <row r="52509" spans="1:1" x14ac:dyDescent="0.25">
      <c r="A52509"/>
    </row>
    <row r="52510" spans="1:1" x14ac:dyDescent="0.25">
      <c r="A52510"/>
    </row>
    <row r="52511" spans="1:1" x14ac:dyDescent="0.25">
      <c r="A52511"/>
    </row>
    <row r="52512" spans="1:1" x14ac:dyDescent="0.25">
      <c r="A52512"/>
    </row>
    <row r="52513" spans="1:1" x14ac:dyDescent="0.25">
      <c r="A52513"/>
    </row>
    <row r="52514" spans="1:1" x14ac:dyDescent="0.25">
      <c r="A52514"/>
    </row>
    <row r="52515" spans="1:1" x14ac:dyDescent="0.25">
      <c r="A52515"/>
    </row>
    <row r="52516" spans="1:1" x14ac:dyDescent="0.25">
      <c r="A52516"/>
    </row>
    <row r="52517" spans="1:1" x14ac:dyDescent="0.25">
      <c r="A52517"/>
    </row>
    <row r="52518" spans="1:1" x14ac:dyDescent="0.25">
      <c r="A52518"/>
    </row>
    <row r="52519" spans="1:1" x14ac:dyDescent="0.25">
      <c r="A52519"/>
    </row>
    <row r="52520" spans="1:1" x14ac:dyDescent="0.25">
      <c r="A52520"/>
    </row>
    <row r="52521" spans="1:1" x14ac:dyDescent="0.25">
      <c r="A52521"/>
    </row>
    <row r="52522" spans="1:1" x14ac:dyDescent="0.25">
      <c r="A52522"/>
    </row>
    <row r="52523" spans="1:1" x14ac:dyDescent="0.25">
      <c r="A52523"/>
    </row>
    <row r="52524" spans="1:1" x14ac:dyDescent="0.25">
      <c r="A52524"/>
    </row>
    <row r="52525" spans="1:1" x14ac:dyDescent="0.25">
      <c r="A52525"/>
    </row>
    <row r="52526" spans="1:1" x14ac:dyDescent="0.25">
      <c r="A52526"/>
    </row>
    <row r="52527" spans="1:1" x14ac:dyDescent="0.25">
      <c r="A52527"/>
    </row>
    <row r="52528" spans="1:1" x14ac:dyDescent="0.25">
      <c r="A52528"/>
    </row>
    <row r="52529" spans="1:1" x14ac:dyDescent="0.25">
      <c r="A52529"/>
    </row>
    <row r="52530" spans="1:1" x14ac:dyDescent="0.25">
      <c r="A52530"/>
    </row>
    <row r="52531" spans="1:1" x14ac:dyDescent="0.25">
      <c r="A52531"/>
    </row>
    <row r="52532" spans="1:1" x14ac:dyDescent="0.25">
      <c r="A52532"/>
    </row>
    <row r="52533" spans="1:1" x14ac:dyDescent="0.25">
      <c r="A52533"/>
    </row>
    <row r="52534" spans="1:1" x14ac:dyDescent="0.25">
      <c r="A52534"/>
    </row>
    <row r="52535" spans="1:1" x14ac:dyDescent="0.25">
      <c r="A52535"/>
    </row>
    <row r="52536" spans="1:1" x14ac:dyDescent="0.25">
      <c r="A52536"/>
    </row>
    <row r="52537" spans="1:1" x14ac:dyDescent="0.25">
      <c r="A52537"/>
    </row>
    <row r="52538" spans="1:1" x14ac:dyDescent="0.25">
      <c r="A52538"/>
    </row>
    <row r="52539" spans="1:1" x14ac:dyDescent="0.25">
      <c r="A52539"/>
    </row>
    <row r="52540" spans="1:1" x14ac:dyDescent="0.25">
      <c r="A52540"/>
    </row>
    <row r="52541" spans="1:1" x14ac:dyDescent="0.25">
      <c r="A52541"/>
    </row>
    <row r="52542" spans="1:1" x14ac:dyDescent="0.25">
      <c r="A52542"/>
    </row>
    <row r="52543" spans="1:1" x14ac:dyDescent="0.25">
      <c r="A52543"/>
    </row>
    <row r="52544" spans="1:1" x14ac:dyDescent="0.25">
      <c r="A52544"/>
    </row>
    <row r="52545" spans="1:1" x14ac:dyDescent="0.25">
      <c r="A52545"/>
    </row>
    <row r="52546" spans="1:1" x14ac:dyDescent="0.25">
      <c r="A52546"/>
    </row>
    <row r="52547" spans="1:1" x14ac:dyDescent="0.25">
      <c r="A52547"/>
    </row>
    <row r="52548" spans="1:1" x14ac:dyDescent="0.25">
      <c r="A52548"/>
    </row>
    <row r="52549" spans="1:1" x14ac:dyDescent="0.25">
      <c r="A52549"/>
    </row>
    <row r="52550" spans="1:1" x14ac:dyDescent="0.25">
      <c r="A52550"/>
    </row>
    <row r="52551" spans="1:1" x14ac:dyDescent="0.25">
      <c r="A52551"/>
    </row>
    <row r="52552" spans="1:1" x14ac:dyDescent="0.25">
      <c r="A52552"/>
    </row>
    <row r="52553" spans="1:1" x14ac:dyDescent="0.25">
      <c r="A52553"/>
    </row>
    <row r="52554" spans="1:1" x14ac:dyDescent="0.25">
      <c r="A52554"/>
    </row>
    <row r="52555" spans="1:1" x14ac:dyDescent="0.25">
      <c r="A52555"/>
    </row>
    <row r="52556" spans="1:1" x14ac:dyDescent="0.25">
      <c r="A52556"/>
    </row>
    <row r="52557" spans="1:1" x14ac:dyDescent="0.25">
      <c r="A52557"/>
    </row>
    <row r="52558" spans="1:1" x14ac:dyDescent="0.25">
      <c r="A52558"/>
    </row>
    <row r="52559" spans="1:1" x14ac:dyDescent="0.25">
      <c r="A52559"/>
    </row>
    <row r="52560" spans="1:1" x14ac:dyDescent="0.25">
      <c r="A52560"/>
    </row>
    <row r="52561" spans="1:1" x14ac:dyDescent="0.25">
      <c r="A52561"/>
    </row>
    <row r="52562" spans="1:1" x14ac:dyDescent="0.25">
      <c r="A52562"/>
    </row>
    <row r="52563" spans="1:1" x14ac:dyDescent="0.25">
      <c r="A52563"/>
    </row>
    <row r="52564" spans="1:1" x14ac:dyDescent="0.25">
      <c r="A52564"/>
    </row>
    <row r="52565" spans="1:1" x14ac:dyDescent="0.25">
      <c r="A52565"/>
    </row>
    <row r="52566" spans="1:1" x14ac:dyDescent="0.25">
      <c r="A52566"/>
    </row>
    <row r="52567" spans="1:1" x14ac:dyDescent="0.25">
      <c r="A52567"/>
    </row>
    <row r="52568" spans="1:1" x14ac:dyDescent="0.25">
      <c r="A52568"/>
    </row>
    <row r="52569" spans="1:1" x14ac:dyDescent="0.25">
      <c r="A52569"/>
    </row>
    <row r="52570" spans="1:1" x14ac:dyDescent="0.25">
      <c r="A52570"/>
    </row>
    <row r="52571" spans="1:1" x14ac:dyDescent="0.25">
      <c r="A52571"/>
    </row>
    <row r="52572" spans="1:1" x14ac:dyDescent="0.25">
      <c r="A52572"/>
    </row>
    <row r="52573" spans="1:1" x14ac:dyDescent="0.25">
      <c r="A52573"/>
    </row>
    <row r="52574" spans="1:1" x14ac:dyDescent="0.25">
      <c r="A52574"/>
    </row>
    <row r="52575" spans="1:1" x14ac:dyDescent="0.25">
      <c r="A52575"/>
    </row>
    <row r="52576" spans="1:1" x14ac:dyDescent="0.25">
      <c r="A52576"/>
    </row>
    <row r="52577" spans="1:1" x14ac:dyDescent="0.25">
      <c r="A52577"/>
    </row>
    <row r="52578" spans="1:1" x14ac:dyDescent="0.25">
      <c r="A52578"/>
    </row>
    <row r="52579" spans="1:1" x14ac:dyDescent="0.25">
      <c r="A52579"/>
    </row>
    <row r="52580" spans="1:1" x14ac:dyDescent="0.25">
      <c r="A52580"/>
    </row>
    <row r="52581" spans="1:1" x14ac:dyDescent="0.25">
      <c r="A52581"/>
    </row>
    <row r="52582" spans="1:1" x14ac:dyDescent="0.25">
      <c r="A52582"/>
    </row>
    <row r="52583" spans="1:1" x14ac:dyDescent="0.25">
      <c r="A52583"/>
    </row>
    <row r="52584" spans="1:1" x14ac:dyDescent="0.25">
      <c r="A52584"/>
    </row>
    <row r="52585" spans="1:1" x14ac:dyDescent="0.25">
      <c r="A52585"/>
    </row>
    <row r="52586" spans="1:1" x14ac:dyDescent="0.25">
      <c r="A52586"/>
    </row>
    <row r="52587" spans="1:1" x14ac:dyDescent="0.25">
      <c r="A52587"/>
    </row>
    <row r="52588" spans="1:1" x14ac:dyDescent="0.25">
      <c r="A52588"/>
    </row>
    <row r="52589" spans="1:1" x14ac:dyDescent="0.25">
      <c r="A52589"/>
    </row>
    <row r="52590" spans="1:1" x14ac:dyDescent="0.25">
      <c r="A52590"/>
    </row>
    <row r="52591" spans="1:1" x14ac:dyDescent="0.25">
      <c r="A52591"/>
    </row>
    <row r="52592" spans="1:1" x14ac:dyDescent="0.25">
      <c r="A52592"/>
    </row>
    <row r="52593" spans="1:1" x14ac:dyDescent="0.25">
      <c r="A52593"/>
    </row>
    <row r="52594" spans="1:1" x14ac:dyDescent="0.25">
      <c r="A52594"/>
    </row>
    <row r="52595" spans="1:1" x14ac:dyDescent="0.25">
      <c r="A52595"/>
    </row>
    <row r="52596" spans="1:1" x14ac:dyDescent="0.25">
      <c r="A52596"/>
    </row>
    <row r="52597" spans="1:1" x14ac:dyDescent="0.25">
      <c r="A52597"/>
    </row>
    <row r="52598" spans="1:1" x14ac:dyDescent="0.25">
      <c r="A52598"/>
    </row>
    <row r="52599" spans="1:1" x14ac:dyDescent="0.25">
      <c r="A52599"/>
    </row>
    <row r="52600" spans="1:1" x14ac:dyDescent="0.25">
      <c r="A52600"/>
    </row>
    <row r="52601" spans="1:1" x14ac:dyDescent="0.25">
      <c r="A52601"/>
    </row>
    <row r="52602" spans="1:1" x14ac:dyDescent="0.25">
      <c r="A52602"/>
    </row>
    <row r="52603" spans="1:1" x14ac:dyDescent="0.25">
      <c r="A52603"/>
    </row>
    <row r="52604" spans="1:1" x14ac:dyDescent="0.25">
      <c r="A52604"/>
    </row>
    <row r="52605" spans="1:1" x14ac:dyDescent="0.25">
      <c r="A52605"/>
    </row>
    <row r="52606" spans="1:1" x14ac:dyDescent="0.25">
      <c r="A52606"/>
    </row>
    <row r="52607" spans="1:1" x14ac:dyDescent="0.25">
      <c r="A52607"/>
    </row>
    <row r="52608" spans="1:1" x14ac:dyDescent="0.25">
      <c r="A52608"/>
    </row>
    <row r="52609" spans="1:1" x14ac:dyDescent="0.25">
      <c r="A52609"/>
    </row>
    <row r="52610" spans="1:1" x14ac:dyDescent="0.25">
      <c r="A52610"/>
    </row>
    <row r="52611" spans="1:1" x14ac:dyDescent="0.25">
      <c r="A52611"/>
    </row>
    <row r="52612" spans="1:1" x14ac:dyDescent="0.25">
      <c r="A52612"/>
    </row>
    <row r="52613" spans="1:1" x14ac:dyDescent="0.25">
      <c r="A52613"/>
    </row>
    <row r="52614" spans="1:1" x14ac:dyDescent="0.25">
      <c r="A52614"/>
    </row>
    <row r="52615" spans="1:1" x14ac:dyDescent="0.25">
      <c r="A52615"/>
    </row>
    <row r="52616" spans="1:1" x14ac:dyDescent="0.25">
      <c r="A52616"/>
    </row>
    <row r="52617" spans="1:1" x14ac:dyDescent="0.25">
      <c r="A52617"/>
    </row>
    <row r="52618" spans="1:1" x14ac:dyDescent="0.25">
      <c r="A52618"/>
    </row>
    <row r="52619" spans="1:1" x14ac:dyDescent="0.25">
      <c r="A52619"/>
    </row>
    <row r="52620" spans="1:1" x14ac:dyDescent="0.25">
      <c r="A52620"/>
    </row>
    <row r="52621" spans="1:1" x14ac:dyDescent="0.25">
      <c r="A52621"/>
    </row>
    <row r="52622" spans="1:1" x14ac:dyDescent="0.25">
      <c r="A52622"/>
    </row>
    <row r="52623" spans="1:1" x14ac:dyDescent="0.25">
      <c r="A52623"/>
    </row>
    <row r="52624" spans="1:1" x14ac:dyDescent="0.25">
      <c r="A52624"/>
    </row>
    <row r="52625" spans="1:1" x14ac:dyDescent="0.25">
      <c r="A52625"/>
    </row>
    <row r="52626" spans="1:1" x14ac:dyDescent="0.25">
      <c r="A52626"/>
    </row>
    <row r="52627" spans="1:1" x14ac:dyDescent="0.25">
      <c r="A52627"/>
    </row>
    <row r="52628" spans="1:1" x14ac:dyDescent="0.25">
      <c r="A52628"/>
    </row>
    <row r="52629" spans="1:1" x14ac:dyDescent="0.25">
      <c r="A52629"/>
    </row>
    <row r="52630" spans="1:1" x14ac:dyDescent="0.25">
      <c r="A52630"/>
    </row>
    <row r="52631" spans="1:1" x14ac:dyDescent="0.25">
      <c r="A52631"/>
    </row>
    <row r="52632" spans="1:1" x14ac:dyDescent="0.25">
      <c r="A52632"/>
    </row>
    <row r="52633" spans="1:1" x14ac:dyDescent="0.25">
      <c r="A52633"/>
    </row>
    <row r="52634" spans="1:1" x14ac:dyDescent="0.25">
      <c r="A52634"/>
    </row>
    <row r="52635" spans="1:1" x14ac:dyDescent="0.25">
      <c r="A52635"/>
    </row>
    <row r="52636" spans="1:1" x14ac:dyDescent="0.25">
      <c r="A52636"/>
    </row>
    <row r="52637" spans="1:1" x14ac:dyDescent="0.25">
      <c r="A52637"/>
    </row>
    <row r="52638" spans="1:1" x14ac:dyDescent="0.25">
      <c r="A52638"/>
    </row>
    <row r="52639" spans="1:1" x14ac:dyDescent="0.25">
      <c r="A52639"/>
    </row>
    <row r="52640" spans="1:1" x14ac:dyDescent="0.25">
      <c r="A52640"/>
    </row>
    <row r="52641" spans="1:1" x14ac:dyDescent="0.25">
      <c r="A52641"/>
    </row>
    <row r="52642" spans="1:1" x14ac:dyDescent="0.25">
      <c r="A52642"/>
    </row>
    <row r="52643" spans="1:1" x14ac:dyDescent="0.25">
      <c r="A52643"/>
    </row>
    <row r="52644" spans="1:1" x14ac:dyDescent="0.25">
      <c r="A52644"/>
    </row>
    <row r="52645" spans="1:1" x14ac:dyDescent="0.25">
      <c r="A52645"/>
    </row>
    <row r="52646" spans="1:1" x14ac:dyDescent="0.25">
      <c r="A52646"/>
    </row>
    <row r="52647" spans="1:1" x14ac:dyDescent="0.25">
      <c r="A52647"/>
    </row>
    <row r="52648" spans="1:1" x14ac:dyDescent="0.25">
      <c r="A52648"/>
    </row>
    <row r="52649" spans="1:1" x14ac:dyDescent="0.25">
      <c r="A52649"/>
    </row>
    <row r="52650" spans="1:1" x14ac:dyDescent="0.25">
      <c r="A52650"/>
    </row>
    <row r="52651" spans="1:1" x14ac:dyDescent="0.25">
      <c r="A52651"/>
    </row>
    <row r="52652" spans="1:1" x14ac:dyDescent="0.25">
      <c r="A52652"/>
    </row>
    <row r="52653" spans="1:1" x14ac:dyDescent="0.25">
      <c r="A52653"/>
    </row>
    <row r="52654" spans="1:1" x14ac:dyDescent="0.25">
      <c r="A52654"/>
    </row>
    <row r="52655" spans="1:1" x14ac:dyDescent="0.25">
      <c r="A52655"/>
    </row>
    <row r="52656" spans="1:1" x14ac:dyDescent="0.25">
      <c r="A52656"/>
    </row>
    <row r="52657" spans="1:1" x14ac:dyDescent="0.25">
      <c r="A52657"/>
    </row>
    <row r="52658" spans="1:1" x14ac:dyDescent="0.25">
      <c r="A52658"/>
    </row>
    <row r="52659" spans="1:1" x14ac:dyDescent="0.25">
      <c r="A52659"/>
    </row>
    <row r="52660" spans="1:1" x14ac:dyDescent="0.25">
      <c r="A52660"/>
    </row>
    <row r="52661" spans="1:1" x14ac:dyDescent="0.25">
      <c r="A52661"/>
    </row>
    <row r="52662" spans="1:1" x14ac:dyDescent="0.25">
      <c r="A52662"/>
    </row>
    <row r="52663" spans="1:1" x14ac:dyDescent="0.25">
      <c r="A52663"/>
    </row>
    <row r="52664" spans="1:1" x14ac:dyDescent="0.25">
      <c r="A52664"/>
    </row>
    <row r="52665" spans="1:1" x14ac:dyDescent="0.25">
      <c r="A52665"/>
    </row>
    <row r="52666" spans="1:1" x14ac:dyDescent="0.25">
      <c r="A52666"/>
    </row>
    <row r="52667" spans="1:1" x14ac:dyDescent="0.25">
      <c r="A52667"/>
    </row>
    <row r="52668" spans="1:1" x14ac:dyDescent="0.25">
      <c r="A52668"/>
    </row>
    <row r="52669" spans="1:1" x14ac:dyDescent="0.25">
      <c r="A52669"/>
    </row>
    <row r="52670" spans="1:1" x14ac:dyDescent="0.25">
      <c r="A52670"/>
    </row>
    <row r="52671" spans="1:1" x14ac:dyDescent="0.25">
      <c r="A52671"/>
    </row>
    <row r="52672" spans="1:1" x14ac:dyDescent="0.25">
      <c r="A52672"/>
    </row>
    <row r="52673" spans="1:1" x14ac:dyDescent="0.25">
      <c r="A52673"/>
    </row>
    <row r="52674" spans="1:1" x14ac:dyDescent="0.25">
      <c r="A52674"/>
    </row>
    <row r="52675" spans="1:1" x14ac:dyDescent="0.25">
      <c r="A52675"/>
    </row>
    <row r="52676" spans="1:1" x14ac:dyDescent="0.25">
      <c r="A52676"/>
    </row>
    <row r="52677" spans="1:1" x14ac:dyDescent="0.25">
      <c r="A52677"/>
    </row>
    <row r="52678" spans="1:1" x14ac:dyDescent="0.25">
      <c r="A52678"/>
    </row>
    <row r="52679" spans="1:1" x14ac:dyDescent="0.25">
      <c r="A52679"/>
    </row>
    <row r="52680" spans="1:1" x14ac:dyDescent="0.25">
      <c r="A52680"/>
    </row>
    <row r="52681" spans="1:1" x14ac:dyDescent="0.25">
      <c r="A52681"/>
    </row>
    <row r="52682" spans="1:1" x14ac:dyDescent="0.25">
      <c r="A52682"/>
    </row>
    <row r="52683" spans="1:1" x14ac:dyDescent="0.25">
      <c r="A52683"/>
    </row>
    <row r="52684" spans="1:1" x14ac:dyDescent="0.25">
      <c r="A52684"/>
    </row>
    <row r="52685" spans="1:1" x14ac:dyDescent="0.25">
      <c r="A52685"/>
    </row>
    <row r="52686" spans="1:1" x14ac:dyDescent="0.25">
      <c r="A52686"/>
    </row>
    <row r="52687" spans="1:1" x14ac:dyDescent="0.25">
      <c r="A52687"/>
    </row>
    <row r="52688" spans="1:1" x14ac:dyDescent="0.25">
      <c r="A52688"/>
    </row>
    <row r="52689" spans="1:1" x14ac:dyDescent="0.25">
      <c r="A52689"/>
    </row>
    <row r="52690" spans="1:1" x14ac:dyDescent="0.25">
      <c r="A52690"/>
    </row>
    <row r="52691" spans="1:1" x14ac:dyDescent="0.25">
      <c r="A52691"/>
    </row>
    <row r="52692" spans="1:1" x14ac:dyDescent="0.25">
      <c r="A52692"/>
    </row>
    <row r="52693" spans="1:1" x14ac:dyDescent="0.25">
      <c r="A52693"/>
    </row>
    <row r="52694" spans="1:1" x14ac:dyDescent="0.25">
      <c r="A52694"/>
    </row>
    <row r="52695" spans="1:1" x14ac:dyDescent="0.25">
      <c r="A52695"/>
    </row>
    <row r="52696" spans="1:1" x14ac:dyDescent="0.25">
      <c r="A52696"/>
    </row>
    <row r="52697" spans="1:1" x14ac:dyDescent="0.25">
      <c r="A52697"/>
    </row>
    <row r="52698" spans="1:1" x14ac:dyDescent="0.25">
      <c r="A52698"/>
    </row>
    <row r="52699" spans="1:1" x14ac:dyDescent="0.25">
      <c r="A52699"/>
    </row>
    <row r="52700" spans="1:1" x14ac:dyDescent="0.25">
      <c r="A52700"/>
    </row>
    <row r="52701" spans="1:1" x14ac:dyDescent="0.25">
      <c r="A52701"/>
    </row>
    <row r="52702" spans="1:1" x14ac:dyDescent="0.25">
      <c r="A52702"/>
    </row>
    <row r="52703" spans="1:1" x14ac:dyDescent="0.25">
      <c r="A52703"/>
    </row>
    <row r="52704" spans="1:1" x14ac:dyDescent="0.25">
      <c r="A52704"/>
    </row>
    <row r="52705" spans="1:1" x14ac:dyDescent="0.25">
      <c r="A52705"/>
    </row>
    <row r="52706" spans="1:1" x14ac:dyDescent="0.25">
      <c r="A52706"/>
    </row>
    <row r="52707" spans="1:1" x14ac:dyDescent="0.25">
      <c r="A52707"/>
    </row>
    <row r="52708" spans="1:1" x14ac:dyDescent="0.25">
      <c r="A52708"/>
    </row>
    <row r="52709" spans="1:1" x14ac:dyDescent="0.25">
      <c r="A52709"/>
    </row>
    <row r="52710" spans="1:1" x14ac:dyDescent="0.25">
      <c r="A52710"/>
    </row>
    <row r="52711" spans="1:1" x14ac:dyDescent="0.25">
      <c r="A52711"/>
    </row>
    <row r="52712" spans="1:1" x14ac:dyDescent="0.25">
      <c r="A52712"/>
    </row>
    <row r="52713" spans="1:1" x14ac:dyDescent="0.25">
      <c r="A52713"/>
    </row>
    <row r="52714" spans="1:1" x14ac:dyDescent="0.25">
      <c r="A52714"/>
    </row>
    <row r="52715" spans="1:1" x14ac:dyDescent="0.25">
      <c r="A52715"/>
    </row>
    <row r="52716" spans="1:1" x14ac:dyDescent="0.25">
      <c r="A52716"/>
    </row>
    <row r="52717" spans="1:1" x14ac:dyDescent="0.25">
      <c r="A52717"/>
    </row>
    <row r="52718" spans="1:1" x14ac:dyDescent="0.25">
      <c r="A52718"/>
    </row>
    <row r="52719" spans="1:1" x14ac:dyDescent="0.25">
      <c r="A52719"/>
    </row>
    <row r="52720" spans="1:1" x14ac:dyDescent="0.25">
      <c r="A52720"/>
    </row>
    <row r="52721" spans="1:1" x14ac:dyDescent="0.25">
      <c r="A52721"/>
    </row>
    <row r="52722" spans="1:1" x14ac:dyDescent="0.25">
      <c r="A52722"/>
    </row>
    <row r="52723" spans="1:1" x14ac:dyDescent="0.25">
      <c r="A52723"/>
    </row>
    <row r="52724" spans="1:1" x14ac:dyDescent="0.25">
      <c r="A52724"/>
    </row>
    <row r="52725" spans="1:1" x14ac:dyDescent="0.25">
      <c r="A52725"/>
    </row>
    <row r="52726" spans="1:1" x14ac:dyDescent="0.25">
      <c r="A52726"/>
    </row>
    <row r="52727" spans="1:1" x14ac:dyDescent="0.25">
      <c r="A52727"/>
    </row>
    <row r="52728" spans="1:1" x14ac:dyDescent="0.25">
      <c r="A52728"/>
    </row>
    <row r="52729" spans="1:1" x14ac:dyDescent="0.25">
      <c r="A52729"/>
    </row>
    <row r="52730" spans="1:1" x14ac:dyDescent="0.25">
      <c r="A52730"/>
    </row>
    <row r="52731" spans="1:1" x14ac:dyDescent="0.25">
      <c r="A52731"/>
    </row>
    <row r="52732" spans="1:1" x14ac:dyDescent="0.25">
      <c r="A52732"/>
    </row>
    <row r="52733" spans="1:1" x14ac:dyDescent="0.25">
      <c r="A52733"/>
    </row>
    <row r="52734" spans="1:1" x14ac:dyDescent="0.25">
      <c r="A52734"/>
    </row>
    <row r="52735" spans="1:1" x14ac:dyDescent="0.25">
      <c r="A52735"/>
    </row>
    <row r="52736" spans="1:1" x14ac:dyDescent="0.25">
      <c r="A52736"/>
    </row>
    <row r="52737" spans="1:1" x14ac:dyDescent="0.25">
      <c r="A52737"/>
    </row>
    <row r="52738" spans="1:1" x14ac:dyDescent="0.25">
      <c r="A52738"/>
    </row>
    <row r="52739" spans="1:1" x14ac:dyDescent="0.25">
      <c r="A52739"/>
    </row>
    <row r="52740" spans="1:1" x14ac:dyDescent="0.25">
      <c r="A52740"/>
    </row>
    <row r="52741" spans="1:1" x14ac:dyDescent="0.25">
      <c r="A52741"/>
    </row>
    <row r="52742" spans="1:1" x14ac:dyDescent="0.25">
      <c r="A52742"/>
    </row>
    <row r="52743" spans="1:1" x14ac:dyDescent="0.25">
      <c r="A52743"/>
    </row>
    <row r="52744" spans="1:1" x14ac:dyDescent="0.25">
      <c r="A52744"/>
    </row>
    <row r="52745" spans="1:1" x14ac:dyDescent="0.25">
      <c r="A52745"/>
    </row>
    <row r="52746" spans="1:1" x14ac:dyDescent="0.25">
      <c r="A52746"/>
    </row>
    <row r="52747" spans="1:1" x14ac:dyDescent="0.25">
      <c r="A52747"/>
    </row>
    <row r="52748" spans="1:1" x14ac:dyDescent="0.25">
      <c r="A52748"/>
    </row>
    <row r="52749" spans="1:1" x14ac:dyDescent="0.25">
      <c r="A52749"/>
    </row>
    <row r="52750" spans="1:1" x14ac:dyDescent="0.25">
      <c r="A52750"/>
    </row>
    <row r="52751" spans="1:1" x14ac:dyDescent="0.25">
      <c r="A52751"/>
    </row>
    <row r="52752" spans="1:1" x14ac:dyDescent="0.25">
      <c r="A52752"/>
    </row>
    <row r="52753" spans="1:1" x14ac:dyDescent="0.25">
      <c r="A52753"/>
    </row>
    <row r="52754" spans="1:1" x14ac:dyDescent="0.25">
      <c r="A52754"/>
    </row>
    <row r="52755" spans="1:1" x14ac:dyDescent="0.25">
      <c r="A52755"/>
    </row>
    <row r="52756" spans="1:1" x14ac:dyDescent="0.25">
      <c r="A52756"/>
    </row>
    <row r="52757" spans="1:1" x14ac:dyDescent="0.25">
      <c r="A52757"/>
    </row>
    <row r="52758" spans="1:1" x14ac:dyDescent="0.25">
      <c r="A52758"/>
    </row>
    <row r="52759" spans="1:1" x14ac:dyDescent="0.25">
      <c r="A52759"/>
    </row>
    <row r="52760" spans="1:1" x14ac:dyDescent="0.25">
      <c r="A52760"/>
    </row>
    <row r="52761" spans="1:1" x14ac:dyDescent="0.25">
      <c r="A52761"/>
    </row>
    <row r="52762" spans="1:1" x14ac:dyDescent="0.25">
      <c r="A52762"/>
    </row>
    <row r="52763" spans="1:1" x14ac:dyDescent="0.25">
      <c r="A52763"/>
    </row>
    <row r="52764" spans="1:1" x14ac:dyDescent="0.25">
      <c r="A52764"/>
    </row>
    <row r="52765" spans="1:1" x14ac:dyDescent="0.25">
      <c r="A52765"/>
    </row>
    <row r="52766" spans="1:1" x14ac:dyDescent="0.25">
      <c r="A52766"/>
    </row>
    <row r="52767" spans="1:1" x14ac:dyDescent="0.25">
      <c r="A52767"/>
    </row>
    <row r="52768" spans="1:1" x14ac:dyDescent="0.25">
      <c r="A52768"/>
    </row>
    <row r="52769" spans="1:1" x14ac:dyDescent="0.25">
      <c r="A52769"/>
    </row>
    <row r="52770" spans="1:1" x14ac:dyDescent="0.25">
      <c r="A52770"/>
    </row>
    <row r="52771" spans="1:1" x14ac:dyDescent="0.25">
      <c r="A52771"/>
    </row>
    <row r="52772" spans="1:1" x14ac:dyDescent="0.25">
      <c r="A52772"/>
    </row>
    <row r="52773" spans="1:1" x14ac:dyDescent="0.25">
      <c r="A52773"/>
    </row>
    <row r="52774" spans="1:1" x14ac:dyDescent="0.25">
      <c r="A52774"/>
    </row>
    <row r="52775" spans="1:1" x14ac:dyDescent="0.25">
      <c r="A52775"/>
    </row>
    <row r="52776" spans="1:1" x14ac:dyDescent="0.25">
      <c r="A52776"/>
    </row>
    <row r="52777" spans="1:1" x14ac:dyDescent="0.25">
      <c r="A52777"/>
    </row>
    <row r="52778" spans="1:1" x14ac:dyDescent="0.25">
      <c r="A52778"/>
    </row>
    <row r="52779" spans="1:1" x14ac:dyDescent="0.25">
      <c r="A52779"/>
    </row>
    <row r="52780" spans="1:1" x14ac:dyDescent="0.25">
      <c r="A52780"/>
    </row>
    <row r="52781" spans="1:1" x14ac:dyDescent="0.25">
      <c r="A52781"/>
    </row>
    <row r="52782" spans="1:1" x14ac:dyDescent="0.25">
      <c r="A52782"/>
    </row>
    <row r="52783" spans="1:1" x14ac:dyDescent="0.25">
      <c r="A52783"/>
    </row>
    <row r="52784" spans="1:1" x14ac:dyDescent="0.25">
      <c r="A52784"/>
    </row>
    <row r="52785" spans="1:1" x14ac:dyDescent="0.25">
      <c r="A52785"/>
    </row>
    <row r="52786" spans="1:1" x14ac:dyDescent="0.25">
      <c r="A52786"/>
    </row>
    <row r="52787" spans="1:1" x14ac:dyDescent="0.25">
      <c r="A52787"/>
    </row>
    <row r="52788" spans="1:1" x14ac:dyDescent="0.25">
      <c r="A52788"/>
    </row>
    <row r="52789" spans="1:1" x14ac:dyDescent="0.25">
      <c r="A52789"/>
    </row>
    <row r="52790" spans="1:1" x14ac:dyDescent="0.25">
      <c r="A52790"/>
    </row>
    <row r="52791" spans="1:1" x14ac:dyDescent="0.25">
      <c r="A52791"/>
    </row>
    <row r="52792" spans="1:1" x14ac:dyDescent="0.25">
      <c r="A52792"/>
    </row>
    <row r="52793" spans="1:1" x14ac:dyDescent="0.25">
      <c r="A52793"/>
    </row>
    <row r="52794" spans="1:1" x14ac:dyDescent="0.25">
      <c r="A52794"/>
    </row>
    <row r="52795" spans="1:1" x14ac:dyDescent="0.25">
      <c r="A52795"/>
    </row>
    <row r="52796" spans="1:1" x14ac:dyDescent="0.25">
      <c r="A52796"/>
    </row>
    <row r="52797" spans="1:1" x14ac:dyDescent="0.25">
      <c r="A52797"/>
    </row>
    <row r="52798" spans="1:1" x14ac:dyDescent="0.25">
      <c r="A52798"/>
    </row>
    <row r="52799" spans="1:1" x14ac:dyDescent="0.25">
      <c r="A52799"/>
    </row>
    <row r="52800" spans="1:1" x14ac:dyDescent="0.25">
      <c r="A52800"/>
    </row>
    <row r="52801" spans="1:1" x14ac:dyDescent="0.25">
      <c r="A52801"/>
    </row>
    <row r="52802" spans="1:1" x14ac:dyDescent="0.25">
      <c r="A52802"/>
    </row>
    <row r="52803" spans="1:1" x14ac:dyDescent="0.25">
      <c r="A52803"/>
    </row>
    <row r="52804" spans="1:1" x14ac:dyDescent="0.25">
      <c r="A52804"/>
    </row>
    <row r="52805" spans="1:1" x14ac:dyDescent="0.25">
      <c r="A52805"/>
    </row>
    <row r="52806" spans="1:1" x14ac:dyDescent="0.25">
      <c r="A52806"/>
    </row>
    <row r="52807" spans="1:1" x14ac:dyDescent="0.25">
      <c r="A52807"/>
    </row>
    <row r="52808" spans="1:1" x14ac:dyDescent="0.25">
      <c r="A52808"/>
    </row>
    <row r="52809" spans="1:1" x14ac:dyDescent="0.25">
      <c r="A52809"/>
    </row>
    <row r="52810" spans="1:1" x14ac:dyDescent="0.25">
      <c r="A52810"/>
    </row>
    <row r="52811" spans="1:1" x14ac:dyDescent="0.25">
      <c r="A52811"/>
    </row>
    <row r="52812" spans="1:1" x14ac:dyDescent="0.25">
      <c r="A52812"/>
    </row>
    <row r="52813" spans="1:1" x14ac:dyDescent="0.25">
      <c r="A52813"/>
    </row>
    <row r="52814" spans="1:1" x14ac:dyDescent="0.25">
      <c r="A52814"/>
    </row>
    <row r="52815" spans="1:1" x14ac:dyDescent="0.25">
      <c r="A52815"/>
    </row>
    <row r="52816" spans="1:1" x14ac:dyDescent="0.25">
      <c r="A52816"/>
    </row>
    <row r="52817" spans="1:1" x14ac:dyDescent="0.25">
      <c r="A52817"/>
    </row>
    <row r="52818" spans="1:1" x14ac:dyDescent="0.25">
      <c r="A52818"/>
    </row>
    <row r="52819" spans="1:1" x14ac:dyDescent="0.25">
      <c r="A52819"/>
    </row>
    <row r="52820" spans="1:1" x14ac:dyDescent="0.25">
      <c r="A52820"/>
    </row>
    <row r="52821" spans="1:1" x14ac:dyDescent="0.25">
      <c r="A52821"/>
    </row>
    <row r="52822" spans="1:1" x14ac:dyDescent="0.25">
      <c r="A52822"/>
    </row>
    <row r="52823" spans="1:1" x14ac:dyDescent="0.25">
      <c r="A52823"/>
    </row>
    <row r="52824" spans="1:1" x14ac:dyDescent="0.25">
      <c r="A52824"/>
    </row>
    <row r="52825" spans="1:1" x14ac:dyDescent="0.25">
      <c r="A52825"/>
    </row>
    <row r="52826" spans="1:1" x14ac:dyDescent="0.25">
      <c r="A52826"/>
    </row>
    <row r="52827" spans="1:1" x14ac:dyDescent="0.25">
      <c r="A52827"/>
    </row>
    <row r="52828" spans="1:1" x14ac:dyDescent="0.25">
      <c r="A52828"/>
    </row>
    <row r="52829" spans="1:1" x14ac:dyDescent="0.25">
      <c r="A52829"/>
    </row>
    <row r="52830" spans="1:1" x14ac:dyDescent="0.25">
      <c r="A52830"/>
    </row>
    <row r="52831" spans="1:1" x14ac:dyDescent="0.25">
      <c r="A52831"/>
    </row>
    <row r="52832" spans="1:1" x14ac:dyDescent="0.25">
      <c r="A52832"/>
    </row>
    <row r="52833" spans="1:1" x14ac:dyDescent="0.25">
      <c r="A52833"/>
    </row>
    <row r="52834" spans="1:1" x14ac:dyDescent="0.25">
      <c r="A52834"/>
    </row>
    <row r="52835" spans="1:1" x14ac:dyDescent="0.25">
      <c r="A52835"/>
    </row>
    <row r="52836" spans="1:1" x14ac:dyDescent="0.25">
      <c r="A52836"/>
    </row>
    <row r="52837" spans="1:1" x14ac:dyDescent="0.25">
      <c r="A52837"/>
    </row>
    <row r="52838" spans="1:1" x14ac:dyDescent="0.25">
      <c r="A52838"/>
    </row>
    <row r="52839" spans="1:1" x14ac:dyDescent="0.25">
      <c r="A52839"/>
    </row>
    <row r="52840" spans="1:1" x14ac:dyDescent="0.25">
      <c r="A52840"/>
    </row>
    <row r="52841" spans="1:1" x14ac:dyDescent="0.25">
      <c r="A52841"/>
    </row>
    <row r="52842" spans="1:1" x14ac:dyDescent="0.25">
      <c r="A52842"/>
    </row>
    <row r="52843" spans="1:1" x14ac:dyDescent="0.25">
      <c r="A52843"/>
    </row>
    <row r="52844" spans="1:1" x14ac:dyDescent="0.25">
      <c r="A52844"/>
    </row>
    <row r="52845" spans="1:1" x14ac:dyDescent="0.25">
      <c r="A52845"/>
    </row>
    <row r="52846" spans="1:1" x14ac:dyDescent="0.25">
      <c r="A52846"/>
    </row>
    <row r="52847" spans="1:1" x14ac:dyDescent="0.25">
      <c r="A52847"/>
    </row>
    <row r="52848" spans="1:1" x14ac:dyDescent="0.25">
      <c r="A52848"/>
    </row>
    <row r="52849" spans="1:1" x14ac:dyDescent="0.25">
      <c r="A52849"/>
    </row>
    <row r="52850" spans="1:1" x14ac:dyDescent="0.25">
      <c r="A52850"/>
    </row>
    <row r="52851" spans="1:1" x14ac:dyDescent="0.25">
      <c r="A52851"/>
    </row>
    <row r="52852" spans="1:1" x14ac:dyDescent="0.25">
      <c r="A52852"/>
    </row>
    <row r="52853" spans="1:1" x14ac:dyDescent="0.25">
      <c r="A52853"/>
    </row>
    <row r="52854" spans="1:1" x14ac:dyDescent="0.25">
      <c r="A52854"/>
    </row>
    <row r="52855" spans="1:1" x14ac:dyDescent="0.25">
      <c r="A52855"/>
    </row>
    <row r="52856" spans="1:1" x14ac:dyDescent="0.25">
      <c r="A52856"/>
    </row>
    <row r="52857" spans="1:1" x14ac:dyDescent="0.25">
      <c r="A52857"/>
    </row>
    <row r="52858" spans="1:1" x14ac:dyDescent="0.25">
      <c r="A52858"/>
    </row>
    <row r="52859" spans="1:1" x14ac:dyDescent="0.25">
      <c r="A52859"/>
    </row>
    <row r="52860" spans="1:1" x14ac:dyDescent="0.25">
      <c r="A52860"/>
    </row>
    <row r="52861" spans="1:1" x14ac:dyDescent="0.25">
      <c r="A52861"/>
    </row>
    <row r="52862" spans="1:1" x14ac:dyDescent="0.25">
      <c r="A52862"/>
    </row>
    <row r="52863" spans="1:1" x14ac:dyDescent="0.25">
      <c r="A52863"/>
    </row>
    <row r="52864" spans="1:1" x14ac:dyDescent="0.25">
      <c r="A52864"/>
    </row>
    <row r="52865" spans="1:1" x14ac:dyDescent="0.25">
      <c r="A52865"/>
    </row>
    <row r="52866" spans="1:1" x14ac:dyDescent="0.25">
      <c r="A52866"/>
    </row>
    <row r="52867" spans="1:1" x14ac:dyDescent="0.25">
      <c r="A52867"/>
    </row>
    <row r="52868" spans="1:1" x14ac:dyDescent="0.25">
      <c r="A52868"/>
    </row>
    <row r="52869" spans="1:1" x14ac:dyDescent="0.25">
      <c r="A52869"/>
    </row>
    <row r="52870" spans="1:1" x14ac:dyDescent="0.25">
      <c r="A52870"/>
    </row>
    <row r="52871" spans="1:1" x14ac:dyDescent="0.25">
      <c r="A52871"/>
    </row>
    <row r="52872" spans="1:1" x14ac:dyDescent="0.25">
      <c r="A52872"/>
    </row>
    <row r="52873" spans="1:1" x14ac:dyDescent="0.25">
      <c r="A52873"/>
    </row>
    <row r="52874" spans="1:1" x14ac:dyDescent="0.25">
      <c r="A52874"/>
    </row>
    <row r="52875" spans="1:1" x14ac:dyDescent="0.25">
      <c r="A52875"/>
    </row>
    <row r="52876" spans="1:1" x14ac:dyDescent="0.25">
      <c r="A52876"/>
    </row>
    <row r="52877" spans="1:1" x14ac:dyDescent="0.25">
      <c r="A52877"/>
    </row>
    <row r="52878" spans="1:1" x14ac:dyDescent="0.25">
      <c r="A52878"/>
    </row>
    <row r="52879" spans="1:1" x14ac:dyDescent="0.25">
      <c r="A52879"/>
    </row>
    <row r="52880" spans="1:1" x14ac:dyDescent="0.25">
      <c r="A52880"/>
    </row>
    <row r="52881" spans="1:1" x14ac:dyDescent="0.25">
      <c r="A52881"/>
    </row>
    <row r="52882" spans="1:1" x14ac:dyDescent="0.25">
      <c r="A52882"/>
    </row>
    <row r="52883" spans="1:1" x14ac:dyDescent="0.25">
      <c r="A52883"/>
    </row>
    <row r="52884" spans="1:1" x14ac:dyDescent="0.25">
      <c r="A52884"/>
    </row>
    <row r="52885" spans="1:1" x14ac:dyDescent="0.25">
      <c r="A52885"/>
    </row>
    <row r="52886" spans="1:1" x14ac:dyDescent="0.25">
      <c r="A52886"/>
    </row>
    <row r="52887" spans="1:1" x14ac:dyDescent="0.25">
      <c r="A52887"/>
    </row>
    <row r="52888" spans="1:1" x14ac:dyDescent="0.25">
      <c r="A52888"/>
    </row>
    <row r="52889" spans="1:1" x14ac:dyDescent="0.25">
      <c r="A52889"/>
    </row>
    <row r="52890" spans="1:1" x14ac:dyDescent="0.25">
      <c r="A52890"/>
    </row>
    <row r="52891" spans="1:1" x14ac:dyDescent="0.25">
      <c r="A52891"/>
    </row>
    <row r="52892" spans="1:1" x14ac:dyDescent="0.25">
      <c r="A52892"/>
    </row>
    <row r="52893" spans="1:1" x14ac:dyDescent="0.25">
      <c r="A52893"/>
    </row>
    <row r="52894" spans="1:1" x14ac:dyDescent="0.25">
      <c r="A52894"/>
    </row>
    <row r="52895" spans="1:1" x14ac:dyDescent="0.25">
      <c r="A52895"/>
    </row>
    <row r="52896" spans="1:1" x14ac:dyDescent="0.25">
      <c r="A52896"/>
    </row>
    <row r="52897" spans="1:1" x14ac:dyDescent="0.25">
      <c r="A52897"/>
    </row>
    <row r="52898" spans="1:1" x14ac:dyDescent="0.25">
      <c r="A52898"/>
    </row>
    <row r="52899" spans="1:1" x14ac:dyDescent="0.25">
      <c r="A52899"/>
    </row>
    <row r="52900" spans="1:1" x14ac:dyDescent="0.25">
      <c r="A52900"/>
    </row>
    <row r="52901" spans="1:1" x14ac:dyDescent="0.25">
      <c r="A52901"/>
    </row>
    <row r="52902" spans="1:1" x14ac:dyDescent="0.25">
      <c r="A52902"/>
    </row>
    <row r="52903" spans="1:1" x14ac:dyDescent="0.25">
      <c r="A52903"/>
    </row>
    <row r="52904" spans="1:1" x14ac:dyDescent="0.25">
      <c r="A52904"/>
    </row>
    <row r="52905" spans="1:1" x14ac:dyDescent="0.25">
      <c r="A52905"/>
    </row>
    <row r="52906" spans="1:1" x14ac:dyDescent="0.25">
      <c r="A52906"/>
    </row>
    <row r="52907" spans="1:1" x14ac:dyDescent="0.25">
      <c r="A52907"/>
    </row>
    <row r="52908" spans="1:1" x14ac:dyDescent="0.25">
      <c r="A52908"/>
    </row>
    <row r="52909" spans="1:1" x14ac:dyDescent="0.25">
      <c r="A52909"/>
    </row>
    <row r="52910" spans="1:1" x14ac:dyDescent="0.25">
      <c r="A52910"/>
    </row>
    <row r="52911" spans="1:1" x14ac:dyDescent="0.25">
      <c r="A52911"/>
    </row>
    <row r="52912" spans="1:1" x14ac:dyDescent="0.25">
      <c r="A52912"/>
    </row>
    <row r="52913" spans="1:1" x14ac:dyDescent="0.25">
      <c r="A52913"/>
    </row>
    <row r="52914" spans="1:1" x14ac:dyDescent="0.25">
      <c r="A52914"/>
    </row>
    <row r="52915" spans="1:1" x14ac:dyDescent="0.25">
      <c r="A52915"/>
    </row>
    <row r="52916" spans="1:1" x14ac:dyDescent="0.25">
      <c r="A52916"/>
    </row>
    <row r="52917" spans="1:1" x14ac:dyDescent="0.25">
      <c r="A52917"/>
    </row>
    <row r="52918" spans="1:1" x14ac:dyDescent="0.25">
      <c r="A52918"/>
    </row>
    <row r="52919" spans="1:1" x14ac:dyDescent="0.25">
      <c r="A52919"/>
    </row>
    <row r="52920" spans="1:1" x14ac:dyDescent="0.25">
      <c r="A52920"/>
    </row>
    <row r="52921" spans="1:1" x14ac:dyDescent="0.25">
      <c r="A52921"/>
    </row>
    <row r="52922" spans="1:1" x14ac:dyDescent="0.25">
      <c r="A52922"/>
    </row>
    <row r="52923" spans="1:1" x14ac:dyDescent="0.25">
      <c r="A52923"/>
    </row>
    <row r="52924" spans="1:1" x14ac:dyDescent="0.25">
      <c r="A52924"/>
    </row>
    <row r="52925" spans="1:1" x14ac:dyDescent="0.25">
      <c r="A52925"/>
    </row>
    <row r="52926" spans="1:1" x14ac:dyDescent="0.25">
      <c r="A52926"/>
    </row>
    <row r="52927" spans="1:1" x14ac:dyDescent="0.25">
      <c r="A52927"/>
    </row>
    <row r="52928" spans="1:1" x14ac:dyDescent="0.25">
      <c r="A52928"/>
    </row>
    <row r="52929" spans="1:1" x14ac:dyDescent="0.25">
      <c r="A52929"/>
    </row>
    <row r="52930" spans="1:1" x14ac:dyDescent="0.25">
      <c r="A52930"/>
    </row>
    <row r="52931" spans="1:1" x14ac:dyDescent="0.25">
      <c r="A52931"/>
    </row>
    <row r="52932" spans="1:1" x14ac:dyDescent="0.25">
      <c r="A52932"/>
    </row>
    <row r="52933" spans="1:1" x14ac:dyDescent="0.25">
      <c r="A52933"/>
    </row>
    <row r="52934" spans="1:1" x14ac:dyDescent="0.25">
      <c r="A52934"/>
    </row>
    <row r="52935" spans="1:1" x14ac:dyDescent="0.25">
      <c r="A52935"/>
    </row>
    <row r="52936" spans="1:1" x14ac:dyDescent="0.25">
      <c r="A52936"/>
    </row>
    <row r="52937" spans="1:1" x14ac:dyDescent="0.25">
      <c r="A52937"/>
    </row>
    <row r="52938" spans="1:1" x14ac:dyDescent="0.25">
      <c r="A52938"/>
    </row>
    <row r="52939" spans="1:1" x14ac:dyDescent="0.25">
      <c r="A52939"/>
    </row>
    <row r="52940" spans="1:1" x14ac:dyDescent="0.25">
      <c r="A52940"/>
    </row>
    <row r="52941" spans="1:1" x14ac:dyDescent="0.25">
      <c r="A52941"/>
    </row>
    <row r="52942" spans="1:1" x14ac:dyDescent="0.25">
      <c r="A52942"/>
    </row>
    <row r="52943" spans="1:1" x14ac:dyDescent="0.25">
      <c r="A52943"/>
    </row>
    <row r="52944" spans="1:1" x14ac:dyDescent="0.25">
      <c r="A52944"/>
    </row>
    <row r="52945" spans="1:1" x14ac:dyDescent="0.25">
      <c r="A52945"/>
    </row>
    <row r="52946" spans="1:1" x14ac:dyDescent="0.25">
      <c r="A52946"/>
    </row>
    <row r="52947" spans="1:1" x14ac:dyDescent="0.25">
      <c r="A52947"/>
    </row>
    <row r="52948" spans="1:1" x14ac:dyDescent="0.25">
      <c r="A52948"/>
    </row>
    <row r="52949" spans="1:1" x14ac:dyDescent="0.25">
      <c r="A52949"/>
    </row>
    <row r="52950" spans="1:1" x14ac:dyDescent="0.25">
      <c r="A52950"/>
    </row>
    <row r="52951" spans="1:1" x14ac:dyDescent="0.25">
      <c r="A52951"/>
    </row>
    <row r="52952" spans="1:1" x14ac:dyDescent="0.25">
      <c r="A52952"/>
    </row>
    <row r="52953" spans="1:1" x14ac:dyDescent="0.25">
      <c r="A52953"/>
    </row>
    <row r="52954" spans="1:1" x14ac:dyDescent="0.25">
      <c r="A52954"/>
    </row>
    <row r="52955" spans="1:1" x14ac:dyDescent="0.25">
      <c r="A52955"/>
    </row>
    <row r="52956" spans="1:1" x14ac:dyDescent="0.25">
      <c r="A52956"/>
    </row>
    <row r="52957" spans="1:1" x14ac:dyDescent="0.25">
      <c r="A52957"/>
    </row>
    <row r="52958" spans="1:1" x14ac:dyDescent="0.25">
      <c r="A52958"/>
    </row>
    <row r="52959" spans="1:1" x14ac:dyDescent="0.25">
      <c r="A52959"/>
    </row>
    <row r="52960" spans="1:1" x14ac:dyDescent="0.25">
      <c r="A52960"/>
    </row>
    <row r="52961" spans="1:1" x14ac:dyDescent="0.25">
      <c r="A52961"/>
    </row>
    <row r="52962" spans="1:1" x14ac:dyDescent="0.25">
      <c r="A52962"/>
    </row>
    <row r="52963" spans="1:1" x14ac:dyDescent="0.25">
      <c r="A52963"/>
    </row>
    <row r="52964" spans="1:1" x14ac:dyDescent="0.25">
      <c r="A52964"/>
    </row>
    <row r="52965" spans="1:1" x14ac:dyDescent="0.25">
      <c r="A52965"/>
    </row>
    <row r="52966" spans="1:1" x14ac:dyDescent="0.25">
      <c r="A52966"/>
    </row>
    <row r="52967" spans="1:1" x14ac:dyDescent="0.25">
      <c r="A52967"/>
    </row>
    <row r="52968" spans="1:1" x14ac:dyDescent="0.25">
      <c r="A52968"/>
    </row>
    <row r="52969" spans="1:1" x14ac:dyDescent="0.25">
      <c r="A52969"/>
    </row>
    <row r="52970" spans="1:1" x14ac:dyDescent="0.25">
      <c r="A52970"/>
    </row>
    <row r="52971" spans="1:1" x14ac:dyDescent="0.25">
      <c r="A52971"/>
    </row>
    <row r="52972" spans="1:1" x14ac:dyDescent="0.25">
      <c r="A52972"/>
    </row>
    <row r="52973" spans="1:1" x14ac:dyDescent="0.25">
      <c r="A52973"/>
    </row>
    <row r="52974" spans="1:1" x14ac:dyDescent="0.25">
      <c r="A52974"/>
    </row>
    <row r="52975" spans="1:1" x14ac:dyDescent="0.25">
      <c r="A52975"/>
    </row>
    <row r="52976" spans="1:1" x14ac:dyDescent="0.25">
      <c r="A52976"/>
    </row>
    <row r="52977" spans="1:1" x14ac:dyDescent="0.25">
      <c r="A52977"/>
    </row>
    <row r="52978" spans="1:1" x14ac:dyDescent="0.25">
      <c r="A52978"/>
    </row>
    <row r="52979" spans="1:1" x14ac:dyDescent="0.25">
      <c r="A52979"/>
    </row>
    <row r="52980" spans="1:1" x14ac:dyDescent="0.25">
      <c r="A52980"/>
    </row>
    <row r="52981" spans="1:1" x14ac:dyDescent="0.25">
      <c r="A52981"/>
    </row>
    <row r="52982" spans="1:1" x14ac:dyDescent="0.25">
      <c r="A52982"/>
    </row>
    <row r="52983" spans="1:1" x14ac:dyDescent="0.25">
      <c r="A52983"/>
    </row>
    <row r="52984" spans="1:1" x14ac:dyDescent="0.25">
      <c r="A52984"/>
    </row>
    <row r="52985" spans="1:1" x14ac:dyDescent="0.25">
      <c r="A52985"/>
    </row>
    <row r="52986" spans="1:1" x14ac:dyDescent="0.25">
      <c r="A52986"/>
    </row>
    <row r="52987" spans="1:1" x14ac:dyDescent="0.25">
      <c r="A52987"/>
    </row>
    <row r="52988" spans="1:1" x14ac:dyDescent="0.25">
      <c r="A52988"/>
    </row>
    <row r="52989" spans="1:1" x14ac:dyDescent="0.25">
      <c r="A52989"/>
    </row>
    <row r="52990" spans="1:1" x14ac:dyDescent="0.25">
      <c r="A52990"/>
    </row>
    <row r="52991" spans="1:1" x14ac:dyDescent="0.25">
      <c r="A52991"/>
    </row>
    <row r="52992" spans="1:1" x14ac:dyDescent="0.25">
      <c r="A52992"/>
    </row>
    <row r="52993" spans="1:1" x14ac:dyDescent="0.25">
      <c r="A52993"/>
    </row>
    <row r="52994" spans="1:1" x14ac:dyDescent="0.25">
      <c r="A52994"/>
    </row>
    <row r="52995" spans="1:1" x14ac:dyDescent="0.25">
      <c r="A52995"/>
    </row>
    <row r="52996" spans="1:1" x14ac:dyDescent="0.25">
      <c r="A52996"/>
    </row>
    <row r="52997" spans="1:1" x14ac:dyDescent="0.25">
      <c r="A52997"/>
    </row>
    <row r="52998" spans="1:1" x14ac:dyDescent="0.25">
      <c r="A52998"/>
    </row>
    <row r="52999" spans="1:1" x14ac:dyDescent="0.25">
      <c r="A52999"/>
    </row>
    <row r="53000" spans="1:1" x14ac:dyDescent="0.25">
      <c r="A53000"/>
    </row>
    <row r="53001" spans="1:1" x14ac:dyDescent="0.25">
      <c r="A53001"/>
    </row>
    <row r="53002" spans="1:1" x14ac:dyDescent="0.25">
      <c r="A53002"/>
    </row>
    <row r="53003" spans="1:1" x14ac:dyDescent="0.25">
      <c r="A53003"/>
    </row>
    <row r="53004" spans="1:1" x14ac:dyDescent="0.25">
      <c r="A53004"/>
    </row>
    <row r="53005" spans="1:1" x14ac:dyDescent="0.25">
      <c r="A53005"/>
    </row>
    <row r="53006" spans="1:1" x14ac:dyDescent="0.25">
      <c r="A53006"/>
    </row>
    <row r="53007" spans="1:1" x14ac:dyDescent="0.25">
      <c r="A53007"/>
    </row>
    <row r="53008" spans="1:1" x14ac:dyDescent="0.25">
      <c r="A53008"/>
    </row>
    <row r="53009" spans="1:1" x14ac:dyDescent="0.25">
      <c r="A53009"/>
    </row>
    <row r="53010" spans="1:1" x14ac:dyDescent="0.25">
      <c r="A53010"/>
    </row>
    <row r="53011" spans="1:1" x14ac:dyDescent="0.25">
      <c r="A53011"/>
    </row>
    <row r="53012" spans="1:1" x14ac:dyDescent="0.25">
      <c r="A53012"/>
    </row>
    <row r="53013" spans="1:1" x14ac:dyDescent="0.25">
      <c r="A53013"/>
    </row>
    <row r="53014" spans="1:1" x14ac:dyDescent="0.25">
      <c r="A53014"/>
    </row>
    <row r="53015" spans="1:1" x14ac:dyDescent="0.25">
      <c r="A53015"/>
    </row>
    <row r="53016" spans="1:1" x14ac:dyDescent="0.25">
      <c r="A53016"/>
    </row>
    <row r="53017" spans="1:1" x14ac:dyDescent="0.25">
      <c r="A53017"/>
    </row>
    <row r="53018" spans="1:1" x14ac:dyDescent="0.25">
      <c r="A53018"/>
    </row>
    <row r="53019" spans="1:1" x14ac:dyDescent="0.25">
      <c r="A53019"/>
    </row>
    <row r="53020" spans="1:1" x14ac:dyDescent="0.25">
      <c r="A53020"/>
    </row>
    <row r="53021" spans="1:1" x14ac:dyDescent="0.25">
      <c r="A53021"/>
    </row>
    <row r="53022" spans="1:1" x14ac:dyDescent="0.25">
      <c r="A53022"/>
    </row>
    <row r="53023" spans="1:1" x14ac:dyDescent="0.25">
      <c r="A53023"/>
    </row>
    <row r="53024" spans="1:1" x14ac:dyDescent="0.25">
      <c r="A53024"/>
    </row>
    <row r="53025" spans="1:1" x14ac:dyDescent="0.25">
      <c r="A53025"/>
    </row>
    <row r="53026" spans="1:1" x14ac:dyDescent="0.25">
      <c r="A53026"/>
    </row>
    <row r="53027" spans="1:1" x14ac:dyDescent="0.25">
      <c r="A53027"/>
    </row>
    <row r="53028" spans="1:1" x14ac:dyDescent="0.25">
      <c r="A53028"/>
    </row>
    <row r="53029" spans="1:1" x14ac:dyDescent="0.25">
      <c r="A53029"/>
    </row>
    <row r="53030" spans="1:1" x14ac:dyDescent="0.25">
      <c r="A53030"/>
    </row>
    <row r="53031" spans="1:1" x14ac:dyDescent="0.25">
      <c r="A53031"/>
    </row>
    <row r="53032" spans="1:1" x14ac:dyDescent="0.25">
      <c r="A53032"/>
    </row>
    <row r="53033" spans="1:1" x14ac:dyDescent="0.25">
      <c r="A53033"/>
    </row>
    <row r="53034" spans="1:1" x14ac:dyDescent="0.25">
      <c r="A53034"/>
    </row>
    <row r="53035" spans="1:1" x14ac:dyDescent="0.25">
      <c r="A53035"/>
    </row>
    <row r="53036" spans="1:1" x14ac:dyDescent="0.25">
      <c r="A53036"/>
    </row>
    <row r="53037" spans="1:1" x14ac:dyDescent="0.25">
      <c r="A53037"/>
    </row>
    <row r="53038" spans="1:1" x14ac:dyDescent="0.25">
      <c r="A53038"/>
    </row>
    <row r="53039" spans="1:1" x14ac:dyDescent="0.25">
      <c r="A53039"/>
    </row>
    <row r="53040" spans="1:1" x14ac:dyDescent="0.25">
      <c r="A53040"/>
    </row>
    <row r="53041" spans="1:1" x14ac:dyDescent="0.25">
      <c r="A53041"/>
    </row>
    <row r="53042" spans="1:1" x14ac:dyDescent="0.25">
      <c r="A53042"/>
    </row>
    <row r="53043" spans="1:1" x14ac:dyDescent="0.25">
      <c r="A53043"/>
    </row>
    <row r="53044" spans="1:1" x14ac:dyDescent="0.25">
      <c r="A53044"/>
    </row>
    <row r="53045" spans="1:1" x14ac:dyDescent="0.25">
      <c r="A53045"/>
    </row>
    <row r="53046" spans="1:1" x14ac:dyDescent="0.25">
      <c r="A53046"/>
    </row>
    <row r="53047" spans="1:1" x14ac:dyDescent="0.25">
      <c r="A53047"/>
    </row>
    <row r="53048" spans="1:1" x14ac:dyDescent="0.25">
      <c r="A53048"/>
    </row>
    <row r="53049" spans="1:1" x14ac:dyDescent="0.25">
      <c r="A53049"/>
    </row>
    <row r="53050" spans="1:1" x14ac:dyDescent="0.25">
      <c r="A53050"/>
    </row>
    <row r="53051" spans="1:1" x14ac:dyDescent="0.25">
      <c r="A53051"/>
    </row>
    <row r="53052" spans="1:1" x14ac:dyDescent="0.25">
      <c r="A53052"/>
    </row>
    <row r="53053" spans="1:1" x14ac:dyDescent="0.25">
      <c r="A53053"/>
    </row>
    <row r="53054" spans="1:1" x14ac:dyDescent="0.25">
      <c r="A53054"/>
    </row>
    <row r="53055" spans="1:1" x14ac:dyDescent="0.25">
      <c r="A53055"/>
    </row>
    <row r="53056" spans="1:1" x14ac:dyDescent="0.25">
      <c r="A53056"/>
    </row>
    <row r="53057" spans="1:1" x14ac:dyDescent="0.25">
      <c r="A53057"/>
    </row>
    <row r="53058" spans="1:1" x14ac:dyDescent="0.25">
      <c r="A53058"/>
    </row>
    <row r="53059" spans="1:1" x14ac:dyDescent="0.25">
      <c r="A53059"/>
    </row>
    <row r="53060" spans="1:1" x14ac:dyDescent="0.25">
      <c r="A53060"/>
    </row>
    <row r="53061" spans="1:1" x14ac:dyDescent="0.25">
      <c r="A53061"/>
    </row>
    <row r="53062" spans="1:1" x14ac:dyDescent="0.25">
      <c r="A53062"/>
    </row>
    <row r="53063" spans="1:1" x14ac:dyDescent="0.25">
      <c r="A53063"/>
    </row>
    <row r="53064" spans="1:1" x14ac:dyDescent="0.25">
      <c r="A53064"/>
    </row>
    <row r="53065" spans="1:1" x14ac:dyDescent="0.25">
      <c r="A53065"/>
    </row>
    <row r="53066" spans="1:1" x14ac:dyDescent="0.25">
      <c r="A53066"/>
    </row>
    <row r="53067" spans="1:1" x14ac:dyDescent="0.25">
      <c r="A53067"/>
    </row>
    <row r="53068" spans="1:1" x14ac:dyDescent="0.25">
      <c r="A53068"/>
    </row>
    <row r="53069" spans="1:1" x14ac:dyDescent="0.25">
      <c r="A53069"/>
    </row>
    <row r="53070" spans="1:1" x14ac:dyDescent="0.25">
      <c r="A53070"/>
    </row>
    <row r="53071" spans="1:1" x14ac:dyDescent="0.25">
      <c r="A53071"/>
    </row>
    <row r="53072" spans="1:1" x14ac:dyDescent="0.25">
      <c r="A53072"/>
    </row>
    <row r="53073" spans="1:1" x14ac:dyDescent="0.25">
      <c r="A53073"/>
    </row>
    <row r="53074" spans="1:1" x14ac:dyDescent="0.25">
      <c r="A53074"/>
    </row>
    <row r="53075" spans="1:1" x14ac:dyDescent="0.25">
      <c r="A53075"/>
    </row>
    <row r="53076" spans="1:1" x14ac:dyDescent="0.25">
      <c r="A53076"/>
    </row>
    <row r="53077" spans="1:1" x14ac:dyDescent="0.25">
      <c r="A53077"/>
    </row>
    <row r="53078" spans="1:1" x14ac:dyDescent="0.25">
      <c r="A53078"/>
    </row>
    <row r="53079" spans="1:1" x14ac:dyDescent="0.25">
      <c r="A53079"/>
    </row>
    <row r="53080" spans="1:1" x14ac:dyDescent="0.25">
      <c r="A53080"/>
    </row>
    <row r="53081" spans="1:1" x14ac:dyDescent="0.25">
      <c r="A53081"/>
    </row>
    <row r="53082" spans="1:1" x14ac:dyDescent="0.25">
      <c r="A53082"/>
    </row>
    <row r="53083" spans="1:1" x14ac:dyDescent="0.25">
      <c r="A53083"/>
    </row>
    <row r="53084" spans="1:1" x14ac:dyDescent="0.25">
      <c r="A53084"/>
    </row>
    <row r="53085" spans="1:1" x14ac:dyDescent="0.25">
      <c r="A53085"/>
    </row>
    <row r="53086" spans="1:1" x14ac:dyDescent="0.25">
      <c r="A53086"/>
    </row>
    <row r="53087" spans="1:1" x14ac:dyDescent="0.25">
      <c r="A53087"/>
    </row>
    <row r="53088" spans="1:1" x14ac:dyDescent="0.25">
      <c r="A53088"/>
    </row>
    <row r="53089" spans="1:1" x14ac:dyDescent="0.25">
      <c r="A53089"/>
    </row>
    <row r="53090" spans="1:1" x14ac:dyDescent="0.25">
      <c r="A53090"/>
    </row>
    <row r="53091" spans="1:1" x14ac:dyDescent="0.25">
      <c r="A53091"/>
    </row>
    <row r="53092" spans="1:1" x14ac:dyDescent="0.25">
      <c r="A53092"/>
    </row>
    <row r="53093" spans="1:1" x14ac:dyDescent="0.25">
      <c r="A53093"/>
    </row>
    <row r="53094" spans="1:1" x14ac:dyDescent="0.25">
      <c r="A53094"/>
    </row>
    <row r="53095" spans="1:1" x14ac:dyDescent="0.25">
      <c r="A53095"/>
    </row>
    <row r="53096" spans="1:1" x14ac:dyDescent="0.25">
      <c r="A53096"/>
    </row>
    <row r="53097" spans="1:1" x14ac:dyDescent="0.25">
      <c r="A53097"/>
    </row>
    <row r="53098" spans="1:1" x14ac:dyDescent="0.25">
      <c r="A53098"/>
    </row>
    <row r="53099" spans="1:1" x14ac:dyDescent="0.25">
      <c r="A53099"/>
    </row>
    <row r="53100" spans="1:1" x14ac:dyDescent="0.25">
      <c r="A53100"/>
    </row>
    <row r="53101" spans="1:1" x14ac:dyDescent="0.25">
      <c r="A53101"/>
    </row>
    <row r="53102" spans="1:1" x14ac:dyDescent="0.25">
      <c r="A53102"/>
    </row>
    <row r="53103" spans="1:1" x14ac:dyDescent="0.25">
      <c r="A53103"/>
    </row>
    <row r="53104" spans="1:1" x14ac:dyDescent="0.25">
      <c r="A53104"/>
    </row>
    <row r="53105" spans="1:1" x14ac:dyDescent="0.25">
      <c r="A53105"/>
    </row>
    <row r="53106" spans="1:1" x14ac:dyDescent="0.25">
      <c r="A53106"/>
    </row>
    <row r="53107" spans="1:1" x14ac:dyDescent="0.25">
      <c r="A53107"/>
    </row>
    <row r="53108" spans="1:1" x14ac:dyDescent="0.25">
      <c r="A53108"/>
    </row>
    <row r="53109" spans="1:1" x14ac:dyDescent="0.25">
      <c r="A53109"/>
    </row>
    <row r="53110" spans="1:1" x14ac:dyDescent="0.25">
      <c r="A53110"/>
    </row>
    <row r="53111" spans="1:1" x14ac:dyDescent="0.25">
      <c r="A53111"/>
    </row>
    <row r="53112" spans="1:1" x14ac:dyDescent="0.25">
      <c r="A53112"/>
    </row>
    <row r="53113" spans="1:1" x14ac:dyDescent="0.25">
      <c r="A53113"/>
    </row>
    <row r="53114" spans="1:1" x14ac:dyDescent="0.25">
      <c r="A53114"/>
    </row>
    <row r="53115" spans="1:1" x14ac:dyDescent="0.25">
      <c r="A53115"/>
    </row>
    <row r="53116" spans="1:1" x14ac:dyDescent="0.25">
      <c r="A53116"/>
    </row>
    <row r="53117" spans="1:1" x14ac:dyDescent="0.25">
      <c r="A53117"/>
    </row>
    <row r="53118" spans="1:1" x14ac:dyDescent="0.25">
      <c r="A53118"/>
    </row>
    <row r="53119" spans="1:1" x14ac:dyDescent="0.25">
      <c r="A53119"/>
    </row>
    <row r="53120" spans="1:1" x14ac:dyDescent="0.25">
      <c r="A53120"/>
    </row>
    <row r="53121" spans="1:1" x14ac:dyDescent="0.25">
      <c r="A53121"/>
    </row>
    <row r="53122" spans="1:1" x14ac:dyDescent="0.25">
      <c r="A53122"/>
    </row>
    <row r="53123" spans="1:1" x14ac:dyDescent="0.25">
      <c r="A53123"/>
    </row>
    <row r="53124" spans="1:1" x14ac:dyDescent="0.25">
      <c r="A53124"/>
    </row>
    <row r="53125" spans="1:1" x14ac:dyDescent="0.25">
      <c r="A53125"/>
    </row>
    <row r="53126" spans="1:1" x14ac:dyDescent="0.25">
      <c r="A53126"/>
    </row>
    <row r="53127" spans="1:1" x14ac:dyDescent="0.25">
      <c r="A53127"/>
    </row>
    <row r="53128" spans="1:1" x14ac:dyDescent="0.25">
      <c r="A53128"/>
    </row>
    <row r="53129" spans="1:1" x14ac:dyDescent="0.25">
      <c r="A53129"/>
    </row>
    <row r="53130" spans="1:1" x14ac:dyDescent="0.25">
      <c r="A53130"/>
    </row>
    <row r="53131" spans="1:1" x14ac:dyDescent="0.25">
      <c r="A53131"/>
    </row>
    <row r="53132" spans="1:1" x14ac:dyDescent="0.25">
      <c r="A53132"/>
    </row>
    <row r="53133" spans="1:1" x14ac:dyDescent="0.25">
      <c r="A53133"/>
    </row>
    <row r="53134" spans="1:1" x14ac:dyDescent="0.25">
      <c r="A53134"/>
    </row>
    <row r="53135" spans="1:1" x14ac:dyDescent="0.25">
      <c r="A53135"/>
    </row>
    <row r="53136" spans="1:1" x14ac:dyDescent="0.25">
      <c r="A53136"/>
    </row>
    <row r="53137" spans="1:1" x14ac:dyDescent="0.25">
      <c r="A53137"/>
    </row>
    <row r="53138" spans="1:1" x14ac:dyDescent="0.25">
      <c r="A53138"/>
    </row>
    <row r="53139" spans="1:1" x14ac:dyDescent="0.25">
      <c r="A53139"/>
    </row>
    <row r="53140" spans="1:1" x14ac:dyDescent="0.25">
      <c r="A53140"/>
    </row>
    <row r="53141" spans="1:1" x14ac:dyDescent="0.25">
      <c r="A53141"/>
    </row>
    <row r="53142" spans="1:1" x14ac:dyDescent="0.25">
      <c r="A53142"/>
    </row>
    <row r="53143" spans="1:1" x14ac:dyDescent="0.25">
      <c r="A53143"/>
    </row>
    <row r="53144" spans="1:1" x14ac:dyDescent="0.25">
      <c r="A53144"/>
    </row>
    <row r="53145" spans="1:1" x14ac:dyDescent="0.25">
      <c r="A53145"/>
    </row>
    <row r="53146" spans="1:1" x14ac:dyDescent="0.25">
      <c r="A53146"/>
    </row>
    <row r="53147" spans="1:1" x14ac:dyDescent="0.25">
      <c r="A53147"/>
    </row>
    <row r="53148" spans="1:1" x14ac:dyDescent="0.25">
      <c r="A53148"/>
    </row>
    <row r="53149" spans="1:1" x14ac:dyDescent="0.25">
      <c r="A53149"/>
    </row>
    <row r="53150" spans="1:1" x14ac:dyDescent="0.25">
      <c r="A53150"/>
    </row>
    <row r="53151" spans="1:1" x14ac:dyDescent="0.25">
      <c r="A53151"/>
    </row>
    <row r="53152" spans="1:1" x14ac:dyDescent="0.25">
      <c r="A53152"/>
    </row>
    <row r="53153" spans="1:1" x14ac:dyDescent="0.25">
      <c r="A53153"/>
    </row>
    <row r="53154" spans="1:1" x14ac:dyDescent="0.25">
      <c r="A53154"/>
    </row>
    <row r="53155" spans="1:1" x14ac:dyDescent="0.25">
      <c r="A53155"/>
    </row>
    <row r="53156" spans="1:1" x14ac:dyDescent="0.25">
      <c r="A53156"/>
    </row>
    <row r="53157" spans="1:1" x14ac:dyDescent="0.25">
      <c r="A53157"/>
    </row>
    <row r="53158" spans="1:1" x14ac:dyDescent="0.25">
      <c r="A53158"/>
    </row>
    <row r="53159" spans="1:1" x14ac:dyDescent="0.25">
      <c r="A53159"/>
    </row>
    <row r="53160" spans="1:1" x14ac:dyDescent="0.25">
      <c r="A53160"/>
    </row>
    <row r="53161" spans="1:1" x14ac:dyDescent="0.25">
      <c r="A53161"/>
    </row>
    <row r="53162" spans="1:1" x14ac:dyDescent="0.25">
      <c r="A53162"/>
    </row>
    <row r="53163" spans="1:1" x14ac:dyDescent="0.25">
      <c r="A53163"/>
    </row>
    <row r="53164" spans="1:1" x14ac:dyDescent="0.25">
      <c r="A53164"/>
    </row>
    <row r="53165" spans="1:1" x14ac:dyDescent="0.25">
      <c r="A53165"/>
    </row>
    <row r="53166" spans="1:1" x14ac:dyDescent="0.25">
      <c r="A53166"/>
    </row>
    <row r="53167" spans="1:1" x14ac:dyDescent="0.25">
      <c r="A53167"/>
    </row>
    <row r="53168" spans="1:1" x14ac:dyDescent="0.25">
      <c r="A53168"/>
    </row>
    <row r="53169" spans="1:1" x14ac:dyDescent="0.25">
      <c r="A53169"/>
    </row>
    <row r="53170" spans="1:1" x14ac:dyDescent="0.25">
      <c r="A53170"/>
    </row>
    <row r="53171" spans="1:1" x14ac:dyDescent="0.25">
      <c r="A53171"/>
    </row>
    <row r="53172" spans="1:1" x14ac:dyDescent="0.25">
      <c r="A53172"/>
    </row>
    <row r="53173" spans="1:1" x14ac:dyDescent="0.25">
      <c r="A53173"/>
    </row>
    <row r="53174" spans="1:1" x14ac:dyDescent="0.25">
      <c r="A53174"/>
    </row>
    <row r="53175" spans="1:1" x14ac:dyDescent="0.25">
      <c r="A53175"/>
    </row>
    <row r="53176" spans="1:1" x14ac:dyDescent="0.25">
      <c r="A53176"/>
    </row>
    <row r="53177" spans="1:1" x14ac:dyDescent="0.25">
      <c r="A53177"/>
    </row>
    <row r="53178" spans="1:1" x14ac:dyDescent="0.25">
      <c r="A53178"/>
    </row>
    <row r="53179" spans="1:1" x14ac:dyDescent="0.25">
      <c r="A53179"/>
    </row>
    <row r="53180" spans="1:1" x14ac:dyDescent="0.25">
      <c r="A53180"/>
    </row>
    <row r="53181" spans="1:1" x14ac:dyDescent="0.25">
      <c r="A53181"/>
    </row>
    <row r="53182" spans="1:1" x14ac:dyDescent="0.25">
      <c r="A53182"/>
    </row>
    <row r="53183" spans="1:1" x14ac:dyDescent="0.25">
      <c r="A53183"/>
    </row>
    <row r="53184" spans="1:1" x14ac:dyDescent="0.25">
      <c r="A53184"/>
    </row>
    <row r="53185" spans="1:1" x14ac:dyDescent="0.25">
      <c r="A53185"/>
    </row>
    <row r="53186" spans="1:1" x14ac:dyDescent="0.25">
      <c r="A53186"/>
    </row>
    <row r="53187" spans="1:1" x14ac:dyDescent="0.25">
      <c r="A53187"/>
    </row>
    <row r="53188" spans="1:1" x14ac:dyDescent="0.25">
      <c r="A53188"/>
    </row>
    <row r="53189" spans="1:1" x14ac:dyDescent="0.25">
      <c r="A53189"/>
    </row>
    <row r="53190" spans="1:1" x14ac:dyDescent="0.25">
      <c r="A53190"/>
    </row>
    <row r="53191" spans="1:1" x14ac:dyDescent="0.25">
      <c r="A53191"/>
    </row>
    <row r="53192" spans="1:1" x14ac:dyDescent="0.25">
      <c r="A53192"/>
    </row>
    <row r="53193" spans="1:1" x14ac:dyDescent="0.25">
      <c r="A53193"/>
    </row>
    <row r="53194" spans="1:1" x14ac:dyDescent="0.25">
      <c r="A53194"/>
    </row>
    <row r="53195" spans="1:1" x14ac:dyDescent="0.25">
      <c r="A53195"/>
    </row>
    <row r="53196" spans="1:1" x14ac:dyDescent="0.25">
      <c r="A53196"/>
    </row>
    <row r="53197" spans="1:1" x14ac:dyDescent="0.25">
      <c r="A53197"/>
    </row>
    <row r="53198" spans="1:1" x14ac:dyDescent="0.25">
      <c r="A53198"/>
    </row>
    <row r="53199" spans="1:1" x14ac:dyDescent="0.25">
      <c r="A53199"/>
    </row>
    <row r="53200" spans="1:1" x14ac:dyDescent="0.25">
      <c r="A53200"/>
    </row>
    <row r="53201" spans="1:1" x14ac:dyDescent="0.25">
      <c r="A53201"/>
    </row>
    <row r="53202" spans="1:1" x14ac:dyDescent="0.25">
      <c r="A53202"/>
    </row>
    <row r="53203" spans="1:1" x14ac:dyDescent="0.25">
      <c r="A53203"/>
    </row>
    <row r="53204" spans="1:1" x14ac:dyDescent="0.25">
      <c r="A53204"/>
    </row>
    <row r="53205" spans="1:1" x14ac:dyDescent="0.25">
      <c r="A53205"/>
    </row>
    <row r="53206" spans="1:1" x14ac:dyDescent="0.25">
      <c r="A53206"/>
    </row>
    <row r="53207" spans="1:1" x14ac:dyDescent="0.25">
      <c r="A53207"/>
    </row>
    <row r="53208" spans="1:1" x14ac:dyDescent="0.25">
      <c r="A53208"/>
    </row>
    <row r="53209" spans="1:1" x14ac:dyDescent="0.25">
      <c r="A53209"/>
    </row>
    <row r="53210" spans="1:1" x14ac:dyDescent="0.25">
      <c r="A53210"/>
    </row>
    <row r="53211" spans="1:1" x14ac:dyDescent="0.25">
      <c r="A53211"/>
    </row>
    <row r="53212" spans="1:1" x14ac:dyDescent="0.25">
      <c r="A53212"/>
    </row>
    <row r="53213" spans="1:1" x14ac:dyDescent="0.25">
      <c r="A53213"/>
    </row>
    <row r="53214" spans="1:1" x14ac:dyDescent="0.25">
      <c r="A53214"/>
    </row>
    <row r="53215" spans="1:1" x14ac:dyDescent="0.25">
      <c r="A53215"/>
    </row>
    <row r="53216" spans="1:1" x14ac:dyDescent="0.25">
      <c r="A53216"/>
    </row>
    <row r="53217" spans="1:1" x14ac:dyDescent="0.25">
      <c r="A53217"/>
    </row>
    <row r="53218" spans="1:1" x14ac:dyDescent="0.25">
      <c r="A53218"/>
    </row>
    <row r="53219" spans="1:1" x14ac:dyDescent="0.25">
      <c r="A53219"/>
    </row>
    <row r="53220" spans="1:1" x14ac:dyDescent="0.25">
      <c r="A53220"/>
    </row>
    <row r="53221" spans="1:1" x14ac:dyDescent="0.25">
      <c r="A53221"/>
    </row>
    <row r="53222" spans="1:1" x14ac:dyDescent="0.25">
      <c r="A53222"/>
    </row>
    <row r="53223" spans="1:1" x14ac:dyDescent="0.25">
      <c r="A53223"/>
    </row>
    <row r="53224" spans="1:1" x14ac:dyDescent="0.25">
      <c r="A53224"/>
    </row>
    <row r="53225" spans="1:1" x14ac:dyDescent="0.25">
      <c r="A53225"/>
    </row>
    <row r="53226" spans="1:1" x14ac:dyDescent="0.25">
      <c r="A53226"/>
    </row>
    <row r="53227" spans="1:1" x14ac:dyDescent="0.25">
      <c r="A53227"/>
    </row>
    <row r="53228" spans="1:1" x14ac:dyDescent="0.25">
      <c r="A53228"/>
    </row>
    <row r="53229" spans="1:1" x14ac:dyDescent="0.25">
      <c r="A53229"/>
    </row>
    <row r="53230" spans="1:1" x14ac:dyDescent="0.25">
      <c r="A53230"/>
    </row>
    <row r="53231" spans="1:1" x14ac:dyDescent="0.25">
      <c r="A53231"/>
    </row>
    <row r="53232" spans="1:1" x14ac:dyDescent="0.25">
      <c r="A53232"/>
    </row>
    <row r="53233" spans="1:1" x14ac:dyDescent="0.25">
      <c r="A53233"/>
    </row>
    <row r="53234" spans="1:1" x14ac:dyDescent="0.25">
      <c r="A53234"/>
    </row>
    <row r="53235" spans="1:1" x14ac:dyDescent="0.25">
      <c r="A53235"/>
    </row>
    <row r="53236" spans="1:1" x14ac:dyDescent="0.25">
      <c r="A53236"/>
    </row>
    <row r="53237" spans="1:1" x14ac:dyDescent="0.25">
      <c r="A53237"/>
    </row>
    <row r="53238" spans="1:1" x14ac:dyDescent="0.25">
      <c r="A53238"/>
    </row>
    <row r="53239" spans="1:1" x14ac:dyDescent="0.25">
      <c r="A53239"/>
    </row>
    <row r="53240" spans="1:1" x14ac:dyDescent="0.25">
      <c r="A53240"/>
    </row>
    <row r="53241" spans="1:1" x14ac:dyDescent="0.25">
      <c r="A53241"/>
    </row>
    <row r="53242" spans="1:1" x14ac:dyDescent="0.25">
      <c r="A53242"/>
    </row>
    <row r="53243" spans="1:1" x14ac:dyDescent="0.25">
      <c r="A53243"/>
    </row>
    <row r="53244" spans="1:1" x14ac:dyDescent="0.25">
      <c r="A53244"/>
    </row>
    <row r="53245" spans="1:1" x14ac:dyDescent="0.25">
      <c r="A53245"/>
    </row>
    <row r="53246" spans="1:1" x14ac:dyDescent="0.25">
      <c r="A53246"/>
    </row>
    <row r="53247" spans="1:1" x14ac:dyDescent="0.25">
      <c r="A53247"/>
    </row>
    <row r="53248" spans="1:1" x14ac:dyDescent="0.25">
      <c r="A53248"/>
    </row>
    <row r="53249" spans="1:1" x14ac:dyDescent="0.25">
      <c r="A53249"/>
    </row>
    <row r="53250" spans="1:1" x14ac:dyDescent="0.25">
      <c r="A53250"/>
    </row>
    <row r="53251" spans="1:1" x14ac:dyDescent="0.25">
      <c r="A53251"/>
    </row>
    <row r="53252" spans="1:1" x14ac:dyDescent="0.25">
      <c r="A53252"/>
    </row>
    <row r="53253" spans="1:1" x14ac:dyDescent="0.25">
      <c r="A53253"/>
    </row>
    <row r="53254" spans="1:1" x14ac:dyDescent="0.25">
      <c r="A53254"/>
    </row>
    <row r="53255" spans="1:1" x14ac:dyDescent="0.25">
      <c r="A53255"/>
    </row>
    <row r="53256" spans="1:1" x14ac:dyDescent="0.25">
      <c r="A53256"/>
    </row>
    <row r="53257" spans="1:1" x14ac:dyDescent="0.25">
      <c r="A53257"/>
    </row>
    <row r="53258" spans="1:1" x14ac:dyDescent="0.25">
      <c r="A53258"/>
    </row>
    <row r="53259" spans="1:1" x14ac:dyDescent="0.25">
      <c r="A53259"/>
    </row>
    <row r="53260" spans="1:1" x14ac:dyDescent="0.25">
      <c r="A53260"/>
    </row>
    <row r="53261" spans="1:1" x14ac:dyDescent="0.25">
      <c r="A53261"/>
    </row>
    <row r="53262" spans="1:1" x14ac:dyDescent="0.25">
      <c r="A53262"/>
    </row>
    <row r="53263" spans="1:1" x14ac:dyDescent="0.25">
      <c r="A53263"/>
    </row>
    <row r="53264" spans="1:1" x14ac:dyDescent="0.25">
      <c r="A53264"/>
    </row>
    <row r="53265" spans="1:1" x14ac:dyDescent="0.25">
      <c r="A53265"/>
    </row>
    <row r="53266" spans="1:1" x14ac:dyDescent="0.25">
      <c r="A53266"/>
    </row>
    <row r="53267" spans="1:1" x14ac:dyDescent="0.25">
      <c r="A53267"/>
    </row>
    <row r="53268" spans="1:1" x14ac:dyDescent="0.25">
      <c r="A53268"/>
    </row>
    <row r="53269" spans="1:1" x14ac:dyDescent="0.25">
      <c r="A53269"/>
    </row>
    <row r="53270" spans="1:1" x14ac:dyDescent="0.25">
      <c r="A53270"/>
    </row>
    <row r="53271" spans="1:1" x14ac:dyDescent="0.25">
      <c r="A53271"/>
    </row>
    <row r="53272" spans="1:1" x14ac:dyDescent="0.25">
      <c r="A53272"/>
    </row>
    <row r="53273" spans="1:1" x14ac:dyDescent="0.25">
      <c r="A53273"/>
    </row>
    <row r="53274" spans="1:1" x14ac:dyDescent="0.25">
      <c r="A53274"/>
    </row>
    <row r="53275" spans="1:1" x14ac:dyDescent="0.25">
      <c r="A53275"/>
    </row>
    <row r="53276" spans="1:1" x14ac:dyDescent="0.25">
      <c r="A53276"/>
    </row>
    <row r="53277" spans="1:1" x14ac:dyDescent="0.25">
      <c r="A53277"/>
    </row>
    <row r="53278" spans="1:1" x14ac:dyDescent="0.25">
      <c r="A53278"/>
    </row>
    <row r="53279" spans="1:1" x14ac:dyDescent="0.25">
      <c r="A53279"/>
    </row>
    <row r="53280" spans="1:1" x14ac:dyDescent="0.25">
      <c r="A53280"/>
    </row>
    <row r="53281" spans="1:1" x14ac:dyDescent="0.25">
      <c r="A53281"/>
    </row>
    <row r="53282" spans="1:1" x14ac:dyDescent="0.25">
      <c r="A53282"/>
    </row>
    <row r="53283" spans="1:1" x14ac:dyDescent="0.25">
      <c r="A53283"/>
    </row>
    <row r="53284" spans="1:1" x14ac:dyDescent="0.25">
      <c r="A53284"/>
    </row>
    <row r="53285" spans="1:1" x14ac:dyDescent="0.25">
      <c r="A53285"/>
    </row>
    <row r="53286" spans="1:1" x14ac:dyDescent="0.25">
      <c r="A53286"/>
    </row>
    <row r="53287" spans="1:1" x14ac:dyDescent="0.25">
      <c r="A53287"/>
    </row>
    <row r="53288" spans="1:1" x14ac:dyDescent="0.25">
      <c r="A53288"/>
    </row>
    <row r="53289" spans="1:1" x14ac:dyDescent="0.25">
      <c r="A53289"/>
    </row>
    <row r="53290" spans="1:1" x14ac:dyDescent="0.25">
      <c r="A53290"/>
    </row>
    <row r="53291" spans="1:1" x14ac:dyDescent="0.25">
      <c r="A53291"/>
    </row>
    <row r="53292" spans="1:1" x14ac:dyDescent="0.25">
      <c r="A53292"/>
    </row>
    <row r="53293" spans="1:1" x14ac:dyDescent="0.25">
      <c r="A53293"/>
    </row>
    <row r="53294" spans="1:1" x14ac:dyDescent="0.25">
      <c r="A53294"/>
    </row>
    <row r="53295" spans="1:1" x14ac:dyDescent="0.25">
      <c r="A53295"/>
    </row>
    <row r="53296" spans="1:1" x14ac:dyDescent="0.25">
      <c r="A53296"/>
    </row>
    <row r="53297" spans="1:1" x14ac:dyDescent="0.25">
      <c r="A53297"/>
    </row>
    <row r="53298" spans="1:1" x14ac:dyDescent="0.25">
      <c r="A53298"/>
    </row>
    <row r="53299" spans="1:1" x14ac:dyDescent="0.25">
      <c r="A53299"/>
    </row>
    <row r="53300" spans="1:1" x14ac:dyDescent="0.25">
      <c r="A53300"/>
    </row>
    <row r="53301" spans="1:1" x14ac:dyDescent="0.25">
      <c r="A53301"/>
    </row>
    <row r="53302" spans="1:1" x14ac:dyDescent="0.25">
      <c r="A53302"/>
    </row>
    <row r="53303" spans="1:1" x14ac:dyDescent="0.25">
      <c r="A53303"/>
    </row>
    <row r="53304" spans="1:1" x14ac:dyDescent="0.25">
      <c r="A53304"/>
    </row>
    <row r="53305" spans="1:1" x14ac:dyDescent="0.25">
      <c r="A53305"/>
    </row>
    <row r="53306" spans="1:1" x14ac:dyDescent="0.25">
      <c r="A53306"/>
    </row>
    <row r="53307" spans="1:1" x14ac:dyDescent="0.25">
      <c r="A53307"/>
    </row>
    <row r="53308" spans="1:1" x14ac:dyDescent="0.25">
      <c r="A53308"/>
    </row>
    <row r="53309" spans="1:1" x14ac:dyDescent="0.25">
      <c r="A53309"/>
    </row>
    <row r="53310" spans="1:1" x14ac:dyDescent="0.25">
      <c r="A53310"/>
    </row>
    <row r="53311" spans="1:1" x14ac:dyDescent="0.25">
      <c r="A53311"/>
    </row>
    <row r="53312" spans="1:1" x14ac:dyDescent="0.25">
      <c r="A53312"/>
    </row>
    <row r="53313" spans="1:1" x14ac:dyDescent="0.25">
      <c r="A53313"/>
    </row>
    <row r="53314" spans="1:1" x14ac:dyDescent="0.25">
      <c r="A53314"/>
    </row>
    <row r="53315" spans="1:1" x14ac:dyDescent="0.25">
      <c r="A53315"/>
    </row>
    <row r="53316" spans="1:1" x14ac:dyDescent="0.25">
      <c r="A53316"/>
    </row>
    <row r="53317" spans="1:1" x14ac:dyDescent="0.25">
      <c r="A53317"/>
    </row>
    <row r="53318" spans="1:1" x14ac:dyDescent="0.25">
      <c r="A53318"/>
    </row>
    <row r="53319" spans="1:1" x14ac:dyDescent="0.25">
      <c r="A53319"/>
    </row>
    <row r="53320" spans="1:1" x14ac:dyDescent="0.25">
      <c r="A53320"/>
    </row>
    <row r="53321" spans="1:1" x14ac:dyDescent="0.25">
      <c r="A53321"/>
    </row>
    <row r="53322" spans="1:1" x14ac:dyDescent="0.25">
      <c r="A53322"/>
    </row>
    <row r="53323" spans="1:1" x14ac:dyDescent="0.25">
      <c r="A53323"/>
    </row>
    <row r="53324" spans="1:1" x14ac:dyDescent="0.25">
      <c r="A53324"/>
    </row>
    <row r="53325" spans="1:1" x14ac:dyDescent="0.25">
      <c r="A53325"/>
    </row>
    <row r="53326" spans="1:1" x14ac:dyDescent="0.25">
      <c r="A53326"/>
    </row>
    <row r="53327" spans="1:1" x14ac:dyDescent="0.25">
      <c r="A53327"/>
    </row>
    <row r="53328" spans="1:1" x14ac:dyDescent="0.25">
      <c r="A53328"/>
    </row>
    <row r="53329" spans="1:1" x14ac:dyDescent="0.25">
      <c r="A53329"/>
    </row>
    <row r="53330" spans="1:1" x14ac:dyDescent="0.25">
      <c r="A53330"/>
    </row>
    <row r="53331" spans="1:1" x14ac:dyDescent="0.25">
      <c r="A53331"/>
    </row>
    <row r="53332" spans="1:1" x14ac:dyDescent="0.25">
      <c r="A53332"/>
    </row>
    <row r="53333" spans="1:1" x14ac:dyDescent="0.25">
      <c r="A53333"/>
    </row>
    <row r="53334" spans="1:1" x14ac:dyDescent="0.25">
      <c r="A53334"/>
    </row>
    <row r="53335" spans="1:1" x14ac:dyDescent="0.25">
      <c r="A53335"/>
    </row>
    <row r="53336" spans="1:1" x14ac:dyDescent="0.25">
      <c r="A53336"/>
    </row>
    <row r="53337" spans="1:1" x14ac:dyDescent="0.25">
      <c r="A53337"/>
    </row>
    <row r="53338" spans="1:1" x14ac:dyDescent="0.25">
      <c r="A53338"/>
    </row>
    <row r="53339" spans="1:1" x14ac:dyDescent="0.25">
      <c r="A53339"/>
    </row>
    <row r="53340" spans="1:1" x14ac:dyDescent="0.25">
      <c r="A53340"/>
    </row>
    <row r="53341" spans="1:1" x14ac:dyDescent="0.25">
      <c r="A53341"/>
    </row>
    <row r="53342" spans="1:1" x14ac:dyDescent="0.25">
      <c r="A53342"/>
    </row>
    <row r="53343" spans="1:1" x14ac:dyDescent="0.25">
      <c r="A53343"/>
    </row>
    <row r="53344" spans="1:1" x14ac:dyDescent="0.25">
      <c r="A53344"/>
    </row>
    <row r="53345" spans="1:1" x14ac:dyDescent="0.25">
      <c r="A53345"/>
    </row>
    <row r="53346" spans="1:1" x14ac:dyDescent="0.25">
      <c r="A53346"/>
    </row>
    <row r="53347" spans="1:1" x14ac:dyDescent="0.25">
      <c r="A53347"/>
    </row>
    <row r="53348" spans="1:1" x14ac:dyDescent="0.25">
      <c r="A53348"/>
    </row>
    <row r="53349" spans="1:1" x14ac:dyDescent="0.25">
      <c r="A53349"/>
    </row>
    <row r="53350" spans="1:1" x14ac:dyDescent="0.25">
      <c r="A53350"/>
    </row>
    <row r="53351" spans="1:1" x14ac:dyDescent="0.25">
      <c r="A53351"/>
    </row>
    <row r="53352" spans="1:1" x14ac:dyDescent="0.25">
      <c r="A53352"/>
    </row>
    <row r="53353" spans="1:1" x14ac:dyDescent="0.25">
      <c r="A53353"/>
    </row>
    <row r="53354" spans="1:1" x14ac:dyDescent="0.25">
      <c r="A53354"/>
    </row>
    <row r="53355" spans="1:1" x14ac:dyDescent="0.25">
      <c r="A53355"/>
    </row>
    <row r="53356" spans="1:1" x14ac:dyDescent="0.25">
      <c r="A53356"/>
    </row>
    <row r="53357" spans="1:1" x14ac:dyDescent="0.25">
      <c r="A53357"/>
    </row>
    <row r="53358" spans="1:1" x14ac:dyDescent="0.25">
      <c r="A53358"/>
    </row>
    <row r="53359" spans="1:1" x14ac:dyDescent="0.25">
      <c r="A53359"/>
    </row>
    <row r="53360" spans="1:1" x14ac:dyDescent="0.25">
      <c r="A53360"/>
    </row>
    <row r="53361" spans="1:1" x14ac:dyDescent="0.25">
      <c r="A53361"/>
    </row>
    <row r="53362" spans="1:1" x14ac:dyDescent="0.25">
      <c r="A53362"/>
    </row>
    <row r="53363" spans="1:1" x14ac:dyDescent="0.25">
      <c r="A53363"/>
    </row>
    <row r="53364" spans="1:1" x14ac:dyDescent="0.25">
      <c r="A53364"/>
    </row>
    <row r="53365" spans="1:1" x14ac:dyDescent="0.25">
      <c r="A53365"/>
    </row>
    <row r="53366" spans="1:1" x14ac:dyDescent="0.25">
      <c r="A53366"/>
    </row>
    <row r="53367" spans="1:1" x14ac:dyDescent="0.25">
      <c r="A53367"/>
    </row>
    <row r="53368" spans="1:1" x14ac:dyDescent="0.25">
      <c r="A53368"/>
    </row>
    <row r="53369" spans="1:1" x14ac:dyDescent="0.25">
      <c r="A53369"/>
    </row>
    <row r="53370" spans="1:1" x14ac:dyDescent="0.25">
      <c r="A53370"/>
    </row>
    <row r="53371" spans="1:1" x14ac:dyDescent="0.25">
      <c r="A53371"/>
    </row>
    <row r="53372" spans="1:1" x14ac:dyDescent="0.25">
      <c r="A53372"/>
    </row>
    <row r="53373" spans="1:1" x14ac:dyDescent="0.25">
      <c r="A53373"/>
    </row>
    <row r="53374" spans="1:1" x14ac:dyDescent="0.25">
      <c r="A53374"/>
    </row>
    <row r="53375" spans="1:1" x14ac:dyDescent="0.25">
      <c r="A53375"/>
    </row>
    <row r="53376" spans="1:1" x14ac:dyDescent="0.25">
      <c r="A53376"/>
    </row>
    <row r="53377" spans="1:1" x14ac:dyDescent="0.25">
      <c r="A53377"/>
    </row>
    <row r="53378" spans="1:1" x14ac:dyDescent="0.25">
      <c r="A53378"/>
    </row>
    <row r="53379" spans="1:1" x14ac:dyDescent="0.25">
      <c r="A53379"/>
    </row>
    <row r="53380" spans="1:1" x14ac:dyDescent="0.25">
      <c r="A53380"/>
    </row>
    <row r="53381" spans="1:1" x14ac:dyDescent="0.25">
      <c r="A53381"/>
    </row>
    <row r="53382" spans="1:1" x14ac:dyDescent="0.25">
      <c r="A53382"/>
    </row>
    <row r="53383" spans="1:1" x14ac:dyDescent="0.25">
      <c r="A53383"/>
    </row>
    <row r="53384" spans="1:1" x14ac:dyDescent="0.25">
      <c r="A53384"/>
    </row>
    <row r="53385" spans="1:1" x14ac:dyDescent="0.25">
      <c r="A53385"/>
    </row>
    <row r="53386" spans="1:1" x14ac:dyDescent="0.25">
      <c r="A53386"/>
    </row>
    <row r="53387" spans="1:1" x14ac:dyDescent="0.25">
      <c r="A53387"/>
    </row>
    <row r="53388" spans="1:1" x14ac:dyDescent="0.25">
      <c r="A53388"/>
    </row>
    <row r="53389" spans="1:1" x14ac:dyDescent="0.25">
      <c r="A53389"/>
    </row>
    <row r="53390" spans="1:1" x14ac:dyDescent="0.25">
      <c r="A53390"/>
    </row>
    <row r="53391" spans="1:1" x14ac:dyDescent="0.25">
      <c r="A53391"/>
    </row>
    <row r="53392" spans="1:1" x14ac:dyDescent="0.25">
      <c r="A53392"/>
    </row>
    <row r="53393" spans="1:1" x14ac:dyDescent="0.25">
      <c r="A53393"/>
    </row>
    <row r="53394" spans="1:1" x14ac:dyDescent="0.25">
      <c r="A53394"/>
    </row>
    <row r="53395" spans="1:1" x14ac:dyDescent="0.25">
      <c r="A53395"/>
    </row>
    <row r="53396" spans="1:1" x14ac:dyDescent="0.25">
      <c r="A53396"/>
    </row>
    <row r="53397" spans="1:1" x14ac:dyDescent="0.25">
      <c r="A53397"/>
    </row>
    <row r="53398" spans="1:1" x14ac:dyDescent="0.25">
      <c r="A53398"/>
    </row>
    <row r="53399" spans="1:1" x14ac:dyDescent="0.25">
      <c r="A53399"/>
    </row>
    <row r="53400" spans="1:1" x14ac:dyDescent="0.25">
      <c r="A53400"/>
    </row>
    <row r="53401" spans="1:1" x14ac:dyDescent="0.25">
      <c r="A53401"/>
    </row>
    <row r="53402" spans="1:1" x14ac:dyDescent="0.25">
      <c r="A53402"/>
    </row>
    <row r="53403" spans="1:1" x14ac:dyDescent="0.25">
      <c r="A53403"/>
    </row>
    <row r="53404" spans="1:1" x14ac:dyDescent="0.25">
      <c r="A53404"/>
    </row>
    <row r="53405" spans="1:1" x14ac:dyDescent="0.25">
      <c r="A53405"/>
    </row>
    <row r="53406" spans="1:1" x14ac:dyDescent="0.25">
      <c r="A53406"/>
    </row>
    <row r="53407" spans="1:1" x14ac:dyDescent="0.25">
      <c r="A53407"/>
    </row>
    <row r="53408" spans="1:1" x14ac:dyDescent="0.25">
      <c r="A53408"/>
    </row>
    <row r="53409" spans="1:1" x14ac:dyDescent="0.25">
      <c r="A53409"/>
    </row>
    <row r="53410" spans="1:1" x14ac:dyDescent="0.25">
      <c r="A53410"/>
    </row>
    <row r="53411" spans="1:1" x14ac:dyDescent="0.25">
      <c r="A53411"/>
    </row>
    <row r="53412" spans="1:1" x14ac:dyDescent="0.25">
      <c r="A53412"/>
    </row>
    <row r="53413" spans="1:1" x14ac:dyDescent="0.25">
      <c r="A53413"/>
    </row>
    <row r="53414" spans="1:1" x14ac:dyDescent="0.25">
      <c r="A53414"/>
    </row>
    <row r="53415" spans="1:1" x14ac:dyDescent="0.25">
      <c r="A53415"/>
    </row>
    <row r="53416" spans="1:1" x14ac:dyDescent="0.25">
      <c r="A53416"/>
    </row>
    <row r="53417" spans="1:1" x14ac:dyDescent="0.25">
      <c r="A53417"/>
    </row>
    <row r="53418" spans="1:1" x14ac:dyDescent="0.25">
      <c r="A53418"/>
    </row>
    <row r="53419" spans="1:1" x14ac:dyDescent="0.25">
      <c r="A53419"/>
    </row>
    <row r="53420" spans="1:1" x14ac:dyDescent="0.25">
      <c r="A53420"/>
    </row>
    <row r="53421" spans="1:1" x14ac:dyDescent="0.25">
      <c r="A53421"/>
    </row>
    <row r="53422" spans="1:1" x14ac:dyDescent="0.25">
      <c r="A53422"/>
    </row>
    <row r="53423" spans="1:1" x14ac:dyDescent="0.25">
      <c r="A53423"/>
    </row>
    <row r="53424" spans="1:1" x14ac:dyDescent="0.25">
      <c r="A53424"/>
    </row>
    <row r="53425" spans="1:1" x14ac:dyDescent="0.25">
      <c r="A53425"/>
    </row>
    <row r="53426" spans="1:1" x14ac:dyDescent="0.25">
      <c r="A53426"/>
    </row>
    <row r="53427" spans="1:1" x14ac:dyDescent="0.25">
      <c r="A53427"/>
    </row>
    <row r="53428" spans="1:1" x14ac:dyDescent="0.25">
      <c r="A53428"/>
    </row>
    <row r="53429" spans="1:1" x14ac:dyDescent="0.25">
      <c r="A53429"/>
    </row>
    <row r="53430" spans="1:1" x14ac:dyDescent="0.25">
      <c r="A53430"/>
    </row>
    <row r="53431" spans="1:1" x14ac:dyDescent="0.25">
      <c r="A53431"/>
    </row>
    <row r="53432" spans="1:1" x14ac:dyDescent="0.25">
      <c r="A53432"/>
    </row>
    <row r="53433" spans="1:1" x14ac:dyDescent="0.25">
      <c r="A53433"/>
    </row>
    <row r="53434" spans="1:1" x14ac:dyDescent="0.25">
      <c r="A53434"/>
    </row>
    <row r="53435" spans="1:1" x14ac:dyDescent="0.25">
      <c r="A53435"/>
    </row>
    <row r="53436" spans="1:1" x14ac:dyDescent="0.25">
      <c r="A53436"/>
    </row>
    <row r="53437" spans="1:1" x14ac:dyDescent="0.25">
      <c r="A53437"/>
    </row>
    <row r="53438" spans="1:1" x14ac:dyDescent="0.25">
      <c r="A53438"/>
    </row>
    <row r="53439" spans="1:1" x14ac:dyDescent="0.25">
      <c r="A53439"/>
    </row>
    <row r="53440" spans="1:1" x14ac:dyDescent="0.25">
      <c r="A53440"/>
    </row>
    <row r="53441" spans="1:1" x14ac:dyDescent="0.25">
      <c r="A53441"/>
    </row>
    <row r="53442" spans="1:1" x14ac:dyDescent="0.25">
      <c r="A53442"/>
    </row>
    <row r="53443" spans="1:1" x14ac:dyDescent="0.25">
      <c r="A53443"/>
    </row>
    <row r="53444" spans="1:1" x14ac:dyDescent="0.25">
      <c r="A53444"/>
    </row>
    <row r="53445" spans="1:1" x14ac:dyDescent="0.25">
      <c r="A53445"/>
    </row>
    <row r="53446" spans="1:1" x14ac:dyDescent="0.25">
      <c r="A53446"/>
    </row>
    <row r="53447" spans="1:1" x14ac:dyDescent="0.25">
      <c r="A53447"/>
    </row>
    <row r="53448" spans="1:1" x14ac:dyDescent="0.25">
      <c r="A53448"/>
    </row>
    <row r="53449" spans="1:1" x14ac:dyDescent="0.25">
      <c r="A53449"/>
    </row>
    <row r="53450" spans="1:1" x14ac:dyDescent="0.25">
      <c r="A53450"/>
    </row>
    <row r="53451" spans="1:1" x14ac:dyDescent="0.25">
      <c r="A53451"/>
    </row>
    <row r="53452" spans="1:1" x14ac:dyDescent="0.25">
      <c r="A53452"/>
    </row>
    <row r="53453" spans="1:1" x14ac:dyDescent="0.25">
      <c r="A53453"/>
    </row>
    <row r="53454" spans="1:1" x14ac:dyDescent="0.25">
      <c r="A53454"/>
    </row>
    <row r="53455" spans="1:1" x14ac:dyDescent="0.25">
      <c r="A53455"/>
    </row>
    <row r="53456" spans="1:1" x14ac:dyDescent="0.25">
      <c r="A53456"/>
    </row>
    <row r="53457" spans="1:1" x14ac:dyDescent="0.25">
      <c r="A53457"/>
    </row>
    <row r="53458" spans="1:1" x14ac:dyDescent="0.25">
      <c r="A53458"/>
    </row>
    <row r="53459" spans="1:1" x14ac:dyDescent="0.25">
      <c r="A53459"/>
    </row>
    <row r="53460" spans="1:1" x14ac:dyDescent="0.25">
      <c r="A53460"/>
    </row>
    <row r="53461" spans="1:1" x14ac:dyDescent="0.25">
      <c r="A53461"/>
    </row>
    <row r="53462" spans="1:1" x14ac:dyDescent="0.25">
      <c r="A53462"/>
    </row>
    <row r="53463" spans="1:1" x14ac:dyDescent="0.25">
      <c r="A53463"/>
    </row>
    <row r="53464" spans="1:1" x14ac:dyDescent="0.25">
      <c r="A53464"/>
    </row>
    <row r="53465" spans="1:1" x14ac:dyDescent="0.25">
      <c r="A53465"/>
    </row>
    <row r="53466" spans="1:1" x14ac:dyDescent="0.25">
      <c r="A53466"/>
    </row>
    <row r="53467" spans="1:1" x14ac:dyDescent="0.25">
      <c r="A53467"/>
    </row>
    <row r="53468" spans="1:1" x14ac:dyDescent="0.25">
      <c r="A53468"/>
    </row>
    <row r="53469" spans="1:1" x14ac:dyDescent="0.25">
      <c r="A53469"/>
    </row>
    <row r="53470" spans="1:1" x14ac:dyDescent="0.25">
      <c r="A53470"/>
    </row>
    <row r="53471" spans="1:1" x14ac:dyDescent="0.25">
      <c r="A53471"/>
    </row>
    <row r="53472" spans="1:1" x14ac:dyDescent="0.25">
      <c r="A53472"/>
    </row>
    <row r="53473" spans="1:1" x14ac:dyDescent="0.25">
      <c r="A53473"/>
    </row>
    <row r="53474" spans="1:1" x14ac:dyDescent="0.25">
      <c r="A53474"/>
    </row>
    <row r="53475" spans="1:1" x14ac:dyDescent="0.25">
      <c r="A53475"/>
    </row>
    <row r="53476" spans="1:1" x14ac:dyDescent="0.25">
      <c r="A53476"/>
    </row>
    <row r="53477" spans="1:1" x14ac:dyDescent="0.25">
      <c r="A53477"/>
    </row>
    <row r="53478" spans="1:1" x14ac:dyDescent="0.25">
      <c r="A53478"/>
    </row>
    <row r="53479" spans="1:1" x14ac:dyDescent="0.25">
      <c r="A53479"/>
    </row>
    <row r="53480" spans="1:1" x14ac:dyDescent="0.25">
      <c r="A53480"/>
    </row>
    <row r="53481" spans="1:1" x14ac:dyDescent="0.25">
      <c r="A53481"/>
    </row>
    <row r="53482" spans="1:1" x14ac:dyDescent="0.25">
      <c r="A53482"/>
    </row>
    <row r="53483" spans="1:1" x14ac:dyDescent="0.25">
      <c r="A53483"/>
    </row>
    <row r="53484" spans="1:1" x14ac:dyDescent="0.25">
      <c r="A53484"/>
    </row>
    <row r="53485" spans="1:1" x14ac:dyDescent="0.25">
      <c r="A53485"/>
    </row>
    <row r="53486" spans="1:1" x14ac:dyDescent="0.25">
      <c r="A53486"/>
    </row>
    <row r="53487" spans="1:1" x14ac:dyDescent="0.25">
      <c r="A53487"/>
    </row>
    <row r="53488" spans="1:1" x14ac:dyDescent="0.25">
      <c r="A53488"/>
    </row>
    <row r="53489" spans="1:1" x14ac:dyDescent="0.25">
      <c r="A53489"/>
    </row>
    <row r="53490" spans="1:1" x14ac:dyDescent="0.25">
      <c r="A53490"/>
    </row>
    <row r="53491" spans="1:1" x14ac:dyDescent="0.25">
      <c r="A53491"/>
    </row>
    <row r="53492" spans="1:1" x14ac:dyDescent="0.25">
      <c r="A53492"/>
    </row>
    <row r="53493" spans="1:1" x14ac:dyDescent="0.25">
      <c r="A53493"/>
    </row>
    <row r="53494" spans="1:1" x14ac:dyDescent="0.25">
      <c r="A53494"/>
    </row>
    <row r="53495" spans="1:1" x14ac:dyDescent="0.25">
      <c r="A53495"/>
    </row>
    <row r="53496" spans="1:1" x14ac:dyDescent="0.25">
      <c r="A53496"/>
    </row>
    <row r="53497" spans="1:1" x14ac:dyDescent="0.25">
      <c r="A53497"/>
    </row>
    <row r="53498" spans="1:1" x14ac:dyDescent="0.25">
      <c r="A53498"/>
    </row>
    <row r="53499" spans="1:1" x14ac:dyDescent="0.25">
      <c r="A53499"/>
    </row>
    <row r="53500" spans="1:1" x14ac:dyDescent="0.25">
      <c r="A53500"/>
    </row>
    <row r="53501" spans="1:1" x14ac:dyDescent="0.25">
      <c r="A53501"/>
    </row>
    <row r="53502" spans="1:1" x14ac:dyDescent="0.25">
      <c r="A53502"/>
    </row>
    <row r="53503" spans="1:1" x14ac:dyDescent="0.25">
      <c r="A53503"/>
    </row>
    <row r="53504" spans="1:1" x14ac:dyDescent="0.25">
      <c r="A53504"/>
    </row>
    <row r="53505" spans="1:1" x14ac:dyDescent="0.25">
      <c r="A53505"/>
    </row>
    <row r="53506" spans="1:1" x14ac:dyDescent="0.25">
      <c r="A53506"/>
    </row>
    <row r="53507" spans="1:1" x14ac:dyDescent="0.25">
      <c r="A53507"/>
    </row>
    <row r="53508" spans="1:1" x14ac:dyDescent="0.25">
      <c r="A53508"/>
    </row>
    <row r="53509" spans="1:1" x14ac:dyDescent="0.25">
      <c r="A53509"/>
    </row>
    <row r="53510" spans="1:1" x14ac:dyDescent="0.25">
      <c r="A53510"/>
    </row>
    <row r="53511" spans="1:1" x14ac:dyDescent="0.25">
      <c r="A53511"/>
    </row>
    <row r="53512" spans="1:1" x14ac:dyDescent="0.25">
      <c r="A53512"/>
    </row>
    <row r="53513" spans="1:1" x14ac:dyDescent="0.25">
      <c r="A53513"/>
    </row>
    <row r="53514" spans="1:1" x14ac:dyDescent="0.25">
      <c r="A53514"/>
    </row>
    <row r="53515" spans="1:1" x14ac:dyDescent="0.25">
      <c r="A53515"/>
    </row>
    <row r="53516" spans="1:1" x14ac:dyDescent="0.25">
      <c r="A53516"/>
    </row>
    <row r="53517" spans="1:1" x14ac:dyDescent="0.25">
      <c r="A53517"/>
    </row>
    <row r="53518" spans="1:1" x14ac:dyDescent="0.25">
      <c r="A53518"/>
    </row>
    <row r="53519" spans="1:1" x14ac:dyDescent="0.25">
      <c r="A53519"/>
    </row>
    <row r="53520" spans="1:1" x14ac:dyDescent="0.25">
      <c r="A53520"/>
    </row>
    <row r="53521" spans="1:1" x14ac:dyDescent="0.25">
      <c r="A53521"/>
    </row>
    <row r="53522" spans="1:1" x14ac:dyDescent="0.25">
      <c r="A53522"/>
    </row>
    <row r="53523" spans="1:1" x14ac:dyDescent="0.25">
      <c r="A53523"/>
    </row>
    <row r="53524" spans="1:1" x14ac:dyDescent="0.25">
      <c r="A53524"/>
    </row>
    <row r="53525" spans="1:1" x14ac:dyDescent="0.25">
      <c r="A53525"/>
    </row>
    <row r="53526" spans="1:1" x14ac:dyDescent="0.25">
      <c r="A53526"/>
    </row>
    <row r="53527" spans="1:1" x14ac:dyDescent="0.25">
      <c r="A53527"/>
    </row>
    <row r="53528" spans="1:1" x14ac:dyDescent="0.25">
      <c r="A53528"/>
    </row>
    <row r="53529" spans="1:1" x14ac:dyDescent="0.25">
      <c r="A53529"/>
    </row>
    <row r="53530" spans="1:1" x14ac:dyDescent="0.25">
      <c r="A53530"/>
    </row>
    <row r="53531" spans="1:1" x14ac:dyDescent="0.25">
      <c r="A53531"/>
    </row>
    <row r="53532" spans="1:1" x14ac:dyDescent="0.25">
      <c r="A53532"/>
    </row>
    <row r="53533" spans="1:1" x14ac:dyDescent="0.25">
      <c r="A53533"/>
    </row>
    <row r="53534" spans="1:1" x14ac:dyDescent="0.25">
      <c r="A53534"/>
    </row>
    <row r="53535" spans="1:1" x14ac:dyDescent="0.25">
      <c r="A53535"/>
    </row>
    <row r="53536" spans="1:1" x14ac:dyDescent="0.25">
      <c r="A53536"/>
    </row>
    <row r="53537" spans="1:1" x14ac:dyDescent="0.25">
      <c r="A53537"/>
    </row>
    <row r="53538" spans="1:1" x14ac:dyDescent="0.25">
      <c r="A53538"/>
    </row>
    <row r="53539" spans="1:1" x14ac:dyDescent="0.25">
      <c r="A53539"/>
    </row>
    <row r="53540" spans="1:1" x14ac:dyDescent="0.25">
      <c r="A53540"/>
    </row>
    <row r="53541" spans="1:1" x14ac:dyDescent="0.25">
      <c r="A53541"/>
    </row>
    <row r="53542" spans="1:1" x14ac:dyDescent="0.25">
      <c r="A53542"/>
    </row>
    <row r="53543" spans="1:1" x14ac:dyDescent="0.25">
      <c r="A53543"/>
    </row>
    <row r="53544" spans="1:1" x14ac:dyDescent="0.25">
      <c r="A53544"/>
    </row>
    <row r="53545" spans="1:1" x14ac:dyDescent="0.25">
      <c r="A53545"/>
    </row>
    <row r="53546" spans="1:1" x14ac:dyDescent="0.25">
      <c r="A53546"/>
    </row>
    <row r="53547" spans="1:1" x14ac:dyDescent="0.25">
      <c r="A53547"/>
    </row>
    <row r="53548" spans="1:1" x14ac:dyDescent="0.25">
      <c r="A53548"/>
    </row>
    <row r="53549" spans="1:1" x14ac:dyDescent="0.25">
      <c r="A53549"/>
    </row>
    <row r="53550" spans="1:1" x14ac:dyDescent="0.25">
      <c r="A53550"/>
    </row>
    <row r="53551" spans="1:1" x14ac:dyDescent="0.25">
      <c r="A53551"/>
    </row>
    <row r="53552" spans="1:1" x14ac:dyDescent="0.25">
      <c r="A53552"/>
    </row>
    <row r="53553" spans="1:1" x14ac:dyDescent="0.25">
      <c r="A53553"/>
    </row>
    <row r="53554" spans="1:1" x14ac:dyDescent="0.25">
      <c r="A53554"/>
    </row>
    <row r="53555" spans="1:1" x14ac:dyDescent="0.25">
      <c r="A53555"/>
    </row>
    <row r="53556" spans="1:1" x14ac:dyDescent="0.25">
      <c r="A53556"/>
    </row>
    <row r="53557" spans="1:1" x14ac:dyDescent="0.25">
      <c r="A53557"/>
    </row>
    <row r="53558" spans="1:1" x14ac:dyDescent="0.25">
      <c r="A53558"/>
    </row>
    <row r="53559" spans="1:1" x14ac:dyDescent="0.25">
      <c r="A53559"/>
    </row>
    <row r="53560" spans="1:1" x14ac:dyDescent="0.25">
      <c r="A53560"/>
    </row>
    <row r="53561" spans="1:1" x14ac:dyDescent="0.25">
      <c r="A53561"/>
    </row>
    <row r="53562" spans="1:1" x14ac:dyDescent="0.25">
      <c r="A53562"/>
    </row>
    <row r="53563" spans="1:1" x14ac:dyDescent="0.25">
      <c r="A53563"/>
    </row>
    <row r="53564" spans="1:1" x14ac:dyDescent="0.25">
      <c r="A53564"/>
    </row>
    <row r="53565" spans="1:1" x14ac:dyDescent="0.25">
      <c r="A53565"/>
    </row>
    <row r="53566" spans="1:1" x14ac:dyDescent="0.25">
      <c r="A53566"/>
    </row>
    <row r="53567" spans="1:1" x14ac:dyDescent="0.25">
      <c r="A53567"/>
    </row>
    <row r="53568" spans="1:1" x14ac:dyDescent="0.25">
      <c r="A53568"/>
    </row>
    <row r="53569" spans="1:1" x14ac:dyDescent="0.25">
      <c r="A53569"/>
    </row>
    <row r="53570" spans="1:1" x14ac:dyDescent="0.25">
      <c r="A53570"/>
    </row>
    <row r="53571" spans="1:1" x14ac:dyDescent="0.25">
      <c r="A53571"/>
    </row>
    <row r="53572" spans="1:1" x14ac:dyDescent="0.25">
      <c r="A53572"/>
    </row>
    <row r="53573" spans="1:1" x14ac:dyDescent="0.25">
      <c r="A53573"/>
    </row>
    <row r="53574" spans="1:1" x14ac:dyDescent="0.25">
      <c r="A53574"/>
    </row>
    <row r="53575" spans="1:1" x14ac:dyDescent="0.25">
      <c r="A53575"/>
    </row>
    <row r="53576" spans="1:1" x14ac:dyDescent="0.25">
      <c r="A53576"/>
    </row>
    <row r="53577" spans="1:1" x14ac:dyDescent="0.25">
      <c r="A53577"/>
    </row>
    <row r="53578" spans="1:1" x14ac:dyDescent="0.25">
      <c r="A53578"/>
    </row>
    <row r="53579" spans="1:1" x14ac:dyDescent="0.25">
      <c r="A53579"/>
    </row>
    <row r="53580" spans="1:1" x14ac:dyDescent="0.25">
      <c r="A53580"/>
    </row>
    <row r="53581" spans="1:1" x14ac:dyDescent="0.25">
      <c r="A53581"/>
    </row>
    <row r="53582" spans="1:1" x14ac:dyDescent="0.25">
      <c r="A53582"/>
    </row>
    <row r="53583" spans="1:1" x14ac:dyDescent="0.25">
      <c r="A53583"/>
    </row>
    <row r="53584" spans="1:1" x14ac:dyDescent="0.25">
      <c r="A53584"/>
    </row>
    <row r="53585" spans="1:1" x14ac:dyDescent="0.25">
      <c r="A53585"/>
    </row>
    <row r="53586" spans="1:1" x14ac:dyDescent="0.25">
      <c r="A53586"/>
    </row>
    <row r="53587" spans="1:1" x14ac:dyDescent="0.25">
      <c r="A53587"/>
    </row>
    <row r="53588" spans="1:1" x14ac:dyDescent="0.25">
      <c r="A53588"/>
    </row>
    <row r="53589" spans="1:1" x14ac:dyDescent="0.25">
      <c r="A53589"/>
    </row>
    <row r="53590" spans="1:1" x14ac:dyDescent="0.25">
      <c r="A53590"/>
    </row>
    <row r="53591" spans="1:1" x14ac:dyDescent="0.25">
      <c r="A53591"/>
    </row>
    <row r="53592" spans="1:1" x14ac:dyDescent="0.25">
      <c r="A53592"/>
    </row>
    <row r="53593" spans="1:1" x14ac:dyDescent="0.25">
      <c r="A53593"/>
    </row>
    <row r="53594" spans="1:1" x14ac:dyDescent="0.25">
      <c r="A53594"/>
    </row>
    <row r="53595" spans="1:1" x14ac:dyDescent="0.25">
      <c r="A53595"/>
    </row>
    <row r="53596" spans="1:1" x14ac:dyDescent="0.25">
      <c r="A53596"/>
    </row>
    <row r="53597" spans="1:1" x14ac:dyDescent="0.25">
      <c r="A53597"/>
    </row>
    <row r="53598" spans="1:1" x14ac:dyDescent="0.25">
      <c r="A53598"/>
    </row>
    <row r="53599" spans="1:1" x14ac:dyDescent="0.25">
      <c r="A53599"/>
    </row>
    <row r="53600" spans="1:1" x14ac:dyDescent="0.25">
      <c r="A53600"/>
    </row>
    <row r="53601" spans="1:1" x14ac:dyDescent="0.25">
      <c r="A53601"/>
    </row>
    <row r="53602" spans="1:1" x14ac:dyDescent="0.25">
      <c r="A53602"/>
    </row>
    <row r="53603" spans="1:1" x14ac:dyDescent="0.25">
      <c r="A53603"/>
    </row>
    <row r="53604" spans="1:1" x14ac:dyDescent="0.25">
      <c r="A53604"/>
    </row>
    <row r="53605" spans="1:1" x14ac:dyDescent="0.25">
      <c r="A53605"/>
    </row>
    <row r="53606" spans="1:1" x14ac:dyDescent="0.25">
      <c r="A53606"/>
    </row>
    <row r="53607" spans="1:1" x14ac:dyDescent="0.25">
      <c r="A53607"/>
    </row>
    <row r="53608" spans="1:1" x14ac:dyDescent="0.25">
      <c r="A53608"/>
    </row>
    <row r="53609" spans="1:1" x14ac:dyDescent="0.25">
      <c r="A53609"/>
    </row>
    <row r="53610" spans="1:1" x14ac:dyDescent="0.25">
      <c r="A53610"/>
    </row>
    <row r="53611" spans="1:1" x14ac:dyDescent="0.25">
      <c r="A53611"/>
    </row>
    <row r="53612" spans="1:1" x14ac:dyDescent="0.25">
      <c r="A53612"/>
    </row>
    <row r="53613" spans="1:1" x14ac:dyDescent="0.25">
      <c r="A53613"/>
    </row>
    <row r="53614" spans="1:1" x14ac:dyDescent="0.25">
      <c r="A53614"/>
    </row>
    <row r="53615" spans="1:1" x14ac:dyDescent="0.25">
      <c r="A53615"/>
    </row>
    <row r="53616" spans="1:1" x14ac:dyDescent="0.25">
      <c r="A53616"/>
    </row>
    <row r="53617" spans="1:1" x14ac:dyDescent="0.25">
      <c r="A53617"/>
    </row>
    <row r="53618" spans="1:1" x14ac:dyDescent="0.25">
      <c r="A53618"/>
    </row>
    <row r="53619" spans="1:1" x14ac:dyDescent="0.25">
      <c r="A53619"/>
    </row>
    <row r="53620" spans="1:1" x14ac:dyDescent="0.25">
      <c r="A53620"/>
    </row>
    <row r="53621" spans="1:1" x14ac:dyDescent="0.25">
      <c r="A53621"/>
    </row>
    <row r="53622" spans="1:1" x14ac:dyDescent="0.25">
      <c r="A53622"/>
    </row>
    <row r="53623" spans="1:1" x14ac:dyDescent="0.25">
      <c r="A53623"/>
    </row>
    <row r="53624" spans="1:1" x14ac:dyDescent="0.25">
      <c r="A53624"/>
    </row>
    <row r="53625" spans="1:1" x14ac:dyDescent="0.25">
      <c r="A53625"/>
    </row>
    <row r="53626" spans="1:1" x14ac:dyDescent="0.25">
      <c r="A53626"/>
    </row>
    <row r="53627" spans="1:1" x14ac:dyDescent="0.25">
      <c r="A53627"/>
    </row>
    <row r="53628" spans="1:1" x14ac:dyDescent="0.25">
      <c r="A53628"/>
    </row>
    <row r="53629" spans="1:1" x14ac:dyDescent="0.25">
      <c r="A53629"/>
    </row>
    <row r="53630" spans="1:1" x14ac:dyDescent="0.25">
      <c r="A53630"/>
    </row>
    <row r="53631" spans="1:1" x14ac:dyDescent="0.25">
      <c r="A53631"/>
    </row>
    <row r="53632" spans="1:1" x14ac:dyDescent="0.25">
      <c r="A53632"/>
    </row>
    <row r="53633" spans="1:1" x14ac:dyDescent="0.25">
      <c r="A53633"/>
    </row>
    <row r="53634" spans="1:1" x14ac:dyDescent="0.25">
      <c r="A53634"/>
    </row>
    <row r="53635" spans="1:1" x14ac:dyDescent="0.25">
      <c r="A53635"/>
    </row>
    <row r="53636" spans="1:1" x14ac:dyDescent="0.25">
      <c r="A53636"/>
    </row>
    <row r="53637" spans="1:1" x14ac:dyDescent="0.25">
      <c r="A53637"/>
    </row>
    <row r="53638" spans="1:1" x14ac:dyDescent="0.25">
      <c r="A53638"/>
    </row>
    <row r="53639" spans="1:1" x14ac:dyDescent="0.25">
      <c r="A53639"/>
    </row>
    <row r="53640" spans="1:1" x14ac:dyDescent="0.25">
      <c r="A53640"/>
    </row>
    <row r="53641" spans="1:1" x14ac:dyDescent="0.25">
      <c r="A53641"/>
    </row>
    <row r="53642" spans="1:1" x14ac:dyDescent="0.25">
      <c r="A53642"/>
    </row>
    <row r="53643" spans="1:1" x14ac:dyDescent="0.25">
      <c r="A53643"/>
    </row>
    <row r="53644" spans="1:1" x14ac:dyDescent="0.25">
      <c r="A53644"/>
    </row>
    <row r="53645" spans="1:1" x14ac:dyDescent="0.25">
      <c r="A53645"/>
    </row>
    <row r="53646" spans="1:1" x14ac:dyDescent="0.25">
      <c r="A53646"/>
    </row>
    <row r="53647" spans="1:1" x14ac:dyDescent="0.25">
      <c r="A53647"/>
    </row>
    <row r="53648" spans="1:1" x14ac:dyDescent="0.25">
      <c r="A53648"/>
    </row>
    <row r="53649" spans="1:1" x14ac:dyDescent="0.25">
      <c r="A53649"/>
    </row>
    <row r="53650" spans="1:1" x14ac:dyDescent="0.25">
      <c r="A53650"/>
    </row>
    <row r="53651" spans="1:1" x14ac:dyDescent="0.25">
      <c r="A53651"/>
    </row>
    <row r="53652" spans="1:1" x14ac:dyDescent="0.25">
      <c r="A53652"/>
    </row>
    <row r="53653" spans="1:1" x14ac:dyDescent="0.25">
      <c r="A53653"/>
    </row>
    <row r="53654" spans="1:1" x14ac:dyDescent="0.25">
      <c r="A53654"/>
    </row>
    <row r="53655" spans="1:1" x14ac:dyDescent="0.25">
      <c r="A53655"/>
    </row>
    <row r="53656" spans="1:1" x14ac:dyDescent="0.25">
      <c r="A53656"/>
    </row>
    <row r="53657" spans="1:1" x14ac:dyDescent="0.25">
      <c r="A53657"/>
    </row>
    <row r="53658" spans="1:1" x14ac:dyDescent="0.25">
      <c r="A53658"/>
    </row>
    <row r="53659" spans="1:1" x14ac:dyDescent="0.25">
      <c r="A53659"/>
    </row>
    <row r="53660" spans="1:1" x14ac:dyDescent="0.25">
      <c r="A53660"/>
    </row>
    <row r="53661" spans="1:1" x14ac:dyDescent="0.25">
      <c r="A53661"/>
    </row>
    <row r="53662" spans="1:1" x14ac:dyDescent="0.25">
      <c r="A53662"/>
    </row>
    <row r="53663" spans="1:1" x14ac:dyDescent="0.25">
      <c r="A53663"/>
    </row>
    <row r="53664" spans="1:1" x14ac:dyDescent="0.25">
      <c r="A53664"/>
    </row>
    <row r="53665" spans="1:1" x14ac:dyDescent="0.25">
      <c r="A53665"/>
    </row>
    <row r="53666" spans="1:1" x14ac:dyDescent="0.25">
      <c r="A53666"/>
    </row>
    <row r="53667" spans="1:1" x14ac:dyDescent="0.25">
      <c r="A53667"/>
    </row>
    <row r="53668" spans="1:1" x14ac:dyDescent="0.25">
      <c r="A53668"/>
    </row>
    <row r="53669" spans="1:1" x14ac:dyDescent="0.25">
      <c r="A53669"/>
    </row>
    <row r="53670" spans="1:1" x14ac:dyDescent="0.25">
      <c r="A53670"/>
    </row>
    <row r="53671" spans="1:1" x14ac:dyDescent="0.25">
      <c r="A53671"/>
    </row>
    <row r="53672" spans="1:1" x14ac:dyDescent="0.25">
      <c r="A53672"/>
    </row>
    <row r="53673" spans="1:1" x14ac:dyDescent="0.25">
      <c r="A53673"/>
    </row>
    <row r="53674" spans="1:1" x14ac:dyDescent="0.25">
      <c r="A53674"/>
    </row>
    <row r="53675" spans="1:1" x14ac:dyDescent="0.25">
      <c r="A53675"/>
    </row>
    <row r="53676" spans="1:1" x14ac:dyDescent="0.25">
      <c r="A53676"/>
    </row>
    <row r="53677" spans="1:1" x14ac:dyDescent="0.25">
      <c r="A53677"/>
    </row>
    <row r="53678" spans="1:1" x14ac:dyDescent="0.25">
      <c r="A53678"/>
    </row>
    <row r="53679" spans="1:1" x14ac:dyDescent="0.25">
      <c r="A53679"/>
    </row>
    <row r="53680" spans="1:1" x14ac:dyDescent="0.25">
      <c r="A53680"/>
    </row>
    <row r="53681" spans="1:1" x14ac:dyDescent="0.25">
      <c r="A53681"/>
    </row>
    <row r="53682" spans="1:1" x14ac:dyDescent="0.25">
      <c r="A53682"/>
    </row>
    <row r="53683" spans="1:1" x14ac:dyDescent="0.25">
      <c r="A53683"/>
    </row>
    <row r="53684" spans="1:1" x14ac:dyDescent="0.25">
      <c r="A53684"/>
    </row>
    <row r="53685" spans="1:1" x14ac:dyDescent="0.25">
      <c r="A53685"/>
    </row>
    <row r="53686" spans="1:1" x14ac:dyDescent="0.25">
      <c r="A53686"/>
    </row>
    <row r="53687" spans="1:1" x14ac:dyDescent="0.25">
      <c r="A53687"/>
    </row>
    <row r="53688" spans="1:1" x14ac:dyDescent="0.25">
      <c r="A53688"/>
    </row>
    <row r="53689" spans="1:1" x14ac:dyDescent="0.25">
      <c r="A53689"/>
    </row>
    <row r="53690" spans="1:1" x14ac:dyDescent="0.25">
      <c r="A53690"/>
    </row>
    <row r="53691" spans="1:1" x14ac:dyDescent="0.25">
      <c r="A53691"/>
    </row>
    <row r="53692" spans="1:1" x14ac:dyDescent="0.25">
      <c r="A53692"/>
    </row>
    <row r="53693" spans="1:1" x14ac:dyDescent="0.25">
      <c r="A53693"/>
    </row>
    <row r="53694" spans="1:1" x14ac:dyDescent="0.25">
      <c r="A53694"/>
    </row>
    <row r="53695" spans="1:1" x14ac:dyDescent="0.25">
      <c r="A53695"/>
    </row>
    <row r="53696" spans="1:1" x14ac:dyDescent="0.25">
      <c r="A53696"/>
    </row>
    <row r="53697" spans="1:1" x14ac:dyDescent="0.25">
      <c r="A53697"/>
    </row>
    <row r="53698" spans="1:1" x14ac:dyDescent="0.25">
      <c r="A53698"/>
    </row>
    <row r="53699" spans="1:1" x14ac:dyDescent="0.25">
      <c r="A53699"/>
    </row>
    <row r="53700" spans="1:1" x14ac:dyDescent="0.25">
      <c r="A53700"/>
    </row>
    <row r="53701" spans="1:1" x14ac:dyDescent="0.25">
      <c r="A53701"/>
    </row>
    <row r="53702" spans="1:1" x14ac:dyDescent="0.25">
      <c r="A53702"/>
    </row>
    <row r="53703" spans="1:1" x14ac:dyDescent="0.25">
      <c r="A53703"/>
    </row>
    <row r="53704" spans="1:1" x14ac:dyDescent="0.25">
      <c r="A53704"/>
    </row>
    <row r="53705" spans="1:1" x14ac:dyDescent="0.25">
      <c r="A53705"/>
    </row>
    <row r="53706" spans="1:1" x14ac:dyDescent="0.25">
      <c r="A53706"/>
    </row>
    <row r="53707" spans="1:1" x14ac:dyDescent="0.25">
      <c r="A53707"/>
    </row>
    <row r="53708" spans="1:1" x14ac:dyDescent="0.25">
      <c r="A53708"/>
    </row>
    <row r="53709" spans="1:1" x14ac:dyDescent="0.25">
      <c r="A53709"/>
    </row>
    <row r="53710" spans="1:1" x14ac:dyDescent="0.25">
      <c r="A53710"/>
    </row>
    <row r="53711" spans="1:1" x14ac:dyDescent="0.25">
      <c r="A53711"/>
    </row>
    <row r="53712" spans="1:1" x14ac:dyDescent="0.25">
      <c r="A53712"/>
    </row>
    <row r="53713" spans="1:1" x14ac:dyDescent="0.25">
      <c r="A53713"/>
    </row>
    <row r="53714" spans="1:1" x14ac:dyDescent="0.25">
      <c r="A53714"/>
    </row>
    <row r="53715" spans="1:1" x14ac:dyDescent="0.25">
      <c r="A53715"/>
    </row>
    <row r="53716" spans="1:1" x14ac:dyDescent="0.25">
      <c r="A53716"/>
    </row>
    <row r="53717" spans="1:1" x14ac:dyDescent="0.25">
      <c r="A53717"/>
    </row>
    <row r="53718" spans="1:1" x14ac:dyDescent="0.25">
      <c r="A53718"/>
    </row>
    <row r="53719" spans="1:1" x14ac:dyDescent="0.25">
      <c r="A53719"/>
    </row>
    <row r="53720" spans="1:1" x14ac:dyDescent="0.25">
      <c r="A53720"/>
    </row>
    <row r="53721" spans="1:1" x14ac:dyDescent="0.25">
      <c r="A53721"/>
    </row>
    <row r="53722" spans="1:1" x14ac:dyDescent="0.25">
      <c r="A53722"/>
    </row>
    <row r="53723" spans="1:1" x14ac:dyDescent="0.25">
      <c r="A53723"/>
    </row>
    <row r="53724" spans="1:1" x14ac:dyDescent="0.25">
      <c r="A53724"/>
    </row>
    <row r="53725" spans="1:1" x14ac:dyDescent="0.25">
      <c r="A53725"/>
    </row>
    <row r="53726" spans="1:1" x14ac:dyDescent="0.25">
      <c r="A53726"/>
    </row>
    <row r="53727" spans="1:1" x14ac:dyDescent="0.25">
      <c r="A53727"/>
    </row>
    <row r="53728" spans="1:1" x14ac:dyDescent="0.25">
      <c r="A53728"/>
    </row>
    <row r="53729" spans="1:1" x14ac:dyDescent="0.25">
      <c r="A53729"/>
    </row>
    <row r="53730" spans="1:1" x14ac:dyDescent="0.25">
      <c r="A53730"/>
    </row>
    <row r="53731" spans="1:1" x14ac:dyDescent="0.25">
      <c r="A53731"/>
    </row>
    <row r="53732" spans="1:1" x14ac:dyDescent="0.25">
      <c r="A53732"/>
    </row>
    <row r="53733" spans="1:1" x14ac:dyDescent="0.25">
      <c r="A53733"/>
    </row>
    <row r="53734" spans="1:1" x14ac:dyDescent="0.25">
      <c r="A53734"/>
    </row>
    <row r="53735" spans="1:1" x14ac:dyDescent="0.25">
      <c r="A53735"/>
    </row>
    <row r="53736" spans="1:1" x14ac:dyDescent="0.25">
      <c r="A53736"/>
    </row>
    <row r="53737" spans="1:1" x14ac:dyDescent="0.25">
      <c r="A53737"/>
    </row>
    <row r="53738" spans="1:1" x14ac:dyDescent="0.25">
      <c r="A53738"/>
    </row>
    <row r="53739" spans="1:1" x14ac:dyDescent="0.25">
      <c r="A53739"/>
    </row>
    <row r="53740" spans="1:1" x14ac:dyDescent="0.25">
      <c r="A53740"/>
    </row>
    <row r="53741" spans="1:1" x14ac:dyDescent="0.25">
      <c r="A53741"/>
    </row>
    <row r="53742" spans="1:1" x14ac:dyDescent="0.25">
      <c r="A53742"/>
    </row>
    <row r="53743" spans="1:1" x14ac:dyDescent="0.25">
      <c r="A53743"/>
    </row>
    <row r="53744" spans="1:1" x14ac:dyDescent="0.25">
      <c r="A53744"/>
    </row>
    <row r="53745" spans="1:1" x14ac:dyDescent="0.25">
      <c r="A53745"/>
    </row>
    <row r="53746" spans="1:1" x14ac:dyDescent="0.25">
      <c r="A53746"/>
    </row>
    <row r="53747" spans="1:1" x14ac:dyDescent="0.25">
      <c r="A53747"/>
    </row>
    <row r="53748" spans="1:1" x14ac:dyDescent="0.25">
      <c r="A53748"/>
    </row>
    <row r="53749" spans="1:1" x14ac:dyDescent="0.25">
      <c r="A53749"/>
    </row>
    <row r="53750" spans="1:1" x14ac:dyDescent="0.25">
      <c r="A53750"/>
    </row>
    <row r="53751" spans="1:1" x14ac:dyDescent="0.25">
      <c r="A53751"/>
    </row>
    <row r="53752" spans="1:1" x14ac:dyDescent="0.25">
      <c r="A53752"/>
    </row>
    <row r="53753" spans="1:1" x14ac:dyDescent="0.25">
      <c r="A53753"/>
    </row>
    <row r="53754" spans="1:1" x14ac:dyDescent="0.25">
      <c r="A53754"/>
    </row>
    <row r="53755" spans="1:1" x14ac:dyDescent="0.25">
      <c r="A53755"/>
    </row>
    <row r="53756" spans="1:1" x14ac:dyDescent="0.25">
      <c r="A53756"/>
    </row>
    <row r="53757" spans="1:1" x14ac:dyDescent="0.25">
      <c r="A53757"/>
    </row>
    <row r="53758" spans="1:1" x14ac:dyDescent="0.25">
      <c r="A53758"/>
    </row>
    <row r="53759" spans="1:1" x14ac:dyDescent="0.25">
      <c r="A53759"/>
    </row>
    <row r="53760" spans="1:1" x14ac:dyDescent="0.25">
      <c r="A53760"/>
    </row>
    <row r="53761" spans="1:1" x14ac:dyDescent="0.25">
      <c r="A53761"/>
    </row>
    <row r="53762" spans="1:1" x14ac:dyDescent="0.25">
      <c r="A53762"/>
    </row>
    <row r="53763" spans="1:1" x14ac:dyDescent="0.25">
      <c r="A53763"/>
    </row>
    <row r="53764" spans="1:1" x14ac:dyDescent="0.25">
      <c r="A53764"/>
    </row>
    <row r="53765" spans="1:1" x14ac:dyDescent="0.25">
      <c r="A53765"/>
    </row>
    <row r="53766" spans="1:1" x14ac:dyDescent="0.25">
      <c r="A53766"/>
    </row>
    <row r="53767" spans="1:1" x14ac:dyDescent="0.25">
      <c r="A53767"/>
    </row>
    <row r="53768" spans="1:1" x14ac:dyDescent="0.25">
      <c r="A53768"/>
    </row>
    <row r="53769" spans="1:1" x14ac:dyDescent="0.25">
      <c r="A53769"/>
    </row>
    <row r="53770" spans="1:1" x14ac:dyDescent="0.25">
      <c r="A53770"/>
    </row>
    <row r="53771" spans="1:1" x14ac:dyDescent="0.25">
      <c r="A53771"/>
    </row>
    <row r="53772" spans="1:1" x14ac:dyDescent="0.25">
      <c r="A53772"/>
    </row>
    <row r="53773" spans="1:1" x14ac:dyDescent="0.25">
      <c r="A53773"/>
    </row>
    <row r="53774" spans="1:1" x14ac:dyDescent="0.25">
      <c r="A53774"/>
    </row>
    <row r="53775" spans="1:1" x14ac:dyDescent="0.25">
      <c r="A53775"/>
    </row>
    <row r="53776" spans="1:1" x14ac:dyDescent="0.25">
      <c r="A53776"/>
    </row>
    <row r="53777" spans="1:1" x14ac:dyDescent="0.25">
      <c r="A53777"/>
    </row>
    <row r="53778" spans="1:1" x14ac:dyDescent="0.25">
      <c r="A53778"/>
    </row>
    <row r="53779" spans="1:1" x14ac:dyDescent="0.25">
      <c r="A53779"/>
    </row>
    <row r="53780" spans="1:1" x14ac:dyDescent="0.25">
      <c r="A53780"/>
    </row>
    <row r="53781" spans="1:1" x14ac:dyDescent="0.25">
      <c r="A53781"/>
    </row>
    <row r="53782" spans="1:1" x14ac:dyDescent="0.25">
      <c r="A53782"/>
    </row>
    <row r="53783" spans="1:1" x14ac:dyDescent="0.25">
      <c r="A53783"/>
    </row>
    <row r="53784" spans="1:1" x14ac:dyDescent="0.25">
      <c r="A53784"/>
    </row>
    <row r="53785" spans="1:1" x14ac:dyDescent="0.25">
      <c r="A53785"/>
    </row>
    <row r="53786" spans="1:1" x14ac:dyDescent="0.25">
      <c r="A53786"/>
    </row>
    <row r="53787" spans="1:1" x14ac:dyDescent="0.25">
      <c r="A53787"/>
    </row>
    <row r="53788" spans="1:1" x14ac:dyDescent="0.25">
      <c r="A53788"/>
    </row>
    <row r="53789" spans="1:1" x14ac:dyDescent="0.25">
      <c r="A53789"/>
    </row>
    <row r="53790" spans="1:1" x14ac:dyDescent="0.25">
      <c r="A53790"/>
    </row>
    <row r="53791" spans="1:1" x14ac:dyDescent="0.25">
      <c r="A53791"/>
    </row>
    <row r="53792" spans="1:1" x14ac:dyDescent="0.25">
      <c r="A53792"/>
    </row>
    <row r="53793" spans="1:1" x14ac:dyDescent="0.25">
      <c r="A53793"/>
    </row>
    <row r="53794" spans="1:1" x14ac:dyDescent="0.25">
      <c r="A53794"/>
    </row>
    <row r="53795" spans="1:1" x14ac:dyDescent="0.25">
      <c r="A53795"/>
    </row>
    <row r="53796" spans="1:1" x14ac:dyDescent="0.25">
      <c r="A53796"/>
    </row>
    <row r="53797" spans="1:1" x14ac:dyDescent="0.25">
      <c r="A53797"/>
    </row>
    <row r="53798" spans="1:1" x14ac:dyDescent="0.25">
      <c r="A53798"/>
    </row>
    <row r="53799" spans="1:1" x14ac:dyDescent="0.25">
      <c r="A53799"/>
    </row>
    <row r="53800" spans="1:1" x14ac:dyDescent="0.25">
      <c r="A53800"/>
    </row>
    <row r="53801" spans="1:1" x14ac:dyDescent="0.25">
      <c r="A53801"/>
    </row>
    <row r="53802" spans="1:1" x14ac:dyDescent="0.25">
      <c r="A53802"/>
    </row>
    <row r="53803" spans="1:1" x14ac:dyDescent="0.25">
      <c r="A53803"/>
    </row>
    <row r="53804" spans="1:1" x14ac:dyDescent="0.25">
      <c r="A53804"/>
    </row>
    <row r="53805" spans="1:1" x14ac:dyDescent="0.25">
      <c r="A53805"/>
    </row>
    <row r="53806" spans="1:1" x14ac:dyDescent="0.25">
      <c r="A53806"/>
    </row>
    <row r="53807" spans="1:1" x14ac:dyDescent="0.25">
      <c r="A53807"/>
    </row>
    <row r="53808" spans="1:1" x14ac:dyDescent="0.25">
      <c r="A53808"/>
    </row>
    <row r="53809" spans="1:1" x14ac:dyDescent="0.25">
      <c r="A53809"/>
    </row>
    <row r="53810" spans="1:1" x14ac:dyDescent="0.25">
      <c r="A53810"/>
    </row>
    <row r="53811" spans="1:1" x14ac:dyDescent="0.25">
      <c r="A53811"/>
    </row>
    <row r="53812" spans="1:1" x14ac:dyDescent="0.25">
      <c r="A53812"/>
    </row>
    <row r="53813" spans="1:1" x14ac:dyDescent="0.25">
      <c r="A53813"/>
    </row>
    <row r="53814" spans="1:1" x14ac:dyDescent="0.25">
      <c r="A53814"/>
    </row>
    <row r="53815" spans="1:1" x14ac:dyDescent="0.25">
      <c r="A53815"/>
    </row>
    <row r="53816" spans="1:1" x14ac:dyDescent="0.25">
      <c r="A53816"/>
    </row>
    <row r="53817" spans="1:1" x14ac:dyDescent="0.25">
      <c r="A53817"/>
    </row>
    <row r="53818" spans="1:1" x14ac:dyDescent="0.25">
      <c r="A53818"/>
    </row>
    <row r="53819" spans="1:1" x14ac:dyDescent="0.25">
      <c r="A53819"/>
    </row>
    <row r="53820" spans="1:1" x14ac:dyDescent="0.25">
      <c r="A53820"/>
    </row>
    <row r="53821" spans="1:1" x14ac:dyDescent="0.25">
      <c r="A53821"/>
    </row>
    <row r="53822" spans="1:1" x14ac:dyDescent="0.25">
      <c r="A53822"/>
    </row>
    <row r="53823" spans="1:1" x14ac:dyDescent="0.25">
      <c r="A53823"/>
    </row>
    <row r="53824" spans="1:1" x14ac:dyDescent="0.25">
      <c r="A53824"/>
    </row>
    <row r="53825" spans="1:1" x14ac:dyDescent="0.25">
      <c r="A53825"/>
    </row>
    <row r="53826" spans="1:1" x14ac:dyDescent="0.25">
      <c r="A53826"/>
    </row>
    <row r="53827" spans="1:1" x14ac:dyDescent="0.25">
      <c r="A53827"/>
    </row>
    <row r="53828" spans="1:1" x14ac:dyDescent="0.25">
      <c r="A53828"/>
    </row>
    <row r="53829" spans="1:1" x14ac:dyDescent="0.25">
      <c r="A53829"/>
    </row>
    <row r="53830" spans="1:1" x14ac:dyDescent="0.25">
      <c r="A53830"/>
    </row>
    <row r="53831" spans="1:1" x14ac:dyDescent="0.25">
      <c r="A53831"/>
    </row>
    <row r="53832" spans="1:1" x14ac:dyDescent="0.25">
      <c r="A53832"/>
    </row>
    <row r="53833" spans="1:1" x14ac:dyDescent="0.25">
      <c r="A53833"/>
    </row>
    <row r="53834" spans="1:1" x14ac:dyDescent="0.25">
      <c r="A53834"/>
    </row>
    <row r="53835" spans="1:1" x14ac:dyDescent="0.25">
      <c r="A53835"/>
    </row>
    <row r="53836" spans="1:1" x14ac:dyDescent="0.25">
      <c r="A53836"/>
    </row>
    <row r="53837" spans="1:1" x14ac:dyDescent="0.25">
      <c r="A53837"/>
    </row>
    <row r="53838" spans="1:1" x14ac:dyDescent="0.25">
      <c r="A53838"/>
    </row>
    <row r="53839" spans="1:1" x14ac:dyDescent="0.25">
      <c r="A53839"/>
    </row>
    <row r="53840" spans="1:1" x14ac:dyDescent="0.25">
      <c r="A53840"/>
    </row>
    <row r="53841" spans="1:1" x14ac:dyDescent="0.25">
      <c r="A53841"/>
    </row>
    <row r="53842" spans="1:1" x14ac:dyDescent="0.25">
      <c r="A53842"/>
    </row>
    <row r="53843" spans="1:1" x14ac:dyDescent="0.25">
      <c r="A53843"/>
    </row>
    <row r="53844" spans="1:1" x14ac:dyDescent="0.25">
      <c r="A53844"/>
    </row>
    <row r="53845" spans="1:1" x14ac:dyDescent="0.25">
      <c r="A53845"/>
    </row>
    <row r="53846" spans="1:1" x14ac:dyDescent="0.25">
      <c r="A53846"/>
    </row>
    <row r="53847" spans="1:1" x14ac:dyDescent="0.25">
      <c r="A53847"/>
    </row>
    <row r="53848" spans="1:1" x14ac:dyDescent="0.25">
      <c r="A53848"/>
    </row>
    <row r="53849" spans="1:1" x14ac:dyDescent="0.25">
      <c r="A53849"/>
    </row>
    <row r="53850" spans="1:1" x14ac:dyDescent="0.25">
      <c r="A53850"/>
    </row>
    <row r="53851" spans="1:1" x14ac:dyDescent="0.25">
      <c r="A53851"/>
    </row>
    <row r="53852" spans="1:1" x14ac:dyDescent="0.25">
      <c r="A53852"/>
    </row>
    <row r="53853" spans="1:1" x14ac:dyDescent="0.25">
      <c r="A53853"/>
    </row>
    <row r="53854" spans="1:1" x14ac:dyDescent="0.25">
      <c r="A53854"/>
    </row>
    <row r="53855" spans="1:1" x14ac:dyDescent="0.25">
      <c r="A53855"/>
    </row>
    <row r="53856" spans="1:1" x14ac:dyDescent="0.25">
      <c r="A53856"/>
    </row>
    <row r="53857" spans="1:1" x14ac:dyDescent="0.25">
      <c r="A53857"/>
    </row>
    <row r="53858" spans="1:1" x14ac:dyDescent="0.25">
      <c r="A53858"/>
    </row>
    <row r="53859" spans="1:1" x14ac:dyDescent="0.25">
      <c r="A53859"/>
    </row>
    <row r="53860" spans="1:1" x14ac:dyDescent="0.25">
      <c r="A53860"/>
    </row>
    <row r="53861" spans="1:1" x14ac:dyDescent="0.25">
      <c r="A53861"/>
    </row>
    <row r="53862" spans="1:1" x14ac:dyDescent="0.25">
      <c r="A53862"/>
    </row>
    <row r="53863" spans="1:1" x14ac:dyDescent="0.25">
      <c r="A53863"/>
    </row>
    <row r="53864" spans="1:1" x14ac:dyDescent="0.25">
      <c r="A53864"/>
    </row>
    <row r="53865" spans="1:1" x14ac:dyDescent="0.25">
      <c r="A53865"/>
    </row>
    <row r="53866" spans="1:1" x14ac:dyDescent="0.25">
      <c r="A53866"/>
    </row>
    <row r="53867" spans="1:1" x14ac:dyDescent="0.25">
      <c r="A53867"/>
    </row>
    <row r="53868" spans="1:1" x14ac:dyDescent="0.25">
      <c r="A53868"/>
    </row>
    <row r="53869" spans="1:1" x14ac:dyDescent="0.25">
      <c r="A53869"/>
    </row>
    <row r="53870" spans="1:1" x14ac:dyDescent="0.25">
      <c r="A53870"/>
    </row>
    <row r="53871" spans="1:1" x14ac:dyDescent="0.25">
      <c r="A53871"/>
    </row>
    <row r="53872" spans="1:1" x14ac:dyDescent="0.25">
      <c r="A53872"/>
    </row>
    <row r="53873" spans="1:1" x14ac:dyDescent="0.25">
      <c r="A53873"/>
    </row>
    <row r="53874" spans="1:1" x14ac:dyDescent="0.25">
      <c r="A53874"/>
    </row>
    <row r="53875" spans="1:1" x14ac:dyDescent="0.25">
      <c r="A53875"/>
    </row>
    <row r="53876" spans="1:1" x14ac:dyDescent="0.25">
      <c r="A53876"/>
    </row>
    <row r="53877" spans="1:1" x14ac:dyDescent="0.25">
      <c r="A53877"/>
    </row>
    <row r="53878" spans="1:1" x14ac:dyDescent="0.25">
      <c r="A53878"/>
    </row>
    <row r="53879" spans="1:1" x14ac:dyDescent="0.25">
      <c r="A53879"/>
    </row>
    <row r="53880" spans="1:1" x14ac:dyDescent="0.25">
      <c r="A53880"/>
    </row>
    <row r="53881" spans="1:1" x14ac:dyDescent="0.25">
      <c r="A53881"/>
    </row>
    <row r="53882" spans="1:1" x14ac:dyDescent="0.25">
      <c r="A53882"/>
    </row>
    <row r="53883" spans="1:1" x14ac:dyDescent="0.25">
      <c r="A53883"/>
    </row>
    <row r="53884" spans="1:1" x14ac:dyDescent="0.25">
      <c r="A53884"/>
    </row>
    <row r="53885" spans="1:1" x14ac:dyDescent="0.25">
      <c r="A53885"/>
    </row>
    <row r="53886" spans="1:1" x14ac:dyDescent="0.25">
      <c r="A53886"/>
    </row>
    <row r="53887" spans="1:1" x14ac:dyDescent="0.25">
      <c r="A53887"/>
    </row>
    <row r="53888" spans="1:1" x14ac:dyDescent="0.25">
      <c r="A53888"/>
    </row>
    <row r="53889" spans="1:1" x14ac:dyDescent="0.25">
      <c r="A53889"/>
    </row>
    <row r="53890" spans="1:1" x14ac:dyDescent="0.25">
      <c r="A53890"/>
    </row>
    <row r="53891" spans="1:1" x14ac:dyDescent="0.25">
      <c r="A53891"/>
    </row>
    <row r="53892" spans="1:1" x14ac:dyDescent="0.25">
      <c r="A53892"/>
    </row>
    <row r="53893" spans="1:1" x14ac:dyDescent="0.25">
      <c r="A53893"/>
    </row>
    <row r="53894" spans="1:1" x14ac:dyDescent="0.25">
      <c r="A53894"/>
    </row>
    <row r="53895" spans="1:1" x14ac:dyDescent="0.25">
      <c r="A53895"/>
    </row>
    <row r="53896" spans="1:1" x14ac:dyDescent="0.25">
      <c r="A53896"/>
    </row>
    <row r="53897" spans="1:1" x14ac:dyDescent="0.25">
      <c r="A53897"/>
    </row>
    <row r="53898" spans="1:1" x14ac:dyDescent="0.25">
      <c r="A53898"/>
    </row>
    <row r="53899" spans="1:1" x14ac:dyDescent="0.25">
      <c r="A53899"/>
    </row>
    <row r="53900" spans="1:1" x14ac:dyDescent="0.25">
      <c r="A53900"/>
    </row>
    <row r="53901" spans="1:1" x14ac:dyDescent="0.25">
      <c r="A53901"/>
    </row>
    <row r="53902" spans="1:1" x14ac:dyDescent="0.25">
      <c r="A53902"/>
    </row>
    <row r="53903" spans="1:1" x14ac:dyDescent="0.25">
      <c r="A53903"/>
    </row>
    <row r="53904" spans="1:1" x14ac:dyDescent="0.25">
      <c r="A53904"/>
    </row>
    <row r="53905" spans="1:1" x14ac:dyDescent="0.25">
      <c r="A53905"/>
    </row>
    <row r="53906" spans="1:1" x14ac:dyDescent="0.25">
      <c r="A53906"/>
    </row>
    <row r="53907" spans="1:1" x14ac:dyDescent="0.25">
      <c r="A53907"/>
    </row>
    <row r="53908" spans="1:1" x14ac:dyDescent="0.25">
      <c r="A53908"/>
    </row>
    <row r="53909" spans="1:1" x14ac:dyDescent="0.25">
      <c r="A53909"/>
    </row>
    <row r="53910" spans="1:1" x14ac:dyDescent="0.25">
      <c r="A53910"/>
    </row>
    <row r="53911" spans="1:1" x14ac:dyDescent="0.25">
      <c r="A53911"/>
    </row>
    <row r="53912" spans="1:1" x14ac:dyDescent="0.25">
      <c r="A53912"/>
    </row>
    <row r="53913" spans="1:1" x14ac:dyDescent="0.25">
      <c r="A53913"/>
    </row>
    <row r="53914" spans="1:1" x14ac:dyDescent="0.25">
      <c r="A53914"/>
    </row>
    <row r="53915" spans="1:1" x14ac:dyDescent="0.25">
      <c r="A53915"/>
    </row>
    <row r="53916" spans="1:1" x14ac:dyDescent="0.25">
      <c r="A53916"/>
    </row>
    <row r="53917" spans="1:1" x14ac:dyDescent="0.25">
      <c r="A53917"/>
    </row>
    <row r="53918" spans="1:1" x14ac:dyDescent="0.25">
      <c r="A53918"/>
    </row>
    <row r="53919" spans="1:1" x14ac:dyDescent="0.25">
      <c r="A53919"/>
    </row>
    <row r="53920" spans="1:1" x14ac:dyDescent="0.25">
      <c r="A53920"/>
    </row>
    <row r="53921" spans="1:1" x14ac:dyDescent="0.25">
      <c r="A53921"/>
    </row>
    <row r="53922" spans="1:1" x14ac:dyDescent="0.25">
      <c r="A53922"/>
    </row>
    <row r="53923" spans="1:1" x14ac:dyDescent="0.25">
      <c r="A53923"/>
    </row>
    <row r="53924" spans="1:1" x14ac:dyDescent="0.25">
      <c r="A53924"/>
    </row>
    <row r="53925" spans="1:1" x14ac:dyDescent="0.25">
      <c r="A53925"/>
    </row>
    <row r="53926" spans="1:1" x14ac:dyDescent="0.25">
      <c r="A53926"/>
    </row>
    <row r="53927" spans="1:1" x14ac:dyDescent="0.25">
      <c r="A53927"/>
    </row>
    <row r="53928" spans="1:1" x14ac:dyDescent="0.25">
      <c r="A53928"/>
    </row>
    <row r="53929" spans="1:1" x14ac:dyDescent="0.25">
      <c r="A53929"/>
    </row>
    <row r="53930" spans="1:1" x14ac:dyDescent="0.25">
      <c r="A53930"/>
    </row>
    <row r="53931" spans="1:1" x14ac:dyDescent="0.25">
      <c r="A53931"/>
    </row>
    <row r="53932" spans="1:1" x14ac:dyDescent="0.25">
      <c r="A53932"/>
    </row>
    <row r="53933" spans="1:1" x14ac:dyDescent="0.25">
      <c r="A53933"/>
    </row>
    <row r="53934" spans="1:1" x14ac:dyDescent="0.25">
      <c r="A53934"/>
    </row>
    <row r="53935" spans="1:1" x14ac:dyDescent="0.25">
      <c r="A53935"/>
    </row>
    <row r="53936" spans="1:1" x14ac:dyDescent="0.25">
      <c r="A53936"/>
    </row>
    <row r="53937" spans="1:1" x14ac:dyDescent="0.25">
      <c r="A53937"/>
    </row>
    <row r="53938" spans="1:1" x14ac:dyDescent="0.25">
      <c r="A53938"/>
    </row>
    <row r="53939" spans="1:1" x14ac:dyDescent="0.25">
      <c r="A53939"/>
    </row>
    <row r="53940" spans="1:1" x14ac:dyDescent="0.25">
      <c r="A53940"/>
    </row>
    <row r="53941" spans="1:1" x14ac:dyDescent="0.25">
      <c r="A53941"/>
    </row>
    <row r="53942" spans="1:1" x14ac:dyDescent="0.25">
      <c r="A53942"/>
    </row>
    <row r="53943" spans="1:1" x14ac:dyDescent="0.25">
      <c r="A53943"/>
    </row>
    <row r="53944" spans="1:1" x14ac:dyDescent="0.25">
      <c r="A53944"/>
    </row>
    <row r="53945" spans="1:1" x14ac:dyDescent="0.25">
      <c r="A53945"/>
    </row>
    <row r="53946" spans="1:1" x14ac:dyDescent="0.25">
      <c r="A53946"/>
    </row>
    <row r="53947" spans="1:1" x14ac:dyDescent="0.25">
      <c r="A53947"/>
    </row>
    <row r="53948" spans="1:1" x14ac:dyDescent="0.25">
      <c r="A53948"/>
    </row>
    <row r="53949" spans="1:1" x14ac:dyDescent="0.25">
      <c r="A53949"/>
    </row>
    <row r="53950" spans="1:1" x14ac:dyDescent="0.25">
      <c r="A53950"/>
    </row>
    <row r="53951" spans="1:1" x14ac:dyDescent="0.25">
      <c r="A53951"/>
    </row>
    <row r="53952" spans="1:1" x14ac:dyDescent="0.25">
      <c r="A53952"/>
    </row>
    <row r="53953" spans="1:1" x14ac:dyDescent="0.25">
      <c r="A53953"/>
    </row>
    <row r="53954" spans="1:1" x14ac:dyDescent="0.25">
      <c r="A53954"/>
    </row>
    <row r="53955" spans="1:1" x14ac:dyDescent="0.25">
      <c r="A53955"/>
    </row>
    <row r="53956" spans="1:1" x14ac:dyDescent="0.25">
      <c r="A53956"/>
    </row>
    <row r="53957" spans="1:1" x14ac:dyDescent="0.25">
      <c r="A53957"/>
    </row>
    <row r="53958" spans="1:1" x14ac:dyDescent="0.25">
      <c r="A53958"/>
    </row>
    <row r="53959" spans="1:1" x14ac:dyDescent="0.25">
      <c r="A53959"/>
    </row>
    <row r="53960" spans="1:1" x14ac:dyDescent="0.25">
      <c r="A53960"/>
    </row>
    <row r="53961" spans="1:1" x14ac:dyDescent="0.25">
      <c r="A53961"/>
    </row>
    <row r="53962" spans="1:1" x14ac:dyDescent="0.25">
      <c r="A53962"/>
    </row>
    <row r="53963" spans="1:1" x14ac:dyDescent="0.25">
      <c r="A53963"/>
    </row>
    <row r="53964" spans="1:1" x14ac:dyDescent="0.25">
      <c r="A53964"/>
    </row>
    <row r="53965" spans="1:1" x14ac:dyDescent="0.25">
      <c r="A53965"/>
    </row>
    <row r="53966" spans="1:1" x14ac:dyDescent="0.25">
      <c r="A53966"/>
    </row>
    <row r="53967" spans="1:1" x14ac:dyDescent="0.25">
      <c r="A53967"/>
    </row>
    <row r="53968" spans="1:1" x14ac:dyDescent="0.25">
      <c r="A53968"/>
    </row>
    <row r="53969" spans="1:1" x14ac:dyDescent="0.25">
      <c r="A53969"/>
    </row>
    <row r="53970" spans="1:1" x14ac:dyDescent="0.25">
      <c r="A53970"/>
    </row>
    <row r="53971" spans="1:1" x14ac:dyDescent="0.25">
      <c r="A53971"/>
    </row>
    <row r="53972" spans="1:1" x14ac:dyDescent="0.25">
      <c r="A53972"/>
    </row>
    <row r="53973" spans="1:1" x14ac:dyDescent="0.25">
      <c r="A53973"/>
    </row>
    <row r="53974" spans="1:1" x14ac:dyDescent="0.25">
      <c r="A53974"/>
    </row>
    <row r="53975" spans="1:1" x14ac:dyDescent="0.25">
      <c r="A53975"/>
    </row>
    <row r="53976" spans="1:1" x14ac:dyDescent="0.25">
      <c r="A53976"/>
    </row>
    <row r="53977" spans="1:1" x14ac:dyDescent="0.25">
      <c r="A53977"/>
    </row>
    <row r="53978" spans="1:1" x14ac:dyDescent="0.25">
      <c r="A53978"/>
    </row>
    <row r="53979" spans="1:1" x14ac:dyDescent="0.25">
      <c r="A53979"/>
    </row>
    <row r="53980" spans="1:1" x14ac:dyDescent="0.25">
      <c r="A53980"/>
    </row>
    <row r="53981" spans="1:1" x14ac:dyDescent="0.25">
      <c r="A53981"/>
    </row>
    <row r="53982" spans="1:1" x14ac:dyDescent="0.25">
      <c r="A53982"/>
    </row>
    <row r="53983" spans="1:1" x14ac:dyDescent="0.25">
      <c r="A53983"/>
    </row>
    <row r="53984" spans="1:1" x14ac:dyDescent="0.25">
      <c r="A53984"/>
    </row>
    <row r="53985" spans="1:1" x14ac:dyDescent="0.25">
      <c r="A53985"/>
    </row>
    <row r="53986" spans="1:1" x14ac:dyDescent="0.25">
      <c r="A53986"/>
    </row>
    <row r="53987" spans="1:1" x14ac:dyDescent="0.25">
      <c r="A53987"/>
    </row>
    <row r="53988" spans="1:1" x14ac:dyDescent="0.25">
      <c r="A53988"/>
    </row>
    <row r="53989" spans="1:1" x14ac:dyDescent="0.25">
      <c r="A53989"/>
    </row>
    <row r="53990" spans="1:1" x14ac:dyDescent="0.25">
      <c r="A53990"/>
    </row>
    <row r="53991" spans="1:1" x14ac:dyDescent="0.25">
      <c r="A53991"/>
    </row>
    <row r="53992" spans="1:1" x14ac:dyDescent="0.25">
      <c r="A53992"/>
    </row>
    <row r="53993" spans="1:1" x14ac:dyDescent="0.25">
      <c r="A53993"/>
    </row>
    <row r="53994" spans="1:1" x14ac:dyDescent="0.25">
      <c r="A53994"/>
    </row>
    <row r="53995" spans="1:1" x14ac:dyDescent="0.25">
      <c r="A53995"/>
    </row>
    <row r="53996" spans="1:1" x14ac:dyDescent="0.25">
      <c r="A53996"/>
    </row>
    <row r="53997" spans="1:1" x14ac:dyDescent="0.25">
      <c r="A53997"/>
    </row>
    <row r="53998" spans="1:1" x14ac:dyDescent="0.25">
      <c r="A53998"/>
    </row>
    <row r="53999" spans="1:1" x14ac:dyDescent="0.25">
      <c r="A53999"/>
    </row>
    <row r="54000" spans="1:1" x14ac:dyDescent="0.25">
      <c r="A54000"/>
    </row>
    <row r="54001" spans="1:1" x14ac:dyDescent="0.25">
      <c r="A54001"/>
    </row>
    <row r="54002" spans="1:1" x14ac:dyDescent="0.25">
      <c r="A54002"/>
    </row>
    <row r="54003" spans="1:1" x14ac:dyDescent="0.25">
      <c r="A54003"/>
    </row>
    <row r="54004" spans="1:1" x14ac:dyDescent="0.25">
      <c r="A54004"/>
    </row>
    <row r="54005" spans="1:1" x14ac:dyDescent="0.25">
      <c r="A54005"/>
    </row>
    <row r="54006" spans="1:1" x14ac:dyDescent="0.25">
      <c r="A54006"/>
    </row>
    <row r="54007" spans="1:1" x14ac:dyDescent="0.25">
      <c r="A54007"/>
    </row>
    <row r="54008" spans="1:1" x14ac:dyDescent="0.25">
      <c r="A54008"/>
    </row>
    <row r="54009" spans="1:1" x14ac:dyDescent="0.25">
      <c r="A54009"/>
    </row>
    <row r="54010" spans="1:1" x14ac:dyDescent="0.25">
      <c r="A54010"/>
    </row>
    <row r="54011" spans="1:1" x14ac:dyDescent="0.25">
      <c r="A54011"/>
    </row>
    <row r="54012" spans="1:1" x14ac:dyDescent="0.25">
      <c r="A54012"/>
    </row>
    <row r="54013" spans="1:1" x14ac:dyDescent="0.25">
      <c r="A54013"/>
    </row>
    <row r="54014" spans="1:1" x14ac:dyDescent="0.25">
      <c r="A54014"/>
    </row>
    <row r="54015" spans="1:1" x14ac:dyDescent="0.25">
      <c r="A54015"/>
    </row>
    <row r="54016" spans="1:1" x14ac:dyDescent="0.25">
      <c r="A54016"/>
    </row>
    <row r="54017" spans="1:1" x14ac:dyDescent="0.25">
      <c r="A54017"/>
    </row>
    <row r="54018" spans="1:1" x14ac:dyDescent="0.25">
      <c r="A54018"/>
    </row>
    <row r="54019" spans="1:1" x14ac:dyDescent="0.25">
      <c r="A54019"/>
    </row>
    <row r="54020" spans="1:1" x14ac:dyDescent="0.25">
      <c r="A54020"/>
    </row>
    <row r="54021" spans="1:1" x14ac:dyDescent="0.25">
      <c r="A54021"/>
    </row>
    <row r="54022" spans="1:1" x14ac:dyDescent="0.25">
      <c r="A54022"/>
    </row>
    <row r="54023" spans="1:1" x14ac:dyDescent="0.25">
      <c r="A54023"/>
    </row>
    <row r="54024" spans="1:1" x14ac:dyDescent="0.25">
      <c r="A54024"/>
    </row>
    <row r="54025" spans="1:1" x14ac:dyDescent="0.25">
      <c r="A54025"/>
    </row>
    <row r="54026" spans="1:1" x14ac:dyDescent="0.25">
      <c r="A54026"/>
    </row>
    <row r="54027" spans="1:1" x14ac:dyDescent="0.25">
      <c r="A54027"/>
    </row>
    <row r="54028" spans="1:1" x14ac:dyDescent="0.25">
      <c r="A54028"/>
    </row>
    <row r="54029" spans="1:1" x14ac:dyDescent="0.25">
      <c r="A54029"/>
    </row>
    <row r="54030" spans="1:1" x14ac:dyDescent="0.25">
      <c r="A54030"/>
    </row>
    <row r="54031" spans="1:1" x14ac:dyDescent="0.25">
      <c r="A54031"/>
    </row>
    <row r="54032" spans="1:1" x14ac:dyDescent="0.25">
      <c r="A54032"/>
    </row>
    <row r="54033" spans="1:1" x14ac:dyDescent="0.25">
      <c r="A54033"/>
    </row>
    <row r="54034" spans="1:1" x14ac:dyDescent="0.25">
      <c r="A54034"/>
    </row>
    <row r="54035" spans="1:1" x14ac:dyDescent="0.25">
      <c r="A54035"/>
    </row>
    <row r="54036" spans="1:1" x14ac:dyDescent="0.25">
      <c r="A54036"/>
    </row>
    <row r="54037" spans="1:1" x14ac:dyDescent="0.25">
      <c r="A54037"/>
    </row>
    <row r="54038" spans="1:1" x14ac:dyDescent="0.25">
      <c r="A54038"/>
    </row>
    <row r="54039" spans="1:1" x14ac:dyDescent="0.25">
      <c r="A54039"/>
    </row>
    <row r="54040" spans="1:1" x14ac:dyDescent="0.25">
      <c r="A54040"/>
    </row>
    <row r="54041" spans="1:1" x14ac:dyDescent="0.25">
      <c r="A54041"/>
    </row>
    <row r="54042" spans="1:1" x14ac:dyDescent="0.25">
      <c r="A54042"/>
    </row>
    <row r="54043" spans="1:1" x14ac:dyDescent="0.25">
      <c r="A54043"/>
    </row>
    <row r="54044" spans="1:1" x14ac:dyDescent="0.25">
      <c r="A54044"/>
    </row>
    <row r="54045" spans="1:1" x14ac:dyDescent="0.25">
      <c r="A54045"/>
    </row>
    <row r="54046" spans="1:1" x14ac:dyDescent="0.25">
      <c r="A54046"/>
    </row>
    <row r="54047" spans="1:1" x14ac:dyDescent="0.25">
      <c r="A54047"/>
    </row>
    <row r="54048" spans="1:1" x14ac:dyDescent="0.25">
      <c r="A54048"/>
    </row>
    <row r="54049" spans="1:1" x14ac:dyDescent="0.25">
      <c r="A54049"/>
    </row>
    <row r="54050" spans="1:1" x14ac:dyDescent="0.25">
      <c r="A54050"/>
    </row>
    <row r="54051" spans="1:1" x14ac:dyDescent="0.25">
      <c r="A54051"/>
    </row>
    <row r="54052" spans="1:1" x14ac:dyDescent="0.25">
      <c r="A54052"/>
    </row>
    <row r="54053" spans="1:1" x14ac:dyDescent="0.25">
      <c r="A54053"/>
    </row>
    <row r="54054" spans="1:1" x14ac:dyDescent="0.25">
      <c r="A54054"/>
    </row>
    <row r="54055" spans="1:1" x14ac:dyDescent="0.25">
      <c r="A54055"/>
    </row>
    <row r="54056" spans="1:1" x14ac:dyDescent="0.25">
      <c r="A54056"/>
    </row>
    <row r="54057" spans="1:1" x14ac:dyDescent="0.25">
      <c r="A54057"/>
    </row>
    <row r="54058" spans="1:1" x14ac:dyDescent="0.25">
      <c r="A54058"/>
    </row>
    <row r="54059" spans="1:1" x14ac:dyDescent="0.25">
      <c r="A54059"/>
    </row>
    <row r="54060" spans="1:1" x14ac:dyDescent="0.25">
      <c r="A54060"/>
    </row>
    <row r="54061" spans="1:1" x14ac:dyDescent="0.25">
      <c r="A54061"/>
    </row>
    <row r="54062" spans="1:1" x14ac:dyDescent="0.25">
      <c r="A54062"/>
    </row>
    <row r="54063" spans="1:1" x14ac:dyDescent="0.25">
      <c r="A54063"/>
    </row>
    <row r="54064" spans="1:1" x14ac:dyDescent="0.25">
      <c r="A54064"/>
    </row>
    <row r="54065" spans="1:1" x14ac:dyDescent="0.25">
      <c r="A54065"/>
    </row>
    <row r="54066" spans="1:1" x14ac:dyDescent="0.25">
      <c r="A54066"/>
    </row>
    <row r="54067" spans="1:1" x14ac:dyDescent="0.25">
      <c r="A54067"/>
    </row>
    <row r="54068" spans="1:1" x14ac:dyDescent="0.25">
      <c r="A54068"/>
    </row>
    <row r="54069" spans="1:1" x14ac:dyDescent="0.25">
      <c r="A54069"/>
    </row>
    <row r="54070" spans="1:1" x14ac:dyDescent="0.25">
      <c r="A54070"/>
    </row>
    <row r="54071" spans="1:1" x14ac:dyDescent="0.25">
      <c r="A54071"/>
    </row>
    <row r="54072" spans="1:1" x14ac:dyDescent="0.25">
      <c r="A54072"/>
    </row>
    <row r="54073" spans="1:1" x14ac:dyDescent="0.25">
      <c r="A54073"/>
    </row>
    <row r="54074" spans="1:1" x14ac:dyDescent="0.25">
      <c r="A54074"/>
    </row>
    <row r="54075" spans="1:1" x14ac:dyDescent="0.25">
      <c r="A54075"/>
    </row>
    <row r="54076" spans="1:1" x14ac:dyDescent="0.25">
      <c r="A54076"/>
    </row>
    <row r="54077" spans="1:1" x14ac:dyDescent="0.25">
      <c r="A54077"/>
    </row>
    <row r="54078" spans="1:1" x14ac:dyDescent="0.25">
      <c r="A54078"/>
    </row>
    <row r="54079" spans="1:1" x14ac:dyDescent="0.25">
      <c r="A54079"/>
    </row>
    <row r="54080" spans="1:1" x14ac:dyDescent="0.25">
      <c r="A54080"/>
    </row>
    <row r="54081" spans="1:1" x14ac:dyDescent="0.25">
      <c r="A54081"/>
    </row>
    <row r="54082" spans="1:1" x14ac:dyDescent="0.25">
      <c r="A54082"/>
    </row>
    <row r="54083" spans="1:1" x14ac:dyDescent="0.25">
      <c r="A54083"/>
    </row>
    <row r="54084" spans="1:1" x14ac:dyDescent="0.25">
      <c r="A54084"/>
    </row>
    <row r="54085" spans="1:1" x14ac:dyDescent="0.25">
      <c r="A54085"/>
    </row>
    <row r="54086" spans="1:1" x14ac:dyDescent="0.25">
      <c r="A54086"/>
    </row>
    <row r="54087" spans="1:1" x14ac:dyDescent="0.25">
      <c r="A54087"/>
    </row>
    <row r="54088" spans="1:1" x14ac:dyDescent="0.25">
      <c r="A54088"/>
    </row>
    <row r="54089" spans="1:1" x14ac:dyDescent="0.25">
      <c r="A54089"/>
    </row>
    <row r="54090" spans="1:1" x14ac:dyDescent="0.25">
      <c r="A54090"/>
    </row>
    <row r="54091" spans="1:1" x14ac:dyDescent="0.25">
      <c r="A54091"/>
    </row>
    <row r="54092" spans="1:1" x14ac:dyDescent="0.25">
      <c r="A54092"/>
    </row>
    <row r="54093" spans="1:1" x14ac:dyDescent="0.25">
      <c r="A54093"/>
    </row>
    <row r="54094" spans="1:1" x14ac:dyDescent="0.25">
      <c r="A54094"/>
    </row>
    <row r="54095" spans="1:1" x14ac:dyDescent="0.25">
      <c r="A54095"/>
    </row>
    <row r="54096" spans="1:1" x14ac:dyDescent="0.25">
      <c r="A54096"/>
    </row>
    <row r="54097" spans="1:1" x14ac:dyDescent="0.25">
      <c r="A54097"/>
    </row>
    <row r="54098" spans="1:1" x14ac:dyDescent="0.25">
      <c r="A54098"/>
    </row>
    <row r="54099" spans="1:1" x14ac:dyDescent="0.25">
      <c r="A54099"/>
    </row>
    <row r="54100" spans="1:1" x14ac:dyDescent="0.25">
      <c r="A54100"/>
    </row>
    <row r="54101" spans="1:1" x14ac:dyDescent="0.25">
      <c r="A54101"/>
    </row>
    <row r="54102" spans="1:1" x14ac:dyDescent="0.25">
      <c r="A54102"/>
    </row>
    <row r="54103" spans="1:1" x14ac:dyDescent="0.25">
      <c r="A54103"/>
    </row>
    <row r="54104" spans="1:1" x14ac:dyDescent="0.25">
      <c r="A54104"/>
    </row>
    <row r="54105" spans="1:1" x14ac:dyDescent="0.25">
      <c r="A54105"/>
    </row>
    <row r="54106" spans="1:1" x14ac:dyDescent="0.25">
      <c r="A54106"/>
    </row>
    <row r="54107" spans="1:1" x14ac:dyDescent="0.25">
      <c r="A54107"/>
    </row>
    <row r="54108" spans="1:1" x14ac:dyDescent="0.25">
      <c r="A54108"/>
    </row>
    <row r="54109" spans="1:1" x14ac:dyDescent="0.25">
      <c r="A54109"/>
    </row>
    <row r="54110" spans="1:1" x14ac:dyDescent="0.25">
      <c r="A54110"/>
    </row>
    <row r="54111" spans="1:1" x14ac:dyDescent="0.25">
      <c r="A54111"/>
    </row>
    <row r="54112" spans="1:1" x14ac:dyDescent="0.25">
      <c r="A54112"/>
    </row>
    <row r="54113" spans="1:1" x14ac:dyDescent="0.25">
      <c r="A54113"/>
    </row>
    <row r="54114" spans="1:1" x14ac:dyDescent="0.25">
      <c r="A54114"/>
    </row>
    <row r="54115" spans="1:1" x14ac:dyDescent="0.25">
      <c r="A54115"/>
    </row>
    <row r="54116" spans="1:1" x14ac:dyDescent="0.25">
      <c r="A54116"/>
    </row>
    <row r="54117" spans="1:1" x14ac:dyDescent="0.25">
      <c r="A54117"/>
    </row>
    <row r="54118" spans="1:1" x14ac:dyDescent="0.25">
      <c r="A54118"/>
    </row>
    <row r="54119" spans="1:1" x14ac:dyDescent="0.25">
      <c r="A54119"/>
    </row>
    <row r="54120" spans="1:1" x14ac:dyDescent="0.25">
      <c r="A54120"/>
    </row>
    <row r="54121" spans="1:1" x14ac:dyDescent="0.25">
      <c r="A54121"/>
    </row>
    <row r="54122" spans="1:1" x14ac:dyDescent="0.25">
      <c r="A54122"/>
    </row>
    <row r="54123" spans="1:1" x14ac:dyDescent="0.25">
      <c r="A54123"/>
    </row>
    <row r="54124" spans="1:1" x14ac:dyDescent="0.25">
      <c r="A54124"/>
    </row>
    <row r="54125" spans="1:1" x14ac:dyDescent="0.25">
      <c r="A54125"/>
    </row>
    <row r="54126" spans="1:1" x14ac:dyDescent="0.25">
      <c r="A54126"/>
    </row>
    <row r="54127" spans="1:1" x14ac:dyDescent="0.25">
      <c r="A54127"/>
    </row>
    <row r="54128" spans="1:1" x14ac:dyDescent="0.25">
      <c r="A54128"/>
    </row>
    <row r="54129" spans="1:1" x14ac:dyDescent="0.25">
      <c r="A54129"/>
    </row>
    <row r="54130" spans="1:1" x14ac:dyDescent="0.25">
      <c r="A54130"/>
    </row>
    <row r="54131" spans="1:1" x14ac:dyDescent="0.25">
      <c r="A54131"/>
    </row>
    <row r="54132" spans="1:1" x14ac:dyDescent="0.25">
      <c r="A54132"/>
    </row>
    <row r="54133" spans="1:1" x14ac:dyDescent="0.25">
      <c r="A54133"/>
    </row>
    <row r="54134" spans="1:1" x14ac:dyDescent="0.25">
      <c r="A54134"/>
    </row>
    <row r="54135" spans="1:1" x14ac:dyDescent="0.25">
      <c r="A54135"/>
    </row>
    <row r="54136" spans="1:1" x14ac:dyDescent="0.25">
      <c r="A54136"/>
    </row>
    <row r="54137" spans="1:1" x14ac:dyDescent="0.25">
      <c r="A54137"/>
    </row>
    <row r="54138" spans="1:1" x14ac:dyDescent="0.25">
      <c r="A54138"/>
    </row>
    <row r="54139" spans="1:1" x14ac:dyDescent="0.25">
      <c r="A54139"/>
    </row>
    <row r="54140" spans="1:1" x14ac:dyDescent="0.25">
      <c r="A54140"/>
    </row>
    <row r="54141" spans="1:1" x14ac:dyDescent="0.25">
      <c r="A54141"/>
    </row>
    <row r="54142" spans="1:1" x14ac:dyDescent="0.25">
      <c r="A54142"/>
    </row>
    <row r="54143" spans="1:1" x14ac:dyDescent="0.25">
      <c r="A54143"/>
    </row>
    <row r="54144" spans="1:1" x14ac:dyDescent="0.25">
      <c r="A54144"/>
    </row>
    <row r="54145" spans="1:1" x14ac:dyDescent="0.25">
      <c r="A54145"/>
    </row>
    <row r="54146" spans="1:1" x14ac:dyDescent="0.25">
      <c r="A54146"/>
    </row>
    <row r="54147" spans="1:1" x14ac:dyDescent="0.25">
      <c r="A54147"/>
    </row>
    <row r="54148" spans="1:1" x14ac:dyDescent="0.25">
      <c r="A54148"/>
    </row>
    <row r="54149" spans="1:1" x14ac:dyDescent="0.25">
      <c r="A54149"/>
    </row>
    <row r="54150" spans="1:1" x14ac:dyDescent="0.25">
      <c r="A54150"/>
    </row>
    <row r="54151" spans="1:1" x14ac:dyDescent="0.25">
      <c r="A54151"/>
    </row>
    <row r="54152" spans="1:1" x14ac:dyDescent="0.25">
      <c r="A54152"/>
    </row>
    <row r="54153" spans="1:1" x14ac:dyDescent="0.25">
      <c r="A54153"/>
    </row>
    <row r="54154" spans="1:1" x14ac:dyDescent="0.25">
      <c r="A54154"/>
    </row>
    <row r="54155" spans="1:1" x14ac:dyDescent="0.25">
      <c r="A54155"/>
    </row>
    <row r="54156" spans="1:1" x14ac:dyDescent="0.25">
      <c r="A54156"/>
    </row>
    <row r="54157" spans="1:1" x14ac:dyDescent="0.25">
      <c r="A54157"/>
    </row>
    <row r="54158" spans="1:1" x14ac:dyDescent="0.25">
      <c r="A54158"/>
    </row>
    <row r="54159" spans="1:1" x14ac:dyDescent="0.25">
      <c r="A54159"/>
    </row>
    <row r="54160" spans="1:1" x14ac:dyDescent="0.25">
      <c r="A54160"/>
    </row>
    <row r="54161" spans="1:1" x14ac:dyDescent="0.25">
      <c r="A54161"/>
    </row>
    <row r="54162" spans="1:1" x14ac:dyDescent="0.25">
      <c r="A54162"/>
    </row>
    <row r="54163" spans="1:1" x14ac:dyDescent="0.25">
      <c r="A54163"/>
    </row>
    <row r="54164" spans="1:1" x14ac:dyDescent="0.25">
      <c r="A54164"/>
    </row>
    <row r="54165" spans="1:1" x14ac:dyDescent="0.25">
      <c r="A54165"/>
    </row>
    <row r="54166" spans="1:1" x14ac:dyDescent="0.25">
      <c r="A54166"/>
    </row>
    <row r="54167" spans="1:1" x14ac:dyDescent="0.25">
      <c r="A54167"/>
    </row>
    <row r="54168" spans="1:1" x14ac:dyDescent="0.25">
      <c r="A54168"/>
    </row>
    <row r="54169" spans="1:1" x14ac:dyDescent="0.25">
      <c r="A54169"/>
    </row>
    <row r="54170" spans="1:1" x14ac:dyDescent="0.25">
      <c r="A54170"/>
    </row>
    <row r="54171" spans="1:1" x14ac:dyDescent="0.25">
      <c r="A54171"/>
    </row>
    <row r="54172" spans="1:1" x14ac:dyDescent="0.25">
      <c r="A54172"/>
    </row>
    <row r="54173" spans="1:1" x14ac:dyDescent="0.25">
      <c r="A54173"/>
    </row>
    <row r="54174" spans="1:1" x14ac:dyDescent="0.25">
      <c r="A54174"/>
    </row>
    <row r="54175" spans="1:1" x14ac:dyDescent="0.25">
      <c r="A54175"/>
    </row>
    <row r="54176" spans="1:1" x14ac:dyDescent="0.25">
      <c r="A54176"/>
    </row>
    <row r="54177" spans="1:1" x14ac:dyDescent="0.25">
      <c r="A54177"/>
    </row>
    <row r="54178" spans="1:1" x14ac:dyDescent="0.25">
      <c r="A54178"/>
    </row>
    <row r="54179" spans="1:1" x14ac:dyDescent="0.25">
      <c r="A54179"/>
    </row>
    <row r="54180" spans="1:1" x14ac:dyDescent="0.25">
      <c r="A54180"/>
    </row>
    <row r="54181" spans="1:1" x14ac:dyDescent="0.25">
      <c r="A54181"/>
    </row>
    <row r="54182" spans="1:1" x14ac:dyDescent="0.25">
      <c r="A54182"/>
    </row>
    <row r="54183" spans="1:1" x14ac:dyDescent="0.25">
      <c r="A54183"/>
    </row>
    <row r="54184" spans="1:1" x14ac:dyDescent="0.25">
      <c r="A54184"/>
    </row>
    <row r="54185" spans="1:1" x14ac:dyDescent="0.25">
      <c r="A54185"/>
    </row>
    <row r="54186" spans="1:1" x14ac:dyDescent="0.25">
      <c r="A54186"/>
    </row>
    <row r="54187" spans="1:1" x14ac:dyDescent="0.25">
      <c r="A54187"/>
    </row>
    <row r="54188" spans="1:1" x14ac:dyDescent="0.25">
      <c r="A54188"/>
    </row>
    <row r="54189" spans="1:1" x14ac:dyDescent="0.25">
      <c r="A54189"/>
    </row>
    <row r="54190" spans="1:1" x14ac:dyDescent="0.25">
      <c r="A54190"/>
    </row>
    <row r="54191" spans="1:1" x14ac:dyDescent="0.25">
      <c r="A54191"/>
    </row>
    <row r="54192" spans="1:1" x14ac:dyDescent="0.25">
      <c r="A54192"/>
    </row>
    <row r="54193" spans="1:1" x14ac:dyDescent="0.25">
      <c r="A54193"/>
    </row>
    <row r="54194" spans="1:1" x14ac:dyDescent="0.25">
      <c r="A54194"/>
    </row>
    <row r="54195" spans="1:1" x14ac:dyDescent="0.25">
      <c r="A54195"/>
    </row>
    <row r="54196" spans="1:1" x14ac:dyDescent="0.25">
      <c r="A54196"/>
    </row>
    <row r="54197" spans="1:1" x14ac:dyDescent="0.25">
      <c r="A54197"/>
    </row>
    <row r="54198" spans="1:1" x14ac:dyDescent="0.25">
      <c r="A54198"/>
    </row>
    <row r="54199" spans="1:1" x14ac:dyDescent="0.25">
      <c r="A54199"/>
    </row>
    <row r="54200" spans="1:1" x14ac:dyDescent="0.25">
      <c r="A54200"/>
    </row>
    <row r="54201" spans="1:1" x14ac:dyDescent="0.25">
      <c r="A54201"/>
    </row>
    <row r="54202" spans="1:1" x14ac:dyDescent="0.25">
      <c r="A54202"/>
    </row>
    <row r="54203" spans="1:1" x14ac:dyDescent="0.25">
      <c r="A54203"/>
    </row>
    <row r="54204" spans="1:1" x14ac:dyDescent="0.25">
      <c r="A54204"/>
    </row>
    <row r="54205" spans="1:1" x14ac:dyDescent="0.25">
      <c r="A54205"/>
    </row>
    <row r="54206" spans="1:1" x14ac:dyDescent="0.25">
      <c r="A54206"/>
    </row>
    <row r="54207" spans="1:1" x14ac:dyDescent="0.25">
      <c r="A54207"/>
    </row>
    <row r="54208" spans="1:1" x14ac:dyDescent="0.25">
      <c r="A54208"/>
    </row>
    <row r="54209" spans="1:1" x14ac:dyDescent="0.25">
      <c r="A54209"/>
    </row>
    <row r="54210" spans="1:1" x14ac:dyDescent="0.25">
      <c r="A54210"/>
    </row>
    <row r="54211" spans="1:1" x14ac:dyDescent="0.25">
      <c r="A54211"/>
    </row>
    <row r="54212" spans="1:1" x14ac:dyDescent="0.25">
      <c r="A54212"/>
    </row>
    <row r="54213" spans="1:1" x14ac:dyDescent="0.25">
      <c r="A54213"/>
    </row>
    <row r="54214" spans="1:1" x14ac:dyDescent="0.25">
      <c r="A54214"/>
    </row>
    <row r="54215" spans="1:1" x14ac:dyDescent="0.25">
      <c r="A54215"/>
    </row>
    <row r="54216" spans="1:1" x14ac:dyDescent="0.25">
      <c r="A54216"/>
    </row>
    <row r="54217" spans="1:1" x14ac:dyDescent="0.25">
      <c r="A54217"/>
    </row>
    <row r="54218" spans="1:1" x14ac:dyDescent="0.25">
      <c r="A54218"/>
    </row>
    <row r="54219" spans="1:1" x14ac:dyDescent="0.25">
      <c r="A54219"/>
    </row>
    <row r="54220" spans="1:1" x14ac:dyDescent="0.25">
      <c r="A54220"/>
    </row>
    <row r="54221" spans="1:1" x14ac:dyDescent="0.25">
      <c r="A54221"/>
    </row>
    <row r="54222" spans="1:1" x14ac:dyDescent="0.25">
      <c r="A54222"/>
    </row>
    <row r="54223" spans="1:1" x14ac:dyDescent="0.25">
      <c r="A54223"/>
    </row>
    <row r="54224" spans="1:1" x14ac:dyDescent="0.25">
      <c r="A54224"/>
    </row>
    <row r="54225" spans="1:1" x14ac:dyDescent="0.25">
      <c r="A54225"/>
    </row>
    <row r="54226" spans="1:1" x14ac:dyDescent="0.25">
      <c r="A54226"/>
    </row>
    <row r="54227" spans="1:1" x14ac:dyDescent="0.25">
      <c r="A54227"/>
    </row>
    <row r="54228" spans="1:1" x14ac:dyDescent="0.25">
      <c r="A54228"/>
    </row>
    <row r="54229" spans="1:1" x14ac:dyDescent="0.25">
      <c r="A54229"/>
    </row>
    <row r="54230" spans="1:1" x14ac:dyDescent="0.25">
      <c r="A54230"/>
    </row>
    <row r="54231" spans="1:1" x14ac:dyDescent="0.25">
      <c r="A54231"/>
    </row>
    <row r="54232" spans="1:1" x14ac:dyDescent="0.25">
      <c r="A54232"/>
    </row>
    <row r="54233" spans="1:1" x14ac:dyDescent="0.25">
      <c r="A54233"/>
    </row>
    <row r="54234" spans="1:1" x14ac:dyDescent="0.25">
      <c r="A54234"/>
    </row>
    <row r="54235" spans="1:1" x14ac:dyDescent="0.25">
      <c r="A54235"/>
    </row>
    <row r="54236" spans="1:1" x14ac:dyDescent="0.25">
      <c r="A54236"/>
    </row>
    <row r="54237" spans="1:1" x14ac:dyDescent="0.25">
      <c r="A54237"/>
    </row>
    <row r="54238" spans="1:1" x14ac:dyDescent="0.25">
      <c r="A54238"/>
    </row>
    <row r="54239" spans="1:1" x14ac:dyDescent="0.25">
      <c r="A54239"/>
    </row>
    <row r="54240" spans="1:1" x14ac:dyDescent="0.25">
      <c r="A54240"/>
    </row>
    <row r="54241" spans="1:1" x14ac:dyDescent="0.25">
      <c r="A54241"/>
    </row>
    <row r="54242" spans="1:1" x14ac:dyDescent="0.25">
      <c r="A54242"/>
    </row>
    <row r="54243" spans="1:1" x14ac:dyDescent="0.25">
      <c r="A54243"/>
    </row>
    <row r="54244" spans="1:1" x14ac:dyDescent="0.25">
      <c r="A54244"/>
    </row>
    <row r="54245" spans="1:1" x14ac:dyDescent="0.25">
      <c r="A54245"/>
    </row>
    <row r="54246" spans="1:1" x14ac:dyDescent="0.25">
      <c r="A54246"/>
    </row>
    <row r="54247" spans="1:1" x14ac:dyDescent="0.25">
      <c r="A54247"/>
    </row>
    <row r="54248" spans="1:1" x14ac:dyDescent="0.25">
      <c r="A54248"/>
    </row>
    <row r="54249" spans="1:1" x14ac:dyDescent="0.25">
      <c r="A54249"/>
    </row>
    <row r="54250" spans="1:1" x14ac:dyDescent="0.25">
      <c r="A54250"/>
    </row>
    <row r="54251" spans="1:1" x14ac:dyDescent="0.25">
      <c r="A54251"/>
    </row>
    <row r="54252" spans="1:1" x14ac:dyDescent="0.25">
      <c r="A54252"/>
    </row>
    <row r="54253" spans="1:1" x14ac:dyDescent="0.25">
      <c r="A54253"/>
    </row>
    <row r="54254" spans="1:1" x14ac:dyDescent="0.25">
      <c r="A54254"/>
    </row>
    <row r="54255" spans="1:1" x14ac:dyDescent="0.25">
      <c r="A54255"/>
    </row>
    <row r="54256" spans="1:1" x14ac:dyDescent="0.25">
      <c r="A54256"/>
    </row>
    <row r="54257" spans="1:1" x14ac:dyDescent="0.25">
      <c r="A54257"/>
    </row>
    <row r="54258" spans="1:1" x14ac:dyDescent="0.25">
      <c r="A54258"/>
    </row>
    <row r="54259" spans="1:1" x14ac:dyDescent="0.25">
      <c r="A54259"/>
    </row>
    <row r="54260" spans="1:1" x14ac:dyDescent="0.25">
      <c r="A54260"/>
    </row>
    <row r="54261" spans="1:1" x14ac:dyDescent="0.25">
      <c r="A54261"/>
    </row>
    <row r="54262" spans="1:1" x14ac:dyDescent="0.25">
      <c r="A54262"/>
    </row>
    <row r="54263" spans="1:1" x14ac:dyDescent="0.25">
      <c r="A54263"/>
    </row>
    <row r="54264" spans="1:1" x14ac:dyDescent="0.25">
      <c r="A54264"/>
    </row>
    <row r="54265" spans="1:1" x14ac:dyDescent="0.25">
      <c r="A54265"/>
    </row>
    <row r="54266" spans="1:1" x14ac:dyDescent="0.25">
      <c r="A54266"/>
    </row>
    <row r="54267" spans="1:1" x14ac:dyDescent="0.25">
      <c r="A54267"/>
    </row>
    <row r="54268" spans="1:1" x14ac:dyDescent="0.25">
      <c r="A54268"/>
    </row>
    <row r="54269" spans="1:1" x14ac:dyDescent="0.25">
      <c r="A54269"/>
    </row>
    <row r="54270" spans="1:1" x14ac:dyDescent="0.25">
      <c r="A54270"/>
    </row>
    <row r="54271" spans="1:1" x14ac:dyDescent="0.25">
      <c r="A54271"/>
    </row>
    <row r="54272" spans="1:1" x14ac:dyDescent="0.25">
      <c r="A54272"/>
    </row>
    <row r="54273" spans="1:1" x14ac:dyDescent="0.25">
      <c r="A54273"/>
    </row>
    <row r="54274" spans="1:1" x14ac:dyDescent="0.25">
      <c r="A54274"/>
    </row>
    <row r="54275" spans="1:1" x14ac:dyDescent="0.25">
      <c r="A54275"/>
    </row>
    <row r="54276" spans="1:1" x14ac:dyDescent="0.25">
      <c r="A54276"/>
    </row>
    <row r="54277" spans="1:1" x14ac:dyDescent="0.25">
      <c r="A54277"/>
    </row>
    <row r="54278" spans="1:1" x14ac:dyDescent="0.25">
      <c r="A54278"/>
    </row>
    <row r="54279" spans="1:1" x14ac:dyDescent="0.25">
      <c r="A54279"/>
    </row>
    <row r="54280" spans="1:1" x14ac:dyDescent="0.25">
      <c r="A54280"/>
    </row>
    <row r="54281" spans="1:1" x14ac:dyDescent="0.25">
      <c r="A54281"/>
    </row>
    <row r="54282" spans="1:1" x14ac:dyDescent="0.25">
      <c r="A54282"/>
    </row>
    <row r="54283" spans="1:1" x14ac:dyDescent="0.25">
      <c r="A54283"/>
    </row>
    <row r="54284" spans="1:1" x14ac:dyDescent="0.25">
      <c r="A54284"/>
    </row>
    <row r="54285" spans="1:1" x14ac:dyDescent="0.25">
      <c r="A54285"/>
    </row>
    <row r="54286" spans="1:1" x14ac:dyDescent="0.25">
      <c r="A54286"/>
    </row>
    <row r="54287" spans="1:1" x14ac:dyDescent="0.25">
      <c r="A54287"/>
    </row>
    <row r="54288" spans="1:1" x14ac:dyDescent="0.25">
      <c r="A54288"/>
    </row>
    <row r="54289" spans="1:1" x14ac:dyDescent="0.25">
      <c r="A54289"/>
    </row>
    <row r="54290" spans="1:1" x14ac:dyDescent="0.25">
      <c r="A54290"/>
    </row>
    <row r="54291" spans="1:1" x14ac:dyDescent="0.25">
      <c r="A54291"/>
    </row>
    <row r="54292" spans="1:1" x14ac:dyDescent="0.25">
      <c r="A54292"/>
    </row>
    <row r="54293" spans="1:1" x14ac:dyDescent="0.25">
      <c r="A54293"/>
    </row>
    <row r="54294" spans="1:1" x14ac:dyDescent="0.25">
      <c r="A54294"/>
    </row>
    <row r="54295" spans="1:1" x14ac:dyDescent="0.25">
      <c r="A54295"/>
    </row>
    <row r="54296" spans="1:1" x14ac:dyDescent="0.25">
      <c r="A54296"/>
    </row>
    <row r="54297" spans="1:1" x14ac:dyDescent="0.25">
      <c r="A54297"/>
    </row>
    <row r="54298" spans="1:1" x14ac:dyDescent="0.25">
      <c r="A54298"/>
    </row>
    <row r="54299" spans="1:1" x14ac:dyDescent="0.25">
      <c r="A54299"/>
    </row>
    <row r="54300" spans="1:1" x14ac:dyDescent="0.25">
      <c r="A54300"/>
    </row>
    <row r="54301" spans="1:1" x14ac:dyDescent="0.25">
      <c r="A54301"/>
    </row>
    <row r="54302" spans="1:1" x14ac:dyDescent="0.25">
      <c r="A54302"/>
    </row>
    <row r="54303" spans="1:1" x14ac:dyDescent="0.25">
      <c r="A54303"/>
    </row>
    <row r="54304" spans="1:1" x14ac:dyDescent="0.25">
      <c r="A54304"/>
    </row>
    <row r="54305" spans="1:1" x14ac:dyDescent="0.25">
      <c r="A54305"/>
    </row>
    <row r="54306" spans="1:1" x14ac:dyDescent="0.25">
      <c r="A54306"/>
    </row>
    <row r="54307" spans="1:1" x14ac:dyDescent="0.25">
      <c r="A54307"/>
    </row>
    <row r="54308" spans="1:1" x14ac:dyDescent="0.25">
      <c r="A54308"/>
    </row>
    <row r="54309" spans="1:1" x14ac:dyDescent="0.25">
      <c r="A54309"/>
    </row>
    <row r="54310" spans="1:1" x14ac:dyDescent="0.25">
      <c r="A54310"/>
    </row>
    <row r="54311" spans="1:1" x14ac:dyDescent="0.25">
      <c r="A54311"/>
    </row>
    <row r="54312" spans="1:1" x14ac:dyDescent="0.25">
      <c r="A54312"/>
    </row>
    <row r="54313" spans="1:1" x14ac:dyDescent="0.25">
      <c r="A54313"/>
    </row>
    <row r="54314" spans="1:1" x14ac:dyDescent="0.25">
      <c r="A54314"/>
    </row>
    <row r="54315" spans="1:1" x14ac:dyDescent="0.25">
      <c r="A54315"/>
    </row>
    <row r="54316" spans="1:1" x14ac:dyDescent="0.25">
      <c r="A54316"/>
    </row>
    <row r="54317" spans="1:1" x14ac:dyDescent="0.25">
      <c r="A54317"/>
    </row>
    <row r="54318" spans="1:1" x14ac:dyDescent="0.25">
      <c r="A54318"/>
    </row>
    <row r="54319" spans="1:1" x14ac:dyDescent="0.25">
      <c r="A54319"/>
    </row>
    <row r="54320" spans="1:1" x14ac:dyDescent="0.25">
      <c r="A54320"/>
    </row>
    <row r="54321" spans="1:1" x14ac:dyDescent="0.25">
      <c r="A54321"/>
    </row>
    <row r="54322" spans="1:1" x14ac:dyDescent="0.25">
      <c r="A54322"/>
    </row>
    <row r="54323" spans="1:1" x14ac:dyDescent="0.25">
      <c r="A54323"/>
    </row>
    <row r="54324" spans="1:1" x14ac:dyDescent="0.25">
      <c r="A54324"/>
    </row>
    <row r="54325" spans="1:1" x14ac:dyDescent="0.25">
      <c r="A54325"/>
    </row>
    <row r="54326" spans="1:1" x14ac:dyDescent="0.25">
      <c r="A54326"/>
    </row>
    <row r="54327" spans="1:1" x14ac:dyDescent="0.25">
      <c r="A54327"/>
    </row>
    <row r="54328" spans="1:1" x14ac:dyDescent="0.25">
      <c r="A54328"/>
    </row>
    <row r="54329" spans="1:1" x14ac:dyDescent="0.25">
      <c r="A54329"/>
    </row>
    <row r="54330" spans="1:1" x14ac:dyDescent="0.25">
      <c r="A54330"/>
    </row>
    <row r="54331" spans="1:1" x14ac:dyDescent="0.25">
      <c r="A54331"/>
    </row>
    <row r="54332" spans="1:1" x14ac:dyDescent="0.25">
      <c r="A54332"/>
    </row>
    <row r="54333" spans="1:1" x14ac:dyDescent="0.25">
      <c r="A54333"/>
    </row>
    <row r="54334" spans="1:1" x14ac:dyDescent="0.25">
      <c r="A54334"/>
    </row>
    <row r="54335" spans="1:1" x14ac:dyDescent="0.25">
      <c r="A54335"/>
    </row>
    <row r="54336" spans="1:1" x14ac:dyDescent="0.25">
      <c r="A54336"/>
    </row>
    <row r="54337" spans="1:1" x14ac:dyDescent="0.25">
      <c r="A54337"/>
    </row>
    <row r="54338" spans="1:1" x14ac:dyDescent="0.25">
      <c r="A54338"/>
    </row>
    <row r="54339" spans="1:1" x14ac:dyDescent="0.25">
      <c r="A54339"/>
    </row>
    <row r="54340" spans="1:1" x14ac:dyDescent="0.25">
      <c r="A54340"/>
    </row>
    <row r="54341" spans="1:1" x14ac:dyDescent="0.25">
      <c r="A54341"/>
    </row>
    <row r="54342" spans="1:1" x14ac:dyDescent="0.25">
      <c r="A54342"/>
    </row>
    <row r="54343" spans="1:1" x14ac:dyDescent="0.25">
      <c r="A54343"/>
    </row>
    <row r="54344" spans="1:1" x14ac:dyDescent="0.25">
      <c r="A54344"/>
    </row>
    <row r="54345" spans="1:1" x14ac:dyDescent="0.25">
      <c r="A54345"/>
    </row>
    <row r="54346" spans="1:1" x14ac:dyDescent="0.25">
      <c r="A54346"/>
    </row>
    <row r="54347" spans="1:1" x14ac:dyDescent="0.25">
      <c r="A54347"/>
    </row>
    <row r="54348" spans="1:1" x14ac:dyDescent="0.25">
      <c r="A54348"/>
    </row>
    <row r="54349" spans="1:1" x14ac:dyDescent="0.25">
      <c r="A54349"/>
    </row>
    <row r="54350" spans="1:1" x14ac:dyDescent="0.25">
      <c r="A54350"/>
    </row>
    <row r="54351" spans="1:1" x14ac:dyDescent="0.25">
      <c r="A54351"/>
    </row>
    <row r="54352" spans="1:1" x14ac:dyDescent="0.25">
      <c r="A54352"/>
    </row>
    <row r="54353" spans="1:1" x14ac:dyDescent="0.25">
      <c r="A54353"/>
    </row>
    <row r="54354" spans="1:1" x14ac:dyDescent="0.25">
      <c r="A54354"/>
    </row>
    <row r="54355" spans="1:1" x14ac:dyDescent="0.25">
      <c r="A54355"/>
    </row>
    <row r="54356" spans="1:1" x14ac:dyDescent="0.25">
      <c r="A54356"/>
    </row>
    <row r="54357" spans="1:1" x14ac:dyDescent="0.25">
      <c r="A54357"/>
    </row>
    <row r="54358" spans="1:1" x14ac:dyDescent="0.25">
      <c r="A54358"/>
    </row>
    <row r="54359" spans="1:1" x14ac:dyDescent="0.25">
      <c r="A54359"/>
    </row>
    <row r="54360" spans="1:1" x14ac:dyDescent="0.25">
      <c r="A54360"/>
    </row>
    <row r="54361" spans="1:1" x14ac:dyDescent="0.25">
      <c r="A54361"/>
    </row>
    <row r="54362" spans="1:1" x14ac:dyDescent="0.25">
      <c r="A54362"/>
    </row>
    <row r="54363" spans="1:1" x14ac:dyDescent="0.25">
      <c r="A54363"/>
    </row>
    <row r="54364" spans="1:1" x14ac:dyDescent="0.25">
      <c r="A54364"/>
    </row>
    <row r="54365" spans="1:1" x14ac:dyDescent="0.25">
      <c r="A54365"/>
    </row>
    <row r="54366" spans="1:1" x14ac:dyDescent="0.25">
      <c r="A54366"/>
    </row>
    <row r="54367" spans="1:1" x14ac:dyDescent="0.25">
      <c r="A54367"/>
    </row>
    <row r="54368" spans="1:1" x14ac:dyDescent="0.25">
      <c r="A54368"/>
    </row>
    <row r="54369" spans="1:1" x14ac:dyDescent="0.25">
      <c r="A54369"/>
    </row>
    <row r="54370" spans="1:1" x14ac:dyDescent="0.25">
      <c r="A54370"/>
    </row>
    <row r="54371" spans="1:1" x14ac:dyDescent="0.25">
      <c r="A54371"/>
    </row>
    <row r="54372" spans="1:1" x14ac:dyDescent="0.25">
      <c r="A54372"/>
    </row>
    <row r="54373" spans="1:1" x14ac:dyDescent="0.25">
      <c r="A54373"/>
    </row>
    <row r="54374" spans="1:1" x14ac:dyDescent="0.25">
      <c r="A54374"/>
    </row>
    <row r="54375" spans="1:1" x14ac:dyDescent="0.25">
      <c r="A54375"/>
    </row>
    <row r="54376" spans="1:1" x14ac:dyDescent="0.25">
      <c r="A54376"/>
    </row>
    <row r="54377" spans="1:1" x14ac:dyDescent="0.25">
      <c r="A54377"/>
    </row>
    <row r="54378" spans="1:1" x14ac:dyDescent="0.25">
      <c r="A54378"/>
    </row>
    <row r="54379" spans="1:1" x14ac:dyDescent="0.25">
      <c r="A54379"/>
    </row>
    <row r="54380" spans="1:1" x14ac:dyDescent="0.25">
      <c r="A54380"/>
    </row>
    <row r="54381" spans="1:1" x14ac:dyDescent="0.25">
      <c r="A54381"/>
    </row>
    <row r="54382" spans="1:1" x14ac:dyDescent="0.25">
      <c r="A54382"/>
    </row>
    <row r="54383" spans="1:1" x14ac:dyDescent="0.25">
      <c r="A54383"/>
    </row>
    <row r="54384" spans="1:1" x14ac:dyDescent="0.25">
      <c r="A54384"/>
    </row>
    <row r="54385" spans="1:1" x14ac:dyDescent="0.25">
      <c r="A54385"/>
    </row>
    <row r="54386" spans="1:1" x14ac:dyDescent="0.25">
      <c r="A54386"/>
    </row>
    <row r="54387" spans="1:1" x14ac:dyDescent="0.25">
      <c r="A54387"/>
    </row>
    <row r="54388" spans="1:1" x14ac:dyDescent="0.25">
      <c r="A54388"/>
    </row>
    <row r="54389" spans="1:1" x14ac:dyDescent="0.25">
      <c r="A54389"/>
    </row>
    <row r="54390" spans="1:1" x14ac:dyDescent="0.25">
      <c r="A54390"/>
    </row>
    <row r="54391" spans="1:1" x14ac:dyDescent="0.25">
      <c r="A54391"/>
    </row>
    <row r="54392" spans="1:1" x14ac:dyDescent="0.25">
      <c r="A54392"/>
    </row>
    <row r="54393" spans="1:1" x14ac:dyDescent="0.25">
      <c r="A54393"/>
    </row>
    <row r="54394" spans="1:1" x14ac:dyDescent="0.25">
      <c r="A54394"/>
    </row>
    <row r="54395" spans="1:1" x14ac:dyDescent="0.25">
      <c r="A54395"/>
    </row>
    <row r="54396" spans="1:1" x14ac:dyDescent="0.25">
      <c r="A54396"/>
    </row>
    <row r="54397" spans="1:1" x14ac:dyDescent="0.25">
      <c r="A54397"/>
    </row>
    <row r="54398" spans="1:1" x14ac:dyDescent="0.25">
      <c r="A54398"/>
    </row>
    <row r="54399" spans="1:1" x14ac:dyDescent="0.25">
      <c r="A54399"/>
    </row>
    <row r="54400" spans="1:1" x14ac:dyDescent="0.25">
      <c r="A54400"/>
    </row>
    <row r="54401" spans="1:1" x14ac:dyDescent="0.25">
      <c r="A54401"/>
    </row>
    <row r="54402" spans="1:1" x14ac:dyDescent="0.25">
      <c r="A54402"/>
    </row>
    <row r="54403" spans="1:1" x14ac:dyDescent="0.25">
      <c r="A54403"/>
    </row>
    <row r="54404" spans="1:1" x14ac:dyDescent="0.25">
      <c r="A54404"/>
    </row>
    <row r="54405" spans="1:1" x14ac:dyDescent="0.25">
      <c r="A54405"/>
    </row>
    <row r="54406" spans="1:1" x14ac:dyDescent="0.25">
      <c r="A54406"/>
    </row>
    <row r="54407" spans="1:1" x14ac:dyDescent="0.25">
      <c r="A54407"/>
    </row>
    <row r="54408" spans="1:1" x14ac:dyDescent="0.25">
      <c r="A54408"/>
    </row>
    <row r="54409" spans="1:1" x14ac:dyDescent="0.25">
      <c r="A54409"/>
    </row>
    <row r="54410" spans="1:1" x14ac:dyDescent="0.25">
      <c r="A54410"/>
    </row>
    <row r="54411" spans="1:1" x14ac:dyDescent="0.25">
      <c r="A54411"/>
    </row>
    <row r="54412" spans="1:1" x14ac:dyDescent="0.25">
      <c r="A54412"/>
    </row>
    <row r="54413" spans="1:1" x14ac:dyDescent="0.25">
      <c r="A54413"/>
    </row>
    <row r="54414" spans="1:1" x14ac:dyDescent="0.25">
      <c r="A54414"/>
    </row>
    <row r="54415" spans="1:1" x14ac:dyDescent="0.25">
      <c r="A54415"/>
    </row>
    <row r="54416" spans="1:1" x14ac:dyDescent="0.25">
      <c r="A54416"/>
    </row>
    <row r="54417" spans="1:1" x14ac:dyDescent="0.25">
      <c r="A54417"/>
    </row>
    <row r="54418" spans="1:1" x14ac:dyDescent="0.25">
      <c r="A54418"/>
    </row>
    <row r="54419" spans="1:1" x14ac:dyDescent="0.25">
      <c r="A54419"/>
    </row>
    <row r="54420" spans="1:1" x14ac:dyDescent="0.25">
      <c r="A54420"/>
    </row>
    <row r="54421" spans="1:1" x14ac:dyDescent="0.25">
      <c r="A54421"/>
    </row>
    <row r="54422" spans="1:1" x14ac:dyDescent="0.25">
      <c r="A54422"/>
    </row>
    <row r="54423" spans="1:1" x14ac:dyDescent="0.25">
      <c r="A54423"/>
    </row>
    <row r="54424" spans="1:1" x14ac:dyDescent="0.25">
      <c r="A54424"/>
    </row>
    <row r="54425" spans="1:1" x14ac:dyDescent="0.25">
      <c r="A54425"/>
    </row>
    <row r="54426" spans="1:1" x14ac:dyDescent="0.25">
      <c r="A54426"/>
    </row>
    <row r="54427" spans="1:1" x14ac:dyDescent="0.25">
      <c r="A54427"/>
    </row>
    <row r="54428" spans="1:1" x14ac:dyDescent="0.25">
      <c r="A54428"/>
    </row>
    <row r="54429" spans="1:1" x14ac:dyDescent="0.25">
      <c r="A54429"/>
    </row>
    <row r="54430" spans="1:1" x14ac:dyDescent="0.25">
      <c r="A54430"/>
    </row>
    <row r="54431" spans="1:1" x14ac:dyDescent="0.25">
      <c r="A54431"/>
    </row>
    <row r="54432" spans="1:1" x14ac:dyDescent="0.25">
      <c r="A54432"/>
    </row>
    <row r="54433" spans="1:1" x14ac:dyDescent="0.25">
      <c r="A54433"/>
    </row>
    <row r="54434" spans="1:1" x14ac:dyDescent="0.25">
      <c r="A54434"/>
    </row>
    <row r="54435" spans="1:1" x14ac:dyDescent="0.25">
      <c r="A54435"/>
    </row>
    <row r="54436" spans="1:1" x14ac:dyDescent="0.25">
      <c r="A54436"/>
    </row>
    <row r="54437" spans="1:1" x14ac:dyDescent="0.25">
      <c r="A54437"/>
    </row>
    <row r="54438" spans="1:1" x14ac:dyDescent="0.25">
      <c r="A54438"/>
    </row>
    <row r="54439" spans="1:1" x14ac:dyDescent="0.25">
      <c r="A54439"/>
    </row>
    <row r="54440" spans="1:1" x14ac:dyDescent="0.25">
      <c r="A54440"/>
    </row>
    <row r="54441" spans="1:1" x14ac:dyDescent="0.25">
      <c r="A54441"/>
    </row>
    <row r="54442" spans="1:1" x14ac:dyDescent="0.25">
      <c r="A54442"/>
    </row>
    <row r="54443" spans="1:1" x14ac:dyDescent="0.25">
      <c r="A54443"/>
    </row>
    <row r="54444" spans="1:1" x14ac:dyDescent="0.25">
      <c r="A54444"/>
    </row>
    <row r="54445" spans="1:1" x14ac:dyDescent="0.25">
      <c r="A54445"/>
    </row>
    <row r="54446" spans="1:1" x14ac:dyDescent="0.25">
      <c r="A54446"/>
    </row>
    <row r="54447" spans="1:1" x14ac:dyDescent="0.25">
      <c r="A54447"/>
    </row>
    <row r="54448" spans="1:1" x14ac:dyDescent="0.25">
      <c r="A54448"/>
    </row>
    <row r="54449" spans="1:1" x14ac:dyDescent="0.25">
      <c r="A54449"/>
    </row>
    <row r="54450" spans="1:1" x14ac:dyDescent="0.25">
      <c r="A54450"/>
    </row>
    <row r="54451" spans="1:1" x14ac:dyDescent="0.25">
      <c r="A54451"/>
    </row>
    <row r="54452" spans="1:1" x14ac:dyDescent="0.25">
      <c r="A54452"/>
    </row>
    <row r="54453" spans="1:1" x14ac:dyDescent="0.25">
      <c r="A54453"/>
    </row>
    <row r="54454" spans="1:1" x14ac:dyDescent="0.25">
      <c r="A54454"/>
    </row>
    <row r="54455" spans="1:1" x14ac:dyDescent="0.25">
      <c r="A54455"/>
    </row>
    <row r="54456" spans="1:1" x14ac:dyDescent="0.25">
      <c r="A54456"/>
    </row>
    <row r="54457" spans="1:1" x14ac:dyDescent="0.25">
      <c r="A54457"/>
    </row>
    <row r="54458" spans="1:1" x14ac:dyDescent="0.25">
      <c r="A54458"/>
    </row>
    <row r="54459" spans="1:1" x14ac:dyDescent="0.25">
      <c r="A54459"/>
    </row>
    <row r="54460" spans="1:1" x14ac:dyDescent="0.25">
      <c r="A54460"/>
    </row>
    <row r="54461" spans="1:1" x14ac:dyDescent="0.25">
      <c r="A54461"/>
    </row>
    <row r="54462" spans="1:1" x14ac:dyDescent="0.25">
      <c r="A54462"/>
    </row>
    <row r="54463" spans="1:1" x14ac:dyDescent="0.25">
      <c r="A54463"/>
    </row>
    <row r="54464" spans="1:1" x14ac:dyDescent="0.25">
      <c r="A54464"/>
    </row>
    <row r="54465" spans="1:1" x14ac:dyDescent="0.25">
      <c r="A54465"/>
    </row>
    <row r="54466" spans="1:1" x14ac:dyDescent="0.25">
      <c r="A54466"/>
    </row>
    <row r="54467" spans="1:1" x14ac:dyDescent="0.25">
      <c r="A54467"/>
    </row>
    <row r="54468" spans="1:1" x14ac:dyDescent="0.25">
      <c r="A54468"/>
    </row>
    <row r="54469" spans="1:1" x14ac:dyDescent="0.25">
      <c r="A54469"/>
    </row>
    <row r="54470" spans="1:1" x14ac:dyDescent="0.25">
      <c r="A54470"/>
    </row>
    <row r="54471" spans="1:1" x14ac:dyDescent="0.25">
      <c r="A54471"/>
    </row>
    <row r="54472" spans="1:1" x14ac:dyDescent="0.25">
      <c r="A54472"/>
    </row>
    <row r="54473" spans="1:1" x14ac:dyDescent="0.25">
      <c r="A54473"/>
    </row>
    <row r="54474" spans="1:1" x14ac:dyDescent="0.25">
      <c r="A54474"/>
    </row>
    <row r="54475" spans="1:1" x14ac:dyDescent="0.25">
      <c r="A54475"/>
    </row>
    <row r="54476" spans="1:1" x14ac:dyDescent="0.25">
      <c r="A54476"/>
    </row>
    <row r="54477" spans="1:1" x14ac:dyDescent="0.25">
      <c r="A54477"/>
    </row>
    <row r="54478" spans="1:1" x14ac:dyDescent="0.25">
      <c r="A54478"/>
    </row>
    <row r="54479" spans="1:1" x14ac:dyDescent="0.25">
      <c r="A54479"/>
    </row>
    <row r="54480" spans="1:1" x14ac:dyDescent="0.25">
      <c r="A54480"/>
    </row>
    <row r="54481" spans="1:1" x14ac:dyDescent="0.25">
      <c r="A54481"/>
    </row>
    <row r="54482" spans="1:1" x14ac:dyDescent="0.25">
      <c r="A54482"/>
    </row>
    <row r="54483" spans="1:1" x14ac:dyDescent="0.25">
      <c r="A54483"/>
    </row>
    <row r="54484" spans="1:1" x14ac:dyDescent="0.25">
      <c r="A54484"/>
    </row>
    <row r="54485" spans="1:1" x14ac:dyDescent="0.25">
      <c r="A54485"/>
    </row>
    <row r="54486" spans="1:1" x14ac:dyDescent="0.25">
      <c r="A54486"/>
    </row>
    <row r="54487" spans="1:1" x14ac:dyDescent="0.25">
      <c r="A54487"/>
    </row>
    <row r="54488" spans="1:1" x14ac:dyDescent="0.25">
      <c r="A54488"/>
    </row>
    <row r="54489" spans="1:1" x14ac:dyDescent="0.25">
      <c r="A54489"/>
    </row>
    <row r="54490" spans="1:1" x14ac:dyDescent="0.25">
      <c r="A54490"/>
    </row>
    <row r="54491" spans="1:1" x14ac:dyDescent="0.25">
      <c r="A54491"/>
    </row>
    <row r="54492" spans="1:1" x14ac:dyDescent="0.25">
      <c r="A54492"/>
    </row>
    <row r="54493" spans="1:1" x14ac:dyDescent="0.25">
      <c r="A54493"/>
    </row>
    <row r="54494" spans="1:1" x14ac:dyDescent="0.25">
      <c r="A54494"/>
    </row>
    <row r="54495" spans="1:1" x14ac:dyDescent="0.25">
      <c r="A54495"/>
    </row>
    <row r="54496" spans="1:1" x14ac:dyDescent="0.25">
      <c r="A54496"/>
    </row>
    <row r="54497" spans="1:1" x14ac:dyDescent="0.25">
      <c r="A54497"/>
    </row>
    <row r="54498" spans="1:1" x14ac:dyDescent="0.25">
      <c r="A54498"/>
    </row>
    <row r="54499" spans="1:1" x14ac:dyDescent="0.25">
      <c r="A54499"/>
    </row>
    <row r="54500" spans="1:1" x14ac:dyDescent="0.25">
      <c r="A54500"/>
    </row>
    <row r="54501" spans="1:1" x14ac:dyDescent="0.25">
      <c r="A54501"/>
    </row>
    <row r="54502" spans="1:1" x14ac:dyDescent="0.25">
      <c r="A54502"/>
    </row>
    <row r="54503" spans="1:1" x14ac:dyDescent="0.25">
      <c r="A54503"/>
    </row>
    <row r="54504" spans="1:1" x14ac:dyDescent="0.25">
      <c r="A54504"/>
    </row>
    <row r="54505" spans="1:1" x14ac:dyDescent="0.25">
      <c r="A54505"/>
    </row>
    <row r="54506" spans="1:1" x14ac:dyDescent="0.25">
      <c r="A54506"/>
    </row>
    <row r="54507" spans="1:1" x14ac:dyDescent="0.25">
      <c r="A54507"/>
    </row>
    <row r="54508" spans="1:1" x14ac:dyDescent="0.25">
      <c r="A54508"/>
    </row>
    <row r="54509" spans="1:1" x14ac:dyDescent="0.25">
      <c r="A54509"/>
    </row>
    <row r="54510" spans="1:1" x14ac:dyDescent="0.25">
      <c r="A54510"/>
    </row>
    <row r="54511" spans="1:1" x14ac:dyDescent="0.25">
      <c r="A54511"/>
    </row>
    <row r="54512" spans="1:1" x14ac:dyDescent="0.25">
      <c r="A54512"/>
    </row>
    <row r="54513" spans="1:1" x14ac:dyDescent="0.25">
      <c r="A54513"/>
    </row>
    <row r="54514" spans="1:1" x14ac:dyDescent="0.25">
      <c r="A54514"/>
    </row>
    <row r="54515" spans="1:1" x14ac:dyDescent="0.25">
      <c r="A54515"/>
    </row>
    <row r="54516" spans="1:1" x14ac:dyDescent="0.25">
      <c r="A54516"/>
    </row>
    <row r="54517" spans="1:1" x14ac:dyDescent="0.25">
      <c r="A54517"/>
    </row>
    <row r="54518" spans="1:1" x14ac:dyDescent="0.25">
      <c r="A54518"/>
    </row>
    <row r="54519" spans="1:1" x14ac:dyDescent="0.25">
      <c r="A54519"/>
    </row>
    <row r="54520" spans="1:1" x14ac:dyDescent="0.25">
      <c r="A54520"/>
    </row>
    <row r="54521" spans="1:1" x14ac:dyDescent="0.25">
      <c r="A54521"/>
    </row>
    <row r="54522" spans="1:1" x14ac:dyDescent="0.25">
      <c r="A54522"/>
    </row>
    <row r="54523" spans="1:1" x14ac:dyDescent="0.25">
      <c r="A54523"/>
    </row>
    <row r="54524" spans="1:1" x14ac:dyDescent="0.25">
      <c r="A54524"/>
    </row>
    <row r="54525" spans="1:1" x14ac:dyDescent="0.25">
      <c r="A54525"/>
    </row>
    <row r="54526" spans="1:1" x14ac:dyDescent="0.25">
      <c r="A54526"/>
    </row>
    <row r="54527" spans="1:1" x14ac:dyDescent="0.25">
      <c r="A54527"/>
    </row>
    <row r="54528" spans="1:1" x14ac:dyDescent="0.25">
      <c r="A54528"/>
    </row>
    <row r="54529" spans="1:1" x14ac:dyDescent="0.25">
      <c r="A54529"/>
    </row>
    <row r="54530" spans="1:1" x14ac:dyDescent="0.25">
      <c r="A54530"/>
    </row>
    <row r="54531" spans="1:1" x14ac:dyDescent="0.25">
      <c r="A54531"/>
    </row>
    <row r="54532" spans="1:1" x14ac:dyDescent="0.25">
      <c r="A54532"/>
    </row>
    <row r="54533" spans="1:1" x14ac:dyDescent="0.25">
      <c r="A54533"/>
    </row>
    <row r="54534" spans="1:1" x14ac:dyDescent="0.25">
      <c r="A54534"/>
    </row>
    <row r="54535" spans="1:1" x14ac:dyDescent="0.25">
      <c r="A54535"/>
    </row>
    <row r="54536" spans="1:1" x14ac:dyDescent="0.25">
      <c r="A54536"/>
    </row>
    <row r="54537" spans="1:1" x14ac:dyDescent="0.25">
      <c r="A54537"/>
    </row>
    <row r="54538" spans="1:1" x14ac:dyDescent="0.25">
      <c r="A54538"/>
    </row>
    <row r="54539" spans="1:1" x14ac:dyDescent="0.25">
      <c r="A54539"/>
    </row>
    <row r="54540" spans="1:1" x14ac:dyDescent="0.25">
      <c r="A54540"/>
    </row>
    <row r="54541" spans="1:1" x14ac:dyDescent="0.25">
      <c r="A54541"/>
    </row>
    <row r="54542" spans="1:1" x14ac:dyDescent="0.25">
      <c r="A54542"/>
    </row>
    <row r="54543" spans="1:1" x14ac:dyDescent="0.25">
      <c r="A54543"/>
    </row>
    <row r="54544" spans="1:1" x14ac:dyDescent="0.25">
      <c r="A54544"/>
    </row>
    <row r="54545" spans="1:1" x14ac:dyDescent="0.25">
      <c r="A54545"/>
    </row>
    <row r="54546" spans="1:1" x14ac:dyDescent="0.25">
      <c r="A54546"/>
    </row>
    <row r="54547" spans="1:1" x14ac:dyDescent="0.25">
      <c r="A54547"/>
    </row>
    <row r="54548" spans="1:1" x14ac:dyDescent="0.25">
      <c r="A54548"/>
    </row>
    <row r="54549" spans="1:1" x14ac:dyDescent="0.25">
      <c r="A54549"/>
    </row>
    <row r="54550" spans="1:1" x14ac:dyDescent="0.25">
      <c r="A54550"/>
    </row>
    <row r="54551" spans="1:1" x14ac:dyDescent="0.25">
      <c r="A54551"/>
    </row>
    <row r="54552" spans="1:1" x14ac:dyDescent="0.25">
      <c r="A54552"/>
    </row>
    <row r="54553" spans="1:1" x14ac:dyDescent="0.25">
      <c r="A54553"/>
    </row>
    <row r="54554" spans="1:1" x14ac:dyDescent="0.25">
      <c r="A54554"/>
    </row>
    <row r="54555" spans="1:1" x14ac:dyDescent="0.25">
      <c r="A54555"/>
    </row>
    <row r="54556" spans="1:1" x14ac:dyDescent="0.25">
      <c r="A54556"/>
    </row>
    <row r="54557" spans="1:1" x14ac:dyDescent="0.25">
      <c r="A54557"/>
    </row>
    <row r="54558" spans="1:1" x14ac:dyDescent="0.25">
      <c r="A54558"/>
    </row>
    <row r="54559" spans="1:1" x14ac:dyDescent="0.25">
      <c r="A54559"/>
    </row>
    <row r="54560" spans="1:1" x14ac:dyDescent="0.25">
      <c r="A54560"/>
    </row>
    <row r="54561" spans="1:1" x14ac:dyDescent="0.25">
      <c r="A54561"/>
    </row>
    <row r="54562" spans="1:1" x14ac:dyDescent="0.25">
      <c r="A54562"/>
    </row>
    <row r="54563" spans="1:1" x14ac:dyDescent="0.25">
      <c r="A54563"/>
    </row>
    <row r="54564" spans="1:1" x14ac:dyDescent="0.25">
      <c r="A54564"/>
    </row>
    <row r="54565" spans="1:1" x14ac:dyDescent="0.25">
      <c r="A54565"/>
    </row>
    <row r="54566" spans="1:1" x14ac:dyDescent="0.25">
      <c r="A54566"/>
    </row>
    <row r="54567" spans="1:1" x14ac:dyDescent="0.25">
      <c r="A54567"/>
    </row>
    <row r="54568" spans="1:1" x14ac:dyDescent="0.25">
      <c r="A54568"/>
    </row>
    <row r="54569" spans="1:1" x14ac:dyDescent="0.25">
      <c r="A54569"/>
    </row>
    <row r="54570" spans="1:1" x14ac:dyDescent="0.25">
      <c r="A54570"/>
    </row>
    <row r="54571" spans="1:1" x14ac:dyDescent="0.25">
      <c r="A54571"/>
    </row>
    <row r="54572" spans="1:1" x14ac:dyDescent="0.25">
      <c r="A54572"/>
    </row>
    <row r="54573" spans="1:1" x14ac:dyDescent="0.25">
      <c r="A54573"/>
    </row>
    <row r="54574" spans="1:1" x14ac:dyDescent="0.25">
      <c r="A54574"/>
    </row>
    <row r="54575" spans="1:1" x14ac:dyDescent="0.25">
      <c r="A54575"/>
    </row>
    <row r="54576" spans="1:1" x14ac:dyDescent="0.25">
      <c r="A54576"/>
    </row>
    <row r="54577" spans="1:1" x14ac:dyDescent="0.25">
      <c r="A54577"/>
    </row>
    <row r="54578" spans="1:1" x14ac:dyDescent="0.25">
      <c r="A54578"/>
    </row>
    <row r="54579" spans="1:1" x14ac:dyDescent="0.25">
      <c r="A54579"/>
    </row>
    <row r="54580" spans="1:1" x14ac:dyDescent="0.25">
      <c r="A54580"/>
    </row>
    <row r="54581" spans="1:1" x14ac:dyDescent="0.25">
      <c r="A54581"/>
    </row>
    <row r="54582" spans="1:1" x14ac:dyDescent="0.25">
      <c r="A54582"/>
    </row>
    <row r="54583" spans="1:1" x14ac:dyDescent="0.25">
      <c r="A54583"/>
    </row>
    <row r="54584" spans="1:1" x14ac:dyDescent="0.25">
      <c r="A54584"/>
    </row>
    <row r="54585" spans="1:1" x14ac:dyDescent="0.25">
      <c r="A54585"/>
    </row>
    <row r="54586" spans="1:1" x14ac:dyDescent="0.25">
      <c r="A54586"/>
    </row>
    <row r="54587" spans="1:1" x14ac:dyDescent="0.25">
      <c r="A54587"/>
    </row>
    <row r="54588" spans="1:1" x14ac:dyDescent="0.25">
      <c r="A54588"/>
    </row>
    <row r="54589" spans="1:1" x14ac:dyDescent="0.25">
      <c r="A54589"/>
    </row>
    <row r="54590" spans="1:1" x14ac:dyDescent="0.25">
      <c r="A54590"/>
    </row>
    <row r="54591" spans="1:1" x14ac:dyDescent="0.25">
      <c r="A54591"/>
    </row>
    <row r="54592" spans="1:1" x14ac:dyDescent="0.25">
      <c r="A54592"/>
    </row>
    <row r="54593" spans="1:1" x14ac:dyDescent="0.25">
      <c r="A54593"/>
    </row>
    <row r="54594" spans="1:1" x14ac:dyDescent="0.25">
      <c r="A54594"/>
    </row>
    <row r="54595" spans="1:1" x14ac:dyDescent="0.25">
      <c r="A54595"/>
    </row>
    <row r="54596" spans="1:1" x14ac:dyDescent="0.25">
      <c r="A54596"/>
    </row>
    <row r="54597" spans="1:1" x14ac:dyDescent="0.25">
      <c r="A54597"/>
    </row>
    <row r="54598" spans="1:1" x14ac:dyDescent="0.25">
      <c r="A54598"/>
    </row>
    <row r="54599" spans="1:1" x14ac:dyDescent="0.25">
      <c r="A54599"/>
    </row>
    <row r="54600" spans="1:1" x14ac:dyDescent="0.25">
      <c r="A54600"/>
    </row>
    <row r="54601" spans="1:1" x14ac:dyDescent="0.25">
      <c r="A54601"/>
    </row>
    <row r="54602" spans="1:1" x14ac:dyDescent="0.25">
      <c r="A54602"/>
    </row>
    <row r="54603" spans="1:1" x14ac:dyDescent="0.25">
      <c r="A54603"/>
    </row>
    <row r="54604" spans="1:1" x14ac:dyDescent="0.25">
      <c r="A54604"/>
    </row>
    <row r="54605" spans="1:1" x14ac:dyDescent="0.25">
      <c r="A54605"/>
    </row>
    <row r="54606" spans="1:1" x14ac:dyDescent="0.25">
      <c r="A54606"/>
    </row>
    <row r="54607" spans="1:1" x14ac:dyDescent="0.25">
      <c r="A54607"/>
    </row>
    <row r="54608" spans="1:1" x14ac:dyDescent="0.25">
      <c r="A54608"/>
    </row>
    <row r="54609" spans="1:1" x14ac:dyDescent="0.25">
      <c r="A54609"/>
    </row>
    <row r="54610" spans="1:1" x14ac:dyDescent="0.25">
      <c r="A54610"/>
    </row>
    <row r="54611" spans="1:1" x14ac:dyDescent="0.25">
      <c r="A54611"/>
    </row>
    <row r="54612" spans="1:1" x14ac:dyDescent="0.25">
      <c r="A54612"/>
    </row>
    <row r="54613" spans="1:1" x14ac:dyDescent="0.25">
      <c r="A54613"/>
    </row>
    <row r="54614" spans="1:1" x14ac:dyDescent="0.25">
      <c r="A54614"/>
    </row>
    <row r="54615" spans="1:1" x14ac:dyDescent="0.25">
      <c r="A54615"/>
    </row>
    <row r="54616" spans="1:1" x14ac:dyDescent="0.25">
      <c r="A54616"/>
    </row>
    <row r="54617" spans="1:1" x14ac:dyDescent="0.25">
      <c r="A54617"/>
    </row>
    <row r="54618" spans="1:1" x14ac:dyDescent="0.25">
      <c r="A54618"/>
    </row>
    <row r="54619" spans="1:1" x14ac:dyDescent="0.25">
      <c r="A54619"/>
    </row>
    <row r="54620" spans="1:1" x14ac:dyDescent="0.25">
      <c r="A54620"/>
    </row>
    <row r="54621" spans="1:1" x14ac:dyDescent="0.25">
      <c r="A54621"/>
    </row>
    <row r="54622" spans="1:1" x14ac:dyDescent="0.25">
      <c r="A54622"/>
    </row>
    <row r="54623" spans="1:1" x14ac:dyDescent="0.25">
      <c r="A54623"/>
    </row>
    <row r="54624" spans="1:1" x14ac:dyDescent="0.25">
      <c r="A54624"/>
    </row>
    <row r="54625" spans="1:1" x14ac:dyDescent="0.25">
      <c r="A54625"/>
    </row>
    <row r="54626" spans="1:1" x14ac:dyDescent="0.25">
      <c r="A54626"/>
    </row>
    <row r="54627" spans="1:1" x14ac:dyDescent="0.25">
      <c r="A54627"/>
    </row>
    <row r="54628" spans="1:1" x14ac:dyDescent="0.25">
      <c r="A54628"/>
    </row>
    <row r="54629" spans="1:1" x14ac:dyDescent="0.25">
      <c r="A54629"/>
    </row>
    <row r="54630" spans="1:1" x14ac:dyDescent="0.25">
      <c r="A54630"/>
    </row>
    <row r="54631" spans="1:1" x14ac:dyDescent="0.25">
      <c r="A54631"/>
    </row>
    <row r="54632" spans="1:1" x14ac:dyDescent="0.25">
      <c r="A54632"/>
    </row>
    <row r="54633" spans="1:1" x14ac:dyDescent="0.25">
      <c r="A54633"/>
    </row>
    <row r="54634" spans="1:1" x14ac:dyDescent="0.25">
      <c r="A54634"/>
    </row>
    <row r="54635" spans="1:1" x14ac:dyDescent="0.25">
      <c r="A54635"/>
    </row>
    <row r="54636" spans="1:1" x14ac:dyDescent="0.25">
      <c r="A54636"/>
    </row>
    <row r="54637" spans="1:1" x14ac:dyDescent="0.25">
      <c r="A54637"/>
    </row>
    <row r="54638" spans="1:1" x14ac:dyDescent="0.25">
      <c r="A54638"/>
    </row>
    <row r="54639" spans="1:1" x14ac:dyDescent="0.25">
      <c r="A54639"/>
    </row>
    <row r="54640" spans="1:1" x14ac:dyDescent="0.25">
      <c r="A54640"/>
    </row>
    <row r="54641" spans="1:1" x14ac:dyDescent="0.25">
      <c r="A54641"/>
    </row>
    <row r="54642" spans="1:1" x14ac:dyDescent="0.25">
      <c r="A54642"/>
    </row>
    <row r="54643" spans="1:1" x14ac:dyDescent="0.25">
      <c r="A54643"/>
    </row>
    <row r="54644" spans="1:1" x14ac:dyDescent="0.25">
      <c r="A54644"/>
    </row>
    <row r="54645" spans="1:1" x14ac:dyDescent="0.25">
      <c r="A54645"/>
    </row>
    <row r="54646" spans="1:1" x14ac:dyDescent="0.25">
      <c r="A54646"/>
    </row>
    <row r="54647" spans="1:1" x14ac:dyDescent="0.25">
      <c r="A54647"/>
    </row>
    <row r="54648" spans="1:1" x14ac:dyDescent="0.25">
      <c r="A54648"/>
    </row>
    <row r="54649" spans="1:1" x14ac:dyDescent="0.25">
      <c r="A54649"/>
    </row>
    <row r="54650" spans="1:1" x14ac:dyDescent="0.25">
      <c r="A54650"/>
    </row>
    <row r="54651" spans="1:1" x14ac:dyDescent="0.25">
      <c r="A54651"/>
    </row>
    <row r="54652" spans="1:1" x14ac:dyDescent="0.25">
      <c r="A54652"/>
    </row>
    <row r="54653" spans="1:1" x14ac:dyDescent="0.25">
      <c r="A54653"/>
    </row>
    <row r="54654" spans="1:1" x14ac:dyDescent="0.25">
      <c r="A54654"/>
    </row>
    <row r="54655" spans="1:1" x14ac:dyDescent="0.25">
      <c r="A54655"/>
    </row>
    <row r="54656" spans="1:1" x14ac:dyDescent="0.25">
      <c r="A54656"/>
    </row>
    <row r="54657" spans="1:1" x14ac:dyDescent="0.25">
      <c r="A54657"/>
    </row>
    <row r="54658" spans="1:1" x14ac:dyDescent="0.25">
      <c r="A54658"/>
    </row>
    <row r="54659" spans="1:1" x14ac:dyDescent="0.25">
      <c r="A54659"/>
    </row>
    <row r="54660" spans="1:1" x14ac:dyDescent="0.25">
      <c r="A54660"/>
    </row>
    <row r="54661" spans="1:1" x14ac:dyDescent="0.25">
      <c r="A54661"/>
    </row>
    <row r="54662" spans="1:1" x14ac:dyDescent="0.25">
      <c r="A54662"/>
    </row>
    <row r="54663" spans="1:1" x14ac:dyDescent="0.25">
      <c r="A54663"/>
    </row>
    <row r="54664" spans="1:1" x14ac:dyDescent="0.25">
      <c r="A54664"/>
    </row>
    <row r="54665" spans="1:1" x14ac:dyDescent="0.25">
      <c r="A54665"/>
    </row>
    <row r="54666" spans="1:1" x14ac:dyDescent="0.25">
      <c r="A54666"/>
    </row>
    <row r="54667" spans="1:1" x14ac:dyDescent="0.25">
      <c r="A54667"/>
    </row>
    <row r="54668" spans="1:1" x14ac:dyDescent="0.25">
      <c r="A54668"/>
    </row>
    <row r="54669" spans="1:1" x14ac:dyDescent="0.25">
      <c r="A54669"/>
    </row>
    <row r="54670" spans="1:1" x14ac:dyDescent="0.25">
      <c r="A54670"/>
    </row>
    <row r="54671" spans="1:1" x14ac:dyDescent="0.25">
      <c r="A54671"/>
    </row>
    <row r="54672" spans="1:1" x14ac:dyDescent="0.25">
      <c r="A54672"/>
    </row>
    <row r="54673" spans="1:1" x14ac:dyDescent="0.25">
      <c r="A54673"/>
    </row>
    <row r="54674" spans="1:1" x14ac:dyDescent="0.25">
      <c r="A54674"/>
    </row>
    <row r="54675" spans="1:1" x14ac:dyDescent="0.25">
      <c r="A54675"/>
    </row>
    <row r="54676" spans="1:1" x14ac:dyDescent="0.25">
      <c r="A54676"/>
    </row>
    <row r="54677" spans="1:1" x14ac:dyDescent="0.25">
      <c r="A54677"/>
    </row>
    <row r="54678" spans="1:1" x14ac:dyDescent="0.25">
      <c r="A54678"/>
    </row>
    <row r="54679" spans="1:1" x14ac:dyDescent="0.25">
      <c r="A54679"/>
    </row>
    <row r="54680" spans="1:1" x14ac:dyDescent="0.25">
      <c r="A54680"/>
    </row>
    <row r="54681" spans="1:1" x14ac:dyDescent="0.25">
      <c r="A54681"/>
    </row>
    <row r="54682" spans="1:1" x14ac:dyDescent="0.25">
      <c r="A54682"/>
    </row>
    <row r="54683" spans="1:1" x14ac:dyDescent="0.25">
      <c r="A54683"/>
    </row>
    <row r="54684" spans="1:1" x14ac:dyDescent="0.25">
      <c r="A54684"/>
    </row>
    <row r="54685" spans="1:1" x14ac:dyDescent="0.25">
      <c r="A54685"/>
    </row>
    <row r="54686" spans="1:1" x14ac:dyDescent="0.25">
      <c r="A54686"/>
    </row>
    <row r="54687" spans="1:1" x14ac:dyDescent="0.25">
      <c r="A54687"/>
    </row>
    <row r="54688" spans="1:1" x14ac:dyDescent="0.25">
      <c r="A54688"/>
    </row>
    <row r="54689" spans="1:1" x14ac:dyDescent="0.25">
      <c r="A54689"/>
    </row>
    <row r="54690" spans="1:1" x14ac:dyDescent="0.25">
      <c r="A54690"/>
    </row>
    <row r="54691" spans="1:1" x14ac:dyDescent="0.25">
      <c r="A54691"/>
    </row>
    <row r="54692" spans="1:1" x14ac:dyDescent="0.25">
      <c r="A54692"/>
    </row>
    <row r="54693" spans="1:1" x14ac:dyDescent="0.25">
      <c r="A54693"/>
    </row>
    <row r="54694" spans="1:1" x14ac:dyDescent="0.25">
      <c r="A54694"/>
    </row>
    <row r="54695" spans="1:1" x14ac:dyDescent="0.25">
      <c r="A54695"/>
    </row>
    <row r="54696" spans="1:1" x14ac:dyDescent="0.25">
      <c r="A54696"/>
    </row>
    <row r="54697" spans="1:1" x14ac:dyDescent="0.25">
      <c r="A54697"/>
    </row>
    <row r="54698" spans="1:1" x14ac:dyDescent="0.25">
      <c r="A54698"/>
    </row>
    <row r="54699" spans="1:1" x14ac:dyDescent="0.25">
      <c r="A54699"/>
    </row>
    <row r="54700" spans="1:1" x14ac:dyDescent="0.25">
      <c r="A54700"/>
    </row>
    <row r="54701" spans="1:1" x14ac:dyDescent="0.25">
      <c r="A54701"/>
    </row>
    <row r="54702" spans="1:1" x14ac:dyDescent="0.25">
      <c r="A54702"/>
    </row>
    <row r="54703" spans="1:1" x14ac:dyDescent="0.25">
      <c r="A54703"/>
    </row>
    <row r="54704" spans="1:1" x14ac:dyDescent="0.25">
      <c r="A54704"/>
    </row>
    <row r="54705" spans="1:1" x14ac:dyDescent="0.25">
      <c r="A54705"/>
    </row>
    <row r="54706" spans="1:1" x14ac:dyDescent="0.25">
      <c r="A54706"/>
    </row>
    <row r="54707" spans="1:1" x14ac:dyDescent="0.25">
      <c r="A54707"/>
    </row>
    <row r="54708" spans="1:1" x14ac:dyDescent="0.25">
      <c r="A54708"/>
    </row>
    <row r="54709" spans="1:1" x14ac:dyDescent="0.25">
      <c r="A54709"/>
    </row>
    <row r="54710" spans="1:1" x14ac:dyDescent="0.25">
      <c r="A54710"/>
    </row>
    <row r="54711" spans="1:1" x14ac:dyDescent="0.25">
      <c r="A54711"/>
    </row>
    <row r="54712" spans="1:1" x14ac:dyDescent="0.25">
      <c r="A54712"/>
    </row>
    <row r="54713" spans="1:1" x14ac:dyDescent="0.25">
      <c r="A54713"/>
    </row>
    <row r="54714" spans="1:1" x14ac:dyDescent="0.25">
      <c r="A54714"/>
    </row>
    <row r="54715" spans="1:1" x14ac:dyDescent="0.25">
      <c r="A54715"/>
    </row>
    <row r="54716" spans="1:1" x14ac:dyDescent="0.25">
      <c r="A54716"/>
    </row>
    <row r="54717" spans="1:1" x14ac:dyDescent="0.25">
      <c r="A54717"/>
    </row>
    <row r="54718" spans="1:1" x14ac:dyDescent="0.25">
      <c r="A54718"/>
    </row>
    <row r="54719" spans="1:1" x14ac:dyDescent="0.25">
      <c r="A54719"/>
    </row>
    <row r="54720" spans="1:1" x14ac:dyDescent="0.25">
      <c r="A54720"/>
    </row>
    <row r="54721" spans="1:1" x14ac:dyDescent="0.25">
      <c r="A54721"/>
    </row>
    <row r="54722" spans="1:1" x14ac:dyDescent="0.25">
      <c r="A54722"/>
    </row>
    <row r="54723" spans="1:1" x14ac:dyDescent="0.25">
      <c r="A54723"/>
    </row>
    <row r="54724" spans="1:1" x14ac:dyDescent="0.25">
      <c r="A54724"/>
    </row>
    <row r="54725" spans="1:1" x14ac:dyDescent="0.25">
      <c r="A54725"/>
    </row>
    <row r="54726" spans="1:1" x14ac:dyDescent="0.25">
      <c r="A54726"/>
    </row>
    <row r="54727" spans="1:1" x14ac:dyDescent="0.25">
      <c r="A54727"/>
    </row>
    <row r="54728" spans="1:1" x14ac:dyDescent="0.25">
      <c r="A54728"/>
    </row>
    <row r="54729" spans="1:1" x14ac:dyDescent="0.25">
      <c r="A54729"/>
    </row>
    <row r="54730" spans="1:1" x14ac:dyDescent="0.25">
      <c r="A54730"/>
    </row>
    <row r="54731" spans="1:1" x14ac:dyDescent="0.25">
      <c r="A54731"/>
    </row>
    <row r="54732" spans="1:1" x14ac:dyDescent="0.25">
      <c r="A54732"/>
    </row>
    <row r="54733" spans="1:1" x14ac:dyDescent="0.25">
      <c r="A54733"/>
    </row>
    <row r="54734" spans="1:1" x14ac:dyDescent="0.25">
      <c r="A54734"/>
    </row>
    <row r="54735" spans="1:1" x14ac:dyDescent="0.25">
      <c r="A54735"/>
    </row>
    <row r="54736" spans="1:1" x14ac:dyDescent="0.25">
      <c r="A54736"/>
    </row>
    <row r="54737" spans="1:1" x14ac:dyDescent="0.25">
      <c r="A54737"/>
    </row>
    <row r="54738" spans="1:1" x14ac:dyDescent="0.25">
      <c r="A54738"/>
    </row>
    <row r="54739" spans="1:1" x14ac:dyDescent="0.25">
      <c r="A54739"/>
    </row>
    <row r="54740" spans="1:1" x14ac:dyDescent="0.25">
      <c r="A54740"/>
    </row>
    <row r="54741" spans="1:1" x14ac:dyDescent="0.25">
      <c r="A54741"/>
    </row>
    <row r="54742" spans="1:1" x14ac:dyDescent="0.25">
      <c r="A54742"/>
    </row>
    <row r="54743" spans="1:1" x14ac:dyDescent="0.25">
      <c r="A54743"/>
    </row>
    <row r="54744" spans="1:1" x14ac:dyDescent="0.25">
      <c r="A54744"/>
    </row>
    <row r="54745" spans="1:1" x14ac:dyDescent="0.25">
      <c r="A54745"/>
    </row>
    <row r="54746" spans="1:1" x14ac:dyDescent="0.25">
      <c r="A54746"/>
    </row>
    <row r="54747" spans="1:1" x14ac:dyDescent="0.25">
      <c r="A54747"/>
    </row>
    <row r="54748" spans="1:1" x14ac:dyDescent="0.25">
      <c r="A54748"/>
    </row>
    <row r="54749" spans="1:1" x14ac:dyDescent="0.25">
      <c r="A54749"/>
    </row>
    <row r="54750" spans="1:1" x14ac:dyDescent="0.25">
      <c r="A54750"/>
    </row>
    <row r="54751" spans="1:1" x14ac:dyDescent="0.25">
      <c r="A54751"/>
    </row>
    <row r="54752" spans="1:1" x14ac:dyDescent="0.25">
      <c r="A54752"/>
    </row>
    <row r="54753" spans="1:1" x14ac:dyDescent="0.25">
      <c r="A54753"/>
    </row>
    <row r="54754" spans="1:1" x14ac:dyDescent="0.25">
      <c r="A54754"/>
    </row>
    <row r="54755" spans="1:1" x14ac:dyDescent="0.25">
      <c r="A54755"/>
    </row>
    <row r="54756" spans="1:1" x14ac:dyDescent="0.25">
      <c r="A54756"/>
    </row>
    <row r="54757" spans="1:1" x14ac:dyDescent="0.25">
      <c r="A54757"/>
    </row>
    <row r="54758" spans="1:1" x14ac:dyDescent="0.25">
      <c r="A54758"/>
    </row>
    <row r="54759" spans="1:1" x14ac:dyDescent="0.25">
      <c r="A54759"/>
    </row>
    <row r="54760" spans="1:1" x14ac:dyDescent="0.25">
      <c r="A54760"/>
    </row>
    <row r="54761" spans="1:1" x14ac:dyDescent="0.25">
      <c r="A54761"/>
    </row>
    <row r="54762" spans="1:1" x14ac:dyDescent="0.25">
      <c r="A54762"/>
    </row>
    <row r="54763" spans="1:1" x14ac:dyDescent="0.25">
      <c r="A54763"/>
    </row>
    <row r="54764" spans="1:1" x14ac:dyDescent="0.25">
      <c r="A54764"/>
    </row>
    <row r="54765" spans="1:1" x14ac:dyDescent="0.25">
      <c r="A54765"/>
    </row>
    <row r="54766" spans="1:1" x14ac:dyDescent="0.25">
      <c r="A54766"/>
    </row>
    <row r="54767" spans="1:1" x14ac:dyDescent="0.25">
      <c r="A54767"/>
    </row>
    <row r="54768" spans="1:1" x14ac:dyDescent="0.25">
      <c r="A54768"/>
    </row>
    <row r="54769" spans="1:1" x14ac:dyDescent="0.25">
      <c r="A54769"/>
    </row>
    <row r="54770" spans="1:1" x14ac:dyDescent="0.25">
      <c r="A54770"/>
    </row>
    <row r="54771" spans="1:1" x14ac:dyDescent="0.25">
      <c r="A54771"/>
    </row>
    <row r="54772" spans="1:1" x14ac:dyDescent="0.25">
      <c r="A54772"/>
    </row>
    <row r="54773" spans="1:1" x14ac:dyDescent="0.25">
      <c r="A54773"/>
    </row>
    <row r="54774" spans="1:1" x14ac:dyDescent="0.25">
      <c r="A54774"/>
    </row>
    <row r="54775" spans="1:1" x14ac:dyDescent="0.25">
      <c r="A54775"/>
    </row>
    <row r="54776" spans="1:1" x14ac:dyDescent="0.25">
      <c r="A54776"/>
    </row>
    <row r="54777" spans="1:1" x14ac:dyDescent="0.25">
      <c r="A54777"/>
    </row>
    <row r="54778" spans="1:1" x14ac:dyDescent="0.25">
      <c r="A54778"/>
    </row>
    <row r="54779" spans="1:1" x14ac:dyDescent="0.25">
      <c r="A54779"/>
    </row>
    <row r="54780" spans="1:1" x14ac:dyDescent="0.25">
      <c r="A54780"/>
    </row>
    <row r="54781" spans="1:1" x14ac:dyDescent="0.25">
      <c r="A54781"/>
    </row>
    <row r="54782" spans="1:1" x14ac:dyDescent="0.25">
      <c r="A54782"/>
    </row>
    <row r="54783" spans="1:1" x14ac:dyDescent="0.25">
      <c r="A54783"/>
    </row>
    <row r="54784" spans="1:1" x14ac:dyDescent="0.25">
      <c r="A54784"/>
    </row>
    <row r="54785" spans="1:1" x14ac:dyDescent="0.25">
      <c r="A54785"/>
    </row>
    <row r="54786" spans="1:1" x14ac:dyDescent="0.25">
      <c r="A54786"/>
    </row>
    <row r="54787" spans="1:1" x14ac:dyDescent="0.25">
      <c r="A54787"/>
    </row>
    <row r="54788" spans="1:1" x14ac:dyDescent="0.25">
      <c r="A54788"/>
    </row>
    <row r="54789" spans="1:1" x14ac:dyDescent="0.25">
      <c r="A54789"/>
    </row>
    <row r="54790" spans="1:1" x14ac:dyDescent="0.25">
      <c r="A54790"/>
    </row>
    <row r="54791" spans="1:1" x14ac:dyDescent="0.25">
      <c r="A54791"/>
    </row>
    <row r="54792" spans="1:1" x14ac:dyDescent="0.25">
      <c r="A54792"/>
    </row>
    <row r="54793" spans="1:1" x14ac:dyDescent="0.25">
      <c r="A54793"/>
    </row>
    <row r="54794" spans="1:1" x14ac:dyDescent="0.25">
      <c r="A54794"/>
    </row>
    <row r="54795" spans="1:1" x14ac:dyDescent="0.25">
      <c r="A54795"/>
    </row>
    <row r="54796" spans="1:1" x14ac:dyDescent="0.25">
      <c r="A54796"/>
    </row>
    <row r="54797" spans="1:1" x14ac:dyDescent="0.25">
      <c r="A54797"/>
    </row>
    <row r="54798" spans="1:1" x14ac:dyDescent="0.25">
      <c r="A54798"/>
    </row>
    <row r="54799" spans="1:1" x14ac:dyDescent="0.25">
      <c r="A54799"/>
    </row>
    <row r="54800" spans="1:1" x14ac:dyDescent="0.25">
      <c r="A54800"/>
    </row>
    <row r="54801" spans="1:1" x14ac:dyDescent="0.25">
      <c r="A54801"/>
    </row>
    <row r="54802" spans="1:1" x14ac:dyDescent="0.25">
      <c r="A54802"/>
    </row>
    <row r="54803" spans="1:1" x14ac:dyDescent="0.25">
      <c r="A54803"/>
    </row>
    <row r="54804" spans="1:1" x14ac:dyDescent="0.25">
      <c r="A54804"/>
    </row>
    <row r="54805" spans="1:1" x14ac:dyDescent="0.25">
      <c r="A54805"/>
    </row>
    <row r="54806" spans="1:1" x14ac:dyDescent="0.25">
      <c r="A54806"/>
    </row>
    <row r="54807" spans="1:1" x14ac:dyDescent="0.25">
      <c r="A54807"/>
    </row>
    <row r="54808" spans="1:1" x14ac:dyDescent="0.25">
      <c r="A54808"/>
    </row>
    <row r="54809" spans="1:1" x14ac:dyDescent="0.25">
      <c r="A54809"/>
    </row>
    <row r="54810" spans="1:1" x14ac:dyDescent="0.25">
      <c r="A54810"/>
    </row>
    <row r="54811" spans="1:1" x14ac:dyDescent="0.25">
      <c r="A54811"/>
    </row>
    <row r="54812" spans="1:1" x14ac:dyDescent="0.25">
      <c r="A54812"/>
    </row>
    <row r="54813" spans="1:1" x14ac:dyDescent="0.25">
      <c r="A54813"/>
    </row>
    <row r="54814" spans="1:1" x14ac:dyDescent="0.25">
      <c r="A54814"/>
    </row>
    <row r="54815" spans="1:1" x14ac:dyDescent="0.25">
      <c r="A54815"/>
    </row>
    <row r="54816" spans="1:1" x14ac:dyDescent="0.25">
      <c r="A54816"/>
    </row>
    <row r="54817" spans="1:1" x14ac:dyDescent="0.25">
      <c r="A54817"/>
    </row>
    <row r="54818" spans="1:1" x14ac:dyDescent="0.25">
      <c r="A54818"/>
    </row>
    <row r="54819" spans="1:1" x14ac:dyDescent="0.25">
      <c r="A54819"/>
    </row>
    <row r="54820" spans="1:1" x14ac:dyDescent="0.25">
      <c r="A54820"/>
    </row>
    <row r="54821" spans="1:1" x14ac:dyDescent="0.25">
      <c r="A54821"/>
    </row>
    <row r="54822" spans="1:1" x14ac:dyDescent="0.25">
      <c r="A54822"/>
    </row>
    <row r="54823" spans="1:1" x14ac:dyDescent="0.25">
      <c r="A54823"/>
    </row>
    <row r="54824" spans="1:1" x14ac:dyDescent="0.25">
      <c r="A54824"/>
    </row>
    <row r="54825" spans="1:1" x14ac:dyDescent="0.25">
      <c r="A54825"/>
    </row>
    <row r="54826" spans="1:1" x14ac:dyDescent="0.25">
      <c r="A54826"/>
    </row>
    <row r="54827" spans="1:1" x14ac:dyDescent="0.25">
      <c r="A54827"/>
    </row>
    <row r="54828" spans="1:1" x14ac:dyDescent="0.25">
      <c r="A54828"/>
    </row>
    <row r="54829" spans="1:1" x14ac:dyDescent="0.25">
      <c r="A54829"/>
    </row>
    <row r="54830" spans="1:1" x14ac:dyDescent="0.25">
      <c r="A54830"/>
    </row>
    <row r="54831" spans="1:1" x14ac:dyDescent="0.25">
      <c r="A54831"/>
    </row>
    <row r="54832" spans="1:1" x14ac:dyDescent="0.25">
      <c r="A54832"/>
    </row>
    <row r="54833" spans="1:1" x14ac:dyDescent="0.25">
      <c r="A54833"/>
    </row>
    <row r="54834" spans="1:1" x14ac:dyDescent="0.25">
      <c r="A54834"/>
    </row>
    <row r="54835" spans="1:1" x14ac:dyDescent="0.25">
      <c r="A54835"/>
    </row>
    <row r="54836" spans="1:1" x14ac:dyDescent="0.25">
      <c r="A54836"/>
    </row>
    <row r="54837" spans="1:1" x14ac:dyDescent="0.25">
      <c r="A54837"/>
    </row>
    <row r="54838" spans="1:1" x14ac:dyDescent="0.25">
      <c r="A54838"/>
    </row>
    <row r="54839" spans="1:1" x14ac:dyDescent="0.25">
      <c r="A54839"/>
    </row>
    <row r="54840" spans="1:1" x14ac:dyDescent="0.25">
      <c r="A54840"/>
    </row>
    <row r="54841" spans="1:1" x14ac:dyDescent="0.25">
      <c r="A54841"/>
    </row>
    <row r="54842" spans="1:1" x14ac:dyDescent="0.25">
      <c r="A54842"/>
    </row>
    <row r="54843" spans="1:1" x14ac:dyDescent="0.25">
      <c r="A54843"/>
    </row>
    <row r="54844" spans="1:1" x14ac:dyDescent="0.25">
      <c r="A54844"/>
    </row>
    <row r="54845" spans="1:1" x14ac:dyDescent="0.25">
      <c r="A54845"/>
    </row>
    <row r="54846" spans="1:1" x14ac:dyDescent="0.25">
      <c r="A54846"/>
    </row>
    <row r="54847" spans="1:1" x14ac:dyDescent="0.25">
      <c r="A54847"/>
    </row>
    <row r="54848" spans="1:1" x14ac:dyDescent="0.25">
      <c r="A54848"/>
    </row>
    <row r="54849" spans="1:1" x14ac:dyDescent="0.25">
      <c r="A54849"/>
    </row>
    <row r="54850" spans="1:1" x14ac:dyDescent="0.25">
      <c r="A54850"/>
    </row>
    <row r="54851" spans="1:1" x14ac:dyDescent="0.25">
      <c r="A54851"/>
    </row>
    <row r="54852" spans="1:1" x14ac:dyDescent="0.25">
      <c r="A54852"/>
    </row>
    <row r="54853" spans="1:1" x14ac:dyDescent="0.25">
      <c r="A54853"/>
    </row>
    <row r="54854" spans="1:1" x14ac:dyDescent="0.25">
      <c r="A54854"/>
    </row>
    <row r="54855" spans="1:1" x14ac:dyDescent="0.25">
      <c r="A54855"/>
    </row>
    <row r="54856" spans="1:1" x14ac:dyDescent="0.25">
      <c r="A54856"/>
    </row>
    <row r="54857" spans="1:1" x14ac:dyDescent="0.25">
      <c r="A54857"/>
    </row>
    <row r="54858" spans="1:1" x14ac:dyDescent="0.25">
      <c r="A54858"/>
    </row>
    <row r="54859" spans="1:1" x14ac:dyDescent="0.25">
      <c r="A54859"/>
    </row>
    <row r="54860" spans="1:1" x14ac:dyDescent="0.25">
      <c r="A54860"/>
    </row>
    <row r="54861" spans="1:1" x14ac:dyDescent="0.25">
      <c r="A54861"/>
    </row>
    <row r="54862" spans="1:1" x14ac:dyDescent="0.25">
      <c r="A54862"/>
    </row>
    <row r="54863" spans="1:1" x14ac:dyDescent="0.25">
      <c r="A54863"/>
    </row>
    <row r="54864" spans="1:1" x14ac:dyDescent="0.25">
      <c r="A54864"/>
    </row>
    <row r="54865" spans="1:1" x14ac:dyDescent="0.25">
      <c r="A54865"/>
    </row>
    <row r="54866" spans="1:1" x14ac:dyDescent="0.25">
      <c r="A54866"/>
    </row>
    <row r="54867" spans="1:1" x14ac:dyDescent="0.25">
      <c r="A54867"/>
    </row>
    <row r="54868" spans="1:1" x14ac:dyDescent="0.25">
      <c r="A54868"/>
    </row>
    <row r="54869" spans="1:1" x14ac:dyDescent="0.25">
      <c r="A54869"/>
    </row>
    <row r="54870" spans="1:1" x14ac:dyDescent="0.25">
      <c r="A54870"/>
    </row>
    <row r="54871" spans="1:1" x14ac:dyDescent="0.25">
      <c r="A54871"/>
    </row>
    <row r="54872" spans="1:1" x14ac:dyDescent="0.25">
      <c r="A54872"/>
    </row>
    <row r="54873" spans="1:1" x14ac:dyDescent="0.25">
      <c r="A54873"/>
    </row>
    <row r="54874" spans="1:1" x14ac:dyDescent="0.25">
      <c r="A54874"/>
    </row>
    <row r="54875" spans="1:1" x14ac:dyDescent="0.25">
      <c r="A54875"/>
    </row>
    <row r="54876" spans="1:1" x14ac:dyDescent="0.25">
      <c r="A54876"/>
    </row>
    <row r="54877" spans="1:1" x14ac:dyDescent="0.25">
      <c r="A54877"/>
    </row>
    <row r="54878" spans="1:1" x14ac:dyDescent="0.25">
      <c r="A54878"/>
    </row>
    <row r="54879" spans="1:1" x14ac:dyDescent="0.25">
      <c r="A54879"/>
    </row>
    <row r="54880" spans="1:1" x14ac:dyDescent="0.25">
      <c r="A54880"/>
    </row>
    <row r="54881" spans="1:1" x14ac:dyDescent="0.25">
      <c r="A54881"/>
    </row>
    <row r="54882" spans="1:1" x14ac:dyDescent="0.25">
      <c r="A54882"/>
    </row>
    <row r="54883" spans="1:1" x14ac:dyDescent="0.25">
      <c r="A54883"/>
    </row>
    <row r="54884" spans="1:1" x14ac:dyDescent="0.25">
      <c r="A54884"/>
    </row>
    <row r="54885" spans="1:1" x14ac:dyDescent="0.25">
      <c r="A54885"/>
    </row>
    <row r="54886" spans="1:1" x14ac:dyDescent="0.25">
      <c r="A54886"/>
    </row>
    <row r="54887" spans="1:1" x14ac:dyDescent="0.25">
      <c r="A54887"/>
    </row>
    <row r="54888" spans="1:1" x14ac:dyDescent="0.25">
      <c r="A54888"/>
    </row>
    <row r="54889" spans="1:1" x14ac:dyDescent="0.25">
      <c r="A54889"/>
    </row>
    <row r="54890" spans="1:1" x14ac:dyDescent="0.25">
      <c r="A54890"/>
    </row>
    <row r="54891" spans="1:1" x14ac:dyDescent="0.25">
      <c r="A54891"/>
    </row>
    <row r="54892" spans="1:1" x14ac:dyDescent="0.25">
      <c r="A54892"/>
    </row>
    <row r="54893" spans="1:1" x14ac:dyDescent="0.25">
      <c r="A54893"/>
    </row>
    <row r="54894" spans="1:1" x14ac:dyDescent="0.25">
      <c r="A54894"/>
    </row>
    <row r="54895" spans="1:1" x14ac:dyDescent="0.25">
      <c r="A54895"/>
    </row>
    <row r="54896" spans="1:1" x14ac:dyDescent="0.25">
      <c r="A54896"/>
    </row>
    <row r="54897" spans="1:1" x14ac:dyDescent="0.25">
      <c r="A54897"/>
    </row>
    <row r="54898" spans="1:1" x14ac:dyDescent="0.25">
      <c r="A54898"/>
    </row>
    <row r="54899" spans="1:1" x14ac:dyDescent="0.25">
      <c r="A54899"/>
    </row>
    <row r="54900" spans="1:1" x14ac:dyDescent="0.25">
      <c r="A54900"/>
    </row>
    <row r="54901" spans="1:1" x14ac:dyDescent="0.25">
      <c r="A54901"/>
    </row>
    <row r="54902" spans="1:1" x14ac:dyDescent="0.25">
      <c r="A54902"/>
    </row>
    <row r="54903" spans="1:1" x14ac:dyDescent="0.25">
      <c r="A54903"/>
    </row>
    <row r="54904" spans="1:1" x14ac:dyDescent="0.25">
      <c r="A54904"/>
    </row>
    <row r="54905" spans="1:1" x14ac:dyDescent="0.25">
      <c r="A54905"/>
    </row>
    <row r="54906" spans="1:1" x14ac:dyDescent="0.25">
      <c r="A54906"/>
    </row>
    <row r="54907" spans="1:1" x14ac:dyDescent="0.25">
      <c r="A54907"/>
    </row>
    <row r="54908" spans="1:1" x14ac:dyDescent="0.25">
      <c r="A54908"/>
    </row>
    <row r="54909" spans="1:1" x14ac:dyDescent="0.25">
      <c r="A54909"/>
    </row>
    <row r="54910" spans="1:1" x14ac:dyDescent="0.25">
      <c r="A54910"/>
    </row>
    <row r="54911" spans="1:1" x14ac:dyDescent="0.25">
      <c r="A54911"/>
    </row>
    <row r="54912" spans="1:1" x14ac:dyDescent="0.25">
      <c r="A54912"/>
    </row>
    <row r="54913" spans="1:1" x14ac:dyDescent="0.25">
      <c r="A54913"/>
    </row>
    <row r="54914" spans="1:1" x14ac:dyDescent="0.25">
      <c r="A54914"/>
    </row>
    <row r="54915" spans="1:1" x14ac:dyDescent="0.25">
      <c r="A54915"/>
    </row>
    <row r="54916" spans="1:1" x14ac:dyDescent="0.25">
      <c r="A54916"/>
    </row>
    <row r="54917" spans="1:1" x14ac:dyDescent="0.25">
      <c r="A54917"/>
    </row>
    <row r="54918" spans="1:1" x14ac:dyDescent="0.25">
      <c r="A54918"/>
    </row>
    <row r="54919" spans="1:1" x14ac:dyDescent="0.25">
      <c r="A54919"/>
    </row>
    <row r="54920" spans="1:1" x14ac:dyDescent="0.25">
      <c r="A54920"/>
    </row>
    <row r="54921" spans="1:1" x14ac:dyDescent="0.25">
      <c r="A54921"/>
    </row>
    <row r="54922" spans="1:1" x14ac:dyDescent="0.25">
      <c r="A54922"/>
    </row>
    <row r="54923" spans="1:1" x14ac:dyDescent="0.25">
      <c r="A54923"/>
    </row>
    <row r="54924" spans="1:1" x14ac:dyDescent="0.25">
      <c r="A54924"/>
    </row>
    <row r="54925" spans="1:1" x14ac:dyDescent="0.25">
      <c r="A54925"/>
    </row>
    <row r="54926" spans="1:1" x14ac:dyDescent="0.25">
      <c r="A54926"/>
    </row>
    <row r="54927" spans="1:1" x14ac:dyDescent="0.25">
      <c r="A54927"/>
    </row>
    <row r="54928" spans="1:1" x14ac:dyDescent="0.25">
      <c r="A54928"/>
    </row>
    <row r="54929" spans="1:1" x14ac:dyDescent="0.25">
      <c r="A54929"/>
    </row>
    <row r="54930" spans="1:1" x14ac:dyDescent="0.25">
      <c r="A54930"/>
    </row>
    <row r="54931" spans="1:1" x14ac:dyDescent="0.25">
      <c r="A54931"/>
    </row>
    <row r="54932" spans="1:1" x14ac:dyDescent="0.25">
      <c r="A54932"/>
    </row>
    <row r="54933" spans="1:1" x14ac:dyDescent="0.25">
      <c r="A54933"/>
    </row>
    <row r="54934" spans="1:1" x14ac:dyDescent="0.25">
      <c r="A54934"/>
    </row>
    <row r="54935" spans="1:1" x14ac:dyDescent="0.25">
      <c r="A54935"/>
    </row>
    <row r="54936" spans="1:1" x14ac:dyDescent="0.25">
      <c r="A54936"/>
    </row>
    <row r="54937" spans="1:1" x14ac:dyDescent="0.25">
      <c r="A54937"/>
    </row>
    <row r="54938" spans="1:1" x14ac:dyDescent="0.25">
      <c r="A54938"/>
    </row>
    <row r="54939" spans="1:1" x14ac:dyDescent="0.25">
      <c r="A54939"/>
    </row>
    <row r="54940" spans="1:1" x14ac:dyDescent="0.25">
      <c r="A54940"/>
    </row>
    <row r="54941" spans="1:1" x14ac:dyDescent="0.25">
      <c r="A54941"/>
    </row>
    <row r="54942" spans="1:1" x14ac:dyDescent="0.25">
      <c r="A54942"/>
    </row>
    <row r="54943" spans="1:1" x14ac:dyDescent="0.25">
      <c r="A54943"/>
    </row>
    <row r="54944" spans="1:1" x14ac:dyDescent="0.25">
      <c r="A54944"/>
    </row>
    <row r="54945" spans="1:1" x14ac:dyDescent="0.25">
      <c r="A54945"/>
    </row>
    <row r="54946" spans="1:1" x14ac:dyDescent="0.25">
      <c r="A54946"/>
    </row>
    <row r="54947" spans="1:1" x14ac:dyDescent="0.25">
      <c r="A54947"/>
    </row>
    <row r="54948" spans="1:1" x14ac:dyDescent="0.25">
      <c r="A54948"/>
    </row>
    <row r="54949" spans="1:1" x14ac:dyDescent="0.25">
      <c r="A54949"/>
    </row>
    <row r="54950" spans="1:1" x14ac:dyDescent="0.25">
      <c r="A54950"/>
    </row>
    <row r="54951" spans="1:1" x14ac:dyDescent="0.25">
      <c r="A54951"/>
    </row>
    <row r="54952" spans="1:1" x14ac:dyDescent="0.25">
      <c r="A54952"/>
    </row>
    <row r="54953" spans="1:1" x14ac:dyDescent="0.25">
      <c r="A54953"/>
    </row>
    <row r="54954" spans="1:1" x14ac:dyDescent="0.25">
      <c r="A54954"/>
    </row>
    <row r="54955" spans="1:1" x14ac:dyDescent="0.25">
      <c r="A54955"/>
    </row>
    <row r="54956" spans="1:1" x14ac:dyDescent="0.25">
      <c r="A54956"/>
    </row>
    <row r="54957" spans="1:1" x14ac:dyDescent="0.25">
      <c r="A54957"/>
    </row>
    <row r="54958" spans="1:1" x14ac:dyDescent="0.25">
      <c r="A54958"/>
    </row>
    <row r="54959" spans="1:1" x14ac:dyDescent="0.25">
      <c r="A54959"/>
    </row>
    <row r="54960" spans="1:1" x14ac:dyDescent="0.25">
      <c r="A54960"/>
    </row>
    <row r="54961" spans="1:1" x14ac:dyDescent="0.25">
      <c r="A54961"/>
    </row>
    <row r="54962" spans="1:1" x14ac:dyDescent="0.25">
      <c r="A54962"/>
    </row>
    <row r="54963" spans="1:1" x14ac:dyDescent="0.25">
      <c r="A54963"/>
    </row>
    <row r="54964" spans="1:1" x14ac:dyDescent="0.25">
      <c r="A54964"/>
    </row>
    <row r="54965" spans="1:1" x14ac:dyDescent="0.25">
      <c r="A54965"/>
    </row>
    <row r="54966" spans="1:1" x14ac:dyDescent="0.25">
      <c r="A54966"/>
    </row>
    <row r="54967" spans="1:1" x14ac:dyDescent="0.25">
      <c r="A54967"/>
    </row>
    <row r="54968" spans="1:1" x14ac:dyDescent="0.25">
      <c r="A54968"/>
    </row>
    <row r="54969" spans="1:1" x14ac:dyDescent="0.25">
      <c r="A54969"/>
    </row>
    <row r="54970" spans="1:1" x14ac:dyDescent="0.25">
      <c r="A54970"/>
    </row>
    <row r="54971" spans="1:1" x14ac:dyDescent="0.25">
      <c r="A54971"/>
    </row>
    <row r="54972" spans="1:1" x14ac:dyDescent="0.25">
      <c r="A54972"/>
    </row>
    <row r="54973" spans="1:1" x14ac:dyDescent="0.25">
      <c r="A54973"/>
    </row>
    <row r="54974" spans="1:1" x14ac:dyDescent="0.25">
      <c r="A54974"/>
    </row>
    <row r="54975" spans="1:1" x14ac:dyDescent="0.25">
      <c r="A54975"/>
    </row>
    <row r="54976" spans="1:1" x14ac:dyDescent="0.25">
      <c r="A54976"/>
    </row>
    <row r="54977" spans="1:1" x14ac:dyDescent="0.25">
      <c r="A54977"/>
    </row>
    <row r="54978" spans="1:1" x14ac:dyDescent="0.25">
      <c r="A54978"/>
    </row>
    <row r="54979" spans="1:1" x14ac:dyDescent="0.25">
      <c r="A54979"/>
    </row>
    <row r="54980" spans="1:1" x14ac:dyDescent="0.25">
      <c r="A54980"/>
    </row>
    <row r="54981" spans="1:1" x14ac:dyDescent="0.25">
      <c r="A54981"/>
    </row>
    <row r="54982" spans="1:1" x14ac:dyDescent="0.25">
      <c r="A54982"/>
    </row>
    <row r="54983" spans="1:1" x14ac:dyDescent="0.25">
      <c r="A54983"/>
    </row>
    <row r="54984" spans="1:1" x14ac:dyDescent="0.25">
      <c r="A54984"/>
    </row>
    <row r="54985" spans="1:1" x14ac:dyDescent="0.25">
      <c r="A54985"/>
    </row>
    <row r="54986" spans="1:1" x14ac:dyDescent="0.25">
      <c r="A54986"/>
    </row>
    <row r="54987" spans="1:1" x14ac:dyDescent="0.25">
      <c r="A54987"/>
    </row>
    <row r="54988" spans="1:1" x14ac:dyDescent="0.25">
      <c r="A54988"/>
    </row>
    <row r="54989" spans="1:1" x14ac:dyDescent="0.25">
      <c r="A54989"/>
    </row>
    <row r="54990" spans="1:1" x14ac:dyDescent="0.25">
      <c r="A54990"/>
    </row>
    <row r="54991" spans="1:1" x14ac:dyDescent="0.25">
      <c r="A54991"/>
    </row>
    <row r="54992" spans="1:1" x14ac:dyDescent="0.25">
      <c r="A54992"/>
    </row>
    <row r="54993" spans="1:1" x14ac:dyDescent="0.25">
      <c r="A54993"/>
    </row>
    <row r="54994" spans="1:1" x14ac:dyDescent="0.25">
      <c r="A54994"/>
    </row>
    <row r="54995" spans="1:1" x14ac:dyDescent="0.25">
      <c r="A54995"/>
    </row>
    <row r="54996" spans="1:1" x14ac:dyDescent="0.25">
      <c r="A54996"/>
    </row>
    <row r="54997" spans="1:1" x14ac:dyDescent="0.25">
      <c r="A54997"/>
    </row>
    <row r="54998" spans="1:1" x14ac:dyDescent="0.25">
      <c r="A54998"/>
    </row>
    <row r="54999" spans="1:1" x14ac:dyDescent="0.25">
      <c r="A54999"/>
    </row>
    <row r="55000" spans="1:1" x14ac:dyDescent="0.25">
      <c r="A55000"/>
    </row>
    <row r="55001" spans="1:1" x14ac:dyDescent="0.25">
      <c r="A55001"/>
    </row>
    <row r="55002" spans="1:1" x14ac:dyDescent="0.25">
      <c r="A55002"/>
    </row>
    <row r="55003" spans="1:1" x14ac:dyDescent="0.25">
      <c r="A55003"/>
    </row>
    <row r="55004" spans="1:1" x14ac:dyDescent="0.25">
      <c r="A55004"/>
    </row>
    <row r="55005" spans="1:1" x14ac:dyDescent="0.25">
      <c r="A55005"/>
    </row>
    <row r="55006" spans="1:1" x14ac:dyDescent="0.25">
      <c r="A55006"/>
    </row>
    <row r="55007" spans="1:1" x14ac:dyDescent="0.25">
      <c r="A55007"/>
    </row>
    <row r="55008" spans="1:1" x14ac:dyDescent="0.25">
      <c r="A55008"/>
    </row>
    <row r="55009" spans="1:1" x14ac:dyDescent="0.25">
      <c r="A55009"/>
    </row>
    <row r="55010" spans="1:1" x14ac:dyDescent="0.25">
      <c r="A55010"/>
    </row>
    <row r="55011" spans="1:1" x14ac:dyDescent="0.25">
      <c r="A55011"/>
    </row>
    <row r="55012" spans="1:1" x14ac:dyDescent="0.25">
      <c r="A55012"/>
    </row>
    <row r="55013" spans="1:1" x14ac:dyDescent="0.25">
      <c r="A55013"/>
    </row>
    <row r="55014" spans="1:1" x14ac:dyDescent="0.25">
      <c r="A55014"/>
    </row>
    <row r="55015" spans="1:1" x14ac:dyDescent="0.25">
      <c r="A55015"/>
    </row>
    <row r="55016" spans="1:1" x14ac:dyDescent="0.25">
      <c r="A55016"/>
    </row>
    <row r="55017" spans="1:1" x14ac:dyDescent="0.25">
      <c r="A55017"/>
    </row>
    <row r="55018" spans="1:1" x14ac:dyDescent="0.25">
      <c r="A55018"/>
    </row>
    <row r="55019" spans="1:1" x14ac:dyDescent="0.25">
      <c r="A55019"/>
    </row>
    <row r="55020" spans="1:1" x14ac:dyDescent="0.25">
      <c r="A55020"/>
    </row>
    <row r="55021" spans="1:1" x14ac:dyDescent="0.25">
      <c r="A55021"/>
    </row>
    <row r="55022" spans="1:1" x14ac:dyDescent="0.25">
      <c r="A55022"/>
    </row>
    <row r="55023" spans="1:1" x14ac:dyDescent="0.25">
      <c r="A55023"/>
    </row>
    <row r="55024" spans="1:1" x14ac:dyDescent="0.25">
      <c r="A55024"/>
    </row>
    <row r="55025" spans="1:1" x14ac:dyDescent="0.25">
      <c r="A55025"/>
    </row>
    <row r="55026" spans="1:1" x14ac:dyDescent="0.25">
      <c r="A55026"/>
    </row>
    <row r="55027" spans="1:1" x14ac:dyDescent="0.25">
      <c r="A55027"/>
    </row>
    <row r="55028" spans="1:1" x14ac:dyDescent="0.25">
      <c r="A55028"/>
    </row>
    <row r="55029" spans="1:1" x14ac:dyDescent="0.25">
      <c r="A55029"/>
    </row>
    <row r="55030" spans="1:1" x14ac:dyDescent="0.25">
      <c r="A55030"/>
    </row>
    <row r="55031" spans="1:1" x14ac:dyDescent="0.25">
      <c r="A55031"/>
    </row>
    <row r="55032" spans="1:1" x14ac:dyDescent="0.25">
      <c r="A55032"/>
    </row>
    <row r="55033" spans="1:1" x14ac:dyDescent="0.25">
      <c r="A55033"/>
    </row>
    <row r="55034" spans="1:1" x14ac:dyDescent="0.25">
      <c r="A55034"/>
    </row>
    <row r="55035" spans="1:1" x14ac:dyDescent="0.25">
      <c r="A55035"/>
    </row>
    <row r="55036" spans="1:1" x14ac:dyDescent="0.25">
      <c r="A55036"/>
    </row>
    <row r="55037" spans="1:1" x14ac:dyDescent="0.25">
      <c r="A55037"/>
    </row>
    <row r="55038" spans="1:1" x14ac:dyDescent="0.25">
      <c r="A55038"/>
    </row>
    <row r="55039" spans="1:1" x14ac:dyDescent="0.25">
      <c r="A55039"/>
    </row>
    <row r="55040" spans="1:1" x14ac:dyDescent="0.25">
      <c r="A55040"/>
    </row>
    <row r="55041" spans="1:1" x14ac:dyDescent="0.25">
      <c r="A55041"/>
    </row>
    <row r="55042" spans="1:1" x14ac:dyDescent="0.25">
      <c r="A55042"/>
    </row>
    <row r="55043" spans="1:1" x14ac:dyDescent="0.25">
      <c r="A55043"/>
    </row>
    <row r="55044" spans="1:1" x14ac:dyDescent="0.25">
      <c r="A55044"/>
    </row>
    <row r="55045" spans="1:1" x14ac:dyDescent="0.25">
      <c r="A55045"/>
    </row>
    <row r="55046" spans="1:1" x14ac:dyDescent="0.25">
      <c r="A55046"/>
    </row>
    <row r="55047" spans="1:1" x14ac:dyDescent="0.25">
      <c r="A55047"/>
    </row>
    <row r="55048" spans="1:1" x14ac:dyDescent="0.25">
      <c r="A55048"/>
    </row>
    <row r="55049" spans="1:1" x14ac:dyDescent="0.25">
      <c r="A55049"/>
    </row>
    <row r="55050" spans="1:1" x14ac:dyDescent="0.25">
      <c r="A55050"/>
    </row>
    <row r="55051" spans="1:1" x14ac:dyDescent="0.25">
      <c r="A55051"/>
    </row>
    <row r="55052" spans="1:1" x14ac:dyDescent="0.25">
      <c r="A55052"/>
    </row>
    <row r="55053" spans="1:1" x14ac:dyDescent="0.25">
      <c r="A55053"/>
    </row>
    <row r="55054" spans="1:1" x14ac:dyDescent="0.25">
      <c r="A55054"/>
    </row>
    <row r="55055" spans="1:1" x14ac:dyDescent="0.25">
      <c r="A55055"/>
    </row>
    <row r="55056" spans="1:1" x14ac:dyDescent="0.25">
      <c r="A55056"/>
    </row>
    <row r="55057" spans="1:1" x14ac:dyDescent="0.25">
      <c r="A55057"/>
    </row>
    <row r="55058" spans="1:1" x14ac:dyDescent="0.25">
      <c r="A55058"/>
    </row>
    <row r="55059" spans="1:1" x14ac:dyDescent="0.25">
      <c r="A55059"/>
    </row>
    <row r="55060" spans="1:1" x14ac:dyDescent="0.25">
      <c r="A55060"/>
    </row>
    <row r="55061" spans="1:1" x14ac:dyDescent="0.25">
      <c r="A55061"/>
    </row>
    <row r="55062" spans="1:1" x14ac:dyDescent="0.25">
      <c r="A55062"/>
    </row>
    <row r="55063" spans="1:1" x14ac:dyDescent="0.25">
      <c r="A55063"/>
    </row>
    <row r="55064" spans="1:1" x14ac:dyDescent="0.25">
      <c r="A55064"/>
    </row>
    <row r="55065" spans="1:1" x14ac:dyDescent="0.25">
      <c r="A55065"/>
    </row>
    <row r="55066" spans="1:1" x14ac:dyDescent="0.25">
      <c r="A55066"/>
    </row>
    <row r="55067" spans="1:1" x14ac:dyDescent="0.25">
      <c r="A55067"/>
    </row>
    <row r="55068" spans="1:1" x14ac:dyDescent="0.25">
      <c r="A55068"/>
    </row>
    <row r="55069" spans="1:1" x14ac:dyDescent="0.25">
      <c r="A55069"/>
    </row>
    <row r="55070" spans="1:1" x14ac:dyDescent="0.25">
      <c r="A55070"/>
    </row>
    <row r="55071" spans="1:1" x14ac:dyDescent="0.25">
      <c r="A55071"/>
    </row>
    <row r="55072" spans="1:1" x14ac:dyDescent="0.25">
      <c r="A55072"/>
    </row>
    <row r="55073" spans="1:1" x14ac:dyDescent="0.25">
      <c r="A55073"/>
    </row>
    <row r="55074" spans="1:1" x14ac:dyDescent="0.25">
      <c r="A55074"/>
    </row>
    <row r="55075" spans="1:1" x14ac:dyDescent="0.25">
      <c r="A55075"/>
    </row>
    <row r="55076" spans="1:1" x14ac:dyDescent="0.25">
      <c r="A55076"/>
    </row>
    <row r="55077" spans="1:1" x14ac:dyDescent="0.25">
      <c r="A55077"/>
    </row>
    <row r="55078" spans="1:1" x14ac:dyDescent="0.25">
      <c r="A55078"/>
    </row>
    <row r="55079" spans="1:1" x14ac:dyDescent="0.25">
      <c r="A55079"/>
    </row>
    <row r="55080" spans="1:1" x14ac:dyDescent="0.25">
      <c r="A55080"/>
    </row>
    <row r="55081" spans="1:1" x14ac:dyDescent="0.25">
      <c r="A55081"/>
    </row>
    <row r="55082" spans="1:1" x14ac:dyDescent="0.25">
      <c r="A55082"/>
    </row>
    <row r="55083" spans="1:1" x14ac:dyDescent="0.25">
      <c r="A55083"/>
    </row>
    <row r="55084" spans="1:1" x14ac:dyDescent="0.25">
      <c r="A55084"/>
    </row>
    <row r="55085" spans="1:1" x14ac:dyDescent="0.25">
      <c r="A55085"/>
    </row>
    <row r="55086" spans="1:1" x14ac:dyDescent="0.25">
      <c r="A55086"/>
    </row>
    <row r="55087" spans="1:1" x14ac:dyDescent="0.25">
      <c r="A55087"/>
    </row>
    <row r="55088" spans="1:1" x14ac:dyDescent="0.25">
      <c r="A55088"/>
    </row>
    <row r="55089" spans="1:1" x14ac:dyDescent="0.25">
      <c r="A55089"/>
    </row>
    <row r="55090" spans="1:1" x14ac:dyDescent="0.25">
      <c r="A55090"/>
    </row>
    <row r="55091" spans="1:1" x14ac:dyDescent="0.25">
      <c r="A55091"/>
    </row>
    <row r="55092" spans="1:1" x14ac:dyDescent="0.25">
      <c r="A55092"/>
    </row>
    <row r="55093" spans="1:1" x14ac:dyDescent="0.25">
      <c r="A55093"/>
    </row>
    <row r="55094" spans="1:1" x14ac:dyDescent="0.25">
      <c r="A55094"/>
    </row>
    <row r="55095" spans="1:1" x14ac:dyDescent="0.25">
      <c r="A55095"/>
    </row>
    <row r="55096" spans="1:1" x14ac:dyDescent="0.25">
      <c r="A55096"/>
    </row>
    <row r="55097" spans="1:1" x14ac:dyDescent="0.25">
      <c r="A55097"/>
    </row>
    <row r="55098" spans="1:1" x14ac:dyDescent="0.25">
      <c r="A55098"/>
    </row>
    <row r="55099" spans="1:1" x14ac:dyDescent="0.25">
      <c r="A55099"/>
    </row>
    <row r="55100" spans="1:1" x14ac:dyDescent="0.25">
      <c r="A55100"/>
    </row>
    <row r="55101" spans="1:1" x14ac:dyDescent="0.25">
      <c r="A55101"/>
    </row>
    <row r="55102" spans="1:1" x14ac:dyDescent="0.25">
      <c r="A55102"/>
    </row>
    <row r="55103" spans="1:1" x14ac:dyDescent="0.25">
      <c r="A55103"/>
    </row>
    <row r="55104" spans="1:1" x14ac:dyDescent="0.25">
      <c r="A55104"/>
    </row>
    <row r="55105" spans="1:1" x14ac:dyDescent="0.25">
      <c r="A55105"/>
    </row>
    <row r="55106" spans="1:1" x14ac:dyDescent="0.25">
      <c r="A55106"/>
    </row>
    <row r="55107" spans="1:1" x14ac:dyDescent="0.25">
      <c r="A55107"/>
    </row>
    <row r="55108" spans="1:1" x14ac:dyDescent="0.25">
      <c r="A55108"/>
    </row>
    <row r="55109" spans="1:1" x14ac:dyDescent="0.25">
      <c r="A55109"/>
    </row>
    <row r="55110" spans="1:1" x14ac:dyDescent="0.25">
      <c r="A55110"/>
    </row>
    <row r="55111" spans="1:1" x14ac:dyDescent="0.25">
      <c r="A55111"/>
    </row>
    <row r="55112" spans="1:1" x14ac:dyDescent="0.25">
      <c r="A55112"/>
    </row>
    <row r="55113" spans="1:1" x14ac:dyDescent="0.25">
      <c r="A55113"/>
    </row>
    <row r="55114" spans="1:1" x14ac:dyDescent="0.25">
      <c r="A55114"/>
    </row>
    <row r="55115" spans="1:1" x14ac:dyDescent="0.25">
      <c r="A55115"/>
    </row>
    <row r="55116" spans="1:1" x14ac:dyDescent="0.25">
      <c r="A55116"/>
    </row>
    <row r="55117" spans="1:1" x14ac:dyDescent="0.25">
      <c r="A55117"/>
    </row>
    <row r="55118" spans="1:1" x14ac:dyDescent="0.25">
      <c r="A55118"/>
    </row>
    <row r="55119" spans="1:1" x14ac:dyDescent="0.25">
      <c r="A55119"/>
    </row>
    <row r="55120" spans="1:1" x14ac:dyDescent="0.25">
      <c r="A55120"/>
    </row>
    <row r="55121" spans="1:1" x14ac:dyDescent="0.25">
      <c r="A55121"/>
    </row>
    <row r="55122" spans="1:1" x14ac:dyDescent="0.25">
      <c r="A55122"/>
    </row>
    <row r="55123" spans="1:1" x14ac:dyDescent="0.25">
      <c r="A55123"/>
    </row>
    <row r="55124" spans="1:1" x14ac:dyDescent="0.25">
      <c r="A55124"/>
    </row>
    <row r="55125" spans="1:1" x14ac:dyDescent="0.25">
      <c r="A55125"/>
    </row>
    <row r="55126" spans="1:1" x14ac:dyDescent="0.25">
      <c r="A55126"/>
    </row>
    <row r="55127" spans="1:1" x14ac:dyDescent="0.25">
      <c r="A55127"/>
    </row>
    <row r="55128" spans="1:1" x14ac:dyDescent="0.25">
      <c r="A55128"/>
    </row>
    <row r="55129" spans="1:1" x14ac:dyDescent="0.25">
      <c r="A55129"/>
    </row>
    <row r="55130" spans="1:1" x14ac:dyDescent="0.25">
      <c r="A55130"/>
    </row>
    <row r="55131" spans="1:1" x14ac:dyDescent="0.25">
      <c r="A55131"/>
    </row>
    <row r="55132" spans="1:1" x14ac:dyDescent="0.25">
      <c r="A55132"/>
    </row>
    <row r="55133" spans="1:1" x14ac:dyDescent="0.25">
      <c r="A55133"/>
    </row>
    <row r="55134" spans="1:1" x14ac:dyDescent="0.25">
      <c r="A55134"/>
    </row>
    <row r="55135" spans="1:1" x14ac:dyDescent="0.25">
      <c r="A55135"/>
    </row>
    <row r="55136" spans="1:1" x14ac:dyDescent="0.25">
      <c r="A55136"/>
    </row>
    <row r="55137" spans="1:1" x14ac:dyDescent="0.25">
      <c r="A55137"/>
    </row>
    <row r="55138" spans="1:1" x14ac:dyDescent="0.25">
      <c r="A55138"/>
    </row>
    <row r="55139" spans="1:1" x14ac:dyDescent="0.25">
      <c r="A55139"/>
    </row>
    <row r="55140" spans="1:1" x14ac:dyDescent="0.25">
      <c r="A55140"/>
    </row>
    <row r="55141" spans="1:1" x14ac:dyDescent="0.25">
      <c r="A55141"/>
    </row>
    <row r="55142" spans="1:1" x14ac:dyDescent="0.25">
      <c r="A55142"/>
    </row>
    <row r="55143" spans="1:1" x14ac:dyDescent="0.25">
      <c r="A55143"/>
    </row>
    <row r="55144" spans="1:1" x14ac:dyDescent="0.25">
      <c r="A55144"/>
    </row>
    <row r="55145" spans="1:1" x14ac:dyDescent="0.25">
      <c r="A55145"/>
    </row>
    <row r="55146" spans="1:1" x14ac:dyDescent="0.25">
      <c r="A55146"/>
    </row>
    <row r="55147" spans="1:1" x14ac:dyDescent="0.25">
      <c r="A55147"/>
    </row>
    <row r="55148" spans="1:1" x14ac:dyDescent="0.25">
      <c r="A55148"/>
    </row>
    <row r="55149" spans="1:1" x14ac:dyDescent="0.25">
      <c r="A55149"/>
    </row>
    <row r="55150" spans="1:1" x14ac:dyDescent="0.25">
      <c r="A55150"/>
    </row>
    <row r="55151" spans="1:1" x14ac:dyDescent="0.25">
      <c r="A55151"/>
    </row>
    <row r="55152" spans="1:1" x14ac:dyDescent="0.25">
      <c r="A55152"/>
    </row>
    <row r="55153" spans="1:1" x14ac:dyDescent="0.25">
      <c r="A55153"/>
    </row>
    <row r="55154" spans="1:1" x14ac:dyDescent="0.25">
      <c r="A55154"/>
    </row>
    <row r="55155" spans="1:1" x14ac:dyDescent="0.25">
      <c r="A55155"/>
    </row>
    <row r="55156" spans="1:1" x14ac:dyDescent="0.25">
      <c r="A55156"/>
    </row>
    <row r="55157" spans="1:1" x14ac:dyDescent="0.25">
      <c r="A55157"/>
    </row>
    <row r="55158" spans="1:1" x14ac:dyDescent="0.25">
      <c r="A55158"/>
    </row>
    <row r="55159" spans="1:1" x14ac:dyDescent="0.25">
      <c r="A55159"/>
    </row>
    <row r="55160" spans="1:1" x14ac:dyDescent="0.25">
      <c r="A55160"/>
    </row>
    <row r="55161" spans="1:1" x14ac:dyDescent="0.25">
      <c r="A55161"/>
    </row>
    <row r="55162" spans="1:1" x14ac:dyDescent="0.25">
      <c r="A55162"/>
    </row>
    <row r="55163" spans="1:1" x14ac:dyDescent="0.25">
      <c r="A55163"/>
    </row>
    <row r="55164" spans="1:1" x14ac:dyDescent="0.25">
      <c r="A55164"/>
    </row>
    <row r="55165" spans="1:1" x14ac:dyDescent="0.25">
      <c r="A55165"/>
    </row>
    <row r="55166" spans="1:1" x14ac:dyDescent="0.25">
      <c r="A55166"/>
    </row>
    <row r="55167" spans="1:1" x14ac:dyDescent="0.25">
      <c r="A55167"/>
    </row>
    <row r="55168" spans="1:1" x14ac:dyDescent="0.25">
      <c r="A55168"/>
    </row>
    <row r="55169" spans="1:1" x14ac:dyDescent="0.25">
      <c r="A55169"/>
    </row>
    <row r="55170" spans="1:1" x14ac:dyDescent="0.25">
      <c r="A55170"/>
    </row>
    <row r="55171" spans="1:1" x14ac:dyDescent="0.25">
      <c r="A55171"/>
    </row>
    <row r="55172" spans="1:1" x14ac:dyDescent="0.25">
      <c r="A55172"/>
    </row>
    <row r="55173" spans="1:1" x14ac:dyDescent="0.25">
      <c r="A55173"/>
    </row>
    <row r="55174" spans="1:1" x14ac:dyDescent="0.25">
      <c r="A55174"/>
    </row>
    <row r="55175" spans="1:1" x14ac:dyDescent="0.25">
      <c r="A55175"/>
    </row>
    <row r="55176" spans="1:1" x14ac:dyDescent="0.25">
      <c r="A55176"/>
    </row>
    <row r="55177" spans="1:1" x14ac:dyDescent="0.25">
      <c r="A55177"/>
    </row>
    <row r="55178" spans="1:1" x14ac:dyDescent="0.25">
      <c r="A55178"/>
    </row>
    <row r="55179" spans="1:1" x14ac:dyDescent="0.25">
      <c r="A55179"/>
    </row>
    <row r="55180" spans="1:1" x14ac:dyDescent="0.25">
      <c r="A55180"/>
    </row>
    <row r="55181" spans="1:1" x14ac:dyDescent="0.25">
      <c r="A55181"/>
    </row>
    <row r="55182" spans="1:1" x14ac:dyDescent="0.25">
      <c r="A55182"/>
    </row>
    <row r="55183" spans="1:1" x14ac:dyDescent="0.25">
      <c r="A55183"/>
    </row>
    <row r="55184" spans="1:1" x14ac:dyDescent="0.25">
      <c r="A55184"/>
    </row>
    <row r="55185" spans="1:1" x14ac:dyDescent="0.25">
      <c r="A55185"/>
    </row>
    <row r="55186" spans="1:1" x14ac:dyDescent="0.25">
      <c r="A55186"/>
    </row>
    <row r="55187" spans="1:1" x14ac:dyDescent="0.25">
      <c r="A55187"/>
    </row>
    <row r="55188" spans="1:1" x14ac:dyDescent="0.25">
      <c r="A55188"/>
    </row>
    <row r="55189" spans="1:1" x14ac:dyDescent="0.25">
      <c r="A55189"/>
    </row>
    <row r="55190" spans="1:1" x14ac:dyDescent="0.25">
      <c r="A55190"/>
    </row>
    <row r="55191" spans="1:1" x14ac:dyDescent="0.25">
      <c r="A55191"/>
    </row>
    <row r="55192" spans="1:1" x14ac:dyDescent="0.25">
      <c r="A55192"/>
    </row>
    <row r="55193" spans="1:1" x14ac:dyDescent="0.25">
      <c r="A55193"/>
    </row>
    <row r="55194" spans="1:1" x14ac:dyDescent="0.25">
      <c r="A55194"/>
    </row>
    <row r="55195" spans="1:1" x14ac:dyDescent="0.25">
      <c r="A55195"/>
    </row>
    <row r="55196" spans="1:1" x14ac:dyDescent="0.25">
      <c r="A55196"/>
    </row>
    <row r="55197" spans="1:1" x14ac:dyDescent="0.25">
      <c r="A55197"/>
    </row>
    <row r="55198" spans="1:1" x14ac:dyDescent="0.25">
      <c r="A55198"/>
    </row>
    <row r="55199" spans="1:1" x14ac:dyDescent="0.25">
      <c r="A55199"/>
    </row>
    <row r="55200" spans="1:1" x14ac:dyDescent="0.25">
      <c r="A55200"/>
    </row>
    <row r="55201" spans="1:1" x14ac:dyDescent="0.25">
      <c r="A55201"/>
    </row>
    <row r="55202" spans="1:1" x14ac:dyDescent="0.25">
      <c r="A55202"/>
    </row>
    <row r="55203" spans="1:1" x14ac:dyDescent="0.25">
      <c r="A55203"/>
    </row>
    <row r="55204" spans="1:1" x14ac:dyDescent="0.25">
      <c r="A55204"/>
    </row>
    <row r="55205" spans="1:1" x14ac:dyDescent="0.25">
      <c r="A55205"/>
    </row>
    <row r="55206" spans="1:1" x14ac:dyDescent="0.25">
      <c r="A55206"/>
    </row>
    <row r="55207" spans="1:1" x14ac:dyDescent="0.25">
      <c r="A55207"/>
    </row>
    <row r="55208" spans="1:1" x14ac:dyDescent="0.25">
      <c r="A55208"/>
    </row>
    <row r="55209" spans="1:1" x14ac:dyDescent="0.25">
      <c r="A55209"/>
    </row>
    <row r="55210" spans="1:1" x14ac:dyDescent="0.25">
      <c r="A55210"/>
    </row>
    <row r="55211" spans="1:1" x14ac:dyDescent="0.25">
      <c r="A55211"/>
    </row>
    <row r="55212" spans="1:1" x14ac:dyDescent="0.25">
      <c r="A55212"/>
    </row>
    <row r="55213" spans="1:1" x14ac:dyDescent="0.25">
      <c r="A55213"/>
    </row>
    <row r="55214" spans="1:1" x14ac:dyDescent="0.25">
      <c r="A55214"/>
    </row>
    <row r="55215" spans="1:1" x14ac:dyDescent="0.25">
      <c r="A55215"/>
    </row>
    <row r="55216" spans="1:1" x14ac:dyDescent="0.25">
      <c r="A55216"/>
    </row>
    <row r="55217" spans="1:1" x14ac:dyDescent="0.25">
      <c r="A55217"/>
    </row>
    <row r="55218" spans="1:1" x14ac:dyDescent="0.25">
      <c r="A55218"/>
    </row>
    <row r="55219" spans="1:1" x14ac:dyDescent="0.25">
      <c r="A55219"/>
    </row>
    <row r="55220" spans="1:1" x14ac:dyDescent="0.25">
      <c r="A55220"/>
    </row>
    <row r="55221" spans="1:1" x14ac:dyDescent="0.25">
      <c r="A55221"/>
    </row>
    <row r="55222" spans="1:1" x14ac:dyDescent="0.25">
      <c r="A55222"/>
    </row>
    <row r="55223" spans="1:1" x14ac:dyDescent="0.25">
      <c r="A55223"/>
    </row>
    <row r="55224" spans="1:1" x14ac:dyDescent="0.25">
      <c r="A55224"/>
    </row>
    <row r="55225" spans="1:1" x14ac:dyDescent="0.25">
      <c r="A55225"/>
    </row>
    <row r="55226" spans="1:1" x14ac:dyDescent="0.25">
      <c r="A55226"/>
    </row>
    <row r="55227" spans="1:1" x14ac:dyDescent="0.25">
      <c r="A55227"/>
    </row>
    <row r="55228" spans="1:1" x14ac:dyDescent="0.25">
      <c r="A55228"/>
    </row>
    <row r="55229" spans="1:1" x14ac:dyDescent="0.25">
      <c r="A55229"/>
    </row>
    <row r="55230" spans="1:1" x14ac:dyDescent="0.25">
      <c r="A55230"/>
    </row>
    <row r="55231" spans="1:1" x14ac:dyDescent="0.25">
      <c r="A55231"/>
    </row>
    <row r="55232" spans="1:1" x14ac:dyDescent="0.25">
      <c r="A55232"/>
    </row>
    <row r="55233" spans="1:1" x14ac:dyDescent="0.25">
      <c r="A55233"/>
    </row>
    <row r="55234" spans="1:1" x14ac:dyDescent="0.25">
      <c r="A55234"/>
    </row>
    <row r="55235" spans="1:1" x14ac:dyDescent="0.25">
      <c r="A55235"/>
    </row>
    <row r="55236" spans="1:1" x14ac:dyDescent="0.25">
      <c r="A55236"/>
    </row>
    <row r="55237" spans="1:1" x14ac:dyDescent="0.25">
      <c r="A55237"/>
    </row>
    <row r="55238" spans="1:1" x14ac:dyDescent="0.25">
      <c r="A55238"/>
    </row>
    <row r="55239" spans="1:1" x14ac:dyDescent="0.25">
      <c r="A55239"/>
    </row>
    <row r="55240" spans="1:1" x14ac:dyDescent="0.25">
      <c r="A55240"/>
    </row>
    <row r="55241" spans="1:1" x14ac:dyDescent="0.25">
      <c r="A55241"/>
    </row>
    <row r="55242" spans="1:1" x14ac:dyDescent="0.25">
      <c r="A55242"/>
    </row>
    <row r="55243" spans="1:1" x14ac:dyDescent="0.25">
      <c r="A55243"/>
    </row>
    <row r="55244" spans="1:1" x14ac:dyDescent="0.25">
      <c r="A55244"/>
    </row>
    <row r="55245" spans="1:1" x14ac:dyDescent="0.25">
      <c r="A55245"/>
    </row>
    <row r="55246" spans="1:1" x14ac:dyDescent="0.25">
      <c r="A55246"/>
    </row>
    <row r="55247" spans="1:1" x14ac:dyDescent="0.25">
      <c r="A55247"/>
    </row>
    <row r="55248" spans="1:1" x14ac:dyDescent="0.25">
      <c r="A55248"/>
    </row>
    <row r="55249" spans="1:1" x14ac:dyDescent="0.25">
      <c r="A55249"/>
    </row>
    <row r="55250" spans="1:1" x14ac:dyDescent="0.25">
      <c r="A55250"/>
    </row>
    <row r="55251" spans="1:1" x14ac:dyDescent="0.25">
      <c r="A55251"/>
    </row>
    <row r="55252" spans="1:1" x14ac:dyDescent="0.25">
      <c r="A55252"/>
    </row>
    <row r="55253" spans="1:1" x14ac:dyDescent="0.25">
      <c r="A55253"/>
    </row>
    <row r="55254" spans="1:1" x14ac:dyDescent="0.25">
      <c r="A55254"/>
    </row>
    <row r="55255" spans="1:1" x14ac:dyDescent="0.25">
      <c r="A55255"/>
    </row>
    <row r="55256" spans="1:1" x14ac:dyDescent="0.25">
      <c r="A55256"/>
    </row>
    <row r="55257" spans="1:1" x14ac:dyDescent="0.25">
      <c r="A55257"/>
    </row>
    <row r="55258" spans="1:1" x14ac:dyDescent="0.25">
      <c r="A55258"/>
    </row>
    <row r="55259" spans="1:1" x14ac:dyDescent="0.25">
      <c r="A55259"/>
    </row>
    <row r="55260" spans="1:1" x14ac:dyDescent="0.25">
      <c r="A55260"/>
    </row>
    <row r="55261" spans="1:1" x14ac:dyDescent="0.25">
      <c r="A55261"/>
    </row>
    <row r="55262" spans="1:1" x14ac:dyDescent="0.25">
      <c r="A55262"/>
    </row>
    <row r="55263" spans="1:1" x14ac:dyDescent="0.25">
      <c r="A55263"/>
    </row>
    <row r="55264" spans="1:1" x14ac:dyDescent="0.25">
      <c r="A55264"/>
    </row>
    <row r="55265" spans="1:1" x14ac:dyDescent="0.25">
      <c r="A55265"/>
    </row>
    <row r="55266" spans="1:1" x14ac:dyDescent="0.25">
      <c r="A55266"/>
    </row>
    <row r="55267" spans="1:1" x14ac:dyDescent="0.25">
      <c r="A55267"/>
    </row>
    <row r="55268" spans="1:1" x14ac:dyDescent="0.25">
      <c r="A55268"/>
    </row>
    <row r="55269" spans="1:1" x14ac:dyDescent="0.25">
      <c r="A55269"/>
    </row>
    <row r="55270" spans="1:1" x14ac:dyDescent="0.25">
      <c r="A55270"/>
    </row>
    <row r="55271" spans="1:1" x14ac:dyDescent="0.25">
      <c r="A55271"/>
    </row>
    <row r="55272" spans="1:1" x14ac:dyDescent="0.25">
      <c r="A55272"/>
    </row>
    <row r="55273" spans="1:1" x14ac:dyDescent="0.25">
      <c r="A55273"/>
    </row>
    <row r="55274" spans="1:1" x14ac:dyDescent="0.25">
      <c r="A55274"/>
    </row>
    <row r="55275" spans="1:1" x14ac:dyDescent="0.25">
      <c r="A55275"/>
    </row>
    <row r="55276" spans="1:1" x14ac:dyDescent="0.25">
      <c r="A55276"/>
    </row>
    <row r="55277" spans="1:1" x14ac:dyDescent="0.25">
      <c r="A55277"/>
    </row>
    <row r="55278" spans="1:1" x14ac:dyDescent="0.25">
      <c r="A55278"/>
    </row>
    <row r="55279" spans="1:1" x14ac:dyDescent="0.25">
      <c r="A55279"/>
    </row>
    <row r="55280" spans="1:1" x14ac:dyDescent="0.25">
      <c r="A55280"/>
    </row>
    <row r="55281" spans="1:1" x14ac:dyDescent="0.25">
      <c r="A55281"/>
    </row>
    <row r="55282" spans="1:1" x14ac:dyDescent="0.25">
      <c r="A55282"/>
    </row>
    <row r="55283" spans="1:1" x14ac:dyDescent="0.25">
      <c r="A55283"/>
    </row>
    <row r="55284" spans="1:1" x14ac:dyDescent="0.25">
      <c r="A55284"/>
    </row>
    <row r="55285" spans="1:1" x14ac:dyDescent="0.25">
      <c r="A55285"/>
    </row>
    <row r="55286" spans="1:1" x14ac:dyDescent="0.25">
      <c r="A55286"/>
    </row>
    <row r="55287" spans="1:1" x14ac:dyDescent="0.25">
      <c r="A55287"/>
    </row>
    <row r="55288" spans="1:1" x14ac:dyDescent="0.25">
      <c r="A55288"/>
    </row>
    <row r="55289" spans="1:1" x14ac:dyDescent="0.25">
      <c r="A55289"/>
    </row>
    <row r="55290" spans="1:1" x14ac:dyDescent="0.25">
      <c r="A55290"/>
    </row>
    <row r="55291" spans="1:1" x14ac:dyDescent="0.25">
      <c r="A55291"/>
    </row>
    <row r="55292" spans="1:1" x14ac:dyDescent="0.25">
      <c r="A55292"/>
    </row>
    <row r="55293" spans="1:1" x14ac:dyDescent="0.25">
      <c r="A55293"/>
    </row>
    <row r="55294" spans="1:1" x14ac:dyDescent="0.25">
      <c r="A55294"/>
    </row>
    <row r="55295" spans="1:1" x14ac:dyDescent="0.25">
      <c r="A55295"/>
    </row>
    <row r="55296" spans="1:1" x14ac:dyDescent="0.25">
      <c r="A55296"/>
    </row>
    <row r="55297" spans="1:1" x14ac:dyDescent="0.25">
      <c r="A55297"/>
    </row>
    <row r="55298" spans="1:1" x14ac:dyDescent="0.25">
      <c r="A55298"/>
    </row>
    <row r="55299" spans="1:1" x14ac:dyDescent="0.25">
      <c r="A55299"/>
    </row>
    <row r="55300" spans="1:1" x14ac:dyDescent="0.25">
      <c r="A55300"/>
    </row>
    <row r="55301" spans="1:1" x14ac:dyDescent="0.25">
      <c r="A55301"/>
    </row>
    <row r="55302" spans="1:1" x14ac:dyDescent="0.25">
      <c r="A55302"/>
    </row>
    <row r="55303" spans="1:1" x14ac:dyDescent="0.25">
      <c r="A55303"/>
    </row>
    <row r="55304" spans="1:1" x14ac:dyDescent="0.25">
      <c r="A55304"/>
    </row>
    <row r="55305" spans="1:1" x14ac:dyDescent="0.25">
      <c r="A55305"/>
    </row>
    <row r="55306" spans="1:1" x14ac:dyDescent="0.25">
      <c r="A55306"/>
    </row>
    <row r="55307" spans="1:1" x14ac:dyDescent="0.25">
      <c r="A55307"/>
    </row>
    <row r="55308" spans="1:1" x14ac:dyDescent="0.25">
      <c r="A55308"/>
    </row>
    <row r="55309" spans="1:1" x14ac:dyDescent="0.25">
      <c r="A55309"/>
    </row>
    <row r="55310" spans="1:1" x14ac:dyDescent="0.25">
      <c r="A55310"/>
    </row>
    <row r="55311" spans="1:1" x14ac:dyDescent="0.25">
      <c r="A55311"/>
    </row>
    <row r="55312" spans="1:1" x14ac:dyDescent="0.25">
      <c r="A55312"/>
    </row>
    <row r="55313" spans="1:1" x14ac:dyDescent="0.25">
      <c r="A55313"/>
    </row>
    <row r="55314" spans="1:1" x14ac:dyDescent="0.25">
      <c r="A55314"/>
    </row>
    <row r="55315" spans="1:1" x14ac:dyDescent="0.25">
      <c r="A55315"/>
    </row>
    <row r="55316" spans="1:1" x14ac:dyDescent="0.25">
      <c r="A55316"/>
    </row>
    <row r="55317" spans="1:1" x14ac:dyDescent="0.25">
      <c r="A55317"/>
    </row>
    <row r="55318" spans="1:1" x14ac:dyDescent="0.25">
      <c r="A55318"/>
    </row>
    <row r="55319" spans="1:1" x14ac:dyDescent="0.25">
      <c r="A55319"/>
    </row>
    <row r="55320" spans="1:1" x14ac:dyDescent="0.25">
      <c r="A55320"/>
    </row>
    <row r="55321" spans="1:1" x14ac:dyDescent="0.25">
      <c r="A55321"/>
    </row>
    <row r="55322" spans="1:1" x14ac:dyDescent="0.25">
      <c r="A55322"/>
    </row>
    <row r="55323" spans="1:1" x14ac:dyDescent="0.25">
      <c r="A55323"/>
    </row>
    <row r="55324" spans="1:1" x14ac:dyDescent="0.25">
      <c r="A55324"/>
    </row>
    <row r="55325" spans="1:1" x14ac:dyDescent="0.25">
      <c r="A55325"/>
    </row>
    <row r="55326" spans="1:1" x14ac:dyDescent="0.25">
      <c r="A55326"/>
    </row>
    <row r="55327" spans="1:1" x14ac:dyDescent="0.25">
      <c r="A55327"/>
    </row>
    <row r="55328" spans="1:1" x14ac:dyDescent="0.25">
      <c r="A55328"/>
    </row>
    <row r="55329" spans="1:1" x14ac:dyDescent="0.25">
      <c r="A55329"/>
    </row>
    <row r="55330" spans="1:1" x14ac:dyDescent="0.25">
      <c r="A55330"/>
    </row>
    <row r="55331" spans="1:1" x14ac:dyDescent="0.25">
      <c r="A55331"/>
    </row>
    <row r="55332" spans="1:1" x14ac:dyDescent="0.25">
      <c r="A55332"/>
    </row>
    <row r="55333" spans="1:1" x14ac:dyDescent="0.25">
      <c r="A55333"/>
    </row>
    <row r="55334" spans="1:1" x14ac:dyDescent="0.25">
      <c r="A55334"/>
    </row>
    <row r="55335" spans="1:1" x14ac:dyDescent="0.25">
      <c r="A55335"/>
    </row>
    <row r="55336" spans="1:1" x14ac:dyDescent="0.25">
      <c r="A55336"/>
    </row>
    <row r="55337" spans="1:1" x14ac:dyDescent="0.25">
      <c r="A55337"/>
    </row>
    <row r="55338" spans="1:1" x14ac:dyDescent="0.25">
      <c r="A55338"/>
    </row>
    <row r="55339" spans="1:1" x14ac:dyDescent="0.25">
      <c r="A55339"/>
    </row>
    <row r="55340" spans="1:1" x14ac:dyDescent="0.25">
      <c r="A55340"/>
    </row>
    <row r="55341" spans="1:1" x14ac:dyDescent="0.25">
      <c r="A55341"/>
    </row>
    <row r="55342" spans="1:1" x14ac:dyDescent="0.25">
      <c r="A55342"/>
    </row>
    <row r="55343" spans="1:1" x14ac:dyDescent="0.25">
      <c r="A55343"/>
    </row>
    <row r="55344" spans="1:1" x14ac:dyDescent="0.25">
      <c r="A55344"/>
    </row>
    <row r="55345" spans="1:1" x14ac:dyDescent="0.25">
      <c r="A55345"/>
    </row>
    <row r="55346" spans="1:1" x14ac:dyDescent="0.25">
      <c r="A55346"/>
    </row>
    <row r="55347" spans="1:1" x14ac:dyDescent="0.25">
      <c r="A55347"/>
    </row>
    <row r="55348" spans="1:1" x14ac:dyDescent="0.25">
      <c r="A55348"/>
    </row>
    <row r="55349" spans="1:1" x14ac:dyDescent="0.25">
      <c r="A55349"/>
    </row>
    <row r="55350" spans="1:1" x14ac:dyDescent="0.25">
      <c r="A55350"/>
    </row>
    <row r="55351" spans="1:1" x14ac:dyDescent="0.25">
      <c r="A55351"/>
    </row>
    <row r="55352" spans="1:1" x14ac:dyDescent="0.25">
      <c r="A55352"/>
    </row>
    <row r="55353" spans="1:1" x14ac:dyDescent="0.25">
      <c r="A55353"/>
    </row>
    <row r="55354" spans="1:1" x14ac:dyDescent="0.25">
      <c r="A55354"/>
    </row>
    <row r="55355" spans="1:1" x14ac:dyDescent="0.25">
      <c r="A55355"/>
    </row>
    <row r="55356" spans="1:1" x14ac:dyDescent="0.25">
      <c r="A55356"/>
    </row>
    <row r="55357" spans="1:1" x14ac:dyDescent="0.25">
      <c r="A55357"/>
    </row>
    <row r="55358" spans="1:1" x14ac:dyDescent="0.25">
      <c r="A55358"/>
    </row>
    <row r="55359" spans="1:1" x14ac:dyDescent="0.25">
      <c r="A55359"/>
    </row>
    <row r="55360" spans="1:1" x14ac:dyDescent="0.25">
      <c r="A55360"/>
    </row>
    <row r="55361" spans="1:1" x14ac:dyDescent="0.25">
      <c r="A55361"/>
    </row>
    <row r="55362" spans="1:1" x14ac:dyDescent="0.25">
      <c r="A55362"/>
    </row>
    <row r="55363" spans="1:1" x14ac:dyDescent="0.25">
      <c r="A55363"/>
    </row>
    <row r="55364" spans="1:1" x14ac:dyDescent="0.25">
      <c r="A55364"/>
    </row>
    <row r="55365" spans="1:1" x14ac:dyDescent="0.25">
      <c r="A55365"/>
    </row>
    <row r="55366" spans="1:1" x14ac:dyDescent="0.25">
      <c r="A55366"/>
    </row>
    <row r="55367" spans="1:1" x14ac:dyDescent="0.25">
      <c r="A55367"/>
    </row>
    <row r="55368" spans="1:1" x14ac:dyDescent="0.25">
      <c r="A55368"/>
    </row>
    <row r="55369" spans="1:1" x14ac:dyDescent="0.25">
      <c r="A55369"/>
    </row>
    <row r="55370" spans="1:1" x14ac:dyDescent="0.25">
      <c r="A55370"/>
    </row>
    <row r="55371" spans="1:1" x14ac:dyDescent="0.25">
      <c r="A55371"/>
    </row>
    <row r="55372" spans="1:1" x14ac:dyDescent="0.25">
      <c r="A55372"/>
    </row>
    <row r="55373" spans="1:1" x14ac:dyDescent="0.25">
      <c r="A55373"/>
    </row>
    <row r="55374" spans="1:1" x14ac:dyDescent="0.25">
      <c r="A55374"/>
    </row>
    <row r="55375" spans="1:1" x14ac:dyDescent="0.25">
      <c r="A55375"/>
    </row>
    <row r="55376" spans="1:1" x14ac:dyDescent="0.25">
      <c r="A55376"/>
    </row>
    <row r="55377" spans="1:1" x14ac:dyDescent="0.25">
      <c r="A55377"/>
    </row>
    <row r="55378" spans="1:1" x14ac:dyDescent="0.25">
      <c r="A55378"/>
    </row>
    <row r="55379" spans="1:1" x14ac:dyDescent="0.25">
      <c r="A55379"/>
    </row>
    <row r="55380" spans="1:1" x14ac:dyDescent="0.25">
      <c r="A55380"/>
    </row>
    <row r="55381" spans="1:1" x14ac:dyDescent="0.25">
      <c r="A55381"/>
    </row>
    <row r="55382" spans="1:1" x14ac:dyDescent="0.25">
      <c r="A55382"/>
    </row>
    <row r="55383" spans="1:1" x14ac:dyDescent="0.25">
      <c r="A55383"/>
    </row>
    <row r="55384" spans="1:1" x14ac:dyDescent="0.25">
      <c r="A55384"/>
    </row>
    <row r="55385" spans="1:1" x14ac:dyDescent="0.25">
      <c r="A55385"/>
    </row>
    <row r="55386" spans="1:1" x14ac:dyDescent="0.25">
      <c r="A55386"/>
    </row>
    <row r="55387" spans="1:1" x14ac:dyDescent="0.25">
      <c r="A55387"/>
    </row>
    <row r="55388" spans="1:1" x14ac:dyDescent="0.25">
      <c r="A55388"/>
    </row>
    <row r="55389" spans="1:1" x14ac:dyDescent="0.25">
      <c r="A55389"/>
    </row>
    <row r="55390" spans="1:1" x14ac:dyDescent="0.25">
      <c r="A55390"/>
    </row>
    <row r="55391" spans="1:1" x14ac:dyDescent="0.25">
      <c r="A55391"/>
    </row>
    <row r="55392" spans="1:1" x14ac:dyDescent="0.25">
      <c r="A55392"/>
    </row>
    <row r="55393" spans="1:1" x14ac:dyDescent="0.25">
      <c r="A55393"/>
    </row>
    <row r="55394" spans="1:1" x14ac:dyDescent="0.25">
      <c r="A55394"/>
    </row>
    <row r="55395" spans="1:1" x14ac:dyDescent="0.25">
      <c r="A55395"/>
    </row>
    <row r="55396" spans="1:1" x14ac:dyDescent="0.25">
      <c r="A55396"/>
    </row>
    <row r="55397" spans="1:1" x14ac:dyDescent="0.25">
      <c r="A55397"/>
    </row>
    <row r="55398" spans="1:1" x14ac:dyDescent="0.25">
      <c r="A55398"/>
    </row>
    <row r="55399" spans="1:1" x14ac:dyDescent="0.25">
      <c r="A55399"/>
    </row>
    <row r="55400" spans="1:1" x14ac:dyDescent="0.25">
      <c r="A55400"/>
    </row>
    <row r="55401" spans="1:1" x14ac:dyDescent="0.25">
      <c r="A55401"/>
    </row>
    <row r="55402" spans="1:1" x14ac:dyDescent="0.25">
      <c r="A55402"/>
    </row>
    <row r="55403" spans="1:1" x14ac:dyDescent="0.25">
      <c r="A55403"/>
    </row>
    <row r="55404" spans="1:1" x14ac:dyDescent="0.25">
      <c r="A55404"/>
    </row>
    <row r="55405" spans="1:1" x14ac:dyDescent="0.25">
      <c r="A55405"/>
    </row>
    <row r="55406" spans="1:1" x14ac:dyDescent="0.25">
      <c r="A55406"/>
    </row>
    <row r="55407" spans="1:1" x14ac:dyDescent="0.25">
      <c r="A55407"/>
    </row>
    <row r="55408" spans="1:1" x14ac:dyDescent="0.25">
      <c r="A55408"/>
    </row>
    <row r="55409" spans="1:1" x14ac:dyDescent="0.25">
      <c r="A55409"/>
    </row>
    <row r="55410" spans="1:1" x14ac:dyDescent="0.25">
      <c r="A55410"/>
    </row>
    <row r="55411" spans="1:1" x14ac:dyDescent="0.25">
      <c r="A55411"/>
    </row>
    <row r="55412" spans="1:1" x14ac:dyDescent="0.25">
      <c r="A55412"/>
    </row>
    <row r="55413" spans="1:1" x14ac:dyDescent="0.25">
      <c r="A55413"/>
    </row>
    <row r="55414" spans="1:1" x14ac:dyDescent="0.25">
      <c r="A55414"/>
    </row>
    <row r="55415" spans="1:1" x14ac:dyDescent="0.25">
      <c r="A55415"/>
    </row>
    <row r="55416" spans="1:1" x14ac:dyDescent="0.25">
      <c r="A55416"/>
    </row>
    <row r="55417" spans="1:1" x14ac:dyDescent="0.25">
      <c r="A55417"/>
    </row>
    <row r="55418" spans="1:1" x14ac:dyDescent="0.25">
      <c r="A55418"/>
    </row>
    <row r="55419" spans="1:1" x14ac:dyDescent="0.25">
      <c r="A55419"/>
    </row>
    <row r="55420" spans="1:1" x14ac:dyDescent="0.25">
      <c r="A55420"/>
    </row>
    <row r="55421" spans="1:1" x14ac:dyDescent="0.25">
      <c r="A55421"/>
    </row>
    <row r="55422" spans="1:1" x14ac:dyDescent="0.25">
      <c r="A55422"/>
    </row>
    <row r="55423" spans="1:1" x14ac:dyDescent="0.25">
      <c r="A55423"/>
    </row>
    <row r="55424" spans="1:1" x14ac:dyDescent="0.25">
      <c r="A55424"/>
    </row>
    <row r="55425" spans="1:1" x14ac:dyDescent="0.25">
      <c r="A55425"/>
    </row>
    <row r="55426" spans="1:1" x14ac:dyDescent="0.25">
      <c r="A55426"/>
    </row>
    <row r="55427" spans="1:1" x14ac:dyDescent="0.25">
      <c r="A55427"/>
    </row>
    <row r="55428" spans="1:1" x14ac:dyDescent="0.25">
      <c r="A55428"/>
    </row>
    <row r="55429" spans="1:1" x14ac:dyDescent="0.25">
      <c r="A55429"/>
    </row>
    <row r="55430" spans="1:1" x14ac:dyDescent="0.25">
      <c r="A55430"/>
    </row>
    <row r="55431" spans="1:1" x14ac:dyDescent="0.25">
      <c r="A55431"/>
    </row>
    <row r="55432" spans="1:1" x14ac:dyDescent="0.25">
      <c r="A55432"/>
    </row>
    <row r="55433" spans="1:1" x14ac:dyDescent="0.25">
      <c r="A55433"/>
    </row>
    <row r="55434" spans="1:1" x14ac:dyDescent="0.25">
      <c r="A55434"/>
    </row>
    <row r="55435" spans="1:1" x14ac:dyDescent="0.25">
      <c r="A55435"/>
    </row>
    <row r="55436" spans="1:1" x14ac:dyDescent="0.25">
      <c r="A55436"/>
    </row>
    <row r="55437" spans="1:1" x14ac:dyDescent="0.25">
      <c r="A55437"/>
    </row>
    <row r="55438" spans="1:1" x14ac:dyDescent="0.25">
      <c r="A55438"/>
    </row>
    <row r="55439" spans="1:1" x14ac:dyDescent="0.25">
      <c r="A55439"/>
    </row>
    <row r="55440" spans="1:1" x14ac:dyDescent="0.25">
      <c r="A55440"/>
    </row>
    <row r="55441" spans="1:1" x14ac:dyDescent="0.25">
      <c r="A55441"/>
    </row>
    <row r="55442" spans="1:1" x14ac:dyDescent="0.25">
      <c r="A55442"/>
    </row>
    <row r="55443" spans="1:1" x14ac:dyDescent="0.25">
      <c r="A55443"/>
    </row>
    <row r="55444" spans="1:1" x14ac:dyDescent="0.25">
      <c r="A55444"/>
    </row>
    <row r="55445" spans="1:1" x14ac:dyDescent="0.25">
      <c r="A55445"/>
    </row>
    <row r="55446" spans="1:1" x14ac:dyDescent="0.25">
      <c r="A55446"/>
    </row>
    <row r="55447" spans="1:1" x14ac:dyDescent="0.25">
      <c r="A55447"/>
    </row>
    <row r="55448" spans="1:1" x14ac:dyDescent="0.25">
      <c r="A55448"/>
    </row>
    <row r="55449" spans="1:1" x14ac:dyDescent="0.25">
      <c r="A55449"/>
    </row>
    <row r="55450" spans="1:1" x14ac:dyDescent="0.25">
      <c r="A55450"/>
    </row>
    <row r="55451" spans="1:1" x14ac:dyDescent="0.25">
      <c r="A55451"/>
    </row>
    <row r="55452" spans="1:1" x14ac:dyDescent="0.25">
      <c r="A55452"/>
    </row>
    <row r="55453" spans="1:1" x14ac:dyDescent="0.25">
      <c r="A55453"/>
    </row>
    <row r="55454" spans="1:1" x14ac:dyDescent="0.25">
      <c r="A55454"/>
    </row>
    <row r="55455" spans="1:1" x14ac:dyDescent="0.25">
      <c r="A55455"/>
    </row>
    <row r="55456" spans="1:1" x14ac:dyDescent="0.25">
      <c r="A55456"/>
    </row>
    <row r="55457" spans="1:1" x14ac:dyDescent="0.25">
      <c r="A55457"/>
    </row>
    <row r="55458" spans="1:1" x14ac:dyDescent="0.25">
      <c r="A55458"/>
    </row>
    <row r="55459" spans="1:1" x14ac:dyDescent="0.25">
      <c r="A55459"/>
    </row>
    <row r="55460" spans="1:1" x14ac:dyDescent="0.25">
      <c r="A55460"/>
    </row>
    <row r="55461" spans="1:1" x14ac:dyDescent="0.25">
      <c r="A55461"/>
    </row>
    <row r="55462" spans="1:1" x14ac:dyDescent="0.25">
      <c r="A55462"/>
    </row>
    <row r="55463" spans="1:1" x14ac:dyDescent="0.25">
      <c r="A55463"/>
    </row>
    <row r="55464" spans="1:1" x14ac:dyDescent="0.25">
      <c r="A55464"/>
    </row>
    <row r="55465" spans="1:1" x14ac:dyDescent="0.25">
      <c r="A55465"/>
    </row>
    <row r="55466" spans="1:1" x14ac:dyDescent="0.25">
      <c r="A55466"/>
    </row>
    <row r="55467" spans="1:1" x14ac:dyDescent="0.25">
      <c r="A55467"/>
    </row>
    <row r="55468" spans="1:1" x14ac:dyDescent="0.25">
      <c r="A55468"/>
    </row>
    <row r="55469" spans="1:1" x14ac:dyDescent="0.25">
      <c r="A55469"/>
    </row>
    <row r="55470" spans="1:1" x14ac:dyDescent="0.25">
      <c r="A55470"/>
    </row>
    <row r="55471" spans="1:1" x14ac:dyDescent="0.25">
      <c r="A55471"/>
    </row>
    <row r="55472" spans="1:1" x14ac:dyDescent="0.25">
      <c r="A55472"/>
    </row>
    <row r="55473" spans="1:1" x14ac:dyDescent="0.25">
      <c r="A55473"/>
    </row>
    <row r="55474" spans="1:1" x14ac:dyDescent="0.25">
      <c r="A55474"/>
    </row>
    <row r="55475" spans="1:1" x14ac:dyDescent="0.25">
      <c r="A55475"/>
    </row>
    <row r="55476" spans="1:1" x14ac:dyDescent="0.25">
      <c r="A55476"/>
    </row>
    <row r="55477" spans="1:1" x14ac:dyDescent="0.25">
      <c r="A55477"/>
    </row>
    <row r="55478" spans="1:1" x14ac:dyDescent="0.25">
      <c r="A55478"/>
    </row>
    <row r="55479" spans="1:1" x14ac:dyDescent="0.25">
      <c r="A55479"/>
    </row>
    <row r="55480" spans="1:1" x14ac:dyDescent="0.25">
      <c r="A55480"/>
    </row>
    <row r="55481" spans="1:1" x14ac:dyDescent="0.25">
      <c r="A55481"/>
    </row>
    <row r="55482" spans="1:1" x14ac:dyDescent="0.25">
      <c r="A55482"/>
    </row>
    <row r="55483" spans="1:1" x14ac:dyDescent="0.25">
      <c r="A55483"/>
    </row>
    <row r="55484" spans="1:1" x14ac:dyDescent="0.25">
      <c r="A55484"/>
    </row>
    <row r="55485" spans="1:1" x14ac:dyDescent="0.25">
      <c r="A55485"/>
    </row>
    <row r="55486" spans="1:1" x14ac:dyDescent="0.25">
      <c r="A55486"/>
    </row>
    <row r="55487" spans="1:1" x14ac:dyDescent="0.25">
      <c r="A55487"/>
    </row>
    <row r="55488" spans="1:1" x14ac:dyDescent="0.25">
      <c r="A55488"/>
    </row>
    <row r="55489" spans="1:1" x14ac:dyDescent="0.25">
      <c r="A55489"/>
    </row>
    <row r="55490" spans="1:1" x14ac:dyDescent="0.25">
      <c r="A55490"/>
    </row>
    <row r="55491" spans="1:1" x14ac:dyDescent="0.25">
      <c r="A55491"/>
    </row>
    <row r="55492" spans="1:1" x14ac:dyDescent="0.25">
      <c r="A55492"/>
    </row>
    <row r="55493" spans="1:1" x14ac:dyDescent="0.25">
      <c r="A55493"/>
    </row>
    <row r="55494" spans="1:1" x14ac:dyDescent="0.25">
      <c r="A55494"/>
    </row>
    <row r="55495" spans="1:1" x14ac:dyDescent="0.25">
      <c r="A55495"/>
    </row>
    <row r="55496" spans="1:1" x14ac:dyDescent="0.25">
      <c r="A55496"/>
    </row>
    <row r="55497" spans="1:1" x14ac:dyDescent="0.25">
      <c r="A55497"/>
    </row>
    <row r="55498" spans="1:1" x14ac:dyDescent="0.25">
      <c r="A55498"/>
    </row>
    <row r="55499" spans="1:1" x14ac:dyDescent="0.25">
      <c r="A55499"/>
    </row>
    <row r="55500" spans="1:1" x14ac:dyDescent="0.25">
      <c r="A55500"/>
    </row>
    <row r="55501" spans="1:1" x14ac:dyDescent="0.25">
      <c r="A55501"/>
    </row>
    <row r="55502" spans="1:1" x14ac:dyDescent="0.25">
      <c r="A55502"/>
    </row>
    <row r="55503" spans="1:1" x14ac:dyDescent="0.25">
      <c r="A55503"/>
    </row>
    <row r="55504" spans="1:1" x14ac:dyDescent="0.25">
      <c r="A55504"/>
    </row>
    <row r="55505" spans="1:1" x14ac:dyDescent="0.25">
      <c r="A55505"/>
    </row>
    <row r="55506" spans="1:1" x14ac:dyDescent="0.25">
      <c r="A55506"/>
    </row>
    <row r="55507" spans="1:1" x14ac:dyDescent="0.25">
      <c r="A55507"/>
    </row>
    <row r="55508" spans="1:1" x14ac:dyDescent="0.25">
      <c r="A55508"/>
    </row>
    <row r="55509" spans="1:1" x14ac:dyDescent="0.25">
      <c r="A55509"/>
    </row>
    <row r="55510" spans="1:1" x14ac:dyDescent="0.25">
      <c r="A55510"/>
    </row>
    <row r="55511" spans="1:1" x14ac:dyDescent="0.25">
      <c r="A55511"/>
    </row>
    <row r="55512" spans="1:1" x14ac:dyDescent="0.25">
      <c r="A55512"/>
    </row>
    <row r="55513" spans="1:1" x14ac:dyDescent="0.25">
      <c r="A55513"/>
    </row>
    <row r="55514" spans="1:1" x14ac:dyDescent="0.25">
      <c r="A55514"/>
    </row>
    <row r="55515" spans="1:1" x14ac:dyDescent="0.25">
      <c r="A55515"/>
    </row>
    <row r="55516" spans="1:1" x14ac:dyDescent="0.25">
      <c r="A55516"/>
    </row>
    <row r="55517" spans="1:1" x14ac:dyDescent="0.25">
      <c r="A55517"/>
    </row>
    <row r="55518" spans="1:1" x14ac:dyDescent="0.25">
      <c r="A55518"/>
    </row>
    <row r="55519" spans="1:1" x14ac:dyDescent="0.25">
      <c r="A55519"/>
    </row>
    <row r="55520" spans="1:1" x14ac:dyDescent="0.25">
      <c r="A55520"/>
    </row>
    <row r="55521" spans="1:1" x14ac:dyDescent="0.25">
      <c r="A55521"/>
    </row>
    <row r="55522" spans="1:1" x14ac:dyDescent="0.25">
      <c r="A55522"/>
    </row>
    <row r="55523" spans="1:1" x14ac:dyDescent="0.25">
      <c r="A55523"/>
    </row>
    <row r="55524" spans="1:1" x14ac:dyDescent="0.25">
      <c r="A55524"/>
    </row>
    <row r="55525" spans="1:1" x14ac:dyDescent="0.25">
      <c r="A55525"/>
    </row>
    <row r="55526" spans="1:1" x14ac:dyDescent="0.25">
      <c r="A55526"/>
    </row>
    <row r="55527" spans="1:1" x14ac:dyDescent="0.25">
      <c r="A55527"/>
    </row>
    <row r="55528" spans="1:1" x14ac:dyDescent="0.25">
      <c r="A55528"/>
    </row>
    <row r="55529" spans="1:1" x14ac:dyDescent="0.25">
      <c r="A55529"/>
    </row>
    <row r="55530" spans="1:1" x14ac:dyDescent="0.25">
      <c r="A55530"/>
    </row>
    <row r="55531" spans="1:1" x14ac:dyDescent="0.25">
      <c r="A55531"/>
    </row>
    <row r="55532" spans="1:1" x14ac:dyDescent="0.25">
      <c r="A55532"/>
    </row>
    <row r="55533" spans="1:1" x14ac:dyDescent="0.25">
      <c r="A55533"/>
    </row>
    <row r="55534" spans="1:1" x14ac:dyDescent="0.25">
      <c r="A55534"/>
    </row>
    <row r="55535" spans="1:1" x14ac:dyDescent="0.25">
      <c r="A55535"/>
    </row>
    <row r="55536" spans="1:1" x14ac:dyDescent="0.25">
      <c r="A55536"/>
    </row>
    <row r="55537" spans="1:1" x14ac:dyDescent="0.25">
      <c r="A55537"/>
    </row>
    <row r="55538" spans="1:1" x14ac:dyDescent="0.25">
      <c r="A55538"/>
    </row>
    <row r="55539" spans="1:1" x14ac:dyDescent="0.25">
      <c r="A55539"/>
    </row>
    <row r="55540" spans="1:1" x14ac:dyDescent="0.25">
      <c r="A55540"/>
    </row>
    <row r="55541" spans="1:1" x14ac:dyDescent="0.25">
      <c r="A55541"/>
    </row>
    <row r="55542" spans="1:1" x14ac:dyDescent="0.25">
      <c r="A55542"/>
    </row>
    <row r="55543" spans="1:1" x14ac:dyDescent="0.25">
      <c r="A55543"/>
    </row>
    <row r="55544" spans="1:1" x14ac:dyDescent="0.25">
      <c r="A55544"/>
    </row>
    <row r="55545" spans="1:1" x14ac:dyDescent="0.25">
      <c r="A55545"/>
    </row>
    <row r="55546" spans="1:1" x14ac:dyDescent="0.25">
      <c r="A55546"/>
    </row>
    <row r="55547" spans="1:1" x14ac:dyDescent="0.25">
      <c r="A55547"/>
    </row>
    <row r="55548" spans="1:1" x14ac:dyDescent="0.25">
      <c r="A55548"/>
    </row>
    <row r="55549" spans="1:1" x14ac:dyDescent="0.25">
      <c r="A55549"/>
    </row>
    <row r="55550" spans="1:1" x14ac:dyDescent="0.25">
      <c r="A55550"/>
    </row>
    <row r="55551" spans="1:1" x14ac:dyDescent="0.25">
      <c r="A55551"/>
    </row>
    <row r="55552" spans="1:1" x14ac:dyDescent="0.25">
      <c r="A55552"/>
    </row>
    <row r="55553" spans="1:1" x14ac:dyDescent="0.25">
      <c r="A55553"/>
    </row>
    <row r="55554" spans="1:1" x14ac:dyDescent="0.25">
      <c r="A55554"/>
    </row>
    <row r="55555" spans="1:1" x14ac:dyDescent="0.25">
      <c r="A55555"/>
    </row>
    <row r="55556" spans="1:1" x14ac:dyDescent="0.25">
      <c r="A55556"/>
    </row>
    <row r="55557" spans="1:1" x14ac:dyDescent="0.25">
      <c r="A55557"/>
    </row>
    <row r="55558" spans="1:1" x14ac:dyDescent="0.25">
      <c r="A55558"/>
    </row>
    <row r="55559" spans="1:1" x14ac:dyDescent="0.25">
      <c r="A55559"/>
    </row>
    <row r="55560" spans="1:1" x14ac:dyDescent="0.25">
      <c r="A55560"/>
    </row>
    <row r="55561" spans="1:1" x14ac:dyDescent="0.25">
      <c r="A55561"/>
    </row>
    <row r="55562" spans="1:1" x14ac:dyDescent="0.25">
      <c r="A55562"/>
    </row>
    <row r="55563" spans="1:1" x14ac:dyDescent="0.25">
      <c r="A55563"/>
    </row>
    <row r="55564" spans="1:1" x14ac:dyDescent="0.25">
      <c r="A55564"/>
    </row>
    <row r="55565" spans="1:1" x14ac:dyDescent="0.25">
      <c r="A55565"/>
    </row>
    <row r="55566" spans="1:1" x14ac:dyDescent="0.25">
      <c r="A55566"/>
    </row>
    <row r="55567" spans="1:1" x14ac:dyDescent="0.25">
      <c r="A55567"/>
    </row>
    <row r="55568" spans="1:1" x14ac:dyDescent="0.25">
      <c r="A55568"/>
    </row>
    <row r="55569" spans="1:1" x14ac:dyDescent="0.25">
      <c r="A55569"/>
    </row>
    <row r="55570" spans="1:1" x14ac:dyDescent="0.25">
      <c r="A55570"/>
    </row>
    <row r="55571" spans="1:1" x14ac:dyDescent="0.25">
      <c r="A55571"/>
    </row>
    <row r="55572" spans="1:1" x14ac:dyDescent="0.25">
      <c r="A55572"/>
    </row>
    <row r="55573" spans="1:1" x14ac:dyDescent="0.25">
      <c r="A55573"/>
    </row>
    <row r="55574" spans="1:1" x14ac:dyDescent="0.25">
      <c r="A55574"/>
    </row>
    <row r="55575" spans="1:1" x14ac:dyDescent="0.25">
      <c r="A55575"/>
    </row>
    <row r="55576" spans="1:1" x14ac:dyDescent="0.25">
      <c r="A55576"/>
    </row>
    <row r="55577" spans="1:1" x14ac:dyDescent="0.25">
      <c r="A55577"/>
    </row>
    <row r="55578" spans="1:1" x14ac:dyDescent="0.25">
      <c r="A55578"/>
    </row>
    <row r="55579" spans="1:1" x14ac:dyDescent="0.25">
      <c r="A55579"/>
    </row>
    <row r="55580" spans="1:1" x14ac:dyDescent="0.25">
      <c r="A55580"/>
    </row>
    <row r="55581" spans="1:1" x14ac:dyDescent="0.25">
      <c r="A55581"/>
    </row>
    <row r="55582" spans="1:1" x14ac:dyDescent="0.25">
      <c r="A55582"/>
    </row>
    <row r="55583" spans="1:1" x14ac:dyDescent="0.25">
      <c r="A55583"/>
    </row>
    <row r="55584" spans="1:1" x14ac:dyDescent="0.25">
      <c r="A55584"/>
    </row>
    <row r="55585" spans="1:1" x14ac:dyDescent="0.25">
      <c r="A55585"/>
    </row>
    <row r="55586" spans="1:1" x14ac:dyDescent="0.25">
      <c r="A55586"/>
    </row>
    <row r="55587" spans="1:1" x14ac:dyDescent="0.25">
      <c r="A55587"/>
    </row>
    <row r="55588" spans="1:1" x14ac:dyDescent="0.25">
      <c r="A55588"/>
    </row>
    <row r="55589" spans="1:1" x14ac:dyDescent="0.25">
      <c r="A55589"/>
    </row>
    <row r="55590" spans="1:1" x14ac:dyDescent="0.25">
      <c r="A55590"/>
    </row>
    <row r="55591" spans="1:1" x14ac:dyDescent="0.25">
      <c r="A55591"/>
    </row>
    <row r="55592" spans="1:1" x14ac:dyDescent="0.25">
      <c r="A55592"/>
    </row>
    <row r="55593" spans="1:1" x14ac:dyDescent="0.25">
      <c r="A55593"/>
    </row>
    <row r="55594" spans="1:1" x14ac:dyDescent="0.25">
      <c r="A55594"/>
    </row>
    <row r="55595" spans="1:1" x14ac:dyDescent="0.25">
      <c r="A55595"/>
    </row>
    <row r="55596" spans="1:1" x14ac:dyDescent="0.25">
      <c r="A55596"/>
    </row>
    <row r="55597" spans="1:1" x14ac:dyDescent="0.25">
      <c r="A55597"/>
    </row>
    <row r="55598" spans="1:1" x14ac:dyDescent="0.25">
      <c r="A55598"/>
    </row>
    <row r="55599" spans="1:1" x14ac:dyDescent="0.25">
      <c r="A55599"/>
    </row>
    <row r="55600" spans="1:1" x14ac:dyDescent="0.25">
      <c r="A55600"/>
    </row>
    <row r="55601" spans="1:1" x14ac:dyDescent="0.25">
      <c r="A55601"/>
    </row>
    <row r="55602" spans="1:1" x14ac:dyDescent="0.25">
      <c r="A55602"/>
    </row>
    <row r="55603" spans="1:1" x14ac:dyDescent="0.25">
      <c r="A55603"/>
    </row>
    <row r="55604" spans="1:1" x14ac:dyDescent="0.25">
      <c r="A55604"/>
    </row>
    <row r="55605" spans="1:1" x14ac:dyDescent="0.25">
      <c r="A55605"/>
    </row>
    <row r="55606" spans="1:1" x14ac:dyDescent="0.25">
      <c r="A55606"/>
    </row>
    <row r="55607" spans="1:1" x14ac:dyDescent="0.25">
      <c r="A55607"/>
    </row>
    <row r="55608" spans="1:1" x14ac:dyDescent="0.25">
      <c r="A55608"/>
    </row>
    <row r="55609" spans="1:1" x14ac:dyDescent="0.25">
      <c r="A55609"/>
    </row>
    <row r="55610" spans="1:1" x14ac:dyDescent="0.25">
      <c r="A55610"/>
    </row>
    <row r="55611" spans="1:1" x14ac:dyDescent="0.25">
      <c r="A55611"/>
    </row>
    <row r="55612" spans="1:1" x14ac:dyDescent="0.25">
      <c r="A55612"/>
    </row>
    <row r="55613" spans="1:1" x14ac:dyDescent="0.25">
      <c r="A55613"/>
    </row>
    <row r="55614" spans="1:1" x14ac:dyDescent="0.25">
      <c r="A55614"/>
    </row>
    <row r="55615" spans="1:1" x14ac:dyDescent="0.25">
      <c r="A55615"/>
    </row>
    <row r="55616" spans="1:1" x14ac:dyDescent="0.25">
      <c r="A55616"/>
    </row>
    <row r="55617" spans="1:1" x14ac:dyDescent="0.25">
      <c r="A55617"/>
    </row>
    <row r="55618" spans="1:1" x14ac:dyDescent="0.25">
      <c r="A55618"/>
    </row>
    <row r="55619" spans="1:1" x14ac:dyDescent="0.25">
      <c r="A55619"/>
    </row>
    <row r="55620" spans="1:1" x14ac:dyDescent="0.25">
      <c r="A55620"/>
    </row>
    <row r="55621" spans="1:1" x14ac:dyDescent="0.25">
      <c r="A55621"/>
    </row>
    <row r="55622" spans="1:1" x14ac:dyDescent="0.25">
      <c r="A55622"/>
    </row>
    <row r="55623" spans="1:1" x14ac:dyDescent="0.25">
      <c r="A55623"/>
    </row>
    <row r="55624" spans="1:1" x14ac:dyDescent="0.25">
      <c r="A55624"/>
    </row>
    <row r="55625" spans="1:1" x14ac:dyDescent="0.25">
      <c r="A55625"/>
    </row>
    <row r="55626" spans="1:1" x14ac:dyDescent="0.25">
      <c r="A55626"/>
    </row>
    <row r="55627" spans="1:1" x14ac:dyDescent="0.25">
      <c r="A55627"/>
    </row>
    <row r="55628" spans="1:1" x14ac:dyDescent="0.25">
      <c r="A55628"/>
    </row>
    <row r="55629" spans="1:1" x14ac:dyDescent="0.25">
      <c r="A55629"/>
    </row>
    <row r="55630" spans="1:1" x14ac:dyDescent="0.25">
      <c r="A55630"/>
    </row>
    <row r="55631" spans="1:1" x14ac:dyDescent="0.25">
      <c r="A55631"/>
    </row>
    <row r="55632" spans="1:1" x14ac:dyDescent="0.25">
      <c r="A55632"/>
    </row>
    <row r="55633" spans="1:1" x14ac:dyDescent="0.25">
      <c r="A55633"/>
    </row>
    <row r="55634" spans="1:1" x14ac:dyDescent="0.25">
      <c r="A55634"/>
    </row>
    <row r="55635" spans="1:1" x14ac:dyDescent="0.25">
      <c r="A55635"/>
    </row>
    <row r="55636" spans="1:1" x14ac:dyDescent="0.25">
      <c r="A55636"/>
    </row>
    <row r="55637" spans="1:1" x14ac:dyDescent="0.25">
      <c r="A55637"/>
    </row>
    <row r="55638" spans="1:1" x14ac:dyDescent="0.25">
      <c r="A55638"/>
    </row>
    <row r="55639" spans="1:1" x14ac:dyDescent="0.25">
      <c r="A55639"/>
    </row>
    <row r="55640" spans="1:1" x14ac:dyDescent="0.25">
      <c r="A55640"/>
    </row>
    <row r="55641" spans="1:1" x14ac:dyDescent="0.25">
      <c r="A55641"/>
    </row>
    <row r="55642" spans="1:1" x14ac:dyDescent="0.25">
      <c r="A55642"/>
    </row>
    <row r="55643" spans="1:1" x14ac:dyDescent="0.25">
      <c r="A55643"/>
    </row>
    <row r="55644" spans="1:1" x14ac:dyDescent="0.25">
      <c r="A55644"/>
    </row>
    <row r="55645" spans="1:1" x14ac:dyDescent="0.25">
      <c r="A55645"/>
    </row>
    <row r="55646" spans="1:1" x14ac:dyDescent="0.25">
      <c r="A55646"/>
    </row>
    <row r="55647" spans="1:1" x14ac:dyDescent="0.25">
      <c r="A55647"/>
    </row>
    <row r="55648" spans="1:1" x14ac:dyDescent="0.25">
      <c r="A55648"/>
    </row>
    <row r="55649" spans="1:1" x14ac:dyDescent="0.25">
      <c r="A55649"/>
    </row>
    <row r="55650" spans="1:1" x14ac:dyDescent="0.25">
      <c r="A55650"/>
    </row>
    <row r="55651" spans="1:1" x14ac:dyDescent="0.25">
      <c r="A55651"/>
    </row>
    <row r="55652" spans="1:1" x14ac:dyDescent="0.25">
      <c r="A55652"/>
    </row>
    <row r="55653" spans="1:1" x14ac:dyDescent="0.25">
      <c r="A55653"/>
    </row>
    <row r="55654" spans="1:1" x14ac:dyDescent="0.25">
      <c r="A55654"/>
    </row>
    <row r="55655" spans="1:1" x14ac:dyDescent="0.25">
      <c r="A55655"/>
    </row>
    <row r="55656" spans="1:1" x14ac:dyDescent="0.25">
      <c r="A55656"/>
    </row>
    <row r="55657" spans="1:1" x14ac:dyDescent="0.25">
      <c r="A55657"/>
    </row>
    <row r="55658" spans="1:1" x14ac:dyDescent="0.25">
      <c r="A55658"/>
    </row>
    <row r="55659" spans="1:1" x14ac:dyDescent="0.25">
      <c r="A55659"/>
    </row>
    <row r="55660" spans="1:1" x14ac:dyDescent="0.25">
      <c r="A55660"/>
    </row>
    <row r="55661" spans="1:1" x14ac:dyDescent="0.25">
      <c r="A55661"/>
    </row>
    <row r="55662" spans="1:1" x14ac:dyDescent="0.25">
      <c r="A55662"/>
    </row>
    <row r="55663" spans="1:1" x14ac:dyDescent="0.25">
      <c r="A55663"/>
    </row>
    <row r="55664" spans="1:1" x14ac:dyDescent="0.25">
      <c r="A55664"/>
    </row>
    <row r="55665" spans="1:1" x14ac:dyDescent="0.25">
      <c r="A55665"/>
    </row>
    <row r="55666" spans="1:1" x14ac:dyDescent="0.25">
      <c r="A55666"/>
    </row>
    <row r="55667" spans="1:1" x14ac:dyDescent="0.25">
      <c r="A55667"/>
    </row>
    <row r="55668" spans="1:1" x14ac:dyDescent="0.25">
      <c r="A55668"/>
    </row>
    <row r="55669" spans="1:1" x14ac:dyDescent="0.25">
      <c r="A55669"/>
    </row>
    <row r="55670" spans="1:1" x14ac:dyDescent="0.25">
      <c r="A55670"/>
    </row>
    <row r="55671" spans="1:1" x14ac:dyDescent="0.25">
      <c r="A55671"/>
    </row>
    <row r="55672" spans="1:1" x14ac:dyDescent="0.25">
      <c r="A55672"/>
    </row>
    <row r="55673" spans="1:1" x14ac:dyDescent="0.25">
      <c r="A55673"/>
    </row>
    <row r="55674" spans="1:1" x14ac:dyDescent="0.25">
      <c r="A55674"/>
    </row>
    <row r="55675" spans="1:1" x14ac:dyDescent="0.25">
      <c r="A55675"/>
    </row>
    <row r="55676" spans="1:1" x14ac:dyDescent="0.25">
      <c r="A55676"/>
    </row>
    <row r="55677" spans="1:1" x14ac:dyDescent="0.25">
      <c r="A55677"/>
    </row>
    <row r="55678" spans="1:1" x14ac:dyDescent="0.25">
      <c r="A55678"/>
    </row>
    <row r="55679" spans="1:1" x14ac:dyDescent="0.25">
      <c r="A55679"/>
    </row>
    <row r="55680" spans="1:1" x14ac:dyDescent="0.25">
      <c r="A55680"/>
    </row>
    <row r="55681" spans="1:1" x14ac:dyDescent="0.25">
      <c r="A55681"/>
    </row>
    <row r="55682" spans="1:1" x14ac:dyDescent="0.25">
      <c r="A55682"/>
    </row>
    <row r="55683" spans="1:1" x14ac:dyDescent="0.25">
      <c r="A55683"/>
    </row>
    <row r="55684" spans="1:1" x14ac:dyDescent="0.25">
      <c r="A55684"/>
    </row>
    <row r="55685" spans="1:1" x14ac:dyDescent="0.25">
      <c r="A55685"/>
    </row>
    <row r="55686" spans="1:1" x14ac:dyDescent="0.25">
      <c r="A55686"/>
    </row>
    <row r="55687" spans="1:1" x14ac:dyDescent="0.25">
      <c r="A55687"/>
    </row>
    <row r="55688" spans="1:1" x14ac:dyDescent="0.25">
      <c r="A55688"/>
    </row>
    <row r="55689" spans="1:1" x14ac:dyDescent="0.25">
      <c r="A55689"/>
    </row>
    <row r="55690" spans="1:1" x14ac:dyDescent="0.25">
      <c r="A55690"/>
    </row>
    <row r="55691" spans="1:1" x14ac:dyDescent="0.25">
      <c r="A55691"/>
    </row>
    <row r="55692" spans="1:1" x14ac:dyDescent="0.25">
      <c r="A55692"/>
    </row>
    <row r="55693" spans="1:1" x14ac:dyDescent="0.25">
      <c r="A55693"/>
    </row>
    <row r="55694" spans="1:1" x14ac:dyDescent="0.25">
      <c r="A55694"/>
    </row>
    <row r="55695" spans="1:1" x14ac:dyDescent="0.25">
      <c r="A55695"/>
    </row>
    <row r="55696" spans="1:1" x14ac:dyDescent="0.25">
      <c r="A55696"/>
    </row>
    <row r="55697" spans="1:1" x14ac:dyDescent="0.25">
      <c r="A55697"/>
    </row>
    <row r="55698" spans="1:1" x14ac:dyDescent="0.25">
      <c r="A55698"/>
    </row>
    <row r="55699" spans="1:1" x14ac:dyDescent="0.25">
      <c r="A55699"/>
    </row>
    <row r="55700" spans="1:1" x14ac:dyDescent="0.25">
      <c r="A55700"/>
    </row>
    <row r="55701" spans="1:1" x14ac:dyDescent="0.25">
      <c r="A55701"/>
    </row>
    <row r="55702" spans="1:1" x14ac:dyDescent="0.25">
      <c r="A55702"/>
    </row>
    <row r="55703" spans="1:1" x14ac:dyDescent="0.25">
      <c r="A55703"/>
    </row>
    <row r="55704" spans="1:1" x14ac:dyDescent="0.25">
      <c r="A55704"/>
    </row>
    <row r="55705" spans="1:1" x14ac:dyDescent="0.25">
      <c r="A55705"/>
    </row>
    <row r="55706" spans="1:1" x14ac:dyDescent="0.25">
      <c r="A55706"/>
    </row>
    <row r="55707" spans="1:1" x14ac:dyDescent="0.25">
      <c r="A55707"/>
    </row>
    <row r="55708" spans="1:1" x14ac:dyDescent="0.25">
      <c r="A55708"/>
    </row>
    <row r="55709" spans="1:1" x14ac:dyDescent="0.25">
      <c r="A55709"/>
    </row>
    <row r="55710" spans="1:1" x14ac:dyDescent="0.25">
      <c r="A55710"/>
    </row>
    <row r="55711" spans="1:1" x14ac:dyDescent="0.25">
      <c r="A55711"/>
    </row>
    <row r="55712" spans="1:1" x14ac:dyDescent="0.25">
      <c r="A55712"/>
    </row>
    <row r="55713" spans="1:1" x14ac:dyDescent="0.25">
      <c r="A55713"/>
    </row>
    <row r="55714" spans="1:1" x14ac:dyDescent="0.25">
      <c r="A55714"/>
    </row>
    <row r="55715" spans="1:1" x14ac:dyDescent="0.25">
      <c r="A55715"/>
    </row>
    <row r="55716" spans="1:1" x14ac:dyDescent="0.25">
      <c r="A55716"/>
    </row>
    <row r="55717" spans="1:1" x14ac:dyDescent="0.25">
      <c r="A55717"/>
    </row>
    <row r="55718" spans="1:1" x14ac:dyDescent="0.25">
      <c r="A55718"/>
    </row>
    <row r="55719" spans="1:1" x14ac:dyDescent="0.25">
      <c r="A55719"/>
    </row>
    <row r="55720" spans="1:1" x14ac:dyDescent="0.25">
      <c r="A55720"/>
    </row>
    <row r="55721" spans="1:1" x14ac:dyDescent="0.25">
      <c r="A55721"/>
    </row>
    <row r="55722" spans="1:1" x14ac:dyDescent="0.25">
      <c r="A55722"/>
    </row>
    <row r="55723" spans="1:1" x14ac:dyDescent="0.25">
      <c r="A55723"/>
    </row>
    <row r="55724" spans="1:1" x14ac:dyDescent="0.25">
      <c r="A55724"/>
    </row>
    <row r="55725" spans="1:1" x14ac:dyDescent="0.25">
      <c r="A55725"/>
    </row>
    <row r="55726" spans="1:1" x14ac:dyDescent="0.25">
      <c r="A55726"/>
    </row>
    <row r="55727" spans="1:1" x14ac:dyDescent="0.25">
      <c r="A55727"/>
    </row>
    <row r="55728" spans="1:1" x14ac:dyDescent="0.25">
      <c r="A55728"/>
    </row>
    <row r="55729" spans="1:1" x14ac:dyDescent="0.25">
      <c r="A55729"/>
    </row>
    <row r="55730" spans="1:1" x14ac:dyDescent="0.25">
      <c r="A55730"/>
    </row>
    <row r="55731" spans="1:1" x14ac:dyDescent="0.25">
      <c r="A55731"/>
    </row>
    <row r="55732" spans="1:1" x14ac:dyDescent="0.25">
      <c r="A55732"/>
    </row>
    <row r="55733" spans="1:1" x14ac:dyDescent="0.25">
      <c r="A55733"/>
    </row>
    <row r="55734" spans="1:1" x14ac:dyDescent="0.25">
      <c r="A55734"/>
    </row>
    <row r="55735" spans="1:1" x14ac:dyDescent="0.25">
      <c r="A55735"/>
    </row>
    <row r="55736" spans="1:1" x14ac:dyDescent="0.25">
      <c r="A55736"/>
    </row>
    <row r="55737" spans="1:1" x14ac:dyDescent="0.25">
      <c r="A55737"/>
    </row>
    <row r="55738" spans="1:1" x14ac:dyDescent="0.25">
      <c r="A55738"/>
    </row>
    <row r="55739" spans="1:1" x14ac:dyDescent="0.25">
      <c r="A55739"/>
    </row>
    <row r="55740" spans="1:1" x14ac:dyDescent="0.25">
      <c r="A55740"/>
    </row>
    <row r="55741" spans="1:1" x14ac:dyDescent="0.25">
      <c r="A55741"/>
    </row>
    <row r="55742" spans="1:1" x14ac:dyDescent="0.25">
      <c r="A55742"/>
    </row>
    <row r="55743" spans="1:1" x14ac:dyDescent="0.25">
      <c r="A55743"/>
    </row>
    <row r="55744" spans="1:1" x14ac:dyDescent="0.25">
      <c r="A55744"/>
    </row>
    <row r="55745" spans="1:1" x14ac:dyDescent="0.25">
      <c r="A55745"/>
    </row>
    <row r="55746" spans="1:1" x14ac:dyDescent="0.25">
      <c r="A55746"/>
    </row>
    <row r="55747" spans="1:1" x14ac:dyDescent="0.25">
      <c r="A55747"/>
    </row>
    <row r="55748" spans="1:1" x14ac:dyDescent="0.25">
      <c r="A55748"/>
    </row>
    <row r="55749" spans="1:1" x14ac:dyDescent="0.25">
      <c r="A55749"/>
    </row>
    <row r="55750" spans="1:1" x14ac:dyDescent="0.25">
      <c r="A55750"/>
    </row>
    <row r="55751" spans="1:1" x14ac:dyDescent="0.25">
      <c r="A55751"/>
    </row>
    <row r="55752" spans="1:1" x14ac:dyDescent="0.25">
      <c r="A55752"/>
    </row>
    <row r="55753" spans="1:1" x14ac:dyDescent="0.25">
      <c r="A55753"/>
    </row>
    <row r="55754" spans="1:1" x14ac:dyDescent="0.25">
      <c r="A55754"/>
    </row>
    <row r="55755" spans="1:1" x14ac:dyDescent="0.25">
      <c r="A55755"/>
    </row>
    <row r="55756" spans="1:1" x14ac:dyDescent="0.25">
      <c r="A55756"/>
    </row>
    <row r="55757" spans="1:1" x14ac:dyDescent="0.25">
      <c r="A55757"/>
    </row>
    <row r="55758" spans="1:1" x14ac:dyDescent="0.25">
      <c r="A55758"/>
    </row>
    <row r="55759" spans="1:1" x14ac:dyDescent="0.25">
      <c r="A55759"/>
    </row>
    <row r="55760" spans="1:1" x14ac:dyDescent="0.25">
      <c r="A55760"/>
    </row>
    <row r="55761" spans="1:1" x14ac:dyDescent="0.25">
      <c r="A55761"/>
    </row>
    <row r="55762" spans="1:1" x14ac:dyDescent="0.25">
      <c r="A55762"/>
    </row>
    <row r="55763" spans="1:1" x14ac:dyDescent="0.25">
      <c r="A55763"/>
    </row>
    <row r="55764" spans="1:1" x14ac:dyDescent="0.25">
      <c r="A55764"/>
    </row>
    <row r="55765" spans="1:1" x14ac:dyDescent="0.25">
      <c r="A55765"/>
    </row>
    <row r="55766" spans="1:1" x14ac:dyDescent="0.25">
      <c r="A55766"/>
    </row>
    <row r="55767" spans="1:1" x14ac:dyDescent="0.25">
      <c r="A55767"/>
    </row>
    <row r="55768" spans="1:1" x14ac:dyDescent="0.25">
      <c r="A55768"/>
    </row>
    <row r="55769" spans="1:1" x14ac:dyDescent="0.25">
      <c r="A55769"/>
    </row>
    <row r="55770" spans="1:1" x14ac:dyDescent="0.25">
      <c r="A55770"/>
    </row>
    <row r="55771" spans="1:1" x14ac:dyDescent="0.25">
      <c r="A55771"/>
    </row>
    <row r="55772" spans="1:1" x14ac:dyDescent="0.25">
      <c r="A55772"/>
    </row>
    <row r="55773" spans="1:1" x14ac:dyDescent="0.25">
      <c r="A55773"/>
    </row>
    <row r="55774" spans="1:1" x14ac:dyDescent="0.25">
      <c r="A55774"/>
    </row>
    <row r="55775" spans="1:1" x14ac:dyDescent="0.25">
      <c r="A55775"/>
    </row>
    <row r="55776" spans="1:1" x14ac:dyDescent="0.25">
      <c r="A55776"/>
    </row>
    <row r="55777" spans="1:1" x14ac:dyDescent="0.25">
      <c r="A55777"/>
    </row>
    <row r="55778" spans="1:1" x14ac:dyDescent="0.25">
      <c r="A55778"/>
    </row>
    <row r="55779" spans="1:1" x14ac:dyDescent="0.25">
      <c r="A55779"/>
    </row>
    <row r="55780" spans="1:1" x14ac:dyDescent="0.25">
      <c r="A55780"/>
    </row>
    <row r="55781" spans="1:1" x14ac:dyDescent="0.25">
      <c r="A55781"/>
    </row>
    <row r="55782" spans="1:1" x14ac:dyDescent="0.25">
      <c r="A55782"/>
    </row>
    <row r="55783" spans="1:1" x14ac:dyDescent="0.25">
      <c r="A55783"/>
    </row>
    <row r="55784" spans="1:1" x14ac:dyDescent="0.25">
      <c r="A55784"/>
    </row>
    <row r="55785" spans="1:1" x14ac:dyDescent="0.25">
      <c r="A55785"/>
    </row>
    <row r="55786" spans="1:1" x14ac:dyDescent="0.25">
      <c r="A55786"/>
    </row>
    <row r="55787" spans="1:1" x14ac:dyDescent="0.25">
      <c r="A55787"/>
    </row>
    <row r="55788" spans="1:1" x14ac:dyDescent="0.25">
      <c r="A55788"/>
    </row>
    <row r="55789" spans="1:1" x14ac:dyDescent="0.25">
      <c r="A55789"/>
    </row>
    <row r="55790" spans="1:1" x14ac:dyDescent="0.25">
      <c r="A55790"/>
    </row>
    <row r="55791" spans="1:1" x14ac:dyDescent="0.25">
      <c r="A55791"/>
    </row>
    <row r="55792" spans="1:1" x14ac:dyDescent="0.25">
      <c r="A55792"/>
    </row>
    <row r="55793" spans="1:1" x14ac:dyDescent="0.25">
      <c r="A55793"/>
    </row>
    <row r="55794" spans="1:1" x14ac:dyDescent="0.25">
      <c r="A55794"/>
    </row>
    <row r="55795" spans="1:1" x14ac:dyDescent="0.25">
      <c r="A55795"/>
    </row>
    <row r="55796" spans="1:1" x14ac:dyDescent="0.25">
      <c r="A55796"/>
    </row>
    <row r="55797" spans="1:1" x14ac:dyDescent="0.25">
      <c r="A55797"/>
    </row>
    <row r="55798" spans="1:1" x14ac:dyDescent="0.25">
      <c r="A55798"/>
    </row>
    <row r="55799" spans="1:1" x14ac:dyDescent="0.25">
      <c r="A55799"/>
    </row>
    <row r="55800" spans="1:1" x14ac:dyDescent="0.25">
      <c r="A55800"/>
    </row>
    <row r="55801" spans="1:1" x14ac:dyDescent="0.25">
      <c r="A55801"/>
    </row>
    <row r="55802" spans="1:1" x14ac:dyDescent="0.25">
      <c r="A55802"/>
    </row>
    <row r="55803" spans="1:1" x14ac:dyDescent="0.25">
      <c r="A55803"/>
    </row>
    <row r="55804" spans="1:1" x14ac:dyDescent="0.25">
      <c r="A55804"/>
    </row>
    <row r="55805" spans="1:1" x14ac:dyDescent="0.25">
      <c r="A55805"/>
    </row>
    <row r="55806" spans="1:1" x14ac:dyDescent="0.25">
      <c r="A55806"/>
    </row>
    <row r="55807" spans="1:1" x14ac:dyDescent="0.25">
      <c r="A55807"/>
    </row>
    <row r="55808" spans="1:1" x14ac:dyDescent="0.25">
      <c r="A55808"/>
    </row>
    <row r="55809" spans="1:1" x14ac:dyDescent="0.25">
      <c r="A55809"/>
    </row>
    <row r="55810" spans="1:1" x14ac:dyDescent="0.25">
      <c r="A55810"/>
    </row>
    <row r="55811" spans="1:1" x14ac:dyDescent="0.25">
      <c r="A55811"/>
    </row>
    <row r="55812" spans="1:1" x14ac:dyDescent="0.25">
      <c r="A55812"/>
    </row>
    <row r="55813" spans="1:1" x14ac:dyDescent="0.25">
      <c r="A55813"/>
    </row>
    <row r="55814" spans="1:1" x14ac:dyDescent="0.25">
      <c r="A55814"/>
    </row>
    <row r="55815" spans="1:1" x14ac:dyDescent="0.25">
      <c r="A55815"/>
    </row>
    <row r="55816" spans="1:1" x14ac:dyDescent="0.25">
      <c r="A55816"/>
    </row>
    <row r="55817" spans="1:1" x14ac:dyDescent="0.25">
      <c r="A55817"/>
    </row>
    <row r="55818" spans="1:1" x14ac:dyDescent="0.25">
      <c r="A55818"/>
    </row>
    <row r="55819" spans="1:1" x14ac:dyDescent="0.25">
      <c r="A55819"/>
    </row>
    <row r="55820" spans="1:1" x14ac:dyDescent="0.25">
      <c r="A55820"/>
    </row>
    <row r="55821" spans="1:1" x14ac:dyDescent="0.25">
      <c r="A55821"/>
    </row>
    <row r="55822" spans="1:1" x14ac:dyDescent="0.25">
      <c r="A55822"/>
    </row>
    <row r="55823" spans="1:1" x14ac:dyDescent="0.25">
      <c r="A55823"/>
    </row>
    <row r="55824" spans="1:1" x14ac:dyDescent="0.25">
      <c r="A55824"/>
    </row>
    <row r="55825" spans="1:1" x14ac:dyDescent="0.25">
      <c r="A55825"/>
    </row>
    <row r="55826" spans="1:1" x14ac:dyDescent="0.25">
      <c r="A55826"/>
    </row>
    <row r="55827" spans="1:1" x14ac:dyDescent="0.25">
      <c r="A55827"/>
    </row>
    <row r="55828" spans="1:1" x14ac:dyDescent="0.25">
      <c r="A55828"/>
    </row>
    <row r="55829" spans="1:1" x14ac:dyDescent="0.25">
      <c r="A55829"/>
    </row>
    <row r="55830" spans="1:1" x14ac:dyDescent="0.25">
      <c r="A55830"/>
    </row>
    <row r="55831" spans="1:1" x14ac:dyDescent="0.25">
      <c r="A55831"/>
    </row>
    <row r="55832" spans="1:1" x14ac:dyDescent="0.25">
      <c r="A55832"/>
    </row>
    <row r="55833" spans="1:1" x14ac:dyDescent="0.25">
      <c r="A55833"/>
    </row>
    <row r="55834" spans="1:1" x14ac:dyDescent="0.25">
      <c r="A55834"/>
    </row>
    <row r="55835" spans="1:1" x14ac:dyDescent="0.25">
      <c r="A55835"/>
    </row>
    <row r="55836" spans="1:1" x14ac:dyDescent="0.25">
      <c r="A55836"/>
    </row>
    <row r="55837" spans="1:1" x14ac:dyDescent="0.25">
      <c r="A55837"/>
    </row>
    <row r="55838" spans="1:1" x14ac:dyDescent="0.25">
      <c r="A55838"/>
    </row>
    <row r="55839" spans="1:1" x14ac:dyDescent="0.25">
      <c r="A55839"/>
    </row>
    <row r="55840" spans="1:1" x14ac:dyDescent="0.25">
      <c r="A55840"/>
    </row>
    <row r="55841" spans="1:1" x14ac:dyDescent="0.25">
      <c r="A55841"/>
    </row>
    <row r="55842" spans="1:1" x14ac:dyDescent="0.25">
      <c r="A55842"/>
    </row>
    <row r="55843" spans="1:1" x14ac:dyDescent="0.25">
      <c r="A55843"/>
    </row>
    <row r="55844" spans="1:1" x14ac:dyDescent="0.25">
      <c r="A55844"/>
    </row>
    <row r="55845" spans="1:1" x14ac:dyDescent="0.25">
      <c r="A55845"/>
    </row>
    <row r="55846" spans="1:1" x14ac:dyDescent="0.25">
      <c r="A55846"/>
    </row>
    <row r="55847" spans="1:1" x14ac:dyDescent="0.25">
      <c r="A55847"/>
    </row>
    <row r="55848" spans="1:1" x14ac:dyDescent="0.25">
      <c r="A55848"/>
    </row>
    <row r="55849" spans="1:1" x14ac:dyDescent="0.25">
      <c r="A55849"/>
    </row>
    <row r="55850" spans="1:1" x14ac:dyDescent="0.25">
      <c r="A55850"/>
    </row>
    <row r="55851" spans="1:1" x14ac:dyDescent="0.25">
      <c r="A55851"/>
    </row>
    <row r="55852" spans="1:1" x14ac:dyDescent="0.25">
      <c r="A55852"/>
    </row>
    <row r="55853" spans="1:1" x14ac:dyDescent="0.25">
      <c r="A55853"/>
    </row>
    <row r="55854" spans="1:1" x14ac:dyDescent="0.25">
      <c r="A55854"/>
    </row>
    <row r="55855" spans="1:1" x14ac:dyDescent="0.25">
      <c r="A55855"/>
    </row>
    <row r="55856" spans="1:1" x14ac:dyDescent="0.25">
      <c r="A55856"/>
    </row>
    <row r="55857" spans="1:1" x14ac:dyDescent="0.25">
      <c r="A55857"/>
    </row>
    <row r="55858" spans="1:1" x14ac:dyDescent="0.25">
      <c r="A55858"/>
    </row>
    <row r="55859" spans="1:1" x14ac:dyDescent="0.25">
      <c r="A55859"/>
    </row>
    <row r="55860" spans="1:1" x14ac:dyDescent="0.25">
      <c r="A55860"/>
    </row>
    <row r="55861" spans="1:1" x14ac:dyDescent="0.25">
      <c r="A55861"/>
    </row>
    <row r="55862" spans="1:1" x14ac:dyDescent="0.25">
      <c r="A55862"/>
    </row>
    <row r="55863" spans="1:1" x14ac:dyDescent="0.25">
      <c r="A55863"/>
    </row>
    <row r="55864" spans="1:1" x14ac:dyDescent="0.25">
      <c r="A55864"/>
    </row>
    <row r="55865" spans="1:1" x14ac:dyDescent="0.25">
      <c r="A55865"/>
    </row>
    <row r="55866" spans="1:1" x14ac:dyDescent="0.25">
      <c r="A55866"/>
    </row>
    <row r="55867" spans="1:1" x14ac:dyDescent="0.25">
      <c r="A55867"/>
    </row>
    <row r="55868" spans="1:1" x14ac:dyDescent="0.25">
      <c r="A55868"/>
    </row>
    <row r="55869" spans="1:1" x14ac:dyDescent="0.25">
      <c r="A55869"/>
    </row>
    <row r="55870" spans="1:1" x14ac:dyDescent="0.25">
      <c r="A55870"/>
    </row>
    <row r="55871" spans="1:1" x14ac:dyDescent="0.25">
      <c r="A55871"/>
    </row>
    <row r="55872" spans="1:1" x14ac:dyDescent="0.25">
      <c r="A55872"/>
    </row>
    <row r="55873" spans="1:1" x14ac:dyDescent="0.25">
      <c r="A55873"/>
    </row>
    <row r="55874" spans="1:1" x14ac:dyDescent="0.25">
      <c r="A55874"/>
    </row>
    <row r="55875" spans="1:1" x14ac:dyDescent="0.25">
      <c r="A55875"/>
    </row>
    <row r="55876" spans="1:1" x14ac:dyDescent="0.25">
      <c r="A55876"/>
    </row>
    <row r="55877" spans="1:1" x14ac:dyDescent="0.25">
      <c r="A55877"/>
    </row>
    <row r="55878" spans="1:1" x14ac:dyDescent="0.25">
      <c r="A55878"/>
    </row>
    <row r="55879" spans="1:1" x14ac:dyDescent="0.25">
      <c r="A55879"/>
    </row>
    <row r="55880" spans="1:1" x14ac:dyDescent="0.25">
      <c r="A55880"/>
    </row>
    <row r="55881" spans="1:1" x14ac:dyDescent="0.25">
      <c r="A55881"/>
    </row>
    <row r="55882" spans="1:1" x14ac:dyDescent="0.25">
      <c r="A55882"/>
    </row>
    <row r="55883" spans="1:1" x14ac:dyDescent="0.25">
      <c r="A55883"/>
    </row>
    <row r="55884" spans="1:1" x14ac:dyDescent="0.25">
      <c r="A55884"/>
    </row>
    <row r="55885" spans="1:1" x14ac:dyDescent="0.25">
      <c r="A55885"/>
    </row>
    <row r="55886" spans="1:1" x14ac:dyDescent="0.25">
      <c r="A55886"/>
    </row>
    <row r="55887" spans="1:1" x14ac:dyDescent="0.25">
      <c r="A55887"/>
    </row>
    <row r="55888" spans="1:1" x14ac:dyDescent="0.25">
      <c r="A55888"/>
    </row>
    <row r="55889" spans="1:1" x14ac:dyDescent="0.25">
      <c r="A55889"/>
    </row>
    <row r="55890" spans="1:1" x14ac:dyDescent="0.25">
      <c r="A55890"/>
    </row>
    <row r="55891" spans="1:1" x14ac:dyDescent="0.25">
      <c r="A55891"/>
    </row>
    <row r="55892" spans="1:1" x14ac:dyDescent="0.25">
      <c r="A55892"/>
    </row>
    <row r="55893" spans="1:1" x14ac:dyDescent="0.25">
      <c r="A55893"/>
    </row>
    <row r="55894" spans="1:1" x14ac:dyDescent="0.25">
      <c r="A55894"/>
    </row>
    <row r="55895" spans="1:1" x14ac:dyDescent="0.25">
      <c r="A55895"/>
    </row>
    <row r="55896" spans="1:1" x14ac:dyDescent="0.25">
      <c r="A55896"/>
    </row>
    <row r="55897" spans="1:1" x14ac:dyDescent="0.25">
      <c r="A55897"/>
    </row>
    <row r="55898" spans="1:1" x14ac:dyDescent="0.25">
      <c r="A55898"/>
    </row>
    <row r="55899" spans="1:1" x14ac:dyDescent="0.25">
      <c r="A55899"/>
    </row>
    <row r="55900" spans="1:1" x14ac:dyDescent="0.25">
      <c r="A55900"/>
    </row>
    <row r="55901" spans="1:1" x14ac:dyDescent="0.25">
      <c r="A55901"/>
    </row>
    <row r="55902" spans="1:1" x14ac:dyDescent="0.25">
      <c r="A55902"/>
    </row>
    <row r="55903" spans="1:1" x14ac:dyDescent="0.25">
      <c r="A55903"/>
    </row>
    <row r="55904" spans="1:1" x14ac:dyDescent="0.25">
      <c r="A55904"/>
    </row>
    <row r="55905" spans="1:1" x14ac:dyDescent="0.25">
      <c r="A55905"/>
    </row>
    <row r="55906" spans="1:1" x14ac:dyDescent="0.25">
      <c r="A55906"/>
    </row>
    <row r="55907" spans="1:1" x14ac:dyDescent="0.25">
      <c r="A55907"/>
    </row>
    <row r="55908" spans="1:1" x14ac:dyDescent="0.25">
      <c r="A55908"/>
    </row>
    <row r="55909" spans="1:1" x14ac:dyDescent="0.25">
      <c r="A55909"/>
    </row>
    <row r="55910" spans="1:1" x14ac:dyDescent="0.25">
      <c r="A55910"/>
    </row>
    <row r="55911" spans="1:1" x14ac:dyDescent="0.25">
      <c r="A55911"/>
    </row>
    <row r="55912" spans="1:1" x14ac:dyDescent="0.25">
      <c r="A55912"/>
    </row>
    <row r="55913" spans="1:1" x14ac:dyDescent="0.25">
      <c r="A55913"/>
    </row>
    <row r="55914" spans="1:1" x14ac:dyDescent="0.25">
      <c r="A55914"/>
    </row>
    <row r="55915" spans="1:1" x14ac:dyDescent="0.25">
      <c r="A55915"/>
    </row>
    <row r="55916" spans="1:1" x14ac:dyDescent="0.25">
      <c r="A55916"/>
    </row>
    <row r="55917" spans="1:1" x14ac:dyDescent="0.25">
      <c r="A55917"/>
    </row>
    <row r="55918" spans="1:1" x14ac:dyDescent="0.25">
      <c r="A55918"/>
    </row>
    <row r="55919" spans="1:1" x14ac:dyDescent="0.25">
      <c r="A55919"/>
    </row>
    <row r="55920" spans="1:1" x14ac:dyDescent="0.25">
      <c r="A55920"/>
    </row>
    <row r="55921" spans="1:1" x14ac:dyDescent="0.25">
      <c r="A55921"/>
    </row>
    <row r="55922" spans="1:1" x14ac:dyDescent="0.25">
      <c r="A55922"/>
    </row>
    <row r="55923" spans="1:1" x14ac:dyDescent="0.25">
      <c r="A55923"/>
    </row>
    <row r="55924" spans="1:1" x14ac:dyDescent="0.25">
      <c r="A55924"/>
    </row>
    <row r="55925" spans="1:1" x14ac:dyDescent="0.25">
      <c r="A55925"/>
    </row>
    <row r="55926" spans="1:1" x14ac:dyDescent="0.25">
      <c r="A55926"/>
    </row>
    <row r="55927" spans="1:1" x14ac:dyDescent="0.25">
      <c r="A55927"/>
    </row>
    <row r="55928" spans="1:1" x14ac:dyDescent="0.25">
      <c r="A55928"/>
    </row>
    <row r="55929" spans="1:1" x14ac:dyDescent="0.25">
      <c r="A55929"/>
    </row>
    <row r="55930" spans="1:1" x14ac:dyDescent="0.25">
      <c r="A55930"/>
    </row>
    <row r="55931" spans="1:1" x14ac:dyDescent="0.25">
      <c r="A55931"/>
    </row>
    <row r="55932" spans="1:1" x14ac:dyDescent="0.25">
      <c r="A55932"/>
    </row>
    <row r="55933" spans="1:1" x14ac:dyDescent="0.25">
      <c r="A55933"/>
    </row>
    <row r="55934" spans="1:1" x14ac:dyDescent="0.25">
      <c r="A55934"/>
    </row>
    <row r="55935" spans="1:1" x14ac:dyDescent="0.25">
      <c r="A55935"/>
    </row>
    <row r="55936" spans="1:1" x14ac:dyDescent="0.25">
      <c r="A55936"/>
    </row>
    <row r="55937" spans="1:1" x14ac:dyDescent="0.25">
      <c r="A55937"/>
    </row>
    <row r="55938" spans="1:1" x14ac:dyDescent="0.25">
      <c r="A55938"/>
    </row>
    <row r="55939" spans="1:1" x14ac:dyDescent="0.25">
      <c r="A55939"/>
    </row>
    <row r="55940" spans="1:1" x14ac:dyDescent="0.25">
      <c r="A55940"/>
    </row>
    <row r="55941" spans="1:1" x14ac:dyDescent="0.25">
      <c r="A55941"/>
    </row>
    <row r="55942" spans="1:1" x14ac:dyDescent="0.25">
      <c r="A55942"/>
    </row>
    <row r="55943" spans="1:1" x14ac:dyDescent="0.25">
      <c r="A55943"/>
    </row>
    <row r="55944" spans="1:1" x14ac:dyDescent="0.25">
      <c r="A55944"/>
    </row>
    <row r="55945" spans="1:1" x14ac:dyDescent="0.25">
      <c r="A55945"/>
    </row>
    <row r="55946" spans="1:1" x14ac:dyDescent="0.25">
      <c r="A55946"/>
    </row>
    <row r="55947" spans="1:1" x14ac:dyDescent="0.25">
      <c r="A55947"/>
    </row>
    <row r="55948" spans="1:1" x14ac:dyDescent="0.25">
      <c r="A55948"/>
    </row>
    <row r="55949" spans="1:1" x14ac:dyDescent="0.25">
      <c r="A55949"/>
    </row>
    <row r="55950" spans="1:1" x14ac:dyDescent="0.25">
      <c r="A55950"/>
    </row>
    <row r="55951" spans="1:1" x14ac:dyDescent="0.25">
      <c r="A55951"/>
    </row>
    <row r="55952" spans="1:1" x14ac:dyDescent="0.25">
      <c r="A55952"/>
    </row>
    <row r="55953" spans="1:1" x14ac:dyDescent="0.25">
      <c r="A55953"/>
    </row>
    <row r="55954" spans="1:1" x14ac:dyDescent="0.25">
      <c r="A55954"/>
    </row>
    <row r="55955" spans="1:1" x14ac:dyDescent="0.25">
      <c r="A55955"/>
    </row>
    <row r="55956" spans="1:1" x14ac:dyDescent="0.25">
      <c r="A55956"/>
    </row>
    <row r="55957" spans="1:1" x14ac:dyDescent="0.25">
      <c r="A55957"/>
    </row>
    <row r="55958" spans="1:1" x14ac:dyDescent="0.25">
      <c r="A55958"/>
    </row>
    <row r="55959" spans="1:1" x14ac:dyDescent="0.25">
      <c r="A55959"/>
    </row>
    <row r="55960" spans="1:1" x14ac:dyDescent="0.25">
      <c r="A55960"/>
    </row>
    <row r="55961" spans="1:1" x14ac:dyDescent="0.25">
      <c r="A55961"/>
    </row>
    <row r="55962" spans="1:1" x14ac:dyDescent="0.25">
      <c r="A55962"/>
    </row>
    <row r="55963" spans="1:1" x14ac:dyDescent="0.25">
      <c r="A55963"/>
    </row>
    <row r="55964" spans="1:1" x14ac:dyDescent="0.25">
      <c r="A55964"/>
    </row>
    <row r="55965" spans="1:1" x14ac:dyDescent="0.25">
      <c r="A55965"/>
    </row>
    <row r="55966" spans="1:1" x14ac:dyDescent="0.25">
      <c r="A55966"/>
    </row>
    <row r="55967" spans="1:1" x14ac:dyDescent="0.25">
      <c r="A55967"/>
    </row>
    <row r="55968" spans="1:1" x14ac:dyDescent="0.25">
      <c r="A55968"/>
    </row>
    <row r="55969" spans="1:1" x14ac:dyDescent="0.25">
      <c r="A55969"/>
    </row>
    <row r="55970" spans="1:1" x14ac:dyDescent="0.25">
      <c r="A55970"/>
    </row>
    <row r="55971" spans="1:1" x14ac:dyDescent="0.25">
      <c r="A55971"/>
    </row>
    <row r="55972" spans="1:1" x14ac:dyDescent="0.25">
      <c r="A55972"/>
    </row>
    <row r="55973" spans="1:1" x14ac:dyDescent="0.25">
      <c r="A55973"/>
    </row>
    <row r="55974" spans="1:1" x14ac:dyDescent="0.25">
      <c r="A55974"/>
    </row>
    <row r="55975" spans="1:1" x14ac:dyDescent="0.25">
      <c r="A55975"/>
    </row>
    <row r="55976" spans="1:1" x14ac:dyDescent="0.25">
      <c r="A55976"/>
    </row>
    <row r="55977" spans="1:1" x14ac:dyDescent="0.25">
      <c r="A55977"/>
    </row>
    <row r="55978" spans="1:1" x14ac:dyDescent="0.25">
      <c r="A55978"/>
    </row>
    <row r="55979" spans="1:1" x14ac:dyDescent="0.25">
      <c r="A55979"/>
    </row>
    <row r="55980" spans="1:1" x14ac:dyDescent="0.25">
      <c r="A55980"/>
    </row>
    <row r="55981" spans="1:1" x14ac:dyDescent="0.25">
      <c r="A55981"/>
    </row>
    <row r="55982" spans="1:1" x14ac:dyDescent="0.25">
      <c r="A55982"/>
    </row>
    <row r="55983" spans="1:1" x14ac:dyDescent="0.25">
      <c r="A55983"/>
    </row>
    <row r="55984" spans="1:1" x14ac:dyDescent="0.25">
      <c r="A55984"/>
    </row>
    <row r="55985" spans="1:1" x14ac:dyDescent="0.25">
      <c r="A55985"/>
    </row>
    <row r="55986" spans="1:1" x14ac:dyDescent="0.25">
      <c r="A55986"/>
    </row>
    <row r="55987" spans="1:1" x14ac:dyDescent="0.25">
      <c r="A55987"/>
    </row>
    <row r="55988" spans="1:1" x14ac:dyDescent="0.25">
      <c r="A55988"/>
    </row>
    <row r="55989" spans="1:1" x14ac:dyDescent="0.25">
      <c r="A55989"/>
    </row>
    <row r="55990" spans="1:1" x14ac:dyDescent="0.25">
      <c r="A55990"/>
    </row>
    <row r="55991" spans="1:1" x14ac:dyDescent="0.25">
      <c r="A55991"/>
    </row>
    <row r="55992" spans="1:1" x14ac:dyDescent="0.25">
      <c r="A55992"/>
    </row>
    <row r="55993" spans="1:1" x14ac:dyDescent="0.25">
      <c r="A55993"/>
    </row>
    <row r="55994" spans="1:1" x14ac:dyDescent="0.25">
      <c r="A55994"/>
    </row>
    <row r="55995" spans="1:1" x14ac:dyDescent="0.25">
      <c r="A55995"/>
    </row>
    <row r="55996" spans="1:1" x14ac:dyDescent="0.25">
      <c r="A55996"/>
    </row>
    <row r="55997" spans="1:1" x14ac:dyDescent="0.25">
      <c r="A55997"/>
    </row>
    <row r="55998" spans="1:1" x14ac:dyDescent="0.25">
      <c r="A55998"/>
    </row>
    <row r="55999" spans="1:1" x14ac:dyDescent="0.25">
      <c r="A55999"/>
    </row>
    <row r="56000" spans="1:1" x14ac:dyDescent="0.25">
      <c r="A56000"/>
    </row>
    <row r="56001" spans="1:1" x14ac:dyDescent="0.25">
      <c r="A56001"/>
    </row>
    <row r="56002" spans="1:1" x14ac:dyDescent="0.25">
      <c r="A56002"/>
    </row>
    <row r="56003" spans="1:1" x14ac:dyDescent="0.25">
      <c r="A56003"/>
    </row>
    <row r="56004" spans="1:1" x14ac:dyDescent="0.25">
      <c r="A56004"/>
    </row>
    <row r="56005" spans="1:1" x14ac:dyDescent="0.25">
      <c r="A56005"/>
    </row>
    <row r="56006" spans="1:1" x14ac:dyDescent="0.25">
      <c r="A56006"/>
    </row>
    <row r="56007" spans="1:1" x14ac:dyDescent="0.25">
      <c r="A56007"/>
    </row>
    <row r="56008" spans="1:1" x14ac:dyDescent="0.25">
      <c r="A56008"/>
    </row>
    <row r="56009" spans="1:1" x14ac:dyDescent="0.25">
      <c r="A56009"/>
    </row>
    <row r="56010" spans="1:1" x14ac:dyDescent="0.25">
      <c r="A56010"/>
    </row>
    <row r="56011" spans="1:1" x14ac:dyDescent="0.25">
      <c r="A56011"/>
    </row>
    <row r="56012" spans="1:1" x14ac:dyDescent="0.25">
      <c r="A56012"/>
    </row>
    <row r="56013" spans="1:1" x14ac:dyDescent="0.25">
      <c r="A56013"/>
    </row>
    <row r="56014" spans="1:1" x14ac:dyDescent="0.25">
      <c r="A56014"/>
    </row>
    <row r="56015" spans="1:1" x14ac:dyDescent="0.25">
      <c r="A56015"/>
    </row>
    <row r="56016" spans="1:1" x14ac:dyDescent="0.25">
      <c r="A56016"/>
    </row>
    <row r="56017" spans="1:1" x14ac:dyDescent="0.25">
      <c r="A56017"/>
    </row>
    <row r="56018" spans="1:1" x14ac:dyDescent="0.25">
      <c r="A56018"/>
    </row>
    <row r="56019" spans="1:1" x14ac:dyDescent="0.25">
      <c r="A56019"/>
    </row>
    <row r="56020" spans="1:1" x14ac:dyDescent="0.25">
      <c r="A56020"/>
    </row>
    <row r="56021" spans="1:1" x14ac:dyDescent="0.25">
      <c r="A56021"/>
    </row>
    <row r="56022" spans="1:1" x14ac:dyDescent="0.25">
      <c r="A56022"/>
    </row>
    <row r="56023" spans="1:1" x14ac:dyDescent="0.25">
      <c r="A56023"/>
    </row>
    <row r="56024" spans="1:1" x14ac:dyDescent="0.25">
      <c r="A56024"/>
    </row>
    <row r="56025" spans="1:1" x14ac:dyDescent="0.25">
      <c r="A56025"/>
    </row>
    <row r="56026" spans="1:1" x14ac:dyDescent="0.25">
      <c r="A56026"/>
    </row>
    <row r="56027" spans="1:1" x14ac:dyDescent="0.25">
      <c r="A56027"/>
    </row>
    <row r="56028" spans="1:1" x14ac:dyDescent="0.25">
      <c r="A56028"/>
    </row>
    <row r="56029" spans="1:1" x14ac:dyDescent="0.25">
      <c r="A56029"/>
    </row>
    <row r="56030" spans="1:1" x14ac:dyDescent="0.25">
      <c r="A56030"/>
    </row>
    <row r="56031" spans="1:1" x14ac:dyDescent="0.25">
      <c r="A56031"/>
    </row>
    <row r="56032" spans="1:1" x14ac:dyDescent="0.25">
      <c r="A56032"/>
    </row>
    <row r="56033" spans="1:1" x14ac:dyDescent="0.25">
      <c r="A56033"/>
    </row>
    <row r="56034" spans="1:1" x14ac:dyDescent="0.25">
      <c r="A56034"/>
    </row>
    <row r="56035" spans="1:1" x14ac:dyDescent="0.25">
      <c r="A56035"/>
    </row>
    <row r="56036" spans="1:1" x14ac:dyDescent="0.25">
      <c r="A56036"/>
    </row>
    <row r="56037" spans="1:1" x14ac:dyDescent="0.25">
      <c r="A56037"/>
    </row>
    <row r="56038" spans="1:1" x14ac:dyDescent="0.25">
      <c r="A56038"/>
    </row>
    <row r="56039" spans="1:1" x14ac:dyDescent="0.25">
      <c r="A56039"/>
    </row>
    <row r="56040" spans="1:1" x14ac:dyDescent="0.25">
      <c r="A56040"/>
    </row>
    <row r="56041" spans="1:1" x14ac:dyDescent="0.25">
      <c r="A56041"/>
    </row>
    <row r="56042" spans="1:1" x14ac:dyDescent="0.25">
      <c r="A56042"/>
    </row>
    <row r="56043" spans="1:1" x14ac:dyDescent="0.25">
      <c r="A56043"/>
    </row>
    <row r="56044" spans="1:1" x14ac:dyDescent="0.25">
      <c r="A56044"/>
    </row>
    <row r="56045" spans="1:1" x14ac:dyDescent="0.25">
      <c r="A56045"/>
    </row>
    <row r="56046" spans="1:1" x14ac:dyDescent="0.25">
      <c r="A56046"/>
    </row>
    <row r="56047" spans="1:1" x14ac:dyDescent="0.25">
      <c r="A56047"/>
    </row>
    <row r="56048" spans="1:1" x14ac:dyDescent="0.25">
      <c r="A56048"/>
    </row>
    <row r="56049" spans="1:1" x14ac:dyDescent="0.25">
      <c r="A56049"/>
    </row>
    <row r="56050" spans="1:1" x14ac:dyDescent="0.25">
      <c r="A56050"/>
    </row>
    <row r="56051" spans="1:1" x14ac:dyDescent="0.25">
      <c r="A56051"/>
    </row>
    <row r="56052" spans="1:1" x14ac:dyDescent="0.25">
      <c r="A56052"/>
    </row>
    <row r="56053" spans="1:1" x14ac:dyDescent="0.25">
      <c r="A56053"/>
    </row>
    <row r="56054" spans="1:1" x14ac:dyDescent="0.25">
      <c r="A56054"/>
    </row>
    <row r="56055" spans="1:1" x14ac:dyDescent="0.25">
      <c r="A56055"/>
    </row>
    <row r="56056" spans="1:1" x14ac:dyDescent="0.25">
      <c r="A56056"/>
    </row>
    <row r="56057" spans="1:1" x14ac:dyDescent="0.25">
      <c r="A56057"/>
    </row>
    <row r="56058" spans="1:1" x14ac:dyDescent="0.25">
      <c r="A56058"/>
    </row>
    <row r="56059" spans="1:1" x14ac:dyDescent="0.25">
      <c r="A56059"/>
    </row>
    <row r="56060" spans="1:1" x14ac:dyDescent="0.25">
      <c r="A56060"/>
    </row>
    <row r="56061" spans="1:1" x14ac:dyDescent="0.25">
      <c r="A56061"/>
    </row>
    <row r="56062" spans="1:1" x14ac:dyDescent="0.25">
      <c r="A56062"/>
    </row>
    <row r="56063" spans="1:1" x14ac:dyDescent="0.25">
      <c r="A56063"/>
    </row>
    <row r="56064" spans="1:1" x14ac:dyDescent="0.25">
      <c r="A56064"/>
    </row>
    <row r="56065" spans="1:1" x14ac:dyDescent="0.25">
      <c r="A56065"/>
    </row>
    <row r="56066" spans="1:1" x14ac:dyDescent="0.25">
      <c r="A56066"/>
    </row>
    <row r="56067" spans="1:1" x14ac:dyDescent="0.25">
      <c r="A56067"/>
    </row>
    <row r="56068" spans="1:1" x14ac:dyDescent="0.25">
      <c r="A56068"/>
    </row>
    <row r="56069" spans="1:1" x14ac:dyDescent="0.25">
      <c r="A56069"/>
    </row>
    <row r="56070" spans="1:1" x14ac:dyDescent="0.25">
      <c r="A56070"/>
    </row>
    <row r="56071" spans="1:1" x14ac:dyDescent="0.25">
      <c r="A56071"/>
    </row>
    <row r="56072" spans="1:1" x14ac:dyDescent="0.25">
      <c r="A56072"/>
    </row>
    <row r="56073" spans="1:1" x14ac:dyDescent="0.25">
      <c r="A56073"/>
    </row>
    <row r="56074" spans="1:1" x14ac:dyDescent="0.25">
      <c r="A56074"/>
    </row>
    <row r="56075" spans="1:1" x14ac:dyDescent="0.25">
      <c r="A56075"/>
    </row>
    <row r="56076" spans="1:1" x14ac:dyDescent="0.25">
      <c r="A56076"/>
    </row>
    <row r="56077" spans="1:1" x14ac:dyDescent="0.25">
      <c r="A56077"/>
    </row>
    <row r="56078" spans="1:1" x14ac:dyDescent="0.25">
      <c r="A56078"/>
    </row>
    <row r="56079" spans="1:1" x14ac:dyDescent="0.25">
      <c r="A56079"/>
    </row>
    <row r="56080" spans="1:1" x14ac:dyDescent="0.25">
      <c r="A56080"/>
    </row>
    <row r="56081" spans="1:1" x14ac:dyDescent="0.25">
      <c r="A56081"/>
    </row>
    <row r="56082" spans="1:1" x14ac:dyDescent="0.25">
      <c r="A56082"/>
    </row>
    <row r="56083" spans="1:1" x14ac:dyDescent="0.25">
      <c r="A56083"/>
    </row>
    <row r="56084" spans="1:1" x14ac:dyDescent="0.25">
      <c r="A56084"/>
    </row>
    <row r="56085" spans="1:1" x14ac:dyDescent="0.25">
      <c r="A56085"/>
    </row>
    <row r="56086" spans="1:1" x14ac:dyDescent="0.25">
      <c r="A56086"/>
    </row>
    <row r="56087" spans="1:1" x14ac:dyDescent="0.25">
      <c r="A56087"/>
    </row>
    <row r="56088" spans="1:1" x14ac:dyDescent="0.25">
      <c r="A56088"/>
    </row>
    <row r="56089" spans="1:1" x14ac:dyDescent="0.25">
      <c r="A56089"/>
    </row>
    <row r="56090" spans="1:1" x14ac:dyDescent="0.25">
      <c r="A56090"/>
    </row>
    <row r="56091" spans="1:1" x14ac:dyDescent="0.25">
      <c r="A56091"/>
    </row>
    <row r="56092" spans="1:1" x14ac:dyDescent="0.25">
      <c r="A56092"/>
    </row>
    <row r="56093" spans="1:1" x14ac:dyDescent="0.25">
      <c r="A56093"/>
    </row>
    <row r="56094" spans="1:1" x14ac:dyDescent="0.25">
      <c r="A56094"/>
    </row>
    <row r="56095" spans="1:1" x14ac:dyDescent="0.25">
      <c r="A56095"/>
    </row>
    <row r="56096" spans="1:1" x14ac:dyDescent="0.25">
      <c r="A56096"/>
    </row>
    <row r="56097" spans="1:1" x14ac:dyDescent="0.25">
      <c r="A56097"/>
    </row>
    <row r="56098" spans="1:1" x14ac:dyDescent="0.25">
      <c r="A56098"/>
    </row>
    <row r="56099" spans="1:1" x14ac:dyDescent="0.25">
      <c r="A56099"/>
    </row>
    <row r="56100" spans="1:1" x14ac:dyDescent="0.25">
      <c r="A56100"/>
    </row>
    <row r="56101" spans="1:1" x14ac:dyDescent="0.25">
      <c r="A56101"/>
    </row>
    <row r="56102" spans="1:1" x14ac:dyDescent="0.25">
      <c r="A56102"/>
    </row>
    <row r="56103" spans="1:1" x14ac:dyDescent="0.25">
      <c r="A56103"/>
    </row>
    <row r="56104" spans="1:1" x14ac:dyDescent="0.25">
      <c r="A56104"/>
    </row>
    <row r="56105" spans="1:1" x14ac:dyDescent="0.25">
      <c r="A56105"/>
    </row>
    <row r="56106" spans="1:1" x14ac:dyDescent="0.25">
      <c r="A56106"/>
    </row>
    <row r="56107" spans="1:1" x14ac:dyDescent="0.25">
      <c r="A56107"/>
    </row>
    <row r="56108" spans="1:1" x14ac:dyDescent="0.25">
      <c r="A56108"/>
    </row>
    <row r="56109" spans="1:1" x14ac:dyDescent="0.25">
      <c r="A56109"/>
    </row>
    <row r="56110" spans="1:1" x14ac:dyDescent="0.25">
      <c r="A56110"/>
    </row>
    <row r="56111" spans="1:1" x14ac:dyDescent="0.25">
      <c r="A56111"/>
    </row>
    <row r="56112" spans="1:1" x14ac:dyDescent="0.25">
      <c r="A56112"/>
    </row>
    <row r="56113" spans="1:1" x14ac:dyDescent="0.25">
      <c r="A56113"/>
    </row>
    <row r="56114" spans="1:1" x14ac:dyDescent="0.25">
      <c r="A56114"/>
    </row>
    <row r="56115" spans="1:1" x14ac:dyDescent="0.25">
      <c r="A56115"/>
    </row>
    <row r="56116" spans="1:1" x14ac:dyDescent="0.25">
      <c r="A56116"/>
    </row>
    <row r="56117" spans="1:1" x14ac:dyDescent="0.25">
      <c r="A56117"/>
    </row>
    <row r="56118" spans="1:1" x14ac:dyDescent="0.25">
      <c r="A56118"/>
    </row>
    <row r="56119" spans="1:1" x14ac:dyDescent="0.25">
      <c r="A56119"/>
    </row>
    <row r="56120" spans="1:1" x14ac:dyDescent="0.25">
      <c r="A56120"/>
    </row>
    <row r="56121" spans="1:1" x14ac:dyDescent="0.25">
      <c r="A56121"/>
    </row>
    <row r="56122" spans="1:1" x14ac:dyDescent="0.25">
      <c r="A56122"/>
    </row>
    <row r="56123" spans="1:1" x14ac:dyDescent="0.25">
      <c r="A56123"/>
    </row>
    <row r="56124" spans="1:1" x14ac:dyDescent="0.25">
      <c r="A56124"/>
    </row>
    <row r="56125" spans="1:1" x14ac:dyDescent="0.25">
      <c r="A56125"/>
    </row>
    <row r="56126" spans="1:1" x14ac:dyDescent="0.25">
      <c r="A56126"/>
    </row>
    <row r="56127" spans="1:1" x14ac:dyDescent="0.25">
      <c r="A56127"/>
    </row>
    <row r="56128" spans="1:1" x14ac:dyDescent="0.25">
      <c r="A56128"/>
    </row>
    <row r="56129" spans="1:1" x14ac:dyDescent="0.25">
      <c r="A56129"/>
    </row>
    <row r="56130" spans="1:1" x14ac:dyDescent="0.25">
      <c r="A56130"/>
    </row>
    <row r="56131" spans="1:1" x14ac:dyDescent="0.25">
      <c r="A56131"/>
    </row>
    <row r="56132" spans="1:1" x14ac:dyDescent="0.25">
      <c r="A56132"/>
    </row>
    <row r="56133" spans="1:1" x14ac:dyDescent="0.25">
      <c r="A56133"/>
    </row>
    <row r="56134" spans="1:1" x14ac:dyDescent="0.25">
      <c r="A56134"/>
    </row>
    <row r="56135" spans="1:1" x14ac:dyDescent="0.25">
      <c r="A56135"/>
    </row>
    <row r="56136" spans="1:1" x14ac:dyDescent="0.25">
      <c r="A56136"/>
    </row>
    <row r="56137" spans="1:1" x14ac:dyDescent="0.25">
      <c r="A56137"/>
    </row>
    <row r="56138" spans="1:1" x14ac:dyDescent="0.25">
      <c r="A56138"/>
    </row>
    <row r="56139" spans="1:1" x14ac:dyDescent="0.25">
      <c r="A56139"/>
    </row>
    <row r="56140" spans="1:1" x14ac:dyDescent="0.25">
      <c r="A56140"/>
    </row>
    <row r="56141" spans="1:1" x14ac:dyDescent="0.25">
      <c r="A56141"/>
    </row>
    <row r="56142" spans="1:1" x14ac:dyDescent="0.25">
      <c r="A56142"/>
    </row>
    <row r="56143" spans="1:1" x14ac:dyDescent="0.25">
      <c r="A56143"/>
    </row>
    <row r="56144" spans="1:1" x14ac:dyDescent="0.25">
      <c r="A56144"/>
    </row>
    <row r="56145" spans="1:1" x14ac:dyDescent="0.25">
      <c r="A56145"/>
    </row>
    <row r="56146" spans="1:1" x14ac:dyDescent="0.25">
      <c r="A56146"/>
    </row>
    <row r="56147" spans="1:1" x14ac:dyDescent="0.25">
      <c r="A56147"/>
    </row>
    <row r="56148" spans="1:1" x14ac:dyDescent="0.25">
      <c r="A56148"/>
    </row>
    <row r="56149" spans="1:1" x14ac:dyDescent="0.25">
      <c r="A56149"/>
    </row>
    <row r="56150" spans="1:1" x14ac:dyDescent="0.25">
      <c r="A56150"/>
    </row>
    <row r="56151" spans="1:1" x14ac:dyDescent="0.25">
      <c r="A56151"/>
    </row>
    <row r="56152" spans="1:1" x14ac:dyDescent="0.25">
      <c r="A56152"/>
    </row>
    <row r="56153" spans="1:1" x14ac:dyDescent="0.25">
      <c r="A56153"/>
    </row>
    <row r="56154" spans="1:1" x14ac:dyDescent="0.25">
      <c r="A56154"/>
    </row>
    <row r="56155" spans="1:1" x14ac:dyDescent="0.25">
      <c r="A56155"/>
    </row>
    <row r="56156" spans="1:1" x14ac:dyDescent="0.25">
      <c r="A56156"/>
    </row>
    <row r="56157" spans="1:1" x14ac:dyDescent="0.25">
      <c r="A56157"/>
    </row>
    <row r="56158" spans="1:1" x14ac:dyDescent="0.25">
      <c r="A56158"/>
    </row>
    <row r="56159" spans="1:1" x14ac:dyDescent="0.25">
      <c r="A56159"/>
    </row>
    <row r="56160" spans="1:1" x14ac:dyDescent="0.25">
      <c r="A56160"/>
    </row>
    <row r="56161" spans="1:1" x14ac:dyDescent="0.25">
      <c r="A56161"/>
    </row>
    <row r="56162" spans="1:1" x14ac:dyDescent="0.25">
      <c r="A56162"/>
    </row>
    <row r="56163" spans="1:1" x14ac:dyDescent="0.25">
      <c r="A56163"/>
    </row>
    <row r="56164" spans="1:1" x14ac:dyDescent="0.25">
      <c r="A56164"/>
    </row>
    <row r="56165" spans="1:1" x14ac:dyDescent="0.25">
      <c r="A56165"/>
    </row>
    <row r="56166" spans="1:1" x14ac:dyDescent="0.25">
      <c r="A56166"/>
    </row>
    <row r="56167" spans="1:1" x14ac:dyDescent="0.25">
      <c r="A56167"/>
    </row>
    <row r="56168" spans="1:1" x14ac:dyDescent="0.25">
      <c r="A56168"/>
    </row>
    <row r="56169" spans="1:1" x14ac:dyDescent="0.25">
      <c r="A56169"/>
    </row>
    <row r="56170" spans="1:1" x14ac:dyDescent="0.25">
      <c r="A56170"/>
    </row>
    <row r="56171" spans="1:1" x14ac:dyDescent="0.25">
      <c r="A56171"/>
    </row>
    <row r="56172" spans="1:1" x14ac:dyDescent="0.25">
      <c r="A56172"/>
    </row>
    <row r="56173" spans="1:1" x14ac:dyDescent="0.25">
      <c r="A56173"/>
    </row>
    <row r="56174" spans="1:1" x14ac:dyDescent="0.25">
      <c r="A56174"/>
    </row>
    <row r="56175" spans="1:1" x14ac:dyDescent="0.25">
      <c r="A56175"/>
    </row>
    <row r="56176" spans="1:1" x14ac:dyDescent="0.25">
      <c r="A56176"/>
    </row>
    <row r="56177" spans="1:1" x14ac:dyDescent="0.25">
      <c r="A56177"/>
    </row>
    <row r="56178" spans="1:1" x14ac:dyDescent="0.25">
      <c r="A56178"/>
    </row>
    <row r="56179" spans="1:1" x14ac:dyDescent="0.25">
      <c r="A56179"/>
    </row>
    <row r="56180" spans="1:1" x14ac:dyDescent="0.25">
      <c r="A56180"/>
    </row>
    <row r="56181" spans="1:1" x14ac:dyDescent="0.25">
      <c r="A56181"/>
    </row>
    <row r="56182" spans="1:1" x14ac:dyDescent="0.25">
      <c r="A56182"/>
    </row>
    <row r="56183" spans="1:1" x14ac:dyDescent="0.25">
      <c r="A56183"/>
    </row>
    <row r="56184" spans="1:1" x14ac:dyDescent="0.25">
      <c r="A56184"/>
    </row>
    <row r="56185" spans="1:1" x14ac:dyDescent="0.25">
      <c r="A56185"/>
    </row>
    <row r="56186" spans="1:1" x14ac:dyDescent="0.25">
      <c r="A56186"/>
    </row>
    <row r="56187" spans="1:1" x14ac:dyDescent="0.25">
      <c r="A56187"/>
    </row>
    <row r="56188" spans="1:1" x14ac:dyDescent="0.25">
      <c r="A56188"/>
    </row>
    <row r="56189" spans="1:1" x14ac:dyDescent="0.25">
      <c r="A56189"/>
    </row>
    <row r="56190" spans="1:1" x14ac:dyDescent="0.25">
      <c r="A56190"/>
    </row>
    <row r="56191" spans="1:1" x14ac:dyDescent="0.25">
      <c r="A56191"/>
    </row>
    <row r="56192" spans="1:1" x14ac:dyDescent="0.25">
      <c r="A56192"/>
    </row>
    <row r="56193" spans="1:1" x14ac:dyDescent="0.25">
      <c r="A56193"/>
    </row>
    <row r="56194" spans="1:1" x14ac:dyDescent="0.25">
      <c r="A56194"/>
    </row>
    <row r="56195" spans="1:1" x14ac:dyDescent="0.25">
      <c r="A56195"/>
    </row>
    <row r="56196" spans="1:1" x14ac:dyDescent="0.25">
      <c r="A56196"/>
    </row>
    <row r="56197" spans="1:1" x14ac:dyDescent="0.25">
      <c r="A56197"/>
    </row>
    <row r="56198" spans="1:1" x14ac:dyDescent="0.25">
      <c r="A56198"/>
    </row>
    <row r="56199" spans="1:1" x14ac:dyDescent="0.25">
      <c r="A56199"/>
    </row>
    <row r="56200" spans="1:1" x14ac:dyDescent="0.25">
      <c r="A56200"/>
    </row>
    <row r="56201" spans="1:1" x14ac:dyDescent="0.25">
      <c r="A56201"/>
    </row>
    <row r="56202" spans="1:1" x14ac:dyDescent="0.25">
      <c r="A56202"/>
    </row>
    <row r="56203" spans="1:1" x14ac:dyDescent="0.25">
      <c r="A56203"/>
    </row>
    <row r="56204" spans="1:1" x14ac:dyDescent="0.25">
      <c r="A56204"/>
    </row>
    <row r="56205" spans="1:1" x14ac:dyDescent="0.25">
      <c r="A56205"/>
    </row>
    <row r="56206" spans="1:1" x14ac:dyDescent="0.25">
      <c r="A56206"/>
    </row>
    <row r="56207" spans="1:1" x14ac:dyDescent="0.25">
      <c r="A56207"/>
    </row>
    <row r="56208" spans="1:1" x14ac:dyDescent="0.25">
      <c r="A56208"/>
    </row>
    <row r="56209" spans="1:1" x14ac:dyDescent="0.25">
      <c r="A56209"/>
    </row>
    <row r="56210" spans="1:1" x14ac:dyDescent="0.25">
      <c r="A56210"/>
    </row>
    <row r="56211" spans="1:1" x14ac:dyDescent="0.25">
      <c r="A56211"/>
    </row>
    <row r="56212" spans="1:1" x14ac:dyDescent="0.25">
      <c r="A56212"/>
    </row>
    <row r="56213" spans="1:1" x14ac:dyDescent="0.25">
      <c r="A56213"/>
    </row>
    <row r="56214" spans="1:1" x14ac:dyDescent="0.25">
      <c r="A56214"/>
    </row>
    <row r="56215" spans="1:1" x14ac:dyDescent="0.25">
      <c r="A56215"/>
    </row>
    <row r="56216" spans="1:1" x14ac:dyDescent="0.25">
      <c r="A56216"/>
    </row>
    <row r="56217" spans="1:1" x14ac:dyDescent="0.25">
      <c r="A56217"/>
    </row>
    <row r="56218" spans="1:1" x14ac:dyDescent="0.25">
      <c r="A56218"/>
    </row>
    <row r="56219" spans="1:1" x14ac:dyDescent="0.25">
      <c r="A56219"/>
    </row>
    <row r="56220" spans="1:1" x14ac:dyDescent="0.25">
      <c r="A56220"/>
    </row>
    <row r="56221" spans="1:1" x14ac:dyDescent="0.25">
      <c r="A56221"/>
    </row>
    <row r="56222" spans="1:1" x14ac:dyDescent="0.25">
      <c r="A56222"/>
    </row>
    <row r="56223" spans="1:1" x14ac:dyDescent="0.25">
      <c r="A56223"/>
    </row>
    <row r="56224" spans="1:1" x14ac:dyDescent="0.25">
      <c r="A56224"/>
    </row>
    <row r="56225" spans="1:1" x14ac:dyDescent="0.25">
      <c r="A56225"/>
    </row>
    <row r="56226" spans="1:1" x14ac:dyDescent="0.25">
      <c r="A56226"/>
    </row>
    <row r="56227" spans="1:1" x14ac:dyDescent="0.25">
      <c r="A56227"/>
    </row>
    <row r="56228" spans="1:1" x14ac:dyDescent="0.25">
      <c r="A56228"/>
    </row>
    <row r="56229" spans="1:1" x14ac:dyDescent="0.25">
      <c r="A56229"/>
    </row>
    <row r="56230" spans="1:1" x14ac:dyDescent="0.25">
      <c r="A56230"/>
    </row>
    <row r="56231" spans="1:1" x14ac:dyDescent="0.25">
      <c r="A56231"/>
    </row>
    <row r="56232" spans="1:1" x14ac:dyDescent="0.25">
      <c r="A56232"/>
    </row>
    <row r="56233" spans="1:1" x14ac:dyDescent="0.25">
      <c r="A56233"/>
    </row>
    <row r="56234" spans="1:1" x14ac:dyDescent="0.25">
      <c r="A56234"/>
    </row>
    <row r="56235" spans="1:1" x14ac:dyDescent="0.25">
      <c r="A56235"/>
    </row>
    <row r="56236" spans="1:1" x14ac:dyDescent="0.25">
      <c r="A56236"/>
    </row>
    <row r="56237" spans="1:1" x14ac:dyDescent="0.25">
      <c r="A56237"/>
    </row>
    <row r="56238" spans="1:1" x14ac:dyDescent="0.25">
      <c r="A56238"/>
    </row>
    <row r="56239" spans="1:1" x14ac:dyDescent="0.25">
      <c r="A56239"/>
    </row>
    <row r="56240" spans="1:1" x14ac:dyDescent="0.25">
      <c r="A56240"/>
    </row>
    <row r="56241" spans="1:1" x14ac:dyDescent="0.25">
      <c r="A56241"/>
    </row>
    <row r="56242" spans="1:1" x14ac:dyDescent="0.25">
      <c r="A56242"/>
    </row>
    <row r="56243" spans="1:1" x14ac:dyDescent="0.25">
      <c r="A56243"/>
    </row>
    <row r="56244" spans="1:1" x14ac:dyDescent="0.25">
      <c r="A56244"/>
    </row>
    <row r="56245" spans="1:1" x14ac:dyDescent="0.25">
      <c r="A56245"/>
    </row>
    <row r="56246" spans="1:1" x14ac:dyDescent="0.25">
      <c r="A56246"/>
    </row>
    <row r="56247" spans="1:1" x14ac:dyDescent="0.25">
      <c r="A56247"/>
    </row>
    <row r="56248" spans="1:1" x14ac:dyDescent="0.25">
      <c r="A56248"/>
    </row>
    <row r="56249" spans="1:1" x14ac:dyDescent="0.25">
      <c r="A56249"/>
    </row>
    <row r="56250" spans="1:1" x14ac:dyDescent="0.25">
      <c r="A56250"/>
    </row>
    <row r="56251" spans="1:1" x14ac:dyDescent="0.25">
      <c r="A56251"/>
    </row>
    <row r="56252" spans="1:1" x14ac:dyDescent="0.25">
      <c r="A56252"/>
    </row>
    <row r="56253" spans="1:1" x14ac:dyDescent="0.25">
      <c r="A56253"/>
    </row>
    <row r="56254" spans="1:1" x14ac:dyDescent="0.25">
      <c r="A56254"/>
    </row>
    <row r="56255" spans="1:1" x14ac:dyDescent="0.25">
      <c r="A56255"/>
    </row>
    <row r="56256" spans="1:1" x14ac:dyDescent="0.25">
      <c r="A56256"/>
    </row>
    <row r="56257" spans="1:1" x14ac:dyDescent="0.25">
      <c r="A56257"/>
    </row>
    <row r="56258" spans="1:1" x14ac:dyDescent="0.25">
      <c r="A56258"/>
    </row>
    <row r="56259" spans="1:1" x14ac:dyDescent="0.25">
      <c r="A56259"/>
    </row>
    <row r="56260" spans="1:1" x14ac:dyDescent="0.25">
      <c r="A56260"/>
    </row>
    <row r="56261" spans="1:1" x14ac:dyDescent="0.25">
      <c r="A56261"/>
    </row>
    <row r="56262" spans="1:1" x14ac:dyDescent="0.25">
      <c r="A56262"/>
    </row>
    <row r="56263" spans="1:1" x14ac:dyDescent="0.25">
      <c r="A56263"/>
    </row>
    <row r="56264" spans="1:1" x14ac:dyDescent="0.25">
      <c r="A56264"/>
    </row>
    <row r="56265" spans="1:1" x14ac:dyDescent="0.25">
      <c r="A56265"/>
    </row>
    <row r="56266" spans="1:1" x14ac:dyDescent="0.25">
      <c r="A56266"/>
    </row>
    <row r="56267" spans="1:1" x14ac:dyDescent="0.25">
      <c r="A56267"/>
    </row>
    <row r="56268" spans="1:1" x14ac:dyDescent="0.25">
      <c r="A56268"/>
    </row>
    <row r="56269" spans="1:1" x14ac:dyDescent="0.25">
      <c r="A56269"/>
    </row>
    <row r="56270" spans="1:1" x14ac:dyDescent="0.25">
      <c r="A56270"/>
    </row>
    <row r="56271" spans="1:1" x14ac:dyDescent="0.25">
      <c r="A56271"/>
    </row>
    <row r="56272" spans="1:1" x14ac:dyDescent="0.25">
      <c r="A56272"/>
    </row>
    <row r="56273" spans="1:1" x14ac:dyDescent="0.25">
      <c r="A56273"/>
    </row>
    <row r="56274" spans="1:1" x14ac:dyDescent="0.25">
      <c r="A56274"/>
    </row>
    <row r="56275" spans="1:1" x14ac:dyDescent="0.25">
      <c r="A56275"/>
    </row>
    <row r="56276" spans="1:1" x14ac:dyDescent="0.25">
      <c r="A56276"/>
    </row>
    <row r="56277" spans="1:1" x14ac:dyDescent="0.25">
      <c r="A56277"/>
    </row>
    <row r="56278" spans="1:1" x14ac:dyDescent="0.25">
      <c r="A56278"/>
    </row>
    <row r="56279" spans="1:1" x14ac:dyDescent="0.25">
      <c r="A56279"/>
    </row>
    <row r="56280" spans="1:1" x14ac:dyDescent="0.25">
      <c r="A56280"/>
    </row>
    <row r="56281" spans="1:1" x14ac:dyDescent="0.25">
      <c r="A56281"/>
    </row>
    <row r="56282" spans="1:1" x14ac:dyDescent="0.25">
      <c r="A56282"/>
    </row>
    <row r="56283" spans="1:1" x14ac:dyDescent="0.25">
      <c r="A56283"/>
    </row>
    <row r="56284" spans="1:1" x14ac:dyDescent="0.25">
      <c r="A56284"/>
    </row>
    <row r="56285" spans="1:1" x14ac:dyDescent="0.25">
      <c r="A56285"/>
    </row>
    <row r="56286" spans="1:1" x14ac:dyDescent="0.25">
      <c r="A56286"/>
    </row>
    <row r="56287" spans="1:1" x14ac:dyDescent="0.25">
      <c r="A56287"/>
    </row>
    <row r="56288" spans="1:1" x14ac:dyDescent="0.25">
      <c r="A56288"/>
    </row>
    <row r="56289" spans="1:1" x14ac:dyDescent="0.25">
      <c r="A56289"/>
    </row>
    <row r="56290" spans="1:1" x14ac:dyDescent="0.25">
      <c r="A56290"/>
    </row>
    <row r="56291" spans="1:1" x14ac:dyDescent="0.25">
      <c r="A56291"/>
    </row>
    <row r="56292" spans="1:1" x14ac:dyDescent="0.25">
      <c r="A56292"/>
    </row>
    <row r="56293" spans="1:1" x14ac:dyDescent="0.25">
      <c r="A56293"/>
    </row>
    <row r="56294" spans="1:1" x14ac:dyDescent="0.25">
      <c r="A56294"/>
    </row>
    <row r="56295" spans="1:1" x14ac:dyDescent="0.25">
      <c r="A56295"/>
    </row>
    <row r="56296" spans="1:1" x14ac:dyDescent="0.25">
      <c r="A56296"/>
    </row>
    <row r="56297" spans="1:1" x14ac:dyDescent="0.25">
      <c r="A56297"/>
    </row>
    <row r="56298" spans="1:1" x14ac:dyDescent="0.25">
      <c r="A56298"/>
    </row>
    <row r="56299" spans="1:1" x14ac:dyDescent="0.25">
      <c r="A56299"/>
    </row>
    <row r="56300" spans="1:1" x14ac:dyDescent="0.25">
      <c r="A56300"/>
    </row>
    <row r="56301" spans="1:1" x14ac:dyDescent="0.25">
      <c r="A56301"/>
    </row>
    <row r="56302" spans="1:1" x14ac:dyDescent="0.25">
      <c r="A56302"/>
    </row>
    <row r="56303" spans="1:1" x14ac:dyDescent="0.25">
      <c r="A56303"/>
    </row>
    <row r="56304" spans="1:1" x14ac:dyDescent="0.25">
      <c r="A56304"/>
    </row>
    <row r="56305" spans="1:1" x14ac:dyDescent="0.25">
      <c r="A56305"/>
    </row>
    <row r="56306" spans="1:1" x14ac:dyDescent="0.25">
      <c r="A56306"/>
    </row>
    <row r="56307" spans="1:1" x14ac:dyDescent="0.25">
      <c r="A56307"/>
    </row>
    <row r="56308" spans="1:1" x14ac:dyDescent="0.25">
      <c r="A56308"/>
    </row>
    <row r="56309" spans="1:1" x14ac:dyDescent="0.25">
      <c r="A56309"/>
    </row>
    <row r="56310" spans="1:1" x14ac:dyDescent="0.25">
      <c r="A56310"/>
    </row>
    <row r="56311" spans="1:1" x14ac:dyDescent="0.25">
      <c r="A56311"/>
    </row>
    <row r="56312" spans="1:1" x14ac:dyDescent="0.25">
      <c r="A56312"/>
    </row>
    <row r="56313" spans="1:1" x14ac:dyDescent="0.25">
      <c r="A56313"/>
    </row>
    <row r="56314" spans="1:1" x14ac:dyDescent="0.25">
      <c r="A56314"/>
    </row>
    <row r="56315" spans="1:1" x14ac:dyDescent="0.25">
      <c r="A56315"/>
    </row>
    <row r="56316" spans="1:1" x14ac:dyDescent="0.25">
      <c r="A56316"/>
    </row>
    <row r="56317" spans="1:1" x14ac:dyDescent="0.25">
      <c r="A56317"/>
    </row>
    <row r="56318" spans="1:1" x14ac:dyDescent="0.25">
      <c r="A56318"/>
    </row>
    <row r="56319" spans="1:1" x14ac:dyDescent="0.25">
      <c r="A56319"/>
    </row>
    <row r="56320" spans="1:1" x14ac:dyDescent="0.25">
      <c r="A56320"/>
    </row>
    <row r="56321" spans="1:1" x14ac:dyDescent="0.25">
      <c r="A56321"/>
    </row>
    <row r="56322" spans="1:1" x14ac:dyDescent="0.25">
      <c r="A56322"/>
    </row>
    <row r="56323" spans="1:1" x14ac:dyDescent="0.25">
      <c r="A56323"/>
    </row>
    <row r="56324" spans="1:1" x14ac:dyDescent="0.25">
      <c r="A56324"/>
    </row>
    <row r="56325" spans="1:1" x14ac:dyDescent="0.25">
      <c r="A56325"/>
    </row>
    <row r="56326" spans="1:1" x14ac:dyDescent="0.25">
      <c r="A56326"/>
    </row>
    <row r="56327" spans="1:1" x14ac:dyDescent="0.25">
      <c r="A56327"/>
    </row>
    <row r="56328" spans="1:1" x14ac:dyDescent="0.25">
      <c r="A56328"/>
    </row>
    <row r="56329" spans="1:1" x14ac:dyDescent="0.25">
      <c r="A56329"/>
    </row>
    <row r="56330" spans="1:1" x14ac:dyDescent="0.25">
      <c r="A56330"/>
    </row>
    <row r="56331" spans="1:1" x14ac:dyDescent="0.25">
      <c r="A56331"/>
    </row>
    <row r="56332" spans="1:1" x14ac:dyDescent="0.25">
      <c r="A56332"/>
    </row>
    <row r="56333" spans="1:1" x14ac:dyDescent="0.25">
      <c r="A56333"/>
    </row>
    <row r="56334" spans="1:1" x14ac:dyDescent="0.25">
      <c r="A56334"/>
    </row>
    <row r="56335" spans="1:1" x14ac:dyDescent="0.25">
      <c r="A56335"/>
    </row>
    <row r="56336" spans="1:1" x14ac:dyDescent="0.25">
      <c r="A56336"/>
    </row>
    <row r="56337" spans="1:1" x14ac:dyDescent="0.25">
      <c r="A56337"/>
    </row>
    <row r="56338" spans="1:1" x14ac:dyDescent="0.25">
      <c r="A56338"/>
    </row>
    <row r="56339" spans="1:1" x14ac:dyDescent="0.25">
      <c r="A56339"/>
    </row>
    <row r="56340" spans="1:1" x14ac:dyDescent="0.25">
      <c r="A56340"/>
    </row>
    <row r="56341" spans="1:1" x14ac:dyDescent="0.25">
      <c r="A56341"/>
    </row>
    <row r="56342" spans="1:1" x14ac:dyDescent="0.25">
      <c r="A56342"/>
    </row>
    <row r="56343" spans="1:1" x14ac:dyDescent="0.25">
      <c r="A56343"/>
    </row>
    <row r="56344" spans="1:1" x14ac:dyDescent="0.25">
      <c r="A56344"/>
    </row>
    <row r="56345" spans="1:1" x14ac:dyDescent="0.25">
      <c r="A56345"/>
    </row>
    <row r="56346" spans="1:1" x14ac:dyDescent="0.25">
      <c r="A56346"/>
    </row>
    <row r="56347" spans="1:1" x14ac:dyDescent="0.25">
      <c r="A56347"/>
    </row>
    <row r="56348" spans="1:1" x14ac:dyDescent="0.25">
      <c r="A56348"/>
    </row>
    <row r="56349" spans="1:1" x14ac:dyDescent="0.25">
      <c r="A56349"/>
    </row>
    <row r="56350" spans="1:1" x14ac:dyDescent="0.25">
      <c r="A56350"/>
    </row>
    <row r="56351" spans="1:1" x14ac:dyDescent="0.25">
      <c r="A56351"/>
    </row>
    <row r="56352" spans="1:1" x14ac:dyDescent="0.25">
      <c r="A56352"/>
    </row>
    <row r="56353" spans="1:1" x14ac:dyDescent="0.25">
      <c r="A56353"/>
    </row>
    <row r="56354" spans="1:1" x14ac:dyDescent="0.25">
      <c r="A56354"/>
    </row>
    <row r="56355" spans="1:1" x14ac:dyDescent="0.25">
      <c r="A56355"/>
    </row>
    <row r="56356" spans="1:1" x14ac:dyDescent="0.25">
      <c r="A56356"/>
    </row>
    <row r="56357" spans="1:1" x14ac:dyDescent="0.25">
      <c r="A56357"/>
    </row>
    <row r="56358" spans="1:1" x14ac:dyDescent="0.25">
      <c r="A56358"/>
    </row>
    <row r="56359" spans="1:1" x14ac:dyDescent="0.25">
      <c r="A56359"/>
    </row>
    <row r="56360" spans="1:1" x14ac:dyDescent="0.25">
      <c r="A56360"/>
    </row>
    <row r="56361" spans="1:1" x14ac:dyDescent="0.25">
      <c r="A56361"/>
    </row>
    <row r="56362" spans="1:1" x14ac:dyDescent="0.25">
      <c r="A56362"/>
    </row>
    <row r="56363" spans="1:1" x14ac:dyDescent="0.25">
      <c r="A56363"/>
    </row>
    <row r="56364" spans="1:1" x14ac:dyDescent="0.25">
      <c r="A56364"/>
    </row>
    <row r="56365" spans="1:1" x14ac:dyDescent="0.25">
      <c r="A56365"/>
    </row>
    <row r="56366" spans="1:1" x14ac:dyDescent="0.25">
      <c r="A56366"/>
    </row>
    <row r="56367" spans="1:1" x14ac:dyDescent="0.25">
      <c r="A56367"/>
    </row>
    <row r="56368" spans="1:1" x14ac:dyDescent="0.25">
      <c r="A56368"/>
    </row>
    <row r="56369" spans="1:1" x14ac:dyDescent="0.25">
      <c r="A56369"/>
    </row>
    <row r="56370" spans="1:1" x14ac:dyDescent="0.25">
      <c r="A56370"/>
    </row>
    <row r="56371" spans="1:1" x14ac:dyDescent="0.25">
      <c r="A56371"/>
    </row>
    <row r="56372" spans="1:1" x14ac:dyDescent="0.25">
      <c r="A56372"/>
    </row>
    <row r="56373" spans="1:1" x14ac:dyDescent="0.25">
      <c r="A56373"/>
    </row>
    <row r="56374" spans="1:1" x14ac:dyDescent="0.25">
      <c r="A56374"/>
    </row>
    <row r="56375" spans="1:1" x14ac:dyDescent="0.25">
      <c r="A56375"/>
    </row>
    <row r="56376" spans="1:1" x14ac:dyDescent="0.25">
      <c r="A56376"/>
    </row>
    <row r="56377" spans="1:1" x14ac:dyDescent="0.25">
      <c r="A56377"/>
    </row>
    <row r="56378" spans="1:1" x14ac:dyDescent="0.25">
      <c r="A56378"/>
    </row>
    <row r="56379" spans="1:1" x14ac:dyDescent="0.25">
      <c r="A56379"/>
    </row>
    <row r="56380" spans="1:1" x14ac:dyDescent="0.25">
      <c r="A56380"/>
    </row>
    <row r="56381" spans="1:1" x14ac:dyDescent="0.25">
      <c r="A56381"/>
    </row>
    <row r="56382" spans="1:1" x14ac:dyDescent="0.25">
      <c r="A56382"/>
    </row>
    <row r="56383" spans="1:1" x14ac:dyDescent="0.25">
      <c r="A56383"/>
    </row>
    <row r="56384" spans="1:1" x14ac:dyDescent="0.25">
      <c r="A56384"/>
    </row>
    <row r="56385" spans="1:1" x14ac:dyDescent="0.25">
      <c r="A56385"/>
    </row>
    <row r="56386" spans="1:1" x14ac:dyDescent="0.25">
      <c r="A56386"/>
    </row>
    <row r="56387" spans="1:1" x14ac:dyDescent="0.25">
      <c r="A56387"/>
    </row>
    <row r="56388" spans="1:1" x14ac:dyDescent="0.25">
      <c r="A56388"/>
    </row>
    <row r="56389" spans="1:1" x14ac:dyDescent="0.25">
      <c r="A56389"/>
    </row>
    <row r="56390" spans="1:1" x14ac:dyDescent="0.25">
      <c r="A56390"/>
    </row>
    <row r="56391" spans="1:1" x14ac:dyDescent="0.25">
      <c r="A56391"/>
    </row>
    <row r="56392" spans="1:1" x14ac:dyDescent="0.25">
      <c r="A56392"/>
    </row>
    <row r="56393" spans="1:1" x14ac:dyDescent="0.25">
      <c r="A56393"/>
    </row>
    <row r="56394" spans="1:1" x14ac:dyDescent="0.25">
      <c r="A56394"/>
    </row>
    <row r="56395" spans="1:1" x14ac:dyDescent="0.25">
      <c r="A56395"/>
    </row>
    <row r="56396" spans="1:1" x14ac:dyDescent="0.25">
      <c r="A56396"/>
    </row>
    <row r="56397" spans="1:1" x14ac:dyDescent="0.25">
      <c r="A56397"/>
    </row>
    <row r="56398" spans="1:1" x14ac:dyDescent="0.25">
      <c r="A56398"/>
    </row>
    <row r="56399" spans="1:1" x14ac:dyDescent="0.25">
      <c r="A56399"/>
    </row>
    <row r="56400" spans="1:1" x14ac:dyDescent="0.25">
      <c r="A56400"/>
    </row>
    <row r="56401" spans="1:1" x14ac:dyDescent="0.25">
      <c r="A56401"/>
    </row>
    <row r="56402" spans="1:1" x14ac:dyDescent="0.25">
      <c r="A56402"/>
    </row>
    <row r="56403" spans="1:1" x14ac:dyDescent="0.25">
      <c r="A56403"/>
    </row>
    <row r="56404" spans="1:1" x14ac:dyDescent="0.25">
      <c r="A56404"/>
    </row>
    <row r="56405" spans="1:1" x14ac:dyDescent="0.25">
      <c r="A56405"/>
    </row>
    <row r="56406" spans="1:1" x14ac:dyDescent="0.25">
      <c r="A56406"/>
    </row>
    <row r="56407" spans="1:1" x14ac:dyDescent="0.25">
      <c r="A56407"/>
    </row>
    <row r="56408" spans="1:1" x14ac:dyDescent="0.25">
      <c r="A56408"/>
    </row>
    <row r="56409" spans="1:1" x14ac:dyDescent="0.25">
      <c r="A56409"/>
    </row>
    <row r="56410" spans="1:1" x14ac:dyDescent="0.25">
      <c r="A56410"/>
    </row>
    <row r="56411" spans="1:1" x14ac:dyDescent="0.25">
      <c r="A56411"/>
    </row>
    <row r="56412" spans="1:1" x14ac:dyDescent="0.25">
      <c r="A56412"/>
    </row>
    <row r="56413" spans="1:1" x14ac:dyDescent="0.25">
      <c r="A56413"/>
    </row>
    <row r="56414" spans="1:1" x14ac:dyDescent="0.25">
      <c r="A56414"/>
    </row>
    <row r="56415" spans="1:1" x14ac:dyDescent="0.25">
      <c r="A56415"/>
    </row>
    <row r="56416" spans="1:1" x14ac:dyDescent="0.25">
      <c r="A56416"/>
    </row>
    <row r="56417" spans="1:1" x14ac:dyDescent="0.25">
      <c r="A56417"/>
    </row>
    <row r="56418" spans="1:1" x14ac:dyDescent="0.25">
      <c r="A56418"/>
    </row>
    <row r="56419" spans="1:1" x14ac:dyDescent="0.25">
      <c r="A56419"/>
    </row>
    <row r="56420" spans="1:1" x14ac:dyDescent="0.25">
      <c r="A56420"/>
    </row>
    <row r="56421" spans="1:1" x14ac:dyDescent="0.25">
      <c r="A56421"/>
    </row>
    <row r="56422" spans="1:1" x14ac:dyDescent="0.25">
      <c r="A56422"/>
    </row>
    <row r="56423" spans="1:1" x14ac:dyDescent="0.25">
      <c r="A56423"/>
    </row>
    <row r="56424" spans="1:1" x14ac:dyDescent="0.25">
      <c r="A56424"/>
    </row>
    <row r="56425" spans="1:1" x14ac:dyDescent="0.25">
      <c r="A56425"/>
    </row>
    <row r="56426" spans="1:1" x14ac:dyDescent="0.25">
      <c r="A56426"/>
    </row>
    <row r="56427" spans="1:1" x14ac:dyDescent="0.25">
      <c r="A56427"/>
    </row>
    <row r="56428" spans="1:1" x14ac:dyDescent="0.25">
      <c r="A56428"/>
    </row>
    <row r="56429" spans="1:1" x14ac:dyDescent="0.25">
      <c r="A56429"/>
    </row>
    <row r="56430" spans="1:1" x14ac:dyDescent="0.25">
      <c r="A56430"/>
    </row>
    <row r="56431" spans="1:1" x14ac:dyDescent="0.25">
      <c r="A56431"/>
    </row>
    <row r="56432" spans="1:1" x14ac:dyDescent="0.25">
      <c r="A56432"/>
    </row>
    <row r="56433" spans="1:1" x14ac:dyDescent="0.25">
      <c r="A56433"/>
    </row>
    <row r="56434" spans="1:1" x14ac:dyDescent="0.25">
      <c r="A56434"/>
    </row>
    <row r="56435" spans="1:1" x14ac:dyDescent="0.25">
      <c r="A56435"/>
    </row>
    <row r="56436" spans="1:1" x14ac:dyDescent="0.25">
      <c r="A56436"/>
    </row>
    <row r="56437" spans="1:1" x14ac:dyDescent="0.25">
      <c r="A56437"/>
    </row>
    <row r="56438" spans="1:1" x14ac:dyDescent="0.25">
      <c r="A56438"/>
    </row>
    <row r="56439" spans="1:1" x14ac:dyDescent="0.25">
      <c r="A56439"/>
    </row>
    <row r="56440" spans="1:1" x14ac:dyDescent="0.25">
      <c r="A56440"/>
    </row>
    <row r="56441" spans="1:1" x14ac:dyDescent="0.25">
      <c r="A56441"/>
    </row>
    <row r="56442" spans="1:1" x14ac:dyDescent="0.25">
      <c r="A56442"/>
    </row>
    <row r="56443" spans="1:1" x14ac:dyDescent="0.25">
      <c r="A56443"/>
    </row>
    <row r="56444" spans="1:1" x14ac:dyDescent="0.25">
      <c r="A56444"/>
    </row>
    <row r="56445" spans="1:1" x14ac:dyDescent="0.25">
      <c r="A56445"/>
    </row>
    <row r="56446" spans="1:1" x14ac:dyDescent="0.25">
      <c r="A56446"/>
    </row>
    <row r="56447" spans="1:1" x14ac:dyDescent="0.25">
      <c r="A56447"/>
    </row>
    <row r="56448" spans="1:1" x14ac:dyDescent="0.25">
      <c r="A56448"/>
    </row>
    <row r="56449" spans="1:1" x14ac:dyDescent="0.25">
      <c r="A56449"/>
    </row>
    <row r="56450" spans="1:1" x14ac:dyDescent="0.25">
      <c r="A56450"/>
    </row>
    <row r="56451" spans="1:1" x14ac:dyDescent="0.25">
      <c r="A56451"/>
    </row>
    <row r="56452" spans="1:1" x14ac:dyDescent="0.25">
      <c r="A56452"/>
    </row>
    <row r="56453" spans="1:1" x14ac:dyDescent="0.25">
      <c r="A56453"/>
    </row>
    <row r="56454" spans="1:1" x14ac:dyDescent="0.25">
      <c r="A56454"/>
    </row>
    <row r="56455" spans="1:1" x14ac:dyDescent="0.25">
      <c r="A56455"/>
    </row>
    <row r="56456" spans="1:1" x14ac:dyDescent="0.25">
      <c r="A56456"/>
    </row>
    <row r="56457" spans="1:1" x14ac:dyDescent="0.25">
      <c r="A56457"/>
    </row>
    <row r="56458" spans="1:1" x14ac:dyDescent="0.25">
      <c r="A56458"/>
    </row>
    <row r="56459" spans="1:1" x14ac:dyDescent="0.25">
      <c r="A56459"/>
    </row>
    <row r="56460" spans="1:1" x14ac:dyDescent="0.25">
      <c r="A56460"/>
    </row>
    <row r="56461" spans="1:1" x14ac:dyDescent="0.25">
      <c r="A56461"/>
    </row>
    <row r="56462" spans="1:1" x14ac:dyDescent="0.25">
      <c r="A56462"/>
    </row>
    <row r="56463" spans="1:1" x14ac:dyDescent="0.25">
      <c r="A56463"/>
    </row>
    <row r="56464" spans="1:1" x14ac:dyDescent="0.25">
      <c r="A56464"/>
    </row>
    <row r="56465" spans="1:1" x14ac:dyDescent="0.25">
      <c r="A56465"/>
    </row>
    <row r="56466" spans="1:1" x14ac:dyDescent="0.25">
      <c r="A56466"/>
    </row>
    <row r="56467" spans="1:1" x14ac:dyDescent="0.25">
      <c r="A56467"/>
    </row>
    <row r="56468" spans="1:1" x14ac:dyDescent="0.25">
      <c r="A56468"/>
    </row>
    <row r="56469" spans="1:1" x14ac:dyDescent="0.25">
      <c r="A56469"/>
    </row>
    <row r="56470" spans="1:1" x14ac:dyDescent="0.25">
      <c r="A56470"/>
    </row>
    <row r="56471" spans="1:1" x14ac:dyDescent="0.25">
      <c r="A56471"/>
    </row>
    <row r="56472" spans="1:1" x14ac:dyDescent="0.25">
      <c r="A56472"/>
    </row>
    <row r="56473" spans="1:1" x14ac:dyDescent="0.25">
      <c r="A56473"/>
    </row>
    <row r="56474" spans="1:1" x14ac:dyDescent="0.25">
      <c r="A56474"/>
    </row>
    <row r="56475" spans="1:1" x14ac:dyDescent="0.25">
      <c r="A56475"/>
    </row>
    <row r="56476" spans="1:1" x14ac:dyDescent="0.25">
      <c r="A56476"/>
    </row>
    <row r="56477" spans="1:1" x14ac:dyDescent="0.25">
      <c r="A56477"/>
    </row>
    <row r="56478" spans="1:1" x14ac:dyDescent="0.25">
      <c r="A56478"/>
    </row>
    <row r="56479" spans="1:1" x14ac:dyDescent="0.25">
      <c r="A56479"/>
    </row>
    <row r="56480" spans="1:1" x14ac:dyDescent="0.25">
      <c r="A56480"/>
    </row>
    <row r="56481" spans="1:1" x14ac:dyDescent="0.25">
      <c r="A56481"/>
    </row>
    <row r="56482" spans="1:1" x14ac:dyDescent="0.25">
      <c r="A56482"/>
    </row>
    <row r="56483" spans="1:1" x14ac:dyDescent="0.25">
      <c r="A56483"/>
    </row>
    <row r="56484" spans="1:1" x14ac:dyDescent="0.25">
      <c r="A56484"/>
    </row>
    <row r="56485" spans="1:1" x14ac:dyDescent="0.25">
      <c r="A56485"/>
    </row>
    <row r="56486" spans="1:1" x14ac:dyDescent="0.25">
      <c r="A56486"/>
    </row>
    <row r="56487" spans="1:1" x14ac:dyDescent="0.25">
      <c r="A56487"/>
    </row>
    <row r="56488" spans="1:1" x14ac:dyDescent="0.25">
      <c r="A56488"/>
    </row>
    <row r="56489" spans="1:1" x14ac:dyDescent="0.25">
      <c r="A56489"/>
    </row>
    <row r="56490" spans="1:1" x14ac:dyDescent="0.25">
      <c r="A56490"/>
    </row>
    <row r="56491" spans="1:1" x14ac:dyDescent="0.25">
      <c r="A56491"/>
    </row>
    <row r="56492" spans="1:1" x14ac:dyDescent="0.25">
      <c r="A56492"/>
    </row>
    <row r="56493" spans="1:1" x14ac:dyDescent="0.25">
      <c r="A56493"/>
    </row>
    <row r="56494" spans="1:1" x14ac:dyDescent="0.25">
      <c r="A56494"/>
    </row>
    <row r="56495" spans="1:1" x14ac:dyDescent="0.25">
      <c r="A56495"/>
    </row>
    <row r="56496" spans="1:1" x14ac:dyDescent="0.25">
      <c r="A56496"/>
    </row>
    <row r="56497" spans="1:1" x14ac:dyDescent="0.25">
      <c r="A56497"/>
    </row>
    <row r="56498" spans="1:1" x14ac:dyDescent="0.25">
      <c r="A56498"/>
    </row>
    <row r="56499" spans="1:1" x14ac:dyDescent="0.25">
      <c r="A56499"/>
    </row>
    <row r="56500" spans="1:1" x14ac:dyDescent="0.25">
      <c r="A56500"/>
    </row>
    <row r="56501" spans="1:1" x14ac:dyDescent="0.25">
      <c r="A56501"/>
    </row>
    <row r="56502" spans="1:1" x14ac:dyDescent="0.25">
      <c r="A56502"/>
    </row>
    <row r="56503" spans="1:1" x14ac:dyDescent="0.25">
      <c r="A56503"/>
    </row>
    <row r="56504" spans="1:1" x14ac:dyDescent="0.25">
      <c r="A56504"/>
    </row>
    <row r="56505" spans="1:1" x14ac:dyDescent="0.25">
      <c r="A56505"/>
    </row>
    <row r="56506" spans="1:1" x14ac:dyDescent="0.25">
      <c r="A56506"/>
    </row>
    <row r="56507" spans="1:1" x14ac:dyDescent="0.25">
      <c r="A56507"/>
    </row>
    <row r="56508" spans="1:1" x14ac:dyDescent="0.25">
      <c r="A56508"/>
    </row>
    <row r="56509" spans="1:1" x14ac:dyDescent="0.25">
      <c r="A56509"/>
    </row>
    <row r="56510" spans="1:1" x14ac:dyDescent="0.25">
      <c r="A56510"/>
    </row>
    <row r="56511" spans="1:1" x14ac:dyDescent="0.25">
      <c r="A56511"/>
    </row>
    <row r="56512" spans="1:1" x14ac:dyDescent="0.25">
      <c r="A56512"/>
    </row>
    <row r="56513" spans="1:1" x14ac:dyDescent="0.25">
      <c r="A56513"/>
    </row>
    <row r="56514" spans="1:1" x14ac:dyDescent="0.25">
      <c r="A56514"/>
    </row>
    <row r="56515" spans="1:1" x14ac:dyDescent="0.25">
      <c r="A56515"/>
    </row>
    <row r="56516" spans="1:1" x14ac:dyDescent="0.25">
      <c r="A56516"/>
    </row>
    <row r="56517" spans="1:1" x14ac:dyDescent="0.25">
      <c r="A56517"/>
    </row>
    <row r="56518" spans="1:1" x14ac:dyDescent="0.25">
      <c r="A56518"/>
    </row>
    <row r="56519" spans="1:1" x14ac:dyDescent="0.25">
      <c r="A56519"/>
    </row>
    <row r="56520" spans="1:1" x14ac:dyDescent="0.25">
      <c r="A56520"/>
    </row>
    <row r="56521" spans="1:1" x14ac:dyDescent="0.25">
      <c r="A56521"/>
    </row>
    <row r="56522" spans="1:1" x14ac:dyDescent="0.25">
      <c r="A56522"/>
    </row>
    <row r="56523" spans="1:1" x14ac:dyDescent="0.25">
      <c r="A56523"/>
    </row>
    <row r="56524" spans="1:1" x14ac:dyDescent="0.25">
      <c r="A56524"/>
    </row>
    <row r="56525" spans="1:1" x14ac:dyDescent="0.25">
      <c r="A56525"/>
    </row>
    <row r="56526" spans="1:1" x14ac:dyDescent="0.25">
      <c r="A56526"/>
    </row>
    <row r="56527" spans="1:1" x14ac:dyDescent="0.25">
      <c r="A56527"/>
    </row>
    <row r="56528" spans="1:1" x14ac:dyDescent="0.25">
      <c r="A56528"/>
    </row>
    <row r="56529" spans="1:1" x14ac:dyDescent="0.25">
      <c r="A56529"/>
    </row>
    <row r="56530" spans="1:1" x14ac:dyDescent="0.25">
      <c r="A56530"/>
    </row>
    <row r="56531" spans="1:1" x14ac:dyDescent="0.25">
      <c r="A56531"/>
    </row>
    <row r="56532" spans="1:1" x14ac:dyDescent="0.25">
      <c r="A56532"/>
    </row>
    <row r="56533" spans="1:1" x14ac:dyDescent="0.25">
      <c r="A56533"/>
    </row>
    <row r="56534" spans="1:1" x14ac:dyDescent="0.25">
      <c r="A56534"/>
    </row>
    <row r="56535" spans="1:1" x14ac:dyDescent="0.25">
      <c r="A56535"/>
    </row>
    <row r="56536" spans="1:1" x14ac:dyDescent="0.25">
      <c r="A56536"/>
    </row>
    <row r="56537" spans="1:1" x14ac:dyDescent="0.25">
      <c r="A56537"/>
    </row>
    <row r="56538" spans="1:1" x14ac:dyDescent="0.25">
      <c r="A56538"/>
    </row>
    <row r="56539" spans="1:1" x14ac:dyDescent="0.25">
      <c r="A56539"/>
    </row>
    <row r="56540" spans="1:1" x14ac:dyDescent="0.25">
      <c r="A56540"/>
    </row>
    <row r="56541" spans="1:1" x14ac:dyDescent="0.25">
      <c r="A56541"/>
    </row>
    <row r="56542" spans="1:1" x14ac:dyDescent="0.25">
      <c r="A56542"/>
    </row>
    <row r="56543" spans="1:1" x14ac:dyDescent="0.25">
      <c r="A56543"/>
    </row>
    <row r="56544" spans="1:1" x14ac:dyDescent="0.25">
      <c r="A56544"/>
    </row>
    <row r="56545" spans="1:1" x14ac:dyDescent="0.25">
      <c r="A56545"/>
    </row>
    <row r="56546" spans="1:1" x14ac:dyDescent="0.25">
      <c r="A56546"/>
    </row>
    <row r="56547" spans="1:1" x14ac:dyDescent="0.25">
      <c r="A56547"/>
    </row>
    <row r="56548" spans="1:1" x14ac:dyDescent="0.25">
      <c r="A56548"/>
    </row>
    <row r="56549" spans="1:1" x14ac:dyDescent="0.25">
      <c r="A56549"/>
    </row>
    <row r="56550" spans="1:1" x14ac:dyDescent="0.25">
      <c r="A56550"/>
    </row>
    <row r="56551" spans="1:1" x14ac:dyDescent="0.25">
      <c r="A56551"/>
    </row>
    <row r="56552" spans="1:1" x14ac:dyDescent="0.25">
      <c r="A56552"/>
    </row>
    <row r="56553" spans="1:1" x14ac:dyDescent="0.25">
      <c r="A56553"/>
    </row>
    <row r="56554" spans="1:1" x14ac:dyDescent="0.25">
      <c r="A56554"/>
    </row>
    <row r="56555" spans="1:1" x14ac:dyDescent="0.25">
      <c r="A56555"/>
    </row>
    <row r="56556" spans="1:1" x14ac:dyDescent="0.25">
      <c r="A56556"/>
    </row>
    <row r="56557" spans="1:1" x14ac:dyDescent="0.25">
      <c r="A56557"/>
    </row>
    <row r="56558" spans="1:1" x14ac:dyDescent="0.25">
      <c r="A56558"/>
    </row>
    <row r="56559" spans="1:1" x14ac:dyDescent="0.25">
      <c r="A56559"/>
    </row>
    <row r="56560" spans="1:1" x14ac:dyDescent="0.25">
      <c r="A56560"/>
    </row>
    <row r="56561" spans="1:1" x14ac:dyDescent="0.25">
      <c r="A56561"/>
    </row>
    <row r="56562" spans="1:1" x14ac:dyDescent="0.25">
      <c r="A56562"/>
    </row>
    <row r="56563" spans="1:1" x14ac:dyDescent="0.25">
      <c r="A56563"/>
    </row>
    <row r="56564" spans="1:1" x14ac:dyDescent="0.25">
      <c r="A56564"/>
    </row>
    <row r="56565" spans="1:1" x14ac:dyDescent="0.25">
      <c r="A56565"/>
    </row>
    <row r="56566" spans="1:1" x14ac:dyDescent="0.25">
      <c r="A56566"/>
    </row>
    <row r="56567" spans="1:1" x14ac:dyDescent="0.25">
      <c r="A56567"/>
    </row>
    <row r="56568" spans="1:1" x14ac:dyDescent="0.25">
      <c r="A56568"/>
    </row>
    <row r="56569" spans="1:1" x14ac:dyDescent="0.25">
      <c r="A56569"/>
    </row>
    <row r="56570" spans="1:1" x14ac:dyDescent="0.25">
      <c r="A56570"/>
    </row>
    <row r="56571" spans="1:1" x14ac:dyDescent="0.25">
      <c r="A56571"/>
    </row>
    <row r="56572" spans="1:1" x14ac:dyDescent="0.25">
      <c r="A56572"/>
    </row>
    <row r="56573" spans="1:1" x14ac:dyDescent="0.25">
      <c r="A56573"/>
    </row>
    <row r="56574" spans="1:1" x14ac:dyDescent="0.25">
      <c r="A56574"/>
    </row>
    <row r="56575" spans="1:1" x14ac:dyDescent="0.25">
      <c r="A56575"/>
    </row>
    <row r="56576" spans="1:1" x14ac:dyDescent="0.25">
      <c r="A56576"/>
    </row>
    <row r="56577" spans="1:1" x14ac:dyDescent="0.25">
      <c r="A56577"/>
    </row>
    <row r="56578" spans="1:1" x14ac:dyDescent="0.25">
      <c r="A56578"/>
    </row>
    <row r="56579" spans="1:1" x14ac:dyDescent="0.25">
      <c r="A56579"/>
    </row>
    <row r="56580" spans="1:1" x14ac:dyDescent="0.25">
      <c r="A56580"/>
    </row>
    <row r="56581" spans="1:1" x14ac:dyDescent="0.25">
      <c r="A56581"/>
    </row>
    <row r="56582" spans="1:1" x14ac:dyDescent="0.25">
      <c r="A56582"/>
    </row>
    <row r="56583" spans="1:1" x14ac:dyDescent="0.25">
      <c r="A56583"/>
    </row>
    <row r="56584" spans="1:1" x14ac:dyDescent="0.25">
      <c r="A56584"/>
    </row>
    <row r="56585" spans="1:1" x14ac:dyDescent="0.25">
      <c r="A56585"/>
    </row>
    <row r="56586" spans="1:1" x14ac:dyDescent="0.25">
      <c r="A56586"/>
    </row>
    <row r="56587" spans="1:1" x14ac:dyDescent="0.25">
      <c r="A56587"/>
    </row>
    <row r="56588" spans="1:1" x14ac:dyDescent="0.25">
      <c r="A56588"/>
    </row>
    <row r="56589" spans="1:1" x14ac:dyDescent="0.25">
      <c r="A56589"/>
    </row>
    <row r="56590" spans="1:1" x14ac:dyDescent="0.25">
      <c r="A56590"/>
    </row>
    <row r="56591" spans="1:1" x14ac:dyDescent="0.25">
      <c r="A56591"/>
    </row>
    <row r="56592" spans="1:1" x14ac:dyDescent="0.25">
      <c r="A56592"/>
    </row>
    <row r="56593" spans="1:1" x14ac:dyDescent="0.25">
      <c r="A56593"/>
    </row>
    <row r="56594" spans="1:1" x14ac:dyDescent="0.25">
      <c r="A56594"/>
    </row>
    <row r="56595" spans="1:1" x14ac:dyDescent="0.25">
      <c r="A56595"/>
    </row>
    <row r="56596" spans="1:1" x14ac:dyDescent="0.25">
      <c r="A56596"/>
    </row>
    <row r="56597" spans="1:1" x14ac:dyDescent="0.25">
      <c r="A56597"/>
    </row>
    <row r="56598" spans="1:1" x14ac:dyDescent="0.25">
      <c r="A56598"/>
    </row>
    <row r="56599" spans="1:1" x14ac:dyDescent="0.25">
      <c r="A56599"/>
    </row>
    <row r="56600" spans="1:1" x14ac:dyDescent="0.25">
      <c r="A56600"/>
    </row>
    <row r="56601" spans="1:1" x14ac:dyDescent="0.25">
      <c r="A56601"/>
    </row>
    <row r="56602" spans="1:1" x14ac:dyDescent="0.25">
      <c r="A56602"/>
    </row>
    <row r="56603" spans="1:1" x14ac:dyDescent="0.25">
      <c r="A56603"/>
    </row>
    <row r="56604" spans="1:1" x14ac:dyDescent="0.25">
      <c r="A56604"/>
    </row>
    <row r="56605" spans="1:1" x14ac:dyDescent="0.25">
      <c r="A56605"/>
    </row>
    <row r="56606" spans="1:1" x14ac:dyDescent="0.25">
      <c r="A56606"/>
    </row>
    <row r="56607" spans="1:1" x14ac:dyDescent="0.25">
      <c r="A56607"/>
    </row>
    <row r="56608" spans="1:1" x14ac:dyDescent="0.25">
      <c r="A56608"/>
    </row>
    <row r="56609" spans="1:1" x14ac:dyDescent="0.25">
      <c r="A56609"/>
    </row>
    <row r="56610" spans="1:1" x14ac:dyDescent="0.25">
      <c r="A56610"/>
    </row>
    <row r="56611" spans="1:1" x14ac:dyDescent="0.25">
      <c r="A56611"/>
    </row>
    <row r="56612" spans="1:1" x14ac:dyDescent="0.25">
      <c r="A56612"/>
    </row>
    <row r="56613" spans="1:1" x14ac:dyDescent="0.25">
      <c r="A56613"/>
    </row>
    <row r="56614" spans="1:1" x14ac:dyDescent="0.25">
      <c r="A56614"/>
    </row>
    <row r="56615" spans="1:1" x14ac:dyDescent="0.25">
      <c r="A56615"/>
    </row>
    <row r="56616" spans="1:1" x14ac:dyDescent="0.25">
      <c r="A56616"/>
    </row>
    <row r="56617" spans="1:1" x14ac:dyDescent="0.25">
      <c r="A56617"/>
    </row>
    <row r="56618" spans="1:1" x14ac:dyDescent="0.25">
      <c r="A56618"/>
    </row>
    <row r="56619" spans="1:1" x14ac:dyDescent="0.25">
      <c r="A56619"/>
    </row>
    <row r="56620" spans="1:1" x14ac:dyDescent="0.25">
      <c r="A56620"/>
    </row>
    <row r="56621" spans="1:1" x14ac:dyDescent="0.25">
      <c r="A56621"/>
    </row>
    <row r="56622" spans="1:1" x14ac:dyDescent="0.25">
      <c r="A56622"/>
    </row>
    <row r="56623" spans="1:1" x14ac:dyDescent="0.25">
      <c r="A56623"/>
    </row>
    <row r="56624" spans="1:1" x14ac:dyDescent="0.25">
      <c r="A56624"/>
    </row>
    <row r="56625" spans="1:1" x14ac:dyDescent="0.25">
      <c r="A56625"/>
    </row>
    <row r="56626" spans="1:1" x14ac:dyDescent="0.25">
      <c r="A56626"/>
    </row>
    <row r="56627" spans="1:1" x14ac:dyDescent="0.25">
      <c r="A56627"/>
    </row>
    <row r="56628" spans="1:1" x14ac:dyDescent="0.25">
      <c r="A56628"/>
    </row>
    <row r="56629" spans="1:1" x14ac:dyDescent="0.25">
      <c r="A56629"/>
    </row>
    <row r="56630" spans="1:1" x14ac:dyDescent="0.25">
      <c r="A56630"/>
    </row>
    <row r="56631" spans="1:1" x14ac:dyDescent="0.25">
      <c r="A56631"/>
    </row>
    <row r="56632" spans="1:1" x14ac:dyDescent="0.25">
      <c r="A56632"/>
    </row>
    <row r="56633" spans="1:1" x14ac:dyDescent="0.25">
      <c r="A56633"/>
    </row>
    <row r="56634" spans="1:1" x14ac:dyDescent="0.25">
      <c r="A56634"/>
    </row>
    <row r="56635" spans="1:1" x14ac:dyDescent="0.25">
      <c r="A56635"/>
    </row>
    <row r="56636" spans="1:1" x14ac:dyDescent="0.25">
      <c r="A56636"/>
    </row>
    <row r="56637" spans="1:1" x14ac:dyDescent="0.25">
      <c r="A56637"/>
    </row>
    <row r="56638" spans="1:1" x14ac:dyDescent="0.25">
      <c r="A56638"/>
    </row>
    <row r="56639" spans="1:1" x14ac:dyDescent="0.25">
      <c r="A56639"/>
    </row>
    <row r="56640" spans="1:1" x14ac:dyDescent="0.25">
      <c r="A56640"/>
    </row>
    <row r="56641" spans="1:1" x14ac:dyDescent="0.25">
      <c r="A56641"/>
    </row>
    <row r="56642" spans="1:1" x14ac:dyDescent="0.25">
      <c r="A56642"/>
    </row>
    <row r="56643" spans="1:1" x14ac:dyDescent="0.25">
      <c r="A56643"/>
    </row>
    <row r="56644" spans="1:1" x14ac:dyDescent="0.25">
      <c r="A56644"/>
    </row>
    <row r="56645" spans="1:1" x14ac:dyDescent="0.25">
      <c r="A56645"/>
    </row>
    <row r="56646" spans="1:1" x14ac:dyDescent="0.25">
      <c r="A56646"/>
    </row>
    <row r="56647" spans="1:1" x14ac:dyDescent="0.25">
      <c r="A56647"/>
    </row>
    <row r="56648" spans="1:1" x14ac:dyDescent="0.25">
      <c r="A56648"/>
    </row>
    <row r="56649" spans="1:1" x14ac:dyDescent="0.25">
      <c r="A56649"/>
    </row>
    <row r="56650" spans="1:1" x14ac:dyDescent="0.25">
      <c r="A56650"/>
    </row>
    <row r="56651" spans="1:1" x14ac:dyDescent="0.25">
      <c r="A56651"/>
    </row>
    <row r="56652" spans="1:1" x14ac:dyDescent="0.25">
      <c r="A56652"/>
    </row>
    <row r="56653" spans="1:1" x14ac:dyDescent="0.25">
      <c r="A56653"/>
    </row>
    <row r="56654" spans="1:1" x14ac:dyDescent="0.25">
      <c r="A56654"/>
    </row>
    <row r="56655" spans="1:1" x14ac:dyDescent="0.25">
      <c r="A56655"/>
    </row>
    <row r="56656" spans="1:1" x14ac:dyDescent="0.25">
      <c r="A56656"/>
    </row>
    <row r="56657" spans="1:1" x14ac:dyDescent="0.25">
      <c r="A56657"/>
    </row>
    <row r="56658" spans="1:1" x14ac:dyDescent="0.25">
      <c r="A56658"/>
    </row>
    <row r="56659" spans="1:1" x14ac:dyDescent="0.25">
      <c r="A56659"/>
    </row>
    <row r="56660" spans="1:1" x14ac:dyDescent="0.25">
      <c r="A56660"/>
    </row>
    <row r="56661" spans="1:1" x14ac:dyDescent="0.25">
      <c r="A56661"/>
    </row>
    <row r="56662" spans="1:1" x14ac:dyDescent="0.25">
      <c r="A56662"/>
    </row>
    <row r="56663" spans="1:1" x14ac:dyDescent="0.25">
      <c r="A56663"/>
    </row>
    <row r="56664" spans="1:1" x14ac:dyDescent="0.25">
      <c r="A56664"/>
    </row>
    <row r="56665" spans="1:1" x14ac:dyDescent="0.25">
      <c r="A56665"/>
    </row>
    <row r="56666" spans="1:1" x14ac:dyDescent="0.25">
      <c r="A56666"/>
    </row>
    <row r="56667" spans="1:1" x14ac:dyDescent="0.25">
      <c r="A56667"/>
    </row>
    <row r="56668" spans="1:1" x14ac:dyDescent="0.25">
      <c r="A56668"/>
    </row>
    <row r="56669" spans="1:1" x14ac:dyDescent="0.25">
      <c r="A56669"/>
    </row>
    <row r="56670" spans="1:1" x14ac:dyDescent="0.25">
      <c r="A56670"/>
    </row>
    <row r="56671" spans="1:1" x14ac:dyDescent="0.25">
      <c r="A56671"/>
    </row>
    <row r="56672" spans="1:1" x14ac:dyDescent="0.25">
      <c r="A56672"/>
    </row>
    <row r="56673" spans="1:1" x14ac:dyDescent="0.25">
      <c r="A56673"/>
    </row>
    <row r="56674" spans="1:1" x14ac:dyDescent="0.25">
      <c r="A56674"/>
    </row>
    <row r="56675" spans="1:1" x14ac:dyDescent="0.25">
      <c r="A56675"/>
    </row>
    <row r="56676" spans="1:1" x14ac:dyDescent="0.25">
      <c r="A56676"/>
    </row>
    <row r="56677" spans="1:1" x14ac:dyDescent="0.25">
      <c r="A56677"/>
    </row>
    <row r="56678" spans="1:1" x14ac:dyDescent="0.25">
      <c r="A56678"/>
    </row>
    <row r="56679" spans="1:1" x14ac:dyDescent="0.25">
      <c r="A56679"/>
    </row>
    <row r="56680" spans="1:1" x14ac:dyDescent="0.25">
      <c r="A56680"/>
    </row>
    <row r="56681" spans="1:1" x14ac:dyDescent="0.25">
      <c r="A56681"/>
    </row>
    <row r="56682" spans="1:1" x14ac:dyDescent="0.25">
      <c r="A56682"/>
    </row>
    <row r="56683" spans="1:1" x14ac:dyDescent="0.25">
      <c r="A56683"/>
    </row>
    <row r="56684" spans="1:1" x14ac:dyDescent="0.25">
      <c r="A56684"/>
    </row>
    <row r="56685" spans="1:1" x14ac:dyDescent="0.25">
      <c r="A56685"/>
    </row>
    <row r="56686" spans="1:1" x14ac:dyDescent="0.25">
      <c r="A56686"/>
    </row>
    <row r="56687" spans="1:1" x14ac:dyDescent="0.25">
      <c r="A56687"/>
    </row>
    <row r="56688" spans="1:1" x14ac:dyDescent="0.25">
      <c r="A56688"/>
    </row>
    <row r="56689" spans="1:1" x14ac:dyDescent="0.25">
      <c r="A56689"/>
    </row>
    <row r="56690" spans="1:1" x14ac:dyDescent="0.25">
      <c r="A56690"/>
    </row>
    <row r="56691" spans="1:1" x14ac:dyDescent="0.25">
      <c r="A56691"/>
    </row>
    <row r="56692" spans="1:1" x14ac:dyDescent="0.25">
      <c r="A56692"/>
    </row>
    <row r="56693" spans="1:1" x14ac:dyDescent="0.25">
      <c r="A56693"/>
    </row>
    <row r="56694" spans="1:1" x14ac:dyDescent="0.25">
      <c r="A56694"/>
    </row>
    <row r="56695" spans="1:1" x14ac:dyDescent="0.25">
      <c r="A56695"/>
    </row>
    <row r="56696" spans="1:1" x14ac:dyDescent="0.25">
      <c r="A56696"/>
    </row>
    <row r="56697" spans="1:1" x14ac:dyDescent="0.25">
      <c r="A56697"/>
    </row>
    <row r="56698" spans="1:1" x14ac:dyDescent="0.25">
      <c r="A56698"/>
    </row>
    <row r="56699" spans="1:1" x14ac:dyDescent="0.25">
      <c r="A56699"/>
    </row>
    <row r="56700" spans="1:1" x14ac:dyDescent="0.25">
      <c r="A56700"/>
    </row>
    <row r="56701" spans="1:1" x14ac:dyDescent="0.25">
      <c r="A56701"/>
    </row>
    <row r="56702" spans="1:1" x14ac:dyDescent="0.25">
      <c r="A56702"/>
    </row>
    <row r="56703" spans="1:1" x14ac:dyDescent="0.25">
      <c r="A56703"/>
    </row>
    <row r="56704" spans="1:1" x14ac:dyDescent="0.25">
      <c r="A56704"/>
    </row>
    <row r="56705" spans="1:1" x14ac:dyDescent="0.25">
      <c r="A56705"/>
    </row>
    <row r="56706" spans="1:1" x14ac:dyDescent="0.25">
      <c r="A56706"/>
    </row>
    <row r="56707" spans="1:1" x14ac:dyDescent="0.25">
      <c r="A56707"/>
    </row>
    <row r="56708" spans="1:1" x14ac:dyDescent="0.25">
      <c r="A56708"/>
    </row>
    <row r="56709" spans="1:1" x14ac:dyDescent="0.25">
      <c r="A56709"/>
    </row>
    <row r="56710" spans="1:1" x14ac:dyDescent="0.25">
      <c r="A56710"/>
    </row>
    <row r="56711" spans="1:1" x14ac:dyDescent="0.25">
      <c r="A56711"/>
    </row>
    <row r="56712" spans="1:1" x14ac:dyDescent="0.25">
      <c r="A56712"/>
    </row>
    <row r="56713" spans="1:1" x14ac:dyDescent="0.25">
      <c r="A56713"/>
    </row>
    <row r="56714" spans="1:1" x14ac:dyDescent="0.25">
      <c r="A56714"/>
    </row>
    <row r="56715" spans="1:1" x14ac:dyDescent="0.25">
      <c r="A56715"/>
    </row>
    <row r="56716" spans="1:1" x14ac:dyDescent="0.25">
      <c r="A56716"/>
    </row>
    <row r="56717" spans="1:1" x14ac:dyDescent="0.25">
      <c r="A56717"/>
    </row>
    <row r="56718" spans="1:1" x14ac:dyDescent="0.25">
      <c r="A56718"/>
    </row>
    <row r="56719" spans="1:1" x14ac:dyDescent="0.25">
      <c r="A56719"/>
    </row>
    <row r="56720" spans="1:1" x14ac:dyDescent="0.25">
      <c r="A56720"/>
    </row>
    <row r="56721" spans="1:1" x14ac:dyDescent="0.25">
      <c r="A56721"/>
    </row>
    <row r="56722" spans="1:1" x14ac:dyDescent="0.25">
      <c r="A56722"/>
    </row>
    <row r="56723" spans="1:1" x14ac:dyDescent="0.25">
      <c r="A56723"/>
    </row>
    <row r="56724" spans="1:1" x14ac:dyDescent="0.25">
      <c r="A56724"/>
    </row>
    <row r="56725" spans="1:1" x14ac:dyDescent="0.25">
      <c r="A56725"/>
    </row>
    <row r="56726" spans="1:1" x14ac:dyDescent="0.25">
      <c r="A56726"/>
    </row>
    <row r="56727" spans="1:1" x14ac:dyDescent="0.25">
      <c r="A56727"/>
    </row>
    <row r="56728" spans="1:1" x14ac:dyDescent="0.25">
      <c r="A56728"/>
    </row>
    <row r="56729" spans="1:1" x14ac:dyDescent="0.25">
      <c r="A56729"/>
    </row>
    <row r="56730" spans="1:1" x14ac:dyDescent="0.25">
      <c r="A56730"/>
    </row>
    <row r="56731" spans="1:1" x14ac:dyDescent="0.25">
      <c r="A56731"/>
    </row>
    <row r="56732" spans="1:1" x14ac:dyDescent="0.25">
      <c r="A56732"/>
    </row>
    <row r="56733" spans="1:1" x14ac:dyDescent="0.25">
      <c r="A56733"/>
    </row>
    <row r="56734" spans="1:1" x14ac:dyDescent="0.25">
      <c r="A56734"/>
    </row>
    <row r="56735" spans="1:1" x14ac:dyDescent="0.25">
      <c r="A56735"/>
    </row>
    <row r="56736" spans="1:1" x14ac:dyDescent="0.25">
      <c r="A56736"/>
    </row>
    <row r="56737" spans="1:1" x14ac:dyDescent="0.25">
      <c r="A56737"/>
    </row>
    <row r="56738" spans="1:1" x14ac:dyDescent="0.25">
      <c r="A56738"/>
    </row>
    <row r="56739" spans="1:1" x14ac:dyDescent="0.25">
      <c r="A56739"/>
    </row>
    <row r="56740" spans="1:1" x14ac:dyDescent="0.25">
      <c r="A56740"/>
    </row>
    <row r="56741" spans="1:1" x14ac:dyDescent="0.25">
      <c r="A56741"/>
    </row>
    <row r="56742" spans="1:1" x14ac:dyDescent="0.25">
      <c r="A56742"/>
    </row>
    <row r="56743" spans="1:1" x14ac:dyDescent="0.25">
      <c r="A56743"/>
    </row>
    <row r="56744" spans="1:1" x14ac:dyDescent="0.25">
      <c r="A56744"/>
    </row>
    <row r="56745" spans="1:1" x14ac:dyDescent="0.25">
      <c r="A56745"/>
    </row>
    <row r="56746" spans="1:1" x14ac:dyDescent="0.25">
      <c r="A56746"/>
    </row>
    <row r="56747" spans="1:1" x14ac:dyDescent="0.25">
      <c r="A56747"/>
    </row>
    <row r="56748" spans="1:1" x14ac:dyDescent="0.25">
      <c r="A56748"/>
    </row>
    <row r="56749" spans="1:1" x14ac:dyDescent="0.25">
      <c r="A56749"/>
    </row>
    <row r="56750" spans="1:1" x14ac:dyDescent="0.25">
      <c r="A56750"/>
    </row>
    <row r="56751" spans="1:1" x14ac:dyDescent="0.25">
      <c r="A56751"/>
    </row>
    <row r="56752" spans="1:1" x14ac:dyDescent="0.25">
      <c r="A56752"/>
    </row>
    <row r="56753" spans="1:1" x14ac:dyDescent="0.25">
      <c r="A56753"/>
    </row>
    <row r="56754" spans="1:1" x14ac:dyDescent="0.25">
      <c r="A56754"/>
    </row>
    <row r="56755" spans="1:1" x14ac:dyDescent="0.25">
      <c r="A56755"/>
    </row>
    <row r="56756" spans="1:1" x14ac:dyDescent="0.25">
      <c r="A56756"/>
    </row>
    <row r="56757" spans="1:1" x14ac:dyDescent="0.25">
      <c r="A56757"/>
    </row>
    <row r="56758" spans="1:1" x14ac:dyDescent="0.25">
      <c r="A56758"/>
    </row>
    <row r="56759" spans="1:1" x14ac:dyDescent="0.25">
      <c r="A56759"/>
    </row>
    <row r="56760" spans="1:1" x14ac:dyDescent="0.25">
      <c r="A56760"/>
    </row>
    <row r="56761" spans="1:1" x14ac:dyDescent="0.25">
      <c r="A56761"/>
    </row>
    <row r="56762" spans="1:1" x14ac:dyDescent="0.25">
      <c r="A56762"/>
    </row>
    <row r="56763" spans="1:1" x14ac:dyDescent="0.25">
      <c r="A56763"/>
    </row>
    <row r="56764" spans="1:1" x14ac:dyDescent="0.25">
      <c r="A56764"/>
    </row>
    <row r="56765" spans="1:1" x14ac:dyDescent="0.25">
      <c r="A56765"/>
    </row>
    <row r="56766" spans="1:1" x14ac:dyDescent="0.25">
      <c r="A56766"/>
    </row>
    <row r="56767" spans="1:1" x14ac:dyDescent="0.25">
      <c r="A56767"/>
    </row>
    <row r="56768" spans="1:1" x14ac:dyDescent="0.25">
      <c r="A56768"/>
    </row>
    <row r="56769" spans="1:1" x14ac:dyDescent="0.25">
      <c r="A56769"/>
    </row>
    <row r="56770" spans="1:1" x14ac:dyDescent="0.25">
      <c r="A56770"/>
    </row>
    <row r="56771" spans="1:1" x14ac:dyDescent="0.25">
      <c r="A56771"/>
    </row>
    <row r="56772" spans="1:1" x14ac:dyDescent="0.25">
      <c r="A56772"/>
    </row>
    <row r="56773" spans="1:1" x14ac:dyDescent="0.25">
      <c r="A56773"/>
    </row>
    <row r="56774" spans="1:1" x14ac:dyDescent="0.25">
      <c r="A56774"/>
    </row>
    <row r="56775" spans="1:1" x14ac:dyDescent="0.25">
      <c r="A56775"/>
    </row>
    <row r="56776" spans="1:1" x14ac:dyDescent="0.25">
      <c r="A56776"/>
    </row>
    <row r="56777" spans="1:1" x14ac:dyDescent="0.25">
      <c r="A56777"/>
    </row>
    <row r="56778" spans="1:1" x14ac:dyDescent="0.25">
      <c r="A56778"/>
    </row>
    <row r="56779" spans="1:1" x14ac:dyDescent="0.25">
      <c r="A56779"/>
    </row>
    <row r="56780" spans="1:1" x14ac:dyDescent="0.25">
      <c r="A56780"/>
    </row>
    <row r="56781" spans="1:1" x14ac:dyDescent="0.25">
      <c r="A56781"/>
    </row>
    <row r="56782" spans="1:1" x14ac:dyDescent="0.25">
      <c r="A56782"/>
    </row>
    <row r="56783" spans="1:1" x14ac:dyDescent="0.25">
      <c r="A56783"/>
    </row>
    <row r="56784" spans="1:1" x14ac:dyDescent="0.25">
      <c r="A56784"/>
    </row>
    <row r="56785" spans="1:1" x14ac:dyDescent="0.25">
      <c r="A56785"/>
    </row>
    <row r="56786" spans="1:1" x14ac:dyDescent="0.25">
      <c r="A56786"/>
    </row>
    <row r="56787" spans="1:1" x14ac:dyDescent="0.25">
      <c r="A56787"/>
    </row>
    <row r="56788" spans="1:1" x14ac:dyDescent="0.25">
      <c r="A56788"/>
    </row>
    <row r="56789" spans="1:1" x14ac:dyDescent="0.25">
      <c r="A56789"/>
    </row>
    <row r="56790" spans="1:1" x14ac:dyDescent="0.25">
      <c r="A56790"/>
    </row>
    <row r="56791" spans="1:1" x14ac:dyDescent="0.25">
      <c r="A56791"/>
    </row>
    <row r="56792" spans="1:1" x14ac:dyDescent="0.25">
      <c r="A56792"/>
    </row>
    <row r="56793" spans="1:1" x14ac:dyDescent="0.25">
      <c r="A56793"/>
    </row>
    <row r="56794" spans="1:1" x14ac:dyDescent="0.25">
      <c r="A56794"/>
    </row>
    <row r="56795" spans="1:1" x14ac:dyDescent="0.25">
      <c r="A56795"/>
    </row>
    <row r="56796" spans="1:1" x14ac:dyDescent="0.25">
      <c r="A56796"/>
    </row>
    <row r="56797" spans="1:1" x14ac:dyDescent="0.25">
      <c r="A56797"/>
    </row>
    <row r="56798" spans="1:1" x14ac:dyDescent="0.25">
      <c r="A56798"/>
    </row>
    <row r="56799" spans="1:1" x14ac:dyDescent="0.25">
      <c r="A56799"/>
    </row>
    <row r="56800" spans="1:1" x14ac:dyDescent="0.25">
      <c r="A56800"/>
    </row>
    <row r="56801" spans="1:1" x14ac:dyDescent="0.25">
      <c r="A56801"/>
    </row>
    <row r="56802" spans="1:1" x14ac:dyDescent="0.25">
      <c r="A56802"/>
    </row>
    <row r="56803" spans="1:1" x14ac:dyDescent="0.25">
      <c r="A56803"/>
    </row>
    <row r="56804" spans="1:1" x14ac:dyDescent="0.25">
      <c r="A56804"/>
    </row>
    <row r="56805" spans="1:1" x14ac:dyDescent="0.25">
      <c r="A56805"/>
    </row>
    <row r="56806" spans="1:1" x14ac:dyDescent="0.25">
      <c r="A56806"/>
    </row>
    <row r="56807" spans="1:1" x14ac:dyDescent="0.25">
      <c r="A56807"/>
    </row>
    <row r="56808" spans="1:1" x14ac:dyDescent="0.25">
      <c r="A56808"/>
    </row>
    <row r="56809" spans="1:1" x14ac:dyDescent="0.25">
      <c r="A56809"/>
    </row>
    <row r="56810" spans="1:1" x14ac:dyDescent="0.25">
      <c r="A56810"/>
    </row>
    <row r="56811" spans="1:1" x14ac:dyDescent="0.25">
      <c r="A56811"/>
    </row>
    <row r="56812" spans="1:1" x14ac:dyDescent="0.25">
      <c r="A56812"/>
    </row>
    <row r="56813" spans="1:1" x14ac:dyDescent="0.25">
      <c r="A56813"/>
    </row>
    <row r="56814" spans="1:1" x14ac:dyDescent="0.25">
      <c r="A56814"/>
    </row>
    <row r="56815" spans="1:1" x14ac:dyDescent="0.25">
      <c r="A56815"/>
    </row>
    <row r="56816" spans="1:1" x14ac:dyDescent="0.25">
      <c r="A56816"/>
    </row>
    <row r="56817" spans="1:1" x14ac:dyDescent="0.25">
      <c r="A56817"/>
    </row>
    <row r="56818" spans="1:1" x14ac:dyDescent="0.25">
      <c r="A56818"/>
    </row>
    <row r="56819" spans="1:1" x14ac:dyDescent="0.25">
      <c r="A56819"/>
    </row>
    <row r="56820" spans="1:1" x14ac:dyDescent="0.25">
      <c r="A56820"/>
    </row>
    <row r="56821" spans="1:1" x14ac:dyDescent="0.25">
      <c r="A56821"/>
    </row>
    <row r="56822" spans="1:1" x14ac:dyDescent="0.25">
      <c r="A56822"/>
    </row>
    <row r="56823" spans="1:1" x14ac:dyDescent="0.25">
      <c r="A56823"/>
    </row>
    <row r="56824" spans="1:1" x14ac:dyDescent="0.25">
      <c r="A56824"/>
    </row>
    <row r="56825" spans="1:1" x14ac:dyDescent="0.25">
      <c r="A56825"/>
    </row>
    <row r="56826" spans="1:1" x14ac:dyDescent="0.25">
      <c r="A56826"/>
    </row>
    <row r="56827" spans="1:1" x14ac:dyDescent="0.25">
      <c r="A56827"/>
    </row>
    <row r="56828" spans="1:1" x14ac:dyDescent="0.25">
      <c r="A56828"/>
    </row>
    <row r="56829" spans="1:1" x14ac:dyDescent="0.25">
      <c r="A56829"/>
    </row>
    <row r="56830" spans="1:1" x14ac:dyDescent="0.25">
      <c r="A56830"/>
    </row>
    <row r="56831" spans="1:1" x14ac:dyDescent="0.25">
      <c r="A56831"/>
    </row>
    <row r="56832" spans="1:1" x14ac:dyDescent="0.25">
      <c r="A56832"/>
    </row>
    <row r="56833" spans="1:1" x14ac:dyDescent="0.25">
      <c r="A56833"/>
    </row>
    <row r="56834" spans="1:1" x14ac:dyDescent="0.25">
      <c r="A56834"/>
    </row>
    <row r="56835" spans="1:1" x14ac:dyDescent="0.25">
      <c r="A56835"/>
    </row>
    <row r="56836" spans="1:1" x14ac:dyDescent="0.25">
      <c r="A56836"/>
    </row>
    <row r="56837" spans="1:1" x14ac:dyDescent="0.25">
      <c r="A56837"/>
    </row>
    <row r="56838" spans="1:1" x14ac:dyDescent="0.25">
      <c r="A56838"/>
    </row>
    <row r="56839" spans="1:1" x14ac:dyDescent="0.25">
      <c r="A56839"/>
    </row>
    <row r="56840" spans="1:1" x14ac:dyDescent="0.25">
      <c r="A56840"/>
    </row>
    <row r="56841" spans="1:1" x14ac:dyDescent="0.25">
      <c r="A56841"/>
    </row>
    <row r="56842" spans="1:1" x14ac:dyDescent="0.25">
      <c r="A56842"/>
    </row>
    <row r="56843" spans="1:1" x14ac:dyDescent="0.25">
      <c r="A56843"/>
    </row>
    <row r="56844" spans="1:1" x14ac:dyDescent="0.25">
      <c r="A56844"/>
    </row>
    <row r="56845" spans="1:1" x14ac:dyDescent="0.25">
      <c r="A56845"/>
    </row>
    <row r="56846" spans="1:1" x14ac:dyDescent="0.25">
      <c r="A56846"/>
    </row>
    <row r="56847" spans="1:1" x14ac:dyDescent="0.25">
      <c r="A56847"/>
    </row>
    <row r="56848" spans="1:1" x14ac:dyDescent="0.25">
      <c r="A56848"/>
    </row>
    <row r="56849" spans="1:1" x14ac:dyDescent="0.25">
      <c r="A56849"/>
    </row>
    <row r="56850" spans="1:1" x14ac:dyDescent="0.25">
      <c r="A56850"/>
    </row>
    <row r="56851" spans="1:1" x14ac:dyDescent="0.25">
      <c r="A56851"/>
    </row>
    <row r="56852" spans="1:1" x14ac:dyDescent="0.25">
      <c r="A56852"/>
    </row>
    <row r="56853" spans="1:1" x14ac:dyDescent="0.25">
      <c r="A56853"/>
    </row>
    <row r="56854" spans="1:1" x14ac:dyDescent="0.25">
      <c r="A56854"/>
    </row>
    <row r="56855" spans="1:1" x14ac:dyDescent="0.25">
      <c r="A56855"/>
    </row>
    <row r="56856" spans="1:1" x14ac:dyDescent="0.25">
      <c r="A56856"/>
    </row>
    <row r="56857" spans="1:1" x14ac:dyDescent="0.25">
      <c r="A56857"/>
    </row>
    <row r="56858" spans="1:1" x14ac:dyDescent="0.25">
      <c r="A56858"/>
    </row>
    <row r="56859" spans="1:1" x14ac:dyDescent="0.25">
      <c r="A56859"/>
    </row>
    <row r="56860" spans="1:1" x14ac:dyDescent="0.25">
      <c r="A56860"/>
    </row>
    <row r="56861" spans="1:1" x14ac:dyDescent="0.25">
      <c r="A56861"/>
    </row>
    <row r="56862" spans="1:1" x14ac:dyDescent="0.25">
      <c r="A56862"/>
    </row>
    <row r="56863" spans="1:1" x14ac:dyDescent="0.25">
      <c r="A56863"/>
    </row>
    <row r="56864" spans="1:1" x14ac:dyDescent="0.25">
      <c r="A56864"/>
    </row>
    <row r="56865" spans="1:1" x14ac:dyDescent="0.25">
      <c r="A56865"/>
    </row>
    <row r="56866" spans="1:1" x14ac:dyDescent="0.25">
      <c r="A56866"/>
    </row>
    <row r="56867" spans="1:1" x14ac:dyDescent="0.25">
      <c r="A56867"/>
    </row>
    <row r="56868" spans="1:1" x14ac:dyDescent="0.25">
      <c r="A56868"/>
    </row>
    <row r="56869" spans="1:1" x14ac:dyDescent="0.25">
      <c r="A56869"/>
    </row>
    <row r="56870" spans="1:1" x14ac:dyDescent="0.25">
      <c r="A56870"/>
    </row>
    <row r="56871" spans="1:1" x14ac:dyDescent="0.25">
      <c r="A56871"/>
    </row>
    <row r="56872" spans="1:1" x14ac:dyDescent="0.25">
      <c r="A56872"/>
    </row>
    <row r="56873" spans="1:1" x14ac:dyDescent="0.25">
      <c r="A56873"/>
    </row>
    <row r="56874" spans="1:1" x14ac:dyDescent="0.25">
      <c r="A56874"/>
    </row>
    <row r="56875" spans="1:1" x14ac:dyDescent="0.25">
      <c r="A56875"/>
    </row>
    <row r="56876" spans="1:1" x14ac:dyDescent="0.25">
      <c r="A56876"/>
    </row>
    <row r="56877" spans="1:1" x14ac:dyDescent="0.25">
      <c r="A56877"/>
    </row>
    <row r="56878" spans="1:1" x14ac:dyDescent="0.25">
      <c r="A56878"/>
    </row>
    <row r="56879" spans="1:1" x14ac:dyDescent="0.25">
      <c r="A56879"/>
    </row>
    <row r="56880" spans="1:1" x14ac:dyDescent="0.25">
      <c r="A56880"/>
    </row>
    <row r="56881" spans="1:1" x14ac:dyDescent="0.25">
      <c r="A56881"/>
    </row>
    <row r="56882" spans="1:1" x14ac:dyDescent="0.25">
      <c r="A56882"/>
    </row>
    <row r="56883" spans="1:1" x14ac:dyDescent="0.25">
      <c r="A56883"/>
    </row>
    <row r="56884" spans="1:1" x14ac:dyDescent="0.25">
      <c r="A56884"/>
    </row>
    <row r="56885" spans="1:1" x14ac:dyDescent="0.25">
      <c r="A56885"/>
    </row>
    <row r="56886" spans="1:1" x14ac:dyDescent="0.25">
      <c r="A56886"/>
    </row>
    <row r="56887" spans="1:1" x14ac:dyDescent="0.25">
      <c r="A56887"/>
    </row>
    <row r="56888" spans="1:1" x14ac:dyDescent="0.25">
      <c r="A56888"/>
    </row>
    <row r="56889" spans="1:1" x14ac:dyDescent="0.25">
      <c r="A56889"/>
    </row>
    <row r="56890" spans="1:1" x14ac:dyDescent="0.25">
      <c r="A56890"/>
    </row>
    <row r="56891" spans="1:1" x14ac:dyDescent="0.25">
      <c r="A56891"/>
    </row>
    <row r="56892" spans="1:1" x14ac:dyDescent="0.25">
      <c r="A56892"/>
    </row>
    <row r="56893" spans="1:1" x14ac:dyDescent="0.25">
      <c r="A56893"/>
    </row>
    <row r="56894" spans="1:1" x14ac:dyDescent="0.25">
      <c r="A56894"/>
    </row>
    <row r="56895" spans="1:1" x14ac:dyDescent="0.25">
      <c r="A56895"/>
    </row>
    <row r="56896" spans="1:1" x14ac:dyDescent="0.25">
      <c r="A56896"/>
    </row>
    <row r="56897" spans="1:1" x14ac:dyDescent="0.25">
      <c r="A56897"/>
    </row>
    <row r="56898" spans="1:1" x14ac:dyDescent="0.25">
      <c r="A56898"/>
    </row>
    <row r="56899" spans="1:1" x14ac:dyDescent="0.25">
      <c r="A56899"/>
    </row>
    <row r="56900" spans="1:1" x14ac:dyDescent="0.25">
      <c r="A56900"/>
    </row>
    <row r="56901" spans="1:1" x14ac:dyDescent="0.25">
      <c r="A56901"/>
    </row>
    <row r="56902" spans="1:1" x14ac:dyDescent="0.25">
      <c r="A56902"/>
    </row>
    <row r="56903" spans="1:1" x14ac:dyDescent="0.25">
      <c r="A56903"/>
    </row>
    <row r="56904" spans="1:1" x14ac:dyDescent="0.25">
      <c r="A56904"/>
    </row>
    <row r="56905" spans="1:1" x14ac:dyDescent="0.25">
      <c r="A56905"/>
    </row>
    <row r="56906" spans="1:1" x14ac:dyDescent="0.25">
      <c r="A56906"/>
    </row>
    <row r="56907" spans="1:1" x14ac:dyDescent="0.25">
      <c r="A56907"/>
    </row>
    <row r="56908" spans="1:1" x14ac:dyDescent="0.25">
      <c r="A56908"/>
    </row>
    <row r="56909" spans="1:1" x14ac:dyDescent="0.25">
      <c r="A56909"/>
    </row>
    <row r="56910" spans="1:1" x14ac:dyDescent="0.25">
      <c r="A56910"/>
    </row>
    <row r="56911" spans="1:1" x14ac:dyDescent="0.25">
      <c r="A56911"/>
    </row>
    <row r="56912" spans="1:1" x14ac:dyDescent="0.25">
      <c r="A56912"/>
    </row>
    <row r="56913" spans="1:1" x14ac:dyDescent="0.25">
      <c r="A56913"/>
    </row>
    <row r="56914" spans="1:1" x14ac:dyDescent="0.25">
      <c r="A56914"/>
    </row>
    <row r="56915" spans="1:1" x14ac:dyDescent="0.25">
      <c r="A56915"/>
    </row>
    <row r="56916" spans="1:1" x14ac:dyDescent="0.25">
      <c r="A56916"/>
    </row>
    <row r="56917" spans="1:1" x14ac:dyDescent="0.25">
      <c r="A56917"/>
    </row>
    <row r="56918" spans="1:1" x14ac:dyDescent="0.25">
      <c r="A56918"/>
    </row>
    <row r="56919" spans="1:1" x14ac:dyDescent="0.25">
      <c r="A56919"/>
    </row>
    <row r="56920" spans="1:1" x14ac:dyDescent="0.25">
      <c r="A56920"/>
    </row>
    <row r="56921" spans="1:1" x14ac:dyDescent="0.25">
      <c r="A56921"/>
    </row>
    <row r="56922" spans="1:1" x14ac:dyDescent="0.25">
      <c r="A56922"/>
    </row>
    <row r="56923" spans="1:1" x14ac:dyDescent="0.25">
      <c r="A56923"/>
    </row>
    <row r="56924" spans="1:1" x14ac:dyDescent="0.25">
      <c r="A56924"/>
    </row>
    <row r="56925" spans="1:1" x14ac:dyDescent="0.25">
      <c r="A56925"/>
    </row>
    <row r="56926" spans="1:1" x14ac:dyDescent="0.25">
      <c r="A56926"/>
    </row>
    <row r="56927" spans="1:1" x14ac:dyDescent="0.25">
      <c r="A56927"/>
    </row>
    <row r="56928" spans="1:1" x14ac:dyDescent="0.25">
      <c r="A56928"/>
    </row>
    <row r="56929" spans="1:1" x14ac:dyDescent="0.25">
      <c r="A56929"/>
    </row>
    <row r="56930" spans="1:1" x14ac:dyDescent="0.25">
      <c r="A56930"/>
    </row>
    <row r="56931" spans="1:1" x14ac:dyDescent="0.25">
      <c r="A56931"/>
    </row>
    <row r="56932" spans="1:1" x14ac:dyDescent="0.25">
      <c r="A56932"/>
    </row>
    <row r="56933" spans="1:1" x14ac:dyDescent="0.25">
      <c r="A56933"/>
    </row>
    <row r="56934" spans="1:1" x14ac:dyDescent="0.25">
      <c r="A56934"/>
    </row>
    <row r="56935" spans="1:1" x14ac:dyDescent="0.25">
      <c r="A56935"/>
    </row>
    <row r="56936" spans="1:1" x14ac:dyDescent="0.25">
      <c r="A56936"/>
    </row>
    <row r="56937" spans="1:1" x14ac:dyDescent="0.25">
      <c r="A56937"/>
    </row>
    <row r="56938" spans="1:1" x14ac:dyDescent="0.25">
      <c r="A56938"/>
    </row>
    <row r="56939" spans="1:1" x14ac:dyDescent="0.25">
      <c r="A56939"/>
    </row>
    <row r="56940" spans="1:1" x14ac:dyDescent="0.25">
      <c r="A56940"/>
    </row>
    <row r="56941" spans="1:1" x14ac:dyDescent="0.25">
      <c r="A56941"/>
    </row>
    <row r="56942" spans="1:1" x14ac:dyDescent="0.25">
      <c r="A56942"/>
    </row>
    <row r="56943" spans="1:1" x14ac:dyDescent="0.25">
      <c r="A56943"/>
    </row>
    <row r="56944" spans="1:1" x14ac:dyDescent="0.25">
      <c r="A56944"/>
    </row>
    <row r="56945" spans="1:1" x14ac:dyDescent="0.25">
      <c r="A56945"/>
    </row>
    <row r="56946" spans="1:1" x14ac:dyDescent="0.25">
      <c r="A56946"/>
    </row>
    <row r="56947" spans="1:1" x14ac:dyDescent="0.25">
      <c r="A56947"/>
    </row>
    <row r="56948" spans="1:1" x14ac:dyDescent="0.25">
      <c r="A56948"/>
    </row>
    <row r="56949" spans="1:1" x14ac:dyDescent="0.25">
      <c r="A56949"/>
    </row>
    <row r="56950" spans="1:1" x14ac:dyDescent="0.25">
      <c r="A56950"/>
    </row>
    <row r="56951" spans="1:1" x14ac:dyDescent="0.25">
      <c r="A56951"/>
    </row>
    <row r="56952" spans="1:1" x14ac:dyDescent="0.25">
      <c r="A56952"/>
    </row>
    <row r="56953" spans="1:1" x14ac:dyDescent="0.25">
      <c r="A56953"/>
    </row>
    <row r="56954" spans="1:1" x14ac:dyDescent="0.25">
      <c r="A56954"/>
    </row>
    <row r="56955" spans="1:1" x14ac:dyDescent="0.25">
      <c r="A56955"/>
    </row>
    <row r="56956" spans="1:1" x14ac:dyDescent="0.25">
      <c r="A56956"/>
    </row>
    <row r="56957" spans="1:1" x14ac:dyDescent="0.25">
      <c r="A56957"/>
    </row>
    <row r="56958" spans="1:1" x14ac:dyDescent="0.25">
      <c r="A56958"/>
    </row>
    <row r="56959" spans="1:1" x14ac:dyDescent="0.25">
      <c r="A56959"/>
    </row>
    <row r="56960" spans="1:1" x14ac:dyDescent="0.25">
      <c r="A56960"/>
    </row>
    <row r="56961" spans="1:1" x14ac:dyDescent="0.25">
      <c r="A56961"/>
    </row>
    <row r="56962" spans="1:1" x14ac:dyDescent="0.25">
      <c r="A56962"/>
    </row>
    <row r="56963" spans="1:1" x14ac:dyDescent="0.25">
      <c r="A56963"/>
    </row>
    <row r="56964" spans="1:1" x14ac:dyDescent="0.25">
      <c r="A56964"/>
    </row>
    <row r="56965" spans="1:1" x14ac:dyDescent="0.25">
      <c r="A56965"/>
    </row>
    <row r="56966" spans="1:1" x14ac:dyDescent="0.25">
      <c r="A56966"/>
    </row>
    <row r="56967" spans="1:1" x14ac:dyDescent="0.25">
      <c r="A56967"/>
    </row>
    <row r="56968" spans="1:1" x14ac:dyDescent="0.25">
      <c r="A56968"/>
    </row>
    <row r="56969" spans="1:1" x14ac:dyDescent="0.25">
      <c r="A56969"/>
    </row>
    <row r="56970" spans="1:1" x14ac:dyDescent="0.25">
      <c r="A56970"/>
    </row>
    <row r="56971" spans="1:1" x14ac:dyDescent="0.25">
      <c r="A56971"/>
    </row>
    <row r="56972" spans="1:1" x14ac:dyDescent="0.25">
      <c r="A56972"/>
    </row>
    <row r="56973" spans="1:1" x14ac:dyDescent="0.25">
      <c r="A56973"/>
    </row>
    <row r="56974" spans="1:1" x14ac:dyDescent="0.25">
      <c r="A56974"/>
    </row>
    <row r="56975" spans="1:1" x14ac:dyDescent="0.25">
      <c r="A56975"/>
    </row>
    <row r="56976" spans="1:1" x14ac:dyDescent="0.25">
      <c r="A56976"/>
    </row>
    <row r="56977" spans="1:1" x14ac:dyDescent="0.25">
      <c r="A56977"/>
    </row>
    <row r="56978" spans="1:1" x14ac:dyDescent="0.25">
      <c r="A56978"/>
    </row>
    <row r="56979" spans="1:1" x14ac:dyDescent="0.25">
      <c r="A56979"/>
    </row>
    <row r="56980" spans="1:1" x14ac:dyDescent="0.25">
      <c r="A56980"/>
    </row>
    <row r="56981" spans="1:1" x14ac:dyDescent="0.25">
      <c r="A56981"/>
    </row>
    <row r="56982" spans="1:1" x14ac:dyDescent="0.25">
      <c r="A56982"/>
    </row>
    <row r="56983" spans="1:1" x14ac:dyDescent="0.25">
      <c r="A56983"/>
    </row>
    <row r="56984" spans="1:1" x14ac:dyDescent="0.25">
      <c r="A56984"/>
    </row>
    <row r="56985" spans="1:1" x14ac:dyDescent="0.25">
      <c r="A56985"/>
    </row>
    <row r="56986" spans="1:1" x14ac:dyDescent="0.25">
      <c r="A56986"/>
    </row>
    <row r="56987" spans="1:1" x14ac:dyDescent="0.25">
      <c r="A56987"/>
    </row>
    <row r="56988" spans="1:1" x14ac:dyDescent="0.25">
      <c r="A56988"/>
    </row>
    <row r="56989" spans="1:1" x14ac:dyDescent="0.25">
      <c r="A56989"/>
    </row>
    <row r="56990" spans="1:1" x14ac:dyDescent="0.25">
      <c r="A56990"/>
    </row>
    <row r="56991" spans="1:1" x14ac:dyDescent="0.25">
      <c r="A56991"/>
    </row>
    <row r="56992" spans="1:1" x14ac:dyDescent="0.25">
      <c r="A56992"/>
    </row>
    <row r="56993" spans="1:1" x14ac:dyDescent="0.25">
      <c r="A56993"/>
    </row>
    <row r="56994" spans="1:1" x14ac:dyDescent="0.25">
      <c r="A56994"/>
    </row>
    <row r="56995" spans="1:1" x14ac:dyDescent="0.25">
      <c r="A56995"/>
    </row>
    <row r="56996" spans="1:1" x14ac:dyDescent="0.25">
      <c r="A56996"/>
    </row>
    <row r="56997" spans="1:1" x14ac:dyDescent="0.25">
      <c r="A56997"/>
    </row>
    <row r="56998" spans="1:1" x14ac:dyDescent="0.25">
      <c r="A56998"/>
    </row>
    <row r="56999" spans="1:1" x14ac:dyDescent="0.25">
      <c r="A56999"/>
    </row>
    <row r="57000" spans="1:1" x14ac:dyDescent="0.25">
      <c r="A57000"/>
    </row>
    <row r="57001" spans="1:1" x14ac:dyDescent="0.25">
      <c r="A57001"/>
    </row>
    <row r="57002" spans="1:1" x14ac:dyDescent="0.25">
      <c r="A57002"/>
    </row>
    <row r="57003" spans="1:1" x14ac:dyDescent="0.25">
      <c r="A57003"/>
    </row>
    <row r="57004" spans="1:1" x14ac:dyDescent="0.25">
      <c r="A57004"/>
    </row>
    <row r="57005" spans="1:1" x14ac:dyDescent="0.25">
      <c r="A57005"/>
    </row>
    <row r="57006" spans="1:1" x14ac:dyDescent="0.25">
      <c r="A57006"/>
    </row>
    <row r="57007" spans="1:1" x14ac:dyDescent="0.25">
      <c r="A57007"/>
    </row>
    <row r="57008" spans="1:1" x14ac:dyDescent="0.25">
      <c r="A57008"/>
    </row>
    <row r="57009" spans="1:1" x14ac:dyDescent="0.25">
      <c r="A57009"/>
    </row>
    <row r="57010" spans="1:1" x14ac:dyDescent="0.25">
      <c r="A57010"/>
    </row>
    <row r="57011" spans="1:1" x14ac:dyDescent="0.25">
      <c r="A57011"/>
    </row>
    <row r="57012" spans="1:1" x14ac:dyDescent="0.25">
      <c r="A57012"/>
    </row>
    <row r="57013" spans="1:1" x14ac:dyDescent="0.25">
      <c r="A57013"/>
    </row>
    <row r="57014" spans="1:1" x14ac:dyDescent="0.25">
      <c r="A57014"/>
    </row>
    <row r="57015" spans="1:1" x14ac:dyDescent="0.25">
      <c r="A57015"/>
    </row>
    <row r="57016" spans="1:1" x14ac:dyDescent="0.25">
      <c r="A57016"/>
    </row>
    <row r="57017" spans="1:1" x14ac:dyDescent="0.25">
      <c r="A57017"/>
    </row>
    <row r="57018" spans="1:1" x14ac:dyDescent="0.25">
      <c r="A57018"/>
    </row>
    <row r="57019" spans="1:1" x14ac:dyDescent="0.25">
      <c r="A57019"/>
    </row>
    <row r="57020" spans="1:1" x14ac:dyDescent="0.25">
      <c r="A57020"/>
    </row>
    <row r="57021" spans="1:1" x14ac:dyDescent="0.25">
      <c r="A57021"/>
    </row>
    <row r="57022" spans="1:1" x14ac:dyDescent="0.25">
      <c r="A57022"/>
    </row>
    <row r="57023" spans="1:1" x14ac:dyDescent="0.25">
      <c r="A57023"/>
    </row>
    <row r="57024" spans="1:1" x14ac:dyDescent="0.25">
      <c r="A57024"/>
    </row>
    <row r="57025" spans="1:1" x14ac:dyDescent="0.25">
      <c r="A57025"/>
    </row>
    <row r="57026" spans="1:1" x14ac:dyDescent="0.25">
      <c r="A57026"/>
    </row>
    <row r="57027" spans="1:1" x14ac:dyDescent="0.25">
      <c r="A57027"/>
    </row>
    <row r="57028" spans="1:1" x14ac:dyDescent="0.25">
      <c r="A57028"/>
    </row>
    <row r="57029" spans="1:1" x14ac:dyDescent="0.25">
      <c r="A57029"/>
    </row>
    <row r="57030" spans="1:1" x14ac:dyDescent="0.25">
      <c r="A57030"/>
    </row>
    <row r="57031" spans="1:1" x14ac:dyDescent="0.25">
      <c r="A57031"/>
    </row>
    <row r="57032" spans="1:1" x14ac:dyDescent="0.25">
      <c r="A57032"/>
    </row>
    <row r="57033" spans="1:1" x14ac:dyDescent="0.25">
      <c r="A57033"/>
    </row>
    <row r="57034" spans="1:1" x14ac:dyDescent="0.25">
      <c r="A57034"/>
    </row>
    <row r="57035" spans="1:1" x14ac:dyDescent="0.25">
      <c r="A57035"/>
    </row>
    <row r="57036" spans="1:1" x14ac:dyDescent="0.25">
      <c r="A57036"/>
    </row>
    <row r="57037" spans="1:1" x14ac:dyDescent="0.25">
      <c r="A57037"/>
    </row>
    <row r="57038" spans="1:1" x14ac:dyDescent="0.25">
      <c r="A57038"/>
    </row>
    <row r="57039" spans="1:1" x14ac:dyDescent="0.25">
      <c r="A57039"/>
    </row>
    <row r="57040" spans="1:1" x14ac:dyDescent="0.25">
      <c r="A57040"/>
    </row>
    <row r="57041" spans="1:1" x14ac:dyDescent="0.25">
      <c r="A57041"/>
    </row>
    <row r="57042" spans="1:1" x14ac:dyDescent="0.25">
      <c r="A57042"/>
    </row>
    <row r="57043" spans="1:1" x14ac:dyDescent="0.25">
      <c r="A57043"/>
    </row>
    <row r="57044" spans="1:1" x14ac:dyDescent="0.25">
      <c r="A57044"/>
    </row>
    <row r="57045" spans="1:1" x14ac:dyDescent="0.25">
      <c r="A57045"/>
    </row>
    <row r="57046" spans="1:1" x14ac:dyDescent="0.25">
      <c r="A57046"/>
    </row>
    <row r="57047" spans="1:1" x14ac:dyDescent="0.25">
      <c r="A57047"/>
    </row>
    <row r="57048" spans="1:1" x14ac:dyDescent="0.25">
      <c r="A57048"/>
    </row>
    <row r="57049" spans="1:1" x14ac:dyDescent="0.25">
      <c r="A57049"/>
    </row>
    <row r="57050" spans="1:1" x14ac:dyDescent="0.25">
      <c r="A57050"/>
    </row>
    <row r="57051" spans="1:1" x14ac:dyDescent="0.25">
      <c r="A57051"/>
    </row>
    <row r="57052" spans="1:1" x14ac:dyDescent="0.25">
      <c r="A57052"/>
    </row>
    <row r="57053" spans="1:1" x14ac:dyDescent="0.25">
      <c r="A57053"/>
    </row>
    <row r="57054" spans="1:1" x14ac:dyDescent="0.25">
      <c r="A57054"/>
    </row>
    <row r="57055" spans="1:1" x14ac:dyDescent="0.25">
      <c r="A57055"/>
    </row>
    <row r="57056" spans="1:1" x14ac:dyDescent="0.25">
      <c r="A57056"/>
    </row>
    <row r="57057" spans="1:1" x14ac:dyDescent="0.25">
      <c r="A57057"/>
    </row>
    <row r="57058" spans="1:1" x14ac:dyDescent="0.25">
      <c r="A57058"/>
    </row>
    <row r="57059" spans="1:1" x14ac:dyDescent="0.25">
      <c r="A57059"/>
    </row>
    <row r="57060" spans="1:1" x14ac:dyDescent="0.25">
      <c r="A57060"/>
    </row>
    <row r="57061" spans="1:1" x14ac:dyDescent="0.25">
      <c r="A57061"/>
    </row>
    <row r="57062" spans="1:1" x14ac:dyDescent="0.25">
      <c r="A57062"/>
    </row>
    <row r="57063" spans="1:1" x14ac:dyDescent="0.25">
      <c r="A57063"/>
    </row>
    <row r="57064" spans="1:1" x14ac:dyDescent="0.25">
      <c r="A57064"/>
    </row>
    <row r="57065" spans="1:1" x14ac:dyDescent="0.25">
      <c r="A57065"/>
    </row>
    <row r="57066" spans="1:1" x14ac:dyDescent="0.25">
      <c r="A57066"/>
    </row>
    <row r="57067" spans="1:1" x14ac:dyDescent="0.25">
      <c r="A57067"/>
    </row>
    <row r="57068" spans="1:1" x14ac:dyDescent="0.25">
      <c r="A57068"/>
    </row>
    <row r="57069" spans="1:1" x14ac:dyDescent="0.25">
      <c r="A57069"/>
    </row>
    <row r="57070" spans="1:1" x14ac:dyDescent="0.25">
      <c r="A57070"/>
    </row>
    <row r="57071" spans="1:1" x14ac:dyDescent="0.25">
      <c r="A57071"/>
    </row>
    <row r="57072" spans="1:1" x14ac:dyDescent="0.25">
      <c r="A57072"/>
    </row>
    <row r="57073" spans="1:1" x14ac:dyDescent="0.25">
      <c r="A57073"/>
    </row>
    <row r="57074" spans="1:1" x14ac:dyDescent="0.25">
      <c r="A57074"/>
    </row>
    <row r="57075" spans="1:1" x14ac:dyDescent="0.25">
      <c r="A57075"/>
    </row>
    <row r="57076" spans="1:1" x14ac:dyDescent="0.25">
      <c r="A57076"/>
    </row>
    <row r="57077" spans="1:1" x14ac:dyDescent="0.25">
      <c r="A57077"/>
    </row>
    <row r="57078" spans="1:1" x14ac:dyDescent="0.25">
      <c r="A57078"/>
    </row>
    <row r="57079" spans="1:1" x14ac:dyDescent="0.25">
      <c r="A57079"/>
    </row>
    <row r="57080" spans="1:1" x14ac:dyDescent="0.25">
      <c r="A57080"/>
    </row>
    <row r="57081" spans="1:1" x14ac:dyDescent="0.25">
      <c r="A57081"/>
    </row>
    <row r="57082" spans="1:1" x14ac:dyDescent="0.25">
      <c r="A57082"/>
    </row>
    <row r="57083" spans="1:1" x14ac:dyDescent="0.25">
      <c r="A57083"/>
    </row>
    <row r="57084" spans="1:1" x14ac:dyDescent="0.25">
      <c r="A57084"/>
    </row>
    <row r="57085" spans="1:1" x14ac:dyDescent="0.25">
      <c r="A57085"/>
    </row>
    <row r="57086" spans="1:1" x14ac:dyDescent="0.25">
      <c r="A57086"/>
    </row>
    <row r="57087" spans="1:1" x14ac:dyDescent="0.25">
      <c r="A57087"/>
    </row>
    <row r="57088" spans="1:1" x14ac:dyDescent="0.25">
      <c r="A57088"/>
    </row>
    <row r="57089" spans="1:1" x14ac:dyDescent="0.25">
      <c r="A57089"/>
    </row>
    <row r="57090" spans="1:1" x14ac:dyDescent="0.25">
      <c r="A57090"/>
    </row>
    <row r="57091" spans="1:1" x14ac:dyDescent="0.25">
      <c r="A57091"/>
    </row>
    <row r="57092" spans="1:1" x14ac:dyDescent="0.25">
      <c r="A57092"/>
    </row>
    <row r="57093" spans="1:1" x14ac:dyDescent="0.25">
      <c r="A57093"/>
    </row>
    <row r="57094" spans="1:1" x14ac:dyDescent="0.25">
      <c r="A57094"/>
    </row>
    <row r="57095" spans="1:1" x14ac:dyDescent="0.25">
      <c r="A57095"/>
    </row>
    <row r="57096" spans="1:1" x14ac:dyDescent="0.25">
      <c r="A57096"/>
    </row>
    <row r="57097" spans="1:1" x14ac:dyDescent="0.25">
      <c r="A57097"/>
    </row>
    <row r="57098" spans="1:1" x14ac:dyDescent="0.25">
      <c r="A57098"/>
    </row>
    <row r="57099" spans="1:1" x14ac:dyDescent="0.25">
      <c r="A57099"/>
    </row>
    <row r="57100" spans="1:1" x14ac:dyDescent="0.25">
      <c r="A57100"/>
    </row>
    <row r="57101" spans="1:1" x14ac:dyDescent="0.25">
      <c r="A57101"/>
    </row>
    <row r="57102" spans="1:1" x14ac:dyDescent="0.25">
      <c r="A57102"/>
    </row>
    <row r="57103" spans="1:1" x14ac:dyDescent="0.25">
      <c r="A57103"/>
    </row>
    <row r="57104" spans="1:1" x14ac:dyDescent="0.25">
      <c r="A57104"/>
    </row>
    <row r="57105" spans="1:1" x14ac:dyDescent="0.25">
      <c r="A57105"/>
    </row>
    <row r="57106" spans="1:1" x14ac:dyDescent="0.25">
      <c r="A57106"/>
    </row>
    <row r="57107" spans="1:1" x14ac:dyDescent="0.25">
      <c r="A57107"/>
    </row>
    <row r="57108" spans="1:1" x14ac:dyDescent="0.25">
      <c r="A57108"/>
    </row>
    <row r="57109" spans="1:1" x14ac:dyDescent="0.25">
      <c r="A57109"/>
    </row>
    <row r="57110" spans="1:1" x14ac:dyDescent="0.25">
      <c r="A57110"/>
    </row>
    <row r="57111" spans="1:1" x14ac:dyDescent="0.25">
      <c r="A57111"/>
    </row>
    <row r="57112" spans="1:1" x14ac:dyDescent="0.25">
      <c r="A57112"/>
    </row>
    <row r="57113" spans="1:1" x14ac:dyDescent="0.25">
      <c r="A57113"/>
    </row>
    <row r="57114" spans="1:1" x14ac:dyDescent="0.25">
      <c r="A57114"/>
    </row>
    <row r="57115" spans="1:1" x14ac:dyDescent="0.25">
      <c r="A57115"/>
    </row>
    <row r="57116" spans="1:1" x14ac:dyDescent="0.25">
      <c r="A57116"/>
    </row>
    <row r="57117" spans="1:1" x14ac:dyDescent="0.25">
      <c r="A57117"/>
    </row>
    <row r="57118" spans="1:1" x14ac:dyDescent="0.25">
      <c r="A57118"/>
    </row>
    <row r="57119" spans="1:1" x14ac:dyDescent="0.25">
      <c r="A57119"/>
    </row>
    <row r="57120" spans="1:1" x14ac:dyDescent="0.25">
      <c r="A57120"/>
    </row>
    <row r="57121" spans="1:1" x14ac:dyDescent="0.25">
      <c r="A57121"/>
    </row>
    <row r="57122" spans="1:1" x14ac:dyDescent="0.25">
      <c r="A57122"/>
    </row>
    <row r="57123" spans="1:1" x14ac:dyDescent="0.25">
      <c r="A57123"/>
    </row>
    <row r="57124" spans="1:1" x14ac:dyDescent="0.25">
      <c r="A57124"/>
    </row>
    <row r="57125" spans="1:1" x14ac:dyDescent="0.25">
      <c r="A57125"/>
    </row>
    <row r="57126" spans="1:1" x14ac:dyDescent="0.25">
      <c r="A57126"/>
    </row>
    <row r="57127" spans="1:1" x14ac:dyDescent="0.25">
      <c r="A57127"/>
    </row>
    <row r="57128" spans="1:1" x14ac:dyDescent="0.25">
      <c r="A57128"/>
    </row>
    <row r="57129" spans="1:1" x14ac:dyDescent="0.25">
      <c r="A57129"/>
    </row>
    <row r="57130" spans="1:1" x14ac:dyDescent="0.25">
      <c r="A57130"/>
    </row>
    <row r="57131" spans="1:1" x14ac:dyDescent="0.25">
      <c r="A57131"/>
    </row>
    <row r="57132" spans="1:1" x14ac:dyDescent="0.25">
      <c r="A57132"/>
    </row>
    <row r="57133" spans="1:1" x14ac:dyDescent="0.25">
      <c r="A57133"/>
    </row>
    <row r="57134" spans="1:1" x14ac:dyDescent="0.25">
      <c r="A57134"/>
    </row>
    <row r="57135" spans="1:1" x14ac:dyDescent="0.25">
      <c r="A57135"/>
    </row>
    <row r="57136" spans="1:1" x14ac:dyDescent="0.25">
      <c r="A57136"/>
    </row>
    <row r="57137" spans="1:1" x14ac:dyDescent="0.25">
      <c r="A57137"/>
    </row>
    <row r="57138" spans="1:1" x14ac:dyDescent="0.25">
      <c r="A57138"/>
    </row>
    <row r="57139" spans="1:1" x14ac:dyDescent="0.25">
      <c r="A57139"/>
    </row>
    <row r="57140" spans="1:1" x14ac:dyDescent="0.25">
      <c r="A57140"/>
    </row>
    <row r="57141" spans="1:1" x14ac:dyDescent="0.25">
      <c r="A57141"/>
    </row>
    <row r="57142" spans="1:1" x14ac:dyDescent="0.25">
      <c r="A57142"/>
    </row>
    <row r="57143" spans="1:1" x14ac:dyDescent="0.25">
      <c r="A57143"/>
    </row>
    <row r="57144" spans="1:1" x14ac:dyDescent="0.25">
      <c r="A57144"/>
    </row>
    <row r="57145" spans="1:1" x14ac:dyDescent="0.25">
      <c r="A57145"/>
    </row>
    <row r="57146" spans="1:1" x14ac:dyDescent="0.25">
      <c r="A57146"/>
    </row>
    <row r="57147" spans="1:1" x14ac:dyDescent="0.25">
      <c r="A57147"/>
    </row>
    <row r="57148" spans="1:1" x14ac:dyDescent="0.25">
      <c r="A57148"/>
    </row>
    <row r="57149" spans="1:1" x14ac:dyDescent="0.25">
      <c r="A57149"/>
    </row>
    <row r="57150" spans="1:1" x14ac:dyDescent="0.25">
      <c r="A57150"/>
    </row>
    <row r="57151" spans="1:1" x14ac:dyDescent="0.25">
      <c r="A57151"/>
    </row>
    <row r="57152" spans="1:1" x14ac:dyDescent="0.25">
      <c r="A57152"/>
    </row>
    <row r="57153" spans="1:1" x14ac:dyDescent="0.25">
      <c r="A57153"/>
    </row>
    <row r="57154" spans="1:1" x14ac:dyDescent="0.25">
      <c r="A57154"/>
    </row>
    <row r="57155" spans="1:1" x14ac:dyDescent="0.25">
      <c r="A57155"/>
    </row>
    <row r="57156" spans="1:1" x14ac:dyDescent="0.25">
      <c r="A57156"/>
    </row>
    <row r="57157" spans="1:1" x14ac:dyDescent="0.25">
      <c r="A57157"/>
    </row>
    <row r="57158" spans="1:1" x14ac:dyDescent="0.25">
      <c r="A57158"/>
    </row>
    <row r="57159" spans="1:1" x14ac:dyDescent="0.25">
      <c r="A57159"/>
    </row>
    <row r="57160" spans="1:1" x14ac:dyDescent="0.25">
      <c r="A57160"/>
    </row>
    <row r="57161" spans="1:1" x14ac:dyDescent="0.25">
      <c r="A57161"/>
    </row>
    <row r="57162" spans="1:1" x14ac:dyDescent="0.25">
      <c r="A57162"/>
    </row>
    <row r="57163" spans="1:1" x14ac:dyDescent="0.25">
      <c r="A57163"/>
    </row>
    <row r="57164" spans="1:1" x14ac:dyDescent="0.25">
      <c r="A57164"/>
    </row>
    <row r="57165" spans="1:1" x14ac:dyDescent="0.25">
      <c r="A57165"/>
    </row>
    <row r="57166" spans="1:1" x14ac:dyDescent="0.25">
      <c r="A57166"/>
    </row>
    <row r="57167" spans="1:1" x14ac:dyDescent="0.25">
      <c r="A57167"/>
    </row>
    <row r="57168" spans="1:1" x14ac:dyDescent="0.25">
      <c r="A57168"/>
    </row>
    <row r="57169" spans="1:1" x14ac:dyDescent="0.25">
      <c r="A57169"/>
    </row>
    <row r="57170" spans="1:1" x14ac:dyDescent="0.25">
      <c r="A57170"/>
    </row>
    <row r="57171" spans="1:1" x14ac:dyDescent="0.25">
      <c r="A57171"/>
    </row>
    <row r="57172" spans="1:1" x14ac:dyDescent="0.25">
      <c r="A57172"/>
    </row>
    <row r="57173" spans="1:1" x14ac:dyDescent="0.25">
      <c r="A57173"/>
    </row>
    <row r="57174" spans="1:1" x14ac:dyDescent="0.25">
      <c r="A57174"/>
    </row>
    <row r="57175" spans="1:1" x14ac:dyDescent="0.25">
      <c r="A57175"/>
    </row>
    <row r="57176" spans="1:1" x14ac:dyDescent="0.25">
      <c r="A57176"/>
    </row>
    <row r="57177" spans="1:1" x14ac:dyDescent="0.25">
      <c r="A57177"/>
    </row>
    <row r="57178" spans="1:1" x14ac:dyDescent="0.25">
      <c r="A57178"/>
    </row>
    <row r="57179" spans="1:1" x14ac:dyDescent="0.25">
      <c r="A57179"/>
    </row>
    <row r="57180" spans="1:1" x14ac:dyDescent="0.25">
      <c r="A57180"/>
    </row>
    <row r="57181" spans="1:1" x14ac:dyDescent="0.25">
      <c r="A57181"/>
    </row>
    <row r="57182" spans="1:1" x14ac:dyDescent="0.25">
      <c r="A57182"/>
    </row>
    <row r="57183" spans="1:1" x14ac:dyDescent="0.25">
      <c r="A57183"/>
    </row>
    <row r="57184" spans="1:1" x14ac:dyDescent="0.25">
      <c r="A57184"/>
    </row>
    <row r="57185" spans="1:1" x14ac:dyDescent="0.25">
      <c r="A57185"/>
    </row>
    <row r="57186" spans="1:1" x14ac:dyDescent="0.25">
      <c r="A57186"/>
    </row>
    <row r="57187" spans="1:1" x14ac:dyDescent="0.25">
      <c r="A57187"/>
    </row>
    <row r="57188" spans="1:1" x14ac:dyDescent="0.25">
      <c r="A57188"/>
    </row>
    <row r="57189" spans="1:1" x14ac:dyDescent="0.25">
      <c r="A57189"/>
    </row>
    <row r="57190" spans="1:1" x14ac:dyDescent="0.25">
      <c r="A57190"/>
    </row>
    <row r="57191" spans="1:1" x14ac:dyDescent="0.25">
      <c r="A57191"/>
    </row>
    <row r="57192" spans="1:1" x14ac:dyDescent="0.25">
      <c r="A57192"/>
    </row>
    <row r="57193" spans="1:1" x14ac:dyDescent="0.25">
      <c r="A57193"/>
    </row>
    <row r="57194" spans="1:1" x14ac:dyDescent="0.25">
      <c r="A57194"/>
    </row>
    <row r="57195" spans="1:1" x14ac:dyDescent="0.25">
      <c r="A57195"/>
    </row>
    <row r="57196" spans="1:1" x14ac:dyDescent="0.25">
      <c r="A57196"/>
    </row>
    <row r="57197" spans="1:1" x14ac:dyDescent="0.25">
      <c r="A57197"/>
    </row>
    <row r="57198" spans="1:1" x14ac:dyDescent="0.25">
      <c r="A57198"/>
    </row>
    <row r="57199" spans="1:1" x14ac:dyDescent="0.25">
      <c r="A57199"/>
    </row>
    <row r="57200" spans="1:1" x14ac:dyDescent="0.25">
      <c r="A57200"/>
    </row>
    <row r="57201" spans="1:1" x14ac:dyDescent="0.25">
      <c r="A57201"/>
    </row>
    <row r="57202" spans="1:1" x14ac:dyDescent="0.25">
      <c r="A57202"/>
    </row>
    <row r="57203" spans="1:1" x14ac:dyDescent="0.25">
      <c r="A57203"/>
    </row>
    <row r="57204" spans="1:1" x14ac:dyDescent="0.25">
      <c r="A57204"/>
    </row>
    <row r="57205" spans="1:1" x14ac:dyDescent="0.25">
      <c r="A57205"/>
    </row>
    <row r="57206" spans="1:1" x14ac:dyDescent="0.25">
      <c r="A57206"/>
    </row>
    <row r="57207" spans="1:1" x14ac:dyDescent="0.25">
      <c r="A57207"/>
    </row>
    <row r="57208" spans="1:1" x14ac:dyDescent="0.25">
      <c r="A57208"/>
    </row>
    <row r="57209" spans="1:1" x14ac:dyDescent="0.25">
      <c r="A57209"/>
    </row>
    <row r="57210" spans="1:1" x14ac:dyDescent="0.25">
      <c r="A57210"/>
    </row>
    <row r="57211" spans="1:1" x14ac:dyDescent="0.25">
      <c r="A57211"/>
    </row>
    <row r="57212" spans="1:1" x14ac:dyDescent="0.25">
      <c r="A57212"/>
    </row>
    <row r="57213" spans="1:1" x14ac:dyDescent="0.25">
      <c r="A57213"/>
    </row>
    <row r="57214" spans="1:1" x14ac:dyDescent="0.25">
      <c r="A57214"/>
    </row>
    <row r="57215" spans="1:1" x14ac:dyDescent="0.25">
      <c r="A57215"/>
    </row>
    <row r="57216" spans="1:1" x14ac:dyDescent="0.25">
      <c r="A57216"/>
    </row>
    <row r="57217" spans="1:1" x14ac:dyDescent="0.25">
      <c r="A57217"/>
    </row>
    <row r="57218" spans="1:1" x14ac:dyDescent="0.25">
      <c r="A57218"/>
    </row>
    <row r="57219" spans="1:1" x14ac:dyDescent="0.25">
      <c r="A57219"/>
    </row>
    <row r="57220" spans="1:1" x14ac:dyDescent="0.25">
      <c r="A57220"/>
    </row>
    <row r="57221" spans="1:1" x14ac:dyDescent="0.25">
      <c r="A57221"/>
    </row>
    <row r="57222" spans="1:1" x14ac:dyDescent="0.25">
      <c r="A57222"/>
    </row>
    <row r="57223" spans="1:1" x14ac:dyDescent="0.25">
      <c r="A57223"/>
    </row>
    <row r="57224" spans="1:1" x14ac:dyDescent="0.25">
      <c r="A57224"/>
    </row>
    <row r="57225" spans="1:1" x14ac:dyDescent="0.25">
      <c r="A57225"/>
    </row>
    <row r="57226" spans="1:1" x14ac:dyDescent="0.25">
      <c r="A57226"/>
    </row>
    <row r="57227" spans="1:1" x14ac:dyDescent="0.25">
      <c r="A57227"/>
    </row>
    <row r="57228" spans="1:1" x14ac:dyDescent="0.25">
      <c r="A57228"/>
    </row>
    <row r="57229" spans="1:1" x14ac:dyDescent="0.25">
      <c r="A57229"/>
    </row>
    <row r="57230" spans="1:1" x14ac:dyDescent="0.25">
      <c r="A57230"/>
    </row>
    <row r="57231" spans="1:1" x14ac:dyDescent="0.25">
      <c r="A57231"/>
    </row>
    <row r="57232" spans="1:1" x14ac:dyDescent="0.25">
      <c r="A57232"/>
    </row>
    <row r="57233" spans="1:1" x14ac:dyDescent="0.25">
      <c r="A57233"/>
    </row>
    <row r="57234" spans="1:1" x14ac:dyDescent="0.25">
      <c r="A57234"/>
    </row>
    <row r="57235" spans="1:1" x14ac:dyDescent="0.25">
      <c r="A57235"/>
    </row>
    <row r="57236" spans="1:1" x14ac:dyDescent="0.25">
      <c r="A57236"/>
    </row>
    <row r="57237" spans="1:1" x14ac:dyDescent="0.25">
      <c r="A57237"/>
    </row>
    <row r="57238" spans="1:1" x14ac:dyDescent="0.25">
      <c r="A57238"/>
    </row>
    <row r="57239" spans="1:1" x14ac:dyDescent="0.25">
      <c r="A57239"/>
    </row>
    <row r="57240" spans="1:1" x14ac:dyDescent="0.25">
      <c r="A57240"/>
    </row>
    <row r="57241" spans="1:1" x14ac:dyDescent="0.25">
      <c r="A57241"/>
    </row>
    <row r="57242" spans="1:1" x14ac:dyDescent="0.25">
      <c r="A57242"/>
    </row>
    <row r="57243" spans="1:1" x14ac:dyDescent="0.25">
      <c r="A57243"/>
    </row>
    <row r="57244" spans="1:1" x14ac:dyDescent="0.25">
      <c r="A57244"/>
    </row>
    <row r="57245" spans="1:1" x14ac:dyDescent="0.25">
      <c r="A57245"/>
    </row>
    <row r="57246" spans="1:1" x14ac:dyDescent="0.25">
      <c r="A57246"/>
    </row>
    <row r="57247" spans="1:1" x14ac:dyDescent="0.25">
      <c r="A57247"/>
    </row>
    <row r="57248" spans="1:1" x14ac:dyDescent="0.25">
      <c r="A57248"/>
    </row>
    <row r="57249" spans="1:1" x14ac:dyDescent="0.25">
      <c r="A57249"/>
    </row>
    <row r="57250" spans="1:1" x14ac:dyDescent="0.25">
      <c r="A57250"/>
    </row>
    <row r="57251" spans="1:1" x14ac:dyDescent="0.25">
      <c r="A57251"/>
    </row>
    <row r="57252" spans="1:1" x14ac:dyDescent="0.25">
      <c r="A57252"/>
    </row>
    <row r="57253" spans="1:1" x14ac:dyDescent="0.25">
      <c r="A57253"/>
    </row>
    <row r="57254" spans="1:1" x14ac:dyDescent="0.25">
      <c r="A57254"/>
    </row>
    <row r="57255" spans="1:1" x14ac:dyDescent="0.25">
      <c r="A57255"/>
    </row>
    <row r="57256" spans="1:1" x14ac:dyDescent="0.25">
      <c r="A57256"/>
    </row>
    <row r="57257" spans="1:1" x14ac:dyDescent="0.25">
      <c r="A57257"/>
    </row>
    <row r="57258" spans="1:1" x14ac:dyDescent="0.25">
      <c r="A57258"/>
    </row>
    <row r="57259" spans="1:1" x14ac:dyDescent="0.25">
      <c r="A57259"/>
    </row>
    <row r="57260" spans="1:1" x14ac:dyDescent="0.25">
      <c r="A57260"/>
    </row>
    <row r="57261" spans="1:1" x14ac:dyDescent="0.25">
      <c r="A57261"/>
    </row>
    <row r="57262" spans="1:1" x14ac:dyDescent="0.25">
      <c r="A57262"/>
    </row>
    <row r="57263" spans="1:1" x14ac:dyDescent="0.25">
      <c r="A57263"/>
    </row>
    <row r="57264" spans="1:1" x14ac:dyDescent="0.25">
      <c r="A57264"/>
    </row>
    <row r="57265" spans="1:1" x14ac:dyDescent="0.25">
      <c r="A57265"/>
    </row>
    <row r="57266" spans="1:1" x14ac:dyDescent="0.25">
      <c r="A57266"/>
    </row>
    <row r="57267" spans="1:1" x14ac:dyDescent="0.25">
      <c r="A57267"/>
    </row>
    <row r="57268" spans="1:1" x14ac:dyDescent="0.25">
      <c r="A57268"/>
    </row>
    <row r="57269" spans="1:1" x14ac:dyDescent="0.25">
      <c r="A57269"/>
    </row>
    <row r="57270" spans="1:1" x14ac:dyDescent="0.25">
      <c r="A57270"/>
    </row>
    <row r="57271" spans="1:1" x14ac:dyDescent="0.25">
      <c r="A57271"/>
    </row>
    <row r="57272" spans="1:1" x14ac:dyDescent="0.25">
      <c r="A57272"/>
    </row>
    <row r="57273" spans="1:1" x14ac:dyDescent="0.25">
      <c r="A57273"/>
    </row>
    <row r="57274" spans="1:1" x14ac:dyDescent="0.25">
      <c r="A57274"/>
    </row>
    <row r="57275" spans="1:1" x14ac:dyDescent="0.25">
      <c r="A57275"/>
    </row>
    <row r="57276" spans="1:1" x14ac:dyDescent="0.25">
      <c r="A57276"/>
    </row>
    <row r="57277" spans="1:1" x14ac:dyDescent="0.25">
      <c r="A57277"/>
    </row>
    <row r="57278" spans="1:1" x14ac:dyDescent="0.25">
      <c r="A57278"/>
    </row>
    <row r="57279" spans="1:1" x14ac:dyDescent="0.25">
      <c r="A57279"/>
    </row>
    <row r="57280" spans="1:1" x14ac:dyDescent="0.25">
      <c r="A57280"/>
    </row>
    <row r="57281" spans="1:1" x14ac:dyDescent="0.25">
      <c r="A57281"/>
    </row>
    <row r="57282" spans="1:1" x14ac:dyDescent="0.25">
      <c r="A57282"/>
    </row>
    <row r="57283" spans="1:1" x14ac:dyDescent="0.25">
      <c r="A57283"/>
    </row>
    <row r="57284" spans="1:1" x14ac:dyDescent="0.25">
      <c r="A57284"/>
    </row>
    <row r="57285" spans="1:1" x14ac:dyDescent="0.25">
      <c r="A57285"/>
    </row>
    <row r="57286" spans="1:1" x14ac:dyDescent="0.25">
      <c r="A57286"/>
    </row>
    <row r="57287" spans="1:1" x14ac:dyDescent="0.25">
      <c r="A57287"/>
    </row>
    <row r="57288" spans="1:1" x14ac:dyDescent="0.25">
      <c r="A57288"/>
    </row>
    <row r="57289" spans="1:1" x14ac:dyDescent="0.25">
      <c r="A57289"/>
    </row>
    <row r="57290" spans="1:1" x14ac:dyDescent="0.25">
      <c r="A57290"/>
    </row>
    <row r="57291" spans="1:1" x14ac:dyDescent="0.25">
      <c r="A57291"/>
    </row>
    <row r="57292" spans="1:1" x14ac:dyDescent="0.25">
      <c r="A57292"/>
    </row>
    <row r="57293" spans="1:1" x14ac:dyDescent="0.25">
      <c r="A57293"/>
    </row>
    <row r="57294" spans="1:1" x14ac:dyDescent="0.25">
      <c r="A57294"/>
    </row>
    <row r="57295" spans="1:1" x14ac:dyDescent="0.25">
      <c r="A57295"/>
    </row>
    <row r="57296" spans="1:1" x14ac:dyDescent="0.25">
      <c r="A57296"/>
    </row>
    <row r="57297" spans="1:1" x14ac:dyDescent="0.25">
      <c r="A57297"/>
    </row>
    <row r="57298" spans="1:1" x14ac:dyDescent="0.25">
      <c r="A57298"/>
    </row>
    <row r="57299" spans="1:1" x14ac:dyDescent="0.25">
      <c r="A57299"/>
    </row>
    <row r="57300" spans="1:1" x14ac:dyDescent="0.25">
      <c r="A57300"/>
    </row>
    <row r="57301" spans="1:1" x14ac:dyDescent="0.25">
      <c r="A57301"/>
    </row>
    <row r="57302" spans="1:1" x14ac:dyDescent="0.25">
      <c r="A57302"/>
    </row>
    <row r="57303" spans="1:1" x14ac:dyDescent="0.25">
      <c r="A57303"/>
    </row>
    <row r="57304" spans="1:1" x14ac:dyDescent="0.25">
      <c r="A57304"/>
    </row>
    <row r="57305" spans="1:1" x14ac:dyDescent="0.25">
      <c r="A57305"/>
    </row>
    <row r="57306" spans="1:1" x14ac:dyDescent="0.25">
      <c r="A57306"/>
    </row>
    <row r="57307" spans="1:1" x14ac:dyDescent="0.25">
      <c r="A57307"/>
    </row>
    <row r="57308" spans="1:1" x14ac:dyDescent="0.25">
      <c r="A57308"/>
    </row>
    <row r="57309" spans="1:1" x14ac:dyDescent="0.25">
      <c r="A57309"/>
    </row>
    <row r="57310" spans="1:1" x14ac:dyDescent="0.25">
      <c r="A57310"/>
    </row>
    <row r="57311" spans="1:1" x14ac:dyDescent="0.25">
      <c r="A57311"/>
    </row>
    <row r="57312" spans="1:1" x14ac:dyDescent="0.25">
      <c r="A57312"/>
    </row>
    <row r="57313" spans="1:1" x14ac:dyDescent="0.25">
      <c r="A57313"/>
    </row>
    <row r="57314" spans="1:1" x14ac:dyDescent="0.25">
      <c r="A57314"/>
    </row>
    <row r="57315" spans="1:1" x14ac:dyDescent="0.25">
      <c r="A57315"/>
    </row>
    <row r="57316" spans="1:1" x14ac:dyDescent="0.25">
      <c r="A57316"/>
    </row>
    <row r="57317" spans="1:1" x14ac:dyDescent="0.25">
      <c r="A57317"/>
    </row>
    <row r="57318" spans="1:1" x14ac:dyDescent="0.25">
      <c r="A57318"/>
    </row>
    <row r="57319" spans="1:1" x14ac:dyDescent="0.25">
      <c r="A57319"/>
    </row>
    <row r="57320" spans="1:1" x14ac:dyDescent="0.25">
      <c r="A57320"/>
    </row>
    <row r="57321" spans="1:1" x14ac:dyDescent="0.25">
      <c r="A57321"/>
    </row>
    <row r="57322" spans="1:1" x14ac:dyDescent="0.25">
      <c r="A57322"/>
    </row>
    <row r="57323" spans="1:1" x14ac:dyDescent="0.25">
      <c r="A57323"/>
    </row>
    <row r="57324" spans="1:1" x14ac:dyDescent="0.25">
      <c r="A57324"/>
    </row>
    <row r="57325" spans="1:1" x14ac:dyDescent="0.25">
      <c r="A57325"/>
    </row>
    <row r="57326" spans="1:1" x14ac:dyDescent="0.25">
      <c r="A57326"/>
    </row>
    <row r="57327" spans="1:1" x14ac:dyDescent="0.25">
      <c r="A57327"/>
    </row>
    <row r="57328" spans="1:1" x14ac:dyDescent="0.25">
      <c r="A57328"/>
    </row>
    <row r="57329" spans="1:1" x14ac:dyDescent="0.25">
      <c r="A57329"/>
    </row>
    <row r="57330" spans="1:1" x14ac:dyDescent="0.25">
      <c r="A57330"/>
    </row>
    <row r="57331" spans="1:1" x14ac:dyDescent="0.25">
      <c r="A57331"/>
    </row>
    <row r="57332" spans="1:1" x14ac:dyDescent="0.25">
      <c r="A57332"/>
    </row>
    <row r="57333" spans="1:1" x14ac:dyDescent="0.25">
      <c r="A57333"/>
    </row>
    <row r="57334" spans="1:1" x14ac:dyDescent="0.25">
      <c r="A57334"/>
    </row>
    <row r="57335" spans="1:1" x14ac:dyDescent="0.25">
      <c r="A57335"/>
    </row>
    <row r="57336" spans="1:1" x14ac:dyDescent="0.25">
      <c r="A57336"/>
    </row>
    <row r="57337" spans="1:1" x14ac:dyDescent="0.25">
      <c r="A57337"/>
    </row>
    <row r="57338" spans="1:1" x14ac:dyDescent="0.25">
      <c r="A57338"/>
    </row>
    <row r="57339" spans="1:1" x14ac:dyDescent="0.25">
      <c r="A57339"/>
    </row>
    <row r="57340" spans="1:1" x14ac:dyDescent="0.25">
      <c r="A57340"/>
    </row>
    <row r="57341" spans="1:1" x14ac:dyDescent="0.25">
      <c r="A57341"/>
    </row>
    <row r="57342" spans="1:1" x14ac:dyDescent="0.25">
      <c r="A57342"/>
    </row>
    <row r="57343" spans="1:1" x14ac:dyDescent="0.25">
      <c r="A57343"/>
    </row>
    <row r="57344" spans="1:1" x14ac:dyDescent="0.25">
      <c r="A57344"/>
    </row>
    <row r="57345" spans="1:1" x14ac:dyDescent="0.25">
      <c r="A57345"/>
    </row>
    <row r="57346" spans="1:1" x14ac:dyDescent="0.25">
      <c r="A57346"/>
    </row>
    <row r="57347" spans="1:1" x14ac:dyDescent="0.25">
      <c r="A57347"/>
    </row>
    <row r="57348" spans="1:1" x14ac:dyDescent="0.25">
      <c r="A57348"/>
    </row>
    <row r="57349" spans="1:1" x14ac:dyDescent="0.25">
      <c r="A57349"/>
    </row>
    <row r="57350" spans="1:1" x14ac:dyDescent="0.25">
      <c r="A57350"/>
    </row>
    <row r="57351" spans="1:1" x14ac:dyDescent="0.25">
      <c r="A57351"/>
    </row>
    <row r="57352" spans="1:1" x14ac:dyDescent="0.25">
      <c r="A57352"/>
    </row>
    <row r="57353" spans="1:1" x14ac:dyDescent="0.25">
      <c r="A57353"/>
    </row>
    <row r="57354" spans="1:1" x14ac:dyDescent="0.25">
      <c r="A57354"/>
    </row>
    <row r="57355" spans="1:1" x14ac:dyDescent="0.25">
      <c r="A57355"/>
    </row>
    <row r="57356" spans="1:1" x14ac:dyDescent="0.25">
      <c r="A57356"/>
    </row>
    <row r="57357" spans="1:1" x14ac:dyDescent="0.25">
      <c r="A57357"/>
    </row>
    <row r="57358" spans="1:1" x14ac:dyDescent="0.25">
      <c r="A57358"/>
    </row>
    <row r="57359" spans="1:1" x14ac:dyDescent="0.25">
      <c r="A57359"/>
    </row>
    <row r="57360" spans="1:1" x14ac:dyDescent="0.25">
      <c r="A57360"/>
    </row>
    <row r="57361" spans="1:1" x14ac:dyDescent="0.25">
      <c r="A57361"/>
    </row>
    <row r="57362" spans="1:1" x14ac:dyDescent="0.25">
      <c r="A57362"/>
    </row>
    <row r="57363" spans="1:1" x14ac:dyDescent="0.25">
      <c r="A57363"/>
    </row>
    <row r="57364" spans="1:1" x14ac:dyDescent="0.25">
      <c r="A57364"/>
    </row>
    <row r="57365" spans="1:1" x14ac:dyDescent="0.25">
      <c r="A57365"/>
    </row>
    <row r="57366" spans="1:1" x14ac:dyDescent="0.25">
      <c r="A57366"/>
    </row>
    <row r="57367" spans="1:1" x14ac:dyDescent="0.25">
      <c r="A57367"/>
    </row>
    <row r="57368" spans="1:1" x14ac:dyDescent="0.25">
      <c r="A57368"/>
    </row>
    <row r="57369" spans="1:1" x14ac:dyDescent="0.25">
      <c r="A57369"/>
    </row>
    <row r="57370" spans="1:1" x14ac:dyDescent="0.25">
      <c r="A57370"/>
    </row>
    <row r="57371" spans="1:1" x14ac:dyDescent="0.25">
      <c r="A57371"/>
    </row>
    <row r="57372" spans="1:1" x14ac:dyDescent="0.25">
      <c r="A57372"/>
    </row>
    <row r="57373" spans="1:1" x14ac:dyDescent="0.25">
      <c r="A57373"/>
    </row>
    <row r="57374" spans="1:1" x14ac:dyDescent="0.25">
      <c r="A57374"/>
    </row>
    <row r="57375" spans="1:1" x14ac:dyDescent="0.25">
      <c r="A57375"/>
    </row>
    <row r="57376" spans="1:1" x14ac:dyDescent="0.25">
      <c r="A57376"/>
    </row>
    <row r="57377" spans="1:1" x14ac:dyDescent="0.25">
      <c r="A57377"/>
    </row>
    <row r="57378" spans="1:1" x14ac:dyDescent="0.25">
      <c r="A57378"/>
    </row>
    <row r="57379" spans="1:1" x14ac:dyDescent="0.25">
      <c r="A57379"/>
    </row>
    <row r="57380" spans="1:1" x14ac:dyDescent="0.25">
      <c r="A57380"/>
    </row>
    <row r="57381" spans="1:1" x14ac:dyDescent="0.25">
      <c r="A57381"/>
    </row>
    <row r="57382" spans="1:1" x14ac:dyDescent="0.25">
      <c r="A57382"/>
    </row>
    <row r="57383" spans="1:1" x14ac:dyDescent="0.25">
      <c r="A57383"/>
    </row>
    <row r="57384" spans="1:1" x14ac:dyDescent="0.25">
      <c r="A57384"/>
    </row>
    <row r="57385" spans="1:1" x14ac:dyDescent="0.25">
      <c r="A57385"/>
    </row>
    <row r="57386" spans="1:1" x14ac:dyDescent="0.25">
      <c r="A57386"/>
    </row>
    <row r="57387" spans="1:1" x14ac:dyDescent="0.25">
      <c r="A57387"/>
    </row>
    <row r="57388" spans="1:1" x14ac:dyDescent="0.25">
      <c r="A57388"/>
    </row>
    <row r="57389" spans="1:1" x14ac:dyDescent="0.25">
      <c r="A57389"/>
    </row>
    <row r="57390" spans="1:1" x14ac:dyDescent="0.25">
      <c r="A57390"/>
    </row>
    <row r="57391" spans="1:1" x14ac:dyDescent="0.25">
      <c r="A57391"/>
    </row>
    <row r="57392" spans="1:1" x14ac:dyDescent="0.25">
      <c r="A57392"/>
    </row>
    <row r="57393" spans="1:1" x14ac:dyDescent="0.25">
      <c r="A57393"/>
    </row>
    <row r="57394" spans="1:1" x14ac:dyDescent="0.25">
      <c r="A57394"/>
    </row>
    <row r="57395" spans="1:1" x14ac:dyDescent="0.25">
      <c r="A57395"/>
    </row>
    <row r="57396" spans="1:1" x14ac:dyDescent="0.25">
      <c r="A57396"/>
    </row>
    <row r="57397" spans="1:1" x14ac:dyDescent="0.25">
      <c r="A57397"/>
    </row>
    <row r="57398" spans="1:1" x14ac:dyDescent="0.25">
      <c r="A57398"/>
    </row>
    <row r="57399" spans="1:1" x14ac:dyDescent="0.25">
      <c r="A57399"/>
    </row>
    <row r="57400" spans="1:1" x14ac:dyDescent="0.25">
      <c r="A57400"/>
    </row>
    <row r="57401" spans="1:1" x14ac:dyDescent="0.25">
      <c r="A57401"/>
    </row>
    <row r="57402" spans="1:1" x14ac:dyDescent="0.25">
      <c r="A57402"/>
    </row>
    <row r="57403" spans="1:1" x14ac:dyDescent="0.25">
      <c r="A57403"/>
    </row>
    <row r="57404" spans="1:1" x14ac:dyDescent="0.25">
      <c r="A57404"/>
    </row>
    <row r="57405" spans="1:1" x14ac:dyDescent="0.25">
      <c r="A57405"/>
    </row>
    <row r="57406" spans="1:1" x14ac:dyDescent="0.25">
      <c r="A57406"/>
    </row>
    <row r="57407" spans="1:1" x14ac:dyDescent="0.25">
      <c r="A57407"/>
    </row>
    <row r="57408" spans="1:1" x14ac:dyDescent="0.25">
      <c r="A57408"/>
    </row>
    <row r="57409" spans="1:1" x14ac:dyDescent="0.25">
      <c r="A57409"/>
    </row>
    <row r="57410" spans="1:1" x14ac:dyDescent="0.25">
      <c r="A57410"/>
    </row>
    <row r="57411" spans="1:1" x14ac:dyDescent="0.25">
      <c r="A57411"/>
    </row>
    <row r="57412" spans="1:1" x14ac:dyDescent="0.25">
      <c r="A57412"/>
    </row>
    <row r="57413" spans="1:1" x14ac:dyDescent="0.25">
      <c r="A57413"/>
    </row>
    <row r="57414" spans="1:1" x14ac:dyDescent="0.25">
      <c r="A57414"/>
    </row>
    <row r="57415" spans="1:1" x14ac:dyDescent="0.25">
      <c r="A57415"/>
    </row>
    <row r="57416" spans="1:1" x14ac:dyDescent="0.25">
      <c r="A57416"/>
    </row>
    <row r="57417" spans="1:1" x14ac:dyDescent="0.25">
      <c r="A57417"/>
    </row>
    <row r="57418" spans="1:1" x14ac:dyDescent="0.25">
      <c r="A57418"/>
    </row>
    <row r="57419" spans="1:1" x14ac:dyDescent="0.25">
      <c r="A57419"/>
    </row>
    <row r="57420" spans="1:1" x14ac:dyDescent="0.25">
      <c r="A57420"/>
    </row>
    <row r="57421" spans="1:1" x14ac:dyDescent="0.25">
      <c r="A57421"/>
    </row>
    <row r="57422" spans="1:1" x14ac:dyDescent="0.25">
      <c r="A57422"/>
    </row>
    <row r="57423" spans="1:1" x14ac:dyDescent="0.25">
      <c r="A57423"/>
    </row>
    <row r="57424" spans="1:1" x14ac:dyDescent="0.25">
      <c r="A57424"/>
    </row>
    <row r="57425" spans="1:1" x14ac:dyDescent="0.25">
      <c r="A57425"/>
    </row>
    <row r="57426" spans="1:1" x14ac:dyDescent="0.25">
      <c r="A57426"/>
    </row>
    <row r="57427" spans="1:1" x14ac:dyDescent="0.25">
      <c r="A57427"/>
    </row>
    <row r="57428" spans="1:1" x14ac:dyDescent="0.25">
      <c r="A57428"/>
    </row>
    <row r="57429" spans="1:1" x14ac:dyDescent="0.25">
      <c r="A57429"/>
    </row>
    <row r="57430" spans="1:1" x14ac:dyDescent="0.25">
      <c r="A57430"/>
    </row>
    <row r="57431" spans="1:1" x14ac:dyDescent="0.25">
      <c r="A57431"/>
    </row>
    <row r="57432" spans="1:1" x14ac:dyDescent="0.25">
      <c r="A57432"/>
    </row>
    <row r="57433" spans="1:1" x14ac:dyDescent="0.25">
      <c r="A57433"/>
    </row>
    <row r="57434" spans="1:1" x14ac:dyDescent="0.25">
      <c r="A57434"/>
    </row>
    <row r="57435" spans="1:1" x14ac:dyDescent="0.25">
      <c r="A57435"/>
    </row>
    <row r="57436" spans="1:1" x14ac:dyDescent="0.25">
      <c r="A57436"/>
    </row>
    <row r="57437" spans="1:1" x14ac:dyDescent="0.25">
      <c r="A57437"/>
    </row>
    <row r="57438" spans="1:1" x14ac:dyDescent="0.25">
      <c r="A57438"/>
    </row>
    <row r="57439" spans="1:1" x14ac:dyDescent="0.25">
      <c r="A57439"/>
    </row>
    <row r="57440" spans="1:1" x14ac:dyDescent="0.25">
      <c r="A57440"/>
    </row>
    <row r="57441" spans="1:1" x14ac:dyDescent="0.25">
      <c r="A57441"/>
    </row>
    <row r="57442" spans="1:1" x14ac:dyDescent="0.25">
      <c r="A57442"/>
    </row>
    <row r="57443" spans="1:1" x14ac:dyDescent="0.25">
      <c r="A57443"/>
    </row>
    <row r="57444" spans="1:1" x14ac:dyDescent="0.25">
      <c r="A57444"/>
    </row>
    <row r="57445" spans="1:1" x14ac:dyDescent="0.25">
      <c r="A57445"/>
    </row>
    <row r="57446" spans="1:1" x14ac:dyDescent="0.25">
      <c r="A57446"/>
    </row>
    <row r="57447" spans="1:1" x14ac:dyDescent="0.25">
      <c r="A57447"/>
    </row>
    <row r="57448" spans="1:1" x14ac:dyDescent="0.25">
      <c r="A57448"/>
    </row>
    <row r="57449" spans="1:1" x14ac:dyDescent="0.25">
      <c r="A57449"/>
    </row>
    <row r="57450" spans="1:1" x14ac:dyDescent="0.25">
      <c r="A57450"/>
    </row>
    <row r="57451" spans="1:1" x14ac:dyDescent="0.25">
      <c r="A57451"/>
    </row>
    <row r="57452" spans="1:1" x14ac:dyDescent="0.25">
      <c r="A57452"/>
    </row>
    <row r="57453" spans="1:1" x14ac:dyDescent="0.25">
      <c r="A57453"/>
    </row>
    <row r="57454" spans="1:1" x14ac:dyDescent="0.25">
      <c r="A57454"/>
    </row>
    <row r="57455" spans="1:1" x14ac:dyDescent="0.25">
      <c r="A57455"/>
    </row>
    <row r="57456" spans="1:1" x14ac:dyDescent="0.25">
      <c r="A57456"/>
    </row>
    <row r="57457" spans="1:1" x14ac:dyDescent="0.25">
      <c r="A57457"/>
    </row>
    <row r="57458" spans="1:1" x14ac:dyDescent="0.25">
      <c r="A57458"/>
    </row>
    <row r="57459" spans="1:1" x14ac:dyDescent="0.25">
      <c r="A57459"/>
    </row>
    <row r="57460" spans="1:1" x14ac:dyDescent="0.25">
      <c r="A57460"/>
    </row>
    <row r="57461" spans="1:1" x14ac:dyDescent="0.25">
      <c r="A57461"/>
    </row>
    <row r="57462" spans="1:1" x14ac:dyDescent="0.25">
      <c r="A57462"/>
    </row>
    <row r="57463" spans="1:1" x14ac:dyDescent="0.25">
      <c r="A57463"/>
    </row>
    <row r="57464" spans="1:1" x14ac:dyDescent="0.25">
      <c r="A57464"/>
    </row>
    <row r="57465" spans="1:1" x14ac:dyDescent="0.25">
      <c r="A57465"/>
    </row>
    <row r="57466" spans="1:1" x14ac:dyDescent="0.25">
      <c r="A57466"/>
    </row>
    <row r="57467" spans="1:1" x14ac:dyDescent="0.25">
      <c r="A57467"/>
    </row>
    <row r="57468" spans="1:1" x14ac:dyDescent="0.25">
      <c r="A57468"/>
    </row>
    <row r="57469" spans="1:1" x14ac:dyDescent="0.25">
      <c r="A57469"/>
    </row>
    <row r="57470" spans="1:1" x14ac:dyDescent="0.25">
      <c r="A57470"/>
    </row>
    <row r="57471" spans="1:1" x14ac:dyDescent="0.25">
      <c r="A57471"/>
    </row>
    <row r="57472" spans="1:1" x14ac:dyDescent="0.25">
      <c r="A57472"/>
    </row>
    <row r="57473" spans="1:1" x14ac:dyDescent="0.25">
      <c r="A57473"/>
    </row>
    <row r="57474" spans="1:1" x14ac:dyDescent="0.25">
      <c r="A57474"/>
    </row>
    <row r="57475" spans="1:1" x14ac:dyDescent="0.25">
      <c r="A57475"/>
    </row>
    <row r="57476" spans="1:1" x14ac:dyDescent="0.25">
      <c r="A57476"/>
    </row>
    <row r="57477" spans="1:1" x14ac:dyDescent="0.25">
      <c r="A57477"/>
    </row>
    <row r="57478" spans="1:1" x14ac:dyDescent="0.25">
      <c r="A57478"/>
    </row>
    <row r="57479" spans="1:1" x14ac:dyDescent="0.25">
      <c r="A57479"/>
    </row>
    <row r="57480" spans="1:1" x14ac:dyDescent="0.25">
      <c r="A57480"/>
    </row>
    <row r="57481" spans="1:1" x14ac:dyDescent="0.25">
      <c r="A57481"/>
    </row>
    <row r="57482" spans="1:1" x14ac:dyDescent="0.25">
      <c r="A57482"/>
    </row>
    <row r="57483" spans="1:1" x14ac:dyDescent="0.25">
      <c r="A57483"/>
    </row>
    <row r="57484" spans="1:1" x14ac:dyDescent="0.25">
      <c r="A57484"/>
    </row>
    <row r="57485" spans="1:1" x14ac:dyDescent="0.25">
      <c r="A57485"/>
    </row>
    <row r="57486" spans="1:1" x14ac:dyDescent="0.25">
      <c r="A57486"/>
    </row>
    <row r="57487" spans="1:1" x14ac:dyDescent="0.25">
      <c r="A57487"/>
    </row>
    <row r="57488" spans="1:1" x14ac:dyDescent="0.25">
      <c r="A57488"/>
    </row>
    <row r="57489" spans="1:1" x14ac:dyDescent="0.25">
      <c r="A57489"/>
    </row>
    <row r="57490" spans="1:1" x14ac:dyDescent="0.25">
      <c r="A57490"/>
    </row>
    <row r="57491" spans="1:1" x14ac:dyDescent="0.25">
      <c r="A57491"/>
    </row>
    <row r="57492" spans="1:1" x14ac:dyDescent="0.25">
      <c r="A57492"/>
    </row>
    <row r="57493" spans="1:1" x14ac:dyDescent="0.25">
      <c r="A57493"/>
    </row>
    <row r="57494" spans="1:1" x14ac:dyDescent="0.25">
      <c r="A57494"/>
    </row>
    <row r="57495" spans="1:1" x14ac:dyDescent="0.25">
      <c r="A57495"/>
    </row>
    <row r="57496" spans="1:1" x14ac:dyDescent="0.25">
      <c r="A57496"/>
    </row>
    <row r="57497" spans="1:1" x14ac:dyDescent="0.25">
      <c r="A57497"/>
    </row>
    <row r="57498" spans="1:1" x14ac:dyDescent="0.25">
      <c r="A57498"/>
    </row>
    <row r="57499" spans="1:1" x14ac:dyDescent="0.25">
      <c r="A57499"/>
    </row>
    <row r="57500" spans="1:1" x14ac:dyDescent="0.25">
      <c r="A57500"/>
    </row>
    <row r="57501" spans="1:1" x14ac:dyDescent="0.25">
      <c r="A57501"/>
    </row>
    <row r="57502" spans="1:1" x14ac:dyDescent="0.25">
      <c r="A57502"/>
    </row>
    <row r="57503" spans="1:1" x14ac:dyDescent="0.25">
      <c r="A57503"/>
    </row>
    <row r="57504" spans="1:1" x14ac:dyDescent="0.25">
      <c r="A57504"/>
    </row>
    <row r="57505" spans="1:1" x14ac:dyDescent="0.25">
      <c r="A57505"/>
    </row>
    <row r="57506" spans="1:1" x14ac:dyDescent="0.25">
      <c r="A57506"/>
    </row>
    <row r="57507" spans="1:1" x14ac:dyDescent="0.25">
      <c r="A57507"/>
    </row>
    <row r="57508" spans="1:1" x14ac:dyDescent="0.25">
      <c r="A57508"/>
    </row>
    <row r="57509" spans="1:1" x14ac:dyDescent="0.25">
      <c r="A57509"/>
    </row>
    <row r="57510" spans="1:1" x14ac:dyDescent="0.25">
      <c r="A57510"/>
    </row>
    <row r="57511" spans="1:1" x14ac:dyDescent="0.25">
      <c r="A57511"/>
    </row>
    <row r="57512" spans="1:1" x14ac:dyDescent="0.25">
      <c r="A57512"/>
    </row>
    <row r="57513" spans="1:1" x14ac:dyDescent="0.25">
      <c r="A57513"/>
    </row>
    <row r="57514" spans="1:1" x14ac:dyDescent="0.25">
      <c r="A57514"/>
    </row>
    <row r="57515" spans="1:1" x14ac:dyDescent="0.25">
      <c r="A57515"/>
    </row>
    <row r="57516" spans="1:1" x14ac:dyDescent="0.25">
      <c r="A57516"/>
    </row>
    <row r="57517" spans="1:1" x14ac:dyDescent="0.25">
      <c r="A57517"/>
    </row>
    <row r="57518" spans="1:1" x14ac:dyDescent="0.25">
      <c r="A57518"/>
    </row>
    <row r="57519" spans="1:1" x14ac:dyDescent="0.25">
      <c r="A57519"/>
    </row>
    <row r="57520" spans="1:1" x14ac:dyDescent="0.25">
      <c r="A57520"/>
    </row>
    <row r="57521" spans="1:1" x14ac:dyDescent="0.25">
      <c r="A57521"/>
    </row>
    <row r="57522" spans="1:1" x14ac:dyDescent="0.25">
      <c r="A57522"/>
    </row>
    <row r="57523" spans="1:1" x14ac:dyDescent="0.25">
      <c r="A57523"/>
    </row>
    <row r="57524" spans="1:1" x14ac:dyDescent="0.25">
      <c r="A57524"/>
    </row>
    <row r="57525" spans="1:1" x14ac:dyDescent="0.25">
      <c r="A57525"/>
    </row>
    <row r="57526" spans="1:1" x14ac:dyDescent="0.25">
      <c r="A57526"/>
    </row>
    <row r="57527" spans="1:1" x14ac:dyDescent="0.25">
      <c r="A57527"/>
    </row>
    <row r="57528" spans="1:1" x14ac:dyDescent="0.25">
      <c r="A57528"/>
    </row>
    <row r="57529" spans="1:1" x14ac:dyDescent="0.25">
      <c r="A57529"/>
    </row>
    <row r="57530" spans="1:1" x14ac:dyDescent="0.25">
      <c r="A57530"/>
    </row>
    <row r="57531" spans="1:1" x14ac:dyDescent="0.25">
      <c r="A57531"/>
    </row>
    <row r="57532" spans="1:1" x14ac:dyDescent="0.25">
      <c r="A57532"/>
    </row>
    <row r="57533" spans="1:1" x14ac:dyDescent="0.25">
      <c r="A57533"/>
    </row>
    <row r="57534" spans="1:1" x14ac:dyDescent="0.25">
      <c r="A57534"/>
    </row>
    <row r="57535" spans="1:1" x14ac:dyDescent="0.25">
      <c r="A57535"/>
    </row>
    <row r="57536" spans="1:1" x14ac:dyDescent="0.25">
      <c r="A57536"/>
    </row>
    <row r="57537" spans="1:1" x14ac:dyDescent="0.25">
      <c r="A57537"/>
    </row>
    <row r="57538" spans="1:1" x14ac:dyDescent="0.25">
      <c r="A57538"/>
    </row>
    <row r="57539" spans="1:1" x14ac:dyDescent="0.25">
      <c r="A57539"/>
    </row>
    <row r="57540" spans="1:1" x14ac:dyDescent="0.25">
      <c r="A57540"/>
    </row>
    <row r="57541" spans="1:1" x14ac:dyDescent="0.25">
      <c r="A57541"/>
    </row>
    <row r="57542" spans="1:1" x14ac:dyDescent="0.25">
      <c r="A57542"/>
    </row>
    <row r="57543" spans="1:1" x14ac:dyDescent="0.25">
      <c r="A57543"/>
    </row>
    <row r="57544" spans="1:1" x14ac:dyDescent="0.25">
      <c r="A57544"/>
    </row>
    <row r="57545" spans="1:1" x14ac:dyDescent="0.25">
      <c r="A57545"/>
    </row>
    <row r="57546" spans="1:1" x14ac:dyDescent="0.25">
      <c r="A57546"/>
    </row>
    <row r="57547" spans="1:1" x14ac:dyDescent="0.25">
      <c r="A57547"/>
    </row>
    <row r="57548" spans="1:1" x14ac:dyDescent="0.25">
      <c r="A57548"/>
    </row>
    <row r="57549" spans="1:1" x14ac:dyDescent="0.25">
      <c r="A57549"/>
    </row>
    <row r="57550" spans="1:1" x14ac:dyDescent="0.25">
      <c r="A57550"/>
    </row>
    <row r="57551" spans="1:1" x14ac:dyDescent="0.25">
      <c r="A57551"/>
    </row>
    <row r="57552" spans="1:1" x14ac:dyDescent="0.25">
      <c r="A57552"/>
    </row>
    <row r="57553" spans="1:1" x14ac:dyDescent="0.25">
      <c r="A57553"/>
    </row>
    <row r="57554" spans="1:1" x14ac:dyDescent="0.25">
      <c r="A57554"/>
    </row>
    <row r="57555" spans="1:1" x14ac:dyDescent="0.25">
      <c r="A57555"/>
    </row>
    <row r="57556" spans="1:1" x14ac:dyDescent="0.25">
      <c r="A57556"/>
    </row>
    <row r="57557" spans="1:1" x14ac:dyDescent="0.25">
      <c r="A57557"/>
    </row>
    <row r="57558" spans="1:1" x14ac:dyDescent="0.25">
      <c r="A57558"/>
    </row>
    <row r="57559" spans="1:1" x14ac:dyDescent="0.25">
      <c r="A57559"/>
    </row>
    <row r="57560" spans="1:1" x14ac:dyDescent="0.25">
      <c r="A57560"/>
    </row>
    <row r="57561" spans="1:1" x14ac:dyDescent="0.25">
      <c r="A57561"/>
    </row>
    <row r="57562" spans="1:1" x14ac:dyDescent="0.25">
      <c r="A57562"/>
    </row>
    <row r="57563" spans="1:1" x14ac:dyDescent="0.25">
      <c r="A57563"/>
    </row>
    <row r="57564" spans="1:1" x14ac:dyDescent="0.25">
      <c r="A57564"/>
    </row>
    <row r="57565" spans="1:1" x14ac:dyDescent="0.25">
      <c r="A57565"/>
    </row>
    <row r="57566" spans="1:1" x14ac:dyDescent="0.25">
      <c r="A57566"/>
    </row>
    <row r="57567" spans="1:1" x14ac:dyDescent="0.25">
      <c r="A57567"/>
    </row>
    <row r="57568" spans="1:1" x14ac:dyDescent="0.25">
      <c r="A57568"/>
    </row>
    <row r="57569" spans="1:1" x14ac:dyDescent="0.25">
      <c r="A57569"/>
    </row>
    <row r="57570" spans="1:1" x14ac:dyDescent="0.25">
      <c r="A57570"/>
    </row>
    <row r="57571" spans="1:1" x14ac:dyDescent="0.25">
      <c r="A57571"/>
    </row>
    <row r="57572" spans="1:1" x14ac:dyDescent="0.25">
      <c r="A57572"/>
    </row>
    <row r="57573" spans="1:1" x14ac:dyDescent="0.25">
      <c r="A57573"/>
    </row>
    <row r="57574" spans="1:1" x14ac:dyDescent="0.25">
      <c r="A57574"/>
    </row>
    <row r="57575" spans="1:1" x14ac:dyDescent="0.25">
      <c r="A57575"/>
    </row>
    <row r="57576" spans="1:1" x14ac:dyDescent="0.25">
      <c r="A57576"/>
    </row>
    <row r="57577" spans="1:1" x14ac:dyDescent="0.25">
      <c r="A57577"/>
    </row>
    <row r="57578" spans="1:1" x14ac:dyDescent="0.25">
      <c r="A57578"/>
    </row>
    <row r="57579" spans="1:1" x14ac:dyDescent="0.25">
      <c r="A57579"/>
    </row>
    <row r="57580" spans="1:1" x14ac:dyDescent="0.25">
      <c r="A57580"/>
    </row>
    <row r="57581" spans="1:1" x14ac:dyDescent="0.25">
      <c r="A57581"/>
    </row>
    <row r="57582" spans="1:1" x14ac:dyDescent="0.25">
      <c r="A57582"/>
    </row>
    <row r="57583" spans="1:1" x14ac:dyDescent="0.25">
      <c r="A57583"/>
    </row>
    <row r="57584" spans="1:1" x14ac:dyDescent="0.25">
      <c r="A57584"/>
    </row>
    <row r="57585" spans="1:1" x14ac:dyDescent="0.25">
      <c r="A57585"/>
    </row>
    <row r="57586" spans="1:1" x14ac:dyDescent="0.25">
      <c r="A57586"/>
    </row>
    <row r="57587" spans="1:1" x14ac:dyDescent="0.25">
      <c r="A57587"/>
    </row>
    <row r="57588" spans="1:1" x14ac:dyDescent="0.25">
      <c r="A57588"/>
    </row>
    <row r="57589" spans="1:1" x14ac:dyDescent="0.25">
      <c r="A57589"/>
    </row>
    <row r="57590" spans="1:1" x14ac:dyDescent="0.25">
      <c r="A57590"/>
    </row>
    <row r="57591" spans="1:1" x14ac:dyDescent="0.25">
      <c r="A57591"/>
    </row>
    <row r="57592" spans="1:1" x14ac:dyDescent="0.25">
      <c r="A57592"/>
    </row>
    <row r="57593" spans="1:1" x14ac:dyDescent="0.25">
      <c r="A57593"/>
    </row>
    <row r="57594" spans="1:1" x14ac:dyDescent="0.25">
      <c r="A57594"/>
    </row>
    <row r="57595" spans="1:1" x14ac:dyDescent="0.25">
      <c r="A57595"/>
    </row>
    <row r="57596" spans="1:1" x14ac:dyDescent="0.25">
      <c r="A57596"/>
    </row>
    <row r="57597" spans="1:1" x14ac:dyDescent="0.25">
      <c r="A57597"/>
    </row>
    <row r="57598" spans="1:1" x14ac:dyDescent="0.25">
      <c r="A57598"/>
    </row>
    <row r="57599" spans="1:1" x14ac:dyDescent="0.25">
      <c r="A57599"/>
    </row>
    <row r="57600" spans="1:1" x14ac:dyDescent="0.25">
      <c r="A57600"/>
    </row>
    <row r="57601" spans="1:1" x14ac:dyDescent="0.25">
      <c r="A57601"/>
    </row>
    <row r="57602" spans="1:1" x14ac:dyDescent="0.25">
      <c r="A57602"/>
    </row>
    <row r="57603" spans="1:1" x14ac:dyDescent="0.25">
      <c r="A57603"/>
    </row>
    <row r="57604" spans="1:1" x14ac:dyDescent="0.25">
      <c r="A57604"/>
    </row>
    <row r="57605" spans="1:1" x14ac:dyDescent="0.25">
      <c r="A57605"/>
    </row>
    <row r="57606" spans="1:1" x14ac:dyDescent="0.25">
      <c r="A57606"/>
    </row>
    <row r="57607" spans="1:1" x14ac:dyDescent="0.25">
      <c r="A57607"/>
    </row>
    <row r="57608" spans="1:1" x14ac:dyDescent="0.25">
      <c r="A57608"/>
    </row>
    <row r="57609" spans="1:1" x14ac:dyDescent="0.25">
      <c r="A57609"/>
    </row>
    <row r="57610" spans="1:1" x14ac:dyDescent="0.25">
      <c r="A57610"/>
    </row>
    <row r="57611" spans="1:1" x14ac:dyDescent="0.25">
      <c r="A57611"/>
    </row>
    <row r="57612" spans="1:1" x14ac:dyDescent="0.25">
      <c r="A57612"/>
    </row>
    <row r="57613" spans="1:1" x14ac:dyDescent="0.25">
      <c r="A57613"/>
    </row>
    <row r="57614" spans="1:1" x14ac:dyDescent="0.25">
      <c r="A57614"/>
    </row>
    <row r="57615" spans="1:1" x14ac:dyDescent="0.25">
      <c r="A57615"/>
    </row>
    <row r="57616" spans="1:1" x14ac:dyDescent="0.25">
      <c r="A57616"/>
    </row>
    <row r="57617" spans="1:1" x14ac:dyDescent="0.25">
      <c r="A57617"/>
    </row>
    <row r="57618" spans="1:1" x14ac:dyDescent="0.25">
      <c r="A57618"/>
    </row>
    <row r="57619" spans="1:1" x14ac:dyDescent="0.25">
      <c r="A57619"/>
    </row>
    <row r="57620" spans="1:1" x14ac:dyDescent="0.25">
      <c r="A57620"/>
    </row>
    <row r="57621" spans="1:1" x14ac:dyDescent="0.25">
      <c r="A57621"/>
    </row>
    <row r="57622" spans="1:1" x14ac:dyDescent="0.25">
      <c r="A57622"/>
    </row>
    <row r="57623" spans="1:1" x14ac:dyDescent="0.25">
      <c r="A57623"/>
    </row>
    <row r="57624" spans="1:1" x14ac:dyDescent="0.25">
      <c r="A57624"/>
    </row>
    <row r="57625" spans="1:1" x14ac:dyDescent="0.25">
      <c r="A57625"/>
    </row>
    <row r="57626" spans="1:1" x14ac:dyDescent="0.25">
      <c r="A57626"/>
    </row>
    <row r="57627" spans="1:1" x14ac:dyDescent="0.25">
      <c r="A57627"/>
    </row>
    <row r="57628" spans="1:1" x14ac:dyDescent="0.25">
      <c r="A57628"/>
    </row>
    <row r="57629" spans="1:1" x14ac:dyDescent="0.25">
      <c r="A57629"/>
    </row>
    <row r="57630" spans="1:1" x14ac:dyDescent="0.25">
      <c r="A57630"/>
    </row>
    <row r="57631" spans="1:1" x14ac:dyDescent="0.25">
      <c r="A57631"/>
    </row>
    <row r="57632" spans="1:1" x14ac:dyDescent="0.25">
      <c r="A57632"/>
    </row>
    <row r="57633" spans="1:1" x14ac:dyDescent="0.25">
      <c r="A57633"/>
    </row>
    <row r="57634" spans="1:1" x14ac:dyDescent="0.25">
      <c r="A57634"/>
    </row>
    <row r="57635" spans="1:1" x14ac:dyDescent="0.25">
      <c r="A57635"/>
    </row>
    <row r="57636" spans="1:1" x14ac:dyDescent="0.25">
      <c r="A57636"/>
    </row>
    <row r="57637" spans="1:1" x14ac:dyDescent="0.25">
      <c r="A57637"/>
    </row>
    <row r="57638" spans="1:1" x14ac:dyDescent="0.25">
      <c r="A57638"/>
    </row>
    <row r="57639" spans="1:1" x14ac:dyDescent="0.25">
      <c r="A57639"/>
    </row>
    <row r="57640" spans="1:1" x14ac:dyDescent="0.25">
      <c r="A57640"/>
    </row>
    <row r="57641" spans="1:1" x14ac:dyDescent="0.25">
      <c r="A57641"/>
    </row>
    <row r="57642" spans="1:1" x14ac:dyDescent="0.25">
      <c r="A57642"/>
    </row>
    <row r="57643" spans="1:1" x14ac:dyDescent="0.25">
      <c r="A57643"/>
    </row>
    <row r="57644" spans="1:1" x14ac:dyDescent="0.25">
      <c r="A57644"/>
    </row>
    <row r="57645" spans="1:1" x14ac:dyDescent="0.25">
      <c r="A57645"/>
    </row>
    <row r="57646" spans="1:1" x14ac:dyDescent="0.25">
      <c r="A57646"/>
    </row>
    <row r="57647" spans="1:1" x14ac:dyDescent="0.25">
      <c r="A57647"/>
    </row>
    <row r="57648" spans="1:1" x14ac:dyDescent="0.25">
      <c r="A57648"/>
    </row>
    <row r="57649" spans="1:1" x14ac:dyDescent="0.25">
      <c r="A57649"/>
    </row>
    <row r="57650" spans="1:1" x14ac:dyDescent="0.25">
      <c r="A57650"/>
    </row>
    <row r="57651" spans="1:1" x14ac:dyDescent="0.25">
      <c r="A57651"/>
    </row>
    <row r="57652" spans="1:1" x14ac:dyDescent="0.25">
      <c r="A57652"/>
    </row>
    <row r="57653" spans="1:1" x14ac:dyDescent="0.25">
      <c r="A57653"/>
    </row>
    <row r="57654" spans="1:1" x14ac:dyDescent="0.25">
      <c r="A57654"/>
    </row>
    <row r="57655" spans="1:1" x14ac:dyDescent="0.25">
      <c r="A57655"/>
    </row>
    <row r="57656" spans="1:1" x14ac:dyDescent="0.25">
      <c r="A57656"/>
    </row>
    <row r="57657" spans="1:1" x14ac:dyDescent="0.25">
      <c r="A57657"/>
    </row>
    <row r="57658" spans="1:1" x14ac:dyDescent="0.25">
      <c r="A57658"/>
    </row>
    <row r="57659" spans="1:1" x14ac:dyDescent="0.25">
      <c r="A57659"/>
    </row>
    <row r="57660" spans="1:1" x14ac:dyDescent="0.25">
      <c r="A57660"/>
    </row>
    <row r="57661" spans="1:1" x14ac:dyDescent="0.25">
      <c r="A57661"/>
    </row>
    <row r="57662" spans="1:1" x14ac:dyDescent="0.25">
      <c r="A57662"/>
    </row>
    <row r="57663" spans="1:1" x14ac:dyDescent="0.25">
      <c r="A57663"/>
    </row>
    <row r="57664" spans="1:1" x14ac:dyDescent="0.25">
      <c r="A57664"/>
    </row>
    <row r="57665" spans="1:1" x14ac:dyDescent="0.25">
      <c r="A57665"/>
    </row>
    <row r="57666" spans="1:1" x14ac:dyDescent="0.25">
      <c r="A57666"/>
    </row>
    <row r="57667" spans="1:1" x14ac:dyDescent="0.25">
      <c r="A57667"/>
    </row>
    <row r="57668" spans="1:1" x14ac:dyDescent="0.25">
      <c r="A57668"/>
    </row>
    <row r="57669" spans="1:1" x14ac:dyDescent="0.25">
      <c r="A57669"/>
    </row>
    <row r="57670" spans="1:1" x14ac:dyDescent="0.25">
      <c r="A57670"/>
    </row>
    <row r="57671" spans="1:1" x14ac:dyDescent="0.25">
      <c r="A57671"/>
    </row>
    <row r="57672" spans="1:1" x14ac:dyDescent="0.25">
      <c r="A57672"/>
    </row>
    <row r="57673" spans="1:1" x14ac:dyDescent="0.25">
      <c r="A57673"/>
    </row>
    <row r="57674" spans="1:1" x14ac:dyDescent="0.25">
      <c r="A57674"/>
    </row>
    <row r="57675" spans="1:1" x14ac:dyDescent="0.25">
      <c r="A57675"/>
    </row>
    <row r="57676" spans="1:1" x14ac:dyDescent="0.25">
      <c r="A57676"/>
    </row>
    <row r="57677" spans="1:1" x14ac:dyDescent="0.25">
      <c r="A57677"/>
    </row>
    <row r="57678" spans="1:1" x14ac:dyDescent="0.25">
      <c r="A57678"/>
    </row>
    <row r="57679" spans="1:1" x14ac:dyDescent="0.25">
      <c r="A57679"/>
    </row>
    <row r="57680" spans="1:1" x14ac:dyDescent="0.25">
      <c r="A57680"/>
    </row>
    <row r="57681" spans="1:1" x14ac:dyDescent="0.25">
      <c r="A57681"/>
    </row>
    <row r="57682" spans="1:1" x14ac:dyDescent="0.25">
      <c r="A57682"/>
    </row>
    <row r="57683" spans="1:1" x14ac:dyDescent="0.25">
      <c r="A57683"/>
    </row>
    <row r="57684" spans="1:1" x14ac:dyDescent="0.25">
      <c r="A57684"/>
    </row>
    <row r="57685" spans="1:1" x14ac:dyDescent="0.25">
      <c r="A57685"/>
    </row>
    <row r="57686" spans="1:1" x14ac:dyDescent="0.25">
      <c r="A57686"/>
    </row>
    <row r="57687" spans="1:1" x14ac:dyDescent="0.25">
      <c r="A57687"/>
    </row>
    <row r="57688" spans="1:1" x14ac:dyDescent="0.25">
      <c r="A57688"/>
    </row>
    <row r="57689" spans="1:1" x14ac:dyDescent="0.25">
      <c r="A57689"/>
    </row>
    <row r="57690" spans="1:1" x14ac:dyDescent="0.25">
      <c r="A57690"/>
    </row>
    <row r="57691" spans="1:1" x14ac:dyDescent="0.25">
      <c r="A57691"/>
    </row>
    <row r="57692" spans="1:1" x14ac:dyDescent="0.25">
      <c r="A57692"/>
    </row>
    <row r="57693" spans="1:1" x14ac:dyDescent="0.25">
      <c r="A57693"/>
    </row>
    <row r="57694" spans="1:1" x14ac:dyDescent="0.25">
      <c r="A57694"/>
    </row>
    <row r="57695" spans="1:1" x14ac:dyDescent="0.25">
      <c r="A57695"/>
    </row>
    <row r="57696" spans="1:1" x14ac:dyDescent="0.25">
      <c r="A57696"/>
    </row>
    <row r="57697" spans="1:1" x14ac:dyDescent="0.25">
      <c r="A57697"/>
    </row>
    <row r="57698" spans="1:1" x14ac:dyDescent="0.25">
      <c r="A57698"/>
    </row>
    <row r="57699" spans="1:1" x14ac:dyDescent="0.25">
      <c r="A57699"/>
    </row>
    <row r="57700" spans="1:1" x14ac:dyDescent="0.25">
      <c r="A57700"/>
    </row>
    <row r="57701" spans="1:1" x14ac:dyDescent="0.25">
      <c r="A57701"/>
    </row>
    <row r="57702" spans="1:1" x14ac:dyDescent="0.25">
      <c r="A57702"/>
    </row>
    <row r="57703" spans="1:1" x14ac:dyDescent="0.25">
      <c r="A57703"/>
    </row>
    <row r="57704" spans="1:1" x14ac:dyDescent="0.25">
      <c r="A57704"/>
    </row>
    <row r="57705" spans="1:1" x14ac:dyDescent="0.25">
      <c r="A57705"/>
    </row>
    <row r="57706" spans="1:1" x14ac:dyDescent="0.25">
      <c r="A57706"/>
    </row>
    <row r="57707" spans="1:1" x14ac:dyDescent="0.25">
      <c r="A57707"/>
    </row>
    <row r="57708" spans="1:1" x14ac:dyDescent="0.25">
      <c r="A57708"/>
    </row>
    <row r="57709" spans="1:1" x14ac:dyDescent="0.25">
      <c r="A57709"/>
    </row>
    <row r="57710" spans="1:1" x14ac:dyDescent="0.25">
      <c r="A57710"/>
    </row>
    <row r="57711" spans="1:1" x14ac:dyDescent="0.25">
      <c r="A57711"/>
    </row>
    <row r="57712" spans="1:1" x14ac:dyDescent="0.25">
      <c r="A57712"/>
    </row>
    <row r="57713" spans="1:1" x14ac:dyDescent="0.25">
      <c r="A57713"/>
    </row>
    <row r="57714" spans="1:1" x14ac:dyDescent="0.25">
      <c r="A57714"/>
    </row>
    <row r="57715" spans="1:1" x14ac:dyDescent="0.25">
      <c r="A57715"/>
    </row>
    <row r="57716" spans="1:1" x14ac:dyDescent="0.25">
      <c r="A57716"/>
    </row>
    <row r="57717" spans="1:1" x14ac:dyDescent="0.25">
      <c r="A57717"/>
    </row>
    <row r="57718" spans="1:1" x14ac:dyDescent="0.25">
      <c r="A57718"/>
    </row>
    <row r="57719" spans="1:1" x14ac:dyDescent="0.25">
      <c r="A57719"/>
    </row>
    <row r="57720" spans="1:1" x14ac:dyDescent="0.25">
      <c r="A57720"/>
    </row>
    <row r="57721" spans="1:1" x14ac:dyDescent="0.25">
      <c r="A57721"/>
    </row>
    <row r="57722" spans="1:1" x14ac:dyDescent="0.25">
      <c r="A57722"/>
    </row>
    <row r="57723" spans="1:1" x14ac:dyDescent="0.25">
      <c r="A57723"/>
    </row>
    <row r="57724" spans="1:1" x14ac:dyDescent="0.25">
      <c r="A57724"/>
    </row>
    <row r="57725" spans="1:1" x14ac:dyDescent="0.25">
      <c r="A57725"/>
    </row>
    <row r="57726" spans="1:1" x14ac:dyDescent="0.25">
      <c r="A57726"/>
    </row>
    <row r="57727" spans="1:1" x14ac:dyDescent="0.25">
      <c r="A57727"/>
    </row>
    <row r="57728" spans="1:1" x14ac:dyDescent="0.25">
      <c r="A57728"/>
    </row>
    <row r="57729" spans="1:1" x14ac:dyDescent="0.25">
      <c r="A57729"/>
    </row>
    <row r="57730" spans="1:1" x14ac:dyDescent="0.25">
      <c r="A57730"/>
    </row>
    <row r="57731" spans="1:1" x14ac:dyDescent="0.25">
      <c r="A57731"/>
    </row>
    <row r="57732" spans="1:1" x14ac:dyDescent="0.25">
      <c r="A57732"/>
    </row>
    <row r="57733" spans="1:1" x14ac:dyDescent="0.25">
      <c r="A57733"/>
    </row>
    <row r="57734" spans="1:1" x14ac:dyDescent="0.25">
      <c r="A57734"/>
    </row>
    <row r="57735" spans="1:1" x14ac:dyDescent="0.25">
      <c r="A57735"/>
    </row>
    <row r="57736" spans="1:1" x14ac:dyDescent="0.25">
      <c r="A57736"/>
    </row>
    <row r="57737" spans="1:1" x14ac:dyDescent="0.25">
      <c r="A57737"/>
    </row>
    <row r="57738" spans="1:1" x14ac:dyDescent="0.25">
      <c r="A57738"/>
    </row>
    <row r="57739" spans="1:1" x14ac:dyDescent="0.25">
      <c r="A57739"/>
    </row>
    <row r="57740" spans="1:1" x14ac:dyDescent="0.25">
      <c r="A57740"/>
    </row>
    <row r="57741" spans="1:1" x14ac:dyDescent="0.25">
      <c r="A57741"/>
    </row>
    <row r="57742" spans="1:1" x14ac:dyDescent="0.25">
      <c r="A57742"/>
    </row>
    <row r="57743" spans="1:1" x14ac:dyDescent="0.25">
      <c r="A57743"/>
    </row>
    <row r="57744" spans="1:1" x14ac:dyDescent="0.25">
      <c r="A57744"/>
    </row>
    <row r="57745" spans="1:1" x14ac:dyDescent="0.25">
      <c r="A57745"/>
    </row>
    <row r="57746" spans="1:1" x14ac:dyDescent="0.25">
      <c r="A57746"/>
    </row>
    <row r="57747" spans="1:1" x14ac:dyDescent="0.25">
      <c r="A57747"/>
    </row>
    <row r="57748" spans="1:1" x14ac:dyDescent="0.25">
      <c r="A57748"/>
    </row>
    <row r="57749" spans="1:1" x14ac:dyDescent="0.25">
      <c r="A57749"/>
    </row>
    <row r="57750" spans="1:1" x14ac:dyDescent="0.25">
      <c r="A57750"/>
    </row>
    <row r="57751" spans="1:1" x14ac:dyDescent="0.25">
      <c r="A57751"/>
    </row>
    <row r="57752" spans="1:1" x14ac:dyDescent="0.25">
      <c r="A57752"/>
    </row>
    <row r="57753" spans="1:1" x14ac:dyDescent="0.25">
      <c r="A57753"/>
    </row>
    <row r="57754" spans="1:1" x14ac:dyDescent="0.25">
      <c r="A57754"/>
    </row>
    <row r="57755" spans="1:1" x14ac:dyDescent="0.25">
      <c r="A57755"/>
    </row>
    <row r="57756" spans="1:1" x14ac:dyDescent="0.25">
      <c r="A57756"/>
    </row>
    <row r="57757" spans="1:1" x14ac:dyDescent="0.25">
      <c r="A57757"/>
    </row>
    <row r="57758" spans="1:1" x14ac:dyDescent="0.25">
      <c r="A57758"/>
    </row>
    <row r="57759" spans="1:1" x14ac:dyDescent="0.25">
      <c r="A57759"/>
    </row>
    <row r="57760" spans="1:1" x14ac:dyDescent="0.25">
      <c r="A57760"/>
    </row>
    <row r="57761" spans="1:1" x14ac:dyDescent="0.25">
      <c r="A57761"/>
    </row>
    <row r="57762" spans="1:1" x14ac:dyDescent="0.25">
      <c r="A57762"/>
    </row>
    <row r="57763" spans="1:1" x14ac:dyDescent="0.25">
      <c r="A57763"/>
    </row>
    <row r="57764" spans="1:1" x14ac:dyDescent="0.25">
      <c r="A57764"/>
    </row>
    <row r="57765" spans="1:1" x14ac:dyDescent="0.25">
      <c r="A57765"/>
    </row>
    <row r="57766" spans="1:1" x14ac:dyDescent="0.25">
      <c r="A57766"/>
    </row>
    <row r="57767" spans="1:1" x14ac:dyDescent="0.25">
      <c r="A57767"/>
    </row>
    <row r="57768" spans="1:1" x14ac:dyDescent="0.25">
      <c r="A57768"/>
    </row>
    <row r="57769" spans="1:1" x14ac:dyDescent="0.25">
      <c r="A57769"/>
    </row>
    <row r="57770" spans="1:1" x14ac:dyDescent="0.25">
      <c r="A57770"/>
    </row>
    <row r="57771" spans="1:1" x14ac:dyDescent="0.25">
      <c r="A57771"/>
    </row>
    <row r="57772" spans="1:1" x14ac:dyDescent="0.25">
      <c r="A57772"/>
    </row>
    <row r="57773" spans="1:1" x14ac:dyDescent="0.25">
      <c r="A57773"/>
    </row>
    <row r="57774" spans="1:1" x14ac:dyDescent="0.25">
      <c r="A57774"/>
    </row>
    <row r="57775" spans="1:1" x14ac:dyDescent="0.25">
      <c r="A57775"/>
    </row>
    <row r="57776" spans="1:1" x14ac:dyDescent="0.25">
      <c r="A57776"/>
    </row>
    <row r="57777" spans="1:1" x14ac:dyDescent="0.25">
      <c r="A57777"/>
    </row>
    <row r="57778" spans="1:1" x14ac:dyDescent="0.25">
      <c r="A57778"/>
    </row>
    <row r="57779" spans="1:1" x14ac:dyDescent="0.25">
      <c r="A57779"/>
    </row>
    <row r="57780" spans="1:1" x14ac:dyDescent="0.25">
      <c r="A57780"/>
    </row>
    <row r="57781" spans="1:1" x14ac:dyDescent="0.25">
      <c r="A57781"/>
    </row>
    <row r="57782" spans="1:1" x14ac:dyDescent="0.25">
      <c r="A57782"/>
    </row>
    <row r="57783" spans="1:1" x14ac:dyDescent="0.25">
      <c r="A57783"/>
    </row>
    <row r="57784" spans="1:1" x14ac:dyDescent="0.25">
      <c r="A57784"/>
    </row>
    <row r="57785" spans="1:1" x14ac:dyDescent="0.25">
      <c r="A57785"/>
    </row>
    <row r="57786" spans="1:1" x14ac:dyDescent="0.25">
      <c r="A57786"/>
    </row>
    <row r="57787" spans="1:1" x14ac:dyDescent="0.25">
      <c r="A57787"/>
    </row>
    <row r="57788" spans="1:1" x14ac:dyDescent="0.25">
      <c r="A57788"/>
    </row>
    <row r="57789" spans="1:1" x14ac:dyDescent="0.25">
      <c r="A57789"/>
    </row>
    <row r="57790" spans="1:1" x14ac:dyDescent="0.25">
      <c r="A57790"/>
    </row>
    <row r="57791" spans="1:1" x14ac:dyDescent="0.25">
      <c r="A57791"/>
    </row>
    <row r="57792" spans="1:1" x14ac:dyDescent="0.25">
      <c r="A57792"/>
    </row>
    <row r="57793" spans="1:1" x14ac:dyDescent="0.25">
      <c r="A57793"/>
    </row>
    <row r="57794" spans="1:1" x14ac:dyDescent="0.25">
      <c r="A57794"/>
    </row>
    <row r="57795" spans="1:1" x14ac:dyDescent="0.25">
      <c r="A57795"/>
    </row>
    <row r="57796" spans="1:1" x14ac:dyDescent="0.25">
      <c r="A57796"/>
    </row>
    <row r="57797" spans="1:1" x14ac:dyDescent="0.25">
      <c r="A57797"/>
    </row>
    <row r="57798" spans="1:1" x14ac:dyDescent="0.25">
      <c r="A57798"/>
    </row>
    <row r="57799" spans="1:1" x14ac:dyDescent="0.25">
      <c r="A57799"/>
    </row>
    <row r="57800" spans="1:1" x14ac:dyDescent="0.25">
      <c r="A57800"/>
    </row>
    <row r="57801" spans="1:1" x14ac:dyDescent="0.25">
      <c r="A57801"/>
    </row>
    <row r="57802" spans="1:1" x14ac:dyDescent="0.25">
      <c r="A57802"/>
    </row>
    <row r="57803" spans="1:1" x14ac:dyDescent="0.25">
      <c r="A57803"/>
    </row>
    <row r="57804" spans="1:1" x14ac:dyDescent="0.25">
      <c r="A57804"/>
    </row>
    <row r="57805" spans="1:1" x14ac:dyDescent="0.25">
      <c r="A57805"/>
    </row>
    <row r="57806" spans="1:1" x14ac:dyDescent="0.25">
      <c r="A57806"/>
    </row>
    <row r="57807" spans="1:1" x14ac:dyDescent="0.25">
      <c r="A57807"/>
    </row>
    <row r="57808" spans="1:1" x14ac:dyDescent="0.25">
      <c r="A57808"/>
    </row>
    <row r="57809" spans="1:1" x14ac:dyDescent="0.25">
      <c r="A57809"/>
    </row>
    <row r="57810" spans="1:1" x14ac:dyDescent="0.25">
      <c r="A57810"/>
    </row>
    <row r="57811" spans="1:1" x14ac:dyDescent="0.25">
      <c r="A57811"/>
    </row>
    <row r="57812" spans="1:1" x14ac:dyDescent="0.25">
      <c r="A57812"/>
    </row>
    <row r="57813" spans="1:1" x14ac:dyDescent="0.25">
      <c r="A57813"/>
    </row>
    <row r="57814" spans="1:1" x14ac:dyDescent="0.25">
      <c r="A57814"/>
    </row>
    <row r="57815" spans="1:1" x14ac:dyDescent="0.25">
      <c r="A57815"/>
    </row>
    <row r="57816" spans="1:1" x14ac:dyDescent="0.25">
      <c r="A57816"/>
    </row>
    <row r="57817" spans="1:1" x14ac:dyDescent="0.25">
      <c r="A57817"/>
    </row>
    <row r="57818" spans="1:1" x14ac:dyDescent="0.25">
      <c r="A57818"/>
    </row>
    <row r="57819" spans="1:1" x14ac:dyDescent="0.25">
      <c r="A57819"/>
    </row>
    <row r="57820" spans="1:1" x14ac:dyDescent="0.25">
      <c r="A57820"/>
    </row>
    <row r="57821" spans="1:1" x14ac:dyDescent="0.25">
      <c r="A57821"/>
    </row>
    <row r="57822" spans="1:1" x14ac:dyDescent="0.25">
      <c r="A57822"/>
    </row>
    <row r="57823" spans="1:1" x14ac:dyDescent="0.25">
      <c r="A57823"/>
    </row>
    <row r="57824" spans="1:1" x14ac:dyDescent="0.25">
      <c r="A57824"/>
    </row>
    <row r="57825" spans="1:1" x14ac:dyDescent="0.25">
      <c r="A57825"/>
    </row>
    <row r="57826" spans="1:1" x14ac:dyDescent="0.25">
      <c r="A57826"/>
    </row>
    <row r="57827" spans="1:1" x14ac:dyDescent="0.25">
      <c r="A57827"/>
    </row>
    <row r="57828" spans="1:1" x14ac:dyDescent="0.25">
      <c r="A57828"/>
    </row>
    <row r="57829" spans="1:1" x14ac:dyDescent="0.25">
      <c r="A57829"/>
    </row>
    <row r="57830" spans="1:1" x14ac:dyDescent="0.25">
      <c r="A57830"/>
    </row>
    <row r="57831" spans="1:1" x14ac:dyDescent="0.25">
      <c r="A57831"/>
    </row>
    <row r="57832" spans="1:1" x14ac:dyDescent="0.25">
      <c r="A57832"/>
    </row>
    <row r="57833" spans="1:1" x14ac:dyDescent="0.25">
      <c r="A57833"/>
    </row>
    <row r="57834" spans="1:1" x14ac:dyDescent="0.25">
      <c r="A57834"/>
    </row>
    <row r="57835" spans="1:1" x14ac:dyDescent="0.25">
      <c r="A57835"/>
    </row>
    <row r="57836" spans="1:1" x14ac:dyDescent="0.25">
      <c r="A57836"/>
    </row>
    <row r="57837" spans="1:1" x14ac:dyDescent="0.25">
      <c r="A57837"/>
    </row>
    <row r="57838" spans="1:1" x14ac:dyDescent="0.25">
      <c r="A57838"/>
    </row>
    <row r="57839" spans="1:1" x14ac:dyDescent="0.25">
      <c r="A57839"/>
    </row>
    <row r="57840" spans="1:1" x14ac:dyDescent="0.25">
      <c r="A57840"/>
    </row>
    <row r="57841" spans="1:1" x14ac:dyDescent="0.25">
      <c r="A57841"/>
    </row>
    <row r="57842" spans="1:1" x14ac:dyDescent="0.25">
      <c r="A57842"/>
    </row>
    <row r="57843" spans="1:1" x14ac:dyDescent="0.25">
      <c r="A57843"/>
    </row>
    <row r="57844" spans="1:1" x14ac:dyDescent="0.25">
      <c r="A57844"/>
    </row>
    <row r="57845" spans="1:1" x14ac:dyDescent="0.25">
      <c r="A57845"/>
    </row>
    <row r="57846" spans="1:1" x14ac:dyDescent="0.25">
      <c r="A57846"/>
    </row>
    <row r="57847" spans="1:1" x14ac:dyDescent="0.25">
      <c r="A57847"/>
    </row>
    <row r="57848" spans="1:1" x14ac:dyDescent="0.25">
      <c r="A57848"/>
    </row>
    <row r="57849" spans="1:1" x14ac:dyDescent="0.25">
      <c r="A57849"/>
    </row>
    <row r="57850" spans="1:1" x14ac:dyDescent="0.25">
      <c r="A57850"/>
    </row>
    <row r="57851" spans="1:1" x14ac:dyDescent="0.25">
      <c r="A57851"/>
    </row>
    <row r="57852" spans="1:1" x14ac:dyDescent="0.25">
      <c r="A57852"/>
    </row>
    <row r="57853" spans="1:1" x14ac:dyDescent="0.25">
      <c r="A57853"/>
    </row>
    <row r="57854" spans="1:1" x14ac:dyDescent="0.25">
      <c r="A57854"/>
    </row>
    <row r="57855" spans="1:1" x14ac:dyDescent="0.25">
      <c r="A57855"/>
    </row>
    <row r="57856" spans="1:1" x14ac:dyDescent="0.25">
      <c r="A57856"/>
    </row>
    <row r="57857" spans="1:1" x14ac:dyDescent="0.25">
      <c r="A57857"/>
    </row>
    <row r="57858" spans="1:1" x14ac:dyDescent="0.25">
      <c r="A57858"/>
    </row>
    <row r="57859" spans="1:1" x14ac:dyDescent="0.25">
      <c r="A57859"/>
    </row>
    <row r="57860" spans="1:1" x14ac:dyDescent="0.25">
      <c r="A57860"/>
    </row>
    <row r="57861" spans="1:1" x14ac:dyDescent="0.25">
      <c r="A57861"/>
    </row>
    <row r="57862" spans="1:1" x14ac:dyDescent="0.25">
      <c r="A57862"/>
    </row>
    <row r="57863" spans="1:1" x14ac:dyDescent="0.25">
      <c r="A57863"/>
    </row>
    <row r="57864" spans="1:1" x14ac:dyDescent="0.25">
      <c r="A57864"/>
    </row>
    <row r="57865" spans="1:1" x14ac:dyDescent="0.25">
      <c r="A57865"/>
    </row>
    <row r="57866" spans="1:1" x14ac:dyDescent="0.25">
      <c r="A57866"/>
    </row>
    <row r="57867" spans="1:1" x14ac:dyDescent="0.25">
      <c r="A57867"/>
    </row>
    <row r="57868" spans="1:1" x14ac:dyDescent="0.25">
      <c r="A57868"/>
    </row>
    <row r="57869" spans="1:1" x14ac:dyDescent="0.25">
      <c r="A57869"/>
    </row>
    <row r="57870" spans="1:1" x14ac:dyDescent="0.25">
      <c r="A57870"/>
    </row>
    <row r="57871" spans="1:1" x14ac:dyDescent="0.25">
      <c r="A57871"/>
    </row>
    <row r="57872" spans="1:1" x14ac:dyDescent="0.25">
      <c r="A57872"/>
    </row>
    <row r="57873" spans="1:1" x14ac:dyDescent="0.25">
      <c r="A57873"/>
    </row>
    <row r="57874" spans="1:1" x14ac:dyDescent="0.25">
      <c r="A57874"/>
    </row>
    <row r="57875" spans="1:1" x14ac:dyDescent="0.25">
      <c r="A57875"/>
    </row>
    <row r="57876" spans="1:1" x14ac:dyDescent="0.25">
      <c r="A57876"/>
    </row>
    <row r="57877" spans="1:1" x14ac:dyDescent="0.25">
      <c r="A57877"/>
    </row>
    <row r="57878" spans="1:1" x14ac:dyDescent="0.25">
      <c r="A57878"/>
    </row>
    <row r="57879" spans="1:1" x14ac:dyDescent="0.25">
      <c r="A57879"/>
    </row>
    <row r="57880" spans="1:1" x14ac:dyDescent="0.25">
      <c r="A57880"/>
    </row>
    <row r="57881" spans="1:1" x14ac:dyDescent="0.25">
      <c r="A57881"/>
    </row>
    <row r="57882" spans="1:1" x14ac:dyDescent="0.25">
      <c r="A57882"/>
    </row>
    <row r="57883" spans="1:1" x14ac:dyDescent="0.25">
      <c r="A57883"/>
    </row>
    <row r="57884" spans="1:1" x14ac:dyDescent="0.25">
      <c r="A57884"/>
    </row>
    <row r="57885" spans="1:1" x14ac:dyDescent="0.25">
      <c r="A57885"/>
    </row>
    <row r="57886" spans="1:1" x14ac:dyDescent="0.25">
      <c r="A57886"/>
    </row>
    <row r="57887" spans="1:1" x14ac:dyDescent="0.25">
      <c r="A57887"/>
    </row>
    <row r="57888" spans="1:1" x14ac:dyDescent="0.25">
      <c r="A57888"/>
    </row>
    <row r="57889" spans="1:1" x14ac:dyDescent="0.25">
      <c r="A57889"/>
    </row>
    <row r="57890" spans="1:1" x14ac:dyDescent="0.25">
      <c r="A57890"/>
    </row>
    <row r="57891" spans="1:1" x14ac:dyDescent="0.25">
      <c r="A57891"/>
    </row>
    <row r="57892" spans="1:1" x14ac:dyDescent="0.25">
      <c r="A57892"/>
    </row>
    <row r="57893" spans="1:1" x14ac:dyDescent="0.25">
      <c r="A57893"/>
    </row>
    <row r="57894" spans="1:1" x14ac:dyDescent="0.25">
      <c r="A57894"/>
    </row>
    <row r="57895" spans="1:1" x14ac:dyDescent="0.25">
      <c r="A57895"/>
    </row>
    <row r="57896" spans="1:1" x14ac:dyDescent="0.25">
      <c r="A57896"/>
    </row>
    <row r="57897" spans="1:1" x14ac:dyDescent="0.25">
      <c r="A57897"/>
    </row>
    <row r="57898" spans="1:1" x14ac:dyDescent="0.25">
      <c r="A57898"/>
    </row>
    <row r="57899" spans="1:1" x14ac:dyDescent="0.25">
      <c r="A57899"/>
    </row>
    <row r="57900" spans="1:1" x14ac:dyDescent="0.25">
      <c r="A57900"/>
    </row>
    <row r="57901" spans="1:1" x14ac:dyDescent="0.25">
      <c r="A57901"/>
    </row>
    <row r="57902" spans="1:1" x14ac:dyDescent="0.25">
      <c r="A57902"/>
    </row>
    <row r="57903" spans="1:1" x14ac:dyDescent="0.25">
      <c r="A57903"/>
    </row>
    <row r="57904" spans="1:1" x14ac:dyDescent="0.25">
      <c r="A57904"/>
    </row>
    <row r="57905" spans="1:1" x14ac:dyDescent="0.25">
      <c r="A57905"/>
    </row>
    <row r="57906" spans="1:1" x14ac:dyDescent="0.25">
      <c r="A57906"/>
    </row>
    <row r="57907" spans="1:1" x14ac:dyDescent="0.25">
      <c r="A57907"/>
    </row>
    <row r="57908" spans="1:1" x14ac:dyDescent="0.25">
      <c r="A57908"/>
    </row>
    <row r="57909" spans="1:1" x14ac:dyDescent="0.25">
      <c r="A57909"/>
    </row>
    <row r="57910" spans="1:1" x14ac:dyDescent="0.25">
      <c r="A57910"/>
    </row>
    <row r="57911" spans="1:1" x14ac:dyDescent="0.25">
      <c r="A57911"/>
    </row>
    <row r="57912" spans="1:1" x14ac:dyDescent="0.25">
      <c r="A57912"/>
    </row>
    <row r="57913" spans="1:1" x14ac:dyDescent="0.25">
      <c r="A57913"/>
    </row>
    <row r="57914" spans="1:1" x14ac:dyDescent="0.25">
      <c r="A57914"/>
    </row>
    <row r="57915" spans="1:1" x14ac:dyDescent="0.25">
      <c r="A57915"/>
    </row>
    <row r="57916" spans="1:1" x14ac:dyDescent="0.25">
      <c r="A57916"/>
    </row>
    <row r="57917" spans="1:1" x14ac:dyDescent="0.25">
      <c r="A57917"/>
    </row>
    <row r="57918" spans="1:1" x14ac:dyDescent="0.25">
      <c r="A57918"/>
    </row>
    <row r="57919" spans="1:1" x14ac:dyDescent="0.25">
      <c r="A57919"/>
    </row>
    <row r="57920" spans="1:1" x14ac:dyDescent="0.25">
      <c r="A57920"/>
    </row>
    <row r="57921" spans="1:1" x14ac:dyDescent="0.25">
      <c r="A57921"/>
    </row>
    <row r="57922" spans="1:1" x14ac:dyDescent="0.25">
      <c r="A57922"/>
    </row>
    <row r="57923" spans="1:1" x14ac:dyDescent="0.25">
      <c r="A57923"/>
    </row>
    <row r="57924" spans="1:1" x14ac:dyDescent="0.25">
      <c r="A57924"/>
    </row>
    <row r="57925" spans="1:1" x14ac:dyDescent="0.25">
      <c r="A57925"/>
    </row>
    <row r="57926" spans="1:1" x14ac:dyDescent="0.25">
      <c r="A57926"/>
    </row>
    <row r="57927" spans="1:1" x14ac:dyDescent="0.25">
      <c r="A57927"/>
    </row>
    <row r="57928" spans="1:1" x14ac:dyDescent="0.25">
      <c r="A57928"/>
    </row>
    <row r="57929" spans="1:1" x14ac:dyDescent="0.25">
      <c r="A57929"/>
    </row>
    <row r="57930" spans="1:1" x14ac:dyDescent="0.25">
      <c r="A57930"/>
    </row>
    <row r="57931" spans="1:1" x14ac:dyDescent="0.25">
      <c r="A57931"/>
    </row>
    <row r="57932" spans="1:1" x14ac:dyDescent="0.25">
      <c r="A57932"/>
    </row>
    <row r="57933" spans="1:1" x14ac:dyDescent="0.25">
      <c r="A57933"/>
    </row>
    <row r="57934" spans="1:1" x14ac:dyDescent="0.25">
      <c r="A57934"/>
    </row>
    <row r="57935" spans="1:1" x14ac:dyDescent="0.25">
      <c r="A57935"/>
    </row>
    <row r="57936" spans="1:1" x14ac:dyDescent="0.25">
      <c r="A57936"/>
    </row>
    <row r="57937" spans="1:1" x14ac:dyDescent="0.25">
      <c r="A57937"/>
    </row>
    <row r="57938" spans="1:1" x14ac:dyDescent="0.25">
      <c r="A57938"/>
    </row>
    <row r="57939" spans="1:1" x14ac:dyDescent="0.25">
      <c r="A57939"/>
    </row>
    <row r="57940" spans="1:1" x14ac:dyDescent="0.25">
      <c r="A57940"/>
    </row>
    <row r="57941" spans="1:1" x14ac:dyDescent="0.25">
      <c r="A57941"/>
    </row>
    <row r="57942" spans="1:1" x14ac:dyDescent="0.25">
      <c r="A57942"/>
    </row>
    <row r="57943" spans="1:1" x14ac:dyDescent="0.25">
      <c r="A57943"/>
    </row>
    <row r="57944" spans="1:1" x14ac:dyDescent="0.25">
      <c r="A57944"/>
    </row>
    <row r="57945" spans="1:1" x14ac:dyDescent="0.25">
      <c r="A57945"/>
    </row>
    <row r="57946" spans="1:1" x14ac:dyDescent="0.25">
      <c r="A57946"/>
    </row>
    <row r="57947" spans="1:1" x14ac:dyDescent="0.25">
      <c r="A57947"/>
    </row>
    <row r="57948" spans="1:1" x14ac:dyDescent="0.25">
      <c r="A57948"/>
    </row>
    <row r="57949" spans="1:1" x14ac:dyDescent="0.25">
      <c r="A57949"/>
    </row>
    <row r="57950" spans="1:1" x14ac:dyDescent="0.25">
      <c r="A57950"/>
    </row>
    <row r="57951" spans="1:1" x14ac:dyDescent="0.25">
      <c r="A57951"/>
    </row>
    <row r="57952" spans="1:1" x14ac:dyDescent="0.25">
      <c r="A57952"/>
    </row>
    <row r="57953" spans="1:1" x14ac:dyDescent="0.25">
      <c r="A57953"/>
    </row>
    <row r="57954" spans="1:1" x14ac:dyDescent="0.25">
      <c r="A57954"/>
    </row>
    <row r="57955" spans="1:1" x14ac:dyDescent="0.25">
      <c r="A57955"/>
    </row>
    <row r="57956" spans="1:1" x14ac:dyDescent="0.25">
      <c r="A57956"/>
    </row>
    <row r="57957" spans="1:1" x14ac:dyDescent="0.25">
      <c r="A57957"/>
    </row>
    <row r="57958" spans="1:1" x14ac:dyDescent="0.25">
      <c r="A57958"/>
    </row>
    <row r="57959" spans="1:1" x14ac:dyDescent="0.25">
      <c r="A57959"/>
    </row>
    <row r="57960" spans="1:1" x14ac:dyDescent="0.25">
      <c r="A57960"/>
    </row>
    <row r="57961" spans="1:1" x14ac:dyDescent="0.25">
      <c r="A57961"/>
    </row>
    <row r="57962" spans="1:1" x14ac:dyDescent="0.25">
      <c r="A57962"/>
    </row>
    <row r="57963" spans="1:1" x14ac:dyDescent="0.25">
      <c r="A57963"/>
    </row>
    <row r="57964" spans="1:1" x14ac:dyDescent="0.25">
      <c r="A57964"/>
    </row>
    <row r="57965" spans="1:1" x14ac:dyDescent="0.25">
      <c r="A57965"/>
    </row>
    <row r="57966" spans="1:1" x14ac:dyDescent="0.25">
      <c r="A57966"/>
    </row>
    <row r="57967" spans="1:1" x14ac:dyDescent="0.25">
      <c r="A57967"/>
    </row>
    <row r="57968" spans="1:1" x14ac:dyDescent="0.25">
      <c r="A57968"/>
    </row>
    <row r="57969" spans="1:1" x14ac:dyDescent="0.25">
      <c r="A57969"/>
    </row>
    <row r="57970" spans="1:1" x14ac:dyDescent="0.25">
      <c r="A57970"/>
    </row>
    <row r="57971" spans="1:1" x14ac:dyDescent="0.25">
      <c r="A57971"/>
    </row>
    <row r="57972" spans="1:1" x14ac:dyDescent="0.25">
      <c r="A57972"/>
    </row>
    <row r="57973" spans="1:1" x14ac:dyDescent="0.25">
      <c r="A57973"/>
    </row>
    <row r="57974" spans="1:1" x14ac:dyDescent="0.25">
      <c r="A57974"/>
    </row>
    <row r="57975" spans="1:1" x14ac:dyDescent="0.25">
      <c r="A57975"/>
    </row>
    <row r="57976" spans="1:1" x14ac:dyDescent="0.25">
      <c r="A57976"/>
    </row>
    <row r="57977" spans="1:1" x14ac:dyDescent="0.25">
      <c r="A57977"/>
    </row>
    <row r="57978" spans="1:1" x14ac:dyDescent="0.25">
      <c r="A57978"/>
    </row>
    <row r="57979" spans="1:1" x14ac:dyDescent="0.25">
      <c r="A57979"/>
    </row>
    <row r="57980" spans="1:1" x14ac:dyDescent="0.25">
      <c r="A57980"/>
    </row>
    <row r="57981" spans="1:1" x14ac:dyDescent="0.25">
      <c r="A57981"/>
    </row>
    <row r="57982" spans="1:1" x14ac:dyDescent="0.25">
      <c r="A57982"/>
    </row>
    <row r="57983" spans="1:1" x14ac:dyDescent="0.25">
      <c r="A57983"/>
    </row>
    <row r="57984" spans="1:1" x14ac:dyDescent="0.25">
      <c r="A57984"/>
    </row>
    <row r="57985" spans="1:1" x14ac:dyDescent="0.25">
      <c r="A57985"/>
    </row>
    <row r="57986" spans="1:1" x14ac:dyDescent="0.25">
      <c r="A57986"/>
    </row>
    <row r="57987" spans="1:1" x14ac:dyDescent="0.25">
      <c r="A57987"/>
    </row>
    <row r="57988" spans="1:1" x14ac:dyDescent="0.25">
      <c r="A57988"/>
    </row>
    <row r="57989" spans="1:1" x14ac:dyDescent="0.25">
      <c r="A57989"/>
    </row>
    <row r="57990" spans="1:1" x14ac:dyDescent="0.25">
      <c r="A57990"/>
    </row>
    <row r="57991" spans="1:1" x14ac:dyDescent="0.25">
      <c r="A57991"/>
    </row>
    <row r="57992" spans="1:1" x14ac:dyDescent="0.25">
      <c r="A57992"/>
    </row>
    <row r="57993" spans="1:1" x14ac:dyDescent="0.25">
      <c r="A57993"/>
    </row>
    <row r="57994" spans="1:1" x14ac:dyDescent="0.25">
      <c r="A57994"/>
    </row>
    <row r="57995" spans="1:1" x14ac:dyDescent="0.25">
      <c r="A57995"/>
    </row>
    <row r="57996" spans="1:1" x14ac:dyDescent="0.25">
      <c r="A57996"/>
    </row>
    <row r="57997" spans="1:1" x14ac:dyDescent="0.25">
      <c r="A57997"/>
    </row>
    <row r="57998" spans="1:1" x14ac:dyDescent="0.25">
      <c r="A57998"/>
    </row>
    <row r="57999" spans="1:1" x14ac:dyDescent="0.25">
      <c r="A57999"/>
    </row>
    <row r="58000" spans="1:1" x14ac:dyDescent="0.25">
      <c r="A58000"/>
    </row>
    <row r="58001" spans="1:1" x14ac:dyDescent="0.25">
      <c r="A58001"/>
    </row>
    <row r="58002" spans="1:1" x14ac:dyDescent="0.25">
      <c r="A58002"/>
    </row>
    <row r="58003" spans="1:1" x14ac:dyDescent="0.25">
      <c r="A58003"/>
    </row>
    <row r="58004" spans="1:1" x14ac:dyDescent="0.25">
      <c r="A58004"/>
    </row>
    <row r="58005" spans="1:1" x14ac:dyDescent="0.25">
      <c r="A58005"/>
    </row>
    <row r="58006" spans="1:1" x14ac:dyDescent="0.25">
      <c r="A58006"/>
    </row>
    <row r="58007" spans="1:1" x14ac:dyDescent="0.25">
      <c r="A58007"/>
    </row>
    <row r="58008" spans="1:1" x14ac:dyDescent="0.25">
      <c r="A58008"/>
    </row>
    <row r="58009" spans="1:1" x14ac:dyDescent="0.25">
      <c r="A58009"/>
    </row>
    <row r="58010" spans="1:1" x14ac:dyDescent="0.25">
      <c r="A58010"/>
    </row>
    <row r="58011" spans="1:1" x14ac:dyDescent="0.25">
      <c r="A58011"/>
    </row>
    <row r="58012" spans="1:1" x14ac:dyDescent="0.25">
      <c r="A58012"/>
    </row>
    <row r="58013" spans="1:1" x14ac:dyDescent="0.25">
      <c r="A58013"/>
    </row>
    <row r="58014" spans="1:1" x14ac:dyDescent="0.25">
      <c r="A58014"/>
    </row>
    <row r="58015" spans="1:1" x14ac:dyDescent="0.25">
      <c r="A58015"/>
    </row>
    <row r="58016" spans="1:1" x14ac:dyDescent="0.25">
      <c r="A58016"/>
    </row>
    <row r="58017" spans="1:1" x14ac:dyDescent="0.25">
      <c r="A58017"/>
    </row>
    <row r="58018" spans="1:1" x14ac:dyDescent="0.25">
      <c r="A58018"/>
    </row>
    <row r="58019" spans="1:1" x14ac:dyDescent="0.25">
      <c r="A58019"/>
    </row>
    <row r="58020" spans="1:1" x14ac:dyDescent="0.25">
      <c r="A58020"/>
    </row>
    <row r="58021" spans="1:1" x14ac:dyDescent="0.25">
      <c r="A58021"/>
    </row>
    <row r="58022" spans="1:1" x14ac:dyDescent="0.25">
      <c r="A58022"/>
    </row>
    <row r="58023" spans="1:1" x14ac:dyDescent="0.25">
      <c r="A58023"/>
    </row>
    <row r="58024" spans="1:1" x14ac:dyDescent="0.25">
      <c r="A58024"/>
    </row>
    <row r="58025" spans="1:1" x14ac:dyDescent="0.25">
      <c r="A58025"/>
    </row>
    <row r="58026" spans="1:1" x14ac:dyDescent="0.25">
      <c r="A58026"/>
    </row>
    <row r="58027" spans="1:1" x14ac:dyDescent="0.25">
      <c r="A58027"/>
    </row>
    <row r="58028" spans="1:1" x14ac:dyDescent="0.25">
      <c r="A58028"/>
    </row>
    <row r="58029" spans="1:1" x14ac:dyDescent="0.25">
      <c r="A58029"/>
    </row>
    <row r="58030" spans="1:1" x14ac:dyDescent="0.25">
      <c r="A58030"/>
    </row>
    <row r="58031" spans="1:1" x14ac:dyDescent="0.25">
      <c r="A58031"/>
    </row>
    <row r="58032" spans="1:1" x14ac:dyDescent="0.25">
      <c r="A58032"/>
    </row>
    <row r="58033" spans="1:1" x14ac:dyDescent="0.25">
      <c r="A58033"/>
    </row>
    <row r="58034" spans="1:1" x14ac:dyDescent="0.25">
      <c r="A58034"/>
    </row>
    <row r="58035" spans="1:1" x14ac:dyDescent="0.25">
      <c r="A58035"/>
    </row>
    <row r="58036" spans="1:1" x14ac:dyDescent="0.25">
      <c r="A58036"/>
    </row>
    <row r="58037" spans="1:1" x14ac:dyDescent="0.25">
      <c r="A58037"/>
    </row>
    <row r="58038" spans="1:1" x14ac:dyDescent="0.25">
      <c r="A58038"/>
    </row>
    <row r="58039" spans="1:1" x14ac:dyDescent="0.25">
      <c r="A58039"/>
    </row>
    <row r="58040" spans="1:1" x14ac:dyDescent="0.25">
      <c r="A58040"/>
    </row>
    <row r="58041" spans="1:1" x14ac:dyDescent="0.25">
      <c r="A58041"/>
    </row>
    <row r="58042" spans="1:1" x14ac:dyDescent="0.25">
      <c r="A58042"/>
    </row>
    <row r="58043" spans="1:1" x14ac:dyDescent="0.25">
      <c r="A58043"/>
    </row>
    <row r="58044" spans="1:1" x14ac:dyDescent="0.25">
      <c r="A58044"/>
    </row>
    <row r="58045" spans="1:1" x14ac:dyDescent="0.25">
      <c r="A58045"/>
    </row>
    <row r="58046" spans="1:1" x14ac:dyDescent="0.25">
      <c r="A58046"/>
    </row>
    <row r="58047" spans="1:1" x14ac:dyDescent="0.25">
      <c r="A58047"/>
    </row>
    <row r="58048" spans="1:1" x14ac:dyDescent="0.25">
      <c r="A58048"/>
    </row>
    <row r="58049" spans="1:1" x14ac:dyDescent="0.25">
      <c r="A58049"/>
    </row>
    <row r="58050" spans="1:1" x14ac:dyDescent="0.25">
      <c r="A58050"/>
    </row>
    <row r="58051" spans="1:1" x14ac:dyDescent="0.25">
      <c r="A58051"/>
    </row>
    <row r="58052" spans="1:1" x14ac:dyDescent="0.25">
      <c r="A58052"/>
    </row>
    <row r="58053" spans="1:1" x14ac:dyDescent="0.25">
      <c r="A58053"/>
    </row>
    <row r="58054" spans="1:1" x14ac:dyDescent="0.25">
      <c r="A58054"/>
    </row>
    <row r="58055" spans="1:1" x14ac:dyDescent="0.25">
      <c r="A58055"/>
    </row>
    <row r="58056" spans="1:1" x14ac:dyDescent="0.25">
      <c r="A58056"/>
    </row>
    <row r="58057" spans="1:1" x14ac:dyDescent="0.25">
      <c r="A58057"/>
    </row>
    <row r="58058" spans="1:1" x14ac:dyDescent="0.25">
      <c r="A58058"/>
    </row>
    <row r="58059" spans="1:1" x14ac:dyDescent="0.25">
      <c r="A58059"/>
    </row>
    <row r="58060" spans="1:1" x14ac:dyDescent="0.25">
      <c r="A58060"/>
    </row>
    <row r="58061" spans="1:1" x14ac:dyDescent="0.25">
      <c r="A58061"/>
    </row>
    <row r="58062" spans="1:1" x14ac:dyDescent="0.25">
      <c r="A58062"/>
    </row>
    <row r="58063" spans="1:1" x14ac:dyDescent="0.25">
      <c r="A58063"/>
    </row>
    <row r="58064" spans="1:1" x14ac:dyDescent="0.25">
      <c r="A58064"/>
    </row>
    <row r="58065" spans="1:1" x14ac:dyDescent="0.25">
      <c r="A58065"/>
    </row>
    <row r="58066" spans="1:1" x14ac:dyDescent="0.25">
      <c r="A58066"/>
    </row>
    <row r="58067" spans="1:1" x14ac:dyDescent="0.25">
      <c r="A58067"/>
    </row>
    <row r="58068" spans="1:1" x14ac:dyDescent="0.25">
      <c r="A58068"/>
    </row>
    <row r="58069" spans="1:1" x14ac:dyDescent="0.25">
      <c r="A58069"/>
    </row>
    <row r="58070" spans="1:1" x14ac:dyDescent="0.25">
      <c r="A58070"/>
    </row>
    <row r="58071" spans="1:1" x14ac:dyDescent="0.25">
      <c r="A58071"/>
    </row>
    <row r="58072" spans="1:1" x14ac:dyDescent="0.25">
      <c r="A58072"/>
    </row>
    <row r="58073" spans="1:1" x14ac:dyDescent="0.25">
      <c r="A58073"/>
    </row>
    <row r="58074" spans="1:1" x14ac:dyDescent="0.25">
      <c r="A58074"/>
    </row>
    <row r="58075" spans="1:1" x14ac:dyDescent="0.25">
      <c r="A58075"/>
    </row>
    <row r="58076" spans="1:1" x14ac:dyDescent="0.25">
      <c r="A58076"/>
    </row>
    <row r="58077" spans="1:1" x14ac:dyDescent="0.25">
      <c r="A58077"/>
    </row>
    <row r="58078" spans="1:1" x14ac:dyDescent="0.25">
      <c r="A58078"/>
    </row>
    <row r="58079" spans="1:1" x14ac:dyDescent="0.25">
      <c r="A58079"/>
    </row>
    <row r="58080" spans="1:1" x14ac:dyDescent="0.25">
      <c r="A58080"/>
    </row>
    <row r="58081" spans="1:1" x14ac:dyDescent="0.25">
      <c r="A58081"/>
    </row>
    <row r="58082" spans="1:1" x14ac:dyDescent="0.25">
      <c r="A58082"/>
    </row>
    <row r="58083" spans="1:1" x14ac:dyDescent="0.25">
      <c r="A58083"/>
    </row>
    <row r="58084" spans="1:1" x14ac:dyDescent="0.25">
      <c r="A58084"/>
    </row>
    <row r="58085" spans="1:1" x14ac:dyDescent="0.25">
      <c r="A58085"/>
    </row>
    <row r="58086" spans="1:1" x14ac:dyDescent="0.25">
      <c r="A58086"/>
    </row>
    <row r="58087" spans="1:1" x14ac:dyDescent="0.25">
      <c r="A58087"/>
    </row>
    <row r="58088" spans="1:1" x14ac:dyDescent="0.25">
      <c r="A58088"/>
    </row>
    <row r="58089" spans="1:1" x14ac:dyDescent="0.25">
      <c r="A58089"/>
    </row>
    <row r="58090" spans="1:1" x14ac:dyDescent="0.25">
      <c r="A58090"/>
    </row>
    <row r="58091" spans="1:1" x14ac:dyDescent="0.25">
      <c r="A58091"/>
    </row>
    <row r="58092" spans="1:1" x14ac:dyDescent="0.25">
      <c r="A58092"/>
    </row>
    <row r="58093" spans="1:1" x14ac:dyDescent="0.25">
      <c r="A58093"/>
    </row>
    <row r="58094" spans="1:1" x14ac:dyDescent="0.25">
      <c r="A58094"/>
    </row>
    <row r="58095" spans="1:1" x14ac:dyDescent="0.25">
      <c r="A58095"/>
    </row>
    <row r="58096" spans="1:1" x14ac:dyDescent="0.25">
      <c r="A58096"/>
    </row>
    <row r="58097" spans="1:1" x14ac:dyDescent="0.25">
      <c r="A58097"/>
    </row>
    <row r="58098" spans="1:1" x14ac:dyDescent="0.25">
      <c r="A58098"/>
    </row>
    <row r="58099" spans="1:1" x14ac:dyDescent="0.25">
      <c r="A58099"/>
    </row>
    <row r="58100" spans="1:1" x14ac:dyDescent="0.25">
      <c r="A58100"/>
    </row>
    <row r="58101" spans="1:1" x14ac:dyDescent="0.25">
      <c r="A58101"/>
    </row>
    <row r="58102" spans="1:1" x14ac:dyDescent="0.25">
      <c r="A58102"/>
    </row>
    <row r="58103" spans="1:1" x14ac:dyDescent="0.25">
      <c r="A58103"/>
    </row>
    <row r="58104" spans="1:1" x14ac:dyDescent="0.25">
      <c r="A58104"/>
    </row>
    <row r="58105" spans="1:1" x14ac:dyDescent="0.25">
      <c r="A58105"/>
    </row>
    <row r="58106" spans="1:1" x14ac:dyDescent="0.25">
      <c r="A58106"/>
    </row>
    <row r="58107" spans="1:1" x14ac:dyDescent="0.25">
      <c r="A58107"/>
    </row>
    <row r="58108" spans="1:1" x14ac:dyDescent="0.25">
      <c r="A58108"/>
    </row>
    <row r="58109" spans="1:1" x14ac:dyDescent="0.25">
      <c r="A58109"/>
    </row>
    <row r="58110" spans="1:1" x14ac:dyDescent="0.25">
      <c r="A58110"/>
    </row>
    <row r="58111" spans="1:1" x14ac:dyDescent="0.25">
      <c r="A58111"/>
    </row>
    <row r="58112" spans="1:1" x14ac:dyDescent="0.25">
      <c r="A58112"/>
    </row>
    <row r="58113" spans="1:1" x14ac:dyDescent="0.25">
      <c r="A58113"/>
    </row>
    <row r="58114" spans="1:1" x14ac:dyDescent="0.25">
      <c r="A58114"/>
    </row>
    <row r="58115" spans="1:1" x14ac:dyDescent="0.25">
      <c r="A58115"/>
    </row>
    <row r="58116" spans="1:1" x14ac:dyDescent="0.25">
      <c r="A58116"/>
    </row>
    <row r="58117" spans="1:1" x14ac:dyDescent="0.25">
      <c r="A58117"/>
    </row>
    <row r="58118" spans="1:1" x14ac:dyDescent="0.25">
      <c r="A58118"/>
    </row>
    <row r="58119" spans="1:1" x14ac:dyDescent="0.25">
      <c r="A58119"/>
    </row>
    <row r="58120" spans="1:1" x14ac:dyDescent="0.25">
      <c r="A58120"/>
    </row>
    <row r="58121" spans="1:1" x14ac:dyDescent="0.25">
      <c r="A58121"/>
    </row>
    <row r="58122" spans="1:1" x14ac:dyDescent="0.25">
      <c r="A58122"/>
    </row>
    <row r="58123" spans="1:1" x14ac:dyDescent="0.25">
      <c r="A58123"/>
    </row>
    <row r="58124" spans="1:1" x14ac:dyDescent="0.25">
      <c r="A58124"/>
    </row>
    <row r="58125" spans="1:1" x14ac:dyDescent="0.25">
      <c r="A58125"/>
    </row>
    <row r="58126" spans="1:1" x14ac:dyDescent="0.25">
      <c r="A58126"/>
    </row>
    <row r="58127" spans="1:1" x14ac:dyDescent="0.25">
      <c r="A58127"/>
    </row>
    <row r="58128" spans="1:1" x14ac:dyDescent="0.25">
      <c r="A58128"/>
    </row>
    <row r="58129" spans="1:1" x14ac:dyDescent="0.25">
      <c r="A58129"/>
    </row>
    <row r="58130" spans="1:1" x14ac:dyDescent="0.25">
      <c r="A58130"/>
    </row>
    <row r="58131" spans="1:1" x14ac:dyDescent="0.25">
      <c r="A58131"/>
    </row>
    <row r="58132" spans="1:1" x14ac:dyDescent="0.25">
      <c r="A58132"/>
    </row>
    <row r="58133" spans="1:1" x14ac:dyDescent="0.25">
      <c r="A58133"/>
    </row>
    <row r="58134" spans="1:1" x14ac:dyDescent="0.25">
      <c r="A58134"/>
    </row>
    <row r="58135" spans="1:1" x14ac:dyDescent="0.25">
      <c r="A58135"/>
    </row>
    <row r="58136" spans="1:1" x14ac:dyDescent="0.25">
      <c r="A58136"/>
    </row>
    <row r="58137" spans="1:1" x14ac:dyDescent="0.25">
      <c r="A58137"/>
    </row>
    <row r="58138" spans="1:1" x14ac:dyDescent="0.25">
      <c r="A58138"/>
    </row>
    <row r="58139" spans="1:1" x14ac:dyDescent="0.25">
      <c r="A58139"/>
    </row>
    <row r="58140" spans="1:1" x14ac:dyDescent="0.25">
      <c r="A58140"/>
    </row>
    <row r="58141" spans="1:1" x14ac:dyDescent="0.25">
      <c r="A58141"/>
    </row>
    <row r="58142" spans="1:1" x14ac:dyDescent="0.25">
      <c r="A58142"/>
    </row>
    <row r="58143" spans="1:1" x14ac:dyDescent="0.25">
      <c r="A58143"/>
    </row>
    <row r="58144" spans="1:1" x14ac:dyDescent="0.25">
      <c r="A58144"/>
    </row>
    <row r="58145" spans="1:1" x14ac:dyDescent="0.25">
      <c r="A58145"/>
    </row>
    <row r="58146" spans="1:1" x14ac:dyDescent="0.25">
      <c r="A58146"/>
    </row>
    <row r="58147" spans="1:1" x14ac:dyDescent="0.25">
      <c r="A58147"/>
    </row>
    <row r="58148" spans="1:1" x14ac:dyDescent="0.25">
      <c r="A58148"/>
    </row>
    <row r="58149" spans="1:1" x14ac:dyDescent="0.25">
      <c r="A58149"/>
    </row>
    <row r="58150" spans="1:1" x14ac:dyDescent="0.25">
      <c r="A58150"/>
    </row>
    <row r="58151" spans="1:1" x14ac:dyDescent="0.25">
      <c r="A58151"/>
    </row>
    <row r="58152" spans="1:1" x14ac:dyDescent="0.25">
      <c r="A58152"/>
    </row>
    <row r="58153" spans="1:1" x14ac:dyDescent="0.25">
      <c r="A58153"/>
    </row>
    <row r="58154" spans="1:1" x14ac:dyDescent="0.25">
      <c r="A58154"/>
    </row>
    <row r="58155" spans="1:1" x14ac:dyDescent="0.25">
      <c r="A58155"/>
    </row>
    <row r="58156" spans="1:1" x14ac:dyDescent="0.25">
      <c r="A58156"/>
    </row>
    <row r="58157" spans="1:1" x14ac:dyDescent="0.25">
      <c r="A58157"/>
    </row>
    <row r="58158" spans="1:1" x14ac:dyDescent="0.25">
      <c r="A58158"/>
    </row>
    <row r="58159" spans="1:1" x14ac:dyDescent="0.25">
      <c r="A58159"/>
    </row>
    <row r="58160" spans="1:1" x14ac:dyDescent="0.25">
      <c r="A58160"/>
    </row>
    <row r="58161" spans="1:1" x14ac:dyDescent="0.25">
      <c r="A58161"/>
    </row>
    <row r="58162" spans="1:1" x14ac:dyDescent="0.25">
      <c r="A58162"/>
    </row>
    <row r="58163" spans="1:1" x14ac:dyDescent="0.25">
      <c r="A58163"/>
    </row>
    <row r="58164" spans="1:1" x14ac:dyDescent="0.25">
      <c r="A58164"/>
    </row>
    <row r="58165" spans="1:1" x14ac:dyDescent="0.25">
      <c r="A58165"/>
    </row>
    <row r="58166" spans="1:1" x14ac:dyDescent="0.25">
      <c r="A58166"/>
    </row>
    <row r="58167" spans="1:1" x14ac:dyDescent="0.25">
      <c r="A58167"/>
    </row>
    <row r="58168" spans="1:1" x14ac:dyDescent="0.25">
      <c r="A58168"/>
    </row>
    <row r="58169" spans="1:1" x14ac:dyDescent="0.25">
      <c r="A58169"/>
    </row>
    <row r="58170" spans="1:1" x14ac:dyDescent="0.25">
      <c r="A58170"/>
    </row>
    <row r="58171" spans="1:1" x14ac:dyDescent="0.25">
      <c r="A58171"/>
    </row>
    <row r="58172" spans="1:1" x14ac:dyDescent="0.25">
      <c r="A58172"/>
    </row>
    <row r="58173" spans="1:1" x14ac:dyDescent="0.25">
      <c r="A58173"/>
    </row>
    <row r="58174" spans="1:1" x14ac:dyDescent="0.25">
      <c r="A58174"/>
    </row>
    <row r="58175" spans="1:1" x14ac:dyDescent="0.25">
      <c r="A58175"/>
    </row>
    <row r="58176" spans="1:1" x14ac:dyDescent="0.25">
      <c r="A58176"/>
    </row>
    <row r="58177" spans="1:1" x14ac:dyDescent="0.25">
      <c r="A58177"/>
    </row>
    <row r="58178" spans="1:1" x14ac:dyDescent="0.25">
      <c r="A58178"/>
    </row>
    <row r="58179" spans="1:1" x14ac:dyDescent="0.25">
      <c r="A58179"/>
    </row>
    <row r="58180" spans="1:1" x14ac:dyDescent="0.25">
      <c r="A58180"/>
    </row>
    <row r="58181" spans="1:1" x14ac:dyDescent="0.25">
      <c r="A58181"/>
    </row>
    <row r="58182" spans="1:1" x14ac:dyDescent="0.25">
      <c r="A58182"/>
    </row>
    <row r="58183" spans="1:1" x14ac:dyDescent="0.25">
      <c r="A58183"/>
    </row>
    <row r="58184" spans="1:1" x14ac:dyDescent="0.25">
      <c r="A58184"/>
    </row>
    <row r="58185" spans="1:1" x14ac:dyDescent="0.25">
      <c r="A58185"/>
    </row>
    <row r="58186" spans="1:1" x14ac:dyDescent="0.25">
      <c r="A58186"/>
    </row>
    <row r="58187" spans="1:1" x14ac:dyDescent="0.25">
      <c r="A58187"/>
    </row>
    <row r="58188" spans="1:1" x14ac:dyDescent="0.25">
      <c r="A58188"/>
    </row>
    <row r="58189" spans="1:1" x14ac:dyDescent="0.25">
      <c r="A58189"/>
    </row>
    <row r="58190" spans="1:1" x14ac:dyDescent="0.25">
      <c r="A58190"/>
    </row>
    <row r="58191" spans="1:1" x14ac:dyDescent="0.25">
      <c r="A58191"/>
    </row>
    <row r="58192" spans="1:1" x14ac:dyDescent="0.25">
      <c r="A58192"/>
    </row>
    <row r="58193" spans="1:1" x14ac:dyDescent="0.25">
      <c r="A58193"/>
    </row>
    <row r="58194" spans="1:1" x14ac:dyDescent="0.25">
      <c r="A58194"/>
    </row>
    <row r="58195" spans="1:1" x14ac:dyDescent="0.25">
      <c r="A58195"/>
    </row>
    <row r="58196" spans="1:1" x14ac:dyDescent="0.25">
      <c r="A58196"/>
    </row>
    <row r="58197" spans="1:1" x14ac:dyDescent="0.25">
      <c r="A58197"/>
    </row>
    <row r="58198" spans="1:1" x14ac:dyDescent="0.25">
      <c r="A58198"/>
    </row>
    <row r="58199" spans="1:1" x14ac:dyDescent="0.25">
      <c r="A58199"/>
    </row>
    <row r="58200" spans="1:1" x14ac:dyDescent="0.25">
      <c r="A58200"/>
    </row>
    <row r="58201" spans="1:1" x14ac:dyDescent="0.25">
      <c r="A58201"/>
    </row>
    <row r="58202" spans="1:1" x14ac:dyDescent="0.25">
      <c r="A58202"/>
    </row>
    <row r="58203" spans="1:1" x14ac:dyDescent="0.25">
      <c r="A58203"/>
    </row>
    <row r="58204" spans="1:1" x14ac:dyDescent="0.25">
      <c r="A58204"/>
    </row>
    <row r="58205" spans="1:1" x14ac:dyDescent="0.25">
      <c r="A58205"/>
    </row>
    <row r="58206" spans="1:1" x14ac:dyDescent="0.25">
      <c r="A58206"/>
    </row>
    <row r="58207" spans="1:1" x14ac:dyDescent="0.25">
      <c r="A58207"/>
    </row>
    <row r="58208" spans="1:1" x14ac:dyDescent="0.25">
      <c r="A58208"/>
    </row>
    <row r="58209" spans="1:1" x14ac:dyDescent="0.25">
      <c r="A58209"/>
    </row>
    <row r="58210" spans="1:1" x14ac:dyDescent="0.25">
      <c r="A58210"/>
    </row>
    <row r="58211" spans="1:1" x14ac:dyDescent="0.25">
      <c r="A58211"/>
    </row>
    <row r="58212" spans="1:1" x14ac:dyDescent="0.25">
      <c r="A58212"/>
    </row>
    <row r="58213" spans="1:1" x14ac:dyDescent="0.25">
      <c r="A58213"/>
    </row>
    <row r="58214" spans="1:1" x14ac:dyDescent="0.25">
      <c r="A58214"/>
    </row>
    <row r="58215" spans="1:1" x14ac:dyDescent="0.25">
      <c r="A58215"/>
    </row>
    <row r="58216" spans="1:1" x14ac:dyDescent="0.25">
      <c r="A58216"/>
    </row>
    <row r="58217" spans="1:1" x14ac:dyDescent="0.25">
      <c r="A58217"/>
    </row>
    <row r="58218" spans="1:1" x14ac:dyDescent="0.25">
      <c r="A58218"/>
    </row>
    <row r="58219" spans="1:1" x14ac:dyDescent="0.25">
      <c r="A58219"/>
    </row>
    <row r="58220" spans="1:1" x14ac:dyDescent="0.25">
      <c r="A58220"/>
    </row>
    <row r="58221" spans="1:1" x14ac:dyDescent="0.25">
      <c r="A58221"/>
    </row>
    <row r="58222" spans="1:1" x14ac:dyDescent="0.25">
      <c r="A58222"/>
    </row>
    <row r="58223" spans="1:1" x14ac:dyDescent="0.25">
      <c r="A58223"/>
    </row>
    <row r="58224" spans="1:1" x14ac:dyDescent="0.25">
      <c r="A58224"/>
    </row>
    <row r="58225" spans="1:1" x14ac:dyDescent="0.25">
      <c r="A58225"/>
    </row>
    <row r="58226" spans="1:1" x14ac:dyDescent="0.25">
      <c r="A58226"/>
    </row>
    <row r="58227" spans="1:1" x14ac:dyDescent="0.25">
      <c r="A58227"/>
    </row>
    <row r="58228" spans="1:1" x14ac:dyDescent="0.25">
      <c r="A58228"/>
    </row>
    <row r="58229" spans="1:1" x14ac:dyDescent="0.25">
      <c r="A58229"/>
    </row>
    <row r="58230" spans="1:1" x14ac:dyDescent="0.25">
      <c r="A58230"/>
    </row>
    <row r="58231" spans="1:1" x14ac:dyDescent="0.25">
      <c r="A58231"/>
    </row>
    <row r="58232" spans="1:1" x14ac:dyDescent="0.25">
      <c r="A58232"/>
    </row>
    <row r="58233" spans="1:1" x14ac:dyDescent="0.25">
      <c r="A58233"/>
    </row>
    <row r="58234" spans="1:1" x14ac:dyDescent="0.25">
      <c r="A58234"/>
    </row>
    <row r="58235" spans="1:1" x14ac:dyDescent="0.25">
      <c r="A58235"/>
    </row>
    <row r="58236" spans="1:1" x14ac:dyDescent="0.25">
      <c r="A58236"/>
    </row>
    <row r="58237" spans="1:1" x14ac:dyDescent="0.25">
      <c r="A58237"/>
    </row>
    <row r="58238" spans="1:1" x14ac:dyDescent="0.25">
      <c r="A58238"/>
    </row>
    <row r="58239" spans="1:1" x14ac:dyDescent="0.25">
      <c r="A58239"/>
    </row>
    <row r="58240" spans="1:1" x14ac:dyDescent="0.25">
      <c r="A58240"/>
    </row>
    <row r="58241" spans="1:1" x14ac:dyDescent="0.25">
      <c r="A58241"/>
    </row>
    <row r="58242" spans="1:1" x14ac:dyDescent="0.25">
      <c r="A58242"/>
    </row>
    <row r="58243" spans="1:1" x14ac:dyDescent="0.25">
      <c r="A58243"/>
    </row>
    <row r="58244" spans="1:1" x14ac:dyDescent="0.25">
      <c r="A58244"/>
    </row>
    <row r="58245" spans="1:1" x14ac:dyDescent="0.25">
      <c r="A58245"/>
    </row>
    <row r="58246" spans="1:1" x14ac:dyDescent="0.25">
      <c r="A58246"/>
    </row>
    <row r="58247" spans="1:1" x14ac:dyDescent="0.25">
      <c r="A58247"/>
    </row>
    <row r="58248" spans="1:1" x14ac:dyDescent="0.25">
      <c r="A58248"/>
    </row>
    <row r="58249" spans="1:1" x14ac:dyDescent="0.25">
      <c r="A58249"/>
    </row>
    <row r="58250" spans="1:1" x14ac:dyDescent="0.25">
      <c r="A58250"/>
    </row>
    <row r="58251" spans="1:1" x14ac:dyDescent="0.25">
      <c r="A58251"/>
    </row>
    <row r="58252" spans="1:1" x14ac:dyDescent="0.25">
      <c r="A58252"/>
    </row>
    <row r="58253" spans="1:1" x14ac:dyDescent="0.25">
      <c r="A58253"/>
    </row>
    <row r="58254" spans="1:1" x14ac:dyDescent="0.25">
      <c r="A58254"/>
    </row>
    <row r="58255" spans="1:1" x14ac:dyDescent="0.25">
      <c r="A58255"/>
    </row>
    <row r="58256" spans="1:1" x14ac:dyDescent="0.25">
      <c r="A58256"/>
    </row>
    <row r="58257" spans="1:1" x14ac:dyDescent="0.25">
      <c r="A58257"/>
    </row>
    <row r="58258" spans="1:1" x14ac:dyDescent="0.25">
      <c r="A58258"/>
    </row>
    <row r="58259" spans="1:1" x14ac:dyDescent="0.25">
      <c r="A58259"/>
    </row>
    <row r="58260" spans="1:1" x14ac:dyDescent="0.25">
      <c r="A58260"/>
    </row>
    <row r="58261" spans="1:1" x14ac:dyDescent="0.25">
      <c r="A58261"/>
    </row>
    <row r="58262" spans="1:1" x14ac:dyDescent="0.25">
      <c r="A58262"/>
    </row>
    <row r="58263" spans="1:1" x14ac:dyDescent="0.25">
      <c r="A58263"/>
    </row>
    <row r="58264" spans="1:1" x14ac:dyDescent="0.25">
      <c r="A58264"/>
    </row>
    <row r="58265" spans="1:1" x14ac:dyDescent="0.25">
      <c r="A58265"/>
    </row>
    <row r="58266" spans="1:1" x14ac:dyDescent="0.25">
      <c r="A58266"/>
    </row>
    <row r="58267" spans="1:1" x14ac:dyDescent="0.25">
      <c r="A58267"/>
    </row>
    <row r="58268" spans="1:1" x14ac:dyDescent="0.25">
      <c r="A58268"/>
    </row>
    <row r="58269" spans="1:1" x14ac:dyDescent="0.25">
      <c r="A58269"/>
    </row>
    <row r="58270" spans="1:1" x14ac:dyDescent="0.25">
      <c r="A58270"/>
    </row>
    <row r="58271" spans="1:1" x14ac:dyDescent="0.25">
      <c r="A58271"/>
    </row>
    <row r="58272" spans="1:1" x14ac:dyDescent="0.25">
      <c r="A58272"/>
    </row>
    <row r="58273" spans="1:1" x14ac:dyDescent="0.25">
      <c r="A58273"/>
    </row>
    <row r="58274" spans="1:1" x14ac:dyDescent="0.25">
      <c r="A58274"/>
    </row>
    <row r="58275" spans="1:1" x14ac:dyDescent="0.25">
      <c r="A58275"/>
    </row>
    <row r="58276" spans="1:1" x14ac:dyDescent="0.25">
      <c r="A58276"/>
    </row>
    <row r="58277" spans="1:1" x14ac:dyDescent="0.25">
      <c r="A58277"/>
    </row>
    <row r="58278" spans="1:1" x14ac:dyDescent="0.25">
      <c r="A58278"/>
    </row>
    <row r="58279" spans="1:1" x14ac:dyDescent="0.25">
      <c r="A58279"/>
    </row>
    <row r="58280" spans="1:1" x14ac:dyDescent="0.25">
      <c r="A58280"/>
    </row>
    <row r="58281" spans="1:1" x14ac:dyDescent="0.25">
      <c r="A58281"/>
    </row>
    <row r="58282" spans="1:1" x14ac:dyDescent="0.25">
      <c r="A58282"/>
    </row>
    <row r="58283" spans="1:1" x14ac:dyDescent="0.25">
      <c r="A58283"/>
    </row>
    <row r="58284" spans="1:1" x14ac:dyDescent="0.25">
      <c r="A58284"/>
    </row>
    <row r="58285" spans="1:1" x14ac:dyDescent="0.25">
      <c r="A58285"/>
    </row>
    <row r="58286" spans="1:1" x14ac:dyDescent="0.25">
      <c r="A58286"/>
    </row>
    <row r="58287" spans="1:1" x14ac:dyDescent="0.25">
      <c r="A58287"/>
    </row>
    <row r="58288" spans="1:1" x14ac:dyDescent="0.25">
      <c r="A58288"/>
    </row>
    <row r="58289" spans="1:1" x14ac:dyDescent="0.25">
      <c r="A58289"/>
    </row>
    <row r="58290" spans="1:1" x14ac:dyDescent="0.25">
      <c r="A58290"/>
    </row>
    <row r="58291" spans="1:1" x14ac:dyDescent="0.25">
      <c r="A58291"/>
    </row>
    <row r="58292" spans="1:1" x14ac:dyDescent="0.25">
      <c r="A58292"/>
    </row>
    <row r="58293" spans="1:1" x14ac:dyDescent="0.25">
      <c r="A58293"/>
    </row>
    <row r="58294" spans="1:1" x14ac:dyDescent="0.25">
      <c r="A58294"/>
    </row>
    <row r="58295" spans="1:1" x14ac:dyDescent="0.25">
      <c r="A58295"/>
    </row>
    <row r="58296" spans="1:1" x14ac:dyDescent="0.25">
      <c r="A58296"/>
    </row>
    <row r="58297" spans="1:1" x14ac:dyDescent="0.25">
      <c r="A58297"/>
    </row>
    <row r="58298" spans="1:1" x14ac:dyDescent="0.25">
      <c r="A58298"/>
    </row>
    <row r="58299" spans="1:1" x14ac:dyDescent="0.25">
      <c r="A58299"/>
    </row>
    <row r="58300" spans="1:1" x14ac:dyDescent="0.25">
      <c r="A58300"/>
    </row>
    <row r="58301" spans="1:1" x14ac:dyDescent="0.25">
      <c r="A58301"/>
    </row>
    <row r="58302" spans="1:1" x14ac:dyDescent="0.25">
      <c r="A58302"/>
    </row>
    <row r="58303" spans="1:1" x14ac:dyDescent="0.25">
      <c r="A58303"/>
    </row>
    <row r="58304" spans="1:1" x14ac:dyDescent="0.25">
      <c r="A58304"/>
    </row>
    <row r="58305" spans="1:1" x14ac:dyDescent="0.25">
      <c r="A58305"/>
    </row>
    <row r="58306" spans="1:1" x14ac:dyDescent="0.25">
      <c r="A58306"/>
    </row>
    <row r="58307" spans="1:1" x14ac:dyDescent="0.25">
      <c r="A58307"/>
    </row>
    <row r="58308" spans="1:1" x14ac:dyDescent="0.25">
      <c r="A58308"/>
    </row>
    <row r="58309" spans="1:1" x14ac:dyDescent="0.25">
      <c r="A58309"/>
    </row>
    <row r="58310" spans="1:1" x14ac:dyDescent="0.25">
      <c r="A58310"/>
    </row>
    <row r="58311" spans="1:1" x14ac:dyDescent="0.25">
      <c r="A58311"/>
    </row>
    <row r="58312" spans="1:1" x14ac:dyDescent="0.25">
      <c r="A58312"/>
    </row>
    <row r="58313" spans="1:1" x14ac:dyDescent="0.25">
      <c r="A58313"/>
    </row>
    <row r="58314" spans="1:1" x14ac:dyDescent="0.25">
      <c r="A58314"/>
    </row>
    <row r="58315" spans="1:1" x14ac:dyDescent="0.25">
      <c r="A58315"/>
    </row>
    <row r="58316" spans="1:1" x14ac:dyDescent="0.25">
      <c r="A58316"/>
    </row>
    <row r="58317" spans="1:1" x14ac:dyDescent="0.25">
      <c r="A58317"/>
    </row>
    <row r="58318" spans="1:1" x14ac:dyDescent="0.25">
      <c r="A58318"/>
    </row>
    <row r="58319" spans="1:1" x14ac:dyDescent="0.25">
      <c r="A58319"/>
    </row>
    <row r="58320" spans="1:1" x14ac:dyDescent="0.25">
      <c r="A58320"/>
    </row>
    <row r="58321" spans="1:1" x14ac:dyDescent="0.25">
      <c r="A58321"/>
    </row>
    <row r="58322" spans="1:1" x14ac:dyDescent="0.25">
      <c r="A58322"/>
    </row>
    <row r="58323" spans="1:1" x14ac:dyDescent="0.25">
      <c r="A58323"/>
    </row>
    <row r="58324" spans="1:1" x14ac:dyDescent="0.25">
      <c r="A58324"/>
    </row>
    <row r="58325" spans="1:1" x14ac:dyDescent="0.25">
      <c r="A58325"/>
    </row>
    <row r="58326" spans="1:1" x14ac:dyDescent="0.25">
      <c r="A58326"/>
    </row>
    <row r="58327" spans="1:1" x14ac:dyDescent="0.25">
      <c r="A58327"/>
    </row>
    <row r="58328" spans="1:1" x14ac:dyDescent="0.25">
      <c r="A58328"/>
    </row>
    <row r="58329" spans="1:1" x14ac:dyDescent="0.25">
      <c r="A58329"/>
    </row>
    <row r="58330" spans="1:1" x14ac:dyDescent="0.25">
      <c r="A58330"/>
    </row>
    <row r="58331" spans="1:1" x14ac:dyDescent="0.25">
      <c r="A58331"/>
    </row>
    <row r="58332" spans="1:1" x14ac:dyDescent="0.25">
      <c r="A58332"/>
    </row>
    <row r="58333" spans="1:1" x14ac:dyDescent="0.25">
      <c r="A58333"/>
    </row>
    <row r="58334" spans="1:1" x14ac:dyDescent="0.25">
      <c r="A58334"/>
    </row>
    <row r="58335" spans="1:1" x14ac:dyDescent="0.25">
      <c r="A58335"/>
    </row>
    <row r="58336" spans="1:1" x14ac:dyDescent="0.25">
      <c r="A58336"/>
    </row>
    <row r="58337" spans="1:1" x14ac:dyDescent="0.25">
      <c r="A58337"/>
    </row>
    <row r="58338" spans="1:1" x14ac:dyDescent="0.25">
      <c r="A58338"/>
    </row>
    <row r="58339" spans="1:1" x14ac:dyDescent="0.25">
      <c r="A58339"/>
    </row>
    <row r="58340" spans="1:1" x14ac:dyDescent="0.25">
      <c r="A58340"/>
    </row>
    <row r="58341" spans="1:1" x14ac:dyDescent="0.25">
      <c r="A58341"/>
    </row>
    <row r="58342" spans="1:1" x14ac:dyDescent="0.25">
      <c r="A58342"/>
    </row>
    <row r="58343" spans="1:1" x14ac:dyDescent="0.25">
      <c r="A58343"/>
    </row>
    <row r="58344" spans="1:1" x14ac:dyDescent="0.25">
      <c r="A58344"/>
    </row>
    <row r="58345" spans="1:1" x14ac:dyDescent="0.25">
      <c r="A58345"/>
    </row>
    <row r="58346" spans="1:1" x14ac:dyDescent="0.25">
      <c r="A58346"/>
    </row>
    <row r="58347" spans="1:1" x14ac:dyDescent="0.25">
      <c r="A58347"/>
    </row>
    <row r="58348" spans="1:1" x14ac:dyDescent="0.25">
      <c r="A58348"/>
    </row>
    <row r="58349" spans="1:1" x14ac:dyDescent="0.25">
      <c r="A58349"/>
    </row>
    <row r="58350" spans="1:1" x14ac:dyDescent="0.25">
      <c r="A58350"/>
    </row>
    <row r="58351" spans="1:1" x14ac:dyDescent="0.25">
      <c r="A58351"/>
    </row>
    <row r="58352" spans="1:1" x14ac:dyDescent="0.25">
      <c r="A58352"/>
    </row>
    <row r="58353" spans="1:1" x14ac:dyDescent="0.25">
      <c r="A58353"/>
    </row>
    <row r="58354" spans="1:1" x14ac:dyDescent="0.25">
      <c r="A58354"/>
    </row>
    <row r="58355" spans="1:1" x14ac:dyDescent="0.25">
      <c r="A58355"/>
    </row>
    <row r="58356" spans="1:1" x14ac:dyDescent="0.25">
      <c r="A58356"/>
    </row>
    <row r="58357" spans="1:1" x14ac:dyDescent="0.25">
      <c r="A58357"/>
    </row>
    <row r="58358" spans="1:1" x14ac:dyDescent="0.25">
      <c r="A58358"/>
    </row>
    <row r="58359" spans="1:1" x14ac:dyDescent="0.25">
      <c r="A58359"/>
    </row>
    <row r="58360" spans="1:1" x14ac:dyDescent="0.25">
      <c r="A58360"/>
    </row>
    <row r="58361" spans="1:1" x14ac:dyDescent="0.25">
      <c r="A58361"/>
    </row>
    <row r="58362" spans="1:1" x14ac:dyDescent="0.25">
      <c r="A58362"/>
    </row>
    <row r="58363" spans="1:1" x14ac:dyDescent="0.25">
      <c r="A58363"/>
    </row>
    <row r="58364" spans="1:1" x14ac:dyDescent="0.25">
      <c r="A58364"/>
    </row>
    <row r="58365" spans="1:1" x14ac:dyDescent="0.25">
      <c r="A58365"/>
    </row>
    <row r="58366" spans="1:1" x14ac:dyDescent="0.25">
      <c r="A58366"/>
    </row>
    <row r="58367" spans="1:1" x14ac:dyDescent="0.25">
      <c r="A58367"/>
    </row>
    <row r="58368" spans="1:1" x14ac:dyDescent="0.25">
      <c r="A58368"/>
    </row>
    <row r="58369" spans="1:1" x14ac:dyDescent="0.25">
      <c r="A58369"/>
    </row>
    <row r="58370" spans="1:1" x14ac:dyDescent="0.25">
      <c r="A58370"/>
    </row>
    <row r="58371" spans="1:1" x14ac:dyDescent="0.25">
      <c r="A58371"/>
    </row>
    <row r="58372" spans="1:1" x14ac:dyDescent="0.25">
      <c r="A58372"/>
    </row>
    <row r="58373" spans="1:1" x14ac:dyDescent="0.25">
      <c r="A58373"/>
    </row>
    <row r="58374" spans="1:1" x14ac:dyDescent="0.25">
      <c r="A58374"/>
    </row>
    <row r="58375" spans="1:1" x14ac:dyDescent="0.25">
      <c r="A58375"/>
    </row>
    <row r="58376" spans="1:1" x14ac:dyDescent="0.25">
      <c r="A58376"/>
    </row>
    <row r="58377" spans="1:1" x14ac:dyDescent="0.25">
      <c r="A58377"/>
    </row>
    <row r="58378" spans="1:1" x14ac:dyDescent="0.25">
      <c r="A58378"/>
    </row>
    <row r="58379" spans="1:1" x14ac:dyDescent="0.25">
      <c r="A58379"/>
    </row>
    <row r="58380" spans="1:1" x14ac:dyDescent="0.25">
      <c r="A58380"/>
    </row>
    <row r="58381" spans="1:1" x14ac:dyDescent="0.25">
      <c r="A58381"/>
    </row>
    <row r="58382" spans="1:1" x14ac:dyDescent="0.25">
      <c r="A58382"/>
    </row>
    <row r="58383" spans="1:1" x14ac:dyDescent="0.25">
      <c r="A58383"/>
    </row>
    <row r="58384" spans="1:1" x14ac:dyDescent="0.25">
      <c r="A58384"/>
    </row>
    <row r="58385" spans="1:1" x14ac:dyDescent="0.25">
      <c r="A58385"/>
    </row>
    <row r="58386" spans="1:1" x14ac:dyDescent="0.25">
      <c r="A58386"/>
    </row>
    <row r="58387" spans="1:1" x14ac:dyDescent="0.25">
      <c r="A58387"/>
    </row>
    <row r="58388" spans="1:1" x14ac:dyDescent="0.25">
      <c r="A58388"/>
    </row>
    <row r="58389" spans="1:1" x14ac:dyDescent="0.25">
      <c r="A58389"/>
    </row>
    <row r="58390" spans="1:1" x14ac:dyDescent="0.25">
      <c r="A58390"/>
    </row>
    <row r="58391" spans="1:1" x14ac:dyDescent="0.25">
      <c r="A58391"/>
    </row>
    <row r="58392" spans="1:1" x14ac:dyDescent="0.25">
      <c r="A58392"/>
    </row>
    <row r="58393" spans="1:1" x14ac:dyDescent="0.25">
      <c r="A58393"/>
    </row>
    <row r="58394" spans="1:1" x14ac:dyDescent="0.25">
      <c r="A58394"/>
    </row>
    <row r="58395" spans="1:1" x14ac:dyDescent="0.25">
      <c r="A58395"/>
    </row>
    <row r="58396" spans="1:1" x14ac:dyDescent="0.25">
      <c r="A58396"/>
    </row>
    <row r="58397" spans="1:1" x14ac:dyDescent="0.25">
      <c r="A58397"/>
    </row>
    <row r="58398" spans="1:1" x14ac:dyDescent="0.25">
      <c r="A58398"/>
    </row>
    <row r="58399" spans="1:1" x14ac:dyDescent="0.25">
      <c r="A58399"/>
    </row>
    <row r="58400" spans="1:1" x14ac:dyDescent="0.25">
      <c r="A58400"/>
    </row>
    <row r="58401" spans="1:1" x14ac:dyDescent="0.25">
      <c r="A58401"/>
    </row>
    <row r="58402" spans="1:1" x14ac:dyDescent="0.25">
      <c r="A58402"/>
    </row>
    <row r="58403" spans="1:1" x14ac:dyDescent="0.25">
      <c r="A58403"/>
    </row>
    <row r="58404" spans="1:1" x14ac:dyDescent="0.25">
      <c r="A58404"/>
    </row>
    <row r="58405" spans="1:1" x14ac:dyDescent="0.25">
      <c r="A58405"/>
    </row>
    <row r="58406" spans="1:1" x14ac:dyDescent="0.25">
      <c r="A58406"/>
    </row>
    <row r="58407" spans="1:1" x14ac:dyDescent="0.25">
      <c r="A58407"/>
    </row>
    <row r="58408" spans="1:1" x14ac:dyDescent="0.25">
      <c r="A58408"/>
    </row>
    <row r="58409" spans="1:1" x14ac:dyDescent="0.25">
      <c r="A58409"/>
    </row>
    <row r="58410" spans="1:1" x14ac:dyDescent="0.25">
      <c r="A58410"/>
    </row>
    <row r="58411" spans="1:1" x14ac:dyDescent="0.25">
      <c r="A58411"/>
    </row>
    <row r="58412" spans="1:1" x14ac:dyDescent="0.25">
      <c r="A58412"/>
    </row>
    <row r="58413" spans="1:1" x14ac:dyDescent="0.25">
      <c r="A58413"/>
    </row>
    <row r="58414" spans="1:1" x14ac:dyDescent="0.25">
      <c r="A58414"/>
    </row>
    <row r="58415" spans="1:1" x14ac:dyDescent="0.25">
      <c r="A58415"/>
    </row>
    <row r="58416" spans="1:1" x14ac:dyDescent="0.25">
      <c r="A58416"/>
    </row>
    <row r="58417" spans="1:1" x14ac:dyDescent="0.25">
      <c r="A58417"/>
    </row>
    <row r="58418" spans="1:1" x14ac:dyDescent="0.25">
      <c r="A58418"/>
    </row>
    <row r="58419" spans="1:1" x14ac:dyDescent="0.25">
      <c r="A58419"/>
    </row>
    <row r="58420" spans="1:1" x14ac:dyDescent="0.25">
      <c r="A58420"/>
    </row>
    <row r="58421" spans="1:1" x14ac:dyDescent="0.25">
      <c r="A58421"/>
    </row>
    <row r="58422" spans="1:1" x14ac:dyDescent="0.25">
      <c r="A58422"/>
    </row>
    <row r="58423" spans="1:1" x14ac:dyDescent="0.25">
      <c r="A58423"/>
    </row>
    <row r="58424" spans="1:1" x14ac:dyDescent="0.25">
      <c r="A58424"/>
    </row>
    <row r="58425" spans="1:1" x14ac:dyDescent="0.25">
      <c r="A58425"/>
    </row>
    <row r="58426" spans="1:1" x14ac:dyDescent="0.25">
      <c r="A58426"/>
    </row>
    <row r="58427" spans="1:1" x14ac:dyDescent="0.25">
      <c r="A58427"/>
    </row>
    <row r="58428" spans="1:1" x14ac:dyDescent="0.25">
      <c r="A58428"/>
    </row>
    <row r="58429" spans="1:1" x14ac:dyDescent="0.25">
      <c r="A58429"/>
    </row>
    <row r="58430" spans="1:1" x14ac:dyDescent="0.25">
      <c r="A58430"/>
    </row>
    <row r="58431" spans="1:1" x14ac:dyDescent="0.25">
      <c r="A58431"/>
    </row>
    <row r="58432" spans="1:1" x14ac:dyDescent="0.25">
      <c r="A58432"/>
    </row>
    <row r="58433" spans="1:1" x14ac:dyDescent="0.25">
      <c r="A58433"/>
    </row>
    <row r="58434" spans="1:1" x14ac:dyDescent="0.25">
      <c r="A58434"/>
    </row>
    <row r="58435" spans="1:1" x14ac:dyDescent="0.25">
      <c r="A58435"/>
    </row>
    <row r="58436" spans="1:1" x14ac:dyDescent="0.25">
      <c r="A58436"/>
    </row>
    <row r="58437" spans="1:1" x14ac:dyDescent="0.25">
      <c r="A58437"/>
    </row>
    <row r="58438" spans="1:1" x14ac:dyDescent="0.25">
      <c r="A58438"/>
    </row>
    <row r="58439" spans="1:1" x14ac:dyDescent="0.25">
      <c r="A58439"/>
    </row>
    <row r="58440" spans="1:1" x14ac:dyDescent="0.25">
      <c r="A58440"/>
    </row>
    <row r="58441" spans="1:1" x14ac:dyDescent="0.25">
      <c r="A58441"/>
    </row>
    <row r="58442" spans="1:1" x14ac:dyDescent="0.25">
      <c r="A58442"/>
    </row>
    <row r="58443" spans="1:1" x14ac:dyDescent="0.25">
      <c r="A58443"/>
    </row>
    <row r="58444" spans="1:1" x14ac:dyDescent="0.25">
      <c r="A58444"/>
    </row>
    <row r="58445" spans="1:1" x14ac:dyDescent="0.25">
      <c r="A58445"/>
    </row>
    <row r="58446" spans="1:1" x14ac:dyDescent="0.25">
      <c r="A58446"/>
    </row>
    <row r="58447" spans="1:1" x14ac:dyDescent="0.25">
      <c r="A58447"/>
    </row>
    <row r="58448" spans="1:1" x14ac:dyDescent="0.25">
      <c r="A58448"/>
    </row>
    <row r="58449" spans="1:1" x14ac:dyDescent="0.25">
      <c r="A58449"/>
    </row>
    <row r="58450" spans="1:1" x14ac:dyDescent="0.25">
      <c r="A58450"/>
    </row>
    <row r="58451" spans="1:1" x14ac:dyDescent="0.25">
      <c r="A58451"/>
    </row>
    <row r="58452" spans="1:1" x14ac:dyDescent="0.25">
      <c r="A58452"/>
    </row>
    <row r="58453" spans="1:1" x14ac:dyDescent="0.25">
      <c r="A58453"/>
    </row>
    <row r="58454" spans="1:1" x14ac:dyDescent="0.25">
      <c r="A58454"/>
    </row>
    <row r="58455" spans="1:1" x14ac:dyDescent="0.25">
      <c r="A58455"/>
    </row>
    <row r="58456" spans="1:1" x14ac:dyDescent="0.25">
      <c r="A58456"/>
    </row>
    <row r="58457" spans="1:1" x14ac:dyDescent="0.25">
      <c r="A58457"/>
    </row>
    <row r="58458" spans="1:1" x14ac:dyDescent="0.25">
      <c r="A58458"/>
    </row>
    <row r="58459" spans="1:1" x14ac:dyDescent="0.25">
      <c r="A58459"/>
    </row>
    <row r="58460" spans="1:1" x14ac:dyDescent="0.25">
      <c r="A58460"/>
    </row>
    <row r="58461" spans="1:1" x14ac:dyDescent="0.25">
      <c r="A58461"/>
    </row>
    <row r="58462" spans="1:1" x14ac:dyDescent="0.25">
      <c r="A58462"/>
    </row>
    <row r="58463" spans="1:1" x14ac:dyDescent="0.25">
      <c r="A58463"/>
    </row>
    <row r="58464" spans="1:1" x14ac:dyDescent="0.25">
      <c r="A58464"/>
    </row>
    <row r="58465" spans="1:1" x14ac:dyDescent="0.25">
      <c r="A58465"/>
    </row>
    <row r="58466" spans="1:1" x14ac:dyDescent="0.25">
      <c r="A58466"/>
    </row>
    <row r="58467" spans="1:1" x14ac:dyDescent="0.25">
      <c r="A58467"/>
    </row>
    <row r="58468" spans="1:1" x14ac:dyDescent="0.25">
      <c r="A58468"/>
    </row>
    <row r="58469" spans="1:1" x14ac:dyDescent="0.25">
      <c r="A58469"/>
    </row>
    <row r="58470" spans="1:1" x14ac:dyDescent="0.25">
      <c r="A58470"/>
    </row>
    <row r="58471" spans="1:1" x14ac:dyDescent="0.25">
      <c r="A58471"/>
    </row>
    <row r="58472" spans="1:1" x14ac:dyDescent="0.25">
      <c r="A58472"/>
    </row>
    <row r="58473" spans="1:1" x14ac:dyDescent="0.25">
      <c r="A58473"/>
    </row>
    <row r="58474" spans="1:1" x14ac:dyDescent="0.25">
      <c r="A58474"/>
    </row>
    <row r="58475" spans="1:1" x14ac:dyDescent="0.25">
      <c r="A58475"/>
    </row>
    <row r="58476" spans="1:1" x14ac:dyDescent="0.25">
      <c r="A58476"/>
    </row>
    <row r="58477" spans="1:1" x14ac:dyDescent="0.25">
      <c r="A58477"/>
    </row>
    <row r="58478" spans="1:1" x14ac:dyDescent="0.25">
      <c r="A58478"/>
    </row>
    <row r="58479" spans="1:1" x14ac:dyDescent="0.25">
      <c r="A58479"/>
    </row>
    <row r="58480" spans="1:1" x14ac:dyDescent="0.25">
      <c r="A58480"/>
    </row>
    <row r="58481" spans="1:1" x14ac:dyDescent="0.25">
      <c r="A58481"/>
    </row>
    <row r="58482" spans="1:1" x14ac:dyDescent="0.25">
      <c r="A58482"/>
    </row>
    <row r="58483" spans="1:1" x14ac:dyDescent="0.25">
      <c r="A58483"/>
    </row>
    <row r="58484" spans="1:1" x14ac:dyDescent="0.25">
      <c r="A58484"/>
    </row>
    <row r="58485" spans="1:1" x14ac:dyDescent="0.25">
      <c r="A58485"/>
    </row>
    <row r="58486" spans="1:1" x14ac:dyDescent="0.25">
      <c r="A58486"/>
    </row>
    <row r="58487" spans="1:1" x14ac:dyDescent="0.25">
      <c r="A58487"/>
    </row>
    <row r="58488" spans="1:1" x14ac:dyDescent="0.25">
      <c r="A58488"/>
    </row>
    <row r="58489" spans="1:1" x14ac:dyDescent="0.25">
      <c r="A58489"/>
    </row>
    <row r="58490" spans="1:1" x14ac:dyDescent="0.25">
      <c r="A58490"/>
    </row>
    <row r="58491" spans="1:1" x14ac:dyDescent="0.25">
      <c r="A58491"/>
    </row>
    <row r="58492" spans="1:1" x14ac:dyDescent="0.25">
      <c r="A58492"/>
    </row>
    <row r="58493" spans="1:1" x14ac:dyDescent="0.25">
      <c r="A58493"/>
    </row>
    <row r="58494" spans="1:1" x14ac:dyDescent="0.25">
      <c r="A58494"/>
    </row>
    <row r="58495" spans="1:1" x14ac:dyDescent="0.25">
      <c r="A58495"/>
    </row>
    <row r="58496" spans="1:1" x14ac:dyDescent="0.25">
      <c r="A58496"/>
    </row>
    <row r="58497" spans="1:1" x14ac:dyDescent="0.25">
      <c r="A58497"/>
    </row>
    <row r="58498" spans="1:1" x14ac:dyDescent="0.25">
      <c r="A58498"/>
    </row>
    <row r="58499" spans="1:1" x14ac:dyDescent="0.25">
      <c r="A58499"/>
    </row>
    <row r="58500" spans="1:1" x14ac:dyDescent="0.25">
      <c r="A58500"/>
    </row>
    <row r="58501" spans="1:1" x14ac:dyDescent="0.25">
      <c r="A58501"/>
    </row>
    <row r="58502" spans="1:1" x14ac:dyDescent="0.25">
      <c r="A58502"/>
    </row>
    <row r="58503" spans="1:1" x14ac:dyDescent="0.25">
      <c r="A58503"/>
    </row>
    <row r="58504" spans="1:1" x14ac:dyDescent="0.25">
      <c r="A58504"/>
    </row>
    <row r="58505" spans="1:1" x14ac:dyDescent="0.25">
      <c r="A58505"/>
    </row>
    <row r="58506" spans="1:1" x14ac:dyDescent="0.25">
      <c r="A58506"/>
    </row>
    <row r="58507" spans="1:1" x14ac:dyDescent="0.25">
      <c r="A58507"/>
    </row>
    <row r="58508" spans="1:1" x14ac:dyDescent="0.25">
      <c r="A58508"/>
    </row>
    <row r="58509" spans="1:1" x14ac:dyDescent="0.25">
      <c r="A58509"/>
    </row>
    <row r="58510" spans="1:1" x14ac:dyDescent="0.25">
      <c r="A58510"/>
    </row>
    <row r="58511" spans="1:1" x14ac:dyDescent="0.25">
      <c r="A58511"/>
    </row>
    <row r="58512" spans="1:1" x14ac:dyDescent="0.25">
      <c r="A58512"/>
    </row>
    <row r="58513" spans="1:1" x14ac:dyDescent="0.25">
      <c r="A58513"/>
    </row>
    <row r="58514" spans="1:1" x14ac:dyDescent="0.25">
      <c r="A58514"/>
    </row>
    <row r="58515" spans="1:1" x14ac:dyDescent="0.25">
      <c r="A58515"/>
    </row>
    <row r="58516" spans="1:1" x14ac:dyDescent="0.25">
      <c r="A58516"/>
    </row>
    <row r="58517" spans="1:1" x14ac:dyDescent="0.25">
      <c r="A58517"/>
    </row>
    <row r="58518" spans="1:1" x14ac:dyDescent="0.25">
      <c r="A58518"/>
    </row>
    <row r="58519" spans="1:1" x14ac:dyDescent="0.25">
      <c r="A58519"/>
    </row>
    <row r="58520" spans="1:1" x14ac:dyDescent="0.25">
      <c r="A58520"/>
    </row>
    <row r="58521" spans="1:1" x14ac:dyDescent="0.25">
      <c r="A58521"/>
    </row>
    <row r="58522" spans="1:1" x14ac:dyDescent="0.25">
      <c r="A58522"/>
    </row>
    <row r="58523" spans="1:1" x14ac:dyDescent="0.25">
      <c r="A58523"/>
    </row>
    <row r="58524" spans="1:1" x14ac:dyDescent="0.25">
      <c r="A58524"/>
    </row>
    <row r="58525" spans="1:1" x14ac:dyDescent="0.25">
      <c r="A58525"/>
    </row>
    <row r="58526" spans="1:1" x14ac:dyDescent="0.25">
      <c r="A58526"/>
    </row>
    <row r="58527" spans="1:1" x14ac:dyDescent="0.25">
      <c r="A58527"/>
    </row>
    <row r="58528" spans="1:1" x14ac:dyDescent="0.25">
      <c r="A58528"/>
    </row>
    <row r="58529" spans="1:1" x14ac:dyDescent="0.25">
      <c r="A58529"/>
    </row>
    <row r="58530" spans="1:1" x14ac:dyDescent="0.25">
      <c r="A58530"/>
    </row>
    <row r="58531" spans="1:1" x14ac:dyDescent="0.25">
      <c r="A58531"/>
    </row>
    <row r="58532" spans="1:1" x14ac:dyDescent="0.25">
      <c r="A58532"/>
    </row>
    <row r="58533" spans="1:1" x14ac:dyDescent="0.25">
      <c r="A58533"/>
    </row>
    <row r="58534" spans="1:1" x14ac:dyDescent="0.25">
      <c r="A58534"/>
    </row>
    <row r="58535" spans="1:1" x14ac:dyDescent="0.25">
      <c r="A58535"/>
    </row>
    <row r="58536" spans="1:1" x14ac:dyDescent="0.25">
      <c r="A58536"/>
    </row>
    <row r="58537" spans="1:1" x14ac:dyDescent="0.25">
      <c r="A58537"/>
    </row>
    <row r="58538" spans="1:1" x14ac:dyDescent="0.25">
      <c r="A58538"/>
    </row>
    <row r="58539" spans="1:1" x14ac:dyDescent="0.25">
      <c r="A58539"/>
    </row>
    <row r="58540" spans="1:1" x14ac:dyDescent="0.25">
      <c r="A58540"/>
    </row>
    <row r="58541" spans="1:1" x14ac:dyDescent="0.25">
      <c r="A58541"/>
    </row>
    <row r="58542" spans="1:1" x14ac:dyDescent="0.25">
      <c r="A58542"/>
    </row>
    <row r="58543" spans="1:1" x14ac:dyDescent="0.25">
      <c r="A58543"/>
    </row>
    <row r="58544" spans="1:1" x14ac:dyDescent="0.25">
      <c r="A58544"/>
    </row>
    <row r="58545" spans="1:1" x14ac:dyDescent="0.25">
      <c r="A58545"/>
    </row>
    <row r="58546" spans="1:1" x14ac:dyDescent="0.25">
      <c r="A58546"/>
    </row>
    <row r="58547" spans="1:1" x14ac:dyDescent="0.25">
      <c r="A58547"/>
    </row>
    <row r="58548" spans="1:1" x14ac:dyDescent="0.25">
      <c r="A58548"/>
    </row>
    <row r="58549" spans="1:1" x14ac:dyDescent="0.25">
      <c r="A58549"/>
    </row>
    <row r="58550" spans="1:1" x14ac:dyDescent="0.25">
      <c r="A58550"/>
    </row>
    <row r="58551" spans="1:1" x14ac:dyDescent="0.25">
      <c r="A58551"/>
    </row>
    <row r="58552" spans="1:1" x14ac:dyDescent="0.25">
      <c r="A58552"/>
    </row>
    <row r="58553" spans="1:1" x14ac:dyDescent="0.25">
      <c r="A58553"/>
    </row>
    <row r="58554" spans="1:1" x14ac:dyDescent="0.25">
      <c r="A58554"/>
    </row>
    <row r="58555" spans="1:1" x14ac:dyDescent="0.25">
      <c r="A58555"/>
    </row>
    <row r="58556" spans="1:1" x14ac:dyDescent="0.25">
      <c r="A58556"/>
    </row>
    <row r="58557" spans="1:1" x14ac:dyDescent="0.25">
      <c r="A58557"/>
    </row>
    <row r="58558" spans="1:1" x14ac:dyDescent="0.25">
      <c r="A58558"/>
    </row>
    <row r="58559" spans="1:1" x14ac:dyDescent="0.25">
      <c r="A58559"/>
    </row>
    <row r="58560" spans="1:1" x14ac:dyDescent="0.25">
      <c r="A58560"/>
    </row>
    <row r="58561" spans="1:1" x14ac:dyDescent="0.25">
      <c r="A58561"/>
    </row>
    <row r="58562" spans="1:1" x14ac:dyDescent="0.25">
      <c r="A58562"/>
    </row>
    <row r="58563" spans="1:1" x14ac:dyDescent="0.25">
      <c r="A58563"/>
    </row>
    <row r="58564" spans="1:1" x14ac:dyDescent="0.25">
      <c r="A58564"/>
    </row>
    <row r="58565" spans="1:1" x14ac:dyDescent="0.25">
      <c r="A58565"/>
    </row>
    <row r="58566" spans="1:1" x14ac:dyDescent="0.25">
      <c r="A58566"/>
    </row>
    <row r="58567" spans="1:1" x14ac:dyDescent="0.25">
      <c r="A58567"/>
    </row>
    <row r="58568" spans="1:1" x14ac:dyDescent="0.25">
      <c r="A58568"/>
    </row>
    <row r="58569" spans="1:1" x14ac:dyDescent="0.25">
      <c r="A58569"/>
    </row>
    <row r="58570" spans="1:1" x14ac:dyDescent="0.25">
      <c r="A58570"/>
    </row>
    <row r="58571" spans="1:1" x14ac:dyDescent="0.25">
      <c r="A58571"/>
    </row>
    <row r="58572" spans="1:1" x14ac:dyDescent="0.25">
      <c r="A58572"/>
    </row>
    <row r="58573" spans="1:1" x14ac:dyDescent="0.25">
      <c r="A58573"/>
    </row>
    <row r="58574" spans="1:1" x14ac:dyDescent="0.25">
      <c r="A58574"/>
    </row>
    <row r="58575" spans="1:1" x14ac:dyDescent="0.25">
      <c r="A58575"/>
    </row>
    <row r="58576" spans="1:1" x14ac:dyDescent="0.25">
      <c r="A58576"/>
    </row>
    <row r="58577" spans="1:1" x14ac:dyDescent="0.25">
      <c r="A58577"/>
    </row>
    <row r="58578" spans="1:1" x14ac:dyDescent="0.25">
      <c r="A58578"/>
    </row>
    <row r="58579" spans="1:1" x14ac:dyDescent="0.25">
      <c r="A58579"/>
    </row>
    <row r="58580" spans="1:1" x14ac:dyDescent="0.25">
      <c r="A58580"/>
    </row>
    <row r="58581" spans="1:1" x14ac:dyDescent="0.25">
      <c r="A58581"/>
    </row>
    <row r="58582" spans="1:1" x14ac:dyDescent="0.25">
      <c r="A58582"/>
    </row>
    <row r="58583" spans="1:1" x14ac:dyDescent="0.25">
      <c r="A58583"/>
    </row>
    <row r="58584" spans="1:1" x14ac:dyDescent="0.25">
      <c r="A58584"/>
    </row>
    <row r="58585" spans="1:1" x14ac:dyDescent="0.25">
      <c r="A58585"/>
    </row>
    <row r="58586" spans="1:1" x14ac:dyDescent="0.25">
      <c r="A58586"/>
    </row>
    <row r="58587" spans="1:1" x14ac:dyDescent="0.25">
      <c r="A58587"/>
    </row>
    <row r="58588" spans="1:1" x14ac:dyDescent="0.25">
      <c r="A58588"/>
    </row>
    <row r="58589" spans="1:1" x14ac:dyDescent="0.25">
      <c r="A58589"/>
    </row>
    <row r="58590" spans="1:1" x14ac:dyDescent="0.25">
      <c r="A58590"/>
    </row>
    <row r="58591" spans="1:1" x14ac:dyDescent="0.25">
      <c r="A58591"/>
    </row>
    <row r="58592" spans="1:1" x14ac:dyDescent="0.25">
      <c r="A58592"/>
    </row>
    <row r="58593" spans="1:1" x14ac:dyDescent="0.25">
      <c r="A58593"/>
    </row>
    <row r="58594" spans="1:1" x14ac:dyDescent="0.25">
      <c r="A58594"/>
    </row>
    <row r="58595" spans="1:1" x14ac:dyDescent="0.25">
      <c r="A58595"/>
    </row>
    <row r="58596" spans="1:1" x14ac:dyDescent="0.25">
      <c r="A58596"/>
    </row>
    <row r="58597" spans="1:1" x14ac:dyDescent="0.25">
      <c r="A58597"/>
    </row>
    <row r="58598" spans="1:1" x14ac:dyDescent="0.25">
      <c r="A58598"/>
    </row>
    <row r="58599" spans="1:1" x14ac:dyDescent="0.25">
      <c r="A58599"/>
    </row>
    <row r="58600" spans="1:1" x14ac:dyDescent="0.25">
      <c r="A58600"/>
    </row>
    <row r="58601" spans="1:1" x14ac:dyDescent="0.25">
      <c r="A58601"/>
    </row>
    <row r="58602" spans="1:1" x14ac:dyDescent="0.25">
      <c r="A58602"/>
    </row>
    <row r="58603" spans="1:1" x14ac:dyDescent="0.25">
      <c r="A58603"/>
    </row>
    <row r="58604" spans="1:1" x14ac:dyDescent="0.25">
      <c r="A58604"/>
    </row>
    <row r="58605" spans="1:1" x14ac:dyDescent="0.25">
      <c r="A58605"/>
    </row>
    <row r="58606" spans="1:1" x14ac:dyDescent="0.25">
      <c r="A58606"/>
    </row>
    <row r="58607" spans="1:1" x14ac:dyDescent="0.25">
      <c r="A58607"/>
    </row>
    <row r="58608" spans="1:1" x14ac:dyDescent="0.25">
      <c r="A58608"/>
    </row>
    <row r="58609" spans="1:1" x14ac:dyDescent="0.25">
      <c r="A58609"/>
    </row>
    <row r="58610" spans="1:1" x14ac:dyDescent="0.25">
      <c r="A58610"/>
    </row>
    <row r="58611" spans="1:1" x14ac:dyDescent="0.25">
      <c r="A58611"/>
    </row>
    <row r="58612" spans="1:1" x14ac:dyDescent="0.25">
      <c r="A58612"/>
    </row>
    <row r="58613" spans="1:1" x14ac:dyDescent="0.25">
      <c r="A58613"/>
    </row>
    <row r="58614" spans="1:1" x14ac:dyDescent="0.25">
      <c r="A58614"/>
    </row>
    <row r="58615" spans="1:1" x14ac:dyDescent="0.25">
      <c r="A58615"/>
    </row>
    <row r="58616" spans="1:1" x14ac:dyDescent="0.25">
      <c r="A58616"/>
    </row>
    <row r="58617" spans="1:1" x14ac:dyDescent="0.25">
      <c r="A58617"/>
    </row>
    <row r="58618" spans="1:1" x14ac:dyDescent="0.25">
      <c r="A58618"/>
    </row>
    <row r="58619" spans="1:1" x14ac:dyDescent="0.25">
      <c r="A58619"/>
    </row>
    <row r="58620" spans="1:1" x14ac:dyDescent="0.25">
      <c r="A58620"/>
    </row>
    <row r="58621" spans="1:1" x14ac:dyDescent="0.25">
      <c r="A58621"/>
    </row>
    <row r="58622" spans="1:1" x14ac:dyDescent="0.25">
      <c r="A58622"/>
    </row>
    <row r="58623" spans="1:1" x14ac:dyDescent="0.25">
      <c r="A58623"/>
    </row>
    <row r="58624" spans="1:1" x14ac:dyDescent="0.25">
      <c r="A58624"/>
    </row>
    <row r="58625" spans="1:1" x14ac:dyDescent="0.25">
      <c r="A58625"/>
    </row>
    <row r="58626" spans="1:1" x14ac:dyDescent="0.25">
      <c r="A58626"/>
    </row>
    <row r="58627" spans="1:1" x14ac:dyDescent="0.25">
      <c r="A58627"/>
    </row>
    <row r="58628" spans="1:1" x14ac:dyDescent="0.25">
      <c r="A58628"/>
    </row>
    <row r="58629" spans="1:1" x14ac:dyDescent="0.25">
      <c r="A58629"/>
    </row>
    <row r="58630" spans="1:1" x14ac:dyDescent="0.25">
      <c r="A58630"/>
    </row>
    <row r="58631" spans="1:1" x14ac:dyDescent="0.25">
      <c r="A58631"/>
    </row>
    <row r="58632" spans="1:1" x14ac:dyDescent="0.25">
      <c r="A58632"/>
    </row>
    <row r="58633" spans="1:1" x14ac:dyDescent="0.25">
      <c r="A58633"/>
    </row>
    <row r="58634" spans="1:1" x14ac:dyDescent="0.25">
      <c r="A58634"/>
    </row>
    <row r="58635" spans="1:1" x14ac:dyDescent="0.25">
      <c r="A58635"/>
    </row>
    <row r="58636" spans="1:1" x14ac:dyDescent="0.25">
      <c r="A58636"/>
    </row>
    <row r="58637" spans="1:1" x14ac:dyDescent="0.25">
      <c r="A58637"/>
    </row>
    <row r="58638" spans="1:1" x14ac:dyDescent="0.25">
      <c r="A58638"/>
    </row>
    <row r="58639" spans="1:1" x14ac:dyDescent="0.25">
      <c r="A58639"/>
    </row>
    <row r="58640" spans="1:1" x14ac:dyDescent="0.25">
      <c r="A58640"/>
    </row>
    <row r="58641" spans="1:1" x14ac:dyDescent="0.25">
      <c r="A58641"/>
    </row>
    <row r="58642" spans="1:1" x14ac:dyDescent="0.25">
      <c r="A58642"/>
    </row>
    <row r="58643" spans="1:1" x14ac:dyDescent="0.25">
      <c r="A58643"/>
    </row>
    <row r="58644" spans="1:1" x14ac:dyDescent="0.25">
      <c r="A58644"/>
    </row>
    <row r="58645" spans="1:1" x14ac:dyDescent="0.25">
      <c r="A58645"/>
    </row>
    <row r="58646" spans="1:1" x14ac:dyDescent="0.25">
      <c r="A58646"/>
    </row>
    <row r="58647" spans="1:1" x14ac:dyDescent="0.25">
      <c r="A58647"/>
    </row>
    <row r="58648" spans="1:1" x14ac:dyDescent="0.25">
      <c r="A58648"/>
    </row>
    <row r="58649" spans="1:1" x14ac:dyDescent="0.25">
      <c r="A58649"/>
    </row>
    <row r="58650" spans="1:1" x14ac:dyDescent="0.25">
      <c r="A58650"/>
    </row>
    <row r="58651" spans="1:1" x14ac:dyDescent="0.25">
      <c r="A58651"/>
    </row>
    <row r="58652" spans="1:1" x14ac:dyDescent="0.25">
      <c r="A58652"/>
    </row>
    <row r="58653" spans="1:1" x14ac:dyDescent="0.25">
      <c r="A58653"/>
    </row>
    <row r="58654" spans="1:1" x14ac:dyDescent="0.25">
      <c r="A58654"/>
    </row>
    <row r="58655" spans="1:1" x14ac:dyDescent="0.25">
      <c r="A58655"/>
    </row>
    <row r="58656" spans="1:1" x14ac:dyDescent="0.25">
      <c r="A58656"/>
    </row>
    <row r="58657" spans="1:1" x14ac:dyDescent="0.25">
      <c r="A58657"/>
    </row>
    <row r="58658" spans="1:1" x14ac:dyDescent="0.25">
      <c r="A58658"/>
    </row>
    <row r="58659" spans="1:1" x14ac:dyDescent="0.25">
      <c r="A58659"/>
    </row>
    <row r="58660" spans="1:1" x14ac:dyDescent="0.25">
      <c r="A58660"/>
    </row>
    <row r="58661" spans="1:1" x14ac:dyDescent="0.25">
      <c r="A58661"/>
    </row>
    <row r="58662" spans="1:1" x14ac:dyDescent="0.25">
      <c r="A58662"/>
    </row>
    <row r="58663" spans="1:1" x14ac:dyDescent="0.25">
      <c r="A58663"/>
    </row>
    <row r="58664" spans="1:1" x14ac:dyDescent="0.25">
      <c r="A58664"/>
    </row>
    <row r="58665" spans="1:1" x14ac:dyDescent="0.25">
      <c r="A58665"/>
    </row>
    <row r="58666" spans="1:1" x14ac:dyDescent="0.25">
      <c r="A58666"/>
    </row>
    <row r="58667" spans="1:1" x14ac:dyDescent="0.25">
      <c r="A58667"/>
    </row>
    <row r="58668" spans="1:1" x14ac:dyDescent="0.25">
      <c r="A58668"/>
    </row>
    <row r="58669" spans="1:1" x14ac:dyDescent="0.25">
      <c r="A58669"/>
    </row>
    <row r="58670" spans="1:1" x14ac:dyDescent="0.25">
      <c r="A58670"/>
    </row>
    <row r="58671" spans="1:1" x14ac:dyDescent="0.25">
      <c r="A58671"/>
    </row>
    <row r="58672" spans="1:1" x14ac:dyDescent="0.25">
      <c r="A58672"/>
    </row>
    <row r="58673" spans="1:1" x14ac:dyDescent="0.25">
      <c r="A58673"/>
    </row>
    <row r="58674" spans="1:1" x14ac:dyDescent="0.25">
      <c r="A58674"/>
    </row>
    <row r="58675" spans="1:1" x14ac:dyDescent="0.25">
      <c r="A58675"/>
    </row>
    <row r="58676" spans="1:1" x14ac:dyDescent="0.25">
      <c r="A58676"/>
    </row>
    <row r="58677" spans="1:1" x14ac:dyDescent="0.25">
      <c r="A58677"/>
    </row>
    <row r="58678" spans="1:1" x14ac:dyDescent="0.25">
      <c r="A58678"/>
    </row>
    <row r="58679" spans="1:1" x14ac:dyDescent="0.25">
      <c r="A58679"/>
    </row>
    <row r="58680" spans="1:1" x14ac:dyDescent="0.25">
      <c r="A58680"/>
    </row>
    <row r="58681" spans="1:1" x14ac:dyDescent="0.25">
      <c r="A58681"/>
    </row>
    <row r="58682" spans="1:1" x14ac:dyDescent="0.25">
      <c r="A58682"/>
    </row>
    <row r="58683" spans="1:1" x14ac:dyDescent="0.25">
      <c r="A58683"/>
    </row>
    <row r="58684" spans="1:1" x14ac:dyDescent="0.25">
      <c r="A58684"/>
    </row>
    <row r="58685" spans="1:1" x14ac:dyDescent="0.25">
      <c r="A58685"/>
    </row>
    <row r="58686" spans="1:1" x14ac:dyDescent="0.25">
      <c r="A58686"/>
    </row>
    <row r="58687" spans="1:1" x14ac:dyDescent="0.25">
      <c r="A58687"/>
    </row>
    <row r="58688" spans="1:1" x14ac:dyDescent="0.25">
      <c r="A58688"/>
    </row>
    <row r="58689" spans="1:1" x14ac:dyDescent="0.25">
      <c r="A58689"/>
    </row>
    <row r="58690" spans="1:1" x14ac:dyDescent="0.25">
      <c r="A58690"/>
    </row>
    <row r="58691" spans="1:1" x14ac:dyDescent="0.25">
      <c r="A58691"/>
    </row>
    <row r="58692" spans="1:1" x14ac:dyDescent="0.25">
      <c r="A58692"/>
    </row>
    <row r="58693" spans="1:1" x14ac:dyDescent="0.25">
      <c r="A58693"/>
    </row>
    <row r="58694" spans="1:1" x14ac:dyDescent="0.25">
      <c r="A58694"/>
    </row>
    <row r="58695" spans="1:1" x14ac:dyDescent="0.25">
      <c r="A58695"/>
    </row>
    <row r="58696" spans="1:1" x14ac:dyDescent="0.25">
      <c r="A58696"/>
    </row>
    <row r="58697" spans="1:1" x14ac:dyDescent="0.25">
      <c r="A58697"/>
    </row>
    <row r="58698" spans="1:1" x14ac:dyDescent="0.25">
      <c r="A58698"/>
    </row>
    <row r="58699" spans="1:1" x14ac:dyDescent="0.25">
      <c r="A58699"/>
    </row>
    <row r="58700" spans="1:1" x14ac:dyDescent="0.25">
      <c r="A58700"/>
    </row>
    <row r="58701" spans="1:1" x14ac:dyDescent="0.25">
      <c r="A58701"/>
    </row>
    <row r="58702" spans="1:1" x14ac:dyDescent="0.25">
      <c r="A58702"/>
    </row>
    <row r="58703" spans="1:1" x14ac:dyDescent="0.25">
      <c r="A58703"/>
    </row>
    <row r="58704" spans="1:1" x14ac:dyDescent="0.25">
      <c r="A58704"/>
    </row>
    <row r="58705" spans="1:1" x14ac:dyDescent="0.25">
      <c r="A58705"/>
    </row>
    <row r="58706" spans="1:1" x14ac:dyDescent="0.25">
      <c r="A58706"/>
    </row>
    <row r="58707" spans="1:1" x14ac:dyDescent="0.25">
      <c r="A58707"/>
    </row>
    <row r="58708" spans="1:1" x14ac:dyDescent="0.25">
      <c r="A58708"/>
    </row>
    <row r="58709" spans="1:1" x14ac:dyDescent="0.25">
      <c r="A58709"/>
    </row>
    <row r="58710" spans="1:1" x14ac:dyDescent="0.25">
      <c r="A58710"/>
    </row>
    <row r="58711" spans="1:1" x14ac:dyDescent="0.25">
      <c r="A58711"/>
    </row>
    <row r="58712" spans="1:1" x14ac:dyDescent="0.25">
      <c r="A58712"/>
    </row>
    <row r="58713" spans="1:1" x14ac:dyDescent="0.25">
      <c r="A58713"/>
    </row>
    <row r="58714" spans="1:1" x14ac:dyDescent="0.25">
      <c r="A58714"/>
    </row>
    <row r="58715" spans="1:1" x14ac:dyDescent="0.25">
      <c r="A58715"/>
    </row>
    <row r="58716" spans="1:1" x14ac:dyDescent="0.25">
      <c r="A58716"/>
    </row>
    <row r="58717" spans="1:1" x14ac:dyDescent="0.25">
      <c r="A58717"/>
    </row>
    <row r="58718" spans="1:1" x14ac:dyDescent="0.25">
      <c r="A58718"/>
    </row>
    <row r="58719" spans="1:1" x14ac:dyDescent="0.25">
      <c r="A58719"/>
    </row>
    <row r="58720" spans="1:1" x14ac:dyDescent="0.25">
      <c r="A58720"/>
    </row>
    <row r="58721" spans="1:1" x14ac:dyDescent="0.25">
      <c r="A58721"/>
    </row>
    <row r="58722" spans="1:1" x14ac:dyDescent="0.25">
      <c r="A58722"/>
    </row>
    <row r="58723" spans="1:1" x14ac:dyDescent="0.25">
      <c r="A58723"/>
    </row>
    <row r="58724" spans="1:1" x14ac:dyDescent="0.25">
      <c r="A58724"/>
    </row>
    <row r="58725" spans="1:1" x14ac:dyDescent="0.25">
      <c r="A58725"/>
    </row>
    <row r="58726" spans="1:1" x14ac:dyDescent="0.25">
      <c r="A58726"/>
    </row>
    <row r="58727" spans="1:1" x14ac:dyDescent="0.25">
      <c r="A58727"/>
    </row>
    <row r="58728" spans="1:1" x14ac:dyDescent="0.25">
      <c r="A58728"/>
    </row>
    <row r="58729" spans="1:1" x14ac:dyDescent="0.25">
      <c r="A58729"/>
    </row>
    <row r="58730" spans="1:1" x14ac:dyDescent="0.25">
      <c r="A58730"/>
    </row>
    <row r="58731" spans="1:1" x14ac:dyDescent="0.25">
      <c r="A58731"/>
    </row>
    <row r="58732" spans="1:1" x14ac:dyDescent="0.25">
      <c r="A58732"/>
    </row>
    <row r="58733" spans="1:1" x14ac:dyDescent="0.25">
      <c r="A58733"/>
    </row>
    <row r="58734" spans="1:1" x14ac:dyDescent="0.25">
      <c r="A58734"/>
    </row>
    <row r="58735" spans="1:1" x14ac:dyDescent="0.25">
      <c r="A58735"/>
    </row>
    <row r="58736" spans="1:1" x14ac:dyDescent="0.25">
      <c r="A58736"/>
    </row>
    <row r="58737" spans="1:1" x14ac:dyDescent="0.25">
      <c r="A58737"/>
    </row>
    <row r="58738" spans="1:1" x14ac:dyDescent="0.25">
      <c r="A58738"/>
    </row>
    <row r="58739" spans="1:1" x14ac:dyDescent="0.25">
      <c r="A58739"/>
    </row>
    <row r="58740" spans="1:1" x14ac:dyDescent="0.25">
      <c r="A58740"/>
    </row>
    <row r="58741" spans="1:1" x14ac:dyDescent="0.25">
      <c r="A58741"/>
    </row>
    <row r="58742" spans="1:1" x14ac:dyDescent="0.25">
      <c r="A58742"/>
    </row>
    <row r="58743" spans="1:1" x14ac:dyDescent="0.25">
      <c r="A58743"/>
    </row>
    <row r="58744" spans="1:1" x14ac:dyDescent="0.25">
      <c r="A58744"/>
    </row>
    <row r="58745" spans="1:1" x14ac:dyDescent="0.25">
      <c r="A58745"/>
    </row>
    <row r="58746" spans="1:1" x14ac:dyDescent="0.25">
      <c r="A58746"/>
    </row>
    <row r="58747" spans="1:1" x14ac:dyDescent="0.25">
      <c r="A58747"/>
    </row>
    <row r="58748" spans="1:1" x14ac:dyDescent="0.25">
      <c r="A58748"/>
    </row>
    <row r="58749" spans="1:1" x14ac:dyDescent="0.25">
      <c r="A58749"/>
    </row>
    <row r="58750" spans="1:1" x14ac:dyDescent="0.25">
      <c r="A58750"/>
    </row>
    <row r="58751" spans="1:1" x14ac:dyDescent="0.25">
      <c r="A58751"/>
    </row>
    <row r="58752" spans="1:1" x14ac:dyDescent="0.25">
      <c r="A58752"/>
    </row>
    <row r="58753" spans="1:1" x14ac:dyDescent="0.25">
      <c r="A58753"/>
    </row>
    <row r="58754" spans="1:1" x14ac:dyDescent="0.25">
      <c r="A58754"/>
    </row>
    <row r="58755" spans="1:1" x14ac:dyDescent="0.25">
      <c r="A58755"/>
    </row>
    <row r="58756" spans="1:1" x14ac:dyDescent="0.25">
      <c r="A58756"/>
    </row>
    <row r="58757" spans="1:1" x14ac:dyDescent="0.25">
      <c r="A58757"/>
    </row>
    <row r="58758" spans="1:1" x14ac:dyDescent="0.25">
      <c r="A58758"/>
    </row>
    <row r="58759" spans="1:1" x14ac:dyDescent="0.25">
      <c r="A58759"/>
    </row>
    <row r="58760" spans="1:1" x14ac:dyDescent="0.25">
      <c r="A58760"/>
    </row>
    <row r="58761" spans="1:1" x14ac:dyDescent="0.25">
      <c r="A58761"/>
    </row>
    <row r="58762" spans="1:1" x14ac:dyDescent="0.25">
      <c r="A58762"/>
    </row>
    <row r="58763" spans="1:1" x14ac:dyDescent="0.25">
      <c r="A58763"/>
    </row>
    <row r="58764" spans="1:1" x14ac:dyDescent="0.25">
      <c r="A58764"/>
    </row>
    <row r="58765" spans="1:1" x14ac:dyDescent="0.25">
      <c r="A58765"/>
    </row>
    <row r="58766" spans="1:1" x14ac:dyDescent="0.25">
      <c r="A58766"/>
    </row>
    <row r="58767" spans="1:1" x14ac:dyDescent="0.25">
      <c r="A58767"/>
    </row>
    <row r="58768" spans="1:1" x14ac:dyDescent="0.25">
      <c r="A58768"/>
    </row>
    <row r="58769" spans="1:1" x14ac:dyDescent="0.25">
      <c r="A58769"/>
    </row>
    <row r="58770" spans="1:1" x14ac:dyDescent="0.25">
      <c r="A58770"/>
    </row>
    <row r="58771" spans="1:1" x14ac:dyDescent="0.25">
      <c r="A58771"/>
    </row>
    <row r="58772" spans="1:1" x14ac:dyDescent="0.25">
      <c r="A58772"/>
    </row>
    <row r="58773" spans="1:1" x14ac:dyDescent="0.25">
      <c r="A58773"/>
    </row>
    <row r="58774" spans="1:1" x14ac:dyDescent="0.25">
      <c r="A58774"/>
    </row>
    <row r="58775" spans="1:1" x14ac:dyDescent="0.25">
      <c r="A58775"/>
    </row>
    <row r="58776" spans="1:1" x14ac:dyDescent="0.25">
      <c r="A58776"/>
    </row>
    <row r="58777" spans="1:1" x14ac:dyDescent="0.25">
      <c r="A58777"/>
    </row>
    <row r="58778" spans="1:1" x14ac:dyDescent="0.25">
      <c r="A58778"/>
    </row>
    <row r="58779" spans="1:1" x14ac:dyDescent="0.25">
      <c r="A58779"/>
    </row>
    <row r="58780" spans="1:1" x14ac:dyDescent="0.25">
      <c r="A58780"/>
    </row>
    <row r="58781" spans="1:1" x14ac:dyDescent="0.25">
      <c r="A58781"/>
    </row>
    <row r="58782" spans="1:1" x14ac:dyDescent="0.25">
      <c r="A58782"/>
    </row>
    <row r="58783" spans="1:1" x14ac:dyDescent="0.25">
      <c r="A58783"/>
    </row>
    <row r="58784" spans="1:1" x14ac:dyDescent="0.25">
      <c r="A58784"/>
    </row>
    <row r="58785" spans="1:1" x14ac:dyDescent="0.25">
      <c r="A58785"/>
    </row>
    <row r="58786" spans="1:1" x14ac:dyDescent="0.25">
      <c r="A58786"/>
    </row>
    <row r="58787" spans="1:1" x14ac:dyDescent="0.25">
      <c r="A58787"/>
    </row>
    <row r="58788" spans="1:1" x14ac:dyDescent="0.25">
      <c r="A58788"/>
    </row>
    <row r="58789" spans="1:1" x14ac:dyDescent="0.25">
      <c r="A58789"/>
    </row>
    <row r="58790" spans="1:1" x14ac:dyDescent="0.25">
      <c r="A58790"/>
    </row>
    <row r="58791" spans="1:1" x14ac:dyDescent="0.25">
      <c r="A58791"/>
    </row>
    <row r="58792" spans="1:1" x14ac:dyDescent="0.25">
      <c r="A58792"/>
    </row>
    <row r="58793" spans="1:1" x14ac:dyDescent="0.25">
      <c r="A58793"/>
    </row>
    <row r="58794" spans="1:1" x14ac:dyDescent="0.25">
      <c r="A58794"/>
    </row>
    <row r="58795" spans="1:1" x14ac:dyDescent="0.25">
      <c r="A58795"/>
    </row>
    <row r="58796" spans="1:1" x14ac:dyDescent="0.25">
      <c r="A58796"/>
    </row>
    <row r="58797" spans="1:1" x14ac:dyDescent="0.25">
      <c r="A58797"/>
    </row>
    <row r="58798" spans="1:1" x14ac:dyDescent="0.25">
      <c r="A58798"/>
    </row>
    <row r="58799" spans="1:1" x14ac:dyDescent="0.25">
      <c r="A58799"/>
    </row>
    <row r="58800" spans="1:1" x14ac:dyDescent="0.25">
      <c r="A58800"/>
    </row>
    <row r="58801" spans="1:1" x14ac:dyDescent="0.25">
      <c r="A58801"/>
    </row>
    <row r="58802" spans="1:1" x14ac:dyDescent="0.25">
      <c r="A58802"/>
    </row>
    <row r="58803" spans="1:1" x14ac:dyDescent="0.25">
      <c r="A58803"/>
    </row>
    <row r="58804" spans="1:1" x14ac:dyDescent="0.25">
      <c r="A58804"/>
    </row>
    <row r="58805" spans="1:1" x14ac:dyDescent="0.25">
      <c r="A58805"/>
    </row>
    <row r="58806" spans="1:1" x14ac:dyDescent="0.25">
      <c r="A58806"/>
    </row>
    <row r="58807" spans="1:1" x14ac:dyDescent="0.25">
      <c r="A58807"/>
    </row>
    <row r="58808" spans="1:1" x14ac:dyDescent="0.25">
      <c r="A58808"/>
    </row>
    <row r="58809" spans="1:1" x14ac:dyDescent="0.25">
      <c r="A58809"/>
    </row>
    <row r="58810" spans="1:1" x14ac:dyDescent="0.25">
      <c r="A58810"/>
    </row>
    <row r="58811" spans="1:1" x14ac:dyDescent="0.25">
      <c r="A58811"/>
    </row>
    <row r="58812" spans="1:1" x14ac:dyDescent="0.25">
      <c r="A58812"/>
    </row>
    <row r="58813" spans="1:1" x14ac:dyDescent="0.25">
      <c r="A58813"/>
    </row>
    <row r="58814" spans="1:1" x14ac:dyDescent="0.25">
      <c r="A58814"/>
    </row>
    <row r="58815" spans="1:1" x14ac:dyDescent="0.25">
      <c r="A58815"/>
    </row>
    <row r="58816" spans="1:1" x14ac:dyDescent="0.25">
      <c r="A58816"/>
    </row>
    <row r="58817" spans="1:1" x14ac:dyDescent="0.25">
      <c r="A58817"/>
    </row>
    <row r="58818" spans="1:1" x14ac:dyDescent="0.25">
      <c r="A58818"/>
    </row>
    <row r="58819" spans="1:1" x14ac:dyDescent="0.25">
      <c r="A58819"/>
    </row>
    <row r="58820" spans="1:1" x14ac:dyDescent="0.25">
      <c r="A58820"/>
    </row>
    <row r="58821" spans="1:1" x14ac:dyDescent="0.25">
      <c r="A58821"/>
    </row>
    <row r="58822" spans="1:1" x14ac:dyDescent="0.25">
      <c r="A58822"/>
    </row>
    <row r="58823" spans="1:1" x14ac:dyDescent="0.25">
      <c r="A58823"/>
    </row>
    <row r="58824" spans="1:1" x14ac:dyDescent="0.25">
      <c r="A58824"/>
    </row>
    <row r="58825" spans="1:1" x14ac:dyDescent="0.25">
      <c r="A58825"/>
    </row>
    <row r="58826" spans="1:1" x14ac:dyDescent="0.25">
      <c r="A58826"/>
    </row>
    <row r="58827" spans="1:1" x14ac:dyDescent="0.25">
      <c r="A58827"/>
    </row>
    <row r="58828" spans="1:1" x14ac:dyDescent="0.25">
      <c r="A58828"/>
    </row>
    <row r="58829" spans="1:1" x14ac:dyDescent="0.25">
      <c r="A58829"/>
    </row>
    <row r="58830" spans="1:1" x14ac:dyDescent="0.25">
      <c r="A58830"/>
    </row>
    <row r="58831" spans="1:1" x14ac:dyDescent="0.25">
      <c r="A58831"/>
    </row>
    <row r="58832" spans="1:1" x14ac:dyDescent="0.25">
      <c r="A58832"/>
    </row>
    <row r="58833" spans="1:1" x14ac:dyDescent="0.25">
      <c r="A58833"/>
    </row>
    <row r="58834" spans="1:1" x14ac:dyDescent="0.25">
      <c r="A58834"/>
    </row>
    <row r="58835" spans="1:1" x14ac:dyDescent="0.25">
      <c r="A58835"/>
    </row>
    <row r="58836" spans="1:1" x14ac:dyDescent="0.25">
      <c r="A58836"/>
    </row>
    <row r="58837" spans="1:1" x14ac:dyDescent="0.25">
      <c r="A58837"/>
    </row>
    <row r="58838" spans="1:1" x14ac:dyDescent="0.25">
      <c r="A58838"/>
    </row>
    <row r="58839" spans="1:1" x14ac:dyDescent="0.25">
      <c r="A58839"/>
    </row>
    <row r="58840" spans="1:1" x14ac:dyDescent="0.25">
      <c r="A58840"/>
    </row>
    <row r="58841" spans="1:1" x14ac:dyDescent="0.25">
      <c r="A58841"/>
    </row>
    <row r="58842" spans="1:1" x14ac:dyDescent="0.25">
      <c r="A58842"/>
    </row>
    <row r="58843" spans="1:1" x14ac:dyDescent="0.25">
      <c r="A58843"/>
    </row>
    <row r="58844" spans="1:1" x14ac:dyDescent="0.25">
      <c r="A58844"/>
    </row>
    <row r="58845" spans="1:1" x14ac:dyDescent="0.25">
      <c r="A58845"/>
    </row>
    <row r="58846" spans="1:1" x14ac:dyDescent="0.25">
      <c r="A58846"/>
    </row>
    <row r="58847" spans="1:1" x14ac:dyDescent="0.25">
      <c r="A58847"/>
    </row>
    <row r="58848" spans="1:1" x14ac:dyDescent="0.25">
      <c r="A58848"/>
    </row>
    <row r="58849" spans="1:1" x14ac:dyDescent="0.25">
      <c r="A58849"/>
    </row>
    <row r="58850" spans="1:1" x14ac:dyDescent="0.25">
      <c r="A58850"/>
    </row>
    <row r="58851" spans="1:1" x14ac:dyDescent="0.25">
      <c r="A58851"/>
    </row>
    <row r="58852" spans="1:1" x14ac:dyDescent="0.25">
      <c r="A58852"/>
    </row>
    <row r="58853" spans="1:1" x14ac:dyDescent="0.25">
      <c r="A58853"/>
    </row>
    <row r="58854" spans="1:1" x14ac:dyDescent="0.25">
      <c r="A58854"/>
    </row>
    <row r="58855" spans="1:1" x14ac:dyDescent="0.25">
      <c r="A58855"/>
    </row>
    <row r="58856" spans="1:1" x14ac:dyDescent="0.25">
      <c r="A58856"/>
    </row>
    <row r="58857" spans="1:1" x14ac:dyDescent="0.25">
      <c r="A58857"/>
    </row>
    <row r="58858" spans="1:1" x14ac:dyDescent="0.25">
      <c r="A58858"/>
    </row>
    <row r="58859" spans="1:1" x14ac:dyDescent="0.25">
      <c r="A58859"/>
    </row>
    <row r="58860" spans="1:1" x14ac:dyDescent="0.25">
      <c r="A58860"/>
    </row>
    <row r="58861" spans="1:1" x14ac:dyDescent="0.25">
      <c r="A58861"/>
    </row>
    <row r="58862" spans="1:1" x14ac:dyDescent="0.25">
      <c r="A58862"/>
    </row>
    <row r="58863" spans="1:1" x14ac:dyDescent="0.25">
      <c r="A58863"/>
    </row>
    <row r="58864" spans="1:1" x14ac:dyDescent="0.25">
      <c r="A58864"/>
    </row>
    <row r="58865" spans="1:1" x14ac:dyDescent="0.25">
      <c r="A58865"/>
    </row>
    <row r="58866" spans="1:1" x14ac:dyDescent="0.25">
      <c r="A58866"/>
    </row>
    <row r="58867" spans="1:1" x14ac:dyDescent="0.25">
      <c r="A58867"/>
    </row>
    <row r="58868" spans="1:1" x14ac:dyDescent="0.25">
      <c r="A58868"/>
    </row>
    <row r="58869" spans="1:1" x14ac:dyDescent="0.25">
      <c r="A58869"/>
    </row>
    <row r="58870" spans="1:1" x14ac:dyDescent="0.25">
      <c r="A58870"/>
    </row>
    <row r="58871" spans="1:1" x14ac:dyDescent="0.25">
      <c r="A58871"/>
    </row>
    <row r="58872" spans="1:1" x14ac:dyDescent="0.25">
      <c r="A58872"/>
    </row>
    <row r="58873" spans="1:1" x14ac:dyDescent="0.25">
      <c r="A58873"/>
    </row>
    <row r="58874" spans="1:1" x14ac:dyDescent="0.25">
      <c r="A58874"/>
    </row>
    <row r="58875" spans="1:1" x14ac:dyDescent="0.25">
      <c r="A58875"/>
    </row>
    <row r="58876" spans="1:1" x14ac:dyDescent="0.25">
      <c r="A58876"/>
    </row>
    <row r="58877" spans="1:1" x14ac:dyDescent="0.25">
      <c r="A58877"/>
    </row>
    <row r="58878" spans="1:1" x14ac:dyDescent="0.25">
      <c r="A58878"/>
    </row>
    <row r="58879" spans="1:1" x14ac:dyDescent="0.25">
      <c r="A58879"/>
    </row>
    <row r="58880" spans="1:1" x14ac:dyDescent="0.25">
      <c r="A58880"/>
    </row>
    <row r="58881" spans="1:1" x14ac:dyDescent="0.25">
      <c r="A58881"/>
    </row>
    <row r="58882" spans="1:1" x14ac:dyDescent="0.25">
      <c r="A58882"/>
    </row>
    <row r="58883" spans="1:1" x14ac:dyDescent="0.25">
      <c r="A58883"/>
    </row>
    <row r="58884" spans="1:1" x14ac:dyDescent="0.25">
      <c r="A58884"/>
    </row>
    <row r="58885" spans="1:1" x14ac:dyDescent="0.25">
      <c r="A58885"/>
    </row>
    <row r="58886" spans="1:1" x14ac:dyDescent="0.25">
      <c r="A58886"/>
    </row>
    <row r="58887" spans="1:1" x14ac:dyDescent="0.25">
      <c r="A58887"/>
    </row>
    <row r="58888" spans="1:1" x14ac:dyDescent="0.25">
      <c r="A58888"/>
    </row>
    <row r="58889" spans="1:1" x14ac:dyDescent="0.25">
      <c r="A58889"/>
    </row>
    <row r="58890" spans="1:1" x14ac:dyDescent="0.25">
      <c r="A58890"/>
    </row>
    <row r="58891" spans="1:1" x14ac:dyDescent="0.25">
      <c r="A58891"/>
    </row>
    <row r="58892" spans="1:1" x14ac:dyDescent="0.25">
      <c r="A58892"/>
    </row>
    <row r="58893" spans="1:1" x14ac:dyDescent="0.25">
      <c r="A58893"/>
    </row>
    <row r="58894" spans="1:1" x14ac:dyDescent="0.25">
      <c r="A58894"/>
    </row>
    <row r="58895" spans="1:1" x14ac:dyDescent="0.25">
      <c r="A58895"/>
    </row>
    <row r="58896" spans="1:1" x14ac:dyDescent="0.25">
      <c r="A58896"/>
    </row>
    <row r="58897" spans="1:1" x14ac:dyDescent="0.25">
      <c r="A58897"/>
    </row>
    <row r="58898" spans="1:1" x14ac:dyDescent="0.25">
      <c r="A58898"/>
    </row>
    <row r="58899" spans="1:1" x14ac:dyDescent="0.25">
      <c r="A58899"/>
    </row>
    <row r="58900" spans="1:1" x14ac:dyDescent="0.25">
      <c r="A58900"/>
    </row>
    <row r="58901" spans="1:1" x14ac:dyDescent="0.25">
      <c r="A58901"/>
    </row>
    <row r="58902" spans="1:1" x14ac:dyDescent="0.25">
      <c r="A58902"/>
    </row>
    <row r="58903" spans="1:1" x14ac:dyDescent="0.25">
      <c r="A58903"/>
    </row>
    <row r="58904" spans="1:1" x14ac:dyDescent="0.25">
      <c r="A58904"/>
    </row>
    <row r="58905" spans="1:1" x14ac:dyDescent="0.25">
      <c r="A58905"/>
    </row>
    <row r="58906" spans="1:1" x14ac:dyDescent="0.25">
      <c r="A58906"/>
    </row>
    <row r="58907" spans="1:1" x14ac:dyDescent="0.25">
      <c r="A58907"/>
    </row>
    <row r="58908" spans="1:1" x14ac:dyDescent="0.25">
      <c r="A58908"/>
    </row>
    <row r="58909" spans="1:1" x14ac:dyDescent="0.25">
      <c r="A58909"/>
    </row>
    <row r="58910" spans="1:1" x14ac:dyDescent="0.25">
      <c r="A58910"/>
    </row>
    <row r="58911" spans="1:1" x14ac:dyDescent="0.25">
      <c r="A58911"/>
    </row>
    <row r="58912" spans="1:1" x14ac:dyDescent="0.25">
      <c r="A58912"/>
    </row>
    <row r="58913" spans="1:1" x14ac:dyDescent="0.25">
      <c r="A58913"/>
    </row>
    <row r="58914" spans="1:1" x14ac:dyDescent="0.25">
      <c r="A58914"/>
    </row>
    <row r="58915" spans="1:1" x14ac:dyDescent="0.25">
      <c r="A58915"/>
    </row>
    <row r="58916" spans="1:1" x14ac:dyDescent="0.25">
      <c r="A58916"/>
    </row>
    <row r="58917" spans="1:1" x14ac:dyDescent="0.25">
      <c r="A58917"/>
    </row>
    <row r="58918" spans="1:1" x14ac:dyDescent="0.25">
      <c r="A58918"/>
    </row>
    <row r="58919" spans="1:1" x14ac:dyDescent="0.25">
      <c r="A58919"/>
    </row>
    <row r="58920" spans="1:1" x14ac:dyDescent="0.25">
      <c r="A58920"/>
    </row>
    <row r="58921" spans="1:1" x14ac:dyDescent="0.25">
      <c r="A58921"/>
    </row>
    <row r="58922" spans="1:1" x14ac:dyDescent="0.25">
      <c r="A58922"/>
    </row>
    <row r="58923" spans="1:1" x14ac:dyDescent="0.25">
      <c r="A58923"/>
    </row>
    <row r="58924" spans="1:1" x14ac:dyDescent="0.25">
      <c r="A58924"/>
    </row>
    <row r="58925" spans="1:1" x14ac:dyDescent="0.25">
      <c r="A58925"/>
    </row>
    <row r="58926" spans="1:1" x14ac:dyDescent="0.25">
      <c r="A58926"/>
    </row>
    <row r="58927" spans="1:1" x14ac:dyDescent="0.25">
      <c r="A58927"/>
    </row>
    <row r="58928" spans="1:1" x14ac:dyDescent="0.25">
      <c r="A58928"/>
    </row>
    <row r="58929" spans="1:1" x14ac:dyDescent="0.25">
      <c r="A58929"/>
    </row>
    <row r="58930" spans="1:1" x14ac:dyDescent="0.25">
      <c r="A58930"/>
    </row>
    <row r="58931" spans="1:1" x14ac:dyDescent="0.25">
      <c r="A58931"/>
    </row>
    <row r="58932" spans="1:1" x14ac:dyDescent="0.25">
      <c r="A58932"/>
    </row>
    <row r="58933" spans="1:1" x14ac:dyDescent="0.25">
      <c r="A58933"/>
    </row>
    <row r="58934" spans="1:1" x14ac:dyDescent="0.25">
      <c r="A58934"/>
    </row>
    <row r="58935" spans="1:1" x14ac:dyDescent="0.25">
      <c r="A58935"/>
    </row>
    <row r="58936" spans="1:1" x14ac:dyDescent="0.25">
      <c r="A58936"/>
    </row>
    <row r="58937" spans="1:1" x14ac:dyDescent="0.25">
      <c r="A58937"/>
    </row>
    <row r="58938" spans="1:1" x14ac:dyDescent="0.25">
      <c r="A58938"/>
    </row>
    <row r="58939" spans="1:1" x14ac:dyDescent="0.25">
      <c r="A58939"/>
    </row>
    <row r="58940" spans="1:1" x14ac:dyDescent="0.25">
      <c r="A58940"/>
    </row>
    <row r="58941" spans="1:1" x14ac:dyDescent="0.25">
      <c r="A58941"/>
    </row>
    <row r="58942" spans="1:1" x14ac:dyDescent="0.25">
      <c r="A58942"/>
    </row>
    <row r="58943" spans="1:1" x14ac:dyDescent="0.25">
      <c r="A58943"/>
    </row>
    <row r="58944" spans="1:1" x14ac:dyDescent="0.25">
      <c r="A58944"/>
    </row>
    <row r="58945" spans="1:1" x14ac:dyDescent="0.25">
      <c r="A58945"/>
    </row>
    <row r="58946" spans="1:1" x14ac:dyDescent="0.25">
      <c r="A58946"/>
    </row>
    <row r="58947" spans="1:1" x14ac:dyDescent="0.25">
      <c r="A58947"/>
    </row>
    <row r="58948" spans="1:1" x14ac:dyDescent="0.25">
      <c r="A58948"/>
    </row>
    <row r="58949" spans="1:1" x14ac:dyDescent="0.25">
      <c r="A58949"/>
    </row>
    <row r="58950" spans="1:1" x14ac:dyDescent="0.25">
      <c r="A58950"/>
    </row>
    <row r="58951" spans="1:1" x14ac:dyDescent="0.25">
      <c r="A58951"/>
    </row>
    <row r="58952" spans="1:1" x14ac:dyDescent="0.25">
      <c r="A58952"/>
    </row>
    <row r="58953" spans="1:1" x14ac:dyDescent="0.25">
      <c r="A58953"/>
    </row>
    <row r="58954" spans="1:1" x14ac:dyDescent="0.25">
      <c r="A58954"/>
    </row>
    <row r="58955" spans="1:1" x14ac:dyDescent="0.25">
      <c r="A58955"/>
    </row>
    <row r="58956" spans="1:1" x14ac:dyDescent="0.25">
      <c r="A58956"/>
    </row>
    <row r="58957" spans="1:1" x14ac:dyDescent="0.25">
      <c r="A58957"/>
    </row>
    <row r="58958" spans="1:1" x14ac:dyDescent="0.25">
      <c r="A58958"/>
    </row>
    <row r="58959" spans="1:1" x14ac:dyDescent="0.25">
      <c r="A58959"/>
    </row>
    <row r="58960" spans="1:1" x14ac:dyDescent="0.25">
      <c r="A58960"/>
    </row>
    <row r="58961" spans="1:1" x14ac:dyDescent="0.25">
      <c r="A58961"/>
    </row>
    <row r="58962" spans="1:1" x14ac:dyDescent="0.25">
      <c r="A58962"/>
    </row>
    <row r="58963" spans="1:1" x14ac:dyDescent="0.25">
      <c r="A58963"/>
    </row>
    <row r="58964" spans="1:1" x14ac:dyDescent="0.25">
      <c r="A58964"/>
    </row>
    <row r="58965" spans="1:1" x14ac:dyDescent="0.25">
      <c r="A58965"/>
    </row>
    <row r="58966" spans="1:1" x14ac:dyDescent="0.25">
      <c r="A58966"/>
    </row>
    <row r="58967" spans="1:1" x14ac:dyDescent="0.25">
      <c r="A58967"/>
    </row>
    <row r="58968" spans="1:1" x14ac:dyDescent="0.25">
      <c r="A58968"/>
    </row>
    <row r="58969" spans="1:1" x14ac:dyDescent="0.25">
      <c r="A58969"/>
    </row>
    <row r="58970" spans="1:1" x14ac:dyDescent="0.25">
      <c r="A58970"/>
    </row>
    <row r="58971" spans="1:1" x14ac:dyDescent="0.25">
      <c r="A58971"/>
    </row>
    <row r="58972" spans="1:1" x14ac:dyDescent="0.25">
      <c r="A58972"/>
    </row>
    <row r="58973" spans="1:1" x14ac:dyDescent="0.25">
      <c r="A58973"/>
    </row>
    <row r="58974" spans="1:1" x14ac:dyDescent="0.25">
      <c r="A58974"/>
    </row>
    <row r="58975" spans="1:1" x14ac:dyDescent="0.25">
      <c r="A58975"/>
    </row>
    <row r="58976" spans="1:1" x14ac:dyDescent="0.25">
      <c r="A58976"/>
    </row>
    <row r="58977" spans="1:1" x14ac:dyDescent="0.25">
      <c r="A58977"/>
    </row>
    <row r="58978" spans="1:1" x14ac:dyDescent="0.25">
      <c r="A58978"/>
    </row>
    <row r="58979" spans="1:1" x14ac:dyDescent="0.25">
      <c r="A58979"/>
    </row>
    <row r="58980" spans="1:1" x14ac:dyDescent="0.25">
      <c r="A58980"/>
    </row>
    <row r="58981" spans="1:1" x14ac:dyDescent="0.25">
      <c r="A58981"/>
    </row>
    <row r="58982" spans="1:1" x14ac:dyDescent="0.25">
      <c r="A58982"/>
    </row>
    <row r="58983" spans="1:1" x14ac:dyDescent="0.25">
      <c r="A58983"/>
    </row>
    <row r="58984" spans="1:1" x14ac:dyDescent="0.25">
      <c r="A58984"/>
    </row>
    <row r="58985" spans="1:1" x14ac:dyDescent="0.25">
      <c r="A58985"/>
    </row>
    <row r="58986" spans="1:1" x14ac:dyDescent="0.25">
      <c r="A58986"/>
    </row>
    <row r="58987" spans="1:1" x14ac:dyDescent="0.25">
      <c r="A58987"/>
    </row>
    <row r="58988" spans="1:1" x14ac:dyDescent="0.25">
      <c r="A58988"/>
    </row>
    <row r="58989" spans="1:1" x14ac:dyDescent="0.25">
      <c r="A58989"/>
    </row>
    <row r="58990" spans="1:1" x14ac:dyDescent="0.25">
      <c r="A58990"/>
    </row>
    <row r="58991" spans="1:1" x14ac:dyDescent="0.25">
      <c r="A58991"/>
    </row>
    <row r="58992" spans="1:1" x14ac:dyDescent="0.25">
      <c r="A58992"/>
    </row>
    <row r="58993" spans="1:1" x14ac:dyDescent="0.25">
      <c r="A58993"/>
    </row>
    <row r="58994" spans="1:1" x14ac:dyDescent="0.25">
      <c r="A58994"/>
    </row>
    <row r="58995" spans="1:1" x14ac:dyDescent="0.25">
      <c r="A58995"/>
    </row>
    <row r="58996" spans="1:1" x14ac:dyDescent="0.25">
      <c r="A58996"/>
    </row>
    <row r="58997" spans="1:1" x14ac:dyDescent="0.25">
      <c r="A58997"/>
    </row>
    <row r="58998" spans="1:1" x14ac:dyDescent="0.25">
      <c r="A58998"/>
    </row>
    <row r="58999" spans="1:1" x14ac:dyDescent="0.25">
      <c r="A58999"/>
    </row>
    <row r="59000" spans="1:1" x14ac:dyDescent="0.25">
      <c r="A59000"/>
    </row>
    <row r="59001" spans="1:1" x14ac:dyDescent="0.25">
      <c r="A59001"/>
    </row>
    <row r="59002" spans="1:1" x14ac:dyDescent="0.25">
      <c r="A59002"/>
    </row>
    <row r="59003" spans="1:1" x14ac:dyDescent="0.25">
      <c r="A59003"/>
    </row>
    <row r="59004" spans="1:1" x14ac:dyDescent="0.25">
      <c r="A59004"/>
    </row>
    <row r="59005" spans="1:1" x14ac:dyDescent="0.25">
      <c r="A59005"/>
    </row>
    <row r="59006" spans="1:1" x14ac:dyDescent="0.25">
      <c r="A59006"/>
    </row>
    <row r="59007" spans="1:1" x14ac:dyDescent="0.25">
      <c r="A59007"/>
    </row>
    <row r="59008" spans="1:1" x14ac:dyDescent="0.25">
      <c r="A59008"/>
    </row>
    <row r="59009" spans="1:1" x14ac:dyDescent="0.25">
      <c r="A59009"/>
    </row>
    <row r="59010" spans="1:1" x14ac:dyDescent="0.25">
      <c r="A59010"/>
    </row>
    <row r="59011" spans="1:1" x14ac:dyDescent="0.25">
      <c r="A59011"/>
    </row>
    <row r="59012" spans="1:1" x14ac:dyDescent="0.25">
      <c r="A59012"/>
    </row>
    <row r="59013" spans="1:1" x14ac:dyDescent="0.25">
      <c r="A59013"/>
    </row>
    <row r="59014" spans="1:1" x14ac:dyDescent="0.25">
      <c r="A59014"/>
    </row>
    <row r="59015" spans="1:1" x14ac:dyDescent="0.25">
      <c r="A59015"/>
    </row>
    <row r="59016" spans="1:1" x14ac:dyDescent="0.25">
      <c r="A59016"/>
    </row>
    <row r="59017" spans="1:1" x14ac:dyDescent="0.25">
      <c r="A59017"/>
    </row>
    <row r="59018" spans="1:1" x14ac:dyDescent="0.25">
      <c r="A59018"/>
    </row>
    <row r="59019" spans="1:1" x14ac:dyDescent="0.25">
      <c r="A59019"/>
    </row>
    <row r="59020" spans="1:1" x14ac:dyDescent="0.25">
      <c r="A59020"/>
    </row>
    <row r="59021" spans="1:1" x14ac:dyDescent="0.25">
      <c r="A59021"/>
    </row>
    <row r="59022" spans="1:1" x14ac:dyDescent="0.25">
      <c r="A59022"/>
    </row>
    <row r="59023" spans="1:1" x14ac:dyDescent="0.25">
      <c r="A59023"/>
    </row>
    <row r="59024" spans="1:1" x14ac:dyDescent="0.25">
      <c r="A59024"/>
    </row>
    <row r="59025" spans="1:1" x14ac:dyDescent="0.25">
      <c r="A59025"/>
    </row>
    <row r="59026" spans="1:1" x14ac:dyDescent="0.25">
      <c r="A59026"/>
    </row>
    <row r="59027" spans="1:1" x14ac:dyDescent="0.25">
      <c r="A59027"/>
    </row>
    <row r="59028" spans="1:1" x14ac:dyDescent="0.25">
      <c r="A59028"/>
    </row>
    <row r="59029" spans="1:1" x14ac:dyDescent="0.25">
      <c r="A59029"/>
    </row>
    <row r="59030" spans="1:1" x14ac:dyDescent="0.25">
      <c r="A59030"/>
    </row>
    <row r="59031" spans="1:1" x14ac:dyDescent="0.25">
      <c r="A59031"/>
    </row>
    <row r="59032" spans="1:1" x14ac:dyDescent="0.25">
      <c r="A59032"/>
    </row>
    <row r="59033" spans="1:1" x14ac:dyDescent="0.25">
      <c r="A59033"/>
    </row>
    <row r="59034" spans="1:1" x14ac:dyDescent="0.25">
      <c r="A59034"/>
    </row>
    <row r="59035" spans="1:1" x14ac:dyDescent="0.25">
      <c r="A59035"/>
    </row>
    <row r="59036" spans="1:1" x14ac:dyDescent="0.25">
      <c r="A59036"/>
    </row>
    <row r="59037" spans="1:1" x14ac:dyDescent="0.25">
      <c r="A59037"/>
    </row>
    <row r="59038" spans="1:1" x14ac:dyDescent="0.25">
      <c r="A59038"/>
    </row>
    <row r="59039" spans="1:1" x14ac:dyDescent="0.25">
      <c r="A59039"/>
    </row>
    <row r="59040" spans="1:1" x14ac:dyDescent="0.25">
      <c r="A59040"/>
    </row>
    <row r="59041" spans="1:1" x14ac:dyDescent="0.25">
      <c r="A59041"/>
    </row>
    <row r="59042" spans="1:1" x14ac:dyDescent="0.25">
      <c r="A59042"/>
    </row>
    <row r="59043" spans="1:1" x14ac:dyDescent="0.25">
      <c r="A59043"/>
    </row>
    <row r="59044" spans="1:1" x14ac:dyDescent="0.25">
      <c r="A59044"/>
    </row>
    <row r="59045" spans="1:1" x14ac:dyDescent="0.25">
      <c r="A59045"/>
    </row>
    <row r="59046" spans="1:1" x14ac:dyDescent="0.25">
      <c r="A59046"/>
    </row>
    <row r="59047" spans="1:1" x14ac:dyDescent="0.25">
      <c r="A59047"/>
    </row>
    <row r="59048" spans="1:1" x14ac:dyDescent="0.25">
      <c r="A59048"/>
    </row>
    <row r="59049" spans="1:1" x14ac:dyDescent="0.25">
      <c r="A59049"/>
    </row>
    <row r="59050" spans="1:1" x14ac:dyDescent="0.25">
      <c r="A59050"/>
    </row>
    <row r="59051" spans="1:1" x14ac:dyDescent="0.25">
      <c r="A59051"/>
    </row>
    <row r="59052" spans="1:1" x14ac:dyDescent="0.25">
      <c r="A59052"/>
    </row>
    <row r="59053" spans="1:1" x14ac:dyDescent="0.25">
      <c r="A59053"/>
    </row>
    <row r="59054" spans="1:1" x14ac:dyDescent="0.25">
      <c r="A59054"/>
    </row>
    <row r="59055" spans="1:1" x14ac:dyDescent="0.25">
      <c r="A59055"/>
    </row>
    <row r="59056" spans="1:1" x14ac:dyDescent="0.25">
      <c r="A59056"/>
    </row>
    <row r="59057" spans="1:1" x14ac:dyDescent="0.25">
      <c r="A59057"/>
    </row>
    <row r="59058" spans="1:1" x14ac:dyDescent="0.25">
      <c r="A59058"/>
    </row>
    <row r="59059" spans="1:1" x14ac:dyDescent="0.25">
      <c r="A59059"/>
    </row>
    <row r="59060" spans="1:1" x14ac:dyDescent="0.25">
      <c r="A59060"/>
    </row>
    <row r="59061" spans="1:1" x14ac:dyDescent="0.25">
      <c r="A59061"/>
    </row>
    <row r="59062" spans="1:1" x14ac:dyDescent="0.25">
      <c r="A59062"/>
    </row>
    <row r="59063" spans="1:1" x14ac:dyDescent="0.25">
      <c r="A59063"/>
    </row>
    <row r="59064" spans="1:1" x14ac:dyDescent="0.25">
      <c r="A59064"/>
    </row>
    <row r="59065" spans="1:1" x14ac:dyDescent="0.25">
      <c r="A59065"/>
    </row>
    <row r="59066" spans="1:1" x14ac:dyDescent="0.25">
      <c r="A59066"/>
    </row>
    <row r="59067" spans="1:1" x14ac:dyDescent="0.25">
      <c r="A59067"/>
    </row>
    <row r="59068" spans="1:1" x14ac:dyDescent="0.25">
      <c r="A59068"/>
    </row>
    <row r="59069" spans="1:1" x14ac:dyDescent="0.25">
      <c r="A59069"/>
    </row>
    <row r="59070" spans="1:1" x14ac:dyDescent="0.25">
      <c r="A59070"/>
    </row>
    <row r="59071" spans="1:1" x14ac:dyDescent="0.25">
      <c r="A59071"/>
    </row>
    <row r="59072" spans="1:1" x14ac:dyDescent="0.25">
      <c r="A59072"/>
    </row>
    <row r="59073" spans="1:1" x14ac:dyDescent="0.25">
      <c r="A59073"/>
    </row>
    <row r="59074" spans="1:1" x14ac:dyDescent="0.25">
      <c r="A59074"/>
    </row>
    <row r="59075" spans="1:1" x14ac:dyDescent="0.25">
      <c r="A59075"/>
    </row>
    <row r="59076" spans="1:1" x14ac:dyDescent="0.25">
      <c r="A59076"/>
    </row>
    <row r="59077" spans="1:1" x14ac:dyDescent="0.25">
      <c r="A59077"/>
    </row>
    <row r="59078" spans="1:1" x14ac:dyDescent="0.25">
      <c r="A59078"/>
    </row>
    <row r="59079" spans="1:1" x14ac:dyDescent="0.25">
      <c r="A59079"/>
    </row>
    <row r="59080" spans="1:1" x14ac:dyDescent="0.25">
      <c r="A59080"/>
    </row>
    <row r="59081" spans="1:1" x14ac:dyDescent="0.25">
      <c r="A59081"/>
    </row>
    <row r="59082" spans="1:1" x14ac:dyDescent="0.25">
      <c r="A59082"/>
    </row>
    <row r="59083" spans="1:1" x14ac:dyDescent="0.25">
      <c r="A59083"/>
    </row>
    <row r="59084" spans="1:1" x14ac:dyDescent="0.25">
      <c r="A59084"/>
    </row>
    <row r="59085" spans="1:1" x14ac:dyDescent="0.25">
      <c r="A59085"/>
    </row>
    <row r="59086" spans="1:1" x14ac:dyDescent="0.25">
      <c r="A59086"/>
    </row>
    <row r="59087" spans="1:1" x14ac:dyDescent="0.25">
      <c r="A59087"/>
    </row>
    <row r="59088" spans="1:1" x14ac:dyDescent="0.25">
      <c r="A59088"/>
    </row>
    <row r="59089" spans="1:1" x14ac:dyDescent="0.25">
      <c r="A59089"/>
    </row>
    <row r="59090" spans="1:1" x14ac:dyDescent="0.25">
      <c r="A59090"/>
    </row>
    <row r="59091" spans="1:1" x14ac:dyDescent="0.25">
      <c r="A59091"/>
    </row>
    <row r="59092" spans="1:1" x14ac:dyDescent="0.25">
      <c r="A59092"/>
    </row>
    <row r="59093" spans="1:1" x14ac:dyDescent="0.25">
      <c r="A59093"/>
    </row>
    <row r="59094" spans="1:1" x14ac:dyDescent="0.25">
      <c r="A59094"/>
    </row>
    <row r="59095" spans="1:1" x14ac:dyDescent="0.25">
      <c r="A59095"/>
    </row>
    <row r="59096" spans="1:1" x14ac:dyDescent="0.25">
      <c r="A59096"/>
    </row>
    <row r="59097" spans="1:1" x14ac:dyDescent="0.25">
      <c r="A59097"/>
    </row>
    <row r="59098" spans="1:1" x14ac:dyDescent="0.25">
      <c r="A59098"/>
    </row>
    <row r="59099" spans="1:1" x14ac:dyDescent="0.25">
      <c r="A59099"/>
    </row>
    <row r="59100" spans="1:1" x14ac:dyDescent="0.25">
      <c r="A59100"/>
    </row>
    <row r="59101" spans="1:1" x14ac:dyDescent="0.25">
      <c r="A59101"/>
    </row>
    <row r="59102" spans="1:1" x14ac:dyDescent="0.25">
      <c r="A59102"/>
    </row>
    <row r="59103" spans="1:1" x14ac:dyDescent="0.25">
      <c r="A59103"/>
    </row>
    <row r="59104" spans="1:1" x14ac:dyDescent="0.25">
      <c r="A59104"/>
    </row>
    <row r="59105" spans="1:1" x14ac:dyDescent="0.25">
      <c r="A59105"/>
    </row>
    <row r="59106" spans="1:1" x14ac:dyDescent="0.25">
      <c r="A59106"/>
    </row>
    <row r="59107" spans="1:1" x14ac:dyDescent="0.25">
      <c r="A59107"/>
    </row>
    <row r="59108" spans="1:1" x14ac:dyDescent="0.25">
      <c r="A59108"/>
    </row>
    <row r="59109" spans="1:1" x14ac:dyDescent="0.25">
      <c r="A59109"/>
    </row>
    <row r="59110" spans="1:1" x14ac:dyDescent="0.25">
      <c r="A59110"/>
    </row>
    <row r="59111" spans="1:1" x14ac:dyDescent="0.25">
      <c r="A59111"/>
    </row>
    <row r="59112" spans="1:1" x14ac:dyDescent="0.25">
      <c r="A59112"/>
    </row>
    <row r="59113" spans="1:1" x14ac:dyDescent="0.25">
      <c r="A59113"/>
    </row>
    <row r="59114" spans="1:1" x14ac:dyDescent="0.25">
      <c r="A59114"/>
    </row>
    <row r="59115" spans="1:1" x14ac:dyDescent="0.25">
      <c r="A59115"/>
    </row>
    <row r="59116" spans="1:1" x14ac:dyDescent="0.25">
      <c r="A59116"/>
    </row>
    <row r="59117" spans="1:1" x14ac:dyDescent="0.25">
      <c r="A59117"/>
    </row>
    <row r="59118" spans="1:1" x14ac:dyDescent="0.25">
      <c r="A59118"/>
    </row>
    <row r="59119" spans="1:1" x14ac:dyDescent="0.25">
      <c r="A59119"/>
    </row>
    <row r="59120" spans="1:1" x14ac:dyDescent="0.25">
      <c r="A59120"/>
    </row>
    <row r="59121" spans="1:1" x14ac:dyDescent="0.25">
      <c r="A59121"/>
    </row>
    <row r="59122" spans="1:1" x14ac:dyDescent="0.25">
      <c r="A59122"/>
    </row>
    <row r="59123" spans="1:1" x14ac:dyDescent="0.25">
      <c r="A59123"/>
    </row>
    <row r="59124" spans="1:1" x14ac:dyDescent="0.25">
      <c r="A59124"/>
    </row>
    <row r="59125" spans="1:1" x14ac:dyDescent="0.25">
      <c r="A59125"/>
    </row>
    <row r="59126" spans="1:1" x14ac:dyDescent="0.25">
      <c r="A59126"/>
    </row>
    <row r="59127" spans="1:1" x14ac:dyDescent="0.25">
      <c r="A59127"/>
    </row>
    <row r="59128" spans="1:1" x14ac:dyDescent="0.25">
      <c r="A59128"/>
    </row>
    <row r="59129" spans="1:1" x14ac:dyDescent="0.25">
      <c r="A59129"/>
    </row>
    <row r="59130" spans="1:1" x14ac:dyDescent="0.25">
      <c r="A59130"/>
    </row>
    <row r="59131" spans="1:1" x14ac:dyDescent="0.25">
      <c r="A59131"/>
    </row>
    <row r="59132" spans="1:1" x14ac:dyDescent="0.25">
      <c r="A59132"/>
    </row>
    <row r="59133" spans="1:1" x14ac:dyDescent="0.25">
      <c r="A59133"/>
    </row>
    <row r="59134" spans="1:1" x14ac:dyDescent="0.25">
      <c r="A59134"/>
    </row>
    <row r="59135" spans="1:1" x14ac:dyDescent="0.25">
      <c r="A59135"/>
    </row>
    <row r="59136" spans="1:1" x14ac:dyDescent="0.25">
      <c r="A59136"/>
    </row>
    <row r="59137" spans="1:1" x14ac:dyDescent="0.25">
      <c r="A59137"/>
    </row>
    <row r="59138" spans="1:1" x14ac:dyDescent="0.25">
      <c r="A59138"/>
    </row>
    <row r="59139" spans="1:1" x14ac:dyDescent="0.25">
      <c r="A59139"/>
    </row>
    <row r="59140" spans="1:1" x14ac:dyDescent="0.25">
      <c r="A59140"/>
    </row>
    <row r="59141" spans="1:1" x14ac:dyDescent="0.25">
      <c r="A59141"/>
    </row>
    <row r="59142" spans="1:1" x14ac:dyDescent="0.25">
      <c r="A59142"/>
    </row>
    <row r="59143" spans="1:1" x14ac:dyDescent="0.25">
      <c r="A59143"/>
    </row>
    <row r="59144" spans="1:1" x14ac:dyDescent="0.25">
      <c r="A59144"/>
    </row>
    <row r="59145" spans="1:1" x14ac:dyDescent="0.25">
      <c r="A59145"/>
    </row>
    <row r="59146" spans="1:1" x14ac:dyDescent="0.25">
      <c r="A59146"/>
    </row>
    <row r="59147" spans="1:1" x14ac:dyDescent="0.25">
      <c r="A59147"/>
    </row>
    <row r="59148" spans="1:1" x14ac:dyDescent="0.25">
      <c r="A59148"/>
    </row>
    <row r="59149" spans="1:1" x14ac:dyDescent="0.25">
      <c r="A59149"/>
    </row>
    <row r="59150" spans="1:1" x14ac:dyDescent="0.25">
      <c r="A59150"/>
    </row>
    <row r="59151" spans="1:1" x14ac:dyDescent="0.25">
      <c r="A59151"/>
    </row>
    <row r="59152" spans="1:1" x14ac:dyDescent="0.25">
      <c r="A59152"/>
    </row>
    <row r="59153" spans="1:1" x14ac:dyDescent="0.25">
      <c r="A59153"/>
    </row>
    <row r="59154" spans="1:1" x14ac:dyDescent="0.25">
      <c r="A59154"/>
    </row>
    <row r="59155" spans="1:1" x14ac:dyDescent="0.25">
      <c r="A59155"/>
    </row>
    <row r="59156" spans="1:1" x14ac:dyDescent="0.25">
      <c r="A59156"/>
    </row>
    <row r="59157" spans="1:1" x14ac:dyDescent="0.25">
      <c r="A59157"/>
    </row>
    <row r="59158" spans="1:1" x14ac:dyDescent="0.25">
      <c r="A59158"/>
    </row>
    <row r="59159" spans="1:1" x14ac:dyDescent="0.25">
      <c r="A59159"/>
    </row>
    <row r="59160" spans="1:1" x14ac:dyDescent="0.25">
      <c r="A59160"/>
    </row>
    <row r="59161" spans="1:1" x14ac:dyDescent="0.25">
      <c r="A59161"/>
    </row>
    <row r="59162" spans="1:1" x14ac:dyDescent="0.25">
      <c r="A59162"/>
    </row>
    <row r="59163" spans="1:1" x14ac:dyDescent="0.25">
      <c r="A59163"/>
    </row>
    <row r="59164" spans="1:1" x14ac:dyDescent="0.25">
      <c r="A59164"/>
    </row>
    <row r="59165" spans="1:1" x14ac:dyDescent="0.25">
      <c r="A59165"/>
    </row>
    <row r="59166" spans="1:1" x14ac:dyDescent="0.25">
      <c r="A59166"/>
    </row>
    <row r="59167" spans="1:1" x14ac:dyDescent="0.25">
      <c r="A59167"/>
    </row>
    <row r="59168" spans="1:1" x14ac:dyDescent="0.25">
      <c r="A59168"/>
    </row>
    <row r="59169" spans="1:1" x14ac:dyDescent="0.25">
      <c r="A59169"/>
    </row>
    <row r="59170" spans="1:1" x14ac:dyDescent="0.25">
      <c r="A59170"/>
    </row>
    <row r="59171" spans="1:1" x14ac:dyDescent="0.25">
      <c r="A59171"/>
    </row>
    <row r="59172" spans="1:1" x14ac:dyDescent="0.25">
      <c r="A59172"/>
    </row>
    <row r="59173" spans="1:1" x14ac:dyDescent="0.25">
      <c r="A59173"/>
    </row>
    <row r="59174" spans="1:1" x14ac:dyDescent="0.25">
      <c r="A59174"/>
    </row>
    <row r="59175" spans="1:1" x14ac:dyDescent="0.25">
      <c r="A59175"/>
    </row>
    <row r="59176" spans="1:1" x14ac:dyDescent="0.25">
      <c r="A59176"/>
    </row>
    <row r="59177" spans="1:1" x14ac:dyDescent="0.25">
      <c r="A59177"/>
    </row>
    <row r="59178" spans="1:1" x14ac:dyDescent="0.25">
      <c r="A59178"/>
    </row>
    <row r="59179" spans="1:1" x14ac:dyDescent="0.25">
      <c r="A59179"/>
    </row>
    <row r="59180" spans="1:1" x14ac:dyDescent="0.25">
      <c r="A59180"/>
    </row>
    <row r="59181" spans="1:1" x14ac:dyDescent="0.25">
      <c r="A59181"/>
    </row>
    <row r="59182" spans="1:1" x14ac:dyDescent="0.25">
      <c r="A59182"/>
    </row>
    <row r="59183" spans="1:1" x14ac:dyDescent="0.25">
      <c r="A59183"/>
    </row>
    <row r="59184" spans="1:1" x14ac:dyDescent="0.25">
      <c r="A59184"/>
    </row>
    <row r="59185" spans="1:1" x14ac:dyDescent="0.25">
      <c r="A59185"/>
    </row>
    <row r="59186" spans="1:1" x14ac:dyDescent="0.25">
      <c r="A59186"/>
    </row>
    <row r="59187" spans="1:1" x14ac:dyDescent="0.25">
      <c r="A59187"/>
    </row>
    <row r="59188" spans="1:1" x14ac:dyDescent="0.25">
      <c r="A59188"/>
    </row>
    <row r="59189" spans="1:1" x14ac:dyDescent="0.25">
      <c r="A59189"/>
    </row>
    <row r="59190" spans="1:1" x14ac:dyDescent="0.25">
      <c r="A59190"/>
    </row>
    <row r="59191" spans="1:1" x14ac:dyDescent="0.25">
      <c r="A59191"/>
    </row>
    <row r="59192" spans="1:1" x14ac:dyDescent="0.25">
      <c r="A59192"/>
    </row>
    <row r="59193" spans="1:1" x14ac:dyDescent="0.25">
      <c r="A59193"/>
    </row>
    <row r="59194" spans="1:1" x14ac:dyDescent="0.25">
      <c r="A59194"/>
    </row>
    <row r="59195" spans="1:1" x14ac:dyDescent="0.25">
      <c r="A59195"/>
    </row>
    <row r="59196" spans="1:1" x14ac:dyDescent="0.25">
      <c r="A59196"/>
    </row>
    <row r="59197" spans="1:1" x14ac:dyDescent="0.25">
      <c r="A59197"/>
    </row>
    <row r="59198" spans="1:1" x14ac:dyDescent="0.25">
      <c r="A59198"/>
    </row>
    <row r="59199" spans="1:1" x14ac:dyDescent="0.25">
      <c r="A59199"/>
    </row>
    <row r="59200" spans="1:1" x14ac:dyDescent="0.25">
      <c r="A59200"/>
    </row>
    <row r="59201" spans="1:1" x14ac:dyDescent="0.25">
      <c r="A59201"/>
    </row>
    <row r="59202" spans="1:1" x14ac:dyDescent="0.25">
      <c r="A59202"/>
    </row>
    <row r="59203" spans="1:1" x14ac:dyDescent="0.25">
      <c r="A59203"/>
    </row>
    <row r="59204" spans="1:1" x14ac:dyDescent="0.25">
      <c r="A59204"/>
    </row>
    <row r="59205" spans="1:1" x14ac:dyDescent="0.25">
      <c r="A59205"/>
    </row>
    <row r="59206" spans="1:1" x14ac:dyDescent="0.25">
      <c r="A59206"/>
    </row>
    <row r="59207" spans="1:1" x14ac:dyDescent="0.25">
      <c r="A59207"/>
    </row>
    <row r="59208" spans="1:1" x14ac:dyDescent="0.25">
      <c r="A59208"/>
    </row>
    <row r="59209" spans="1:1" x14ac:dyDescent="0.25">
      <c r="A59209"/>
    </row>
    <row r="59210" spans="1:1" x14ac:dyDescent="0.25">
      <c r="A59210"/>
    </row>
    <row r="59211" spans="1:1" x14ac:dyDescent="0.25">
      <c r="A59211"/>
    </row>
    <row r="59212" spans="1:1" x14ac:dyDescent="0.25">
      <c r="A59212"/>
    </row>
    <row r="59213" spans="1:1" x14ac:dyDescent="0.25">
      <c r="A59213"/>
    </row>
    <row r="59214" spans="1:1" x14ac:dyDescent="0.25">
      <c r="A59214"/>
    </row>
    <row r="59215" spans="1:1" x14ac:dyDescent="0.25">
      <c r="A59215"/>
    </row>
    <row r="59216" spans="1:1" x14ac:dyDescent="0.25">
      <c r="A59216"/>
    </row>
    <row r="59217" spans="1:1" x14ac:dyDescent="0.25">
      <c r="A59217"/>
    </row>
    <row r="59218" spans="1:1" x14ac:dyDescent="0.25">
      <c r="A59218"/>
    </row>
    <row r="59219" spans="1:1" x14ac:dyDescent="0.25">
      <c r="A59219"/>
    </row>
    <row r="59220" spans="1:1" x14ac:dyDescent="0.25">
      <c r="A59220"/>
    </row>
    <row r="59221" spans="1:1" x14ac:dyDescent="0.25">
      <c r="A59221"/>
    </row>
    <row r="59222" spans="1:1" x14ac:dyDescent="0.25">
      <c r="A59222"/>
    </row>
    <row r="59223" spans="1:1" x14ac:dyDescent="0.25">
      <c r="A59223"/>
    </row>
    <row r="59224" spans="1:1" x14ac:dyDescent="0.25">
      <c r="A59224"/>
    </row>
    <row r="59225" spans="1:1" x14ac:dyDescent="0.25">
      <c r="A59225"/>
    </row>
    <row r="59226" spans="1:1" x14ac:dyDescent="0.25">
      <c r="A59226"/>
    </row>
    <row r="59227" spans="1:1" x14ac:dyDescent="0.25">
      <c r="A59227"/>
    </row>
    <row r="59228" spans="1:1" x14ac:dyDescent="0.25">
      <c r="A59228"/>
    </row>
    <row r="59229" spans="1:1" x14ac:dyDescent="0.25">
      <c r="A59229"/>
    </row>
    <row r="59230" spans="1:1" x14ac:dyDescent="0.25">
      <c r="A59230"/>
    </row>
    <row r="59231" spans="1:1" x14ac:dyDescent="0.25">
      <c r="A59231"/>
    </row>
    <row r="59232" spans="1:1" x14ac:dyDescent="0.25">
      <c r="A59232"/>
    </row>
    <row r="59233" spans="1:1" x14ac:dyDescent="0.25">
      <c r="A59233"/>
    </row>
    <row r="59234" spans="1:1" x14ac:dyDescent="0.25">
      <c r="A59234"/>
    </row>
    <row r="59235" spans="1:1" x14ac:dyDescent="0.25">
      <c r="A59235"/>
    </row>
    <row r="59236" spans="1:1" x14ac:dyDescent="0.25">
      <c r="A59236"/>
    </row>
    <row r="59237" spans="1:1" x14ac:dyDescent="0.25">
      <c r="A59237"/>
    </row>
    <row r="59238" spans="1:1" x14ac:dyDescent="0.25">
      <c r="A59238"/>
    </row>
    <row r="59239" spans="1:1" x14ac:dyDescent="0.25">
      <c r="A59239"/>
    </row>
    <row r="59240" spans="1:1" x14ac:dyDescent="0.25">
      <c r="A59240"/>
    </row>
    <row r="59241" spans="1:1" x14ac:dyDescent="0.25">
      <c r="A59241"/>
    </row>
    <row r="59242" spans="1:1" x14ac:dyDescent="0.25">
      <c r="A59242"/>
    </row>
    <row r="59243" spans="1:1" x14ac:dyDescent="0.25">
      <c r="A59243"/>
    </row>
    <row r="59244" spans="1:1" x14ac:dyDescent="0.25">
      <c r="A59244"/>
    </row>
    <row r="59245" spans="1:1" x14ac:dyDescent="0.25">
      <c r="A59245"/>
    </row>
    <row r="59246" spans="1:1" x14ac:dyDescent="0.25">
      <c r="A59246"/>
    </row>
    <row r="59247" spans="1:1" x14ac:dyDescent="0.25">
      <c r="A59247"/>
    </row>
    <row r="59248" spans="1:1" x14ac:dyDescent="0.25">
      <c r="A59248"/>
    </row>
    <row r="59249" spans="1:1" x14ac:dyDescent="0.25">
      <c r="A59249"/>
    </row>
    <row r="59250" spans="1:1" x14ac:dyDescent="0.25">
      <c r="A59250"/>
    </row>
    <row r="59251" spans="1:1" x14ac:dyDescent="0.25">
      <c r="A59251"/>
    </row>
    <row r="59252" spans="1:1" x14ac:dyDescent="0.25">
      <c r="A59252"/>
    </row>
    <row r="59253" spans="1:1" x14ac:dyDescent="0.25">
      <c r="A59253"/>
    </row>
    <row r="59254" spans="1:1" x14ac:dyDescent="0.25">
      <c r="A59254"/>
    </row>
    <row r="59255" spans="1:1" x14ac:dyDescent="0.25">
      <c r="A59255"/>
    </row>
    <row r="59256" spans="1:1" x14ac:dyDescent="0.25">
      <c r="A59256"/>
    </row>
    <row r="59257" spans="1:1" x14ac:dyDescent="0.25">
      <c r="A59257"/>
    </row>
    <row r="59258" spans="1:1" x14ac:dyDescent="0.25">
      <c r="A59258"/>
    </row>
    <row r="59259" spans="1:1" x14ac:dyDescent="0.25">
      <c r="A59259"/>
    </row>
    <row r="59260" spans="1:1" x14ac:dyDescent="0.25">
      <c r="A59260"/>
    </row>
    <row r="59261" spans="1:1" x14ac:dyDescent="0.25">
      <c r="A59261"/>
    </row>
    <row r="59262" spans="1:1" x14ac:dyDescent="0.25">
      <c r="A59262"/>
    </row>
    <row r="59263" spans="1:1" x14ac:dyDescent="0.25">
      <c r="A59263"/>
    </row>
    <row r="59264" spans="1:1" x14ac:dyDescent="0.25">
      <c r="A59264"/>
    </row>
    <row r="59265" spans="1:1" x14ac:dyDescent="0.25">
      <c r="A59265"/>
    </row>
    <row r="59266" spans="1:1" x14ac:dyDescent="0.25">
      <c r="A59266"/>
    </row>
    <row r="59267" spans="1:1" x14ac:dyDescent="0.25">
      <c r="A59267"/>
    </row>
    <row r="59268" spans="1:1" x14ac:dyDescent="0.25">
      <c r="A59268"/>
    </row>
    <row r="59269" spans="1:1" x14ac:dyDescent="0.25">
      <c r="A59269"/>
    </row>
    <row r="59270" spans="1:1" x14ac:dyDescent="0.25">
      <c r="A59270"/>
    </row>
    <row r="59271" spans="1:1" x14ac:dyDescent="0.25">
      <c r="A59271"/>
    </row>
    <row r="59272" spans="1:1" x14ac:dyDescent="0.25">
      <c r="A59272"/>
    </row>
    <row r="59273" spans="1:1" x14ac:dyDescent="0.25">
      <c r="A59273"/>
    </row>
    <row r="59274" spans="1:1" x14ac:dyDescent="0.25">
      <c r="A59274"/>
    </row>
    <row r="59275" spans="1:1" x14ac:dyDescent="0.25">
      <c r="A59275"/>
    </row>
    <row r="59276" spans="1:1" x14ac:dyDescent="0.25">
      <c r="A59276"/>
    </row>
    <row r="59277" spans="1:1" x14ac:dyDescent="0.25">
      <c r="A59277"/>
    </row>
    <row r="59278" spans="1:1" x14ac:dyDescent="0.25">
      <c r="A59278"/>
    </row>
    <row r="59279" spans="1:1" x14ac:dyDescent="0.25">
      <c r="A59279"/>
    </row>
    <row r="59280" spans="1:1" x14ac:dyDescent="0.25">
      <c r="A59280"/>
    </row>
    <row r="59281" spans="1:1" x14ac:dyDescent="0.25">
      <c r="A59281"/>
    </row>
    <row r="59282" spans="1:1" x14ac:dyDescent="0.25">
      <c r="A59282"/>
    </row>
    <row r="59283" spans="1:1" x14ac:dyDescent="0.25">
      <c r="A59283"/>
    </row>
    <row r="59284" spans="1:1" x14ac:dyDescent="0.25">
      <c r="A59284"/>
    </row>
    <row r="59285" spans="1:1" x14ac:dyDescent="0.25">
      <c r="A59285"/>
    </row>
    <row r="59286" spans="1:1" x14ac:dyDescent="0.25">
      <c r="A59286"/>
    </row>
    <row r="59287" spans="1:1" x14ac:dyDescent="0.25">
      <c r="A59287"/>
    </row>
    <row r="59288" spans="1:1" x14ac:dyDescent="0.25">
      <c r="A59288"/>
    </row>
    <row r="59289" spans="1:1" x14ac:dyDescent="0.25">
      <c r="A59289"/>
    </row>
    <row r="59290" spans="1:1" x14ac:dyDescent="0.25">
      <c r="A59290"/>
    </row>
    <row r="59291" spans="1:1" x14ac:dyDescent="0.25">
      <c r="A59291"/>
    </row>
    <row r="59292" spans="1:1" x14ac:dyDescent="0.25">
      <c r="A59292"/>
    </row>
    <row r="59293" spans="1:1" x14ac:dyDescent="0.25">
      <c r="A59293"/>
    </row>
    <row r="59294" spans="1:1" x14ac:dyDescent="0.25">
      <c r="A59294"/>
    </row>
    <row r="59295" spans="1:1" x14ac:dyDescent="0.25">
      <c r="A59295"/>
    </row>
    <row r="59296" spans="1:1" x14ac:dyDescent="0.25">
      <c r="A59296"/>
    </row>
    <row r="59297" spans="1:1" x14ac:dyDescent="0.25">
      <c r="A59297"/>
    </row>
    <row r="59298" spans="1:1" x14ac:dyDescent="0.25">
      <c r="A59298"/>
    </row>
    <row r="59299" spans="1:1" x14ac:dyDescent="0.25">
      <c r="A59299"/>
    </row>
    <row r="59300" spans="1:1" x14ac:dyDescent="0.25">
      <c r="A59300"/>
    </row>
    <row r="59301" spans="1:1" x14ac:dyDescent="0.25">
      <c r="A59301"/>
    </row>
    <row r="59302" spans="1:1" x14ac:dyDescent="0.25">
      <c r="A59302"/>
    </row>
    <row r="59303" spans="1:1" x14ac:dyDescent="0.25">
      <c r="A59303"/>
    </row>
    <row r="59304" spans="1:1" x14ac:dyDescent="0.25">
      <c r="A59304"/>
    </row>
    <row r="59305" spans="1:1" x14ac:dyDescent="0.25">
      <c r="A59305"/>
    </row>
    <row r="59306" spans="1:1" x14ac:dyDescent="0.25">
      <c r="A59306"/>
    </row>
    <row r="59307" spans="1:1" x14ac:dyDescent="0.25">
      <c r="A59307"/>
    </row>
    <row r="59308" spans="1:1" x14ac:dyDescent="0.25">
      <c r="A59308"/>
    </row>
    <row r="59309" spans="1:1" x14ac:dyDescent="0.25">
      <c r="A59309"/>
    </row>
    <row r="59310" spans="1:1" x14ac:dyDescent="0.25">
      <c r="A59310"/>
    </row>
    <row r="59311" spans="1:1" x14ac:dyDescent="0.25">
      <c r="A59311"/>
    </row>
    <row r="59312" spans="1:1" x14ac:dyDescent="0.25">
      <c r="A59312"/>
    </row>
    <row r="59313" spans="1:1" x14ac:dyDescent="0.25">
      <c r="A59313"/>
    </row>
    <row r="59314" spans="1:1" x14ac:dyDescent="0.25">
      <c r="A59314"/>
    </row>
    <row r="59315" spans="1:1" x14ac:dyDescent="0.25">
      <c r="A59315"/>
    </row>
    <row r="59316" spans="1:1" x14ac:dyDescent="0.25">
      <c r="A59316"/>
    </row>
    <row r="59317" spans="1:1" x14ac:dyDescent="0.25">
      <c r="A59317"/>
    </row>
    <row r="59318" spans="1:1" x14ac:dyDescent="0.25">
      <c r="A59318"/>
    </row>
    <row r="59319" spans="1:1" x14ac:dyDescent="0.25">
      <c r="A59319"/>
    </row>
    <row r="59320" spans="1:1" x14ac:dyDescent="0.25">
      <c r="A59320"/>
    </row>
    <row r="59321" spans="1:1" x14ac:dyDescent="0.25">
      <c r="A59321"/>
    </row>
    <row r="59322" spans="1:1" x14ac:dyDescent="0.25">
      <c r="A59322"/>
    </row>
    <row r="59323" spans="1:1" x14ac:dyDescent="0.25">
      <c r="A59323"/>
    </row>
    <row r="59324" spans="1:1" x14ac:dyDescent="0.25">
      <c r="A59324"/>
    </row>
    <row r="59325" spans="1:1" x14ac:dyDescent="0.25">
      <c r="A59325"/>
    </row>
    <row r="59326" spans="1:1" x14ac:dyDescent="0.25">
      <c r="A59326"/>
    </row>
    <row r="59327" spans="1:1" x14ac:dyDescent="0.25">
      <c r="A59327"/>
    </row>
    <row r="59328" spans="1:1" x14ac:dyDescent="0.25">
      <c r="A59328"/>
    </row>
    <row r="59329" spans="1:1" x14ac:dyDescent="0.25">
      <c r="A59329"/>
    </row>
    <row r="59330" spans="1:1" x14ac:dyDescent="0.25">
      <c r="A59330"/>
    </row>
    <row r="59331" spans="1:1" x14ac:dyDescent="0.25">
      <c r="A59331"/>
    </row>
    <row r="59332" spans="1:1" x14ac:dyDescent="0.25">
      <c r="A59332"/>
    </row>
    <row r="59333" spans="1:1" x14ac:dyDescent="0.25">
      <c r="A59333"/>
    </row>
    <row r="59334" spans="1:1" x14ac:dyDescent="0.25">
      <c r="A59334"/>
    </row>
    <row r="59335" spans="1:1" x14ac:dyDescent="0.25">
      <c r="A59335"/>
    </row>
    <row r="59336" spans="1:1" x14ac:dyDescent="0.25">
      <c r="A59336"/>
    </row>
    <row r="59337" spans="1:1" x14ac:dyDescent="0.25">
      <c r="A59337"/>
    </row>
    <row r="59338" spans="1:1" x14ac:dyDescent="0.25">
      <c r="A59338"/>
    </row>
    <row r="59339" spans="1:1" x14ac:dyDescent="0.25">
      <c r="A59339"/>
    </row>
    <row r="59340" spans="1:1" x14ac:dyDescent="0.25">
      <c r="A59340"/>
    </row>
    <row r="59341" spans="1:1" x14ac:dyDescent="0.25">
      <c r="A59341"/>
    </row>
    <row r="59342" spans="1:1" x14ac:dyDescent="0.25">
      <c r="A59342"/>
    </row>
    <row r="59343" spans="1:1" x14ac:dyDescent="0.25">
      <c r="A59343"/>
    </row>
    <row r="59344" spans="1:1" x14ac:dyDescent="0.25">
      <c r="A59344"/>
    </row>
    <row r="59345" spans="1:1" x14ac:dyDescent="0.25">
      <c r="A59345"/>
    </row>
    <row r="59346" spans="1:1" x14ac:dyDescent="0.25">
      <c r="A59346"/>
    </row>
    <row r="59347" spans="1:1" x14ac:dyDescent="0.25">
      <c r="A59347"/>
    </row>
    <row r="59348" spans="1:1" x14ac:dyDescent="0.25">
      <c r="A59348"/>
    </row>
    <row r="59349" spans="1:1" x14ac:dyDescent="0.25">
      <c r="A59349"/>
    </row>
    <row r="59350" spans="1:1" x14ac:dyDescent="0.25">
      <c r="A59350"/>
    </row>
    <row r="59351" spans="1:1" x14ac:dyDescent="0.25">
      <c r="A59351"/>
    </row>
    <row r="59352" spans="1:1" x14ac:dyDescent="0.25">
      <c r="A59352"/>
    </row>
    <row r="59353" spans="1:1" x14ac:dyDescent="0.25">
      <c r="A59353"/>
    </row>
    <row r="59354" spans="1:1" x14ac:dyDescent="0.25">
      <c r="A59354"/>
    </row>
    <row r="59355" spans="1:1" x14ac:dyDescent="0.25">
      <c r="A59355"/>
    </row>
    <row r="59356" spans="1:1" x14ac:dyDescent="0.25">
      <c r="A59356"/>
    </row>
    <row r="59357" spans="1:1" x14ac:dyDescent="0.25">
      <c r="A59357"/>
    </row>
    <row r="59358" spans="1:1" x14ac:dyDescent="0.25">
      <c r="A59358"/>
    </row>
    <row r="59359" spans="1:1" x14ac:dyDescent="0.25">
      <c r="A59359"/>
    </row>
    <row r="59360" spans="1:1" x14ac:dyDescent="0.25">
      <c r="A59360"/>
    </row>
    <row r="59361" spans="1:1" x14ac:dyDescent="0.25">
      <c r="A59361"/>
    </row>
    <row r="59362" spans="1:1" x14ac:dyDescent="0.25">
      <c r="A59362"/>
    </row>
    <row r="59363" spans="1:1" x14ac:dyDescent="0.25">
      <c r="A59363"/>
    </row>
    <row r="59364" spans="1:1" x14ac:dyDescent="0.25">
      <c r="A59364"/>
    </row>
    <row r="59365" spans="1:1" x14ac:dyDescent="0.25">
      <c r="A59365"/>
    </row>
    <row r="59366" spans="1:1" x14ac:dyDescent="0.25">
      <c r="A59366"/>
    </row>
    <row r="59367" spans="1:1" x14ac:dyDescent="0.25">
      <c r="A59367"/>
    </row>
    <row r="59368" spans="1:1" x14ac:dyDescent="0.25">
      <c r="A59368"/>
    </row>
    <row r="59369" spans="1:1" x14ac:dyDescent="0.25">
      <c r="A59369"/>
    </row>
    <row r="59370" spans="1:1" x14ac:dyDescent="0.25">
      <c r="A59370"/>
    </row>
    <row r="59371" spans="1:1" x14ac:dyDescent="0.25">
      <c r="A59371"/>
    </row>
    <row r="59372" spans="1:1" x14ac:dyDescent="0.25">
      <c r="A59372"/>
    </row>
    <row r="59373" spans="1:1" x14ac:dyDescent="0.25">
      <c r="A59373"/>
    </row>
    <row r="59374" spans="1:1" x14ac:dyDescent="0.25">
      <c r="A59374"/>
    </row>
    <row r="59375" spans="1:1" x14ac:dyDescent="0.25">
      <c r="A59375"/>
    </row>
    <row r="59376" spans="1:1" x14ac:dyDescent="0.25">
      <c r="A59376"/>
    </row>
    <row r="59377" spans="1:1" x14ac:dyDescent="0.25">
      <c r="A59377"/>
    </row>
    <row r="59378" spans="1:1" x14ac:dyDescent="0.25">
      <c r="A59378"/>
    </row>
    <row r="59379" spans="1:1" x14ac:dyDescent="0.25">
      <c r="A59379"/>
    </row>
    <row r="59380" spans="1:1" x14ac:dyDescent="0.25">
      <c r="A59380"/>
    </row>
    <row r="59381" spans="1:1" x14ac:dyDescent="0.25">
      <c r="A59381"/>
    </row>
    <row r="59382" spans="1:1" x14ac:dyDescent="0.25">
      <c r="A59382"/>
    </row>
    <row r="59383" spans="1:1" x14ac:dyDescent="0.25">
      <c r="A59383"/>
    </row>
    <row r="59384" spans="1:1" x14ac:dyDescent="0.25">
      <c r="A59384"/>
    </row>
    <row r="59385" spans="1:1" x14ac:dyDescent="0.25">
      <c r="A59385"/>
    </row>
    <row r="59386" spans="1:1" x14ac:dyDescent="0.25">
      <c r="A59386"/>
    </row>
    <row r="59387" spans="1:1" x14ac:dyDescent="0.25">
      <c r="A59387"/>
    </row>
    <row r="59388" spans="1:1" x14ac:dyDescent="0.25">
      <c r="A59388"/>
    </row>
    <row r="59389" spans="1:1" x14ac:dyDescent="0.25">
      <c r="A59389"/>
    </row>
    <row r="59390" spans="1:1" x14ac:dyDescent="0.25">
      <c r="A59390"/>
    </row>
    <row r="59391" spans="1:1" x14ac:dyDescent="0.25">
      <c r="A59391"/>
    </row>
    <row r="59392" spans="1:1" x14ac:dyDescent="0.25">
      <c r="A59392"/>
    </row>
    <row r="59393" spans="1:1" x14ac:dyDescent="0.25">
      <c r="A59393"/>
    </row>
    <row r="59394" spans="1:1" x14ac:dyDescent="0.25">
      <c r="A59394"/>
    </row>
    <row r="59395" spans="1:1" x14ac:dyDescent="0.25">
      <c r="A59395"/>
    </row>
    <row r="59396" spans="1:1" x14ac:dyDescent="0.25">
      <c r="A59396"/>
    </row>
    <row r="59397" spans="1:1" x14ac:dyDescent="0.25">
      <c r="A59397"/>
    </row>
    <row r="59398" spans="1:1" x14ac:dyDescent="0.25">
      <c r="A59398"/>
    </row>
    <row r="59399" spans="1:1" x14ac:dyDescent="0.25">
      <c r="A59399"/>
    </row>
    <row r="59400" spans="1:1" x14ac:dyDescent="0.25">
      <c r="A59400"/>
    </row>
    <row r="59401" spans="1:1" x14ac:dyDescent="0.25">
      <c r="A59401"/>
    </row>
    <row r="59402" spans="1:1" x14ac:dyDescent="0.25">
      <c r="A59402"/>
    </row>
    <row r="59403" spans="1:1" x14ac:dyDescent="0.25">
      <c r="A59403"/>
    </row>
    <row r="59404" spans="1:1" x14ac:dyDescent="0.25">
      <c r="A59404"/>
    </row>
    <row r="59405" spans="1:1" x14ac:dyDescent="0.25">
      <c r="A59405"/>
    </row>
    <row r="59406" spans="1:1" x14ac:dyDescent="0.25">
      <c r="A59406"/>
    </row>
    <row r="59407" spans="1:1" x14ac:dyDescent="0.25">
      <c r="A59407"/>
    </row>
    <row r="59408" spans="1:1" x14ac:dyDescent="0.25">
      <c r="A59408"/>
    </row>
    <row r="59409" spans="1:1" x14ac:dyDescent="0.25">
      <c r="A59409"/>
    </row>
    <row r="59410" spans="1:1" x14ac:dyDescent="0.25">
      <c r="A59410"/>
    </row>
    <row r="59411" spans="1:1" x14ac:dyDescent="0.25">
      <c r="A59411"/>
    </row>
    <row r="59412" spans="1:1" x14ac:dyDescent="0.25">
      <c r="A59412"/>
    </row>
    <row r="59413" spans="1:1" x14ac:dyDescent="0.25">
      <c r="A59413"/>
    </row>
    <row r="59414" spans="1:1" x14ac:dyDescent="0.25">
      <c r="A59414"/>
    </row>
    <row r="59415" spans="1:1" x14ac:dyDescent="0.25">
      <c r="A59415"/>
    </row>
    <row r="59416" spans="1:1" x14ac:dyDescent="0.25">
      <c r="A59416"/>
    </row>
    <row r="59417" spans="1:1" x14ac:dyDescent="0.25">
      <c r="A59417"/>
    </row>
    <row r="59418" spans="1:1" x14ac:dyDescent="0.25">
      <c r="A59418"/>
    </row>
    <row r="59419" spans="1:1" x14ac:dyDescent="0.25">
      <c r="A59419"/>
    </row>
    <row r="59420" spans="1:1" x14ac:dyDescent="0.25">
      <c r="A59420"/>
    </row>
    <row r="59421" spans="1:1" x14ac:dyDescent="0.25">
      <c r="A59421"/>
    </row>
    <row r="59422" spans="1:1" x14ac:dyDescent="0.25">
      <c r="A59422"/>
    </row>
    <row r="59423" spans="1:1" x14ac:dyDescent="0.25">
      <c r="A59423"/>
    </row>
    <row r="59424" spans="1:1" x14ac:dyDescent="0.25">
      <c r="A59424"/>
    </row>
    <row r="59425" spans="1:1" x14ac:dyDescent="0.25">
      <c r="A59425"/>
    </row>
    <row r="59426" spans="1:1" x14ac:dyDescent="0.25">
      <c r="A59426"/>
    </row>
    <row r="59427" spans="1:1" x14ac:dyDescent="0.25">
      <c r="A59427"/>
    </row>
    <row r="59428" spans="1:1" x14ac:dyDescent="0.25">
      <c r="A59428"/>
    </row>
    <row r="59429" spans="1:1" x14ac:dyDescent="0.25">
      <c r="A59429"/>
    </row>
    <row r="59430" spans="1:1" x14ac:dyDescent="0.25">
      <c r="A59430"/>
    </row>
    <row r="59431" spans="1:1" x14ac:dyDescent="0.25">
      <c r="A59431"/>
    </row>
    <row r="59432" spans="1:1" x14ac:dyDescent="0.25">
      <c r="A59432"/>
    </row>
    <row r="59433" spans="1:1" x14ac:dyDescent="0.25">
      <c r="A59433"/>
    </row>
    <row r="59434" spans="1:1" x14ac:dyDescent="0.25">
      <c r="A59434"/>
    </row>
    <row r="59435" spans="1:1" x14ac:dyDescent="0.25">
      <c r="A59435"/>
    </row>
    <row r="59436" spans="1:1" x14ac:dyDescent="0.25">
      <c r="A59436"/>
    </row>
    <row r="59437" spans="1:1" x14ac:dyDescent="0.25">
      <c r="A59437"/>
    </row>
    <row r="59438" spans="1:1" x14ac:dyDescent="0.25">
      <c r="A59438"/>
    </row>
    <row r="59439" spans="1:1" x14ac:dyDescent="0.25">
      <c r="A59439"/>
    </row>
    <row r="59440" spans="1:1" x14ac:dyDescent="0.25">
      <c r="A59440"/>
    </row>
    <row r="59441" spans="1:1" x14ac:dyDescent="0.25">
      <c r="A59441"/>
    </row>
    <row r="59442" spans="1:1" x14ac:dyDescent="0.25">
      <c r="A59442"/>
    </row>
    <row r="59443" spans="1:1" x14ac:dyDescent="0.25">
      <c r="A59443"/>
    </row>
    <row r="59444" spans="1:1" x14ac:dyDescent="0.25">
      <c r="A59444"/>
    </row>
    <row r="59445" spans="1:1" x14ac:dyDescent="0.25">
      <c r="A59445"/>
    </row>
    <row r="59446" spans="1:1" x14ac:dyDescent="0.25">
      <c r="A59446"/>
    </row>
    <row r="59447" spans="1:1" x14ac:dyDescent="0.25">
      <c r="A59447"/>
    </row>
    <row r="59448" spans="1:1" x14ac:dyDescent="0.25">
      <c r="A59448"/>
    </row>
    <row r="59449" spans="1:1" x14ac:dyDescent="0.25">
      <c r="A59449"/>
    </row>
    <row r="59450" spans="1:1" x14ac:dyDescent="0.25">
      <c r="A59450"/>
    </row>
    <row r="59451" spans="1:1" x14ac:dyDescent="0.25">
      <c r="A59451"/>
    </row>
    <row r="59452" spans="1:1" x14ac:dyDescent="0.25">
      <c r="A59452"/>
    </row>
    <row r="59453" spans="1:1" x14ac:dyDescent="0.25">
      <c r="A59453"/>
    </row>
    <row r="59454" spans="1:1" x14ac:dyDescent="0.25">
      <c r="A59454"/>
    </row>
    <row r="59455" spans="1:1" x14ac:dyDescent="0.25">
      <c r="A59455"/>
    </row>
    <row r="59456" spans="1:1" x14ac:dyDescent="0.25">
      <c r="A59456"/>
    </row>
    <row r="59457" spans="1:1" x14ac:dyDescent="0.25">
      <c r="A59457"/>
    </row>
    <row r="59458" spans="1:1" x14ac:dyDescent="0.25">
      <c r="A59458"/>
    </row>
    <row r="59459" spans="1:1" x14ac:dyDescent="0.25">
      <c r="A59459"/>
    </row>
    <row r="59460" spans="1:1" x14ac:dyDescent="0.25">
      <c r="A59460"/>
    </row>
    <row r="59461" spans="1:1" x14ac:dyDescent="0.25">
      <c r="A59461"/>
    </row>
    <row r="59462" spans="1:1" x14ac:dyDescent="0.25">
      <c r="A59462"/>
    </row>
    <row r="59463" spans="1:1" x14ac:dyDescent="0.25">
      <c r="A59463"/>
    </row>
    <row r="59464" spans="1:1" x14ac:dyDescent="0.25">
      <c r="A59464"/>
    </row>
    <row r="59465" spans="1:1" x14ac:dyDescent="0.25">
      <c r="A59465"/>
    </row>
    <row r="59466" spans="1:1" x14ac:dyDescent="0.25">
      <c r="A59466"/>
    </row>
    <row r="59467" spans="1:1" x14ac:dyDescent="0.25">
      <c r="A59467"/>
    </row>
    <row r="59468" spans="1:1" x14ac:dyDescent="0.25">
      <c r="A59468"/>
    </row>
    <row r="59469" spans="1:1" x14ac:dyDescent="0.25">
      <c r="A59469"/>
    </row>
    <row r="59470" spans="1:1" x14ac:dyDescent="0.25">
      <c r="A59470"/>
    </row>
    <row r="59471" spans="1:1" x14ac:dyDescent="0.25">
      <c r="A59471"/>
    </row>
    <row r="59472" spans="1:1" x14ac:dyDescent="0.25">
      <c r="A59472"/>
    </row>
    <row r="59473" spans="1:1" x14ac:dyDescent="0.25">
      <c r="A59473"/>
    </row>
    <row r="59474" spans="1:1" x14ac:dyDescent="0.25">
      <c r="A59474"/>
    </row>
    <row r="59475" spans="1:1" x14ac:dyDescent="0.25">
      <c r="A59475"/>
    </row>
    <row r="59476" spans="1:1" x14ac:dyDescent="0.25">
      <c r="A59476"/>
    </row>
    <row r="59477" spans="1:1" x14ac:dyDescent="0.25">
      <c r="A59477"/>
    </row>
    <row r="59478" spans="1:1" x14ac:dyDescent="0.25">
      <c r="A59478"/>
    </row>
    <row r="59479" spans="1:1" x14ac:dyDescent="0.25">
      <c r="A59479"/>
    </row>
    <row r="59480" spans="1:1" x14ac:dyDescent="0.25">
      <c r="A59480"/>
    </row>
    <row r="59481" spans="1:1" x14ac:dyDescent="0.25">
      <c r="A59481"/>
    </row>
    <row r="59482" spans="1:1" x14ac:dyDescent="0.25">
      <c r="A59482"/>
    </row>
    <row r="59483" spans="1:1" x14ac:dyDescent="0.25">
      <c r="A59483"/>
    </row>
    <row r="59484" spans="1:1" x14ac:dyDescent="0.25">
      <c r="A59484"/>
    </row>
    <row r="59485" spans="1:1" x14ac:dyDescent="0.25">
      <c r="A59485"/>
    </row>
    <row r="59486" spans="1:1" x14ac:dyDescent="0.25">
      <c r="A59486"/>
    </row>
    <row r="59487" spans="1:1" x14ac:dyDescent="0.25">
      <c r="A59487"/>
    </row>
    <row r="59488" spans="1:1" x14ac:dyDescent="0.25">
      <c r="A59488"/>
    </row>
    <row r="59489" spans="1:1" x14ac:dyDescent="0.25">
      <c r="A59489"/>
    </row>
    <row r="59490" spans="1:1" x14ac:dyDescent="0.25">
      <c r="A59490"/>
    </row>
    <row r="59491" spans="1:1" x14ac:dyDescent="0.25">
      <c r="A59491"/>
    </row>
    <row r="59492" spans="1:1" x14ac:dyDescent="0.25">
      <c r="A59492"/>
    </row>
    <row r="59493" spans="1:1" x14ac:dyDescent="0.25">
      <c r="A59493"/>
    </row>
    <row r="59494" spans="1:1" x14ac:dyDescent="0.25">
      <c r="A59494"/>
    </row>
    <row r="59495" spans="1:1" x14ac:dyDescent="0.25">
      <c r="A59495"/>
    </row>
    <row r="59496" spans="1:1" x14ac:dyDescent="0.25">
      <c r="A59496"/>
    </row>
    <row r="59497" spans="1:1" x14ac:dyDescent="0.25">
      <c r="A59497"/>
    </row>
    <row r="59498" spans="1:1" x14ac:dyDescent="0.25">
      <c r="A59498"/>
    </row>
    <row r="59499" spans="1:1" x14ac:dyDescent="0.25">
      <c r="A59499"/>
    </row>
    <row r="59500" spans="1:1" x14ac:dyDescent="0.25">
      <c r="A59500"/>
    </row>
    <row r="59501" spans="1:1" x14ac:dyDescent="0.25">
      <c r="A59501"/>
    </row>
    <row r="59502" spans="1:1" x14ac:dyDescent="0.25">
      <c r="A59502"/>
    </row>
    <row r="59503" spans="1:1" x14ac:dyDescent="0.25">
      <c r="A59503"/>
    </row>
    <row r="59504" spans="1:1" x14ac:dyDescent="0.25">
      <c r="A59504"/>
    </row>
    <row r="59505" spans="1:1" x14ac:dyDescent="0.25">
      <c r="A59505"/>
    </row>
    <row r="59506" spans="1:1" x14ac:dyDescent="0.25">
      <c r="A59506"/>
    </row>
    <row r="59507" spans="1:1" x14ac:dyDescent="0.25">
      <c r="A59507"/>
    </row>
    <row r="59508" spans="1:1" x14ac:dyDescent="0.25">
      <c r="A59508"/>
    </row>
    <row r="59509" spans="1:1" x14ac:dyDescent="0.25">
      <c r="A59509"/>
    </row>
    <row r="59510" spans="1:1" x14ac:dyDescent="0.25">
      <c r="A59510"/>
    </row>
    <row r="59511" spans="1:1" x14ac:dyDescent="0.25">
      <c r="A59511"/>
    </row>
    <row r="59512" spans="1:1" x14ac:dyDescent="0.25">
      <c r="A59512"/>
    </row>
    <row r="59513" spans="1:1" x14ac:dyDescent="0.25">
      <c r="A59513"/>
    </row>
    <row r="59514" spans="1:1" x14ac:dyDescent="0.25">
      <c r="A59514"/>
    </row>
    <row r="59515" spans="1:1" x14ac:dyDescent="0.25">
      <c r="A59515"/>
    </row>
    <row r="59516" spans="1:1" x14ac:dyDescent="0.25">
      <c r="A59516"/>
    </row>
    <row r="59517" spans="1:1" x14ac:dyDescent="0.25">
      <c r="A59517"/>
    </row>
    <row r="59518" spans="1:1" x14ac:dyDescent="0.25">
      <c r="A59518"/>
    </row>
    <row r="59519" spans="1:1" x14ac:dyDescent="0.25">
      <c r="A59519"/>
    </row>
    <row r="59520" spans="1:1" x14ac:dyDescent="0.25">
      <c r="A59520"/>
    </row>
    <row r="59521" spans="1:1" x14ac:dyDescent="0.25">
      <c r="A59521"/>
    </row>
    <row r="59522" spans="1:1" x14ac:dyDescent="0.25">
      <c r="A59522"/>
    </row>
    <row r="59523" spans="1:1" x14ac:dyDescent="0.25">
      <c r="A59523"/>
    </row>
    <row r="59524" spans="1:1" x14ac:dyDescent="0.25">
      <c r="A59524"/>
    </row>
    <row r="59525" spans="1:1" x14ac:dyDescent="0.25">
      <c r="A59525"/>
    </row>
    <row r="59526" spans="1:1" x14ac:dyDescent="0.25">
      <c r="A59526"/>
    </row>
    <row r="59527" spans="1:1" x14ac:dyDescent="0.25">
      <c r="A59527"/>
    </row>
    <row r="59528" spans="1:1" x14ac:dyDescent="0.25">
      <c r="A59528"/>
    </row>
    <row r="59529" spans="1:1" x14ac:dyDescent="0.25">
      <c r="A59529"/>
    </row>
    <row r="59530" spans="1:1" x14ac:dyDescent="0.25">
      <c r="A59530"/>
    </row>
    <row r="59531" spans="1:1" x14ac:dyDescent="0.25">
      <c r="A59531"/>
    </row>
    <row r="59532" spans="1:1" x14ac:dyDescent="0.25">
      <c r="A59532"/>
    </row>
    <row r="59533" spans="1:1" x14ac:dyDescent="0.25">
      <c r="A59533"/>
    </row>
    <row r="59534" spans="1:1" x14ac:dyDescent="0.25">
      <c r="A59534"/>
    </row>
    <row r="59535" spans="1:1" x14ac:dyDescent="0.25">
      <c r="A59535"/>
    </row>
    <row r="59536" spans="1:1" x14ac:dyDescent="0.25">
      <c r="A59536"/>
    </row>
    <row r="59537" spans="1:1" x14ac:dyDescent="0.25">
      <c r="A59537"/>
    </row>
    <row r="59538" spans="1:1" x14ac:dyDescent="0.25">
      <c r="A59538"/>
    </row>
    <row r="59539" spans="1:1" x14ac:dyDescent="0.25">
      <c r="A59539"/>
    </row>
    <row r="59540" spans="1:1" x14ac:dyDescent="0.25">
      <c r="A59540"/>
    </row>
    <row r="59541" spans="1:1" x14ac:dyDescent="0.25">
      <c r="A59541"/>
    </row>
    <row r="59542" spans="1:1" x14ac:dyDescent="0.25">
      <c r="A59542"/>
    </row>
    <row r="59543" spans="1:1" x14ac:dyDescent="0.25">
      <c r="A59543"/>
    </row>
    <row r="59544" spans="1:1" x14ac:dyDescent="0.25">
      <c r="A59544"/>
    </row>
    <row r="59545" spans="1:1" x14ac:dyDescent="0.25">
      <c r="A59545"/>
    </row>
    <row r="59546" spans="1:1" x14ac:dyDescent="0.25">
      <c r="A59546"/>
    </row>
    <row r="59547" spans="1:1" x14ac:dyDescent="0.25">
      <c r="A59547"/>
    </row>
    <row r="59548" spans="1:1" x14ac:dyDescent="0.25">
      <c r="A59548"/>
    </row>
    <row r="59549" spans="1:1" x14ac:dyDescent="0.25">
      <c r="A59549"/>
    </row>
    <row r="59550" spans="1:1" x14ac:dyDescent="0.25">
      <c r="A59550"/>
    </row>
    <row r="59551" spans="1:1" x14ac:dyDescent="0.25">
      <c r="A59551"/>
    </row>
    <row r="59552" spans="1:1" x14ac:dyDescent="0.25">
      <c r="A59552"/>
    </row>
    <row r="59553" spans="1:1" x14ac:dyDescent="0.25">
      <c r="A59553"/>
    </row>
    <row r="59554" spans="1:1" x14ac:dyDescent="0.25">
      <c r="A59554"/>
    </row>
    <row r="59555" spans="1:1" x14ac:dyDescent="0.25">
      <c r="A59555"/>
    </row>
    <row r="59556" spans="1:1" x14ac:dyDescent="0.25">
      <c r="A59556"/>
    </row>
    <row r="59557" spans="1:1" x14ac:dyDescent="0.25">
      <c r="A59557"/>
    </row>
    <row r="59558" spans="1:1" x14ac:dyDescent="0.25">
      <c r="A59558"/>
    </row>
    <row r="59559" spans="1:1" x14ac:dyDescent="0.25">
      <c r="A59559"/>
    </row>
    <row r="59560" spans="1:1" x14ac:dyDescent="0.25">
      <c r="A59560"/>
    </row>
    <row r="59561" spans="1:1" x14ac:dyDescent="0.25">
      <c r="A59561"/>
    </row>
    <row r="59562" spans="1:1" x14ac:dyDescent="0.25">
      <c r="A59562"/>
    </row>
    <row r="59563" spans="1:1" x14ac:dyDescent="0.25">
      <c r="A59563"/>
    </row>
    <row r="59564" spans="1:1" x14ac:dyDescent="0.25">
      <c r="A59564"/>
    </row>
    <row r="59565" spans="1:1" x14ac:dyDescent="0.25">
      <c r="A59565"/>
    </row>
    <row r="59566" spans="1:1" x14ac:dyDescent="0.25">
      <c r="A59566"/>
    </row>
    <row r="59567" spans="1:1" x14ac:dyDescent="0.25">
      <c r="A59567"/>
    </row>
    <row r="59568" spans="1:1" x14ac:dyDescent="0.25">
      <c r="A59568"/>
    </row>
    <row r="59569" spans="1:1" x14ac:dyDescent="0.25">
      <c r="A59569"/>
    </row>
    <row r="59570" spans="1:1" x14ac:dyDescent="0.25">
      <c r="A59570"/>
    </row>
    <row r="59571" spans="1:1" x14ac:dyDescent="0.25">
      <c r="A59571"/>
    </row>
    <row r="59572" spans="1:1" x14ac:dyDescent="0.25">
      <c r="A59572"/>
    </row>
    <row r="59573" spans="1:1" x14ac:dyDescent="0.25">
      <c r="A59573"/>
    </row>
    <row r="59574" spans="1:1" x14ac:dyDescent="0.25">
      <c r="A59574"/>
    </row>
    <row r="59575" spans="1:1" x14ac:dyDescent="0.25">
      <c r="A59575"/>
    </row>
    <row r="59576" spans="1:1" x14ac:dyDescent="0.25">
      <c r="A59576"/>
    </row>
    <row r="59577" spans="1:1" x14ac:dyDescent="0.25">
      <c r="A59577"/>
    </row>
    <row r="59578" spans="1:1" x14ac:dyDescent="0.25">
      <c r="A59578"/>
    </row>
    <row r="59579" spans="1:1" x14ac:dyDescent="0.25">
      <c r="A59579"/>
    </row>
    <row r="59580" spans="1:1" x14ac:dyDescent="0.25">
      <c r="A59580"/>
    </row>
    <row r="59581" spans="1:1" x14ac:dyDescent="0.25">
      <c r="A59581"/>
    </row>
    <row r="59582" spans="1:1" x14ac:dyDescent="0.25">
      <c r="A59582"/>
    </row>
    <row r="59583" spans="1:1" x14ac:dyDescent="0.25">
      <c r="A59583"/>
    </row>
    <row r="59584" spans="1:1" x14ac:dyDescent="0.25">
      <c r="A59584"/>
    </row>
    <row r="59585" spans="1:1" x14ac:dyDescent="0.25">
      <c r="A59585"/>
    </row>
    <row r="59586" spans="1:1" x14ac:dyDescent="0.25">
      <c r="A59586"/>
    </row>
    <row r="59587" spans="1:1" x14ac:dyDescent="0.25">
      <c r="A59587"/>
    </row>
    <row r="59588" spans="1:1" x14ac:dyDescent="0.25">
      <c r="A59588"/>
    </row>
    <row r="59589" spans="1:1" x14ac:dyDescent="0.25">
      <c r="A59589"/>
    </row>
    <row r="59590" spans="1:1" x14ac:dyDescent="0.25">
      <c r="A59590"/>
    </row>
    <row r="59591" spans="1:1" x14ac:dyDescent="0.25">
      <c r="A59591"/>
    </row>
    <row r="59592" spans="1:1" x14ac:dyDescent="0.25">
      <c r="A59592"/>
    </row>
    <row r="59593" spans="1:1" x14ac:dyDescent="0.25">
      <c r="A59593"/>
    </row>
    <row r="59594" spans="1:1" x14ac:dyDescent="0.25">
      <c r="A59594"/>
    </row>
    <row r="59595" spans="1:1" x14ac:dyDescent="0.25">
      <c r="A59595"/>
    </row>
    <row r="59596" spans="1:1" x14ac:dyDescent="0.25">
      <c r="A59596"/>
    </row>
    <row r="59597" spans="1:1" x14ac:dyDescent="0.25">
      <c r="A59597"/>
    </row>
    <row r="59598" spans="1:1" x14ac:dyDescent="0.25">
      <c r="A59598"/>
    </row>
    <row r="59599" spans="1:1" x14ac:dyDescent="0.25">
      <c r="A59599"/>
    </row>
    <row r="59600" spans="1:1" x14ac:dyDescent="0.25">
      <c r="A59600"/>
    </row>
    <row r="59601" spans="1:1" x14ac:dyDescent="0.25">
      <c r="A59601"/>
    </row>
    <row r="59602" spans="1:1" x14ac:dyDescent="0.25">
      <c r="A59602"/>
    </row>
    <row r="59603" spans="1:1" x14ac:dyDescent="0.25">
      <c r="A59603"/>
    </row>
    <row r="59604" spans="1:1" x14ac:dyDescent="0.25">
      <c r="A59604"/>
    </row>
    <row r="59605" spans="1:1" x14ac:dyDescent="0.25">
      <c r="A59605"/>
    </row>
    <row r="59606" spans="1:1" x14ac:dyDescent="0.25">
      <c r="A59606"/>
    </row>
    <row r="59607" spans="1:1" x14ac:dyDescent="0.25">
      <c r="A59607"/>
    </row>
    <row r="59608" spans="1:1" x14ac:dyDescent="0.25">
      <c r="A59608"/>
    </row>
    <row r="59609" spans="1:1" x14ac:dyDescent="0.25">
      <c r="A59609"/>
    </row>
    <row r="59610" spans="1:1" x14ac:dyDescent="0.25">
      <c r="A59610"/>
    </row>
    <row r="59611" spans="1:1" x14ac:dyDescent="0.25">
      <c r="A59611"/>
    </row>
    <row r="59612" spans="1:1" x14ac:dyDescent="0.25">
      <c r="A59612"/>
    </row>
    <row r="59613" spans="1:1" x14ac:dyDescent="0.25">
      <c r="A59613"/>
    </row>
    <row r="59614" spans="1:1" x14ac:dyDescent="0.25">
      <c r="A59614"/>
    </row>
    <row r="59615" spans="1:1" x14ac:dyDescent="0.25">
      <c r="A59615"/>
    </row>
    <row r="59616" spans="1:1" x14ac:dyDescent="0.25">
      <c r="A59616"/>
    </row>
    <row r="59617" spans="1:1" x14ac:dyDescent="0.25">
      <c r="A59617"/>
    </row>
    <row r="59618" spans="1:1" x14ac:dyDescent="0.25">
      <c r="A59618"/>
    </row>
    <row r="59619" spans="1:1" x14ac:dyDescent="0.25">
      <c r="A59619"/>
    </row>
    <row r="59620" spans="1:1" x14ac:dyDescent="0.25">
      <c r="A59620"/>
    </row>
    <row r="59621" spans="1:1" x14ac:dyDescent="0.25">
      <c r="A59621"/>
    </row>
    <row r="59622" spans="1:1" x14ac:dyDescent="0.25">
      <c r="A59622"/>
    </row>
    <row r="59623" spans="1:1" x14ac:dyDescent="0.25">
      <c r="A59623"/>
    </row>
    <row r="59624" spans="1:1" x14ac:dyDescent="0.25">
      <c r="A59624"/>
    </row>
    <row r="59625" spans="1:1" x14ac:dyDescent="0.25">
      <c r="A59625"/>
    </row>
    <row r="59626" spans="1:1" x14ac:dyDescent="0.25">
      <c r="A59626"/>
    </row>
    <row r="59627" spans="1:1" x14ac:dyDescent="0.25">
      <c r="A59627"/>
    </row>
    <row r="59628" spans="1:1" x14ac:dyDescent="0.25">
      <c r="A59628"/>
    </row>
    <row r="59629" spans="1:1" x14ac:dyDescent="0.25">
      <c r="A59629"/>
    </row>
    <row r="59630" spans="1:1" x14ac:dyDescent="0.25">
      <c r="A59630"/>
    </row>
    <row r="59631" spans="1:1" x14ac:dyDescent="0.25">
      <c r="A59631"/>
    </row>
    <row r="59632" spans="1:1" x14ac:dyDescent="0.25">
      <c r="A59632"/>
    </row>
    <row r="59633" spans="1:1" x14ac:dyDescent="0.25">
      <c r="A59633"/>
    </row>
    <row r="59634" spans="1:1" x14ac:dyDescent="0.25">
      <c r="A59634"/>
    </row>
    <row r="59635" spans="1:1" x14ac:dyDescent="0.25">
      <c r="A59635"/>
    </row>
    <row r="59636" spans="1:1" x14ac:dyDescent="0.25">
      <c r="A59636"/>
    </row>
    <row r="59637" spans="1:1" x14ac:dyDescent="0.25">
      <c r="A59637"/>
    </row>
    <row r="59638" spans="1:1" x14ac:dyDescent="0.25">
      <c r="A59638"/>
    </row>
    <row r="59639" spans="1:1" x14ac:dyDescent="0.25">
      <c r="A59639"/>
    </row>
    <row r="59640" spans="1:1" x14ac:dyDescent="0.25">
      <c r="A59640"/>
    </row>
    <row r="59641" spans="1:1" x14ac:dyDescent="0.25">
      <c r="A59641"/>
    </row>
    <row r="59642" spans="1:1" x14ac:dyDescent="0.25">
      <c r="A59642"/>
    </row>
    <row r="59643" spans="1:1" x14ac:dyDescent="0.25">
      <c r="A59643"/>
    </row>
    <row r="59644" spans="1:1" x14ac:dyDescent="0.25">
      <c r="A59644"/>
    </row>
    <row r="59645" spans="1:1" x14ac:dyDescent="0.25">
      <c r="A59645"/>
    </row>
    <row r="59646" spans="1:1" x14ac:dyDescent="0.25">
      <c r="A59646"/>
    </row>
    <row r="59647" spans="1:1" x14ac:dyDescent="0.25">
      <c r="A59647"/>
    </row>
    <row r="59648" spans="1:1" x14ac:dyDescent="0.25">
      <c r="A59648"/>
    </row>
    <row r="59649" spans="1:1" x14ac:dyDescent="0.25">
      <c r="A59649"/>
    </row>
    <row r="59650" spans="1:1" x14ac:dyDescent="0.25">
      <c r="A59650"/>
    </row>
    <row r="59651" spans="1:1" x14ac:dyDescent="0.25">
      <c r="A59651"/>
    </row>
    <row r="59652" spans="1:1" x14ac:dyDescent="0.25">
      <c r="A59652"/>
    </row>
    <row r="59653" spans="1:1" x14ac:dyDescent="0.25">
      <c r="A59653"/>
    </row>
    <row r="59654" spans="1:1" x14ac:dyDescent="0.25">
      <c r="A59654"/>
    </row>
    <row r="59655" spans="1:1" x14ac:dyDescent="0.25">
      <c r="A59655"/>
    </row>
    <row r="59656" spans="1:1" x14ac:dyDescent="0.25">
      <c r="A59656"/>
    </row>
    <row r="59657" spans="1:1" x14ac:dyDescent="0.25">
      <c r="A59657"/>
    </row>
    <row r="59658" spans="1:1" x14ac:dyDescent="0.25">
      <c r="A59658"/>
    </row>
    <row r="59659" spans="1:1" x14ac:dyDescent="0.25">
      <c r="A59659"/>
    </row>
    <row r="59660" spans="1:1" x14ac:dyDescent="0.25">
      <c r="A59660"/>
    </row>
    <row r="59661" spans="1:1" x14ac:dyDescent="0.25">
      <c r="A59661"/>
    </row>
    <row r="59662" spans="1:1" x14ac:dyDescent="0.25">
      <c r="A59662"/>
    </row>
    <row r="59663" spans="1:1" x14ac:dyDescent="0.25">
      <c r="A59663"/>
    </row>
    <row r="59664" spans="1:1" x14ac:dyDescent="0.25">
      <c r="A59664"/>
    </row>
    <row r="59665" spans="1:1" x14ac:dyDescent="0.25">
      <c r="A59665"/>
    </row>
    <row r="59666" spans="1:1" x14ac:dyDescent="0.25">
      <c r="A59666"/>
    </row>
    <row r="59667" spans="1:1" x14ac:dyDescent="0.25">
      <c r="A59667"/>
    </row>
    <row r="59668" spans="1:1" x14ac:dyDescent="0.25">
      <c r="A59668"/>
    </row>
    <row r="59669" spans="1:1" x14ac:dyDescent="0.25">
      <c r="A59669"/>
    </row>
    <row r="59670" spans="1:1" x14ac:dyDescent="0.25">
      <c r="A59670"/>
    </row>
    <row r="59671" spans="1:1" x14ac:dyDescent="0.25">
      <c r="A59671"/>
    </row>
    <row r="59672" spans="1:1" x14ac:dyDescent="0.25">
      <c r="A59672"/>
    </row>
    <row r="59673" spans="1:1" x14ac:dyDescent="0.25">
      <c r="A59673"/>
    </row>
    <row r="59674" spans="1:1" x14ac:dyDescent="0.25">
      <c r="A59674"/>
    </row>
    <row r="59675" spans="1:1" x14ac:dyDescent="0.25">
      <c r="A59675"/>
    </row>
    <row r="59676" spans="1:1" x14ac:dyDescent="0.25">
      <c r="A59676"/>
    </row>
    <row r="59677" spans="1:1" x14ac:dyDescent="0.25">
      <c r="A59677"/>
    </row>
    <row r="59678" spans="1:1" x14ac:dyDescent="0.25">
      <c r="A59678"/>
    </row>
    <row r="59679" spans="1:1" x14ac:dyDescent="0.25">
      <c r="A59679"/>
    </row>
    <row r="59680" spans="1:1" x14ac:dyDescent="0.25">
      <c r="A59680"/>
    </row>
    <row r="59681" spans="1:1" x14ac:dyDescent="0.25">
      <c r="A59681"/>
    </row>
    <row r="59682" spans="1:1" x14ac:dyDescent="0.25">
      <c r="A59682"/>
    </row>
    <row r="59683" spans="1:1" x14ac:dyDescent="0.25">
      <c r="A59683"/>
    </row>
    <row r="59684" spans="1:1" x14ac:dyDescent="0.25">
      <c r="A59684"/>
    </row>
    <row r="59685" spans="1:1" x14ac:dyDescent="0.25">
      <c r="A59685"/>
    </row>
    <row r="59686" spans="1:1" x14ac:dyDescent="0.25">
      <c r="A59686"/>
    </row>
    <row r="59687" spans="1:1" x14ac:dyDescent="0.25">
      <c r="A59687"/>
    </row>
    <row r="59688" spans="1:1" x14ac:dyDescent="0.25">
      <c r="A59688"/>
    </row>
    <row r="59689" spans="1:1" x14ac:dyDescent="0.25">
      <c r="A59689"/>
    </row>
    <row r="59690" spans="1:1" x14ac:dyDescent="0.25">
      <c r="A59690"/>
    </row>
    <row r="59691" spans="1:1" x14ac:dyDescent="0.25">
      <c r="A59691"/>
    </row>
    <row r="59692" spans="1:1" x14ac:dyDescent="0.25">
      <c r="A59692"/>
    </row>
    <row r="59693" spans="1:1" x14ac:dyDescent="0.25">
      <c r="A59693"/>
    </row>
    <row r="59694" spans="1:1" x14ac:dyDescent="0.25">
      <c r="A59694"/>
    </row>
    <row r="59695" spans="1:1" x14ac:dyDescent="0.25">
      <c r="A59695"/>
    </row>
    <row r="59696" spans="1:1" x14ac:dyDescent="0.25">
      <c r="A59696"/>
    </row>
    <row r="59697" spans="1:1" x14ac:dyDescent="0.25">
      <c r="A59697"/>
    </row>
    <row r="59698" spans="1:1" x14ac:dyDescent="0.25">
      <c r="A59698"/>
    </row>
    <row r="59699" spans="1:1" x14ac:dyDescent="0.25">
      <c r="A59699"/>
    </row>
    <row r="59700" spans="1:1" x14ac:dyDescent="0.25">
      <c r="A59700"/>
    </row>
    <row r="59701" spans="1:1" x14ac:dyDescent="0.25">
      <c r="A59701"/>
    </row>
    <row r="59702" spans="1:1" x14ac:dyDescent="0.25">
      <c r="A59702"/>
    </row>
    <row r="59703" spans="1:1" x14ac:dyDescent="0.25">
      <c r="A59703"/>
    </row>
    <row r="59704" spans="1:1" x14ac:dyDescent="0.25">
      <c r="A59704"/>
    </row>
    <row r="59705" spans="1:1" x14ac:dyDescent="0.25">
      <c r="A59705"/>
    </row>
    <row r="59706" spans="1:1" x14ac:dyDescent="0.25">
      <c r="A59706"/>
    </row>
    <row r="59707" spans="1:1" x14ac:dyDescent="0.25">
      <c r="A59707"/>
    </row>
    <row r="59708" spans="1:1" x14ac:dyDescent="0.25">
      <c r="A59708"/>
    </row>
    <row r="59709" spans="1:1" x14ac:dyDescent="0.25">
      <c r="A59709"/>
    </row>
    <row r="59710" spans="1:1" x14ac:dyDescent="0.25">
      <c r="A59710"/>
    </row>
    <row r="59711" spans="1:1" x14ac:dyDescent="0.25">
      <c r="A59711"/>
    </row>
    <row r="59712" spans="1:1" x14ac:dyDescent="0.25">
      <c r="A59712"/>
    </row>
    <row r="59713" spans="1:1" x14ac:dyDescent="0.25">
      <c r="A59713"/>
    </row>
    <row r="59714" spans="1:1" x14ac:dyDescent="0.25">
      <c r="A59714"/>
    </row>
    <row r="59715" spans="1:1" x14ac:dyDescent="0.25">
      <c r="A59715"/>
    </row>
    <row r="59716" spans="1:1" x14ac:dyDescent="0.25">
      <c r="A59716"/>
    </row>
    <row r="59717" spans="1:1" x14ac:dyDescent="0.25">
      <c r="A59717"/>
    </row>
    <row r="59718" spans="1:1" x14ac:dyDescent="0.25">
      <c r="A59718"/>
    </row>
    <row r="59719" spans="1:1" x14ac:dyDescent="0.25">
      <c r="A59719"/>
    </row>
    <row r="59720" spans="1:1" x14ac:dyDescent="0.25">
      <c r="A59720"/>
    </row>
    <row r="59721" spans="1:1" x14ac:dyDescent="0.25">
      <c r="A59721"/>
    </row>
    <row r="59722" spans="1:1" x14ac:dyDescent="0.25">
      <c r="A59722"/>
    </row>
    <row r="59723" spans="1:1" x14ac:dyDescent="0.25">
      <c r="A59723"/>
    </row>
    <row r="59724" spans="1:1" x14ac:dyDescent="0.25">
      <c r="A59724"/>
    </row>
    <row r="59725" spans="1:1" x14ac:dyDescent="0.25">
      <c r="A59725"/>
    </row>
    <row r="59726" spans="1:1" x14ac:dyDescent="0.25">
      <c r="A59726"/>
    </row>
    <row r="59727" spans="1:1" x14ac:dyDescent="0.25">
      <c r="A59727"/>
    </row>
    <row r="59728" spans="1:1" x14ac:dyDescent="0.25">
      <c r="A59728"/>
    </row>
    <row r="59729" spans="1:1" x14ac:dyDescent="0.25">
      <c r="A59729"/>
    </row>
    <row r="59730" spans="1:1" x14ac:dyDescent="0.25">
      <c r="A59730"/>
    </row>
    <row r="59731" spans="1:1" x14ac:dyDescent="0.25">
      <c r="A59731"/>
    </row>
    <row r="59732" spans="1:1" x14ac:dyDescent="0.25">
      <c r="A59732"/>
    </row>
    <row r="59733" spans="1:1" x14ac:dyDescent="0.25">
      <c r="A59733"/>
    </row>
    <row r="59734" spans="1:1" x14ac:dyDescent="0.25">
      <c r="A59734"/>
    </row>
    <row r="59735" spans="1:1" x14ac:dyDescent="0.25">
      <c r="A59735"/>
    </row>
    <row r="59736" spans="1:1" x14ac:dyDescent="0.25">
      <c r="A59736"/>
    </row>
    <row r="59737" spans="1:1" x14ac:dyDescent="0.25">
      <c r="A59737"/>
    </row>
    <row r="59738" spans="1:1" x14ac:dyDescent="0.25">
      <c r="A59738"/>
    </row>
    <row r="59739" spans="1:1" x14ac:dyDescent="0.25">
      <c r="A59739"/>
    </row>
    <row r="59740" spans="1:1" x14ac:dyDescent="0.25">
      <c r="A59740"/>
    </row>
    <row r="59741" spans="1:1" x14ac:dyDescent="0.25">
      <c r="A59741"/>
    </row>
    <row r="59742" spans="1:1" x14ac:dyDescent="0.25">
      <c r="A59742"/>
    </row>
    <row r="59743" spans="1:1" x14ac:dyDescent="0.25">
      <c r="A59743"/>
    </row>
    <row r="59744" spans="1:1" x14ac:dyDescent="0.25">
      <c r="A59744"/>
    </row>
    <row r="59745" spans="1:1" x14ac:dyDescent="0.25">
      <c r="A59745"/>
    </row>
    <row r="59746" spans="1:1" x14ac:dyDescent="0.25">
      <c r="A59746"/>
    </row>
    <row r="59747" spans="1:1" x14ac:dyDescent="0.25">
      <c r="A59747"/>
    </row>
    <row r="59748" spans="1:1" x14ac:dyDescent="0.25">
      <c r="A59748"/>
    </row>
    <row r="59749" spans="1:1" x14ac:dyDescent="0.25">
      <c r="A59749"/>
    </row>
    <row r="59750" spans="1:1" x14ac:dyDescent="0.25">
      <c r="A59750"/>
    </row>
    <row r="59751" spans="1:1" x14ac:dyDescent="0.25">
      <c r="A59751"/>
    </row>
    <row r="59752" spans="1:1" x14ac:dyDescent="0.25">
      <c r="A59752"/>
    </row>
    <row r="59753" spans="1:1" x14ac:dyDescent="0.25">
      <c r="A59753"/>
    </row>
    <row r="59754" spans="1:1" x14ac:dyDescent="0.25">
      <c r="A59754"/>
    </row>
    <row r="59755" spans="1:1" x14ac:dyDescent="0.25">
      <c r="A59755"/>
    </row>
    <row r="59756" spans="1:1" x14ac:dyDescent="0.25">
      <c r="A59756"/>
    </row>
    <row r="59757" spans="1:1" x14ac:dyDescent="0.25">
      <c r="A59757"/>
    </row>
    <row r="59758" spans="1:1" x14ac:dyDescent="0.25">
      <c r="A59758"/>
    </row>
    <row r="59759" spans="1:1" x14ac:dyDescent="0.25">
      <c r="A59759"/>
    </row>
    <row r="59760" spans="1:1" x14ac:dyDescent="0.25">
      <c r="A59760"/>
    </row>
    <row r="59761" spans="1:1" x14ac:dyDescent="0.25">
      <c r="A59761"/>
    </row>
    <row r="59762" spans="1:1" x14ac:dyDescent="0.25">
      <c r="A59762"/>
    </row>
    <row r="59763" spans="1:1" x14ac:dyDescent="0.25">
      <c r="A59763"/>
    </row>
    <row r="59764" spans="1:1" x14ac:dyDescent="0.25">
      <c r="A59764"/>
    </row>
    <row r="59765" spans="1:1" x14ac:dyDescent="0.25">
      <c r="A59765"/>
    </row>
    <row r="59766" spans="1:1" x14ac:dyDescent="0.25">
      <c r="A59766"/>
    </row>
    <row r="59767" spans="1:1" x14ac:dyDescent="0.25">
      <c r="A59767"/>
    </row>
    <row r="59768" spans="1:1" x14ac:dyDescent="0.25">
      <c r="A59768"/>
    </row>
    <row r="59769" spans="1:1" x14ac:dyDescent="0.25">
      <c r="A59769"/>
    </row>
    <row r="59770" spans="1:1" x14ac:dyDescent="0.25">
      <c r="A59770"/>
    </row>
    <row r="59771" spans="1:1" x14ac:dyDescent="0.25">
      <c r="A59771"/>
    </row>
    <row r="59772" spans="1:1" x14ac:dyDescent="0.25">
      <c r="A59772"/>
    </row>
    <row r="59773" spans="1:1" x14ac:dyDescent="0.25">
      <c r="A59773"/>
    </row>
    <row r="59774" spans="1:1" x14ac:dyDescent="0.25">
      <c r="A59774"/>
    </row>
    <row r="59775" spans="1:1" x14ac:dyDescent="0.25">
      <c r="A59775"/>
    </row>
    <row r="59776" spans="1:1" x14ac:dyDescent="0.25">
      <c r="A59776"/>
    </row>
    <row r="59777" spans="1:1" x14ac:dyDescent="0.25">
      <c r="A59777"/>
    </row>
    <row r="59778" spans="1:1" x14ac:dyDescent="0.25">
      <c r="A59778"/>
    </row>
    <row r="59779" spans="1:1" x14ac:dyDescent="0.25">
      <c r="A59779"/>
    </row>
    <row r="59780" spans="1:1" x14ac:dyDescent="0.25">
      <c r="A59780"/>
    </row>
    <row r="59781" spans="1:1" x14ac:dyDescent="0.25">
      <c r="A59781"/>
    </row>
    <row r="59782" spans="1:1" x14ac:dyDescent="0.25">
      <c r="A59782"/>
    </row>
    <row r="59783" spans="1:1" x14ac:dyDescent="0.25">
      <c r="A59783"/>
    </row>
    <row r="59784" spans="1:1" x14ac:dyDescent="0.25">
      <c r="A59784"/>
    </row>
    <row r="59785" spans="1:1" x14ac:dyDescent="0.25">
      <c r="A59785"/>
    </row>
    <row r="59786" spans="1:1" x14ac:dyDescent="0.25">
      <c r="A59786"/>
    </row>
    <row r="59787" spans="1:1" x14ac:dyDescent="0.25">
      <c r="A59787"/>
    </row>
    <row r="59788" spans="1:1" x14ac:dyDescent="0.25">
      <c r="A59788"/>
    </row>
    <row r="59789" spans="1:1" x14ac:dyDescent="0.25">
      <c r="A59789"/>
    </row>
    <row r="59790" spans="1:1" x14ac:dyDescent="0.25">
      <c r="A59790"/>
    </row>
    <row r="59791" spans="1:1" x14ac:dyDescent="0.25">
      <c r="A59791"/>
    </row>
    <row r="59792" spans="1:1" x14ac:dyDescent="0.25">
      <c r="A59792"/>
    </row>
    <row r="59793" spans="1:1" x14ac:dyDescent="0.25">
      <c r="A59793"/>
    </row>
    <row r="59794" spans="1:1" x14ac:dyDescent="0.25">
      <c r="A59794"/>
    </row>
    <row r="59795" spans="1:1" x14ac:dyDescent="0.25">
      <c r="A59795"/>
    </row>
    <row r="59796" spans="1:1" x14ac:dyDescent="0.25">
      <c r="A59796"/>
    </row>
    <row r="59797" spans="1:1" x14ac:dyDescent="0.25">
      <c r="A59797"/>
    </row>
    <row r="59798" spans="1:1" x14ac:dyDescent="0.25">
      <c r="A59798"/>
    </row>
    <row r="59799" spans="1:1" x14ac:dyDescent="0.25">
      <c r="A59799"/>
    </row>
    <row r="59800" spans="1:1" x14ac:dyDescent="0.25">
      <c r="A59800"/>
    </row>
    <row r="59801" spans="1:1" x14ac:dyDescent="0.25">
      <c r="A59801"/>
    </row>
    <row r="59802" spans="1:1" x14ac:dyDescent="0.25">
      <c r="A59802"/>
    </row>
    <row r="59803" spans="1:1" x14ac:dyDescent="0.25">
      <c r="A59803"/>
    </row>
    <row r="59804" spans="1:1" x14ac:dyDescent="0.25">
      <c r="A59804"/>
    </row>
    <row r="59805" spans="1:1" x14ac:dyDescent="0.25">
      <c r="A59805"/>
    </row>
    <row r="59806" spans="1:1" x14ac:dyDescent="0.25">
      <c r="A59806"/>
    </row>
    <row r="59807" spans="1:1" x14ac:dyDescent="0.25">
      <c r="A59807"/>
    </row>
    <row r="59808" spans="1:1" x14ac:dyDescent="0.25">
      <c r="A59808"/>
    </row>
    <row r="59809" spans="1:1" x14ac:dyDescent="0.25">
      <c r="A59809"/>
    </row>
    <row r="59810" spans="1:1" x14ac:dyDescent="0.25">
      <c r="A59810"/>
    </row>
    <row r="59811" spans="1:1" x14ac:dyDescent="0.25">
      <c r="A59811"/>
    </row>
    <row r="59812" spans="1:1" x14ac:dyDescent="0.25">
      <c r="A59812"/>
    </row>
    <row r="59813" spans="1:1" x14ac:dyDescent="0.25">
      <c r="A59813"/>
    </row>
    <row r="59814" spans="1:1" x14ac:dyDescent="0.25">
      <c r="A59814"/>
    </row>
    <row r="59815" spans="1:1" x14ac:dyDescent="0.25">
      <c r="A59815"/>
    </row>
    <row r="59816" spans="1:1" x14ac:dyDescent="0.25">
      <c r="A59816"/>
    </row>
    <row r="59817" spans="1:1" x14ac:dyDescent="0.25">
      <c r="A59817"/>
    </row>
    <row r="59818" spans="1:1" x14ac:dyDescent="0.25">
      <c r="A59818"/>
    </row>
    <row r="59819" spans="1:1" x14ac:dyDescent="0.25">
      <c r="A59819"/>
    </row>
    <row r="59820" spans="1:1" x14ac:dyDescent="0.25">
      <c r="A59820"/>
    </row>
    <row r="59821" spans="1:1" x14ac:dyDescent="0.25">
      <c r="A59821"/>
    </row>
    <row r="59822" spans="1:1" x14ac:dyDescent="0.25">
      <c r="A59822"/>
    </row>
    <row r="59823" spans="1:1" x14ac:dyDescent="0.25">
      <c r="A59823"/>
    </row>
    <row r="59824" spans="1:1" x14ac:dyDescent="0.25">
      <c r="A59824"/>
    </row>
    <row r="59825" spans="1:1" x14ac:dyDescent="0.25">
      <c r="A59825"/>
    </row>
    <row r="59826" spans="1:1" x14ac:dyDescent="0.25">
      <c r="A59826"/>
    </row>
    <row r="59827" spans="1:1" x14ac:dyDescent="0.25">
      <c r="A59827"/>
    </row>
    <row r="59828" spans="1:1" x14ac:dyDescent="0.25">
      <c r="A59828"/>
    </row>
    <row r="59829" spans="1:1" x14ac:dyDescent="0.25">
      <c r="A59829"/>
    </row>
    <row r="59830" spans="1:1" x14ac:dyDescent="0.25">
      <c r="A59830"/>
    </row>
    <row r="59831" spans="1:1" x14ac:dyDescent="0.25">
      <c r="A59831"/>
    </row>
    <row r="59832" spans="1:1" x14ac:dyDescent="0.25">
      <c r="A59832"/>
    </row>
    <row r="59833" spans="1:1" x14ac:dyDescent="0.25">
      <c r="A59833"/>
    </row>
    <row r="59834" spans="1:1" x14ac:dyDescent="0.25">
      <c r="A59834"/>
    </row>
    <row r="59835" spans="1:1" x14ac:dyDescent="0.25">
      <c r="A59835"/>
    </row>
    <row r="59836" spans="1:1" x14ac:dyDescent="0.25">
      <c r="A59836"/>
    </row>
    <row r="59837" spans="1:1" x14ac:dyDescent="0.25">
      <c r="A59837"/>
    </row>
    <row r="59838" spans="1:1" x14ac:dyDescent="0.25">
      <c r="A59838"/>
    </row>
    <row r="59839" spans="1:1" x14ac:dyDescent="0.25">
      <c r="A59839"/>
    </row>
    <row r="59840" spans="1:1" x14ac:dyDescent="0.25">
      <c r="A59840"/>
    </row>
    <row r="59841" spans="1:1" x14ac:dyDescent="0.25">
      <c r="A59841"/>
    </row>
    <row r="59842" spans="1:1" x14ac:dyDescent="0.25">
      <c r="A59842"/>
    </row>
    <row r="59843" spans="1:1" x14ac:dyDescent="0.25">
      <c r="A59843"/>
    </row>
    <row r="59844" spans="1:1" x14ac:dyDescent="0.25">
      <c r="A59844"/>
    </row>
    <row r="59845" spans="1:1" x14ac:dyDescent="0.25">
      <c r="A59845"/>
    </row>
    <row r="59846" spans="1:1" x14ac:dyDescent="0.25">
      <c r="A59846"/>
    </row>
    <row r="59847" spans="1:1" x14ac:dyDescent="0.25">
      <c r="A59847"/>
    </row>
    <row r="59848" spans="1:1" x14ac:dyDescent="0.25">
      <c r="A59848"/>
    </row>
    <row r="59849" spans="1:1" x14ac:dyDescent="0.25">
      <c r="A59849"/>
    </row>
    <row r="59850" spans="1:1" x14ac:dyDescent="0.25">
      <c r="A59850"/>
    </row>
    <row r="59851" spans="1:1" x14ac:dyDescent="0.25">
      <c r="A59851"/>
    </row>
    <row r="59852" spans="1:1" x14ac:dyDescent="0.25">
      <c r="A59852"/>
    </row>
    <row r="59853" spans="1:1" x14ac:dyDescent="0.25">
      <c r="A59853"/>
    </row>
    <row r="59854" spans="1:1" x14ac:dyDescent="0.25">
      <c r="A59854"/>
    </row>
    <row r="59855" spans="1:1" x14ac:dyDescent="0.25">
      <c r="A59855"/>
    </row>
    <row r="59856" spans="1:1" x14ac:dyDescent="0.25">
      <c r="A59856"/>
    </row>
    <row r="59857" spans="1:1" x14ac:dyDescent="0.25">
      <c r="A59857"/>
    </row>
    <row r="59858" spans="1:1" x14ac:dyDescent="0.25">
      <c r="A59858"/>
    </row>
    <row r="59859" spans="1:1" x14ac:dyDescent="0.25">
      <c r="A59859"/>
    </row>
    <row r="59860" spans="1:1" x14ac:dyDescent="0.25">
      <c r="A59860"/>
    </row>
    <row r="59861" spans="1:1" x14ac:dyDescent="0.25">
      <c r="A59861"/>
    </row>
    <row r="59862" spans="1:1" x14ac:dyDescent="0.25">
      <c r="A59862"/>
    </row>
    <row r="59863" spans="1:1" x14ac:dyDescent="0.25">
      <c r="A59863"/>
    </row>
    <row r="59864" spans="1:1" x14ac:dyDescent="0.25">
      <c r="A59864"/>
    </row>
    <row r="59865" spans="1:1" x14ac:dyDescent="0.25">
      <c r="A59865"/>
    </row>
    <row r="59866" spans="1:1" x14ac:dyDescent="0.25">
      <c r="A59866"/>
    </row>
    <row r="59867" spans="1:1" x14ac:dyDescent="0.25">
      <c r="A59867"/>
    </row>
    <row r="59868" spans="1:1" x14ac:dyDescent="0.25">
      <c r="A59868"/>
    </row>
    <row r="59869" spans="1:1" x14ac:dyDescent="0.25">
      <c r="A59869"/>
    </row>
    <row r="59870" spans="1:1" x14ac:dyDescent="0.25">
      <c r="A59870"/>
    </row>
    <row r="59871" spans="1:1" x14ac:dyDescent="0.25">
      <c r="A59871"/>
    </row>
    <row r="59872" spans="1:1" x14ac:dyDescent="0.25">
      <c r="A59872"/>
    </row>
    <row r="59873" spans="1:1" x14ac:dyDescent="0.25">
      <c r="A59873"/>
    </row>
    <row r="59874" spans="1:1" x14ac:dyDescent="0.25">
      <c r="A59874"/>
    </row>
    <row r="59875" spans="1:1" x14ac:dyDescent="0.25">
      <c r="A59875"/>
    </row>
    <row r="59876" spans="1:1" x14ac:dyDescent="0.25">
      <c r="A59876"/>
    </row>
    <row r="59877" spans="1:1" x14ac:dyDescent="0.25">
      <c r="A59877"/>
    </row>
    <row r="59878" spans="1:1" x14ac:dyDescent="0.25">
      <c r="A59878"/>
    </row>
    <row r="59879" spans="1:1" x14ac:dyDescent="0.25">
      <c r="A59879"/>
    </row>
    <row r="59880" spans="1:1" x14ac:dyDescent="0.25">
      <c r="A59880"/>
    </row>
    <row r="59881" spans="1:1" x14ac:dyDescent="0.25">
      <c r="A59881"/>
    </row>
    <row r="59882" spans="1:1" x14ac:dyDescent="0.25">
      <c r="A59882"/>
    </row>
    <row r="59883" spans="1:1" x14ac:dyDescent="0.25">
      <c r="A59883"/>
    </row>
    <row r="59884" spans="1:1" x14ac:dyDescent="0.25">
      <c r="A59884"/>
    </row>
    <row r="59885" spans="1:1" x14ac:dyDescent="0.25">
      <c r="A59885"/>
    </row>
    <row r="59886" spans="1:1" x14ac:dyDescent="0.25">
      <c r="A59886"/>
    </row>
    <row r="59887" spans="1:1" x14ac:dyDescent="0.25">
      <c r="A59887"/>
    </row>
    <row r="59888" spans="1:1" x14ac:dyDescent="0.25">
      <c r="A59888"/>
    </row>
    <row r="59889" spans="1:1" x14ac:dyDescent="0.25">
      <c r="A59889"/>
    </row>
    <row r="59890" spans="1:1" x14ac:dyDescent="0.25">
      <c r="A59890"/>
    </row>
    <row r="59891" spans="1:1" x14ac:dyDescent="0.25">
      <c r="A59891"/>
    </row>
    <row r="59892" spans="1:1" x14ac:dyDescent="0.25">
      <c r="A59892"/>
    </row>
    <row r="59893" spans="1:1" x14ac:dyDescent="0.25">
      <c r="A59893"/>
    </row>
    <row r="59894" spans="1:1" x14ac:dyDescent="0.25">
      <c r="A59894"/>
    </row>
    <row r="59895" spans="1:1" x14ac:dyDescent="0.25">
      <c r="A59895"/>
    </row>
    <row r="59896" spans="1:1" x14ac:dyDescent="0.25">
      <c r="A59896"/>
    </row>
    <row r="59897" spans="1:1" x14ac:dyDescent="0.25">
      <c r="A59897"/>
    </row>
    <row r="59898" spans="1:1" x14ac:dyDescent="0.25">
      <c r="A59898"/>
    </row>
    <row r="59899" spans="1:1" x14ac:dyDescent="0.25">
      <c r="A59899"/>
    </row>
    <row r="59900" spans="1:1" x14ac:dyDescent="0.25">
      <c r="A59900"/>
    </row>
    <row r="59901" spans="1:1" x14ac:dyDescent="0.25">
      <c r="A59901"/>
    </row>
    <row r="59902" spans="1:1" x14ac:dyDescent="0.25">
      <c r="A59902"/>
    </row>
    <row r="59903" spans="1:1" x14ac:dyDescent="0.25">
      <c r="A59903"/>
    </row>
    <row r="59904" spans="1:1" x14ac:dyDescent="0.25">
      <c r="A59904"/>
    </row>
    <row r="59905" spans="1:1" x14ac:dyDescent="0.25">
      <c r="A59905"/>
    </row>
    <row r="59906" spans="1:1" x14ac:dyDescent="0.25">
      <c r="A59906"/>
    </row>
    <row r="59907" spans="1:1" x14ac:dyDescent="0.25">
      <c r="A59907"/>
    </row>
    <row r="59908" spans="1:1" x14ac:dyDescent="0.25">
      <c r="A59908"/>
    </row>
    <row r="59909" spans="1:1" x14ac:dyDescent="0.25">
      <c r="A59909"/>
    </row>
    <row r="59910" spans="1:1" x14ac:dyDescent="0.25">
      <c r="A59910"/>
    </row>
    <row r="59911" spans="1:1" x14ac:dyDescent="0.25">
      <c r="A59911"/>
    </row>
    <row r="59912" spans="1:1" x14ac:dyDescent="0.25">
      <c r="A59912"/>
    </row>
    <row r="59913" spans="1:1" x14ac:dyDescent="0.25">
      <c r="A59913"/>
    </row>
    <row r="59914" spans="1:1" x14ac:dyDescent="0.25">
      <c r="A59914"/>
    </row>
    <row r="59915" spans="1:1" x14ac:dyDescent="0.25">
      <c r="A59915"/>
    </row>
    <row r="59916" spans="1:1" x14ac:dyDescent="0.25">
      <c r="A59916"/>
    </row>
    <row r="59917" spans="1:1" x14ac:dyDescent="0.25">
      <c r="A59917"/>
    </row>
    <row r="59918" spans="1:1" x14ac:dyDescent="0.25">
      <c r="A59918"/>
    </row>
    <row r="59919" spans="1:1" x14ac:dyDescent="0.25">
      <c r="A59919"/>
    </row>
    <row r="59920" spans="1:1" x14ac:dyDescent="0.25">
      <c r="A59920"/>
    </row>
    <row r="59921" spans="1:1" x14ac:dyDescent="0.25">
      <c r="A59921"/>
    </row>
    <row r="59922" spans="1:1" x14ac:dyDescent="0.25">
      <c r="A59922"/>
    </row>
    <row r="59923" spans="1:1" x14ac:dyDescent="0.25">
      <c r="A59923"/>
    </row>
    <row r="59924" spans="1:1" x14ac:dyDescent="0.25">
      <c r="A59924"/>
    </row>
    <row r="59925" spans="1:1" x14ac:dyDescent="0.25">
      <c r="A59925"/>
    </row>
    <row r="59926" spans="1:1" x14ac:dyDescent="0.25">
      <c r="A59926"/>
    </row>
    <row r="59927" spans="1:1" x14ac:dyDescent="0.25">
      <c r="A59927"/>
    </row>
    <row r="59928" spans="1:1" x14ac:dyDescent="0.25">
      <c r="A59928"/>
    </row>
    <row r="59929" spans="1:1" x14ac:dyDescent="0.25">
      <c r="A59929"/>
    </row>
    <row r="59930" spans="1:1" x14ac:dyDescent="0.25">
      <c r="A59930"/>
    </row>
    <row r="59931" spans="1:1" x14ac:dyDescent="0.25">
      <c r="A59931"/>
    </row>
    <row r="59932" spans="1:1" x14ac:dyDescent="0.25">
      <c r="A59932"/>
    </row>
    <row r="59933" spans="1:1" x14ac:dyDescent="0.25">
      <c r="A59933"/>
    </row>
    <row r="59934" spans="1:1" x14ac:dyDescent="0.25">
      <c r="A59934"/>
    </row>
    <row r="59935" spans="1:1" x14ac:dyDescent="0.25">
      <c r="A59935"/>
    </row>
    <row r="59936" spans="1:1" x14ac:dyDescent="0.25">
      <c r="A59936"/>
    </row>
    <row r="59937" spans="1:1" x14ac:dyDescent="0.25">
      <c r="A59937"/>
    </row>
    <row r="59938" spans="1:1" x14ac:dyDescent="0.25">
      <c r="A59938"/>
    </row>
    <row r="59939" spans="1:1" x14ac:dyDescent="0.25">
      <c r="A59939"/>
    </row>
    <row r="59940" spans="1:1" x14ac:dyDescent="0.25">
      <c r="A59940"/>
    </row>
    <row r="59941" spans="1:1" x14ac:dyDescent="0.25">
      <c r="A59941"/>
    </row>
    <row r="59942" spans="1:1" x14ac:dyDescent="0.25">
      <c r="A59942"/>
    </row>
    <row r="59943" spans="1:1" x14ac:dyDescent="0.25">
      <c r="A59943"/>
    </row>
    <row r="59944" spans="1:1" x14ac:dyDescent="0.25">
      <c r="A59944"/>
    </row>
    <row r="59945" spans="1:1" x14ac:dyDescent="0.25">
      <c r="A59945"/>
    </row>
    <row r="59946" spans="1:1" x14ac:dyDescent="0.25">
      <c r="A59946"/>
    </row>
    <row r="59947" spans="1:1" x14ac:dyDescent="0.25">
      <c r="A59947"/>
    </row>
    <row r="59948" spans="1:1" x14ac:dyDescent="0.25">
      <c r="A59948"/>
    </row>
    <row r="59949" spans="1:1" x14ac:dyDescent="0.25">
      <c r="A59949"/>
    </row>
    <row r="59950" spans="1:1" x14ac:dyDescent="0.25">
      <c r="A59950"/>
    </row>
    <row r="59951" spans="1:1" x14ac:dyDescent="0.25">
      <c r="A59951"/>
    </row>
    <row r="59952" spans="1:1" x14ac:dyDescent="0.25">
      <c r="A59952"/>
    </row>
    <row r="59953" spans="1:1" x14ac:dyDescent="0.25">
      <c r="A59953"/>
    </row>
    <row r="59954" spans="1:1" x14ac:dyDescent="0.25">
      <c r="A59954"/>
    </row>
    <row r="59955" spans="1:1" x14ac:dyDescent="0.25">
      <c r="A59955"/>
    </row>
    <row r="59956" spans="1:1" x14ac:dyDescent="0.25">
      <c r="A59956"/>
    </row>
    <row r="59957" spans="1:1" x14ac:dyDescent="0.25">
      <c r="A59957"/>
    </row>
    <row r="59958" spans="1:1" x14ac:dyDescent="0.25">
      <c r="A59958"/>
    </row>
    <row r="59959" spans="1:1" x14ac:dyDescent="0.25">
      <c r="A59959"/>
    </row>
    <row r="59960" spans="1:1" x14ac:dyDescent="0.25">
      <c r="A59960"/>
    </row>
    <row r="59961" spans="1:1" x14ac:dyDescent="0.25">
      <c r="A59961"/>
    </row>
    <row r="59962" spans="1:1" x14ac:dyDescent="0.25">
      <c r="A59962"/>
    </row>
    <row r="59963" spans="1:1" x14ac:dyDescent="0.25">
      <c r="A59963"/>
    </row>
    <row r="59964" spans="1:1" x14ac:dyDescent="0.25">
      <c r="A59964"/>
    </row>
    <row r="59965" spans="1:1" x14ac:dyDescent="0.25">
      <c r="A59965"/>
    </row>
    <row r="59966" spans="1:1" x14ac:dyDescent="0.25">
      <c r="A59966"/>
    </row>
    <row r="59967" spans="1:1" x14ac:dyDescent="0.25">
      <c r="A59967"/>
    </row>
    <row r="59968" spans="1:1" x14ac:dyDescent="0.25">
      <c r="A59968"/>
    </row>
    <row r="59969" spans="1:1" x14ac:dyDescent="0.25">
      <c r="A59969"/>
    </row>
    <row r="59970" spans="1:1" x14ac:dyDescent="0.25">
      <c r="A59970"/>
    </row>
    <row r="59971" spans="1:1" x14ac:dyDescent="0.25">
      <c r="A59971"/>
    </row>
    <row r="59972" spans="1:1" x14ac:dyDescent="0.25">
      <c r="A59972"/>
    </row>
    <row r="59973" spans="1:1" x14ac:dyDescent="0.25">
      <c r="A59973"/>
    </row>
    <row r="59974" spans="1:1" x14ac:dyDescent="0.25">
      <c r="A59974"/>
    </row>
    <row r="59975" spans="1:1" x14ac:dyDescent="0.25">
      <c r="A59975"/>
    </row>
    <row r="59976" spans="1:1" x14ac:dyDescent="0.25">
      <c r="A59976"/>
    </row>
    <row r="59977" spans="1:1" x14ac:dyDescent="0.25">
      <c r="A59977"/>
    </row>
    <row r="59978" spans="1:1" x14ac:dyDescent="0.25">
      <c r="A59978"/>
    </row>
    <row r="59979" spans="1:1" x14ac:dyDescent="0.25">
      <c r="A59979"/>
    </row>
    <row r="59980" spans="1:1" x14ac:dyDescent="0.25">
      <c r="A59980"/>
    </row>
    <row r="59981" spans="1:1" x14ac:dyDescent="0.25">
      <c r="A59981"/>
    </row>
    <row r="59982" spans="1:1" x14ac:dyDescent="0.25">
      <c r="A59982"/>
    </row>
    <row r="59983" spans="1:1" x14ac:dyDescent="0.25">
      <c r="A59983"/>
    </row>
    <row r="59984" spans="1:1" x14ac:dyDescent="0.25">
      <c r="A59984"/>
    </row>
    <row r="59985" spans="1:1" x14ac:dyDescent="0.25">
      <c r="A59985"/>
    </row>
    <row r="59986" spans="1:1" x14ac:dyDescent="0.25">
      <c r="A59986"/>
    </row>
    <row r="59987" spans="1:1" x14ac:dyDescent="0.25">
      <c r="A59987"/>
    </row>
    <row r="59988" spans="1:1" x14ac:dyDescent="0.25">
      <c r="A59988"/>
    </row>
    <row r="59989" spans="1:1" x14ac:dyDescent="0.25">
      <c r="A59989"/>
    </row>
    <row r="59990" spans="1:1" x14ac:dyDescent="0.25">
      <c r="A59990"/>
    </row>
    <row r="59991" spans="1:1" x14ac:dyDescent="0.25">
      <c r="A59991"/>
    </row>
    <row r="59992" spans="1:1" x14ac:dyDescent="0.25">
      <c r="A59992"/>
    </row>
    <row r="59993" spans="1:1" x14ac:dyDescent="0.25">
      <c r="A59993"/>
    </row>
    <row r="59994" spans="1:1" x14ac:dyDescent="0.25">
      <c r="A59994"/>
    </row>
    <row r="59995" spans="1:1" x14ac:dyDescent="0.25">
      <c r="A59995"/>
    </row>
    <row r="59996" spans="1:1" x14ac:dyDescent="0.25">
      <c r="A59996"/>
    </row>
    <row r="59997" spans="1:1" x14ac:dyDescent="0.25">
      <c r="A59997"/>
    </row>
    <row r="59998" spans="1:1" x14ac:dyDescent="0.25">
      <c r="A59998"/>
    </row>
    <row r="59999" spans="1:1" x14ac:dyDescent="0.25">
      <c r="A59999"/>
    </row>
    <row r="60000" spans="1:1" x14ac:dyDescent="0.25">
      <c r="A60000"/>
    </row>
    <row r="60001" spans="1:1" x14ac:dyDescent="0.25">
      <c r="A60001"/>
    </row>
    <row r="60002" spans="1:1" x14ac:dyDescent="0.25">
      <c r="A60002"/>
    </row>
    <row r="60003" spans="1:1" x14ac:dyDescent="0.25">
      <c r="A60003"/>
    </row>
    <row r="60004" spans="1:1" x14ac:dyDescent="0.25">
      <c r="A60004"/>
    </row>
    <row r="60005" spans="1:1" x14ac:dyDescent="0.25">
      <c r="A60005"/>
    </row>
    <row r="60006" spans="1:1" x14ac:dyDescent="0.25">
      <c r="A60006"/>
    </row>
    <row r="60007" spans="1:1" x14ac:dyDescent="0.25">
      <c r="A60007"/>
    </row>
    <row r="60008" spans="1:1" x14ac:dyDescent="0.25">
      <c r="A60008"/>
    </row>
    <row r="60009" spans="1:1" x14ac:dyDescent="0.25">
      <c r="A60009"/>
    </row>
    <row r="60010" spans="1:1" x14ac:dyDescent="0.25">
      <c r="A60010"/>
    </row>
    <row r="60011" spans="1:1" x14ac:dyDescent="0.25">
      <c r="A60011"/>
    </row>
    <row r="60012" spans="1:1" x14ac:dyDescent="0.25">
      <c r="A60012"/>
    </row>
    <row r="60013" spans="1:1" x14ac:dyDescent="0.25">
      <c r="A60013"/>
    </row>
    <row r="60014" spans="1:1" x14ac:dyDescent="0.25">
      <c r="A60014"/>
    </row>
    <row r="60015" spans="1:1" x14ac:dyDescent="0.25">
      <c r="A60015"/>
    </row>
    <row r="60016" spans="1:1" x14ac:dyDescent="0.25">
      <c r="A60016"/>
    </row>
    <row r="60017" spans="1:1" x14ac:dyDescent="0.25">
      <c r="A60017"/>
    </row>
    <row r="60018" spans="1:1" x14ac:dyDescent="0.25">
      <c r="A60018"/>
    </row>
    <row r="60019" spans="1:1" x14ac:dyDescent="0.25">
      <c r="A60019"/>
    </row>
    <row r="60020" spans="1:1" x14ac:dyDescent="0.25">
      <c r="A60020"/>
    </row>
    <row r="60021" spans="1:1" x14ac:dyDescent="0.25">
      <c r="A60021"/>
    </row>
    <row r="60022" spans="1:1" x14ac:dyDescent="0.25">
      <c r="A60022"/>
    </row>
    <row r="60023" spans="1:1" x14ac:dyDescent="0.25">
      <c r="A60023"/>
    </row>
    <row r="60024" spans="1:1" x14ac:dyDescent="0.25">
      <c r="A60024"/>
    </row>
    <row r="60025" spans="1:1" x14ac:dyDescent="0.25">
      <c r="A60025"/>
    </row>
    <row r="60026" spans="1:1" x14ac:dyDescent="0.25">
      <c r="A60026"/>
    </row>
    <row r="60027" spans="1:1" x14ac:dyDescent="0.25">
      <c r="A60027"/>
    </row>
    <row r="60028" spans="1:1" x14ac:dyDescent="0.25">
      <c r="A60028"/>
    </row>
    <row r="60029" spans="1:1" x14ac:dyDescent="0.25">
      <c r="A60029"/>
    </row>
    <row r="60030" spans="1:1" x14ac:dyDescent="0.25">
      <c r="A60030"/>
    </row>
    <row r="60031" spans="1:1" x14ac:dyDescent="0.25">
      <c r="A60031"/>
    </row>
    <row r="60032" spans="1:1" x14ac:dyDescent="0.25">
      <c r="A60032"/>
    </row>
    <row r="60033" spans="1:1" x14ac:dyDescent="0.25">
      <c r="A60033"/>
    </row>
    <row r="60034" spans="1:1" x14ac:dyDescent="0.25">
      <c r="A60034"/>
    </row>
    <row r="60035" spans="1:1" x14ac:dyDescent="0.25">
      <c r="A60035"/>
    </row>
    <row r="60036" spans="1:1" x14ac:dyDescent="0.25">
      <c r="A60036"/>
    </row>
    <row r="60037" spans="1:1" x14ac:dyDescent="0.25">
      <c r="A60037"/>
    </row>
    <row r="60038" spans="1:1" x14ac:dyDescent="0.25">
      <c r="A60038"/>
    </row>
    <row r="60039" spans="1:1" x14ac:dyDescent="0.25">
      <c r="A60039"/>
    </row>
    <row r="60040" spans="1:1" x14ac:dyDescent="0.25">
      <c r="A60040"/>
    </row>
    <row r="60041" spans="1:1" x14ac:dyDescent="0.25">
      <c r="A60041"/>
    </row>
    <row r="60042" spans="1:1" x14ac:dyDescent="0.25">
      <c r="A60042"/>
    </row>
    <row r="60043" spans="1:1" x14ac:dyDescent="0.25">
      <c r="A60043"/>
    </row>
    <row r="60044" spans="1:1" x14ac:dyDescent="0.25">
      <c r="A60044"/>
    </row>
    <row r="60045" spans="1:1" x14ac:dyDescent="0.25">
      <c r="A60045"/>
    </row>
    <row r="60046" spans="1:1" x14ac:dyDescent="0.25">
      <c r="A60046"/>
    </row>
    <row r="60047" spans="1:1" x14ac:dyDescent="0.25">
      <c r="A60047"/>
    </row>
    <row r="60048" spans="1:1" x14ac:dyDescent="0.25">
      <c r="A60048"/>
    </row>
    <row r="60049" spans="1:1" x14ac:dyDescent="0.25">
      <c r="A60049"/>
    </row>
    <row r="60050" spans="1:1" x14ac:dyDescent="0.25">
      <c r="A60050"/>
    </row>
    <row r="60051" spans="1:1" x14ac:dyDescent="0.25">
      <c r="A60051"/>
    </row>
    <row r="60052" spans="1:1" x14ac:dyDescent="0.25">
      <c r="A60052"/>
    </row>
    <row r="60053" spans="1:1" x14ac:dyDescent="0.25">
      <c r="A60053"/>
    </row>
    <row r="60054" spans="1:1" x14ac:dyDescent="0.25">
      <c r="A60054"/>
    </row>
    <row r="60055" spans="1:1" x14ac:dyDescent="0.25">
      <c r="A60055"/>
    </row>
    <row r="60056" spans="1:1" x14ac:dyDescent="0.25">
      <c r="A60056"/>
    </row>
    <row r="60057" spans="1:1" x14ac:dyDescent="0.25">
      <c r="A60057"/>
    </row>
    <row r="60058" spans="1:1" x14ac:dyDescent="0.25">
      <c r="A60058"/>
    </row>
    <row r="60059" spans="1:1" x14ac:dyDescent="0.25">
      <c r="A60059"/>
    </row>
    <row r="60060" spans="1:1" x14ac:dyDescent="0.25">
      <c r="A60060"/>
    </row>
    <row r="60061" spans="1:1" x14ac:dyDescent="0.25">
      <c r="A60061"/>
    </row>
    <row r="60062" spans="1:1" x14ac:dyDescent="0.25">
      <c r="A60062"/>
    </row>
    <row r="60063" spans="1:1" x14ac:dyDescent="0.25">
      <c r="A60063"/>
    </row>
    <row r="60064" spans="1:1" x14ac:dyDescent="0.25">
      <c r="A60064"/>
    </row>
    <row r="60065" spans="1:1" x14ac:dyDescent="0.25">
      <c r="A60065"/>
    </row>
    <row r="60066" spans="1:1" x14ac:dyDescent="0.25">
      <c r="A60066"/>
    </row>
    <row r="60067" spans="1:1" x14ac:dyDescent="0.25">
      <c r="A60067"/>
    </row>
    <row r="60068" spans="1:1" x14ac:dyDescent="0.25">
      <c r="A60068"/>
    </row>
    <row r="60069" spans="1:1" x14ac:dyDescent="0.25">
      <c r="A60069"/>
    </row>
    <row r="60070" spans="1:1" x14ac:dyDescent="0.25">
      <c r="A60070"/>
    </row>
    <row r="60071" spans="1:1" x14ac:dyDescent="0.25">
      <c r="A60071"/>
    </row>
    <row r="60072" spans="1:1" x14ac:dyDescent="0.25">
      <c r="A60072"/>
    </row>
    <row r="60073" spans="1:1" x14ac:dyDescent="0.25">
      <c r="A60073"/>
    </row>
    <row r="60074" spans="1:1" x14ac:dyDescent="0.25">
      <c r="A60074"/>
    </row>
    <row r="60075" spans="1:1" x14ac:dyDescent="0.25">
      <c r="A60075"/>
    </row>
    <row r="60076" spans="1:1" x14ac:dyDescent="0.25">
      <c r="A60076"/>
    </row>
    <row r="60077" spans="1:1" x14ac:dyDescent="0.25">
      <c r="A60077"/>
    </row>
    <row r="60078" spans="1:1" x14ac:dyDescent="0.25">
      <c r="A60078"/>
    </row>
    <row r="60079" spans="1:1" x14ac:dyDescent="0.25">
      <c r="A60079"/>
    </row>
    <row r="60080" spans="1:1" x14ac:dyDescent="0.25">
      <c r="A60080"/>
    </row>
    <row r="60081" spans="1:1" x14ac:dyDescent="0.25">
      <c r="A60081"/>
    </row>
    <row r="60082" spans="1:1" x14ac:dyDescent="0.25">
      <c r="A60082"/>
    </row>
    <row r="60083" spans="1:1" x14ac:dyDescent="0.25">
      <c r="A60083"/>
    </row>
    <row r="60084" spans="1:1" x14ac:dyDescent="0.25">
      <c r="A60084"/>
    </row>
    <row r="60085" spans="1:1" x14ac:dyDescent="0.25">
      <c r="A60085"/>
    </row>
    <row r="60086" spans="1:1" x14ac:dyDescent="0.25">
      <c r="A60086"/>
    </row>
    <row r="60087" spans="1:1" x14ac:dyDescent="0.25">
      <c r="A60087"/>
    </row>
    <row r="60088" spans="1:1" x14ac:dyDescent="0.25">
      <c r="A60088"/>
    </row>
    <row r="60089" spans="1:1" x14ac:dyDescent="0.25">
      <c r="A60089"/>
    </row>
    <row r="60090" spans="1:1" x14ac:dyDescent="0.25">
      <c r="A60090"/>
    </row>
    <row r="60091" spans="1:1" x14ac:dyDescent="0.25">
      <c r="A60091"/>
    </row>
    <row r="60092" spans="1:1" x14ac:dyDescent="0.25">
      <c r="A60092"/>
    </row>
    <row r="60093" spans="1:1" x14ac:dyDescent="0.25">
      <c r="A60093"/>
    </row>
    <row r="60094" spans="1:1" x14ac:dyDescent="0.25">
      <c r="A60094"/>
    </row>
    <row r="60095" spans="1:1" x14ac:dyDescent="0.25">
      <c r="A60095"/>
    </row>
    <row r="60096" spans="1:1" x14ac:dyDescent="0.25">
      <c r="A60096"/>
    </row>
    <row r="60097" spans="1:1" x14ac:dyDescent="0.25">
      <c r="A60097"/>
    </row>
    <row r="60098" spans="1:1" x14ac:dyDescent="0.25">
      <c r="A60098"/>
    </row>
    <row r="60099" spans="1:1" x14ac:dyDescent="0.25">
      <c r="A60099"/>
    </row>
    <row r="60100" spans="1:1" x14ac:dyDescent="0.25">
      <c r="A60100"/>
    </row>
    <row r="60101" spans="1:1" x14ac:dyDescent="0.25">
      <c r="A60101"/>
    </row>
    <row r="60102" spans="1:1" x14ac:dyDescent="0.25">
      <c r="A60102"/>
    </row>
    <row r="60103" spans="1:1" x14ac:dyDescent="0.25">
      <c r="A60103"/>
    </row>
    <row r="60104" spans="1:1" x14ac:dyDescent="0.25">
      <c r="A60104"/>
    </row>
    <row r="60105" spans="1:1" x14ac:dyDescent="0.25">
      <c r="A60105"/>
    </row>
    <row r="60106" spans="1:1" x14ac:dyDescent="0.25">
      <c r="A60106"/>
    </row>
    <row r="60107" spans="1:1" x14ac:dyDescent="0.25">
      <c r="A60107"/>
    </row>
    <row r="60108" spans="1:1" x14ac:dyDescent="0.25">
      <c r="A60108"/>
    </row>
    <row r="60109" spans="1:1" x14ac:dyDescent="0.25">
      <c r="A60109"/>
    </row>
    <row r="60110" spans="1:1" x14ac:dyDescent="0.25">
      <c r="A60110"/>
    </row>
    <row r="60111" spans="1:1" x14ac:dyDescent="0.25">
      <c r="A60111"/>
    </row>
    <row r="60112" spans="1:1" x14ac:dyDescent="0.25">
      <c r="A60112"/>
    </row>
    <row r="60113" spans="1:1" x14ac:dyDescent="0.25">
      <c r="A60113"/>
    </row>
    <row r="60114" spans="1:1" x14ac:dyDescent="0.25">
      <c r="A60114"/>
    </row>
    <row r="60115" spans="1:1" x14ac:dyDescent="0.25">
      <c r="A60115"/>
    </row>
    <row r="60116" spans="1:1" x14ac:dyDescent="0.25">
      <c r="A60116"/>
    </row>
    <row r="60117" spans="1:1" x14ac:dyDescent="0.25">
      <c r="A60117"/>
    </row>
    <row r="60118" spans="1:1" x14ac:dyDescent="0.25">
      <c r="A60118"/>
    </row>
    <row r="60119" spans="1:1" x14ac:dyDescent="0.25">
      <c r="A60119"/>
    </row>
    <row r="60120" spans="1:1" x14ac:dyDescent="0.25">
      <c r="A60120"/>
    </row>
    <row r="60121" spans="1:1" x14ac:dyDescent="0.25">
      <c r="A60121"/>
    </row>
    <row r="60122" spans="1:1" x14ac:dyDescent="0.25">
      <c r="A60122"/>
    </row>
    <row r="60123" spans="1:1" x14ac:dyDescent="0.25">
      <c r="A60123"/>
    </row>
    <row r="60124" spans="1:1" x14ac:dyDescent="0.25">
      <c r="A60124"/>
    </row>
    <row r="60125" spans="1:1" x14ac:dyDescent="0.25">
      <c r="A60125"/>
    </row>
    <row r="60126" spans="1:1" x14ac:dyDescent="0.25">
      <c r="A60126"/>
    </row>
    <row r="60127" spans="1:1" x14ac:dyDescent="0.25">
      <c r="A60127"/>
    </row>
    <row r="60128" spans="1:1" x14ac:dyDescent="0.25">
      <c r="A60128"/>
    </row>
    <row r="60129" spans="1:1" x14ac:dyDescent="0.25">
      <c r="A60129"/>
    </row>
    <row r="60130" spans="1:1" x14ac:dyDescent="0.25">
      <c r="A60130"/>
    </row>
    <row r="60131" spans="1:1" x14ac:dyDescent="0.25">
      <c r="A60131"/>
    </row>
    <row r="60132" spans="1:1" x14ac:dyDescent="0.25">
      <c r="A60132"/>
    </row>
    <row r="60133" spans="1:1" x14ac:dyDescent="0.25">
      <c r="A60133"/>
    </row>
    <row r="60134" spans="1:1" x14ac:dyDescent="0.25">
      <c r="A60134"/>
    </row>
    <row r="60135" spans="1:1" x14ac:dyDescent="0.25">
      <c r="A60135"/>
    </row>
    <row r="60136" spans="1:1" x14ac:dyDescent="0.25">
      <c r="A60136"/>
    </row>
    <row r="60137" spans="1:1" x14ac:dyDescent="0.25">
      <c r="A60137"/>
    </row>
    <row r="60138" spans="1:1" x14ac:dyDescent="0.25">
      <c r="A60138"/>
    </row>
    <row r="60139" spans="1:1" x14ac:dyDescent="0.25">
      <c r="A60139"/>
    </row>
    <row r="60140" spans="1:1" x14ac:dyDescent="0.25">
      <c r="A60140"/>
    </row>
    <row r="60141" spans="1:1" x14ac:dyDescent="0.25">
      <c r="A60141"/>
    </row>
    <row r="60142" spans="1:1" x14ac:dyDescent="0.25">
      <c r="A60142"/>
    </row>
    <row r="60143" spans="1:1" x14ac:dyDescent="0.25">
      <c r="A60143"/>
    </row>
    <row r="60144" spans="1:1" x14ac:dyDescent="0.25">
      <c r="A60144"/>
    </row>
    <row r="60145" spans="1:1" x14ac:dyDescent="0.25">
      <c r="A60145"/>
    </row>
    <row r="60146" spans="1:1" x14ac:dyDescent="0.25">
      <c r="A60146"/>
    </row>
    <row r="60147" spans="1:1" x14ac:dyDescent="0.25">
      <c r="A60147"/>
    </row>
    <row r="60148" spans="1:1" x14ac:dyDescent="0.25">
      <c r="A60148"/>
    </row>
    <row r="60149" spans="1:1" x14ac:dyDescent="0.25">
      <c r="A60149"/>
    </row>
    <row r="60150" spans="1:1" x14ac:dyDescent="0.25">
      <c r="A60150"/>
    </row>
    <row r="60151" spans="1:1" x14ac:dyDescent="0.25">
      <c r="A60151"/>
    </row>
    <row r="60152" spans="1:1" x14ac:dyDescent="0.25">
      <c r="A60152"/>
    </row>
    <row r="60153" spans="1:1" x14ac:dyDescent="0.25">
      <c r="A60153"/>
    </row>
    <row r="60154" spans="1:1" x14ac:dyDescent="0.25">
      <c r="A60154"/>
    </row>
    <row r="60155" spans="1:1" x14ac:dyDescent="0.25">
      <c r="A60155"/>
    </row>
    <row r="60156" spans="1:1" x14ac:dyDescent="0.25">
      <c r="A60156"/>
    </row>
    <row r="60157" spans="1:1" x14ac:dyDescent="0.25">
      <c r="A60157"/>
    </row>
    <row r="60158" spans="1:1" x14ac:dyDescent="0.25">
      <c r="A60158"/>
    </row>
    <row r="60159" spans="1:1" x14ac:dyDescent="0.25">
      <c r="A60159"/>
    </row>
    <row r="60160" spans="1:1" x14ac:dyDescent="0.25">
      <c r="A60160"/>
    </row>
    <row r="60161" spans="1:1" x14ac:dyDescent="0.25">
      <c r="A60161"/>
    </row>
    <row r="60162" spans="1:1" x14ac:dyDescent="0.25">
      <c r="A60162"/>
    </row>
    <row r="60163" spans="1:1" x14ac:dyDescent="0.25">
      <c r="A60163"/>
    </row>
    <row r="60164" spans="1:1" x14ac:dyDescent="0.25">
      <c r="A60164"/>
    </row>
    <row r="60165" spans="1:1" x14ac:dyDescent="0.25">
      <c r="A60165"/>
    </row>
    <row r="60166" spans="1:1" x14ac:dyDescent="0.25">
      <c r="A60166"/>
    </row>
    <row r="60167" spans="1:1" x14ac:dyDescent="0.25">
      <c r="A60167"/>
    </row>
    <row r="60168" spans="1:1" x14ac:dyDescent="0.25">
      <c r="A60168"/>
    </row>
    <row r="60169" spans="1:1" x14ac:dyDescent="0.25">
      <c r="A60169"/>
    </row>
    <row r="60170" spans="1:1" x14ac:dyDescent="0.25">
      <c r="A60170"/>
    </row>
    <row r="60171" spans="1:1" x14ac:dyDescent="0.25">
      <c r="A60171"/>
    </row>
    <row r="60172" spans="1:1" x14ac:dyDescent="0.25">
      <c r="A60172"/>
    </row>
    <row r="60173" spans="1:1" x14ac:dyDescent="0.25">
      <c r="A60173"/>
    </row>
    <row r="60174" spans="1:1" x14ac:dyDescent="0.25">
      <c r="A60174"/>
    </row>
    <row r="60175" spans="1:1" x14ac:dyDescent="0.25">
      <c r="A60175"/>
    </row>
    <row r="60176" spans="1:1" x14ac:dyDescent="0.25">
      <c r="A60176"/>
    </row>
    <row r="60177" spans="1:1" x14ac:dyDescent="0.25">
      <c r="A60177"/>
    </row>
    <row r="60178" spans="1:1" x14ac:dyDescent="0.25">
      <c r="A60178"/>
    </row>
    <row r="60179" spans="1:1" x14ac:dyDescent="0.25">
      <c r="A60179"/>
    </row>
    <row r="60180" spans="1:1" x14ac:dyDescent="0.25">
      <c r="A60180"/>
    </row>
    <row r="60181" spans="1:1" x14ac:dyDescent="0.25">
      <c r="A60181"/>
    </row>
    <row r="60182" spans="1:1" x14ac:dyDescent="0.25">
      <c r="A60182"/>
    </row>
    <row r="60183" spans="1:1" x14ac:dyDescent="0.25">
      <c r="A60183"/>
    </row>
    <row r="60184" spans="1:1" x14ac:dyDescent="0.25">
      <c r="A60184"/>
    </row>
    <row r="60185" spans="1:1" x14ac:dyDescent="0.25">
      <c r="A60185"/>
    </row>
    <row r="60186" spans="1:1" x14ac:dyDescent="0.25">
      <c r="A60186"/>
    </row>
    <row r="60187" spans="1:1" x14ac:dyDescent="0.25">
      <c r="A60187"/>
    </row>
    <row r="60188" spans="1:1" x14ac:dyDescent="0.25">
      <c r="A60188"/>
    </row>
    <row r="60189" spans="1:1" x14ac:dyDescent="0.25">
      <c r="A60189"/>
    </row>
    <row r="60190" spans="1:1" x14ac:dyDescent="0.25">
      <c r="A60190"/>
    </row>
    <row r="60191" spans="1:1" x14ac:dyDescent="0.25">
      <c r="A60191"/>
    </row>
    <row r="60192" spans="1:1" x14ac:dyDescent="0.25">
      <c r="A60192"/>
    </row>
    <row r="60193" spans="1:1" x14ac:dyDescent="0.25">
      <c r="A60193"/>
    </row>
    <row r="60194" spans="1:1" x14ac:dyDescent="0.25">
      <c r="A60194"/>
    </row>
    <row r="60195" spans="1:1" x14ac:dyDescent="0.25">
      <c r="A60195"/>
    </row>
    <row r="60196" spans="1:1" x14ac:dyDescent="0.25">
      <c r="A60196"/>
    </row>
    <row r="60197" spans="1:1" x14ac:dyDescent="0.25">
      <c r="A60197"/>
    </row>
    <row r="60198" spans="1:1" x14ac:dyDescent="0.25">
      <c r="A60198"/>
    </row>
    <row r="60199" spans="1:1" x14ac:dyDescent="0.25">
      <c r="A60199"/>
    </row>
    <row r="60200" spans="1:1" x14ac:dyDescent="0.25">
      <c r="A60200"/>
    </row>
    <row r="60201" spans="1:1" x14ac:dyDescent="0.25">
      <c r="A60201"/>
    </row>
    <row r="60202" spans="1:1" x14ac:dyDescent="0.25">
      <c r="A60202"/>
    </row>
    <row r="60203" spans="1:1" x14ac:dyDescent="0.25">
      <c r="A60203"/>
    </row>
    <row r="60204" spans="1:1" x14ac:dyDescent="0.25">
      <c r="A60204"/>
    </row>
    <row r="60205" spans="1:1" x14ac:dyDescent="0.25">
      <c r="A60205"/>
    </row>
    <row r="60206" spans="1:1" x14ac:dyDescent="0.25">
      <c r="A60206"/>
    </row>
    <row r="60207" spans="1:1" x14ac:dyDescent="0.25">
      <c r="A60207"/>
    </row>
    <row r="60208" spans="1:1" x14ac:dyDescent="0.25">
      <c r="A60208"/>
    </row>
    <row r="60209" spans="1:1" x14ac:dyDescent="0.25">
      <c r="A60209"/>
    </row>
    <row r="60210" spans="1:1" x14ac:dyDescent="0.25">
      <c r="A60210"/>
    </row>
    <row r="60211" spans="1:1" x14ac:dyDescent="0.25">
      <c r="A60211"/>
    </row>
    <row r="60212" spans="1:1" x14ac:dyDescent="0.25">
      <c r="A60212"/>
    </row>
    <row r="60213" spans="1:1" x14ac:dyDescent="0.25">
      <c r="A60213"/>
    </row>
    <row r="60214" spans="1:1" x14ac:dyDescent="0.25">
      <c r="A60214"/>
    </row>
    <row r="60215" spans="1:1" x14ac:dyDescent="0.25">
      <c r="A60215"/>
    </row>
    <row r="60216" spans="1:1" x14ac:dyDescent="0.25">
      <c r="A60216"/>
    </row>
    <row r="60217" spans="1:1" x14ac:dyDescent="0.25">
      <c r="A60217"/>
    </row>
    <row r="60218" spans="1:1" x14ac:dyDescent="0.25">
      <c r="A60218"/>
    </row>
    <row r="60219" spans="1:1" x14ac:dyDescent="0.25">
      <c r="A60219"/>
    </row>
    <row r="60220" spans="1:1" x14ac:dyDescent="0.25">
      <c r="A60220"/>
    </row>
    <row r="60221" spans="1:1" x14ac:dyDescent="0.25">
      <c r="A60221"/>
    </row>
    <row r="60222" spans="1:1" x14ac:dyDescent="0.25">
      <c r="A60222"/>
    </row>
    <row r="60223" spans="1:1" x14ac:dyDescent="0.25">
      <c r="A60223"/>
    </row>
    <row r="60224" spans="1:1" x14ac:dyDescent="0.25">
      <c r="A60224"/>
    </row>
    <row r="60225" spans="1:1" x14ac:dyDescent="0.25">
      <c r="A60225"/>
    </row>
    <row r="60226" spans="1:1" x14ac:dyDescent="0.25">
      <c r="A60226"/>
    </row>
    <row r="60227" spans="1:1" x14ac:dyDescent="0.25">
      <c r="A60227"/>
    </row>
    <row r="60228" spans="1:1" x14ac:dyDescent="0.25">
      <c r="A60228"/>
    </row>
    <row r="60229" spans="1:1" x14ac:dyDescent="0.25">
      <c r="A60229"/>
    </row>
    <row r="60230" spans="1:1" x14ac:dyDescent="0.25">
      <c r="A60230"/>
    </row>
    <row r="60231" spans="1:1" x14ac:dyDescent="0.25">
      <c r="A60231"/>
    </row>
    <row r="60232" spans="1:1" x14ac:dyDescent="0.25">
      <c r="A60232"/>
    </row>
    <row r="60233" spans="1:1" x14ac:dyDescent="0.25">
      <c r="A60233"/>
    </row>
    <row r="60234" spans="1:1" x14ac:dyDescent="0.25">
      <c r="A60234"/>
    </row>
    <row r="60235" spans="1:1" x14ac:dyDescent="0.25">
      <c r="A60235"/>
    </row>
    <row r="60236" spans="1:1" x14ac:dyDescent="0.25">
      <c r="A60236"/>
    </row>
    <row r="60237" spans="1:1" x14ac:dyDescent="0.25">
      <c r="A60237"/>
    </row>
    <row r="60238" spans="1:1" x14ac:dyDescent="0.25">
      <c r="A60238"/>
    </row>
    <row r="60239" spans="1:1" x14ac:dyDescent="0.25">
      <c r="A60239"/>
    </row>
    <row r="60240" spans="1:1" x14ac:dyDescent="0.25">
      <c r="A60240"/>
    </row>
    <row r="60241" spans="1:1" x14ac:dyDescent="0.25">
      <c r="A60241"/>
    </row>
    <row r="60242" spans="1:1" x14ac:dyDescent="0.25">
      <c r="A60242"/>
    </row>
    <row r="60243" spans="1:1" x14ac:dyDescent="0.25">
      <c r="A60243"/>
    </row>
    <row r="60244" spans="1:1" x14ac:dyDescent="0.25">
      <c r="A60244"/>
    </row>
    <row r="60245" spans="1:1" x14ac:dyDescent="0.25">
      <c r="A60245"/>
    </row>
    <row r="60246" spans="1:1" x14ac:dyDescent="0.25">
      <c r="A60246"/>
    </row>
    <row r="60247" spans="1:1" x14ac:dyDescent="0.25">
      <c r="A60247"/>
    </row>
    <row r="60248" spans="1:1" x14ac:dyDescent="0.25">
      <c r="A60248"/>
    </row>
    <row r="60249" spans="1:1" x14ac:dyDescent="0.25">
      <c r="A60249"/>
    </row>
    <row r="60250" spans="1:1" x14ac:dyDescent="0.25">
      <c r="A60250"/>
    </row>
    <row r="60251" spans="1:1" x14ac:dyDescent="0.25">
      <c r="A60251"/>
    </row>
    <row r="60252" spans="1:1" x14ac:dyDescent="0.25">
      <c r="A60252"/>
    </row>
    <row r="60253" spans="1:1" x14ac:dyDescent="0.25">
      <c r="A60253"/>
    </row>
    <row r="60254" spans="1:1" x14ac:dyDescent="0.25">
      <c r="A60254"/>
    </row>
    <row r="60255" spans="1:1" x14ac:dyDescent="0.25">
      <c r="A60255"/>
    </row>
    <row r="60256" spans="1:1" x14ac:dyDescent="0.25">
      <c r="A60256"/>
    </row>
    <row r="60257" spans="1:1" x14ac:dyDescent="0.25">
      <c r="A60257"/>
    </row>
    <row r="60258" spans="1:1" x14ac:dyDescent="0.25">
      <c r="A60258"/>
    </row>
    <row r="60259" spans="1:1" x14ac:dyDescent="0.25">
      <c r="A60259"/>
    </row>
    <row r="60260" spans="1:1" x14ac:dyDescent="0.25">
      <c r="A60260"/>
    </row>
    <row r="60261" spans="1:1" x14ac:dyDescent="0.25">
      <c r="A60261"/>
    </row>
    <row r="60262" spans="1:1" x14ac:dyDescent="0.25">
      <c r="A60262"/>
    </row>
    <row r="60263" spans="1:1" x14ac:dyDescent="0.25">
      <c r="A60263"/>
    </row>
    <row r="60264" spans="1:1" x14ac:dyDescent="0.25">
      <c r="A60264"/>
    </row>
    <row r="60265" spans="1:1" x14ac:dyDescent="0.25">
      <c r="A60265"/>
    </row>
    <row r="60266" spans="1:1" x14ac:dyDescent="0.25">
      <c r="A60266"/>
    </row>
    <row r="60267" spans="1:1" x14ac:dyDescent="0.25">
      <c r="A60267"/>
    </row>
    <row r="60268" spans="1:1" x14ac:dyDescent="0.25">
      <c r="A60268"/>
    </row>
    <row r="60269" spans="1:1" x14ac:dyDescent="0.25">
      <c r="A60269"/>
    </row>
    <row r="60270" spans="1:1" x14ac:dyDescent="0.25">
      <c r="A60270"/>
    </row>
    <row r="60271" spans="1:1" x14ac:dyDescent="0.25">
      <c r="A60271"/>
    </row>
    <row r="60272" spans="1:1" x14ac:dyDescent="0.25">
      <c r="A60272"/>
    </row>
    <row r="60273" spans="1:1" x14ac:dyDescent="0.25">
      <c r="A60273"/>
    </row>
    <row r="60274" spans="1:1" x14ac:dyDescent="0.25">
      <c r="A60274"/>
    </row>
    <row r="60275" spans="1:1" x14ac:dyDescent="0.25">
      <c r="A60275"/>
    </row>
    <row r="60276" spans="1:1" x14ac:dyDescent="0.25">
      <c r="A60276"/>
    </row>
    <row r="60277" spans="1:1" x14ac:dyDescent="0.25">
      <c r="A60277"/>
    </row>
    <row r="60278" spans="1:1" x14ac:dyDescent="0.25">
      <c r="A60278"/>
    </row>
    <row r="60279" spans="1:1" x14ac:dyDescent="0.25">
      <c r="A60279"/>
    </row>
    <row r="60280" spans="1:1" x14ac:dyDescent="0.25">
      <c r="A60280"/>
    </row>
    <row r="60281" spans="1:1" x14ac:dyDescent="0.25">
      <c r="A60281"/>
    </row>
    <row r="60282" spans="1:1" x14ac:dyDescent="0.25">
      <c r="A60282"/>
    </row>
    <row r="60283" spans="1:1" x14ac:dyDescent="0.25">
      <c r="A60283"/>
    </row>
    <row r="60284" spans="1:1" x14ac:dyDescent="0.25">
      <c r="A60284"/>
    </row>
    <row r="60285" spans="1:1" x14ac:dyDescent="0.25">
      <c r="A60285"/>
    </row>
    <row r="60286" spans="1:1" x14ac:dyDescent="0.25">
      <c r="A60286"/>
    </row>
    <row r="60287" spans="1:1" x14ac:dyDescent="0.25">
      <c r="A60287"/>
    </row>
    <row r="60288" spans="1:1" x14ac:dyDescent="0.25">
      <c r="A60288"/>
    </row>
    <row r="60289" spans="1:1" x14ac:dyDescent="0.25">
      <c r="A60289"/>
    </row>
    <row r="60290" spans="1:1" x14ac:dyDescent="0.25">
      <c r="A60290"/>
    </row>
    <row r="60291" spans="1:1" x14ac:dyDescent="0.25">
      <c r="A60291"/>
    </row>
    <row r="60292" spans="1:1" x14ac:dyDescent="0.25">
      <c r="A60292"/>
    </row>
    <row r="60293" spans="1:1" x14ac:dyDescent="0.25">
      <c r="A60293"/>
    </row>
    <row r="60294" spans="1:1" x14ac:dyDescent="0.25">
      <c r="A60294"/>
    </row>
    <row r="60295" spans="1:1" x14ac:dyDescent="0.25">
      <c r="A60295"/>
    </row>
    <row r="60296" spans="1:1" x14ac:dyDescent="0.25">
      <c r="A60296"/>
    </row>
    <row r="60297" spans="1:1" x14ac:dyDescent="0.25">
      <c r="A60297"/>
    </row>
    <row r="60298" spans="1:1" x14ac:dyDescent="0.25">
      <c r="A60298"/>
    </row>
    <row r="60299" spans="1:1" x14ac:dyDescent="0.25">
      <c r="A60299"/>
    </row>
    <row r="60300" spans="1:1" x14ac:dyDescent="0.25">
      <c r="A60300"/>
    </row>
    <row r="60301" spans="1:1" x14ac:dyDescent="0.25">
      <c r="A60301"/>
    </row>
    <row r="60302" spans="1:1" x14ac:dyDescent="0.25">
      <c r="A60302"/>
    </row>
    <row r="60303" spans="1:1" x14ac:dyDescent="0.25">
      <c r="A60303"/>
    </row>
    <row r="60304" spans="1:1" x14ac:dyDescent="0.25">
      <c r="A60304"/>
    </row>
    <row r="60305" spans="1:1" x14ac:dyDescent="0.25">
      <c r="A60305"/>
    </row>
    <row r="60306" spans="1:1" x14ac:dyDescent="0.25">
      <c r="A60306"/>
    </row>
    <row r="60307" spans="1:1" x14ac:dyDescent="0.25">
      <c r="A60307"/>
    </row>
    <row r="60308" spans="1:1" x14ac:dyDescent="0.25">
      <c r="A60308"/>
    </row>
    <row r="60309" spans="1:1" x14ac:dyDescent="0.25">
      <c r="A60309"/>
    </row>
    <row r="60310" spans="1:1" x14ac:dyDescent="0.25">
      <c r="A60310"/>
    </row>
    <row r="60311" spans="1:1" x14ac:dyDescent="0.25">
      <c r="A60311"/>
    </row>
    <row r="60312" spans="1:1" x14ac:dyDescent="0.25">
      <c r="A60312"/>
    </row>
    <row r="60313" spans="1:1" x14ac:dyDescent="0.25">
      <c r="A60313"/>
    </row>
    <row r="60314" spans="1:1" x14ac:dyDescent="0.25">
      <c r="A60314"/>
    </row>
    <row r="60315" spans="1:1" x14ac:dyDescent="0.25">
      <c r="A60315"/>
    </row>
    <row r="60316" spans="1:1" x14ac:dyDescent="0.25">
      <c r="A60316"/>
    </row>
    <row r="60317" spans="1:1" x14ac:dyDescent="0.25">
      <c r="A60317"/>
    </row>
    <row r="60318" spans="1:1" x14ac:dyDescent="0.25">
      <c r="A60318"/>
    </row>
    <row r="60319" spans="1:1" x14ac:dyDescent="0.25">
      <c r="A60319"/>
    </row>
    <row r="60320" spans="1:1" x14ac:dyDescent="0.25">
      <c r="A60320"/>
    </row>
    <row r="60321" spans="1:1" x14ac:dyDescent="0.25">
      <c r="A60321"/>
    </row>
    <row r="60322" spans="1:1" x14ac:dyDescent="0.25">
      <c r="A60322"/>
    </row>
    <row r="60323" spans="1:1" x14ac:dyDescent="0.25">
      <c r="A60323"/>
    </row>
    <row r="60324" spans="1:1" x14ac:dyDescent="0.25">
      <c r="A60324"/>
    </row>
    <row r="60325" spans="1:1" x14ac:dyDescent="0.25">
      <c r="A60325"/>
    </row>
    <row r="60326" spans="1:1" x14ac:dyDescent="0.25">
      <c r="A60326"/>
    </row>
    <row r="60327" spans="1:1" x14ac:dyDescent="0.25">
      <c r="A60327"/>
    </row>
    <row r="60328" spans="1:1" x14ac:dyDescent="0.25">
      <c r="A60328"/>
    </row>
    <row r="60329" spans="1:1" x14ac:dyDescent="0.25">
      <c r="A60329"/>
    </row>
    <row r="60330" spans="1:1" x14ac:dyDescent="0.25">
      <c r="A60330"/>
    </row>
    <row r="60331" spans="1:1" x14ac:dyDescent="0.25">
      <c r="A60331"/>
    </row>
    <row r="60332" spans="1:1" x14ac:dyDescent="0.25">
      <c r="A60332"/>
    </row>
    <row r="60333" spans="1:1" x14ac:dyDescent="0.25">
      <c r="A60333"/>
    </row>
    <row r="60334" spans="1:1" x14ac:dyDescent="0.25">
      <c r="A60334"/>
    </row>
    <row r="60335" spans="1:1" x14ac:dyDescent="0.25">
      <c r="A60335"/>
    </row>
    <row r="60336" spans="1:1" x14ac:dyDescent="0.25">
      <c r="A60336"/>
    </row>
    <row r="60337" spans="1:1" x14ac:dyDescent="0.25">
      <c r="A60337"/>
    </row>
    <row r="60338" spans="1:1" x14ac:dyDescent="0.25">
      <c r="A60338"/>
    </row>
    <row r="60339" spans="1:1" x14ac:dyDescent="0.25">
      <c r="A60339"/>
    </row>
    <row r="60340" spans="1:1" x14ac:dyDescent="0.25">
      <c r="A60340"/>
    </row>
    <row r="60341" spans="1:1" x14ac:dyDescent="0.25">
      <c r="A60341"/>
    </row>
    <row r="60342" spans="1:1" x14ac:dyDescent="0.25">
      <c r="A60342"/>
    </row>
    <row r="60343" spans="1:1" x14ac:dyDescent="0.25">
      <c r="A60343"/>
    </row>
    <row r="60344" spans="1:1" x14ac:dyDescent="0.25">
      <c r="A60344"/>
    </row>
    <row r="60345" spans="1:1" x14ac:dyDescent="0.25">
      <c r="A60345"/>
    </row>
    <row r="60346" spans="1:1" x14ac:dyDescent="0.25">
      <c r="A60346"/>
    </row>
    <row r="60347" spans="1:1" x14ac:dyDescent="0.25">
      <c r="A60347"/>
    </row>
    <row r="60348" spans="1:1" x14ac:dyDescent="0.25">
      <c r="A60348"/>
    </row>
    <row r="60349" spans="1:1" x14ac:dyDescent="0.25">
      <c r="A60349"/>
    </row>
    <row r="60350" spans="1:1" x14ac:dyDescent="0.25">
      <c r="A60350"/>
    </row>
    <row r="60351" spans="1:1" x14ac:dyDescent="0.25">
      <c r="A60351"/>
    </row>
    <row r="60352" spans="1:1" x14ac:dyDescent="0.25">
      <c r="A60352"/>
    </row>
    <row r="60353" spans="1:1" x14ac:dyDescent="0.25">
      <c r="A60353"/>
    </row>
    <row r="60354" spans="1:1" x14ac:dyDescent="0.25">
      <c r="A60354"/>
    </row>
    <row r="60355" spans="1:1" x14ac:dyDescent="0.25">
      <c r="A60355"/>
    </row>
    <row r="60356" spans="1:1" x14ac:dyDescent="0.25">
      <c r="A60356"/>
    </row>
    <row r="60357" spans="1:1" x14ac:dyDescent="0.25">
      <c r="A60357"/>
    </row>
    <row r="60358" spans="1:1" x14ac:dyDescent="0.25">
      <c r="A60358"/>
    </row>
    <row r="60359" spans="1:1" x14ac:dyDescent="0.25">
      <c r="A60359"/>
    </row>
    <row r="60360" spans="1:1" x14ac:dyDescent="0.25">
      <c r="A60360"/>
    </row>
    <row r="60361" spans="1:1" x14ac:dyDescent="0.25">
      <c r="A60361"/>
    </row>
    <row r="60362" spans="1:1" x14ac:dyDescent="0.25">
      <c r="A60362"/>
    </row>
    <row r="60363" spans="1:1" x14ac:dyDescent="0.25">
      <c r="A60363"/>
    </row>
    <row r="60364" spans="1:1" x14ac:dyDescent="0.25">
      <c r="A60364"/>
    </row>
    <row r="60365" spans="1:1" x14ac:dyDescent="0.25">
      <c r="A60365"/>
    </row>
    <row r="60366" spans="1:1" x14ac:dyDescent="0.25">
      <c r="A60366"/>
    </row>
    <row r="60367" spans="1:1" x14ac:dyDescent="0.25">
      <c r="A60367"/>
    </row>
    <row r="60368" spans="1:1" x14ac:dyDescent="0.25">
      <c r="A60368"/>
    </row>
    <row r="60369" spans="1:1" x14ac:dyDescent="0.25">
      <c r="A60369"/>
    </row>
    <row r="60370" spans="1:1" x14ac:dyDescent="0.25">
      <c r="A60370"/>
    </row>
    <row r="60371" spans="1:1" x14ac:dyDescent="0.25">
      <c r="A60371"/>
    </row>
    <row r="60372" spans="1:1" x14ac:dyDescent="0.25">
      <c r="A60372"/>
    </row>
    <row r="60373" spans="1:1" x14ac:dyDescent="0.25">
      <c r="A60373"/>
    </row>
    <row r="60374" spans="1:1" x14ac:dyDescent="0.25">
      <c r="A60374"/>
    </row>
    <row r="60375" spans="1:1" x14ac:dyDescent="0.25">
      <c r="A60375"/>
    </row>
    <row r="60376" spans="1:1" x14ac:dyDescent="0.25">
      <c r="A60376"/>
    </row>
    <row r="60377" spans="1:1" x14ac:dyDescent="0.25">
      <c r="A60377"/>
    </row>
    <row r="60378" spans="1:1" x14ac:dyDescent="0.25">
      <c r="A60378"/>
    </row>
    <row r="60379" spans="1:1" x14ac:dyDescent="0.25">
      <c r="A60379"/>
    </row>
    <row r="60380" spans="1:1" x14ac:dyDescent="0.25">
      <c r="A60380"/>
    </row>
    <row r="60381" spans="1:1" x14ac:dyDescent="0.25">
      <c r="A60381"/>
    </row>
    <row r="60382" spans="1:1" x14ac:dyDescent="0.25">
      <c r="A60382"/>
    </row>
    <row r="60383" spans="1:1" x14ac:dyDescent="0.25">
      <c r="A60383"/>
    </row>
    <row r="60384" spans="1:1" x14ac:dyDescent="0.25">
      <c r="A60384"/>
    </row>
    <row r="60385" spans="1:1" x14ac:dyDescent="0.25">
      <c r="A60385"/>
    </row>
    <row r="60386" spans="1:1" x14ac:dyDescent="0.25">
      <c r="A60386"/>
    </row>
    <row r="60387" spans="1:1" x14ac:dyDescent="0.25">
      <c r="A60387"/>
    </row>
    <row r="60388" spans="1:1" x14ac:dyDescent="0.25">
      <c r="A60388"/>
    </row>
    <row r="60389" spans="1:1" x14ac:dyDescent="0.25">
      <c r="A60389"/>
    </row>
    <row r="60390" spans="1:1" x14ac:dyDescent="0.25">
      <c r="A60390"/>
    </row>
    <row r="60391" spans="1:1" x14ac:dyDescent="0.25">
      <c r="A60391"/>
    </row>
    <row r="60392" spans="1:1" x14ac:dyDescent="0.25">
      <c r="A60392"/>
    </row>
    <row r="60393" spans="1:1" x14ac:dyDescent="0.25">
      <c r="A60393"/>
    </row>
    <row r="60394" spans="1:1" x14ac:dyDescent="0.25">
      <c r="A60394"/>
    </row>
    <row r="60395" spans="1:1" x14ac:dyDescent="0.25">
      <c r="A60395"/>
    </row>
    <row r="60396" spans="1:1" x14ac:dyDescent="0.25">
      <c r="A60396"/>
    </row>
    <row r="60397" spans="1:1" x14ac:dyDescent="0.25">
      <c r="A60397"/>
    </row>
    <row r="60398" spans="1:1" x14ac:dyDescent="0.25">
      <c r="A60398"/>
    </row>
    <row r="60399" spans="1:1" x14ac:dyDescent="0.25">
      <c r="A60399"/>
    </row>
    <row r="60400" spans="1:1" x14ac:dyDescent="0.25">
      <c r="A60400"/>
    </row>
    <row r="60401" spans="1:1" x14ac:dyDescent="0.25">
      <c r="A60401"/>
    </row>
    <row r="60402" spans="1:1" x14ac:dyDescent="0.25">
      <c r="A60402"/>
    </row>
    <row r="60403" spans="1:1" x14ac:dyDescent="0.25">
      <c r="A60403"/>
    </row>
    <row r="60404" spans="1:1" x14ac:dyDescent="0.25">
      <c r="A60404"/>
    </row>
    <row r="60405" spans="1:1" x14ac:dyDescent="0.25">
      <c r="A60405"/>
    </row>
    <row r="60406" spans="1:1" x14ac:dyDescent="0.25">
      <c r="A60406"/>
    </row>
    <row r="60407" spans="1:1" x14ac:dyDescent="0.25">
      <c r="A60407"/>
    </row>
    <row r="60408" spans="1:1" x14ac:dyDescent="0.25">
      <c r="A60408"/>
    </row>
    <row r="60409" spans="1:1" x14ac:dyDescent="0.25">
      <c r="A60409"/>
    </row>
    <row r="60410" spans="1:1" x14ac:dyDescent="0.25">
      <c r="A60410"/>
    </row>
    <row r="60411" spans="1:1" x14ac:dyDescent="0.25">
      <c r="A60411"/>
    </row>
    <row r="60412" spans="1:1" x14ac:dyDescent="0.25">
      <c r="A60412"/>
    </row>
    <row r="60413" spans="1:1" x14ac:dyDescent="0.25">
      <c r="A60413"/>
    </row>
    <row r="60414" spans="1:1" x14ac:dyDescent="0.25">
      <c r="A60414"/>
    </row>
    <row r="60415" spans="1:1" x14ac:dyDescent="0.25">
      <c r="A60415"/>
    </row>
    <row r="60416" spans="1:1" x14ac:dyDescent="0.25">
      <c r="A60416"/>
    </row>
    <row r="60417" spans="1:1" x14ac:dyDescent="0.25">
      <c r="A60417"/>
    </row>
    <row r="60418" spans="1:1" x14ac:dyDescent="0.25">
      <c r="A60418"/>
    </row>
    <row r="60419" spans="1:1" x14ac:dyDescent="0.25">
      <c r="A60419"/>
    </row>
    <row r="60420" spans="1:1" x14ac:dyDescent="0.25">
      <c r="A60420"/>
    </row>
    <row r="60421" spans="1:1" x14ac:dyDescent="0.25">
      <c r="A60421"/>
    </row>
    <row r="60422" spans="1:1" x14ac:dyDescent="0.25">
      <c r="A60422"/>
    </row>
    <row r="60423" spans="1:1" x14ac:dyDescent="0.25">
      <c r="A60423"/>
    </row>
    <row r="60424" spans="1:1" x14ac:dyDescent="0.25">
      <c r="A60424"/>
    </row>
    <row r="60425" spans="1:1" x14ac:dyDescent="0.25">
      <c r="A60425"/>
    </row>
    <row r="60426" spans="1:1" x14ac:dyDescent="0.25">
      <c r="A60426"/>
    </row>
    <row r="60427" spans="1:1" x14ac:dyDescent="0.25">
      <c r="A60427"/>
    </row>
    <row r="60428" spans="1:1" x14ac:dyDescent="0.25">
      <c r="A60428"/>
    </row>
    <row r="60429" spans="1:1" x14ac:dyDescent="0.25">
      <c r="A60429"/>
    </row>
    <row r="60430" spans="1:1" x14ac:dyDescent="0.25">
      <c r="A60430"/>
    </row>
    <row r="60431" spans="1:1" x14ac:dyDescent="0.25">
      <c r="A60431"/>
    </row>
    <row r="60432" spans="1:1" x14ac:dyDescent="0.25">
      <c r="A60432"/>
    </row>
    <row r="60433" spans="1:1" x14ac:dyDescent="0.25">
      <c r="A60433"/>
    </row>
    <row r="60434" spans="1:1" x14ac:dyDescent="0.25">
      <c r="A60434"/>
    </row>
    <row r="60435" spans="1:1" x14ac:dyDescent="0.25">
      <c r="A60435"/>
    </row>
    <row r="60436" spans="1:1" x14ac:dyDescent="0.25">
      <c r="A60436"/>
    </row>
    <row r="60437" spans="1:1" x14ac:dyDescent="0.25">
      <c r="A60437"/>
    </row>
    <row r="60438" spans="1:1" x14ac:dyDescent="0.25">
      <c r="A60438"/>
    </row>
    <row r="60439" spans="1:1" x14ac:dyDescent="0.25">
      <c r="A60439"/>
    </row>
    <row r="60440" spans="1:1" x14ac:dyDescent="0.25">
      <c r="A60440"/>
    </row>
    <row r="60441" spans="1:1" x14ac:dyDescent="0.25">
      <c r="A60441"/>
    </row>
    <row r="60442" spans="1:1" x14ac:dyDescent="0.25">
      <c r="A60442"/>
    </row>
    <row r="60443" spans="1:1" x14ac:dyDescent="0.25">
      <c r="A60443"/>
    </row>
    <row r="60444" spans="1:1" x14ac:dyDescent="0.25">
      <c r="A60444"/>
    </row>
    <row r="60445" spans="1:1" x14ac:dyDescent="0.25">
      <c r="A60445"/>
    </row>
    <row r="60446" spans="1:1" x14ac:dyDescent="0.25">
      <c r="A60446"/>
    </row>
    <row r="60447" spans="1:1" x14ac:dyDescent="0.25">
      <c r="A60447"/>
    </row>
    <row r="60448" spans="1:1" x14ac:dyDescent="0.25">
      <c r="A60448"/>
    </row>
    <row r="60449" spans="1:1" x14ac:dyDescent="0.25">
      <c r="A60449"/>
    </row>
    <row r="60450" spans="1:1" x14ac:dyDescent="0.25">
      <c r="A60450"/>
    </row>
    <row r="60451" spans="1:1" x14ac:dyDescent="0.25">
      <c r="A60451"/>
    </row>
    <row r="60452" spans="1:1" x14ac:dyDescent="0.25">
      <c r="A60452"/>
    </row>
    <row r="60453" spans="1:1" x14ac:dyDescent="0.25">
      <c r="A60453"/>
    </row>
    <row r="60454" spans="1:1" x14ac:dyDescent="0.25">
      <c r="A60454"/>
    </row>
    <row r="60455" spans="1:1" x14ac:dyDescent="0.25">
      <c r="A60455"/>
    </row>
    <row r="60456" spans="1:1" x14ac:dyDescent="0.25">
      <c r="A60456"/>
    </row>
    <row r="60457" spans="1:1" x14ac:dyDescent="0.25">
      <c r="A60457"/>
    </row>
    <row r="60458" spans="1:1" x14ac:dyDescent="0.25">
      <c r="A60458"/>
    </row>
    <row r="60459" spans="1:1" x14ac:dyDescent="0.25">
      <c r="A60459"/>
    </row>
    <row r="60460" spans="1:1" x14ac:dyDescent="0.25">
      <c r="A60460"/>
    </row>
    <row r="60461" spans="1:1" x14ac:dyDescent="0.25">
      <c r="A60461"/>
    </row>
    <row r="60462" spans="1:1" x14ac:dyDescent="0.25">
      <c r="A60462"/>
    </row>
    <row r="60463" spans="1:1" x14ac:dyDescent="0.25">
      <c r="A60463"/>
    </row>
    <row r="60464" spans="1:1" x14ac:dyDescent="0.25">
      <c r="A60464"/>
    </row>
    <row r="60465" spans="1:1" x14ac:dyDescent="0.25">
      <c r="A60465"/>
    </row>
    <row r="60466" spans="1:1" x14ac:dyDescent="0.25">
      <c r="A60466"/>
    </row>
    <row r="60467" spans="1:1" x14ac:dyDescent="0.25">
      <c r="A60467"/>
    </row>
    <row r="60468" spans="1:1" x14ac:dyDescent="0.25">
      <c r="A60468"/>
    </row>
    <row r="60469" spans="1:1" x14ac:dyDescent="0.25">
      <c r="A60469"/>
    </row>
    <row r="60470" spans="1:1" x14ac:dyDescent="0.25">
      <c r="A60470"/>
    </row>
    <row r="60471" spans="1:1" x14ac:dyDescent="0.25">
      <c r="A60471"/>
    </row>
    <row r="60472" spans="1:1" x14ac:dyDescent="0.25">
      <c r="A60472"/>
    </row>
    <row r="60473" spans="1:1" x14ac:dyDescent="0.25">
      <c r="A60473"/>
    </row>
    <row r="60474" spans="1:1" x14ac:dyDescent="0.25">
      <c r="A60474"/>
    </row>
    <row r="60475" spans="1:1" x14ac:dyDescent="0.25">
      <c r="A60475"/>
    </row>
    <row r="60476" spans="1:1" x14ac:dyDescent="0.25">
      <c r="A60476"/>
    </row>
    <row r="60477" spans="1:1" x14ac:dyDescent="0.25">
      <c r="A60477"/>
    </row>
    <row r="60478" spans="1:1" x14ac:dyDescent="0.25">
      <c r="A60478"/>
    </row>
    <row r="60479" spans="1:1" x14ac:dyDescent="0.25">
      <c r="A60479"/>
    </row>
    <row r="60480" spans="1:1" x14ac:dyDescent="0.25">
      <c r="A60480"/>
    </row>
    <row r="60481" spans="1:1" x14ac:dyDescent="0.25">
      <c r="A60481"/>
    </row>
    <row r="60482" spans="1:1" x14ac:dyDescent="0.25">
      <c r="A60482"/>
    </row>
    <row r="60483" spans="1:1" x14ac:dyDescent="0.25">
      <c r="A60483"/>
    </row>
    <row r="60484" spans="1:1" x14ac:dyDescent="0.25">
      <c r="A60484"/>
    </row>
    <row r="60485" spans="1:1" x14ac:dyDescent="0.25">
      <c r="A60485"/>
    </row>
    <row r="60486" spans="1:1" x14ac:dyDescent="0.25">
      <c r="A60486"/>
    </row>
    <row r="60487" spans="1:1" x14ac:dyDescent="0.25">
      <c r="A60487"/>
    </row>
    <row r="60488" spans="1:1" x14ac:dyDescent="0.25">
      <c r="A60488"/>
    </row>
    <row r="60489" spans="1:1" x14ac:dyDescent="0.25">
      <c r="A60489"/>
    </row>
    <row r="60490" spans="1:1" x14ac:dyDescent="0.25">
      <c r="A60490"/>
    </row>
    <row r="60491" spans="1:1" x14ac:dyDescent="0.25">
      <c r="A60491"/>
    </row>
    <row r="60492" spans="1:1" x14ac:dyDescent="0.25">
      <c r="A60492"/>
    </row>
    <row r="60493" spans="1:1" x14ac:dyDescent="0.25">
      <c r="A60493"/>
    </row>
    <row r="60494" spans="1:1" x14ac:dyDescent="0.25">
      <c r="A60494"/>
    </row>
    <row r="60495" spans="1:1" x14ac:dyDescent="0.25">
      <c r="A60495"/>
    </row>
    <row r="60496" spans="1:1" x14ac:dyDescent="0.25">
      <c r="A60496"/>
    </row>
    <row r="60497" spans="1:1" x14ac:dyDescent="0.25">
      <c r="A60497"/>
    </row>
    <row r="60498" spans="1:1" x14ac:dyDescent="0.25">
      <c r="A60498"/>
    </row>
    <row r="60499" spans="1:1" x14ac:dyDescent="0.25">
      <c r="A60499"/>
    </row>
    <row r="60500" spans="1:1" x14ac:dyDescent="0.25">
      <c r="A60500"/>
    </row>
    <row r="60501" spans="1:1" x14ac:dyDescent="0.25">
      <c r="A60501"/>
    </row>
    <row r="60502" spans="1:1" x14ac:dyDescent="0.25">
      <c r="A60502"/>
    </row>
    <row r="60503" spans="1:1" x14ac:dyDescent="0.25">
      <c r="A60503"/>
    </row>
    <row r="60504" spans="1:1" x14ac:dyDescent="0.25">
      <c r="A60504"/>
    </row>
    <row r="60505" spans="1:1" x14ac:dyDescent="0.25">
      <c r="A60505"/>
    </row>
    <row r="60506" spans="1:1" x14ac:dyDescent="0.25">
      <c r="A60506"/>
    </row>
    <row r="60507" spans="1:1" x14ac:dyDescent="0.25">
      <c r="A60507"/>
    </row>
    <row r="60508" spans="1:1" x14ac:dyDescent="0.25">
      <c r="A60508"/>
    </row>
    <row r="60509" spans="1:1" x14ac:dyDescent="0.25">
      <c r="A60509"/>
    </row>
    <row r="60510" spans="1:1" x14ac:dyDescent="0.25">
      <c r="A60510"/>
    </row>
    <row r="60511" spans="1:1" x14ac:dyDescent="0.25">
      <c r="A60511"/>
    </row>
    <row r="60512" spans="1:1" x14ac:dyDescent="0.25">
      <c r="A60512"/>
    </row>
    <row r="60513" spans="1:1" x14ac:dyDescent="0.25">
      <c r="A60513"/>
    </row>
    <row r="60514" spans="1:1" x14ac:dyDescent="0.25">
      <c r="A60514"/>
    </row>
    <row r="60515" spans="1:1" x14ac:dyDescent="0.25">
      <c r="A60515"/>
    </row>
    <row r="60516" spans="1:1" x14ac:dyDescent="0.25">
      <c r="A60516"/>
    </row>
    <row r="60517" spans="1:1" x14ac:dyDescent="0.25">
      <c r="A60517"/>
    </row>
    <row r="60518" spans="1:1" x14ac:dyDescent="0.25">
      <c r="A60518"/>
    </row>
    <row r="60519" spans="1:1" x14ac:dyDescent="0.25">
      <c r="A60519"/>
    </row>
    <row r="60520" spans="1:1" x14ac:dyDescent="0.25">
      <c r="A60520"/>
    </row>
    <row r="60521" spans="1:1" x14ac:dyDescent="0.25">
      <c r="A60521"/>
    </row>
    <row r="60522" spans="1:1" x14ac:dyDescent="0.25">
      <c r="A60522"/>
    </row>
    <row r="60523" spans="1:1" x14ac:dyDescent="0.25">
      <c r="A60523"/>
    </row>
    <row r="60524" spans="1:1" x14ac:dyDescent="0.25">
      <c r="A60524"/>
    </row>
    <row r="60525" spans="1:1" x14ac:dyDescent="0.25">
      <c r="A60525"/>
    </row>
    <row r="60526" spans="1:1" x14ac:dyDescent="0.25">
      <c r="A60526"/>
    </row>
    <row r="60527" spans="1:1" x14ac:dyDescent="0.25">
      <c r="A60527"/>
    </row>
    <row r="60528" spans="1:1" x14ac:dyDescent="0.25">
      <c r="A60528"/>
    </row>
    <row r="60529" spans="1:1" x14ac:dyDescent="0.25">
      <c r="A60529"/>
    </row>
    <row r="60530" spans="1:1" x14ac:dyDescent="0.25">
      <c r="A60530"/>
    </row>
    <row r="60531" spans="1:1" x14ac:dyDescent="0.25">
      <c r="A60531"/>
    </row>
    <row r="60532" spans="1:1" x14ac:dyDescent="0.25">
      <c r="A60532"/>
    </row>
    <row r="60533" spans="1:1" x14ac:dyDescent="0.25">
      <c r="A60533"/>
    </row>
    <row r="60534" spans="1:1" x14ac:dyDescent="0.25">
      <c r="A60534"/>
    </row>
    <row r="60535" spans="1:1" x14ac:dyDescent="0.25">
      <c r="A60535"/>
    </row>
    <row r="60536" spans="1:1" x14ac:dyDescent="0.25">
      <c r="A60536"/>
    </row>
    <row r="60537" spans="1:1" x14ac:dyDescent="0.25">
      <c r="A60537"/>
    </row>
    <row r="60538" spans="1:1" x14ac:dyDescent="0.25">
      <c r="A60538"/>
    </row>
    <row r="60539" spans="1:1" x14ac:dyDescent="0.25">
      <c r="A60539"/>
    </row>
    <row r="60540" spans="1:1" x14ac:dyDescent="0.25">
      <c r="A60540"/>
    </row>
    <row r="60541" spans="1:1" x14ac:dyDescent="0.25">
      <c r="A60541"/>
    </row>
    <row r="60542" spans="1:1" x14ac:dyDescent="0.25">
      <c r="A60542"/>
    </row>
    <row r="60543" spans="1:1" x14ac:dyDescent="0.25">
      <c r="A60543"/>
    </row>
    <row r="60544" spans="1:1" x14ac:dyDescent="0.25">
      <c r="A60544"/>
    </row>
    <row r="60545" spans="1:1" x14ac:dyDescent="0.25">
      <c r="A60545"/>
    </row>
    <row r="60546" spans="1:1" x14ac:dyDescent="0.25">
      <c r="A60546"/>
    </row>
    <row r="60547" spans="1:1" x14ac:dyDescent="0.25">
      <c r="A60547"/>
    </row>
    <row r="60548" spans="1:1" x14ac:dyDescent="0.25">
      <c r="A60548"/>
    </row>
    <row r="60549" spans="1:1" x14ac:dyDescent="0.25">
      <c r="A60549"/>
    </row>
    <row r="60550" spans="1:1" x14ac:dyDescent="0.25">
      <c r="A60550"/>
    </row>
    <row r="60551" spans="1:1" x14ac:dyDescent="0.25">
      <c r="A60551"/>
    </row>
    <row r="60552" spans="1:1" x14ac:dyDescent="0.25">
      <c r="A60552"/>
    </row>
    <row r="60553" spans="1:1" x14ac:dyDescent="0.25">
      <c r="A60553"/>
    </row>
    <row r="60554" spans="1:1" x14ac:dyDescent="0.25">
      <c r="A60554"/>
    </row>
    <row r="60555" spans="1:1" x14ac:dyDescent="0.25">
      <c r="A60555"/>
    </row>
    <row r="60556" spans="1:1" x14ac:dyDescent="0.25">
      <c r="A60556"/>
    </row>
    <row r="60557" spans="1:1" x14ac:dyDescent="0.25">
      <c r="A60557"/>
    </row>
    <row r="60558" spans="1:1" x14ac:dyDescent="0.25">
      <c r="A60558"/>
    </row>
    <row r="60559" spans="1:1" x14ac:dyDescent="0.25">
      <c r="A60559"/>
    </row>
    <row r="60560" spans="1:1" x14ac:dyDescent="0.25">
      <c r="A60560"/>
    </row>
    <row r="60561" spans="1:1" x14ac:dyDescent="0.25">
      <c r="A60561"/>
    </row>
    <row r="60562" spans="1:1" x14ac:dyDescent="0.25">
      <c r="A60562"/>
    </row>
    <row r="60563" spans="1:1" x14ac:dyDescent="0.25">
      <c r="A60563"/>
    </row>
    <row r="60564" spans="1:1" x14ac:dyDescent="0.25">
      <c r="A60564"/>
    </row>
    <row r="60565" spans="1:1" x14ac:dyDescent="0.25">
      <c r="A60565"/>
    </row>
    <row r="60566" spans="1:1" x14ac:dyDescent="0.25">
      <c r="A60566"/>
    </row>
    <row r="60567" spans="1:1" x14ac:dyDescent="0.25">
      <c r="A60567"/>
    </row>
    <row r="60568" spans="1:1" x14ac:dyDescent="0.25">
      <c r="A60568"/>
    </row>
    <row r="60569" spans="1:1" x14ac:dyDescent="0.25">
      <c r="A60569"/>
    </row>
    <row r="60570" spans="1:1" x14ac:dyDescent="0.25">
      <c r="A60570"/>
    </row>
    <row r="60571" spans="1:1" x14ac:dyDescent="0.25">
      <c r="A60571"/>
    </row>
    <row r="60572" spans="1:1" x14ac:dyDescent="0.25">
      <c r="A60572"/>
    </row>
    <row r="60573" spans="1:1" x14ac:dyDescent="0.25">
      <c r="A60573"/>
    </row>
    <row r="60574" spans="1:1" x14ac:dyDescent="0.25">
      <c r="A60574"/>
    </row>
    <row r="60575" spans="1:1" x14ac:dyDescent="0.25">
      <c r="A60575"/>
    </row>
    <row r="60576" spans="1:1" x14ac:dyDescent="0.25">
      <c r="A60576"/>
    </row>
    <row r="60577" spans="1:1" x14ac:dyDescent="0.25">
      <c r="A60577"/>
    </row>
    <row r="60578" spans="1:1" x14ac:dyDescent="0.25">
      <c r="A60578"/>
    </row>
    <row r="60579" spans="1:1" x14ac:dyDescent="0.25">
      <c r="A60579"/>
    </row>
    <row r="60580" spans="1:1" x14ac:dyDescent="0.25">
      <c r="A60580"/>
    </row>
    <row r="60581" spans="1:1" x14ac:dyDescent="0.25">
      <c r="A60581"/>
    </row>
    <row r="60582" spans="1:1" x14ac:dyDescent="0.25">
      <c r="A60582"/>
    </row>
    <row r="60583" spans="1:1" x14ac:dyDescent="0.25">
      <c r="A60583"/>
    </row>
    <row r="60584" spans="1:1" x14ac:dyDescent="0.25">
      <c r="A60584"/>
    </row>
    <row r="60585" spans="1:1" x14ac:dyDescent="0.25">
      <c r="A60585"/>
    </row>
    <row r="60586" spans="1:1" x14ac:dyDescent="0.25">
      <c r="A60586"/>
    </row>
    <row r="60587" spans="1:1" x14ac:dyDescent="0.25">
      <c r="A60587"/>
    </row>
    <row r="60588" spans="1:1" x14ac:dyDescent="0.25">
      <c r="A60588"/>
    </row>
    <row r="60589" spans="1:1" x14ac:dyDescent="0.25">
      <c r="A60589"/>
    </row>
    <row r="60590" spans="1:1" x14ac:dyDescent="0.25">
      <c r="A60590"/>
    </row>
    <row r="60591" spans="1:1" x14ac:dyDescent="0.25">
      <c r="A60591"/>
    </row>
    <row r="60592" spans="1:1" x14ac:dyDescent="0.25">
      <c r="A60592"/>
    </row>
    <row r="60593" spans="1:1" x14ac:dyDescent="0.25">
      <c r="A60593"/>
    </row>
    <row r="60594" spans="1:1" x14ac:dyDescent="0.25">
      <c r="A60594"/>
    </row>
    <row r="60595" spans="1:1" x14ac:dyDescent="0.25">
      <c r="A60595"/>
    </row>
    <row r="60596" spans="1:1" x14ac:dyDescent="0.25">
      <c r="A60596"/>
    </row>
    <row r="60597" spans="1:1" x14ac:dyDescent="0.25">
      <c r="A60597"/>
    </row>
    <row r="60598" spans="1:1" x14ac:dyDescent="0.25">
      <c r="A60598"/>
    </row>
    <row r="60599" spans="1:1" x14ac:dyDescent="0.25">
      <c r="A60599"/>
    </row>
    <row r="60600" spans="1:1" x14ac:dyDescent="0.25">
      <c r="A60600"/>
    </row>
    <row r="60601" spans="1:1" x14ac:dyDescent="0.25">
      <c r="A60601"/>
    </row>
    <row r="60602" spans="1:1" x14ac:dyDescent="0.25">
      <c r="A60602"/>
    </row>
    <row r="60603" spans="1:1" x14ac:dyDescent="0.25">
      <c r="A60603"/>
    </row>
    <row r="60604" spans="1:1" x14ac:dyDescent="0.25">
      <c r="A60604"/>
    </row>
    <row r="60605" spans="1:1" x14ac:dyDescent="0.25">
      <c r="A60605"/>
    </row>
    <row r="60606" spans="1:1" x14ac:dyDescent="0.25">
      <c r="A60606"/>
    </row>
    <row r="60607" spans="1:1" x14ac:dyDescent="0.25">
      <c r="A60607"/>
    </row>
    <row r="60608" spans="1:1" x14ac:dyDescent="0.25">
      <c r="A60608"/>
    </row>
    <row r="60609" spans="1:1" x14ac:dyDescent="0.25">
      <c r="A60609"/>
    </row>
    <row r="60610" spans="1:1" x14ac:dyDescent="0.25">
      <c r="A60610"/>
    </row>
    <row r="60611" spans="1:1" x14ac:dyDescent="0.25">
      <c r="A60611"/>
    </row>
    <row r="60612" spans="1:1" x14ac:dyDescent="0.25">
      <c r="A60612"/>
    </row>
    <row r="60613" spans="1:1" x14ac:dyDescent="0.25">
      <c r="A60613"/>
    </row>
    <row r="60614" spans="1:1" x14ac:dyDescent="0.25">
      <c r="A60614"/>
    </row>
    <row r="60615" spans="1:1" x14ac:dyDescent="0.25">
      <c r="A60615"/>
    </row>
    <row r="60616" spans="1:1" x14ac:dyDescent="0.25">
      <c r="A60616"/>
    </row>
    <row r="60617" spans="1:1" x14ac:dyDescent="0.25">
      <c r="A60617"/>
    </row>
    <row r="60618" spans="1:1" x14ac:dyDescent="0.25">
      <c r="A60618"/>
    </row>
    <row r="60619" spans="1:1" x14ac:dyDescent="0.25">
      <c r="A60619"/>
    </row>
    <row r="60620" spans="1:1" x14ac:dyDescent="0.25">
      <c r="A60620"/>
    </row>
    <row r="60621" spans="1:1" x14ac:dyDescent="0.25">
      <c r="A60621"/>
    </row>
    <row r="60622" spans="1:1" x14ac:dyDescent="0.25">
      <c r="A60622"/>
    </row>
    <row r="60623" spans="1:1" x14ac:dyDescent="0.25">
      <c r="A60623"/>
    </row>
    <row r="60624" spans="1:1" x14ac:dyDescent="0.25">
      <c r="A60624"/>
    </row>
    <row r="60625" spans="1:1" x14ac:dyDescent="0.25">
      <c r="A60625"/>
    </row>
    <row r="60626" spans="1:1" x14ac:dyDescent="0.25">
      <c r="A60626"/>
    </row>
    <row r="60627" spans="1:1" x14ac:dyDescent="0.25">
      <c r="A60627"/>
    </row>
    <row r="60628" spans="1:1" x14ac:dyDescent="0.25">
      <c r="A60628"/>
    </row>
    <row r="60629" spans="1:1" x14ac:dyDescent="0.25">
      <c r="A60629"/>
    </row>
    <row r="60630" spans="1:1" x14ac:dyDescent="0.25">
      <c r="A60630"/>
    </row>
    <row r="60631" spans="1:1" x14ac:dyDescent="0.25">
      <c r="A60631"/>
    </row>
    <row r="60632" spans="1:1" x14ac:dyDescent="0.25">
      <c r="A60632"/>
    </row>
    <row r="60633" spans="1:1" x14ac:dyDescent="0.25">
      <c r="A60633"/>
    </row>
    <row r="60634" spans="1:1" x14ac:dyDescent="0.25">
      <c r="A60634"/>
    </row>
    <row r="60635" spans="1:1" x14ac:dyDescent="0.25">
      <c r="A60635"/>
    </row>
    <row r="60636" spans="1:1" x14ac:dyDescent="0.25">
      <c r="A60636"/>
    </row>
    <row r="60637" spans="1:1" x14ac:dyDescent="0.25">
      <c r="A60637"/>
    </row>
    <row r="60638" spans="1:1" x14ac:dyDescent="0.25">
      <c r="A60638"/>
    </row>
    <row r="60639" spans="1:1" x14ac:dyDescent="0.25">
      <c r="A60639"/>
    </row>
    <row r="60640" spans="1:1" x14ac:dyDescent="0.25">
      <c r="A60640"/>
    </row>
    <row r="60641" spans="1:1" x14ac:dyDescent="0.25">
      <c r="A60641"/>
    </row>
    <row r="60642" spans="1:1" x14ac:dyDescent="0.25">
      <c r="A60642"/>
    </row>
    <row r="60643" spans="1:1" x14ac:dyDescent="0.25">
      <c r="A60643"/>
    </row>
    <row r="60644" spans="1:1" x14ac:dyDescent="0.25">
      <c r="A60644"/>
    </row>
    <row r="60645" spans="1:1" x14ac:dyDescent="0.25">
      <c r="A60645"/>
    </row>
    <row r="60646" spans="1:1" x14ac:dyDescent="0.25">
      <c r="A60646"/>
    </row>
    <row r="60647" spans="1:1" x14ac:dyDescent="0.25">
      <c r="A60647"/>
    </row>
    <row r="60648" spans="1:1" x14ac:dyDescent="0.25">
      <c r="A60648"/>
    </row>
    <row r="60649" spans="1:1" x14ac:dyDescent="0.25">
      <c r="A60649"/>
    </row>
    <row r="60650" spans="1:1" x14ac:dyDescent="0.25">
      <c r="A60650"/>
    </row>
    <row r="60651" spans="1:1" x14ac:dyDescent="0.25">
      <c r="A60651"/>
    </row>
    <row r="60652" spans="1:1" x14ac:dyDescent="0.25">
      <c r="A60652"/>
    </row>
    <row r="60653" spans="1:1" x14ac:dyDescent="0.25">
      <c r="A60653"/>
    </row>
    <row r="60654" spans="1:1" x14ac:dyDescent="0.25">
      <c r="A60654"/>
    </row>
    <row r="60655" spans="1:1" x14ac:dyDescent="0.25">
      <c r="A60655"/>
    </row>
    <row r="60656" spans="1:1" x14ac:dyDescent="0.25">
      <c r="A60656"/>
    </row>
    <row r="60657" spans="1:1" x14ac:dyDescent="0.25">
      <c r="A60657"/>
    </row>
    <row r="60658" spans="1:1" x14ac:dyDescent="0.25">
      <c r="A60658"/>
    </row>
    <row r="60659" spans="1:1" x14ac:dyDescent="0.25">
      <c r="A60659"/>
    </row>
    <row r="60660" spans="1:1" x14ac:dyDescent="0.25">
      <c r="A60660"/>
    </row>
    <row r="60661" spans="1:1" x14ac:dyDescent="0.25">
      <c r="A60661"/>
    </row>
    <row r="60662" spans="1:1" x14ac:dyDescent="0.25">
      <c r="A60662"/>
    </row>
    <row r="60663" spans="1:1" x14ac:dyDescent="0.25">
      <c r="A60663"/>
    </row>
    <row r="60664" spans="1:1" x14ac:dyDescent="0.25">
      <c r="A60664"/>
    </row>
    <row r="60665" spans="1:1" x14ac:dyDescent="0.25">
      <c r="A60665"/>
    </row>
    <row r="60666" spans="1:1" x14ac:dyDescent="0.25">
      <c r="A60666"/>
    </row>
    <row r="60667" spans="1:1" x14ac:dyDescent="0.25">
      <c r="A60667"/>
    </row>
    <row r="60668" spans="1:1" x14ac:dyDescent="0.25">
      <c r="A60668"/>
    </row>
    <row r="60669" spans="1:1" x14ac:dyDescent="0.25">
      <c r="A60669"/>
    </row>
    <row r="60670" spans="1:1" x14ac:dyDescent="0.25">
      <c r="A60670"/>
    </row>
    <row r="60671" spans="1:1" x14ac:dyDescent="0.25">
      <c r="A60671"/>
    </row>
    <row r="60672" spans="1:1" x14ac:dyDescent="0.25">
      <c r="A60672"/>
    </row>
    <row r="60673" spans="1:1" x14ac:dyDescent="0.25">
      <c r="A60673"/>
    </row>
    <row r="60674" spans="1:1" x14ac:dyDescent="0.25">
      <c r="A60674"/>
    </row>
    <row r="60675" spans="1:1" x14ac:dyDescent="0.25">
      <c r="A60675"/>
    </row>
    <row r="60676" spans="1:1" x14ac:dyDescent="0.25">
      <c r="A60676"/>
    </row>
    <row r="60677" spans="1:1" x14ac:dyDescent="0.25">
      <c r="A60677"/>
    </row>
    <row r="60678" spans="1:1" x14ac:dyDescent="0.25">
      <c r="A60678"/>
    </row>
    <row r="60679" spans="1:1" x14ac:dyDescent="0.25">
      <c r="A60679"/>
    </row>
    <row r="60680" spans="1:1" x14ac:dyDescent="0.25">
      <c r="A60680"/>
    </row>
    <row r="60681" spans="1:1" x14ac:dyDescent="0.25">
      <c r="A60681"/>
    </row>
    <row r="60682" spans="1:1" x14ac:dyDescent="0.25">
      <c r="A60682"/>
    </row>
    <row r="60683" spans="1:1" x14ac:dyDescent="0.25">
      <c r="A60683"/>
    </row>
    <row r="60684" spans="1:1" x14ac:dyDescent="0.25">
      <c r="A60684"/>
    </row>
    <row r="60685" spans="1:1" x14ac:dyDescent="0.25">
      <c r="A60685"/>
    </row>
    <row r="60686" spans="1:1" x14ac:dyDescent="0.25">
      <c r="A60686"/>
    </row>
    <row r="60687" spans="1:1" x14ac:dyDescent="0.25">
      <c r="A60687"/>
    </row>
    <row r="60688" spans="1:1" x14ac:dyDescent="0.25">
      <c r="A60688"/>
    </row>
    <row r="60689" spans="1:1" x14ac:dyDescent="0.25">
      <c r="A60689"/>
    </row>
    <row r="60690" spans="1:1" x14ac:dyDescent="0.25">
      <c r="A60690"/>
    </row>
    <row r="60691" spans="1:1" x14ac:dyDescent="0.25">
      <c r="A60691"/>
    </row>
    <row r="60692" spans="1:1" x14ac:dyDescent="0.25">
      <c r="A60692"/>
    </row>
    <row r="60693" spans="1:1" x14ac:dyDescent="0.25">
      <c r="A60693"/>
    </row>
    <row r="60694" spans="1:1" x14ac:dyDescent="0.25">
      <c r="A60694"/>
    </row>
    <row r="60695" spans="1:1" x14ac:dyDescent="0.25">
      <c r="A60695"/>
    </row>
    <row r="60696" spans="1:1" x14ac:dyDescent="0.25">
      <c r="A60696"/>
    </row>
    <row r="60697" spans="1:1" x14ac:dyDescent="0.25">
      <c r="A60697"/>
    </row>
    <row r="60698" spans="1:1" x14ac:dyDescent="0.25">
      <c r="A60698"/>
    </row>
    <row r="60699" spans="1:1" x14ac:dyDescent="0.25">
      <c r="A60699"/>
    </row>
    <row r="60700" spans="1:1" x14ac:dyDescent="0.25">
      <c r="A60700"/>
    </row>
    <row r="60701" spans="1:1" x14ac:dyDescent="0.25">
      <c r="A60701"/>
    </row>
    <row r="60702" spans="1:1" x14ac:dyDescent="0.25">
      <c r="A60702"/>
    </row>
    <row r="60703" spans="1:1" x14ac:dyDescent="0.25">
      <c r="A60703"/>
    </row>
    <row r="60704" spans="1:1" x14ac:dyDescent="0.25">
      <c r="A60704"/>
    </row>
    <row r="60705" spans="1:1" x14ac:dyDescent="0.25">
      <c r="A60705"/>
    </row>
    <row r="60706" spans="1:1" x14ac:dyDescent="0.25">
      <c r="A60706"/>
    </row>
    <row r="60707" spans="1:1" x14ac:dyDescent="0.25">
      <c r="A60707"/>
    </row>
    <row r="60708" spans="1:1" x14ac:dyDescent="0.25">
      <c r="A60708"/>
    </row>
    <row r="60709" spans="1:1" x14ac:dyDescent="0.25">
      <c r="A60709"/>
    </row>
    <row r="60710" spans="1:1" x14ac:dyDescent="0.25">
      <c r="A60710"/>
    </row>
    <row r="60711" spans="1:1" x14ac:dyDescent="0.25">
      <c r="A60711"/>
    </row>
    <row r="60712" spans="1:1" x14ac:dyDescent="0.25">
      <c r="A60712"/>
    </row>
    <row r="60713" spans="1:1" x14ac:dyDescent="0.25">
      <c r="A60713"/>
    </row>
    <row r="60714" spans="1:1" x14ac:dyDescent="0.25">
      <c r="A60714"/>
    </row>
    <row r="60715" spans="1:1" x14ac:dyDescent="0.25">
      <c r="A60715"/>
    </row>
    <row r="60716" spans="1:1" x14ac:dyDescent="0.25">
      <c r="A60716"/>
    </row>
    <row r="60717" spans="1:1" x14ac:dyDescent="0.25">
      <c r="A60717"/>
    </row>
    <row r="60718" spans="1:1" x14ac:dyDescent="0.25">
      <c r="A60718"/>
    </row>
    <row r="60719" spans="1:1" x14ac:dyDescent="0.25">
      <c r="A60719"/>
    </row>
    <row r="60720" spans="1:1" x14ac:dyDescent="0.25">
      <c r="A60720"/>
    </row>
    <row r="60721" spans="1:1" x14ac:dyDescent="0.25">
      <c r="A60721"/>
    </row>
    <row r="60722" spans="1:1" x14ac:dyDescent="0.25">
      <c r="A60722"/>
    </row>
    <row r="60723" spans="1:1" x14ac:dyDescent="0.25">
      <c r="A60723"/>
    </row>
    <row r="60724" spans="1:1" x14ac:dyDescent="0.25">
      <c r="A60724"/>
    </row>
    <row r="60725" spans="1:1" x14ac:dyDescent="0.25">
      <c r="A60725"/>
    </row>
    <row r="60726" spans="1:1" x14ac:dyDescent="0.25">
      <c r="A60726"/>
    </row>
    <row r="60727" spans="1:1" x14ac:dyDescent="0.25">
      <c r="A60727"/>
    </row>
    <row r="60728" spans="1:1" x14ac:dyDescent="0.25">
      <c r="A60728"/>
    </row>
    <row r="60729" spans="1:1" x14ac:dyDescent="0.25">
      <c r="A60729"/>
    </row>
    <row r="60730" spans="1:1" x14ac:dyDescent="0.25">
      <c r="A60730"/>
    </row>
    <row r="60731" spans="1:1" x14ac:dyDescent="0.25">
      <c r="A60731"/>
    </row>
    <row r="60732" spans="1:1" x14ac:dyDescent="0.25">
      <c r="A60732"/>
    </row>
    <row r="60733" spans="1:1" x14ac:dyDescent="0.25">
      <c r="A60733"/>
    </row>
    <row r="60734" spans="1:1" x14ac:dyDescent="0.25">
      <c r="A60734"/>
    </row>
    <row r="60735" spans="1:1" x14ac:dyDescent="0.25">
      <c r="A60735"/>
    </row>
    <row r="60736" spans="1:1" x14ac:dyDescent="0.25">
      <c r="A60736"/>
    </row>
    <row r="60737" spans="1:1" x14ac:dyDescent="0.25">
      <c r="A60737"/>
    </row>
    <row r="60738" spans="1:1" x14ac:dyDescent="0.25">
      <c r="A60738"/>
    </row>
    <row r="60739" spans="1:1" x14ac:dyDescent="0.25">
      <c r="A60739"/>
    </row>
    <row r="60740" spans="1:1" x14ac:dyDescent="0.25">
      <c r="A60740"/>
    </row>
    <row r="60741" spans="1:1" x14ac:dyDescent="0.25">
      <c r="A60741"/>
    </row>
    <row r="60742" spans="1:1" x14ac:dyDescent="0.25">
      <c r="A60742"/>
    </row>
    <row r="60743" spans="1:1" x14ac:dyDescent="0.25">
      <c r="A60743"/>
    </row>
    <row r="60744" spans="1:1" x14ac:dyDescent="0.25">
      <c r="A60744"/>
    </row>
    <row r="60745" spans="1:1" x14ac:dyDescent="0.25">
      <c r="A60745"/>
    </row>
    <row r="60746" spans="1:1" x14ac:dyDescent="0.25">
      <c r="A60746"/>
    </row>
    <row r="60747" spans="1:1" x14ac:dyDescent="0.25">
      <c r="A60747"/>
    </row>
    <row r="60748" spans="1:1" x14ac:dyDescent="0.25">
      <c r="A60748"/>
    </row>
    <row r="60749" spans="1:1" x14ac:dyDescent="0.25">
      <c r="A60749"/>
    </row>
    <row r="60750" spans="1:1" x14ac:dyDescent="0.25">
      <c r="A60750"/>
    </row>
    <row r="60751" spans="1:1" x14ac:dyDescent="0.25">
      <c r="A60751"/>
    </row>
    <row r="60752" spans="1:1" x14ac:dyDescent="0.25">
      <c r="A60752"/>
    </row>
    <row r="60753" spans="1:1" x14ac:dyDescent="0.25">
      <c r="A60753"/>
    </row>
    <row r="60754" spans="1:1" x14ac:dyDescent="0.25">
      <c r="A60754"/>
    </row>
    <row r="60755" spans="1:1" x14ac:dyDescent="0.25">
      <c r="A60755"/>
    </row>
    <row r="60756" spans="1:1" x14ac:dyDescent="0.25">
      <c r="A60756"/>
    </row>
    <row r="60757" spans="1:1" x14ac:dyDescent="0.25">
      <c r="A60757"/>
    </row>
    <row r="60758" spans="1:1" x14ac:dyDescent="0.25">
      <c r="A60758"/>
    </row>
    <row r="60759" spans="1:1" x14ac:dyDescent="0.25">
      <c r="A60759"/>
    </row>
    <row r="60760" spans="1:1" x14ac:dyDescent="0.25">
      <c r="A60760"/>
    </row>
    <row r="60761" spans="1:1" x14ac:dyDescent="0.25">
      <c r="A60761"/>
    </row>
    <row r="60762" spans="1:1" x14ac:dyDescent="0.25">
      <c r="A60762"/>
    </row>
    <row r="60763" spans="1:1" x14ac:dyDescent="0.25">
      <c r="A60763"/>
    </row>
    <row r="60764" spans="1:1" x14ac:dyDescent="0.25">
      <c r="A60764"/>
    </row>
    <row r="60765" spans="1:1" x14ac:dyDescent="0.25">
      <c r="A60765"/>
    </row>
    <row r="60766" spans="1:1" x14ac:dyDescent="0.25">
      <c r="A60766"/>
    </row>
    <row r="60767" spans="1:1" x14ac:dyDescent="0.25">
      <c r="A60767"/>
    </row>
    <row r="60768" spans="1:1" x14ac:dyDescent="0.25">
      <c r="A60768"/>
    </row>
    <row r="60769" spans="1:1" x14ac:dyDescent="0.25">
      <c r="A60769"/>
    </row>
    <row r="60770" spans="1:1" x14ac:dyDescent="0.25">
      <c r="A60770"/>
    </row>
    <row r="60771" spans="1:1" x14ac:dyDescent="0.25">
      <c r="A60771"/>
    </row>
    <row r="60772" spans="1:1" x14ac:dyDescent="0.25">
      <c r="A60772"/>
    </row>
    <row r="60773" spans="1:1" x14ac:dyDescent="0.25">
      <c r="A60773"/>
    </row>
    <row r="60774" spans="1:1" x14ac:dyDescent="0.25">
      <c r="A60774"/>
    </row>
    <row r="60775" spans="1:1" x14ac:dyDescent="0.25">
      <c r="A60775"/>
    </row>
    <row r="60776" spans="1:1" x14ac:dyDescent="0.25">
      <c r="A60776"/>
    </row>
    <row r="60777" spans="1:1" x14ac:dyDescent="0.25">
      <c r="A60777"/>
    </row>
    <row r="60778" spans="1:1" x14ac:dyDescent="0.25">
      <c r="A60778"/>
    </row>
    <row r="60779" spans="1:1" x14ac:dyDescent="0.25">
      <c r="A60779"/>
    </row>
    <row r="60780" spans="1:1" x14ac:dyDescent="0.25">
      <c r="A60780"/>
    </row>
    <row r="60781" spans="1:1" x14ac:dyDescent="0.25">
      <c r="A60781"/>
    </row>
    <row r="60782" spans="1:1" x14ac:dyDescent="0.25">
      <c r="A60782"/>
    </row>
    <row r="60783" spans="1:1" x14ac:dyDescent="0.25">
      <c r="A60783"/>
    </row>
    <row r="60784" spans="1:1" x14ac:dyDescent="0.25">
      <c r="A60784"/>
    </row>
    <row r="60785" spans="1:1" x14ac:dyDescent="0.25">
      <c r="A60785"/>
    </row>
    <row r="60786" spans="1:1" x14ac:dyDescent="0.25">
      <c r="A60786"/>
    </row>
    <row r="60787" spans="1:1" x14ac:dyDescent="0.25">
      <c r="A60787"/>
    </row>
    <row r="60788" spans="1:1" x14ac:dyDescent="0.25">
      <c r="A60788"/>
    </row>
    <row r="60789" spans="1:1" x14ac:dyDescent="0.25">
      <c r="A60789"/>
    </row>
    <row r="60790" spans="1:1" x14ac:dyDescent="0.25">
      <c r="A60790"/>
    </row>
    <row r="60791" spans="1:1" x14ac:dyDescent="0.25">
      <c r="A60791"/>
    </row>
    <row r="60792" spans="1:1" x14ac:dyDescent="0.25">
      <c r="A60792"/>
    </row>
    <row r="60793" spans="1:1" x14ac:dyDescent="0.25">
      <c r="A60793"/>
    </row>
    <row r="60794" spans="1:1" x14ac:dyDescent="0.25">
      <c r="A60794"/>
    </row>
    <row r="60795" spans="1:1" x14ac:dyDescent="0.25">
      <c r="A60795"/>
    </row>
    <row r="60796" spans="1:1" x14ac:dyDescent="0.25">
      <c r="A60796"/>
    </row>
    <row r="60797" spans="1:1" x14ac:dyDescent="0.25">
      <c r="A60797"/>
    </row>
    <row r="60798" spans="1:1" x14ac:dyDescent="0.25">
      <c r="A60798"/>
    </row>
    <row r="60799" spans="1:1" x14ac:dyDescent="0.25">
      <c r="A60799"/>
    </row>
    <row r="60800" spans="1:1" x14ac:dyDescent="0.25">
      <c r="A60800"/>
    </row>
    <row r="60801" spans="1:1" x14ac:dyDescent="0.25">
      <c r="A60801"/>
    </row>
    <row r="60802" spans="1:1" x14ac:dyDescent="0.25">
      <c r="A60802"/>
    </row>
    <row r="60803" spans="1:1" x14ac:dyDescent="0.25">
      <c r="A60803"/>
    </row>
    <row r="60804" spans="1:1" x14ac:dyDescent="0.25">
      <c r="A60804"/>
    </row>
    <row r="60805" spans="1:1" x14ac:dyDescent="0.25">
      <c r="A60805"/>
    </row>
    <row r="60806" spans="1:1" x14ac:dyDescent="0.25">
      <c r="A60806"/>
    </row>
    <row r="60807" spans="1:1" x14ac:dyDescent="0.25">
      <c r="A60807"/>
    </row>
    <row r="60808" spans="1:1" x14ac:dyDescent="0.25">
      <c r="A60808"/>
    </row>
    <row r="60809" spans="1:1" x14ac:dyDescent="0.25">
      <c r="A60809"/>
    </row>
    <row r="60810" spans="1:1" x14ac:dyDescent="0.25">
      <c r="A60810"/>
    </row>
    <row r="60811" spans="1:1" x14ac:dyDescent="0.25">
      <c r="A60811"/>
    </row>
    <row r="60812" spans="1:1" x14ac:dyDescent="0.25">
      <c r="A60812"/>
    </row>
    <row r="60813" spans="1:1" x14ac:dyDescent="0.25">
      <c r="A60813"/>
    </row>
    <row r="60814" spans="1:1" x14ac:dyDescent="0.25">
      <c r="A60814"/>
    </row>
    <row r="60815" spans="1:1" x14ac:dyDescent="0.25">
      <c r="A60815"/>
    </row>
    <row r="60816" spans="1:1" x14ac:dyDescent="0.25">
      <c r="A60816"/>
    </row>
    <row r="60817" spans="1:1" x14ac:dyDescent="0.25">
      <c r="A60817"/>
    </row>
    <row r="60818" spans="1:1" x14ac:dyDescent="0.25">
      <c r="A60818"/>
    </row>
    <row r="60819" spans="1:1" x14ac:dyDescent="0.25">
      <c r="A60819"/>
    </row>
    <row r="60820" spans="1:1" x14ac:dyDescent="0.25">
      <c r="A60820"/>
    </row>
    <row r="60821" spans="1:1" x14ac:dyDescent="0.25">
      <c r="A60821"/>
    </row>
    <row r="60822" spans="1:1" x14ac:dyDescent="0.25">
      <c r="A60822"/>
    </row>
    <row r="60823" spans="1:1" x14ac:dyDescent="0.25">
      <c r="A60823"/>
    </row>
    <row r="60824" spans="1:1" x14ac:dyDescent="0.25">
      <c r="A60824"/>
    </row>
    <row r="60825" spans="1:1" x14ac:dyDescent="0.25">
      <c r="A60825"/>
    </row>
    <row r="60826" spans="1:1" x14ac:dyDescent="0.25">
      <c r="A60826"/>
    </row>
    <row r="60827" spans="1:1" x14ac:dyDescent="0.25">
      <c r="A60827"/>
    </row>
    <row r="60828" spans="1:1" x14ac:dyDescent="0.25">
      <c r="A60828"/>
    </row>
    <row r="60829" spans="1:1" x14ac:dyDescent="0.25">
      <c r="A60829"/>
    </row>
    <row r="60830" spans="1:1" x14ac:dyDescent="0.25">
      <c r="A60830"/>
    </row>
    <row r="60831" spans="1:1" x14ac:dyDescent="0.25">
      <c r="A60831"/>
    </row>
    <row r="60832" spans="1:1" x14ac:dyDescent="0.25">
      <c r="A60832"/>
    </row>
    <row r="60833" spans="1:1" x14ac:dyDescent="0.25">
      <c r="A60833"/>
    </row>
    <row r="60834" spans="1:1" x14ac:dyDescent="0.25">
      <c r="A60834"/>
    </row>
    <row r="60835" spans="1:1" x14ac:dyDescent="0.25">
      <c r="A60835"/>
    </row>
    <row r="60836" spans="1:1" x14ac:dyDescent="0.25">
      <c r="A60836"/>
    </row>
    <row r="60837" spans="1:1" x14ac:dyDescent="0.25">
      <c r="A60837"/>
    </row>
    <row r="60838" spans="1:1" x14ac:dyDescent="0.25">
      <c r="A60838"/>
    </row>
    <row r="60839" spans="1:1" x14ac:dyDescent="0.25">
      <c r="A60839"/>
    </row>
    <row r="60840" spans="1:1" x14ac:dyDescent="0.25">
      <c r="A60840"/>
    </row>
    <row r="60841" spans="1:1" x14ac:dyDescent="0.25">
      <c r="A60841"/>
    </row>
    <row r="60842" spans="1:1" x14ac:dyDescent="0.25">
      <c r="A60842"/>
    </row>
    <row r="60843" spans="1:1" x14ac:dyDescent="0.25">
      <c r="A60843"/>
    </row>
    <row r="60844" spans="1:1" x14ac:dyDescent="0.25">
      <c r="A60844"/>
    </row>
    <row r="60845" spans="1:1" x14ac:dyDescent="0.25">
      <c r="A60845"/>
    </row>
    <row r="60846" spans="1:1" x14ac:dyDescent="0.25">
      <c r="A60846"/>
    </row>
    <row r="60847" spans="1:1" x14ac:dyDescent="0.25">
      <c r="A60847"/>
    </row>
    <row r="60848" spans="1:1" x14ac:dyDescent="0.25">
      <c r="A60848"/>
    </row>
    <row r="60849" spans="1:1" x14ac:dyDescent="0.25">
      <c r="A60849"/>
    </row>
    <row r="60850" spans="1:1" x14ac:dyDescent="0.25">
      <c r="A60850"/>
    </row>
    <row r="60851" spans="1:1" x14ac:dyDescent="0.25">
      <c r="A60851"/>
    </row>
    <row r="60852" spans="1:1" x14ac:dyDescent="0.25">
      <c r="A60852"/>
    </row>
    <row r="60853" spans="1:1" x14ac:dyDescent="0.25">
      <c r="A60853"/>
    </row>
    <row r="60854" spans="1:1" x14ac:dyDescent="0.25">
      <c r="A60854"/>
    </row>
    <row r="60855" spans="1:1" x14ac:dyDescent="0.25">
      <c r="A60855"/>
    </row>
    <row r="60856" spans="1:1" x14ac:dyDescent="0.25">
      <c r="A60856"/>
    </row>
    <row r="60857" spans="1:1" x14ac:dyDescent="0.25">
      <c r="A60857"/>
    </row>
    <row r="60858" spans="1:1" x14ac:dyDescent="0.25">
      <c r="A60858"/>
    </row>
    <row r="60859" spans="1:1" x14ac:dyDescent="0.25">
      <c r="A60859"/>
    </row>
    <row r="60860" spans="1:1" x14ac:dyDescent="0.25">
      <c r="A60860"/>
    </row>
    <row r="60861" spans="1:1" x14ac:dyDescent="0.25">
      <c r="A60861"/>
    </row>
    <row r="60862" spans="1:1" x14ac:dyDescent="0.25">
      <c r="A60862"/>
    </row>
    <row r="60863" spans="1:1" x14ac:dyDescent="0.25">
      <c r="A60863"/>
    </row>
    <row r="60864" spans="1:1" x14ac:dyDescent="0.25">
      <c r="A60864"/>
    </row>
    <row r="60865" spans="1:1" x14ac:dyDescent="0.25">
      <c r="A60865"/>
    </row>
    <row r="60866" spans="1:1" x14ac:dyDescent="0.25">
      <c r="A60866"/>
    </row>
    <row r="60867" spans="1:1" x14ac:dyDescent="0.25">
      <c r="A60867"/>
    </row>
    <row r="60868" spans="1:1" x14ac:dyDescent="0.25">
      <c r="A60868"/>
    </row>
    <row r="60869" spans="1:1" x14ac:dyDescent="0.25">
      <c r="A60869"/>
    </row>
    <row r="60870" spans="1:1" x14ac:dyDescent="0.25">
      <c r="A60870"/>
    </row>
    <row r="60871" spans="1:1" x14ac:dyDescent="0.25">
      <c r="A60871"/>
    </row>
    <row r="60872" spans="1:1" x14ac:dyDescent="0.25">
      <c r="A60872"/>
    </row>
    <row r="60873" spans="1:1" x14ac:dyDescent="0.25">
      <c r="A60873"/>
    </row>
    <row r="60874" spans="1:1" x14ac:dyDescent="0.25">
      <c r="A60874"/>
    </row>
    <row r="60875" spans="1:1" x14ac:dyDescent="0.25">
      <c r="A60875"/>
    </row>
    <row r="60876" spans="1:1" x14ac:dyDescent="0.25">
      <c r="A60876"/>
    </row>
    <row r="60877" spans="1:1" x14ac:dyDescent="0.25">
      <c r="A60877"/>
    </row>
    <row r="60878" spans="1:1" x14ac:dyDescent="0.25">
      <c r="A60878"/>
    </row>
    <row r="60879" spans="1:1" x14ac:dyDescent="0.25">
      <c r="A60879"/>
    </row>
    <row r="60880" spans="1:1" x14ac:dyDescent="0.25">
      <c r="A60880"/>
    </row>
    <row r="60881" spans="1:1" x14ac:dyDescent="0.25">
      <c r="A60881"/>
    </row>
    <row r="60882" spans="1:1" x14ac:dyDescent="0.25">
      <c r="A60882"/>
    </row>
    <row r="60883" spans="1:1" x14ac:dyDescent="0.25">
      <c r="A60883"/>
    </row>
    <row r="60884" spans="1:1" x14ac:dyDescent="0.25">
      <c r="A60884"/>
    </row>
    <row r="60885" spans="1:1" x14ac:dyDescent="0.25">
      <c r="A60885"/>
    </row>
    <row r="60886" spans="1:1" x14ac:dyDescent="0.25">
      <c r="A60886"/>
    </row>
    <row r="60887" spans="1:1" x14ac:dyDescent="0.25">
      <c r="A60887"/>
    </row>
    <row r="60888" spans="1:1" x14ac:dyDescent="0.25">
      <c r="A60888"/>
    </row>
    <row r="60889" spans="1:1" x14ac:dyDescent="0.25">
      <c r="A60889"/>
    </row>
    <row r="60890" spans="1:1" x14ac:dyDescent="0.25">
      <c r="A60890"/>
    </row>
    <row r="60891" spans="1:1" x14ac:dyDescent="0.25">
      <c r="A60891"/>
    </row>
    <row r="60892" spans="1:1" x14ac:dyDescent="0.25">
      <c r="A60892"/>
    </row>
    <row r="60893" spans="1:1" x14ac:dyDescent="0.25">
      <c r="A60893"/>
    </row>
    <row r="60894" spans="1:1" x14ac:dyDescent="0.25">
      <c r="A60894"/>
    </row>
    <row r="60895" spans="1:1" x14ac:dyDescent="0.25">
      <c r="A60895"/>
    </row>
    <row r="60896" spans="1:1" x14ac:dyDescent="0.25">
      <c r="A60896"/>
    </row>
    <row r="60897" spans="1:1" x14ac:dyDescent="0.25">
      <c r="A60897"/>
    </row>
    <row r="60898" spans="1:1" x14ac:dyDescent="0.25">
      <c r="A60898"/>
    </row>
    <row r="60899" spans="1:1" x14ac:dyDescent="0.25">
      <c r="A60899"/>
    </row>
    <row r="60900" spans="1:1" x14ac:dyDescent="0.25">
      <c r="A60900"/>
    </row>
    <row r="60901" spans="1:1" x14ac:dyDescent="0.25">
      <c r="A60901"/>
    </row>
    <row r="60902" spans="1:1" x14ac:dyDescent="0.25">
      <c r="A60902"/>
    </row>
    <row r="60903" spans="1:1" x14ac:dyDescent="0.25">
      <c r="A60903"/>
    </row>
    <row r="60904" spans="1:1" x14ac:dyDescent="0.25">
      <c r="A60904"/>
    </row>
    <row r="60905" spans="1:1" x14ac:dyDescent="0.25">
      <c r="A60905"/>
    </row>
    <row r="60906" spans="1:1" x14ac:dyDescent="0.25">
      <c r="A60906"/>
    </row>
    <row r="60907" spans="1:1" x14ac:dyDescent="0.25">
      <c r="A60907"/>
    </row>
    <row r="60908" spans="1:1" x14ac:dyDescent="0.25">
      <c r="A60908"/>
    </row>
    <row r="60909" spans="1:1" x14ac:dyDescent="0.25">
      <c r="A60909"/>
    </row>
    <row r="60910" spans="1:1" x14ac:dyDescent="0.25">
      <c r="A60910"/>
    </row>
    <row r="60911" spans="1:1" x14ac:dyDescent="0.25">
      <c r="A60911"/>
    </row>
    <row r="60912" spans="1:1" x14ac:dyDescent="0.25">
      <c r="A60912"/>
    </row>
    <row r="60913" spans="1:1" x14ac:dyDescent="0.25">
      <c r="A60913"/>
    </row>
    <row r="60914" spans="1:1" x14ac:dyDescent="0.25">
      <c r="A60914"/>
    </row>
    <row r="60915" spans="1:1" x14ac:dyDescent="0.25">
      <c r="A60915"/>
    </row>
    <row r="60916" spans="1:1" x14ac:dyDescent="0.25">
      <c r="A60916"/>
    </row>
    <row r="60917" spans="1:1" x14ac:dyDescent="0.25">
      <c r="A60917"/>
    </row>
    <row r="60918" spans="1:1" x14ac:dyDescent="0.25">
      <c r="A60918"/>
    </row>
    <row r="60919" spans="1:1" x14ac:dyDescent="0.25">
      <c r="A60919"/>
    </row>
    <row r="60920" spans="1:1" x14ac:dyDescent="0.25">
      <c r="A60920"/>
    </row>
    <row r="60921" spans="1:1" x14ac:dyDescent="0.25">
      <c r="A60921"/>
    </row>
    <row r="60922" spans="1:1" x14ac:dyDescent="0.25">
      <c r="A60922"/>
    </row>
    <row r="60923" spans="1:1" x14ac:dyDescent="0.25">
      <c r="A60923"/>
    </row>
    <row r="60924" spans="1:1" x14ac:dyDescent="0.25">
      <c r="A60924"/>
    </row>
    <row r="60925" spans="1:1" x14ac:dyDescent="0.25">
      <c r="A60925"/>
    </row>
    <row r="60926" spans="1:1" x14ac:dyDescent="0.25">
      <c r="A60926"/>
    </row>
    <row r="60927" spans="1:1" x14ac:dyDescent="0.25">
      <c r="A60927"/>
    </row>
    <row r="60928" spans="1:1" x14ac:dyDescent="0.25">
      <c r="A60928"/>
    </row>
    <row r="60929" spans="1:1" x14ac:dyDescent="0.25">
      <c r="A60929"/>
    </row>
    <row r="60930" spans="1:1" x14ac:dyDescent="0.25">
      <c r="A60930"/>
    </row>
    <row r="60931" spans="1:1" x14ac:dyDescent="0.25">
      <c r="A60931"/>
    </row>
    <row r="60932" spans="1:1" x14ac:dyDescent="0.25">
      <c r="A60932"/>
    </row>
    <row r="60933" spans="1:1" x14ac:dyDescent="0.25">
      <c r="A60933"/>
    </row>
    <row r="60934" spans="1:1" x14ac:dyDescent="0.25">
      <c r="A60934"/>
    </row>
    <row r="60935" spans="1:1" x14ac:dyDescent="0.25">
      <c r="A60935"/>
    </row>
    <row r="60936" spans="1:1" x14ac:dyDescent="0.25">
      <c r="A60936"/>
    </row>
    <row r="60937" spans="1:1" x14ac:dyDescent="0.25">
      <c r="A60937"/>
    </row>
    <row r="60938" spans="1:1" x14ac:dyDescent="0.25">
      <c r="A60938"/>
    </row>
    <row r="60939" spans="1:1" x14ac:dyDescent="0.25">
      <c r="A60939"/>
    </row>
    <row r="60940" spans="1:1" x14ac:dyDescent="0.25">
      <c r="A60940"/>
    </row>
    <row r="60941" spans="1:1" x14ac:dyDescent="0.25">
      <c r="A60941"/>
    </row>
    <row r="60942" spans="1:1" x14ac:dyDescent="0.25">
      <c r="A60942"/>
    </row>
    <row r="60943" spans="1:1" x14ac:dyDescent="0.25">
      <c r="A60943"/>
    </row>
    <row r="60944" spans="1:1" x14ac:dyDescent="0.25">
      <c r="A60944"/>
    </row>
    <row r="60945" spans="1:1" x14ac:dyDescent="0.25">
      <c r="A60945"/>
    </row>
    <row r="60946" spans="1:1" x14ac:dyDescent="0.25">
      <c r="A60946"/>
    </row>
    <row r="60947" spans="1:1" x14ac:dyDescent="0.25">
      <c r="A60947"/>
    </row>
    <row r="60948" spans="1:1" x14ac:dyDescent="0.25">
      <c r="A60948"/>
    </row>
    <row r="60949" spans="1:1" x14ac:dyDescent="0.25">
      <c r="A60949"/>
    </row>
    <row r="60950" spans="1:1" x14ac:dyDescent="0.25">
      <c r="A60950"/>
    </row>
    <row r="60951" spans="1:1" x14ac:dyDescent="0.25">
      <c r="A60951"/>
    </row>
    <row r="60952" spans="1:1" x14ac:dyDescent="0.25">
      <c r="A60952"/>
    </row>
    <row r="60953" spans="1:1" x14ac:dyDescent="0.25">
      <c r="A60953"/>
    </row>
    <row r="60954" spans="1:1" x14ac:dyDescent="0.25">
      <c r="A60954"/>
    </row>
    <row r="60955" spans="1:1" x14ac:dyDescent="0.25">
      <c r="A60955"/>
    </row>
    <row r="60956" spans="1:1" x14ac:dyDescent="0.25">
      <c r="A60956"/>
    </row>
    <row r="60957" spans="1:1" x14ac:dyDescent="0.25">
      <c r="A60957"/>
    </row>
    <row r="60958" spans="1:1" x14ac:dyDescent="0.25">
      <c r="A60958"/>
    </row>
    <row r="60959" spans="1:1" x14ac:dyDescent="0.25">
      <c r="A60959"/>
    </row>
    <row r="60960" spans="1:1" x14ac:dyDescent="0.25">
      <c r="A60960"/>
    </row>
    <row r="60961" spans="1:1" x14ac:dyDescent="0.25">
      <c r="A60961"/>
    </row>
    <row r="60962" spans="1:1" x14ac:dyDescent="0.25">
      <c r="A60962"/>
    </row>
    <row r="60963" spans="1:1" x14ac:dyDescent="0.25">
      <c r="A60963"/>
    </row>
    <row r="60964" spans="1:1" x14ac:dyDescent="0.25">
      <c r="A60964"/>
    </row>
    <row r="60965" spans="1:1" x14ac:dyDescent="0.25">
      <c r="A60965"/>
    </row>
    <row r="60966" spans="1:1" x14ac:dyDescent="0.25">
      <c r="A60966"/>
    </row>
    <row r="60967" spans="1:1" x14ac:dyDescent="0.25">
      <c r="A60967"/>
    </row>
    <row r="60968" spans="1:1" x14ac:dyDescent="0.25">
      <c r="A60968"/>
    </row>
    <row r="60969" spans="1:1" x14ac:dyDescent="0.25">
      <c r="A60969"/>
    </row>
    <row r="60970" spans="1:1" x14ac:dyDescent="0.25">
      <c r="A60970"/>
    </row>
    <row r="60971" spans="1:1" x14ac:dyDescent="0.25">
      <c r="A60971"/>
    </row>
    <row r="60972" spans="1:1" x14ac:dyDescent="0.25">
      <c r="A60972"/>
    </row>
    <row r="60973" spans="1:1" x14ac:dyDescent="0.25">
      <c r="A60973"/>
    </row>
    <row r="60974" spans="1:1" x14ac:dyDescent="0.25">
      <c r="A60974"/>
    </row>
    <row r="60975" spans="1:1" x14ac:dyDescent="0.25">
      <c r="A60975"/>
    </row>
    <row r="60976" spans="1:1" x14ac:dyDescent="0.25">
      <c r="A60976"/>
    </row>
    <row r="60977" spans="1:1" x14ac:dyDescent="0.25">
      <c r="A60977"/>
    </row>
    <row r="60978" spans="1:1" x14ac:dyDescent="0.25">
      <c r="A60978"/>
    </row>
    <row r="60979" spans="1:1" x14ac:dyDescent="0.25">
      <c r="A60979"/>
    </row>
    <row r="60980" spans="1:1" x14ac:dyDescent="0.25">
      <c r="A60980"/>
    </row>
    <row r="60981" spans="1:1" x14ac:dyDescent="0.25">
      <c r="A60981"/>
    </row>
    <row r="60982" spans="1:1" x14ac:dyDescent="0.25">
      <c r="A60982"/>
    </row>
    <row r="60983" spans="1:1" x14ac:dyDescent="0.25">
      <c r="A60983"/>
    </row>
    <row r="60984" spans="1:1" x14ac:dyDescent="0.25">
      <c r="A60984"/>
    </row>
    <row r="60985" spans="1:1" x14ac:dyDescent="0.25">
      <c r="A60985"/>
    </row>
    <row r="60986" spans="1:1" x14ac:dyDescent="0.25">
      <c r="A60986"/>
    </row>
    <row r="60987" spans="1:1" x14ac:dyDescent="0.25">
      <c r="A60987"/>
    </row>
    <row r="60988" spans="1:1" x14ac:dyDescent="0.25">
      <c r="A60988"/>
    </row>
    <row r="60989" spans="1:1" x14ac:dyDescent="0.25">
      <c r="A60989"/>
    </row>
    <row r="60990" spans="1:1" x14ac:dyDescent="0.25">
      <c r="A60990"/>
    </row>
    <row r="60991" spans="1:1" x14ac:dyDescent="0.25">
      <c r="A60991"/>
    </row>
    <row r="60992" spans="1:1" x14ac:dyDescent="0.25">
      <c r="A60992"/>
    </row>
    <row r="60993" spans="1:1" x14ac:dyDescent="0.25">
      <c r="A60993"/>
    </row>
    <row r="60994" spans="1:1" x14ac:dyDescent="0.25">
      <c r="A60994"/>
    </row>
    <row r="60995" spans="1:1" x14ac:dyDescent="0.25">
      <c r="A60995"/>
    </row>
    <row r="60996" spans="1:1" x14ac:dyDescent="0.25">
      <c r="A60996"/>
    </row>
    <row r="60997" spans="1:1" x14ac:dyDescent="0.25">
      <c r="A60997"/>
    </row>
    <row r="60998" spans="1:1" x14ac:dyDescent="0.25">
      <c r="A60998"/>
    </row>
    <row r="60999" spans="1:1" x14ac:dyDescent="0.25">
      <c r="A60999"/>
    </row>
    <row r="61000" spans="1:1" x14ac:dyDescent="0.25">
      <c r="A61000"/>
    </row>
    <row r="61001" spans="1:1" x14ac:dyDescent="0.25">
      <c r="A61001"/>
    </row>
    <row r="61002" spans="1:1" x14ac:dyDescent="0.25">
      <c r="A61002"/>
    </row>
    <row r="61003" spans="1:1" x14ac:dyDescent="0.25">
      <c r="A61003"/>
    </row>
    <row r="61004" spans="1:1" x14ac:dyDescent="0.25">
      <c r="A61004"/>
    </row>
    <row r="61005" spans="1:1" x14ac:dyDescent="0.25">
      <c r="A61005"/>
    </row>
    <row r="61006" spans="1:1" x14ac:dyDescent="0.25">
      <c r="A61006"/>
    </row>
    <row r="61007" spans="1:1" x14ac:dyDescent="0.25">
      <c r="A61007"/>
    </row>
    <row r="61008" spans="1:1" x14ac:dyDescent="0.25">
      <c r="A61008"/>
    </row>
    <row r="61009" spans="1:1" x14ac:dyDescent="0.25">
      <c r="A61009"/>
    </row>
    <row r="61010" spans="1:1" x14ac:dyDescent="0.25">
      <c r="A61010"/>
    </row>
    <row r="61011" spans="1:1" x14ac:dyDescent="0.25">
      <c r="A61011"/>
    </row>
    <row r="61012" spans="1:1" x14ac:dyDescent="0.25">
      <c r="A61012"/>
    </row>
    <row r="61013" spans="1:1" x14ac:dyDescent="0.25">
      <c r="A61013"/>
    </row>
    <row r="61014" spans="1:1" x14ac:dyDescent="0.25">
      <c r="A61014"/>
    </row>
    <row r="61015" spans="1:1" x14ac:dyDescent="0.25">
      <c r="A61015"/>
    </row>
    <row r="61016" spans="1:1" x14ac:dyDescent="0.25">
      <c r="A61016"/>
    </row>
    <row r="61017" spans="1:1" x14ac:dyDescent="0.25">
      <c r="A61017"/>
    </row>
    <row r="61018" spans="1:1" x14ac:dyDescent="0.25">
      <c r="A61018"/>
    </row>
    <row r="61019" spans="1:1" x14ac:dyDescent="0.25">
      <c r="A61019"/>
    </row>
    <row r="61020" spans="1:1" x14ac:dyDescent="0.25">
      <c r="A61020"/>
    </row>
    <row r="61021" spans="1:1" x14ac:dyDescent="0.25">
      <c r="A61021"/>
    </row>
    <row r="61022" spans="1:1" x14ac:dyDescent="0.25">
      <c r="A61022"/>
    </row>
    <row r="61023" spans="1:1" x14ac:dyDescent="0.25">
      <c r="A61023"/>
    </row>
    <row r="61024" spans="1:1" x14ac:dyDescent="0.25">
      <c r="A61024"/>
    </row>
    <row r="61025" spans="1:1" x14ac:dyDescent="0.25">
      <c r="A61025"/>
    </row>
    <row r="61026" spans="1:1" x14ac:dyDescent="0.25">
      <c r="A61026"/>
    </row>
    <row r="61027" spans="1:1" x14ac:dyDescent="0.25">
      <c r="A61027"/>
    </row>
    <row r="61028" spans="1:1" x14ac:dyDescent="0.25">
      <c r="A61028"/>
    </row>
    <row r="61029" spans="1:1" x14ac:dyDescent="0.25">
      <c r="A61029"/>
    </row>
    <row r="61030" spans="1:1" x14ac:dyDescent="0.25">
      <c r="A61030"/>
    </row>
    <row r="61031" spans="1:1" x14ac:dyDescent="0.25">
      <c r="A61031"/>
    </row>
    <row r="61032" spans="1:1" x14ac:dyDescent="0.25">
      <c r="A61032"/>
    </row>
    <row r="61033" spans="1:1" x14ac:dyDescent="0.25">
      <c r="A61033"/>
    </row>
    <row r="61034" spans="1:1" x14ac:dyDescent="0.25">
      <c r="A61034"/>
    </row>
    <row r="61035" spans="1:1" x14ac:dyDescent="0.25">
      <c r="A61035"/>
    </row>
    <row r="61036" spans="1:1" x14ac:dyDescent="0.25">
      <c r="A61036"/>
    </row>
    <row r="61037" spans="1:1" x14ac:dyDescent="0.25">
      <c r="A61037"/>
    </row>
    <row r="61038" spans="1:1" x14ac:dyDescent="0.25">
      <c r="A61038"/>
    </row>
    <row r="61039" spans="1:1" x14ac:dyDescent="0.25">
      <c r="A61039"/>
    </row>
    <row r="61040" spans="1:1" x14ac:dyDescent="0.25">
      <c r="A61040"/>
    </row>
    <row r="61041" spans="1:1" x14ac:dyDescent="0.25">
      <c r="A61041"/>
    </row>
    <row r="61042" spans="1:1" x14ac:dyDescent="0.25">
      <c r="A61042"/>
    </row>
    <row r="61043" spans="1:1" x14ac:dyDescent="0.25">
      <c r="A61043"/>
    </row>
    <row r="61044" spans="1:1" x14ac:dyDescent="0.25">
      <c r="A61044"/>
    </row>
    <row r="61045" spans="1:1" x14ac:dyDescent="0.25">
      <c r="A61045"/>
    </row>
    <row r="61046" spans="1:1" x14ac:dyDescent="0.25">
      <c r="A61046"/>
    </row>
    <row r="61047" spans="1:1" x14ac:dyDescent="0.25">
      <c r="A61047"/>
    </row>
    <row r="61048" spans="1:1" x14ac:dyDescent="0.25">
      <c r="A61048"/>
    </row>
    <row r="61049" spans="1:1" x14ac:dyDescent="0.25">
      <c r="A61049"/>
    </row>
    <row r="61050" spans="1:1" x14ac:dyDescent="0.25">
      <c r="A61050"/>
    </row>
    <row r="61051" spans="1:1" x14ac:dyDescent="0.25">
      <c r="A61051"/>
    </row>
    <row r="61052" spans="1:1" x14ac:dyDescent="0.25">
      <c r="A61052"/>
    </row>
    <row r="61053" spans="1:1" x14ac:dyDescent="0.25">
      <c r="A61053"/>
    </row>
    <row r="61054" spans="1:1" x14ac:dyDescent="0.25">
      <c r="A61054"/>
    </row>
    <row r="61055" spans="1:1" x14ac:dyDescent="0.25">
      <c r="A61055"/>
    </row>
    <row r="61056" spans="1:1" x14ac:dyDescent="0.25">
      <c r="A61056"/>
    </row>
    <row r="61057" spans="1:1" x14ac:dyDescent="0.25">
      <c r="A61057"/>
    </row>
    <row r="61058" spans="1:1" x14ac:dyDescent="0.25">
      <c r="A61058"/>
    </row>
    <row r="61059" spans="1:1" x14ac:dyDescent="0.25">
      <c r="A61059"/>
    </row>
    <row r="61060" spans="1:1" x14ac:dyDescent="0.25">
      <c r="A61060"/>
    </row>
    <row r="61061" spans="1:1" x14ac:dyDescent="0.25">
      <c r="A61061"/>
    </row>
    <row r="61062" spans="1:1" x14ac:dyDescent="0.25">
      <c r="A61062"/>
    </row>
    <row r="61063" spans="1:1" x14ac:dyDescent="0.25">
      <c r="A61063"/>
    </row>
    <row r="61064" spans="1:1" x14ac:dyDescent="0.25">
      <c r="A61064"/>
    </row>
    <row r="61065" spans="1:1" x14ac:dyDescent="0.25">
      <c r="A61065"/>
    </row>
    <row r="61066" spans="1:1" x14ac:dyDescent="0.25">
      <c r="A61066"/>
    </row>
    <row r="61067" spans="1:1" x14ac:dyDescent="0.25">
      <c r="A61067"/>
    </row>
    <row r="61068" spans="1:1" x14ac:dyDescent="0.25">
      <c r="A61068"/>
    </row>
    <row r="61069" spans="1:1" x14ac:dyDescent="0.25">
      <c r="A61069"/>
    </row>
    <row r="61070" spans="1:1" x14ac:dyDescent="0.25">
      <c r="A61070"/>
    </row>
    <row r="61071" spans="1:1" x14ac:dyDescent="0.25">
      <c r="A61071"/>
    </row>
    <row r="61072" spans="1:1" x14ac:dyDescent="0.25">
      <c r="A61072"/>
    </row>
    <row r="61073" spans="1:1" x14ac:dyDescent="0.25">
      <c r="A61073"/>
    </row>
    <row r="61074" spans="1:1" x14ac:dyDescent="0.25">
      <c r="A61074"/>
    </row>
    <row r="61075" spans="1:1" x14ac:dyDescent="0.25">
      <c r="A61075"/>
    </row>
    <row r="61076" spans="1:1" x14ac:dyDescent="0.25">
      <c r="A61076"/>
    </row>
    <row r="61077" spans="1:1" x14ac:dyDescent="0.25">
      <c r="A61077"/>
    </row>
    <row r="61078" spans="1:1" x14ac:dyDescent="0.25">
      <c r="A61078"/>
    </row>
    <row r="61079" spans="1:1" x14ac:dyDescent="0.25">
      <c r="A61079"/>
    </row>
    <row r="61080" spans="1:1" x14ac:dyDescent="0.25">
      <c r="A61080"/>
    </row>
    <row r="61081" spans="1:1" x14ac:dyDescent="0.25">
      <c r="A61081"/>
    </row>
    <row r="61082" spans="1:1" x14ac:dyDescent="0.25">
      <c r="A61082"/>
    </row>
    <row r="61083" spans="1:1" x14ac:dyDescent="0.25">
      <c r="A61083"/>
    </row>
    <row r="61084" spans="1:1" x14ac:dyDescent="0.25">
      <c r="A61084"/>
    </row>
    <row r="61085" spans="1:1" x14ac:dyDescent="0.25">
      <c r="A61085"/>
    </row>
    <row r="61086" spans="1:1" x14ac:dyDescent="0.25">
      <c r="A61086"/>
    </row>
    <row r="61087" spans="1:1" x14ac:dyDescent="0.25">
      <c r="A61087"/>
    </row>
    <row r="61088" spans="1:1" x14ac:dyDescent="0.25">
      <c r="A61088"/>
    </row>
    <row r="61089" spans="1:1" x14ac:dyDescent="0.25">
      <c r="A61089"/>
    </row>
    <row r="61090" spans="1:1" x14ac:dyDescent="0.25">
      <c r="A61090"/>
    </row>
    <row r="61091" spans="1:1" x14ac:dyDescent="0.25">
      <c r="A61091"/>
    </row>
    <row r="61092" spans="1:1" x14ac:dyDescent="0.25">
      <c r="A61092"/>
    </row>
    <row r="61093" spans="1:1" x14ac:dyDescent="0.25">
      <c r="A61093"/>
    </row>
    <row r="61094" spans="1:1" x14ac:dyDescent="0.25">
      <c r="A61094"/>
    </row>
    <row r="61095" spans="1:1" x14ac:dyDescent="0.25">
      <c r="A61095"/>
    </row>
    <row r="61096" spans="1:1" x14ac:dyDescent="0.25">
      <c r="A61096"/>
    </row>
    <row r="61097" spans="1:1" x14ac:dyDescent="0.25">
      <c r="A61097"/>
    </row>
    <row r="61098" spans="1:1" x14ac:dyDescent="0.25">
      <c r="A61098"/>
    </row>
    <row r="61099" spans="1:1" x14ac:dyDescent="0.25">
      <c r="A61099"/>
    </row>
    <row r="61100" spans="1:1" x14ac:dyDescent="0.25">
      <c r="A61100"/>
    </row>
    <row r="61101" spans="1:1" x14ac:dyDescent="0.25">
      <c r="A61101"/>
    </row>
    <row r="61102" spans="1:1" x14ac:dyDescent="0.25">
      <c r="A61102"/>
    </row>
    <row r="61103" spans="1:1" x14ac:dyDescent="0.25">
      <c r="A61103"/>
    </row>
    <row r="61104" spans="1:1" x14ac:dyDescent="0.25">
      <c r="A61104"/>
    </row>
    <row r="61105" spans="1:1" x14ac:dyDescent="0.25">
      <c r="A61105"/>
    </row>
    <row r="61106" spans="1:1" x14ac:dyDescent="0.25">
      <c r="A61106"/>
    </row>
    <row r="61107" spans="1:1" x14ac:dyDescent="0.25">
      <c r="A61107"/>
    </row>
    <row r="61108" spans="1:1" x14ac:dyDescent="0.25">
      <c r="A61108"/>
    </row>
    <row r="61109" spans="1:1" x14ac:dyDescent="0.25">
      <c r="A61109"/>
    </row>
    <row r="61110" spans="1:1" x14ac:dyDescent="0.25">
      <c r="A61110"/>
    </row>
    <row r="61111" spans="1:1" x14ac:dyDescent="0.25">
      <c r="A61111"/>
    </row>
    <row r="61112" spans="1:1" x14ac:dyDescent="0.25">
      <c r="A61112"/>
    </row>
    <row r="61113" spans="1:1" x14ac:dyDescent="0.25">
      <c r="A61113"/>
    </row>
    <row r="61114" spans="1:1" x14ac:dyDescent="0.25">
      <c r="A61114"/>
    </row>
    <row r="61115" spans="1:1" x14ac:dyDescent="0.25">
      <c r="A61115"/>
    </row>
    <row r="61116" spans="1:1" x14ac:dyDescent="0.25">
      <c r="A61116"/>
    </row>
    <row r="61117" spans="1:1" x14ac:dyDescent="0.25">
      <c r="A61117"/>
    </row>
    <row r="61118" spans="1:1" x14ac:dyDescent="0.25">
      <c r="A61118"/>
    </row>
    <row r="61119" spans="1:1" x14ac:dyDescent="0.25">
      <c r="A61119"/>
    </row>
    <row r="61120" spans="1:1" x14ac:dyDescent="0.25">
      <c r="A61120"/>
    </row>
    <row r="61121" spans="1:1" x14ac:dyDescent="0.25">
      <c r="A61121"/>
    </row>
    <row r="61122" spans="1:1" x14ac:dyDescent="0.25">
      <c r="A61122"/>
    </row>
    <row r="61123" spans="1:1" x14ac:dyDescent="0.25">
      <c r="A61123"/>
    </row>
    <row r="61124" spans="1:1" x14ac:dyDescent="0.25">
      <c r="A61124"/>
    </row>
    <row r="61125" spans="1:1" x14ac:dyDescent="0.25">
      <c r="A61125"/>
    </row>
    <row r="61126" spans="1:1" x14ac:dyDescent="0.25">
      <c r="A61126"/>
    </row>
    <row r="61127" spans="1:1" x14ac:dyDescent="0.25">
      <c r="A61127"/>
    </row>
    <row r="61128" spans="1:1" x14ac:dyDescent="0.25">
      <c r="A61128"/>
    </row>
    <row r="61129" spans="1:1" x14ac:dyDescent="0.25">
      <c r="A61129"/>
    </row>
    <row r="61130" spans="1:1" x14ac:dyDescent="0.25">
      <c r="A61130"/>
    </row>
    <row r="61131" spans="1:1" x14ac:dyDescent="0.25">
      <c r="A61131"/>
    </row>
    <row r="61132" spans="1:1" x14ac:dyDescent="0.25">
      <c r="A61132"/>
    </row>
    <row r="61133" spans="1:1" x14ac:dyDescent="0.25">
      <c r="A61133"/>
    </row>
    <row r="61134" spans="1:1" x14ac:dyDescent="0.25">
      <c r="A61134"/>
    </row>
    <row r="61135" spans="1:1" x14ac:dyDescent="0.25">
      <c r="A61135"/>
    </row>
    <row r="61136" spans="1:1" x14ac:dyDescent="0.25">
      <c r="A61136"/>
    </row>
    <row r="61137" spans="1:1" x14ac:dyDescent="0.25">
      <c r="A61137"/>
    </row>
    <row r="61138" spans="1:1" x14ac:dyDescent="0.25">
      <c r="A61138"/>
    </row>
    <row r="61139" spans="1:1" x14ac:dyDescent="0.25">
      <c r="A61139"/>
    </row>
    <row r="61140" spans="1:1" x14ac:dyDescent="0.25">
      <c r="A61140"/>
    </row>
    <row r="61141" spans="1:1" x14ac:dyDescent="0.25">
      <c r="A61141"/>
    </row>
    <row r="61142" spans="1:1" x14ac:dyDescent="0.25">
      <c r="A61142"/>
    </row>
    <row r="61143" spans="1:1" x14ac:dyDescent="0.25">
      <c r="A61143"/>
    </row>
    <row r="61144" spans="1:1" x14ac:dyDescent="0.25">
      <c r="A61144"/>
    </row>
    <row r="61145" spans="1:1" x14ac:dyDescent="0.25">
      <c r="A61145"/>
    </row>
    <row r="61146" spans="1:1" x14ac:dyDescent="0.25">
      <c r="A61146"/>
    </row>
    <row r="61147" spans="1:1" x14ac:dyDescent="0.25">
      <c r="A61147"/>
    </row>
    <row r="61148" spans="1:1" x14ac:dyDescent="0.25">
      <c r="A61148"/>
    </row>
    <row r="61149" spans="1:1" x14ac:dyDescent="0.25">
      <c r="A61149"/>
    </row>
    <row r="61150" spans="1:1" x14ac:dyDescent="0.25">
      <c r="A61150"/>
    </row>
    <row r="61151" spans="1:1" x14ac:dyDescent="0.25">
      <c r="A61151"/>
    </row>
    <row r="61152" spans="1:1" x14ac:dyDescent="0.25">
      <c r="A61152"/>
    </row>
    <row r="61153" spans="1:1" x14ac:dyDescent="0.25">
      <c r="A61153"/>
    </row>
    <row r="61154" spans="1:1" x14ac:dyDescent="0.25">
      <c r="A61154"/>
    </row>
    <row r="61155" spans="1:1" x14ac:dyDescent="0.25">
      <c r="A61155"/>
    </row>
    <row r="61156" spans="1:1" x14ac:dyDescent="0.25">
      <c r="A61156"/>
    </row>
    <row r="61157" spans="1:1" x14ac:dyDescent="0.25">
      <c r="A61157"/>
    </row>
    <row r="61158" spans="1:1" x14ac:dyDescent="0.25">
      <c r="A61158"/>
    </row>
    <row r="61159" spans="1:1" x14ac:dyDescent="0.25">
      <c r="A61159"/>
    </row>
    <row r="61160" spans="1:1" x14ac:dyDescent="0.25">
      <c r="A61160"/>
    </row>
    <row r="61161" spans="1:1" x14ac:dyDescent="0.25">
      <c r="A61161"/>
    </row>
    <row r="61162" spans="1:1" x14ac:dyDescent="0.25">
      <c r="A61162"/>
    </row>
    <row r="61163" spans="1:1" x14ac:dyDescent="0.25">
      <c r="A61163"/>
    </row>
    <row r="61164" spans="1:1" x14ac:dyDescent="0.25">
      <c r="A61164"/>
    </row>
    <row r="61165" spans="1:1" x14ac:dyDescent="0.25">
      <c r="A61165"/>
    </row>
    <row r="61166" spans="1:1" x14ac:dyDescent="0.25">
      <c r="A61166"/>
    </row>
    <row r="61167" spans="1:1" x14ac:dyDescent="0.25">
      <c r="A61167"/>
    </row>
    <row r="61168" spans="1:1" x14ac:dyDescent="0.25">
      <c r="A61168"/>
    </row>
    <row r="61169" spans="1:1" x14ac:dyDescent="0.25">
      <c r="A61169"/>
    </row>
    <row r="61170" spans="1:1" x14ac:dyDescent="0.25">
      <c r="A61170"/>
    </row>
    <row r="61171" spans="1:1" x14ac:dyDescent="0.25">
      <c r="A61171"/>
    </row>
    <row r="61172" spans="1:1" x14ac:dyDescent="0.25">
      <c r="A61172"/>
    </row>
    <row r="61173" spans="1:1" x14ac:dyDescent="0.25">
      <c r="A61173"/>
    </row>
    <row r="61174" spans="1:1" x14ac:dyDescent="0.25">
      <c r="A61174"/>
    </row>
    <row r="61175" spans="1:1" x14ac:dyDescent="0.25">
      <c r="A61175"/>
    </row>
    <row r="61176" spans="1:1" x14ac:dyDescent="0.25">
      <c r="A61176"/>
    </row>
    <row r="61177" spans="1:1" x14ac:dyDescent="0.25">
      <c r="A61177"/>
    </row>
    <row r="61178" spans="1:1" x14ac:dyDescent="0.25">
      <c r="A61178"/>
    </row>
    <row r="61179" spans="1:1" x14ac:dyDescent="0.25">
      <c r="A61179"/>
    </row>
    <row r="61180" spans="1:1" x14ac:dyDescent="0.25">
      <c r="A61180"/>
    </row>
    <row r="61181" spans="1:1" x14ac:dyDescent="0.25">
      <c r="A61181"/>
    </row>
    <row r="61182" spans="1:1" x14ac:dyDescent="0.25">
      <c r="A61182"/>
    </row>
    <row r="61183" spans="1:1" x14ac:dyDescent="0.25">
      <c r="A61183"/>
    </row>
    <row r="61184" spans="1:1" x14ac:dyDescent="0.25">
      <c r="A61184"/>
    </row>
    <row r="61185" spans="1:1" x14ac:dyDescent="0.25">
      <c r="A61185"/>
    </row>
    <row r="61186" spans="1:1" x14ac:dyDescent="0.25">
      <c r="A61186"/>
    </row>
    <row r="61187" spans="1:1" x14ac:dyDescent="0.25">
      <c r="A61187"/>
    </row>
    <row r="61188" spans="1:1" x14ac:dyDescent="0.25">
      <c r="A61188"/>
    </row>
    <row r="61189" spans="1:1" x14ac:dyDescent="0.25">
      <c r="A61189"/>
    </row>
    <row r="61190" spans="1:1" x14ac:dyDescent="0.25">
      <c r="A61190"/>
    </row>
    <row r="61191" spans="1:1" x14ac:dyDescent="0.25">
      <c r="A61191"/>
    </row>
    <row r="61192" spans="1:1" x14ac:dyDescent="0.25">
      <c r="A61192"/>
    </row>
    <row r="61193" spans="1:1" x14ac:dyDescent="0.25">
      <c r="A61193"/>
    </row>
    <row r="61194" spans="1:1" x14ac:dyDescent="0.25">
      <c r="A61194"/>
    </row>
    <row r="61195" spans="1:1" x14ac:dyDescent="0.25">
      <c r="A61195"/>
    </row>
    <row r="61196" spans="1:1" x14ac:dyDescent="0.25">
      <c r="A61196"/>
    </row>
    <row r="61197" spans="1:1" x14ac:dyDescent="0.25">
      <c r="A61197"/>
    </row>
    <row r="61198" spans="1:1" x14ac:dyDescent="0.25">
      <c r="A61198"/>
    </row>
    <row r="61199" spans="1:1" x14ac:dyDescent="0.25">
      <c r="A61199"/>
    </row>
    <row r="61200" spans="1:1" x14ac:dyDescent="0.25">
      <c r="A61200"/>
    </row>
    <row r="61201" spans="1:1" x14ac:dyDescent="0.25">
      <c r="A61201"/>
    </row>
    <row r="61202" spans="1:1" x14ac:dyDescent="0.25">
      <c r="A61202"/>
    </row>
    <row r="61203" spans="1:1" x14ac:dyDescent="0.25">
      <c r="A61203"/>
    </row>
    <row r="61204" spans="1:1" x14ac:dyDescent="0.25">
      <c r="A61204"/>
    </row>
    <row r="61205" spans="1:1" x14ac:dyDescent="0.25">
      <c r="A61205"/>
    </row>
    <row r="61206" spans="1:1" x14ac:dyDescent="0.25">
      <c r="A61206"/>
    </row>
    <row r="61207" spans="1:1" x14ac:dyDescent="0.25">
      <c r="A61207"/>
    </row>
    <row r="61208" spans="1:1" x14ac:dyDescent="0.25">
      <c r="A61208"/>
    </row>
    <row r="61209" spans="1:1" x14ac:dyDescent="0.25">
      <c r="A61209"/>
    </row>
    <row r="61210" spans="1:1" x14ac:dyDescent="0.25">
      <c r="A61210"/>
    </row>
    <row r="61211" spans="1:1" x14ac:dyDescent="0.25">
      <c r="A61211"/>
    </row>
    <row r="61212" spans="1:1" x14ac:dyDescent="0.25">
      <c r="A61212"/>
    </row>
    <row r="61213" spans="1:1" x14ac:dyDescent="0.25">
      <c r="A61213"/>
    </row>
    <row r="61214" spans="1:1" x14ac:dyDescent="0.25">
      <c r="A61214"/>
    </row>
    <row r="61215" spans="1:1" x14ac:dyDescent="0.25">
      <c r="A61215"/>
    </row>
    <row r="61216" spans="1:1" x14ac:dyDescent="0.25">
      <c r="A61216"/>
    </row>
    <row r="61217" spans="1:1" x14ac:dyDescent="0.25">
      <c r="A61217"/>
    </row>
    <row r="61218" spans="1:1" x14ac:dyDescent="0.25">
      <c r="A61218"/>
    </row>
    <row r="61219" spans="1:1" x14ac:dyDescent="0.25">
      <c r="A61219"/>
    </row>
    <row r="61220" spans="1:1" x14ac:dyDescent="0.25">
      <c r="A61220"/>
    </row>
    <row r="61221" spans="1:1" x14ac:dyDescent="0.25">
      <c r="A61221"/>
    </row>
    <row r="61222" spans="1:1" x14ac:dyDescent="0.25">
      <c r="A61222"/>
    </row>
    <row r="61223" spans="1:1" x14ac:dyDescent="0.25">
      <c r="A61223"/>
    </row>
    <row r="61224" spans="1:1" x14ac:dyDescent="0.25">
      <c r="A61224"/>
    </row>
    <row r="61225" spans="1:1" x14ac:dyDescent="0.25">
      <c r="A61225"/>
    </row>
    <row r="61226" spans="1:1" x14ac:dyDescent="0.25">
      <c r="A61226"/>
    </row>
    <row r="61227" spans="1:1" x14ac:dyDescent="0.25">
      <c r="A61227"/>
    </row>
    <row r="61228" spans="1:1" x14ac:dyDescent="0.25">
      <c r="A61228"/>
    </row>
    <row r="61229" spans="1:1" x14ac:dyDescent="0.25">
      <c r="A61229"/>
    </row>
    <row r="61230" spans="1:1" x14ac:dyDescent="0.25">
      <c r="A61230"/>
    </row>
    <row r="61231" spans="1:1" x14ac:dyDescent="0.25">
      <c r="A61231"/>
    </row>
    <row r="61232" spans="1:1" x14ac:dyDescent="0.25">
      <c r="A61232"/>
    </row>
    <row r="61233" spans="1:1" x14ac:dyDescent="0.25">
      <c r="A61233"/>
    </row>
    <row r="61234" spans="1:1" x14ac:dyDescent="0.25">
      <c r="A61234"/>
    </row>
    <row r="61235" spans="1:1" x14ac:dyDescent="0.25">
      <c r="A61235"/>
    </row>
    <row r="61236" spans="1:1" x14ac:dyDescent="0.25">
      <c r="A61236"/>
    </row>
    <row r="61237" spans="1:1" x14ac:dyDescent="0.25">
      <c r="A61237"/>
    </row>
    <row r="61238" spans="1:1" x14ac:dyDescent="0.25">
      <c r="A61238"/>
    </row>
    <row r="61239" spans="1:1" x14ac:dyDescent="0.25">
      <c r="A61239"/>
    </row>
    <row r="61240" spans="1:1" x14ac:dyDescent="0.25">
      <c r="A61240"/>
    </row>
    <row r="61241" spans="1:1" x14ac:dyDescent="0.25">
      <c r="A61241"/>
    </row>
    <row r="61242" spans="1:1" x14ac:dyDescent="0.25">
      <c r="A61242"/>
    </row>
    <row r="61243" spans="1:1" x14ac:dyDescent="0.25">
      <c r="A61243"/>
    </row>
    <row r="61244" spans="1:1" x14ac:dyDescent="0.25">
      <c r="A61244"/>
    </row>
    <row r="61245" spans="1:1" x14ac:dyDescent="0.25">
      <c r="A61245"/>
    </row>
    <row r="61246" spans="1:1" x14ac:dyDescent="0.25">
      <c r="A61246"/>
    </row>
    <row r="61247" spans="1:1" x14ac:dyDescent="0.25">
      <c r="A61247"/>
    </row>
    <row r="61248" spans="1:1" x14ac:dyDescent="0.25">
      <c r="A61248"/>
    </row>
    <row r="61249" spans="1:1" x14ac:dyDescent="0.25">
      <c r="A61249"/>
    </row>
    <row r="61250" spans="1:1" x14ac:dyDescent="0.25">
      <c r="A61250"/>
    </row>
    <row r="61251" spans="1:1" x14ac:dyDescent="0.25">
      <c r="A61251"/>
    </row>
    <row r="61252" spans="1:1" x14ac:dyDescent="0.25">
      <c r="A61252"/>
    </row>
    <row r="61253" spans="1:1" x14ac:dyDescent="0.25">
      <c r="A61253"/>
    </row>
    <row r="61254" spans="1:1" x14ac:dyDescent="0.25">
      <c r="A61254"/>
    </row>
    <row r="61255" spans="1:1" x14ac:dyDescent="0.25">
      <c r="A61255"/>
    </row>
    <row r="61256" spans="1:1" x14ac:dyDescent="0.25">
      <c r="A61256"/>
    </row>
    <row r="61257" spans="1:1" x14ac:dyDescent="0.25">
      <c r="A61257"/>
    </row>
    <row r="61258" spans="1:1" x14ac:dyDescent="0.25">
      <c r="A61258"/>
    </row>
    <row r="61259" spans="1:1" x14ac:dyDescent="0.25">
      <c r="A61259"/>
    </row>
    <row r="61260" spans="1:1" x14ac:dyDescent="0.25">
      <c r="A61260"/>
    </row>
    <row r="61261" spans="1:1" x14ac:dyDescent="0.25">
      <c r="A61261"/>
    </row>
    <row r="61262" spans="1:1" x14ac:dyDescent="0.25">
      <c r="A61262"/>
    </row>
    <row r="61263" spans="1:1" x14ac:dyDescent="0.25">
      <c r="A61263"/>
    </row>
    <row r="61264" spans="1:1" x14ac:dyDescent="0.25">
      <c r="A61264"/>
    </row>
    <row r="61265" spans="1:1" x14ac:dyDescent="0.25">
      <c r="A61265"/>
    </row>
    <row r="61266" spans="1:1" x14ac:dyDescent="0.25">
      <c r="A61266"/>
    </row>
    <row r="61267" spans="1:1" x14ac:dyDescent="0.25">
      <c r="A61267"/>
    </row>
    <row r="61268" spans="1:1" x14ac:dyDescent="0.25">
      <c r="A61268"/>
    </row>
    <row r="61269" spans="1:1" x14ac:dyDescent="0.25">
      <c r="A61269"/>
    </row>
    <row r="61270" spans="1:1" x14ac:dyDescent="0.25">
      <c r="A61270"/>
    </row>
    <row r="61271" spans="1:1" x14ac:dyDescent="0.25">
      <c r="A61271"/>
    </row>
    <row r="61272" spans="1:1" x14ac:dyDescent="0.25">
      <c r="A61272"/>
    </row>
    <row r="61273" spans="1:1" x14ac:dyDescent="0.25">
      <c r="A61273"/>
    </row>
    <row r="61274" spans="1:1" x14ac:dyDescent="0.25">
      <c r="A61274"/>
    </row>
    <row r="61275" spans="1:1" x14ac:dyDescent="0.25">
      <c r="A61275"/>
    </row>
    <row r="61276" spans="1:1" x14ac:dyDescent="0.25">
      <c r="A61276"/>
    </row>
    <row r="61277" spans="1:1" x14ac:dyDescent="0.25">
      <c r="A61277"/>
    </row>
    <row r="61278" spans="1:1" x14ac:dyDescent="0.25">
      <c r="A61278"/>
    </row>
    <row r="61279" spans="1:1" x14ac:dyDescent="0.25">
      <c r="A61279"/>
    </row>
    <row r="61280" spans="1:1" x14ac:dyDescent="0.25">
      <c r="A61280"/>
    </row>
    <row r="61281" spans="1:1" x14ac:dyDescent="0.25">
      <c r="A61281"/>
    </row>
    <row r="61282" spans="1:1" x14ac:dyDescent="0.25">
      <c r="A61282"/>
    </row>
    <row r="61283" spans="1:1" x14ac:dyDescent="0.25">
      <c r="A61283"/>
    </row>
    <row r="61284" spans="1:1" x14ac:dyDescent="0.25">
      <c r="A61284"/>
    </row>
    <row r="61285" spans="1:1" x14ac:dyDescent="0.25">
      <c r="A61285"/>
    </row>
    <row r="61286" spans="1:1" x14ac:dyDescent="0.25">
      <c r="A61286"/>
    </row>
    <row r="61287" spans="1:1" x14ac:dyDescent="0.25">
      <c r="A61287"/>
    </row>
    <row r="61288" spans="1:1" x14ac:dyDescent="0.25">
      <c r="A61288"/>
    </row>
    <row r="61289" spans="1:1" x14ac:dyDescent="0.25">
      <c r="A61289"/>
    </row>
    <row r="61290" spans="1:1" x14ac:dyDescent="0.25">
      <c r="A61290"/>
    </row>
    <row r="61291" spans="1:1" x14ac:dyDescent="0.25">
      <c r="A61291"/>
    </row>
    <row r="61292" spans="1:1" x14ac:dyDescent="0.25">
      <c r="A61292"/>
    </row>
    <row r="61293" spans="1:1" x14ac:dyDescent="0.25">
      <c r="A61293"/>
    </row>
    <row r="61294" spans="1:1" x14ac:dyDescent="0.25">
      <c r="A61294"/>
    </row>
    <row r="61295" spans="1:1" x14ac:dyDescent="0.25">
      <c r="A61295"/>
    </row>
    <row r="61296" spans="1:1" x14ac:dyDescent="0.25">
      <c r="A61296"/>
    </row>
    <row r="61297" spans="1:1" x14ac:dyDescent="0.25">
      <c r="A61297"/>
    </row>
    <row r="61298" spans="1:1" x14ac:dyDescent="0.25">
      <c r="A61298"/>
    </row>
    <row r="61299" spans="1:1" x14ac:dyDescent="0.25">
      <c r="A61299"/>
    </row>
    <row r="61300" spans="1:1" x14ac:dyDescent="0.25">
      <c r="A61300"/>
    </row>
    <row r="61301" spans="1:1" x14ac:dyDescent="0.25">
      <c r="A61301"/>
    </row>
    <row r="61302" spans="1:1" x14ac:dyDescent="0.25">
      <c r="A61302"/>
    </row>
    <row r="61303" spans="1:1" x14ac:dyDescent="0.25">
      <c r="A61303"/>
    </row>
    <row r="61304" spans="1:1" x14ac:dyDescent="0.25">
      <c r="A61304"/>
    </row>
    <row r="61305" spans="1:1" x14ac:dyDescent="0.25">
      <c r="A61305"/>
    </row>
    <row r="61306" spans="1:1" x14ac:dyDescent="0.25">
      <c r="A61306"/>
    </row>
    <row r="61307" spans="1:1" x14ac:dyDescent="0.25">
      <c r="A61307"/>
    </row>
    <row r="61308" spans="1:1" x14ac:dyDescent="0.25">
      <c r="A61308"/>
    </row>
    <row r="61309" spans="1:1" x14ac:dyDescent="0.25">
      <c r="A61309"/>
    </row>
    <row r="61310" spans="1:1" x14ac:dyDescent="0.25">
      <c r="A61310"/>
    </row>
    <row r="61311" spans="1:1" x14ac:dyDescent="0.25">
      <c r="A61311"/>
    </row>
    <row r="61312" spans="1:1" x14ac:dyDescent="0.25">
      <c r="A61312"/>
    </row>
    <row r="61313" spans="1:1" x14ac:dyDescent="0.25">
      <c r="A61313"/>
    </row>
    <row r="61314" spans="1:1" x14ac:dyDescent="0.25">
      <c r="A61314"/>
    </row>
    <row r="61315" spans="1:1" x14ac:dyDescent="0.25">
      <c r="A61315"/>
    </row>
    <row r="61316" spans="1:1" x14ac:dyDescent="0.25">
      <c r="A61316"/>
    </row>
    <row r="61317" spans="1:1" x14ac:dyDescent="0.25">
      <c r="A61317"/>
    </row>
    <row r="61318" spans="1:1" x14ac:dyDescent="0.25">
      <c r="A61318"/>
    </row>
    <row r="61319" spans="1:1" x14ac:dyDescent="0.25">
      <c r="A61319"/>
    </row>
    <row r="61320" spans="1:1" x14ac:dyDescent="0.25">
      <c r="A61320"/>
    </row>
    <row r="61321" spans="1:1" x14ac:dyDescent="0.25">
      <c r="A61321"/>
    </row>
    <row r="61322" spans="1:1" x14ac:dyDescent="0.25">
      <c r="A61322"/>
    </row>
    <row r="61323" spans="1:1" x14ac:dyDescent="0.25">
      <c r="A61323"/>
    </row>
    <row r="61324" spans="1:1" x14ac:dyDescent="0.25">
      <c r="A61324"/>
    </row>
    <row r="61325" spans="1:1" x14ac:dyDescent="0.25">
      <c r="A61325"/>
    </row>
    <row r="61326" spans="1:1" x14ac:dyDescent="0.25">
      <c r="A61326"/>
    </row>
    <row r="61327" spans="1:1" x14ac:dyDescent="0.25">
      <c r="A61327"/>
    </row>
    <row r="61328" spans="1:1" x14ac:dyDescent="0.25">
      <c r="A61328"/>
    </row>
    <row r="61329" spans="1:1" x14ac:dyDescent="0.25">
      <c r="A61329"/>
    </row>
    <row r="61330" spans="1:1" x14ac:dyDescent="0.25">
      <c r="A61330"/>
    </row>
    <row r="61331" spans="1:1" x14ac:dyDescent="0.25">
      <c r="A61331"/>
    </row>
    <row r="61332" spans="1:1" x14ac:dyDescent="0.25">
      <c r="A61332"/>
    </row>
    <row r="61333" spans="1:1" x14ac:dyDescent="0.25">
      <c r="A61333"/>
    </row>
    <row r="61334" spans="1:1" x14ac:dyDescent="0.25">
      <c r="A61334"/>
    </row>
    <row r="61335" spans="1:1" x14ac:dyDescent="0.25">
      <c r="A61335"/>
    </row>
    <row r="61336" spans="1:1" x14ac:dyDescent="0.25">
      <c r="A61336"/>
    </row>
    <row r="61337" spans="1:1" x14ac:dyDescent="0.25">
      <c r="A61337"/>
    </row>
    <row r="61338" spans="1:1" x14ac:dyDescent="0.25">
      <c r="A61338"/>
    </row>
    <row r="61339" spans="1:1" x14ac:dyDescent="0.25">
      <c r="A61339"/>
    </row>
    <row r="61340" spans="1:1" x14ac:dyDescent="0.25">
      <c r="A61340"/>
    </row>
    <row r="61341" spans="1:1" x14ac:dyDescent="0.25">
      <c r="A61341"/>
    </row>
    <row r="61342" spans="1:1" x14ac:dyDescent="0.25">
      <c r="A61342"/>
    </row>
    <row r="61343" spans="1:1" x14ac:dyDescent="0.25">
      <c r="A61343"/>
    </row>
    <row r="61344" spans="1:1" x14ac:dyDescent="0.25">
      <c r="A61344"/>
    </row>
    <row r="61345" spans="1:1" x14ac:dyDescent="0.25">
      <c r="A61345"/>
    </row>
    <row r="61346" spans="1:1" x14ac:dyDescent="0.25">
      <c r="A61346"/>
    </row>
    <row r="61347" spans="1:1" x14ac:dyDescent="0.25">
      <c r="A61347"/>
    </row>
    <row r="61348" spans="1:1" x14ac:dyDescent="0.25">
      <c r="A61348"/>
    </row>
    <row r="61349" spans="1:1" x14ac:dyDescent="0.25">
      <c r="A61349"/>
    </row>
    <row r="61350" spans="1:1" x14ac:dyDescent="0.25">
      <c r="A61350"/>
    </row>
    <row r="61351" spans="1:1" x14ac:dyDescent="0.25">
      <c r="A61351"/>
    </row>
    <row r="61352" spans="1:1" x14ac:dyDescent="0.25">
      <c r="A61352"/>
    </row>
    <row r="61353" spans="1:1" x14ac:dyDescent="0.25">
      <c r="A61353"/>
    </row>
    <row r="61354" spans="1:1" x14ac:dyDescent="0.25">
      <c r="A61354"/>
    </row>
    <row r="61355" spans="1:1" x14ac:dyDescent="0.25">
      <c r="A61355"/>
    </row>
    <row r="61356" spans="1:1" x14ac:dyDescent="0.25">
      <c r="A61356"/>
    </row>
    <row r="61357" spans="1:1" x14ac:dyDescent="0.25">
      <c r="A61357"/>
    </row>
    <row r="61358" spans="1:1" x14ac:dyDescent="0.25">
      <c r="A61358"/>
    </row>
    <row r="61359" spans="1:1" x14ac:dyDescent="0.25">
      <c r="A61359"/>
    </row>
    <row r="61360" spans="1:1" x14ac:dyDescent="0.25">
      <c r="A61360"/>
    </row>
    <row r="61361" spans="1:1" x14ac:dyDescent="0.25">
      <c r="A61361"/>
    </row>
    <row r="61362" spans="1:1" x14ac:dyDescent="0.25">
      <c r="A61362"/>
    </row>
    <row r="61363" spans="1:1" x14ac:dyDescent="0.25">
      <c r="A61363"/>
    </row>
    <row r="61364" spans="1:1" x14ac:dyDescent="0.25">
      <c r="A61364"/>
    </row>
    <row r="61365" spans="1:1" x14ac:dyDescent="0.25">
      <c r="A61365"/>
    </row>
    <row r="61366" spans="1:1" x14ac:dyDescent="0.25">
      <c r="A61366"/>
    </row>
    <row r="61367" spans="1:1" x14ac:dyDescent="0.25">
      <c r="A61367"/>
    </row>
    <row r="61368" spans="1:1" x14ac:dyDescent="0.25">
      <c r="A61368"/>
    </row>
    <row r="61369" spans="1:1" x14ac:dyDescent="0.25">
      <c r="A61369"/>
    </row>
    <row r="61370" spans="1:1" x14ac:dyDescent="0.25">
      <c r="A61370"/>
    </row>
    <row r="61371" spans="1:1" x14ac:dyDescent="0.25">
      <c r="A61371"/>
    </row>
    <row r="61372" spans="1:1" x14ac:dyDescent="0.25">
      <c r="A61372"/>
    </row>
    <row r="61373" spans="1:1" x14ac:dyDescent="0.25">
      <c r="A61373"/>
    </row>
    <row r="61374" spans="1:1" x14ac:dyDescent="0.25">
      <c r="A61374"/>
    </row>
    <row r="61375" spans="1:1" x14ac:dyDescent="0.25">
      <c r="A61375"/>
    </row>
    <row r="61376" spans="1:1" x14ac:dyDescent="0.25">
      <c r="A61376"/>
    </row>
    <row r="61377" spans="1:1" x14ac:dyDescent="0.25">
      <c r="A61377"/>
    </row>
    <row r="61378" spans="1:1" x14ac:dyDescent="0.25">
      <c r="A61378"/>
    </row>
    <row r="61379" spans="1:1" x14ac:dyDescent="0.25">
      <c r="A61379"/>
    </row>
    <row r="61380" spans="1:1" x14ac:dyDescent="0.25">
      <c r="A61380"/>
    </row>
    <row r="61381" spans="1:1" x14ac:dyDescent="0.25">
      <c r="A61381"/>
    </row>
    <row r="61382" spans="1:1" x14ac:dyDescent="0.25">
      <c r="A61382"/>
    </row>
    <row r="61383" spans="1:1" x14ac:dyDescent="0.25">
      <c r="A61383"/>
    </row>
    <row r="61384" spans="1:1" x14ac:dyDescent="0.25">
      <c r="A61384"/>
    </row>
    <row r="61385" spans="1:1" x14ac:dyDescent="0.25">
      <c r="A61385"/>
    </row>
    <row r="61386" spans="1:1" x14ac:dyDescent="0.25">
      <c r="A61386"/>
    </row>
    <row r="61387" spans="1:1" x14ac:dyDescent="0.25">
      <c r="A61387"/>
    </row>
    <row r="61388" spans="1:1" x14ac:dyDescent="0.25">
      <c r="A61388"/>
    </row>
    <row r="61389" spans="1:1" x14ac:dyDescent="0.25">
      <c r="A61389"/>
    </row>
    <row r="61390" spans="1:1" x14ac:dyDescent="0.25">
      <c r="A61390"/>
    </row>
    <row r="61391" spans="1:1" x14ac:dyDescent="0.25">
      <c r="A61391"/>
    </row>
    <row r="61392" spans="1:1" x14ac:dyDescent="0.25">
      <c r="A61392"/>
    </row>
    <row r="61393" spans="1:1" x14ac:dyDescent="0.25">
      <c r="A61393"/>
    </row>
    <row r="61394" spans="1:1" x14ac:dyDescent="0.25">
      <c r="A61394"/>
    </row>
    <row r="61395" spans="1:1" x14ac:dyDescent="0.25">
      <c r="A61395"/>
    </row>
    <row r="61396" spans="1:1" x14ac:dyDescent="0.25">
      <c r="A61396"/>
    </row>
    <row r="61397" spans="1:1" x14ac:dyDescent="0.25">
      <c r="A61397"/>
    </row>
    <row r="61398" spans="1:1" x14ac:dyDescent="0.25">
      <c r="A61398"/>
    </row>
    <row r="61399" spans="1:1" x14ac:dyDescent="0.25">
      <c r="A61399"/>
    </row>
    <row r="61400" spans="1:1" x14ac:dyDescent="0.25">
      <c r="A61400"/>
    </row>
    <row r="61401" spans="1:1" x14ac:dyDescent="0.25">
      <c r="A61401"/>
    </row>
    <row r="61402" spans="1:1" x14ac:dyDescent="0.25">
      <c r="A61402"/>
    </row>
    <row r="61403" spans="1:1" x14ac:dyDescent="0.25">
      <c r="A61403"/>
    </row>
    <row r="61404" spans="1:1" x14ac:dyDescent="0.25">
      <c r="A61404"/>
    </row>
    <row r="61405" spans="1:1" x14ac:dyDescent="0.25">
      <c r="A61405"/>
    </row>
    <row r="61406" spans="1:1" x14ac:dyDescent="0.25">
      <c r="A61406"/>
    </row>
    <row r="61407" spans="1:1" x14ac:dyDescent="0.25">
      <c r="A61407"/>
    </row>
    <row r="61408" spans="1:1" x14ac:dyDescent="0.25">
      <c r="A61408"/>
    </row>
    <row r="61409" spans="1:1" x14ac:dyDescent="0.25">
      <c r="A61409"/>
    </row>
    <row r="61410" spans="1:1" x14ac:dyDescent="0.25">
      <c r="A61410"/>
    </row>
    <row r="61411" spans="1:1" x14ac:dyDescent="0.25">
      <c r="A61411"/>
    </row>
    <row r="61412" spans="1:1" x14ac:dyDescent="0.25">
      <c r="A61412"/>
    </row>
    <row r="61413" spans="1:1" x14ac:dyDescent="0.25">
      <c r="A61413"/>
    </row>
    <row r="61414" spans="1:1" x14ac:dyDescent="0.25">
      <c r="A61414"/>
    </row>
    <row r="61415" spans="1:1" x14ac:dyDescent="0.25">
      <c r="A61415"/>
    </row>
    <row r="61416" spans="1:1" x14ac:dyDescent="0.25">
      <c r="A61416"/>
    </row>
    <row r="61417" spans="1:1" x14ac:dyDescent="0.25">
      <c r="A61417"/>
    </row>
    <row r="61418" spans="1:1" x14ac:dyDescent="0.25">
      <c r="A61418"/>
    </row>
    <row r="61419" spans="1:1" x14ac:dyDescent="0.25">
      <c r="A61419"/>
    </row>
    <row r="61420" spans="1:1" x14ac:dyDescent="0.25">
      <c r="A61420"/>
    </row>
    <row r="61421" spans="1:1" x14ac:dyDescent="0.25">
      <c r="A61421"/>
    </row>
    <row r="61422" spans="1:1" x14ac:dyDescent="0.25">
      <c r="A61422"/>
    </row>
    <row r="61423" spans="1:1" x14ac:dyDescent="0.25">
      <c r="A61423"/>
    </row>
    <row r="61424" spans="1:1" x14ac:dyDescent="0.25">
      <c r="A61424"/>
    </row>
    <row r="61425" spans="1:1" x14ac:dyDescent="0.25">
      <c r="A61425"/>
    </row>
    <row r="61426" spans="1:1" x14ac:dyDescent="0.25">
      <c r="A61426"/>
    </row>
    <row r="61427" spans="1:1" x14ac:dyDescent="0.25">
      <c r="A61427"/>
    </row>
    <row r="61428" spans="1:1" x14ac:dyDescent="0.25">
      <c r="A61428"/>
    </row>
    <row r="61429" spans="1:1" x14ac:dyDescent="0.25">
      <c r="A61429"/>
    </row>
    <row r="61430" spans="1:1" x14ac:dyDescent="0.25">
      <c r="A61430"/>
    </row>
    <row r="61431" spans="1:1" x14ac:dyDescent="0.25">
      <c r="A61431"/>
    </row>
    <row r="61432" spans="1:1" x14ac:dyDescent="0.25">
      <c r="A61432"/>
    </row>
    <row r="61433" spans="1:1" x14ac:dyDescent="0.25">
      <c r="A61433"/>
    </row>
    <row r="61434" spans="1:1" x14ac:dyDescent="0.25">
      <c r="A61434"/>
    </row>
    <row r="61435" spans="1:1" x14ac:dyDescent="0.25">
      <c r="A61435"/>
    </row>
    <row r="61436" spans="1:1" x14ac:dyDescent="0.25">
      <c r="A61436"/>
    </row>
    <row r="61437" spans="1:1" x14ac:dyDescent="0.25">
      <c r="A61437"/>
    </row>
    <row r="61438" spans="1:1" x14ac:dyDescent="0.25">
      <c r="A61438"/>
    </row>
    <row r="61439" spans="1:1" x14ac:dyDescent="0.25">
      <c r="A61439"/>
    </row>
    <row r="61440" spans="1:1" x14ac:dyDescent="0.25">
      <c r="A61440"/>
    </row>
    <row r="61441" spans="1:1" x14ac:dyDescent="0.25">
      <c r="A61441"/>
    </row>
    <row r="61442" spans="1:1" x14ac:dyDescent="0.25">
      <c r="A61442"/>
    </row>
    <row r="61443" spans="1:1" x14ac:dyDescent="0.25">
      <c r="A61443"/>
    </row>
    <row r="61444" spans="1:1" x14ac:dyDescent="0.25">
      <c r="A61444"/>
    </row>
    <row r="61445" spans="1:1" x14ac:dyDescent="0.25">
      <c r="A61445"/>
    </row>
    <row r="61446" spans="1:1" x14ac:dyDescent="0.25">
      <c r="A61446"/>
    </row>
    <row r="61447" spans="1:1" x14ac:dyDescent="0.25">
      <c r="A61447"/>
    </row>
    <row r="61448" spans="1:1" x14ac:dyDescent="0.25">
      <c r="A61448"/>
    </row>
    <row r="61449" spans="1:1" x14ac:dyDescent="0.25">
      <c r="A61449"/>
    </row>
    <row r="61450" spans="1:1" x14ac:dyDescent="0.25">
      <c r="A61450"/>
    </row>
    <row r="61451" spans="1:1" x14ac:dyDescent="0.25">
      <c r="A61451"/>
    </row>
    <row r="61452" spans="1:1" x14ac:dyDescent="0.25">
      <c r="A61452"/>
    </row>
    <row r="61453" spans="1:1" x14ac:dyDescent="0.25">
      <c r="A61453"/>
    </row>
    <row r="61454" spans="1:1" x14ac:dyDescent="0.25">
      <c r="A61454"/>
    </row>
    <row r="61455" spans="1:1" x14ac:dyDescent="0.25">
      <c r="A61455"/>
    </row>
    <row r="61456" spans="1:1" x14ac:dyDescent="0.25">
      <c r="A61456"/>
    </row>
    <row r="61457" spans="1:1" x14ac:dyDescent="0.25">
      <c r="A61457"/>
    </row>
    <row r="61458" spans="1:1" x14ac:dyDescent="0.25">
      <c r="A61458"/>
    </row>
    <row r="61459" spans="1:1" x14ac:dyDescent="0.25">
      <c r="A61459"/>
    </row>
    <row r="61460" spans="1:1" x14ac:dyDescent="0.25">
      <c r="A61460"/>
    </row>
    <row r="61461" spans="1:1" x14ac:dyDescent="0.25">
      <c r="A61461"/>
    </row>
    <row r="61462" spans="1:1" x14ac:dyDescent="0.25">
      <c r="A61462"/>
    </row>
    <row r="61463" spans="1:1" x14ac:dyDescent="0.25">
      <c r="A61463"/>
    </row>
    <row r="61464" spans="1:1" x14ac:dyDescent="0.25">
      <c r="A61464"/>
    </row>
    <row r="61465" spans="1:1" x14ac:dyDescent="0.25">
      <c r="A61465"/>
    </row>
    <row r="61466" spans="1:1" x14ac:dyDescent="0.25">
      <c r="A61466"/>
    </row>
    <row r="61467" spans="1:1" x14ac:dyDescent="0.25">
      <c r="A61467"/>
    </row>
    <row r="61468" spans="1:1" x14ac:dyDescent="0.25">
      <c r="A61468"/>
    </row>
    <row r="61469" spans="1:1" x14ac:dyDescent="0.25">
      <c r="A61469"/>
    </row>
    <row r="61470" spans="1:1" x14ac:dyDescent="0.25">
      <c r="A61470"/>
    </row>
    <row r="61471" spans="1:1" x14ac:dyDescent="0.25">
      <c r="A61471"/>
    </row>
    <row r="61472" spans="1:1" x14ac:dyDescent="0.25">
      <c r="A61472"/>
    </row>
    <row r="61473" spans="1:1" x14ac:dyDescent="0.25">
      <c r="A61473"/>
    </row>
    <row r="61474" spans="1:1" x14ac:dyDescent="0.25">
      <c r="A61474"/>
    </row>
    <row r="61475" spans="1:1" x14ac:dyDescent="0.25">
      <c r="A61475"/>
    </row>
    <row r="61476" spans="1:1" x14ac:dyDescent="0.25">
      <c r="A61476"/>
    </row>
    <row r="61477" spans="1:1" x14ac:dyDescent="0.25">
      <c r="A61477"/>
    </row>
    <row r="61478" spans="1:1" x14ac:dyDescent="0.25">
      <c r="A61478"/>
    </row>
    <row r="61479" spans="1:1" x14ac:dyDescent="0.25">
      <c r="A61479"/>
    </row>
    <row r="61480" spans="1:1" x14ac:dyDescent="0.25">
      <c r="A61480"/>
    </row>
    <row r="61481" spans="1:1" x14ac:dyDescent="0.25">
      <c r="A61481"/>
    </row>
    <row r="61482" spans="1:1" x14ac:dyDescent="0.25">
      <c r="A61482"/>
    </row>
    <row r="61483" spans="1:1" x14ac:dyDescent="0.25">
      <c r="A61483"/>
    </row>
    <row r="61484" spans="1:1" x14ac:dyDescent="0.25">
      <c r="A61484"/>
    </row>
    <row r="61485" spans="1:1" x14ac:dyDescent="0.25">
      <c r="A61485"/>
    </row>
    <row r="61486" spans="1:1" x14ac:dyDescent="0.25">
      <c r="A61486"/>
    </row>
    <row r="61487" spans="1:1" x14ac:dyDescent="0.25">
      <c r="A61487"/>
    </row>
    <row r="61488" spans="1:1" x14ac:dyDescent="0.25">
      <c r="A61488"/>
    </row>
    <row r="61489" spans="1:1" x14ac:dyDescent="0.25">
      <c r="A61489"/>
    </row>
    <row r="61490" spans="1:1" x14ac:dyDescent="0.25">
      <c r="A61490"/>
    </row>
    <row r="61491" spans="1:1" x14ac:dyDescent="0.25">
      <c r="A61491"/>
    </row>
    <row r="61492" spans="1:1" x14ac:dyDescent="0.25">
      <c r="A61492"/>
    </row>
    <row r="61493" spans="1:1" x14ac:dyDescent="0.25">
      <c r="A61493"/>
    </row>
    <row r="61494" spans="1:1" x14ac:dyDescent="0.25">
      <c r="A61494"/>
    </row>
    <row r="61495" spans="1:1" x14ac:dyDescent="0.25">
      <c r="A61495"/>
    </row>
    <row r="61496" spans="1:1" x14ac:dyDescent="0.25">
      <c r="A61496"/>
    </row>
    <row r="61497" spans="1:1" x14ac:dyDescent="0.25">
      <c r="A61497"/>
    </row>
    <row r="61498" spans="1:1" x14ac:dyDescent="0.25">
      <c r="A61498"/>
    </row>
    <row r="61499" spans="1:1" x14ac:dyDescent="0.25">
      <c r="A61499"/>
    </row>
    <row r="61500" spans="1:1" x14ac:dyDescent="0.25">
      <c r="A61500"/>
    </row>
    <row r="61501" spans="1:1" x14ac:dyDescent="0.25">
      <c r="A61501"/>
    </row>
    <row r="61502" spans="1:1" x14ac:dyDescent="0.25">
      <c r="A61502"/>
    </row>
    <row r="61503" spans="1:1" x14ac:dyDescent="0.25">
      <c r="A61503"/>
    </row>
    <row r="61504" spans="1:1" x14ac:dyDescent="0.25">
      <c r="A61504"/>
    </row>
    <row r="61505" spans="1:1" x14ac:dyDescent="0.25">
      <c r="A61505"/>
    </row>
    <row r="61506" spans="1:1" x14ac:dyDescent="0.25">
      <c r="A61506"/>
    </row>
    <row r="61507" spans="1:1" x14ac:dyDescent="0.25">
      <c r="A61507"/>
    </row>
    <row r="61508" spans="1:1" x14ac:dyDescent="0.25">
      <c r="A61508"/>
    </row>
    <row r="61509" spans="1:1" x14ac:dyDescent="0.25">
      <c r="A61509"/>
    </row>
    <row r="61510" spans="1:1" x14ac:dyDescent="0.25">
      <c r="A61510"/>
    </row>
    <row r="61511" spans="1:1" x14ac:dyDescent="0.25">
      <c r="A61511"/>
    </row>
    <row r="61512" spans="1:1" x14ac:dyDescent="0.25">
      <c r="A61512"/>
    </row>
    <row r="61513" spans="1:1" x14ac:dyDescent="0.25">
      <c r="A61513"/>
    </row>
    <row r="61514" spans="1:1" x14ac:dyDescent="0.25">
      <c r="A61514"/>
    </row>
    <row r="61515" spans="1:1" x14ac:dyDescent="0.25">
      <c r="A61515"/>
    </row>
    <row r="61516" spans="1:1" x14ac:dyDescent="0.25">
      <c r="A61516"/>
    </row>
    <row r="61517" spans="1:1" x14ac:dyDescent="0.25">
      <c r="A61517"/>
    </row>
    <row r="61518" spans="1:1" x14ac:dyDescent="0.25">
      <c r="A61518"/>
    </row>
    <row r="61519" spans="1:1" x14ac:dyDescent="0.25">
      <c r="A61519"/>
    </row>
    <row r="61520" spans="1:1" x14ac:dyDescent="0.25">
      <c r="A61520"/>
    </row>
    <row r="61521" spans="1:1" x14ac:dyDescent="0.25">
      <c r="A61521"/>
    </row>
    <row r="61522" spans="1:1" x14ac:dyDescent="0.25">
      <c r="A61522"/>
    </row>
    <row r="61523" spans="1:1" x14ac:dyDescent="0.25">
      <c r="A61523"/>
    </row>
    <row r="61524" spans="1:1" x14ac:dyDescent="0.25">
      <c r="A61524"/>
    </row>
    <row r="61525" spans="1:1" x14ac:dyDescent="0.25">
      <c r="A61525"/>
    </row>
    <row r="61526" spans="1:1" x14ac:dyDescent="0.25">
      <c r="A61526"/>
    </row>
    <row r="61527" spans="1:1" x14ac:dyDescent="0.25">
      <c r="A61527"/>
    </row>
    <row r="61528" spans="1:1" x14ac:dyDescent="0.25">
      <c r="A61528"/>
    </row>
    <row r="61529" spans="1:1" x14ac:dyDescent="0.25">
      <c r="A61529"/>
    </row>
    <row r="61530" spans="1:1" x14ac:dyDescent="0.25">
      <c r="A61530"/>
    </row>
    <row r="61531" spans="1:1" x14ac:dyDescent="0.25">
      <c r="A61531"/>
    </row>
    <row r="61532" spans="1:1" x14ac:dyDescent="0.25">
      <c r="A61532"/>
    </row>
    <row r="61533" spans="1:1" x14ac:dyDescent="0.25">
      <c r="A61533"/>
    </row>
    <row r="61534" spans="1:1" x14ac:dyDescent="0.25">
      <c r="A61534"/>
    </row>
    <row r="61535" spans="1:1" x14ac:dyDescent="0.25">
      <c r="A61535"/>
    </row>
    <row r="61536" spans="1:1" x14ac:dyDescent="0.25">
      <c r="A61536"/>
    </row>
    <row r="61537" spans="1:1" x14ac:dyDescent="0.25">
      <c r="A61537"/>
    </row>
    <row r="61538" spans="1:1" x14ac:dyDescent="0.25">
      <c r="A61538"/>
    </row>
    <row r="61539" spans="1:1" x14ac:dyDescent="0.25">
      <c r="A61539"/>
    </row>
    <row r="61540" spans="1:1" x14ac:dyDescent="0.25">
      <c r="A61540"/>
    </row>
    <row r="61541" spans="1:1" x14ac:dyDescent="0.25">
      <c r="A61541"/>
    </row>
    <row r="61542" spans="1:1" x14ac:dyDescent="0.25">
      <c r="A61542"/>
    </row>
    <row r="61543" spans="1:1" x14ac:dyDescent="0.25">
      <c r="A61543"/>
    </row>
    <row r="61544" spans="1:1" x14ac:dyDescent="0.25">
      <c r="A61544"/>
    </row>
    <row r="61545" spans="1:1" x14ac:dyDescent="0.25">
      <c r="A61545"/>
    </row>
    <row r="61546" spans="1:1" x14ac:dyDescent="0.25">
      <c r="A61546"/>
    </row>
    <row r="61547" spans="1:1" x14ac:dyDescent="0.25">
      <c r="A61547"/>
    </row>
    <row r="61548" spans="1:1" x14ac:dyDescent="0.25">
      <c r="A61548"/>
    </row>
    <row r="61549" spans="1:1" x14ac:dyDescent="0.25">
      <c r="A61549"/>
    </row>
    <row r="61550" spans="1:1" x14ac:dyDescent="0.25">
      <c r="A61550"/>
    </row>
    <row r="61551" spans="1:1" x14ac:dyDescent="0.25">
      <c r="A61551"/>
    </row>
    <row r="61552" spans="1:1" x14ac:dyDescent="0.25">
      <c r="A61552"/>
    </row>
    <row r="61553" spans="1:1" x14ac:dyDescent="0.25">
      <c r="A61553"/>
    </row>
    <row r="61554" spans="1:1" x14ac:dyDescent="0.25">
      <c r="A61554"/>
    </row>
    <row r="61555" spans="1:1" x14ac:dyDescent="0.25">
      <c r="A61555"/>
    </row>
    <row r="61556" spans="1:1" x14ac:dyDescent="0.25">
      <c r="A61556"/>
    </row>
    <row r="61557" spans="1:1" x14ac:dyDescent="0.25">
      <c r="A61557"/>
    </row>
    <row r="61558" spans="1:1" x14ac:dyDescent="0.25">
      <c r="A61558"/>
    </row>
    <row r="61559" spans="1:1" x14ac:dyDescent="0.25">
      <c r="A61559"/>
    </row>
    <row r="61560" spans="1:1" x14ac:dyDescent="0.25">
      <c r="A61560"/>
    </row>
    <row r="61561" spans="1:1" x14ac:dyDescent="0.25">
      <c r="A61561"/>
    </row>
    <row r="61562" spans="1:1" x14ac:dyDescent="0.25">
      <c r="A61562"/>
    </row>
    <row r="61563" spans="1:1" x14ac:dyDescent="0.25">
      <c r="A61563"/>
    </row>
    <row r="61564" spans="1:1" x14ac:dyDescent="0.25">
      <c r="A61564"/>
    </row>
    <row r="61565" spans="1:1" x14ac:dyDescent="0.25">
      <c r="A61565"/>
    </row>
    <row r="61566" spans="1:1" x14ac:dyDescent="0.25">
      <c r="A61566"/>
    </row>
    <row r="61567" spans="1:1" x14ac:dyDescent="0.25">
      <c r="A61567"/>
    </row>
    <row r="61568" spans="1:1" x14ac:dyDescent="0.25">
      <c r="A61568"/>
    </row>
    <row r="61569" spans="1:1" x14ac:dyDescent="0.25">
      <c r="A61569"/>
    </row>
    <row r="61570" spans="1:1" x14ac:dyDescent="0.25">
      <c r="A61570"/>
    </row>
    <row r="61571" spans="1:1" x14ac:dyDescent="0.25">
      <c r="A61571"/>
    </row>
    <row r="61572" spans="1:1" x14ac:dyDescent="0.25">
      <c r="A61572"/>
    </row>
    <row r="61573" spans="1:1" x14ac:dyDescent="0.25">
      <c r="A61573"/>
    </row>
    <row r="61574" spans="1:1" x14ac:dyDescent="0.25">
      <c r="A61574"/>
    </row>
    <row r="61575" spans="1:1" x14ac:dyDescent="0.25">
      <c r="A61575"/>
    </row>
    <row r="61576" spans="1:1" x14ac:dyDescent="0.25">
      <c r="A61576"/>
    </row>
    <row r="61577" spans="1:1" x14ac:dyDescent="0.25">
      <c r="A61577"/>
    </row>
    <row r="61578" spans="1:1" x14ac:dyDescent="0.25">
      <c r="A61578"/>
    </row>
    <row r="61579" spans="1:1" x14ac:dyDescent="0.25">
      <c r="A61579"/>
    </row>
    <row r="61580" spans="1:1" x14ac:dyDescent="0.25">
      <c r="A61580"/>
    </row>
    <row r="61581" spans="1:1" x14ac:dyDescent="0.25">
      <c r="A61581"/>
    </row>
    <row r="61582" spans="1:1" x14ac:dyDescent="0.25">
      <c r="A61582"/>
    </row>
    <row r="61583" spans="1:1" x14ac:dyDescent="0.25">
      <c r="A61583"/>
    </row>
    <row r="61584" spans="1:1" x14ac:dyDescent="0.25">
      <c r="A61584"/>
    </row>
    <row r="61585" spans="1:1" x14ac:dyDescent="0.25">
      <c r="A61585"/>
    </row>
    <row r="61586" spans="1:1" x14ac:dyDescent="0.25">
      <c r="A61586"/>
    </row>
    <row r="61587" spans="1:1" x14ac:dyDescent="0.25">
      <c r="A61587"/>
    </row>
    <row r="61588" spans="1:1" x14ac:dyDescent="0.25">
      <c r="A61588"/>
    </row>
    <row r="61589" spans="1:1" x14ac:dyDescent="0.25">
      <c r="A61589"/>
    </row>
    <row r="61590" spans="1:1" x14ac:dyDescent="0.25">
      <c r="A61590"/>
    </row>
    <row r="61591" spans="1:1" x14ac:dyDescent="0.25">
      <c r="A61591"/>
    </row>
    <row r="61592" spans="1:1" x14ac:dyDescent="0.25">
      <c r="A61592"/>
    </row>
    <row r="61593" spans="1:1" x14ac:dyDescent="0.25">
      <c r="A61593"/>
    </row>
    <row r="61594" spans="1:1" x14ac:dyDescent="0.25">
      <c r="A61594"/>
    </row>
    <row r="61595" spans="1:1" x14ac:dyDescent="0.25">
      <c r="A61595"/>
    </row>
    <row r="61596" spans="1:1" x14ac:dyDescent="0.25">
      <c r="A61596"/>
    </row>
    <row r="61597" spans="1:1" x14ac:dyDescent="0.25">
      <c r="A61597"/>
    </row>
    <row r="61598" spans="1:1" x14ac:dyDescent="0.25">
      <c r="A61598"/>
    </row>
    <row r="61599" spans="1:1" x14ac:dyDescent="0.25">
      <c r="A61599"/>
    </row>
    <row r="61600" spans="1:1" x14ac:dyDescent="0.25">
      <c r="A61600"/>
    </row>
    <row r="61601" spans="1:1" x14ac:dyDescent="0.25">
      <c r="A61601"/>
    </row>
    <row r="61602" spans="1:1" x14ac:dyDescent="0.25">
      <c r="A61602"/>
    </row>
    <row r="61603" spans="1:1" x14ac:dyDescent="0.25">
      <c r="A61603"/>
    </row>
    <row r="61604" spans="1:1" x14ac:dyDescent="0.25">
      <c r="A61604"/>
    </row>
    <row r="61605" spans="1:1" x14ac:dyDescent="0.25">
      <c r="A61605"/>
    </row>
    <row r="61606" spans="1:1" x14ac:dyDescent="0.25">
      <c r="A61606"/>
    </row>
    <row r="61607" spans="1:1" x14ac:dyDescent="0.25">
      <c r="A61607"/>
    </row>
    <row r="61608" spans="1:1" x14ac:dyDescent="0.25">
      <c r="A61608"/>
    </row>
    <row r="61609" spans="1:1" x14ac:dyDescent="0.25">
      <c r="A61609"/>
    </row>
    <row r="61610" spans="1:1" x14ac:dyDescent="0.25">
      <c r="A61610"/>
    </row>
    <row r="61611" spans="1:1" x14ac:dyDescent="0.25">
      <c r="A61611"/>
    </row>
    <row r="61612" spans="1:1" x14ac:dyDescent="0.25">
      <c r="A61612"/>
    </row>
    <row r="61613" spans="1:1" x14ac:dyDescent="0.25">
      <c r="A61613"/>
    </row>
    <row r="61614" spans="1:1" x14ac:dyDescent="0.25">
      <c r="A61614"/>
    </row>
    <row r="61615" spans="1:1" x14ac:dyDescent="0.25">
      <c r="A61615"/>
    </row>
    <row r="61616" spans="1:1" x14ac:dyDescent="0.25">
      <c r="A61616"/>
    </row>
    <row r="61617" spans="1:1" x14ac:dyDescent="0.25">
      <c r="A61617"/>
    </row>
    <row r="61618" spans="1:1" x14ac:dyDescent="0.25">
      <c r="A61618"/>
    </row>
    <row r="61619" spans="1:1" x14ac:dyDescent="0.25">
      <c r="A61619"/>
    </row>
    <row r="61620" spans="1:1" x14ac:dyDescent="0.25">
      <c r="A61620"/>
    </row>
    <row r="61621" spans="1:1" x14ac:dyDescent="0.25">
      <c r="A61621"/>
    </row>
    <row r="61622" spans="1:1" x14ac:dyDescent="0.25">
      <c r="A61622"/>
    </row>
    <row r="61623" spans="1:1" x14ac:dyDescent="0.25">
      <c r="A61623"/>
    </row>
    <row r="61624" spans="1:1" x14ac:dyDescent="0.25">
      <c r="A61624"/>
    </row>
    <row r="61625" spans="1:1" x14ac:dyDescent="0.25">
      <c r="A61625"/>
    </row>
    <row r="61626" spans="1:1" x14ac:dyDescent="0.25">
      <c r="A61626"/>
    </row>
    <row r="61627" spans="1:1" x14ac:dyDescent="0.25">
      <c r="A61627"/>
    </row>
    <row r="61628" spans="1:1" x14ac:dyDescent="0.25">
      <c r="A61628"/>
    </row>
    <row r="61629" spans="1:1" x14ac:dyDescent="0.25">
      <c r="A61629"/>
    </row>
    <row r="61630" spans="1:1" x14ac:dyDescent="0.25">
      <c r="A61630"/>
    </row>
    <row r="61631" spans="1:1" x14ac:dyDescent="0.25">
      <c r="A61631"/>
    </row>
    <row r="61632" spans="1:1" x14ac:dyDescent="0.25">
      <c r="A61632"/>
    </row>
    <row r="61633" spans="1:1" x14ac:dyDescent="0.25">
      <c r="A61633"/>
    </row>
    <row r="61634" spans="1:1" x14ac:dyDescent="0.25">
      <c r="A61634"/>
    </row>
    <row r="61635" spans="1:1" x14ac:dyDescent="0.25">
      <c r="A61635"/>
    </row>
    <row r="61636" spans="1:1" x14ac:dyDescent="0.25">
      <c r="A61636"/>
    </row>
    <row r="61637" spans="1:1" x14ac:dyDescent="0.25">
      <c r="A61637"/>
    </row>
    <row r="61638" spans="1:1" x14ac:dyDescent="0.25">
      <c r="A61638"/>
    </row>
    <row r="61639" spans="1:1" x14ac:dyDescent="0.25">
      <c r="A61639"/>
    </row>
    <row r="61640" spans="1:1" x14ac:dyDescent="0.25">
      <c r="A61640"/>
    </row>
    <row r="61641" spans="1:1" x14ac:dyDescent="0.25">
      <c r="A61641"/>
    </row>
    <row r="61642" spans="1:1" x14ac:dyDescent="0.25">
      <c r="A61642"/>
    </row>
    <row r="61643" spans="1:1" x14ac:dyDescent="0.25">
      <c r="A61643"/>
    </row>
    <row r="61644" spans="1:1" x14ac:dyDescent="0.25">
      <c r="A61644"/>
    </row>
    <row r="61645" spans="1:1" x14ac:dyDescent="0.25">
      <c r="A61645"/>
    </row>
    <row r="61646" spans="1:1" x14ac:dyDescent="0.25">
      <c r="A61646"/>
    </row>
    <row r="61647" spans="1:1" x14ac:dyDescent="0.25">
      <c r="A61647"/>
    </row>
    <row r="61648" spans="1:1" x14ac:dyDescent="0.25">
      <c r="A61648"/>
    </row>
    <row r="61649" spans="1:1" x14ac:dyDescent="0.25">
      <c r="A61649"/>
    </row>
    <row r="61650" spans="1:1" x14ac:dyDescent="0.25">
      <c r="A61650"/>
    </row>
    <row r="61651" spans="1:1" x14ac:dyDescent="0.25">
      <c r="A61651"/>
    </row>
    <row r="61652" spans="1:1" x14ac:dyDescent="0.25">
      <c r="A61652"/>
    </row>
    <row r="61653" spans="1:1" x14ac:dyDescent="0.25">
      <c r="A61653"/>
    </row>
    <row r="61654" spans="1:1" x14ac:dyDescent="0.25">
      <c r="A61654"/>
    </row>
    <row r="61655" spans="1:1" x14ac:dyDescent="0.25">
      <c r="A61655"/>
    </row>
    <row r="61656" spans="1:1" x14ac:dyDescent="0.25">
      <c r="A61656"/>
    </row>
    <row r="61657" spans="1:1" x14ac:dyDescent="0.25">
      <c r="A61657"/>
    </row>
    <row r="61658" spans="1:1" x14ac:dyDescent="0.25">
      <c r="A61658"/>
    </row>
    <row r="61659" spans="1:1" x14ac:dyDescent="0.25">
      <c r="A61659"/>
    </row>
    <row r="61660" spans="1:1" x14ac:dyDescent="0.25">
      <c r="A61660"/>
    </row>
    <row r="61661" spans="1:1" x14ac:dyDescent="0.25">
      <c r="A61661"/>
    </row>
    <row r="61662" spans="1:1" x14ac:dyDescent="0.25">
      <c r="A61662"/>
    </row>
    <row r="61663" spans="1:1" x14ac:dyDescent="0.25">
      <c r="A61663"/>
    </row>
    <row r="61664" spans="1:1" x14ac:dyDescent="0.25">
      <c r="A61664"/>
    </row>
    <row r="61665" spans="1:1" x14ac:dyDescent="0.25">
      <c r="A61665"/>
    </row>
    <row r="61666" spans="1:1" x14ac:dyDescent="0.25">
      <c r="A61666"/>
    </row>
    <row r="61667" spans="1:1" x14ac:dyDescent="0.25">
      <c r="A61667"/>
    </row>
    <row r="61668" spans="1:1" x14ac:dyDescent="0.25">
      <c r="A61668"/>
    </row>
    <row r="61669" spans="1:1" x14ac:dyDescent="0.25">
      <c r="A61669"/>
    </row>
    <row r="61670" spans="1:1" x14ac:dyDescent="0.25">
      <c r="A61670"/>
    </row>
    <row r="61671" spans="1:1" x14ac:dyDescent="0.25">
      <c r="A61671"/>
    </row>
    <row r="61672" spans="1:1" x14ac:dyDescent="0.25">
      <c r="A61672"/>
    </row>
    <row r="61673" spans="1:1" x14ac:dyDescent="0.25">
      <c r="A61673"/>
    </row>
    <row r="61674" spans="1:1" x14ac:dyDescent="0.25">
      <c r="A61674"/>
    </row>
    <row r="61675" spans="1:1" x14ac:dyDescent="0.25">
      <c r="A61675"/>
    </row>
    <row r="61676" spans="1:1" x14ac:dyDescent="0.25">
      <c r="A61676"/>
    </row>
    <row r="61677" spans="1:1" x14ac:dyDescent="0.25">
      <c r="A61677"/>
    </row>
    <row r="61678" spans="1:1" x14ac:dyDescent="0.25">
      <c r="A61678"/>
    </row>
    <row r="61679" spans="1:1" x14ac:dyDescent="0.25">
      <c r="A61679"/>
    </row>
    <row r="61680" spans="1:1" x14ac:dyDescent="0.25">
      <c r="A61680"/>
    </row>
    <row r="61681" spans="1:1" x14ac:dyDescent="0.25">
      <c r="A61681"/>
    </row>
    <row r="61682" spans="1:1" x14ac:dyDescent="0.25">
      <c r="A61682"/>
    </row>
    <row r="61683" spans="1:1" x14ac:dyDescent="0.25">
      <c r="A61683"/>
    </row>
    <row r="61684" spans="1:1" x14ac:dyDescent="0.25">
      <c r="A61684"/>
    </row>
    <row r="61685" spans="1:1" x14ac:dyDescent="0.25">
      <c r="A61685"/>
    </row>
    <row r="61686" spans="1:1" x14ac:dyDescent="0.25">
      <c r="A61686"/>
    </row>
    <row r="61687" spans="1:1" x14ac:dyDescent="0.25">
      <c r="A61687"/>
    </row>
    <row r="61688" spans="1:1" x14ac:dyDescent="0.25">
      <c r="A61688"/>
    </row>
    <row r="61689" spans="1:1" x14ac:dyDescent="0.25">
      <c r="A61689"/>
    </row>
    <row r="61690" spans="1:1" x14ac:dyDescent="0.25">
      <c r="A61690"/>
    </row>
    <row r="61691" spans="1:1" x14ac:dyDescent="0.25">
      <c r="A61691"/>
    </row>
    <row r="61692" spans="1:1" x14ac:dyDescent="0.25">
      <c r="A61692"/>
    </row>
    <row r="61693" spans="1:1" x14ac:dyDescent="0.25">
      <c r="A61693"/>
    </row>
    <row r="61694" spans="1:1" x14ac:dyDescent="0.25">
      <c r="A61694"/>
    </row>
    <row r="61695" spans="1:1" x14ac:dyDescent="0.25">
      <c r="A61695"/>
    </row>
    <row r="61696" spans="1:1" x14ac:dyDescent="0.25">
      <c r="A61696"/>
    </row>
    <row r="61697" spans="1:1" x14ac:dyDescent="0.25">
      <c r="A61697"/>
    </row>
    <row r="61698" spans="1:1" x14ac:dyDescent="0.25">
      <c r="A61698"/>
    </row>
    <row r="61699" spans="1:1" x14ac:dyDescent="0.25">
      <c r="A61699"/>
    </row>
    <row r="61700" spans="1:1" x14ac:dyDescent="0.25">
      <c r="A61700"/>
    </row>
    <row r="61701" spans="1:1" x14ac:dyDescent="0.25">
      <c r="A61701"/>
    </row>
    <row r="61702" spans="1:1" x14ac:dyDescent="0.25">
      <c r="A61702"/>
    </row>
    <row r="61703" spans="1:1" x14ac:dyDescent="0.25">
      <c r="A61703"/>
    </row>
    <row r="61704" spans="1:1" x14ac:dyDescent="0.25">
      <c r="A61704"/>
    </row>
    <row r="61705" spans="1:1" x14ac:dyDescent="0.25">
      <c r="A61705"/>
    </row>
    <row r="61706" spans="1:1" x14ac:dyDescent="0.25">
      <c r="A61706"/>
    </row>
    <row r="61707" spans="1:1" x14ac:dyDescent="0.25">
      <c r="A61707"/>
    </row>
    <row r="61708" spans="1:1" x14ac:dyDescent="0.25">
      <c r="A61708"/>
    </row>
    <row r="61709" spans="1:1" x14ac:dyDescent="0.25">
      <c r="A61709"/>
    </row>
    <row r="61710" spans="1:1" x14ac:dyDescent="0.25">
      <c r="A61710"/>
    </row>
    <row r="61711" spans="1:1" x14ac:dyDescent="0.25">
      <c r="A61711"/>
    </row>
    <row r="61712" spans="1:1" x14ac:dyDescent="0.25">
      <c r="A61712"/>
    </row>
    <row r="61713" spans="1:1" x14ac:dyDescent="0.25">
      <c r="A61713"/>
    </row>
    <row r="61714" spans="1:1" x14ac:dyDescent="0.25">
      <c r="A61714"/>
    </row>
    <row r="61715" spans="1:1" x14ac:dyDescent="0.25">
      <c r="A61715"/>
    </row>
    <row r="61716" spans="1:1" x14ac:dyDescent="0.25">
      <c r="A61716"/>
    </row>
    <row r="61717" spans="1:1" x14ac:dyDescent="0.25">
      <c r="A61717"/>
    </row>
    <row r="61718" spans="1:1" x14ac:dyDescent="0.25">
      <c r="A61718"/>
    </row>
    <row r="61719" spans="1:1" x14ac:dyDescent="0.25">
      <c r="A61719"/>
    </row>
    <row r="61720" spans="1:1" x14ac:dyDescent="0.25">
      <c r="A61720"/>
    </row>
    <row r="61721" spans="1:1" x14ac:dyDescent="0.25">
      <c r="A61721"/>
    </row>
    <row r="61722" spans="1:1" x14ac:dyDescent="0.25">
      <c r="A61722"/>
    </row>
    <row r="61723" spans="1:1" x14ac:dyDescent="0.25">
      <c r="A61723"/>
    </row>
    <row r="61724" spans="1:1" x14ac:dyDescent="0.25">
      <c r="A61724"/>
    </row>
    <row r="61725" spans="1:1" x14ac:dyDescent="0.25">
      <c r="A61725"/>
    </row>
    <row r="61726" spans="1:1" x14ac:dyDescent="0.25">
      <c r="A61726"/>
    </row>
    <row r="61727" spans="1:1" x14ac:dyDescent="0.25">
      <c r="A61727"/>
    </row>
    <row r="61728" spans="1:1" x14ac:dyDescent="0.25">
      <c r="A61728"/>
    </row>
    <row r="61729" spans="1:1" x14ac:dyDescent="0.25">
      <c r="A61729"/>
    </row>
    <row r="61730" spans="1:1" x14ac:dyDescent="0.25">
      <c r="A61730"/>
    </row>
    <row r="61731" spans="1:1" x14ac:dyDescent="0.25">
      <c r="A61731"/>
    </row>
    <row r="61732" spans="1:1" x14ac:dyDescent="0.25">
      <c r="A61732"/>
    </row>
    <row r="61733" spans="1:1" x14ac:dyDescent="0.25">
      <c r="A61733"/>
    </row>
    <row r="61734" spans="1:1" x14ac:dyDescent="0.25">
      <c r="A61734"/>
    </row>
    <row r="61735" spans="1:1" x14ac:dyDescent="0.25">
      <c r="A61735"/>
    </row>
    <row r="61736" spans="1:1" x14ac:dyDescent="0.25">
      <c r="A61736"/>
    </row>
    <row r="61737" spans="1:1" x14ac:dyDescent="0.25">
      <c r="A61737"/>
    </row>
    <row r="61738" spans="1:1" x14ac:dyDescent="0.25">
      <c r="A61738"/>
    </row>
    <row r="61739" spans="1:1" x14ac:dyDescent="0.25">
      <c r="A61739"/>
    </row>
    <row r="61740" spans="1:1" x14ac:dyDescent="0.25">
      <c r="A61740"/>
    </row>
    <row r="61741" spans="1:1" x14ac:dyDescent="0.25">
      <c r="A61741"/>
    </row>
    <row r="61742" spans="1:1" x14ac:dyDescent="0.25">
      <c r="A61742"/>
    </row>
    <row r="61743" spans="1:1" x14ac:dyDescent="0.25">
      <c r="A61743"/>
    </row>
    <row r="61744" spans="1:1" x14ac:dyDescent="0.25">
      <c r="A61744"/>
    </row>
    <row r="61745" spans="1:1" x14ac:dyDescent="0.25">
      <c r="A61745"/>
    </row>
    <row r="61746" spans="1:1" x14ac:dyDescent="0.25">
      <c r="A61746"/>
    </row>
    <row r="61747" spans="1:1" x14ac:dyDescent="0.25">
      <c r="A61747"/>
    </row>
    <row r="61748" spans="1:1" x14ac:dyDescent="0.25">
      <c r="A61748"/>
    </row>
    <row r="61749" spans="1:1" x14ac:dyDescent="0.25">
      <c r="A61749"/>
    </row>
    <row r="61750" spans="1:1" x14ac:dyDescent="0.25">
      <c r="A61750"/>
    </row>
    <row r="61751" spans="1:1" x14ac:dyDescent="0.25">
      <c r="A61751"/>
    </row>
    <row r="61752" spans="1:1" x14ac:dyDescent="0.25">
      <c r="A61752"/>
    </row>
    <row r="61753" spans="1:1" x14ac:dyDescent="0.25">
      <c r="A61753"/>
    </row>
    <row r="61754" spans="1:1" x14ac:dyDescent="0.25">
      <c r="A61754"/>
    </row>
    <row r="61755" spans="1:1" x14ac:dyDescent="0.25">
      <c r="A61755"/>
    </row>
    <row r="61756" spans="1:1" x14ac:dyDescent="0.25">
      <c r="A61756"/>
    </row>
    <row r="61757" spans="1:1" x14ac:dyDescent="0.25">
      <c r="A61757"/>
    </row>
    <row r="61758" spans="1:1" x14ac:dyDescent="0.25">
      <c r="A61758"/>
    </row>
    <row r="61759" spans="1:1" x14ac:dyDescent="0.25">
      <c r="A61759"/>
    </row>
    <row r="61760" spans="1:1" x14ac:dyDescent="0.25">
      <c r="A61760"/>
    </row>
    <row r="61761" spans="1:1" x14ac:dyDescent="0.25">
      <c r="A61761"/>
    </row>
    <row r="61762" spans="1:1" x14ac:dyDescent="0.25">
      <c r="A61762"/>
    </row>
    <row r="61763" spans="1:1" x14ac:dyDescent="0.25">
      <c r="A61763"/>
    </row>
    <row r="61764" spans="1:1" x14ac:dyDescent="0.25">
      <c r="A61764"/>
    </row>
    <row r="61765" spans="1:1" x14ac:dyDescent="0.25">
      <c r="A61765"/>
    </row>
    <row r="61766" spans="1:1" x14ac:dyDescent="0.25">
      <c r="A61766"/>
    </row>
    <row r="61767" spans="1:1" x14ac:dyDescent="0.25">
      <c r="A61767"/>
    </row>
    <row r="61768" spans="1:1" x14ac:dyDescent="0.25">
      <c r="A61768"/>
    </row>
    <row r="61769" spans="1:1" x14ac:dyDescent="0.25">
      <c r="A61769"/>
    </row>
    <row r="61770" spans="1:1" x14ac:dyDescent="0.25">
      <c r="A61770"/>
    </row>
    <row r="61771" spans="1:1" x14ac:dyDescent="0.25">
      <c r="A61771"/>
    </row>
    <row r="61772" spans="1:1" x14ac:dyDescent="0.25">
      <c r="A61772"/>
    </row>
    <row r="61773" spans="1:1" x14ac:dyDescent="0.25">
      <c r="A61773"/>
    </row>
    <row r="61774" spans="1:1" x14ac:dyDescent="0.25">
      <c r="A61774"/>
    </row>
    <row r="61775" spans="1:1" x14ac:dyDescent="0.25">
      <c r="A61775"/>
    </row>
    <row r="61776" spans="1:1" x14ac:dyDescent="0.25">
      <c r="A61776"/>
    </row>
    <row r="61777" spans="1:1" x14ac:dyDescent="0.25">
      <c r="A61777"/>
    </row>
    <row r="61778" spans="1:1" x14ac:dyDescent="0.25">
      <c r="A61778"/>
    </row>
    <row r="61779" spans="1:1" x14ac:dyDescent="0.25">
      <c r="A61779"/>
    </row>
    <row r="61780" spans="1:1" x14ac:dyDescent="0.25">
      <c r="A61780"/>
    </row>
    <row r="61781" spans="1:1" x14ac:dyDescent="0.25">
      <c r="A61781"/>
    </row>
    <row r="61782" spans="1:1" x14ac:dyDescent="0.25">
      <c r="A61782"/>
    </row>
    <row r="61783" spans="1:1" x14ac:dyDescent="0.25">
      <c r="A61783"/>
    </row>
    <row r="61784" spans="1:1" x14ac:dyDescent="0.25">
      <c r="A61784"/>
    </row>
    <row r="61785" spans="1:1" x14ac:dyDescent="0.25">
      <c r="A61785"/>
    </row>
    <row r="61786" spans="1:1" x14ac:dyDescent="0.25">
      <c r="A61786"/>
    </row>
    <row r="61787" spans="1:1" x14ac:dyDescent="0.25">
      <c r="A61787"/>
    </row>
    <row r="61788" spans="1:1" x14ac:dyDescent="0.25">
      <c r="A61788"/>
    </row>
    <row r="61789" spans="1:1" x14ac:dyDescent="0.25">
      <c r="A61789"/>
    </row>
    <row r="61790" spans="1:1" x14ac:dyDescent="0.25">
      <c r="A61790"/>
    </row>
    <row r="61791" spans="1:1" x14ac:dyDescent="0.25">
      <c r="A61791"/>
    </row>
    <row r="61792" spans="1:1" x14ac:dyDescent="0.25">
      <c r="A61792"/>
    </row>
    <row r="61793" spans="1:1" x14ac:dyDescent="0.25">
      <c r="A61793"/>
    </row>
    <row r="61794" spans="1:1" x14ac:dyDescent="0.25">
      <c r="A61794"/>
    </row>
    <row r="61795" spans="1:1" x14ac:dyDescent="0.25">
      <c r="A61795"/>
    </row>
    <row r="61796" spans="1:1" x14ac:dyDescent="0.25">
      <c r="A61796"/>
    </row>
    <row r="61797" spans="1:1" x14ac:dyDescent="0.25">
      <c r="A61797"/>
    </row>
    <row r="61798" spans="1:1" x14ac:dyDescent="0.25">
      <c r="A61798"/>
    </row>
    <row r="61799" spans="1:1" x14ac:dyDescent="0.25">
      <c r="A61799"/>
    </row>
    <row r="61800" spans="1:1" x14ac:dyDescent="0.25">
      <c r="A61800"/>
    </row>
    <row r="61801" spans="1:1" x14ac:dyDescent="0.25">
      <c r="A61801"/>
    </row>
    <row r="61802" spans="1:1" x14ac:dyDescent="0.25">
      <c r="A61802"/>
    </row>
    <row r="61803" spans="1:1" x14ac:dyDescent="0.25">
      <c r="A61803"/>
    </row>
    <row r="61804" spans="1:1" x14ac:dyDescent="0.25">
      <c r="A61804"/>
    </row>
    <row r="61805" spans="1:1" x14ac:dyDescent="0.25">
      <c r="A61805"/>
    </row>
    <row r="61806" spans="1:1" x14ac:dyDescent="0.25">
      <c r="A61806"/>
    </row>
    <row r="61807" spans="1:1" x14ac:dyDescent="0.25">
      <c r="A61807"/>
    </row>
    <row r="61808" spans="1:1" x14ac:dyDescent="0.25">
      <c r="A61808"/>
    </row>
    <row r="61809" spans="1:1" x14ac:dyDescent="0.25">
      <c r="A61809"/>
    </row>
    <row r="61810" spans="1:1" x14ac:dyDescent="0.25">
      <c r="A61810"/>
    </row>
    <row r="61811" spans="1:1" x14ac:dyDescent="0.25">
      <c r="A61811"/>
    </row>
    <row r="61812" spans="1:1" x14ac:dyDescent="0.25">
      <c r="A61812"/>
    </row>
    <row r="61813" spans="1:1" x14ac:dyDescent="0.25">
      <c r="A61813"/>
    </row>
    <row r="61814" spans="1:1" x14ac:dyDescent="0.25">
      <c r="A61814"/>
    </row>
    <row r="61815" spans="1:1" x14ac:dyDescent="0.25">
      <c r="A61815"/>
    </row>
    <row r="61816" spans="1:1" x14ac:dyDescent="0.25">
      <c r="A61816"/>
    </row>
    <row r="61817" spans="1:1" x14ac:dyDescent="0.25">
      <c r="A61817"/>
    </row>
    <row r="61818" spans="1:1" x14ac:dyDescent="0.25">
      <c r="A61818"/>
    </row>
    <row r="61819" spans="1:1" x14ac:dyDescent="0.25">
      <c r="A61819"/>
    </row>
    <row r="61820" spans="1:1" x14ac:dyDescent="0.25">
      <c r="A61820"/>
    </row>
    <row r="61821" spans="1:1" x14ac:dyDescent="0.25">
      <c r="A61821"/>
    </row>
    <row r="61822" spans="1:1" x14ac:dyDescent="0.25">
      <c r="A61822"/>
    </row>
    <row r="61823" spans="1:1" x14ac:dyDescent="0.25">
      <c r="A61823"/>
    </row>
    <row r="61824" spans="1:1" x14ac:dyDescent="0.25">
      <c r="A61824"/>
    </row>
    <row r="61825" spans="1:1" x14ac:dyDescent="0.25">
      <c r="A61825"/>
    </row>
    <row r="61826" spans="1:1" x14ac:dyDescent="0.25">
      <c r="A61826"/>
    </row>
    <row r="61827" spans="1:1" x14ac:dyDescent="0.25">
      <c r="A61827"/>
    </row>
    <row r="61828" spans="1:1" x14ac:dyDescent="0.25">
      <c r="A61828"/>
    </row>
    <row r="61829" spans="1:1" x14ac:dyDescent="0.25">
      <c r="A61829"/>
    </row>
    <row r="61830" spans="1:1" x14ac:dyDescent="0.25">
      <c r="A61830"/>
    </row>
    <row r="61831" spans="1:1" x14ac:dyDescent="0.25">
      <c r="A61831"/>
    </row>
    <row r="61832" spans="1:1" x14ac:dyDescent="0.25">
      <c r="A61832"/>
    </row>
    <row r="61833" spans="1:1" x14ac:dyDescent="0.25">
      <c r="A61833"/>
    </row>
    <row r="61834" spans="1:1" x14ac:dyDescent="0.25">
      <c r="A61834"/>
    </row>
    <row r="61835" spans="1:1" x14ac:dyDescent="0.25">
      <c r="A61835"/>
    </row>
    <row r="61836" spans="1:1" x14ac:dyDescent="0.25">
      <c r="A61836"/>
    </row>
    <row r="61837" spans="1:1" x14ac:dyDescent="0.25">
      <c r="A61837"/>
    </row>
    <row r="61838" spans="1:1" x14ac:dyDescent="0.25">
      <c r="A61838"/>
    </row>
    <row r="61839" spans="1:1" x14ac:dyDescent="0.25">
      <c r="A61839"/>
    </row>
    <row r="61840" spans="1:1" x14ac:dyDescent="0.25">
      <c r="A61840"/>
    </row>
    <row r="61841" spans="1:1" x14ac:dyDescent="0.25">
      <c r="A61841"/>
    </row>
    <row r="61842" spans="1:1" x14ac:dyDescent="0.25">
      <c r="A61842"/>
    </row>
    <row r="61843" spans="1:1" x14ac:dyDescent="0.25">
      <c r="A61843"/>
    </row>
    <row r="61844" spans="1:1" x14ac:dyDescent="0.25">
      <c r="A61844"/>
    </row>
    <row r="61845" spans="1:1" x14ac:dyDescent="0.25">
      <c r="A61845"/>
    </row>
    <row r="61846" spans="1:1" x14ac:dyDescent="0.25">
      <c r="A61846"/>
    </row>
    <row r="61847" spans="1:1" x14ac:dyDescent="0.25">
      <c r="A61847"/>
    </row>
    <row r="61848" spans="1:1" x14ac:dyDescent="0.25">
      <c r="A61848"/>
    </row>
    <row r="61849" spans="1:1" x14ac:dyDescent="0.25">
      <c r="A61849"/>
    </row>
    <row r="61850" spans="1:1" x14ac:dyDescent="0.25">
      <c r="A61850"/>
    </row>
    <row r="61851" spans="1:1" x14ac:dyDescent="0.25">
      <c r="A61851"/>
    </row>
    <row r="61852" spans="1:1" x14ac:dyDescent="0.25">
      <c r="A61852"/>
    </row>
    <row r="61853" spans="1:1" x14ac:dyDescent="0.25">
      <c r="A61853"/>
    </row>
    <row r="61854" spans="1:1" x14ac:dyDescent="0.25">
      <c r="A61854"/>
    </row>
    <row r="61855" spans="1:1" x14ac:dyDescent="0.25">
      <c r="A61855"/>
    </row>
    <row r="61856" spans="1:1" x14ac:dyDescent="0.25">
      <c r="A61856"/>
    </row>
    <row r="61857" spans="1:1" x14ac:dyDescent="0.25">
      <c r="A61857"/>
    </row>
    <row r="61858" spans="1:1" x14ac:dyDescent="0.25">
      <c r="A61858"/>
    </row>
    <row r="61859" spans="1:1" x14ac:dyDescent="0.25">
      <c r="A61859"/>
    </row>
    <row r="61860" spans="1:1" x14ac:dyDescent="0.25">
      <c r="A61860"/>
    </row>
    <row r="61861" spans="1:1" x14ac:dyDescent="0.25">
      <c r="A61861"/>
    </row>
    <row r="61862" spans="1:1" x14ac:dyDescent="0.25">
      <c r="A61862"/>
    </row>
    <row r="61863" spans="1:1" x14ac:dyDescent="0.25">
      <c r="A61863"/>
    </row>
    <row r="61864" spans="1:1" x14ac:dyDescent="0.25">
      <c r="A61864"/>
    </row>
    <row r="61865" spans="1:1" x14ac:dyDescent="0.25">
      <c r="A61865"/>
    </row>
    <row r="61866" spans="1:1" x14ac:dyDescent="0.25">
      <c r="A61866"/>
    </row>
    <row r="61867" spans="1:1" x14ac:dyDescent="0.25">
      <c r="A61867"/>
    </row>
    <row r="61868" spans="1:1" x14ac:dyDescent="0.25">
      <c r="A61868"/>
    </row>
    <row r="61869" spans="1:1" x14ac:dyDescent="0.25">
      <c r="A61869"/>
    </row>
    <row r="61870" spans="1:1" x14ac:dyDescent="0.25">
      <c r="A61870"/>
    </row>
    <row r="61871" spans="1:1" x14ac:dyDescent="0.25">
      <c r="A61871"/>
    </row>
    <row r="61872" spans="1:1" x14ac:dyDescent="0.25">
      <c r="A61872"/>
    </row>
    <row r="61873" spans="1:1" x14ac:dyDescent="0.25">
      <c r="A61873"/>
    </row>
    <row r="61874" spans="1:1" x14ac:dyDescent="0.25">
      <c r="A61874"/>
    </row>
    <row r="61875" spans="1:1" x14ac:dyDescent="0.25">
      <c r="A61875"/>
    </row>
    <row r="61876" spans="1:1" x14ac:dyDescent="0.25">
      <c r="A61876"/>
    </row>
    <row r="61877" spans="1:1" x14ac:dyDescent="0.25">
      <c r="A61877"/>
    </row>
    <row r="61878" spans="1:1" x14ac:dyDescent="0.25">
      <c r="A61878"/>
    </row>
    <row r="61879" spans="1:1" x14ac:dyDescent="0.25">
      <c r="A61879"/>
    </row>
    <row r="61880" spans="1:1" x14ac:dyDescent="0.25">
      <c r="A61880"/>
    </row>
    <row r="61881" spans="1:1" x14ac:dyDescent="0.25">
      <c r="A61881"/>
    </row>
    <row r="61882" spans="1:1" x14ac:dyDescent="0.25">
      <c r="A61882"/>
    </row>
    <row r="61883" spans="1:1" x14ac:dyDescent="0.25">
      <c r="A61883"/>
    </row>
    <row r="61884" spans="1:1" x14ac:dyDescent="0.25">
      <c r="A61884"/>
    </row>
    <row r="61885" spans="1:1" x14ac:dyDescent="0.25">
      <c r="A61885"/>
    </row>
    <row r="61886" spans="1:1" x14ac:dyDescent="0.25">
      <c r="A61886"/>
    </row>
    <row r="61887" spans="1:1" x14ac:dyDescent="0.25">
      <c r="A61887"/>
    </row>
    <row r="61888" spans="1:1" x14ac:dyDescent="0.25">
      <c r="A61888"/>
    </row>
    <row r="61889" spans="1:1" x14ac:dyDescent="0.25">
      <c r="A61889"/>
    </row>
    <row r="61890" spans="1:1" x14ac:dyDescent="0.25">
      <c r="A61890"/>
    </row>
    <row r="61891" spans="1:1" x14ac:dyDescent="0.25">
      <c r="A61891"/>
    </row>
    <row r="61892" spans="1:1" x14ac:dyDescent="0.25">
      <c r="A61892"/>
    </row>
    <row r="61893" spans="1:1" x14ac:dyDescent="0.25">
      <c r="A61893"/>
    </row>
    <row r="61894" spans="1:1" x14ac:dyDescent="0.25">
      <c r="A61894"/>
    </row>
    <row r="61895" spans="1:1" x14ac:dyDescent="0.25">
      <c r="A61895"/>
    </row>
    <row r="61896" spans="1:1" x14ac:dyDescent="0.25">
      <c r="A61896"/>
    </row>
    <row r="61897" spans="1:1" x14ac:dyDescent="0.25">
      <c r="A61897"/>
    </row>
    <row r="61898" spans="1:1" x14ac:dyDescent="0.25">
      <c r="A61898"/>
    </row>
    <row r="61899" spans="1:1" x14ac:dyDescent="0.25">
      <c r="A61899"/>
    </row>
    <row r="61900" spans="1:1" x14ac:dyDescent="0.25">
      <c r="A61900"/>
    </row>
    <row r="61901" spans="1:1" x14ac:dyDescent="0.25">
      <c r="A61901"/>
    </row>
    <row r="61902" spans="1:1" x14ac:dyDescent="0.25">
      <c r="A61902"/>
    </row>
    <row r="61903" spans="1:1" x14ac:dyDescent="0.25">
      <c r="A61903"/>
    </row>
    <row r="61904" spans="1:1" x14ac:dyDescent="0.25">
      <c r="A61904"/>
    </row>
    <row r="61905" spans="1:1" x14ac:dyDescent="0.25">
      <c r="A61905"/>
    </row>
    <row r="61906" spans="1:1" x14ac:dyDescent="0.25">
      <c r="A61906"/>
    </row>
    <row r="61907" spans="1:1" x14ac:dyDescent="0.25">
      <c r="A61907"/>
    </row>
    <row r="61908" spans="1:1" x14ac:dyDescent="0.25">
      <c r="A61908"/>
    </row>
    <row r="61909" spans="1:1" x14ac:dyDescent="0.25">
      <c r="A61909"/>
    </row>
    <row r="61910" spans="1:1" x14ac:dyDescent="0.25">
      <c r="A61910"/>
    </row>
    <row r="61911" spans="1:1" x14ac:dyDescent="0.25">
      <c r="A61911"/>
    </row>
    <row r="61912" spans="1:1" x14ac:dyDescent="0.25">
      <c r="A61912"/>
    </row>
    <row r="61913" spans="1:1" x14ac:dyDescent="0.25">
      <c r="A61913"/>
    </row>
    <row r="61914" spans="1:1" x14ac:dyDescent="0.25">
      <c r="A61914"/>
    </row>
    <row r="61915" spans="1:1" x14ac:dyDescent="0.25">
      <c r="A61915"/>
    </row>
    <row r="61916" spans="1:1" x14ac:dyDescent="0.25">
      <c r="A61916"/>
    </row>
    <row r="61917" spans="1:1" x14ac:dyDescent="0.25">
      <c r="A61917"/>
    </row>
    <row r="61918" spans="1:1" x14ac:dyDescent="0.25">
      <c r="A61918"/>
    </row>
    <row r="61919" spans="1:1" x14ac:dyDescent="0.25">
      <c r="A61919"/>
    </row>
    <row r="61920" spans="1:1" x14ac:dyDescent="0.25">
      <c r="A61920"/>
    </row>
    <row r="61921" spans="1:1" x14ac:dyDescent="0.25">
      <c r="A61921"/>
    </row>
    <row r="61922" spans="1:1" x14ac:dyDescent="0.25">
      <c r="A61922"/>
    </row>
    <row r="61923" spans="1:1" x14ac:dyDescent="0.25">
      <c r="A61923"/>
    </row>
    <row r="61924" spans="1:1" x14ac:dyDescent="0.25">
      <c r="A61924"/>
    </row>
    <row r="61925" spans="1:1" x14ac:dyDescent="0.25">
      <c r="A61925"/>
    </row>
    <row r="61926" spans="1:1" x14ac:dyDescent="0.25">
      <c r="A61926"/>
    </row>
    <row r="61927" spans="1:1" x14ac:dyDescent="0.25">
      <c r="A61927"/>
    </row>
    <row r="61928" spans="1:1" x14ac:dyDescent="0.25">
      <c r="A61928"/>
    </row>
    <row r="61929" spans="1:1" x14ac:dyDescent="0.25">
      <c r="A61929"/>
    </row>
    <row r="61930" spans="1:1" x14ac:dyDescent="0.25">
      <c r="A61930"/>
    </row>
    <row r="61931" spans="1:1" x14ac:dyDescent="0.25">
      <c r="A61931"/>
    </row>
    <row r="61932" spans="1:1" x14ac:dyDescent="0.25">
      <c r="A61932"/>
    </row>
    <row r="61933" spans="1:1" x14ac:dyDescent="0.25">
      <c r="A61933"/>
    </row>
    <row r="61934" spans="1:1" x14ac:dyDescent="0.25">
      <c r="A61934"/>
    </row>
    <row r="61935" spans="1:1" x14ac:dyDescent="0.25">
      <c r="A61935"/>
    </row>
    <row r="61936" spans="1:1" x14ac:dyDescent="0.25">
      <c r="A61936"/>
    </row>
    <row r="61937" spans="1:1" x14ac:dyDescent="0.25">
      <c r="A61937"/>
    </row>
    <row r="61938" spans="1:1" x14ac:dyDescent="0.25">
      <c r="A61938"/>
    </row>
    <row r="61939" spans="1:1" x14ac:dyDescent="0.25">
      <c r="A61939"/>
    </row>
    <row r="61940" spans="1:1" x14ac:dyDescent="0.25">
      <c r="A61940"/>
    </row>
    <row r="61941" spans="1:1" x14ac:dyDescent="0.25">
      <c r="A61941"/>
    </row>
    <row r="61942" spans="1:1" x14ac:dyDescent="0.25">
      <c r="A61942"/>
    </row>
    <row r="61943" spans="1:1" x14ac:dyDescent="0.25">
      <c r="A61943"/>
    </row>
    <row r="61944" spans="1:1" x14ac:dyDescent="0.25">
      <c r="A61944"/>
    </row>
    <row r="61945" spans="1:1" x14ac:dyDescent="0.25">
      <c r="A61945"/>
    </row>
    <row r="61946" spans="1:1" x14ac:dyDescent="0.25">
      <c r="A61946"/>
    </row>
    <row r="61947" spans="1:1" x14ac:dyDescent="0.25">
      <c r="A61947"/>
    </row>
    <row r="61948" spans="1:1" x14ac:dyDescent="0.25">
      <c r="A61948"/>
    </row>
    <row r="61949" spans="1:1" x14ac:dyDescent="0.25">
      <c r="A61949"/>
    </row>
    <row r="61950" spans="1:1" x14ac:dyDescent="0.25">
      <c r="A61950"/>
    </row>
    <row r="61951" spans="1:1" x14ac:dyDescent="0.25">
      <c r="A61951"/>
    </row>
    <row r="61952" spans="1:1" x14ac:dyDescent="0.25">
      <c r="A61952"/>
    </row>
    <row r="61953" spans="1:1" x14ac:dyDescent="0.25">
      <c r="A61953"/>
    </row>
    <row r="61954" spans="1:1" x14ac:dyDescent="0.25">
      <c r="A61954"/>
    </row>
    <row r="61955" spans="1:1" x14ac:dyDescent="0.25">
      <c r="A61955"/>
    </row>
    <row r="61956" spans="1:1" x14ac:dyDescent="0.25">
      <c r="A61956"/>
    </row>
    <row r="61957" spans="1:1" x14ac:dyDescent="0.25">
      <c r="A61957"/>
    </row>
    <row r="61958" spans="1:1" x14ac:dyDescent="0.25">
      <c r="A61958"/>
    </row>
    <row r="61959" spans="1:1" x14ac:dyDescent="0.25">
      <c r="A61959"/>
    </row>
    <row r="61960" spans="1:1" x14ac:dyDescent="0.25">
      <c r="A61960"/>
    </row>
    <row r="61961" spans="1:1" x14ac:dyDescent="0.25">
      <c r="A61961"/>
    </row>
    <row r="61962" spans="1:1" x14ac:dyDescent="0.25">
      <c r="A61962"/>
    </row>
    <row r="61963" spans="1:1" x14ac:dyDescent="0.25">
      <c r="A61963"/>
    </row>
    <row r="61964" spans="1:1" x14ac:dyDescent="0.25">
      <c r="A61964"/>
    </row>
    <row r="61965" spans="1:1" x14ac:dyDescent="0.25">
      <c r="A61965"/>
    </row>
    <row r="61966" spans="1:1" x14ac:dyDescent="0.25">
      <c r="A61966"/>
    </row>
    <row r="61967" spans="1:1" x14ac:dyDescent="0.25">
      <c r="A61967"/>
    </row>
    <row r="61968" spans="1:1" x14ac:dyDescent="0.25">
      <c r="A61968"/>
    </row>
    <row r="61969" spans="1:1" x14ac:dyDescent="0.25">
      <c r="A61969"/>
    </row>
    <row r="61970" spans="1:1" x14ac:dyDescent="0.25">
      <c r="A61970"/>
    </row>
    <row r="61971" spans="1:1" x14ac:dyDescent="0.25">
      <c r="A61971"/>
    </row>
    <row r="61972" spans="1:1" x14ac:dyDescent="0.25">
      <c r="A61972"/>
    </row>
    <row r="61973" spans="1:1" x14ac:dyDescent="0.25">
      <c r="A61973"/>
    </row>
    <row r="61974" spans="1:1" x14ac:dyDescent="0.25">
      <c r="A61974"/>
    </row>
    <row r="61975" spans="1:1" x14ac:dyDescent="0.25">
      <c r="A61975"/>
    </row>
    <row r="61976" spans="1:1" x14ac:dyDescent="0.25">
      <c r="A61976"/>
    </row>
    <row r="61977" spans="1:1" x14ac:dyDescent="0.25">
      <c r="A61977"/>
    </row>
    <row r="61978" spans="1:1" x14ac:dyDescent="0.25">
      <c r="A61978"/>
    </row>
    <row r="61979" spans="1:1" x14ac:dyDescent="0.25">
      <c r="A61979"/>
    </row>
    <row r="61980" spans="1:1" x14ac:dyDescent="0.25">
      <c r="A61980"/>
    </row>
    <row r="61981" spans="1:1" x14ac:dyDescent="0.25">
      <c r="A61981"/>
    </row>
    <row r="61982" spans="1:1" x14ac:dyDescent="0.25">
      <c r="A61982"/>
    </row>
    <row r="61983" spans="1:1" x14ac:dyDescent="0.25">
      <c r="A61983"/>
    </row>
    <row r="61984" spans="1:1" x14ac:dyDescent="0.25">
      <c r="A61984"/>
    </row>
    <row r="61985" spans="1:1" x14ac:dyDescent="0.25">
      <c r="A61985"/>
    </row>
    <row r="61986" spans="1:1" x14ac:dyDescent="0.25">
      <c r="A61986"/>
    </row>
    <row r="61987" spans="1:1" x14ac:dyDescent="0.25">
      <c r="A61987"/>
    </row>
    <row r="61988" spans="1:1" x14ac:dyDescent="0.25">
      <c r="A61988"/>
    </row>
    <row r="61989" spans="1:1" x14ac:dyDescent="0.25">
      <c r="A61989"/>
    </row>
    <row r="61990" spans="1:1" x14ac:dyDescent="0.25">
      <c r="A61990"/>
    </row>
    <row r="61991" spans="1:1" x14ac:dyDescent="0.25">
      <c r="A61991"/>
    </row>
    <row r="61992" spans="1:1" x14ac:dyDescent="0.25">
      <c r="A61992"/>
    </row>
    <row r="61993" spans="1:1" x14ac:dyDescent="0.25">
      <c r="A61993"/>
    </row>
    <row r="61994" spans="1:1" x14ac:dyDescent="0.25">
      <c r="A61994"/>
    </row>
    <row r="61995" spans="1:1" x14ac:dyDescent="0.25">
      <c r="A61995"/>
    </row>
    <row r="61996" spans="1:1" x14ac:dyDescent="0.25">
      <c r="A61996"/>
    </row>
    <row r="61997" spans="1:1" x14ac:dyDescent="0.25">
      <c r="A61997"/>
    </row>
    <row r="61998" spans="1:1" x14ac:dyDescent="0.25">
      <c r="A61998"/>
    </row>
    <row r="61999" spans="1:1" x14ac:dyDescent="0.25">
      <c r="A61999"/>
    </row>
    <row r="62000" spans="1:1" x14ac:dyDescent="0.25">
      <c r="A62000"/>
    </row>
    <row r="62001" spans="1:1" x14ac:dyDescent="0.25">
      <c r="A62001"/>
    </row>
    <row r="62002" spans="1:1" x14ac:dyDescent="0.25">
      <c r="A62002"/>
    </row>
    <row r="62003" spans="1:1" x14ac:dyDescent="0.25">
      <c r="A62003"/>
    </row>
    <row r="62004" spans="1:1" x14ac:dyDescent="0.25">
      <c r="A62004"/>
    </row>
    <row r="62005" spans="1:1" x14ac:dyDescent="0.25">
      <c r="A62005"/>
    </row>
    <row r="62006" spans="1:1" x14ac:dyDescent="0.25">
      <c r="A62006"/>
    </row>
    <row r="62007" spans="1:1" x14ac:dyDescent="0.25">
      <c r="A62007"/>
    </row>
    <row r="62008" spans="1:1" x14ac:dyDescent="0.25">
      <c r="A62008"/>
    </row>
    <row r="62009" spans="1:1" x14ac:dyDescent="0.25">
      <c r="A62009"/>
    </row>
    <row r="62010" spans="1:1" x14ac:dyDescent="0.25">
      <c r="A62010"/>
    </row>
    <row r="62011" spans="1:1" x14ac:dyDescent="0.25">
      <c r="A62011"/>
    </row>
    <row r="62012" spans="1:1" x14ac:dyDescent="0.25">
      <c r="A62012"/>
    </row>
    <row r="62013" spans="1:1" x14ac:dyDescent="0.25">
      <c r="A62013"/>
    </row>
    <row r="62014" spans="1:1" x14ac:dyDescent="0.25">
      <c r="A62014"/>
    </row>
    <row r="62015" spans="1:1" x14ac:dyDescent="0.25">
      <c r="A62015"/>
    </row>
    <row r="62016" spans="1:1" x14ac:dyDescent="0.25">
      <c r="A62016"/>
    </row>
    <row r="62017" spans="1:1" x14ac:dyDescent="0.25">
      <c r="A62017"/>
    </row>
    <row r="62018" spans="1:1" x14ac:dyDescent="0.25">
      <c r="A62018"/>
    </row>
    <row r="62019" spans="1:1" x14ac:dyDescent="0.25">
      <c r="A62019"/>
    </row>
    <row r="62020" spans="1:1" x14ac:dyDescent="0.25">
      <c r="A62020"/>
    </row>
    <row r="62021" spans="1:1" x14ac:dyDescent="0.25">
      <c r="A62021"/>
    </row>
    <row r="62022" spans="1:1" x14ac:dyDescent="0.25">
      <c r="A62022"/>
    </row>
    <row r="62023" spans="1:1" x14ac:dyDescent="0.25">
      <c r="A62023"/>
    </row>
    <row r="62024" spans="1:1" x14ac:dyDescent="0.25">
      <c r="A62024"/>
    </row>
    <row r="62025" spans="1:1" x14ac:dyDescent="0.25">
      <c r="A62025"/>
    </row>
    <row r="62026" spans="1:1" x14ac:dyDescent="0.25">
      <c r="A62026"/>
    </row>
    <row r="62027" spans="1:1" x14ac:dyDescent="0.25">
      <c r="A62027"/>
    </row>
    <row r="62028" spans="1:1" x14ac:dyDescent="0.25">
      <c r="A62028"/>
    </row>
    <row r="62029" spans="1:1" x14ac:dyDescent="0.25">
      <c r="A62029"/>
    </row>
    <row r="62030" spans="1:1" x14ac:dyDescent="0.25">
      <c r="A62030"/>
    </row>
    <row r="62031" spans="1:1" x14ac:dyDescent="0.25">
      <c r="A62031"/>
    </row>
    <row r="62032" spans="1:1" x14ac:dyDescent="0.25">
      <c r="A62032"/>
    </row>
    <row r="62033" spans="1:1" x14ac:dyDescent="0.25">
      <c r="A62033"/>
    </row>
    <row r="62034" spans="1:1" x14ac:dyDescent="0.25">
      <c r="A62034"/>
    </row>
    <row r="62035" spans="1:1" x14ac:dyDescent="0.25">
      <c r="A62035"/>
    </row>
    <row r="62036" spans="1:1" x14ac:dyDescent="0.25">
      <c r="A62036"/>
    </row>
    <row r="62037" spans="1:1" x14ac:dyDescent="0.25">
      <c r="A62037"/>
    </row>
    <row r="62038" spans="1:1" x14ac:dyDescent="0.25">
      <c r="A62038"/>
    </row>
    <row r="62039" spans="1:1" x14ac:dyDescent="0.25">
      <c r="A62039"/>
    </row>
    <row r="62040" spans="1:1" x14ac:dyDescent="0.25">
      <c r="A62040"/>
    </row>
    <row r="62041" spans="1:1" x14ac:dyDescent="0.25">
      <c r="A62041"/>
    </row>
    <row r="62042" spans="1:1" x14ac:dyDescent="0.25">
      <c r="A62042"/>
    </row>
    <row r="62043" spans="1:1" x14ac:dyDescent="0.25">
      <c r="A62043"/>
    </row>
    <row r="62044" spans="1:1" x14ac:dyDescent="0.25">
      <c r="A62044"/>
    </row>
    <row r="62045" spans="1:1" x14ac:dyDescent="0.25">
      <c r="A62045"/>
    </row>
    <row r="62046" spans="1:1" x14ac:dyDescent="0.25">
      <c r="A62046"/>
    </row>
    <row r="62047" spans="1:1" x14ac:dyDescent="0.25">
      <c r="A62047"/>
    </row>
    <row r="62048" spans="1:1" x14ac:dyDescent="0.25">
      <c r="A62048"/>
    </row>
    <row r="62049" spans="1:1" x14ac:dyDescent="0.25">
      <c r="A62049"/>
    </row>
    <row r="62050" spans="1:1" x14ac:dyDescent="0.25">
      <c r="A62050"/>
    </row>
    <row r="62051" spans="1:1" x14ac:dyDescent="0.25">
      <c r="A62051"/>
    </row>
    <row r="62052" spans="1:1" x14ac:dyDescent="0.25">
      <c r="A62052"/>
    </row>
    <row r="62053" spans="1:1" x14ac:dyDescent="0.25">
      <c r="A62053"/>
    </row>
    <row r="62054" spans="1:1" x14ac:dyDescent="0.25">
      <c r="A62054"/>
    </row>
    <row r="62055" spans="1:1" x14ac:dyDescent="0.25">
      <c r="A62055"/>
    </row>
    <row r="62056" spans="1:1" x14ac:dyDescent="0.25">
      <c r="A62056"/>
    </row>
    <row r="62057" spans="1:1" x14ac:dyDescent="0.25">
      <c r="A62057"/>
    </row>
    <row r="62058" spans="1:1" x14ac:dyDescent="0.25">
      <c r="A62058"/>
    </row>
    <row r="62059" spans="1:1" x14ac:dyDescent="0.25">
      <c r="A62059"/>
    </row>
    <row r="62060" spans="1:1" x14ac:dyDescent="0.25">
      <c r="A62060"/>
    </row>
    <row r="62061" spans="1:1" x14ac:dyDescent="0.25">
      <c r="A62061"/>
    </row>
    <row r="62062" spans="1:1" x14ac:dyDescent="0.25">
      <c r="A62062"/>
    </row>
    <row r="62063" spans="1:1" x14ac:dyDescent="0.25">
      <c r="A62063"/>
    </row>
    <row r="62064" spans="1:1" x14ac:dyDescent="0.25">
      <c r="A62064"/>
    </row>
    <row r="62065" spans="1:1" x14ac:dyDescent="0.25">
      <c r="A62065"/>
    </row>
    <row r="62066" spans="1:1" x14ac:dyDescent="0.25">
      <c r="A62066"/>
    </row>
    <row r="62067" spans="1:1" x14ac:dyDescent="0.25">
      <c r="A62067"/>
    </row>
    <row r="62068" spans="1:1" x14ac:dyDescent="0.25">
      <c r="A62068"/>
    </row>
    <row r="62069" spans="1:1" x14ac:dyDescent="0.25">
      <c r="A62069"/>
    </row>
    <row r="62070" spans="1:1" x14ac:dyDescent="0.25">
      <c r="A62070"/>
    </row>
    <row r="62071" spans="1:1" x14ac:dyDescent="0.25">
      <c r="A62071"/>
    </row>
    <row r="62072" spans="1:1" x14ac:dyDescent="0.25">
      <c r="A62072"/>
    </row>
    <row r="62073" spans="1:1" x14ac:dyDescent="0.25">
      <c r="A62073"/>
    </row>
    <row r="62074" spans="1:1" x14ac:dyDescent="0.25">
      <c r="A62074"/>
    </row>
    <row r="62075" spans="1:1" x14ac:dyDescent="0.25">
      <c r="A62075"/>
    </row>
    <row r="62076" spans="1:1" x14ac:dyDescent="0.25">
      <c r="A62076"/>
    </row>
    <row r="62077" spans="1:1" x14ac:dyDescent="0.25">
      <c r="A62077"/>
    </row>
    <row r="62078" spans="1:1" x14ac:dyDescent="0.25">
      <c r="A62078"/>
    </row>
    <row r="62079" spans="1:1" x14ac:dyDescent="0.25">
      <c r="A62079"/>
    </row>
    <row r="62080" spans="1:1" x14ac:dyDescent="0.25">
      <c r="A62080"/>
    </row>
    <row r="62081" spans="1:1" x14ac:dyDescent="0.25">
      <c r="A62081"/>
    </row>
    <row r="62082" spans="1:1" x14ac:dyDescent="0.25">
      <c r="A62082"/>
    </row>
    <row r="62083" spans="1:1" x14ac:dyDescent="0.25">
      <c r="A62083"/>
    </row>
    <row r="62084" spans="1:1" x14ac:dyDescent="0.25">
      <c r="A62084"/>
    </row>
    <row r="62085" spans="1:1" x14ac:dyDescent="0.25">
      <c r="A62085"/>
    </row>
    <row r="62086" spans="1:1" x14ac:dyDescent="0.25">
      <c r="A62086"/>
    </row>
    <row r="62087" spans="1:1" x14ac:dyDescent="0.25">
      <c r="A62087"/>
    </row>
    <row r="62088" spans="1:1" x14ac:dyDescent="0.25">
      <c r="A62088"/>
    </row>
    <row r="62089" spans="1:1" x14ac:dyDescent="0.25">
      <c r="A62089"/>
    </row>
    <row r="62090" spans="1:1" x14ac:dyDescent="0.25">
      <c r="A62090"/>
    </row>
    <row r="62091" spans="1:1" x14ac:dyDescent="0.25">
      <c r="A62091"/>
    </row>
    <row r="62092" spans="1:1" x14ac:dyDescent="0.25">
      <c r="A62092"/>
    </row>
    <row r="62093" spans="1:1" x14ac:dyDescent="0.25">
      <c r="A62093"/>
    </row>
    <row r="62094" spans="1:1" x14ac:dyDescent="0.25">
      <c r="A62094"/>
    </row>
    <row r="62095" spans="1:1" x14ac:dyDescent="0.25">
      <c r="A62095"/>
    </row>
    <row r="62096" spans="1:1" x14ac:dyDescent="0.25">
      <c r="A62096"/>
    </row>
    <row r="62097" spans="1:1" x14ac:dyDescent="0.25">
      <c r="A62097"/>
    </row>
    <row r="62098" spans="1:1" x14ac:dyDescent="0.25">
      <c r="A62098"/>
    </row>
    <row r="62099" spans="1:1" x14ac:dyDescent="0.25">
      <c r="A62099"/>
    </row>
    <row r="62100" spans="1:1" x14ac:dyDescent="0.25">
      <c r="A62100"/>
    </row>
    <row r="62101" spans="1:1" x14ac:dyDescent="0.25">
      <c r="A62101"/>
    </row>
    <row r="62102" spans="1:1" x14ac:dyDescent="0.25">
      <c r="A62102"/>
    </row>
    <row r="62103" spans="1:1" x14ac:dyDescent="0.25">
      <c r="A62103"/>
    </row>
    <row r="62104" spans="1:1" x14ac:dyDescent="0.25">
      <c r="A62104"/>
    </row>
    <row r="62105" spans="1:1" x14ac:dyDescent="0.25">
      <c r="A62105"/>
    </row>
    <row r="62106" spans="1:1" x14ac:dyDescent="0.25">
      <c r="A62106"/>
    </row>
    <row r="62107" spans="1:1" x14ac:dyDescent="0.25">
      <c r="A62107"/>
    </row>
    <row r="62108" spans="1:1" x14ac:dyDescent="0.25">
      <c r="A62108"/>
    </row>
    <row r="62109" spans="1:1" x14ac:dyDescent="0.25">
      <c r="A62109"/>
    </row>
    <row r="62110" spans="1:1" x14ac:dyDescent="0.25">
      <c r="A62110"/>
    </row>
    <row r="62111" spans="1:1" x14ac:dyDescent="0.25">
      <c r="A62111"/>
    </row>
    <row r="62112" spans="1:1" x14ac:dyDescent="0.25">
      <c r="A62112"/>
    </row>
    <row r="62113" spans="1:1" x14ac:dyDescent="0.25">
      <c r="A62113"/>
    </row>
    <row r="62114" spans="1:1" x14ac:dyDescent="0.25">
      <c r="A62114"/>
    </row>
    <row r="62115" spans="1:1" x14ac:dyDescent="0.25">
      <c r="A62115"/>
    </row>
    <row r="62116" spans="1:1" x14ac:dyDescent="0.25">
      <c r="A62116"/>
    </row>
    <row r="62117" spans="1:1" x14ac:dyDescent="0.25">
      <c r="A62117"/>
    </row>
    <row r="62118" spans="1:1" x14ac:dyDescent="0.25">
      <c r="A62118"/>
    </row>
    <row r="62119" spans="1:1" x14ac:dyDescent="0.25">
      <c r="A62119"/>
    </row>
    <row r="62120" spans="1:1" x14ac:dyDescent="0.25">
      <c r="A62120"/>
    </row>
    <row r="62121" spans="1:1" x14ac:dyDescent="0.25">
      <c r="A62121"/>
    </row>
    <row r="62122" spans="1:1" x14ac:dyDescent="0.25">
      <c r="A62122"/>
    </row>
    <row r="62123" spans="1:1" x14ac:dyDescent="0.25">
      <c r="A62123"/>
    </row>
    <row r="62124" spans="1:1" x14ac:dyDescent="0.25">
      <c r="A62124"/>
    </row>
    <row r="62125" spans="1:1" x14ac:dyDescent="0.25">
      <c r="A62125"/>
    </row>
    <row r="62126" spans="1:1" x14ac:dyDescent="0.25">
      <c r="A62126"/>
    </row>
    <row r="62127" spans="1:1" x14ac:dyDescent="0.25">
      <c r="A62127"/>
    </row>
    <row r="62128" spans="1:1" x14ac:dyDescent="0.25">
      <c r="A62128"/>
    </row>
    <row r="62129" spans="1:1" x14ac:dyDescent="0.25">
      <c r="A62129"/>
    </row>
    <row r="62130" spans="1:1" x14ac:dyDescent="0.25">
      <c r="A62130"/>
    </row>
    <row r="62131" spans="1:1" x14ac:dyDescent="0.25">
      <c r="A62131"/>
    </row>
    <row r="62132" spans="1:1" x14ac:dyDescent="0.25">
      <c r="A62132"/>
    </row>
    <row r="62133" spans="1:1" x14ac:dyDescent="0.25">
      <c r="A62133"/>
    </row>
    <row r="62134" spans="1:1" x14ac:dyDescent="0.25">
      <c r="A62134"/>
    </row>
    <row r="62135" spans="1:1" x14ac:dyDescent="0.25">
      <c r="A62135"/>
    </row>
    <row r="62136" spans="1:1" x14ac:dyDescent="0.25">
      <c r="A62136"/>
    </row>
    <row r="62137" spans="1:1" x14ac:dyDescent="0.25">
      <c r="A62137"/>
    </row>
    <row r="62138" spans="1:1" x14ac:dyDescent="0.25">
      <c r="A62138"/>
    </row>
    <row r="62139" spans="1:1" x14ac:dyDescent="0.25">
      <c r="A62139"/>
    </row>
    <row r="62140" spans="1:1" x14ac:dyDescent="0.25">
      <c r="A62140"/>
    </row>
    <row r="62141" spans="1:1" x14ac:dyDescent="0.25">
      <c r="A62141"/>
    </row>
    <row r="62142" spans="1:1" x14ac:dyDescent="0.25">
      <c r="A62142"/>
    </row>
    <row r="62143" spans="1:1" x14ac:dyDescent="0.25">
      <c r="A62143"/>
    </row>
    <row r="62144" spans="1:1" x14ac:dyDescent="0.25">
      <c r="A62144"/>
    </row>
    <row r="62145" spans="1:1" x14ac:dyDescent="0.25">
      <c r="A62145"/>
    </row>
    <row r="62146" spans="1:1" x14ac:dyDescent="0.25">
      <c r="A62146"/>
    </row>
    <row r="62147" spans="1:1" x14ac:dyDescent="0.25">
      <c r="A62147"/>
    </row>
    <row r="62148" spans="1:1" x14ac:dyDescent="0.25">
      <c r="A62148"/>
    </row>
    <row r="62149" spans="1:1" x14ac:dyDescent="0.25">
      <c r="A62149"/>
    </row>
    <row r="62150" spans="1:1" x14ac:dyDescent="0.25">
      <c r="A62150"/>
    </row>
    <row r="62151" spans="1:1" x14ac:dyDescent="0.25">
      <c r="A62151"/>
    </row>
    <row r="62152" spans="1:1" x14ac:dyDescent="0.25">
      <c r="A62152"/>
    </row>
    <row r="62153" spans="1:1" x14ac:dyDescent="0.25">
      <c r="A62153"/>
    </row>
    <row r="62154" spans="1:1" x14ac:dyDescent="0.25">
      <c r="A62154"/>
    </row>
    <row r="62155" spans="1:1" x14ac:dyDescent="0.25">
      <c r="A62155"/>
    </row>
    <row r="62156" spans="1:1" x14ac:dyDescent="0.25">
      <c r="A62156"/>
    </row>
    <row r="62157" spans="1:1" x14ac:dyDescent="0.25">
      <c r="A62157"/>
    </row>
    <row r="62158" spans="1:1" x14ac:dyDescent="0.25">
      <c r="A62158"/>
    </row>
    <row r="62159" spans="1:1" x14ac:dyDescent="0.25">
      <c r="A62159"/>
    </row>
    <row r="62160" spans="1:1" x14ac:dyDescent="0.25">
      <c r="A62160"/>
    </row>
    <row r="62161" spans="1:1" x14ac:dyDescent="0.25">
      <c r="A62161"/>
    </row>
    <row r="62162" spans="1:1" x14ac:dyDescent="0.25">
      <c r="A62162"/>
    </row>
    <row r="62163" spans="1:1" x14ac:dyDescent="0.25">
      <c r="A62163"/>
    </row>
    <row r="62164" spans="1:1" x14ac:dyDescent="0.25">
      <c r="A62164"/>
    </row>
    <row r="62165" spans="1:1" x14ac:dyDescent="0.25">
      <c r="A62165"/>
    </row>
    <row r="62166" spans="1:1" x14ac:dyDescent="0.25">
      <c r="A62166"/>
    </row>
    <row r="62167" spans="1:1" x14ac:dyDescent="0.25">
      <c r="A62167"/>
    </row>
    <row r="62168" spans="1:1" x14ac:dyDescent="0.25">
      <c r="A62168"/>
    </row>
    <row r="62169" spans="1:1" x14ac:dyDescent="0.25">
      <c r="A62169"/>
    </row>
    <row r="62170" spans="1:1" x14ac:dyDescent="0.25">
      <c r="A62170"/>
    </row>
    <row r="62171" spans="1:1" x14ac:dyDescent="0.25">
      <c r="A62171"/>
    </row>
    <row r="62172" spans="1:1" x14ac:dyDescent="0.25">
      <c r="A62172"/>
    </row>
    <row r="62173" spans="1:1" x14ac:dyDescent="0.25">
      <c r="A62173"/>
    </row>
    <row r="62174" spans="1:1" x14ac:dyDescent="0.25">
      <c r="A62174"/>
    </row>
    <row r="62175" spans="1:1" x14ac:dyDescent="0.25">
      <c r="A62175"/>
    </row>
    <row r="62176" spans="1:1" x14ac:dyDescent="0.25">
      <c r="A62176"/>
    </row>
    <row r="62177" spans="1:1" x14ac:dyDescent="0.25">
      <c r="A62177"/>
    </row>
    <row r="62178" spans="1:1" x14ac:dyDescent="0.25">
      <c r="A62178"/>
    </row>
    <row r="62179" spans="1:1" x14ac:dyDescent="0.25">
      <c r="A62179"/>
    </row>
    <row r="62180" spans="1:1" x14ac:dyDescent="0.25">
      <c r="A62180"/>
    </row>
    <row r="62181" spans="1:1" x14ac:dyDescent="0.25">
      <c r="A62181"/>
    </row>
    <row r="62182" spans="1:1" x14ac:dyDescent="0.25">
      <c r="A62182"/>
    </row>
    <row r="62183" spans="1:1" x14ac:dyDescent="0.25">
      <c r="A62183"/>
    </row>
    <row r="62184" spans="1:1" x14ac:dyDescent="0.25">
      <c r="A62184"/>
    </row>
    <row r="62185" spans="1:1" x14ac:dyDescent="0.25">
      <c r="A62185"/>
    </row>
    <row r="62186" spans="1:1" x14ac:dyDescent="0.25">
      <c r="A62186"/>
    </row>
    <row r="62187" spans="1:1" x14ac:dyDescent="0.25">
      <c r="A62187"/>
    </row>
    <row r="62188" spans="1:1" x14ac:dyDescent="0.25">
      <c r="A62188"/>
    </row>
    <row r="62189" spans="1:1" x14ac:dyDescent="0.25">
      <c r="A62189"/>
    </row>
    <row r="62190" spans="1:1" x14ac:dyDescent="0.25">
      <c r="A62190"/>
    </row>
    <row r="62191" spans="1:1" x14ac:dyDescent="0.25">
      <c r="A62191"/>
    </row>
    <row r="62192" spans="1:1" x14ac:dyDescent="0.25">
      <c r="A62192"/>
    </row>
    <row r="62193" spans="1:1" x14ac:dyDescent="0.25">
      <c r="A62193"/>
    </row>
    <row r="62194" spans="1:1" x14ac:dyDescent="0.25">
      <c r="A62194"/>
    </row>
    <row r="62195" spans="1:1" x14ac:dyDescent="0.25">
      <c r="A62195"/>
    </row>
    <row r="62196" spans="1:1" x14ac:dyDescent="0.25">
      <c r="A62196"/>
    </row>
    <row r="62197" spans="1:1" x14ac:dyDescent="0.25">
      <c r="A62197"/>
    </row>
    <row r="62198" spans="1:1" x14ac:dyDescent="0.25">
      <c r="A62198"/>
    </row>
    <row r="62199" spans="1:1" x14ac:dyDescent="0.25">
      <c r="A62199"/>
    </row>
    <row r="62200" spans="1:1" x14ac:dyDescent="0.25">
      <c r="A62200"/>
    </row>
    <row r="62201" spans="1:1" x14ac:dyDescent="0.25">
      <c r="A62201"/>
    </row>
    <row r="62202" spans="1:1" x14ac:dyDescent="0.25">
      <c r="A62202"/>
    </row>
    <row r="62203" spans="1:1" x14ac:dyDescent="0.25">
      <c r="A62203"/>
    </row>
    <row r="62204" spans="1:1" x14ac:dyDescent="0.25">
      <c r="A62204"/>
    </row>
    <row r="62205" spans="1:1" x14ac:dyDescent="0.25">
      <c r="A62205"/>
    </row>
    <row r="62206" spans="1:1" x14ac:dyDescent="0.25">
      <c r="A62206"/>
    </row>
    <row r="62207" spans="1:1" x14ac:dyDescent="0.25">
      <c r="A62207"/>
    </row>
    <row r="62208" spans="1:1" x14ac:dyDescent="0.25">
      <c r="A62208"/>
    </row>
    <row r="62209" spans="1:1" x14ac:dyDescent="0.25">
      <c r="A62209"/>
    </row>
    <row r="62210" spans="1:1" x14ac:dyDescent="0.25">
      <c r="A62210"/>
    </row>
    <row r="62211" spans="1:1" x14ac:dyDescent="0.25">
      <c r="A62211"/>
    </row>
    <row r="62212" spans="1:1" x14ac:dyDescent="0.25">
      <c r="A62212"/>
    </row>
    <row r="62213" spans="1:1" x14ac:dyDescent="0.25">
      <c r="A62213"/>
    </row>
    <row r="62214" spans="1:1" x14ac:dyDescent="0.25">
      <c r="A62214"/>
    </row>
    <row r="62215" spans="1:1" x14ac:dyDescent="0.25">
      <c r="A62215"/>
    </row>
    <row r="62216" spans="1:1" x14ac:dyDescent="0.25">
      <c r="A62216"/>
    </row>
    <row r="62217" spans="1:1" x14ac:dyDescent="0.25">
      <c r="A62217"/>
    </row>
    <row r="62218" spans="1:1" x14ac:dyDescent="0.25">
      <c r="A62218"/>
    </row>
    <row r="62219" spans="1:1" x14ac:dyDescent="0.25">
      <c r="A62219"/>
    </row>
    <row r="62220" spans="1:1" x14ac:dyDescent="0.25">
      <c r="A62220"/>
    </row>
    <row r="62221" spans="1:1" x14ac:dyDescent="0.25">
      <c r="A62221"/>
    </row>
    <row r="62222" spans="1:1" x14ac:dyDescent="0.25">
      <c r="A62222"/>
    </row>
    <row r="62223" spans="1:1" x14ac:dyDescent="0.25">
      <c r="A62223"/>
    </row>
    <row r="62224" spans="1:1" x14ac:dyDescent="0.25">
      <c r="A62224"/>
    </row>
    <row r="62225" spans="1:1" x14ac:dyDescent="0.25">
      <c r="A62225"/>
    </row>
    <row r="62226" spans="1:1" x14ac:dyDescent="0.25">
      <c r="A62226"/>
    </row>
    <row r="62227" spans="1:1" x14ac:dyDescent="0.25">
      <c r="A62227"/>
    </row>
    <row r="62228" spans="1:1" x14ac:dyDescent="0.25">
      <c r="A62228"/>
    </row>
    <row r="62229" spans="1:1" x14ac:dyDescent="0.25">
      <c r="A62229"/>
    </row>
    <row r="62230" spans="1:1" x14ac:dyDescent="0.25">
      <c r="A62230"/>
    </row>
    <row r="62231" spans="1:1" x14ac:dyDescent="0.25">
      <c r="A62231"/>
    </row>
    <row r="62232" spans="1:1" x14ac:dyDescent="0.25">
      <c r="A62232"/>
    </row>
    <row r="62233" spans="1:1" x14ac:dyDescent="0.25">
      <c r="A62233"/>
    </row>
    <row r="62234" spans="1:1" x14ac:dyDescent="0.25">
      <c r="A62234"/>
    </row>
    <row r="62235" spans="1:1" x14ac:dyDescent="0.25">
      <c r="A62235"/>
    </row>
    <row r="62236" spans="1:1" x14ac:dyDescent="0.25">
      <c r="A62236"/>
    </row>
    <row r="62237" spans="1:1" x14ac:dyDescent="0.25">
      <c r="A62237"/>
    </row>
    <row r="62238" spans="1:1" x14ac:dyDescent="0.25">
      <c r="A62238"/>
    </row>
    <row r="62239" spans="1:1" x14ac:dyDescent="0.25">
      <c r="A62239"/>
    </row>
    <row r="62240" spans="1:1" x14ac:dyDescent="0.25">
      <c r="A62240"/>
    </row>
    <row r="62241" spans="1:1" x14ac:dyDescent="0.25">
      <c r="A62241"/>
    </row>
    <row r="62242" spans="1:1" x14ac:dyDescent="0.25">
      <c r="A62242"/>
    </row>
    <row r="62243" spans="1:1" x14ac:dyDescent="0.25">
      <c r="A62243"/>
    </row>
    <row r="62244" spans="1:1" x14ac:dyDescent="0.25">
      <c r="A62244"/>
    </row>
    <row r="62245" spans="1:1" x14ac:dyDescent="0.25">
      <c r="A62245"/>
    </row>
    <row r="62246" spans="1:1" x14ac:dyDescent="0.25">
      <c r="A62246"/>
    </row>
    <row r="62247" spans="1:1" x14ac:dyDescent="0.25">
      <c r="A62247"/>
    </row>
    <row r="62248" spans="1:1" x14ac:dyDescent="0.25">
      <c r="A62248"/>
    </row>
    <row r="62249" spans="1:1" x14ac:dyDescent="0.25">
      <c r="A62249"/>
    </row>
    <row r="62250" spans="1:1" x14ac:dyDescent="0.25">
      <c r="A62250"/>
    </row>
    <row r="62251" spans="1:1" x14ac:dyDescent="0.25">
      <c r="A62251"/>
    </row>
    <row r="62252" spans="1:1" x14ac:dyDescent="0.25">
      <c r="A62252"/>
    </row>
    <row r="62253" spans="1:1" x14ac:dyDescent="0.25">
      <c r="A62253"/>
    </row>
    <row r="62254" spans="1:1" x14ac:dyDescent="0.25">
      <c r="A62254"/>
    </row>
    <row r="62255" spans="1:1" x14ac:dyDescent="0.25">
      <c r="A62255"/>
    </row>
    <row r="62256" spans="1:1" x14ac:dyDescent="0.25">
      <c r="A62256"/>
    </row>
    <row r="62257" spans="1:1" x14ac:dyDescent="0.25">
      <c r="A62257"/>
    </row>
    <row r="62258" spans="1:1" x14ac:dyDescent="0.25">
      <c r="A62258"/>
    </row>
    <row r="62259" spans="1:1" x14ac:dyDescent="0.25">
      <c r="A62259"/>
    </row>
    <row r="62260" spans="1:1" x14ac:dyDescent="0.25">
      <c r="A62260"/>
    </row>
    <row r="62261" spans="1:1" x14ac:dyDescent="0.25">
      <c r="A62261"/>
    </row>
    <row r="62262" spans="1:1" x14ac:dyDescent="0.25">
      <c r="A62262"/>
    </row>
    <row r="62263" spans="1:1" x14ac:dyDescent="0.25">
      <c r="A62263"/>
    </row>
    <row r="62264" spans="1:1" x14ac:dyDescent="0.25">
      <c r="A62264"/>
    </row>
    <row r="62265" spans="1:1" x14ac:dyDescent="0.25">
      <c r="A62265"/>
    </row>
    <row r="62266" spans="1:1" x14ac:dyDescent="0.25">
      <c r="A62266"/>
    </row>
    <row r="62267" spans="1:1" x14ac:dyDescent="0.25">
      <c r="A62267"/>
    </row>
    <row r="62268" spans="1:1" x14ac:dyDescent="0.25">
      <c r="A62268"/>
    </row>
    <row r="62269" spans="1:1" x14ac:dyDescent="0.25">
      <c r="A62269"/>
    </row>
    <row r="62270" spans="1:1" x14ac:dyDescent="0.25">
      <c r="A62270"/>
    </row>
    <row r="62271" spans="1:1" x14ac:dyDescent="0.25">
      <c r="A62271"/>
    </row>
    <row r="62272" spans="1:1" x14ac:dyDescent="0.25">
      <c r="A62272"/>
    </row>
    <row r="62273" spans="1:1" x14ac:dyDescent="0.25">
      <c r="A62273"/>
    </row>
    <row r="62274" spans="1:1" x14ac:dyDescent="0.25">
      <c r="A62274"/>
    </row>
    <row r="62275" spans="1:1" x14ac:dyDescent="0.25">
      <c r="A62275"/>
    </row>
    <row r="62276" spans="1:1" x14ac:dyDescent="0.25">
      <c r="A62276"/>
    </row>
    <row r="62277" spans="1:1" x14ac:dyDescent="0.25">
      <c r="A62277"/>
    </row>
    <row r="62278" spans="1:1" x14ac:dyDescent="0.25">
      <c r="A62278"/>
    </row>
    <row r="62279" spans="1:1" x14ac:dyDescent="0.25">
      <c r="A62279"/>
    </row>
    <row r="62280" spans="1:1" x14ac:dyDescent="0.25">
      <c r="A62280"/>
    </row>
    <row r="62281" spans="1:1" x14ac:dyDescent="0.25">
      <c r="A62281"/>
    </row>
    <row r="62282" spans="1:1" x14ac:dyDescent="0.25">
      <c r="A62282"/>
    </row>
    <row r="62283" spans="1:1" x14ac:dyDescent="0.25">
      <c r="A62283"/>
    </row>
    <row r="62284" spans="1:1" x14ac:dyDescent="0.25">
      <c r="A62284"/>
    </row>
    <row r="62285" spans="1:1" x14ac:dyDescent="0.25">
      <c r="A62285"/>
    </row>
    <row r="62286" spans="1:1" x14ac:dyDescent="0.25">
      <c r="A62286"/>
    </row>
    <row r="62287" spans="1:1" x14ac:dyDescent="0.25">
      <c r="A62287"/>
    </row>
    <row r="62288" spans="1:1" x14ac:dyDescent="0.25">
      <c r="A62288"/>
    </row>
    <row r="62289" spans="1:1" x14ac:dyDescent="0.25">
      <c r="A62289"/>
    </row>
    <row r="62290" spans="1:1" x14ac:dyDescent="0.25">
      <c r="A62290"/>
    </row>
    <row r="62291" spans="1:1" x14ac:dyDescent="0.25">
      <c r="A62291"/>
    </row>
    <row r="62292" spans="1:1" x14ac:dyDescent="0.25">
      <c r="A62292"/>
    </row>
    <row r="62293" spans="1:1" x14ac:dyDescent="0.25">
      <c r="A62293"/>
    </row>
    <row r="62294" spans="1:1" x14ac:dyDescent="0.25">
      <c r="A62294"/>
    </row>
    <row r="62295" spans="1:1" x14ac:dyDescent="0.25">
      <c r="A62295"/>
    </row>
    <row r="62296" spans="1:1" x14ac:dyDescent="0.25">
      <c r="A62296"/>
    </row>
    <row r="62297" spans="1:1" x14ac:dyDescent="0.25">
      <c r="A62297"/>
    </row>
    <row r="62298" spans="1:1" x14ac:dyDescent="0.25">
      <c r="A62298"/>
    </row>
    <row r="62299" spans="1:1" x14ac:dyDescent="0.25">
      <c r="A62299"/>
    </row>
    <row r="62300" spans="1:1" x14ac:dyDescent="0.25">
      <c r="A62300"/>
    </row>
    <row r="62301" spans="1:1" x14ac:dyDescent="0.25">
      <c r="A62301"/>
    </row>
    <row r="62302" spans="1:1" x14ac:dyDescent="0.25">
      <c r="A62302"/>
    </row>
    <row r="62303" spans="1:1" x14ac:dyDescent="0.25">
      <c r="A62303"/>
    </row>
    <row r="62304" spans="1:1" x14ac:dyDescent="0.25">
      <c r="A62304"/>
    </row>
    <row r="62305" spans="1:1" x14ac:dyDescent="0.25">
      <c r="A62305"/>
    </row>
    <row r="62306" spans="1:1" x14ac:dyDescent="0.25">
      <c r="A62306"/>
    </row>
    <row r="62307" spans="1:1" x14ac:dyDescent="0.25">
      <c r="A62307"/>
    </row>
    <row r="62308" spans="1:1" x14ac:dyDescent="0.25">
      <c r="A62308"/>
    </row>
    <row r="62309" spans="1:1" x14ac:dyDescent="0.25">
      <c r="A62309"/>
    </row>
    <row r="62310" spans="1:1" x14ac:dyDescent="0.25">
      <c r="A62310"/>
    </row>
    <row r="62311" spans="1:1" x14ac:dyDescent="0.25">
      <c r="A62311"/>
    </row>
    <row r="62312" spans="1:1" x14ac:dyDescent="0.25">
      <c r="A62312"/>
    </row>
    <row r="62313" spans="1:1" x14ac:dyDescent="0.25">
      <c r="A62313"/>
    </row>
    <row r="62314" spans="1:1" x14ac:dyDescent="0.25">
      <c r="A62314"/>
    </row>
    <row r="62315" spans="1:1" x14ac:dyDescent="0.25">
      <c r="A62315"/>
    </row>
    <row r="62316" spans="1:1" x14ac:dyDescent="0.25">
      <c r="A62316"/>
    </row>
    <row r="62317" spans="1:1" x14ac:dyDescent="0.25">
      <c r="A62317"/>
    </row>
    <row r="62318" spans="1:1" x14ac:dyDescent="0.25">
      <c r="A62318"/>
    </row>
    <row r="62319" spans="1:1" x14ac:dyDescent="0.25">
      <c r="A62319"/>
    </row>
    <row r="62320" spans="1:1" x14ac:dyDescent="0.25">
      <c r="A62320"/>
    </row>
    <row r="62321" spans="1:1" x14ac:dyDescent="0.25">
      <c r="A62321"/>
    </row>
    <row r="62322" spans="1:1" x14ac:dyDescent="0.25">
      <c r="A62322"/>
    </row>
    <row r="62323" spans="1:1" x14ac:dyDescent="0.25">
      <c r="A62323"/>
    </row>
    <row r="62324" spans="1:1" x14ac:dyDescent="0.25">
      <c r="A62324"/>
    </row>
    <row r="62325" spans="1:1" x14ac:dyDescent="0.25">
      <c r="A62325"/>
    </row>
    <row r="62326" spans="1:1" x14ac:dyDescent="0.25">
      <c r="A62326"/>
    </row>
    <row r="62327" spans="1:1" x14ac:dyDescent="0.25">
      <c r="A62327"/>
    </row>
    <row r="62328" spans="1:1" x14ac:dyDescent="0.25">
      <c r="A62328"/>
    </row>
    <row r="62329" spans="1:1" x14ac:dyDescent="0.25">
      <c r="A62329"/>
    </row>
    <row r="62330" spans="1:1" x14ac:dyDescent="0.25">
      <c r="A62330"/>
    </row>
    <row r="62331" spans="1:1" x14ac:dyDescent="0.25">
      <c r="A62331"/>
    </row>
    <row r="62332" spans="1:1" x14ac:dyDescent="0.25">
      <c r="A62332"/>
    </row>
    <row r="62333" spans="1:1" x14ac:dyDescent="0.25">
      <c r="A62333"/>
    </row>
    <row r="62334" spans="1:1" x14ac:dyDescent="0.25">
      <c r="A62334"/>
    </row>
    <row r="62335" spans="1:1" x14ac:dyDescent="0.25">
      <c r="A62335"/>
    </row>
    <row r="62336" spans="1:1" x14ac:dyDescent="0.25">
      <c r="A62336"/>
    </row>
    <row r="62337" spans="1:1" x14ac:dyDescent="0.25">
      <c r="A62337"/>
    </row>
    <row r="62338" spans="1:1" x14ac:dyDescent="0.25">
      <c r="A62338"/>
    </row>
    <row r="62339" spans="1:1" x14ac:dyDescent="0.25">
      <c r="A62339"/>
    </row>
    <row r="62340" spans="1:1" x14ac:dyDescent="0.25">
      <c r="A62340"/>
    </row>
    <row r="62341" spans="1:1" x14ac:dyDescent="0.25">
      <c r="A62341"/>
    </row>
    <row r="62342" spans="1:1" x14ac:dyDescent="0.25">
      <c r="A62342"/>
    </row>
    <row r="62343" spans="1:1" x14ac:dyDescent="0.25">
      <c r="A62343"/>
    </row>
    <row r="62344" spans="1:1" x14ac:dyDescent="0.25">
      <c r="A62344"/>
    </row>
    <row r="62345" spans="1:1" x14ac:dyDescent="0.25">
      <c r="A62345"/>
    </row>
    <row r="62346" spans="1:1" x14ac:dyDescent="0.25">
      <c r="A62346"/>
    </row>
    <row r="62347" spans="1:1" x14ac:dyDescent="0.25">
      <c r="A62347"/>
    </row>
    <row r="62348" spans="1:1" x14ac:dyDescent="0.25">
      <c r="A62348"/>
    </row>
    <row r="62349" spans="1:1" x14ac:dyDescent="0.25">
      <c r="A62349"/>
    </row>
    <row r="62350" spans="1:1" x14ac:dyDescent="0.25">
      <c r="A62350"/>
    </row>
    <row r="62351" spans="1:1" x14ac:dyDescent="0.25">
      <c r="A62351"/>
    </row>
    <row r="62352" spans="1:1" x14ac:dyDescent="0.25">
      <c r="A62352"/>
    </row>
    <row r="62353" spans="1:1" x14ac:dyDescent="0.25">
      <c r="A62353"/>
    </row>
    <row r="62354" spans="1:1" x14ac:dyDescent="0.25">
      <c r="A62354"/>
    </row>
    <row r="62355" spans="1:1" x14ac:dyDescent="0.25">
      <c r="A62355"/>
    </row>
    <row r="62356" spans="1:1" x14ac:dyDescent="0.25">
      <c r="A62356"/>
    </row>
    <row r="62357" spans="1:1" x14ac:dyDescent="0.25">
      <c r="A62357"/>
    </row>
    <row r="62358" spans="1:1" x14ac:dyDescent="0.25">
      <c r="A62358"/>
    </row>
    <row r="62359" spans="1:1" x14ac:dyDescent="0.25">
      <c r="A62359"/>
    </row>
    <row r="62360" spans="1:1" x14ac:dyDescent="0.25">
      <c r="A62360"/>
    </row>
    <row r="62361" spans="1:1" x14ac:dyDescent="0.25">
      <c r="A62361"/>
    </row>
    <row r="62362" spans="1:1" x14ac:dyDescent="0.25">
      <c r="A62362"/>
    </row>
    <row r="62363" spans="1:1" x14ac:dyDescent="0.25">
      <c r="A62363"/>
    </row>
    <row r="62364" spans="1:1" x14ac:dyDescent="0.25">
      <c r="A62364"/>
    </row>
    <row r="62365" spans="1:1" x14ac:dyDescent="0.25">
      <c r="A62365"/>
    </row>
    <row r="62366" spans="1:1" x14ac:dyDescent="0.25">
      <c r="A62366"/>
    </row>
    <row r="62367" spans="1:1" x14ac:dyDescent="0.25">
      <c r="A62367"/>
    </row>
    <row r="62368" spans="1:1" x14ac:dyDescent="0.25">
      <c r="A62368"/>
    </row>
    <row r="62369" spans="1:1" x14ac:dyDescent="0.25">
      <c r="A62369"/>
    </row>
    <row r="62370" spans="1:1" x14ac:dyDescent="0.25">
      <c r="A62370"/>
    </row>
    <row r="62371" spans="1:1" x14ac:dyDescent="0.25">
      <c r="A62371"/>
    </row>
    <row r="62372" spans="1:1" x14ac:dyDescent="0.25">
      <c r="A62372"/>
    </row>
    <row r="62373" spans="1:1" x14ac:dyDescent="0.25">
      <c r="A62373"/>
    </row>
    <row r="62374" spans="1:1" x14ac:dyDescent="0.25">
      <c r="A62374"/>
    </row>
    <row r="62375" spans="1:1" x14ac:dyDescent="0.25">
      <c r="A62375"/>
    </row>
    <row r="62376" spans="1:1" x14ac:dyDescent="0.25">
      <c r="A62376"/>
    </row>
    <row r="62377" spans="1:1" x14ac:dyDescent="0.25">
      <c r="A62377"/>
    </row>
    <row r="62378" spans="1:1" x14ac:dyDescent="0.25">
      <c r="A62378"/>
    </row>
    <row r="62379" spans="1:1" x14ac:dyDescent="0.25">
      <c r="A62379"/>
    </row>
    <row r="62380" spans="1:1" x14ac:dyDescent="0.25">
      <c r="A62380"/>
    </row>
    <row r="62381" spans="1:1" x14ac:dyDescent="0.25">
      <c r="A62381"/>
    </row>
    <row r="62382" spans="1:1" x14ac:dyDescent="0.25">
      <c r="A62382"/>
    </row>
    <row r="62383" spans="1:1" x14ac:dyDescent="0.25">
      <c r="A62383"/>
    </row>
    <row r="62384" spans="1:1" x14ac:dyDescent="0.25">
      <c r="A62384"/>
    </row>
    <row r="62385" spans="1:1" x14ac:dyDescent="0.25">
      <c r="A62385"/>
    </row>
    <row r="62386" spans="1:1" x14ac:dyDescent="0.25">
      <c r="A62386"/>
    </row>
    <row r="62387" spans="1:1" x14ac:dyDescent="0.25">
      <c r="A62387"/>
    </row>
    <row r="62388" spans="1:1" x14ac:dyDescent="0.25">
      <c r="A62388"/>
    </row>
    <row r="62389" spans="1:1" x14ac:dyDescent="0.25">
      <c r="A62389"/>
    </row>
    <row r="62390" spans="1:1" x14ac:dyDescent="0.25">
      <c r="A62390"/>
    </row>
    <row r="62391" spans="1:1" x14ac:dyDescent="0.25">
      <c r="A62391"/>
    </row>
    <row r="62392" spans="1:1" x14ac:dyDescent="0.25">
      <c r="A62392"/>
    </row>
    <row r="62393" spans="1:1" x14ac:dyDescent="0.25">
      <c r="A62393"/>
    </row>
    <row r="62394" spans="1:1" x14ac:dyDescent="0.25">
      <c r="A62394"/>
    </row>
    <row r="62395" spans="1:1" x14ac:dyDescent="0.25">
      <c r="A62395"/>
    </row>
    <row r="62396" spans="1:1" x14ac:dyDescent="0.25">
      <c r="A62396"/>
    </row>
    <row r="62397" spans="1:1" x14ac:dyDescent="0.25">
      <c r="A62397"/>
    </row>
    <row r="62398" spans="1:1" x14ac:dyDescent="0.25">
      <c r="A62398"/>
    </row>
    <row r="62399" spans="1:1" x14ac:dyDescent="0.25">
      <c r="A62399"/>
    </row>
    <row r="62400" spans="1:1" x14ac:dyDescent="0.25">
      <c r="A62400"/>
    </row>
    <row r="62401" spans="1:1" x14ac:dyDescent="0.25">
      <c r="A62401"/>
    </row>
    <row r="62402" spans="1:1" x14ac:dyDescent="0.25">
      <c r="A62402"/>
    </row>
    <row r="62403" spans="1:1" x14ac:dyDescent="0.25">
      <c r="A62403"/>
    </row>
    <row r="62404" spans="1:1" x14ac:dyDescent="0.25">
      <c r="A62404"/>
    </row>
    <row r="62405" spans="1:1" x14ac:dyDescent="0.25">
      <c r="A62405"/>
    </row>
    <row r="62406" spans="1:1" x14ac:dyDescent="0.25">
      <c r="A62406"/>
    </row>
    <row r="62407" spans="1:1" x14ac:dyDescent="0.25">
      <c r="A62407"/>
    </row>
    <row r="62408" spans="1:1" x14ac:dyDescent="0.25">
      <c r="A62408"/>
    </row>
    <row r="62409" spans="1:1" x14ac:dyDescent="0.25">
      <c r="A62409"/>
    </row>
    <row r="62410" spans="1:1" x14ac:dyDescent="0.25">
      <c r="A62410"/>
    </row>
    <row r="62411" spans="1:1" x14ac:dyDescent="0.25">
      <c r="A62411"/>
    </row>
    <row r="62412" spans="1:1" x14ac:dyDescent="0.25">
      <c r="A62412"/>
    </row>
    <row r="62413" spans="1:1" x14ac:dyDescent="0.25">
      <c r="A62413"/>
    </row>
    <row r="62414" spans="1:1" x14ac:dyDescent="0.25">
      <c r="A62414"/>
    </row>
    <row r="62415" spans="1:1" x14ac:dyDescent="0.25">
      <c r="A62415"/>
    </row>
    <row r="62416" spans="1:1" x14ac:dyDescent="0.25">
      <c r="A62416"/>
    </row>
    <row r="62417" spans="1:1" x14ac:dyDescent="0.25">
      <c r="A62417"/>
    </row>
    <row r="62418" spans="1:1" x14ac:dyDescent="0.25">
      <c r="A62418"/>
    </row>
    <row r="62419" spans="1:1" x14ac:dyDescent="0.25">
      <c r="A62419"/>
    </row>
    <row r="62420" spans="1:1" x14ac:dyDescent="0.25">
      <c r="A62420"/>
    </row>
    <row r="62421" spans="1:1" x14ac:dyDescent="0.25">
      <c r="A62421"/>
    </row>
    <row r="62422" spans="1:1" x14ac:dyDescent="0.25">
      <c r="A62422"/>
    </row>
    <row r="62423" spans="1:1" x14ac:dyDescent="0.25">
      <c r="A62423"/>
    </row>
    <row r="62424" spans="1:1" x14ac:dyDescent="0.25">
      <c r="A62424"/>
    </row>
    <row r="62425" spans="1:1" x14ac:dyDescent="0.25">
      <c r="A62425"/>
    </row>
    <row r="62426" spans="1:1" x14ac:dyDescent="0.25">
      <c r="A62426"/>
    </row>
    <row r="62427" spans="1:1" x14ac:dyDescent="0.25">
      <c r="A62427"/>
    </row>
    <row r="62428" spans="1:1" x14ac:dyDescent="0.25">
      <c r="A62428"/>
    </row>
    <row r="62429" spans="1:1" x14ac:dyDescent="0.25">
      <c r="A62429"/>
    </row>
    <row r="62430" spans="1:1" x14ac:dyDescent="0.25">
      <c r="A62430"/>
    </row>
    <row r="62431" spans="1:1" x14ac:dyDescent="0.25">
      <c r="A62431"/>
    </row>
    <row r="62432" spans="1:1" x14ac:dyDescent="0.25">
      <c r="A62432"/>
    </row>
    <row r="62433" spans="1:1" x14ac:dyDescent="0.25">
      <c r="A62433"/>
    </row>
    <row r="62434" spans="1:1" x14ac:dyDescent="0.25">
      <c r="A62434"/>
    </row>
    <row r="62435" spans="1:1" x14ac:dyDescent="0.25">
      <c r="A62435"/>
    </row>
    <row r="62436" spans="1:1" x14ac:dyDescent="0.25">
      <c r="A62436"/>
    </row>
    <row r="62437" spans="1:1" x14ac:dyDescent="0.25">
      <c r="A62437"/>
    </row>
    <row r="62438" spans="1:1" x14ac:dyDescent="0.25">
      <c r="A62438"/>
    </row>
    <row r="62439" spans="1:1" x14ac:dyDescent="0.25">
      <c r="A62439"/>
    </row>
    <row r="62440" spans="1:1" x14ac:dyDescent="0.25">
      <c r="A62440"/>
    </row>
    <row r="62441" spans="1:1" x14ac:dyDescent="0.25">
      <c r="A62441"/>
    </row>
    <row r="62442" spans="1:1" x14ac:dyDescent="0.25">
      <c r="A62442"/>
    </row>
    <row r="62443" spans="1:1" x14ac:dyDescent="0.25">
      <c r="A62443"/>
    </row>
    <row r="62444" spans="1:1" x14ac:dyDescent="0.25">
      <c r="A62444"/>
    </row>
    <row r="62445" spans="1:1" x14ac:dyDescent="0.25">
      <c r="A62445"/>
    </row>
    <row r="62446" spans="1:1" x14ac:dyDescent="0.25">
      <c r="A62446"/>
    </row>
    <row r="62447" spans="1:1" x14ac:dyDescent="0.25">
      <c r="A62447"/>
    </row>
    <row r="62448" spans="1:1" x14ac:dyDescent="0.25">
      <c r="A62448"/>
    </row>
    <row r="62449" spans="1:1" x14ac:dyDescent="0.25">
      <c r="A62449"/>
    </row>
    <row r="62450" spans="1:1" x14ac:dyDescent="0.25">
      <c r="A62450"/>
    </row>
    <row r="62451" spans="1:1" x14ac:dyDescent="0.25">
      <c r="A62451"/>
    </row>
    <row r="62452" spans="1:1" x14ac:dyDescent="0.25">
      <c r="A62452"/>
    </row>
    <row r="62453" spans="1:1" x14ac:dyDescent="0.25">
      <c r="A62453"/>
    </row>
    <row r="62454" spans="1:1" x14ac:dyDescent="0.25">
      <c r="A62454"/>
    </row>
    <row r="62455" spans="1:1" x14ac:dyDescent="0.25">
      <c r="A62455"/>
    </row>
    <row r="62456" spans="1:1" x14ac:dyDescent="0.25">
      <c r="A62456"/>
    </row>
    <row r="62457" spans="1:1" x14ac:dyDescent="0.25">
      <c r="A62457"/>
    </row>
    <row r="62458" spans="1:1" x14ac:dyDescent="0.25">
      <c r="A62458"/>
    </row>
    <row r="62459" spans="1:1" x14ac:dyDescent="0.25">
      <c r="A62459"/>
    </row>
    <row r="62460" spans="1:1" x14ac:dyDescent="0.25">
      <c r="A62460"/>
    </row>
    <row r="62461" spans="1:1" x14ac:dyDescent="0.25">
      <c r="A62461"/>
    </row>
    <row r="62462" spans="1:1" x14ac:dyDescent="0.25">
      <c r="A62462"/>
    </row>
    <row r="62463" spans="1:1" x14ac:dyDescent="0.25">
      <c r="A62463"/>
    </row>
    <row r="62464" spans="1:1" x14ac:dyDescent="0.25">
      <c r="A62464"/>
    </row>
    <row r="62465" spans="1:1" x14ac:dyDescent="0.25">
      <c r="A62465"/>
    </row>
    <row r="62466" spans="1:1" x14ac:dyDescent="0.25">
      <c r="A62466"/>
    </row>
    <row r="62467" spans="1:1" x14ac:dyDescent="0.25">
      <c r="A62467"/>
    </row>
    <row r="62468" spans="1:1" x14ac:dyDescent="0.25">
      <c r="A62468"/>
    </row>
    <row r="62469" spans="1:1" x14ac:dyDescent="0.25">
      <c r="A62469"/>
    </row>
    <row r="62470" spans="1:1" x14ac:dyDescent="0.25">
      <c r="A62470"/>
    </row>
    <row r="62471" spans="1:1" x14ac:dyDescent="0.25">
      <c r="A62471"/>
    </row>
    <row r="62472" spans="1:1" x14ac:dyDescent="0.25">
      <c r="A62472"/>
    </row>
    <row r="62473" spans="1:1" x14ac:dyDescent="0.25">
      <c r="A62473"/>
    </row>
    <row r="62474" spans="1:1" x14ac:dyDescent="0.25">
      <c r="A62474"/>
    </row>
    <row r="62475" spans="1:1" x14ac:dyDescent="0.25">
      <c r="A62475"/>
    </row>
    <row r="62476" spans="1:1" x14ac:dyDescent="0.25">
      <c r="A62476"/>
    </row>
    <row r="62477" spans="1:1" x14ac:dyDescent="0.25">
      <c r="A62477"/>
    </row>
    <row r="62478" spans="1:1" x14ac:dyDescent="0.25">
      <c r="A62478"/>
    </row>
    <row r="62479" spans="1:1" x14ac:dyDescent="0.25">
      <c r="A62479"/>
    </row>
    <row r="62480" spans="1:1" x14ac:dyDescent="0.25">
      <c r="A62480"/>
    </row>
    <row r="62481" spans="1:1" x14ac:dyDescent="0.25">
      <c r="A62481"/>
    </row>
    <row r="62482" spans="1:1" x14ac:dyDescent="0.25">
      <c r="A62482"/>
    </row>
    <row r="62483" spans="1:1" x14ac:dyDescent="0.25">
      <c r="A62483"/>
    </row>
    <row r="62484" spans="1:1" x14ac:dyDescent="0.25">
      <c r="A62484"/>
    </row>
    <row r="62485" spans="1:1" x14ac:dyDescent="0.25">
      <c r="A62485"/>
    </row>
    <row r="62486" spans="1:1" x14ac:dyDescent="0.25">
      <c r="A62486"/>
    </row>
    <row r="62487" spans="1:1" x14ac:dyDescent="0.25">
      <c r="A62487"/>
    </row>
    <row r="62488" spans="1:1" x14ac:dyDescent="0.25">
      <c r="A62488"/>
    </row>
    <row r="62489" spans="1:1" x14ac:dyDescent="0.25">
      <c r="A62489"/>
    </row>
    <row r="62490" spans="1:1" x14ac:dyDescent="0.25">
      <c r="A62490"/>
    </row>
    <row r="62491" spans="1:1" x14ac:dyDescent="0.25">
      <c r="A62491"/>
    </row>
    <row r="62492" spans="1:1" x14ac:dyDescent="0.25">
      <c r="A62492"/>
    </row>
    <row r="62493" spans="1:1" x14ac:dyDescent="0.25">
      <c r="A62493"/>
    </row>
    <row r="62494" spans="1:1" x14ac:dyDescent="0.25">
      <c r="A62494"/>
    </row>
    <row r="62495" spans="1:1" x14ac:dyDescent="0.25">
      <c r="A62495"/>
    </row>
    <row r="62496" spans="1:1" x14ac:dyDescent="0.25">
      <c r="A62496"/>
    </row>
    <row r="62497" spans="1:1" x14ac:dyDescent="0.25">
      <c r="A62497"/>
    </row>
    <row r="62498" spans="1:1" x14ac:dyDescent="0.25">
      <c r="A62498"/>
    </row>
    <row r="62499" spans="1:1" x14ac:dyDescent="0.25">
      <c r="A62499"/>
    </row>
    <row r="62500" spans="1:1" x14ac:dyDescent="0.25">
      <c r="A62500"/>
    </row>
    <row r="62501" spans="1:1" x14ac:dyDescent="0.25">
      <c r="A62501"/>
    </row>
    <row r="62502" spans="1:1" x14ac:dyDescent="0.25">
      <c r="A62502"/>
    </row>
    <row r="62503" spans="1:1" x14ac:dyDescent="0.25">
      <c r="A62503"/>
    </row>
    <row r="62504" spans="1:1" x14ac:dyDescent="0.25">
      <c r="A62504"/>
    </row>
    <row r="62505" spans="1:1" x14ac:dyDescent="0.25">
      <c r="A62505"/>
    </row>
    <row r="62506" spans="1:1" x14ac:dyDescent="0.25">
      <c r="A62506"/>
    </row>
    <row r="62507" spans="1:1" x14ac:dyDescent="0.25">
      <c r="A62507"/>
    </row>
    <row r="62508" spans="1:1" x14ac:dyDescent="0.25">
      <c r="A62508"/>
    </row>
    <row r="62509" spans="1:1" x14ac:dyDescent="0.25">
      <c r="A62509"/>
    </row>
    <row r="62510" spans="1:1" x14ac:dyDescent="0.25">
      <c r="A62510"/>
    </row>
    <row r="62511" spans="1:1" x14ac:dyDescent="0.25">
      <c r="A62511"/>
    </row>
    <row r="62512" spans="1:1" x14ac:dyDescent="0.25">
      <c r="A62512"/>
    </row>
    <row r="62513" spans="1:1" x14ac:dyDescent="0.25">
      <c r="A62513"/>
    </row>
    <row r="62514" spans="1:1" x14ac:dyDescent="0.25">
      <c r="A62514"/>
    </row>
    <row r="62515" spans="1:1" x14ac:dyDescent="0.25">
      <c r="A62515"/>
    </row>
    <row r="62516" spans="1:1" x14ac:dyDescent="0.25">
      <c r="A62516"/>
    </row>
    <row r="62517" spans="1:1" x14ac:dyDescent="0.25">
      <c r="A62517"/>
    </row>
    <row r="62518" spans="1:1" x14ac:dyDescent="0.25">
      <c r="A62518"/>
    </row>
    <row r="62519" spans="1:1" x14ac:dyDescent="0.25">
      <c r="A62519"/>
    </row>
    <row r="62520" spans="1:1" x14ac:dyDescent="0.25">
      <c r="A62520"/>
    </row>
    <row r="62521" spans="1:1" x14ac:dyDescent="0.25">
      <c r="A62521"/>
    </row>
    <row r="62522" spans="1:1" x14ac:dyDescent="0.25">
      <c r="A62522"/>
    </row>
    <row r="62523" spans="1:1" x14ac:dyDescent="0.25">
      <c r="A62523"/>
    </row>
    <row r="62524" spans="1:1" x14ac:dyDescent="0.25">
      <c r="A62524"/>
    </row>
    <row r="62525" spans="1:1" x14ac:dyDescent="0.25">
      <c r="A62525"/>
    </row>
    <row r="62526" spans="1:1" x14ac:dyDescent="0.25">
      <c r="A62526"/>
    </row>
    <row r="62527" spans="1:1" x14ac:dyDescent="0.25">
      <c r="A62527"/>
    </row>
    <row r="62528" spans="1:1" x14ac:dyDescent="0.25">
      <c r="A62528"/>
    </row>
    <row r="62529" spans="1:1" x14ac:dyDescent="0.25">
      <c r="A62529"/>
    </row>
    <row r="62530" spans="1:1" x14ac:dyDescent="0.25">
      <c r="A62530"/>
    </row>
    <row r="62531" spans="1:1" x14ac:dyDescent="0.25">
      <c r="A62531"/>
    </row>
    <row r="62532" spans="1:1" x14ac:dyDescent="0.25">
      <c r="A62532"/>
    </row>
    <row r="62533" spans="1:1" x14ac:dyDescent="0.25">
      <c r="A62533"/>
    </row>
    <row r="62534" spans="1:1" x14ac:dyDescent="0.25">
      <c r="A62534"/>
    </row>
    <row r="62535" spans="1:1" x14ac:dyDescent="0.25">
      <c r="A62535"/>
    </row>
    <row r="62536" spans="1:1" x14ac:dyDescent="0.25">
      <c r="A62536"/>
    </row>
    <row r="62537" spans="1:1" x14ac:dyDescent="0.25">
      <c r="A62537"/>
    </row>
    <row r="62538" spans="1:1" x14ac:dyDescent="0.25">
      <c r="A62538"/>
    </row>
    <row r="62539" spans="1:1" x14ac:dyDescent="0.25">
      <c r="A62539"/>
    </row>
    <row r="62540" spans="1:1" x14ac:dyDescent="0.25">
      <c r="A62540"/>
    </row>
    <row r="62541" spans="1:1" x14ac:dyDescent="0.25">
      <c r="A62541"/>
    </row>
    <row r="62542" spans="1:1" x14ac:dyDescent="0.25">
      <c r="A62542"/>
    </row>
    <row r="62543" spans="1:1" x14ac:dyDescent="0.25">
      <c r="A62543"/>
    </row>
    <row r="62544" spans="1:1" x14ac:dyDescent="0.25">
      <c r="A62544"/>
    </row>
    <row r="62545" spans="1:1" x14ac:dyDescent="0.25">
      <c r="A62545"/>
    </row>
    <row r="62546" spans="1:1" x14ac:dyDescent="0.25">
      <c r="A62546"/>
    </row>
    <row r="62547" spans="1:1" x14ac:dyDescent="0.25">
      <c r="A62547"/>
    </row>
    <row r="62548" spans="1:1" x14ac:dyDescent="0.25">
      <c r="A62548"/>
    </row>
    <row r="62549" spans="1:1" x14ac:dyDescent="0.25">
      <c r="A62549"/>
    </row>
    <row r="62550" spans="1:1" x14ac:dyDescent="0.25">
      <c r="A62550"/>
    </row>
    <row r="62551" spans="1:1" x14ac:dyDescent="0.25">
      <c r="A62551"/>
    </row>
    <row r="62552" spans="1:1" x14ac:dyDescent="0.25">
      <c r="A62552"/>
    </row>
    <row r="62553" spans="1:1" x14ac:dyDescent="0.25">
      <c r="A62553"/>
    </row>
    <row r="62554" spans="1:1" x14ac:dyDescent="0.25">
      <c r="A62554"/>
    </row>
    <row r="62555" spans="1:1" x14ac:dyDescent="0.25">
      <c r="A62555"/>
    </row>
    <row r="62556" spans="1:1" x14ac:dyDescent="0.25">
      <c r="A62556"/>
    </row>
    <row r="62557" spans="1:1" x14ac:dyDescent="0.25">
      <c r="A62557"/>
    </row>
    <row r="62558" spans="1:1" x14ac:dyDescent="0.25">
      <c r="A62558"/>
    </row>
    <row r="62559" spans="1:1" x14ac:dyDescent="0.25">
      <c r="A62559"/>
    </row>
    <row r="62560" spans="1:1" x14ac:dyDescent="0.25">
      <c r="A62560"/>
    </row>
    <row r="62561" spans="1:1" x14ac:dyDescent="0.25">
      <c r="A62561"/>
    </row>
    <row r="62562" spans="1:1" x14ac:dyDescent="0.25">
      <c r="A62562"/>
    </row>
    <row r="62563" spans="1:1" x14ac:dyDescent="0.25">
      <c r="A62563"/>
    </row>
    <row r="62564" spans="1:1" x14ac:dyDescent="0.25">
      <c r="A62564"/>
    </row>
    <row r="62565" spans="1:1" x14ac:dyDescent="0.25">
      <c r="A62565"/>
    </row>
    <row r="62566" spans="1:1" x14ac:dyDescent="0.25">
      <c r="A62566"/>
    </row>
    <row r="62567" spans="1:1" x14ac:dyDescent="0.25">
      <c r="A62567"/>
    </row>
    <row r="62568" spans="1:1" x14ac:dyDescent="0.25">
      <c r="A62568"/>
    </row>
    <row r="62569" spans="1:1" x14ac:dyDescent="0.25">
      <c r="A62569"/>
    </row>
    <row r="62570" spans="1:1" x14ac:dyDescent="0.25">
      <c r="A62570"/>
    </row>
    <row r="62571" spans="1:1" x14ac:dyDescent="0.25">
      <c r="A62571"/>
    </row>
    <row r="62572" spans="1:1" x14ac:dyDescent="0.25">
      <c r="A62572"/>
    </row>
    <row r="62573" spans="1:1" x14ac:dyDescent="0.25">
      <c r="A62573"/>
    </row>
    <row r="62574" spans="1:1" x14ac:dyDescent="0.25">
      <c r="A62574"/>
    </row>
    <row r="62575" spans="1:1" x14ac:dyDescent="0.25">
      <c r="A62575"/>
    </row>
    <row r="62576" spans="1:1" x14ac:dyDescent="0.25">
      <c r="A62576"/>
    </row>
    <row r="62577" spans="1:1" x14ac:dyDescent="0.25">
      <c r="A62577"/>
    </row>
    <row r="62578" spans="1:1" x14ac:dyDescent="0.25">
      <c r="A62578"/>
    </row>
    <row r="62579" spans="1:1" x14ac:dyDescent="0.25">
      <c r="A62579"/>
    </row>
    <row r="62580" spans="1:1" x14ac:dyDescent="0.25">
      <c r="A62580"/>
    </row>
    <row r="62581" spans="1:1" x14ac:dyDescent="0.25">
      <c r="A62581"/>
    </row>
    <row r="62582" spans="1:1" x14ac:dyDescent="0.25">
      <c r="A62582"/>
    </row>
    <row r="62583" spans="1:1" x14ac:dyDescent="0.25">
      <c r="A62583"/>
    </row>
    <row r="62584" spans="1:1" x14ac:dyDescent="0.25">
      <c r="A62584"/>
    </row>
    <row r="62585" spans="1:1" x14ac:dyDescent="0.25">
      <c r="A62585"/>
    </row>
    <row r="62586" spans="1:1" x14ac:dyDescent="0.25">
      <c r="A62586"/>
    </row>
    <row r="62587" spans="1:1" x14ac:dyDescent="0.25">
      <c r="A62587"/>
    </row>
    <row r="62588" spans="1:1" x14ac:dyDescent="0.25">
      <c r="A62588"/>
    </row>
    <row r="62589" spans="1:1" x14ac:dyDescent="0.25">
      <c r="A62589"/>
    </row>
    <row r="62590" spans="1:1" x14ac:dyDescent="0.25">
      <c r="A62590"/>
    </row>
    <row r="62591" spans="1:1" x14ac:dyDescent="0.25">
      <c r="A62591"/>
    </row>
    <row r="62592" spans="1:1" x14ac:dyDescent="0.25">
      <c r="A62592"/>
    </row>
    <row r="62593" spans="1:1" x14ac:dyDescent="0.25">
      <c r="A62593"/>
    </row>
    <row r="62594" spans="1:1" x14ac:dyDescent="0.25">
      <c r="A62594"/>
    </row>
    <row r="62595" spans="1:1" x14ac:dyDescent="0.25">
      <c r="A62595"/>
    </row>
    <row r="62596" spans="1:1" x14ac:dyDescent="0.25">
      <c r="A62596"/>
    </row>
    <row r="62597" spans="1:1" x14ac:dyDescent="0.25">
      <c r="A62597"/>
    </row>
    <row r="62598" spans="1:1" x14ac:dyDescent="0.25">
      <c r="A62598"/>
    </row>
    <row r="62599" spans="1:1" x14ac:dyDescent="0.25">
      <c r="A62599"/>
    </row>
    <row r="62600" spans="1:1" x14ac:dyDescent="0.25">
      <c r="A62600"/>
    </row>
    <row r="62601" spans="1:1" x14ac:dyDescent="0.25">
      <c r="A62601"/>
    </row>
    <row r="62602" spans="1:1" x14ac:dyDescent="0.25">
      <c r="A62602"/>
    </row>
    <row r="62603" spans="1:1" x14ac:dyDescent="0.25">
      <c r="A62603"/>
    </row>
    <row r="62604" spans="1:1" x14ac:dyDescent="0.25">
      <c r="A62604"/>
    </row>
    <row r="62605" spans="1:1" x14ac:dyDescent="0.25">
      <c r="A62605"/>
    </row>
    <row r="62606" spans="1:1" x14ac:dyDescent="0.25">
      <c r="A62606"/>
    </row>
    <row r="62607" spans="1:1" x14ac:dyDescent="0.25">
      <c r="A62607"/>
    </row>
    <row r="62608" spans="1:1" x14ac:dyDescent="0.25">
      <c r="A62608"/>
    </row>
    <row r="62609" spans="1:1" x14ac:dyDescent="0.25">
      <c r="A62609"/>
    </row>
    <row r="62610" spans="1:1" x14ac:dyDescent="0.25">
      <c r="A62610"/>
    </row>
    <row r="62611" spans="1:1" x14ac:dyDescent="0.25">
      <c r="A62611"/>
    </row>
    <row r="62612" spans="1:1" x14ac:dyDescent="0.25">
      <c r="A62612"/>
    </row>
    <row r="62613" spans="1:1" x14ac:dyDescent="0.25">
      <c r="A62613"/>
    </row>
    <row r="62614" spans="1:1" x14ac:dyDescent="0.25">
      <c r="A62614"/>
    </row>
    <row r="62615" spans="1:1" x14ac:dyDescent="0.25">
      <c r="A62615"/>
    </row>
    <row r="62616" spans="1:1" x14ac:dyDescent="0.25">
      <c r="A62616"/>
    </row>
    <row r="62617" spans="1:1" x14ac:dyDescent="0.25">
      <c r="A62617"/>
    </row>
    <row r="62618" spans="1:1" x14ac:dyDescent="0.25">
      <c r="A62618"/>
    </row>
    <row r="62619" spans="1:1" x14ac:dyDescent="0.25">
      <c r="A62619"/>
    </row>
    <row r="62620" spans="1:1" x14ac:dyDescent="0.25">
      <c r="A62620"/>
    </row>
    <row r="62621" spans="1:1" x14ac:dyDescent="0.25">
      <c r="A62621"/>
    </row>
    <row r="62622" spans="1:1" x14ac:dyDescent="0.25">
      <c r="A62622"/>
    </row>
    <row r="62623" spans="1:1" x14ac:dyDescent="0.25">
      <c r="A62623"/>
    </row>
    <row r="62624" spans="1:1" x14ac:dyDescent="0.25">
      <c r="A62624"/>
    </row>
    <row r="62625" spans="1:1" x14ac:dyDescent="0.25">
      <c r="A62625"/>
    </row>
    <row r="62626" spans="1:1" x14ac:dyDescent="0.25">
      <c r="A62626"/>
    </row>
    <row r="62627" spans="1:1" x14ac:dyDescent="0.25">
      <c r="A62627"/>
    </row>
    <row r="62628" spans="1:1" x14ac:dyDescent="0.25">
      <c r="A62628"/>
    </row>
    <row r="62629" spans="1:1" x14ac:dyDescent="0.25">
      <c r="A62629"/>
    </row>
    <row r="62630" spans="1:1" x14ac:dyDescent="0.25">
      <c r="A62630"/>
    </row>
    <row r="62631" spans="1:1" x14ac:dyDescent="0.25">
      <c r="A62631"/>
    </row>
    <row r="62632" spans="1:1" x14ac:dyDescent="0.25">
      <c r="A62632"/>
    </row>
    <row r="62633" spans="1:1" x14ac:dyDescent="0.25">
      <c r="A62633"/>
    </row>
    <row r="62634" spans="1:1" x14ac:dyDescent="0.25">
      <c r="A62634"/>
    </row>
    <row r="62635" spans="1:1" x14ac:dyDescent="0.25">
      <c r="A62635"/>
    </row>
    <row r="62636" spans="1:1" x14ac:dyDescent="0.25">
      <c r="A62636"/>
    </row>
    <row r="62637" spans="1:1" x14ac:dyDescent="0.25">
      <c r="A62637"/>
    </row>
    <row r="62638" spans="1:1" x14ac:dyDescent="0.25">
      <c r="A62638"/>
    </row>
    <row r="62639" spans="1:1" x14ac:dyDescent="0.25">
      <c r="A62639"/>
    </row>
    <row r="62640" spans="1:1" x14ac:dyDescent="0.25">
      <c r="A62640"/>
    </row>
    <row r="62641" spans="1:1" x14ac:dyDescent="0.25">
      <c r="A62641"/>
    </row>
    <row r="62642" spans="1:1" x14ac:dyDescent="0.25">
      <c r="A62642"/>
    </row>
    <row r="62643" spans="1:1" x14ac:dyDescent="0.25">
      <c r="A62643"/>
    </row>
    <row r="62644" spans="1:1" x14ac:dyDescent="0.25">
      <c r="A62644"/>
    </row>
    <row r="62645" spans="1:1" x14ac:dyDescent="0.25">
      <c r="A62645"/>
    </row>
    <row r="62646" spans="1:1" x14ac:dyDescent="0.25">
      <c r="A62646"/>
    </row>
    <row r="62647" spans="1:1" x14ac:dyDescent="0.25">
      <c r="A62647"/>
    </row>
    <row r="62648" spans="1:1" x14ac:dyDescent="0.25">
      <c r="A62648"/>
    </row>
    <row r="62649" spans="1:1" x14ac:dyDescent="0.25">
      <c r="A62649"/>
    </row>
    <row r="62650" spans="1:1" x14ac:dyDescent="0.25">
      <c r="A62650"/>
    </row>
    <row r="62651" spans="1:1" x14ac:dyDescent="0.25">
      <c r="A62651"/>
    </row>
    <row r="62652" spans="1:1" x14ac:dyDescent="0.25">
      <c r="A62652"/>
    </row>
    <row r="62653" spans="1:1" x14ac:dyDescent="0.25">
      <c r="A62653"/>
    </row>
    <row r="62654" spans="1:1" x14ac:dyDescent="0.25">
      <c r="A62654"/>
    </row>
    <row r="62655" spans="1:1" x14ac:dyDescent="0.25">
      <c r="A62655"/>
    </row>
    <row r="62656" spans="1:1" x14ac:dyDescent="0.25">
      <c r="A62656"/>
    </row>
    <row r="62657" spans="1:1" x14ac:dyDescent="0.25">
      <c r="A62657"/>
    </row>
    <row r="62658" spans="1:1" x14ac:dyDescent="0.25">
      <c r="A62658"/>
    </row>
    <row r="62659" spans="1:1" x14ac:dyDescent="0.25">
      <c r="A62659"/>
    </row>
    <row r="62660" spans="1:1" x14ac:dyDescent="0.25">
      <c r="A62660"/>
    </row>
    <row r="62661" spans="1:1" x14ac:dyDescent="0.25">
      <c r="A62661"/>
    </row>
    <row r="62662" spans="1:1" x14ac:dyDescent="0.25">
      <c r="A62662"/>
    </row>
    <row r="62663" spans="1:1" x14ac:dyDescent="0.25">
      <c r="A62663"/>
    </row>
    <row r="62664" spans="1:1" x14ac:dyDescent="0.25">
      <c r="A62664"/>
    </row>
    <row r="62665" spans="1:1" x14ac:dyDescent="0.25">
      <c r="A62665"/>
    </row>
    <row r="62666" spans="1:1" x14ac:dyDescent="0.25">
      <c r="A62666"/>
    </row>
    <row r="62667" spans="1:1" x14ac:dyDescent="0.25">
      <c r="A62667"/>
    </row>
    <row r="62668" spans="1:1" x14ac:dyDescent="0.25">
      <c r="A62668"/>
    </row>
    <row r="62669" spans="1:1" x14ac:dyDescent="0.25">
      <c r="A62669"/>
    </row>
    <row r="62670" spans="1:1" x14ac:dyDescent="0.25">
      <c r="A62670"/>
    </row>
    <row r="62671" spans="1:1" x14ac:dyDescent="0.25">
      <c r="A62671"/>
    </row>
    <row r="62672" spans="1:1" x14ac:dyDescent="0.25">
      <c r="A62672"/>
    </row>
    <row r="62673" spans="1:1" x14ac:dyDescent="0.25">
      <c r="A62673"/>
    </row>
    <row r="62674" spans="1:1" x14ac:dyDescent="0.25">
      <c r="A62674"/>
    </row>
    <row r="62675" spans="1:1" x14ac:dyDescent="0.25">
      <c r="A62675"/>
    </row>
    <row r="62676" spans="1:1" x14ac:dyDescent="0.25">
      <c r="A62676"/>
    </row>
    <row r="62677" spans="1:1" x14ac:dyDescent="0.25">
      <c r="A62677"/>
    </row>
    <row r="62678" spans="1:1" x14ac:dyDescent="0.25">
      <c r="A62678"/>
    </row>
    <row r="62679" spans="1:1" x14ac:dyDescent="0.25">
      <c r="A62679"/>
    </row>
    <row r="62680" spans="1:1" x14ac:dyDescent="0.25">
      <c r="A62680"/>
    </row>
    <row r="62681" spans="1:1" x14ac:dyDescent="0.25">
      <c r="A62681"/>
    </row>
    <row r="62682" spans="1:1" x14ac:dyDescent="0.25">
      <c r="A62682"/>
    </row>
    <row r="62683" spans="1:1" x14ac:dyDescent="0.25">
      <c r="A62683"/>
    </row>
    <row r="62684" spans="1:1" x14ac:dyDescent="0.25">
      <c r="A62684"/>
    </row>
    <row r="62685" spans="1:1" x14ac:dyDescent="0.25">
      <c r="A62685"/>
    </row>
    <row r="62686" spans="1:1" x14ac:dyDescent="0.25">
      <c r="A62686"/>
    </row>
    <row r="62687" spans="1:1" x14ac:dyDescent="0.25">
      <c r="A62687"/>
    </row>
    <row r="62688" spans="1:1" x14ac:dyDescent="0.25">
      <c r="A62688"/>
    </row>
    <row r="62689" spans="1:1" x14ac:dyDescent="0.25">
      <c r="A62689"/>
    </row>
    <row r="62690" spans="1:1" x14ac:dyDescent="0.25">
      <c r="A62690"/>
    </row>
    <row r="62691" spans="1:1" x14ac:dyDescent="0.25">
      <c r="A62691"/>
    </row>
    <row r="62692" spans="1:1" x14ac:dyDescent="0.25">
      <c r="A62692"/>
    </row>
    <row r="62693" spans="1:1" x14ac:dyDescent="0.25">
      <c r="A62693"/>
    </row>
    <row r="62694" spans="1:1" x14ac:dyDescent="0.25">
      <c r="A62694"/>
    </row>
    <row r="62695" spans="1:1" x14ac:dyDescent="0.25">
      <c r="A62695"/>
    </row>
    <row r="62696" spans="1:1" x14ac:dyDescent="0.25">
      <c r="A62696"/>
    </row>
    <row r="62697" spans="1:1" x14ac:dyDescent="0.25">
      <c r="A62697"/>
    </row>
    <row r="62698" spans="1:1" x14ac:dyDescent="0.25">
      <c r="A62698"/>
    </row>
    <row r="62699" spans="1:1" x14ac:dyDescent="0.25">
      <c r="A62699"/>
    </row>
    <row r="62700" spans="1:1" x14ac:dyDescent="0.25">
      <c r="A62700"/>
    </row>
    <row r="62701" spans="1:1" x14ac:dyDescent="0.25">
      <c r="A62701"/>
    </row>
    <row r="62702" spans="1:1" x14ac:dyDescent="0.25">
      <c r="A62702"/>
    </row>
    <row r="62703" spans="1:1" x14ac:dyDescent="0.25">
      <c r="A62703"/>
    </row>
    <row r="62704" spans="1:1" x14ac:dyDescent="0.25">
      <c r="A62704"/>
    </row>
    <row r="62705" spans="1:1" x14ac:dyDescent="0.25">
      <c r="A62705"/>
    </row>
    <row r="62706" spans="1:1" x14ac:dyDescent="0.25">
      <c r="A62706"/>
    </row>
    <row r="62707" spans="1:1" x14ac:dyDescent="0.25">
      <c r="A62707"/>
    </row>
    <row r="62708" spans="1:1" x14ac:dyDescent="0.25">
      <c r="A62708"/>
    </row>
    <row r="62709" spans="1:1" x14ac:dyDescent="0.25">
      <c r="A62709"/>
    </row>
    <row r="62710" spans="1:1" x14ac:dyDescent="0.25">
      <c r="A62710"/>
    </row>
    <row r="62711" spans="1:1" x14ac:dyDescent="0.25">
      <c r="A62711"/>
    </row>
    <row r="62712" spans="1:1" x14ac:dyDescent="0.25">
      <c r="A62712"/>
    </row>
    <row r="62713" spans="1:1" x14ac:dyDescent="0.25">
      <c r="A62713"/>
    </row>
    <row r="62714" spans="1:1" x14ac:dyDescent="0.25">
      <c r="A62714"/>
    </row>
    <row r="62715" spans="1:1" x14ac:dyDescent="0.25">
      <c r="A62715"/>
    </row>
    <row r="62716" spans="1:1" x14ac:dyDescent="0.25">
      <c r="A62716"/>
    </row>
    <row r="62717" spans="1:1" x14ac:dyDescent="0.25">
      <c r="A62717"/>
    </row>
    <row r="62718" spans="1:1" x14ac:dyDescent="0.25">
      <c r="A62718"/>
    </row>
    <row r="62719" spans="1:1" x14ac:dyDescent="0.25">
      <c r="A62719"/>
    </row>
    <row r="62720" spans="1:1" x14ac:dyDescent="0.25">
      <c r="A62720"/>
    </row>
    <row r="62721" spans="1:1" x14ac:dyDescent="0.25">
      <c r="A62721"/>
    </row>
    <row r="62722" spans="1:1" x14ac:dyDescent="0.25">
      <c r="A62722"/>
    </row>
    <row r="62723" spans="1:1" x14ac:dyDescent="0.25">
      <c r="A62723"/>
    </row>
    <row r="62724" spans="1:1" x14ac:dyDescent="0.25">
      <c r="A62724"/>
    </row>
    <row r="62725" spans="1:1" x14ac:dyDescent="0.25">
      <c r="A62725"/>
    </row>
    <row r="62726" spans="1:1" x14ac:dyDescent="0.25">
      <c r="A62726"/>
    </row>
    <row r="62727" spans="1:1" x14ac:dyDescent="0.25">
      <c r="A62727"/>
    </row>
    <row r="62728" spans="1:1" x14ac:dyDescent="0.25">
      <c r="A62728"/>
    </row>
    <row r="62729" spans="1:1" x14ac:dyDescent="0.25">
      <c r="A62729"/>
    </row>
    <row r="62730" spans="1:1" x14ac:dyDescent="0.25">
      <c r="A62730"/>
    </row>
    <row r="62731" spans="1:1" x14ac:dyDescent="0.25">
      <c r="A62731"/>
    </row>
    <row r="62732" spans="1:1" x14ac:dyDescent="0.25">
      <c r="A62732"/>
    </row>
    <row r="62733" spans="1:1" x14ac:dyDescent="0.25">
      <c r="A62733"/>
    </row>
    <row r="62734" spans="1:1" x14ac:dyDescent="0.25">
      <c r="A62734"/>
    </row>
    <row r="62735" spans="1:1" x14ac:dyDescent="0.25">
      <c r="A62735"/>
    </row>
    <row r="62736" spans="1:1" x14ac:dyDescent="0.25">
      <c r="A62736"/>
    </row>
    <row r="62737" spans="1:1" x14ac:dyDescent="0.25">
      <c r="A62737"/>
    </row>
    <row r="62738" spans="1:1" x14ac:dyDescent="0.25">
      <c r="A62738"/>
    </row>
    <row r="62739" spans="1:1" x14ac:dyDescent="0.25">
      <c r="A62739"/>
    </row>
    <row r="62740" spans="1:1" x14ac:dyDescent="0.25">
      <c r="A62740"/>
    </row>
    <row r="62741" spans="1:1" x14ac:dyDescent="0.25">
      <c r="A62741"/>
    </row>
    <row r="62742" spans="1:1" x14ac:dyDescent="0.25">
      <c r="A62742"/>
    </row>
    <row r="62743" spans="1:1" x14ac:dyDescent="0.25">
      <c r="A62743"/>
    </row>
    <row r="62744" spans="1:1" x14ac:dyDescent="0.25">
      <c r="A62744"/>
    </row>
    <row r="62745" spans="1:1" x14ac:dyDescent="0.25">
      <c r="A62745"/>
    </row>
    <row r="62746" spans="1:1" x14ac:dyDescent="0.25">
      <c r="A62746"/>
    </row>
    <row r="62747" spans="1:1" x14ac:dyDescent="0.25">
      <c r="A62747"/>
    </row>
    <row r="62748" spans="1:1" x14ac:dyDescent="0.25">
      <c r="A62748"/>
    </row>
    <row r="62749" spans="1:1" x14ac:dyDescent="0.25">
      <c r="A62749"/>
    </row>
    <row r="62750" spans="1:1" x14ac:dyDescent="0.25">
      <c r="A62750"/>
    </row>
    <row r="62751" spans="1:1" x14ac:dyDescent="0.25">
      <c r="A62751"/>
    </row>
    <row r="62752" spans="1:1" x14ac:dyDescent="0.25">
      <c r="A62752"/>
    </row>
    <row r="62753" spans="1:1" x14ac:dyDescent="0.25">
      <c r="A62753"/>
    </row>
    <row r="62754" spans="1:1" x14ac:dyDescent="0.25">
      <c r="A62754"/>
    </row>
    <row r="62755" spans="1:1" x14ac:dyDescent="0.25">
      <c r="A62755"/>
    </row>
    <row r="62756" spans="1:1" x14ac:dyDescent="0.25">
      <c r="A62756"/>
    </row>
    <row r="62757" spans="1:1" x14ac:dyDescent="0.25">
      <c r="A62757"/>
    </row>
    <row r="62758" spans="1:1" x14ac:dyDescent="0.25">
      <c r="A62758"/>
    </row>
    <row r="62759" spans="1:1" x14ac:dyDescent="0.25">
      <c r="A62759"/>
    </row>
    <row r="62760" spans="1:1" x14ac:dyDescent="0.25">
      <c r="A62760"/>
    </row>
    <row r="62761" spans="1:1" x14ac:dyDescent="0.25">
      <c r="A62761"/>
    </row>
    <row r="62762" spans="1:1" x14ac:dyDescent="0.25">
      <c r="A62762"/>
    </row>
    <row r="62763" spans="1:1" x14ac:dyDescent="0.25">
      <c r="A62763"/>
    </row>
    <row r="62764" spans="1:1" x14ac:dyDescent="0.25">
      <c r="A62764"/>
    </row>
    <row r="62765" spans="1:1" x14ac:dyDescent="0.25">
      <c r="A62765"/>
    </row>
    <row r="62766" spans="1:1" x14ac:dyDescent="0.25">
      <c r="A62766"/>
    </row>
    <row r="62767" spans="1:1" x14ac:dyDescent="0.25">
      <c r="A62767"/>
    </row>
    <row r="62768" spans="1:1" x14ac:dyDescent="0.25">
      <c r="A62768"/>
    </row>
    <row r="62769" spans="1:1" x14ac:dyDescent="0.25">
      <c r="A62769"/>
    </row>
    <row r="62770" spans="1:1" x14ac:dyDescent="0.25">
      <c r="A62770"/>
    </row>
    <row r="62771" spans="1:1" x14ac:dyDescent="0.25">
      <c r="A62771"/>
    </row>
    <row r="62772" spans="1:1" x14ac:dyDescent="0.25">
      <c r="A62772"/>
    </row>
    <row r="62773" spans="1:1" x14ac:dyDescent="0.25">
      <c r="A62773"/>
    </row>
    <row r="62774" spans="1:1" x14ac:dyDescent="0.25">
      <c r="A62774"/>
    </row>
    <row r="62775" spans="1:1" x14ac:dyDescent="0.25">
      <c r="A62775"/>
    </row>
    <row r="62776" spans="1:1" x14ac:dyDescent="0.25">
      <c r="A62776"/>
    </row>
    <row r="62777" spans="1:1" x14ac:dyDescent="0.25">
      <c r="A62777"/>
    </row>
    <row r="62778" spans="1:1" x14ac:dyDescent="0.25">
      <c r="A62778"/>
    </row>
    <row r="62779" spans="1:1" x14ac:dyDescent="0.25">
      <c r="A62779"/>
    </row>
    <row r="62780" spans="1:1" x14ac:dyDescent="0.25">
      <c r="A62780"/>
    </row>
    <row r="62781" spans="1:1" x14ac:dyDescent="0.25">
      <c r="A62781"/>
    </row>
    <row r="62782" spans="1:1" x14ac:dyDescent="0.25">
      <c r="A62782"/>
    </row>
    <row r="62783" spans="1:1" x14ac:dyDescent="0.25">
      <c r="A62783"/>
    </row>
    <row r="62784" spans="1:1" x14ac:dyDescent="0.25">
      <c r="A62784"/>
    </row>
    <row r="62785" spans="1:1" x14ac:dyDescent="0.25">
      <c r="A62785"/>
    </row>
    <row r="62786" spans="1:1" x14ac:dyDescent="0.25">
      <c r="A62786"/>
    </row>
    <row r="62787" spans="1:1" x14ac:dyDescent="0.25">
      <c r="A62787"/>
    </row>
    <row r="62788" spans="1:1" x14ac:dyDescent="0.25">
      <c r="A62788"/>
    </row>
    <row r="62789" spans="1:1" x14ac:dyDescent="0.25">
      <c r="A62789"/>
    </row>
    <row r="62790" spans="1:1" x14ac:dyDescent="0.25">
      <c r="A62790"/>
    </row>
    <row r="62791" spans="1:1" x14ac:dyDescent="0.25">
      <c r="A62791"/>
    </row>
    <row r="62792" spans="1:1" x14ac:dyDescent="0.25">
      <c r="A62792"/>
    </row>
    <row r="62793" spans="1:1" x14ac:dyDescent="0.25">
      <c r="A62793"/>
    </row>
    <row r="62794" spans="1:1" x14ac:dyDescent="0.25">
      <c r="A62794"/>
    </row>
    <row r="62795" spans="1:1" x14ac:dyDescent="0.25">
      <c r="A62795"/>
    </row>
    <row r="62796" spans="1:1" x14ac:dyDescent="0.25">
      <c r="A62796"/>
    </row>
    <row r="62797" spans="1:1" x14ac:dyDescent="0.25">
      <c r="A62797"/>
    </row>
    <row r="62798" spans="1:1" x14ac:dyDescent="0.25">
      <c r="A62798"/>
    </row>
    <row r="62799" spans="1:1" x14ac:dyDescent="0.25">
      <c r="A62799"/>
    </row>
    <row r="62800" spans="1:1" x14ac:dyDescent="0.25">
      <c r="A62800"/>
    </row>
    <row r="62801" spans="1:1" x14ac:dyDescent="0.25">
      <c r="A62801"/>
    </row>
    <row r="62802" spans="1:1" x14ac:dyDescent="0.25">
      <c r="A62802"/>
    </row>
    <row r="62803" spans="1:1" x14ac:dyDescent="0.25">
      <c r="A62803"/>
    </row>
    <row r="62804" spans="1:1" x14ac:dyDescent="0.25">
      <c r="A62804"/>
    </row>
    <row r="62805" spans="1:1" x14ac:dyDescent="0.25">
      <c r="A62805"/>
    </row>
    <row r="62806" spans="1:1" x14ac:dyDescent="0.25">
      <c r="A62806"/>
    </row>
    <row r="62807" spans="1:1" x14ac:dyDescent="0.25">
      <c r="A62807"/>
    </row>
    <row r="62808" spans="1:1" x14ac:dyDescent="0.25">
      <c r="A62808"/>
    </row>
    <row r="62809" spans="1:1" x14ac:dyDescent="0.25">
      <c r="A62809"/>
    </row>
    <row r="62810" spans="1:1" x14ac:dyDescent="0.25">
      <c r="A62810"/>
    </row>
    <row r="62811" spans="1:1" x14ac:dyDescent="0.25">
      <c r="A62811"/>
    </row>
    <row r="62812" spans="1:1" x14ac:dyDescent="0.25">
      <c r="A62812"/>
    </row>
    <row r="62813" spans="1:1" x14ac:dyDescent="0.25">
      <c r="A62813"/>
    </row>
    <row r="62814" spans="1:1" x14ac:dyDescent="0.25">
      <c r="A62814"/>
    </row>
    <row r="62815" spans="1:1" x14ac:dyDescent="0.25">
      <c r="A62815"/>
    </row>
    <row r="62816" spans="1:1" x14ac:dyDescent="0.25">
      <c r="A62816"/>
    </row>
    <row r="62817" spans="1:1" x14ac:dyDescent="0.25">
      <c r="A62817"/>
    </row>
    <row r="62818" spans="1:1" x14ac:dyDescent="0.25">
      <c r="A62818"/>
    </row>
    <row r="62819" spans="1:1" x14ac:dyDescent="0.25">
      <c r="A62819"/>
    </row>
    <row r="62820" spans="1:1" x14ac:dyDescent="0.25">
      <c r="A62820"/>
    </row>
    <row r="62821" spans="1:1" x14ac:dyDescent="0.25">
      <c r="A62821"/>
    </row>
    <row r="62822" spans="1:1" x14ac:dyDescent="0.25">
      <c r="A62822"/>
    </row>
    <row r="62823" spans="1:1" x14ac:dyDescent="0.25">
      <c r="A62823"/>
    </row>
    <row r="62824" spans="1:1" x14ac:dyDescent="0.25">
      <c r="A62824"/>
    </row>
    <row r="62825" spans="1:1" x14ac:dyDescent="0.25">
      <c r="A62825"/>
    </row>
    <row r="62826" spans="1:1" x14ac:dyDescent="0.25">
      <c r="A62826"/>
    </row>
    <row r="62827" spans="1:1" x14ac:dyDescent="0.25">
      <c r="A62827"/>
    </row>
    <row r="62828" spans="1:1" x14ac:dyDescent="0.25">
      <c r="A62828"/>
    </row>
    <row r="62829" spans="1:1" x14ac:dyDescent="0.25">
      <c r="A62829"/>
    </row>
    <row r="62830" spans="1:1" x14ac:dyDescent="0.25">
      <c r="A62830"/>
    </row>
    <row r="62831" spans="1:1" x14ac:dyDescent="0.25">
      <c r="A62831"/>
    </row>
    <row r="62832" spans="1:1" x14ac:dyDescent="0.25">
      <c r="A62832"/>
    </row>
    <row r="62833" spans="1:1" x14ac:dyDescent="0.25">
      <c r="A62833"/>
    </row>
    <row r="62834" spans="1:1" x14ac:dyDescent="0.25">
      <c r="A62834"/>
    </row>
    <row r="62835" spans="1:1" x14ac:dyDescent="0.25">
      <c r="A62835"/>
    </row>
    <row r="62836" spans="1:1" x14ac:dyDescent="0.25">
      <c r="A62836"/>
    </row>
    <row r="62837" spans="1:1" x14ac:dyDescent="0.25">
      <c r="A62837"/>
    </row>
    <row r="62838" spans="1:1" x14ac:dyDescent="0.25">
      <c r="A62838"/>
    </row>
    <row r="62839" spans="1:1" x14ac:dyDescent="0.25">
      <c r="A62839"/>
    </row>
    <row r="62840" spans="1:1" x14ac:dyDescent="0.25">
      <c r="A62840"/>
    </row>
    <row r="62841" spans="1:1" x14ac:dyDescent="0.25">
      <c r="A62841"/>
    </row>
    <row r="62842" spans="1:1" x14ac:dyDescent="0.25">
      <c r="A62842"/>
    </row>
    <row r="62843" spans="1:1" x14ac:dyDescent="0.25">
      <c r="A62843"/>
    </row>
    <row r="62844" spans="1:1" x14ac:dyDescent="0.25">
      <c r="A62844"/>
    </row>
    <row r="62845" spans="1:1" x14ac:dyDescent="0.25">
      <c r="A62845"/>
    </row>
    <row r="62846" spans="1:1" x14ac:dyDescent="0.25">
      <c r="A62846"/>
    </row>
    <row r="62847" spans="1:1" x14ac:dyDescent="0.25">
      <c r="A62847"/>
    </row>
    <row r="62848" spans="1:1" x14ac:dyDescent="0.25">
      <c r="A62848"/>
    </row>
    <row r="62849" spans="1:1" x14ac:dyDescent="0.25">
      <c r="A62849"/>
    </row>
    <row r="62850" spans="1:1" x14ac:dyDescent="0.25">
      <c r="A62850"/>
    </row>
    <row r="62851" spans="1:1" x14ac:dyDescent="0.25">
      <c r="A62851"/>
    </row>
    <row r="62852" spans="1:1" x14ac:dyDescent="0.25">
      <c r="A62852"/>
    </row>
    <row r="62853" spans="1:1" x14ac:dyDescent="0.25">
      <c r="A62853"/>
    </row>
    <row r="62854" spans="1:1" x14ac:dyDescent="0.25">
      <c r="A62854"/>
    </row>
    <row r="62855" spans="1:1" x14ac:dyDescent="0.25">
      <c r="A62855"/>
    </row>
    <row r="62856" spans="1:1" x14ac:dyDescent="0.25">
      <c r="A62856"/>
    </row>
    <row r="62857" spans="1:1" x14ac:dyDescent="0.25">
      <c r="A62857"/>
    </row>
    <row r="62858" spans="1:1" x14ac:dyDescent="0.25">
      <c r="A62858"/>
    </row>
    <row r="62859" spans="1:1" x14ac:dyDescent="0.25">
      <c r="A62859"/>
    </row>
    <row r="62860" spans="1:1" x14ac:dyDescent="0.25">
      <c r="A62860"/>
    </row>
    <row r="62861" spans="1:1" x14ac:dyDescent="0.25">
      <c r="A62861"/>
    </row>
    <row r="62862" spans="1:1" x14ac:dyDescent="0.25">
      <c r="A62862"/>
    </row>
    <row r="62863" spans="1:1" x14ac:dyDescent="0.25">
      <c r="A62863"/>
    </row>
    <row r="62864" spans="1:1" x14ac:dyDescent="0.25">
      <c r="A62864"/>
    </row>
    <row r="62865" spans="1:1" x14ac:dyDescent="0.25">
      <c r="A62865"/>
    </row>
    <row r="62866" spans="1:1" x14ac:dyDescent="0.25">
      <c r="A62866"/>
    </row>
    <row r="62867" spans="1:1" x14ac:dyDescent="0.25">
      <c r="A62867"/>
    </row>
    <row r="62868" spans="1:1" x14ac:dyDescent="0.25">
      <c r="A62868"/>
    </row>
    <row r="62869" spans="1:1" x14ac:dyDescent="0.25">
      <c r="A62869"/>
    </row>
    <row r="62870" spans="1:1" x14ac:dyDescent="0.25">
      <c r="A62870"/>
    </row>
    <row r="62871" spans="1:1" x14ac:dyDescent="0.25">
      <c r="A62871"/>
    </row>
    <row r="62872" spans="1:1" x14ac:dyDescent="0.25">
      <c r="A62872"/>
    </row>
    <row r="62873" spans="1:1" x14ac:dyDescent="0.25">
      <c r="A62873"/>
    </row>
    <row r="62874" spans="1:1" x14ac:dyDescent="0.25">
      <c r="A62874"/>
    </row>
    <row r="62875" spans="1:1" x14ac:dyDescent="0.25">
      <c r="A62875"/>
    </row>
    <row r="62876" spans="1:1" x14ac:dyDescent="0.25">
      <c r="A62876"/>
    </row>
    <row r="62877" spans="1:1" x14ac:dyDescent="0.25">
      <c r="A62877"/>
    </row>
    <row r="62878" spans="1:1" x14ac:dyDescent="0.25">
      <c r="A62878"/>
    </row>
    <row r="62879" spans="1:1" x14ac:dyDescent="0.25">
      <c r="A62879"/>
    </row>
    <row r="62880" spans="1:1" x14ac:dyDescent="0.25">
      <c r="A62880"/>
    </row>
    <row r="62881" spans="1:1" x14ac:dyDescent="0.25">
      <c r="A62881"/>
    </row>
    <row r="62882" spans="1:1" x14ac:dyDescent="0.25">
      <c r="A62882"/>
    </row>
    <row r="62883" spans="1:1" x14ac:dyDescent="0.25">
      <c r="A62883"/>
    </row>
    <row r="62884" spans="1:1" x14ac:dyDescent="0.25">
      <c r="A62884"/>
    </row>
    <row r="62885" spans="1:1" x14ac:dyDescent="0.25">
      <c r="A62885"/>
    </row>
    <row r="62886" spans="1:1" x14ac:dyDescent="0.25">
      <c r="A62886"/>
    </row>
    <row r="62887" spans="1:1" x14ac:dyDescent="0.25">
      <c r="A62887"/>
    </row>
    <row r="62888" spans="1:1" x14ac:dyDescent="0.25">
      <c r="A62888"/>
    </row>
    <row r="62889" spans="1:1" x14ac:dyDescent="0.25">
      <c r="A62889"/>
    </row>
    <row r="62890" spans="1:1" x14ac:dyDescent="0.25">
      <c r="A62890"/>
    </row>
    <row r="62891" spans="1:1" x14ac:dyDescent="0.25">
      <c r="A62891"/>
    </row>
    <row r="62892" spans="1:1" x14ac:dyDescent="0.25">
      <c r="A62892"/>
    </row>
    <row r="62893" spans="1:1" x14ac:dyDescent="0.25">
      <c r="A62893"/>
    </row>
    <row r="62894" spans="1:1" x14ac:dyDescent="0.25">
      <c r="A62894"/>
    </row>
    <row r="62895" spans="1:1" x14ac:dyDescent="0.25">
      <c r="A62895"/>
    </row>
    <row r="62896" spans="1:1" x14ac:dyDescent="0.25">
      <c r="A62896"/>
    </row>
    <row r="62897" spans="1:1" x14ac:dyDescent="0.25">
      <c r="A62897"/>
    </row>
    <row r="62898" spans="1:1" x14ac:dyDescent="0.25">
      <c r="A62898"/>
    </row>
    <row r="62899" spans="1:1" x14ac:dyDescent="0.25">
      <c r="A62899"/>
    </row>
    <row r="62900" spans="1:1" x14ac:dyDescent="0.25">
      <c r="A62900"/>
    </row>
    <row r="62901" spans="1:1" x14ac:dyDescent="0.25">
      <c r="A62901"/>
    </row>
    <row r="62902" spans="1:1" x14ac:dyDescent="0.25">
      <c r="A62902"/>
    </row>
    <row r="62903" spans="1:1" x14ac:dyDescent="0.25">
      <c r="A62903"/>
    </row>
    <row r="62904" spans="1:1" x14ac:dyDescent="0.25">
      <c r="A62904"/>
    </row>
    <row r="62905" spans="1:1" x14ac:dyDescent="0.25">
      <c r="A62905"/>
    </row>
    <row r="62906" spans="1:1" x14ac:dyDescent="0.25">
      <c r="A62906"/>
    </row>
    <row r="62907" spans="1:1" x14ac:dyDescent="0.25">
      <c r="A62907"/>
    </row>
    <row r="62908" spans="1:1" x14ac:dyDescent="0.25">
      <c r="A62908"/>
    </row>
    <row r="62909" spans="1:1" x14ac:dyDescent="0.25">
      <c r="A62909"/>
    </row>
    <row r="62910" spans="1:1" x14ac:dyDescent="0.25">
      <c r="A62910"/>
    </row>
    <row r="62911" spans="1:1" x14ac:dyDescent="0.25">
      <c r="A62911"/>
    </row>
    <row r="62912" spans="1:1" x14ac:dyDescent="0.25">
      <c r="A62912"/>
    </row>
    <row r="62913" spans="1:1" x14ac:dyDescent="0.25">
      <c r="A62913"/>
    </row>
    <row r="62914" spans="1:1" x14ac:dyDescent="0.25">
      <c r="A62914"/>
    </row>
    <row r="62915" spans="1:1" x14ac:dyDescent="0.25">
      <c r="A62915"/>
    </row>
    <row r="62916" spans="1:1" x14ac:dyDescent="0.25">
      <c r="A62916"/>
    </row>
    <row r="62917" spans="1:1" x14ac:dyDescent="0.25">
      <c r="A62917"/>
    </row>
    <row r="62918" spans="1:1" x14ac:dyDescent="0.25">
      <c r="A62918"/>
    </row>
    <row r="62919" spans="1:1" x14ac:dyDescent="0.25">
      <c r="A62919"/>
    </row>
    <row r="62920" spans="1:1" x14ac:dyDescent="0.25">
      <c r="A62920"/>
    </row>
    <row r="62921" spans="1:1" x14ac:dyDescent="0.25">
      <c r="A62921"/>
    </row>
    <row r="62922" spans="1:1" x14ac:dyDescent="0.25">
      <c r="A62922"/>
    </row>
    <row r="62923" spans="1:1" x14ac:dyDescent="0.25">
      <c r="A62923"/>
    </row>
    <row r="62924" spans="1:1" x14ac:dyDescent="0.25">
      <c r="A62924"/>
    </row>
    <row r="62925" spans="1:1" x14ac:dyDescent="0.25">
      <c r="A62925"/>
    </row>
    <row r="62926" spans="1:1" x14ac:dyDescent="0.25">
      <c r="A62926"/>
    </row>
    <row r="62927" spans="1:1" x14ac:dyDescent="0.25">
      <c r="A62927"/>
    </row>
    <row r="62928" spans="1:1" x14ac:dyDescent="0.25">
      <c r="A62928"/>
    </row>
    <row r="62929" spans="1:1" x14ac:dyDescent="0.25">
      <c r="A62929"/>
    </row>
    <row r="62930" spans="1:1" x14ac:dyDescent="0.25">
      <c r="A62930"/>
    </row>
    <row r="62931" spans="1:1" x14ac:dyDescent="0.25">
      <c r="A62931"/>
    </row>
    <row r="62932" spans="1:1" x14ac:dyDescent="0.25">
      <c r="A62932"/>
    </row>
    <row r="62933" spans="1:1" x14ac:dyDescent="0.25">
      <c r="A62933"/>
    </row>
    <row r="62934" spans="1:1" x14ac:dyDescent="0.25">
      <c r="A62934"/>
    </row>
    <row r="62935" spans="1:1" x14ac:dyDescent="0.25">
      <c r="A62935"/>
    </row>
    <row r="62936" spans="1:1" x14ac:dyDescent="0.25">
      <c r="A62936"/>
    </row>
    <row r="62937" spans="1:1" x14ac:dyDescent="0.25">
      <c r="A62937"/>
    </row>
    <row r="62938" spans="1:1" x14ac:dyDescent="0.25">
      <c r="A62938"/>
    </row>
    <row r="62939" spans="1:1" x14ac:dyDescent="0.25">
      <c r="A62939"/>
    </row>
    <row r="62940" spans="1:1" x14ac:dyDescent="0.25">
      <c r="A62940"/>
    </row>
    <row r="62941" spans="1:1" x14ac:dyDescent="0.25">
      <c r="A62941"/>
    </row>
    <row r="62942" spans="1:1" x14ac:dyDescent="0.25">
      <c r="A62942"/>
    </row>
    <row r="62943" spans="1:1" x14ac:dyDescent="0.25">
      <c r="A62943"/>
    </row>
    <row r="62944" spans="1:1" x14ac:dyDescent="0.25">
      <c r="A62944"/>
    </row>
    <row r="62945" spans="1:1" x14ac:dyDescent="0.25">
      <c r="A62945"/>
    </row>
    <row r="62946" spans="1:1" x14ac:dyDescent="0.25">
      <c r="A62946"/>
    </row>
    <row r="62947" spans="1:1" x14ac:dyDescent="0.25">
      <c r="A62947"/>
    </row>
    <row r="62948" spans="1:1" x14ac:dyDescent="0.25">
      <c r="A62948"/>
    </row>
    <row r="62949" spans="1:1" x14ac:dyDescent="0.25">
      <c r="A62949"/>
    </row>
    <row r="62950" spans="1:1" x14ac:dyDescent="0.25">
      <c r="A62950"/>
    </row>
    <row r="62951" spans="1:1" x14ac:dyDescent="0.25">
      <c r="A62951"/>
    </row>
    <row r="62952" spans="1:1" x14ac:dyDescent="0.25">
      <c r="A62952"/>
    </row>
    <row r="62953" spans="1:1" x14ac:dyDescent="0.25">
      <c r="A62953"/>
    </row>
    <row r="62954" spans="1:1" x14ac:dyDescent="0.25">
      <c r="A62954"/>
    </row>
    <row r="62955" spans="1:1" x14ac:dyDescent="0.25">
      <c r="A62955"/>
    </row>
    <row r="62956" spans="1:1" x14ac:dyDescent="0.25">
      <c r="A62956"/>
    </row>
    <row r="62957" spans="1:1" x14ac:dyDescent="0.25">
      <c r="A62957"/>
    </row>
    <row r="62958" spans="1:1" x14ac:dyDescent="0.25">
      <c r="A62958"/>
    </row>
    <row r="62959" spans="1:1" x14ac:dyDescent="0.25">
      <c r="A62959"/>
    </row>
    <row r="62960" spans="1:1" x14ac:dyDescent="0.25">
      <c r="A62960"/>
    </row>
    <row r="62961" spans="1:1" x14ac:dyDescent="0.25">
      <c r="A62961"/>
    </row>
    <row r="62962" spans="1:1" x14ac:dyDescent="0.25">
      <c r="A62962"/>
    </row>
    <row r="62963" spans="1:1" x14ac:dyDescent="0.25">
      <c r="A62963"/>
    </row>
    <row r="62964" spans="1:1" x14ac:dyDescent="0.25">
      <c r="A62964"/>
    </row>
    <row r="62965" spans="1:1" x14ac:dyDescent="0.25">
      <c r="A62965"/>
    </row>
    <row r="62966" spans="1:1" x14ac:dyDescent="0.25">
      <c r="A62966"/>
    </row>
    <row r="62967" spans="1:1" x14ac:dyDescent="0.25">
      <c r="A62967"/>
    </row>
    <row r="62968" spans="1:1" x14ac:dyDescent="0.25">
      <c r="A62968"/>
    </row>
    <row r="62969" spans="1:1" x14ac:dyDescent="0.25">
      <c r="A62969"/>
    </row>
    <row r="62970" spans="1:1" x14ac:dyDescent="0.25">
      <c r="A62970"/>
    </row>
    <row r="62971" spans="1:1" x14ac:dyDescent="0.25">
      <c r="A62971"/>
    </row>
    <row r="62972" spans="1:1" x14ac:dyDescent="0.25">
      <c r="A62972"/>
    </row>
    <row r="62973" spans="1:1" x14ac:dyDescent="0.25">
      <c r="A62973"/>
    </row>
    <row r="62974" spans="1:1" x14ac:dyDescent="0.25">
      <c r="A62974"/>
    </row>
    <row r="62975" spans="1:1" x14ac:dyDescent="0.25">
      <c r="A62975"/>
    </row>
    <row r="62976" spans="1:1" x14ac:dyDescent="0.25">
      <c r="A62976"/>
    </row>
    <row r="62977" spans="1:1" x14ac:dyDescent="0.25">
      <c r="A62977"/>
    </row>
    <row r="62978" spans="1:1" x14ac:dyDescent="0.25">
      <c r="A62978"/>
    </row>
    <row r="62979" spans="1:1" x14ac:dyDescent="0.25">
      <c r="A62979"/>
    </row>
    <row r="62980" spans="1:1" x14ac:dyDescent="0.25">
      <c r="A62980"/>
    </row>
    <row r="62981" spans="1:1" x14ac:dyDescent="0.25">
      <c r="A62981"/>
    </row>
    <row r="62982" spans="1:1" x14ac:dyDescent="0.25">
      <c r="A62982"/>
    </row>
    <row r="62983" spans="1:1" x14ac:dyDescent="0.25">
      <c r="A62983"/>
    </row>
    <row r="62984" spans="1:1" x14ac:dyDescent="0.25">
      <c r="A62984"/>
    </row>
    <row r="62985" spans="1:1" x14ac:dyDescent="0.25">
      <c r="A62985"/>
    </row>
    <row r="62986" spans="1:1" x14ac:dyDescent="0.25">
      <c r="A62986"/>
    </row>
    <row r="62987" spans="1:1" x14ac:dyDescent="0.25">
      <c r="A62987"/>
    </row>
    <row r="62988" spans="1:1" x14ac:dyDescent="0.25">
      <c r="A62988"/>
    </row>
    <row r="62989" spans="1:1" x14ac:dyDescent="0.25">
      <c r="A62989"/>
    </row>
    <row r="62990" spans="1:1" x14ac:dyDescent="0.25">
      <c r="A62990"/>
    </row>
    <row r="62991" spans="1:1" x14ac:dyDescent="0.25">
      <c r="A62991"/>
    </row>
    <row r="62992" spans="1:1" x14ac:dyDescent="0.25">
      <c r="A62992"/>
    </row>
    <row r="62993" spans="1:1" x14ac:dyDescent="0.25">
      <c r="A62993"/>
    </row>
    <row r="62994" spans="1:1" x14ac:dyDescent="0.25">
      <c r="A62994"/>
    </row>
    <row r="62995" spans="1:1" x14ac:dyDescent="0.25">
      <c r="A62995"/>
    </row>
    <row r="62996" spans="1:1" x14ac:dyDescent="0.25">
      <c r="A62996"/>
    </row>
    <row r="62997" spans="1:1" x14ac:dyDescent="0.25">
      <c r="A62997"/>
    </row>
    <row r="62998" spans="1:1" x14ac:dyDescent="0.25">
      <c r="A62998"/>
    </row>
    <row r="62999" spans="1:1" x14ac:dyDescent="0.25">
      <c r="A62999"/>
    </row>
    <row r="63000" spans="1:1" x14ac:dyDescent="0.25">
      <c r="A63000"/>
    </row>
    <row r="63001" spans="1:1" x14ac:dyDescent="0.25">
      <c r="A63001"/>
    </row>
    <row r="63002" spans="1:1" x14ac:dyDescent="0.25">
      <c r="A63002"/>
    </row>
    <row r="63003" spans="1:1" x14ac:dyDescent="0.25">
      <c r="A63003"/>
    </row>
    <row r="63004" spans="1:1" x14ac:dyDescent="0.25">
      <c r="A63004"/>
    </row>
    <row r="63005" spans="1:1" x14ac:dyDescent="0.25">
      <c r="A63005"/>
    </row>
    <row r="63006" spans="1:1" x14ac:dyDescent="0.25">
      <c r="A63006"/>
    </row>
    <row r="63007" spans="1:1" x14ac:dyDescent="0.25">
      <c r="A63007"/>
    </row>
    <row r="63008" spans="1:1" x14ac:dyDescent="0.25">
      <c r="A63008"/>
    </row>
    <row r="63009" spans="1:1" x14ac:dyDescent="0.25">
      <c r="A63009"/>
    </row>
    <row r="63010" spans="1:1" x14ac:dyDescent="0.25">
      <c r="A63010"/>
    </row>
    <row r="63011" spans="1:1" x14ac:dyDescent="0.25">
      <c r="A63011"/>
    </row>
    <row r="63012" spans="1:1" x14ac:dyDescent="0.25">
      <c r="A63012"/>
    </row>
    <row r="63013" spans="1:1" x14ac:dyDescent="0.25">
      <c r="A63013"/>
    </row>
    <row r="63014" spans="1:1" x14ac:dyDescent="0.25">
      <c r="A63014"/>
    </row>
    <row r="63015" spans="1:1" x14ac:dyDescent="0.25">
      <c r="A63015"/>
    </row>
    <row r="63016" spans="1:1" x14ac:dyDescent="0.25">
      <c r="A63016"/>
    </row>
    <row r="63017" spans="1:1" x14ac:dyDescent="0.25">
      <c r="A63017"/>
    </row>
    <row r="63018" spans="1:1" x14ac:dyDescent="0.25">
      <c r="A63018"/>
    </row>
    <row r="63019" spans="1:1" x14ac:dyDescent="0.25">
      <c r="A63019"/>
    </row>
    <row r="63020" spans="1:1" x14ac:dyDescent="0.25">
      <c r="A63020"/>
    </row>
    <row r="63021" spans="1:1" x14ac:dyDescent="0.25">
      <c r="A63021"/>
    </row>
    <row r="63022" spans="1:1" x14ac:dyDescent="0.25">
      <c r="A63022"/>
    </row>
    <row r="63023" spans="1:1" x14ac:dyDescent="0.25">
      <c r="A63023"/>
    </row>
    <row r="63024" spans="1:1" x14ac:dyDescent="0.25">
      <c r="A63024"/>
    </row>
    <row r="63025" spans="1:1" x14ac:dyDescent="0.25">
      <c r="A63025"/>
    </row>
    <row r="63026" spans="1:1" x14ac:dyDescent="0.25">
      <c r="A63026"/>
    </row>
    <row r="63027" spans="1:1" x14ac:dyDescent="0.25">
      <c r="A63027"/>
    </row>
    <row r="63028" spans="1:1" x14ac:dyDescent="0.25">
      <c r="A63028"/>
    </row>
    <row r="63029" spans="1:1" x14ac:dyDescent="0.25">
      <c r="A63029"/>
    </row>
    <row r="63030" spans="1:1" x14ac:dyDescent="0.25">
      <c r="A63030"/>
    </row>
    <row r="63031" spans="1:1" x14ac:dyDescent="0.25">
      <c r="A63031"/>
    </row>
    <row r="63032" spans="1:1" x14ac:dyDescent="0.25">
      <c r="A63032"/>
    </row>
    <row r="63033" spans="1:1" x14ac:dyDescent="0.25">
      <c r="A63033"/>
    </row>
    <row r="63034" spans="1:1" x14ac:dyDescent="0.25">
      <c r="A63034"/>
    </row>
    <row r="63035" spans="1:1" x14ac:dyDescent="0.25">
      <c r="A63035"/>
    </row>
    <row r="63036" spans="1:1" x14ac:dyDescent="0.25">
      <c r="A63036"/>
    </row>
    <row r="63037" spans="1:1" x14ac:dyDescent="0.25">
      <c r="A63037"/>
    </row>
    <row r="63038" spans="1:1" x14ac:dyDescent="0.25">
      <c r="A63038"/>
    </row>
    <row r="63039" spans="1:1" x14ac:dyDescent="0.25">
      <c r="A63039"/>
    </row>
    <row r="63040" spans="1:1" x14ac:dyDescent="0.25">
      <c r="A63040"/>
    </row>
    <row r="63041" spans="1:1" x14ac:dyDescent="0.25">
      <c r="A63041"/>
    </row>
    <row r="63042" spans="1:1" x14ac:dyDescent="0.25">
      <c r="A63042"/>
    </row>
    <row r="63043" spans="1:1" x14ac:dyDescent="0.25">
      <c r="A63043"/>
    </row>
    <row r="63044" spans="1:1" x14ac:dyDescent="0.25">
      <c r="A63044"/>
    </row>
    <row r="63045" spans="1:1" x14ac:dyDescent="0.25">
      <c r="A63045"/>
    </row>
    <row r="63046" spans="1:1" x14ac:dyDescent="0.25">
      <c r="A63046"/>
    </row>
    <row r="63047" spans="1:1" x14ac:dyDescent="0.25">
      <c r="A63047"/>
    </row>
    <row r="63048" spans="1:1" x14ac:dyDescent="0.25">
      <c r="A63048"/>
    </row>
    <row r="63049" spans="1:1" x14ac:dyDescent="0.25">
      <c r="A63049"/>
    </row>
    <row r="63050" spans="1:1" x14ac:dyDescent="0.25">
      <c r="A63050"/>
    </row>
    <row r="63051" spans="1:1" x14ac:dyDescent="0.25">
      <c r="A63051"/>
    </row>
    <row r="63052" spans="1:1" x14ac:dyDescent="0.25">
      <c r="A63052"/>
    </row>
    <row r="63053" spans="1:1" x14ac:dyDescent="0.25">
      <c r="A63053"/>
    </row>
    <row r="63054" spans="1:1" x14ac:dyDescent="0.25">
      <c r="A63054"/>
    </row>
    <row r="63055" spans="1:1" x14ac:dyDescent="0.25">
      <c r="A63055"/>
    </row>
    <row r="63056" spans="1:1" x14ac:dyDescent="0.25">
      <c r="A63056"/>
    </row>
    <row r="63057" spans="1:1" x14ac:dyDescent="0.25">
      <c r="A63057"/>
    </row>
    <row r="63058" spans="1:1" x14ac:dyDescent="0.25">
      <c r="A63058"/>
    </row>
    <row r="63059" spans="1:1" x14ac:dyDescent="0.25">
      <c r="A63059"/>
    </row>
    <row r="63060" spans="1:1" x14ac:dyDescent="0.25">
      <c r="A63060"/>
    </row>
    <row r="63061" spans="1:1" x14ac:dyDescent="0.25">
      <c r="A63061"/>
    </row>
    <row r="63062" spans="1:1" x14ac:dyDescent="0.25">
      <c r="A63062"/>
    </row>
    <row r="63063" spans="1:1" x14ac:dyDescent="0.25">
      <c r="A63063"/>
    </row>
    <row r="63064" spans="1:1" x14ac:dyDescent="0.25">
      <c r="A63064"/>
    </row>
    <row r="63065" spans="1:1" x14ac:dyDescent="0.25">
      <c r="A63065"/>
    </row>
    <row r="63066" spans="1:1" x14ac:dyDescent="0.25">
      <c r="A63066"/>
    </row>
    <row r="63067" spans="1:1" x14ac:dyDescent="0.25">
      <c r="A63067"/>
    </row>
    <row r="63068" spans="1:1" x14ac:dyDescent="0.25">
      <c r="A63068"/>
    </row>
    <row r="63069" spans="1:1" x14ac:dyDescent="0.25">
      <c r="A63069"/>
    </row>
    <row r="63070" spans="1:1" x14ac:dyDescent="0.25">
      <c r="A63070"/>
    </row>
    <row r="63071" spans="1:1" x14ac:dyDescent="0.25">
      <c r="A63071"/>
    </row>
    <row r="63072" spans="1:1" x14ac:dyDescent="0.25">
      <c r="A63072"/>
    </row>
    <row r="63073" spans="1:1" x14ac:dyDescent="0.25">
      <c r="A63073"/>
    </row>
    <row r="63074" spans="1:1" x14ac:dyDescent="0.25">
      <c r="A63074"/>
    </row>
    <row r="63075" spans="1:1" x14ac:dyDescent="0.25">
      <c r="A63075"/>
    </row>
    <row r="63076" spans="1:1" x14ac:dyDescent="0.25">
      <c r="A63076"/>
    </row>
    <row r="63077" spans="1:1" x14ac:dyDescent="0.25">
      <c r="A63077"/>
    </row>
    <row r="63078" spans="1:1" x14ac:dyDescent="0.25">
      <c r="A63078"/>
    </row>
    <row r="63079" spans="1:1" x14ac:dyDescent="0.25">
      <c r="A63079"/>
    </row>
    <row r="63080" spans="1:1" x14ac:dyDescent="0.25">
      <c r="A63080"/>
    </row>
    <row r="63081" spans="1:1" x14ac:dyDescent="0.25">
      <c r="A63081"/>
    </row>
    <row r="63082" spans="1:1" x14ac:dyDescent="0.25">
      <c r="A63082"/>
    </row>
    <row r="63083" spans="1:1" x14ac:dyDescent="0.25">
      <c r="A63083"/>
    </row>
    <row r="63084" spans="1:1" x14ac:dyDescent="0.25">
      <c r="A63084"/>
    </row>
    <row r="63085" spans="1:1" x14ac:dyDescent="0.25">
      <c r="A63085"/>
    </row>
    <row r="63086" spans="1:1" x14ac:dyDescent="0.25">
      <c r="A63086"/>
    </row>
    <row r="63087" spans="1:1" x14ac:dyDescent="0.25">
      <c r="A63087"/>
    </row>
    <row r="63088" spans="1:1" x14ac:dyDescent="0.25">
      <c r="A63088"/>
    </row>
    <row r="63089" spans="1:1" x14ac:dyDescent="0.25">
      <c r="A63089"/>
    </row>
    <row r="63090" spans="1:1" x14ac:dyDescent="0.25">
      <c r="A63090"/>
    </row>
    <row r="63091" spans="1:1" x14ac:dyDescent="0.25">
      <c r="A63091"/>
    </row>
    <row r="63092" spans="1:1" x14ac:dyDescent="0.25">
      <c r="A63092"/>
    </row>
    <row r="63093" spans="1:1" x14ac:dyDescent="0.25">
      <c r="A63093"/>
    </row>
    <row r="63094" spans="1:1" x14ac:dyDescent="0.25">
      <c r="A63094"/>
    </row>
    <row r="63095" spans="1:1" x14ac:dyDescent="0.25">
      <c r="A63095"/>
    </row>
    <row r="63096" spans="1:1" x14ac:dyDescent="0.25">
      <c r="A63096"/>
    </row>
    <row r="63097" spans="1:1" x14ac:dyDescent="0.25">
      <c r="A63097"/>
    </row>
    <row r="63098" spans="1:1" x14ac:dyDescent="0.25">
      <c r="A63098"/>
    </row>
    <row r="63099" spans="1:1" x14ac:dyDescent="0.25">
      <c r="A63099"/>
    </row>
    <row r="63100" spans="1:1" x14ac:dyDescent="0.25">
      <c r="A63100"/>
    </row>
    <row r="63101" spans="1:1" x14ac:dyDescent="0.25">
      <c r="A63101"/>
    </row>
    <row r="63102" spans="1:1" x14ac:dyDescent="0.25">
      <c r="A63102"/>
    </row>
    <row r="63103" spans="1:1" x14ac:dyDescent="0.25">
      <c r="A63103"/>
    </row>
    <row r="63104" spans="1:1" x14ac:dyDescent="0.25">
      <c r="A63104"/>
    </row>
    <row r="63105" spans="1:1" x14ac:dyDescent="0.25">
      <c r="A63105"/>
    </row>
    <row r="63106" spans="1:1" x14ac:dyDescent="0.25">
      <c r="A63106"/>
    </row>
    <row r="63107" spans="1:1" x14ac:dyDescent="0.25">
      <c r="A63107"/>
    </row>
    <row r="63108" spans="1:1" x14ac:dyDescent="0.25">
      <c r="A63108"/>
    </row>
    <row r="63109" spans="1:1" x14ac:dyDescent="0.25">
      <c r="A63109"/>
    </row>
    <row r="63110" spans="1:1" x14ac:dyDescent="0.25">
      <c r="A63110"/>
    </row>
    <row r="63111" spans="1:1" x14ac:dyDescent="0.25">
      <c r="A63111"/>
    </row>
    <row r="63112" spans="1:1" x14ac:dyDescent="0.25">
      <c r="A63112"/>
    </row>
    <row r="63113" spans="1:1" x14ac:dyDescent="0.25">
      <c r="A63113"/>
    </row>
    <row r="63114" spans="1:1" x14ac:dyDescent="0.25">
      <c r="A63114"/>
    </row>
    <row r="63115" spans="1:1" x14ac:dyDescent="0.25">
      <c r="A63115"/>
    </row>
    <row r="63116" spans="1:1" x14ac:dyDescent="0.25">
      <c r="A63116"/>
    </row>
    <row r="63117" spans="1:1" x14ac:dyDescent="0.25">
      <c r="A63117"/>
    </row>
    <row r="63118" spans="1:1" x14ac:dyDescent="0.25">
      <c r="A63118"/>
    </row>
    <row r="63119" spans="1:1" x14ac:dyDescent="0.25">
      <c r="A63119"/>
    </row>
    <row r="63120" spans="1:1" x14ac:dyDescent="0.25">
      <c r="A63120"/>
    </row>
    <row r="63121" spans="1:1" x14ac:dyDescent="0.25">
      <c r="A63121"/>
    </row>
    <row r="63122" spans="1:1" x14ac:dyDescent="0.25">
      <c r="A63122"/>
    </row>
    <row r="63123" spans="1:1" x14ac:dyDescent="0.25">
      <c r="A63123"/>
    </row>
    <row r="63124" spans="1:1" x14ac:dyDescent="0.25">
      <c r="A63124"/>
    </row>
    <row r="63125" spans="1:1" x14ac:dyDescent="0.25">
      <c r="A63125"/>
    </row>
    <row r="63126" spans="1:1" x14ac:dyDescent="0.25">
      <c r="A63126"/>
    </row>
    <row r="63127" spans="1:1" x14ac:dyDescent="0.25">
      <c r="A63127"/>
    </row>
    <row r="63128" spans="1:1" x14ac:dyDescent="0.25">
      <c r="A63128"/>
    </row>
    <row r="63129" spans="1:1" x14ac:dyDescent="0.25">
      <c r="A63129"/>
    </row>
    <row r="63130" spans="1:1" x14ac:dyDescent="0.25">
      <c r="A63130"/>
    </row>
    <row r="63131" spans="1:1" x14ac:dyDescent="0.25">
      <c r="A63131"/>
    </row>
    <row r="63132" spans="1:1" x14ac:dyDescent="0.25">
      <c r="A63132"/>
    </row>
    <row r="63133" spans="1:1" x14ac:dyDescent="0.25">
      <c r="A63133"/>
    </row>
    <row r="63134" spans="1:1" x14ac:dyDescent="0.25">
      <c r="A63134"/>
    </row>
    <row r="63135" spans="1:1" x14ac:dyDescent="0.25">
      <c r="A63135"/>
    </row>
    <row r="63136" spans="1:1" x14ac:dyDescent="0.25">
      <c r="A63136"/>
    </row>
    <row r="63137" spans="1:1" x14ac:dyDescent="0.25">
      <c r="A63137"/>
    </row>
    <row r="63138" spans="1:1" x14ac:dyDescent="0.25">
      <c r="A63138"/>
    </row>
    <row r="63139" spans="1:1" x14ac:dyDescent="0.25">
      <c r="A63139"/>
    </row>
    <row r="63140" spans="1:1" x14ac:dyDescent="0.25">
      <c r="A63140"/>
    </row>
    <row r="63141" spans="1:1" x14ac:dyDescent="0.25">
      <c r="A63141"/>
    </row>
    <row r="63142" spans="1:1" x14ac:dyDescent="0.25">
      <c r="A63142"/>
    </row>
    <row r="63143" spans="1:1" x14ac:dyDescent="0.25">
      <c r="A63143"/>
    </row>
    <row r="63144" spans="1:1" x14ac:dyDescent="0.25">
      <c r="A63144"/>
    </row>
    <row r="63145" spans="1:1" x14ac:dyDescent="0.25">
      <c r="A63145"/>
    </row>
    <row r="63146" spans="1:1" x14ac:dyDescent="0.25">
      <c r="A63146"/>
    </row>
    <row r="63147" spans="1:1" x14ac:dyDescent="0.25">
      <c r="A63147"/>
    </row>
    <row r="63148" spans="1:1" x14ac:dyDescent="0.25">
      <c r="A63148"/>
    </row>
    <row r="63149" spans="1:1" x14ac:dyDescent="0.25">
      <c r="A63149"/>
    </row>
    <row r="63150" spans="1:1" x14ac:dyDescent="0.25">
      <c r="A63150"/>
    </row>
    <row r="63151" spans="1:1" x14ac:dyDescent="0.25">
      <c r="A63151"/>
    </row>
    <row r="63152" spans="1:1" x14ac:dyDescent="0.25">
      <c r="A63152"/>
    </row>
    <row r="63153" spans="1:1" x14ac:dyDescent="0.25">
      <c r="A63153"/>
    </row>
    <row r="63154" spans="1:1" x14ac:dyDescent="0.25">
      <c r="A63154"/>
    </row>
    <row r="63155" spans="1:1" x14ac:dyDescent="0.25">
      <c r="A63155"/>
    </row>
    <row r="63156" spans="1:1" x14ac:dyDescent="0.25">
      <c r="A63156"/>
    </row>
    <row r="63157" spans="1:1" x14ac:dyDescent="0.25">
      <c r="A63157"/>
    </row>
    <row r="63158" spans="1:1" x14ac:dyDescent="0.25">
      <c r="A63158"/>
    </row>
    <row r="63159" spans="1:1" x14ac:dyDescent="0.25">
      <c r="A63159"/>
    </row>
    <row r="63160" spans="1:1" x14ac:dyDescent="0.25">
      <c r="A63160"/>
    </row>
    <row r="63161" spans="1:1" x14ac:dyDescent="0.25">
      <c r="A63161"/>
    </row>
    <row r="63162" spans="1:1" x14ac:dyDescent="0.25">
      <c r="A63162"/>
    </row>
    <row r="63163" spans="1:1" x14ac:dyDescent="0.25">
      <c r="A63163"/>
    </row>
    <row r="63164" spans="1:1" x14ac:dyDescent="0.25">
      <c r="A63164"/>
    </row>
    <row r="63165" spans="1:1" x14ac:dyDescent="0.25">
      <c r="A63165"/>
    </row>
    <row r="63166" spans="1:1" x14ac:dyDescent="0.25">
      <c r="A63166"/>
    </row>
    <row r="63167" spans="1:1" x14ac:dyDescent="0.25">
      <c r="A63167"/>
    </row>
    <row r="63168" spans="1:1" x14ac:dyDescent="0.25">
      <c r="A63168"/>
    </row>
    <row r="63169" spans="1:1" x14ac:dyDescent="0.25">
      <c r="A63169"/>
    </row>
    <row r="63170" spans="1:1" x14ac:dyDescent="0.25">
      <c r="A63170"/>
    </row>
    <row r="63171" spans="1:1" x14ac:dyDescent="0.25">
      <c r="A63171"/>
    </row>
    <row r="63172" spans="1:1" x14ac:dyDescent="0.25">
      <c r="A63172"/>
    </row>
    <row r="63173" spans="1:1" x14ac:dyDescent="0.25">
      <c r="A63173"/>
    </row>
    <row r="63174" spans="1:1" x14ac:dyDescent="0.25">
      <c r="A63174"/>
    </row>
    <row r="63175" spans="1:1" x14ac:dyDescent="0.25">
      <c r="A63175"/>
    </row>
    <row r="63176" spans="1:1" x14ac:dyDescent="0.25">
      <c r="A63176"/>
    </row>
    <row r="63177" spans="1:1" x14ac:dyDescent="0.25">
      <c r="A63177"/>
    </row>
    <row r="63178" spans="1:1" x14ac:dyDescent="0.25">
      <c r="A63178"/>
    </row>
    <row r="63179" spans="1:1" x14ac:dyDescent="0.25">
      <c r="A63179"/>
    </row>
    <row r="63180" spans="1:1" x14ac:dyDescent="0.25">
      <c r="A63180"/>
    </row>
    <row r="63181" spans="1:1" x14ac:dyDescent="0.25">
      <c r="A63181"/>
    </row>
    <row r="63182" spans="1:1" x14ac:dyDescent="0.25">
      <c r="A63182"/>
    </row>
    <row r="63183" spans="1:1" x14ac:dyDescent="0.25">
      <c r="A63183"/>
    </row>
    <row r="63184" spans="1:1" x14ac:dyDescent="0.25">
      <c r="A63184"/>
    </row>
    <row r="63185" spans="1:1" x14ac:dyDescent="0.25">
      <c r="A63185"/>
    </row>
    <row r="63186" spans="1:1" x14ac:dyDescent="0.25">
      <c r="A63186"/>
    </row>
    <row r="63187" spans="1:1" x14ac:dyDescent="0.25">
      <c r="A63187"/>
    </row>
    <row r="63188" spans="1:1" x14ac:dyDescent="0.25">
      <c r="A63188"/>
    </row>
    <row r="63189" spans="1:1" x14ac:dyDescent="0.25">
      <c r="A63189"/>
    </row>
    <row r="63190" spans="1:1" x14ac:dyDescent="0.25">
      <c r="A63190"/>
    </row>
    <row r="63191" spans="1:1" x14ac:dyDescent="0.25">
      <c r="A63191"/>
    </row>
    <row r="63192" spans="1:1" x14ac:dyDescent="0.25">
      <c r="A63192"/>
    </row>
    <row r="63193" spans="1:1" x14ac:dyDescent="0.25">
      <c r="A63193"/>
    </row>
    <row r="63194" spans="1:1" x14ac:dyDescent="0.25">
      <c r="A63194"/>
    </row>
    <row r="63195" spans="1:1" x14ac:dyDescent="0.25">
      <c r="A63195"/>
    </row>
    <row r="63196" spans="1:1" x14ac:dyDescent="0.25">
      <c r="A63196"/>
    </row>
    <row r="63197" spans="1:1" x14ac:dyDescent="0.25">
      <c r="A63197"/>
    </row>
    <row r="63198" spans="1:1" x14ac:dyDescent="0.25">
      <c r="A63198"/>
    </row>
    <row r="63199" spans="1:1" x14ac:dyDescent="0.25">
      <c r="A63199"/>
    </row>
    <row r="63200" spans="1:1" x14ac:dyDescent="0.25">
      <c r="A63200"/>
    </row>
    <row r="63201" spans="1:1" x14ac:dyDescent="0.25">
      <c r="A63201"/>
    </row>
    <row r="63202" spans="1:1" x14ac:dyDescent="0.25">
      <c r="A63202"/>
    </row>
    <row r="63203" spans="1:1" x14ac:dyDescent="0.25">
      <c r="A63203"/>
    </row>
    <row r="63204" spans="1:1" x14ac:dyDescent="0.25">
      <c r="A63204"/>
    </row>
    <row r="63205" spans="1:1" x14ac:dyDescent="0.25">
      <c r="A63205"/>
    </row>
    <row r="63206" spans="1:1" x14ac:dyDescent="0.25">
      <c r="A63206"/>
    </row>
    <row r="63207" spans="1:1" x14ac:dyDescent="0.25">
      <c r="A63207"/>
    </row>
    <row r="63208" spans="1:1" x14ac:dyDescent="0.25">
      <c r="A63208"/>
    </row>
    <row r="63209" spans="1:1" x14ac:dyDescent="0.25">
      <c r="A63209"/>
    </row>
    <row r="63210" spans="1:1" x14ac:dyDescent="0.25">
      <c r="A63210"/>
    </row>
    <row r="63211" spans="1:1" x14ac:dyDescent="0.25">
      <c r="A63211"/>
    </row>
    <row r="63212" spans="1:1" x14ac:dyDescent="0.25">
      <c r="A63212"/>
    </row>
    <row r="63213" spans="1:1" x14ac:dyDescent="0.25">
      <c r="A63213"/>
    </row>
    <row r="63214" spans="1:1" x14ac:dyDescent="0.25">
      <c r="A63214"/>
    </row>
    <row r="63215" spans="1:1" x14ac:dyDescent="0.25">
      <c r="A63215"/>
    </row>
    <row r="63216" spans="1:1" x14ac:dyDescent="0.25">
      <c r="A63216"/>
    </row>
    <row r="63217" spans="1:1" x14ac:dyDescent="0.25">
      <c r="A63217"/>
    </row>
    <row r="63218" spans="1:1" x14ac:dyDescent="0.25">
      <c r="A63218"/>
    </row>
    <row r="63219" spans="1:1" x14ac:dyDescent="0.25">
      <c r="A63219"/>
    </row>
    <row r="63220" spans="1:1" x14ac:dyDescent="0.25">
      <c r="A63220"/>
    </row>
    <row r="63221" spans="1:1" x14ac:dyDescent="0.25">
      <c r="A63221"/>
    </row>
    <row r="63222" spans="1:1" x14ac:dyDescent="0.25">
      <c r="A63222"/>
    </row>
    <row r="63223" spans="1:1" x14ac:dyDescent="0.25">
      <c r="A63223"/>
    </row>
    <row r="63224" spans="1:1" x14ac:dyDescent="0.25">
      <c r="A63224"/>
    </row>
    <row r="63225" spans="1:1" x14ac:dyDescent="0.25">
      <c r="A63225"/>
    </row>
    <row r="63226" spans="1:1" x14ac:dyDescent="0.25">
      <c r="A63226"/>
    </row>
    <row r="63227" spans="1:1" x14ac:dyDescent="0.25">
      <c r="A63227"/>
    </row>
    <row r="63228" spans="1:1" x14ac:dyDescent="0.25">
      <c r="A63228"/>
    </row>
    <row r="63229" spans="1:1" x14ac:dyDescent="0.25">
      <c r="A63229"/>
    </row>
    <row r="63230" spans="1:1" x14ac:dyDescent="0.25">
      <c r="A63230"/>
    </row>
    <row r="63231" spans="1:1" x14ac:dyDescent="0.25">
      <c r="A63231"/>
    </row>
    <row r="63232" spans="1:1" x14ac:dyDescent="0.25">
      <c r="A63232"/>
    </row>
    <row r="63233" spans="1:1" x14ac:dyDescent="0.25">
      <c r="A63233"/>
    </row>
    <row r="63234" spans="1:1" x14ac:dyDescent="0.25">
      <c r="A63234"/>
    </row>
    <row r="63235" spans="1:1" x14ac:dyDescent="0.25">
      <c r="A63235"/>
    </row>
    <row r="63236" spans="1:1" x14ac:dyDescent="0.25">
      <c r="A63236"/>
    </row>
    <row r="63237" spans="1:1" x14ac:dyDescent="0.25">
      <c r="A63237"/>
    </row>
    <row r="63238" spans="1:1" x14ac:dyDescent="0.25">
      <c r="A63238"/>
    </row>
    <row r="63239" spans="1:1" x14ac:dyDescent="0.25">
      <c r="A63239"/>
    </row>
    <row r="63240" spans="1:1" x14ac:dyDescent="0.25">
      <c r="A63240"/>
    </row>
    <row r="63241" spans="1:1" x14ac:dyDescent="0.25">
      <c r="A63241"/>
    </row>
    <row r="63242" spans="1:1" x14ac:dyDescent="0.25">
      <c r="A63242"/>
    </row>
    <row r="63243" spans="1:1" x14ac:dyDescent="0.25">
      <c r="A63243"/>
    </row>
    <row r="63244" spans="1:1" x14ac:dyDescent="0.25">
      <c r="A63244"/>
    </row>
    <row r="63245" spans="1:1" x14ac:dyDescent="0.25">
      <c r="A63245"/>
    </row>
    <row r="63246" spans="1:1" x14ac:dyDescent="0.25">
      <c r="A63246"/>
    </row>
    <row r="63247" spans="1:1" x14ac:dyDescent="0.25">
      <c r="A63247"/>
    </row>
    <row r="63248" spans="1:1" x14ac:dyDescent="0.25">
      <c r="A63248"/>
    </row>
    <row r="63249" spans="1:1" x14ac:dyDescent="0.25">
      <c r="A63249"/>
    </row>
    <row r="63250" spans="1:1" x14ac:dyDescent="0.25">
      <c r="A63250"/>
    </row>
    <row r="63251" spans="1:1" x14ac:dyDescent="0.25">
      <c r="A63251"/>
    </row>
    <row r="63252" spans="1:1" x14ac:dyDescent="0.25">
      <c r="A63252"/>
    </row>
    <row r="63253" spans="1:1" x14ac:dyDescent="0.25">
      <c r="A63253"/>
    </row>
    <row r="63254" spans="1:1" x14ac:dyDescent="0.25">
      <c r="A63254"/>
    </row>
    <row r="63255" spans="1:1" x14ac:dyDescent="0.25">
      <c r="A63255"/>
    </row>
    <row r="63256" spans="1:1" x14ac:dyDescent="0.25">
      <c r="A63256"/>
    </row>
    <row r="63257" spans="1:1" x14ac:dyDescent="0.25">
      <c r="A63257"/>
    </row>
    <row r="63258" spans="1:1" x14ac:dyDescent="0.25">
      <c r="A63258"/>
    </row>
    <row r="63259" spans="1:1" x14ac:dyDescent="0.25">
      <c r="A63259"/>
    </row>
    <row r="63260" spans="1:1" x14ac:dyDescent="0.25">
      <c r="A63260"/>
    </row>
    <row r="63261" spans="1:1" x14ac:dyDescent="0.25">
      <c r="A63261"/>
    </row>
    <row r="63262" spans="1:1" x14ac:dyDescent="0.25">
      <c r="A63262"/>
    </row>
    <row r="63263" spans="1:1" x14ac:dyDescent="0.25">
      <c r="A63263"/>
    </row>
    <row r="63264" spans="1:1" x14ac:dyDescent="0.25">
      <c r="A63264"/>
    </row>
    <row r="63265" spans="1:1" x14ac:dyDescent="0.25">
      <c r="A63265"/>
    </row>
    <row r="63266" spans="1:1" x14ac:dyDescent="0.25">
      <c r="A63266"/>
    </row>
    <row r="63267" spans="1:1" x14ac:dyDescent="0.25">
      <c r="A63267"/>
    </row>
    <row r="63268" spans="1:1" x14ac:dyDescent="0.25">
      <c r="A63268"/>
    </row>
    <row r="63269" spans="1:1" x14ac:dyDescent="0.25">
      <c r="A63269"/>
    </row>
    <row r="63270" spans="1:1" x14ac:dyDescent="0.25">
      <c r="A63270"/>
    </row>
    <row r="63271" spans="1:1" x14ac:dyDescent="0.25">
      <c r="A63271"/>
    </row>
    <row r="63272" spans="1:1" x14ac:dyDescent="0.25">
      <c r="A63272"/>
    </row>
    <row r="63273" spans="1:1" x14ac:dyDescent="0.25">
      <c r="A63273"/>
    </row>
    <row r="63274" spans="1:1" x14ac:dyDescent="0.25">
      <c r="A63274"/>
    </row>
    <row r="63275" spans="1:1" x14ac:dyDescent="0.25">
      <c r="A63275"/>
    </row>
    <row r="63276" spans="1:1" x14ac:dyDescent="0.25">
      <c r="A63276"/>
    </row>
    <row r="63277" spans="1:1" x14ac:dyDescent="0.25">
      <c r="A63277"/>
    </row>
    <row r="63278" spans="1:1" x14ac:dyDescent="0.25">
      <c r="A63278"/>
    </row>
    <row r="63279" spans="1:1" x14ac:dyDescent="0.25">
      <c r="A63279"/>
    </row>
    <row r="63280" spans="1:1" x14ac:dyDescent="0.25">
      <c r="A63280"/>
    </row>
    <row r="63281" spans="1:1" x14ac:dyDescent="0.25">
      <c r="A63281"/>
    </row>
    <row r="63282" spans="1:1" x14ac:dyDescent="0.25">
      <c r="A63282"/>
    </row>
    <row r="63283" spans="1:1" x14ac:dyDescent="0.25">
      <c r="A63283"/>
    </row>
    <row r="63284" spans="1:1" x14ac:dyDescent="0.25">
      <c r="A63284"/>
    </row>
    <row r="63285" spans="1:1" x14ac:dyDescent="0.25">
      <c r="A63285"/>
    </row>
    <row r="63286" spans="1:1" x14ac:dyDescent="0.25">
      <c r="A63286"/>
    </row>
    <row r="63287" spans="1:1" x14ac:dyDescent="0.25">
      <c r="A63287"/>
    </row>
    <row r="63288" spans="1:1" x14ac:dyDescent="0.25">
      <c r="A63288"/>
    </row>
    <row r="63289" spans="1:1" x14ac:dyDescent="0.25">
      <c r="A63289"/>
    </row>
    <row r="63290" spans="1:1" x14ac:dyDescent="0.25">
      <c r="A63290"/>
    </row>
    <row r="63291" spans="1:1" x14ac:dyDescent="0.25">
      <c r="A63291"/>
    </row>
    <row r="63292" spans="1:1" x14ac:dyDescent="0.25">
      <c r="A63292"/>
    </row>
    <row r="63293" spans="1:1" x14ac:dyDescent="0.25">
      <c r="A63293"/>
    </row>
    <row r="63294" spans="1:1" x14ac:dyDescent="0.25">
      <c r="A63294"/>
    </row>
    <row r="63295" spans="1:1" x14ac:dyDescent="0.25">
      <c r="A63295"/>
    </row>
    <row r="63296" spans="1:1" x14ac:dyDescent="0.25">
      <c r="A63296"/>
    </row>
    <row r="63297" spans="1:1" x14ac:dyDescent="0.25">
      <c r="A63297"/>
    </row>
    <row r="63298" spans="1:1" x14ac:dyDescent="0.25">
      <c r="A63298"/>
    </row>
    <row r="63299" spans="1:1" x14ac:dyDescent="0.25">
      <c r="A63299"/>
    </row>
    <row r="63300" spans="1:1" x14ac:dyDescent="0.25">
      <c r="A63300"/>
    </row>
    <row r="63301" spans="1:1" x14ac:dyDescent="0.25">
      <c r="A63301"/>
    </row>
    <row r="63302" spans="1:1" x14ac:dyDescent="0.25">
      <c r="A63302"/>
    </row>
    <row r="63303" spans="1:1" x14ac:dyDescent="0.25">
      <c r="A63303"/>
    </row>
    <row r="63304" spans="1:1" x14ac:dyDescent="0.25">
      <c r="A63304"/>
    </row>
    <row r="63305" spans="1:1" x14ac:dyDescent="0.25">
      <c r="A63305"/>
    </row>
    <row r="63306" spans="1:1" x14ac:dyDescent="0.25">
      <c r="A63306"/>
    </row>
    <row r="63307" spans="1:1" x14ac:dyDescent="0.25">
      <c r="A63307"/>
    </row>
    <row r="63308" spans="1:1" x14ac:dyDescent="0.25">
      <c r="A63308"/>
    </row>
    <row r="63309" spans="1:1" x14ac:dyDescent="0.25">
      <c r="A63309"/>
    </row>
    <row r="63310" spans="1:1" x14ac:dyDescent="0.25">
      <c r="A63310"/>
    </row>
    <row r="63311" spans="1:1" x14ac:dyDescent="0.25">
      <c r="A63311"/>
    </row>
    <row r="63312" spans="1:1" x14ac:dyDescent="0.25">
      <c r="A63312"/>
    </row>
    <row r="63313" spans="1:1" x14ac:dyDescent="0.25">
      <c r="A63313"/>
    </row>
    <row r="63314" spans="1:1" x14ac:dyDescent="0.25">
      <c r="A63314"/>
    </row>
    <row r="63315" spans="1:1" x14ac:dyDescent="0.25">
      <c r="A63315"/>
    </row>
    <row r="63316" spans="1:1" x14ac:dyDescent="0.25">
      <c r="A63316"/>
    </row>
    <row r="63317" spans="1:1" x14ac:dyDescent="0.25">
      <c r="A63317"/>
    </row>
    <row r="63318" spans="1:1" x14ac:dyDescent="0.25">
      <c r="A63318"/>
    </row>
    <row r="63319" spans="1:1" x14ac:dyDescent="0.25">
      <c r="A63319"/>
    </row>
    <row r="63320" spans="1:1" x14ac:dyDescent="0.25">
      <c r="A63320"/>
    </row>
    <row r="63321" spans="1:1" x14ac:dyDescent="0.25">
      <c r="A63321"/>
    </row>
    <row r="63322" spans="1:1" x14ac:dyDescent="0.25">
      <c r="A63322"/>
    </row>
    <row r="63323" spans="1:1" x14ac:dyDescent="0.25">
      <c r="A63323"/>
    </row>
    <row r="63324" spans="1:1" x14ac:dyDescent="0.25">
      <c r="A63324"/>
    </row>
    <row r="63325" spans="1:1" x14ac:dyDescent="0.25">
      <c r="A63325"/>
    </row>
    <row r="63326" spans="1:1" x14ac:dyDescent="0.25">
      <c r="A63326"/>
    </row>
    <row r="63327" spans="1:1" x14ac:dyDescent="0.25">
      <c r="A63327"/>
    </row>
    <row r="63328" spans="1:1" x14ac:dyDescent="0.25">
      <c r="A63328"/>
    </row>
    <row r="63329" spans="1:1" x14ac:dyDescent="0.25">
      <c r="A63329"/>
    </row>
    <row r="63330" spans="1:1" x14ac:dyDescent="0.25">
      <c r="A63330"/>
    </row>
    <row r="63331" spans="1:1" x14ac:dyDescent="0.25">
      <c r="A63331"/>
    </row>
    <row r="63332" spans="1:1" x14ac:dyDescent="0.25">
      <c r="A63332"/>
    </row>
    <row r="63333" spans="1:1" x14ac:dyDescent="0.25">
      <c r="A63333"/>
    </row>
    <row r="63334" spans="1:1" x14ac:dyDescent="0.25">
      <c r="A63334"/>
    </row>
    <row r="63335" spans="1:1" x14ac:dyDescent="0.25">
      <c r="A63335"/>
    </row>
    <row r="63336" spans="1:1" x14ac:dyDescent="0.25">
      <c r="A63336"/>
    </row>
    <row r="63337" spans="1:1" x14ac:dyDescent="0.25">
      <c r="A63337"/>
    </row>
    <row r="63338" spans="1:1" x14ac:dyDescent="0.25">
      <c r="A63338"/>
    </row>
    <row r="63339" spans="1:1" x14ac:dyDescent="0.25">
      <c r="A63339"/>
    </row>
    <row r="63340" spans="1:1" x14ac:dyDescent="0.25">
      <c r="A63340"/>
    </row>
    <row r="63341" spans="1:1" x14ac:dyDescent="0.25">
      <c r="A63341"/>
    </row>
    <row r="63342" spans="1:1" x14ac:dyDescent="0.25">
      <c r="A63342"/>
    </row>
    <row r="63343" spans="1:1" x14ac:dyDescent="0.25">
      <c r="A63343"/>
    </row>
    <row r="63344" spans="1:1" x14ac:dyDescent="0.25">
      <c r="A63344"/>
    </row>
    <row r="63345" spans="1:1" x14ac:dyDescent="0.25">
      <c r="A63345"/>
    </row>
    <row r="63346" spans="1:1" x14ac:dyDescent="0.25">
      <c r="A63346"/>
    </row>
    <row r="63347" spans="1:1" x14ac:dyDescent="0.25">
      <c r="A63347"/>
    </row>
    <row r="63348" spans="1:1" x14ac:dyDescent="0.25">
      <c r="A63348"/>
    </row>
    <row r="63349" spans="1:1" x14ac:dyDescent="0.25">
      <c r="A63349"/>
    </row>
    <row r="63350" spans="1:1" x14ac:dyDescent="0.25">
      <c r="A63350"/>
    </row>
    <row r="63351" spans="1:1" x14ac:dyDescent="0.25">
      <c r="A63351"/>
    </row>
    <row r="63352" spans="1:1" x14ac:dyDescent="0.25">
      <c r="A63352"/>
    </row>
    <row r="63353" spans="1:1" x14ac:dyDescent="0.25">
      <c r="A63353"/>
    </row>
    <row r="63354" spans="1:1" x14ac:dyDescent="0.25">
      <c r="A63354"/>
    </row>
    <row r="63355" spans="1:1" x14ac:dyDescent="0.25">
      <c r="A63355"/>
    </row>
    <row r="63356" spans="1:1" x14ac:dyDescent="0.25">
      <c r="A63356"/>
    </row>
    <row r="63357" spans="1:1" x14ac:dyDescent="0.25">
      <c r="A63357"/>
    </row>
    <row r="63358" spans="1:1" x14ac:dyDescent="0.25">
      <c r="A63358"/>
    </row>
    <row r="63359" spans="1:1" x14ac:dyDescent="0.25">
      <c r="A63359"/>
    </row>
    <row r="63360" spans="1:1" x14ac:dyDescent="0.25">
      <c r="A63360"/>
    </row>
    <row r="63361" spans="1:1" x14ac:dyDescent="0.25">
      <c r="A63361"/>
    </row>
    <row r="63362" spans="1:1" x14ac:dyDescent="0.25">
      <c r="A63362"/>
    </row>
    <row r="63363" spans="1:1" x14ac:dyDescent="0.25">
      <c r="A63363"/>
    </row>
    <row r="63364" spans="1:1" x14ac:dyDescent="0.25">
      <c r="A63364"/>
    </row>
    <row r="63365" spans="1:1" x14ac:dyDescent="0.25">
      <c r="A63365"/>
    </row>
    <row r="63366" spans="1:1" x14ac:dyDescent="0.25">
      <c r="A63366"/>
    </row>
    <row r="63367" spans="1:1" x14ac:dyDescent="0.25">
      <c r="A63367"/>
    </row>
    <row r="63368" spans="1:1" x14ac:dyDescent="0.25">
      <c r="A63368"/>
    </row>
    <row r="63369" spans="1:1" x14ac:dyDescent="0.25">
      <c r="A63369"/>
    </row>
    <row r="63370" spans="1:1" x14ac:dyDescent="0.25">
      <c r="A63370"/>
    </row>
    <row r="63371" spans="1:1" x14ac:dyDescent="0.25">
      <c r="A63371"/>
    </row>
    <row r="63372" spans="1:1" x14ac:dyDescent="0.25">
      <c r="A63372"/>
    </row>
    <row r="63373" spans="1:1" x14ac:dyDescent="0.25">
      <c r="A63373"/>
    </row>
    <row r="63374" spans="1:1" x14ac:dyDescent="0.25">
      <c r="A63374"/>
    </row>
    <row r="63375" spans="1:1" x14ac:dyDescent="0.25">
      <c r="A63375"/>
    </row>
    <row r="63376" spans="1:1" x14ac:dyDescent="0.25">
      <c r="A63376"/>
    </row>
    <row r="63377" spans="1:1" x14ac:dyDescent="0.25">
      <c r="A63377"/>
    </row>
    <row r="63378" spans="1:1" x14ac:dyDescent="0.25">
      <c r="A63378"/>
    </row>
    <row r="63379" spans="1:1" x14ac:dyDescent="0.25">
      <c r="A63379"/>
    </row>
    <row r="63380" spans="1:1" x14ac:dyDescent="0.25">
      <c r="A63380"/>
    </row>
    <row r="63381" spans="1:1" x14ac:dyDescent="0.25">
      <c r="A63381"/>
    </row>
    <row r="63382" spans="1:1" x14ac:dyDescent="0.25">
      <c r="A63382"/>
    </row>
    <row r="63383" spans="1:1" x14ac:dyDescent="0.25">
      <c r="A63383"/>
    </row>
    <row r="63384" spans="1:1" x14ac:dyDescent="0.25">
      <c r="A63384"/>
    </row>
    <row r="63385" spans="1:1" x14ac:dyDescent="0.25">
      <c r="A63385"/>
    </row>
    <row r="63386" spans="1:1" x14ac:dyDescent="0.25">
      <c r="A63386"/>
    </row>
    <row r="63387" spans="1:1" x14ac:dyDescent="0.25">
      <c r="A63387"/>
    </row>
    <row r="63388" spans="1:1" x14ac:dyDescent="0.25">
      <c r="A63388"/>
    </row>
    <row r="63389" spans="1:1" x14ac:dyDescent="0.25">
      <c r="A63389"/>
    </row>
    <row r="63390" spans="1:1" x14ac:dyDescent="0.25">
      <c r="A63390"/>
    </row>
    <row r="63391" spans="1:1" x14ac:dyDescent="0.25">
      <c r="A63391"/>
    </row>
    <row r="63392" spans="1:1" x14ac:dyDescent="0.25">
      <c r="A63392"/>
    </row>
    <row r="63393" spans="1:1" x14ac:dyDescent="0.25">
      <c r="A63393"/>
    </row>
    <row r="63394" spans="1:1" x14ac:dyDescent="0.25">
      <c r="A63394"/>
    </row>
    <row r="63395" spans="1:1" x14ac:dyDescent="0.25">
      <c r="A63395"/>
    </row>
    <row r="63396" spans="1:1" x14ac:dyDescent="0.25">
      <c r="A63396"/>
    </row>
    <row r="63397" spans="1:1" x14ac:dyDescent="0.25">
      <c r="A63397"/>
    </row>
    <row r="63398" spans="1:1" x14ac:dyDescent="0.25">
      <c r="A63398"/>
    </row>
    <row r="63399" spans="1:1" x14ac:dyDescent="0.25">
      <c r="A63399"/>
    </row>
    <row r="63400" spans="1:1" x14ac:dyDescent="0.25">
      <c r="A63400"/>
    </row>
    <row r="63401" spans="1:1" x14ac:dyDescent="0.25">
      <c r="A63401"/>
    </row>
    <row r="63402" spans="1:1" x14ac:dyDescent="0.25">
      <c r="A63402"/>
    </row>
    <row r="63403" spans="1:1" x14ac:dyDescent="0.25">
      <c r="A63403"/>
    </row>
    <row r="63404" spans="1:1" x14ac:dyDescent="0.25">
      <c r="A63404"/>
    </row>
    <row r="63405" spans="1:1" x14ac:dyDescent="0.25">
      <c r="A63405"/>
    </row>
    <row r="63406" spans="1:1" x14ac:dyDescent="0.25">
      <c r="A63406"/>
    </row>
    <row r="63407" spans="1:1" x14ac:dyDescent="0.25">
      <c r="A63407"/>
    </row>
    <row r="63408" spans="1:1" x14ac:dyDescent="0.25">
      <c r="A63408"/>
    </row>
    <row r="63409" spans="1:1" x14ac:dyDescent="0.25">
      <c r="A63409"/>
    </row>
    <row r="63410" spans="1:1" x14ac:dyDescent="0.25">
      <c r="A63410"/>
    </row>
    <row r="63411" spans="1:1" x14ac:dyDescent="0.25">
      <c r="A63411"/>
    </row>
    <row r="63412" spans="1:1" x14ac:dyDescent="0.25">
      <c r="A63412"/>
    </row>
    <row r="63413" spans="1:1" x14ac:dyDescent="0.25">
      <c r="A63413"/>
    </row>
    <row r="63414" spans="1:1" x14ac:dyDescent="0.25">
      <c r="A63414"/>
    </row>
    <row r="63415" spans="1:1" x14ac:dyDescent="0.25">
      <c r="A63415"/>
    </row>
    <row r="63416" spans="1:1" x14ac:dyDescent="0.25">
      <c r="A63416"/>
    </row>
    <row r="63417" spans="1:1" x14ac:dyDescent="0.25">
      <c r="A63417"/>
    </row>
    <row r="63418" spans="1:1" x14ac:dyDescent="0.25">
      <c r="A63418"/>
    </row>
    <row r="63419" spans="1:1" x14ac:dyDescent="0.25">
      <c r="A63419"/>
    </row>
    <row r="63420" spans="1:1" x14ac:dyDescent="0.25">
      <c r="A63420"/>
    </row>
    <row r="63421" spans="1:1" x14ac:dyDescent="0.25">
      <c r="A63421"/>
    </row>
    <row r="63422" spans="1:1" x14ac:dyDescent="0.25">
      <c r="A63422"/>
    </row>
    <row r="63423" spans="1:1" x14ac:dyDescent="0.25">
      <c r="A63423"/>
    </row>
    <row r="63424" spans="1:1" x14ac:dyDescent="0.25">
      <c r="A63424"/>
    </row>
    <row r="63425" spans="1:1" x14ac:dyDescent="0.25">
      <c r="A63425"/>
    </row>
    <row r="63426" spans="1:1" x14ac:dyDescent="0.25">
      <c r="A63426"/>
    </row>
    <row r="63427" spans="1:1" x14ac:dyDescent="0.25">
      <c r="A63427"/>
    </row>
    <row r="63428" spans="1:1" x14ac:dyDescent="0.25">
      <c r="A63428"/>
    </row>
    <row r="63429" spans="1:1" x14ac:dyDescent="0.25">
      <c r="A63429"/>
    </row>
    <row r="63430" spans="1:1" x14ac:dyDescent="0.25">
      <c r="A63430"/>
    </row>
    <row r="63431" spans="1:1" x14ac:dyDescent="0.25">
      <c r="A63431"/>
    </row>
    <row r="63432" spans="1:1" x14ac:dyDescent="0.25">
      <c r="A63432"/>
    </row>
    <row r="63433" spans="1:1" x14ac:dyDescent="0.25">
      <c r="A63433"/>
    </row>
    <row r="63434" spans="1:1" x14ac:dyDescent="0.25">
      <c r="A63434"/>
    </row>
    <row r="63435" spans="1:1" x14ac:dyDescent="0.25">
      <c r="A63435"/>
    </row>
    <row r="63436" spans="1:1" x14ac:dyDescent="0.25">
      <c r="A63436"/>
    </row>
    <row r="63437" spans="1:1" x14ac:dyDescent="0.25">
      <c r="A63437"/>
    </row>
    <row r="63438" spans="1:1" x14ac:dyDescent="0.25">
      <c r="A63438"/>
    </row>
    <row r="63439" spans="1:1" x14ac:dyDescent="0.25">
      <c r="A63439"/>
    </row>
    <row r="63440" spans="1:1" x14ac:dyDescent="0.25">
      <c r="A63440"/>
    </row>
    <row r="63441" spans="1:1" x14ac:dyDescent="0.25">
      <c r="A63441"/>
    </row>
    <row r="63442" spans="1:1" x14ac:dyDescent="0.25">
      <c r="A63442"/>
    </row>
    <row r="63443" spans="1:1" x14ac:dyDescent="0.25">
      <c r="A63443"/>
    </row>
    <row r="63444" spans="1:1" x14ac:dyDescent="0.25">
      <c r="A63444"/>
    </row>
    <row r="63445" spans="1:1" x14ac:dyDescent="0.25">
      <c r="A63445"/>
    </row>
    <row r="63446" spans="1:1" x14ac:dyDescent="0.25">
      <c r="A63446"/>
    </row>
    <row r="63447" spans="1:1" x14ac:dyDescent="0.25">
      <c r="A63447"/>
    </row>
    <row r="63448" spans="1:1" x14ac:dyDescent="0.25">
      <c r="A63448"/>
    </row>
    <row r="63449" spans="1:1" x14ac:dyDescent="0.25">
      <c r="A63449"/>
    </row>
    <row r="63450" spans="1:1" x14ac:dyDescent="0.25">
      <c r="A63450"/>
    </row>
    <row r="63451" spans="1:1" x14ac:dyDescent="0.25">
      <c r="A63451"/>
    </row>
    <row r="63452" spans="1:1" x14ac:dyDescent="0.25">
      <c r="A63452"/>
    </row>
    <row r="63453" spans="1:1" x14ac:dyDescent="0.25">
      <c r="A63453"/>
    </row>
    <row r="63454" spans="1:1" x14ac:dyDescent="0.25">
      <c r="A63454"/>
    </row>
    <row r="63455" spans="1:1" x14ac:dyDescent="0.25">
      <c r="A63455"/>
    </row>
    <row r="63456" spans="1:1" x14ac:dyDescent="0.25">
      <c r="A63456"/>
    </row>
    <row r="63457" spans="1:1" x14ac:dyDescent="0.25">
      <c r="A63457"/>
    </row>
    <row r="63458" spans="1:1" x14ac:dyDescent="0.25">
      <c r="A63458"/>
    </row>
    <row r="63459" spans="1:1" x14ac:dyDescent="0.25">
      <c r="A63459"/>
    </row>
    <row r="63460" spans="1:1" x14ac:dyDescent="0.25">
      <c r="A63460"/>
    </row>
    <row r="63461" spans="1:1" x14ac:dyDescent="0.25">
      <c r="A63461"/>
    </row>
    <row r="63462" spans="1:1" x14ac:dyDescent="0.25">
      <c r="A63462"/>
    </row>
    <row r="63463" spans="1:1" x14ac:dyDescent="0.25">
      <c r="A63463"/>
    </row>
    <row r="63464" spans="1:1" x14ac:dyDescent="0.25">
      <c r="A63464"/>
    </row>
    <row r="63465" spans="1:1" x14ac:dyDescent="0.25">
      <c r="A63465"/>
    </row>
    <row r="63466" spans="1:1" x14ac:dyDescent="0.25">
      <c r="A63466"/>
    </row>
    <row r="63467" spans="1:1" x14ac:dyDescent="0.25">
      <c r="A63467"/>
    </row>
    <row r="63468" spans="1:1" x14ac:dyDescent="0.25">
      <c r="A63468"/>
    </row>
    <row r="63469" spans="1:1" x14ac:dyDescent="0.25">
      <c r="A63469"/>
    </row>
    <row r="63470" spans="1:1" x14ac:dyDescent="0.25">
      <c r="A63470"/>
    </row>
    <row r="63471" spans="1:1" x14ac:dyDescent="0.25">
      <c r="A63471"/>
    </row>
    <row r="63472" spans="1:1" x14ac:dyDescent="0.25">
      <c r="A63472"/>
    </row>
    <row r="63473" spans="1:1" x14ac:dyDescent="0.25">
      <c r="A63473"/>
    </row>
    <row r="63474" spans="1:1" x14ac:dyDescent="0.25">
      <c r="A63474"/>
    </row>
    <row r="63475" spans="1:1" x14ac:dyDescent="0.25">
      <c r="A63475"/>
    </row>
    <row r="63476" spans="1:1" x14ac:dyDescent="0.25">
      <c r="A63476"/>
    </row>
    <row r="63477" spans="1:1" x14ac:dyDescent="0.25">
      <c r="A63477"/>
    </row>
    <row r="63478" spans="1:1" x14ac:dyDescent="0.25">
      <c r="A63478"/>
    </row>
    <row r="63479" spans="1:1" x14ac:dyDescent="0.25">
      <c r="A63479"/>
    </row>
    <row r="63480" spans="1:1" x14ac:dyDescent="0.25">
      <c r="A63480"/>
    </row>
    <row r="63481" spans="1:1" x14ac:dyDescent="0.25">
      <c r="A63481"/>
    </row>
    <row r="63482" spans="1:1" x14ac:dyDescent="0.25">
      <c r="A63482"/>
    </row>
    <row r="63483" spans="1:1" x14ac:dyDescent="0.25">
      <c r="A63483"/>
    </row>
    <row r="63484" spans="1:1" x14ac:dyDescent="0.25">
      <c r="A63484"/>
    </row>
    <row r="63485" spans="1:1" x14ac:dyDescent="0.25">
      <c r="A63485"/>
    </row>
    <row r="63486" spans="1:1" x14ac:dyDescent="0.25">
      <c r="A63486"/>
    </row>
    <row r="63487" spans="1:1" x14ac:dyDescent="0.25">
      <c r="A63487"/>
    </row>
    <row r="63488" spans="1:1" x14ac:dyDescent="0.25">
      <c r="A63488"/>
    </row>
    <row r="63489" spans="1:1" x14ac:dyDescent="0.25">
      <c r="A63489"/>
    </row>
    <row r="63490" spans="1:1" x14ac:dyDescent="0.25">
      <c r="A63490"/>
    </row>
    <row r="63491" spans="1:1" x14ac:dyDescent="0.25">
      <c r="A63491"/>
    </row>
    <row r="63492" spans="1:1" x14ac:dyDescent="0.25">
      <c r="A63492"/>
    </row>
    <row r="63493" spans="1:1" x14ac:dyDescent="0.25">
      <c r="A63493"/>
    </row>
    <row r="63494" spans="1:1" x14ac:dyDescent="0.25">
      <c r="A63494"/>
    </row>
    <row r="63495" spans="1:1" x14ac:dyDescent="0.25">
      <c r="A63495"/>
    </row>
    <row r="63496" spans="1:1" x14ac:dyDescent="0.25">
      <c r="A63496"/>
    </row>
    <row r="63497" spans="1:1" x14ac:dyDescent="0.25">
      <c r="A63497"/>
    </row>
    <row r="63498" spans="1:1" x14ac:dyDescent="0.25">
      <c r="A63498"/>
    </row>
    <row r="63499" spans="1:1" x14ac:dyDescent="0.25">
      <c r="A63499"/>
    </row>
    <row r="63500" spans="1:1" x14ac:dyDescent="0.25">
      <c r="A63500"/>
    </row>
    <row r="63501" spans="1:1" x14ac:dyDescent="0.25">
      <c r="A63501"/>
    </row>
    <row r="63502" spans="1:1" x14ac:dyDescent="0.25">
      <c r="A63502"/>
    </row>
    <row r="63503" spans="1:1" x14ac:dyDescent="0.25">
      <c r="A63503"/>
    </row>
    <row r="63504" spans="1:1" x14ac:dyDescent="0.25">
      <c r="A63504"/>
    </row>
    <row r="63505" spans="1:1" x14ac:dyDescent="0.25">
      <c r="A63505"/>
    </row>
    <row r="63506" spans="1:1" x14ac:dyDescent="0.25">
      <c r="A63506"/>
    </row>
    <row r="63507" spans="1:1" x14ac:dyDescent="0.25">
      <c r="A63507"/>
    </row>
    <row r="63508" spans="1:1" x14ac:dyDescent="0.25">
      <c r="A63508"/>
    </row>
    <row r="63509" spans="1:1" x14ac:dyDescent="0.25">
      <c r="A63509"/>
    </row>
    <row r="63510" spans="1:1" x14ac:dyDescent="0.25">
      <c r="A63510"/>
    </row>
    <row r="63511" spans="1:1" x14ac:dyDescent="0.25">
      <c r="A63511"/>
    </row>
    <row r="63512" spans="1:1" x14ac:dyDescent="0.25">
      <c r="A63512"/>
    </row>
    <row r="63513" spans="1:1" x14ac:dyDescent="0.25">
      <c r="A63513"/>
    </row>
    <row r="63514" spans="1:1" x14ac:dyDescent="0.25">
      <c r="A63514"/>
    </row>
    <row r="63515" spans="1:1" x14ac:dyDescent="0.25">
      <c r="A63515"/>
    </row>
    <row r="63516" spans="1:1" x14ac:dyDescent="0.25">
      <c r="A63516"/>
    </row>
    <row r="63517" spans="1:1" x14ac:dyDescent="0.25">
      <c r="A63517"/>
    </row>
    <row r="63518" spans="1:1" x14ac:dyDescent="0.25">
      <c r="A63518"/>
    </row>
    <row r="63519" spans="1:1" x14ac:dyDescent="0.25">
      <c r="A63519"/>
    </row>
    <row r="63520" spans="1:1" x14ac:dyDescent="0.25">
      <c r="A63520"/>
    </row>
    <row r="63521" spans="1:1" x14ac:dyDescent="0.25">
      <c r="A63521"/>
    </row>
    <row r="63522" spans="1:1" x14ac:dyDescent="0.25">
      <c r="A63522"/>
    </row>
    <row r="63523" spans="1:1" x14ac:dyDescent="0.25">
      <c r="A63523"/>
    </row>
    <row r="63524" spans="1:1" x14ac:dyDescent="0.25">
      <c r="A63524"/>
    </row>
    <row r="63525" spans="1:1" x14ac:dyDescent="0.25">
      <c r="A63525"/>
    </row>
    <row r="63526" spans="1:1" x14ac:dyDescent="0.25">
      <c r="A63526"/>
    </row>
    <row r="63527" spans="1:1" x14ac:dyDescent="0.25">
      <c r="A63527"/>
    </row>
    <row r="63528" spans="1:1" x14ac:dyDescent="0.25">
      <c r="A63528"/>
    </row>
    <row r="63529" spans="1:1" x14ac:dyDescent="0.25">
      <c r="A63529"/>
    </row>
    <row r="63530" spans="1:1" x14ac:dyDescent="0.25">
      <c r="A63530"/>
    </row>
    <row r="63531" spans="1:1" x14ac:dyDescent="0.25">
      <c r="A63531"/>
    </row>
    <row r="63532" spans="1:1" x14ac:dyDescent="0.25">
      <c r="A63532"/>
    </row>
    <row r="63533" spans="1:1" x14ac:dyDescent="0.25">
      <c r="A63533"/>
    </row>
    <row r="63534" spans="1:1" x14ac:dyDescent="0.25">
      <c r="A63534"/>
    </row>
    <row r="63535" spans="1:1" x14ac:dyDescent="0.25">
      <c r="A63535"/>
    </row>
    <row r="63536" spans="1:1" x14ac:dyDescent="0.25">
      <c r="A63536"/>
    </row>
    <row r="63537" spans="1:1" x14ac:dyDescent="0.25">
      <c r="A63537"/>
    </row>
    <row r="63538" spans="1:1" x14ac:dyDescent="0.25">
      <c r="A63538"/>
    </row>
    <row r="63539" spans="1:1" x14ac:dyDescent="0.25">
      <c r="A63539"/>
    </row>
    <row r="63540" spans="1:1" x14ac:dyDescent="0.25">
      <c r="A63540"/>
    </row>
    <row r="63541" spans="1:1" x14ac:dyDescent="0.25">
      <c r="A63541"/>
    </row>
    <row r="63542" spans="1:1" x14ac:dyDescent="0.25">
      <c r="A63542"/>
    </row>
    <row r="63543" spans="1:1" x14ac:dyDescent="0.25">
      <c r="A63543"/>
    </row>
    <row r="63544" spans="1:1" x14ac:dyDescent="0.25">
      <c r="A63544"/>
    </row>
    <row r="63545" spans="1:1" x14ac:dyDescent="0.25">
      <c r="A63545"/>
    </row>
    <row r="63546" spans="1:1" x14ac:dyDescent="0.25">
      <c r="A63546"/>
    </row>
    <row r="63547" spans="1:1" x14ac:dyDescent="0.25">
      <c r="A63547"/>
    </row>
    <row r="63548" spans="1:1" x14ac:dyDescent="0.25">
      <c r="A63548"/>
    </row>
    <row r="63549" spans="1:1" x14ac:dyDescent="0.25">
      <c r="A63549"/>
    </row>
    <row r="63550" spans="1:1" x14ac:dyDescent="0.25">
      <c r="A63550"/>
    </row>
    <row r="63551" spans="1:1" x14ac:dyDescent="0.25">
      <c r="A63551"/>
    </row>
    <row r="63552" spans="1:1" x14ac:dyDescent="0.25">
      <c r="A63552"/>
    </row>
    <row r="63553" spans="1:1" x14ac:dyDescent="0.25">
      <c r="A63553"/>
    </row>
    <row r="63554" spans="1:1" x14ac:dyDescent="0.25">
      <c r="A63554"/>
    </row>
    <row r="63555" spans="1:1" x14ac:dyDescent="0.25">
      <c r="A63555"/>
    </row>
    <row r="63556" spans="1:1" x14ac:dyDescent="0.25">
      <c r="A63556"/>
    </row>
    <row r="63557" spans="1:1" x14ac:dyDescent="0.25">
      <c r="A63557"/>
    </row>
    <row r="63558" spans="1:1" x14ac:dyDescent="0.25">
      <c r="A63558"/>
    </row>
    <row r="63559" spans="1:1" x14ac:dyDescent="0.25">
      <c r="A63559"/>
    </row>
    <row r="63560" spans="1:1" x14ac:dyDescent="0.25">
      <c r="A63560"/>
    </row>
    <row r="63561" spans="1:1" x14ac:dyDescent="0.25">
      <c r="A63561"/>
    </row>
    <row r="63562" spans="1:1" x14ac:dyDescent="0.25">
      <c r="A63562"/>
    </row>
    <row r="63563" spans="1:1" x14ac:dyDescent="0.25">
      <c r="A63563"/>
    </row>
    <row r="63564" spans="1:1" x14ac:dyDescent="0.25">
      <c r="A63564"/>
    </row>
    <row r="63565" spans="1:1" x14ac:dyDescent="0.25">
      <c r="A63565"/>
    </row>
    <row r="63566" spans="1:1" x14ac:dyDescent="0.25">
      <c r="A63566"/>
    </row>
    <row r="63567" spans="1:1" x14ac:dyDescent="0.25">
      <c r="A63567"/>
    </row>
    <row r="63568" spans="1:1" x14ac:dyDescent="0.25">
      <c r="A63568"/>
    </row>
    <row r="63569" spans="1:1" x14ac:dyDescent="0.25">
      <c r="A63569"/>
    </row>
    <row r="63570" spans="1:1" x14ac:dyDescent="0.25">
      <c r="A63570"/>
    </row>
    <row r="63571" spans="1:1" x14ac:dyDescent="0.25">
      <c r="A63571"/>
    </row>
    <row r="63572" spans="1:1" x14ac:dyDescent="0.25">
      <c r="A63572"/>
    </row>
    <row r="63573" spans="1:1" x14ac:dyDescent="0.25">
      <c r="A63573"/>
    </row>
    <row r="63574" spans="1:1" x14ac:dyDescent="0.25">
      <c r="A63574"/>
    </row>
    <row r="63575" spans="1:1" x14ac:dyDescent="0.25">
      <c r="A63575"/>
    </row>
    <row r="63576" spans="1:1" x14ac:dyDescent="0.25">
      <c r="A63576"/>
    </row>
    <row r="63577" spans="1:1" x14ac:dyDescent="0.25">
      <c r="A63577"/>
    </row>
    <row r="63578" spans="1:1" x14ac:dyDescent="0.25">
      <c r="A63578"/>
    </row>
    <row r="63579" spans="1:1" x14ac:dyDescent="0.25">
      <c r="A63579"/>
    </row>
    <row r="63580" spans="1:1" x14ac:dyDescent="0.25">
      <c r="A63580"/>
    </row>
    <row r="63581" spans="1:1" x14ac:dyDescent="0.25">
      <c r="A63581"/>
    </row>
    <row r="63582" spans="1:1" x14ac:dyDescent="0.25">
      <c r="A63582"/>
    </row>
    <row r="63583" spans="1:1" x14ac:dyDescent="0.25">
      <c r="A63583"/>
    </row>
    <row r="63584" spans="1:1" x14ac:dyDescent="0.25">
      <c r="A63584"/>
    </row>
    <row r="63585" spans="1:1" x14ac:dyDescent="0.25">
      <c r="A63585"/>
    </row>
    <row r="63586" spans="1:1" x14ac:dyDescent="0.25">
      <c r="A63586"/>
    </row>
    <row r="63587" spans="1:1" x14ac:dyDescent="0.25">
      <c r="A63587"/>
    </row>
    <row r="63588" spans="1:1" x14ac:dyDescent="0.25">
      <c r="A63588"/>
    </row>
    <row r="63589" spans="1:1" x14ac:dyDescent="0.25">
      <c r="A63589"/>
    </row>
    <row r="63590" spans="1:1" x14ac:dyDescent="0.25">
      <c r="A63590"/>
    </row>
    <row r="63591" spans="1:1" x14ac:dyDescent="0.25">
      <c r="A63591"/>
    </row>
    <row r="63592" spans="1:1" x14ac:dyDescent="0.25">
      <c r="A63592"/>
    </row>
    <row r="63593" spans="1:1" x14ac:dyDescent="0.25">
      <c r="A63593"/>
    </row>
    <row r="63594" spans="1:1" x14ac:dyDescent="0.25">
      <c r="A63594"/>
    </row>
    <row r="63595" spans="1:1" x14ac:dyDescent="0.25">
      <c r="A63595"/>
    </row>
    <row r="63596" spans="1:1" x14ac:dyDescent="0.25">
      <c r="A63596"/>
    </row>
    <row r="63597" spans="1:1" x14ac:dyDescent="0.25">
      <c r="A63597"/>
    </row>
    <row r="63598" spans="1:1" x14ac:dyDescent="0.25">
      <c r="A63598"/>
    </row>
    <row r="63599" spans="1:1" x14ac:dyDescent="0.25">
      <c r="A63599"/>
    </row>
    <row r="63600" spans="1:1" x14ac:dyDescent="0.25">
      <c r="A63600"/>
    </row>
    <row r="63601" spans="1:1" x14ac:dyDescent="0.25">
      <c r="A63601"/>
    </row>
    <row r="63602" spans="1:1" x14ac:dyDescent="0.25">
      <c r="A63602"/>
    </row>
    <row r="63603" spans="1:1" x14ac:dyDescent="0.25">
      <c r="A63603"/>
    </row>
    <row r="63604" spans="1:1" x14ac:dyDescent="0.25">
      <c r="A63604"/>
    </row>
    <row r="63605" spans="1:1" x14ac:dyDescent="0.25">
      <c r="A63605"/>
    </row>
    <row r="63606" spans="1:1" x14ac:dyDescent="0.25">
      <c r="A63606"/>
    </row>
    <row r="63607" spans="1:1" x14ac:dyDescent="0.25">
      <c r="A63607"/>
    </row>
    <row r="63608" spans="1:1" x14ac:dyDescent="0.25">
      <c r="A63608"/>
    </row>
    <row r="63609" spans="1:1" x14ac:dyDescent="0.25">
      <c r="A63609"/>
    </row>
    <row r="63610" spans="1:1" x14ac:dyDescent="0.25">
      <c r="A63610"/>
    </row>
    <row r="63611" spans="1:1" x14ac:dyDescent="0.25">
      <c r="A63611"/>
    </row>
    <row r="63612" spans="1:1" x14ac:dyDescent="0.25">
      <c r="A63612"/>
    </row>
    <row r="63613" spans="1:1" x14ac:dyDescent="0.25">
      <c r="A63613"/>
    </row>
    <row r="63614" spans="1:1" x14ac:dyDescent="0.25">
      <c r="A63614"/>
    </row>
    <row r="63615" spans="1:1" x14ac:dyDescent="0.25">
      <c r="A63615"/>
    </row>
    <row r="63616" spans="1:1" x14ac:dyDescent="0.25">
      <c r="A63616"/>
    </row>
    <row r="63617" spans="1:1" x14ac:dyDescent="0.25">
      <c r="A63617"/>
    </row>
    <row r="63618" spans="1:1" x14ac:dyDescent="0.25">
      <c r="A63618"/>
    </row>
    <row r="63619" spans="1:1" x14ac:dyDescent="0.25">
      <c r="A63619"/>
    </row>
    <row r="63620" spans="1:1" x14ac:dyDescent="0.25">
      <c r="A63620"/>
    </row>
    <row r="63621" spans="1:1" x14ac:dyDescent="0.25">
      <c r="A63621"/>
    </row>
    <row r="63622" spans="1:1" x14ac:dyDescent="0.25">
      <c r="A63622"/>
    </row>
    <row r="63623" spans="1:1" x14ac:dyDescent="0.25">
      <c r="A63623"/>
    </row>
    <row r="63624" spans="1:1" x14ac:dyDescent="0.25">
      <c r="A63624"/>
    </row>
    <row r="63625" spans="1:1" x14ac:dyDescent="0.25">
      <c r="A63625"/>
    </row>
    <row r="63626" spans="1:1" x14ac:dyDescent="0.25">
      <c r="A63626"/>
    </row>
    <row r="63627" spans="1:1" x14ac:dyDescent="0.25">
      <c r="A63627"/>
    </row>
    <row r="63628" spans="1:1" x14ac:dyDescent="0.25">
      <c r="A63628"/>
    </row>
    <row r="63629" spans="1:1" x14ac:dyDescent="0.25">
      <c r="A63629"/>
    </row>
    <row r="63630" spans="1:1" x14ac:dyDescent="0.25">
      <c r="A63630"/>
    </row>
    <row r="63631" spans="1:1" x14ac:dyDescent="0.25">
      <c r="A63631"/>
    </row>
    <row r="63632" spans="1:1" x14ac:dyDescent="0.25">
      <c r="A63632"/>
    </row>
    <row r="63633" spans="1:1" x14ac:dyDescent="0.25">
      <c r="A63633"/>
    </row>
    <row r="63634" spans="1:1" x14ac:dyDescent="0.25">
      <c r="A63634"/>
    </row>
    <row r="63635" spans="1:1" x14ac:dyDescent="0.25">
      <c r="A63635"/>
    </row>
    <row r="63636" spans="1:1" x14ac:dyDescent="0.25">
      <c r="A63636"/>
    </row>
    <row r="63637" spans="1:1" x14ac:dyDescent="0.25">
      <c r="A63637"/>
    </row>
    <row r="63638" spans="1:1" x14ac:dyDescent="0.25">
      <c r="A63638"/>
    </row>
    <row r="63639" spans="1:1" x14ac:dyDescent="0.25">
      <c r="A63639"/>
    </row>
    <row r="63640" spans="1:1" x14ac:dyDescent="0.25">
      <c r="A63640"/>
    </row>
    <row r="63641" spans="1:1" x14ac:dyDescent="0.25">
      <c r="A63641"/>
    </row>
    <row r="63642" spans="1:1" x14ac:dyDescent="0.25">
      <c r="A63642"/>
    </row>
    <row r="63643" spans="1:1" x14ac:dyDescent="0.25">
      <c r="A63643"/>
    </row>
    <row r="63644" spans="1:1" x14ac:dyDescent="0.25">
      <c r="A63644"/>
    </row>
    <row r="63645" spans="1:1" x14ac:dyDescent="0.25">
      <c r="A63645"/>
    </row>
    <row r="63646" spans="1:1" x14ac:dyDescent="0.25">
      <c r="A63646"/>
    </row>
    <row r="63647" spans="1:1" x14ac:dyDescent="0.25">
      <c r="A63647"/>
    </row>
    <row r="63648" spans="1:1" x14ac:dyDescent="0.25">
      <c r="A63648"/>
    </row>
    <row r="63649" spans="1:1" x14ac:dyDescent="0.25">
      <c r="A63649"/>
    </row>
    <row r="63650" spans="1:1" x14ac:dyDescent="0.25">
      <c r="A63650"/>
    </row>
    <row r="63651" spans="1:1" x14ac:dyDescent="0.25">
      <c r="A63651"/>
    </row>
    <row r="63652" spans="1:1" x14ac:dyDescent="0.25">
      <c r="A63652"/>
    </row>
    <row r="63653" spans="1:1" x14ac:dyDescent="0.25">
      <c r="A63653"/>
    </row>
    <row r="63654" spans="1:1" x14ac:dyDescent="0.25">
      <c r="A63654"/>
    </row>
    <row r="63655" spans="1:1" x14ac:dyDescent="0.25">
      <c r="A63655"/>
    </row>
    <row r="63656" spans="1:1" x14ac:dyDescent="0.25">
      <c r="A63656"/>
    </row>
    <row r="63657" spans="1:1" x14ac:dyDescent="0.25">
      <c r="A63657"/>
    </row>
    <row r="63658" spans="1:1" x14ac:dyDescent="0.25">
      <c r="A63658"/>
    </row>
    <row r="63659" spans="1:1" x14ac:dyDescent="0.25">
      <c r="A63659"/>
    </row>
    <row r="63660" spans="1:1" x14ac:dyDescent="0.25">
      <c r="A63660"/>
    </row>
    <row r="63661" spans="1:1" x14ac:dyDescent="0.25">
      <c r="A63661"/>
    </row>
    <row r="63662" spans="1:1" x14ac:dyDescent="0.25">
      <c r="A63662"/>
    </row>
    <row r="63663" spans="1:1" x14ac:dyDescent="0.25">
      <c r="A63663"/>
    </row>
    <row r="63664" spans="1:1" x14ac:dyDescent="0.25">
      <c r="A63664"/>
    </row>
    <row r="63665" spans="1:1" x14ac:dyDescent="0.25">
      <c r="A63665"/>
    </row>
    <row r="63666" spans="1:1" x14ac:dyDescent="0.25">
      <c r="A63666"/>
    </row>
    <row r="63667" spans="1:1" x14ac:dyDescent="0.25">
      <c r="A63667"/>
    </row>
    <row r="63668" spans="1:1" x14ac:dyDescent="0.25">
      <c r="A63668"/>
    </row>
    <row r="63669" spans="1:1" x14ac:dyDescent="0.25">
      <c r="A63669"/>
    </row>
    <row r="63670" spans="1:1" x14ac:dyDescent="0.25">
      <c r="A63670"/>
    </row>
    <row r="63671" spans="1:1" x14ac:dyDescent="0.25">
      <c r="A63671"/>
    </row>
    <row r="63672" spans="1:1" x14ac:dyDescent="0.25">
      <c r="A63672"/>
    </row>
    <row r="63673" spans="1:1" x14ac:dyDescent="0.25">
      <c r="A63673"/>
    </row>
    <row r="63674" spans="1:1" x14ac:dyDescent="0.25">
      <c r="A63674"/>
    </row>
    <row r="63675" spans="1:1" x14ac:dyDescent="0.25">
      <c r="A63675"/>
    </row>
    <row r="63676" spans="1:1" x14ac:dyDescent="0.25">
      <c r="A63676"/>
    </row>
    <row r="63677" spans="1:1" x14ac:dyDescent="0.25">
      <c r="A63677"/>
    </row>
    <row r="63678" spans="1:1" x14ac:dyDescent="0.25">
      <c r="A63678"/>
    </row>
    <row r="63679" spans="1:1" x14ac:dyDescent="0.25">
      <c r="A63679"/>
    </row>
    <row r="63680" spans="1:1" x14ac:dyDescent="0.25">
      <c r="A63680"/>
    </row>
    <row r="63681" spans="1:1" x14ac:dyDescent="0.25">
      <c r="A63681"/>
    </row>
    <row r="63682" spans="1:1" x14ac:dyDescent="0.25">
      <c r="A63682"/>
    </row>
    <row r="63683" spans="1:1" x14ac:dyDescent="0.25">
      <c r="A63683"/>
    </row>
    <row r="63684" spans="1:1" x14ac:dyDescent="0.25">
      <c r="A63684"/>
    </row>
    <row r="63685" spans="1:1" x14ac:dyDescent="0.25">
      <c r="A63685"/>
    </row>
    <row r="63686" spans="1:1" x14ac:dyDescent="0.25">
      <c r="A63686"/>
    </row>
    <row r="63687" spans="1:1" x14ac:dyDescent="0.25">
      <c r="A63687"/>
    </row>
    <row r="63688" spans="1:1" x14ac:dyDescent="0.25">
      <c r="A63688"/>
    </row>
    <row r="63689" spans="1:1" x14ac:dyDescent="0.25">
      <c r="A63689"/>
    </row>
    <row r="63690" spans="1:1" x14ac:dyDescent="0.25">
      <c r="A63690"/>
    </row>
    <row r="63691" spans="1:1" x14ac:dyDescent="0.25">
      <c r="A63691"/>
    </row>
    <row r="63692" spans="1:1" x14ac:dyDescent="0.25">
      <c r="A63692"/>
    </row>
    <row r="63693" spans="1:1" x14ac:dyDescent="0.25">
      <c r="A63693"/>
    </row>
    <row r="63694" spans="1:1" x14ac:dyDescent="0.25">
      <c r="A63694"/>
    </row>
    <row r="63695" spans="1:1" x14ac:dyDescent="0.25">
      <c r="A63695"/>
    </row>
    <row r="63696" spans="1:1" x14ac:dyDescent="0.25">
      <c r="A63696"/>
    </row>
    <row r="63697" spans="1:1" x14ac:dyDescent="0.25">
      <c r="A63697"/>
    </row>
    <row r="63698" spans="1:1" x14ac:dyDescent="0.25">
      <c r="A63698"/>
    </row>
    <row r="63699" spans="1:1" x14ac:dyDescent="0.25">
      <c r="A63699"/>
    </row>
    <row r="63700" spans="1:1" x14ac:dyDescent="0.25">
      <c r="A63700"/>
    </row>
    <row r="63701" spans="1:1" x14ac:dyDescent="0.25">
      <c r="A63701"/>
    </row>
    <row r="63702" spans="1:1" x14ac:dyDescent="0.25">
      <c r="A63702"/>
    </row>
    <row r="63703" spans="1:1" x14ac:dyDescent="0.25">
      <c r="A63703"/>
    </row>
    <row r="63704" spans="1:1" x14ac:dyDescent="0.25">
      <c r="A63704"/>
    </row>
    <row r="63705" spans="1:1" x14ac:dyDescent="0.25">
      <c r="A63705"/>
    </row>
    <row r="63706" spans="1:1" x14ac:dyDescent="0.25">
      <c r="A63706"/>
    </row>
    <row r="63707" spans="1:1" x14ac:dyDescent="0.25">
      <c r="A63707"/>
    </row>
    <row r="63708" spans="1:1" x14ac:dyDescent="0.25">
      <c r="A63708"/>
    </row>
    <row r="63709" spans="1:1" x14ac:dyDescent="0.25">
      <c r="A63709"/>
    </row>
    <row r="63710" spans="1:1" x14ac:dyDescent="0.25">
      <c r="A63710"/>
    </row>
    <row r="63711" spans="1:1" x14ac:dyDescent="0.25">
      <c r="A63711"/>
    </row>
    <row r="63712" spans="1:1" x14ac:dyDescent="0.25">
      <c r="A63712"/>
    </row>
    <row r="63713" spans="1:1" x14ac:dyDescent="0.25">
      <c r="A63713"/>
    </row>
    <row r="63714" spans="1:1" x14ac:dyDescent="0.25">
      <c r="A63714"/>
    </row>
    <row r="63715" spans="1:1" x14ac:dyDescent="0.25">
      <c r="A63715"/>
    </row>
    <row r="63716" spans="1:1" x14ac:dyDescent="0.25">
      <c r="A63716"/>
    </row>
    <row r="63717" spans="1:1" x14ac:dyDescent="0.25">
      <c r="A63717"/>
    </row>
    <row r="63718" spans="1:1" x14ac:dyDescent="0.25">
      <c r="A63718"/>
    </row>
    <row r="63719" spans="1:1" x14ac:dyDescent="0.25">
      <c r="A63719"/>
    </row>
    <row r="63720" spans="1:1" x14ac:dyDescent="0.25">
      <c r="A63720"/>
    </row>
    <row r="63721" spans="1:1" x14ac:dyDescent="0.25">
      <c r="A63721"/>
    </row>
    <row r="63722" spans="1:1" x14ac:dyDescent="0.25">
      <c r="A63722"/>
    </row>
    <row r="63723" spans="1:1" x14ac:dyDescent="0.25">
      <c r="A63723"/>
    </row>
    <row r="63724" spans="1:1" x14ac:dyDescent="0.25">
      <c r="A63724"/>
    </row>
    <row r="63725" spans="1:1" x14ac:dyDescent="0.25">
      <c r="A63725"/>
    </row>
    <row r="63726" spans="1:1" x14ac:dyDescent="0.25">
      <c r="A63726"/>
    </row>
    <row r="63727" spans="1:1" x14ac:dyDescent="0.25">
      <c r="A63727"/>
    </row>
    <row r="63728" spans="1:1" x14ac:dyDescent="0.25">
      <c r="A63728"/>
    </row>
    <row r="63729" spans="1:1" x14ac:dyDescent="0.25">
      <c r="A63729"/>
    </row>
    <row r="63730" spans="1:1" x14ac:dyDescent="0.25">
      <c r="A63730"/>
    </row>
    <row r="63731" spans="1:1" x14ac:dyDescent="0.25">
      <c r="A63731"/>
    </row>
    <row r="63732" spans="1:1" x14ac:dyDescent="0.25">
      <c r="A63732"/>
    </row>
    <row r="63733" spans="1:1" x14ac:dyDescent="0.25">
      <c r="A63733"/>
    </row>
    <row r="63734" spans="1:1" x14ac:dyDescent="0.25">
      <c r="A63734"/>
    </row>
    <row r="63735" spans="1:1" x14ac:dyDescent="0.25">
      <c r="A63735"/>
    </row>
    <row r="63736" spans="1:1" x14ac:dyDescent="0.25">
      <c r="A63736"/>
    </row>
    <row r="63737" spans="1:1" x14ac:dyDescent="0.25">
      <c r="A63737"/>
    </row>
    <row r="63738" spans="1:1" x14ac:dyDescent="0.25">
      <c r="A63738"/>
    </row>
    <row r="63739" spans="1:1" x14ac:dyDescent="0.25">
      <c r="A63739"/>
    </row>
    <row r="63740" spans="1:1" x14ac:dyDescent="0.25">
      <c r="A63740"/>
    </row>
    <row r="63741" spans="1:1" x14ac:dyDescent="0.25">
      <c r="A63741"/>
    </row>
    <row r="63742" spans="1:1" x14ac:dyDescent="0.25">
      <c r="A63742"/>
    </row>
    <row r="63743" spans="1:1" x14ac:dyDescent="0.25">
      <c r="A63743"/>
    </row>
    <row r="63744" spans="1:1" x14ac:dyDescent="0.25">
      <c r="A63744"/>
    </row>
    <row r="63745" spans="1:1" x14ac:dyDescent="0.25">
      <c r="A63745"/>
    </row>
    <row r="63746" spans="1:1" x14ac:dyDescent="0.25">
      <c r="A63746"/>
    </row>
    <row r="63747" spans="1:1" x14ac:dyDescent="0.25">
      <c r="A63747"/>
    </row>
    <row r="63748" spans="1:1" x14ac:dyDescent="0.25">
      <c r="A63748"/>
    </row>
    <row r="63749" spans="1:1" x14ac:dyDescent="0.25">
      <c r="A63749"/>
    </row>
    <row r="63750" spans="1:1" x14ac:dyDescent="0.25">
      <c r="A63750"/>
    </row>
    <row r="63751" spans="1:1" x14ac:dyDescent="0.25">
      <c r="A63751"/>
    </row>
    <row r="63752" spans="1:1" x14ac:dyDescent="0.25">
      <c r="A63752"/>
    </row>
    <row r="63753" spans="1:1" x14ac:dyDescent="0.25">
      <c r="A63753"/>
    </row>
    <row r="63754" spans="1:1" x14ac:dyDescent="0.25">
      <c r="A63754"/>
    </row>
    <row r="63755" spans="1:1" x14ac:dyDescent="0.25">
      <c r="A63755"/>
    </row>
    <row r="63756" spans="1:1" x14ac:dyDescent="0.25">
      <c r="A63756"/>
    </row>
    <row r="63757" spans="1:1" x14ac:dyDescent="0.25">
      <c r="A63757"/>
    </row>
    <row r="63758" spans="1:1" x14ac:dyDescent="0.25">
      <c r="A63758"/>
    </row>
    <row r="63759" spans="1:1" x14ac:dyDescent="0.25">
      <c r="A63759"/>
    </row>
    <row r="63760" spans="1:1" x14ac:dyDescent="0.25">
      <c r="A63760"/>
    </row>
    <row r="63761" spans="1:1" x14ac:dyDescent="0.25">
      <c r="A63761"/>
    </row>
    <row r="63762" spans="1:1" x14ac:dyDescent="0.25">
      <c r="A63762"/>
    </row>
    <row r="63763" spans="1:1" x14ac:dyDescent="0.25">
      <c r="A63763"/>
    </row>
    <row r="63764" spans="1:1" x14ac:dyDescent="0.25">
      <c r="A63764"/>
    </row>
    <row r="63765" spans="1:1" x14ac:dyDescent="0.25">
      <c r="A63765"/>
    </row>
    <row r="63766" spans="1:1" x14ac:dyDescent="0.25">
      <c r="A63766"/>
    </row>
    <row r="63767" spans="1:1" x14ac:dyDescent="0.25">
      <c r="A63767"/>
    </row>
    <row r="63768" spans="1:1" x14ac:dyDescent="0.25">
      <c r="A63768"/>
    </row>
    <row r="63769" spans="1:1" x14ac:dyDescent="0.25">
      <c r="A63769"/>
    </row>
    <row r="63770" spans="1:1" x14ac:dyDescent="0.25">
      <c r="A63770"/>
    </row>
    <row r="63771" spans="1:1" x14ac:dyDescent="0.25">
      <c r="A63771"/>
    </row>
    <row r="63772" spans="1:1" x14ac:dyDescent="0.25">
      <c r="A63772"/>
    </row>
    <row r="63773" spans="1:1" x14ac:dyDescent="0.25">
      <c r="A63773"/>
    </row>
    <row r="63774" spans="1:1" x14ac:dyDescent="0.25">
      <c r="A63774"/>
    </row>
    <row r="63775" spans="1:1" x14ac:dyDescent="0.25">
      <c r="A63775"/>
    </row>
    <row r="63776" spans="1:1" x14ac:dyDescent="0.25">
      <c r="A63776"/>
    </row>
    <row r="63777" spans="1:1" x14ac:dyDescent="0.25">
      <c r="A63777"/>
    </row>
    <row r="63778" spans="1:1" x14ac:dyDescent="0.25">
      <c r="A63778"/>
    </row>
    <row r="63779" spans="1:1" x14ac:dyDescent="0.25">
      <c r="A63779"/>
    </row>
    <row r="63780" spans="1:1" x14ac:dyDescent="0.25">
      <c r="A63780"/>
    </row>
    <row r="63781" spans="1:1" x14ac:dyDescent="0.25">
      <c r="A63781"/>
    </row>
    <row r="63782" spans="1:1" x14ac:dyDescent="0.25">
      <c r="A63782"/>
    </row>
    <row r="63783" spans="1:1" x14ac:dyDescent="0.25">
      <c r="A63783"/>
    </row>
    <row r="63784" spans="1:1" x14ac:dyDescent="0.25">
      <c r="A63784"/>
    </row>
    <row r="63785" spans="1:1" x14ac:dyDescent="0.25">
      <c r="A63785"/>
    </row>
    <row r="63786" spans="1:1" x14ac:dyDescent="0.25">
      <c r="A63786"/>
    </row>
    <row r="63787" spans="1:1" x14ac:dyDescent="0.25">
      <c r="A63787"/>
    </row>
    <row r="63788" spans="1:1" x14ac:dyDescent="0.25">
      <c r="A63788"/>
    </row>
    <row r="63789" spans="1:1" x14ac:dyDescent="0.25">
      <c r="A63789"/>
    </row>
    <row r="63790" spans="1:1" x14ac:dyDescent="0.25">
      <c r="A63790"/>
    </row>
    <row r="63791" spans="1:1" x14ac:dyDescent="0.25">
      <c r="A63791"/>
    </row>
    <row r="63792" spans="1:1" x14ac:dyDescent="0.25">
      <c r="A63792"/>
    </row>
    <row r="63793" spans="1:1" x14ac:dyDescent="0.25">
      <c r="A63793"/>
    </row>
    <row r="63794" spans="1:1" x14ac:dyDescent="0.25">
      <c r="A63794"/>
    </row>
    <row r="63795" spans="1:1" x14ac:dyDescent="0.25">
      <c r="A63795"/>
    </row>
    <row r="63796" spans="1:1" x14ac:dyDescent="0.25">
      <c r="A63796"/>
    </row>
    <row r="63797" spans="1:1" x14ac:dyDescent="0.25">
      <c r="A63797"/>
    </row>
    <row r="63798" spans="1:1" x14ac:dyDescent="0.25">
      <c r="A63798"/>
    </row>
    <row r="63799" spans="1:1" x14ac:dyDescent="0.25">
      <c r="A63799"/>
    </row>
    <row r="63800" spans="1:1" x14ac:dyDescent="0.25">
      <c r="A63800"/>
    </row>
    <row r="63801" spans="1:1" x14ac:dyDescent="0.25">
      <c r="A63801"/>
    </row>
    <row r="63802" spans="1:1" x14ac:dyDescent="0.25">
      <c r="A63802"/>
    </row>
    <row r="63803" spans="1:1" x14ac:dyDescent="0.25">
      <c r="A63803"/>
    </row>
    <row r="63804" spans="1:1" x14ac:dyDescent="0.25">
      <c r="A63804"/>
    </row>
    <row r="63805" spans="1:1" x14ac:dyDescent="0.25">
      <c r="A63805"/>
    </row>
    <row r="63806" spans="1:1" x14ac:dyDescent="0.25">
      <c r="A63806"/>
    </row>
    <row r="63807" spans="1:1" x14ac:dyDescent="0.25">
      <c r="A63807"/>
    </row>
    <row r="63808" spans="1:1" x14ac:dyDescent="0.25">
      <c r="A63808"/>
    </row>
    <row r="63809" spans="1:1" x14ac:dyDescent="0.25">
      <c r="A63809"/>
    </row>
    <row r="63810" spans="1:1" x14ac:dyDescent="0.25">
      <c r="A63810"/>
    </row>
    <row r="63811" spans="1:1" x14ac:dyDescent="0.25">
      <c r="A63811"/>
    </row>
    <row r="63812" spans="1:1" x14ac:dyDescent="0.25">
      <c r="A63812"/>
    </row>
    <row r="63813" spans="1:1" x14ac:dyDescent="0.25">
      <c r="A63813"/>
    </row>
    <row r="63814" spans="1:1" x14ac:dyDescent="0.25">
      <c r="A63814"/>
    </row>
    <row r="63815" spans="1:1" x14ac:dyDescent="0.25">
      <c r="A63815"/>
    </row>
    <row r="63816" spans="1:1" x14ac:dyDescent="0.25">
      <c r="A63816"/>
    </row>
    <row r="63817" spans="1:1" x14ac:dyDescent="0.25">
      <c r="A63817"/>
    </row>
    <row r="63818" spans="1:1" x14ac:dyDescent="0.25">
      <c r="A63818"/>
    </row>
    <row r="63819" spans="1:1" x14ac:dyDescent="0.25">
      <c r="A63819"/>
    </row>
    <row r="63820" spans="1:1" x14ac:dyDescent="0.25">
      <c r="A63820"/>
    </row>
    <row r="63821" spans="1:1" x14ac:dyDescent="0.25">
      <c r="A63821"/>
    </row>
    <row r="63822" spans="1:1" x14ac:dyDescent="0.25">
      <c r="A63822"/>
    </row>
    <row r="63823" spans="1:1" x14ac:dyDescent="0.25">
      <c r="A63823"/>
    </row>
    <row r="63824" spans="1:1" x14ac:dyDescent="0.25">
      <c r="A63824"/>
    </row>
    <row r="63825" spans="1:1" x14ac:dyDescent="0.25">
      <c r="A63825"/>
    </row>
    <row r="63826" spans="1:1" x14ac:dyDescent="0.25">
      <c r="A63826"/>
    </row>
    <row r="63827" spans="1:1" x14ac:dyDescent="0.25">
      <c r="A63827"/>
    </row>
    <row r="63828" spans="1:1" x14ac:dyDescent="0.25">
      <c r="A63828"/>
    </row>
    <row r="63829" spans="1:1" x14ac:dyDescent="0.25">
      <c r="A63829"/>
    </row>
    <row r="63830" spans="1:1" x14ac:dyDescent="0.25">
      <c r="A63830"/>
    </row>
    <row r="63831" spans="1:1" x14ac:dyDescent="0.25">
      <c r="A63831"/>
    </row>
    <row r="63832" spans="1:1" x14ac:dyDescent="0.25">
      <c r="A63832"/>
    </row>
    <row r="63833" spans="1:1" x14ac:dyDescent="0.25">
      <c r="A63833"/>
    </row>
    <row r="63834" spans="1:1" x14ac:dyDescent="0.25">
      <c r="A63834"/>
    </row>
    <row r="63835" spans="1:1" x14ac:dyDescent="0.25">
      <c r="A63835"/>
    </row>
    <row r="63836" spans="1:1" x14ac:dyDescent="0.25">
      <c r="A63836"/>
    </row>
    <row r="63837" spans="1:1" x14ac:dyDescent="0.25">
      <c r="A63837"/>
    </row>
    <row r="63838" spans="1:1" x14ac:dyDescent="0.25">
      <c r="A63838"/>
    </row>
    <row r="63839" spans="1:1" x14ac:dyDescent="0.25">
      <c r="A63839"/>
    </row>
    <row r="63840" spans="1:1" x14ac:dyDescent="0.25">
      <c r="A63840"/>
    </row>
    <row r="63841" spans="1:1" x14ac:dyDescent="0.25">
      <c r="A63841"/>
    </row>
    <row r="63842" spans="1:1" x14ac:dyDescent="0.25">
      <c r="A63842"/>
    </row>
    <row r="63843" spans="1:1" x14ac:dyDescent="0.25">
      <c r="A63843"/>
    </row>
    <row r="63844" spans="1:1" x14ac:dyDescent="0.25">
      <c r="A63844"/>
    </row>
    <row r="63845" spans="1:1" x14ac:dyDescent="0.25">
      <c r="A63845"/>
    </row>
    <row r="63846" spans="1:1" x14ac:dyDescent="0.25">
      <c r="A63846"/>
    </row>
    <row r="63847" spans="1:1" x14ac:dyDescent="0.25">
      <c r="A63847"/>
    </row>
    <row r="63848" spans="1:1" x14ac:dyDescent="0.25">
      <c r="A63848"/>
    </row>
    <row r="63849" spans="1:1" x14ac:dyDescent="0.25">
      <c r="A63849"/>
    </row>
    <row r="63850" spans="1:1" x14ac:dyDescent="0.25">
      <c r="A63850"/>
    </row>
    <row r="63851" spans="1:1" x14ac:dyDescent="0.25">
      <c r="A63851"/>
    </row>
    <row r="63852" spans="1:1" x14ac:dyDescent="0.25">
      <c r="A63852"/>
    </row>
    <row r="63853" spans="1:1" x14ac:dyDescent="0.25">
      <c r="A63853"/>
    </row>
    <row r="63854" spans="1:1" x14ac:dyDescent="0.25">
      <c r="A63854"/>
    </row>
    <row r="63855" spans="1:1" x14ac:dyDescent="0.25">
      <c r="A63855"/>
    </row>
    <row r="63856" spans="1:1" x14ac:dyDescent="0.25">
      <c r="A63856"/>
    </row>
    <row r="63857" spans="1:1" x14ac:dyDescent="0.25">
      <c r="A63857"/>
    </row>
    <row r="63858" spans="1:1" x14ac:dyDescent="0.25">
      <c r="A63858"/>
    </row>
    <row r="63859" spans="1:1" x14ac:dyDescent="0.25">
      <c r="A63859"/>
    </row>
    <row r="63860" spans="1:1" x14ac:dyDescent="0.25">
      <c r="A63860"/>
    </row>
    <row r="63861" spans="1:1" x14ac:dyDescent="0.25">
      <c r="A63861"/>
    </row>
    <row r="63862" spans="1:1" x14ac:dyDescent="0.25">
      <c r="A63862"/>
    </row>
    <row r="63863" spans="1:1" x14ac:dyDescent="0.25">
      <c r="A63863"/>
    </row>
    <row r="63864" spans="1:1" x14ac:dyDescent="0.25">
      <c r="A63864"/>
    </row>
    <row r="63865" spans="1:1" x14ac:dyDescent="0.25">
      <c r="A63865"/>
    </row>
    <row r="63866" spans="1:1" x14ac:dyDescent="0.25">
      <c r="A63866"/>
    </row>
    <row r="63867" spans="1:1" x14ac:dyDescent="0.25">
      <c r="A63867"/>
    </row>
    <row r="63868" spans="1:1" x14ac:dyDescent="0.25">
      <c r="A63868"/>
    </row>
    <row r="63869" spans="1:1" x14ac:dyDescent="0.25">
      <c r="A63869"/>
    </row>
    <row r="63870" spans="1:1" x14ac:dyDescent="0.25">
      <c r="A63870"/>
    </row>
    <row r="63871" spans="1:1" x14ac:dyDescent="0.25">
      <c r="A63871"/>
    </row>
    <row r="63872" spans="1:1" x14ac:dyDescent="0.25">
      <c r="A63872"/>
    </row>
    <row r="63873" spans="1:1" x14ac:dyDescent="0.25">
      <c r="A63873"/>
    </row>
    <row r="63874" spans="1:1" x14ac:dyDescent="0.25">
      <c r="A63874"/>
    </row>
    <row r="63875" spans="1:1" x14ac:dyDescent="0.25">
      <c r="A63875"/>
    </row>
    <row r="63876" spans="1:1" x14ac:dyDescent="0.25">
      <c r="A63876"/>
    </row>
    <row r="63877" spans="1:1" x14ac:dyDescent="0.25">
      <c r="A63877"/>
    </row>
    <row r="63878" spans="1:1" x14ac:dyDescent="0.25">
      <c r="A63878"/>
    </row>
    <row r="63879" spans="1:1" x14ac:dyDescent="0.25">
      <c r="A63879"/>
    </row>
    <row r="63880" spans="1:1" x14ac:dyDescent="0.25">
      <c r="A63880"/>
    </row>
    <row r="63881" spans="1:1" x14ac:dyDescent="0.25">
      <c r="A63881"/>
    </row>
    <row r="63882" spans="1:1" x14ac:dyDescent="0.25">
      <c r="A63882"/>
    </row>
    <row r="63883" spans="1:1" x14ac:dyDescent="0.25">
      <c r="A63883"/>
    </row>
    <row r="63884" spans="1:1" x14ac:dyDescent="0.25">
      <c r="A63884"/>
    </row>
    <row r="63885" spans="1:1" x14ac:dyDescent="0.25">
      <c r="A63885"/>
    </row>
    <row r="63886" spans="1:1" x14ac:dyDescent="0.25">
      <c r="A63886"/>
    </row>
    <row r="63887" spans="1:1" x14ac:dyDescent="0.25">
      <c r="A63887"/>
    </row>
    <row r="63888" spans="1:1" x14ac:dyDescent="0.25">
      <c r="A63888"/>
    </row>
    <row r="63889" spans="1:1" x14ac:dyDescent="0.25">
      <c r="A63889"/>
    </row>
    <row r="63890" spans="1:1" x14ac:dyDescent="0.25">
      <c r="A63890"/>
    </row>
    <row r="63891" spans="1:1" x14ac:dyDescent="0.25">
      <c r="A63891"/>
    </row>
    <row r="63892" spans="1:1" x14ac:dyDescent="0.25">
      <c r="A63892"/>
    </row>
    <row r="63893" spans="1:1" x14ac:dyDescent="0.25">
      <c r="A63893"/>
    </row>
    <row r="63894" spans="1:1" x14ac:dyDescent="0.25">
      <c r="A63894"/>
    </row>
    <row r="63895" spans="1:1" x14ac:dyDescent="0.25">
      <c r="A63895"/>
    </row>
    <row r="63896" spans="1:1" x14ac:dyDescent="0.25">
      <c r="A63896"/>
    </row>
    <row r="63897" spans="1:1" x14ac:dyDescent="0.25">
      <c r="A63897"/>
    </row>
    <row r="63898" spans="1:1" x14ac:dyDescent="0.25">
      <c r="A63898"/>
    </row>
    <row r="63899" spans="1:1" x14ac:dyDescent="0.25">
      <c r="A63899"/>
    </row>
    <row r="63900" spans="1:1" x14ac:dyDescent="0.25">
      <c r="A63900"/>
    </row>
    <row r="63901" spans="1:1" x14ac:dyDescent="0.25">
      <c r="A63901"/>
    </row>
    <row r="63902" spans="1:1" x14ac:dyDescent="0.25">
      <c r="A63902"/>
    </row>
    <row r="63903" spans="1:1" x14ac:dyDescent="0.25">
      <c r="A63903"/>
    </row>
    <row r="63904" spans="1:1" x14ac:dyDescent="0.25">
      <c r="A63904"/>
    </row>
    <row r="63905" spans="1:1" x14ac:dyDescent="0.25">
      <c r="A63905"/>
    </row>
    <row r="63906" spans="1:1" x14ac:dyDescent="0.25">
      <c r="A63906"/>
    </row>
    <row r="63907" spans="1:1" x14ac:dyDescent="0.25">
      <c r="A63907"/>
    </row>
    <row r="63908" spans="1:1" x14ac:dyDescent="0.25">
      <c r="A63908"/>
    </row>
    <row r="63909" spans="1:1" x14ac:dyDescent="0.25">
      <c r="A63909"/>
    </row>
    <row r="63910" spans="1:1" x14ac:dyDescent="0.25">
      <c r="A63910"/>
    </row>
    <row r="63911" spans="1:1" x14ac:dyDescent="0.25">
      <c r="A63911"/>
    </row>
    <row r="63912" spans="1:1" x14ac:dyDescent="0.25">
      <c r="A63912"/>
    </row>
    <row r="63913" spans="1:1" x14ac:dyDescent="0.25">
      <c r="A63913"/>
    </row>
    <row r="63914" spans="1:1" x14ac:dyDescent="0.25">
      <c r="A63914"/>
    </row>
    <row r="63915" spans="1:1" x14ac:dyDescent="0.25">
      <c r="A63915"/>
    </row>
    <row r="63916" spans="1:1" x14ac:dyDescent="0.25">
      <c r="A63916"/>
    </row>
    <row r="63917" spans="1:1" x14ac:dyDescent="0.25">
      <c r="A63917"/>
    </row>
    <row r="63918" spans="1:1" x14ac:dyDescent="0.25">
      <c r="A63918"/>
    </row>
    <row r="63919" spans="1:1" x14ac:dyDescent="0.25">
      <c r="A63919"/>
    </row>
    <row r="63920" spans="1:1" x14ac:dyDescent="0.25">
      <c r="A63920"/>
    </row>
    <row r="63921" spans="1:1" x14ac:dyDescent="0.25">
      <c r="A63921"/>
    </row>
    <row r="63922" spans="1:1" x14ac:dyDescent="0.25">
      <c r="A63922"/>
    </row>
    <row r="63923" spans="1:1" x14ac:dyDescent="0.25">
      <c r="A63923"/>
    </row>
    <row r="63924" spans="1:1" x14ac:dyDescent="0.25">
      <c r="A63924"/>
    </row>
    <row r="63925" spans="1:1" x14ac:dyDescent="0.25">
      <c r="A63925"/>
    </row>
    <row r="63926" spans="1:1" x14ac:dyDescent="0.25">
      <c r="A63926"/>
    </row>
    <row r="63927" spans="1:1" x14ac:dyDescent="0.25">
      <c r="A63927"/>
    </row>
    <row r="63928" spans="1:1" x14ac:dyDescent="0.25">
      <c r="A63928"/>
    </row>
    <row r="63929" spans="1:1" x14ac:dyDescent="0.25">
      <c r="A63929"/>
    </row>
    <row r="63930" spans="1:1" x14ac:dyDescent="0.25">
      <c r="A63930"/>
    </row>
    <row r="63931" spans="1:1" x14ac:dyDescent="0.25">
      <c r="A63931"/>
    </row>
    <row r="63932" spans="1:1" x14ac:dyDescent="0.25">
      <c r="A63932"/>
    </row>
    <row r="63933" spans="1:1" x14ac:dyDescent="0.25">
      <c r="A63933"/>
    </row>
    <row r="63934" spans="1:1" x14ac:dyDescent="0.25">
      <c r="A63934"/>
    </row>
    <row r="63935" spans="1:1" x14ac:dyDescent="0.25">
      <c r="A63935"/>
    </row>
    <row r="63936" spans="1:1" x14ac:dyDescent="0.25">
      <c r="A63936"/>
    </row>
    <row r="63937" spans="1:1" x14ac:dyDescent="0.25">
      <c r="A63937"/>
    </row>
    <row r="63938" spans="1:1" x14ac:dyDescent="0.25">
      <c r="A63938"/>
    </row>
    <row r="63939" spans="1:1" x14ac:dyDescent="0.25">
      <c r="A63939"/>
    </row>
    <row r="63940" spans="1:1" x14ac:dyDescent="0.25">
      <c r="A63940"/>
    </row>
    <row r="63941" spans="1:1" x14ac:dyDescent="0.25">
      <c r="A63941"/>
    </row>
    <row r="63942" spans="1:1" x14ac:dyDescent="0.25">
      <c r="A63942"/>
    </row>
    <row r="63943" spans="1:1" x14ac:dyDescent="0.25">
      <c r="A63943"/>
    </row>
    <row r="63944" spans="1:1" x14ac:dyDescent="0.25">
      <c r="A63944"/>
    </row>
    <row r="63945" spans="1:1" x14ac:dyDescent="0.25">
      <c r="A63945"/>
    </row>
    <row r="63946" spans="1:1" x14ac:dyDescent="0.25">
      <c r="A63946"/>
    </row>
    <row r="63947" spans="1:1" x14ac:dyDescent="0.25">
      <c r="A63947"/>
    </row>
    <row r="63948" spans="1:1" x14ac:dyDescent="0.25">
      <c r="A63948"/>
    </row>
    <row r="63949" spans="1:1" x14ac:dyDescent="0.25">
      <c r="A63949"/>
    </row>
    <row r="63950" spans="1:1" x14ac:dyDescent="0.25">
      <c r="A63950"/>
    </row>
    <row r="63951" spans="1:1" x14ac:dyDescent="0.25">
      <c r="A63951"/>
    </row>
    <row r="63952" spans="1:1" x14ac:dyDescent="0.25">
      <c r="A63952"/>
    </row>
    <row r="63953" spans="1:1" x14ac:dyDescent="0.25">
      <c r="A63953"/>
    </row>
    <row r="63954" spans="1:1" x14ac:dyDescent="0.25">
      <c r="A63954"/>
    </row>
    <row r="63955" spans="1:1" x14ac:dyDescent="0.25">
      <c r="A63955"/>
    </row>
    <row r="63956" spans="1:1" x14ac:dyDescent="0.25">
      <c r="A63956"/>
    </row>
    <row r="63957" spans="1:1" x14ac:dyDescent="0.25">
      <c r="A63957"/>
    </row>
    <row r="63958" spans="1:1" x14ac:dyDescent="0.25">
      <c r="A63958"/>
    </row>
    <row r="63959" spans="1:1" x14ac:dyDescent="0.25">
      <c r="A63959"/>
    </row>
    <row r="63960" spans="1:1" x14ac:dyDescent="0.25">
      <c r="A63960"/>
    </row>
    <row r="63961" spans="1:1" x14ac:dyDescent="0.25">
      <c r="A63961"/>
    </row>
    <row r="63962" spans="1:1" x14ac:dyDescent="0.25">
      <c r="A63962"/>
    </row>
    <row r="63963" spans="1:1" x14ac:dyDescent="0.25">
      <c r="A63963"/>
    </row>
    <row r="63964" spans="1:1" x14ac:dyDescent="0.25">
      <c r="A63964"/>
    </row>
    <row r="63965" spans="1:1" x14ac:dyDescent="0.25">
      <c r="A63965"/>
    </row>
    <row r="63966" spans="1:1" x14ac:dyDescent="0.25">
      <c r="A63966"/>
    </row>
    <row r="63967" spans="1:1" x14ac:dyDescent="0.25">
      <c r="A63967"/>
    </row>
    <row r="63968" spans="1:1" x14ac:dyDescent="0.25">
      <c r="A63968"/>
    </row>
    <row r="63969" spans="1:1" x14ac:dyDescent="0.25">
      <c r="A63969"/>
    </row>
    <row r="63970" spans="1:1" x14ac:dyDescent="0.25">
      <c r="A63970"/>
    </row>
    <row r="63971" spans="1:1" x14ac:dyDescent="0.25">
      <c r="A63971"/>
    </row>
    <row r="63972" spans="1:1" x14ac:dyDescent="0.25">
      <c r="A63972"/>
    </row>
    <row r="63973" spans="1:1" x14ac:dyDescent="0.25">
      <c r="A63973"/>
    </row>
    <row r="63974" spans="1:1" x14ac:dyDescent="0.25">
      <c r="A63974"/>
    </row>
    <row r="63975" spans="1:1" x14ac:dyDescent="0.25">
      <c r="A63975"/>
    </row>
    <row r="63976" spans="1:1" x14ac:dyDescent="0.25">
      <c r="A63976"/>
    </row>
    <row r="63977" spans="1:1" x14ac:dyDescent="0.25">
      <c r="A63977"/>
    </row>
    <row r="63978" spans="1:1" x14ac:dyDescent="0.25">
      <c r="A63978"/>
    </row>
    <row r="63979" spans="1:1" x14ac:dyDescent="0.25">
      <c r="A63979"/>
    </row>
    <row r="63980" spans="1:1" x14ac:dyDescent="0.25">
      <c r="A63980"/>
    </row>
    <row r="63981" spans="1:1" x14ac:dyDescent="0.25">
      <c r="A63981"/>
    </row>
    <row r="63982" spans="1:1" x14ac:dyDescent="0.25">
      <c r="A63982"/>
    </row>
    <row r="63983" spans="1:1" x14ac:dyDescent="0.25">
      <c r="A63983"/>
    </row>
    <row r="63984" spans="1:1" x14ac:dyDescent="0.25">
      <c r="A63984"/>
    </row>
    <row r="63985" spans="1:1" x14ac:dyDescent="0.25">
      <c r="A63985"/>
    </row>
    <row r="63986" spans="1:1" x14ac:dyDescent="0.25">
      <c r="A63986"/>
    </row>
    <row r="63987" spans="1:1" x14ac:dyDescent="0.25">
      <c r="A63987"/>
    </row>
    <row r="63988" spans="1:1" x14ac:dyDescent="0.25">
      <c r="A63988"/>
    </row>
    <row r="63989" spans="1:1" x14ac:dyDescent="0.25">
      <c r="A63989"/>
    </row>
    <row r="63990" spans="1:1" x14ac:dyDescent="0.25">
      <c r="A63990"/>
    </row>
    <row r="63991" spans="1:1" x14ac:dyDescent="0.25">
      <c r="A63991"/>
    </row>
    <row r="63992" spans="1:1" x14ac:dyDescent="0.25">
      <c r="A63992"/>
    </row>
    <row r="63993" spans="1:1" x14ac:dyDescent="0.25">
      <c r="A63993"/>
    </row>
    <row r="63994" spans="1:1" x14ac:dyDescent="0.25">
      <c r="A63994"/>
    </row>
    <row r="63995" spans="1:1" x14ac:dyDescent="0.25">
      <c r="A63995"/>
    </row>
    <row r="63996" spans="1:1" x14ac:dyDescent="0.25">
      <c r="A63996"/>
    </row>
    <row r="63997" spans="1:1" x14ac:dyDescent="0.25">
      <c r="A63997"/>
    </row>
    <row r="63998" spans="1:1" x14ac:dyDescent="0.25">
      <c r="A63998"/>
    </row>
    <row r="63999" spans="1:1" x14ac:dyDescent="0.25">
      <c r="A63999"/>
    </row>
    <row r="64000" spans="1:1" x14ac:dyDescent="0.25">
      <c r="A64000"/>
    </row>
    <row r="64001" spans="1:1" x14ac:dyDescent="0.25">
      <c r="A64001"/>
    </row>
    <row r="64002" spans="1:1" x14ac:dyDescent="0.25">
      <c r="A64002"/>
    </row>
    <row r="64003" spans="1:1" x14ac:dyDescent="0.25">
      <c r="A64003"/>
    </row>
    <row r="64004" spans="1:1" x14ac:dyDescent="0.25">
      <c r="A64004"/>
    </row>
    <row r="64005" spans="1:1" x14ac:dyDescent="0.25">
      <c r="A64005"/>
    </row>
    <row r="64006" spans="1:1" x14ac:dyDescent="0.25">
      <c r="A64006"/>
    </row>
    <row r="64007" spans="1:1" x14ac:dyDescent="0.25">
      <c r="A64007"/>
    </row>
    <row r="64008" spans="1:1" x14ac:dyDescent="0.25">
      <c r="A64008"/>
    </row>
    <row r="64009" spans="1:1" x14ac:dyDescent="0.25">
      <c r="A64009"/>
    </row>
    <row r="64010" spans="1:1" x14ac:dyDescent="0.25">
      <c r="A64010"/>
    </row>
    <row r="64011" spans="1:1" x14ac:dyDescent="0.25">
      <c r="A64011"/>
    </row>
    <row r="64012" spans="1:1" x14ac:dyDescent="0.25">
      <c r="A64012"/>
    </row>
    <row r="64013" spans="1:1" x14ac:dyDescent="0.25">
      <c r="A64013"/>
    </row>
    <row r="64014" spans="1:1" x14ac:dyDescent="0.25">
      <c r="A64014"/>
    </row>
    <row r="64015" spans="1:1" x14ac:dyDescent="0.25">
      <c r="A64015"/>
    </row>
    <row r="64016" spans="1:1" x14ac:dyDescent="0.25">
      <c r="A64016"/>
    </row>
    <row r="64017" spans="1:1" x14ac:dyDescent="0.25">
      <c r="A64017"/>
    </row>
    <row r="64018" spans="1:1" x14ac:dyDescent="0.25">
      <c r="A64018"/>
    </row>
    <row r="64019" spans="1:1" x14ac:dyDescent="0.25">
      <c r="A64019"/>
    </row>
    <row r="64020" spans="1:1" x14ac:dyDescent="0.25">
      <c r="A64020"/>
    </row>
    <row r="64021" spans="1:1" x14ac:dyDescent="0.25">
      <c r="A64021"/>
    </row>
    <row r="64022" spans="1:1" x14ac:dyDescent="0.25">
      <c r="A64022"/>
    </row>
    <row r="64023" spans="1:1" x14ac:dyDescent="0.25">
      <c r="A64023"/>
    </row>
    <row r="64024" spans="1:1" x14ac:dyDescent="0.25">
      <c r="A64024"/>
    </row>
    <row r="64025" spans="1:1" x14ac:dyDescent="0.25">
      <c r="A64025"/>
    </row>
    <row r="64026" spans="1:1" x14ac:dyDescent="0.25">
      <c r="A64026"/>
    </row>
    <row r="64027" spans="1:1" x14ac:dyDescent="0.25">
      <c r="A64027"/>
    </row>
    <row r="64028" spans="1:1" x14ac:dyDescent="0.25">
      <c r="A64028"/>
    </row>
    <row r="64029" spans="1:1" x14ac:dyDescent="0.25">
      <c r="A64029"/>
    </row>
    <row r="64030" spans="1:1" x14ac:dyDescent="0.25">
      <c r="A64030"/>
    </row>
    <row r="64031" spans="1:1" x14ac:dyDescent="0.25">
      <c r="A64031"/>
    </row>
    <row r="64032" spans="1:1" x14ac:dyDescent="0.25">
      <c r="A64032"/>
    </row>
    <row r="64033" spans="1:1" x14ac:dyDescent="0.25">
      <c r="A64033"/>
    </row>
    <row r="64034" spans="1:1" x14ac:dyDescent="0.25">
      <c r="A64034"/>
    </row>
    <row r="64035" spans="1:1" x14ac:dyDescent="0.25">
      <c r="A64035"/>
    </row>
    <row r="64036" spans="1:1" x14ac:dyDescent="0.25">
      <c r="A64036"/>
    </row>
    <row r="64037" spans="1:1" x14ac:dyDescent="0.25">
      <c r="A64037"/>
    </row>
    <row r="64038" spans="1:1" x14ac:dyDescent="0.25">
      <c r="A64038"/>
    </row>
    <row r="64039" spans="1:1" x14ac:dyDescent="0.25">
      <c r="A64039"/>
    </row>
    <row r="64040" spans="1:1" x14ac:dyDescent="0.25">
      <c r="A64040"/>
    </row>
    <row r="64041" spans="1:1" x14ac:dyDescent="0.25">
      <c r="A64041"/>
    </row>
    <row r="64042" spans="1:1" x14ac:dyDescent="0.25">
      <c r="A64042"/>
    </row>
    <row r="64043" spans="1:1" x14ac:dyDescent="0.25">
      <c r="A64043"/>
    </row>
    <row r="64044" spans="1:1" x14ac:dyDescent="0.25">
      <c r="A64044"/>
    </row>
    <row r="64045" spans="1:1" x14ac:dyDescent="0.25">
      <c r="A64045"/>
    </row>
    <row r="64046" spans="1:1" x14ac:dyDescent="0.25">
      <c r="A64046"/>
    </row>
    <row r="64047" spans="1:1" x14ac:dyDescent="0.25">
      <c r="A64047"/>
    </row>
    <row r="64048" spans="1:1" x14ac:dyDescent="0.25">
      <c r="A64048"/>
    </row>
    <row r="64049" spans="1:1" x14ac:dyDescent="0.25">
      <c r="A64049"/>
    </row>
    <row r="64050" spans="1:1" x14ac:dyDescent="0.25">
      <c r="A64050"/>
    </row>
    <row r="64051" spans="1:1" x14ac:dyDescent="0.25">
      <c r="A64051"/>
    </row>
    <row r="64052" spans="1:1" x14ac:dyDescent="0.25">
      <c r="A64052"/>
    </row>
    <row r="64053" spans="1:1" x14ac:dyDescent="0.25">
      <c r="A64053"/>
    </row>
    <row r="64054" spans="1:1" x14ac:dyDescent="0.25">
      <c r="A64054"/>
    </row>
    <row r="64055" spans="1:1" x14ac:dyDescent="0.25">
      <c r="A64055"/>
    </row>
    <row r="64056" spans="1:1" x14ac:dyDescent="0.25">
      <c r="A64056"/>
    </row>
    <row r="64057" spans="1:1" x14ac:dyDescent="0.25">
      <c r="A64057"/>
    </row>
    <row r="64058" spans="1:1" x14ac:dyDescent="0.25">
      <c r="A64058"/>
    </row>
    <row r="64059" spans="1:1" x14ac:dyDescent="0.25">
      <c r="A64059"/>
    </row>
    <row r="64060" spans="1:1" x14ac:dyDescent="0.25">
      <c r="A64060"/>
    </row>
    <row r="64061" spans="1:1" x14ac:dyDescent="0.25">
      <c r="A64061"/>
    </row>
    <row r="64062" spans="1:1" x14ac:dyDescent="0.25">
      <c r="A64062"/>
    </row>
    <row r="64063" spans="1:1" x14ac:dyDescent="0.25">
      <c r="A64063"/>
    </row>
    <row r="64064" spans="1:1" x14ac:dyDescent="0.25">
      <c r="A64064"/>
    </row>
    <row r="64065" spans="1:1" x14ac:dyDescent="0.25">
      <c r="A64065"/>
    </row>
    <row r="64066" spans="1:1" x14ac:dyDescent="0.25">
      <c r="A64066"/>
    </row>
    <row r="64067" spans="1:1" x14ac:dyDescent="0.25">
      <c r="A64067"/>
    </row>
    <row r="64068" spans="1:1" x14ac:dyDescent="0.25">
      <c r="A64068"/>
    </row>
    <row r="64069" spans="1:1" x14ac:dyDescent="0.25">
      <c r="A64069"/>
    </row>
    <row r="64070" spans="1:1" x14ac:dyDescent="0.25">
      <c r="A64070"/>
    </row>
    <row r="64071" spans="1:1" x14ac:dyDescent="0.25">
      <c r="A64071"/>
    </row>
    <row r="64072" spans="1:1" x14ac:dyDescent="0.25">
      <c r="A64072"/>
    </row>
    <row r="64073" spans="1:1" x14ac:dyDescent="0.25">
      <c r="A64073"/>
    </row>
    <row r="64074" spans="1:1" x14ac:dyDescent="0.25">
      <c r="A64074"/>
    </row>
    <row r="64075" spans="1:1" x14ac:dyDescent="0.25">
      <c r="A64075"/>
    </row>
    <row r="64076" spans="1:1" x14ac:dyDescent="0.25">
      <c r="A64076"/>
    </row>
    <row r="64077" spans="1:1" x14ac:dyDescent="0.25">
      <c r="A64077"/>
    </row>
    <row r="64078" spans="1:1" x14ac:dyDescent="0.25">
      <c r="A64078"/>
    </row>
    <row r="64079" spans="1:1" x14ac:dyDescent="0.25">
      <c r="A64079"/>
    </row>
    <row r="64080" spans="1:1" x14ac:dyDescent="0.25">
      <c r="A64080"/>
    </row>
    <row r="64081" spans="1:1" x14ac:dyDescent="0.25">
      <c r="A64081"/>
    </row>
    <row r="64082" spans="1:1" x14ac:dyDescent="0.25">
      <c r="A64082"/>
    </row>
    <row r="64083" spans="1:1" x14ac:dyDescent="0.25">
      <c r="A64083"/>
    </row>
    <row r="64084" spans="1:1" x14ac:dyDescent="0.25">
      <c r="A64084"/>
    </row>
    <row r="64085" spans="1:1" x14ac:dyDescent="0.25">
      <c r="A64085"/>
    </row>
    <row r="64086" spans="1:1" x14ac:dyDescent="0.25">
      <c r="A64086"/>
    </row>
    <row r="64087" spans="1:1" x14ac:dyDescent="0.25">
      <c r="A64087"/>
    </row>
    <row r="64088" spans="1:1" x14ac:dyDescent="0.25">
      <c r="A64088"/>
    </row>
    <row r="64089" spans="1:1" x14ac:dyDescent="0.25">
      <c r="A64089"/>
    </row>
    <row r="64090" spans="1:1" x14ac:dyDescent="0.25">
      <c r="A64090"/>
    </row>
    <row r="64091" spans="1:1" x14ac:dyDescent="0.25">
      <c r="A64091"/>
    </row>
    <row r="64092" spans="1:1" x14ac:dyDescent="0.25">
      <c r="A64092"/>
    </row>
    <row r="64093" spans="1:1" x14ac:dyDescent="0.25">
      <c r="A64093"/>
    </row>
    <row r="64094" spans="1:1" x14ac:dyDescent="0.25">
      <c r="A64094"/>
    </row>
    <row r="64095" spans="1:1" x14ac:dyDescent="0.25">
      <c r="A64095"/>
    </row>
    <row r="64096" spans="1:1" x14ac:dyDescent="0.25">
      <c r="A64096"/>
    </row>
    <row r="64097" spans="1:1" x14ac:dyDescent="0.25">
      <c r="A64097"/>
    </row>
    <row r="64098" spans="1:1" x14ac:dyDescent="0.25">
      <c r="A64098"/>
    </row>
    <row r="64099" spans="1:1" x14ac:dyDescent="0.25">
      <c r="A64099"/>
    </row>
    <row r="64100" spans="1:1" x14ac:dyDescent="0.25">
      <c r="A64100"/>
    </row>
    <row r="64101" spans="1:1" x14ac:dyDescent="0.25">
      <c r="A64101"/>
    </row>
    <row r="64102" spans="1:1" x14ac:dyDescent="0.25">
      <c r="A64102"/>
    </row>
    <row r="64103" spans="1:1" x14ac:dyDescent="0.25">
      <c r="A64103"/>
    </row>
    <row r="64104" spans="1:1" x14ac:dyDescent="0.25">
      <c r="A64104"/>
    </row>
    <row r="64105" spans="1:1" x14ac:dyDescent="0.25">
      <c r="A64105"/>
    </row>
    <row r="64106" spans="1:1" x14ac:dyDescent="0.25">
      <c r="A64106"/>
    </row>
    <row r="64107" spans="1:1" x14ac:dyDescent="0.25">
      <c r="A64107"/>
    </row>
    <row r="64108" spans="1:1" x14ac:dyDescent="0.25">
      <c r="A64108"/>
    </row>
    <row r="64109" spans="1:1" x14ac:dyDescent="0.25">
      <c r="A64109"/>
    </row>
    <row r="64110" spans="1:1" x14ac:dyDescent="0.25">
      <c r="A64110"/>
    </row>
    <row r="64111" spans="1:1" x14ac:dyDescent="0.25">
      <c r="A64111"/>
    </row>
    <row r="64112" spans="1:1" x14ac:dyDescent="0.25">
      <c r="A64112"/>
    </row>
    <row r="64113" spans="1:1" x14ac:dyDescent="0.25">
      <c r="A64113"/>
    </row>
    <row r="64114" spans="1:1" x14ac:dyDescent="0.25">
      <c r="A64114"/>
    </row>
    <row r="64115" spans="1:1" x14ac:dyDescent="0.25">
      <c r="A64115"/>
    </row>
    <row r="64116" spans="1:1" x14ac:dyDescent="0.25">
      <c r="A64116"/>
    </row>
    <row r="64117" spans="1:1" x14ac:dyDescent="0.25">
      <c r="A64117"/>
    </row>
    <row r="64118" spans="1:1" x14ac:dyDescent="0.25">
      <c r="A64118"/>
    </row>
    <row r="64119" spans="1:1" x14ac:dyDescent="0.25">
      <c r="A64119"/>
    </row>
    <row r="64120" spans="1:1" x14ac:dyDescent="0.25">
      <c r="A64120"/>
    </row>
    <row r="64121" spans="1:1" x14ac:dyDescent="0.25">
      <c r="A64121"/>
    </row>
    <row r="64122" spans="1:1" x14ac:dyDescent="0.25">
      <c r="A64122"/>
    </row>
    <row r="64123" spans="1:1" x14ac:dyDescent="0.25">
      <c r="A64123"/>
    </row>
    <row r="64124" spans="1:1" x14ac:dyDescent="0.25">
      <c r="A64124"/>
    </row>
    <row r="64125" spans="1:1" x14ac:dyDescent="0.25">
      <c r="A64125"/>
    </row>
    <row r="64126" spans="1:1" x14ac:dyDescent="0.25">
      <c r="A64126"/>
    </row>
    <row r="64127" spans="1:1" x14ac:dyDescent="0.25">
      <c r="A64127"/>
    </row>
    <row r="64128" spans="1:1" x14ac:dyDescent="0.25">
      <c r="A64128"/>
    </row>
    <row r="64129" spans="1:1" x14ac:dyDescent="0.25">
      <c r="A64129"/>
    </row>
    <row r="64130" spans="1:1" x14ac:dyDescent="0.25">
      <c r="A64130"/>
    </row>
    <row r="64131" spans="1:1" x14ac:dyDescent="0.25">
      <c r="A64131"/>
    </row>
    <row r="64132" spans="1:1" x14ac:dyDescent="0.25">
      <c r="A64132"/>
    </row>
    <row r="64133" spans="1:1" x14ac:dyDescent="0.25">
      <c r="A64133"/>
    </row>
    <row r="64134" spans="1:1" x14ac:dyDescent="0.25">
      <c r="A64134"/>
    </row>
    <row r="64135" spans="1:1" x14ac:dyDescent="0.25">
      <c r="A64135"/>
    </row>
    <row r="64136" spans="1:1" x14ac:dyDescent="0.25">
      <c r="A64136"/>
    </row>
    <row r="64137" spans="1:1" x14ac:dyDescent="0.25">
      <c r="A64137"/>
    </row>
    <row r="64138" spans="1:1" x14ac:dyDescent="0.25">
      <c r="A64138"/>
    </row>
    <row r="64139" spans="1:1" x14ac:dyDescent="0.25">
      <c r="A64139"/>
    </row>
    <row r="64140" spans="1:1" x14ac:dyDescent="0.25">
      <c r="A64140"/>
    </row>
    <row r="64141" spans="1:1" x14ac:dyDescent="0.25">
      <c r="A64141"/>
    </row>
    <row r="64142" spans="1:1" x14ac:dyDescent="0.25">
      <c r="A64142"/>
    </row>
    <row r="64143" spans="1:1" x14ac:dyDescent="0.25">
      <c r="A64143"/>
    </row>
    <row r="64144" spans="1:1" x14ac:dyDescent="0.25">
      <c r="A64144"/>
    </row>
    <row r="64145" spans="1:1" x14ac:dyDescent="0.25">
      <c r="A64145"/>
    </row>
    <row r="64146" spans="1:1" x14ac:dyDescent="0.25">
      <c r="A64146"/>
    </row>
    <row r="64147" spans="1:1" x14ac:dyDescent="0.25">
      <c r="A64147"/>
    </row>
    <row r="64148" spans="1:1" x14ac:dyDescent="0.25">
      <c r="A64148"/>
    </row>
    <row r="64149" spans="1:1" x14ac:dyDescent="0.25">
      <c r="A64149"/>
    </row>
    <row r="64150" spans="1:1" x14ac:dyDescent="0.25">
      <c r="A64150"/>
    </row>
    <row r="64151" spans="1:1" x14ac:dyDescent="0.25">
      <c r="A64151"/>
    </row>
    <row r="64152" spans="1:1" x14ac:dyDescent="0.25">
      <c r="A64152"/>
    </row>
    <row r="64153" spans="1:1" x14ac:dyDescent="0.25">
      <c r="A64153"/>
    </row>
    <row r="64154" spans="1:1" x14ac:dyDescent="0.25">
      <c r="A64154"/>
    </row>
    <row r="64155" spans="1:1" x14ac:dyDescent="0.25">
      <c r="A64155"/>
    </row>
    <row r="64156" spans="1:1" x14ac:dyDescent="0.25">
      <c r="A64156"/>
    </row>
    <row r="64157" spans="1:1" x14ac:dyDescent="0.25">
      <c r="A64157"/>
    </row>
    <row r="64158" spans="1:1" x14ac:dyDescent="0.25">
      <c r="A64158"/>
    </row>
    <row r="64159" spans="1:1" x14ac:dyDescent="0.25">
      <c r="A64159"/>
    </row>
    <row r="64160" spans="1:1" x14ac:dyDescent="0.25">
      <c r="A64160"/>
    </row>
    <row r="64161" spans="1:1" x14ac:dyDescent="0.25">
      <c r="A64161"/>
    </row>
    <row r="64162" spans="1:1" x14ac:dyDescent="0.25">
      <c r="A64162"/>
    </row>
    <row r="64163" spans="1:1" x14ac:dyDescent="0.25">
      <c r="A64163"/>
    </row>
    <row r="64164" spans="1:1" x14ac:dyDescent="0.25">
      <c r="A64164"/>
    </row>
    <row r="64165" spans="1:1" x14ac:dyDescent="0.25">
      <c r="A64165"/>
    </row>
    <row r="64166" spans="1:1" x14ac:dyDescent="0.25">
      <c r="A64166"/>
    </row>
    <row r="64167" spans="1:1" x14ac:dyDescent="0.25">
      <c r="A64167"/>
    </row>
    <row r="64168" spans="1:1" x14ac:dyDescent="0.25">
      <c r="A64168"/>
    </row>
    <row r="64169" spans="1:1" x14ac:dyDescent="0.25">
      <c r="A64169"/>
    </row>
    <row r="64170" spans="1:1" x14ac:dyDescent="0.25">
      <c r="A64170"/>
    </row>
    <row r="64171" spans="1:1" x14ac:dyDescent="0.25">
      <c r="A64171"/>
    </row>
    <row r="64172" spans="1:1" x14ac:dyDescent="0.25">
      <c r="A64172"/>
    </row>
    <row r="64173" spans="1:1" x14ac:dyDescent="0.25">
      <c r="A64173"/>
    </row>
    <row r="64174" spans="1:1" x14ac:dyDescent="0.25">
      <c r="A64174"/>
    </row>
    <row r="64175" spans="1:1" x14ac:dyDescent="0.25">
      <c r="A64175"/>
    </row>
    <row r="64176" spans="1:1" x14ac:dyDescent="0.25">
      <c r="A64176"/>
    </row>
    <row r="64177" spans="1:1" x14ac:dyDescent="0.25">
      <c r="A64177"/>
    </row>
    <row r="64178" spans="1:1" x14ac:dyDescent="0.25">
      <c r="A64178"/>
    </row>
    <row r="64179" spans="1:1" x14ac:dyDescent="0.25">
      <c r="A64179"/>
    </row>
    <row r="64180" spans="1:1" x14ac:dyDescent="0.25">
      <c r="A64180"/>
    </row>
    <row r="64181" spans="1:1" x14ac:dyDescent="0.25">
      <c r="A64181"/>
    </row>
    <row r="64182" spans="1:1" x14ac:dyDescent="0.25">
      <c r="A64182"/>
    </row>
    <row r="64183" spans="1:1" x14ac:dyDescent="0.25">
      <c r="A64183"/>
    </row>
    <row r="64184" spans="1:1" x14ac:dyDescent="0.25">
      <c r="A64184"/>
    </row>
    <row r="64185" spans="1:1" x14ac:dyDescent="0.25">
      <c r="A64185"/>
    </row>
    <row r="64186" spans="1:1" x14ac:dyDescent="0.25">
      <c r="A64186"/>
    </row>
    <row r="64187" spans="1:1" x14ac:dyDescent="0.25">
      <c r="A64187"/>
    </row>
    <row r="64188" spans="1:1" x14ac:dyDescent="0.25">
      <c r="A64188"/>
    </row>
    <row r="64189" spans="1:1" x14ac:dyDescent="0.25">
      <c r="A64189"/>
    </row>
    <row r="64190" spans="1:1" x14ac:dyDescent="0.25">
      <c r="A64190"/>
    </row>
    <row r="64191" spans="1:1" x14ac:dyDescent="0.25">
      <c r="A64191"/>
    </row>
    <row r="64192" spans="1:1" x14ac:dyDescent="0.25">
      <c r="A64192"/>
    </row>
    <row r="64193" spans="1:1" x14ac:dyDescent="0.25">
      <c r="A64193"/>
    </row>
    <row r="64194" spans="1:1" x14ac:dyDescent="0.25">
      <c r="A64194"/>
    </row>
    <row r="64195" spans="1:1" x14ac:dyDescent="0.25">
      <c r="A64195"/>
    </row>
    <row r="64196" spans="1:1" x14ac:dyDescent="0.25">
      <c r="A64196"/>
    </row>
    <row r="64197" spans="1:1" x14ac:dyDescent="0.25">
      <c r="A64197"/>
    </row>
    <row r="64198" spans="1:1" x14ac:dyDescent="0.25">
      <c r="A64198"/>
    </row>
    <row r="64199" spans="1:1" x14ac:dyDescent="0.25">
      <c r="A64199"/>
    </row>
    <row r="64200" spans="1:1" x14ac:dyDescent="0.25">
      <c r="A64200"/>
    </row>
    <row r="64201" spans="1:1" x14ac:dyDescent="0.25">
      <c r="A64201"/>
    </row>
    <row r="64202" spans="1:1" x14ac:dyDescent="0.25">
      <c r="A64202"/>
    </row>
    <row r="64203" spans="1:1" x14ac:dyDescent="0.25">
      <c r="A64203"/>
    </row>
    <row r="64204" spans="1:1" x14ac:dyDescent="0.25">
      <c r="A64204"/>
    </row>
    <row r="64205" spans="1:1" x14ac:dyDescent="0.25">
      <c r="A64205"/>
    </row>
    <row r="64206" spans="1:1" x14ac:dyDescent="0.25">
      <c r="A64206"/>
    </row>
    <row r="64207" spans="1:1" x14ac:dyDescent="0.25">
      <c r="A64207"/>
    </row>
    <row r="64208" spans="1:1" x14ac:dyDescent="0.25">
      <c r="A64208"/>
    </row>
    <row r="64209" spans="1:1" x14ac:dyDescent="0.25">
      <c r="A64209"/>
    </row>
    <row r="64210" spans="1:1" x14ac:dyDescent="0.25">
      <c r="A64210"/>
    </row>
    <row r="64211" spans="1:1" x14ac:dyDescent="0.25">
      <c r="A64211"/>
    </row>
    <row r="64212" spans="1:1" x14ac:dyDescent="0.25">
      <c r="A64212"/>
    </row>
    <row r="64213" spans="1:1" x14ac:dyDescent="0.25">
      <c r="A64213"/>
    </row>
    <row r="64214" spans="1:1" x14ac:dyDescent="0.25">
      <c r="A64214"/>
    </row>
    <row r="64215" spans="1:1" x14ac:dyDescent="0.25">
      <c r="A64215"/>
    </row>
    <row r="64216" spans="1:1" x14ac:dyDescent="0.25">
      <c r="A64216"/>
    </row>
    <row r="64217" spans="1:1" x14ac:dyDescent="0.25">
      <c r="A64217"/>
    </row>
    <row r="64218" spans="1:1" x14ac:dyDescent="0.25">
      <c r="A64218"/>
    </row>
    <row r="64219" spans="1:1" x14ac:dyDescent="0.25">
      <c r="A64219"/>
    </row>
    <row r="64220" spans="1:1" x14ac:dyDescent="0.25">
      <c r="A64220"/>
    </row>
    <row r="64221" spans="1:1" x14ac:dyDescent="0.25">
      <c r="A64221"/>
    </row>
    <row r="64222" spans="1:1" x14ac:dyDescent="0.25">
      <c r="A64222"/>
    </row>
    <row r="64223" spans="1:1" x14ac:dyDescent="0.25">
      <c r="A64223"/>
    </row>
    <row r="64224" spans="1:1" x14ac:dyDescent="0.25">
      <c r="A64224"/>
    </row>
    <row r="64225" spans="1:1" x14ac:dyDescent="0.25">
      <c r="A64225"/>
    </row>
    <row r="64226" spans="1:1" x14ac:dyDescent="0.25">
      <c r="A64226"/>
    </row>
    <row r="64227" spans="1:1" x14ac:dyDescent="0.25">
      <c r="A64227"/>
    </row>
    <row r="64228" spans="1:1" x14ac:dyDescent="0.25">
      <c r="A64228"/>
    </row>
    <row r="64229" spans="1:1" x14ac:dyDescent="0.25">
      <c r="A64229"/>
    </row>
    <row r="64230" spans="1:1" x14ac:dyDescent="0.25">
      <c r="A64230"/>
    </row>
    <row r="64231" spans="1:1" x14ac:dyDescent="0.25">
      <c r="A64231"/>
    </row>
    <row r="64232" spans="1:1" x14ac:dyDescent="0.25">
      <c r="A64232"/>
    </row>
    <row r="64233" spans="1:1" x14ac:dyDescent="0.25">
      <c r="A64233"/>
    </row>
    <row r="64234" spans="1:1" x14ac:dyDescent="0.25">
      <c r="A64234"/>
    </row>
    <row r="64235" spans="1:1" x14ac:dyDescent="0.25">
      <c r="A64235"/>
    </row>
    <row r="64236" spans="1:1" x14ac:dyDescent="0.25">
      <c r="A64236"/>
    </row>
    <row r="64237" spans="1:1" x14ac:dyDescent="0.25">
      <c r="A64237"/>
    </row>
    <row r="64238" spans="1:1" x14ac:dyDescent="0.25">
      <c r="A64238"/>
    </row>
    <row r="64239" spans="1:1" x14ac:dyDescent="0.25">
      <c r="A64239"/>
    </row>
    <row r="64240" spans="1:1" x14ac:dyDescent="0.25">
      <c r="A64240"/>
    </row>
    <row r="64241" spans="1:1" x14ac:dyDescent="0.25">
      <c r="A64241"/>
    </row>
    <row r="64242" spans="1:1" x14ac:dyDescent="0.25">
      <c r="A64242"/>
    </row>
    <row r="64243" spans="1:1" x14ac:dyDescent="0.25">
      <c r="A64243"/>
    </row>
    <row r="64244" spans="1:1" x14ac:dyDescent="0.25">
      <c r="A64244"/>
    </row>
    <row r="64245" spans="1:1" x14ac:dyDescent="0.25">
      <c r="A64245"/>
    </row>
    <row r="64246" spans="1:1" x14ac:dyDescent="0.25">
      <c r="A64246"/>
    </row>
    <row r="64247" spans="1:1" x14ac:dyDescent="0.25">
      <c r="A64247"/>
    </row>
    <row r="64248" spans="1:1" x14ac:dyDescent="0.25">
      <c r="A64248"/>
    </row>
    <row r="64249" spans="1:1" x14ac:dyDescent="0.25">
      <c r="A64249"/>
    </row>
    <row r="64250" spans="1:1" x14ac:dyDescent="0.25">
      <c r="A64250"/>
    </row>
    <row r="64251" spans="1:1" x14ac:dyDescent="0.25">
      <c r="A64251"/>
    </row>
    <row r="64252" spans="1:1" x14ac:dyDescent="0.25">
      <c r="A64252"/>
    </row>
    <row r="64253" spans="1:1" x14ac:dyDescent="0.25">
      <c r="A64253"/>
    </row>
    <row r="64254" spans="1:1" x14ac:dyDescent="0.25">
      <c r="A64254"/>
    </row>
    <row r="64255" spans="1:1" x14ac:dyDescent="0.25">
      <c r="A64255"/>
    </row>
    <row r="64256" spans="1:1" x14ac:dyDescent="0.25">
      <c r="A64256"/>
    </row>
    <row r="64257" spans="1:1" x14ac:dyDescent="0.25">
      <c r="A64257"/>
    </row>
    <row r="64258" spans="1:1" x14ac:dyDescent="0.25">
      <c r="A64258"/>
    </row>
    <row r="64259" spans="1:1" x14ac:dyDescent="0.25">
      <c r="A64259"/>
    </row>
    <row r="64260" spans="1:1" x14ac:dyDescent="0.25">
      <c r="A64260"/>
    </row>
    <row r="64261" spans="1:1" x14ac:dyDescent="0.25">
      <c r="A64261"/>
    </row>
    <row r="64262" spans="1:1" x14ac:dyDescent="0.25">
      <c r="A64262"/>
    </row>
    <row r="64263" spans="1:1" x14ac:dyDescent="0.25">
      <c r="A64263"/>
    </row>
    <row r="64264" spans="1:1" x14ac:dyDescent="0.25">
      <c r="A64264"/>
    </row>
    <row r="64265" spans="1:1" x14ac:dyDescent="0.25">
      <c r="A64265"/>
    </row>
    <row r="64266" spans="1:1" x14ac:dyDescent="0.25">
      <c r="A64266"/>
    </row>
    <row r="64267" spans="1:1" x14ac:dyDescent="0.25">
      <c r="A64267"/>
    </row>
    <row r="64268" spans="1:1" x14ac:dyDescent="0.25">
      <c r="A64268"/>
    </row>
    <row r="64269" spans="1:1" x14ac:dyDescent="0.25">
      <c r="A64269"/>
    </row>
    <row r="64270" spans="1:1" x14ac:dyDescent="0.25">
      <c r="A64270"/>
    </row>
    <row r="64271" spans="1:1" x14ac:dyDescent="0.25">
      <c r="A64271"/>
    </row>
    <row r="64272" spans="1:1" x14ac:dyDescent="0.25">
      <c r="A64272"/>
    </row>
    <row r="64273" spans="1:1" x14ac:dyDescent="0.25">
      <c r="A64273"/>
    </row>
    <row r="64274" spans="1:1" x14ac:dyDescent="0.25">
      <c r="A64274"/>
    </row>
    <row r="64275" spans="1:1" x14ac:dyDescent="0.25">
      <c r="A64275"/>
    </row>
    <row r="64276" spans="1:1" x14ac:dyDescent="0.25">
      <c r="A64276"/>
    </row>
    <row r="64277" spans="1:1" x14ac:dyDescent="0.25">
      <c r="A64277"/>
    </row>
    <row r="64278" spans="1:1" x14ac:dyDescent="0.25">
      <c r="A64278"/>
    </row>
    <row r="64279" spans="1:1" x14ac:dyDescent="0.25">
      <c r="A64279"/>
    </row>
    <row r="64280" spans="1:1" x14ac:dyDescent="0.25">
      <c r="A64280"/>
    </row>
    <row r="64281" spans="1:1" x14ac:dyDescent="0.25">
      <c r="A64281"/>
    </row>
    <row r="64282" spans="1:1" x14ac:dyDescent="0.25">
      <c r="A64282"/>
    </row>
    <row r="64283" spans="1:1" x14ac:dyDescent="0.25">
      <c r="A64283"/>
    </row>
    <row r="64284" spans="1:1" x14ac:dyDescent="0.25">
      <c r="A64284"/>
    </row>
    <row r="64285" spans="1:1" x14ac:dyDescent="0.25">
      <c r="A64285"/>
    </row>
    <row r="64286" spans="1:1" x14ac:dyDescent="0.25">
      <c r="A64286"/>
    </row>
    <row r="64287" spans="1:1" x14ac:dyDescent="0.25">
      <c r="A64287"/>
    </row>
    <row r="64288" spans="1:1" x14ac:dyDescent="0.25">
      <c r="A64288"/>
    </row>
    <row r="64289" spans="1:1" x14ac:dyDescent="0.25">
      <c r="A64289"/>
    </row>
    <row r="64290" spans="1:1" x14ac:dyDescent="0.25">
      <c r="A64290"/>
    </row>
    <row r="64291" spans="1:1" x14ac:dyDescent="0.25">
      <c r="A64291"/>
    </row>
    <row r="64292" spans="1:1" x14ac:dyDescent="0.25">
      <c r="A64292"/>
    </row>
    <row r="64293" spans="1:1" x14ac:dyDescent="0.25">
      <c r="A64293"/>
    </row>
    <row r="64294" spans="1:1" x14ac:dyDescent="0.25">
      <c r="A64294"/>
    </row>
    <row r="64295" spans="1:1" x14ac:dyDescent="0.25">
      <c r="A64295"/>
    </row>
    <row r="64296" spans="1:1" x14ac:dyDescent="0.25">
      <c r="A64296"/>
    </row>
    <row r="64297" spans="1:1" x14ac:dyDescent="0.25">
      <c r="A64297"/>
    </row>
    <row r="64298" spans="1:1" x14ac:dyDescent="0.25">
      <c r="A64298"/>
    </row>
    <row r="64299" spans="1:1" x14ac:dyDescent="0.25">
      <c r="A64299"/>
    </row>
    <row r="64300" spans="1:1" x14ac:dyDescent="0.25">
      <c r="A64300"/>
    </row>
    <row r="64301" spans="1:1" x14ac:dyDescent="0.25">
      <c r="A64301"/>
    </row>
    <row r="64302" spans="1:1" x14ac:dyDescent="0.25">
      <c r="A64302"/>
    </row>
    <row r="64303" spans="1:1" x14ac:dyDescent="0.25">
      <c r="A64303"/>
    </row>
    <row r="64304" spans="1:1" x14ac:dyDescent="0.25">
      <c r="A64304"/>
    </row>
    <row r="64305" spans="1:1" x14ac:dyDescent="0.25">
      <c r="A64305"/>
    </row>
    <row r="64306" spans="1:1" x14ac:dyDescent="0.25">
      <c r="A64306"/>
    </row>
    <row r="64307" spans="1:1" x14ac:dyDescent="0.25">
      <c r="A64307"/>
    </row>
    <row r="64308" spans="1:1" x14ac:dyDescent="0.25">
      <c r="A64308"/>
    </row>
    <row r="64309" spans="1:1" x14ac:dyDescent="0.25">
      <c r="A64309"/>
    </row>
    <row r="64310" spans="1:1" x14ac:dyDescent="0.25">
      <c r="A64310"/>
    </row>
    <row r="64311" spans="1:1" x14ac:dyDescent="0.25">
      <c r="A64311"/>
    </row>
    <row r="64312" spans="1:1" x14ac:dyDescent="0.25">
      <c r="A64312"/>
    </row>
    <row r="64313" spans="1:1" x14ac:dyDescent="0.25">
      <c r="A64313"/>
    </row>
    <row r="64314" spans="1:1" x14ac:dyDescent="0.25">
      <c r="A64314"/>
    </row>
    <row r="64315" spans="1:1" x14ac:dyDescent="0.25">
      <c r="A64315"/>
    </row>
    <row r="64316" spans="1:1" x14ac:dyDescent="0.25">
      <c r="A64316"/>
    </row>
    <row r="64317" spans="1:1" x14ac:dyDescent="0.25">
      <c r="A64317"/>
    </row>
    <row r="64318" spans="1:1" x14ac:dyDescent="0.25">
      <c r="A64318"/>
    </row>
    <row r="64319" spans="1:1" x14ac:dyDescent="0.25">
      <c r="A64319"/>
    </row>
    <row r="64320" spans="1:1" x14ac:dyDescent="0.25">
      <c r="A64320"/>
    </row>
    <row r="64321" spans="1:1" x14ac:dyDescent="0.25">
      <c r="A64321"/>
    </row>
    <row r="64322" spans="1:1" x14ac:dyDescent="0.25">
      <c r="A64322"/>
    </row>
    <row r="64323" spans="1:1" x14ac:dyDescent="0.25">
      <c r="A64323"/>
    </row>
    <row r="64324" spans="1:1" x14ac:dyDescent="0.25">
      <c r="A64324"/>
    </row>
    <row r="64325" spans="1:1" x14ac:dyDescent="0.25">
      <c r="A64325"/>
    </row>
    <row r="64326" spans="1:1" x14ac:dyDescent="0.25">
      <c r="A64326"/>
    </row>
    <row r="64327" spans="1:1" x14ac:dyDescent="0.25">
      <c r="A64327"/>
    </row>
    <row r="64328" spans="1:1" x14ac:dyDescent="0.25">
      <c r="A64328"/>
    </row>
    <row r="64329" spans="1:1" x14ac:dyDescent="0.25">
      <c r="A64329"/>
    </row>
    <row r="64330" spans="1:1" x14ac:dyDescent="0.25">
      <c r="A64330"/>
    </row>
    <row r="64331" spans="1:1" x14ac:dyDescent="0.25">
      <c r="A64331"/>
    </row>
    <row r="64332" spans="1:1" x14ac:dyDescent="0.25">
      <c r="A64332"/>
    </row>
    <row r="64333" spans="1:1" x14ac:dyDescent="0.25">
      <c r="A64333"/>
    </row>
    <row r="64334" spans="1:1" x14ac:dyDescent="0.25">
      <c r="A64334"/>
    </row>
    <row r="64335" spans="1:1" x14ac:dyDescent="0.25">
      <c r="A64335"/>
    </row>
    <row r="64336" spans="1:1" x14ac:dyDescent="0.25">
      <c r="A64336"/>
    </row>
    <row r="64337" spans="1:1" x14ac:dyDescent="0.25">
      <c r="A64337"/>
    </row>
    <row r="64338" spans="1:1" x14ac:dyDescent="0.25">
      <c r="A64338"/>
    </row>
    <row r="64339" spans="1:1" x14ac:dyDescent="0.25">
      <c r="A64339"/>
    </row>
    <row r="64340" spans="1:1" x14ac:dyDescent="0.25">
      <c r="A64340"/>
    </row>
    <row r="64341" spans="1:1" x14ac:dyDescent="0.25">
      <c r="A64341"/>
    </row>
    <row r="64342" spans="1:1" x14ac:dyDescent="0.25">
      <c r="A64342"/>
    </row>
    <row r="64343" spans="1:1" x14ac:dyDescent="0.25">
      <c r="A64343"/>
    </row>
    <row r="64344" spans="1:1" x14ac:dyDescent="0.25">
      <c r="A64344"/>
    </row>
    <row r="64345" spans="1:1" x14ac:dyDescent="0.25">
      <c r="A64345"/>
    </row>
    <row r="64346" spans="1:1" x14ac:dyDescent="0.25">
      <c r="A64346"/>
    </row>
    <row r="64347" spans="1:1" x14ac:dyDescent="0.25">
      <c r="A64347"/>
    </row>
    <row r="64348" spans="1:1" x14ac:dyDescent="0.25">
      <c r="A64348"/>
    </row>
    <row r="64349" spans="1:1" x14ac:dyDescent="0.25">
      <c r="A64349"/>
    </row>
    <row r="64350" spans="1:1" x14ac:dyDescent="0.25">
      <c r="A64350"/>
    </row>
    <row r="64351" spans="1:1" x14ac:dyDescent="0.25">
      <c r="A64351"/>
    </row>
    <row r="64352" spans="1:1" x14ac:dyDescent="0.25">
      <c r="A64352"/>
    </row>
    <row r="64353" spans="1:1" x14ac:dyDescent="0.25">
      <c r="A64353"/>
    </row>
    <row r="64354" spans="1:1" x14ac:dyDescent="0.25">
      <c r="A64354"/>
    </row>
    <row r="64355" spans="1:1" x14ac:dyDescent="0.25">
      <c r="A64355"/>
    </row>
    <row r="64356" spans="1:1" x14ac:dyDescent="0.25">
      <c r="A64356"/>
    </row>
    <row r="64357" spans="1:1" x14ac:dyDescent="0.25">
      <c r="A64357"/>
    </row>
    <row r="64358" spans="1:1" x14ac:dyDescent="0.25">
      <c r="A64358"/>
    </row>
    <row r="64359" spans="1:1" x14ac:dyDescent="0.25">
      <c r="A64359"/>
    </row>
    <row r="64360" spans="1:1" x14ac:dyDescent="0.25">
      <c r="A64360"/>
    </row>
    <row r="64361" spans="1:1" x14ac:dyDescent="0.25">
      <c r="A64361"/>
    </row>
    <row r="64362" spans="1:1" x14ac:dyDescent="0.25">
      <c r="A64362"/>
    </row>
    <row r="64363" spans="1:1" x14ac:dyDescent="0.25">
      <c r="A64363"/>
    </row>
    <row r="64364" spans="1:1" x14ac:dyDescent="0.25">
      <c r="A64364"/>
    </row>
    <row r="64365" spans="1:1" x14ac:dyDescent="0.25">
      <c r="A64365"/>
    </row>
    <row r="64366" spans="1:1" x14ac:dyDescent="0.25">
      <c r="A64366"/>
    </row>
    <row r="64367" spans="1:1" x14ac:dyDescent="0.25">
      <c r="A64367"/>
    </row>
    <row r="64368" spans="1:1" x14ac:dyDescent="0.25">
      <c r="A64368"/>
    </row>
    <row r="64369" spans="1:1" x14ac:dyDescent="0.25">
      <c r="A64369"/>
    </row>
    <row r="64370" spans="1:1" x14ac:dyDescent="0.25">
      <c r="A64370"/>
    </row>
    <row r="64371" spans="1:1" x14ac:dyDescent="0.25">
      <c r="A64371"/>
    </row>
    <row r="64372" spans="1:1" x14ac:dyDescent="0.25">
      <c r="A64372"/>
    </row>
    <row r="64373" spans="1:1" x14ac:dyDescent="0.25">
      <c r="A64373"/>
    </row>
    <row r="64374" spans="1:1" x14ac:dyDescent="0.25">
      <c r="A64374"/>
    </row>
    <row r="64375" spans="1:1" x14ac:dyDescent="0.25">
      <c r="A64375"/>
    </row>
    <row r="64376" spans="1:1" x14ac:dyDescent="0.25">
      <c r="A64376"/>
    </row>
    <row r="64377" spans="1:1" x14ac:dyDescent="0.25">
      <c r="A64377"/>
    </row>
    <row r="64378" spans="1:1" x14ac:dyDescent="0.25">
      <c r="A64378"/>
    </row>
    <row r="64379" spans="1:1" x14ac:dyDescent="0.25">
      <c r="A64379"/>
    </row>
    <row r="64380" spans="1:1" x14ac:dyDescent="0.25">
      <c r="A64380"/>
    </row>
    <row r="64381" spans="1:1" x14ac:dyDescent="0.25">
      <c r="A64381"/>
    </row>
    <row r="64382" spans="1:1" x14ac:dyDescent="0.25">
      <c r="A64382"/>
    </row>
    <row r="64383" spans="1:1" x14ac:dyDescent="0.25">
      <c r="A64383"/>
    </row>
    <row r="64384" spans="1:1" x14ac:dyDescent="0.25">
      <c r="A64384"/>
    </row>
    <row r="64385" spans="1:1" x14ac:dyDescent="0.25">
      <c r="A64385"/>
    </row>
    <row r="64386" spans="1:1" x14ac:dyDescent="0.25">
      <c r="A64386"/>
    </row>
    <row r="64387" spans="1:1" x14ac:dyDescent="0.25">
      <c r="A64387"/>
    </row>
    <row r="64388" spans="1:1" x14ac:dyDescent="0.25">
      <c r="A64388"/>
    </row>
    <row r="64389" spans="1:1" x14ac:dyDescent="0.25">
      <c r="A64389"/>
    </row>
    <row r="64390" spans="1:1" x14ac:dyDescent="0.25">
      <c r="A64390"/>
    </row>
    <row r="64391" spans="1:1" x14ac:dyDescent="0.25">
      <c r="A64391"/>
    </row>
    <row r="64392" spans="1:1" x14ac:dyDescent="0.25">
      <c r="A64392"/>
    </row>
    <row r="64393" spans="1:1" x14ac:dyDescent="0.25">
      <c r="A64393"/>
    </row>
    <row r="64394" spans="1:1" x14ac:dyDescent="0.25">
      <c r="A64394"/>
    </row>
    <row r="64395" spans="1:1" x14ac:dyDescent="0.25">
      <c r="A64395"/>
    </row>
    <row r="64396" spans="1:1" x14ac:dyDescent="0.25">
      <c r="A64396"/>
    </row>
    <row r="64397" spans="1:1" x14ac:dyDescent="0.25">
      <c r="A64397"/>
    </row>
    <row r="64398" spans="1:1" x14ac:dyDescent="0.25">
      <c r="A64398"/>
    </row>
    <row r="64399" spans="1:1" x14ac:dyDescent="0.25">
      <c r="A64399"/>
    </row>
    <row r="64400" spans="1:1" x14ac:dyDescent="0.25">
      <c r="A64400"/>
    </row>
    <row r="64401" spans="1:1" x14ac:dyDescent="0.25">
      <c r="A64401"/>
    </row>
    <row r="64402" spans="1:1" x14ac:dyDescent="0.25">
      <c r="A64402"/>
    </row>
    <row r="64403" spans="1:1" x14ac:dyDescent="0.25">
      <c r="A64403"/>
    </row>
    <row r="64404" spans="1:1" x14ac:dyDescent="0.25">
      <c r="A64404"/>
    </row>
    <row r="64405" spans="1:1" x14ac:dyDescent="0.25">
      <c r="A64405"/>
    </row>
    <row r="64406" spans="1:1" x14ac:dyDescent="0.25">
      <c r="A64406"/>
    </row>
    <row r="64407" spans="1:1" x14ac:dyDescent="0.25">
      <c r="A64407"/>
    </row>
    <row r="64408" spans="1:1" x14ac:dyDescent="0.25">
      <c r="A64408"/>
    </row>
    <row r="64409" spans="1:1" x14ac:dyDescent="0.25">
      <c r="A64409"/>
    </row>
    <row r="64410" spans="1:1" x14ac:dyDescent="0.25">
      <c r="A64410"/>
    </row>
    <row r="64411" spans="1:1" x14ac:dyDescent="0.25">
      <c r="A64411"/>
    </row>
    <row r="64412" spans="1:1" x14ac:dyDescent="0.25">
      <c r="A64412"/>
    </row>
    <row r="64413" spans="1:1" x14ac:dyDescent="0.25">
      <c r="A64413"/>
    </row>
    <row r="64414" spans="1:1" x14ac:dyDescent="0.25">
      <c r="A64414"/>
    </row>
    <row r="64415" spans="1:1" x14ac:dyDescent="0.25">
      <c r="A64415"/>
    </row>
    <row r="64416" spans="1:1" x14ac:dyDescent="0.25">
      <c r="A64416"/>
    </row>
    <row r="64417" spans="1:1" x14ac:dyDescent="0.25">
      <c r="A64417"/>
    </row>
    <row r="64418" spans="1:1" x14ac:dyDescent="0.25">
      <c r="A64418"/>
    </row>
    <row r="64419" spans="1:1" x14ac:dyDescent="0.25">
      <c r="A64419"/>
    </row>
    <row r="64420" spans="1:1" x14ac:dyDescent="0.25">
      <c r="A64420"/>
    </row>
    <row r="64421" spans="1:1" x14ac:dyDescent="0.25">
      <c r="A64421"/>
    </row>
    <row r="64422" spans="1:1" x14ac:dyDescent="0.25">
      <c r="A64422"/>
    </row>
    <row r="64423" spans="1:1" x14ac:dyDescent="0.25">
      <c r="A64423"/>
    </row>
    <row r="64424" spans="1:1" x14ac:dyDescent="0.25">
      <c r="A64424"/>
    </row>
    <row r="64425" spans="1:1" x14ac:dyDescent="0.25">
      <c r="A64425"/>
    </row>
    <row r="64426" spans="1:1" x14ac:dyDescent="0.25">
      <c r="A64426"/>
    </row>
    <row r="64427" spans="1:1" x14ac:dyDescent="0.25">
      <c r="A64427"/>
    </row>
    <row r="64428" spans="1:1" x14ac:dyDescent="0.25">
      <c r="A64428"/>
    </row>
    <row r="64429" spans="1:1" x14ac:dyDescent="0.25">
      <c r="A64429"/>
    </row>
    <row r="64430" spans="1:1" x14ac:dyDescent="0.25">
      <c r="A64430"/>
    </row>
    <row r="64431" spans="1:1" x14ac:dyDescent="0.25">
      <c r="A64431"/>
    </row>
    <row r="64432" spans="1:1" x14ac:dyDescent="0.25">
      <c r="A64432"/>
    </row>
    <row r="64433" spans="1:1" x14ac:dyDescent="0.25">
      <c r="A64433"/>
    </row>
    <row r="64434" spans="1:1" x14ac:dyDescent="0.25">
      <c r="A64434"/>
    </row>
    <row r="64435" spans="1:1" x14ac:dyDescent="0.25">
      <c r="A64435"/>
    </row>
    <row r="64436" spans="1:1" x14ac:dyDescent="0.25">
      <c r="A64436"/>
    </row>
    <row r="64437" spans="1:1" x14ac:dyDescent="0.25">
      <c r="A64437"/>
    </row>
    <row r="64438" spans="1:1" x14ac:dyDescent="0.25">
      <c r="A64438"/>
    </row>
    <row r="64439" spans="1:1" x14ac:dyDescent="0.25">
      <c r="A64439"/>
    </row>
    <row r="64440" spans="1:1" x14ac:dyDescent="0.25">
      <c r="A64440"/>
    </row>
    <row r="64441" spans="1:1" x14ac:dyDescent="0.25">
      <c r="A64441"/>
    </row>
    <row r="64442" spans="1:1" x14ac:dyDescent="0.25">
      <c r="A64442"/>
    </row>
    <row r="64443" spans="1:1" x14ac:dyDescent="0.25">
      <c r="A64443"/>
    </row>
    <row r="64444" spans="1:1" x14ac:dyDescent="0.25">
      <c r="A64444"/>
    </row>
    <row r="64445" spans="1:1" x14ac:dyDescent="0.25">
      <c r="A64445"/>
    </row>
    <row r="64446" spans="1:1" x14ac:dyDescent="0.25">
      <c r="A64446"/>
    </row>
    <row r="64447" spans="1:1" x14ac:dyDescent="0.25">
      <c r="A64447"/>
    </row>
    <row r="64448" spans="1:1" x14ac:dyDescent="0.25">
      <c r="A64448"/>
    </row>
    <row r="64449" spans="1:1" x14ac:dyDescent="0.25">
      <c r="A64449"/>
    </row>
    <row r="64450" spans="1:1" x14ac:dyDescent="0.25">
      <c r="A64450"/>
    </row>
    <row r="64451" spans="1:1" x14ac:dyDescent="0.25">
      <c r="A64451"/>
    </row>
    <row r="64452" spans="1:1" x14ac:dyDescent="0.25">
      <c r="A64452"/>
    </row>
    <row r="64453" spans="1:1" x14ac:dyDescent="0.25">
      <c r="A64453"/>
    </row>
    <row r="64454" spans="1:1" x14ac:dyDescent="0.25">
      <c r="A64454"/>
    </row>
    <row r="64455" spans="1:1" x14ac:dyDescent="0.25">
      <c r="A64455"/>
    </row>
    <row r="64456" spans="1:1" x14ac:dyDescent="0.25">
      <c r="A64456"/>
    </row>
    <row r="64457" spans="1:1" x14ac:dyDescent="0.25">
      <c r="A64457"/>
    </row>
    <row r="64458" spans="1:1" x14ac:dyDescent="0.25">
      <c r="A64458"/>
    </row>
    <row r="64459" spans="1:1" x14ac:dyDescent="0.25">
      <c r="A64459"/>
    </row>
    <row r="64460" spans="1:1" x14ac:dyDescent="0.25">
      <c r="A64460"/>
    </row>
    <row r="64461" spans="1:1" x14ac:dyDescent="0.25">
      <c r="A64461"/>
    </row>
    <row r="64462" spans="1:1" x14ac:dyDescent="0.25">
      <c r="A64462"/>
    </row>
    <row r="64463" spans="1:1" x14ac:dyDescent="0.25">
      <c r="A64463"/>
    </row>
    <row r="64464" spans="1:1" x14ac:dyDescent="0.25">
      <c r="A64464"/>
    </row>
    <row r="64465" spans="1:1" x14ac:dyDescent="0.25">
      <c r="A64465"/>
    </row>
    <row r="64466" spans="1:1" x14ac:dyDescent="0.25">
      <c r="A64466"/>
    </row>
    <row r="64467" spans="1:1" x14ac:dyDescent="0.25">
      <c r="A64467"/>
    </row>
    <row r="64468" spans="1:1" x14ac:dyDescent="0.25">
      <c r="A64468"/>
    </row>
    <row r="64469" spans="1:1" x14ac:dyDescent="0.25">
      <c r="A64469"/>
    </row>
    <row r="64470" spans="1:1" x14ac:dyDescent="0.25">
      <c r="A64470"/>
    </row>
    <row r="64471" spans="1:1" x14ac:dyDescent="0.25">
      <c r="A64471"/>
    </row>
    <row r="64472" spans="1:1" x14ac:dyDescent="0.25">
      <c r="A64472"/>
    </row>
    <row r="64473" spans="1:1" x14ac:dyDescent="0.25">
      <c r="A64473"/>
    </row>
    <row r="64474" spans="1:1" x14ac:dyDescent="0.25">
      <c r="A64474"/>
    </row>
    <row r="64475" spans="1:1" x14ac:dyDescent="0.25">
      <c r="A64475"/>
    </row>
    <row r="64476" spans="1:1" x14ac:dyDescent="0.25">
      <c r="A64476"/>
    </row>
    <row r="64477" spans="1:1" x14ac:dyDescent="0.25">
      <c r="A64477"/>
    </row>
    <row r="64478" spans="1:1" x14ac:dyDescent="0.25">
      <c r="A64478"/>
    </row>
    <row r="64479" spans="1:1" x14ac:dyDescent="0.25">
      <c r="A64479"/>
    </row>
    <row r="64480" spans="1:1" x14ac:dyDescent="0.25">
      <c r="A64480"/>
    </row>
    <row r="64481" spans="1:1" x14ac:dyDescent="0.25">
      <c r="A64481"/>
    </row>
    <row r="64482" spans="1:1" x14ac:dyDescent="0.25">
      <c r="A64482"/>
    </row>
    <row r="64483" spans="1:1" x14ac:dyDescent="0.25">
      <c r="A64483"/>
    </row>
    <row r="64484" spans="1:1" x14ac:dyDescent="0.25">
      <c r="A64484"/>
    </row>
    <row r="64485" spans="1:1" x14ac:dyDescent="0.25">
      <c r="A64485"/>
    </row>
    <row r="64486" spans="1:1" x14ac:dyDescent="0.25">
      <c r="A64486"/>
    </row>
    <row r="64487" spans="1:1" x14ac:dyDescent="0.25">
      <c r="A64487"/>
    </row>
    <row r="64488" spans="1:1" x14ac:dyDescent="0.25">
      <c r="A64488"/>
    </row>
    <row r="64489" spans="1:1" x14ac:dyDescent="0.25">
      <c r="A64489"/>
    </row>
    <row r="64490" spans="1:1" x14ac:dyDescent="0.25">
      <c r="A64490"/>
    </row>
    <row r="64491" spans="1:1" x14ac:dyDescent="0.25">
      <c r="A64491"/>
    </row>
    <row r="64492" spans="1:1" x14ac:dyDescent="0.25">
      <c r="A64492"/>
    </row>
    <row r="64493" spans="1:1" x14ac:dyDescent="0.25">
      <c r="A64493"/>
    </row>
    <row r="64494" spans="1:1" x14ac:dyDescent="0.25">
      <c r="A64494"/>
    </row>
    <row r="64495" spans="1:1" x14ac:dyDescent="0.25">
      <c r="A64495"/>
    </row>
    <row r="64496" spans="1:1" x14ac:dyDescent="0.25">
      <c r="A64496"/>
    </row>
    <row r="64497" spans="1:1" x14ac:dyDescent="0.25">
      <c r="A64497"/>
    </row>
    <row r="64498" spans="1:1" x14ac:dyDescent="0.25">
      <c r="A64498"/>
    </row>
    <row r="64499" spans="1:1" x14ac:dyDescent="0.25">
      <c r="A64499"/>
    </row>
    <row r="64500" spans="1:1" x14ac:dyDescent="0.25">
      <c r="A64500"/>
    </row>
    <row r="64501" spans="1:1" x14ac:dyDescent="0.25">
      <c r="A64501"/>
    </row>
    <row r="64502" spans="1:1" x14ac:dyDescent="0.25">
      <c r="A64502"/>
    </row>
    <row r="64503" spans="1:1" x14ac:dyDescent="0.25">
      <c r="A64503"/>
    </row>
    <row r="64504" spans="1:1" x14ac:dyDescent="0.25">
      <c r="A64504"/>
    </row>
    <row r="64505" spans="1:1" x14ac:dyDescent="0.25">
      <c r="A64505"/>
    </row>
    <row r="64506" spans="1:1" x14ac:dyDescent="0.25">
      <c r="A64506"/>
    </row>
    <row r="64507" spans="1:1" x14ac:dyDescent="0.25">
      <c r="A64507"/>
    </row>
    <row r="64508" spans="1:1" x14ac:dyDescent="0.25">
      <c r="A64508"/>
    </row>
    <row r="64509" spans="1:1" x14ac:dyDescent="0.25">
      <c r="A64509"/>
    </row>
    <row r="64510" spans="1:1" x14ac:dyDescent="0.25">
      <c r="A64510"/>
    </row>
    <row r="64511" spans="1:1" x14ac:dyDescent="0.25">
      <c r="A64511"/>
    </row>
    <row r="64512" spans="1:1" x14ac:dyDescent="0.25">
      <c r="A64512"/>
    </row>
    <row r="64513" spans="1:1" x14ac:dyDescent="0.25">
      <c r="A64513"/>
    </row>
    <row r="64514" spans="1:1" x14ac:dyDescent="0.25">
      <c r="A64514"/>
    </row>
    <row r="64515" spans="1:1" x14ac:dyDescent="0.25">
      <c r="A64515"/>
    </row>
    <row r="64516" spans="1:1" x14ac:dyDescent="0.25">
      <c r="A64516"/>
    </row>
    <row r="64517" spans="1:1" x14ac:dyDescent="0.25">
      <c r="A64517"/>
    </row>
    <row r="64518" spans="1:1" x14ac:dyDescent="0.25">
      <c r="A64518"/>
    </row>
    <row r="64519" spans="1:1" x14ac:dyDescent="0.25">
      <c r="A64519"/>
    </row>
    <row r="64520" spans="1:1" x14ac:dyDescent="0.25">
      <c r="A64520"/>
    </row>
    <row r="64521" spans="1:1" x14ac:dyDescent="0.25">
      <c r="A64521"/>
    </row>
    <row r="64522" spans="1:1" x14ac:dyDescent="0.25">
      <c r="A64522"/>
    </row>
    <row r="64523" spans="1:1" x14ac:dyDescent="0.25">
      <c r="A64523"/>
    </row>
    <row r="64524" spans="1:1" x14ac:dyDescent="0.25">
      <c r="A64524"/>
    </row>
    <row r="64525" spans="1:1" x14ac:dyDescent="0.25">
      <c r="A64525"/>
    </row>
    <row r="64526" spans="1:1" x14ac:dyDescent="0.25">
      <c r="A64526"/>
    </row>
    <row r="64527" spans="1:1" x14ac:dyDescent="0.25">
      <c r="A64527"/>
    </row>
    <row r="64528" spans="1:1" x14ac:dyDescent="0.25">
      <c r="A64528"/>
    </row>
    <row r="64529" spans="1:1" x14ac:dyDescent="0.25">
      <c r="A64529"/>
    </row>
    <row r="64530" spans="1:1" x14ac:dyDescent="0.25">
      <c r="A64530"/>
    </row>
    <row r="64531" spans="1:1" x14ac:dyDescent="0.25">
      <c r="A64531"/>
    </row>
    <row r="64532" spans="1:1" x14ac:dyDescent="0.25">
      <c r="A64532"/>
    </row>
    <row r="64533" spans="1:1" x14ac:dyDescent="0.25">
      <c r="A64533"/>
    </row>
    <row r="64534" spans="1:1" x14ac:dyDescent="0.25">
      <c r="A64534"/>
    </row>
    <row r="64535" spans="1:1" x14ac:dyDescent="0.25">
      <c r="A64535"/>
    </row>
    <row r="64536" spans="1:1" x14ac:dyDescent="0.25">
      <c r="A64536"/>
    </row>
    <row r="64537" spans="1:1" x14ac:dyDescent="0.25">
      <c r="A64537"/>
    </row>
    <row r="64538" spans="1:1" x14ac:dyDescent="0.25">
      <c r="A64538"/>
    </row>
    <row r="64539" spans="1:1" x14ac:dyDescent="0.25">
      <c r="A64539"/>
    </row>
    <row r="64540" spans="1:1" x14ac:dyDescent="0.25">
      <c r="A64540"/>
    </row>
    <row r="64541" spans="1:1" x14ac:dyDescent="0.25">
      <c r="A64541"/>
    </row>
    <row r="64542" spans="1:1" x14ac:dyDescent="0.25">
      <c r="A64542"/>
    </row>
    <row r="64543" spans="1:1" x14ac:dyDescent="0.25">
      <c r="A64543"/>
    </row>
    <row r="64544" spans="1:1" x14ac:dyDescent="0.25">
      <c r="A64544"/>
    </row>
    <row r="64545" spans="1:1" x14ac:dyDescent="0.25">
      <c r="A64545"/>
    </row>
    <row r="64546" spans="1:1" x14ac:dyDescent="0.25">
      <c r="A64546"/>
    </row>
    <row r="64547" spans="1:1" x14ac:dyDescent="0.25">
      <c r="A64547"/>
    </row>
    <row r="64548" spans="1:1" x14ac:dyDescent="0.25">
      <c r="A64548"/>
    </row>
    <row r="64549" spans="1:1" x14ac:dyDescent="0.25">
      <c r="A64549"/>
    </row>
    <row r="64550" spans="1:1" x14ac:dyDescent="0.25">
      <c r="A64550"/>
    </row>
    <row r="64551" spans="1:1" x14ac:dyDescent="0.25">
      <c r="A64551"/>
    </row>
    <row r="64552" spans="1:1" x14ac:dyDescent="0.25">
      <c r="A64552"/>
    </row>
    <row r="64553" spans="1:1" x14ac:dyDescent="0.25">
      <c r="A64553"/>
    </row>
    <row r="64554" spans="1:1" x14ac:dyDescent="0.25">
      <c r="A64554"/>
    </row>
    <row r="64555" spans="1:1" x14ac:dyDescent="0.25">
      <c r="A64555"/>
    </row>
    <row r="64556" spans="1:1" x14ac:dyDescent="0.25">
      <c r="A64556"/>
    </row>
    <row r="64557" spans="1:1" x14ac:dyDescent="0.25">
      <c r="A64557"/>
    </row>
    <row r="64558" spans="1:1" x14ac:dyDescent="0.25">
      <c r="A64558"/>
    </row>
    <row r="64559" spans="1:1" x14ac:dyDescent="0.25">
      <c r="A64559"/>
    </row>
    <row r="64560" spans="1:1" x14ac:dyDescent="0.25">
      <c r="A64560"/>
    </row>
    <row r="64561" spans="1:1" x14ac:dyDescent="0.25">
      <c r="A64561"/>
    </row>
    <row r="64562" spans="1:1" x14ac:dyDescent="0.25">
      <c r="A64562"/>
    </row>
    <row r="64563" spans="1:1" x14ac:dyDescent="0.25">
      <c r="A64563"/>
    </row>
    <row r="64564" spans="1:1" x14ac:dyDescent="0.25">
      <c r="A64564"/>
    </row>
    <row r="64565" spans="1:1" x14ac:dyDescent="0.25">
      <c r="A64565"/>
    </row>
    <row r="64566" spans="1:1" x14ac:dyDescent="0.25">
      <c r="A64566"/>
    </row>
    <row r="64567" spans="1:1" x14ac:dyDescent="0.25">
      <c r="A64567"/>
    </row>
    <row r="64568" spans="1:1" x14ac:dyDescent="0.25">
      <c r="A64568"/>
    </row>
    <row r="64569" spans="1:1" x14ac:dyDescent="0.25">
      <c r="A64569"/>
    </row>
    <row r="64570" spans="1:1" x14ac:dyDescent="0.25">
      <c r="A64570"/>
    </row>
    <row r="64571" spans="1:1" x14ac:dyDescent="0.25">
      <c r="A64571"/>
    </row>
    <row r="64572" spans="1:1" x14ac:dyDescent="0.25">
      <c r="A64572"/>
    </row>
    <row r="64573" spans="1:1" x14ac:dyDescent="0.25">
      <c r="A64573"/>
    </row>
    <row r="64574" spans="1:1" x14ac:dyDescent="0.25">
      <c r="A64574"/>
    </row>
    <row r="64575" spans="1:1" x14ac:dyDescent="0.25">
      <c r="A64575"/>
    </row>
    <row r="64576" spans="1:1" x14ac:dyDescent="0.25">
      <c r="A64576"/>
    </row>
    <row r="64577" spans="1:1" x14ac:dyDescent="0.25">
      <c r="A64577"/>
    </row>
    <row r="64578" spans="1:1" x14ac:dyDescent="0.25">
      <c r="A64578"/>
    </row>
    <row r="64579" spans="1:1" x14ac:dyDescent="0.25">
      <c r="A64579"/>
    </row>
    <row r="64580" spans="1:1" x14ac:dyDescent="0.25">
      <c r="A64580"/>
    </row>
    <row r="64581" spans="1:1" x14ac:dyDescent="0.25">
      <c r="A64581"/>
    </row>
    <row r="64582" spans="1:1" x14ac:dyDescent="0.25">
      <c r="A64582"/>
    </row>
    <row r="64583" spans="1:1" x14ac:dyDescent="0.25">
      <c r="A64583"/>
    </row>
    <row r="64584" spans="1:1" x14ac:dyDescent="0.25">
      <c r="A64584"/>
    </row>
    <row r="64585" spans="1:1" x14ac:dyDescent="0.25">
      <c r="A64585"/>
    </row>
    <row r="64586" spans="1:1" x14ac:dyDescent="0.25">
      <c r="A64586"/>
    </row>
    <row r="64587" spans="1:1" x14ac:dyDescent="0.25">
      <c r="A64587"/>
    </row>
    <row r="64588" spans="1:1" x14ac:dyDescent="0.25">
      <c r="A64588"/>
    </row>
    <row r="64589" spans="1:1" x14ac:dyDescent="0.25">
      <c r="A64589"/>
    </row>
    <row r="64590" spans="1:1" x14ac:dyDescent="0.25">
      <c r="A64590"/>
    </row>
    <row r="64591" spans="1:1" x14ac:dyDescent="0.25">
      <c r="A64591"/>
    </row>
    <row r="64592" spans="1:1" x14ac:dyDescent="0.25">
      <c r="A64592"/>
    </row>
    <row r="64593" spans="1:1" x14ac:dyDescent="0.25">
      <c r="A64593"/>
    </row>
    <row r="64594" spans="1:1" x14ac:dyDescent="0.25">
      <c r="A64594"/>
    </row>
    <row r="64595" spans="1:1" x14ac:dyDescent="0.25">
      <c r="A64595"/>
    </row>
    <row r="64596" spans="1:1" x14ac:dyDescent="0.25">
      <c r="A64596"/>
    </row>
    <row r="64597" spans="1:1" x14ac:dyDescent="0.25">
      <c r="A64597"/>
    </row>
    <row r="64598" spans="1:1" x14ac:dyDescent="0.25">
      <c r="A64598"/>
    </row>
    <row r="64599" spans="1:1" x14ac:dyDescent="0.25">
      <c r="A64599"/>
    </row>
    <row r="64600" spans="1:1" x14ac:dyDescent="0.25">
      <c r="A64600"/>
    </row>
    <row r="64601" spans="1:1" x14ac:dyDescent="0.25">
      <c r="A64601"/>
    </row>
    <row r="64602" spans="1:1" x14ac:dyDescent="0.25">
      <c r="A64602"/>
    </row>
    <row r="64603" spans="1:1" x14ac:dyDescent="0.25">
      <c r="A64603"/>
    </row>
    <row r="64604" spans="1:1" x14ac:dyDescent="0.25">
      <c r="A64604"/>
    </row>
    <row r="64605" spans="1:1" x14ac:dyDescent="0.25">
      <c r="A64605"/>
    </row>
    <row r="64606" spans="1:1" x14ac:dyDescent="0.25">
      <c r="A64606"/>
    </row>
    <row r="64607" spans="1:1" x14ac:dyDescent="0.25">
      <c r="A64607"/>
    </row>
    <row r="64608" spans="1:1" x14ac:dyDescent="0.25">
      <c r="A64608"/>
    </row>
    <row r="64609" spans="1:1" x14ac:dyDescent="0.25">
      <c r="A64609"/>
    </row>
    <row r="64610" spans="1:1" x14ac:dyDescent="0.25">
      <c r="A64610"/>
    </row>
    <row r="64611" spans="1:1" x14ac:dyDescent="0.25">
      <c r="A64611"/>
    </row>
    <row r="64612" spans="1:1" x14ac:dyDescent="0.25">
      <c r="A64612"/>
    </row>
    <row r="64613" spans="1:1" x14ac:dyDescent="0.25">
      <c r="A64613"/>
    </row>
    <row r="64614" spans="1:1" x14ac:dyDescent="0.25">
      <c r="A64614"/>
    </row>
    <row r="64615" spans="1:1" x14ac:dyDescent="0.25">
      <c r="A64615"/>
    </row>
    <row r="64616" spans="1:1" x14ac:dyDescent="0.25">
      <c r="A64616"/>
    </row>
    <row r="64617" spans="1:1" x14ac:dyDescent="0.25">
      <c r="A64617"/>
    </row>
    <row r="64618" spans="1:1" x14ac:dyDescent="0.25">
      <c r="A64618"/>
    </row>
    <row r="64619" spans="1:1" x14ac:dyDescent="0.25">
      <c r="A64619"/>
    </row>
    <row r="64620" spans="1:1" x14ac:dyDescent="0.25">
      <c r="A64620"/>
    </row>
    <row r="64621" spans="1:1" x14ac:dyDescent="0.25">
      <c r="A64621"/>
    </row>
    <row r="64622" spans="1:1" x14ac:dyDescent="0.25">
      <c r="A64622"/>
    </row>
    <row r="64623" spans="1:1" x14ac:dyDescent="0.25">
      <c r="A64623"/>
    </row>
    <row r="64624" spans="1:1" x14ac:dyDescent="0.25">
      <c r="A64624"/>
    </row>
    <row r="64625" spans="1:1" x14ac:dyDescent="0.25">
      <c r="A64625"/>
    </row>
    <row r="64626" spans="1:1" x14ac:dyDescent="0.25">
      <c r="A64626"/>
    </row>
    <row r="64627" spans="1:1" x14ac:dyDescent="0.25">
      <c r="A64627"/>
    </row>
    <row r="64628" spans="1:1" x14ac:dyDescent="0.25">
      <c r="A64628"/>
    </row>
    <row r="64629" spans="1:1" x14ac:dyDescent="0.25">
      <c r="A64629"/>
    </row>
    <row r="64630" spans="1:1" x14ac:dyDescent="0.25">
      <c r="A64630"/>
    </row>
    <row r="64631" spans="1:1" x14ac:dyDescent="0.25">
      <c r="A64631"/>
    </row>
    <row r="64632" spans="1:1" x14ac:dyDescent="0.25">
      <c r="A64632"/>
    </row>
    <row r="64633" spans="1:1" x14ac:dyDescent="0.25">
      <c r="A64633"/>
    </row>
    <row r="64634" spans="1:1" x14ac:dyDescent="0.25">
      <c r="A64634"/>
    </row>
    <row r="64635" spans="1:1" x14ac:dyDescent="0.25">
      <c r="A64635"/>
    </row>
    <row r="64636" spans="1:1" x14ac:dyDescent="0.25">
      <c r="A64636"/>
    </row>
    <row r="64637" spans="1:1" x14ac:dyDescent="0.25">
      <c r="A64637"/>
    </row>
    <row r="64638" spans="1:1" x14ac:dyDescent="0.25">
      <c r="A64638"/>
    </row>
    <row r="64639" spans="1:1" x14ac:dyDescent="0.25">
      <c r="A64639"/>
    </row>
    <row r="64640" spans="1:1" x14ac:dyDescent="0.25">
      <c r="A64640"/>
    </row>
    <row r="64641" spans="1:1" x14ac:dyDescent="0.25">
      <c r="A64641"/>
    </row>
    <row r="64642" spans="1:1" x14ac:dyDescent="0.25">
      <c r="A64642"/>
    </row>
    <row r="64643" spans="1:1" x14ac:dyDescent="0.25">
      <c r="A64643"/>
    </row>
    <row r="64644" spans="1:1" x14ac:dyDescent="0.25">
      <c r="A64644"/>
    </row>
    <row r="64645" spans="1:1" x14ac:dyDescent="0.25">
      <c r="A64645"/>
    </row>
    <row r="64646" spans="1:1" x14ac:dyDescent="0.25">
      <c r="A64646"/>
    </row>
    <row r="64647" spans="1:1" x14ac:dyDescent="0.25">
      <c r="A64647"/>
    </row>
    <row r="64648" spans="1:1" x14ac:dyDescent="0.25">
      <c r="A64648"/>
    </row>
    <row r="64649" spans="1:1" x14ac:dyDescent="0.25">
      <c r="A64649"/>
    </row>
    <row r="64650" spans="1:1" x14ac:dyDescent="0.25">
      <c r="A64650"/>
    </row>
    <row r="64651" spans="1:1" x14ac:dyDescent="0.25">
      <c r="A64651"/>
    </row>
    <row r="64652" spans="1:1" x14ac:dyDescent="0.25">
      <c r="A64652"/>
    </row>
    <row r="64653" spans="1:1" x14ac:dyDescent="0.25">
      <c r="A64653"/>
    </row>
    <row r="64654" spans="1:1" x14ac:dyDescent="0.25">
      <c r="A64654"/>
    </row>
    <row r="64655" spans="1:1" x14ac:dyDescent="0.25">
      <c r="A64655"/>
    </row>
    <row r="64656" spans="1:1" x14ac:dyDescent="0.25">
      <c r="A64656"/>
    </row>
    <row r="64657" spans="1:1" x14ac:dyDescent="0.25">
      <c r="A64657"/>
    </row>
    <row r="64658" spans="1:1" x14ac:dyDescent="0.25">
      <c r="A64658"/>
    </row>
    <row r="64659" spans="1:1" x14ac:dyDescent="0.25">
      <c r="A64659"/>
    </row>
    <row r="64660" spans="1:1" x14ac:dyDescent="0.25">
      <c r="A64660"/>
    </row>
    <row r="64661" spans="1:1" x14ac:dyDescent="0.25">
      <c r="A64661"/>
    </row>
    <row r="64662" spans="1:1" x14ac:dyDescent="0.25">
      <c r="A64662"/>
    </row>
    <row r="64663" spans="1:1" x14ac:dyDescent="0.25">
      <c r="A64663"/>
    </row>
    <row r="64664" spans="1:1" x14ac:dyDescent="0.25">
      <c r="A64664"/>
    </row>
    <row r="64665" spans="1:1" x14ac:dyDescent="0.25">
      <c r="A64665"/>
    </row>
    <row r="64666" spans="1:1" x14ac:dyDescent="0.25">
      <c r="A64666"/>
    </row>
    <row r="64667" spans="1:1" x14ac:dyDescent="0.25">
      <c r="A64667"/>
    </row>
    <row r="64668" spans="1:1" x14ac:dyDescent="0.25">
      <c r="A64668"/>
    </row>
    <row r="64669" spans="1:1" x14ac:dyDescent="0.25">
      <c r="A64669"/>
    </row>
    <row r="64670" spans="1:1" x14ac:dyDescent="0.25">
      <c r="A64670"/>
    </row>
    <row r="64671" spans="1:1" x14ac:dyDescent="0.25">
      <c r="A64671"/>
    </row>
    <row r="64672" spans="1:1" x14ac:dyDescent="0.25">
      <c r="A64672"/>
    </row>
    <row r="64673" spans="1:1" x14ac:dyDescent="0.25">
      <c r="A64673"/>
    </row>
    <row r="64674" spans="1:1" x14ac:dyDescent="0.25">
      <c r="A64674"/>
    </row>
    <row r="64675" spans="1:1" x14ac:dyDescent="0.25">
      <c r="A64675"/>
    </row>
    <row r="64676" spans="1:1" x14ac:dyDescent="0.25">
      <c r="A64676"/>
    </row>
    <row r="64677" spans="1:1" x14ac:dyDescent="0.25">
      <c r="A64677"/>
    </row>
    <row r="64678" spans="1:1" x14ac:dyDescent="0.25">
      <c r="A64678"/>
    </row>
    <row r="64679" spans="1:1" x14ac:dyDescent="0.25">
      <c r="A64679"/>
    </row>
    <row r="64680" spans="1:1" x14ac:dyDescent="0.25">
      <c r="A64680"/>
    </row>
    <row r="64681" spans="1:1" x14ac:dyDescent="0.25">
      <c r="A64681"/>
    </row>
    <row r="64682" spans="1:1" x14ac:dyDescent="0.25">
      <c r="A64682"/>
    </row>
    <row r="64683" spans="1:1" x14ac:dyDescent="0.25">
      <c r="A64683"/>
    </row>
    <row r="64684" spans="1:1" x14ac:dyDescent="0.25">
      <c r="A64684"/>
    </row>
    <row r="64685" spans="1:1" x14ac:dyDescent="0.25">
      <c r="A64685"/>
    </row>
    <row r="64686" spans="1:1" x14ac:dyDescent="0.25">
      <c r="A64686"/>
    </row>
    <row r="64687" spans="1:1" x14ac:dyDescent="0.25">
      <c r="A64687"/>
    </row>
    <row r="64688" spans="1:1" x14ac:dyDescent="0.25">
      <c r="A64688"/>
    </row>
    <row r="64689" spans="1:1" x14ac:dyDescent="0.25">
      <c r="A64689"/>
    </row>
    <row r="64690" spans="1:1" x14ac:dyDescent="0.25">
      <c r="A64690"/>
    </row>
    <row r="64691" spans="1:1" x14ac:dyDescent="0.25">
      <c r="A64691"/>
    </row>
    <row r="64692" spans="1:1" x14ac:dyDescent="0.25">
      <c r="A64692"/>
    </row>
    <row r="64693" spans="1:1" x14ac:dyDescent="0.25">
      <c r="A64693"/>
    </row>
    <row r="64694" spans="1:1" x14ac:dyDescent="0.25">
      <c r="A64694"/>
    </row>
    <row r="64695" spans="1:1" x14ac:dyDescent="0.25">
      <c r="A64695"/>
    </row>
    <row r="64696" spans="1:1" x14ac:dyDescent="0.25">
      <c r="A64696"/>
    </row>
    <row r="64697" spans="1:1" x14ac:dyDescent="0.25">
      <c r="A64697"/>
    </row>
    <row r="64698" spans="1:1" x14ac:dyDescent="0.25">
      <c r="A64698"/>
    </row>
    <row r="64699" spans="1:1" x14ac:dyDescent="0.25">
      <c r="A64699"/>
    </row>
    <row r="64700" spans="1:1" x14ac:dyDescent="0.25">
      <c r="A64700"/>
    </row>
    <row r="64701" spans="1:1" x14ac:dyDescent="0.25">
      <c r="A64701"/>
    </row>
    <row r="64702" spans="1:1" x14ac:dyDescent="0.25">
      <c r="A64702"/>
    </row>
    <row r="64703" spans="1:1" x14ac:dyDescent="0.25">
      <c r="A64703"/>
    </row>
    <row r="64704" spans="1:1" x14ac:dyDescent="0.25">
      <c r="A64704"/>
    </row>
    <row r="64705" spans="1:1" x14ac:dyDescent="0.25">
      <c r="A64705"/>
    </row>
    <row r="64706" spans="1:1" x14ac:dyDescent="0.25">
      <c r="A64706"/>
    </row>
    <row r="64707" spans="1:1" x14ac:dyDescent="0.25">
      <c r="A64707"/>
    </row>
    <row r="64708" spans="1:1" x14ac:dyDescent="0.25">
      <c r="A64708"/>
    </row>
    <row r="64709" spans="1:1" x14ac:dyDescent="0.25">
      <c r="A64709"/>
    </row>
    <row r="64710" spans="1:1" x14ac:dyDescent="0.25">
      <c r="A64710"/>
    </row>
    <row r="64711" spans="1:1" x14ac:dyDescent="0.25">
      <c r="A64711"/>
    </row>
    <row r="64712" spans="1:1" x14ac:dyDescent="0.25">
      <c r="A64712"/>
    </row>
    <row r="64713" spans="1:1" x14ac:dyDescent="0.25">
      <c r="A64713"/>
    </row>
    <row r="64714" spans="1:1" x14ac:dyDescent="0.25">
      <c r="A64714"/>
    </row>
    <row r="64715" spans="1:1" x14ac:dyDescent="0.25">
      <c r="A64715"/>
    </row>
    <row r="64716" spans="1:1" x14ac:dyDescent="0.25">
      <c r="A64716"/>
    </row>
    <row r="64717" spans="1:1" x14ac:dyDescent="0.25">
      <c r="A64717"/>
    </row>
    <row r="64718" spans="1:1" x14ac:dyDescent="0.25">
      <c r="A64718"/>
    </row>
    <row r="64719" spans="1:1" x14ac:dyDescent="0.25">
      <c r="A64719"/>
    </row>
    <row r="64720" spans="1:1" x14ac:dyDescent="0.25">
      <c r="A64720"/>
    </row>
    <row r="64721" spans="1:1" x14ac:dyDescent="0.25">
      <c r="A64721"/>
    </row>
    <row r="64722" spans="1:1" x14ac:dyDescent="0.25">
      <c r="A64722"/>
    </row>
    <row r="64723" spans="1:1" x14ac:dyDescent="0.25">
      <c r="A64723"/>
    </row>
    <row r="64724" spans="1:1" x14ac:dyDescent="0.25">
      <c r="A64724"/>
    </row>
    <row r="64725" spans="1:1" x14ac:dyDescent="0.25">
      <c r="A64725"/>
    </row>
    <row r="64726" spans="1:1" x14ac:dyDescent="0.25">
      <c r="A64726"/>
    </row>
    <row r="64727" spans="1:1" x14ac:dyDescent="0.25">
      <c r="A64727"/>
    </row>
    <row r="64728" spans="1:1" x14ac:dyDescent="0.25">
      <c r="A64728"/>
    </row>
    <row r="64729" spans="1:1" x14ac:dyDescent="0.25">
      <c r="A64729"/>
    </row>
    <row r="64730" spans="1:1" x14ac:dyDescent="0.25">
      <c r="A64730"/>
    </row>
    <row r="64731" spans="1:1" x14ac:dyDescent="0.25">
      <c r="A64731"/>
    </row>
    <row r="64732" spans="1:1" x14ac:dyDescent="0.25">
      <c r="A64732"/>
    </row>
    <row r="64733" spans="1:1" x14ac:dyDescent="0.25">
      <c r="A64733"/>
    </row>
    <row r="64734" spans="1:1" x14ac:dyDescent="0.25">
      <c r="A64734"/>
    </row>
    <row r="64735" spans="1:1" x14ac:dyDescent="0.25">
      <c r="A64735"/>
    </row>
    <row r="64736" spans="1:1" x14ac:dyDescent="0.25">
      <c r="A64736"/>
    </row>
    <row r="64737" spans="1:1" x14ac:dyDescent="0.25">
      <c r="A64737"/>
    </row>
    <row r="64738" spans="1:1" x14ac:dyDescent="0.25">
      <c r="A64738"/>
    </row>
    <row r="64739" spans="1:1" x14ac:dyDescent="0.25">
      <c r="A64739"/>
    </row>
    <row r="64740" spans="1:1" x14ac:dyDescent="0.25">
      <c r="A64740"/>
    </row>
    <row r="64741" spans="1:1" x14ac:dyDescent="0.25">
      <c r="A64741"/>
    </row>
    <row r="64742" spans="1:1" x14ac:dyDescent="0.25">
      <c r="A64742"/>
    </row>
    <row r="64743" spans="1:1" x14ac:dyDescent="0.25">
      <c r="A64743"/>
    </row>
    <row r="64744" spans="1:1" x14ac:dyDescent="0.25">
      <c r="A64744"/>
    </row>
    <row r="64745" spans="1:1" x14ac:dyDescent="0.25">
      <c r="A64745"/>
    </row>
    <row r="64746" spans="1:1" x14ac:dyDescent="0.25">
      <c r="A64746"/>
    </row>
    <row r="64747" spans="1:1" x14ac:dyDescent="0.25">
      <c r="A64747"/>
    </row>
    <row r="64748" spans="1:1" x14ac:dyDescent="0.25">
      <c r="A64748"/>
    </row>
    <row r="64749" spans="1:1" x14ac:dyDescent="0.25">
      <c r="A64749"/>
    </row>
    <row r="64750" spans="1:1" x14ac:dyDescent="0.25">
      <c r="A64750"/>
    </row>
    <row r="64751" spans="1:1" x14ac:dyDescent="0.25">
      <c r="A64751"/>
    </row>
    <row r="64752" spans="1:1" x14ac:dyDescent="0.25">
      <c r="A64752"/>
    </row>
    <row r="64753" spans="1:1" x14ac:dyDescent="0.25">
      <c r="A64753"/>
    </row>
    <row r="64754" spans="1:1" x14ac:dyDescent="0.25">
      <c r="A64754"/>
    </row>
    <row r="64755" spans="1:1" x14ac:dyDescent="0.25">
      <c r="A64755"/>
    </row>
    <row r="64756" spans="1:1" x14ac:dyDescent="0.25">
      <c r="A64756"/>
    </row>
    <row r="64757" spans="1:1" x14ac:dyDescent="0.25">
      <c r="A64757"/>
    </row>
    <row r="64758" spans="1:1" x14ac:dyDescent="0.25">
      <c r="A64758"/>
    </row>
    <row r="64759" spans="1:1" x14ac:dyDescent="0.25">
      <c r="A64759"/>
    </row>
    <row r="64760" spans="1:1" x14ac:dyDescent="0.25">
      <c r="A64760"/>
    </row>
    <row r="64761" spans="1:1" x14ac:dyDescent="0.25">
      <c r="A64761"/>
    </row>
    <row r="64762" spans="1:1" x14ac:dyDescent="0.25">
      <c r="A64762"/>
    </row>
    <row r="64763" spans="1:1" x14ac:dyDescent="0.25">
      <c r="A64763"/>
    </row>
    <row r="64764" spans="1:1" x14ac:dyDescent="0.25">
      <c r="A64764"/>
    </row>
    <row r="64765" spans="1:1" x14ac:dyDescent="0.25">
      <c r="A64765"/>
    </row>
    <row r="64766" spans="1:1" x14ac:dyDescent="0.25">
      <c r="A64766"/>
    </row>
    <row r="64767" spans="1:1" x14ac:dyDescent="0.25">
      <c r="A64767"/>
    </row>
    <row r="64768" spans="1:1" x14ac:dyDescent="0.25">
      <c r="A64768"/>
    </row>
    <row r="64769" spans="1:1" x14ac:dyDescent="0.25">
      <c r="A64769"/>
    </row>
    <row r="64770" spans="1:1" x14ac:dyDescent="0.25">
      <c r="A64770"/>
    </row>
    <row r="64771" spans="1:1" x14ac:dyDescent="0.25">
      <c r="A64771"/>
    </row>
    <row r="64772" spans="1:1" x14ac:dyDescent="0.25">
      <c r="A64772"/>
    </row>
    <row r="64773" spans="1:1" x14ac:dyDescent="0.25">
      <c r="A64773"/>
    </row>
    <row r="64774" spans="1:1" x14ac:dyDescent="0.25">
      <c r="A64774"/>
    </row>
    <row r="64775" spans="1:1" x14ac:dyDescent="0.25">
      <c r="A64775"/>
    </row>
    <row r="64776" spans="1:1" x14ac:dyDescent="0.25">
      <c r="A64776"/>
    </row>
    <row r="64777" spans="1:1" x14ac:dyDescent="0.25">
      <c r="A64777"/>
    </row>
    <row r="64778" spans="1:1" x14ac:dyDescent="0.25">
      <c r="A64778"/>
    </row>
    <row r="64779" spans="1:1" x14ac:dyDescent="0.25">
      <c r="A64779"/>
    </row>
    <row r="64780" spans="1:1" x14ac:dyDescent="0.25">
      <c r="A64780"/>
    </row>
    <row r="64781" spans="1:1" x14ac:dyDescent="0.25">
      <c r="A64781"/>
    </row>
    <row r="64782" spans="1:1" x14ac:dyDescent="0.25">
      <c r="A64782"/>
    </row>
    <row r="64783" spans="1:1" x14ac:dyDescent="0.25">
      <c r="A64783"/>
    </row>
    <row r="64784" spans="1:1" x14ac:dyDescent="0.25">
      <c r="A64784"/>
    </row>
    <row r="64785" spans="1:1" x14ac:dyDescent="0.25">
      <c r="A64785"/>
    </row>
    <row r="64786" spans="1:1" x14ac:dyDescent="0.25">
      <c r="A64786"/>
    </row>
    <row r="64787" spans="1:1" x14ac:dyDescent="0.25">
      <c r="A64787"/>
    </row>
    <row r="64788" spans="1:1" x14ac:dyDescent="0.25">
      <c r="A64788"/>
    </row>
    <row r="64789" spans="1:1" x14ac:dyDescent="0.25">
      <c r="A64789"/>
    </row>
    <row r="64790" spans="1:1" x14ac:dyDescent="0.25">
      <c r="A64790"/>
    </row>
    <row r="64791" spans="1:1" x14ac:dyDescent="0.25">
      <c r="A64791"/>
    </row>
    <row r="64792" spans="1:1" x14ac:dyDescent="0.25">
      <c r="A64792"/>
    </row>
    <row r="64793" spans="1:1" x14ac:dyDescent="0.25">
      <c r="A64793"/>
    </row>
    <row r="64794" spans="1:1" x14ac:dyDescent="0.25">
      <c r="A64794"/>
    </row>
    <row r="64795" spans="1:1" x14ac:dyDescent="0.25">
      <c r="A64795"/>
    </row>
    <row r="64796" spans="1:1" x14ac:dyDescent="0.25">
      <c r="A64796"/>
    </row>
    <row r="64797" spans="1:1" x14ac:dyDescent="0.25">
      <c r="A64797"/>
    </row>
    <row r="64798" spans="1:1" x14ac:dyDescent="0.25">
      <c r="A64798"/>
    </row>
    <row r="64799" spans="1:1" x14ac:dyDescent="0.25">
      <c r="A64799"/>
    </row>
    <row r="64800" spans="1:1" x14ac:dyDescent="0.25">
      <c r="A64800"/>
    </row>
    <row r="64801" spans="1:1" x14ac:dyDescent="0.25">
      <c r="A64801"/>
    </row>
    <row r="64802" spans="1:1" x14ac:dyDescent="0.25">
      <c r="A64802"/>
    </row>
    <row r="64803" spans="1:1" x14ac:dyDescent="0.25">
      <c r="A64803"/>
    </row>
    <row r="64804" spans="1:1" x14ac:dyDescent="0.25">
      <c r="A64804"/>
    </row>
    <row r="64805" spans="1:1" x14ac:dyDescent="0.25">
      <c r="A64805"/>
    </row>
    <row r="64806" spans="1:1" x14ac:dyDescent="0.25">
      <c r="A64806"/>
    </row>
    <row r="64807" spans="1:1" x14ac:dyDescent="0.25">
      <c r="A64807"/>
    </row>
    <row r="64808" spans="1:1" x14ac:dyDescent="0.25">
      <c r="A64808"/>
    </row>
    <row r="64809" spans="1:1" x14ac:dyDescent="0.25">
      <c r="A64809"/>
    </row>
    <row r="64810" spans="1:1" x14ac:dyDescent="0.25">
      <c r="A64810"/>
    </row>
    <row r="64811" spans="1:1" x14ac:dyDescent="0.25">
      <c r="A64811"/>
    </row>
    <row r="64812" spans="1:1" x14ac:dyDescent="0.25">
      <c r="A64812"/>
    </row>
    <row r="64813" spans="1:1" x14ac:dyDescent="0.25">
      <c r="A64813"/>
    </row>
    <row r="64814" spans="1:1" x14ac:dyDescent="0.25">
      <c r="A64814"/>
    </row>
    <row r="64815" spans="1:1" x14ac:dyDescent="0.25">
      <c r="A64815"/>
    </row>
    <row r="64816" spans="1:1" x14ac:dyDescent="0.25">
      <c r="A64816"/>
    </row>
    <row r="64817" spans="1:1" x14ac:dyDescent="0.25">
      <c r="A64817"/>
    </row>
    <row r="64818" spans="1:1" x14ac:dyDescent="0.25">
      <c r="A64818"/>
    </row>
    <row r="64819" spans="1:1" x14ac:dyDescent="0.25">
      <c r="A64819"/>
    </row>
    <row r="64820" spans="1:1" x14ac:dyDescent="0.25">
      <c r="A64820"/>
    </row>
    <row r="64821" spans="1:1" x14ac:dyDescent="0.25">
      <c r="A64821"/>
    </row>
    <row r="64822" spans="1:1" x14ac:dyDescent="0.25">
      <c r="A64822"/>
    </row>
    <row r="64823" spans="1:1" x14ac:dyDescent="0.25">
      <c r="A64823"/>
    </row>
    <row r="64824" spans="1:1" x14ac:dyDescent="0.25">
      <c r="A64824"/>
    </row>
    <row r="64825" spans="1:1" x14ac:dyDescent="0.25">
      <c r="A64825"/>
    </row>
    <row r="64826" spans="1:1" x14ac:dyDescent="0.25">
      <c r="A64826"/>
    </row>
    <row r="64827" spans="1:1" x14ac:dyDescent="0.25">
      <c r="A64827"/>
    </row>
    <row r="64828" spans="1:1" x14ac:dyDescent="0.25">
      <c r="A64828"/>
    </row>
    <row r="64829" spans="1:1" x14ac:dyDescent="0.25">
      <c r="A64829"/>
    </row>
    <row r="64830" spans="1:1" x14ac:dyDescent="0.25">
      <c r="A64830"/>
    </row>
    <row r="64831" spans="1:1" x14ac:dyDescent="0.25">
      <c r="A64831"/>
    </row>
    <row r="64832" spans="1:1" x14ac:dyDescent="0.25">
      <c r="A64832"/>
    </row>
    <row r="64833" spans="1:1" x14ac:dyDescent="0.25">
      <c r="A64833"/>
    </row>
    <row r="64834" spans="1:1" x14ac:dyDescent="0.25">
      <c r="A64834"/>
    </row>
    <row r="64835" spans="1:1" x14ac:dyDescent="0.25">
      <c r="A64835"/>
    </row>
    <row r="64836" spans="1:1" x14ac:dyDescent="0.25">
      <c r="A64836"/>
    </row>
    <row r="64837" spans="1:1" x14ac:dyDescent="0.25">
      <c r="A64837"/>
    </row>
    <row r="64838" spans="1:1" x14ac:dyDescent="0.25">
      <c r="A64838"/>
    </row>
    <row r="64839" spans="1:1" x14ac:dyDescent="0.25">
      <c r="A64839"/>
    </row>
    <row r="64840" spans="1:1" x14ac:dyDescent="0.25">
      <c r="A64840"/>
    </row>
    <row r="64841" spans="1:1" x14ac:dyDescent="0.25">
      <c r="A64841"/>
    </row>
    <row r="64842" spans="1:1" x14ac:dyDescent="0.25">
      <c r="A64842"/>
    </row>
    <row r="64843" spans="1:1" x14ac:dyDescent="0.25">
      <c r="A64843"/>
    </row>
    <row r="64844" spans="1:1" x14ac:dyDescent="0.25">
      <c r="A64844"/>
    </row>
    <row r="64845" spans="1:1" x14ac:dyDescent="0.25">
      <c r="A64845"/>
    </row>
    <row r="64846" spans="1:1" x14ac:dyDescent="0.25">
      <c r="A64846"/>
    </row>
    <row r="64847" spans="1:1" x14ac:dyDescent="0.25">
      <c r="A64847"/>
    </row>
    <row r="64848" spans="1:1" x14ac:dyDescent="0.25">
      <c r="A64848"/>
    </row>
    <row r="64849" spans="1:1" x14ac:dyDescent="0.25">
      <c r="A64849"/>
    </row>
    <row r="64850" spans="1:1" x14ac:dyDescent="0.25">
      <c r="A64850"/>
    </row>
    <row r="64851" spans="1:1" x14ac:dyDescent="0.25">
      <c r="A64851"/>
    </row>
    <row r="64852" spans="1:1" x14ac:dyDescent="0.25">
      <c r="A64852"/>
    </row>
    <row r="64853" spans="1:1" x14ac:dyDescent="0.25">
      <c r="A64853"/>
    </row>
    <row r="64854" spans="1:1" x14ac:dyDescent="0.25">
      <c r="A64854"/>
    </row>
    <row r="64855" spans="1:1" x14ac:dyDescent="0.25">
      <c r="A64855"/>
    </row>
    <row r="64856" spans="1:1" x14ac:dyDescent="0.25">
      <c r="A64856"/>
    </row>
    <row r="64857" spans="1:1" x14ac:dyDescent="0.25">
      <c r="A64857"/>
    </row>
    <row r="64858" spans="1:1" x14ac:dyDescent="0.25">
      <c r="A64858"/>
    </row>
    <row r="64859" spans="1:1" x14ac:dyDescent="0.25">
      <c r="A64859"/>
    </row>
    <row r="64860" spans="1:1" x14ac:dyDescent="0.25">
      <c r="A64860"/>
    </row>
    <row r="64861" spans="1:1" x14ac:dyDescent="0.25">
      <c r="A64861"/>
    </row>
    <row r="64862" spans="1:1" x14ac:dyDescent="0.25">
      <c r="A64862"/>
    </row>
    <row r="64863" spans="1:1" x14ac:dyDescent="0.25">
      <c r="A64863"/>
    </row>
    <row r="64864" spans="1:1" x14ac:dyDescent="0.25">
      <c r="A64864"/>
    </row>
    <row r="64865" spans="1:1" x14ac:dyDescent="0.25">
      <c r="A64865"/>
    </row>
    <row r="64866" spans="1:1" x14ac:dyDescent="0.25">
      <c r="A64866"/>
    </row>
    <row r="64867" spans="1:1" x14ac:dyDescent="0.25">
      <c r="A64867"/>
    </row>
    <row r="64868" spans="1:1" x14ac:dyDescent="0.25">
      <c r="A64868"/>
    </row>
    <row r="64869" spans="1:1" x14ac:dyDescent="0.25">
      <c r="A64869"/>
    </row>
    <row r="64870" spans="1:1" x14ac:dyDescent="0.25">
      <c r="A64870"/>
    </row>
    <row r="64871" spans="1:1" x14ac:dyDescent="0.25">
      <c r="A64871"/>
    </row>
    <row r="64872" spans="1:1" x14ac:dyDescent="0.25">
      <c r="A64872"/>
    </row>
    <row r="64873" spans="1:1" x14ac:dyDescent="0.25">
      <c r="A64873"/>
    </row>
    <row r="64874" spans="1:1" x14ac:dyDescent="0.25">
      <c r="A64874"/>
    </row>
    <row r="64875" spans="1:1" x14ac:dyDescent="0.25">
      <c r="A64875"/>
    </row>
    <row r="64876" spans="1:1" x14ac:dyDescent="0.25">
      <c r="A64876"/>
    </row>
    <row r="64877" spans="1:1" x14ac:dyDescent="0.25">
      <c r="A64877"/>
    </row>
    <row r="64878" spans="1:1" x14ac:dyDescent="0.25">
      <c r="A64878"/>
    </row>
    <row r="64879" spans="1:1" x14ac:dyDescent="0.25">
      <c r="A64879"/>
    </row>
    <row r="64880" spans="1:1" x14ac:dyDescent="0.25">
      <c r="A64880"/>
    </row>
    <row r="64881" spans="1:1" x14ac:dyDescent="0.25">
      <c r="A64881"/>
    </row>
    <row r="64882" spans="1:1" x14ac:dyDescent="0.25">
      <c r="A64882"/>
    </row>
    <row r="64883" spans="1:1" x14ac:dyDescent="0.25">
      <c r="A64883"/>
    </row>
    <row r="64884" spans="1:1" x14ac:dyDescent="0.25">
      <c r="A64884"/>
    </row>
    <row r="64885" spans="1:1" x14ac:dyDescent="0.25">
      <c r="A64885"/>
    </row>
    <row r="64886" spans="1:1" x14ac:dyDescent="0.25">
      <c r="A64886"/>
    </row>
    <row r="64887" spans="1:1" x14ac:dyDescent="0.25">
      <c r="A64887"/>
    </row>
    <row r="64888" spans="1:1" x14ac:dyDescent="0.25">
      <c r="A64888"/>
    </row>
    <row r="64889" spans="1:1" x14ac:dyDescent="0.25">
      <c r="A64889"/>
    </row>
    <row r="64890" spans="1:1" x14ac:dyDescent="0.25">
      <c r="A64890"/>
    </row>
    <row r="64891" spans="1:1" x14ac:dyDescent="0.25">
      <c r="A64891"/>
    </row>
    <row r="64892" spans="1:1" x14ac:dyDescent="0.25">
      <c r="A64892"/>
    </row>
    <row r="64893" spans="1:1" x14ac:dyDescent="0.25">
      <c r="A64893"/>
    </row>
    <row r="64894" spans="1:1" x14ac:dyDescent="0.25">
      <c r="A64894"/>
    </row>
    <row r="64895" spans="1:1" x14ac:dyDescent="0.25">
      <c r="A64895"/>
    </row>
    <row r="64896" spans="1:1" x14ac:dyDescent="0.25">
      <c r="A64896"/>
    </row>
    <row r="64897" spans="1:1" x14ac:dyDescent="0.25">
      <c r="A64897"/>
    </row>
    <row r="64898" spans="1:1" x14ac:dyDescent="0.25">
      <c r="A64898"/>
    </row>
    <row r="64899" spans="1:1" x14ac:dyDescent="0.25">
      <c r="A64899"/>
    </row>
    <row r="64900" spans="1:1" x14ac:dyDescent="0.25">
      <c r="A64900"/>
    </row>
    <row r="64901" spans="1:1" x14ac:dyDescent="0.25">
      <c r="A64901"/>
    </row>
    <row r="64902" spans="1:1" x14ac:dyDescent="0.25">
      <c r="A64902"/>
    </row>
    <row r="64903" spans="1:1" x14ac:dyDescent="0.25">
      <c r="A64903"/>
    </row>
    <row r="64904" spans="1:1" x14ac:dyDescent="0.25">
      <c r="A64904"/>
    </row>
    <row r="64905" spans="1:1" x14ac:dyDescent="0.25">
      <c r="A64905"/>
    </row>
    <row r="64906" spans="1:1" x14ac:dyDescent="0.25">
      <c r="A64906"/>
    </row>
    <row r="64907" spans="1:1" x14ac:dyDescent="0.25">
      <c r="A64907"/>
    </row>
    <row r="64908" spans="1:1" x14ac:dyDescent="0.25">
      <c r="A64908"/>
    </row>
    <row r="64909" spans="1:1" x14ac:dyDescent="0.25">
      <c r="A64909"/>
    </row>
    <row r="64910" spans="1:1" x14ac:dyDescent="0.25">
      <c r="A64910"/>
    </row>
    <row r="64911" spans="1:1" x14ac:dyDescent="0.25">
      <c r="A64911"/>
    </row>
    <row r="64912" spans="1:1" x14ac:dyDescent="0.25">
      <c r="A64912"/>
    </row>
    <row r="64913" spans="1:1" x14ac:dyDescent="0.25">
      <c r="A64913"/>
    </row>
    <row r="64914" spans="1:1" x14ac:dyDescent="0.25">
      <c r="A64914"/>
    </row>
    <row r="64915" spans="1:1" x14ac:dyDescent="0.25">
      <c r="A64915"/>
    </row>
    <row r="64916" spans="1:1" x14ac:dyDescent="0.25">
      <c r="A64916"/>
    </row>
    <row r="64917" spans="1:1" x14ac:dyDescent="0.25">
      <c r="A64917"/>
    </row>
    <row r="64918" spans="1:1" x14ac:dyDescent="0.25">
      <c r="A64918"/>
    </row>
    <row r="64919" spans="1:1" x14ac:dyDescent="0.25">
      <c r="A64919"/>
    </row>
    <row r="64920" spans="1:1" x14ac:dyDescent="0.25">
      <c r="A64920"/>
    </row>
    <row r="64921" spans="1:1" x14ac:dyDescent="0.25">
      <c r="A64921"/>
    </row>
    <row r="64922" spans="1:1" x14ac:dyDescent="0.25">
      <c r="A64922"/>
    </row>
    <row r="64923" spans="1:1" x14ac:dyDescent="0.25">
      <c r="A64923"/>
    </row>
    <row r="64924" spans="1:1" x14ac:dyDescent="0.25">
      <c r="A64924"/>
    </row>
    <row r="64925" spans="1:1" x14ac:dyDescent="0.25">
      <c r="A64925"/>
    </row>
    <row r="64926" spans="1:1" x14ac:dyDescent="0.25">
      <c r="A64926"/>
    </row>
    <row r="64927" spans="1:1" x14ac:dyDescent="0.25">
      <c r="A64927"/>
    </row>
    <row r="64928" spans="1:1" x14ac:dyDescent="0.25">
      <c r="A64928"/>
    </row>
    <row r="64929" spans="1:1" x14ac:dyDescent="0.25">
      <c r="A64929"/>
    </row>
    <row r="64930" spans="1:1" x14ac:dyDescent="0.25">
      <c r="A64930"/>
    </row>
    <row r="64931" spans="1:1" x14ac:dyDescent="0.25">
      <c r="A64931"/>
    </row>
    <row r="64932" spans="1:1" x14ac:dyDescent="0.25">
      <c r="A64932"/>
    </row>
    <row r="64933" spans="1:1" x14ac:dyDescent="0.25">
      <c r="A64933"/>
    </row>
    <row r="64934" spans="1:1" x14ac:dyDescent="0.25">
      <c r="A64934"/>
    </row>
    <row r="64935" spans="1:1" x14ac:dyDescent="0.25">
      <c r="A64935"/>
    </row>
    <row r="64936" spans="1:1" x14ac:dyDescent="0.25">
      <c r="A64936"/>
    </row>
    <row r="64937" spans="1:1" x14ac:dyDescent="0.25">
      <c r="A64937"/>
    </row>
    <row r="64938" spans="1:1" x14ac:dyDescent="0.25">
      <c r="A64938"/>
    </row>
    <row r="64939" spans="1:1" x14ac:dyDescent="0.25">
      <c r="A64939"/>
    </row>
    <row r="64940" spans="1:1" x14ac:dyDescent="0.25">
      <c r="A64940"/>
    </row>
    <row r="64941" spans="1:1" x14ac:dyDescent="0.25">
      <c r="A64941"/>
    </row>
    <row r="64942" spans="1:1" x14ac:dyDescent="0.25">
      <c r="A64942"/>
    </row>
    <row r="64943" spans="1:1" x14ac:dyDescent="0.25">
      <c r="A64943"/>
    </row>
    <row r="64944" spans="1:1" x14ac:dyDescent="0.25">
      <c r="A64944"/>
    </row>
    <row r="64945" spans="1:1" x14ac:dyDescent="0.25">
      <c r="A64945"/>
    </row>
    <row r="64946" spans="1:1" x14ac:dyDescent="0.25">
      <c r="A64946"/>
    </row>
    <row r="64947" spans="1:1" x14ac:dyDescent="0.25">
      <c r="A64947"/>
    </row>
    <row r="64948" spans="1:1" x14ac:dyDescent="0.25">
      <c r="A64948"/>
    </row>
    <row r="64949" spans="1:1" x14ac:dyDescent="0.25">
      <c r="A64949"/>
    </row>
    <row r="64950" spans="1:1" x14ac:dyDescent="0.25">
      <c r="A64950"/>
    </row>
    <row r="64951" spans="1:1" x14ac:dyDescent="0.25">
      <c r="A64951"/>
    </row>
    <row r="64952" spans="1:1" x14ac:dyDescent="0.25">
      <c r="A64952"/>
    </row>
    <row r="64953" spans="1:1" x14ac:dyDescent="0.25">
      <c r="A64953"/>
    </row>
    <row r="64954" spans="1:1" x14ac:dyDescent="0.25">
      <c r="A64954"/>
    </row>
    <row r="64955" spans="1:1" x14ac:dyDescent="0.25">
      <c r="A64955"/>
    </row>
    <row r="64956" spans="1:1" x14ac:dyDescent="0.25">
      <c r="A64956"/>
    </row>
    <row r="64957" spans="1:1" x14ac:dyDescent="0.25">
      <c r="A64957"/>
    </row>
    <row r="64958" spans="1:1" x14ac:dyDescent="0.25">
      <c r="A64958"/>
    </row>
    <row r="64959" spans="1:1" x14ac:dyDescent="0.25">
      <c r="A64959"/>
    </row>
    <row r="64960" spans="1:1" x14ac:dyDescent="0.25">
      <c r="A64960"/>
    </row>
    <row r="64961" spans="1:1" x14ac:dyDescent="0.25">
      <c r="A64961"/>
    </row>
    <row r="64962" spans="1:1" x14ac:dyDescent="0.25">
      <c r="A64962"/>
    </row>
    <row r="64963" spans="1:1" x14ac:dyDescent="0.25">
      <c r="A64963"/>
    </row>
    <row r="64964" spans="1:1" x14ac:dyDescent="0.25">
      <c r="A64964"/>
    </row>
    <row r="64965" spans="1:1" x14ac:dyDescent="0.25">
      <c r="A64965"/>
    </row>
    <row r="64966" spans="1:1" x14ac:dyDescent="0.25">
      <c r="A64966"/>
    </row>
    <row r="64967" spans="1:1" x14ac:dyDescent="0.25">
      <c r="A64967"/>
    </row>
    <row r="64968" spans="1:1" x14ac:dyDescent="0.25">
      <c r="A64968"/>
    </row>
    <row r="64969" spans="1:1" x14ac:dyDescent="0.25">
      <c r="A64969"/>
    </row>
    <row r="64970" spans="1:1" x14ac:dyDescent="0.25">
      <c r="A64970"/>
    </row>
    <row r="64971" spans="1:1" x14ac:dyDescent="0.25">
      <c r="A64971"/>
    </row>
    <row r="64972" spans="1:1" x14ac:dyDescent="0.25">
      <c r="A64972"/>
    </row>
    <row r="64973" spans="1:1" x14ac:dyDescent="0.25">
      <c r="A64973"/>
    </row>
    <row r="64974" spans="1:1" x14ac:dyDescent="0.25">
      <c r="A64974"/>
    </row>
    <row r="64975" spans="1:1" x14ac:dyDescent="0.25">
      <c r="A64975"/>
    </row>
    <row r="64976" spans="1:1" x14ac:dyDescent="0.25">
      <c r="A64976"/>
    </row>
    <row r="64977" spans="1:1" x14ac:dyDescent="0.25">
      <c r="A64977"/>
    </row>
    <row r="64978" spans="1:1" x14ac:dyDescent="0.25">
      <c r="A64978"/>
    </row>
    <row r="64979" spans="1:1" x14ac:dyDescent="0.25">
      <c r="A64979"/>
    </row>
    <row r="64980" spans="1:1" x14ac:dyDescent="0.25">
      <c r="A64980"/>
    </row>
    <row r="64981" spans="1:1" x14ac:dyDescent="0.25">
      <c r="A64981"/>
    </row>
    <row r="64982" spans="1:1" x14ac:dyDescent="0.25">
      <c r="A64982"/>
    </row>
    <row r="64983" spans="1:1" x14ac:dyDescent="0.25">
      <c r="A64983"/>
    </row>
    <row r="64984" spans="1:1" x14ac:dyDescent="0.25">
      <c r="A64984"/>
    </row>
    <row r="64985" spans="1:1" x14ac:dyDescent="0.25">
      <c r="A64985"/>
    </row>
    <row r="64986" spans="1:1" x14ac:dyDescent="0.25">
      <c r="A64986"/>
    </row>
    <row r="64987" spans="1:1" x14ac:dyDescent="0.25">
      <c r="A64987"/>
    </row>
    <row r="64988" spans="1:1" x14ac:dyDescent="0.25">
      <c r="A64988"/>
    </row>
    <row r="64989" spans="1:1" x14ac:dyDescent="0.25">
      <c r="A64989"/>
    </row>
    <row r="64990" spans="1:1" x14ac:dyDescent="0.25">
      <c r="A64990"/>
    </row>
    <row r="64991" spans="1:1" x14ac:dyDescent="0.25">
      <c r="A64991"/>
    </row>
    <row r="64992" spans="1:1" x14ac:dyDescent="0.25">
      <c r="A64992"/>
    </row>
    <row r="64993" spans="1:1" x14ac:dyDescent="0.25">
      <c r="A64993"/>
    </row>
    <row r="64994" spans="1:1" x14ac:dyDescent="0.25">
      <c r="A64994"/>
    </row>
    <row r="64995" spans="1:1" x14ac:dyDescent="0.25">
      <c r="A64995"/>
    </row>
    <row r="64996" spans="1:1" x14ac:dyDescent="0.25">
      <c r="A64996"/>
    </row>
    <row r="64997" spans="1:1" x14ac:dyDescent="0.25">
      <c r="A64997"/>
    </row>
    <row r="64998" spans="1:1" x14ac:dyDescent="0.25">
      <c r="A64998"/>
    </row>
    <row r="64999" spans="1:1" x14ac:dyDescent="0.25">
      <c r="A64999"/>
    </row>
    <row r="65000" spans="1:1" x14ac:dyDescent="0.25">
      <c r="A65000"/>
    </row>
    <row r="65001" spans="1:1" x14ac:dyDescent="0.25">
      <c r="A65001"/>
    </row>
    <row r="65002" spans="1:1" x14ac:dyDescent="0.25">
      <c r="A65002"/>
    </row>
    <row r="65003" spans="1:1" x14ac:dyDescent="0.25">
      <c r="A65003"/>
    </row>
    <row r="65004" spans="1:1" x14ac:dyDescent="0.25">
      <c r="A65004"/>
    </row>
    <row r="65005" spans="1:1" x14ac:dyDescent="0.25">
      <c r="A65005"/>
    </row>
    <row r="65006" spans="1:1" x14ac:dyDescent="0.25">
      <c r="A65006"/>
    </row>
    <row r="65007" spans="1:1" x14ac:dyDescent="0.25">
      <c r="A65007"/>
    </row>
    <row r="65008" spans="1:1" x14ac:dyDescent="0.25">
      <c r="A65008"/>
    </row>
    <row r="65009" spans="1:1" x14ac:dyDescent="0.25">
      <c r="A65009"/>
    </row>
    <row r="65010" spans="1:1" x14ac:dyDescent="0.25">
      <c r="A65010"/>
    </row>
    <row r="65011" spans="1:1" x14ac:dyDescent="0.25">
      <c r="A65011"/>
    </row>
    <row r="65012" spans="1:1" x14ac:dyDescent="0.25">
      <c r="A65012"/>
    </row>
    <row r="65013" spans="1:1" x14ac:dyDescent="0.25">
      <c r="A65013"/>
    </row>
    <row r="65014" spans="1:1" x14ac:dyDescent="0.25">
      <c r="A65014"/>
    </row>
    <row r="65015" spans="1:1" x14ac:dyDescent="0.25">
      <c r="A65015"/>
    </row>
    <row r="65016" spans="1:1" x14ac:dyDescent="0.25">
      <c r="A65016"/>
    </row>
    <row r="65017" spans="1:1" x14ac:dyDescent="0.25">
      <c r="A65017"/>
    </row>
    <row r="65018" spans="1:1" x14ac:dyDescent="0.25">
      <c r="A65018"/>
    </row>
    <row r="65019" spans="1:1" x14ac:dyDescent="0.25">
      <c r="A65019"/>
    </row>
    <row r="65020" spans="1:1" x14ac:dyDescent="0.25">
      <c r="A65020"/>
    </row>
    <row r="65021" spans="1:1" x14ac:dyDescent="0.25">
      <c r="A65021"/>
    </row>
    <row r="65022" spans="1:1" x14ac:dyDescent="0.25">
      <c r="A65022"/>
    </row>
    <row r="65023" spans="1:1" x14ac:dyDescent="0.25">
      <c r="A65023"/>
    </row>
    <row r="65024" spans="1:1" x14ac:dyDescent="0.25">
      <c r="A65024"/>
    </row>
    <row r="65025" spans="1:1" x14ac:dyDescent="0.25">
      <c r="A65025"/>
    </row>
    <row r="65026" spans="1:1" x14ac:dyDescent="0.25">
      <c r="A65026"/>
    </row>
    <row r="65027" spans="1:1" x14ac:dyDescent="0.25">
      <c r="A65027"/>
    </row>
    <row r="65028" spans="1:1" x14ac:dyDescent="0.25">
      <c r="A65028"/>
    </row>
    <row r="65029" spans="1:1" x14ac:dyDescent="0.25">
      <c r="A65029"/>
    </row>
    <row r="65030" spans="1:1" x14ac:dyDescent="0.25">
      <c r="A65030"/>
    </row>
    <row r="65031" spans="1:1" x14ac:dyDescent="0.25">
      <c r="A65031"/>
    </row>
    <row r="65032" spans="1:1" x14ac:dyDescent="0.25">
      <c r="A65032"/>
    </row>
    <row r="65033" spans="1:1" x14ac:dyDescent="0.25">
      <c r="A65033"/>
    </row>
    <row r="65034" spans="1:1" x14ac:dyDescent="0.25">
      <c r="A65034"/>
    </row>
    <row r="65035" spans="1:1" x14ac:dyDescent="0.25">
      <c r="A65035"/>
    </row>
    <row r="65036" spans="1:1" x14ac:dyDescent="0.25">
      <c r="A65036"/>
    </row>
    <row r="65037" spans="1:1" x14ac:dyDescent="0.25">
      <c r="A65037"/>
    </row>
    <row r="65038" spans="1:1" x14ac:dyDescent="0.25">
      <c r="A65038"/>
    </row>
    <row r="65039" spans="1:1" x14ac:dyDescent="0.25">
      <c r="A65039"/>
    </row>
    <row r="65040" spans="1:1" x14ac:dyDescent="0.25">
      <c r="A65040"/>
    </row>
    <row r="65041" spans="1:1" x14ac:dyDescent="0.25">
      <c r="A65041"/>
    </row>
    <row r="65042" spans="1:1" x14ac:dyDescent="0.25">
      <c r="A65042"/>
    </row>
    <row r="65043" spans="1:1" x14ac:dyDescent="0.25">
      <c r="A65043"/>
    </row>
    <row r="65044" spans="1:1" x14ac:dyDescent="0.25">
      <c r="A65044"/>
    </row>
    <row r="65045" spans="1:1" x14ac:dyDescent="0.25">
      <c r="A65045"/>
    </row>
    <row r="65046" spans="1:1" x14ac:dyDescent="0.25">
      <c r="A65046"/>
    </row>
    <row r="65047" spans="1:1" x14ac:dyDescent="0.25">
      <c r="A65047"/>
    </row>
    <row r="65048" spans="1:1" x14ac:dyDescent="0.25">
      <c r="A65048"/>
    </row>
    <row r="65049" spans="1:1" x14ac:dyDescent="0.25">
      <c r="A65049"/>
    </row>
    <row r="65050" spans="1:1" x14ac:dyDescent="0.25">
      <c r="A65050"/>
    </row>
    <row r="65051" spans="1:1" x14ac:dyDescent="0.25">
      <c r="A65051"/>
    </row>
    <row r="65052" spans="1:1" x14ac:dyDescent="0.25">
      <c r="A65052"/>
    </row>
    <row r="65053" spans="1:1" x14ac:dyDescent="0.25">
      <c r="A65053"/>
    </row>
    <row r="65054" spans="1:1" x14ac:dyDescent="0.25">
      <c r="A65054"/>
    </row>
    <row r="65055" spans="1:1" x14ac:dyDescent="0.25">
      <c r="A65055"/>
    </row>
    <row r="65056" spans="1:1" x14ac:dyDescent="0.25">
      <c r="A65056"/>
    </row>
    <row r="65057" spans="1:1" x14ac:dyDescent="0.25">
      <c r="A65057"/>
    </row>
    <row r="65058" spans="1:1" x14ac:dyDescent="0.25">
      <c r="A65058"/>
    </row>
    <row r="65059" spans="1:1" x14ac:dyDescent="0.25">
      <c r="A65059"/>
    </row>
    <row r="65060" spans="1:1" x14ac:dyDescent="0.25">
      <c r="A65060"/>
    </row>
    <row r="65061" spans="1:1" x14ac:dyDescent="0.25">
      <c r="A65061"/>
    </row>
    <row r="65062" spans="1:1" x14ac:dyDescent="0.25">
      <c r="A65062"/>
    </row>
    <row r="65063" spans="1:1" x14ac:dyDescent="0.25">
      <c r="A65063"/>
    </row>
    <row r="65064" spans="1:1" x14ac:dyDescent="0.25">
      <c r="A65064"/>
    </row>
    <row r="65065" spans="1:1" x14ac:dyDescent="0.25">
      <c r="A65065"/>
    </row>
    <row r="65066" spans="1:1" x14ac:dyDescent="0.25">
      <c r="A65066"/>
    </row>
    <row r="65067" spans="1:1" x14ac:dyDescent="0.25">
      <c r="A65067"/>
    </row>
    <row r="65068" spans="1:1" x14ac:dyDescent="0.25">
      <c r="A65068"/>
    </row>
    <row r="65069" spans="1:1" x14ac:dyDescent="0.25">
      <c r="A65069"/>
    </row>
    <row r="65070" spans="1:1" x14ac:dyDescent="0.25">
      <c r="A65070"/>
    </row>
    <row r="65071" spans="1:1" x14ac:dyDescent="0.25">
      <c r="A65071"/>
    </row>
    <row r="65072" spans="1:1" x14ac:dyDescent="0.25">
      <c r="A65072"/>
    </row>
    <row r="65073" spans="1:1" x14ac:dyDescent="0.25">
      <c r="A65073"/>
    </row>
    <row r="65074" spans="1:1" x14ac:dyDescent="0.25">
      <c r="A65074"/>
    </row>
    <row r="65075" spans="1:1" x14ac:dyDescent="0.25">
      <c r="A65075"/>
    </row>
    <row r="65076" spans="1:1" x14ac:dyDescent="0.25">
      <c r="A65076"/>
    </row>
    <row r="65077" spans="1:1" x14ac:dyDescent="0.25">
      <c r="A65077"/>
    </row>
    <row r="65078" spans="1:1" x14ac:dyDescent="0.25">
      <c r="A65078"/>
    </row>
    <row r="65079" spans="1:1" x14ac:dyDescent="0.25">
      <c r="A65079"/>
    </row>
    <row r="65080" spans="1:1" x14ac:dyDescent="0.25">
      <c r="A65080"/>
    </row>
    <row r="65081" spans="1:1" x14ac:dyDescent="0.25">
      <c r="A65081"/>
    </row>
    <row r="65082" spans="1:1" x14ac:dyDescent="0.25">
      <c r="A65082"/>
    </row>
    <row r="65083" spans="1:1" x14ac:dyDescent="0.25">
      <c r="A65083"/>
    </row>
    <row r="65084" spans="1:1" x14ac:dyDescent="0.25">
      <c r="A65084"/>
    </row>
    <row r="65085" spans="1:1" x14ac:dyDescent="0.25">
      <c r="A65085"/>
    </row>
    <row r="65086" spans="1:1" x14ac:dyDescent="0.25">
      <c r="A65086"/>
    </row>
    <row r="65087" spans="1:1" x14ac:dyDescent="0.25">
      <c r="A65087"/>
    </row>
    <row r="65088" spans="1:1" x14ac:dyDescent="0.25">
      <c r="A65088"/>
    </row>
    <row r="65089" spans="1:1" x14ac:dyDescent="0.25">
      <c r="A65089"/>
    </row>
    <row r="65090" spans="1:1" x14ac:dyDescent="0.25">
      <c r="A65090"/>
    </row>
    <row r="65091" spans="1:1" x14ac:dyDescent="0.25">
      <c r="A65091"/>
    </row>
    <row r="65092" spans="1:1" x14ac:dyDescent="0.25">
      <c r="A65092"/>
    </row>
    <row r="65093" spans="1:1" x14ac:dyDescent="0.25">
      <c r="A65093"/>
    </row>
    <row r="65094" spans="1:1" x14ac:dyDescent="0.25">
      <c r="A65094"/>
    </row>
    <row r="65095" spans="1:1" x14ac:dyDescent="0.25">
      <c r="A65095"/>
    </row>
    <row r="65096" spans="1:1" x14ac:dyDescent="0.25">
      <c r="A65096"/>
    </row>
    <row r="65097" spans="1:1" x14ac:dyDescent="0.25">
      <c r="A65097"/>
    </row>
    <row r="65098" spans="1:1" x14ac:dyDescent="0.25">
      <c r="A65098"/>
    </row>
    <row r="65099" spans="1:1" x14ac:dyDescent="0.25">
      <c r="A65099"/>
    </row>
    <row r="65100" spans="1:1" x14ac:dyDescent="0.25">
      <c r="A65100"/>
    </row>
    <row r="65101" spans="1:1" x14ac:dyDescent="0.25">
      <c r="A65101"/>
    </row>
    <row r="65102" spans="1:1" x14ac:dyDescent="0.25">
      <c r="A65102"/>
    </row>
    <row r="65103" spans="1:1" x14ac:dyDescent="0.25">
      <c r="A65103"/>
    </row>
    <row r="65104" spans="1:1" x14ac:dyDescent="0.25">
      <c r="A65104"/>
    </row>
    <row r="65105" spans="1:1" x14ac:dyDescent="0.25">
      <c r="A65105"/>
    </row>
    <row r="65106" spans="1:1" x14ac:dyDescent="0.25">
      <c r="A65106"/>
    </row>
    <row r="65107" spans="1:1" x14ac:dyDescent="0.25">
      <c r="A65107"/>
    </row>
    <row r="65108" spans="1:1" x14ac:dyDescent="0.25">
      <c r="A65108"/>
    </row>
    <row r="65109" spans="1:1" x14ac:dyDescent="0.25">
      <c r="A65109"/>
    </row>
    <row r="65110" spans="1:1" x14ac:dyDescent="0.25">
      <c r="A65110"/>
    </row>
    <row r="65111" spans="1:1" x14ac:dyDescent="0.25">
      <c r="A65111"/>
    </row>
    <row r="65112" spans="1:1" x14ac:dyDescent="0.25">
      <c r="A65112"/>
    </row>
    <row r="65113" spans="1:1" x14ac:dyDescent="0.25">
      <c r="A65113"/>
    </row>
    <row r="65114" spans="1:1" x14ac:dyDescent="0.25">
      <c r="A65114"/>
    </row>
    <row r="65115" spans="1:1" x14ac:dyDescent="0.25">
      <c r="A65115"/>
    </row>
    <row r="65116" spans="1:1" x14ac:dyDescent="0.25">
      <c r="A65116"/>
    </row>
    <row r="65117" spans="1:1" x14ac:dyDescent="0.25">
      <c r="A65117"/>
    </row>
    <row r="65118" spans="1:1" x14ac:dyDescent="0.25">
      <c r="A65118"/>
    </row>
    <row r="65119" spans="1:1" x14ac:dyDescent="0.25">
      <c r="A65119"/>
    </row>
    <row r="65120" spans="1:1" x14ac:dyDescent="0.25">
      <c r="A65120"/>
    </row>
    <row r="65121" spans="1:1" x14ac:dyDescent="0.25">
      <c r="A65121"/>
    </row>
    <row r="65122" spans="1:1" x14ac:dyDescent="0.25">
      <c r="A65122"/>
    </row>
    <row r="65123" spans="1:1" x14ac:dyDescent="0.25">
      <c r="A65123"/>
    </row>
    <row r="65124" spans="1:1" x14ac:dyDescent="0.25">
      <c r="A65124"/>
    </row>
    <row r="65125" spans="1:1" x14ac:dyDescent="0.25">
      <c r="A65125"/>
    </row>
    <row r="65126" spans="1:1" x14ac:dyDescent="0.25">
      <c r="A65126"/>
    </row>
    <row r="65127" spans="1:1" x14ac:dyDescent="0.25">
      <c r="A65127"/>
    </row>
    <row r="65128" spans="1:1" x14ac:dyDescent="0.25">
      <c r="A65128"/>
    </row>
    <row r="65129" spans="1:1" x14ac:dyDescent="0.25">
      <c r="A65129"/>
    </row>
    <row r="65130" spans="1:1" x14ac:dyDescent="0.25">
      <c r="A65130"/>
    </row>
    <row r="65131" spans="1:1" x14ac:dyDescent="0.25">
      <c r="A65131"/>
    </row>
    <row r="65132" spans="1:1" x14ac:dyDescent="0.25">
      <c r="A65132"/>
    </row>
    <row r="65133" spans="1:1" x14ac:dyDescent="0.25">
      <c r="A65133"/>
    </row>
    <row r="65134" spans="1:1" x14ac:dyDescent="0.25">
      <c r="A65134"/>
    </row>
    <row r="65135" spans="1:1" x14ac:dyDescent="0.25">
      <c r="A65135"/>
    </row>
    <row r="65136" spans="1:1" x14ac:dyDescent="0.25">
      <c r="A65136"/>
    </row>
    <row r="65137" spans="1:1" x14ac:dyDescent="0.25">
      <c r="A65137"/>
    </row>
    <row r="65138" spans="1:1" x14ac:dyDescent="0.25">
      <c r="A65138"/>
    </row>
    <row r="65139" spans="1:1" x14ac:dyDescent="0.25">
      <c r="A65139"/>
    </row>
    <row r="65140" spans="1:1" x14ac:dyDescent="0.25">
      <c r="A65140"/>
    </row>
    <row r="65141" spans="1:1" x14ac:dyDescent="0.25">
      <c r="A65141"/>
    </row>
    <row r="65142" spans="1:1" x14ac:dyDescent="0.25">
      <c r="A65142"/>
    </row>
    <row r="65143" spans="1:1" x14ac:dyDescent="0.25">
      <c r="A65143"/>
    </row>
    <row r="65144" spans="1:1" x14ac:dyDescent="0.25">
      <c r="A65144"/>
    </row>
    <row r="65145" spans="1:1" x14ac:dyDescent="0.25">
      <c r="A65145"/>
    </row>
    <row r="65146" spans="1:1" x14ac:dyDescent="0.25">
      <c r="A65146"/>
    </row>
    <row r="65147" spans="1:1" x14ac:dyDescent="0.25">
      <c r="A65147"/>
    </row>
    <row r="65148" spans="1:1" x14ac:dyDescent="0.25">
      <c r="A65148"/>
    </row>
    <row r="65149" spans="1:1" x14ac:dyDescent="0.25">
      <c r="A65149"/>
    </row>
    <row r="65150" spans="1:1" x14ac:dyDescent="0.25">
      <c r="A65150"/>
    </row>
    <row r="65151" spans="1:1" x14ac:dyDescent="0.25">
      <c r="A65151"/>
    </row>
    <row r="65152" spans="1:1" x14ac:dyDescent="0.25">
      <c r="A65152"/>
    </row>
    <row r="65153" spans="1:1" x14ac:dyDescent="0.25">
      <c r="A65153"/>
    </row>
    <row r="65154" spans="1:1" x14ac:dyDescent="0.25">
      <c r="A65154"/>
    </row>
    <row r="65155" spans="1:1" x14ac:dyDescent="0.25">
      <c r="A65155"/>
    </row>
    <row r="65156" spans="1:1" x14ac:dyDescent="0.25">
      <c r="A65156"/>
    </row>
    <row r="65157" spans="1:1" x14ac:dyDescent="0.25">
      <c r="A65157"/>
    </row>
    <row r="65158" spans="1:1" x14ac:dyDescent="0.25">
      <c r="A65158"/>
    </row>
    <row r="65159" spans="1:1" x14ac:dyDescent="0.25">
      <c r="A65159"/>
    </row>
    <row r="65160" spans="1:1" x14ac:dyDescent="0.25">
      <c r="A65160"/>
    </row>
    <row r="65161" spans="1:1" x14ac:dyDescent="0.25">
      <c r="A65161"/>
    </row>
    <row r="65162" spans="1:1" x14ac:dyDescent="0.25">
      <c r="A65162"/>
    </row>
    <row r="65163" spans="1:1" x14ac:dyDescent="0.25">
      <c r="A65163"/>
    </row>
    <row r="65164" spans="1:1" x14ac:dyDescent="0.25">
      <c r="A65164"/>
    </row>
    <row r="65165" spans="1:1" x14ac:dyDescent="0.25">
      <c r="A65165"/>
    </row>
    <row r="65166" spans="1:1" x14ac:dyDescent="0.25">
      <c r="A65166"/>
    </row>
    <row r="65167" spans="1:1" x14ac:dyDescent="0.25">
      <c r="A65167"/>
    </row>
    <row r="65168" spans="1:1" x14ac:dyDescent="0.25">
      <c r="A65168"/>
    </row>
    <row r="65169" spans="1:1" x14ac:dyDescent="0.25">
      <c r="A65169"/>
    </row>
    <row r="65170" spans="1:1" x14ac:dyDescent="0.25">
      <c r="A65170"/>
    </row>
    <row r="65171" spans="1:1" x14ac:dyDescent="0.25">
      <c r="A65171"/>
    </row>
    <row r="65172" spans="1:1" x14ac:dyDescent="0.25">
      <c r="A65172"/>
    </row>
    <row r="65173" spans="1:1" x14ac:dyDescent="0.25">
      <c r="A65173"/>
    </row>
    <row r="65174" spans="1:1" x14ac:dyDescent="0.25">
      <c r="A65174"/>
    </row>
    <row r="65175" spans="1:1" x14ac:dyDescent="0.25">
      <c r="A65175"/>
    </row>
    <row r="65176" spans="1:1" x14ac:dyDescent="0.25">
      <c r="A65176"/>
    </row>
    <row r="65177" spans="1:1" x14ac:dyDescent="0.25">
      <c r="A65177"/>
    </row>
    <row r="65178" spans="1:1" x14ac:dyDescent="0.25">
      <c r="A65178"/>
    </row>
    <row r="65179" spans="1:1" x14ac:dyDescent="0.25">
      <c r="A65179"/>
    </row>
    <row r="65180" spans="1:1" x14ac:dyDescent="0.25">
      <c r="A65180"/>
    </row>
    <row r="65181" spans="1:1" x14ac:dyDescent="0.25">
      <c r="A65181"/>
    </row>
    <row r="65182" spans="1:1" x14ac:dyDescent="0.25">
      <c r="A65182"/>
    </row>
    <row r="65183" spans="1:1" x14ac:dyDescent="0.25">
      <c r="A65183"/>
    </row>
    <row r="65184" spans="1:1" x14ac:dyDescent="0.25">
      <c r="A65184"/>
    </row>
    <row r="65185" spans="1:1" x14ac:dyDescent="0.25">
      <c r="A65185"/>
    </row>
    <row r="65186" spans="1:1" x14ac:dyDescent="0.25">
      <c r="A65186"/>
    </row>
    <row r="65187" spans="1:1" x14ac:dyDescent="0.25">
      <c r="A65187"/>
    </row>
    <row r="65188" spans="1:1" x14ac:dyDescent="0.25">
      <c r="A65188"/>
    </row>
    <row r="65189" spans="1:1" x14ac:dyDescent="0.25">
      <c r="A65189"/>
    </row>
    <row r="65190" spans="1:1" x14ac:dyDescent="0.25">
      <c r="A65190"/>
    </row>
    <row r="65191" spans="1:1" x14ac:dyDescent="0.25">
      <c r="A65191"/>
    </row>
    <row r="65192" spans="1:1" x14ac:dyDescent="0.25">
      <c r="A65192"/>
    </row>
    <row r="65193" spans="1:1" x14ac:dyDescent="0.25">
      <c r="A65193"/>
    </row>
    <row r="65194" spans="1:1" x14ac:dyDescent="0.25">
      <c r="A65194"/>
    </row>
    <row r="65195" spans="1:1" x14ac:dyDescent="0.25">
      <c r="A65195"/>
    </row>
    <row r="65196" spans="1:1" x14ac:dyDescent="0.25">
      <c r="A65196"/>
    </row>
    <row r="65197" spans="1:1" x14ac:dyDescent="0.25">
      <c r="A65197"/>
    </row>
    <row r="65198" spans="1:1" x14ac:dyDescent="0.25">
      <c r="A65198"/>
    </row>
    <row r="65199" spans="1:1" x14ac:dyDescent="0.25">
      <c r="A65199"/>
    </row>
    <row r="65200" spans="1:1" x14ac:dyDescent="0.25">
      <c r="A65200"/>
    </row>
    <row r="65201" spans="1:1" x14ac:dyDescent="0.25">
      <c r="A65201"/>
    </row>
    <row r="65202" spans="1:1" x14ac:dyDescent="0.25">
      <c r="A65202"/>
    </row>
    <row r="65203" spans="1:1" x14ac:dyDescent="0.25">
      <c r="A65203"/>
    </row>
    <row r="65204" spans="1:1" x14ac:dyDescent="0.25">
      <c r="A65204"/>
    </row>
    <row r="65205" spans="1:1" x14ac:dyDescent="0.25">
      <c r="A65205"/>
    </row>
    <row r="65206" spans="1:1" x14ac:dyDescent="0.25">
      <c r="A65206"/>
    </row>
    <row r="65207" spans="1:1" x14ac:dyDescent="0.25">
      <c r="A65207"/>
    </row>
    <row r="65208" spans="1:1" x14ac:dyDescent="0.25">
      <c r="A65208"/>
    </row>
    <row r="65209" spans="1:1" x14ac:dyDescent="0.25">
      <c r="A65209"/>
    </row>
    <row r="65210" spans="1:1" x14ac:dyDescent="0.25">
      <c r="A65210"/>
    </row>
    <row r="65211" spans="1:1" x14ac:dyDescent="0.25">
      <c r="A65211"/>
    </row>
    <row r="65212" spans="1:1" x14ac:dyDescent="0.25">
      <c r="A65212"/>
    </row>
    <row r="65213" spans="1:1" x14ac:dyDescent="0.25">
      <c r="A65213"/>
    </row>
    <row r="65214" spans="1:1" x14ac:dyDescent="0.25">
      <c r="A65214"/>
    </row>
    <row r="65215" spans="1:1" x14ac:dyDescent="0.25">
      <c r="A65215"/>
    </row>
    <row r="65216" spans="1:1" x14ac:dyDescent="0.25">
      <c r="A65216"/>
    </row>
    <row r="65217" spans="1:1" x14ac:dyDescent="0.25">
      <c r="A65217"/>
    </row>
    <row r="65218" spans="1:1" x14ac:dyDescent="0.25">
      <c r="A65218"/>
    </row>
    <row r="65219" spans="1:1" x14ac:dyDescent="0.25">
      <c r="A65219"/>
    </row>
    <row r="65220" spans="1:1" x14ac:dyDescent="0.25">
      <c r="A65220"/>
    </row>
    <row r="65221" spans="1:1" x14ac:dyDescent="0.25">
      <c r="A65221"/>
    </row>
    <row r="65222" spans="1:1" x14ac:dyDescent="0.25">
      <c r="A65222"/>
    </row>
    <row r="65223" spans="1:1" x14ac:dyDescent="0.25">
      <c r="A65223"/>
    </row>
    <row r="65224" spans="1:1" x14ac:dyDescent="0.25">
      <c r="A65224"/>
    </row>
    <row r="65225" spans="1:1" x14ac:dyDescent="0.25">
      <c r="A65225"/>
    </row>
    <row r="65226" spans="1:1" x14ac:dyDescent="0.25">
      <c r="A65226"/>
    </row>
    <row r="65227" spans="1:1" x14ac:dyDescent="0.25">
      <c r="A65227"/>
    </row>
    <row r="65228" spans="1:1" x14ac:dyDescent="0.25">
      <c r="A65228"/>
    </row>
    <row r="65229" spans="1:1" x14ac:dyDescent="0.25">
      <c r="A65229"/>
    </row>
    <row r="65230" spans="1:1" x14ac:dyDescent="0.25">
      <c r="A65230"/>
    </row>
    <row r="65231" spans="1:1" x14ac:dyDescent="0.25">
      <c r="A65231"/>
    </row>
    <row r="65232" spans="1:1" x14ac:dyDescent="0.25">
      <c r="A65232"/>
    </row>
    <row r="65233" spans="1:1" x14ac:dyDescent="0.25">
      <c r="A65233"/>
    </row>
    <row r="65234" spans="1:1" x14ac:dyDescent="0.25">
      <c r="A65234"/>
    </row>
    <row r="65235" spans="1:1" x14ac:dyDescent="0.25">
      <c r="A65235"/>
    </row>
    <row r="65236" spans="1:1" x14ac:dyDescent="0.25">
      <c r="A65236"/>
    </row>
    <row r="65237" spans="1:1" x14ac:dyDescent="0.25">
      <c r="A65237"/>
    </row>
    <row r="65238" spans="1:1" x14ac:dyDescent="0.25">
      <c r="A65238"/>
    </row>
    <row r="65239" spans="1:1" x14ac:dyDescent="0.25">
      <c r="A65239"/>
    </row>
    <row r="65240" spans="1:1" x14ac:dyDescent="0.25">
      <c r="A65240"/>
    </row>
    <row r="65241" spans="1:1" x14ac:dyDescent="0.25">
      <c r="A65241"/>
    </row>
    <row r="65242" spans="1:1" x14ac:dyDescent="0.25">
      <c r="A65242"/>
    </row>
    <row r="65243" spans="1:1" x14ac:dyDescent="0.25">
      <c r="A65243"/>
    </row>
    <row r="65244" spans="1:1" x14ac:dyDescent="0.25">
      <c r="A65244"/>
    </row>
    <row r="65245" spans="1:1" x14ac:dyDescent="0.25">
      <c r="A65245"/>
    </row>
    <row r="65246" spans="1:1" x14ac:dyDescent="0.25">
      <c r="A65246"/>
    </row>
    <row r="65247" spans="1:1" x14ac:dyDescent="0.25">
      <c r="A65247"/>
    </row>
    <row r="65248" spans="1:1" x14ac:dyDescent="0.25">
      <c r="A65248"/>
    </row>
    <row r="65249" spans="1:1" x14ac:dyDescent="0.25">
      <c r="A65249"/>
    </row>
    <row r="65250" spans="1:1" x14ac:dyDescent="0.25">
      <c r="A65250"/>
    </row>
    <row r="65251" spans="1:1" x14ac:dyDescent="0.25">
      <c r="A65251"/>
    </row>
    <row r="65252" spans="1:1" x14ac:dyDescent="0.25">
      <c r="A65252"/>
    </row>
    <row r="65253" spans="1:1" x14ac:dyDescent="0.25">
      <c r="A65253"/>
    </row>
    <row r="65254" spans="1:1" x14ac:dyDescent="0.25">
      <c r="A65254"/>
    </row>
    <row r="65255" spans="1:1" x14ac:dyDescent="0.25">
      <c r="A65255"/>
    </row>
    <row r="65256" spans="1:1" x14ac:dyDescent="0.25">
      <c r="A65256"/>
    </row>
    <row r="65257" spans="1:1" x14ac:dyDescent="0.25">
      <c r="A65257"/>
    </row>
    <row r="65258" spans="1:1" x14ac:dyDescent="0.25">
      <c r="A65258"/>
    </row>
    <row r="65259" spans="1:1" x14ac:dyDescent="0.25">
      <c r="A65259"/>
    </row>
    <row r="65260" spans="1:1" x14ac:dyDescent="0.25">
      <c r="A65260"/>
    </row>
    <row r="65261" spans="1:1" x14ac:dyDescent="0.25">
      <c r="A65261"/>
    </row>
    <row r="65262" spans="1:1" x14ac:dyDescent="0.25">
      <c r="A65262"/>
    </row>
    <row r="65263" spans="1:1" x14ac:dyDescent="0.25">
      <c r="A65263"/>
    </row>
    <row r="65264" spans="1:1" x14ac:dyDescent="0.25">
      <c r="A65264"/>
    </row>
    <row r="65265" spans="1:1" x14ac:dyDescent="0.25">
      <c r="A65265"/>
    </row>
    <row r="65266" spans="1:1" x14ac:dyDescent="0.25">
      <c r="A65266"/>
    </row>
    <row r="65267" spans="1:1" x14ac:dyDescent="0.25">
      <c r="A65267"/>
    </row>
    <row r="65268" spans="1:1" x14ac:dyDescent="0.25">
      <c r="A65268"/>
    </row>
    <row r="65269" spans="1:1" x14ac:dyDescent="0.25">
      <c r="A65269"/>
    </row>
    <row r="65270" spans="1:1" x14ac:dyDescent="0.25">
      <c r="A65270"/>
    </row>
    <row r="65271" spans="1:1" x14ac:dyDescent="0.25">
      <c r="A65271"/>
    </row>
    <row r="65272" spans="1:1" x14ac:dyDescent="0.25">
      <c r="A65272"/>
    </row>
    <row r="65273" spans="1:1" x14ac:dyDescent="0.25">
      <c r="A65273"/>
    </row>
    <row r="65274" spans="1:1" x14ac:dyDescent="0.25">
      <c r="A65274"/>
    </row>
    <row r="65275" spans="1:1" x14ac:dyDescent="0.25">
      <c r="A65275"/>
    </row>
    <row r="65276" spans="1:1" x14ac:dyDescent="0.25">
      <c r="A65276"/>
    </row>
    <row r="65277" spans="1:1" x14ac:dyDescent="0.25">
      <c r="A65277"/>
    </row>
    <row r="65278" spans="1:1" x14ac:dyDescent="0.25">
      <c r="A65278"/>
    </row>
    <row r="65279" spans="1:1" x14ac:dyDescent="0.25">
      <c r="A65279"/>
    </row>
    <row r="65280" spans="1:1" x14ac:dyDescent="0.25">
      <c r="A65280"/>
    </row>
    <row r="65281" spans="1:1" x14ac:dyDescent="0.25">
      <c r="A65281"/>
    </row>
    <row r="65282" spans="1:1" x14ac:dyDescent="0.25">
      <c r="A65282"/>
    </row>
    <row r="65283" spans="1:1" x14ac:dyDescent="0.25">
      <c r="A65283"/>
    </row>
    <row r="65284" spans="1:1" x14ac:dyDescent="0.25">
      <c r="A65284"/>
    </row>
    <row r="65285" spans="1:1" x14ac:dyDescent="0.25">
      <c r="A65285"/>
    </row>
    <row r="65286" spans="1:1" x14ac:dyDescent="0.25">
      <c r="A65286"/>
    </row>
    <row r="65287" spans="1:1" x14ac:dyDescent="0.25">
      <c r="A65287"/>
    </row>
    <row r="65288" spans="1:1" x14ac:dyDescent="0.25">
      <c r="A65288"/>
    </row>
    <row r="65289" spans="1:1" x14ac:dyDescent="0.25">
      <c r="A65289"/>
    </row>
    <row r="65290" spans="1:1" x14ac:dyDescent="0.25">
      <c r="A65290"/>
    </row>
    <row r="65291" spans="1:1" x14ac:dyDescent="0.25">
      <c r="A65291"/>
    </row>
    <row r="65292" spans="1:1" x14ac:dyDescent="0.25">
      <c r="A65292"/>
    </row>
    <row r="65293" spans="1:1" x14ac:dyDescent="0.25">
      <c r="A65293"/>
    </row>
    <row r="65294" spans="1:1" x14ac:dyDescent="0.25">
      <c r="A65294"/>
    </row>
    <row r="65295" spans="1:1" x14ac:dyDescent="0.25">
      <c r="A65295"/>
    </row>
    <row r="65296" spans="1:1" x14ac:dyDescent="0.25">
      <c r="A65296"/>
    </row>
    <row r="65297" spans="1:1" x14ac:dyDescent="0.25">
      <c r="A65297"/>
    </row>
    <row r="65298" spans="1:1" x14ac:dyDescent="0.25">
      <c r="A65298"/>
    </row>
    <row r="65299" spans="1:1" x14ac:dyDescent="0.25">
      <c r="A65299"/>
    </row>
    <row r="65300" spans="1:1" x14ac:dyDescent="0.25">
      <c r="A65300"/>
    </row>
    <row r="65301" spans="1:1" x14ac:dyDescent="0.25">
      <c r="A65301"/>
    </row>
    <row r="65302" spans="1:1" x14ac:dyDescent="0.25">
      <c r="A65302"/>
    </row>
    <row r="65303" spans="1:1" x14ac:dyDescent="0.25">
      <c r="A65303"/>
    </row>
    <row r="65304" spans="1:1" x14ac:dyDescent="0.25">
      <c r="A65304"/>
    </row>
    <row r="65305" spans="1:1" x14ac:dyDescent="0.25">
      <c r="A65305"/>
    </row>
    <row r="65306" spans="1:1" x14ac:dyDescent="0.25">
      <c r="A65306"/>
    </row>
    <row r="65307" spans="1:1" x14ac:dyDescent="0.25">
      <c r="A65307"/>
    </row>
    <row r="65308" spans="1:1" x14ac:dyDescent="0.25">
      <c r="A65308"/>
    </row>
    <row r="65309" spans="1:1" x14ac:dyDescent="0.25">
      <c r="A65309"/>
    </row>
    <row r="65310" spans="1:1" x14ac:dyDescent="0.25">
      <c r="A65310"/>
    </row>
    <row r="65311" spans="1:1" x14ac:dyDescent="0.25">
      <c r="A65311"/>
    </row>
    <row r="65312" spans="1:1" x14ac:dyDescent="0.25">
      <c r="A65312"/>
    </row>
    <row r="65313" spans="1:1" x14ac:dyDescent="0.25">
      <c r="A65313"/>
    </row>
    <row r="65314" spans="1:1" x14ac:dyDescent="0.25">
      <c r="A65314"/>
    </row>
    <row r="65315" spans="1:1" x14ac:dyDescent="0.25">
      <c r="A65315"/>
    </row>
    <row r="65316" spans="1:1" x14ac:dyDescent="0.25">
      <c r="A65316"/>
    </row>
    <row r="65317" spans="1:1" x14ac:dyDescent="0.25">
      <c r="A65317"/>
    </row>
    <row r="65318" spans="1:1" x14ac:dyDescent="0.25">
      <c r="A65318"/>
    </row>
    <row r="65319" spans="1:1" x14ac:dyDescent="0.25">
      <c r="A65319"/>
    </row>
    <row r="65320" spans="1:1" x14ac:dyDescent="0.25">
      <c r="A65320"/>
    </row>
    <row r="65321" spans="1:1" x14ac:dyDescent="0.25">
      <c r="A65321"/>
    </row>
    <row r="65322" spans="1:1" x14ac:dyDescent="0.25">
      <c r="A65322"/>
    </row>
    <row r="65323" spans="1:1" x14ac:dyDescent="0.25">
      <c r="A65323"/>
    </row>
    <row r="65324" spans="1:1" x14ac:dyDescent="0.25">
      <c r="A65324"/>
    </row>
    <row r="65325" spans="1:1" x14ac:dyDescent="0.25">
      <c r="A65325"/>
    </row>
    <row r="65326" spans="1:1" x14ac:dyDescent="0.25">
      <c r="A65326"/>
    </row>
    <row r="65327" spans="1:1" x14ac:dyDescent="0.25">
      <c r="A65327"/>
    </row>
    <row r="65328" spans="1:1" x14ac:dyDescent="0.25">
      <c r="A65328"/>
    </row>
    <row r="65329" spans="1:1" x14ac:dyDescent="0.25">
      <c r="A65329"/>
    </row>
    <row r="65330" spans="1:1" x14ac:dyDescent="0.25">
      <c r="A65330"/>
    </row>
    <row r="65331" spans="1:1" x14ac:dyDescent="0.25">
      <c r="A65331"/>
    </row>
    <row r="65332" spans="1:1" x14ac:dyDescent="0.25">
      <c r="A65332"/>
    </row>
    <row r="65333" spans="1:1" x14ac:dyDescent="0.25">
      <c r="A65333"/>
    </row>
    <row r="65334" spans="1:1" x14ac:dyDescent="0.25">
      <c r="A65334"/>
    </row>
    <row r="65335" spans="1:1" x14ac:dyDescent="0.25">
      <c r="A65335"/>
    </row>
    <row r="65336" spans="1:1" x14ac:dyDescent="0.25">
      <c r="A65336"/>
    </row>
    <row r="65337" spans="1:1" x14ac:dyDescent="0.25">
      <c r="A65337"/>
    </row>
    <row r="65338" spans="1:1" x14ac:dyDescent="0.25">
      <c r="A65338"/>
    </row>
    <row r="65339" spans="1:1" x14ac:dyDescent="0.25">
      <c r="A65339"/>
    </row>
    <row r="65340" spans="1:1" x14ac:dyDescent="0.25">
      <c r="A65340"/>
    </row>
    <row r="65341" spans="1:1" x14ac:dyDescent="0.25">
      <c r="A65341"/>
    </row>
    <row r="65342" spans="1:1" x14ac:dyDescent="0.25">
      <c r="A65342"/>
    </row>
    <row r="65343" spans="1:1" x14ac:dyDescent="0.25">
      <c r="A65343"/>
    </row>
    <row r="65344" spans="1:1" x14ac:dyDescent="0.25">
      <c r="A65344"/>
    </row>
    <row r="65345" spans="1:1" x14ac:dyDescent="0.25">
      <c r="A65345"/>
    </row>
    <row r="65346" spans="1:1" x14ac:dyDescent="0.25">
      <c r="A65346"/>
    </row>
    <row r="65347" spans="1:1" x14ac:dyDescent="0.25">
      <c r="A65347"/>
    </row>
    <row r="65348" spans="1:1" x14ac:dyDescent="0.25">
      <c r="A65348"/>
    </row>
    <row r="65349" spans="1:1" x14ac:dyDescent="0.25">
      <c r="A65349"/>
    </row>
    <row r="65350" spans="1:1" x14ac:dyDescent="0.25">
      <c r="A65350"/>
    </row>
    <row r="65351" spans="1:1" x14ac:dyDescent="0.25">
      <c r="A65351"/>
    </row>
    <row r="65352" spans="1:1" x14ac:dyDescent="0.25">
      <c r="A65352"/>
    </row>
    <row r="65353" spans="1:1" x14ac:dyDescent="0.25">
      <c r="A65353"/>
    </row>
    <row r="65354" spans="1:1" x14ac:dyDescent="0.25">
      <c r="A65354"/>
    </row>
    <row r="65355" spans="1:1" x14ac:dyDescent="0.25">
      <c r="A65355"/>
    </row>
    <row r="65356" spans="1:1" x14ac:dyDescent="0.25">
      <c r="A65356"/>
    </row>
    <row r="65357" spans="1:1" x14ac:dyDescent="0.25">
      <c r="A65357"/>
    </row>
    <row r="65358" spans="1:1" x14ac:dyDescent="0.25">
      <c r="A65358"/>
    </row>
    <row r="65359" spans="1:1" x14ac:dyDescent="0.25">
      <c r="A65359"/>
    </row>
    <row r="65360" spans="1:1" x14ac:dyDescent="0.25">
      <c r="A65360"/>
    </row>
    <row r="65361" spans="1:1" x14ac:dyDescent="0.25">
      <c r="A65361"/>
    </row>
    <row r="65362" spans="1:1" x14ac:dyDescent="0.25">
      <c r="A65362"/>
    </row>
    <row r="65363" spans="1:1" x14ac:dyDescent="0.25">
      <c r="A65363"/>
    </row>
    <row r="65364" spans="1:1" x14ac:dyDescent="0.25">
      <c r="A65364"/>
    </row>
    <row r="65365" spans="1:1" x14ac:dyDescent="0.25">
      <c r="A65365"/>
    </row>
    <row r="65366" spans="1:1" x14ac:dyDescent="0.25">
      <c r="A65366"/>
    </row>
    <row r="65367" spans="1:1" x14ac:dyDescent="0.25">
      <c r="A65367"/>
    </row>
    <row r="65368" spans="1:1" x14ac:dyDescent="0.25">
      <c r="A65368"/>
    </row>
    <row r="65369" spans="1:1" x14ac:dyDescent="0.25">
      <c r="A65369"/>
    </row>
    <row r="65370" spans="1:1" x14ac:dyDescent="0.25">
      <c r="A65370"/>
    </row>
    <row r="65371" spans="1:1" x14ac:dyDescent="0.25">
      <c r="A65371"/>
    </row>
    <row r="65372" spans="1:1" x14ac:dyDescent="0.25">
      <c r="A65372"/>
    </row>
    <row r="65373" spans="1:1" x14ac:dyDescent="0.25">
      <c r="A65373"/>
    </row>
    <row r="65374" spans="1:1" x14ac:dyDescent="0.25">
      <c r="A65374"/>
    </row>
    <row r="65375" spans="1:1" x14ac:dyDescent="0.25">
      <c r="A65375"/>
    </row>
    <row r="65376" spans="1:1" x14ac:dyDescent="0.25">
      <c r="A65376"/>
    </row>
    <row r="65377" spans="1:1" x14ac:dyDescent="0.25">
      <c r="A65377"/>
    </row>
    <row r="65378" spans="1:1" x14ac:dyDescent="0.25">
      <c r="A65378"/>
    </row>
    <row r="65379" spans="1:1" x14ac:dyDescent="0.25">
      <c r="A65379"/>
    </row>
    <row r="65380" spans="1:1" x14ac:dyDescent="0.25">
      <c r="A65380"/>
    </row>
    <row r="65381" spans="1:1" x14ac:dyDescent="0.25">
      <c r="A65381"/>
    </row>
    <row r="65382" spans="1:1" x14ac:dyDescent="0.25">
      <c r="A65382"/>
    </row>
    <row r="65383" spans="1:1" x14ac:dyDescent="0.25">
      <c r="A65383"/>
    </row>
    <row r="65384" spans="1:1" x14ac:dyDescent="0.25">
      <c r="A65384"/>
    </row>
    <row r="65385" spans="1:1" x14ac:dyDescent="0.25">
      <c r="A65385"/>
    </row>
    <row r="65386" spans="1:1" x14ac:dyDescent="0.25">
      <c r="A65386"/>
    </row>
    <row r="65387" spans="1:1" x14ac:dyDescent="0.25">
      <c r="A65387"/>
    </row>
    <row r="65388" spans="1:1" x14ac:dyDescent="0.25">
      <c r="A65388"/>
    </row>
    <row r="65389" spans="1:1" x14ac:dyDescent="0.25">
      <c r="A65389"/>
    </row>
    <row r="65390" spans="1:1" x14ac:dyDescent="0.25">
      <c r="A65390"/>
    </row>
    <row r="65391" spans="1:1" x14ac:dyDescent="0.25">
      <c r="A65391"/>
    </row>
    <row r="65392" spans="1:1" x14ac:dyDescent="0.25">
      <c r="A65392"/>
    </row>
    <row r="65393" spans="1:1" x14ac:dyDescent="0.25">
      <c r="A65393"/>
    </row>
    <row r="65394" spans="1:1" x14ac:dyDescent="0.25">
      <c r="A65394"/>
    </row>
    <row r="65395" spans="1:1" x14ac:dyDescent="0.25">
      <c r="A65395"/>
    </row>
    <row r="65396" spans="1:1" x14ac:dyDescent="0.25">
      <c r="A65396"/>
    </row>
    <row r="65397" spans="1:1" x14ac:dyDescent="0.25">
      <c r="A65397"/>
    </row>
    <row r="65398" spans="1:1" x14ac:dyDescent="0.25">
      <c r="A65398"/>
    </row>
    <row r="65399" spans="1:1" x14ac:dyDescent="0.25">
      <c r="A65399"/>
    </row>
    <row r="65400" spans="1:1" x14ac:dyDescent="0.25">
      <c r="A65400"/>
    </row>
    <row r="65401" spans="1:1" x14ac:dyDescent="0.25">
      <c r="A65401"/>
    </row>
    <row r="65402" spans="1:1" x14ac:dyDescent="0.25">
      <c r="A65402"/>
    </row>
    <row r="65403" spans="1:1" x14ac:dyDescent="0.25">
      <c r="A65403"/>
    </row>
    <row r="65404" spans="1:1" x14ac:dyDescent="0.25">
      <c r="A65404"/>
    </row>
    <row r="65405" spans="1:1" x14ac:dyDescent="0.25">
      <c r="A65405"/>
    </row>
    <row r="65406" spans="1:1" x14ac:dyDescent="0.25">
      <c r="A65406"/>
    </row>
    <row r="65407" spans="1:1" x14ac:dyDescent="0.25">
      <c r="A65407"/>
    </row>
    <row r="65408" spans="1:1" x14ac:dyDescent="0.25">
      <c r="A65408"/>
    </row>
    <row r="65409" spans="1:1" x14ac:dyDescent="0.25">
      <c r="A65409"/>
    </row>
    <row r="65410" spans="1:1" x14ac:dyDescent="0.25">
      <c r="A65410"/>
    </row>
    <row r="65411" spans="1:1" x14ac:dyDescent="0.25">
      <c r="A65411"/>
    </row>
    <row r="65412" spans="1:1" x14ac:dyDescent="0.25">
      <c r="A65412"/>
    </row>
    <row r="65413" spans="1:1" x14ac:dyDescent="0.25">
      <c r="A65413"/>
    </row>
    <row r="65414" spans="1:1" x14ac:dyDescent="0.25">
      <c r="A65414"/>
    </row>
    <row r="65415" spans="1:1" x14ac:dyDescent="0.25">
      <c r="A65415"/>
    </row>
    <row r="65416" spans="1:1" x14ac:dyDescent="0.25">
      <c r="A65416"/>
    </row>
    <row r="65417" spans="1:1" x14ac:dyDescent="0.25">
      <c r="A65417"/>
    </row>
    <row r="65418" spans="1:1" x14ac:dyDescent="0.25">
      <c r="A65418"/>
    </row>
    <row r="65419" spans="1:1" x14ac:dyDescent="0.25">
      <c r="A65419"/>
    </row>
    <row r="65420" spans="1:1" x14ac:dyDescent="0.25">
      <c r="A65420"/>
    </row>
    <row r="65421" spans="1:1" x14ac:dyDescent="0.25">
      <c r="A65421"/>
    </row>
    <row r="65422" spans="1:1" x14ac:dyDescent="0.25">
      <c r="A65422"/>
    </row>
    <row r="65423" spans="1:1" x14ac:dyDescent="0.25">
      <c r="A65423"/>
    </row>
    <row r="65424" spans="1:1" x14ac:dyDescent="0.25">
      <c r="A65424"/>
    </row>
    <row r="65425" spans="1:1" x14ac:dyDescent="0.25">
      <c r="A65425"/>
    </row>
    <row r="65426" spans="1:1" x14ac:dyDescent="0.25">
      <c r="A65426"/>
    </row>
    <row r="65427" spans="1:1" x14ac:dyDescent="0.25">
      <c r="A65427"/>
    </row>
    <row r="65428" spans="1:1" x14ac:dyDescent="0.25">
      <c r="A65428"/>
    </row>
    <row r="65429" spans="1:1" x14ac:dyDescent="0.25">
      <c r="A65429"/>
    </row>
    <row r="65430" spans="1:1" x14ac:dyDescent="0.25">
      <c r="A65430"/>
    </row>
    <row r="65431" spans="1:1" x14ac:dyDescent="0.25">
      <c r="A65431"/>
    </row>
    <row r="65432" spans="1:1" x14ac:dyDescent="0.25">
      <c r="A65432"/>
    </row>
    <row r="65433" spans="1:1" x14ac:dyDescent="0.25">
      <c r="A65433"/>
    </row>
    <row r="65434" spans="1:1" x14ac:dyDescent="0.25">
      <c r="A65434"/>
    </row>
    <row r="65435" spans="1:1" x14ac:dyDescent="0.25">
      <c r="A65435"/>
    </row>
    <row r="65436" spans="1:1" x14ac:dyDescent="0.25">
      <c r="A65436"/>
    </row>
    <row r="65437" spans="1:1" x14ac:dyDescent="0.25">
      <c r="A65437"/>
    </row>
    <row r="65438" spans="1:1" x14ac:dyDescent="0.25">
      <c r="A65438"/>
    </row>
    <row r="65439" spans="1:1" x14ac:dyDescent="0.25">
      <c r="A65439"/>
    </row>
    <row r="65440" spans="1:1" x14ac:dyDescent="0.25">
      <c r="A65440"/>
    </row>
    <row r="65441" spans="1:1" x14ac:dyDescent="0.25">
      <c r="A65441"/>
    </row>
    <row r="65442" spans="1:1" x14ac:dyDescent="0.25">
      <c r="A65442"/>
    </row>
    <row r="65443" spans="1:1" x14ac:dyDescent="0.25">
      <c r="A65443"/>
    </row>
    <row r="65444" spans="1:1" x14ac:dyDescent="0.25">
      <c r="A65444"/>
    </row>
    <row r="65445" spans="1:1" x14ac:dyDescent="0.25">
      <c r="A65445"/>
    </row>
    <row r="65446" spans="1:1" x14ac:dyDescent="0.25">
      <c r="A65446"/>
    </row>
    <row r="65447" spans="1:1" x14ac:dyDescent="0.25">
      <c r="A65447"/>
    </row>
    <row r="65448" spans="1:1" x14ac:dyDescent="0.25">
      <c r="A65448"/>
    </row>
    <row r="65449" spans="1:1" x14ac:dyDescent="0.25">
      <c r="A65449"/>
    </row>
    <row r="65450" spans="1:1" x14ac:dyDescent="0.25">
      <c r="A65450"/>
    </row>
    <row r="65451" spans="1:1" x14ac:dyDescent="0.25">
      <c r="A65451"/>
    </row>
    <row r="65452" spans="1:1" x14ac:dyDescent="0.25">
      <c r="A65452"/>
    </row>
    <row r="65453" spans="1:1" x14ac:dyDescent="0.25">
      <c r="A65453"/>
    </row>
    <row r="65454" spans="1:1" x14ac:dyDescent="0.25">
      <c r="A65454"/>
    </row>
    <row r="65455" spans="1:1" x14ac:dyDescent="0.25">
      <c r="A65455"/>
    </row>
    <row r="65456" spans="1:1" x14ac:dyDescent="0.25">
      <c r="A65456"/>
    </row>
    <row r="65457" spans="1:1" x14ac:dyDescent="0.25">
      <c r="A65457"/>
    </row>
    <row r="65458" spans="1:1" x14ac:dyDescent="0.25">
      <c r="A65458"/>
    </row>
    <row r="65459" spans="1:1" x14ac:dyDescent="0.25">
      <c r="A65459"/>
    </row>
    <row r="65460" spans="1:1" x14ac:dyDescent="0.25">
      <c r="A65460"/>
    </row>
    <row r="65461" spans="1:1" x14ac:dyDescent="0.25">
      <c r="A65461"/>
    </row>
    <row r="65462" spans="1:1" x14ac:dyDescent="0.25">
      <c r="A65462"/>
    </row>
    <row r="65463" spans="1:1" x14ac:dyDescent="0.25">
      <c r="A65463"/>
    </row>
    <row r="65464" spans="1:1" x14ac:dyDescent="0.25">
      <c r="A65464"/>
    </row>
    <row r="65465" spans="1:1" x14ac:dyDescent="0.25">
      <c r="A65465"/>
    </row>
    <row r="65466" spans="1:1" x14ac:dyDescent="0.25">
      <c r="A65466"/>
    </row>
    <row r="65467" spans="1:1" x14ac:dyDescent="0.25">
      <c r="A65467"/>
    </row>
    <row r="65468" spans="1:1" x14ac:dyDescent="0.25">
      <c r="A65468"/>
    </row>
    <row r="65469" spans="1:1" x14ac:dyDescent="0.25">
      <c r="A65469"/>
    </row>
    <row r="65470" spans="1:1" x14ac:dyDescent="0.25">
      <c r="A65470"/>
    </row>
    <row r="65471" spans="1:1" x14ac:dyDescent="0.25">
      <c r="A65471"/>
    </row>
    <row r="65472" spans="1:1" x14ac:dyDescent="0.25">
      <c r="A65472"/>
    </row>
    <row r="65473" spans="1:1" x14ac:dyDescent="0.25">
      <c r="A65473"/>
    </row>
    <row r="65474" spans="1:1" x14ac:dyDescent="0.25">
      <c r="A65474"/>
    </row>
    <row r="65475" spans="1:1" x14ac:dyDescent="0.25">
      <c r="A65475"/>
    </row>
    <row r="65476" spans="1:1" x14ac:dyDescent="0.25">
      <c r="A65476"/>
    </row>
    <row r="65477" spans="1:1" x14ac:dyDescent="0.25">
      <c r="A65477"/>
    </row>
    <row r="65478" spans="1:1" x14ac:dyDescent="0.25">
      <c r="A65478"/>
    </row>
    <row r="65479" spans="1:1" x14ac:dyDescent="0.25">
      <c r="A65479"/>
    </row>
    <row r="65480" spans="1:1" x14ac:dyDescent="0.25">
      <c r="A65480"/>
    </row>
    <row r="65481" spans="1:1" x14ac:dyDescent="0.25">
      <c r="A65481"/>
    </row>
    <row r="65482" spans="1:1" x14ac:dyDescent="0.25">
      <c r="A65482"/>
    </row>
    <row r="65483" spans="1:1" x14ac:dyDescent="0.25">
      <c r="A65483"/>
    </row>
    <row r="65484" spans="1:1" x14ac:dyDescent="0.25">
      <c r="A65484"/>
    </row>
    <row r="65485" spans="1:1" x14ac:dyDescent="0.25">
      <c r="A65485"/>
    </row>
    <row r="65486" spans="1:1" x14ac:dyDescent="0.25">
      <c r="A65486"/>
    </row>
    <row r="65487" spans="1:1" x14ac:dyDescent="0.25">
      <c r="A65487"/>
    </row>
    <row r="65488" spans="1:1" x14ac:dyDescent="0.25">
      <c r="A65488"/>
    </row>
    <row r="65489" spans="1:1" x14ac:dyDescent="0.25">
      <c r="A65489"/>
    </row>
    <row r="65490" spans="1:1" x14ac:dyDescent="0.25">
      <c r="A65490"/>
    </row>
    <row r="65491" spans="1:1" x14ac:dyDescent="0.25">
      <c r="A65491"/>
    </row>
    <row r="65492" spans="1:1" x14ac:dyDescent="0.25">
      <c r="A65492"/>
    </row>
    <row r="65493" spans="1:1" x14ac:dyDescent="0.25">
      <c r="A65493"/>
    </row>
    <row r="65494" spans="1:1" x14ac:dyDescent="0.25">
      <c r="A65494"/>
    </row>
    <row r="65495" spans="1:1" x14ac:dyDescent="0.25">
      <c r="A65495"/>
    </row>
    <row r="65496" spans="1:1" x14ac:dyDescent="0.25">
      <c r="A65496"/>
    </row>
    <row r="65497" spans="1:1" x14ac:dyDescent="0.25">
      <c r="A65497"/>
    </row>
    <row r="65498" spans="1:1" x14ac:dyDescent="0.25">
      <c r="A65498"/>
    </row>
    <row r="65499" spans="1:1" x14ac:dyDescent="0.25">
      <c r="A65499"/>
    </row>
    <row r="65500" spans="1:1" x14ac:dyDescent="0.25">
      <c r="A65500"/>
    </row>
    <row r="65501" spans="1:1" x14ac:dyDescent="0.25">
      <c r="A65501"/>
    </row>
    <row r="65502" spans="1:1" x14ac:dyDescent="0.25">
      <c r="A65502"/>
    </row>
    <row r="65503" spans="1:1" x14ac:dyDescent="0.25">
      <c r="A65503"/>
    </row>
    <row r="65504" spans="1:1" x14ac:dyDescent="0.25">
      <c r="A65504"/>
    </row>
    <row r="65505" spans="1:1" x14ac:dyDescent="0.25">
      <c r="A65505"/>
    </row>
    <row r="65506" spans="1:1" x14ac:dyDescent="0.25">
      <c r="A65506"/>
    </row>
    <row r="65507" spans="1:1" x14ac:dyDescent="0.25">
      <c r="A65507"/>
    </row>
    <row r="65508" spans="1:1" x14ac:dyDescent="0.25">
      <c r="A65508"/>
    </row>
    <row r="65509" spans="1:1" x14ac:dyDescent="0.25">
      <c r="A65509"/>
    </row>
    <row r="65510" spans="1:1" x14ac:dyDescent="0.25">
      <c r="A65510"/>
    </row>
    <row r="65511" spans="1:1" x14ac:dyDescent="0.25">
      <c r="A65511"/>
    </row>
    <row r="65512" spans="1:1" x14ac:dyDescent="0.25">
      <c r="A65512"/>
    </row>
    <row r="65513" spans="1:1" x14ac:dyDescent="0.25">
      <c r="A65513"/>
    </row>
    <row r="65514" spans="1:1" x14ac:dyDescent="0.25">
      <c r="A65514"/>
    </row>
    <row r="65515" spans="1:1" x14ac:dyDescent="0.25">
      <c r="A65515"/>
    </row>
    <row r="65516" spans="1:1" x14ac:dyDescent="0.25">
      <c r="A65516"/>
    </row>
    <row r="65517" spans="1:1" x14ac:dyDescent="0.25">
      <c r="A65517"/>
    </row>
    <row r="65518" spans="1:1" x14ac:dyDescent="0.25">
      <c r="A65518"/>
    </row>
    <row r="65519" spans="1:1" x14ac:dyDescent="0.25">
      <c r="A65519"/>
    </row>
    <row r="65520" spans="1:1" x14ac:dyDescent="0.25">
      <c r="A65520"/>
    </row>
    <row r="65521" spans="1:1" x14ac:dyDescent="0.25">
      <c r="A65521"/>
    </row>
    <row r="65522" spans="1:1" x14ac:dyDescent="0.25">
      <c r="A65522"/>
    </row>
    <row r="65523" spans="1:1" x14ac:dyDescent="0.25">
      <c r="A65523"/>
    </row>
    <row r="65524" spans="1:1" x14ac:dyDescent="0.25">
      <c r="A65524"/>
    </row>
    <row r="65525" spans="1:1" x14ac:dyDescent="0.25">
      <c r="A65525"/>
    </row>
    <row r="65526" spans="1:1" x14ac:dyDescent="0.25">
      <c r="A65526"/>
    </row>
    <row r="65527" spans="1:1" x14ac:dyDescent="0.25">
      <c r="A65527"/>
    </row>
    <row r="65528" spans="1:1" x14ac:dyDescent="0.25">
      <c r="A65528"/>
    </row>
    <row r="65529" spans="1:1" x14ac:dyDescent="0.25">
      <c r="A65529"/>
    </row>
    <row r="65530" spans="1:1" x14ac:dyDescent="0.25">
      <c r="A65530"/>
    </row>
    <row r="65531" spans="1:1" x14ac:dyDescent="0.25">
      <c r="A65531"/>
    </row>
    <row r="65532" spans="1:1" x14ac:dyDescent="0.25">
      <c r="A65532"/>
    </row>
    <row r="65533" spans="1:1" x14ac:dyDescent="0.25">
      <c r="A65533"/>
    </row>
    <row r="65534" spans="1:1" x14ac:dyDescent="0.25">
      <c r="A65534"/>
    </row>
    <row r="65535" spans="1:1" x14ac:dyDescent="0.25">
      <c r="A65535"/>
    </row>
    <row r="65536" spans="1:1" x14ac:dyDescent="0.25">
      <c r="A65536"/>
    </row>
    <row r="65537" spans="1:1" x14ac:dyDescent="0.25">
      <c r="A65537"/>
    </row>
    <row r="65538" spans="1:1" x14ac:dyDescent="0.25">
      <c r="A65538"/>
    </row>
    <row r="65539" spans="1:1" x14ac:dyDescent="0.25">
      <c r="A65539"/>
    </row>
    <row r="65540" spans="1:1" x14ac:dyDescent="0.25">
      <c r="A65540"/>
    </row>
    <row r="65541" spans="1:1" x14ac:dyDescent="0.25">
      <c r="A65541"/>
    </row>
    <row r="65542" spans="1:1" x14ac:dyDescent="0.25">
      <c r="A65542"/>
    </row>
    <row r="65543" spans="1:1" x14ac:dyDescent="0.25">
      <c r="A65543"/>
    </row>
    <row r="65544" spans="1:1" x14ac:dyDescent="0.25">
      <c r="A65544"/>
    </row>
    <row r="65545" spans="1:1" x14ac:dyDescent="0.25">
      <c r="A65545"/>
    </row>
    <row r="65546" spans="1:1" x14ac:dyDescent="0.25">
      <c r="A65546"/>
    </row>
    <row r="65547" spans="1:1" x14ac:dyDescent="0.25">
      <c r="A65547"/>
    </row>
    <row r="65548" spans="1:1" x14ac:dyDescent="0.25">
      <c r="A65548"/>
    </row>
    <row r="65549" spans="1:1" x14ac:dyDescent="0.25">
      <c r="A65549"/>
    </row>
    <row r="65550" spans="1:1" x14ac:dyDescent="0.25">
      <c r="A65550"/>
    </row>
    <row r="65551" spans="1:1" x14ac:dyDescent="0.25">
      <c r="A65551"/>
    </row>
    <row r="65552" spans="1:1" x14ac:dyDescent="0.25">
      <c r="A65552"/>
    </row>
    <row r="65553" spans="1:1" x14ac:dyDescent="0.25">
      <c r="A65553"/>
    </row>
    <row r="65554" spans="1:1" x14ac:dyDescent="0.25">
      <c r="A65554"/>
    </row>
    <row r="65555" spans="1:1" x14ac:dyDescent="0.25">
      <c r="A65555"/>
    </row>
    <row r="65556" spans="1:1" x14ac:dyDescent="0.25">
      <c r="A65556"/>
    </row>
    <row r="65557" spans="1:1" x14ac:dyDescent="0.25">
      <c r="A65557"/>
    </row>
    <row r="65558" spans="1:1" x14ac:dyDescent="0.25">
      <c r="A65558"/>
    </row>
    <row r="65559" spans="1:1" x14ac:dyDescent="0.25">
      <c r="A65559"/>
    </row>
    <row r="65560" spans="1:1" x14ac:dyDescent="0.25">
      <c r="A65560"/>
    </row>
    <row r="65561" spans="1:1" x14ac:dyDescent="0.25">
      <c r="A65561"/>
    </row>
    <row r="65562" spans="1:1" x14ac:dyDescent="0.25">
      <c r="A65562"/>
    </row>
    <row r="65563" spans="1:1" x14ac:dyDescent="0.25">
      <c r="A65563"/>
    </row>
    <row r="65564" spans="1:1" x14ac:dyDescent="0.25">
      <c r="A65564"/>
    </row>
    <row r="65565" spans="1:1" x14ac:dyDescent="0.25">
      <c r="A65565"/>
    </row>
    <row r="65566" spans="1:1" x14ac:dyDescent="0.25">
      <c r="A65566"/>
    </row>
    <row r="65567" spans="1:1" x14ac:dyDescent="0.25">
      <c r="A65567"/>
    </row>
    <row r="65568" spans="1:1" x14ac:dyDescent="0.25">
      <c r="A65568"/>
    </row>
    <row r="65569" spans="1:1" x14ac:dyDescent="0.25">
      <c r="A65569"/>
    </row>
    <row r="65570" spans="1:1" x14ac:dyDescent="0.25">
      <c r="A65570"/>
    </row>
    <row r="65571" spans="1:1" x14ac:dyDescent="0.25">
      <c r="A65571"/>
    </row>
    <row r="65572" spans="1:1" x14ac:dyDescent="0.25">
      <c r="A65572"/>
    </row>
    <row r="65573" spans="1:1" x14ac:dyDescent="0.25">
      <c r="A65573"/>
    </row>
    <row r="65574" spans="1:1" x14ac:dyDescent="0.25">
      <c r="A65574"/>
    </row>
    <row r="65575" spans="1:1" x14ac:dyDescent="0.25">
      <c r="A65575"/>
    </row>
    <row r="65576" spans="1:1" x14ac:dyDescent="0.25">
      <c r="A65576"/>
    </row>
    <row r="65577" spans="1:1" x14ac:dyDescent="0.25">
      <c r="A65577"/>
    </row>
    <row r="65578" spans="1:1" x14ac:dyDescent="0.25">
      <c r="A65578"/>
    </row>
    <row r="65579" spans="1:1" x14ac:dyDescent="0.25">
      <c r="A65579"/>
    </row>
    <row r="65580" spans="1:1" x14ac:dyDescent="0.25">
      <c r="A65580"/>
    </row>
    <row r="65581" spans="1:1" x14ac:dyDescent="0.25">
      <c r="A65581"/>
    </row>
    <row r="65582" spans="1:1" x14ac:dyDescent="0.25">
      <c r="A65582"/>
    </row>
    <row r="65583" spans="1:1" x14ac:dyDescent="0.25">
      <c r="A65583"/>
    </row>
    <row r="65584" spans="1:1" x14ac:dyDescent="0.25">
      <c r="A65584"/>
    </row>
    <row r="65585" spans="1:1" x14ac:dyDescent="0.25">
      <c r="A65585"/>
    </row>
    <row r="65586" spans="1:1" x14ac:dyDescent="0.25">
      <c r="A65586"/>
    </row>
    <row r="65587" spans="1:1" x14ac:dyDescent="0.25">
      <c r="A65587"/>
    </row>
    <row r="65588" spans="1:1" x14ac:dyDescent="0.25">
      <c r="A65588"/>
    </row>
    <row r="65589" spans="1:1" x14ac:dyDescent="0.25">
      <c r="A65589"/>
    </row>
    <row r="65590" spans="1:1" x14ac:dyDescent="0.25">
      <c r="A65590"/>
    </row>
    <row r="65591" spans="1:1" x14ac:dyDescent="0.25">
      <c r="A65591"/>
    </row>
    <row r="65592" spans="1:1" x14ac:dyDescent="0.25">
      <c r="A65592"/>
    </row>
    <row r="65593" spans="1:1" x14ac:dyDescent="0.25">
      <c r="A65593"/>
    </row>
    <row r="65594" spans="1:1" x14ac:dyDescent="0.25">
      <c r="A65594"/>
    </row>
    <row r="65595" spans="1:1" x14ac:dyDescent="0.25">
      <c r="A65595"/>
    </row>
    <row r="65596" spans="1:1" x14ac:dyDescent="0.25">
      <c r="A65596"/>
    </row>
    <row r="65597" spans="1:1" x14ac:dyDescent="0.25">
      <c r="A65597"/>
    </row>
    <row r="65598" spans="1:1" x14ac:dyDescent="0.25">
      <c r="A65598"/>
    </row>
    <row r="65599" spans="1:1" x14ac:dyDescent="0.25">
      <c r="A65599"/>
    </row>
    <row r="65600" spans="1:1" x14ac:dyDescent="0.25">
      <c r="A65600"/>
    </row>
    <row r="65601" spans="1:1" x14ac:dyDescent="0.25">
      <c r="A65601"/>
    </row>
    <row r="65602" spans="1:1" x14ac:dyDescent="0.25">
      <c r="A65602"/>
    </row>
    <row r="65603" spans="1:1" x14ac:dyDescent="0.25">
      <c r="A65603"/>
    </row>
    <row r="65604" spans="1:1" x14ac:dyDescent="0.25">
      <c r="A65604"/>
    </row>
    <row r="65605" spans="1:1" x14ac:dyDescent="0.25">
      <c r="A65605"/>
    </row>
    <row r="65606" spans="1:1" x14ac:dyDescent="0.25">
      <c r="A65606"/>
    </row>
    <row r="65607" spans="1:1" x14ac:dyDescent="0.25">
      <c r="A65607"/>
    </row>
    <row r="65608" spans="1:1" x14ac:dyDescent="0.25">
      <c r="A65608"/>
    </row>
    <row r="65609" spans="1:1" x14ac:dyDescent="0.25">
      <c r="A65609"/>
    </row>
    <row r="65610" spans="1:1" x14ac:dyDescent="0.25">
      <c r="A65610"/>
    </row>
    <row r="65611" spans="1:1" x14ac:dyDescent="0.25">
      <c r="A65611"/>
    </row>
    <row r="65612" spans="1:1" x14ac:dyDescent="0.25">
      <c r="A65612"/>
    </row>
    <row r="65613" spans="1:1" x14ac:dyDescent="0.25">
      <c r="A65613"/>
    </row>
    <row r="65614" spans="1:1" x14ac:dyDescent="0.25">
      <c r="A65614"/>
    </row>
    <row r="65615" spans="1:1" x14ac:dyDescent="0.25">
      <c r="A65615"/>
    </row>
    <row r="65616" spans="1:1" x14ac:dyDescent="0.25">
      <c r="A65616"/>
    </row>
    <row r="65617" spans="1:1" x14ac:dyDescent="0.25">
      <c r="A65617"/>
    </row>
    <row r="65618" spans="1:1" x14ac:dyDescent="0.25">
      <c r="A65618"/>
    </row>
    <row r="65619" spans="1:1" x14ac:dyDescent="0.25">
      <c r="A65619"/>
    </row>
    <row r="65620" spans="1:1" x14ac:dyDescent="0.25">
      <c r="A65620"/>
    </row>
    <row r="65621" spans="1:1" x14ac:dyDescent="0.25">
      <c r="A65621"/>
    </row>
    <row r="65622" spans="1:1" x14ac:dyDescent="0.25">
      <c r="A65622"/>
    </row>
    <row r="65623" spans="1:1" x14ac:dyDescent="0.25">
      <c r="A65623"/>
    </row>
    <row r="65624" spans="1:1" x14ac:dyDescent="0.25">
      <c r="A65624"/>
    </row>
    <row r="65625" spans="1:1" x14ac:dyDescent="0.25">
      <c r="A65625"/>
    </row>
    <row r="65626" spans="1:1" x14ac:dyDescent="0.25">
      <c r="A65626"/>
    </row>
    <row r="65627" spans="1:1" x14ac:dyDescent="0.25">
      <c r="A65627"/>
    </row>
    <row r="65628" spans="1:1" x14ac:dyDescent="0.25">
      <c r="A65628"/>
    </row>
    <row r="65629" spans="1:1" x14ac:dyDescent="0.25">
      <c r="A65629"/>
    </row>
    <row r="65630" spans="1:1" x14ac:dyDescent="0.25">
      <c r="A65630"/>
    </row>
    <row r="65631" spans="1:1" x14ac:dyDescent="0.25">
      <c r="A65631"/>
    </row>
    <row r="65632" spans="1:1" x14ac:dyDescent="0.25">
      <c r="A65632"/>
    </row>
    <row r="65633" spans="1:1" x14ac:dyDescent="0.25">
      <c r="A65633"/>
    </row>
    <row r="65634" spans="1:1" x14ac:dyDescent="0.25">
      <c r="A65634"/>
    </row>
    <row r="65635" spans="1:1" x14ac:dyDescent="0.25">
      <c r="A65635"/>
    </row>
    <row r="65636" spans="1:1" x14ac:dyDescent="0.25">
      <c r="A65636"/>
    </row>
    <row r="65637" spans="1:1" x14ac:dyDescent="0.25">
      <c r="A65637"/>
    </row>
    <row r="65638" spans="1:1" x14ac:dyDescent="0.25">
      <c r="A65638"/>
    </row>
    <row r="65639" spans="1:1" x14ac:dyDescent="0.25">
      <c r="A65639"/>
    </row>
    <row r="65640" spans="1:1" x14ac:dyDescent="0.25">
      <c r="A65640"/>
    </row>
    <row r="65641" spans="1:1" x14ac:dyDescent="0.25">
      <c r="A65641"/>
    </row>
    <row r="65642" spans="1:1" x14ac:dyDescent="0.25">
      <c r="A65642"/>
    </row>
    <row r="65643" spans="1:1" x14ac:dyDescent="0.25">
      <c r="A65643"/>
    </row>
    <row r="65644" spans="1:1" x14ac:dyDescent="0.25">
      <c r="A65644"/>
    </row>
    <row r="65645" spans="1:1" x14ac:dyDescent="0.25">
      <c r="A65645"/>
    </row>
    <row r="65646" spans="1:1" x14ac:dyDescent="0.25">
      <c r="A65646"/>
    </row>
    <row r="65647" spans="1:1" x14ac:dyDescent="0.25">
      <c r="A65647"/>
    </row>
    <row r="65648" spans="1:1" x14ac:dyDescent="0.25">
      <c r="A65648"/>
    </row>
    <row r="65649" spans="1:1" x14ac:dyDescent="0.25">
      <c r="A65649"/>
    </row>
    <row r="65650" spans="1:1" x14ac:dyDescent="0.25">
      <c r="A65650"/>
    </row>
    <row r="65651" spans="1:1" x14ac:dyDescent="0.25">
      <c r="A65651"/>
    </row>
    <row r="65652" spans="1:1" x14ac:dyDescent="0.25">
      <c r="A65652"/>
    </row>
    <row r="65653" spans="1:1" x14ac:dyDescent="0.25">
      <c r="A65653"/>
    </row>
    <row r="65654" spans="1:1" x14ac:dyDescent="0.25">
      <c r="A65654"/>
    </row>
    <row r="65655" spans="1:1" x14ac:dyDescent="0.25">
      <c r="A65655"/>
    </row>
    <row r="65656" spans="1:1" x14ac:dyDescent="0.25">
      <c r="A65656"/>
    </row>
    <row r="65657" spans="1:1" x14ac:dyDescent="0.25">
      <c r="A65657"/>
    </row>
    <row r="65658" spans="1:1" x14ac:dyDescent="0.25">
      <c r="A65658"/>
    </row>
    <row r="65659" spans="1:1" x14ac:dyDescent="0.25">
      <c r="A65659"/>
    </row>
    <row r="65660" spans="1:1" x14ac:dyDescent="0.25">
      <c r="A65660"/>
    </row>
    <row r="65661" spans="1:1" x14ac:dyDescent="0.25">
      <c r="A65661"/>
    </row>
    <row r="65662" spans="1:1" x14ac:dyDescent="0.25">
      <c r="A65662"/>
    </row>
    <row r="65663" spans="1:1" x14ac:dyDescent="0.25">
      <c r="A65663"/>
    </row>
    <row r="65664" spans="1:1" x14ac:dyDescent="0.25">
      <c r="A65664"/>
    </row>
    <row r="65665" spans="1:1" x14ac:dyDescent="0.25">
      <c r="A65665"/>
    </row>
    <row r="65666" spans="1:1" x14ac:dyDescent="0.25">
      <c r="A65666"/>
    </row>
    <row r="65667" spans="1:1" x14ac:dyDescent="0.25">
      <c r="A65667"/>
    </row>
    <row r="65668" spans="1:1" x14ac:dyDescent="0.25">
      <c r="A65668"/>
    </row>
    <row r="65669" spans="1:1" x14ac:dyDescent="0.25">
      <c r="A65669"/>
    </row>
    <row r="65670" spans="1:1" x14ac:dyDescent="0.25">
      <c r="A65670"/>
    </row>
    <row r="65671" spans="1:1" x14ac:dyDescent="0.25">
      <c r="A65671"/>
    </row>
    <row r="65672" spans="1:1" x14ac:dyDescent="0.25">
      <c r="A65672"/>
    </row>
    <row r="65673" spans="1:1" x14ac:dyDescent="0.25">
      <c r="A65673"/>
    </row>
    <row r="65674" spans="1:1" x14ac:dyDescent="0.25">
      <c r="A65674"/>
    </row>
    <row r="65675" spans="1:1" x14ac:dyDescent="0.25">
      <c r="A65675"/>
    </row>
    <row r="65676" spans="1:1" x14ac:dyDescent="0.25">
      <c r="A65676"/>
    </row>
    <row r="65677" spans="1:1" x14ac:dyDescent="0.25">
      <c r="A65677"/>
    </row>
    <row r="65678" spans="1:1" x14ac:dyDescent="0.25">
      <c r="A65678"/>
    </row>
    <row r="65679" spans="1:1" x14ac:dyDescent="0.25">
      <c r="A65679"/>
    </row>
    <row r="65680" spans="1:1" x14ac:dyDescent="0.25">
      <c r="A65680"/>
    </row>
    <row r="65681" spans="1:1" x14ac:dyDescent="0.25">
      <c r="A65681"/>
    </row>
    <row r="65682" spans="1:1" x14ac:dyDescent="0.25">
      <c r="A65682"/>
    </row>
    <row r="65683" spans="1:1" x14ac:dyDescent="0.25">
      <c r="A65683"/>
    </row>
    <row r="65684" spans="1:1" x14ac:dyDescent="0.25">
      <c r="A65684"/>
    </row>
    <row r="65685" spans="1:1" x14ac:dyDescent="0.25">
      <c r="A65685"/>
    </row>
    <row r="65686" spans="1:1" x14ac:dyDescent="0.25">
      <c r="A65686"/>
    </row>
    <row r="65687" spans="1:1" x14ac:dyDescent="0.25">
      <c r="A65687"/>
    </row>
    <row r="65688" spans="1:1" x14ac:dyDescent="0.25">
      <c r="A65688"/>
    </row>
    <row r="65689" spans="1:1" x14ac:dyDescent="0.25">
      <c r="A65689"/>
    </row>
    <row r="65690" spans="1:1" x14ac:dyDescent="0.25">
      <c r="A65690"/>
    </row>
    <row r="65691" spans="1:1" x14ac:dyDescent="0.25">
      <c r="A65691"/>
    </row>
    <row r="65692" spans="1:1" x14ac:dyDescent="0.25">
      <c r="A65692"/>
    </row>
    <row r="65693" spans="1:1" x14ac:dyDescent="0.25">
      <c r="A65693"/>
    </row>
    <row r="65694" spans="1:1" x14ac:dyDescent="0.25">
      <c r="A65694"/>
    </row>
    <row r="65695" spans="1:1" x14ac:dyDescent="0.25">
      <c r="A65695"/>
    </row>
    <row r="65696" spans="1:1" x14ac:dyDescent="0.25">
      <c r="A65696"/>
    </row>
    <row r="65697" spans="1:1" x14ac:dyDescent="0.25">
      <c r="A65697"/>
    </row>
    <row r="65698" spans="1:1" x14ac:dyDescent="0.25">
      <c r="A65698"/>
    </row>
    <row r="65699" spans="1:1" x14ac:dyDescent="0.25">
      <c r="A65699"/>
    </row>
    <row r="65700" spans="1:1" x14ac:dyDescent="0.25">
      <c r="A65700"/>
    </row>
    <row r="65701" spans="1:1" x14ac:dyDescent="0.25">
      <c r="A65701"/>
    </row>
    <row r="65702" spans="1:1" x14ac:dyDescent="0.25">
      <c r="A65702"/>
    </row>
    <row r="65703" spans="1:1" x14ac:dyDescent="0.25">
      <c r="A65703"/>
    </row>
    <row r="65704" spans="1:1" x14ac:dyDescent="0.25">
      <c r="A65704"/>
    </row>
    <row r="65705" spans="1:1" x14ac:dyDescent="0.25">
      <c r="A65705"/>
    </row>
    <row r="65706" spans="1:1" x14ac:dyDescent="0.25">
      <c r="A65706"/>
    </row>
    <row r="65707" spans="1:1" x14ac:dyDescent="0.25">
      <c r="A65707"/>
    </row>
    <row r="65708" spans="1:1" x14ac:dyDescent="0.25">
      <c r="A65708"/>
    </row>
    <row r="65709" spans="1:1" x14ac:dyDescent="0.25">
      <c r="A65709"/>
    </row>
    <row r="65710" spans="1:1" x14ac:dyDescent="0.25">
      <c r="A65710"/>
    </row>
    <row r="65711" spans="1:1" x14ac:dyDescent="0.25">
      <c r="A65711"/>
    </row>
    <row r="65712" spans="1:1" x14ac:dyDescent="0.25">
      <c r="A65712"/>
    </row>
    <row r="65713" spans="1:1" x14ac:dyDescent="0.25">
      <c r="A65713"/>
    </row>
    <row r="65714" spans="1:1" x14ac:dyDescent="0.25">
      <c r="A65714"/>
    </row>
    <row r="65715" spans="1:1" x14ac:dyDescent="0.25">
      <c r="A65715"/>
    </row>
    <row r="65716" spans="1:1" x14ac:dyDescent="0.25">
      <c r="A65716"/>
    </row>
    <row r="65717" spans="1:1" x14ac:dyDescent="0.25">
      <c r="A65717"/>
    </row>
    <row r="65718" spans="1:1" x14ac:dyDescent="0.25">
      <c r="A65718"/>
    </row>
    <row r="65719" spans="1:1" x14ac:dyDescent="0.25">
      <c r="A65719"/>
    </row>
    <row r="65720" spans="1:1" x14ac:dyDescent="0.25">
      <c r="A65720"/>
    </row>
    <row r="65721" spans="1:1" x14ac:dyDescent="0.25">
      <c r="A65721"/>
    </row>
    <row r="65722" spans="1:1" x14ac:dyDescent="0.25">
      <c r="A65722"/>
    </row>
    <row r="65723" spans="1:1" x14ac:dyDescent="0.25">
      <c r="A65723"/>
    </row>
    <row r="65724" spans="1:1" x14ac:dyDescent="0.25">
      <c r="A65724"/>
    </row>
    <row r="65725" spans="1:1" x14ac:dyDescent="0.25">
      <c r="A65725"/>
    </row>
    <row r="65726" spans="1:1" x14ac:dyDescent="0.25">
      <c r="A65726"/>
    </row>
    <row r="65727" spans="1:1" x14ac:dyDescent="0.25">
      <c r="A65727"/>
    </row>
    <row r="65728" spans="1:1" x14ac:dyDescent="0.25">
      <c r="A65728"/>
    </row>
    <row r="65729" spans="1:1" x14ac:dyDescent="0.25">
      <c r="A65729"/>
    </row>
    <row r="65730" spans="1:1" x14ac:dyDescent="0.25">
      <c r="A65730"/>
    </row>
    <row r="65731" spans="1:1" x14ac:dyDescent="0.25">
      <c r="A65731"/>
    </row>
    <row r="65732" spans="1:1" x14ac:dyDescent="0.25">
      <c r="A65732"/>
    </row>
    <row r="65733" spans="1:1" x14ac:dyDescent="0.25">
      <c r="A65733"/>
    </row>
    <row r="65734" spans="1:1" x14ac:dyDescent="0.25">
      <c r="A65734"/>
    </row>
    <row r="65735" spans="1:1" x14ac:dyDescent="0.25">
      <c r="A65735"/>
    </row>
    <row r="65736" spans="1:1" x14ac:dyDescent="0.25">
      <c r="A65736"/>
    </row>
    <row r="65737" spans="1:1" x14ac:dyDescent="0.25">
      <c r="A65737"/>
    </row>
    <row r="65738" spans="1:1" x14ac:dyDescent="0.25">
      <c r="A65738"/>
    </row>
    <row r="65739" spans="1:1" x14ac:dyDescent="0.25">
      <c r="A65739"/>
    </row>
    <row r="65740" spans="1:1" x14ac:dyDescent="0.25">
      <c r="A65740"/>
    </row>
    <row r="65741" spans="1:1" x14ac:dyDescent="0.25">
      <c r="A65741"/>
    </row>
    <row r="65742" spans="1:1" x14ac:dyDescent="0.25">
      <c r="A65742"/>
    </row>
    <row r="65743" spans="1:1" x14ac:dyDescent="0.25">
      <c r="A65743"/>
    </row>
    <row r="65744" spans="1:1" x14ac:dyDescent="0.25">
      <c r="A65744"/>
    </row>
    <row r="65745" spans="1:1" x14ac:dyDescent="0.25">
      <c r="A65745"/>
    </row>
    <row r="65746" spans="1:1" x14ac:dyDescent="0.25">
      <c r="A65746"/>
    </row>
    <row r="65747" spans="1:1" x14ac:dyDescent="0.25">
      <c r="A65747"/>
    </row>
    <row r="65748" spans="1:1" x14ac:dyDescent="0.25">
      <c r="A65748"/>
    </row>
    <row r="65749" spans="1:1" x14ac:dyDescent="0.25">
      <c r="A65749"/>
    </row>
    <row r="65750" spans="1:1" x14ac:dyDescent="0.25">
      <c r="A65750"/>
    </row>
    <row r="65751" spans="1:1" x14ac:dyDescent="0.25">
      <c r="A65751"/>
    </row>
    <row r="65752" spans="1:1" x14ac:dyDescent="0.25">
      <c r="A65752"/>
    </row>
    <row r="65753" spans="1:1" x14ac:dyDescent="0.25">
      <c r="A65753"/>
    </row>
    <row r="65754" spans="1:1" x14ac:dyDescent="0.25">
      <c r="A65754"/>
    </row>
    <row r="65755" spans="1:1" x14ac:dyDescent="0.25">
      <c r="A65755"/>
    </row>
    <row r="65756" spans="1:1" x14ac:dyDescent="0.25">
      <c r="A65756"/>
    </row>
    <row r="65757" spans="1:1" x14ac:dyDescent="0.25">
      <c r="A65757"/>
    </row>
    <row r="65758" spans="1:1" x14ac:dyDescent="0.25">
      <c r="A65758"/>
    </row>
    <row r="65759" spans="1:1" x14ac:dyDescent="0.25">
      <c r="A65759"/>
    </row>
    <row r="65760" spans="1:1" x14ac:dyDescent="0.25">
      <c r="A65760"/>
    </row>
    <row r="65761" spans="1:1" x14ac:dyDescent="0.25">
      <c r="A65761"/>
    </row>
    <row r="65762" spans="1:1" x14ac:dyDescent="0.25">
      <c r="A65762"/>
    </row>
    <row r="65763" spans="1:1" x14ac:dyDescent="0.25">
      <c r="A65763"/>
    </row>
    <row r="65764" spans="1:1" x14ac:dyDescent="0.25">
      <c r="A65764"/>
    </row>
    <row r="65765" spans="1:1" x14ac:dyDescent="0.25">
      <c r="A65765"/>
    </row>
    <row r="65766" spans="1:1" x14ac:dyDescent="0.25">
      <c r="A65766"/>
    </row>
    <row r="65767" spans="1:1" x14ac:dyDescent="0.25">
      <c r="A65767"/>
    </row>
    <row r="65768" spans="1:1" x14ac:dyDescent="0.25">
      <c r="A65768"/>
    </row>
    <row r="65769" spans="1:1" x14ac:dyDescent="0.25">
      <c r="A65769"/>
    </row>
    <row r="65770" spans="1:1" x14ac:dyDescent="0.25">
      <c r="A65770"/>
    </row>
    <row r="65771" spans="1:1" x14ac:dyDescent="0.25">
      <c r="A65771"/>
    </row>
    <row r="65772" spans="1:1" x14ac:dyDescent="0.25">
      <c r="A65772"/>
    </row>
    <row r="65773" spans="1:1" x14ac:dyDescent="0.25">
      <c r="A65773"/>
    </row>
    <row r="65774" spans="1:1" x14ac:dyDescent="0.25">
      <c r="A65774"/>
    </row>
    <row r="65775" spans="1:1" x14ac:dyDescent="0.25">
      <c r="A65775"/>
    </row>
    <row r="65776" spans="1:1" x14ac:dyDescent="0.25">
      <c r="A65776"/>
    </row>
    <row r="65777" spans="1:1" x14ac:dyDescent="0.25">
      <c r="A65777"/>
    </row>
    <row r="65778" spans="1:1" x14ac:dyDescent="0.25">
      <c r="A65778"/>
    </row>
    <row r="65779" spans="1:1" x14ac:dyDescent="0.25">
      <c r="A65779"/>
    </row>
    <row r="65780" spans="1:1" x14ac:dyDescent="0.25">
      <c r="A65780"/>
    </row>
    <row r="65781" spans="1:1" x14ac:dyDescent="0.25">
      <c r="A65781"/>
    </row>
    <row r="65782" spans="1:1" x14ac:dyDescent="0.25">
      <c r="A65782"/>
    </row>
    <row r="65783" spans="1:1" x14ac:dyDescent="0.25">
      <c r="A65783"/>
    </row>
    <row r="65784" spans="1:1" x14ac:dyDescent="0.25">
      <c r="A65784"/>
    </row>
    <row r="65785" spans="1:1" x14ac:dyDescent="0.25">
      <c r="A65785"/>
    </row>
    <row r="65786" spans="1:1" x14ac:dyDescent="0.25">
      <c r="A65786"/>
    </row>
    <row r="65787" spans="1:1" x14ac:dyDescent="0.25">
      <c r="A65787"/>
    </row>
    <row r="65788" spans="1:1" x14ac:dyDescent="0.25">
      <c r="A65788"/>
    </row>
    <row r="65789" spans="1:1" x14ac:dyDescent="0.25">
      <c r="A65789"/>
    </row>
    <row r="65790" spans="1:1" x14ac:dyDescent="0.25">
      <c r="A65790"/>
    </row>
    <row r="65791" spans="1:1" x14ac:dyDescent="0.25">
      <c r="A65791"/>
    </row>
    <row r="65792" spans="1:1" x14ac:dyDescent="0.25">
      <c r="A65792"/>
    </row>
    <row r="65793" spans="1:1" x14ac:dyDescent="0.25">
      <c r="A65793"/>
    </row>
    <row r="65794" spans="1:1" x14ac:dyDescent="0.25">
      <c r="A65794"/>
    </row>
    <row r="65795" spans="1:1" x14ac:dyDescent="0.25">
      <c r="A65795"/>
    </row>
    <row r="65796" spans="1:1" x14ac:dyDescent="0.25">
      <c r="A65796"/>
    </row>
    <row r="65797" spans="1:1" x14ac:dyDescent="0.25">
      <c r="A65797"/>
    </row>
    <row r="65798" spans="1:1" x14ac:dyDescent="0.25">
      <c r="A65798"/>
    </row>
    <row r="65799" spans="1:1" x14ac:dyDescent="0.25">
      <c r="A65799"/>
    </row>
    <row r="65800" spans="1:1" x14ac:dyDescent="0.25">
      <c r="A65800"/>
    </row>
    <row r="65801" spans="1:1" x14ac:dyDescent="0.25">
      <c r="A65801"/>
    </row>
    <row r="65802" spans="1:1" x14ac:dyDescent="0.25">
      <c r="A65802"/>
    </row>
    <row r="65803" spans="1:1" x14ac:dyDescent="0.25">
      <c r="A65803"/>
    </row>
    <row r="65804" spans="1:1" x14ac:dyDescent="0.25">
      <c r="A65804"/>
    </row>
    <row r="65805" spans="1:1" x14ac:dyDescent="0.25">
      <c r="A65805"/>
    </row>
    <row r="65806" spans="1:1" x14ac:dyDescent="0.25">
      <c r="A65806"/>
    </row>
    <row r="65807" spans="1:1" x14ac:dyDescent="0.25">
      <c r="A65807"/>
    </row>
    <row r="65808" spans="1:1" x14ac:dyDescent="0.25">
      <c r="A65808"/>
    </row>
    <row r="65809" spans="1:1" x14ac:dyDescent="0.25">
      <c r="A65809"/>
    </row>
    <row r="65810" spans="1:1" x14ac:dyDescent="0.25">
      <c r="A65810"/>
    </row>
    <row r="65811" spans="1:1" x14ac:dyDescent="0.25">
      <c r="A65811"/>
    </row>
    <row r="65812" spans="1:1" x14ac:dyDescent="0.25">
      <c r="A65812"/>
    </row>
    <row r="65813" spans="1:1" x14ac:dyDescent="0.25">
      <c r="A65813"/>
    </row>
    <row r="65814" spans="1:1" x14ac:dyDescent="0.25">
      <c r="A65814"/>
    </row>
    <row r="65815" spans="1:1" x14ac:dyDescent="0.25">
      <c r="A65815"/>
    </row>
    <row r="65816" spans="1:1" x14ac:dyDescent="0.25">
      <c r="A65816"/>
    </row>
    <row r="65817" spans="1:1" x14ac:dyDescent="0.25">
      <c r="A65817"/>
    </row>
    <row r="65818" spans="1:1" x14ac:dyDescent="0.25">
      <c r="A65818"/>
    </row>
    <row r="65819" spans="1:1" x14ac:dyDescent="0.25">
      <c r="A65819"/>
    </row>
    <row r="65820" spans="1:1" x14ac:dyDescent="0.25">
      <c r="A65820"/>
    </row>
    <row r="65821" spans="1:1" x14ac:dyDescent="0.25">
      <c r="A65821"/>
    </row>
    <row r="65822" spans="1:1" x14ac:dyDescent="0.25">
      <c r="A65822"/>
    </row>
    <row r="65823" spans="1:1" x14ac:dyDescent="0.25">
      <c r="A65823"/>
    </row>
    <row r="65824" spans="1:1" x14ac:dyDescent="0.25">
      <c r="A65824"/>
    </row>
    <row r="65825" spans="1:1" x14ac:dyDescent="0.25">
      <c r="A65825"/>
    </row>
    <row r="65826" spans="1:1" x14ac:dyDescent="0.25">
      <c r="A65826"/>
    </row>
    <row r="65827" spans="1:1" x14ac:dyDescent="0.25">
      <c r="A65827"/>
    </row>
    <row r="65828" spans="1:1" x14ac:dyDescent="0.25">
      <c r="A65828"/>
    </row>
    <row r="65829" spans="1:1" x14ac:dyDescent="0.25">
      <c r="A65829"/>
    </row>
    <row r="65830" spans="1:1" x14ac:dyDescent="0.25">
      <c r="A65830"/>
    </row>
    <row r="65831" spans="1:1" x14ac:dyDescent="0.25">
      <c r="A65831"/>
    </row>
    <row r="65832" spans="1:1" x14ac:dyDescent="0.25">
      <c r="A65832"/>
    </row>
    <row r="65833" spans="1:1" x14ac:dyDescent="0.25">
      <c r="A65833"/>
    </row>
    <row r="65834" spans="1:1" x14ac:dyDescent="0.25">
      <c r="A65834"/>
    </row>
    <row r="65835" spans="1:1" x14ac:dyDescent="0.25">
      <c r="A65835"/>
    </row>
    <row r="65836" spans="1:1" x14ac:dyDescent="0.25">
      <c r="A65836"/>
    </row>
    <row r="65837" spans="1:1" x14ac:dyDescent="0.25">
      <c r="A65837"/>
    </row>
    <row r="65838" spans="1:1" x14ac:dyDescent="0.25">
      <c r="A65838"/>
    </row>
    <row r="65839" spans="1:1" x14ac:dyDescent="0.25">
      <c r="A65839"/>
    </row>
    <row r="65840" spans="1:1" x14ac:dyDescent="0.25">
      <c r="A65840"/>
    </row>
    <row r="65841" spans="1:1" x14ac:dyDescent="0.25">
      <c r="A65841"/>
    </row>
    <row r="65842" spans="1:1" x14ac:dyDescent="0.25">
      <c r="A65842"/>
    </row>
    <row r="65843" spans="1:1" x14ac:dyDescent="0.25">
      <c r="A65843"/>
    </row>
    <row r="65844" spans="1:1" x14ac:dyDescent="0.25">
      <c r="A65844"/>
    </row>
    <row r="65845" spans="1:1" x14ac:dyDescent="0.25">
      <c r="A65845"/>
    </row>
    <row r="65846" spans="1:1" x14ac:dyDescent="0.25">
      <c r="A65846"/>
    </row>
    <row r="65847" spans="1:1" x14ac:dyDescent="0.25">
      <c r="A65847"/>
    </row>
    <row r="65848" spans="1:1" x14ac:dyDescent="0.25">
      <c r="A65848"/>
    </row>
    <row r="65849" spans="1:1" x14ac:dyDescent="0.25">
      <c r="A65849"/>
    </row>
    <row r="65850" spans="1:1" x14ac:dyDescent="0.25">
      <c r="A65850"/>
    </row>
    <row r="65851" spans="1:1" x14ac:dyDescent="0.25">
      <c r="A65851"/>
    </row>
    <row r="65852" spans="1:1" x14ac:dyDescent="0.25">
      <c r="A65852"/>
    </row>
    <row r="65853" spans="1:1" x14ac:dyDescent="0.25">
      <c r="A65853"/>
    </row>
    <row r="65854" spans="1:1" x14ac:dyDescent="0.25">
      <c r="A65854"/>
    </row>
    <row r="65855" spans="1:1" x14ac:dyDescent="0.25">
      <c r="A65855"/>
    </row>
    <row r="65856" spans="1:1" x14ac:dyDescent="0.25">
      <c r="A65856"/>
    </row>
    <row r="65857" spans="1:1" x14ac:dyDescent="0.25">
      <c r="A65857"/>
    </row>
    <row r="65858" spans="1:1" x14ac:dyDescent="0.25">
      <c r="A65858"/>
    </row>
    <row r="65859" spans="1:1" x14ac:dyDescent="0.25">
      <c r="A65859"/>
    </row>
    <row r="65860" spans="1:1" x14ac:dyDescent="0.25">
      <c r="A65860"/>
    </row>
    <row r="65861" spans="1:1" x14ac:dyDescent="0.25">
      <c r="A65861"/>
    </row>
    <row r="65862" spans="1:1" x14ac:dyDescent="0.25">
      <c r="A65862"/>
    </row>
    <row r="65863" spans="1:1" x14ac:dyDescent="0.25">
      <c r="A65863"/>
    </row>
    <row r="65864" spans="1:1" x14ac:dyDescent="0.25">
      <c r="A65864"/>
    </row>
    <row r="65865" spans="1:1" x14ac:dyDescent="0.25">
      <c r="A65865"/>
    </row>
    <row r="65866" spans="1:1" x14ac:dyDescent="0.25">
      <c r="A65866"/>
    </row>
    <row r="65867" spans="1:1" x14ac:dyDescent="0.25">
      <c r="A65867"/>
    </row>
    <row r="65868" spans="1:1" x14ac:dyDescent="0.25">
      <c r="A65868"/>
    </row>
    <row r="65869" spans="1:1" x14ac:dyDescent="0.25">
      <c r="A65869"/>
    </row>
    <row r="65870" spans="1:1" x14ac:dyDescent="0.25">
      <c r="A65870"/>
    </row>
    <row r="65871" spans="1:1" x14ac:dyDescent="0.25">
      <c r="A65871"/>
    </row>
    <row r="65872" spans="1:1" x14ac:dyDescent="0.25">
      <c r="A65872"/>
    </row>
    <row r="65873" spans="1:1" x14ac:dyDescent="0.25">
      <c r="A65873"/>
    </row>
    <row r="65874" spans="1:1" x14ac:dyDescent="0.25">
      <c r="A65874"/>
    </row>
    <row r="65875" spans="1:1" x14ac:dyDescent="0.25">
      <c r="A65875"/>
    </row>
    <row r="65876" spans="1:1" x14ac:dyDescent="0.25">
      <c r="A65876"/>
    </row>
    <row r="65877" spans="1:1" x14ac:dyDescent="0.25">
      <c r="A65877"/>
    </row>
    <row r="65878" spans="1:1" x14ac:dyDescent="0.25">
      <c r="A65878"/>
    </row>
    <row r="65879" spans="1:1" x14ac:dyDescent="0.25">
      <c r="A65879"/>
    </row>
    <row r="65880" spans="1:1" x14ac:dyDescent="0.25">
      <c r="A65880"/>
    </row>
    <row r="65881" spans="1:1" x14ac:dyDescent="0.25">
      <c r="A65881"/>
    </row>
    <row r="65882" spans="1:1" x14ac:dyDescent="0.25">
      <c r="A65882"/>
    </row>
    <row r="65883" spans="1:1" x14ac:dyDescent="0.25">
      <c r="A65883"/>
    </row>
    <row r="65884" spans="1:1" x14ac:dyDescent="0.25">
      <c r="A65884"/>
    </row>
    <row r="65885" spans="1:1" x14ac:dyDescent="0.25">
      <c r="A65885"/>
    </row>
    <row r="65886" spans="1:1" x14ac:dyDescent="0.25">
      <c r="A65886"/>
    </row>
    <row r="65887" spans="1:1" x14ac:dyDescent="0.25">
      <c r="A65887"/>
    </row>
    <row r="65888" spans="1:1" x14ac:dyDescent="0.25">
      <c r="A65888"/>
    </row>
    <row r="65889" spans="1:1" x14ac:dyDescent="0.25">
      <c r="A65889"/>
    </row>
    <row r="65890" spans="1:1" x14ac:dyDescent="0.25">
      <c r="A65890"/>
    </row>
    <row r="65891" spans="1:1" x14ac:dyDescent="0.25">
      <c r="A65891"/>
    </row>
    <row r="65892" spans="1:1" x14ac:dyDescent="0.25">
      <c r="A65892"/>
    </row>
    <row r="65893" spans="1:1" x14ac:dyDescent="0.25">
      <c r="A65893"/>
    </row>
    <row r="65894" spans="1:1" x14ac:dyDescent="0.25">
      <c r="A65894"/>
    </row>
    <row r="65895" spans="1:1" x14ac:dyDescent="0.25">
      <c r="A65895"/>
    </row>
    <row r="65896" spans="1:1" x14ac:dyDescent="0.25">
      <c r="A65896"/>
    </row>
    <row r="65897" spans="1:1" x14ac:dyDescent="0.25">
      <c r="A65897"/>
    </row>
    <row r="65898" spans="1:1" x14ac:dyDescent="0.25">
      <c r="A65898"/>
    </row>
    <row r="65899" spans="1:1" x14ac:dyDescent="0.25">
      <c r="A65899"/>
    </row>
    <row r="65900" spans="1:1" x14ac:dyDescent="0.25">
      <c r="A65900"/>
    </row>
    <row r="65901" spans="1:1" x14ac:dyDescent="0.25">
      <c r="A65901"/>
    </row>
    <row r="65902" spans="1:1" x14ac:dyDescent="0.25">
      <c r="A65902"/>
    </row>
    <row r="65903" spans="1:1" x14ac:dyDescent="0.25">
      <c r="A65903"/>
    </row>
    <row r="65904" spans="1:1" x14ac:dyDescent="0.25">
      <c r="A65904"/>
    </row>
    <row r="65905" spans="1:1" x14ac:dyDescent="0.25">
      <c r="A65905"/>
    </row>
    <row r="65906" spans="1:1" x14ac:dyDescent="0.25">
      <c r="A65906"/>
    </row>
    <row r="65907" spans="1:1" x14ac:dyDescent="0.25">
      <c r="A65907"/>
    </row>
    <row r="65908" spans="1:1" x14ac:dyDescent="0.25">
      <c r="A65908"/>
    </row>
    <row r="65909" spans="1:1" x14ac:dyDescent="0.25">
      <c r="A65909"/>
    </row>
    <row r="65910" spans="1:1" x14ac:dyDescent="0.25">
      <c r="A65910"/>
    </row>
    <row r="65911" spans="1:1" x14ac:dyDescent="0.25">
      <c r="A65911"/>
    </row>
    <row r="65912" spans="1:1" x14ac:dyDescent="0.25">
      <c r="A65912"/>
    </row>
    <row r="65913" spans="1:1" x14ac:dyDescent="0.25">
      <c r="A65913"/>
    </row>
    <row r="65914" spans="1:1" x14ac:dyDescent="0.25">
      <c r="A65914"/>
    </row>
    <row r="65915" spans="1:1" x14ac:dyDescent="0.25">
      <c r="A65915"/>
    </row>
    <row r="65916" spans="1:1" x14ac:dyDescent="0.25">
      <c r="A65916"/>
    </row>
    <row r="65917" spans="1:1" x14ac:dyDescent="0.25">
      <c r="A65917"/>
    </row>
    <row r="65918" spans="1:1" x14ac:dyDescent="0.25">
      <c r="A65918"/>
    </row>
    <row r="65919" spans="1:1" x14ac:dyDescent="0.25">
      <c r="A65919"/>
    </row>
    <row r="65920" spans="1:1" x14ac:dyDescent="0.25">
      <c r="A65920"/>
    </row>
    <row r="65921" spans="1:1" x14ac:dyDescent="0.25">
      <c r="A65921"/>
    </row>
    <row r="65922" spans="1:1" x14ac:dyDescent="0.25">
      <c r="A65922"/>
    </row>
    <row r="65923" spans="1:1" x14ac:dyDescent="0.25">
      <c r="A65923"/>
    </row>
    <row r="65924" spans="1:1" x14ac:dyDescent="0.25">
      <c r="A65924"/>
    </row>
    <row r="65925" spans="1:1" x14ac:dyDescent="0.25">
      <c r="A65925"/>
    </row>
    <row r="65926" spans="1:1" x14ac:dyDescent="0.25">
      <c r="A65926"/>
    </row>
    <row r="65927" spans="1:1" x14ac:dyDescent="0.25">
      <c r="A65927"/>
    </row>
    <row r="65928" spans="1:1" x14ac:dyDescent="0.25">
      <c r="A65928"/>
    </row>
    <row r="65929" spans="1:1" x14ac:dyDescent="0.25">
      <c r="A65929"/>
    </row>
    <row r="65930" spans="1:1" x14ac:dyDescent="0.25">
      <c r="A65930"/>
    </row>
    <row r="65931" spans="1:1" x14ac:dyDescent="0.25">
      <c r="A65931"/>
    </row>
    <row r="65932" spans="1:1" x14ac:dyDescent="0.25">
      <c r="A65932"/>
    </row>
    <row r="65933" spans="1:1" x14ac:dyDescent="0.25">
      <c r="A65933"/>
    </row>
    <row r="65934" spans="1:1" x14ac:dyDescent="0.25">
      <c r="A65934"/>
    </row>
    <row r="65935" spans="1:1" x14ac:dyDescent="0.25">
      <c r="A65935"/>
    </row>
    <row r="65936" spans="1:1" x14ac:dyDescent="0.25">
      <c r="A65936"/>
    </row>
    <row r="65937" spans="1:1" x14ac:dyDescent="0.25">
      <c r="A65937"/>
    </row>
    <row r="65938" spans="1:1" x14ac:dyDescent="0.25">
      <c r="A65938"/>
    </row>
    <row r="65939" spans="1:1" x14ac:dyDescent="0.25">
      <c r="A65939"/>
    </row>
    <row r="65940" spans="1:1" x14ac:dyDescent="0.25">
      <c r="A65940"/>
    </row>
    <row r="65941" spans="1:1" x14ac:dyDescent="0.25">
      <c r="A65941"/>
    </row>
    <row r="65942" spans="1:1" x14ac:dyDescent="0.25">
      <c r="A65942"/>
    </row>
    <row r="65943" spans="1:1" x14ac:dyDescent="0.25">
      <c r="A65943"/>
    </row>
    <row r="65944" spans="1:1" x14ac:dyDescent="0.25">
      <c r="A65944"/>
    </row>
    <row r="65945" spans="1:1" x14ac:dyDescent="0.25">
      <c r="A65945"/>
    </row>
    <row r="65946" spans="1:1" x14ac:dyDescent="0.25">
      <c r="A65946"/>
    </row>
    <row r="65947" spans="1:1" x14ac:dyDescent="0.25">
      <c r="A65947"/>
    </row>
    <row r="65948" spans="1:1" x14ac:dyDescent="0.25">
      <c r="A65948"/>
    </row>
    <row r="65949" spans="1:1" x14ac:dyDescent="0.25">
      <c r="A65949"/>
    </row>
    <row r="65950" spans="1:1" x14ac:dyDescent="0.25">
      <c r="A65950"/>
    </row>
    <row r="65951" spans="1:1" x14ac:dyDescent="0.25">
      <c r="A65951"/>
    </row>
    <row r="65952" spans="1:1" x14ac:dyDescent="0.25">
      <c r="A65952"/>
    </row>
    <row r="65953" spans="1:1" x14ac:dyDescent="0.25">
      <c r="A65953"/>
    </row>
    <row r="65954" spans="1:1" x14ac:dyDescent="0.25">
      <c r="A65954"/>
    </row>
    <row r="65955" spans="1:1" x14ac:dyDescent="0.25">
      <c r="A65955"/>
    </row>
    <row r="65956" spans="1:1" x14ac:dyDescent="0.25">
      <c r="A65956"/>
    </row>
    <row r="65957" spans="1:1" x14ac:dyDescent="0.25">
      <c r="A65957"/>
    </row>
    <row r="65958" spans="1:1" x14ac:dyDescent="0.25">
      <c r="A65958"/>
    </row>
    <row r="65959" spans="1:1" x14ac:dyDescent="0.25">
      <c r="A65959"/>
    </row>
    <row r="65960" spans="1:1" x14ac:dyDescent="0.25">
      <c r="A65960"/>
    </row>
    <row r="65961" spans="1:1" x14ac:dyDescent="0.25">
      <c r="A65961"/>
    </row>
    <row r="65962" spans="1:1" x14ac:dyDescent="0.25">
      <c r="A65962"/>
    </row>
    <row r="65963" spans="1:1" x14ac:dyDescent="0.25">
      <c r="A65963"/>
    </row>
    <row r="65964" spans="1:1" x14ac:dyDescent="0.25">
      <c r="A65964"/>
    </row>
    <row r="65965" spans="1:1" x14ac:dyDescent="0.25">
      <c r="A65965"/>
    </row>
    <row r="65966" spans="1:1" x14ac:dyDescent="0.25">
      <c r="A65966"/>
    </row>
    <row r="65967" spans="1:1" x14ac:dyDescent="0.25">
      <c r="A65967"/>
    </row>
    <row r="65968" spans="1:1" x14ac:dyDescent="0.25">
      <c r="A65968"/>
    </row>
    <row r="65969" spans="1:1" x14ac:dyDescent="0.25">
      <c r="A65969"/>
    </row>
    <row r="65970" spans="1:1" x14ac:dyDescent="0.25">
      <c r="A65970"/>
    </row>
    <row r="65971" spans="1:1" x14ac:dyDescent="0.25">
      <c r="A65971"/>
    </row>
    <row r="65972" spans="1:1" x14ac:dyDescent="0.25">
      <c r="A65972"/>
    </row>
    <row r="65973" spans="1:1" x14ac:dyDescent="0.25">
      <c r="A65973"/>
    </row>
    <row r="65974" spans="1:1" x14ac:dyDescent="0.25">
      <c r="A65974"/>
    </row>
    <row r="65975" spans="1:1" x14ac:dyDescent="0.25">
      <c r="A65975"/>
    </row>
    <row r="65976" spans="1:1" x14ac:dyDescent="0.25">
      <c r="A65976"/>
    </row>
    <row r="65977" spans="1:1" x14ac:dyDescent="0.25">
      <c r="A65977"/>
    </row>
    <row r="65978" spans="1:1" x14ac:dyDescent="0.25">
      <c r="A65978"/>
    </row>
    <row r="65979" spans="1:1" x14ac:dyDescent="0.25">
      <c r="A65979"/>
    </row>
    <row r="65980" spans="1:1" x14ac:dyDescent="0.25">
      <c r="A65980"/>
    </row>
    <row r="65981" spans="1:1" x14ac:dyDescent="0.25">
      <c r="A65981"/>
    </row>
    <row r="65982" spans="1:1" x14ac:dyDescent="0.25">
      <c r="A65982"/>
    </row>
    <row r="65983" spans="1:1" x14ac:dyDescent="0.25">
      <c r="A65983"/>
    </row>
    <row r="65984" spans="1:1" x14ac:dyDescent="0.25">
      <c r="A65984"/>
    </row>
    <row r="65985" spans="1:1" x14ac:dyDescent="0.25">
      <c r="A65985"/>
    </row>
    <row r="65986" spans="1:1" x14ac:dyDescent="0.25">
      <c r="A65986"/>
    </row>
    <row r="65987" spans="1:1" x14ac:dyDescent="0.25">
      <c r="A65987"/>
    </row>
    <row r="65988" spans="1:1" x14ac:dyDescent="0.25">
      <c r="A65988"/>
    </row>
    <row r="65989" spans="1:1" x14ac:dyDescent="0.25">
      <c r="A65989"/>
    </row>
    <row r="65990" spans="1:1" x14ac:dyDescent="0.25">
      <c r="A65990"/>
    </row>
    <row r="65991" spans="1:1" x14ac:dyDescent="0.25">
      <c r="A65991"/>
    </row>
    <row r="65992" spans="1:1" x14ac:dyDescent="0.25">
      <c r="A65992"/>
    </row>
    <row r="65993" spans="1:1" x14ac:dyDescent="0.25">
      <c r="A65993"/>
    </row>
    <row r="65994" spans="1:1" x14ac:dyDescent="0.25">
      <c r="A65994"/>
    </row>
    <row r="65995" spans="1:1" x14ac:dyDescent="0.25">
      <c r="A65995"/>
    </row>
    <row r="65996" spans="1:1" x14ac:dyDescent="0.25">
      <c r="A65996"/>
    </row>
    <row r="65997" spans="1:1" x14ac:dyDescent="0.25">
      <c r="A65997"/>
    </row>
    <row r="65998" spans="1:1" x14ac:dyDescent="0.25">
      <c r="A65998"/>
    </row>
    <row r="65999" spans="1:1" x14ac:dyDescent="0.25">
      <c r="A65999"/>
    </row>
    <row r="66000" spans="1:1" x14ac:dyDescent="0.25">
      <c r="A66000"/>
    </row>
    <row r="66001" spans="1:1" x14ac:dyDescent="0.25">
      <c r="A66001"/>
    </row>
    <row r="66002" spans="1:1" x14ac:dyDescent="0.25">
      <c r="A66002"/>
    </row>
    <row r="66003" spans="1:1" x14ac:dyDescent="0.25">
      <c r="A66003"/>
    </row>
    <row r="66004" spans="1:1" x14ac:dyDescent="0.25">
      <c r="A66004"/>
    </row>
    <row r="66005" spans="1:1" x14ac:dyDescent="0.25">
      <c r="A66005"/>
    </row>
    <row r="66006" spans="1:1" x14ac:dyDescent="0.25">
      <c r="A66006"/>
    </row>
    <row r="66007" spans="1:1" x14ac:dyDescent="0.25">
      <c r="A66007"/>
    </row>
    <row r="66008" spans="1:1" x14ac:dyDescent="0.25">
      <c r="A66008"/>
    </row>
    <row r="66009" spans="1:1" x14ac:dyDescent="0.25">
      <c r="A66009"/>
    </row>
    <row r="66010" spans="1:1" x14ac:dyDescent="0.25">
      <c r="A66010"/>
    </row>
    <row r="66011" spans="1:1" x14ac:dyDescent="0.25">
      <c r="A66011"/>
    </row>
    <row r="66012" spans="1:1" x14ac:dyDescent="0.25">
      <c r="A66012"/>
    </row>
    <row r="66013" spans="1:1" x14ac:dyDescent="0.25">
      <c r="A66013"/>
    </row>
    <row r="66014" spans="1:1" x14ac:dyDescent="0.25">
      <c r="A66014"/>
    </row>
    <row r="66015" spans="1:1" x14ac:dyDescent="0.25">
      <c r="A66015"/>
    </row>
    <row r="66016" spans="1:1" x14ac:dyDescent="0.25">
      <c r="A66016"/>
    </row>
    <row r="66017" spans="1:1" x14ac:dyDescent="0.25">
      <c r="A66017"/>
    </row>
    <row r="66018" spans="1:1" x14ac:dyDescent="0.25">
      <c r="A66018"/>
    </row>
    <row r="66019" spans="1:1" x14ac:dyDescent="0.25">
      <c r="A66019"/>
    </row>
    <row r="66020" spans="1:1" x14ac:dyDescent="0.25">
      <c r="A66020"/>
    </row>
    <row r="66021" spans="1:1" x14ac:dyDescent="0.25">
      <c r="A66021"/>
    </row>
    <row r="66022" spans="1:1" x14ac:dyDescent="0.25">
      <c r="A66022"/>
    </row>
    <row r="66023" spans="1:1" x14ac:dyDescent="0.25">
      <c r="A66023"/>
    </row>
    <row r="66024" spans="1:1" x14ac:dyDescent="0.25">
      <c r="A66024"/>
    </row>
    <row r="66025" spans="1:1" x14ac:dyDescent="0.25">
      <c r="A66025"/>
    </row>
    <row r="66026" spans="1:1" x14ac:dyDescent="0.25">
      <c r="A66026"/>
    </row>
    <row r="66027" spans="1:1" x14ac:dyDescent="0.25">
      <c r="A66027"/>
    </row>
    <row r="66028" spans="1:1" x14ac:dyDescent="0.25">
      <c r="A66028"/>
    </row>
    <row r="66029" spans="1:1" x14ac:dyDescent="0.25">
      <c r="A66029"/>
    </row>
    <row r="66030" spans="1:1" x14ac:dyDescent="0.25">
      <c r="A66030"/>
    </row>
    <row r="66031" spans="1:1" x14ac:dyDescent="0.25">
      <c r="A66031"/>
    </row>
    <row r="66032" spans="1:1" x14ac:dyDescent="0.25">
      <c r="A66032"/>
    </row>
    <row r="66033" spans="1:1" x14ac:dyDescent="0.25">
      <c r="A66033"/>
    </row>
    <row r="66034" spans="1:1" x14ac:dyDescent="0.25">
      <c r="A66034"/>
    </row>
    <row r="66035" spans="1:1" x14ac:dyDescent="0.25">
      <c r="A66035"/>
    </row>
    <row r="66036" spans="1:1" x14ac:dyDescent="0.25">
      <c r="A66036"/>
    </row>
    <row r="66037" spans="1:1" x14ac:dyDescent="0.25">
      <c r="A66037"/>
    </row>
    <row r="66038" spans="1:1" x14ac:dyDescent="0.25">
      <c r="A66038"/>
    </row>
    <row r="66039" spans="1:1" x14ac:dyDescent="0.25">
      <c r="A66039"/>
    </row>
    <row r="66040" spans="1:1" x14ac:dyDescent="0.25">
      <c r="A66040"/>
    </row>
    <row r="66041" spans="1:1" x14ac:dyDescent="0.25">
      <c r="A66041"/>
    </row>
    <row r="66042" spans="1:1" x14ac:dyDescent="0.25">
      <c r="A66042"/>
    </row>
    <row r="66043" spans="1:1" x14ac:dyDescent="0.25">
      <c r="A66043"/>
    </row>
    <row r="66044" spans="1:1" x14ac:dyDescent="0.25">
      <c r="A66044"/>
    </row>
    <row r="66045" spans="1:1" x14ac:dyDescent="0.25">
      <c r="A66045"/>
    </row>
    <row r="66046" spans="1:1" x14ac:dyDescent="0.25">
      <c r="A66046"/>
    </row>
    <row r="66047" spans="1:1" x14ac:dyDescent="0.25">
      <c r="A66047"/>
    </row>
    <row r="66048" spans="1:1" x14ac:dyDescent="0.25">
      <c r="A66048"/>
    </row>
    <row r="66049" spans="1:1" x14ac:dyDescent="0.25">
      <c r="A66049"/>
    </row>
    <row r="66050" spans="1:1" x14ac:dyDescent="0.25">
      <c r="A66050"/>
    </row>
    <row r="66051" spans="1:1" x14ac:dyDescent="0.25">
      <c r="A66051"/>
    </row>
    <row r="66052" spans="1:1" x14ac:dyDescent="0.25">
      <c r="A66052"/>
    </row>
    <row r="66053" spans="1:1" x14ac:dyDescent="0.25">
      <c r="A66053"/>
    </row>
    <row r="66054" spans="1:1" x14ac:dyDescent="0.25">
      <c r="A66054"/>
    </row>
    <row r="66055" spans="1:1" x14ac:dyDescent="0.25">
      <c r="A66055"/>
    </row>
    <row r="66056" spans="1:1" x14ac:dyDescent="0.25">
      <c r="A66056"/>
    </row>
    <row r="66057" spans="1:1" x14ac:dyDescent="0.25">
      <c r="A66057"/>
    </row>
    <row r="66058" spans="1:1" x14ac:dyDescent="0.25">
      <c r="A66058"/>
    </row>
    <row r="66059" spans="1:1" x14ac:dyDescent="0.25">
      <c r="A66059"/>
    </row>
    <row r="66060" spans="1:1" x14ac:dyDescent="0.25">
      <c r="A66060"/>
    </row>
    <row r="66061" spans="1:1" x14ac:dyDescent="0.25">
      <c r="A66061"/>
    </row>
    <row r="66062" spans="1:1" x14ac:dyDescent="0.25">
      <c r="A66062"/>
    </row>
    <row r="66063" spans="1:1" x14ac:dyDescent="0.25">
      <c r="A66063"/>
    </row>
    <row r="66064" spans="1:1" x14ac:dyDescent="0.25">
      <c r="A66064"/>
    </row>
    <row r="66065" spans="1:1" x14ac:dyDescent="0.25">
      <c r="A66065"/>
    </row>
    <row r="66066" spans="1:1" x14ac:dyDescent="0.25">
      <c r="A66066"/>
    </row>
    <row r="66067" spans="1:1" x14ac:dyDescent="0.25">
      <c r="A66067"/>
    </row>
    <row r="66068" spans="1:1" x14ac:dyDescent="0.25">
      <c r="A66068"/>
    </row>
    <row r="66069" spans="1:1" x14ac:dyDescent="0.25">
      <c r="A66069"/>
    </row>
    <row r="66070" spans="1:1" x14ac:dyDescent="0.25">
      <c r="A66070"/>
    </row>
    <row r="66071" spans="1:1" x14ac:dyDescent="0.25">
      <c r="A66071"/>
    </row>
    <row r="66072" spans="1:1" x14ac:dyDescent="0.25">
      <c r="A66072"/>
    </row>
    <row r="66073" spans="1:1" x14ac:dyDescent="0.25">
      <c r="A66073"/>
    </row>
    <row r="66074" spans="1:1" x14ac:dyDescent="0.25">
      <c r="A66074"/>
    </row>
    <row r="66075" spans="1:1" x14ac:dyDescent="0.25">
      <c r="A66075"/>
    </row>
    <row r="66076" spans="1:1" x14ac:dyDescent="0.25">
      <c r="A66076"/>
    </row>
    <row r="66077" spans="1:1" x14ac:dyDescent="0.25">
      <c r="A66077"/>
    </row>
    <row r="66078" spans="1:1" x14ac:dyDescent="0.25">
      <c r="A66078"/>
    </row>
    <row r="66079" spans="1:1" x14ac:dyDescent="0.25">
      <c r="A66079"/>
    </row>
    <row r="66080" spans="1:1" x14ac:dyDescent="0.25">
      <c r="A66080"/>
    </row>
    <row r="66081" spans="1:1" x14ac:dyDescent="0.25">
      <c r="A66081"/>
    </row>
    <row r="66082" spans="1:1" x14ac:dyDescent="0.25">
      <c r="A66082"/>
    </row>
    <row r="66083" spans="1:1" x14ac:dyDescent="0.25">
      <c r="A66083"/>
    </row>
    <row r="66084" spans="1:1" x14ac:dyDescent="0.25">
      <c r="A66084"/>
    </row>
    <row r="66085" spans="1:1" x14ac:dyDescent="0.25">
      <c r="A66085"/>
    </row>
    <row r="66086" spans="1:1" x14ac:dyDescent="0.25">
      <c r="A66086"/>
    </row>
    <row r="66087" spans="1:1" x14ac:dyDescent="0.25">
      <c r="A66087"/>
    </row>
    <row r="66088" spans="1:1" x14ac:dyDescent="0.25">
      <c r="A66088"/>
    </row>
    <row r="66089" spans="1:1" x14ac:dyDescent="0.25">
      <c r="A66089"/>
    </row>
    <row r="66090" spans="1:1" x14ac:dyDescent="0.25">
      <c r="A66090"/>
    </row>
    <row r="66091" spans="1:1" x14ac:dyDescent="0.25">
      <c r="A66091"/>
    </row>
    <row r="66092" spans="1:1" x14ac:dyDescent="0.25">
      <c r="A66092"/>
    </row>
    <row r="66093" spans="1:1" x14ac:dyDescent="0.25">
      <c r="A66093"/>
    </row>
    <row r="66094" spans="1:1" x14ac:dyDescent="0.25">
      <c r="A66094"/>
    </row>
    <row r="66095" spans="1:1" x14ac:dyDescent="0.25">
      <c r="A66095"/>
    </row>
    <row r="66096" spans="1:1" x14ac:dyDescent="0.25">
      <c r="A66096"/>
    </row>
    <row r="66097" spans="1:1" x14ac:dyDescent="0.25">
      <c r="A66097"/>
    </row>
    <row r="66098" spans="1:1" x14ac:dyDescent="0.25">
      <c r="A66098"/>
    </row>
    <row r="66099" spans="1:1" x14ac:dyDescent="0.25">
      <c r="A66099"/>
    </row>
    <row r="66100" spans="1:1" x14ac:dyDescent="0.25">
      <c r="A66100"/>
    </row>
    <row r="66101" spans="1:1" x14ac:dyDescent="0.25">
      <c r="A66101"/>
    </row>
    <row r="66102" spans="1:1" x14ac:dyDescent="0.25">
      <c r="A66102"/>
    </row>
    <row r="66103" spans="1:1" x14ac:dyDescent="0.25">
      <c r="A66103"/>
    </row>
    <row r="66104" spans="1:1" x14ac:dyDescent="0.25">
      <c r="A66104"/>
    </row>
    <row r="66105" spans="1:1" x14ac:dyDescent="0.25">
      <c r="A66105"/>
    </row>
    <row r="66106" spans="1:1" x14ac:dyDescent="0.25">
      <c r="A66106"/>
    </row>
    <row r="66107" spans="1:1" x14ac:dyDescent="0.25">
      <c r="A66107"/>
    </row>
    <row r="66108" spans="1:1" x14ac:dyDescent="0.25">
      <c r="A66108"/>
    </row>
    <row r="66109" spans="1:1" x14ac:dyDescent="0.25">
      <c r="A66109"/>
    </row>
    <row r="66110" spans="1:1" x14ac:dyDescent="0.25">
      <c r="A66110"/>
    </row>
    <row r="66111" spans="1:1" x14ac:dyDescent="0.25">
      <c r="A66111"/>
    </row>
    <row r="66112" spans="1:1" x14ac:dyDescent="0.25">
      <c r="A66112"/>
    </row>
    <row r="66113" spans="1:1" x14ac:dyDescent="0.25">
      <c r="A66113"/>
    </row>
    <row r="66114" spans="1:1" x14ac:dyDescent="0.25">
      <c r="A66114"/>
    </row>
    <row r="66115" spans="1:1" x14ac:dyDescent="0.25">
      <c r="A66115"/>
    </row>
    <row r="66116" spans="1:1" x14ac:dyDescent="0.25">
      <c r="A66116"/>
    </row>
    <row r="66117" spans="1:1" x14ac:dyDescent="0.25">
      <c r="A66117"/>
    </row>
    <row r="66118" spans="1:1" x14ac:dyDescent="0.25">
      <c r="A66118"/>
    </row>
    <row r="66119" spans="1:1" x14ac:dyDescent="0.25">
      <c r="A66119"/>
    </row>
    <row r="66120" spans="1:1" x14ac:dyDescent="0.25">
      <c r="A66120"/>
    </row>
    <row r="66121" spans="1:1" x14ac:dyDescent="0.25">
      <c r="A66121"/>
    </row>
    <row r="66122" spans="1:1" x14ac:dyDescent="0.25">
      <c r="A66122"/>
    </row>
    <row r="66123" spans="1:1" x14ac:dyDescent="0.25">
      <c r="A66123"/>
    </row>
    <row r="66124" spans="1:1" x14ac:dyDescent="0.25">
      <c r="A66124"/>
    </row>
    <row r="66125" spans="1:1" x14ac:dyDescent="0.25">
      <c r="A66125"/>
    </row>
    <row r="66126" spans="1:1" x14ac:dyDescent="0.25">
      <c r="A66126"/>
    </row>
    <row r="66127" spans="1:1" x14ac:dyDescent="0.25">
      <c r="A66127"/>
    </row>
    <row r="66128" spans="1:1" x14ac:dyDescent="0.25">
      <c r="A66128"/>
    </row>
    <row r="66129" spans="1:1" x14ac:dyDescent="0.25">
      <c r="A66129"/>
    </row>
    <row r="66130" spans="1:1" x14ac:dyDescent="0.25">
      <c r="A66130"/>
    </row>
    <row r="66131" spans="1:1" x14ac:dyDescent="0.25">
      <c r="A66131"/>
    </row>
    <row r="66132" spans="1:1" x14ac:dyDescent="0.25">
      <c r="A66132"/>
    </row>
    <row r="66133" spans="1:1" x14ac:dyDescent="0.25">
      <c r="A66133"/>
    </row>
    <row r="66134" spans="1:1" x14ac:dyDescent="0.25">
      <c r="A66134"/>
    </row>
    <row r="66135" spans="1:1" x14ac:dyDescent="0.25">
      <c r="A66135"/>
    </row>
    <row r="66136" spans="1:1" x14ac:dyDescent="0.25">
      <c r="A66136"/>
    </row>
    <row r="66137" spans="1:1" x14ac:dyDescent="0.25">
      <c r="A66137"/>
    </row>
    <row r="66138" spans="1:1" x14ac:dyDescent="0.25">
      <c r="A66138"/>
    </row>
    <row r="66139" spans="1:1" x14ac:dyDescent="0.25">
      <c r="A66139"/>
    </row>
    <row r="66140" spans="1:1" x14ac:dyDescent="0.25">
      <c r="A66140"/>
    </row>
    <row r="66141" spans="1:1" x14ac:dyDescent="0.25">
      <c r="A66141"/>
    </row>
    <row r="66142" spans="1:1" x14ac:dyDescent="0.25">
      <c r="A66142"/>
    </row>
    <row r="66143" spans="1:1" x14ac:dyDescent="0.25">
      <c r="A66143"/>
    </row>
    <row r="66144" spans="1:1" x14ac:dyDescent="0.25">
      <c r="A66144"/>
    </row>
    <row r="66145" spans="1:1" x14ac:dyDescent="0.25">
      <c r="A66145"/>
    </row>
    <row r="66146" spans="1:1" x14ac:dyDescent="0.25">
      <c r="A66146"/>
    </row>
    <row r="66147" spans="1:1" x14ac:dyDescent="0.25">
      <c r="A66147"/>
    </row>
    <row r="66148" spans="1:1" x14ac:dyDescent="0.25">
      <c r="A66148"/>
    </row>
    <row r="66149" spans="1:1" x14ac:dyDescent="0.25">
      <c r="A66149"/>
    </row>
    <row r="66150" spans="1:1" x14ac:dyDescent="0.25">
      <c r="A66150"/>
    </row>
    <row r="66151" spans="1:1" x14ac:dyDescent="0.25">
      <c r="A66151"/>
    </row>
    <row r="66152" spans="1:1" x14ac:dyDescent="0.25">
      <c r="A66152"/>
    </row>
    <row r="66153" spans="1:1" x14ac:dyDescent="0.25">
      <c r="A66153"/>
    </row>
    <row r="66154" spans="1:1" x14ac:dyDescent="0.25">
      <c r="A66154"/>
    </row>
    <row r="66155" spans="1:1" x14ac:dyDescent="0.25">
      <c r="A66155"/>
    </row>
    <row r="66156" spans="1:1" x14ac:dyDescent="0.25">
      <c r="A66156"/>
    </row>
    <row r="66157" spans="1:1" x14ac:dyDescent="0.25">
      <c r="A66157"/>
    </row>
    <row r="66158" spans="1:1" x14ac:dyDescent="0.25">
      <c r="A66158"/>
    </row>
    <row r="66159" spans="1:1" x14ac:dyDescent="0.25">
      <c r="A66159"/>
    </row>
    <row r="66160" spans="1:1" x14ac:dyDescent="0.25">
      <c r="A66160"/>
    </row>
    <row r="66161" spans="1:1" x14ac:dyDescent="0.25">
      <c r="A66161"/>
    </row>
    <row r="66162" spans="1:1" x14ac:dyDescent="0.25">
      <c r="A66162"/>
    </row>
    <row r="66163" spans="1:1" x14ac:dyDescent="0.25">
      <c r="A66163"/>
    </row>
    <row r="66164" spans="1:1" x14ac:dyDescent="0.25">
      <c r="A66164"/>
    </row>
    <row r="66165" spans="1:1" x14ac:dyDescent="0.25">
      <c r="A66165"/>
    </row>
    <row r="66166" spans="1:1" x14ac:dyDescent="0.25">
      <c r="A66166"/>
    </row>
    <row r="66167" spans="1:1" x14ac:dyDescent="0.25">
      <c r="A66167"/>
    </row>
    <row r="66168" spans="1:1" x14ac:dyDescent="0.25">
      <c r="A66168"/>
    </row>
    <row r="66169" spans="1:1" x14ac:dyDescent="0.25">
      <c r="A66169"/>
    </row>
    <row r="66170" spans="1:1" x14ac:dyDescent="0.25">
      <c r="A66170"/>
    </row>
    <row r="66171" spans="1:1" x14ac:dyDescent="0.25">
      <c r="A66171"/>
    </row>
    <row r="66172" spans="1:1" x14ac:dyDescent="0.25">
      <c r="A66172"/>
    </row>
    <row r="66173" spans="1:1" x14ac:dyDescent="0.25">
      <c r="A66173"/>
    </row>
    <row r="66174" spans="1:1" x14ac:dyDescent="0.25">
      <c r="A66174"/>
    </row>
    <row r="66175" spans="1:1" x14ac:dyDescent="0.25">
      <c r="A66175"/>
    </row>
    <row r="66176" spans="1:1" x14ac:dyDescent="0.25">
      <c r="A66176"/>
    </row>
    <row r="66177" spans="1:1" x14ac:dyDescent="0.25">
      <c r="A66177"/>
    </row>
    <row r="66178" spans="1:1" x14ac:dyDescent="0.25">
      <c r="A66178"/>
    </row>
    <row r="66179" spans="1:1" x14ac:dyDescent="0.25">
      <c r="A66179"/>
    </row>
    <row r="66180" spans="1:1" x14ac:dyDescent="0.25">
      <c r="A66180"/>
    </row>
    <row r="66181" spans="1:1" x14ac:dyDescent="0.25">
      <c r="A66181"/>
    </row>
    <row r="66182" spans="1:1" x14ac:dyDescent="0.25">
      <c r="A66182"/>
    </row>
    <row r="66183" spans="1:1" x14ac:dyDescent="0.25">
      <c r="A66183"/>
    </row>
    <row r="66184" spans="1:1" x14ac:dyDescent="0.25">
      <c r="A66184"/>
    </row>
    <row r="66185" spans="1:1" x14ac:dyDescent="0.25">
      <c r="A66185"/>
    </row>
    <row r="66186" spans="1:1" x14ac:dyDescent="0.25">
      <c r="A66186"/>
    </row>
    <row r="66187" spans="1:1" x14ac:dyDescent="0.25">
      <c r="A66187"/>
    </row>
    <row r="66188" spans="1:1" x14ac:dyDescent="0.25">
      <c r="A66188"/>
    </row>
    <row r="66189" spans="1:1" x14ac:dyDescent="0.25">
      <c r="A66189"/>
    </row>
    <row r="66190" spans="1:1" x14ac:dyDescent="0.25">
      <c r="A66190"/>
    </row>
    <row r="66191" spans="1:1" x14ac:dyDescent="0.25">
      <c r="A66191"/>
    </row>
    <row r="66192" spans="1:1" x14ac:dyDescent="0.25">
      <c r="A66192"/>
    </row>
    <row r="66193" spans="1:1" x14ac:dyDescent="0.25">
      <c r="A66193"/>
    </row>
    <row r="66194" spans="1:1" x14ac:dyDescent="0.25">
      <c r="A66194"/>
    </row>
    <row r="66195" spans="1:1" x14ac:dyDescent="0.25">
      <c r="A66195"/>
    </row>
    <row r="66196" spans="1:1" x14ac:dyDescent="0.25">
      <c r="A66196"/>
    </row>
    <row r="66197" spans="1:1" x14ac:dyDescent="0.25">
      <c r="A66197"/>
    </row>
    <row r="66198" spans="1:1" x14ac:dyDescent="0.25">
      <c r="A66198"/>
    </row>
    <row r="66199" spans="1:1" x14ac:dyDescent="0.25">
      <c r="A66199"/>
    </row>
    <row r="66200" spans="1:1" x14ac:dyDescent="0.25">
      <c r="A66200"/>
    </row>
    <row r="66201" spans="1:1" x14ac:dyDescent="0.25">
      <c r="A66201"/>
    </row>
    <row r="66202" spans="1:1" x14ac:dyDescent="0.25">
      <c r="A66202"/>
    </row>
    <row r="66203" spans="1:1" x14ac:dyDescent="0.25">
      <c r="A66203"/>
    </row>
    <row r="66204" spans="1:1" x14ac:dyDescent="0.25">
      <c r="A66204"/>
    </row>
    <row r="66205" spans="1:1" x14ac:dyDescent="0.25">
      <c r="A66205"/>
    </row>
    <row r="66206" spans="1:1" x14ac:dyDescent="0.25">
      <c r="A66206"/>
    </row>
    <row r="66207" spans="1:1" x14ac:dyDescent="0.25">
      <c r="A66207"/>
    </row>
    <row r="66208" spans="1:1" x14ac:dyDescent="0.25">
      <c r="A66208"/>
    </row>
    <row r="66209" spans="1:1" x14ac:dyDescent="0.25">
      <c r="A66209"/>
    </row>
    <row r="66210" spans="1:1" x14ac:dyDescent="0.25">
      <c r="A66210"/>
    </row>
    <row r="66211" spans="1:1" x14ac:dyDescent="0.25">
      <c r="A66211"/>
    </row>
    <row r="66212" spans="1:1" x14ac:dyDescent="0.25">
      <c r="A66212"/>
    </row>
    <row r="66213" spans="1:1" x14ac:dyDescent="0.25">
      <c r="A66213"/>
    </row>
    <row r="66214" spans="1:1" x14ac:dyDescent="0.25">
      <c r="A66214"/>
    </row>
    <row r="66215" spans="1:1" x14ac:dyDescent="0.25">
      <c r="A66215"/>
    </row>
    <row r="66216" spans="1:1" x14ac:dyDescent="0.25">
      <c r="A66216"/>
    </row>
    <row r="66217" spans="1:1" x14ac:dyDescent="0.25">
      <c r="A66217"/>
    </row>
    <row r="66218" spans="1:1" x14ac:dyDescent="0.25">
      <c r="A66218"/>
    </row>
    <row r="66219" spans="1:1" x14ac:dyDescent="0.25">
      <c r="A66219"/>
    </row>
    <row r="66220" spans="1:1" x14ac:dyDescent="0.25">
      <c r="A66220"/>
    </row>
    <row r="66221" spans="1:1" x14ac:dyDescent="0.25">
      <c r="A66221"/>
    </row>
    <row r="66222" spans="1:1" x14ac:dyDescent="0.25">
      <c r="A66222"/>
    </row>
    <row r="66223" spans="1:1" x14ac:dyDescent="0.25">
      <c r="A66223"/>
    </row>
    <row r="66224" spans="1:1" x14ac:dyDescent="0.25">
      <c r="A66224"/>
    </row>
    <row r="66225" spans="1:1" x14ac:dyDescent="0.25">
      <c r="A66225"/>
    </row>
    <row r="66226" spans="1:1" x14ac:dyDescent="0.25">
      <c r="A66226"/>
    </row>
    <row r="66227" spans="1:1" x14ac:dyDescent="0.25">
      <c r="A66227"/>
    </row>
    <row r="66228" spans="1:1" x14ac:dyDescent="0.25">
      <c r="A66228"/>
    </row>
    <row r="66229" spans="1:1" x14ac:dyDescent="0.25">
      <c r="A66229"/>
    </row>
    <row r="66230" spans="1:1" x14ac:dyDescent="0.25">
      <c r="A66230"/>
    </row>
    <row r="66231" spans="1:1" x14ac:dyDescent="0.25">
      <c r="A66231"/>
    </row>
    <row r="66232" spans="1:1" x14ac:dyDescent="0.25">
      <c r="A66232"/>
    </row>
    <row r="66233" spans="1:1" x14ac:dyDescent="0.25">
      <c r="A66233"/>
    </row>
    <row r="66234" spans="1:1" x14ac:dyDescent="0.25">
      <c r="A66234"/>
    </row>
    <row r="66235" spans="1:1" x14ac:dyDescent="0.25">
      <c r="A66235"/>
    </row>
    <row r="66236" spans="1:1" x14ac:dyDescent="0.25">
      <c r="A66236"/>
    </row>
    <row r="66237" spans="1:1" x14ac:dyDescent="0.25">
      <c r="A66237"/>
    </row>
    <row r="66238" spans="1:1" x14ac:dyDescent="0.25">
      <c r="A66238"/>
    </row>
    <row r="66239" spans="1:1" x14ac:dyDescent="0.25">
      <c r="A66239"/>
    </row>
    <row r="66240" spans="1:1" x14ac:dyDescent="0.25">
      <c r="A66240"/>
    </row>
    <row r="66241" spans="1:1" x14ac:dyDescent="0.25">
      <c r="A66241"/>
    </row>
    <row r="66242" spans="1:1" x14ac:dyDescent="0.25">
      <c r="A66242"/>
    </row>
    <row r="66243" spans="1:1" x14ac:dyDescent="0.25">
      <c r="A66243"/>
    </row>
    <row r="66244" spans="1:1" x14ac:dyDescent="0.25">
      <c r="A66244"/>
    </row>
    <row r="66245" spans="1:1" x14ac:dyDescent="0.25">
      <c r="A66245"/>
    </row>
    <row r="66246" spans="1:1" x14ac:dyDescent="0.25">
      <c r="A66246"/>
    </row>
    <row r="66247" spans="1:1" x14ac:dyDescent="0.25">
      <c r="A66247"/>
    </row>
    <row r="66248" spans="1:1" x14ac:dyDescent="0.25">
      <c r="A66248"/>
    </row>
    <row r="66249" spans="1:1" x14ac:dyDescent="0.25">
      <c r="A66249"/>
    </row>
    <row r="66250" spans="1:1" x14ac:dyDescent="0.25">
      <c r="A66250"/>
    </row>
    <row r="66251" spans="1:1" x14ac:dyDescent="0.25">
      <c r="A66251"/>
    </row>
    <row r="66252" spans="1:1" x14ac:dyDescent="0.25">
      <c r="A66252"/>
    </row>
    <row r="66253" spans="1:1" x14ac:dyDescent="0.25">
      <c r="A66253"/>
    </row>
    <row r="66254" spans="1:1" x14ac:dyDescent="0.25">
      <c r="A66254"/>
    </row>
    <row r="66255" spans="1:1" x14ac:dyDescent="0.25">
      <c r="A66255"/>
    </row>
    <row r="66256" spans="1:1" x14ac:dyDescent="0.25">
      <c r="A66256"/>
    </row>
    <row r="66257" spans="1:1" x14ac:dyDescent="0.25">
      <c r="A66257"/>
    </row>
    <row r="66258" spans="1:1" x14ac:dyDescent="0.25">
      <c r="A66258"/>
    </row>
    <row r="66259" spans="1:1" x14ac:dyDescent="0.25">
      <c r="A66259"/>
    </row>
    <row r="66260" spans="1:1" x14ac:dyDescent="0.25">
      <c r="A66260"/>
    </row>
    <row r="66261" spans="1:1" x14ac:dyDescent="0.25">
      <c r="A66261"/>
    </row>
    <row r="66262" spans="1:1" x14ac:dyDescent="0.25">
      <c r="A66262"/>
    </row>
    <row r="66263" spans="1:1" x14ac:dyDescent="0.25">
      <c r="A66263"/>
    </row>
    <row r="66264" spans="1:1" x14ac:dyDescent="0.25">
      <c r="A66264"/>
    </row>
    <row r="66265" spans="1:1" x14ac:dyDescent="0.25">
      <c r="A66265"/>
    </row>
    <row r="66266" spans="1:1" x14ac:dyDescent="0.25">
      <c r="A66266"/>
    </row>
    <row r="66267" spans="1:1" x14ac:dyDescent="0.25">
      <c r="A66267"/>
    </row>
    <row r="66268" spans="1:1" x14ac:dyDescent="0.25">
      <c r="A66268"/>
    </row>
    <row r="66269" spans="1:1" x14ac:dyDescent="0.25">
      <c r="A66269"/>
    </row>
    <row r="66270" spans="1:1" x14ac:dyDescent="0.25">
      <c r="A66270"/>
    </row>
    <row r="66271" spans="1:1" x14ac:dyDescent="0.25">
      <c r="A66271"/>
    </row>
    <row r="66272" spans="1:1" x14ac:dyDescent="0.25">
      <c r="A66272"/>
    </row>
    <row r="66273" spans="1:1" x14ac:dyDescent="0.25">
      <c r="A66273"/>
    </row>
    <row r="66274" spans="1:1" x14ac:dyDescent="0.25">
      <c r="A66274"/>
    </row>
    <row r="66275" spans="1:1" x14ac:dyDescent="0.25">
      <c r="A66275"/>
    </row>
    <row r="66276" spans="1:1" x14ac:dyDescent="0.25">
      <c r="A66276"/>
    </row>
    <row r="66277" spans="1:1" x14ac:dyDescent="0.25">
      <c r="A66277"/>
    </row>
    <row r="66278" spans="1:1" x14ac:dyDescent="0.25">
      <c r="A66278"/>
    </row>
    <row r="66279" spans="1:1" x14ac:dyDescent="0.25">
      <c r="A66279"/>
    </row>
    <row r="66280" spans="1:1" x14ac:dyDescent="0.25">
      <c r="A66280"/>
    </row>
    <row r="66281" spans="1:1" x14ac:dyDescent="0.25">
      <c r="A66281"/>
    </row>
    <row r="66282" spans="1:1" x14ac:dyDescent="0.25">
      <c r="A66282"/>
    </row>
    <row r="66283" spans="1:1" x14ac:dyDescent="0.25">
      <c r="A66283"/>
    </row>
    <row r="66284" spans="1:1" x14ac:dyDescent="0.25">
      <c r="A66284"/>
    </row>
    <row r="66285" spans="1:1" x14ac:dyDescent="0.25">
      <c r="A66285"/>
    </row>
    <row r="66286" spans="1:1" x14ac:dyDescent="0.25">
      <c r="A66286"/>
    </row>
    <row r="66287" spans="1:1" x14ac:dyDescent="0.25">
      <c r="A66287"/>
    </row>
    <row r="66288" spans="1:1" x14ac:dyDescent="0.25">
      <c r="A66288"/>
    </row>
    <row r="66289" spans="1:1" x14ac:dyDescent="0.25">
      <c r="A66289"/>
    </row>
    <row r="66290" spans="1:1" x14ac:dyDescent="0.25">
      <c r="A66290"/>
    </row>
    <row r="66291" spans="1:1" x14ac:dyDescent="0.25">
      <c r="A66291"/>
    </row>
    <row r="66292" spans="1:1" x14ac:dyDescent="0.25">
      <c r="A66292"/>
    </row>
    <row r="66293" spans="1:1" x14ac:dyDescent="0.25">
      <c r="A66293"/>
    </row>
    <row r="66294" spans="1:1" x14ac:dyDescent="0.25">
      <c r="A66294"/>
    </row>
    <row r="66295" spans="1:1" x14ac:dyDescent="0.25">
      <c r="A66295"/>
    </row>
    <row r="66296" spans="1:1" x14ac:dyDescent="0.25">
      <c r="A66296"/>
    </row>
    <row r="66297" spans="1:1" x14ac:dyDescent="0.25">
      <c r="A66297"/>
    </row>
    <row r="66298" spans="1:1" x14ac:dyDescent="0.25">
      <c r="A66298"/>
    </row>
    <row r="66299" spans="1:1" x14ac:dyDescent="0.25">
      <c r="A66299"/>
    </row>
    <row r="66300" spans="1:1" x14ac:dyDescent="0.25">
      <c r="A66300"/>
    </row>
    <row r="66301" spans="1:1" x14ac:dyDescent="0.25">
      <c r="A66301"/>
    </row>
    <row r="66302" spans="1:1" x14ac:dyDescent="0.25">
      <c r="A66302"/>
    </row>
    <row r="66303" spans="1:1" x14ac:dyDescent="0.25">
      <c r="A66303"/>
    </row>
    <row r="66304" spans="1:1" x14ac:dyDescent="0.25">
      <c r="A66304"/>
    </row>
    <row r="66305" spans="1:1" x14ac:dyDescent="0.25">
      <c r="A66305"/>
    </row>
    <row r="66306" spans="1:1" x14ac:dyDescent="0.25">
      <c r="A66306"/>
    </row>
    <row r="66307" spans="1:1" x14ac:dyDescent="0.25">
      <c r="A66307"/>
    </row>
    <row r="66308" spans="1:1" x14ac:dyDescent="0.25">
      <c r="A66308"/>
    </row>
    <row r="66309" spans="1:1" x14ac:dyDescent="0.25">
      <c r="A66309"/>
    </row>
    <row r="66310" spans="1:1" x14ac:dyDescent="0.25">
      <c r="A66310"/>
    </row>
    <row r="66311" spans="1:1" x14ac:dyDescent="0.25">
      <c r="A66311"/>
    </row>
    <row r="66312" spans="1:1" x14ac:dyDescent="0.25">
      <c r="A66312"/>
    </row>
    <row r="66313" spans="1:1" x14ac:dyDescent="0.25">
      <c r="A66313"/>
    </row>
    <row r="66314" spans="1:1" x14ac:dyDescent="0.25">
      <c r="A66314"/>
    </row>
    <row r="66315" spans="1:1" x14ac:dyDescent="0.25">
      <c r="A66315"/>
    </row>
    <row r="66316" spans="1:1" x14ac:dyDescent="0.25">
      <c r="A66316"/>
    </row>
    <row r="66317" spans="1:1" x14ac:dyDescent="0.25">
      <c r="A66317"/>
    </row>
    <row r="66318" spans="1:1" x14ac:dyDescent="0.25">
      <c r="A66318"/>
    </row>
    <row r="66319" spans="1:1" x14ac:dyDescent="0.25">
      <c r="A66319"/>
    </row>
    <row r="66320" spans="1:1" x14ac:dyDescent="0.25">
      <c r="A66320"/>
    </row>
    <row r="66321" spans="1:1" x14ac:dyDescent="0.25">
      <c r="A66321"/>
    </row>
    <row r="66322" spans="1:1" x14ac:dyDescent="0.25">
      <c r="A66322"/>
    </row>
    <row r="66323" spans="1:1" x14ac:dyDescent="0.25">
      <c r="A66323"/>
    </row>
    <row r="66324" spans="1:1" x14ac:dyDescent="0.25">
      <c r="A66324"/>
    </row>
    <row r="66325" spans="1:1" x14ac:dyDescent="0.25">
      <c r="A66325"/>
    </row>
    <row r="66326" spans="1:1" x14ac:dyDescent="0.25">
      <c r="A66326"/>
    </row>
    <row r="66327" spans="1:1" x14ac:dyDescent="0.25">
      <c r="A66327"/>
    </row>
    <row r="66328" spans="1:1" x14ac:dyDescent="0.25">
      <c r="A66328"/>
    </row>
    <row r="66329" spans="1:1" x14ac:dyDescent="0.25">
      <c r="A66329"/>
    </row>
    <row r="66330" spans="1:1" x14ac:dyDescent="0.25">
      <c r="A66330"/>
    </row>
    <row r="66331" spans="1:1" x14ac:dyDescent="0.25">
      <c r="A66331"/>
    </row>
    <row r="66332" spans="1:1" x14ac:dyDescent="0.25">
      <c r="A66332"/>
    </row>
    <row r="66333" spans="1:1" x14ac:dyDescent="0.25">
      <c r="A66333"/>
    </row>
    <row r="66334" spans="1:1" x14ac:dyDescent="0.25">
      <c r="A66334"/>
    </row>
    <row r="66335" spans="1:1" x14ac:dyDescent="0.25">
      <c r="A66335"/>
    </row>
    <row r="66336" spans="1:1" x14ac:dyDescent="0.25">
      <c r="A66336"/>
    </row>
    <row r="66337" spans="1:1" x14ac:dyDescent="0.25">
      <c r="A66337"/>
    </row>
    <row r="66338" spans="1:1" x14ac:dyDescent="0.25">
      <c r="A66338"/>
    </row>
    <row r="66339" spans="1:1" x14ac:dyDescent="0.25">
      <c r="A66339"/>
    </row>
    <row r="66340" spans="1:1" x14ac:dyDescent="0.25">
      <c r="A66340"/>
    </row>
    <row r="66341" spans="1:1" x14ac:dyDescent="0.25">
      <c r="A66341"/>
    </row>
    <row r="66342" spans="1:1" x14ac:dyDescent="0.25">
      <c r="A66342"/>
    </row>
    <row r="66343" spans="1:1" x14ac:dyDescent="0.25">
      <c r="A66343"/>
    </row>
    <row r="66344" spans="1:1" x14ac:dyDescent="0.25">
      <c r="A66344"/>
    </row>
    <row r="66345" spans="1:1" x14ac:dyDescent="0.25">
      <c r="A66345"/>
    </row>
    <row r="66346" spans="1:1" x14ac:dyDescent="0.25">
      <c r="A66346"/>
    </row>
    <row r="66347" spans="1:1" x14ac:dyDescent="0.25">
      <c r="A66347"/>
    </row>
    <row r="66348" spans="1:1" x14ac:dyDescent="0.25">
      <c r="A66348"/>
    </row>
    <row r="66349" spans="1:1" x14ac:dyDescent="0.25">
      <c r="A66349"/>
    </row>
    <row r="66350" spans="1:1" x14ac:dyDescent="0.25">
      <c r="A66350"/>
    </row>
    <row r="66351" spans="1:1" x14ac:dyDescent="0.25">
      <c r="A66351"/>
    </row>
    <row r="66352" spans="1:1" x14ac:dyDescent="0.25">
      <c r="A66352"/>
    </row>
    <row r="66353" spans="1:1" x14ac:dyDescent="0.25">
      <c r="A66353"/>
    </row>
    <row r="66354" spans="1:1" x14ac:dyDescent="0.25">
      <c r="A66354"/>
    </row>
    <row r="66355" spans="1:1" x14ac:dyDescent="0.25">
      <c r="A66355"/>
    </row>
    <row r="66356" spans="1:1" x14ac:dyDescent="0.25">
      <c r="A66356"/>
    </row>
    <row r="66357" spans="1:1" x14ac:dyDescent="0.25">
      <c r="A66357"/>
    </row>
    <row r="66358" spans="1:1" x14ac:dyDescent="0.25">
      <c r="A66358"/>
    </row>
    <row r="66359" spans="1:1" x14ac:dyDescent="0.25">
      <c r="A66359"/>
    </row>
    <row r="66360" spans="1:1" x14ac:dyDescent="0.25">
      <c r="A66360"/>
    </row>
    <row r="66361" spans="1:1" x14ac:dyDescent="0.25">
      <c r="A66361"/>
    </row>
    <row r="66362" spans="1:1" x14ac:dyDescent="0.25">
      <c r="A66362"/>
    </row>
    <row r="66363" spans="1:1" x14ac:dyDescent="0.25">
      <c r="A66363"/>
    </row>
    <row r="66364" spans="1:1" x14ac:dyDescent="0.25">
      <c r="A66364"/>
    </row>
    <row r="66365" spans="1:1" x14ac:dyDescent="0.25">
      <c r="A66365"/>
    </row>
    <row r="66366" spans="1:1" x14ac:dyDescent="0.25">
      <c r="A66366"/>
    </row>
    <row r="66367" spans="1:1" x14ac:dyDescent="0.25">
      <c r="A66367"/>
    </row>
    <row r="66368" spans="1:1" x14ac:dyDescent="0.25">
      <c r="A66368"/>
    </row>
    <row r="66369" spans="1:1" x14ac:dyDescent="0.25">
      <c r="A66369"/>
    </row>
    <row r="66370" spans="1:1" x14ac:dyDescent="0.25">
      <c r="A66370"/>
    </row>
    <row r="66371" spans="1:1" x14ac:dyDescent="0.25">
      <c r="A66371"/>
    </row>
    <row r="66372" spans="1:1" x14ac:dyDescent="0.25">
      <c r="A66372"/>
    </row>
    <row r="66373" spans="1:1" x14ac:dyDescent="0.25">
      <c r="A66373"/>
    </row>
    <row r="66374" spans="1:1" x14ac:dyDescent="0.25">
      <c r="A66374"/>
    </row>
    <row r="66375" spans="1:1" x14ac:dyDescent="0.25">
      <c r="A66375"/>
    </row>
    <row r="66376" spans="1:1" x14ac:dyDescent="0.25">
      <c r="A66376"/>
    </row>
    <row r="66377" spans="1:1" x14ac:dyDescent="0.25">
      <c r="A66377"/>
    </row>
    <row r="66378" spans="1:1" x14ac:dyDescent="0.25">
      <c r="A66378"/>
    </row>
    <row r="66379" spans="1:1" x14ac:dyDescent="0.25">
      <c r="A66379"/>
    </row>
    <row r="66380" spans="1:1" x14ac:dyDescent="0.25">
      <c r="A66380"/>
    </row>
    <row r="66381" spans="1:1" x14ac:dyDescent="0.25">
      <c r="A66381"/>
    </row>
    <row r="66382" spans="1:1" x14ac:dyDescent="0.25">
      <c r="A66382"/>
    </row>
    <row r="66383" spans="1:1" x14ac:dyDescent="0.25">
      <c r="A66383"/>
    </row>
    <row r="66384" spans="1:1" x14ac:dyDescent="0.25">
      <c r="A66384"/>
    </row>
    <row r="66385" spans="1:1" x14ac:dyDescent="0.25">
      <c r="A66385"/>
    </row>
    <row r="66386" spans="1:1" x14ac:dyDescent="0.25">
      <c r="A66386"/>
    </row>
    <row r="66387" spans="1:1" x14ac:dyDescent="0.25">
      <c r="A66387"/>
    </row>
    <row r="66388" spans="1:1" x14ac:dyDescent="0.25">
      <c r="A66388"/>
    </row>
    <row r="66389" spans="1:1" x14ac:dyDescent="0.25">
      <c r="A66389"/>
    </row>
    <row r="66390" spans="1:1" x14ac:dyDescent="0.25">
      <c r="A66390"/>
    </row>
    <row r="66391" spans="1:1" x14ac:dyDescent="0.25">
      <c r="A66391"/>
    </row>
    <row r="66392" spans="1:1" x14ac:dyDescent="0.25">
      <c r="A66392"/>
    </row>
    <row r="66393" spans="1:1" x14ac:dyDescent="0.25">
      <c r="A66393"/>
    </row>
    <row r="66394" spans="1:1" x14ac:dyDescent="0.25">
      <c r="A66394"/>
    </row>
    <row r="66395" spans="1:1" x14ac:dyDescent="0.25">
      <c r="A66395"/>
    </row>
    <row r="66396" spans="1:1" x14ac:dyDescent="0.25">
      <c r="A66396"/>
    </row>
    <row r="66397" spans="1:1" x14ac:dyDescent="0.25">
      <c r="A66397"/>
    </row>
    <row r="66398" spans="1:1" x14ac:dyDescent="0.25">
      <c r="A66398"/>
    </row>
    <row r="66399" spans="1:1" x14ac:dyDescent="0.25">
      <c r="A66399"/>
    </row>
    <row r="66400" spans="1:1" x14ac:dyDescent="0.25">
      <c r="A66400"/>
    </row>
    <row r="66401" spans="1:1" x14ac:dyDescent="0.25">
      <c r="A66401"/>
    </row>
    <row r="66402" spans="1:1" x14ac:dyDescent="0.25">
      <c r="A66402"/>
    </row>
    <row r="66403" spans="1:1" x14ac:dyDescent="0.25">
      <c r="A66403"/>
    </row>
    <row r="66404" spans="1:1" x14ac:dyDescent="0.25">
      <c r="A66404"/>
    </row>
    <row r="66405" spans="1:1" x14ac:dyDescent="0.25">
      <c r="A66405"/>
    </row>
    <row r="66406" spans="1:1" x14ac:dyDescent="0.25">
      <c r="A66406"/>
    </row>
    <row r="66407" spans="1:1" x14ac:dyDescent="0.25">
      <c r="A66407"/>
    </row>
    <row r="66408" spans="1:1" x14ac:dyDescent="0.25">
      <c r="A66408"/>
    </row>
    <row r="66409" spans="1:1" x14ac:dyDescent="0.25">
      <c r="A66409"/>
    </row>
    <row r="66410" spans="1:1" x14ac:dyDescent="0.25">
      <c r="A66410"/>
    </row>
    <row r="66411" spans="1:1" x14ac:dyDescent="0.25">
      <c r="A66411"/>
    </row>
    <row r="66412" spans="1:1" x14ac:dyDescent="0.25">
      <c r="A66412"/>
    </row>
    <row r="66413" spans="1:1" x14ac:dyDescent="0.25">
      <c r="A66413"/>
    </row>
    <row r="66414" spans="1:1" x14ac:dyDescent="0.25">
      <c r="A66414"/>
    </row>
    <row r="66415" spans="1:1" x14ac:dyDescent="0.25">
      <c r="A66415"/>
    </row>
    <row r="66416" spans="1:1" x14ac:dyDescent="0.25">
      <c r="A66416"/>
    </row>
    <row r="66417" spans="1:1" x14ac:dyDescent="0.25">
      <c r="A66417"/>
    </row>
    <row r="66418" spans="1:1" x14ac:dyDescent="0.25">
      <c r="A66418"/>
    </row>
    <row r="66419" spans="1:1" x14ac:dyDescent="0.25">
      <c r="A66419"/>
    </row>
    <row r="66420" spans="1:1" x14ac:dyDescent="0.25">
      <c r="A66420"/>
    </row>
    <row r="66421" spans="1:1" x14ac:dyDescent="0.25">
      <c r="A66421"/>
    </row>
    <row r="66422" spans="1:1" x14ac:dyDescent="0.25">
      <c r="A66422"/>
    </row>
    <row r="66423" spans="1:1" x14ac:dyDescent="0.25">
      <c r="A66423"/>
    </row>
    <row r="66424" spans="1:1" x14ac:dyDescent="0.25">
      <c r="A66424"/>
    </row>
    <row r="66425" spans="1:1" x14ac:dyDescent="0.25">
      <c r="A66425"/>
    </row>
    <row r="66426" spans="1:1" x14ac:dyDescent="0.25">
      <c r="A66426"/>
    </row>
    <row r="66427" spans="1:1" x14ac:dyDescent="0.25">
      <c r="A66427"/>
    </row>
    <row r="66428" spans="1:1" x14ac:dyDescent="0.25">
      <c r="A66428"/>
    </row>
    <row r="66429" spans="1:1" x14ac:dyDescent="0.25">
      <c r="A66429"/>
    </row>
    <row r="66430" spans="1:1" x14ac:dyDescent="0.25">
      <c r="A66430"/>
    </row>
    <row r="66431" spans="1:1" x14ac:dyDescent="0.25">
      <c r="A66431"/>
    </row>
    <row r="66432" spans="1:1" x14ac:dyDescent="0.25">
      <c r="A66432"/>
    </row>
    <row r="66433" spans="1:1" x14ac:dyDescent="0.25">
      <c r="A66433"/>
    </row>
    <row r="66434" spans="1:1" x14ac:dyDescent="0.25">
      <c r="A66434"/>
    </row>
    <row r="66435" spans="1:1" x14ac:dyDescent="0.25">
      <c r="A66435"/>
    </row>
    <row r="66436" spans="1:1" x14ac:dyDescent="0.25">
      <c r="A66436"/>
    </row>
    <row r="66437" spans="1:1" x14ac:dyDescent="0.25">
      <c r="A66437"/>
    </row>
    <row r="66438" spans="1:1" x14ac:dyDescent="0.25">
      <c r="A66438"/>
    </row>
    <row r="66439" spans="1:1" x14ac:dyDescent="0.25">
      <c r="A66439"/>
    </row>
    <row r="66440" spans="1:1" x14ac:dyDescent="0.25">
      <c r="A66440"/>
    </row>
    <row r="66441" spans="1:1" x14ac:dyDescent="0.25">
      <c r="A66441"/>
    </row>
    <row r="66442" spans="1:1" x14ac:dyDescent="0.25">
      <c r="A66442"/>
    </row>
    <row r="66443" spans="1:1" x14ac:dyDescent="0.25">
      <c r="A66443"/>
    </row>
    <row r="66444" spans="1:1" x14ac:dyDescent="0.25">
      <c r="A66444"/>
    </row>
    <row r="66445" spans="1:1" x14ac:dyDescent="0.25">
      <c r="A66445"/>
    </row>
    <row r="66446" spans="1:1" x14ac:dyDescent="0.25">
      <c r="A66446"/>
    </row>
    <row r="66447" spans="1:1" x14ac:dyDescent="0.25">
      <c r="A66447"/>
    </row>
    <row r="66448" spans="1:1" x14ac:dyDescent="0.25">
      <c r="A66448"/>
    </row>
    <row r="66449" spans="1:1" x14ac:dyDescent="0.25">
      <c r="A66449"/>
    </row>
    <row r="66450" spans="1:1" x14ac:dyDescent="0.25">
      <c r="A66450"/>
    </row>
    <row r="66451" spans="1:1" x14ac:dyDescent="0.25">
      <c r="A66451"/>
    </row>
    <row r="66452" spans="1:1" x14ac:dyDescent="0.25">
      <c r="A66452"/>
    </row>
    <row r="66453" spans="1:1" x14ac:dyDescent="0.25">
      <c r="A66453"/>
    </row>
    <row r="66454" spans="1:1" x14ac:dyDescent="0.25">
      <c r="A66454"/>
    </row>
    <row r="66455" spans="1:1" x14ac:dyDescent="0.25">
      <c r="A66455"/>
    </row>
    <row r="66456" spans="1:1" x14ac:dyDescent="0.25">
      <c r="A66456"/>
    </row>
    <row r="66457" spans="1:1" x14ac:dyDescent="0.25">
      <c r="A66457"/>
    </row>
    <row r="66458" spans="1:1" x14ac:dyDescent="0.25">
      <c r="A66458"/>
    </row>
    <row r="66459" spans="1:1" x14ac:dyDescent="0.25">
      <c r="A66459"/>
    </row>
    <row r="66460" spans="1:1" x14ac:dyDescent="0.25">
      <c r="A66460"/>
    </row>
    <row r="66461" spans="1:1" x14ac:dyDescent="0.25">
      <c r="A66461"/>
    </row>
    <row r="66462" spans="1:1" x14ac:dyDescent="0.25">
      <c r="A66462"/>
    </row>
    <row r="66463" spans="1:1" x14ac:dyDescent="0.25">
      <c r="A66463"/>
    </row>
    <row r="66464" spans="1:1" x14ac:dyDescent="0.25">
      <c r="A66464"/>
    </row>
    <row r="66465" spans="1:1" x14ac:dyDescent="0.25">
      <c r="A66465"/>
    </row>
    <row r="66466" spans="1:1" x14ac:dyDescent="0.25">
      <c r="A66466"/>
    </row>
    <row r="66467" spans="1:1" x14ac:dyDescent="0.25">
      <c r="A66467"/>
    </row>
    <row r="66468" spans="1:1" x14ac:dyDescent="0.25">
      <c r="A66468"/>
    </row>
    <row r="66469" spans="1:1" x14ac:dyDescent="0.25">
      <c r="A66469"/>
    </row>
    <row r="66470" spans="1:1" x14ac:dyDescent="0.25">
      <c r="A66470"/>
    </row>
    <row r="66471" spans="1:1" x14ac:dyDescent="0.25">
      <c r="A66471"/>
    </row>
    <row r="66472" spans="1:1" x14ac:dyDescent="0.25">
      <c r="A66472"/>
    </row>
    <row r="66473" spans="1:1" x14ac:dyDescent="0.25">
      <c r="A66473"/>
    </row>
    <row r="66474" spans="1:1" x14ac:dyDescent="0.25">
      <c r="A66474"/>
    </row>
    <row r="66475" spans="1:1" x14ac:dyDescent="0.25">
      <c r="A66475"/>
    </row>
    <row r="66476" spans="1:1" x14ac:dyDescent="0.25">
      <c r="A66476"/>
    </row>
    <row r="66477" spans="1:1" x14ac:dyDescent="0.25">
      <c r="A66477"/>
    </row>
    <row r="66478" spans="1:1" x14ac:dyDescent="0.25">
      <c r="A66478"/>
    </row>
    <row r="66479" spans="1:1" x14ac:dyDescent="0.25">
      <c r="A66479"/>
    </row>
    <row r="66480" spans="1:1" x14ac:dyDescent="0.25">
      <c r="A66480"/>
    </row>
    <row r="66481" spans="1:1" x14ac:dyDescent="0.25">
      <c r="A66481"/>
    </row>
    <row r="66482" spans="1:1" x14ac:dyDescent="0.25">
      <c r="A66482"/>
    </row>
    <row r="66483" spans="1:1" x14ac:dyDescent="0.25">
      <c r="A66483"/>
    </row>
    <row r="66484" spans="1:1" x14ac:dyDescent="0.25">
      <c r="A66484"/>
    </row>
    <row r="66485" spans="1:1" x14ac:dyDescent="0.25">
      <c r="A66485"/>
    </row>
    <row r="66486" spans="1:1" x14ac:dyDescent="0.25">
      <c r="A66486"/>
    </row>
    <row r="66487" spans="1:1" x14ac:dyDescent="0.25">
      <c r="A66487"/>
    </row>
    <row r="66488" spans="1:1" x14ac:dyDescent="0.25">
      <c r="A66488"/>
    </row>
    <row r="66489" spans="1:1" x14ac:dyDescent="0.25">
      <c r="A66489"/>
    </row>
    <row r="66490" spans="1:1" x14ac:dyDescent="0.25">
      <c r="A66490"/>
    </row>
    <row r="66491" spans="1:1" x14ac:dyDescent="0.25">
      <c r="A66491"/>
    </row>
    <row r="66492" spans="1:1" x14ac:dyDescent="0.25">
      <c r="A66492"/>
    </row>
    <row r="66493" spans="1:1" x14ac:dyDescent="0.25">
      <c r="A66493"/>
    </row>
    <row r="66494" spans="1:1" x14ac:dyDescent="0.25">
      <c r="A66494"/>
    </row>
    <row r="66495" spans="1:1" x14ac:dyDescent="0.25">
      <c r="A66495"/>
    </row>
    <row r="66496" spans="1:1" x14ac:dyDescent="0.25">
      <c r="A66496"/>
    </row>
    <row r="66497" spans="1:1" x14ac:dyDescent="0.25">
      <c r="A66497"/>
    </row>
    <row r="66498" spans="1:1" x14ac:dyDescent="0.25">
      <c r="A66498"/>
    </row>
    <row r="66499" spans="1:1" x14ac:dyDescent="0.25">
      <c r="A66499"/>
    </row>
    <row r="66500" spans="1:1" x14ac:dyDescent="0.25">
      <c r="A66500"/>
    </row>
    <row r="66501" spans="1:1" x14ac:dyDescent="0.25">
      <c r="A66501"/>
    </row>
    <row r="66502" spans="1:1" x14ac:dyDescent="0.25">
      <c r="A66502"/>
    </row>
    <row r="66503" spans="1:1" x14ac:dyDescent="0.25">
      <c r="A66503"/>
    </row>
    <row r="66504" spans="1:1" x14ac:dyDescent="0.25">
      <c r="A66504"/>
    </row>
    <row r="66505" spans="1:1" x14ac:dyDescent="0.25">
      <c r="A66505"/>
    </row>
    <row r="66506" spans="1:1" x14ac:dyDescent="0.25">
      <c r="A66506"/>
    </row>
    <row r="66507" spans="1:1" x14ac:dyDescent="0.25">
      <c r="A66507"/>
    </row>
    <row r="66508" spans="1:1" x14ac:dyDescent="0.25">
      <c r="A66508"/>
    </row>
    <row r="66509" spans="1:1" x14ac:dyDescent="0.25">
      <c r="A66509"/>
    </row>
    <row r="66510" spans="1:1" x14ac:dyDescent="0.25">
      <c r="A66510"/>
    </row>
    <row r="66511" spans="1:1" x14ac:dyDescent="0.25">
      <c r="A66511"/>
    </row>
    <row r="66512" spans="1:1" x14ac:dyDescent="0.25">
      <c r="A66512"/>
    </row>
    <row r="66513" spans="1:1" x14ac:dyDescent="0.25">
      <c r="A66513"/>
    </row>
    <row r="66514" spans="1:1" x14ac:dyDescent="0.25">
      <c r="A66514"/>
    </row>
    <row r="66515" spans="1:1" x14ac:dyDescent="0.25">
      <c r="A66515"/>
    </row>
    <row r="66516" spans="1:1" x14ac:dyDescent="0.25">
      <c r="A66516"/>
    </row>
    <row r="66517" spans="1:1" x14ac:dyDescent="0.25">
      <c r="A66517"/>
    </row>
    <row r="66518" spans="1:1" x14ac:dyDescent="0.25">
      <c r="A66518"/>
    </row>
    <row r="66519" spans="1:1" x14ac:dyDescent="0.25">
      <c r="A66519"/>
    </row>
    <row r="66520" spans="1:1" x14ac:dyDescent="0.25">
      <c r="A66520"/>
    </row>
    <row r="66521" spans="1:1" x14ac:dyDescent="0.25">
      <c r="A66521"/>
    </row>
    <row r="66522" spans="1:1" x14ac:dyDescent="0.25">
      <c r="A66522"/>
    </row>
    <row r="66523" spans="1:1" x14ac:dyDescent="0.25">
      <c r="A66523"/>
    </row>
    <row r="66524" spans="1:1" x14ac:dyDescent="0.25">
      <c r="A66524"/>
    </row>
    <row r="66525" spans="1:1" x14ac:dyDescent="0.25">
      <c r="A66525"/>
    </row>
    <row r="66526" spans="1:1" x14ac:dyDescent="0.25">
      <c r="A66526"/>
    </row>
    <row r="66527" spans="1:1" x14ac:dyDescent="0.25">
      <c r="A66527"/>
    </row>
    <row r="66528" spans="1:1" x14ac:dyDescent="0.25">
      <c r="A66528"/>
    </row>
    <row r="66529" spans="1:1" x14ac:dyDescent="0.25">
      <c r="A66529"/>
    </row>
    <row r="66530" spans="1:1" x14ac:dyDescent="0.25">
      <c r="A66530"/>
    </row>
    <row r="66531" spans="1:1" x14ac:dyDescent="0.25">
      <c r="A66531"/>
    </row>
    <row r="66532" spans="1:1" x14ac:dyDescent="0.25">
      <c r="A66532"/>
    </row>
    <row r="66533" spans="1:1" x14ac:dyDescent="0.25">
      <c r="A66533"/>
    </row>
    <row r="66534" spans="1:1" x14ac:dyDescent="0.25">
      <c r="A66534"/>
    </row>
    <row r="66535" spans="1:1" x14ac:dyDescent="0.25">
      <c r="A66535"/>
    </row>
    <row r="66536" spans="1:1" x14ac:dyDescent="0.25">
      <c r="A66536"/>
    </row>
    <row r="66537" spans="1:1" x14ac:dyDescent="0.25">
      <c r="A66537"/>
    </row>
    <row r="66538" spans="1:1" x14ac:dyDescent="0.25">
      <c r="A66538"/>
    </row>
    <row r="66539" spans="1:1" x14ac:dyDescent="0.25">
      <c r="A66539"/>
    </row>
    <row r="66540" spans="1:1" x14ac:dyDescent="0.25">
      <c r="A66540"/>
    </row>
    <row r="66541" spans="1:1" x14ac:dyDescent="0.25">
      <c r="A66541"/>
    </row>
    <row r="66542" spans="1:1" x14ac:dyDescent="0.25">
      <c r="A66542"/>
    </row>
    <row r="66543" spans="1:1" x14ac:dyDescent="0.25">
      <c r="A66543"/>
    </row>
    <row r="66544" spans="1:1" x14ac:dyDescent="0.25">
      <c r="A66544"/>
    </row>
    <row r="66545" spans="1:1" x14ac:dyDescent="0.25">
      <c r="A66545"/>
    </row>
    <row r="66546" spans="1:1" x14ac:dyDescent="0.25">
      <c r="A66546"/>
    </row>
    <row r="66547" spans="1:1" x14ac:dyDescent="0.25">
      <c r="A66547"/>
    </row>
    <row r="66548" spans="1:1" x14ac:dyDescent="0.25">
      <c r="A66548"/>
    </row>
    <row r="66549" spans="1:1" x14ac:dyDescent="0.25">
      <c r="A66549"/>
    </row>
    <row r="66550" spans="1:1" x14ac:dyDescent="0.25">
      <c r="A66550"/>
    </row>
    <row r="66551" spans="1:1" x14ac:dyDescent="0.25">
      <c r="A66551"/>
    </row>
    <row r="66552" spans="1:1" x14ac:dyDescent="0.25">
      <c r="A66552"/>
    </row>
    <row r="66553" spans="1:1" x14ac:dyDescent="0.25">
      <c r="A66553"/>
    </row>
    <row r="66554" spans="1:1" x14ac:dyDescent="0.25">
      <c r="A66554"/>
    </row>
    <row r="66555" spans="1:1" x14ac:dyDescent="0.25">
      <c r="A66555"/>
    </row>
    <row r="66556" spans="1:1" x14ac:dyDescent="0.25">
      <c r="A66556"/>
    </row>
    <row r="66557" spans="1:1" x14ac:dyDescent="0.25">
      <c r="A66557"/>
    </row>
    <row r="66558" spans="1:1" x14ac:dyDescent="0.25">
      <c r="A66558"/>
    </row>
    <row r="66559" spans="1:1" x14ac:dyDescent="0.25">
      <c r="A66559"/>
    </row>
    <row r="66560" spans="1:1" x14ac:dyDescent="0.25">
      <c r="A66560"/>
    </row>
    <row r="66561" spans="1:1" x14ac:dyDescent="0.25">
      <c r="A66561"/>
    </row>
    <row r="66562" spans="1:1" x14ac:dyDescent="0.25">
      <c r="A66562"/>
    </row>
    <row r="66563" spans="1:1" x14ac:dyDescent="0.25">
      <c r="A66563"/>
    </row>
    <row r="66564" spans="1:1" x14ac:dyDescent="0.25">
      <c r="A66564"/>
    </row>
    <row r="66565" spans="1:1" x14ac:dyDescent="0.25">
      <c r="A66565"/>
    </row>
    <row r="66566" spans="1:1" x14ac:dyDescent="0.25">
      <c r="A66566"/>
    </row>
    <row r="66567" spans="1:1" x14ac:dyDescent="0.25">
      <c r="A66567"/>
    </row>
    <row r="66568" spans="1:1" x14ac:dyDescent="0.25">
      <c r="A66568"/>
    </row>
    <row r="66569" spans="1:1" x14ac:dyDescent="0.25">
      <c r="A66569"/>
    </row>
    <row r="66570" spans="1:1" x14ac:dyDescent="0.25">
      <c r="A66570"/>
    </row>
    <row r="66571" spans="1:1" x14ac:dyDescent="0.25">
      <c r="A66571"/>
    </row>
    <row r="66572" spans="1:1" x14ac:dyDescent="0.25">
      <c r="A66572"/>
    </row>
    <row r="66573" spans="1:1" x14ac:dyDescent="0.25">
      <c r="A66573"/>
    </row>
    <row r="66574" spans="1:1" x14ac:dyDescent="0.25">
      <c r="A66574"/>
    </row>
    <row r="66575" spans="1:1" x14ac:dyDescent="0.25">
      <c r="A66575"/>
    </row>
    <row r="66576" spans="1:1" x14ac:dyDescent="0.25">
      <c r="A66576"/>
    </row>
    <row r="66577" spans="1:1" x14ac:dyDescent="0.25">
      <c r="A66577"/>
    </row>
    <row r="66578" spans="1:1" x14ac:dyDescent="0.25">
      <c r="A66578"/>
    </row>
    <row r="66579" spans="1:1" x14ac:dyDescent="0.25">
      <c r="A66579"/>
    </row>
    <row r="66580" spans="1:1" x14ac:dyDescent="0.25">
      <c r="A66580"/>
    </row>
    <row r="66581" spans="1:1" x14ac:dyDescent="0.25">
      <c r="A66581"/>
    </row>
    <row r="66582" spans="1:1" x14ac:dyDescent="0.25">
      <c r="A66582"/>
    </row>
    <row r="66583" spans="1:1" x14ac:dyDescent="0.25">
      <c r="A66583"/>
    </row>
    <row r="66584" spans="1:1" x14ac:dyDescent="0.25">
      <c r="A66584"/>
    </row>
    <row r="66585" spans="1:1" x14ac:dyDescent="0.25">
      <c r="A66585"/>
    </row>
    <row r="66586" spans="1:1" x14ac:dyDescent="0.25">
      <c r="A66586"/>
    </row>
    <row r="66587" spans="1:1" x14ac:dyDescent="0.25">
      <c r="A66587"/>
    </row>
    <row r="66588" spans="1:1" x14ac:dyDescent="0.25">
      <c r="A66588"/>
    </row>
    <row r="66589" spans="1:1" x14ac:dyDescent="0.25">
      <c r="A66589"/>
    </row>
    <row r="66590" spans="1:1" x14ac:dyDescent="0.25">
      <c r="A66590"/>
    </row>
    <row r="66591" spans="1:1" x14ac:dyDescent="0.25">
      <c r="A66591"/>
    </row>
    <row r="66592" spans="1:1" x14ac:dyDescent="0.25">
      <c r="A66592"/>
    </row>
    <row r="66593" spans="1:1" x14ac:dyDescent="0.25">
      <c r="A66593"/>
    </row>
    <row r="66594" spans="1:1" x14ac:dyDescent="0.25">
      <c r="A66594"/>
    </row>
    <row r="66595" spans="1:1" x14ac:dyDescent="0.25">
      <c r="A66595"/>
    </row>
    <row r="66596" spans="1:1" x14ac:dyDescent="0.25">
      <c r="A66596"/>
    </row>
    <row r="66597" spans="1:1" x14ac:dyDescent="0.25">
      <c r="A66597"/>
    </row>
    <row r="66598" spans="1:1" x14ac:dyDescent="0.25">
      <c r="A66598"/>
    </row>
    <row r="66599" spans="1:1" x14ac:dyDescent="0.25">
      <c r="A66599"/>
    </row>
    <row r="66600" spans="1:1" x14ac:dyDescent="0.25">
      <c r="A66600"/>
    </row>
    <row r="66601" spans="1:1" x14ac:dyDescent="0.25">
      <c r="A66601"/>
    </row>
    <row r="66602" spans="1:1" x14ac:dyDescent="0.25">
      <c r="A66602"/>
    </row>
    <row r="66603" spans="1:1" x14ac:dyDescent="0.25">
      <c r="A66603"/>
    </row>
    <row r="66604" spans="1:1" x14ac:dyDescent="0.25">
      <c r="A66604"/>
    </row>
    <row r="66605" spans="1:1" x14ac:dyDescent="0.25">
      <c r="A66605"/>
    </row>
    <row r="66606" spans="1:1" x14ac:dyDescent="0.25">
      <c r="A66606"/>
    </row>
    <row r="66607" spans="1:1" x14ac:dyDescent="0.25">
      <c r="A66607"/>
    </row>
    <row r="66608" spans="1:1" x14ac:dyDescent="0.25">
      <c r="A66608"/>
    </row>
    <row r="66609" spans="1:1" x14ac:dyDescent="0.25">
      <c r="A66609"/>
    </row>
    <row r="66610" spans="1:1" x14ac:dyDescent="0.25">
      <c r="A66610"/>
    </row>
    <row r="66611" spans="1:1" x14ac:dyDescent="0.25">
      <c r="A66611"/>
    </row>
    <row r="66612" spans="1:1" x14ac:dyDescent="0.25">
      <c r="A66612"/>
    </row>
    <row r="66613" spans="1:1" x14ac:dyDescent="0.25">
      <c r="A66613"/>
    </row>
    <row r="66614" spans="1:1" x14ac:dyDescent="0.25">
      <c r="A66614"/>
    </row>
    <row r="66615" spans="1:1" x14ac:dyDescent="0.25">
      <c r="A66615"/>
    </row>
    <row r="66616" spans="1:1" x14ac:dyDescent="0.25">
      <c r="A66616"/>
    </row>
    <row r="66617" spans="1:1" x14ac:dyDescent="0.25">
      <c r="A66617"/>
    </row>
    <row r="66618" spans="1:1" x14ac:dyDescent="0.25">
      <c r="A66618"/>
    </row>
    <row r="66619" spans="1:1" x14ac:dyDescent="0.25">
      <c r="A66619"/>
    </row>
    <row r="66620" spans="1:1" x14ac:dyDescent="0.25">
      <c r="A66620"/>
    </row>
    <row r="66621" spans="1:1" x14ac:dyDescent="0.25">
      <c r="A66621"/>
    </row>
    <row r="66622" spans="1:1" x14ac:dyDescent="0.25">
      <c r="A66622"/>
    </row>
    <row r="66623" spans="1:1" x14ac:dyDescent="0.25">
      <c r="A66623"/>
    </row>
    <row r="66624" spans="1:1" x14ac:dyDescent="0.25">
      <c r="A66624"/>
    </row>
    <row r="66625" spans="1:1" x14ac:dyDescent="0.25">
      <c r="A66625"/>
    </row>
    <row r="66626" spans="1:1" x14ac:dyDescent="0.25">
      <c r="A66626"/>
    </row>
    <row r="66627" spans="1:1" x14ac:dyDescent="0.25">
      <c r="A66627"/>
    </row>
    <row r="66628" spans="1:1" x14ac:dyDescent="0.25">
      <c r="A66628"/>
    </row>
    <row r="66629" spans="1:1" x14ac:dyDescent="0.25">
      <c r="A66629"/>
    </row>
    <row r="66630" spans="1:1" x14ac:dyDescent="0.25">
      <c r="A66630"/>
    </row>
    <row r="66631" spans="1:1" x14ac:dyDescent="0.25">
      <c r="A66631"/>
    </row>
    <row r="66632" spans="1:1" x14ac:dyDescent="0.25">
      <c r="A66632"/>
    </row>
    <row r="66633" spans="1:1" x14ac:dyDescent="0.25">
      <c r="A66633"/>
    </row>
    <row r="66634" spans="1:1" x14ac:dyDescent="0.25">
      <c r="A66634"/>
    </row>
    <row r="66635" spans="1:1" x14ac:dyDescent="0.25">
      <c r="A66635"/>
    </row>
    <row r="66636" spans="1:1" x14ac:dyDescent="0.25">
      <c r="A66636"/>
    </row>
    <row r="66637" spans="1:1" x14ac:dyDescent="0.25">
      <c r="A66637"/>
    </row>
    <row r="66638" spans="1:1" x14ac:dyDescent="0.25">
      <c r="A66638"/>
    </row>
    <row r="66639" spans="1:1" x14ac:dyDescent="0.25">
      <c r="A66639"/>
    </row>
    <row r="66640" spans="1:1" x14ac:dyDescent="0.25">
      <c r="A66640"/>
    </row>
    <row r="66641" spans="1:1" x14ac:dyDescent="0.25">
      <c r="A66641"/>
    </row>
    <row r="66642" spans="1:1" x14ac:dyDescent="0.25">
      <c r="A66642"/>
    </row>
    <row r="66643" spans="1:1" x14ac:dyDescent="0.25">
      <c r="A66643"/>
    </row>
    <row r="66644" spans="1:1" x14ac:dyDescent="0.25">
      <c r="A66644"/>
    </row>
    <row r="66645" spans="1:1" x14ac:dyDescent="0.25">
      <c r="A66645"/>
    </row>
    <row r="66646" spans="1:1" x14ac:dyDescent="0.25">
      <c r="A66646"/>
    </row>
    <row r="66647" spans="1:1" x14ac:dyDescent="0.25">
      <c r="A66647"/>
    </row>
    <row r="66648" spans="1:1" x14ac:dyDescent="0.25">
      <c r="A66648"/>
    </row>
    <row r="66649" spans="1:1" x14ac:dyDescent="0.25">
      <c r="A66649"/>
    </row>
    <row r="66650" spans="1:1" x14ac:dyDescent="0.25">
      <c r="A66650"/>
    </row>
    <row r="66651" spans="1:1" x14ac:dyDescent="0.25">
      <c r="A66651"/>
    </row>
    <row r="66652" spans="1:1" x14ac:dyDescent="0.25">
      <c r="A66652"/>
    </row>
    <row r="66653" spans="1:1" x14ac:dyDescent="0.25">
      <c r="A66653"/>
    </row>
    <row r="66654" spans="1:1" x14ac:dyDescent="0.25">
      <c r="A66654"/>
    </row>
    <row r="66655" spans="1:1" x14ac:dyDescent="0.25">
      <c r="A66655"/>
    </row>
    <row r="66656" spans="1:1" x14ac:dyDescent="0.25">
      <c r="A66656"/>
    </row>
    <row r="66657" spans="1:1" x14ac:dyDescent="0.25">
      <c r="A66657"/>
    </row>
    <row r="66658" spans="1:1" x14ac:dyDescent="0.25">
      <c r="A66658"/>
    </row>
    <row r="66659" spans="1:1" x14ac:dyDescent="0.25">
      <c r="A66659"/>
    </row>
    <row r="66660" spans="1:1" x14ac:dyDescent="0.25">
      <c r="A66660"/>
    </row>
    <row r="66661" spans="1:1" x14ac:dyDescent="0.25">
      <c r="A66661"/>
    </row>
    <row r="66662" spans="1:1" x14ac:dyDescent="0.25">
      <c r="A66662"/>
    </row>
    <row r="66663" spans="1:1" x14ac:dyDescent="0.25">
      <c r="A66663"/>
    </row>
    <row r="66664" spans="1:1" x14ac:dyDescent="0.25">
      <c r="A66664"/>
    </row>
    <row r="66665" spans="1:1" x14ac:dyDescent="0.25">
      <c r="A66665"/>
    </row>
    <row r="66666" spans="1:1" x14ac:dyDescent="0.25">
      <c r="A66666"/>
    </row>
    <row r="66667" spans="1:1" x14ac:dyDescent="0.25">
      <c r="A66667"/>
    </row>
    <row r="66668" spans="1:1" x14ac:dyDescent="0.25">
      <c r="A66668"/>
    </row>
    <row r="66669" spans="1:1" x14ac:dyDescent="0.25">
      <c r="A66669"/>
    </row>
    <row r="66670" spans="1:1" x14ac:dyDescent="0.25">
      <c r="A66670"/>
    </row>
    <row r="66671" spans="1:1" x14ac:dyDescent="0.25">
      <c r="A66671"/>
    </row>
    <row r="66672" spans="1:1" x14ac:dyDescent="0.25">
      <c r="A66672"/>
    </row>
    <row r="66673" spans="1:1" x14ac:dyDescent="0.25">
      <c r="A66673"/>
    </row>
    <row r="66674" spans="1:1" x14ac:dyDescent="0.25">
      <c r="A66674"/>
    </row>
    <row r="66675" spans="1:1" x14ac:dyDescent="0.25">
      <c r="A66675"/>
    </row>
    <row r="66676" spans="1:1" x14ac:dyDescent="0.25">
      <c r="A66676"/>
    </row>
    <row r="66677" spans="1:1" x14ac:dyDescent="0.25">
      <c r="A66677"/>
    </row>
    <row r="66678" spans="1:1" x14ac:dyDescent="0.25">
      <c r="A66678"/>
    </row>
    <row r="66679" spans="1:1" x14ac:dyDescent="0.25">
      <c r="A66679"/>
    </row>
    <row r="66680" spans="1:1" x14ac:dyDescent="0.25">
      <c r="A66680"/>
    </row>
    <row r="66681" spans="1:1" x14ac:dyDescent="0.25">
      <c r="A66681"/>
    </row>
    <row r="66682" spans="1:1" x14ac:dyDescent="0.25">
      <c r="A66682"/>
    </row>
    <row r="66683" spans="1:1" x14ac:dyDescent="0.25">
      <c r="A66683"/>
    </row>
    <row r="66684" spans="1:1" x14ac:dyDescent="0.25">
      <c r="A66684"/>
    </row>
    <row r="66685" spans="1:1" x14ac:dyDescent="0.25">
      <c r="A66685"/>
    </row>
    <row r="66686" spans="1:1" x14ac:dyDescent="0.25">
      <c r="A66686"/>
    </row>
    <row r="66687" spans="1:1" x14ac:dyDescent="0.25">
      <c r="A66687"/>
    </row>
    <row r="66688" spans="1:1" x14ac:dyDescent="0.25">
      <c r="A66688"/>
    </row>
    <row r="66689" spans="1:1" x14ac:dyDescent="0.25">
      <c r="A66689"/>
    </row>
    <row r="66690" spans="1:1" x14ac:dyDescent="0.25">
      <c r="A66690"/>
    </row>
    <row r="66691" spans="1:1" x14ac:dyDescent="0.25">
      <c r="A66691"/>
    </row>
    <row r="66692" spans="1:1" x14ac:dyDescent="0.25">
      <c r="A66692"/>
    </row>
    <row r="66693" spans="1:1" x14ac:dyDescent="0.25">
      <c r="A66693"/>
    </row>
    <row r="66694" spans="1:1" x14ac:dyDescent="0.25">
      <c r="A66694"/>
    </row>
    <row r="66695" spans="1:1" x14ac:dyDescent="0.25">
      <c r="A66695"/>
    </row>
    <row r="66696" spans="1:1" x14ac:dyDescent="0.25">
      <c r="A66696"/>
    </row>
    <row r="66697" spans="1:1" x14ac:dyDescent="0.25">
      <c r="A66697"/>
    </row>
    <row r="66698" spans="1:1" x14ac:dyDescent="0.25">
      <c r="A66698"/>
    </row>
    <row r="66699" spans="1:1" x14ac:dyDescent="0.25">
      <c r="A66699"/>
    </row>
    <row r="66700" spans="1:1" x14ac:dyDescent="0.25">
      <c r="A66700"/>
    </row>
    <row r="66701" spans="1:1" x14ac:dyDescent="0.25">
      <c r="A66701"/>
    </row>
    <row r="66702" spans="1:1" x14ac:dyDescent="0.25">
      <c r="A66702"/>
    </row>
    <row r="66703" spans="1:1" x14ac:dyDescent="0.25">
      <c r="A66703"/>
    </row>
    <row r="66704" spans="1:1" x14ac:dyDescent="0.25">
      <c r="A66704"/>
    </row>
    <row r="66705" spans="1:1" x14ac:dyDescent="0.25">
      <c r="A66705"/>
    </row>
    <row r="66706" spans="1:1" x14ac:dyDescent="0.25">
      <c r="A66706"/>
    </row>
    <row r="66707" spans="1:1" x14ac:dyDescent="0.25">
      <c r="A66707"/>
    </row>
    <row r="66708" spans="1:1" x14ac:dyDescent="0.25">
      <c r="A66708"/>
    </row>
    <row r="66709" spans="1:1" x14ac:dyDescent="0.25">
      <c r="A66709"/>
    </row>
    <row r="66710" spans="1:1" x14ac:dyDescent="0.25">
      <c r="A66710"/>
    </row>
    <row r="66711" spans="1:1" x14ac:dyDescent="0.25">
      <c r="A66711"/>
    </row>
    <row r="66712" spans="1:1" x14ac:dyDescent="0.25">
      <c r="A66712"/>
    </row>
    <row r="66713" spans="1:1" x14ac:dyDescent="0.25">
      <c r="A66713"/>
    </row>
    <row r="66714" spans="1:1" x14ac:dyDescent="0.25">
      <c r="A66714"/>
    </row>
    <row r="66715" spans="1:1" x14ac:dyDescent="0.25">
      <c r="A66715"/>
    </row>
    <row r="66716" spans="1:1" x14ac:dyDescent="0.25">
      <c r="A66716"/>
    </row>
    <row r="66717" spans="1:1" x14ac:dyDescent="0.25">
      <c r="A66717"/>
    </row>
    <row r="66718" spans="1:1" x14ac:dyDescent="0.25">
      <c r="A66718"/>
    </row>
    <row r="66719" spans="1:1" x14ac:dyDescent="0.25">
      <c r="A66719"/>
    </row>
    <row r="66720" spans="1:1" x14ac:dyDescent="0.25">
      <c r="A66720"/>
    </row>
    <row r="66721" spans="1:1" x14ac:dyDescent="0.25">
      <c r="A66721"/>
    </row>
    <row r="66722" spans="1:1" x14ac:dyDescent="0.25">
      <c r="A66722"/>
    </row>
    <row r="66723" spans="1:1" x14ac:dyDescent="0.25">
      <c r="A66723"/>
    </row>
    <row r="66724" spans="1:1" x14ac:dyDescent="0.25">
      <c r="A66724"/>
    </row>
    <row r="66725" spans="1:1" x14ac:dyDescent="0.25">
      <c r="A66725"/>
    </row>
    <row r="66726" spans="1:1" x14ac:dyDescent="0.25">
      <c r="A66726"/>
    </row>
    <row r="66727" spans="1:1" x14ac:dyDescent="0.25">
      <c r="A66727"/>
    </row>
    <row r="66728" spans="1:1" x14ac:dyDescent="0.25">
      <c r="A66728"/>
    </row>
    <row r="66729" spans="1:1" x14ac:dyDescent="0.25">
      <c r="A66729"/>
    </row>
    <row r="66730" spans="1:1" x14ac:dyDescent="0.25">
      <c r="A66730"/>
    </row>
    <row r="66731" spans="1:1" x14ac:dyDescent="0.25">
      <c r="A66731"/>
    </row>
    <row r="66732" spans="1:1" x14ac:dyDescent="0.25">
      <c r="A66732"/>
    </row>
    <row r="66733" spans="1:1" x14ac:dyDescent="0.25">
      <c r="A66733"/>
    </row>
    <row r="66734" spans="1:1" x14ac:dyDescent="0.25">
      <c r="A66734"/>
    </row>
    <row r="66735" spans="1:1" x14ac:dyDescent="0.25">
      <c r="A66735"/>
    </row>
    <row r="66736" spans="1:1" x14ac:dyDescent="0.25">
      <c r="A66736"/>
    </row>
    <row r="66737" spans="1:1" x14ac:dyDescent="0.25">
      <c r="A66737"/>
    </row>
    <row r="66738" spans="1:1" x14ac:dyDescent="0.25">
      <c r="A66738"/>
    </row>
    <row r="66739" spans="1:1" x14ac:dyDescent="0.25">
      <c r="A66739"/>
    </row>
    <row r="66740" spans="1:1" x14ac:dyDescent="0.25">
      <c r="A66740"/>
    </row>
    <row r="66741" spans="1:1" x14ac:dyDescent="0.25">
      <c r="A66741"/>
    </row>
    <row r="66742" spans="1:1" x14ac:dyDescent="0.25">
      <c r="A66742"/>
    </row>
    <row r="66743" spans="1:1" x14ac:dyDescent="0.25">
      <c r="A66743"/>
    </row>
    <row r="66744" spans="1:1" x14ac:dyDescent="0.25">
      <c r="A66744"/>
    </row>
    <row r="66745" spans="1:1" x14ac:dyDescent="0.25">
      <c r="A66745"/>
    </row>
    <row r="66746" spans="1:1" x14ac:dyDescent="0.25">
      <c r="A66746"/>
    </row>
    <row r="66747" spans="1:1" x14ac:dyDescent="0.25">
      <c r="A66747"/>
    </row>
    <row r="66748" spans="1:1" x14ac:dyDescent="0.25">
      <c r="A66748"/>
    </row>
    <row r="66749" spans="1:1" x14ac:dyDescent="0.25">
      <c r="A66749"/>
    </row>
    <row r="66750" spans="1:1" x14ac:dyDescent="0.25">
      <c r="A66750"/>
    </row>
    <row r="66751" spans="1:1" x14ac:dyDescent="0.25">
      <c r="A66751"/>
    </row>
    <row r="66752" spans="1:1" x14ac:dyDescent="0.25">
      <c r="A66752"/>
    </row>
    <row r="66753" spans="1:1" x14ac:dyDescent="0.25">
      <c r="A66753"/>
    </row>
    <row r="66754" spans="1:1" x14ac:dyDescent="0.25">
      <c r="A66754"/>
    </row>
    <row r="66755" spans="1:1" x14ac:dyDescent="0.25">
      <c r="A66755"/>
    </row>
    <row r="66756" spans="1:1" x14ac:dyDescent="0.25">
      <c r="A66756"/>
    </row>
    <row r="66757" spans="1:1" x14ac:dyDescent="0.25">
      <c r="A66757"/>
    </row>
    <row r="66758" spans="1:1" x14ac:dyDescent="0.25">
      <c r="A66758"/>
    </row>
    <row r="66759" spans="1:1" x14ac:dyDescent="0.25">
      <c r="A66759"/>
    </row>
    <row r="66760" spans="1:1" x14ac:dyDescent="0.25">
      <c r="A66760"/>
    </row>
    <row r="66761" spans="1:1" x14ac:dyDescent="0.25">
      <c r="A66761"/>
    </row>
    <row r="66762" spans="1:1" x14ac:dyDescent="0.25">
      <c r="A66762"/>
    </row>
    <row r="66763" spans="1:1" x14ac:dyDescent="0.25">
      <c r="A66763"/>
    </row>
    <row r="66764" spans="1:1" x14ac:dyDescent="0.25">
      <c r="A66764"/>
    </row>
    <row r="66765" spans="1:1" x14ac:dyDescent="0.25">
      <c r="A66765"/>
    </row>
    <row r="66766" spans="1:1" x14ac:dyDescent="0.25">
      <c r="A66766"/>
    </row>
    <row r="66767" spans="1:1" x14ac:dyDescent="0.25">
      <c r="A66767"/>
    </row>
    <row r="66768" spans="1:1" x14ac:dyDescent="0.25">
      <c r="A66768"/>
    </row>
    <row r="66769" spans="1:1" x14ac:dyDescent="0.25">
      <c r="A66769"/>
    </row>
    <row r="66770" spans="1:1" x14ac:dyDescent="0.25">
      <c r="A66770"/>
    </row>
    <row r="66771" spans="1:1" x14ac:dyDescent="0.25">
      <c r="A66771"/>
    </row>
    <row r="66772" spans="1:1" x14ac:dyDescent="0.25">
      <c r="A66772"/>
    </row>
    <row r="66773" spans="1:1" x14ac:dyDescent="0.25">
      <c r="A66773"/>
    </row>
    <row r="66774" spans="1:1" x14ac:dyDescent="0.25">
      <c r="A66774"/>
    </row>
    <row r="66775" spans="1:1" x14ac:dyDescent="0.25">
      <c r="A66775"/>
    </row>
    <row r="66776" spans="1:1" x14ac:dyDescent="0.25">
      <c r="A66776"/>
    </row>
    <row r="66777" spans="1:1" x14ac:dyDescent="0.25">
      <c r="A66777"/>
    </row>
    <row r="66778" spans="1:1" x14ac:dyDescent="0.25">
      <c r="A66778"/>
    </row>
    <row r="66779" spans="1:1" x14ac:dyDescent="0.25">
      <c r="A66779"/>
    </row>
    <row r="66780" spans="1:1" x14ac:dyDescent="0.25">
      <c r="A66780"/>
    </row>
    <row r="66781" spans="1:1" x14ac:dyDescent="0.25">
      <c r="A66781"/>
    </row>
    <row r="66782" spans="1:1" x14ac:dyDescent="0.25">
      <c r="A66782"/>
    </row>
    <row r="66783" spans="1:1" x14ac:dyDescent="0.25">
      <c r="A66783"/>
    </row>
    <row r="66784" spans="1:1" x14ac:dyDescent="0.25">
      <c r="A66784"/>
    </row>
    <row r="66785" spans="1:1" x14ac:dyDescent="0.25">
      <c r="A66785"/>
    </row>
    <row r="66786" spans="1:1" x14ac:dyDescent="0.25">
      <c r="A66786"/>
    </row>
    <row r="66787" spans="1:1" x14ac:dyDescent="0.25">
      <c r="A66787"/>
    </row>
    <row r="66788" spans="1:1" x14ac:dyDescent="0.25">
      <c r="A66788"/>
    </row>
    <row r="66789" spans="1:1" x14ac:dyDescent="0.25">
      <c r="A66789"/>
    </row>
    <row r="66790" spans="1:1" x14ac:dyDescent="0.25">
      <c r="A66790"/>
    </row>
    <row r="66791" spans="1:1" x14ac:dyDescent="0.25">
      <c r="A66791"/>
    </row>
    <row r="66792" spans="1:1" x14ac:dyDescent="0.25">
      <c r="A66792"/>
    </row>
    <row r="66793" spans="1:1" x14ac:dyDescent="0.25">
      <c r="A66793"/>
    </row>
    <row r="66794" spans="1:1" x14ac:dyDescent="0.25">
      <c r="A66794"/>
    </row>
    <row r="66795" spans="1:1" x14ac:dyDescent="0.25">
      <c r="A66795"/>
    </row>
    <row r="66796" spans="1:1" x14ac:dyDescent="0.25">
      <c r="A66796"/>
    </row>
    <row r="66797" spans="1:1" x14ac:dyDescent="0.25">
      <c r="A66797"/>
    </row>
    <row r="66798" spans="1:1" x14ac:dyDescent="0.25">
      <c r="A66798"/>
    </row>
    <row r="66799" spans="1:1" x14ac:dyDescent="0.25">
      <c r="A66799"/>
    </row>
    <row r="66800" spans="1:1" x14ac:dyDescent="0.25">
      <c r="A66800"/>
    </row>
    <row r="66801" spans="1:1" x14ac:dyDescent="0.25">
      <c r="A66801"/>
    </row>
    <row r="66802" spans="1:1" x14ac:dyDescent="0.25">
      <c r="A66802"/>
    </row>
    <row r="66803" spans="1:1" x14ac:dyDescent="0.25">
      <c r="A66803"/>
    </row>
    <row r="66804" spans="1:1" x14ac:dyDescent="0.25">
      <c r="A66804"/>
    </row>
    <row r="66805" spans="1:1" x14ac:dyDescent="0.25">
      <c r="A66805"/>
    </row>
    <row r="66806" spans="1:1" x14ac:dyDescent="0.25">
      <c r="A66806"/>
    </row>
    <row r="66807" spans="1:1" x14ac:dyDescent="0.25">
      <c r="A66807"/>
    </row>
    <row r="66808" spans="1:1" x14ac:dyDescent="0.25">
      <c r="A66808"/>
    </row>
    <row r="66809" spans="1:1" x14ac:dyDescent="0.25">
      <c r="A66809"/>
    </row>
    <row r="66810" spans="1:1" x14ac:dyDescent="0.25">
      <c r="A66810"/>
    </row>
    <row r="66811" spans="1:1" x14ac:dyDescent="0.25">
      <c r="A66811"/>
    </row>
    <row r="66812" spans="1:1" x14ac:dyDescent="0.25">
      <c r="A66812"/>
    </row>
    <row r="66813" spans="1:1" x14ac:dyDescent="0.25">
      <c r="A66813"/>
    </row>
    <row r="66814" spans="1:1" x14ac:dyDescent="0.25">
      <c r="A66814"/>
    </row>
    <row r="66815" spans="1:1" x14ac:dyDescent="0.25">
      <c r="A66815"/>
    </row>
    <row r="66816" spans="1:1" x14ac:dyDescent="0.25">
      <c r="A66816"/>
    </row>
    <row r="66817" spans="1:1" x14ac:dyDescent="0.25">
      <c r="A66817"/>
    </row>
    <row r="66818" spans="1:1" x14ac:dyDescent="0.25">
      <c r="A66818"/>
    </row>
    <row r="66819" spans="1:1" x14ac:dyDescent="0.25">
      <c r="A66819"/>
    </row>
    <row r="66820" spans="1:1" x14ac:dyDescent="0.25">
      <c r="A66820"/>
    </row>
    <row r="66821" spans="1:1" x14ac:dyDescent="0.25">
      <c r="A66821"/>
    </row>
    <row r="66822" spans="1:1" x14ac:dyDescent="0.25">
      <c r="A66822"/>
    </row>
    <row r="66823" spans="1:1" x14ac:dyDescent="0.25">
      <c r="A66823"/>
    </row>
    <row r="66824" spans="1:1" x14ac:dyDescent="0.25">
      <c r="A66824"/>
    </row>
    <row r="66825" spans="1:1" x14ac:dyDescent="0.25">
      <c r="A66825"/>
    </row>
    <row r="66826" spans="1:1" x14ac:dyDescent="0.25">
      <c r="A66826"/>
    </row>
    <row r="66827" spans="1:1" x14ac:dyDescent="0.25">
      <c r="A66827"/>
    </row>
    <row r="66828" spans="1:1" x14ac:dyDescent="0.25">
      <c r="A66828"/>
    </row>
    <row r="66829" spans="1:1" x14ac:dyDescent="0.25">
      <c r="A66829"/>
    </row>
    <row r="66830" spans="1:1" x14ac:dyDescent="0.25">
      <c r="A66830"/>
    </row>
    <row r="66831" spans="1:1" x14ac:dyDescent="0.25">
      <c r="A66831"/>
    </row>
    <row r="66832" spans="1:1" x14ac:dyDescent="0.25">
      <c r="A66832"/>
    </row>
    <row r="66833" spans="1:1" x14ac:dyDescent="0.25">
      <c r="A66833"/>
    </row>
    <row r="66834" spans="1:1" x14ac:dyDescent="0.25">
      <c r="A66834"/>
    </row>
    <row r="66835" spans="1:1" x14ac:dyDescent="0.25">
      <c r="A66835"/>
    </row>
    <row r="66836" spans="1:1" x14ac:dyDescent="0.25">
      <c r="A66836"/>
    </row>
    <row r="66837" spans="1:1" x14ac:dyDescent="0.25">
      <c r="A66837"/>
    </row>
    <row r="66838" spans="1:1" x14ac:dyDescent="0.25">
      <c r="A66838"/>
    </row>
    <row r="66839" spans="1:1" x14ac:dyDescent="0.25">
      <c r="A66839"/>
    </row>
    <row r="66840" spans="1:1" x14ac:dyDescent="0.25">
      <c r="A66840"/>
    </row>
    <row r="66841" spans="1:1" x14ac:dyDescent="0.25">
      <c r="A66841"/>
    </row>
    <row r="66842" spans="1:1" x14ac:dyDescent="0.25">
      <c r="A66842"/>
    </row>
    <row r="66843" spans="1:1" x14ac:dyDescent="0.25">
      <c r="A66843"/>
    </row>
    <row r="66844" spans="1:1" x14ac:dyDescent="0.25">
      <c r="A66844"/>
    </row>
    <row r="66845" spans="1:1" x14ac:dyDescent="0.25">
      <c r="A66845"/>
    </row>
    <row r="66846" spans="1:1" x14ac:dyDescent="0.25">
      <c r="A66846"/>
    </row>
    <row r="66847" spans="1:1" x14ac:dyDescent="0.25">
      <c r="A66847"/>
    </row>
    <row r="66848" spans="1:1" x14ac:dyDescent="0.25">
      <c r="A66848"/>
    </row>
    <row r="66849" spans="1:1" x14ac:dyDescent="0.25">
      <c r="A66849"/>
    </row>
    <row r="66850" spans="1:1" x14ac:dyDescent="0.25">
      <c r="A66850"/>
    </row>
    <row r="66851" spans="1:1" x14ac:dyDescent="0.25">
      <c r="A66851"/>
    </row>
    <row r="66852" spans="1:1" x14ac:dyDescent="0.25">
      <c r="A66852"/>
    </row>
    <row r="66853" spans="1:1" x14ac:dyDescent="0.25">
      <c r="A66853"/>
    </row>
    <row r="66854" spans="1:1" x14ac:dyDescent="0.25">
      <c r="A66854"/>
    </row>
    <row r="66855" spans="1:1" x14ac:dyDescent="0.25">
      <c r="A66855"/>
    </row>
    <row r="66856" spans="1:1" x14ac:dyDescent="0.25">
      <c r="A66856"/>
    </row>
    <row r="66857" spans="1:1" x14ac:dyDescent="0.25">
      <c r="A66857"/>
    </row>
    <row r="66858" spans="1:1" x14ac:dyDescent="0.25">
      <c r="A66858"/>
    </row>
    <row r="66859" spans="1:1" x14ac:dyDescent="0.25">
      <c r="A66859"/>
    </row>
    <row r="66860" spans="1:1" x14ac:dyDescent="0.25">
      <c r="A66860"/>
    </row>
    <row r="66861" spans="1:1" x14ac:dyDescent="0.25">
      <c r="A66861"/>
    </row>
    <row r="66862" spans="1:1" x14ac:dyDescent="0.25">
      <c r="A66862"/>
    </row>
    <row r="66863" spans="1:1" x14ac:dyDescent="0.25">
      <c r="A66863"/>
    </row>
    <row r="66864" spans="1:1" x14ac:dyDescent="0.25">
      <c r="A66864"/>
    </row>
    <row r="66865" spans="1:1" x14ac:dyDescent="0.25">
      <c r="A66865"/>
    </row>
    <row r="66866" spans="1:1" x14ac:dyDescent="0.25">
      <c r="A66866"/>
    </row>
    <row r="66867" spans="1:1" x14ac:dyDescent="0.25">
      <c r="A66867"/>
    </row>
    <row r="66868" spans="1:1" x14ac:dyDescent="0.25">
      <c r="A66868"/>
    </row>
    <row r="66869" spans="1:1" x14ac:dyDescent="0.25">
      <c r="A66869"/>
    </row>
    <row r="66870" spans="1:1" x14ac:dyDescent="0.25">
      <c r="A66870"/>
    </row>
    <row r="66871" spans="1:1" x14ac:dyDescent="0.25">
      <c r="A66871"/>
    </row>
    <row r="66872" spans="1:1" x14ac:dyDescent="0.25">
      <c r="A66872"/>
    </row>
    <row r="66873" spans="1:1" x14ac:dyDescent="0.25">
      <c r="A66873"/>
    </row>
    <row r="66874" spans="1:1" x14ac:dyDescent="0.25">
      <c r="A66874"/>
    </row>
    <row r="66875" spans="1:1" x14ac:dyDescent="0.25">
      <c r="A66875"/>
    </row>
    <row r="66876" spans="1:1" x14ac:dyDescent="0.25">
      <c r="A66876"/>
    </row>
    <row r="66877" spans="1:1" x14ac:dyDescent="0.25">
      <c r="A66877"/>
    </row>
    <row r="66878" spans="1:1" x14ac:dyDescent="0.25">
      <c r="A66878"/>
    </row>
    <row r="66879" spans="1:1" x14ac:dyDescent="0.25">
      <c r="A66879"/>
    </row>
    <row r="66880" spans="1:1" x14ac:dyDescent="0.25">
      <c r="A66880"/>
    </row>
    <row r="66881" spans="1:1" x14ac:dyDescent="0.25">
      <c r="A66881"/>
    </row>
    <row r="66882" spans="1:1" x14ac:dyDescent="0.25">
      <c r="A66882"/>
    </row>
    <row r="66883" spans="1:1" x14ac:dyDescent="0.25">
      <c r="A66883"/>
    </row>
    <row r="66884" spans="1:1" x14ac:dyDescent="0.25">
      <c r="A66884"/>
    </row>
    <row r="66885" spans="1:1" x14ac:dyDescent="0.25">
      <c r="A66885"/>
    </row>
    <row r="66886" spans="1:1" x14ac:dyDescent="0.25">
      <c r="A66886"/>
    </row>
    <row r="66887" spans="1:1" x14ac:dyDescent="0.25">
      <c r="A66887"/>
    </row>
    <row r="66888" spans="1:1" x14ac:dyDescent="0.25">
      <c r="A66888"/>
    </row>
    <row r="66889" spans="1:1" x14ac:dyDescent="0.25">
      <c r="A66889"/>
    </row>
    <row r="66890" spans="1:1" x14ac:dyDescent="0.25">
      <c r="A66890"/>
    </row>
    <row r="66891" spans="1:1" x14ac:dyDescent="0.25">
      <c r="A66891"/>
    </row>
    <row r="66892" spans="1:1" x14ac:dyDescent="0.25">
      <c r="A66892"/>
    </row>
    <row r="66893" spans="1:1" x14ac:dyDescent="0.25">
      <c r="A66893"/>
    </row>
    <row r="66894" spans="1:1" x14ac:dyDescent="0.25">
      <c r="A66894"/>
    </row>
    <row r="66895" spans="1:1" x14ac:dyDescent="0.25">
      <c r="A66895"/>
    </row>
    <row r="66896" spans="1:1" x14ac:dyDescent="0.25">
      <c r="A66896"/>
    </row>
    <row r="66897" spans="1:1" x14ac:dyDescent="0.25">
      <c r="A66897"/>
    </row>
    <row r="66898" spans="1:1" x14ac:dyDescent="0.25">
      <c r="A66898"/>
    </row>
    <row r="66899" spans="1:1" x14ac:dyDescent="0.25">
      <c r="A66899"/>
    </row>
    <row r="66900" spans="1:1" x14ac:dyDescent="0.25">
      <c r="A66900"/>
    </row>
    <row r="66901" spans="1:1" x14ac:dyDescent="0.25">
      <c r="A66901"/>
    </row>
    <row r="66902" spans="1:1" x14ac:dyDescent="0.25">
      <c r="A66902"/>
    </row>
    <row r="66903" spans="1:1" x14ac:dyDescent="0.25">
      <c r="A66903"/>
    </row>
    <row r="66904" spans="1:1" x14ac:dyDescent="0.25">
      <c r="A66904"/>
    </row>
    <row r="66905" spans="1:1" x14ac:dyDescent="0.25">
      <c r="A66905"/>
    </row>
    <row r="66906" spans="1:1" x14ac:dyDescent="0.25">
      <c r="A66906"/>
    </row>
    <row r="66907" spans="1:1" x14ac:dyDescent="0.25">
      <c r="A66907"/>
    </row>
    <row r="66908" spans="1:1" x14ac:dyDescent="0.25">
      <c r="A66908"/>
    </row>
    <row r="66909" spans="1:1" x14ac:dyDescent="0.25">
      <c r="A66909"/>
    </row>
    <row r="66910" spans="1:1" x14ac:dyDescent="0.25">
      <c r="A66910"/>
    </row>
    <row r="66911" spans="1:1" x14ac:dyDescent="0.25">
      <c r="A66911"/>
    </row>
    <row r="66912" spans="1:1" x14ac:dyDescent="0.25">
      <c r="A66912"/>
    </row>
    <row r="66913" spans="1:1" x14ac:dyDescent="0.25">
      <c r="A66913"/>
    </row>
    <row r="66914" spans="1:1" x14ac:dyDescent="0.25">
      <c r="A66914"/>
    </row>
    <row r="66915" spans="1:1" x14ac:dyDescent="0.25">
      <c r="A66915"/>
    </row>
    <row r="66916" spans="1:1" x14ac:dyDescent="0.25">
      <c r="A66916"/>
    </row>
    <row r="66917" spans="1:1" x14ac:dyDescent="0.25">
      <c r="A66917"/>
    </row>
    <row r="66918" spans="1:1" x14ac:dyDescent="0.25">
      <c r="A66918"/>
    </row>
    <row r="66919" spans="1:1" x14ac:dyDescent="0.25">
      <c r="A66919"/>
    </row>
    <row r="66920" spans="1:1" x14ac:dyDescent="0.25">
      <c r="A66920"/>
    </row>
    <row r="66921" spans="1:1" x14ac:dyDescent="0.25">
      <c r="A66921"/>
    </row>
    <row r="66922" spans="1:1" x14ac:dyDescent="0.25">
      <c r="A66922"/>
    </row>
    <row r="66923" spans="1:1" x14ac:dyDescent="0.25">
      <c r="A66923"/>
    </row>
    <row r="66924" spans="1:1" x14ac:dyDescent="0.25">
      <c r="A66924"/>
    </row>
    <row r="66925" spans="1:1" x14ac:dyDescent="0.25">
      <c r="A66925"/>
    </row>
    <row r="66926" spans="1:1" x14ac:dyDescent="0.25">
      <c r="A66926"/>
    </row>
    <row r="66927" spans="1:1" x14ac:dyDescent="0.25">
      <c r="A66927"/>
    </row>
    <row r="66928" spans="1:1" x14ac:dyDescent="0.25">
      <c r="A66928"/>
    </row>
    <row r="66929" spans="1:1" x14ac:dyDescent="0.25">
      <c r="A66929"/>
    </row>
    <row r="66930" spans="1:1" x14ac:dyDescent="0.25">
      <c r="A66930"/>
    </row>
    <row r="66931" spans="1:1" x14ac:dyDescent="0.25">
      <c r="A66931"/>
    </row>
    <row r="66932" spans="1:1" x14ac:dyDescent="0.25">
      <c r="A66932"/>
    </row>
    <row r="66933" spans="1:1" x14ac:dyDescent="0.25">
      <c r="A66933"/>
    </row>
    <row r="66934" spans="1:1" x14ac:dyDescent="0.25">
      <c r="A66934"/>
    </row>
    <row r="66935" spans="1:1" x14ac:dyDescent="0.25">
      <c r="A66935"/>
    </row>
    <row r="66936" spans="1:1" x14ac:dyDescent="0.25">
      <c r="A66936"/>
    </row>
    <row r="66937" spans="1:1" x14ac:dyDescent="0.25">
      <c r="A66937"/>
    </row>
    <row r="66938" spans="1:1" x14ac:dyDescent="0.25">
      <c r="A66938"/>
    </row>
    <row r="66939" spans="1:1" x14ac:dyDescent="0.25">
      <c r="A66939"/>
    </row>
    <row r="66940" spans="1:1" x14ac:dyDescent="0.25">
      <c r="A66940"/>
    </row>
    <row r="66941" spans="1:1" x14ac:dyDescent="0.25">
      <c r="A66941"/>
    </row>
    <row r="66942" spans="1:1" x14ac:dyDescent="0.25">
      <c r="A66942"/>
    </row>
    <row r="66943" spans="1:1" x14ac:dyDescent="0.25">
      <c r="A66943"/>
    </row>
    <row r="66944" spans="1:1" x14ac:dyDescent="0.25">
      <c r="A66944"/>
    </row>
    <row r="66945" spans="1:1" x14ac:dyDescent="0.25">
      <c r="A66945"/>
    </row>
    <row r="66946" spans="1:1" x14ac:dyDescent="0.25">
      <c r="A66946"/>
    </row>
    <row r="66947" spans="1:1" x14ac:dyDescent="0.25">
      <c r="A66947"/>
    </row>
    <row r="66948" spans="1:1" x14ac:dyDescent="0.25">
      <c r="A66948"/>
    </row>
    <row r="66949" spans="1:1" x14ac:dyDescent="0.25">
      <c r="A66949"/>
    </row>
    <row r="66950" spans="1:1" x14ac:dyDescent="0.25">
      <c r="A66950"/>
    </row>
    <row r="66951" spans="1:1" x14ac:dyDescent="0.25">
      <c r="A66951"/>
    </row>
    <row r="66952" spans="1:1" x14ac:dyDescent="0.25">
      <c r="A66952"/>
    </row>
    <row r="66953" spans="1:1" x14ac:dyDescent="0.25">
      <c r="A66953"/>
    </row>
    <row r="66954" spans="1:1" x14ac:dyDescent="0.25">
      <c r="A66954"/>
    </row>
    <row r="66955" spans="1:1" x14ac:dyDescent="0.25">
      <c r="A66955"/>
    </row>
    <row r="66956" spans="1:1" x14ac:dyDescent="0.25">
      <c r="A66956"/>
    </row>
    <row r="66957" spans="1:1" x14ac:dyDescent="0.25">
      <c r="A66957"/>
    </row>
    <row r="66958" spans="1:1" x14ac:dyDescent="0.25">
      <c r="A66958"/>
    </row>
    <row r="66959" spans="1:1" x14ac:dyDescent="0.25">
      <c r="A66959"/>
    </row>
    <row r="66960" spans="1:1" x14ac:dyDescent="0.25">
      <c r="A66960"/>
    </row>
    <row r="66961" spans="1:1" x14ac:dyDescent="0.25">
      <c r="A66961"/>
    </row>
    <row r="66962" spans="1:1" x14ac:dyDescent="0.25">
      <c r="A66962"/>
    </row>
    <row r="66963" spans="1:1" x14ac:dyDescent="0.25">
      <c r="A66963"/>
    </row>
    <row r="66964" spans="1:1" x14ac:dyDescent="0.25">
      <c r="A66964"/>
    </row>
    <row r="66965" spans="1:1" x14ac:dyDescent="0.25">
      <c r="A66965"/>
    </row>
    <row r="66966" spans="1:1" x14ac:dyDescent="0.25">
      <c r="A66966"/>
    </row>
    <row r="66967" spans="1:1" x14ac:dyDescent="0.25">
      <c r="A66967"/>
    </row>
    <row r="66968" spans="1:1" x14ac:dyDescent="0.25">
      <c r="A66968"/>
    </row>
    <row r="66969" spans="1:1" x14ac:dyDescent="0.25">
      <c r="A66969"/>
    </row>
    <row r="66970" spans="1:1" x14ac:dyDescent="0.25">
      <c r="A66970"/>
    </row>
    <row r="66971" spans="1:1" x14ac:dyDescent="0.25">
      <c r="A66971"/>
    </row>
    <row r="66972" spans="1:1" x14ac:dyDescent="0.25">
      <c r="A66972"/>
    </row>
    <row r="66973" spans="1:1" x14ac:dyDescent="0.25">
      <c r="A66973"/>
    </row>
    <row r="66974" spans="1:1" x14ac:dyDescent="0.25">
      <c r="A66974"/>
    </row>
    <row r="66975" spans="1:1" x14ac:dyDescent="0.25">
      <c r="A66975"/>
    </row>
    <row r="66976" spans="1:1" x14ac:dyDescent="0.25">
      <c r="A66976"/>
    </row>
    <row r="66977" spans="1:1" x14ac:dyDescent="0.25">
      <c r="A66977"/>
    </row>
    <row r="66978" spans="1:1" x14ac:dyDescent="0.25">
      <c r="A66978"/>
    </row>
    <row r="66979" spans="1:1" x14ac:dyDescent="0.25">
      <c r="A66979"/>
    </row>
    <row r="66980" spans="1:1" x14ac:dyDescent="0.25">
      <c r="A66980"/>
    </row>
    <row r="66981" spans="1:1" x14ac:dyDescent="0.25">
      <c r="A66981"/>
    </row>
    <row r="66982" spans="1:1" x14ac:dyDescent="0.25">
      <c r="A66982"/>
    </row>
    <row r="66983" spans="1:1" x14ac:dyDescent="0.25">
      <c r="A66983"/>
    </row>
    <row r="66984" spans="1:1" x14ac:dyDescent="0.25">
      <c r="A66984"/>
    </row>
    <row r="66985" spans="1:1" x14ac:dyDescent="0.25">
      <c r="A66985"/>
    </row>
    <row r="66986" spans="1:1" x14ac:dyDescent="0.25">
      <c r="A66986"/>
    </row>
    <row r="66987" spans="1:1" x14ac:dyDescent="0.25">
      <c r="A66987"/>
    </row>
    <row r="66988" spans="1:1" x14ac:dyDescent="0.25">
      <c r="A66988"/>
    </row>
    <row r="66989" spans="1:1" x14ac:dyDescent="0.25">
      <c r="A66989"/>
    </row>
    <row r="66990" spans="1:1" x14ac:dyDescent="0.25">
      <c r="A66990"/>
    </row>
    <row r="66991" spans="1:1" x14ac:dyDescent="0.25">
      <c r="A66991"/>
    </row>
    <row r="66992" spans="1:1" x14ac:dyDescent="0.25">
      <c r="A66992"/>
    </row>
    <row r="66993" spans="1:1" x14ac:dyDescent="0.25">
      <c r="A66993"/>
    </row>
    <row r="66994" spans="1:1" x14ac:dyDescent="0.25">
      <c r="A66994"/>
    </row>
    <row r="66995" spans="1:1" x14ac:dyDescent="0.25">
      <c r="A66995"/>
    </row>
    <row r="66996" spans="1:1" x14ac:dyDescent="0.25">
      <c r="A66996"/>
    </row>
    <row r="66997" spans="1:1" x14ac:dyDescent="0.25">
      <c r="A66997"/>
    </row>
    <row r="66998" spans="1:1" x14ac:dyDescent="0.25">
      <c r="A66998"/>
    </row>
    <row r="66999" spans="1:1" x14ac:dyDescent="0.25">
      <c r="A66999"/>
    </row>
    <row r="67000" spans="1:1" x14ac:dyDescent="0.25">
      <c r="A67000"/>
    </row>
    <row r="67001" spans="1:1" x14ac:dyDescent="0.25">
      <c r="A67001"/>
    </row>
    <row r="67002" spans="1:1" x14ac:dyDescent="0.25">
      <c r="A67002"/>
    </row>
    <row r="67003" spans="1:1" x14ac:dyDescent="0.25">
      <c r="A67003"/>
    </row>
    <row r="67004" spans="1:1" x14ac:dyDescent="0.25">
      <c r="A67004"/>
    </row>
    <row r="67005" spans="1:1" x14ac:dyDescent="0.25">
      <c r="A67005"/>
    </row>
    <row r="67006" spans="1:1" x14ac:dyDescent="0.25">
      <c r="A67006"/>
    </row>
    <row r="67007" spans="1:1" x14ac:dyDescent="0.25">
      <c r="A67007"/>
    </row>
    <row r="67008" spans="1:1" x14ac:dyDescent="0.25">
      <c r="A67008"/>
    </row>
    <row r="67009" spans="1:1" x14ac:dyDescent="0.25">
      <c r="A67009"/>
    </row>
    <row r="67010" spans="1:1" x14ac:dyDescent="0.25">
      <c r="A67010"/>
    </row>
    <row r="67011" spans="1:1" x14ac:dyDescent="0.25">
      <c r="A67011"/>
    </row>
    <row r="67012" spans="1:1" x14ac:dyDescent="0.25">
      <c r="A67012"/>
    </row>
    <row r="67013" spans="1:1" x14ac:dyDescent="0.25">
      <c r="A67013"/>
    </row>
    <row r="67014" spans="1:1" x14ac:dyDescent="0.25">
      <c r="A67014"/>
    </row>
    <row r="67015" spans="1:1" x14ac:dyDescent="0.25">
      <c r="A67015"/>
    </row>
    <row r="67016" spans="1:1" x14ac:dyDescent="0.25">
      <c r="A67016"/>
    </row>
    <row r="67017" spans="1:1" x14ac:dyDescent="0.25">
      <c r="A67017"/>
    </row>
    <row r="67018" spans="1:1" x14ac:dyDescent="0.25">
      <c r="A67018"/>
    </row>
    <row r="67019" spans="1:1" x14ac:dyDescent="0.25">
      <c r="A67019"/>
    </row>
    <row r="67020" spans="1:1" x14ac:dyDescent="0.25">
      <c r="A67020"/>
    </row>
    <row r="67021" spans="1:1" x14ac:dyDescent="0.25">
      <c r="A67021"/>
    </row>
    <row r="67022" spans="1:1" x14ac:dyDescent="0.25">
      <c r="A67022"/>
    </row>
    <row r="67023" spans="1:1" x14ac:dyDescent="0.25">
      <c r="A67023"/>
    </row>
    <row r="67024" spans="1:1" x14ac:dyDescent="0.25">
      <c r="A67024"/>
    </row>
    <row r="67025" spans="1:1" x14ac:dyDescent="0.25">
      <c r="A67025"/>
    </row>
    <row r="67026" spans="1:1" x14ac:dyDescent="0.25">
      <c r="A67026"/>
    </row>
    <row r="67027" spans="1:1" x14ac:dyDescent="0.25">
      <c r="A67027"/>
    </row>
    <row r="67028" spans="1:1" x14ac:dyDescent="0.25">
      <c r="A67028"/>
    </row>
    <row r="67029" spans="1:1" x14ac:dyDescent="0.25">
      <c r="A67029"/>
    </row>
    <row r="67030" spans="1:1" x14ac:dyDescent="0.25">
      <c r="A67030"/>
    </row>
    <row r="67031" spans="1:1" x14ac:dyDescent="0.25">
      <c r="A67031"/>
    </row>
    <row r="67032" spans="1:1" x14ac:dyDescent="0.25">
      <c r="A67032"/>
    </row>
    <row r="67033" spans="1:1" x14ac:dyDescent="0.25">
      <c r="A67033"/>
    </row>
    <row r="67034" spans="1:1" x14ac:dyDescent="0.25">
      <c r="A67034"/>
    </row>
    <row r="67035" spans="1:1" x14ac:dyDescent="0.25">
      <c r="A67035"/>
    </row>
    <row r="67036" spans="1:1" x14ac:dyDescent="0.25">
      <c r="A67036"/>
    </row>
    <row r="67037" spans="1:1" x14ac:dyDescent="0.25">
      <c r="A67037"/>
    </row>
    <row r="67038" spans="1:1" x14ac:dyDescent="0.25">
      <c r="A67038"/>
    </row>
    <row r="67039" spans="1:1" x14ac:dyDescent="0.25">
      <c r="A67039"/>
    </row>
    <row r="67040" spans="1:1" x14ac:dyDescent="0.25">
      <c r="A67040"/>
    </row>
    <row r="67041" spans="1:1" x14ac:dyDescent="0.25">
      <c r="A67041"/>
    </row>
    <row r="67042" spans="1:1" x14ac:dyDescent="0.25">
      <c r="A67042"/>
    </row>
    <row r="67043" spans="1:1" x14ac:dyDescent="0.25">
      <c r="A67043"/>
    </row>
    <row r="67044" spans="1:1" x14ac:dyDescent="0.25">
      <c r="A67044"/>
    </row>
    <row r="67045" spans="1:1" x14ac:dyDescent="0.25">
      <c r="A67045"/>
    </row>
    <row r="67046" spans="1:1" x14ac:dyDescent="0.25">
      <c r="A67046"/>
    </row>
    <row r="67047" spans="1:1" x14ac:dyDescent="0.25">
      <c r="A67047"/>
    </row>
    <row r="67048" spans="1:1" x14ac:dyDescent="0.25">
      <c r="A67048"/>
    </row>
    <row r="67049" spans="1:1" x14ac:dyDescent="0.25">
      <c r="A67049"/>
    </row>
    <row r="67050" spans="1:1" x14ac:dyDescent="0.25">
      <c r="A67050"/>
    </row>
    <row r="67051" spans="1:1" x14ac:dyDescent="0.25">
      <c r="A67051"/>
    </row>
    <row r="67052" spans="1:1" x14ac:dyDescent="0.25">
      <c r="A67052"/>
    </row>
    <row r="67053" spans="1:1" x14ac:dyDescent="0.25">
      <c r="A67053"/>
    </row>
    <row r="67054" spans="1:1" x14ac:dyDescent="0.25">
      <c r="A67054"/>
    </row>
    <row r="67055" spans="1:1" x14ac:dyDescent="0.25">
      <c r="A67055"/>
    </row>
    <row r="67056" spans="1:1" x14ac:dyDescent="0.25">
      <c r="A67056"/>
    </row>
    <row r="67057" spans="1:1" x14ac:dyDescent="0.25">
      <c r="A67057"/>
    </row>
    <row r="67058" spans="1:1" x14ac:dyDescent="0.25">
      <c r="A67058"/>
    </row>
    <row r="67059" spans="1:1" x14ac:dyDescent="0.25">
      <c r="A67059"/>
    </row>
    <row r="67060" spans="1:1" x14ac:dyDescent="0.25">
      <c r="A67060"/>
    </row>
    <row r="67061" spans="1:1" x14ac:dyDescent="0.25">
      <c r="A67061"/>
    </row>
    <row r="67062" spans="1:1" x14ac:dyDescent="0.25">
      <c r="A67062"/>
    </row>
    <row r="67063" spans="1:1" x14ac:dyDescent="0.25">
      <c r="A67063"/>
    </row>
    <row r="67064" spans="1:1" x14ac:dyDescent="0.25">
      <c r="A67064"/>
    </row>
    <row r="67065" spans="1:1" x14ac:dyDescent="0.25">
      <c r="A67065"/>
    </row>
    <row r="67066" spans="1:1" x14ac:dyDescent="0.25">
      <c r="A67066"/>
    </row>
    <row r="67067" spans="1:1" x14ac:dyDescent="0.25">
      <c r="A67067"/>
    </row>
    <row r="67068" spans="1:1" x14ac:dyDescent="0.25">
      <c r="A67068"/>
    </row>
    <row r="67069" spans="1:1" x14ac:dyDescent="0.25">
      <c r="A67069"/>
    </row>
    <row r="67070" spans="1:1" x14ac:dyDescent="0.25">
      <c r="A67070"/>
    </row>
    <row r="67071" spans="1:1" x14ac:dyDescent="0.25">
      <c r="A67071"/>
    </row>
    <row r="67072" spans="1:1" x14ac:dyDescent="0.25">
      <c r="A67072"/>
    </row>
    <row r="67073" spans="1:1" x14ac:dyDescent="0.25">
      <c r="A67073"/>
    </row>
    <row r="67074" spans="1:1" x14ac:dyDescent="0.25">
      <c r="A67074"/>
    </row>
    <row r="67075" spans="1:1" x14ac:dyDescent="0.25">
      <c r="A67075"/>
    </row>
    <row r="67076" spans="1:1" x14ac:dyDescent="0.25">
      <c r="A67076"/>
    </row>
    <row r="67077" spans="1:1" x14ac:dyDescent="0.25">
      <c r="A67077"/>
    </row>
    <row r="67078" spans="1:1" x14ac:dyDescent="0.25">
      <c r="A67078"/>
    </row>
    <row r="67079" spans="1:1" x14ac:dyDescent="0.25">
      <c r="A67079"/>
    </row>
    <row r="67080" spans="1:1" x14ac:dyDescent="0.25">
      <c r="A67080"/>
    </row>
    <row r="67081" spans="1:1" x14ac:dyDescent="0.25">
      <c r="A67081"/>
    </row>
    <row r="67082" spans="1:1" x14ac:dyDescent="0.25">
      <c r="A67082"/>
    </row>
    <row r="67083" spans="1:1" x14ac:dyDescent="0.25">
      <c r="A67083"/>
    </row>
    <row r="67084" spans="1:1" x14ac:dyDescent="0.25">
      <c r="A67084"/>
    </row>
    <row r="67085" spans="1:1" x14ac:dyDescent="0.25">
      <c r="A67085"/>
    </row>
    <row r="67086" spans="1:1" x14ac:dyDescent="0.25">
      <c r="A67086"/>
    </row>
    <row r="67087" spans="1:1" x14ac:dyDescent="0.25">
      <c r="A67087"/>
    </row>
    <row r="67088" spans="1:1" x14ac:dyDescent="0.25">
      <c r="A67088"/>
    </row>
    <row r="67089" spans="1:1" x14ac:dyDescent="0.25">
      <c r="A67089"/>
    </row>
    <row r="67090" spans="1:1" x14ac:dyDescent="0.25">
      <c r="A67090"/>
    </row>
    <row r="67091" spans="1:1" x14ac:dyDescent="0.25">
      <c r="A67091"/>
    </row>
    <row r="67092" spans="1:1" x14ac:dyDescent="0.25">
      <c r="A67092"/>
    </row>
    <row r="67093" spans="1:1" x14ac:dyDescent="0.25">
      <c r="A67093"/>
    </row>
    <row r="67094" spans="1:1" x14ac:dyDescent="0.25">
      <c r="A67094"/>
    </row>
    <row r="67095" spans="1:1" x14ac:dyDescent="0.25">
      <c r="A67095"/>
    </row>
    <row r="67096" spans="1:1" x14ac:dyDescent="0.25">
      <c r="A67096"/>
    </row>
    <row r="67097" spans="1:1" x14ac:dyDescent="0.25">
      <c r="A67097"/>
    </row>
    <row r="67098" spans="1:1" x14ac:dyDescent="0.25">
      <c r="A67098"/>
    </row>
    <row r="67099" spans="1:1" x14ac:dyDescent="0.25">
      <c r="A67099"/>
    </row>
    <row r="67100" spans="1:1" x14ac:dyDescent="0.25">
      <c r="A67100"/>
    </row>
    <row r="67101" spans="1:1" x14ac:dyDescent="0.25">
      <c r="A67101"/>
    </row>
    <row r="67102" spans="1:1" x14ac:dyDescent="0.25">
      <c r="A67102"/>
    </row>
    <row r="67103" spans="1:1" x14ac:dyDescent="0.25">
      <c r="A67103"/>
    </row>
    <row r="67104" spans="1:1" x14ac:dyDescent="0.25">
      <c r="A67104"/>
    </row>
    <row r="67105" spans="1:1" x14ac:dyDescent="0.25">
      <c r="A67105"/>
    </row>
    <row r="67106" spans="1:1" x14ac:dyDescent="0.25">
      <c r="A67106"/>
    </row>
    <row r="67107" spans="1:1" x14ac:dyDescent="0.25">
      <c r="A67107"/>
    </row>
    <row r="67108" spans="1:1" x14ac:dyDescent="0.25">
      <c r="A67108"/>
    </row>
    <row r="67109" spans="1:1" x14ac:dyDescent="0.25">
      <c r="A67109"/>
    </row>
    <row r="67110" spans="1:1" x14ac:dyDescent="0.25">
      <c r="A67110"/>
    </row>
    <row r="67111" spans="1:1" x14ac:dyDescent="0.25">
      <c r="A67111"/>
    </row>
    <row r="67112" spans="1:1" x14ac:dyDescent="0.25">
      <c r="A67112"/>
    </row>
    <row r="67113" spans="1:1" x14ac:dyDescent="0.25">
      <c r="A67113"/>
    </row>
    <row r="67114" spans="1:1" x14ac:dyDescent="0.25">
      <c r="A67114"/>
    </row>
    <row r="67115" spans="1:1" x14ac:dyDescent="0.25">
      <c r="A67115"/>
    </row>
    <row r="67116" spans="1:1" x14ac:dyDescent="0.25">
      <c r="A67116"/>
    </row>
    <row r="67117" spans="1:1" x14ac:dyDescent="0.25">
      <c r="A67117"/>
    </row>
    <row r="67118" spans="1:1" x14ac:dyDescent="0.25">
      <c r="A67118"/>
    </row>
    <row r="67119" spans="1:1" x14ac:dyDescent="0.25">
      <c r="A67119"/>
    </row>
    <row r="67120" spans="1:1" x14ac:dyDescent="0.25">
      <c r="A67120"/>
    </row>
    <row r="67121" spans="1:1" x14ac:dyDescent="0.25">
      <c r="A67121"/>
    </row>
    <row r="67122" spans="1:1" x14ac:dyDescent="0.25">
      <c r="A67122"/>
    </row>
    <row r="67123" spans="1:1" x14ac:dyDescent="0.25">
      <c r="A67123"/>
    </row>
    <row r="67124" spans="1:1" x14ac:dyDescent="0.25">
      <c r="A67124"/>
    </row>
    <row r="67125" spans="1:1" x14ac:dyDescent="0.25">
      <c r="A67125"/>
    </row>
    <row r="67126" spans="1:1" x14ac:dyDescent="0.25">
      <c r="A67126"/>
    </row>
    <row r="67127" spans="1:1" x14ac:dyDescent="0.25">
      <c r="A67127"/>
    </row>
    <row r="67128" spans="1:1" x14ac:dyDescent="0.25">
      <c r="A67128"/>
    </row>
    <row r="67129" spans="1:1" x14ac:dyDescent="0.25">
      <c r="A67129"/>
    </row>
    <row r="67130" spans="1:1" x14ac:dyDescent="0.25">
      <c r="A67130"/>
    </row>
    <row r="67131" spans="1:1" x14ac:dyDescent="0.25">
      <c r="A67131"/>
    </row>
    <row r="67132" spans="1:1" x14ac:dyDescent="0.25">
      <c r="A67132"/>
    </row>
    <row r="67133" spans="1:1" x14ac:dyDescent="0.25">
      <c r="A67133"/>
    </row>
    <row r="67134" spans="1:1" x14ac:dyDescent="0.25">
      <c r="A67134"/>
    </row>
    <row r="67135" spans="1:1" x14ac:dyDescent="0.25">
      <c r="A67135"/>
    </row>
    <row r="67136" spans="1:1" x14ac:dyDescent="0.25">
      <c r="A67136"/>
    </row>
    <row r="67137" spans="1:1" x14ac:dyDescent="0.25">
      <c r="A67137"/>
    </row>
    <row r="67138" spans="1:1" x14ac:dyDescent="0.25">
      <c r="A67138"/>
    </row>
    <row r="67139" spans="1:1" x14ac:dyDescent="0.25">
      <c r="A67139"/>
    </row>
    <row r="67140" spans="1:1" x14ac:dyDescent="0.25">
      <c r="A67140"/>
    </row>
    <row r="67141" spans="1:1" x14ac:dyDescent="0.25">
      <c r="A67141"/>
    </row>
    <row r="67142" spans="1:1" x14ac:dyDescent="0.25">
      <c r="A67142"/>
    </row>
    <row r="67143" spans="1:1" x14ac:dyDescent="0.25">
      <c r="A67143"/>
    </row>
    <row r="67144" spans="1:1" x14ac:dyDescent="0.25">
      <c r="A67144"/>
    </row>
    <row r="67145" spans="1:1" x14ac:dyDescent="0.25">
      <c r="A67145"/>
    </row>
    <row r="67146" spans="1:1" x14ac:dyDescent="0.25">
      <c r="A67146"/>
    </row>
    <row r="67147" spans="1:1" x14ac:dyDescent="0.25">
      <c r="A67147"/>
    </row>
    <row r="67148" spans="1:1" x14ac:dyDescent="0.25">
      <c r="A67148"/>
    </row>
    <row r="67149" spans="1:1" x14ac:dyDescent="0.25">
      <c r="A67149"/>
    </row>
    <row r="67150" spans="1:1" x14ac:dyDescent="0.25">
      <c r="A67150"/>
    </row>
    <row r="67151" spans="1:1" x14ac:dyDescent="0.25">
      <c r="A67151"/>
    </row>
    <row r="67152" spans="1:1" x14ac:dyDescent="0.25">
      <c r="A67152"/>
    </row>
    <row r="67153" spans="1:1" x14ac:dyDescent="0.25">
      <c r="A67153"/>
    </row>
    <row r="67154" spans="1:1" x14ac:dyDescent="0.25">
      <c r="A67154"/>
    </row>
    <row r="67155" spans="1:1" x14ac:dyDescent="0.25">
      <c r="A67155"/>
    </row>
    <row r="67156" spans="1:1" x14ac:dyDescent="0.25">
      <c r="A67156"/>
    </row>
    <row r="67157" spans="1:1" x14ac:dyDescent="0.25">
      <c r="A67157"/>
    </row>
    <row r="67158" spans="1:1" x14ac:dyDescent="0.25">
      <c r="A67158"/>
    </row>
    <row r="67159" spans="1:1" x14ac:dyDescent="0.25">
      <c r="A67159"/>
    </row>
    <row r="67160" spans="1:1" x14ac:dyDescent="0.25">
      <c r="A67160"/>
    </row>
    <row r="67161" spans="1:1" x14ac:dyDescent="0.25">
      <c r="A67161"/>
    </row>
    <row r="67162" spans="1:1" x14ac:dyDescent="0.25">
      <c r="A67162"/>
    </row>
    <row r="67163" spans="1:1" x14ac:dyDescent="0.25">
      <c r="A67163"/>
    </row>
    <row r="67164" spans="1:1" x14ac:dyDescent="0.25">
      <c r="A67164"/>
    </row>
    <row r="67165" spans="1:1" x14ac:dyDescent="0.25">
      <c r="A67165"/>
    </row>
    <row r="67166" spans="1:1" x14ac:dyDescent="0.25">
      <c r="A67166"/>
    </row>
    <row r="67167" spans="1:1" x14ac:dyDescent="0.25">
      <c r="A67167"/>
    </row>
    <row r="67168" spans="1:1" x14ac:dyDescent="0.25">
      <c r="A67168"/>
    </row>
    <row r="67169" spans="1:1" x14ac:dyDescent="0.25">
      <c r="A67169"/>
    </row>
    <row r="67170" spans="1:1" x14ac:dyDescent="0.25">
      <c r="A67170"/>
    </row>
    <row r="67171" spans="1:1" x14ac:dyDescent="0.25">
      <c r="A67171"/>
    </row>
    <row r="67172" spans="1:1" x14ac:dyDescent="0.25">
      <c r="A67172"/>
    </row>
    <row r="67173" spans="1:1" x14ac:dyDescent="0.25">
      <c r="A67173"/>
    </row>
    <row r="67174" spans="1:1" x14ac:dyDescent="0.25">
      <c r="A67174"/>
    </row>
    <row r="67175" spans="1:1" x14ac:dyDescent="0.25">
      <c r="A67175"/>
    </row>
    <row r="67176" spans="1:1" x14ac:dyDescent="0.25">
      <c r="A67176"/>
    </row>
    <row r="67177" spans="1:1" x14ac:dyDescent="0.25">
      <c r="A67177"/>
    </row>
    <row r="67178" spans="1:1" x14ac:dyDescent="0.25">
      <c r="A67178"/>
    </row>
    <row r="67179" spans="1:1" x14ac:dyDescent="0.25">
      <c r="A67179"/>
    </row>
    <row r="67180" spans="1:1" x14ac:dyDescent="0.25">
      <c r="A67180"/>
    </row>
    <row r="67181" spans="1:1" x14ac:dyDescent="0.25">
      <c r="A67181"/>
    </row>
    <row r="67182" spans="1:1" x14ac:dyDescent="0.25">
      <c r="A67182"/>
    </row>
    <row r="67183" spans="1:1" x14ac:dyDescent="0.25">
      <c r="A67183"/>
    </row>
    <row r="67184" spans="1:1" x14ac:dyDescent="0.25">
      <c r="A67184"/>
    </row>
    <row r="67185" spans="1:1" x14ac:dyDescent="0.25">
      <c r="A67185"/>
    </row>
    <row r="67186" spans="1:1" x14ac:dyDescent="0.25">
      <c r="A67186"/>
    </row>
    <row r="67187" spans="1:1" x14ac:dyDescent="0.25">
      <c r="A67187"/>
    </row>
    <row r="67188" spans="1:1" x14ac:dyDescent="0.25">
      <c r="A67188"/>
    </row>
    <row r="67189" spans="1:1" x14ac:dyDescent="0.25">
      <c r="A67189"/>
    </row>
    <row r="67190" spans="1:1" x14ac:dyDescent="0.25">
      <c r="A67190"/>
    </row>
    <row r="67191" spans="1:1" x14ac:dyDescent="0.25">
      <c r="A67191"/>
    </row>
    <row r="67192" spans="1:1" x14ac:dyDescent="0.25">
      <c r="A67192"/>
    </row>
    <row r="67193" spans="1:1" x14ac:dyDescent="0.25">
      <c r="A67193"/>
    </row>
    <row r="67194" spans="1:1" x14ac:dyDescent="0.25">
      <c r="A67194"/>
    </row>
    <row r="67195" spans="1:1" x14ac:dyDescent="0.25">
      <c r="A67195"/>
    </row>
    <row r="67196" spans="1:1" x14ac:dyDescent="0.25">
      <c r="A67196"/>
    </row>
    <row r="67197" spans="1:1" x14ac:dyDescent="0.25">
      <c r="A67197"/>
    </row>
    <row r="67198" spans="1:1" x14ac:dyDescent="0.25">
      <c r="A67198"/>
    </row>
    <row r="67199" spans="1:1" x14ac:dyDescent="0.25">
      <c r="A67199"/>
    </row>
    <row r="67200" spans="1:1" x14ac:dyDescent="0.25">
      <c r="A67200"/>
    </row>
    <row r="67201" spans="1:1" x14ac:dyDescent="0.25">
      <c r="A67201"/>
    </row>
    <row r="67202" spans="1:1" x14ac:dyDescent="0.25">
      <c r="A67202"/>
    </row>
    <row r="67203" spans="1:1" x14ac:dyDescent="0.25">
      <c r="A67203"/>
    </row>
    <row r="67204" spans="1:1" x14ac:dyDescent="0.25">
      <c r="A67204"/>
    </row>
    <row r="67205" spans="1:1" x14ac:dyDescent="0.25">
      <c r="A67205"/>
    </row>
    <row r="67206" spans="1:1" x14ac:dyDescent="0.25">
      <c r="A67206"/>
    </row>
    <row r="67207" spans="1:1" x14ac:dyDescent="0.25">
      <c r="A67207"/>
    </row>
    <row r="67208" spans="1:1" x14ac:dyDescent="0.25">
      <c r="A67208"/>
    </row>
    <row r="67209" spans="1:1" x14ac:dyDescent="0.25">
      <c r="A67209"/>
    </row>
    <row r="67210" spans="1:1" x14ac:dyDescent="0.25">
      <c r="A67210"/>
    </row>
    <row r="67211" spans="1:1" x14ac:dyDescent="0.25">
      <c r="A67211"/>
    </row>
    <row r="67212" spans="1:1" x14ac:dyDescent="0.25">
      <c r="A67212"/>
    </row>
    <row r="67213" spans="1:1" x14ac:dyDescent="0.25">
      <c r="A67213"/>
    </row>
    <row r="67214" spans="1:1" x14ac:dyDescent="0.25">
      <c r="A67214"/>
    </row>
    <row r="67215" spans="1:1" x14ac:dyDescent="0.25">
      <c r="A67215"/>
    </row>
    <row r="67216" spans="1:1" x14ac:dyDescent="0.25">
      <c r="A67216"/>
    </row>
    <row r="67217" spans="1:1" x14ac:dyDescent="0.25">
      <c r="A67217"/>
    </row>
    <row r="67218" spans="1:1" x14ac:dyDescent="0.25">
      <c r="A67218"/>
    </row>
    <row r="67219" spans="1:1" x14ac:dyDescent="0.25">
      <c r="A67219"/>
    </row>
    <row r="67220" spans="1:1" x14ac:dyDescent="0.25">
      <c r="A67220"/>
    </row>
    <row r="67221" spans="1:1" x14ac:dyDescent="0.25">
      <c r="A67221"/>
    </row>
    <row r="67222" spans="1:1" x14ac:dyDescent="0.25">
      <c r="A67222"/>
    </row>
    <row r="67223" spans="1:1" x14ac:dyDescent="0.25">
      <c r="A67223"/>
    </row>
    <row r="67224" spans="1:1" x14ac:dyDescent="0.25">
      <c r="A67224"/>
    </row>
    <row r="67225" spans="1:1" x14ac:dyDescent="0.25">
      <c r="A67225"/>
    </row>
    <row r="67226" spans="1:1" x14ac:dyDescent="0.25">
      <c r="A67226"/>
    </row>
    <row r="67227" spans="1:1" x14ac:dyDescent="0.25">
      <c r="A67227"/>
    </row>
    <row r="67228" spans="1:1" x14ac:dyDescent="0.25">
      <c r="A67228"/>
    </row>
    <row r="67229" spans="1:1" x14ac:dyDescent="0.25">
      <c r="A67229"/>
    </row>
    <row r="67230" spans="1:1" x14ac:dyDescent="0.25">
      <c r="A67230"/>
    </row>
    <row r="67231" spans="1:1" x14ac:dyDescent="0.25">
      <c r="A67231"/>
    </row>
    <row r="67232" spans="1:1" x14ac:dyDescent="0.25">
      <c r="A67232"/>
    </row>
    <row r="67233" spans="1:1" x14ac:dyDescent="0.25">
      <c r="A67233"/>
    </row>
    <row r="67234" spans="1:1" x14ac:dyDescent="0.25">
      <c r="A67234"/>
    </row>
    <row r="67235" spans="1:1" x14ac:dyDescent="0.25">
      <c r="A67235"/>
    </row>
    <row r="67236" spans="1:1" x14ac:dyDescent="0.25">
      <c r="A67236"/>
    </row>
    <row r="67237" spans="1:1" x14ac:dyDescent="0.25">
      <c r="A67237"/>
    </row>
    <row r="67238" spans="1:1" x14ac:dyDescent="0.25">
      <c r="A67238"/>
    </row>
    <row r="67239" spans="1:1" x14ac:dyDescent="0.25">
      <c r="A67239"/>
    </row>
    <row r="67240" spans="1:1" x14ac:dyDescent="0.25">
      <c r="A67240"/>
    </row>
    <row r="67241" spans="1:1" x14ac:dyDescent="0.25">
      <c r="A67241"/>
    </row>
    <row r="67242" spans="1:1" x14ac:dyDescent="0.25">
      <c r="A67242"/>
    </row>
    <row r="67243" spans="1:1" x14ac:dyDescent="0.25">
      <c r="A67243"/>
    </row>
    <row r="67244" spans="1:1" x14ac:dyDescent="0.25">
      <c r="A67244"/>
    </row>
    <row r="67245" spans="1:1" x14ac:dyDescent="0.25">
      <c r="A67245"/>
    </row>
    <row r="67246" spans="1:1" x14ac:dyDescent="0.25">
      <c r="A67246"/>
    </row>
    <row r="67247" spans="1:1" x14ac:dyDescent="0.25">
      <c r="A67247"/>
    </row>
    <row r="67248" spans="1:1" x14ac:dyDescent="0.25">
      <c r="A67248"/>
    </row>
    <row r="67249" spans="1:1" x14ac:dyDescent="0.25">
      <c r="A67249"/>
    </row>
    <row r="67250" spans="1:1" x14ac:dyDescent="0.25">
      <c r="A67250"/>
    </row>
    <row r="67251" spans="1:1" x14ac:dyDescent="0.25">
      <c r="A67251"/>
    </row>
    <row r="67252" spans="1:1" x14ac:dyDescent="0.25">
      <c r="A67252"/>
    </row>
    <row r="67253" spans="1:1" x14ac:dyDescent="0.25">
      <c r="A67253"/>
    </row>
    <row r="67254" spans="1:1" x14ac:dyDescent="0.25">
      <c r="A67254"/>
    </row>
    <row r="67255" spans="1:1" x14ac:dyDescent="0.25">
      <c r="A67255"/>
    </row>
    <row r="67256" spans="1:1" x14ac:dyDescent="0.25">
      <c r="A67256"/>
    </row>
    <row r="67257" spans="1:1" x14ac:dyDescent="0.25">
      <c r="A67257"/>
    </row>
    <row r="67258" spans="1:1" x14ac:dyDescent="0.25">
      <c r="A67258"/>
    </row>
    <row r="67259" spans="1:1" x14ac:dyDescent="0.25">
      <c r="A67259"/>
    </row>
    <row r="67260" spans="1:1" x14ac:dyDescent="0.25">
      <c r="A67260"/>
    </row>
    <row r="67261" spans="1:1" x14ac:dyDescent="0.25">
      <c r="A67261"/>
    </row>
    <row r="67262" spans="1:1" x14ac:dyDescent="0.25">
      <c r="A67262"/>
    </row>
    <row r="67263" spans="1:1" x14ac:dyDescent="0.25">
      <c r="A67263"/>
    </row>
    <row r="67264" spans="1:1" x14ac:dyDescent="0.25">
      <c r="A67264"/>
    </row>
    <row r="67265" spans="1:1" x14ac:dyDescent="0.25">
      <c r="A67265"/>
    </row>
    <row r="67266" spans="1:1" x14ac:dyDescent="0.25">
      <c r="A67266"/>
    </row>
    <row r="67267" spans="1:1" x14ac:dyDescent="0.25">
      <c r="A67267"/>
    </row>
    <row r="67268" spans="1:1" x14ac:dyDescent="0.25">
      <c r="A67268"/>
    </row>
    <row r="67269" spans="1:1" x14ac:dyDescent="0.25">
      <c r="A67269"/>
    </row>
    <row r="67270" spans="1:1" x14ac:dyDescent="0.25">
      <c r="A67270"/>
    </row>
    <row r="67271" spans="1:1" x14ac:dyDescent="0.25">
      <c r="A67271"/>
    </row>
    <row r="67272" spans="1:1" x14ac:dyDescent="0.25">
      <c r="A67272"/>
    </row>
    <row r="67273" spans="1:1" x14ac:dyDescent="0.25">
      <c r="A67273"/>
    </row>
    <row r="67274" spans="1:1" x14ac:dyDescent="0.25">
      <c r="A67274"/>
    </row>
    <row r="67275" spans="1:1" x14ac:dyDescent="0.25">
      <c r="A67275"/>
    </row>
    <row r="67276" spans="1:1" x14ac:dyDescent="0.25">
      <c r="A67276"/>
    </row>
    <row r="67277" spans="1:1" x14ac:dyDescent="0.25">
      <c r="A67277"/>
    </row>
    <row r="67278" spans="1:1" x14ac:dyDescent="0.25">
      <c r="A67278"/>
    </row>
    <row r="67279" spans="1:1" x14ac:dyDescent="0.25">
      <c r="A67279"/>
    </row>
    <row r="67280" spans="1:1" x14ac:dyDescent="0.25">
      <c r="A67280"/>
    </row>
    <row r="67281" spans="1:1" x14ac:dyDescent="0.25">
      <c r="A67281"/>
    </row>
    <row r="67282" spans="1:1" x14ac:dyDescent="0.25">
      <c r="A67282"/>
    </row>
    <row r="67283" spans="1:1" x14ac:dyDescent="0.25">
      <c r="A67283"/>
    </row>
    <row r="67284" spans="1:1" x14ac:dyDescent="0.25">
      <c r="A67284"/>
    </row>
    <row r="67285" spans="1:1" x14ac:dyDescent="0.25">
      <c r="A67285"/>
    </row>
    <row r="67286" spans="1:1" x14ac:dyDescent="0.25">
      <c r="A67286"/>
    </row>
    <row r="67287" spans="1:1" x14ac:dyDescent="0.25">
      <c r="A67287"/>
    </row>
    <row r="67288" spans="1:1" x14ac:dyDescent="0.25">
      <c r="A67288"/>
    </row>
    <row r="67289" spans="1:1" x14ac:dyDescent="0.25">
      <c r="A67289"/>
    </row>
    <row r="67290" spans="1:1" x14ac:dyDescent="0.25">
      <c r="A67290"/>
    </row>
    <row r="67291" spans="1:1" x14ac:dyDescent="0.25">
      <c r="A67291"/>
    </row>
    <row r="67292" spans="1:1" x14ac:dyDescent="0.25">
      <c r="A67292"/>
    </row>
    <row r="67293" spans="1:1" x14ac:dyDescent="0.25">
      <c r="A67293"/>
    </row>
    <row r="67294" spans="1:1" x14ac:dyDescent="0.25">
      <c r="A67294"/>
    </row>
    <row r="67295" spans="1:1" x14ac:dyDescent="0.25">
      <c r="A67295"/>
    </row>
    <row r="67296" spans="1:1" x14ac:dyDescent="0.25">
      <c r="A67296"/>
    </row>
    <row r="67297" spans="1:1" x14ac:dyDescent="0.25">
      <c r="A67297"/>
    </row>
    <row r="67298" spans="1:1" x14ac:dyDescent="0.25">
      <c r="A67298"/>
    </row>
    <row r="67299" spans="1:1" x14ac:dyDescent="0.25">
      <c r="A67299"/>
    </row>
    <row r="67300" spans="1:1" x14ac:dyDescent="0.25">
      <c r="A67300"/>
    </row>
    <row r="67301" spans="1:1" x14ac:dyDescent="0.25">
      <c r="A67301"/>
    </row>
    <row r="67302" spans="1:1" x14ac:dyDescent="0.25">
      <c r="A67302"/>
    </row>
    <row r="67303" spans="1:1" x14ac:dyDescent="0.25">
      <c r="A67303"/>
    </row>
    <row r="67304" spans="1:1" x14ac:dyDescent="0.25">
      <c r="A67304"/>
    </row>
    <row r="67305" spans="1:1" x14ac:dyDescent="0.25">
      <c r="A67305"/>
    </row>
    <row r="67306" spans="1:1" x14ac:dyDescent="0.25">
      <c r="A67306"/>
    </row>
    <row r="67307" spans="1:1" x14ac:dyDescent="0.25">
      <c r="A67307"/>
    </row>
    <row r="67308" spans="1:1" x14ac:dyDescent="0.25">
      <c r="A67308"/>
    </row>
    <row r="67309" spans="1:1" x14ac:dyDescent="0.25">
      <c r="A67309"/>
    </row>
    <row r="67310" spans="1:1" x14ac:dyDescent="0.25">
      <c r="A67310"/>
    </row>
    <row r="67311" spans="1:1" x14ac:dyDescent="0.25">
      <c r="A67311"/>
    </row>
    <row r="67312" spans="1:1" x14ac:dyDescent="0.25">
      <c r="A67312"/>
    </row>
    <row r="67313" spans="1:1" x14ac:dyDescent="0.25">
      <c r="A67313"/>
    </row>
    <row r="67314" spans="1:1" x14ac:dyDescent="0.25">
      <c r="A67314"/>
    </row>
    <row r="67315" spans="1:1" x14ac:dyDescent="0.25">
      <c r="A67315"/>
    </row>
    <row r="67316" spans="1:1" x14ac:dyDescent="0.25">
      <c r="A67316"/>
    </row>
    <row r="67317" spans="1:1" x14ac:dyDescent="0.25">
      <c r="A67317"/>
    </row>
    <row r="67318" spans="1:1" x14ac:dyDescent="0.25">
      <c r="A67318"/>
    </row>
    <row r="67319" spans="1:1" x14ac:dyDescent="0.25">
      <c r="A67319"/>
    </row>
    <row r="67320" spans="1:1" x14ac:dyDescent="0.25">
      <c r="A67320"/>
    </row>
    <row r="67321" spans="1:1" x14ac:dyDescent="0.25">
      <c r="A67321"/>
    </row>
    <row r="67322" spans="1:1" x14ac:dyDescent="0.25">
      <c r="A67322"/>
    </row>
    <row r="67323" spans="1:1" x14ac:dyDescent="0.25">
      <c r="A67323"/>
    </row>
    <row r="67324" spans="1:1" x14ac:dyDescent="0.25">
      <c r="A67324"/>
    </row>
    <row r="67325" spans="1:1" x14ac:dyDescent="0.25">
      <c r="A67325"/>
    </row>
    <row r="67326" spans="1:1" x14ac:dyDescent="0.25">
      <c r="A67326"/>
    </row>
    <row r="67327" spans="1:1" x14ac:dyDescent="0.25">
      <c r="A67327"/>
    </row>
    <row r="67328" spans="1:1" x14ac:dyDescent="0.25">
      <c r="A67328"/>
    </row>
    <row r="67329" spans="1:1" x14ac:dyDescent="0.25">
      <c r="A67329"/>
    </row>
    <row r="67330" spans="1:1" x14ac:dyDescent="0.25">
      <c r="A67330"/>
    </row>
    <row r="67331" spans="1:1" x14ac:dyDescent="0.25">
      <c r="A67331"/>
    </row>
    <row r="67332" spans="1:1" x14ac:dyDescent="0.25">
      <c r="A67332"/>
    </row>
    <row r="67333" spans="1:1" x14ac:dyDescent="0.25">
      <c r="A67333"/>
    </row>
    <row r="67334" spans="1:1" x14ac:dyDescent="0.25">
      <c r="A67334"/>
    </row>
    <row r="67335" spans="1:1" x14ac:dyDescent="0.25">
      <c r="A67335"/>
    </row>
    <row r="67336" spans="1:1" x14ac:dyDescent="0.25">
      <c r="A67336"/>
    </row>
    <row r="67337" spans="1:1" x14ac:dyDescent="0.25">
      <c r="A67337"/>
    </row>
    <row r="67338" spans="1:1" x14ac:dyDescent="0.25">
      <c r="A67338"/>
    </row>
    <row r="67339" spans="1:1" x14ac:dyDescent="0.25">
      <c r="A67339"/>
    </row>
    <row r="67340" spans="1:1" x14ac:dyDescent="0.25">
      <c r="A67340"/>
    </row>
    <row r="67341" spans="1:1" x14ac:dyDescent="0.25">
      <c r="A67341"/>
    </row>
    <row r="67342" spans="1:1" x14ac:dyDescent="0.25">
      <c r="A67342"/>
    </row>
    <row r="67343" spans="1:1" x14ac:dyDescent="0.25">
      <c r="A67343"/>
    </row>
    <row r="67344" spans="1:1" x14ac:dyDescent="0.25">
      <c r="A67344"/>
    </row>
    <row r="67345" spans="1:1" x14ac:dyDescent="0.25">
      <c r="A67345"/>
    </row>
    <row r="67346" spans="1:1" x14ac:dyDescent="0.25">
      <c r="A67346"/>
    </row>
    <row r="67347" spans="1:1" x14ac:dyDescent="0.25">
      <c r="A67347"/>
    </row>
    <row r="67348" spans="1:1" x14ac:dyDescent="0.25">
      <c r="A67348"/>
    </row>
    <row r="67349" spans="1:1" x14ac:dyDescent="0.25">
      <c r="A67349"/>
    </row>
    <row r="67350" spans="1:1" x14ac:dyDescent="0.25">
      <c r="A67350"/>
    </row>
    <row r="67351" spans="1:1" x14ac:dyDescent="0.25">
      <c r="A67351"/>
    </row>
    <row r="67352" spans="1:1" x14ac:dyDescent="0.25">
      <c r="A67352"/>
    </row>
    <row r="67353" spans="1:1" x14ac:dyDescent="0.25">
      <c r="A67353"/>
    </row>
    <row r="67354" spans="1:1" x14ac:dyDescent="0.25">
      <c r="A67354"/>
    </row>
    <row r="67355" spans="1:1" x14ac:dyDescent="0.25">
      <c r="A67355"/>
    </row>
    <row r="67356" spans="1:1" x14ac:dyDescent="0.25">
      <c r="A67356"/>
    </row>
    <row r="67357" spans="1:1" x14ac:dyDescent="0.25">
      <c r="A67357"/>
    </row>
    <row r="67358" spans="1:1" x14ac:dyDescent="0.25">
      <c r="A67358"/>
    </row>
    <row r="67359" spans="1:1" x14ac:dyDescent="0.25">
      <c r="A67359"/>
    </row>
    <row r="67360" spans="1:1" x14ac:dyDescent="0.25">
      <c r="A67360"/>
    </row>
    <row r="67361" spans="1:1" x14ac:dyDescent="0.25">
      <c r="A67361"/>
    </row>
    <row r="67362" spans="1:1" x14ac:dyDescent="0.25">
      <c r="A67362"/>
    </row>
    <row r="67363" spans="1:1" x14ac:dyDescent="0.25">
      <c r="A67363"/>
    </row>
    <row r="67364" spans="1:1" x14ac:dyDescent="0.25">
      <c r="A67364"/>
    </row>
    <row r="67365" spans="1:1" x14ac:dyDescent="0.25">
      <c r="A67365"/>
    </row>
    <row r="67366" spans="1:1" x14ac:dyDescent="0.25">
      <c r="A67366"/>
    </row>
    <row r="67367" spans="1:1" x14ac:dyDescent="0.25">
      <c r="A67367"/>
    </row>
    <row r="67368" spans="1:1" x14ac:dyDescent="0.25">
      <c r="A67368"/>
    </row>
    <row r="67369" spans="1:1" x14ac:dyDescent="0.25">
      <c r="A67369"/>
    </row>
    <row r="67370" spans="1:1" x14ac:dyDescent="0.25">
      <c r="A67370"/>
    </row>
    <row r="67371" spans="1:1" x14ac:dyDescent="0.25">
      <c r="A67371"/>
    </row>
    <row r="67372" spans="1:1" x14ac:dyDescent="0.25">
      <c r="A67372"/>
    </row>
    <row r="67373" spans="1:1" x14ac:dyDescent="0.25">
      <c r="A67373"/>
    </row>
    <row r="67374" spans="1:1" x14ac:dyDescent="0.25">
      <c r="A67374"/>
    </row>
    <row r="67375" spans="1:1" x14ac:dyDescent="0.25">
      <c r="A67375"/>
    </row>
    <row r="67376" spans="1:1" x14ac:dyDescent="0.25">
      <c r="A67376"/>
    </row>
    <row r="67377" spans="1:1" x14ac:dyDescent="0.25">
      <c r="A67377"/>
    </row>
    <row r="67378" spans="1:1" x14ac:dyDescent="0.25">
      <c r="A67378"/>
    </row>
    <row r="67379" spans="1:1" x14ac:dyDescent="0.25">
      <c r="A67379"/>
    </row>
    <row r="67380" spans="1:1" x14ac:dyDescent="0.25">
      <c r="A67380"/>
    </row>
    <row r="67381" spans="1:1" x14ac:dyDescent="0.25">
      <c r="A67381"/>
    </row>
    <row r="67382" spans="1:1" x14ac:dyDescent="0.25">
      <c r="A67382"/>
    </row>
    <row r="67383" spans="1:1" x14ac:dyDescent="0.25">
      <c r="A67383"/>
    </row>
    <row r="67384" spans="1:1" x14ac:dyDescent="0.25">
      <c r="A67384"/>
    </row>
    <row r="67385" spans="1:1" x14ac:dyDescent="0.25">
      <c r="A67385"/>
    </row>
    <row r="67386" spans="1:1" x14ac:dyDescent="0.25">
      <c r="A67386"/>
    </row>
    <row r="67387" spans="1:1" x14ac:dyDescent="0.25">
      <c r="A67387"/>
    </row>
    <row r="67388" spans="1:1" x14ac:dyDescent="0.25">
      <c r="A67388"/>
    </row>
    <row r="67389" spans="1:1" x14ac:dyDescent="0.25">
      <c r="A67389"/>
    </row>
    <row r="67390" spans="1:1" x14ac:dyDescent="0.25">
      <c r="A67390"/>
    </row>
    <row r="67391" spans="1:1" x14ac:dyDescent="0.25">
      <c r="A67391"/>
    </row>
    <row r="67392" spans="1:1" x14ac:dyDescent="0.25">
      <c r="A67392"/>
    </row>
    <row r="67393" spans="1:1" x14ac:dyDescent="0.25">
      <c r="A67393"/>
    </row>
    <row r="67394" spans="1:1" x14ac:dyDescent="0.25">
      <c r="A67394"/>
    </row>
    <row r="67395" spans="1:1" x14ac:dyDescent="0.25">
      <c r="A67395"/>
    </row>
    <row r="67396" spans="1:1" x14ac:dyDescent="0.25">
      <c r="A67396"/>
    </row>
    <row r="67397" spans="1:1" x14ac:dyDescent="0.25">
      <c r="A67397"/>
    </row>
    <row r="67398" spans="1:1" x14ac:dyDescent="0.25">
      <c r="A67398"/>
    </row>
    <row r="67399" spans="1:1" x14ac:dyDescent="0.25">
      <c r="A67399"/>
    </row>
    <row r="67400" spans="1:1" x14ac:dyDescent="0.25">
      <c r="A67400"/>
    </row>
    <row r="67401" spans="1:1" x14ac:dyDescent="0.25">
      <c r="A67401"/>
    </row>
    <row r="67402" spans="1:1" x14ac:dyDescent="0.25">
      <c r="A67402"/>
    </row>
    <row r="67403" spans="1:1" x14ac:dyDescent="0.25">
      <c r="A67403"/>
    </row>
    <row r="67404" spans="1:1" x14ac:dyDescent="0.25">
      <c r="A67404"/>
    </row>
    <row r="67405" spans="1:1" x14ac:dyDescent="0.25">
      <c r="A67405"/>
    </row>
    <row r="67406" spans="1:1" x14ac:dyDescent="0.25">
      <c r="A67406"/>
    </row>
    <row r="67407" spans="1:1" x14ac:dyDescent="0.25">
      <c r="A67407"/>
    </row>
    <row r="67408" spans="1:1" x14ac:dyDescent="0.25">
      <c r="A67408"/>
    </row>
    <row r="67409" spans="1:1" x14ac:dyDescent="0.25">
      <c r="A67409"/>
    </row>
    <row r="67410" spans="1:1" x14ac:dyDescent="0.25">
      <c r="A67410"/>
    </row>
    <row r="67411" spans="1:1" x14ac:dyDescent="0.25">
      <c r="A67411"/>
    </row>
    <row r="67412" spans="1:1" x14ac:dyDescent="0.25">
      <c r="A67412"/>
    </row>
    <row r="67413" spans="1:1" x14ac:dyDescent="0.25">
      <c r="A67413"/>
    </row>
    <row r="67414" spans="1:1" x14ac:dyDescent="0.25">
      <c r="A67414"/>
    </row>
    <row r="67415" spans="1:1" x14ac:dyDescent="0.25">
      <c r="A67415"/>
    </row>
    <row r="67416" spans="1:1" x14ac:dyDescent="0.25">
      <c r="A67416"/>
    </row>
    <row r="67417" spans="1:1" x14ac:dyDescent="0.25">
      <c r="A67417"/>
    </row>
    <row r="67418" spans="1:1" x14ac:dyDescent="0.25">
      <c r="A67418"/>
    </row>
    <row r="67419" spans="1:1" x14ac:dyDescent="0.25">
      <c r="A67419"/>
    </row>
    <row r="67420" spans="1:1" x14ac:dyDescent="0.25">
      <c r="A67420"/>
    </row>
    <row r="67421" spans="1:1" x14ac:dyDescent="0.25">
      <c r="A67421"/>
    </row>
    <row r="67422" spans="1:1" x14ac:dyDescent="0.25">
      <c r="A67422"/>
    </row>
    <row r="67423" spans="1:1" x14ac:dyDescent="0.25">
      <c r="A67423"/>
    </row>
    <row r="67424" spans="1:1" x14ac:dyDescent="0.25">
      <c r="A67424"/>
    </row>
    <row r="67425" spans="1:1" x14ac:dyDescent="0.25">
      <c r="A67425"/>
    </row>
    <row r="67426" spans="1:1" x14ac:dyDescent="0.25">
      <c r="A67426"/>
    </row>
    <row r="67427" spans="1:1" x14ac:dyDescent="0.25">
      <c r="A67427"/>
    </row>
    <row r="67428" spans="1:1" x14ac:dyDescent="0.25">
      <c r="A67428"/>
    </row>
    <row r="67429" spans="1:1" x14ac:dyDescent="0.25">
      <c r="A67429"/>
    </row>
    <row r="67430" spans="1:1" x14ac:dyDescent="0.25">
      <c r="A67430"/>
    </row>
    <row r="67431" spans="1:1" x14ac:dyDescent="0.25">
      <c r="A67431"/>
    </row>
    <row r="67432" spans="1:1" x14ac:dyDescent="0.25">
      <c r="A67432"/>
    </row>
    <row r="67433" spans="1:1" x14ac:dyDescent="0.25">
      <c r="A67433"/>
    </row>
    <row r="67434" spans="1:1" x14ac:dyDescent="0.25">
      <c r="A67434"/>
    </row>
    <row r="67435" spans="1:1" x14ac:dyDescent="0.25">
      <c r="A67435"/>
    </row>
    <row r="67436" spans="1:1" x14ac:dyDescent="0.25">
      <c r="A67436"/>
    </row>
    <row r="67437" spans="1:1" x14ac:dyDescent="0.25">
      <c r="A67437"/>
    </row>
    <row r="67438" spans="1:1" x14ac:dyDescent="0.25">
      <c r="A67438"/>
    </row>
    <row r="67439" spans="1:1" x14ac:dyDescent="0.25">
      <c r="A67439"/>
    </row>
    <row r="67440" spans="1:1" x14ac:dyDescent="0.25">
      <c r="A67440"/>
    </row>
    <row r="67441" spans="1:1" x14ac:dyDescent="0.25">
      <c r="A67441"/>
    </row>
    <row r="67442" spans="1:1" x14ac:dyDescent="0.25">
      <c r="A67442"/>
    </row>
    <row r="67443" spans="1:1" x14ac:dyDescent="0.25">
      <c r="A67443"/>
    </row>
    <row r="67444" spans="1:1" x14ac:dyDescent="0.25">
      <c r="A67444"/>
    </row>
    <row r="67445" spans="1:1" x14ac:dyDescent="0.25">
      <c r="A67445"/>
    </row>
    <row r="67446" spans="1:1" x14ac:dyDescent="0.25">
      <c r="A67446"/>
    </row>
    <row r="67447" spans="1:1" x14ac:dyDescent="0.25">
      <c r="A67447"/>
    </row>
    <row r="67448" spans="1:1" x14ac:dyDescent="0.25">
      <c r="A67448"/>
    </row>
    <row r="67449" spans="1:1" x14ac:dyDescent="0.25">
      <c r="A67449"/>
    </row>
    <row r="67450" spans="1:1" x14ac:dyDescent="0.25">
      <c r="A67450"/>
    </row>
    <row r="67451" spans="1:1" x14ac:dyDescent="0.25">
      <c r="A67451"/>
    </row>
    <row r="67452" spans="1:1" x14ac:dyDescent="0.25">
      <c r="A67452"/>
    </row>
    <row r="67453" spans="1:1" x14ac:dyDescent="0.25">
      <c r="A67453"/>
    </row>
    <row r="67454" spans="1:1" x14ac:dyDescent="0.25">
      <c r="A67454"/>
    </row>
    <row r="67455" spans="1:1" x14ac:dyDescent="0.25">
      <c r="A67455"/>
    </row>
    <row r="67456" spans="1:1" x14ac:dyDescent="0.25">
      <c r="A67456"/>
    </row>
    <row r="67457" spans="1:1" x14ac:dyDescent="0.25">
      <c r="A67457"/>
    </row>
    <row r="67458" spans="1:1" x14ac:dyDescent="0.25">
      <c r="A67458"/>
    </row>
    <row r="67459" spans="1:1" x14ac:dyDescent="0.25">
      <c r="A67459"/>
    </row>
    <row r="67460" spans="1:1" x14ac:dyDescent="0.25">
      <c r="A67460"/>
    </row>
    <row r="67461" spans="1:1" x14ac:dyDescent="0.25">
      <c r="A67461"/>
    </row>
    <row r="67462" spans="1:1" x14ac:dyDescent="0.25">
      <c r="A67462"/>
    </row>
    <row r="67463" spans="1:1" x14ac:dyDescent="0.25">
      <c r="A67463"/>
    </row>
    <row r="67464" spans="1:1" x14ac:dyDescent="0.25">
      <c r="A67464"/>
    </row>
    <row r="67465" spans="1:1" x14ac:dyDescent="0.25">
      <c r="A67465"/>
    </row>
    <row r="67466" spans="1:1" x14ac:dyDescent="0.25">
      <c r="A67466"/>
    </row>
    <row r="67467" spans="1:1" x14ac:dyDescent="0.25">
      <c r="A67467"/>
    </row>
    <row r="67468" spans="1:1" x14ac:dyDescent="0.25">
      <c r="A67468"/>
    </row>
    <row r="67469" spans="1:1" x14ac:dyDescent="0.25">
      <c r="A67469"/>
    </row>
    <row r="67470" spans="1:1" x14ac:dyDescent="0.25">
      <c r="A67470"/>
    </row>
    <row r="67471" spans="1:1" x14ac:dyDescent="0.25">
      <c r="A67471"/>
    </row>
    <row r="67472" spans="1:1" x14ac:dyDescent="0.25">
      <c r="A67472"/>
    </row>
    <row r="67473" spans="1:1" x14ac:dyDescent="0.25">
      <c r="A67473"/>
    </row>
    <row r="67474" spans="1:1" x14ac:dyDescent="0.25">
      <c r="A67474"/>
    </row>
    <row r="67475" spans="1:1" x14ac:dyDescent="0.25">
      <c r="A67475"/>
    </row>
    <row r="67476" spans="1:1" x14ac:dyDescent="0.25">
      <c r="A67476"/>
    </row>
    <row r="67477" spans="1:1" x14ac:dyDescent="0.25">
      <c r="A67477"/>
    </row>
    <row r="67478" spans="1:1" x14ac:dyDescent="0.25">
      <c r="A67478"/>
    </row>
    <row r="67479" spans="1:1" x14ac:dyDescent="0.25">
      <c r="A67479"/>
    </row>
    <row r="67480" spans="1:1" x14ac:dyDescent="0.25">
      <c r="A67480"/>
    </row>
    <row r="67481" spans="1:1" x14ac:dyDescent="0.25">
      <c r="A67481"/>
    </row>
    <row r="67482" spans="1:1" x14ac:dyDescent="0.25">
      <c r="A67482"/>
    </row>
    <row r="67483" spans="1:1" x14ac:dyDescent="0.25">
      <c r="A67483"/>
    </row>
    <row r="67484" spans="1:1" x14ac:dyDescent="0.25">
      <c r="A67484"/>
    </row>
    <row r="67485" spans="1:1" x14ac:dyDescent="0.25">
      <c r="A67485"/>
    </row>
    <row r="67486" spans="1:1" x14ac:dyDescent="0.25">
      <c r="A67486"/>
    </row>
    <row r="67487" spans="1:1" x14ac:dyDescent="0.25">
      <c r="A67487"/>
    </row>
    <row r="67488" spans="1:1" x14ac:dyDescent="0.25">
      <c r="A67488"/>
    </row>
    <row r="67489" spans="1:1" x14ac:dyDescent="0.25">
      <c r="A67489"/>
    </row>
    <row r="67490" spans="1:1" x14ac:dyDescent="0.25">
      <c r="A67490"/>
    </row>
    <row r="67491" spans="1:1" x14ac:dyDescent="0.25">
      <c r="A67491"/>
    </row>
    <row r="67492" spans="1:1" x14ac:dyDescent="0.25">
      <c r="A67492"/>
    </row>
    <row r="67493" spans="1:1" x14ac:dyDescent="0.25">
      <c r="A67493"/>
    </row>
    <row r="67494" spans="1:1" x14ac:dyDescent="0.25">
      <c r="A67494"/>
    </row>
    <row r="67495" spans="1:1" x14ac:dyDescent="0.25">
      <c r="A67495"/>
    </row>
    <row r="67496" spans="1:1" x14ac:dyDescent="0.25">
      <c r="A67496"/>
    </row>
    <row r="67497" spans="1:1" x14ac:dyDescent="0.25">
      <c r="A67497"/>
    </row>
    <row r="67498" spans="1:1" x14ac:dyDescent="0.25">
      <c r="A67498"/>
    </row>
    <row r="67499" spans="1:1" x14ac:dyDescent="0.25">
      <c r="A67499"/>
    </row>
    <row r="67500" spans="1:1" x14ac:dyDescent="0.25">
      <c r="A67500"/>
    </row>
    <row r="67501" spans="1:1" x14ac:dyDescent="0.25">
      <c r="A67501"/>
    </row>
    <row r="67502" spans="1:1" x14ac:dyDescent="0.25">
      <c r="A67502"/>
    </row>
    <row r="67503" spans="1:1" x14ac:dyDescent="0.25">
      <c r="A67503"/>
    </row>
    <row r="67504" spans="1:1" x14ac:dyDescent="0.25">
      <c r="A67504"/>
    </row>
    <row r="67505" spans="1:1" x14ac:dyDescent="0.25">
      <c r="A67505"/>
    </row>
    <row r="67506" spans="1:1" x14ac:dyDescent="0.25">
      <c r="A67506"/>
    </row>
    <row r="67507" spans="1:1" x14ac:dyDescent="0.25">
      <c r="A67507"/>
    </row>
    <row r="67508" spans="1:1" x14ac:dyDescent="0.25">
      <c r="A67508"/>
    </row>
    <row r="67509" spans="1:1" x14ac:dyDescent="0.25">
      <c r="A67509"/>
    </row>
    <row r="67510" spans="1:1" x14ac:dyDescent="0.25">
      <c r="A67510"/>
    </row>
    <row r="67511" spans="1:1" x14ac:dyDescent="0.25">
      <c r="A67511"/>
    </row>
    <row r="67512" spans="1:1" x14ac:dyDescent="0.25">
      <c r="A67512"/>
    </row>
    <row r="67513" spans="1:1" x14ac:dyDescent="0.25">
      <c r="A67513"/>
    </row>
    <row r="67514" spans="1:1" x14ac:dyDescent="0.25">
      <c r="A67514"/>
    </row>
    <row r="67515" spans="1:1" x14ac:dyDescent="0.25">
      <c r="A67515"/>
    </row>
    <row r="67516" spans="1:1" x14ac:dyDescent="0.25">
      <c r="A67516"/>
    </row>
    <row r="67517" spans="1:1" x14ac:dyDescent="0.25">
      <c r="A67517"/>
    </row>
    <row r="67518" spans="1:1" x14ac:dyDescent="0.25">
      <c r="A67518"/>
    </row>
    <row r="67519" spans="1:1" x14ac:dyDescent="0.25">
      <c r="A67519"/>
    </row>
    <row r="67520" spans="1:1" x14ac:dyDescent="0.25">
      <c r="A67520"/>
    </row>
    <row r="67521" spans="1:1" x14ac:dyDescent="0.25">
      <c r="A67521"/>
    </row>
    <row r="67522" spans="1:1" x14ac:dyDescent="0.25">
      <c r="A67522"/>
    </row>
    <row r="67523" spans="1:1" x14ac:dyDescent="0.25">
      <c r="A67523"/>
    </row>
    <row r="67524" spans="1:1" x14ac:dyDescent="0.25">
      <c r="A67524"/>
    </row>
    <row r="67525" spans="1:1" x14ac:dyDescent="0.25">
      <c r="A67525"/>
    </row>
    <row r="67526" spans="1:1" x14ac:dyDescent="0.25">
      <c r="A67526"/>
    </row>
    <row r="67527" spans="1:1" x14ac:dyDescent="0.25">
      <c r="A67527"/>
    </row>
    <row r="67528" spans="1:1" x14ac:dyDescent="0.25">
      <c r="A67528"/>
    </row>
    <row r="67529" spans="1:1" x14ac:dyDescent="0.25">
      <c r="A67529"/>
    </row>
    <row r="67530" spans="1:1" x14ac:dyDescent="0.25">
      <c r="A67530"/>
    </row>
    <row r="67531" spans="1:1" x14ac:dyDescent="0.25">
      <c r="A67531"/>
    </row>
    <row r="67532" spans="1:1" x14ac:dyDescent="0.25">
      <c r="A67532"/>
    </row>
    <row r="67533" spans="1:1" x14ac:dyDescent="0.25">
      <c r="A67533"/>
    </row>
    <row r="67534" spans="1:1" x14ac:dyDescent="0.25">
      <c r="A67534"/>
    </row>
    <row r="67535" spans="1:1" x14ac:dyDescent="0.25">
      <c r="A67535"/>
    </row>
    <row r="67536" spans="1:1" x14ac:dyDescent="0.25">
      <c r="A67536"/>
    </row>
    <row r="67537" spans="1:1" x14ac:dyDescent="0.25">
      <c r="A67537"/>
    </row>
    <row r="67538" spans="1:1" x14ac:dyDescent="0.25">
      <c r="A67538"/>
    </row>
    <row r="67539" spans="1:1" x14ac:dyDescent="0.25">
      <c r="A67539"/>
    </row>
    <row r="67540" spans="1:1" x14ac:dyDescent="0.25">
      <c r="A67540"/>
    </row>
    <row r="67541" spans="1:1" x14ac:dyDescent="0.25">
      <c r="A67541"/>
    </row>
    <row r="67542" spans="1:1" x14ac:dyDescent="0.25">
      <c r="A67542"/>
    </row>
    <row r="67543" spans="1:1" x14ac:dyDescent="0.25">
      <c r="A67543"/>
    </row>
    <row r="67544" spans="1:1" x14ac:dyDescent="0.25">
      <c r="A67544"/>
    </row>
    <row r="67545" spans="1:1" x14ac:dyDescent="0.25">
      <c r="A67545"/>
    </row>
    <row r="67546" spans="1:1" x14ac:dyDescent="0.25">
      <c r="A67546"/>
    </row>
    <row r="67547" spans="1:1" x14ac:dyDescent="0.25">
      <c r="A67547"/>
    </row>
    <row r="67548" spans="1:1" x14ac:dyDescent="0.25">
      <c r="A67548"/>
    </row>
    <row r="67549" spans="1:1" x14ac:dyDescent="0.25">
      <c r="A67549"/>
    </row>
    <row r="67550" spans="1:1" x14ac:dyDescent="0.25">
      <c r="A67550"/>
    </row>
    <row r="67551" spans="1:1" x14ac:dyDescent="0.25">
      <c r="A67551"/>
    </row>
    <row r="67552" spans="1:1" x14ac:dyDescent="0.25">
      <c r="A67552"/>
    </row>
    <row r="67553" spans="1:1" x14ac:dyDescent="0.25">
      <c r="A67553"/>
    </row>
    <row r="67554" spans="1:1" x14ac:dyDescent="0.25">
      <c r="A67554"/>
    </row>
    <row r="67555" spans="1:1" x14ac:dyDescent="0.25">
      <c r="A67555"/>
    </row>
    <row r="67556" spans="1:1" x14ac:dyDescent="0.25">
      <c r="A67556"/>
    </row>
    <row r="67557" spans="1:1" x14ac:dyDescent="0.25">
      <c r="A67557"/>
    </row>
    <row r="67558" spans="1:1" x14ac:dyDescent="0.25">
      <c r="A67558"/>
    </row>
    <row r="67559" spans="1:1" x14ac:dyDescent="0.25">
      <c r="A67559"/>
    </row>
    <row r="67560" spans="1:1" x14ac:dyDescent="0.25">
      <c r="A67560"/>
    </row>
    <row r="67561" spans="1:1" x14ac:dyDescent="0.25">
      <c r="A67561"/>
    </row>
    <row r="67562" spans="1:1" x14ac:dyDescent="0.25">
      <c r="A67562"/>
    </row>
    <row r="67563" spans="1:1" x14ac:dyDescent="0.25">
      <c r="A67563"/>
    </row>
    <row r="67564" spans="1:1" x14ac:dyDescent="0.25">
      <c r="A67564"/>
    </row>
    <row r="67565" spans="1:1" x14ac:dyDescent="0.25">
      <c r="A67565"/>
    </row>
    <row r="67566" spans="1:1" x14ac:dyDescent="0.25">
      <c r="A67566"/>
    </row>
    <row r="67567" spans="1:1" x14ac:dyDescent="0.25">
      <c r="A67567"/>
    </row>
    <row r="67568" spans="1:1" x14ac:dyDescent="0.25">
      <c r="A67568"/>
    </row>
    <row r="67569" spans="1:1" x14ac:dyDescent="0.25">
      <c r="A67569"/>
    </row>
    <row r="67570" spans="1:1" x14ac:dyDescent="0.25">
      <c r="A67570"/>
    </row>
    <row r="67571" spans="1:1" x14ac:dyDescent="0.25">
      <c r="A67571"/>
    </row>
    <row r="67572" spans="1:1" x14ac:dyDescent="0.25">
      <c r="A67572"/>
    </row>
    <row r="67573" spans="1:1" x14ac:dyDescent="0.25">
      <c r="A67573"/>
    </row>
    <row r="67574" spans="1:1" x14ac:dyDescent="0.25">
      <c r="A67574"/>
    </row>
    <row r="67575" spans="1:1" x14ac:dyDescent="0.25">
      <c r="A67575"/>
    </row>
    <row r="67576" spans="1:1" x14ac:dyDescent="0.25">
      <c r="A67576"/>
    </row>
    <row r="67577" spans="1:1" x14ac:dyDescent="0.25">
      <c r="A67577"/>
    </row>
    <row r="67578" spans="1:1" x14ac:dyDescent="0.25">
      <c r="A67578"/>
    </row>
    <row r="67579" spans="1:1" x14ac:dyDescent="0.25">
      <c r="A67579"/>
    </row>
    <row r="67580" spans="1:1" x14ac:dyDescent="0.25">
      <c r="A67580"/>
    </row>
    <row r="67581" spans="1:1" x14ac:dyDescent="0.25">
      <c r="A67581"/>
    </row>
    <row r="67582" spans="1:1" x14ac:dyDescent="0.25">
      <c r="A67582"/>
    </row>
    <row r="67583" spans="1:1" x14ac:dyDescent="0.25">
      <c r="A67583"/>
    </row>
    <row r="67584" spans="1:1" x14ac:dyDescent="0.25">
      <c r="A67584"/>
    </row>
    <row r="67585" spans="1:1" x14ac:dyDescent="0.25">
      <c r="A67585"/>
    </row>
    <row r="67586" spans="1:1" x14ac:dyDescent="0.25">
      <c r="A67586"/>
    </row>
    <row r="67587" spans="1:1" x14ac:dyDescent="0.25">
      <c r="A67587"/>
    </row>
    <row r="67588" spans="1:1" x14ac:dyDescent="0.25">
      <c r="A67588"/>
    </row>
    <row r="67589" spans="1:1" x14ac:dyDescent="0.25">
      <c r="A67589"/>
    </row>
    <row r="67590" spans="1:1" x14ac:dyDescent="0.25">
      <c r="A67590"/>
    </row>
    <row r="67591" spans="1:1" x14ac:dyDescent="0.25">
      <c r="A67591"/>
    </row>
    <row r="67592" spans="1:1" x14ac:dyDescent="0.25">
      <c r="A67592"/>
    </row>
    <row r="67593" spans="1:1" x14ac:dyDescent="0.25">
      <c r="A67593"/>
    </row>
    <row r="67594" spans="1:1" x14ac:dyDescent="0.25">
      <c r="A67594"/>
    </row>
    <row r="67595" spans="1:1" x14ac:dyDescent="0.25">
      <c r="A67595"/>
    </row>
    <row r="67596" spans="1:1" x14ac:dyDescent="0.25">
      <c r="A67596"/>
    </row>
    <row r="67597" spans="1:1" x14ac:dyDescent="0.25">
      <c r="A67597"/>
    </row>
    <row r="67598" spans="1:1" x14ac:dyDescent="0.25">
      <c r="A67598"/>
    </row>
    <row r="67599" spans="1:1" x14ac:dyDescent="0.25">
      <c r="A67599"/>
    </row>
    <row r="67600" spans="1:1" x14ac:dyDescent="0.25">
      <c r="A67600"/>
    </row>
    <row r="67601" spans="1:1" x14ac:dyDescent="0.25">
      <c r="A67601"/>
    </row>
    <row r="67602" spans="1:1" x14ac:dyDescent="0.25">
      <c r="A67602"/>
    </row>
    <row r="67603" spans="1:1" x14ac:dyDescent="0.25">
      <c r="A67603"/>
    </row>
    <row r="67604" spans="1:1" x14ac:dyDescent="0.25">
      <c r="A67604"/>
    </row>
    <row r="67605" spans="1:1" x14ac:dyDescent="0.25">
      <c r="A67605"/>
    </row>
    <row r="67606" spans="1:1" x14ac:dyDescent="0.25">
      <c r="A67606"/>
    </row>
    <row r="67607" spans="1:1" x14ac:dyDescent="0.25">
      <c r="A67607"/>
    </row>
    <row r="67608" spans="1:1" x14ac:dyDescent="0.25">
      <c r="A67608"/>
    </row>
    <row r="67609" spans="1:1" x14ac:dyDescent="0.25">
      <c r="A67609"/>
    </row>
    <row r="67610" spans="1:1" x14ac:dyDescent="0.25">
      <c r="A67610"/>
    </row>
    <row r="67611" spans="1:1" x14ac:dyDescent="0.25">
      <c r="A67611"/>
    </row>
    <row r="67612" spans="1:1" x14ac:dyDescent="0.25">
      <c r="A67612"/>
    </row>
    <row r="67613" spans="1:1" x14ac:dyDescent="0.25">
      <c r="A67613"/>
    </row>
    <row r="67614" spans="1:1" x14ac:dyDescent="0.25">
      <c r="A67614"/>
    </row>
    <row r="67615" spans="1:1" x14ac:dyDescent="0.25">
      <c r="A67615"/>
    </row>
    <row r="67616" spans="1:1" x14ac:dyDescent="0.25">
      <c r="A67616"/>
    </row>
    <row r="67617" spans="1:1" x14ac:dyDescent="0.25">
      <c r="A67617"/>
    </row>
    <row r="67618" spans="1:1" x14ac:dyDescent="0.25">
      <c r="A67618"/>
    </row>
    <row r="67619" spans="1:1" x14ac:dyDescent="0.25">
      <c r="A67619"/>
    </row>
    <row r="67620" spans="1:1" x14ac:dyDescent="0.25">
      <c r="A67620"/>
    </row>
    <row r="67621" spans="1:1" x14ac:dyDescent="0.25">
      <c r="A67621"/>
    </row>
    <row r="67622" spans="1:1" x14ac:dyDescent="0.25">
      <c r="A67622"/>
    </row>
    <row r="67623" spans="1:1" x14ac:dyDescent="0.25">
      <c r="A67623"/>
    </row>
    <row r="67624" spans="1:1" x14ac:dyDescent="0.25">
      <c r="A67624"/>
    </row>
    <row r="67625" spans="1:1" x14ac:dyDescent="0.25">
      <c r="A67625"/>
    </row>
    <row r="67626" spans="1:1" x14ac:dyDescent="0.25">
      <c r="A67626"/>
    </row>
    <row r="67627" spans="1:1" x14ac:dyDescent="0.25">
      <c r="A67627"/>
    </row>
    <row r="67628" spans="1:1" x14ac:dyDescent="0.25">
      <c r="A67628"/>
    </row>
    <row r="67629" spans="1:1" x14ac:dyDescent="0.25">
      <c r="A67629"/>
    </row>
    <row r="67630" spans="1:1" x14ac:dyDescent="0.25">
      <c r="A67630"/>
    </row>
    <row r="67631" spans="1:1" x14ac:dyDescent="0.25">
      <c r="A67631"/>
    </row>
    <row r="67632" spans="1:1" x14ac:dyDescent="0.25">
      <c r="A67632"/>
    </row>
    <row r="67633" spans="1:1" x14ac:dyDescent="0.25">
      <c r="A67633"/>
    </row>
    <row r="67634" spans="1:1" x14ac:dyDescent="0.25">
      <c r="A67634"/>
    </row>
    <row r="67635" spans="1:1" x14ac:dyDescent="0.25">
      <c r="A67635"/>
    </row>
    <row r="67636" spans="1:1" x14ac:dyDescent="0.25">
      <c r="A67636"/>
    </row>
    <row r="67637" spans="1:1" x14ac:dyDescent="0.25">
      <c r="A67637"/>
    </row>
    <row r="67638" spans="1:1" x14ac:dyDescent="0.25">
      <c r="A67638"/>
    </row>
    <row r="67639" spans="1:1" x14ac:dyDescent="0.25">
      <c r="A67639"/>
    </row>
    <row r="67640" spans="1:1" x14ac:dyDescent="0.25">
      <c r="A67640"/>
    </row>
    <row r="67641" spans="1:1" x14ac:dyDescent="0.25">
      <c r="A67641"/>
    </row>
    <row r="67642" spans="1:1" x14ac:dyDescent="0.25">
      <c r="A67642"/>
    </row>
    <row r="67643" spans="1:1" x14ac:dyDescent="0.25">
      <c r="A67643"/>
    </row>
    <row r="67644" spans="1:1" x14ac:dyDescent="0.25">
      <c r="A67644"/>
    </row>
    <row r="67645" spans="1:1" x14ac:dyDescent="0.25">
      <c r="A67645"/>
    </row>
    <row r="67646" spans="1:1" x14ac:dyDescent="0.25">
      <c r="A67646"/>
    </row>
    <row r="67647" spans="1:1" x14ac:dyDescent="0.25">
      <c r="A67647"/>
    </row>
    <row r="67648" spans="1:1" x14ac:dyDescent="0.25">
      <c r="A67648"/>
    </row>
    <row r="67649" spans="1:1" x14ac:dyDescent="0.25">
      <c r="A67649"/>
    </row>
    <row r="67650" spans="1:1" x14ac:dyDescent="0.25">
      <c r="A67650"/>
    </row>
    <row r="67651" spans="1:1" x14ac:dyDescent="0.25">
      <c r="A67651"/>
    </row>
    <row r="67652" spans="1:1" x14ac:dyDescent="0.25">
      <c r="A67652"/>
    </row>
    <row r="67653" spans="1:1" x14ac:dyDescent="0.25">
      <c r="A67653"/>
    </row>
    <row r="67654" spans="1:1" x14ac:dyDescent="0.25">
      <c r="A67654"/>
    </row>
    <row r="67655" spans="1:1" x14ac:dyDescent="0.25">
      <c r="A67655"/>
    </row>
    <row r="67656" spans="1:1" x14ac:dyDescent="0.25">
      <c r="A67656"/>
    </row>
    <row r="67657" spans="1:1" x14ac:dyDescent="0.25">
      <c r="A67657"/>
    </row>
    <row r="67658" spans="1:1" x14ac:dyDescent="0.25">
      <c r="A67658"/>
    </row>
    <row r="67659" spans="1:1" x14ac:dyDescent="0.25">
      <c r="A67659"/>
    </row>
    <row r="67660" spans="1:1" x14ac:dyDescent="0.25">
      <c r="A67660"/>
    </row>
    <row r="67661" spans="1:1" x14ac:dyDescent="0.25">
      <c r="A67661"/>
    </row>
    <row r="67662" spans="1:1" x14ac:dyDescent="0.25">
      <c r="A67662"/>
    </row>
    <row r="67663" spans="1:1" x14ac:dyDescent="0.25">
      <c r="A67663"/>
    </row>
    <row r="67664" spans="1:1" x14ac:dyDescent="0.25">
      <c r="A67664"/>
    </row>
    <row r="67665" spans="1:1" x14ac:dyDescent="0.25">
      <c r="A67665"/>
    </row>
    <row r="67666" spans="1:1" x14ac:dyDescent="0.25">
      <c r="A67666"/>
    </row>
    <row r="67667" spans="1:1" x14ac:dyDescent="0.25">
      <c r="A67667"/>
    </row>
    <row r="67668" spans="1:1" x14ac:dyDescent="0.25">
      <c r="A67668"/>
    </row>
    <row r="67669" spans="1:1" x14ac:dyDescent="0.25">
      <c r="A67669"/>
    </row>
    <row r="67670" spans="1:1" x14ac:dyDescent="0.25">
      <c r="A67670"/>
    </row>
    <row r="67671" spans="1:1" x14ac:dyDescent="0.25">
      <c r="A67671"/>
    </row>
    <row r="67672" spans="1:1" x14ac:dyDescent="0.25">
      <c r="A67672"/>
    </row>
    <row r="67673" spans="1:1" x14ac:dyDescent="0.25">
      <c r="A67673"/>
    </row>
    <row r="67674" spans="1:1" x14ac:dyDescent="0.25">
      <c r="A67674"/>
    </row>
    <row r="67675" spans="1:1" x14ac:dyDescent="0.25">
      <c r="A67675"/>
    </row>
    <row r="67676" spans="1:1" x14ac:dyDescent="0.25">
      <c r="A67676"/>
    </row>
    <row r="67677" spans="1:1" x14ac:dyDescent="0.25">
      <c r="A67677"/>
    </row>
    <row r="67678" spans="1:1" x14ac:dyDescent="0.25">
      <c r="A67678"/>
    </row>
    <row r="67679" spans="1:1" x14ac:dyDescent="0.25">
      <c r="A67679"/>
    </row>
    <row r="67680" spans="1:1" x14ac:dyDescent="0.25">
      <c r="A67680"/>
    </row>
    <row r="67681" spans="1:1" x14ac:dyDescent="0.25">
      <c r="A67681"/>
    </row>
    <row r="67682" spans="1:1" x14ac:dyDescent="0.25">
      <c r="A67682"/>
    </row>
    <row r="67683" spans="1:1" x14ac:dyDescent="0.25">
      <c r="A67683"/>
    </row>
    <row r="67684" spans="1:1" x14ac:dyDescent="0.25">
      <c r="A67684"/>
    </row>
    <row r="67685" spans="1:1" x14ac:dyDescent="0.25">
      <c r="A67685"/>
    </row>
    <row r="67686" spans="1:1" x14ac:dyDescent="0.25">
      <c r="A67686"/>
    </row>
    <row r="67687" spans="1:1" x14ac:dyDescent="0.25">
      <c r="A67687"/>
    </row>
    <row r="67688" spans="1:1" x14ac:dyDescent="0.25">
      <c r="A67688"/>
    </row>
    <row r="67689" spans="1:1" x14ac:dyDescent="0.25">
      <c r="A67689"/>
    </row>
    <row r="67690" spans="1:1" x14ac:dyDescent="0.25">
      <c r="A67690"/>
    </row>
    <row r="67691" spans="1:1" x14ac:dyDescent="0.25">
      <c r="A67691"/>
    </row>
    <row r="67692" spans="1:1" x14ac:dyDescent="0.25">
      <c r="A67692"/>
    </row>
    <row r="67693" spans="1:1" x14ac:dyDescent="0.25">
      <c r="A67693"/>
    </row>
    <row r="67694" spans="1:1" x14ac:dyDescent="0.25">
      <c r="A67694"/>
    </row>
    <row r="67695" spans="1:1" x14ac:dyDescent="0.25">
      <c r="A67695"/>
    </row>
    <row r="67696" spans="1:1" x14ac:dyDescent="0.25">
      <c r="A67696"/>
    </row>
    <row r="67697" spans="1:1" x14ac:dyDescent="0.25">
      <c r="A67697"/>
    </row>
    <row r="67698" spans="1:1" x14ac:dyDescent="0.25">
      <c r="A67698"/>
    </row>
    <row r="67699" spans="1:1" x14ac:dyDescent="0.25">
      <c r="A67699"/>
    </row>
    <row r="67700" spans="1:1" x14ac:dyDescent="0.25">
      <c r="A67700"/>
    </row>
    <row r="67701" spans="1:1" x14ac:dyDescent="0.25">
      <c r="A67701"/>
    </row>
    <row r="67702" spans="1:1" x14ac:dyDescent="0.25">
      <c r="A67702"/>
    </row>
    <row r="67703" spans="1:1" x14ac:dyDescent="0.25">
      <c r="A67703"/>
    </row>
    <row r="67704" spans="1:1" x14ac:dyDescent="0.25">
      <c r="A67704"/>
    </row>
    <row r="67705" spans="1:1" x14ac:dyDescent="0.25">
      <c r="A67705"/>
    </row>
    <row r="67706" spans="1:1" x14ac:dyDescent="0.25">
      <c r="A67706"/>
    </row>
    <row r="67707" spans="1:1" x14ac:dyDescent="0.25">
      <c r="A67707"/>
    </row>
    <row r="67708" spans="1:1" x14ac:dyDescent="0.25">
      <c r="A67708"/>
    </row>
    <row r="67709" spans="1:1" x14ac:dyDescent="0.25">
      <c r="A67709"/>
    </row>
    <row r="67710" spans="1:1" x14ac:dyDescent="0.25">
      <c r="A67710"/>
    </row>
    <row r="67711" spans="1:1" x14ac:dyDescent="0.25">
      <c r="A67711"/>
    </row>
    <row r="67712" spans="1:1" x14ac:dyDescent="0.25">
      <c r="A67712"/>
    </row>
    <row r="67713" spans="1:1" x14ac:dyDescent="0.25">
      <c r="A67713"/>
    </row>
    <row r="67714" spans="1:1" x14ac:dyDescent="0.25">
      <c r="A67714"/>
    </row>
    <row r="67715" spans="1:1" x14ac:dyDescent="0.25">
      <c r="A67715"/>
    </row>
    <row r="67716" spans="1:1" x14ac:dyDescent="0.25">
      <c r="A67716"/>
    </row>
    <row r="67717" spans="1:1" x14ac:dyDescent="0.25">
      <c r="A67717"/>
    </row>
    <row r="67718" spans="1:1" x14ac:dyDescent="0.25">
      <c r="A67718"/>
    </row>
    <row r="67719" spans="1:1" x14ac:dyDescent="0.25">
      <c r="A67719"/>
    </row>
    <row r="67720" spans="1:1" x14ac:dyDescent="0.25">
      <c r="A67720"/>
    </row>
    <row r="67721" spans="1:1" x14ac:dyDescent="0.25">
      <c r="A67721"/>
    </row>
    <row r="67722" spans="1:1" x14ac:dyDescent="0.25">
      <c r="A67722"/>
    </row>
    <row r="67723" spans="1:1" x14ac:dyDescent="0.25">
      <c r="A67723"/>
    </row>
    <row r="67724" spans="1:1" x14ac:dyDescent="0.25">
      <c r="A67724"/>
    </row>
    <row r="67725" spans="1:1" x14ac:dyDescent="0.25">
      <c r="A67725"/>
    </row>
    <row r="67726" spans="1:1" x14ac:dyDescent="0.25">
      <c r="A67726"/>
    </row>
    <row r="67727" spans="1:1" x14ac:dyDescent="0.25">
      <c r="A67727"/>
    </row>
    <row r="67728" spans="1:1" x14ac:dyDescent="0.25">
      <c r="A67728"/>
    </row>
    <row r="67729" spans="1:1" x14ac:dyDescent="0.25">
      <c r="A67729"/>
    </row>
    <row r="67730" spans="1:1" x14ac:dyDescent="0.25">
      <c r="A67730"/>
    </row>
    <row r="67731" spans="1:1" x14ac:dyDescent="0.25">
      <c r="A67731"/>
    </row>
    <row r="67732" spans="1:1" x14ac:dyDescent="0.25">
      <c r="A67732"/>
    </row>
    <row r="67733" spans="1:1" x14ac:dyDescent="0.25">
      <c r="A67733"/>
    </row>
    <row r="67734" spans="1:1" x14ac:dyDescent="0.25">
      <c r="A67734"/>
    </row>
    <row r="67735" spans="1:1" x14ac:dyDescent="0.25">
      <c r="A67735"/>
    </row>
    <row r="67736" spans="1:1" x14ac:dyDescent="0.25">
      <c r="A67736"/>
    </row>
    <row r="67737" spans="1:1" x14ac:dyDescent="0.25">
      <c r="A67737"/>
    </row>
    <row r="67738" spans="1:1" x14ac:dyDescent="0.25">
      <c r="A67738"/>
    </row>
    <row r="67739" spans="1:1" x14ac:dyDescent="0.25">
      <c r="A67739"/>
    </row>
    <row r="67740" spans="1:1" x14ac:dyDescent="0.25">
      <c r="A67740"/>
    </row>
    <row r="67741" spans="1:1" x14ac:dyDescent="0.25">
      <c r="A67741"/>
    </row>
    <row r="67742" spans="1:1" x14ac:dyDescent="0.25">
      <c r="A67742"/>
    </row>
    <row r="67743" spans="1:1" x14ac:dyDescent="0.25">
      <c r="A67743"/>
    </row>
    <row r="67744" spans="1:1" x14ac:dyDescent="0.25">
      <c r="A67744"/>
    </row>
    <row r="67745" spans="1:1" x14ac:dyDescent="0.25">
      <c r="A67745"/>
    </row>
    <row r="67746" spans="1:1" x14ac:dyDescent="0.25">
      <c r="A67746"/>
    </row>
    <row r="67747" spans="1:1" x14ac:dyDescent="0.25">
      <c r="A67747"/>
    </row>
    <row r="67748" spans="1:1" x14ac:dyDescent="0.25">
      <c r="A67748"/>
    </row>
    <row r="67749" spans="1:1" x14ac:dyDescent="0.25">
      <c r="A67749"/>
    </row>
    <row r="67750" spans="1:1" x14ac:dyDescent="0.25">
      <c r="A67750"/>
    </row>
    <row r="67751" spans="1:1" x14ac:dyDescent="0.25">
      <c r="A67751"/>
    </row>
    <row r="67752" spans="1:1" x14ac:dyDescent="0.25">
      <c r="A67752"/>
    </row>
    <row r="67753" spans="1:1" x14ac:dyDescent="0.25">
      <c r="A67753"/>
    </row>
    <row r="67754" spans="1:1" x14ac:dyDescent="0.25">
      <c r="A67754"/>
    </row>
    <row r="67755" spans="1:1" x14ac:dyDescent="0.25">
      <c r="A67755"/>
    </row>
    <row r="67756" spans="1:1" x14ac:dyDescent="0.25">
      <c r="A67756"/>
    </row>
    <row r="67757" spans="1:1" x14ac:dyDescent="0.25">
      <c r="A67757"/>
    </row>
    <row r="67758" spans="1:1" x14ac:dyDescent="0.25">
      <c r="A67758"/>
    </row>
    <row r="67759" spans="1:1" x14ac:dyDescent="0.25">
      <c r="A67759"/>
    </row>
    <row r="67760" spans="1:1" x14ac:dyDescent="0.25">
      <c r="A67760"/>
    </row>
    <row r="67761" spans="1:1" x14ac:dyDescent="0.25">
      <c r="A67761"/>
    </row>
    <row r="67762" spans="1:1" x14ac:dyDescent="0.25">
      <c r="A67762"/>
    </row>
    <row r="67763" spans="1:1" x14ac:dyDescent="0.25">
      <c r="A67763"/>
    </row>
    <row r="67764" spans="1:1" x14ac:dyDescent="0.25">
      <c r="A67764"/>
    </row>
    <row r="67765" spans="1:1" x14ac:dyDescent="0.25">
      <c r="A67765"/>
    </row>
    <row r="67766" spans="1:1" x14ac:dyDescent="0.25">
      <c r="A67766"/>
    </row>
    <row r="67767" spans="1:1" x14ac:dyDescent="0.25">
      <c r="A67767"/>
    </row>
    <row r="67768" spans="1:1" x14ac:dyDescent="0.25">
      <c r="A67768"/>
    </row>
    <row r="67769" spans="1:1" x14ac:dyDescent="0.25">
      <c r="A67769"/>
    </row>
    <row r="67770" spans="1:1" x14ac:dyDescent="0.25">
      <c r="A67770"/>
    </row>
    <row r="67771" spans="1:1" x14ac:dyDescent="0.25">
      <c r="A67771"/>
    </row>
    <row r="67772" spans="1:1" x14ac:dyDescent="0.25">
      <c r="A67772"/>
    </row>
    <row r="67773" spans="1:1" x14ac:dyDescent="0.25">
      <c r="A67773"/>
    </row>
    <row r="67774" spans="1:1" x14ac:dyDescent="0.25">
      <c r="A67774"/>
    </row>
    <row r="67775" spans="1:1" x14ac:dyDescent="0.25">
      <c r="A67775"/>
    </row>
    <row r="67776" spans="1:1" x14ac:dyDescent="0.25">
      <c r="A67776"/>
    </row>
    <row r="67777" spans="1:1" x14ac:dyDescent="0.25">
      <c r="A67777"/>
    </row>
    <row r="67778" spans="1:1" x14ac:dyDescent="0.25">
      <c r="A67778"/>
    </row>
    <row r="67779" spans="1:1" x14ac:dyDescent="0.25">
      <c r="A67779"/>
    </row>
    <row r="67780" spans="1:1" x14ac:dyDescent="0.25">
      <c r="A67780"/>
    </row>
    <row r="67781" spans="1:1" x14ac:dyDescent="0.25">
      <c r="A67781"/>
    </row>
    <row r="67782" spans="1:1" x14ac:dyDescent="0.25">
      <c r="A67782"/>
    </row>
    <row r="67783" spans="1:1" x14ac:dyDescent="0.25">
      <c r="A67783"/>
    </row>
    <row r="67784" spans="1:1" x14ac:dyDescent="0.25">
      <c r="A67784"/>
    </row>
    <row r="67785" spans="1:1" x14ac:dyDescent="0.25">
      <c r="A67785"/>
    </row>
    <row r="67786" spans="1:1" x14ac:dyDescent="0.25">
      <c r="A67786"/>
    </row>
    <row r="67787" spans="1:1" x14ac:dyDescent="0.25">
      <c r="A67787"/>
    </row>
    <row r="67788" spans="1:1" x14ac:dyDescent="0.25">
      <c r="A67788"/>
    </row>
    <row r="67789" spans="1:1" x14ac:dyDescent="0.25">
      <c r="A67789"/>
    </row>
    <row r="67790" spans="1:1" x14ac:dyDescent="0.25">
      <c r="A67790"/>
    </row>
    <row r="67791" spans="1:1" x14ac:dyDescent="0.25">
      <c r="A67791"/>
    </row>
    <row r="67792" spans="1:1" x14ac:dyDescent="0.25">
      <c r="A67792"/>
    </row>
    <row r="67793" spans="1:1" x14ac:dyDescent="0.25">
      <c r="A67793"/>
    </row>
    <row r="67794" spans="1:1" x14ac:dyDescent="0.25">
      <c r="A67794"/>
    </row>
    <row r="67795" spans="1:1" x14ac:dyDescent="0.25">
      <c r="A67795"/>
    </row>
    <row r="67796" spans="1:1" x14ac:dyDescent="0.25">
      <c r="A67796"/>
    </row>
    <row r="67797" spans="1:1" x14ac:dyDescent="0.25">
      <c r="A67797"/>
    </row>
    <row r="67798" spans="1:1" x14ac:dyDescent="0.25">
      <c r="A67798"/>
    </row>
    <row r="67799" spans="1:1" x14ac:dyDescent="0.25">
      <c r="A67799"/>
    </row>
    <row r="67800" spans="1:1" x14ac:dyDescent="0.25">
      <c r="A67800"/>
    </row>
    <row r="67801" spans="1:1" x14ac:dyDescent="0.25">
      <c r="A67801"/>
    </row>
    <row r="67802" spans="1:1" x14ac:dyDescent="0.25">
      <c r="A67802"/>
    </row>
    <row r="67803" spans="1:1" x14ac:dyDescent="0.25">
      <c r="A67803"/>
    </row>
    <row r="67804" spans="1:1" x14ac:dyDescent="0.25">
      <c r="A67804"/>
    </row>
    <row r="67805" spans="1:1" x14ac:dyDescent="0.25">
      <c r="A67805"/>
    </row>
    <row r="67806" spans="1:1" x14ac:dyDescent="0.25">
      <c r="A67806"/>
    </row>
    <row r="67807" spans="1:1" x14ac:dyDescent="0.25">
      <c r="A67807"/>
    </row>
    <row r="67808" spans="1:1" x14ac:dyDescent="0.25">
      <c r="A67808"/>
    </row>
    <row r="67809" spans="1:1" x14ac:dyDescent="0.25">
      <c r="A67809"/>
    </row>
    <row r="67810" spans="1:1" x14ac:dyDescent="0.25">
      <c r="A67810"/>
    </row>
    <row r="67811" spans="1:1" x14ac:dyDescent="0.25">
      <c r="A67811"/>
    </row>
    <row r="67812" spans="1:1" x14ac:dyDescent="0.25">
      <c r="A67812"/>
    </row>
    <row r="67813" spans="1:1" x14ac:dyDescent="0.25">
      <c r="A67813"/>
    </row>
    <row r="67814" spans="1:1" x14ac:dyDescent="0.25">
      <c r="A67814"/>
    </row>
    <row r="67815" spans="1:1" x14ac:dyDescent="0.25">
      <c r="A67815"/>
    </row>
    <row r="67816" spans="1:1" x14ac:dyDescent="0.25">
      <c r="A67816"/>
    </row>
    <row r="67817" spans="1:1" x14ac:dyDescent="0.25">
      <c r="A67817"/>
    </row>
    <row r="67818" spans="1:1" x14ac:dyDescent="0.25">
      <c r="A67818"/>
    </row>
    <row r="67819" spans="1:1" x14ac:dyDescent="0.25">
      <c r="A67819"/>
    </row>
    <row r="67820" spans="1:1" x14ac:dyDescent="0.25">
      <c r="A67820"/>
    </row>
    <row r="67821" spans="1:1" x14ac:dyDescent="0.25">
      <c r="A67821"/>
    </row>
    <row r="67822" spans="1:1" x14ac:dyDescent="0.25">
      <c r="A67822"/>
    </row>
    <row r="67823" spans="1:1" x14ac:dyDescent="0.25">
      <c r="A67823"/>
    </row>
    <row r="67824" spans="1:1" x14ac:dyDescent="0.25">
      <c r="A67824"/>
    </row>
    <row r="67825" spans="1:1" x14ac:dyDescent="0.25">
      <c r="A67825"/>
    </row>
    <row r="67826" spans="1:1" x14ac:dyDescent="0.25">
      <c r="A67826"/>
    </row>
    <row r="67827" spans="1:1" x14ac:dyDescent="0.25">
      <c r="A67827"/>
    </row>
    <row r="67828" spans="1:1" x14ac:dyDescent="0.25">
      <c r="A67828"/>
    </row>
    <row r="67829" spans="1:1" x14ac:dyDescent="0.25">
      <c r="A67829"/>
    </row>
    <row r="67830" spans="1:1" x14ac:dyDescent="0.25">
      <c r="A67830"/>
    </row>
    <row r="67831" spans="1:1" x14ac:dyDescent="0.25">
      <c r="A67831"/>
    </row>
    <row r="67832" spans="1:1" x14ac:dyDescent="0.25">
      <c r="A67832"/>
    </row>
    <row r="67833" spans="1:1" x14ac:dyDescent="0.25">
      <c r="A67833"/>
    </row>
    <row r="67834" spans="1:1" x14ac:dyDescent="0.25">
      <c r="A67834"/>
    </row>
    <row r="67835" spans="1:1" x14ac:dyDescent="0.25">
      <c r="A67835"/>
    </row>
    <row r="67836" spans="1:1" x14ac:dyDescent="0.25">
      <c r="A67836"/>
    </row>
    <row r="67837" spans="1:1" x14ac:dyDescent="0.25">
      <c r="A67837"/>
    </row>
    <row r="67838" spans="1:1" x14ac:dyDescent="0.25">
      <c r="A67838"/>
    </row>
    <row r="67839" spans="1:1" x14ac:dyDescent="0.25">
      <c r="A67839"/>
    </row>
    <row r="67840" spans="1:1" x14ac:dyDescent="0.25">
      <c r="A67840"/>
    </row>
    <row r="67841" spans="1:1" x14ac:dyDescent="0.25">
      <c r="A67841"/>
    </row>
    <row r="67842" spans="1:1" x14ac:dyDescent="0.25">
      <c r="A67842"/>
    </row>
    <row r="67843" spans="1:1" x14ac:dyDescent="0.25">
      <c r="A67843"/>
    </row>
    <row r="67844" spans="1:1" x14ac:dyDescent="0.25">
      <c r="A67844"/>
    </row>
    <row r="67845" spans="1:1" x14ac:dyDescent="0.25">
      <c r="A67845"/>
    </row>
    <row r="67846" spans="1:1" x14ac:dyDescent="0.25">
      <c r="A67846"/>
    </row>
    <row r="67847" spans="1:1" x14ac:dyDescent="0.25">
      <c r="A67847"/>
    </row>
    <row r="67848" spans="1:1" x14ac:dyDescent="0.25">
      <c r="A67848"/>
    </row>
    <row r="67849" spans="1:1" x14ac:dyDescent="0.25">
      <c r="A67849"/>
    </row>
    <row r="67850" spans="1:1" x14ac:dyDescent="0.25">
      <c r="A67850"/>
    </row>
    <row r="67851" spans="1:1" x14ac:dyDescent="0.25">
      <c r="A67851"/>
    </row>
    <row r="67852" spans="1:1" x14ac:dyDescent="0.25">
      <c r="A67852"/>
    </row>
    <row r="67853" spans="1:1" x14ac:dyDescent="0.25">
      <c r="A67853"/>
    </row>
    <row r="67854" spans="1:1" x14ac:dyDescent="0.25">
      <c r="A67854"/>
    </row>
    <row r="67855" spans="1:1" x14ac:dyDescent="0.25">
      <c r="A67855"/>
    </row>
    <row r="67856" spans="1:1" x14ac:dyDescent="0.25">
      <c r="A67856"/>
    </row>
    <row r="67857" spans="1:1" x14ac:dyDescent="0.25">
      <c r="A67857"/>
    </row>
    <row r="67858" spans="1:1" x14ac:dyDescent="0.25">
      <c r="A67858"/>
    </row>
    <row r="67859" spans="1:1" x14ac:dyDescent="0.25">
      <c r="A67859"/>
    </row>
    <row r="67860" spans="1:1" x14ac:dyDescent="0.25">
      <c r="A67860"/>
    </row>
    <row r="67861" spans="1:1" x14ac:dyDescent="0.25">
      <c r="A67861"/>
    </row>
    <row r="67862" spans="1:1" x14ac:dyDescent="0.25">
      <c r="A67862"/>
    </row>
    <row r="67863" spans="1:1" x14ac:dyDescent="0.25">
      <c r="A67863"/>
    </row>
    <row r="67864" spans="1:1" x14ac:dyDescent="0.25">
      <c r="A67864"/>
    </row>
    <row r="67865" spans="1:1" x14ac:dyDescent="0.25">
      <c r="A67865"/>
    </row>
    <row r="67866" spans="1:1" x14ac:dyDescent="0.25">
      <c r="A67866"/>
    </row>
    <row r="67867" spans="1:1" x14ac:dyDescent="0.25">
      <c r="A67867"/>
    </row>
    <row r="67868" spans="1:1" x14ac:dyDescent="0.25">
      <c r="A67868"/>
    </row>
    <row r="67869" spans="1:1" x14ac:dyDescent="0.25">
      <c r="A67869"/>
    </row>
    <row r="67870" spans="1:1" x14ac:dyDescent="0.25">
      <c r="A67870"/>
    </row>
    <row r="67871" spans="1:1" x14ac:dyDescent="0.25">
      <c r="A67871"/>
    </row>
    <row r="67872" spans="1:1" x14ac:dyDescent="0.25">
      <c r="A67872"/>
    </row>
    <row r="67873" spans="1:1" x14ac:dyDescent="0.25">
      <c r="A67873"/>
    </row>
    <row r="67874" spans="1:1" x14ac:dyDescent="0.25">
      <c r="A67874"/>
    </row>
    <row r="67875" spans="1:1" x14ac:dyDescent="0.25">
      <c r="A67875"/>
    </row>
    <row r="67876" spans="1:1" x14ac:dyDescent="0.25">
      <c r="A67876"/>
    </row>
    <row r="67877" spans="1:1" x14ac:dyDescent="0.25">
      <c r="A67877"/>
    </row>
    <row r="67878" spans="1:1" x14ac:dyDescent="0.25">
      <c r="A67878"/>
    </row>
    <row r="67879" spans="1:1" x14ac:dyDescent="0.25">
      <c r="A67879"/>
    </row>
    <row r="67880" spans="1:1" x14ac:dyDescent="0.25">
      <c r="A67880"/>
    </row>
    <row r="67881" spans="1:1" x14ac:dyDescent="0.25">
      <c r="A67881"/>
    </row>
    <row r="67882" spans="1:1" x14ac:dyDescent="0.25">
      <c r="A67882"/>
    </row>
    <row r="67883" spans="1:1" x14ac:dyDescent="0.25">
      <c r="A67883"/>
    </row>
    <row r="67884" spans="1:1" x14ac:dyDescent="0.25">
      <c r="A67884"/>
    </row>
    <row r="67885" spans="1:1" x14ac:dyDescent="0.25">
      <c r="A67885"/>
    </row>
    <row r="67886" spans="1:1" x14ac:dyDescent="0.25">
      <c r="A67886"/>
    </row>
    <row r="67887" spans="1:1" x14ac:dyDescent="0.25">
      <c r="A67887"/>
    </row>
    <row r="67888" spans="1:1" x14ac:dyDescent="0.25">
      <c r="A67888"/>
    </row>
    <row r="67889" spans="1:1" x14ac:dyDescent="0.25">
      <c r="A67889"/>
    </row>
    <row r="67890" spans="1:1" x14ac:dyDescent="0.25">
      <c r="A67890"/>
    </row>
    <row r="67891" spans="1:1" x14ac:dyDescent="0.25">
      <c r="A67891"/>
    </row>
    <row r="67892" spans="1:1" x14ac:dyDescent="0.25">
      <c r="A67892"/>
    </row>
    <row r="67893" spans="1:1" x14ac:dyDescent="0.25">
      <c r="A67893"/>
    </row>
    <row r="67894" spans="1:1" x14ac:dyDescent="0.25">
      <c r="A67894"/>
    </row>
    <row r="67895" spans="1:1" x14ac:dyDescent="0.25">
      <c r="A67895"/>
    </row>
    <row r="67896" spans="1:1" x14ac:dyDescent="0.25">
      <c r="A67896"/>
    </row>
    <row r="67897" spans="1:1" x14ac:dyDescent="0.25">
      <c r="A67897"/>
    </row>
    <row r="67898" spans="1:1" x14ac:dyDescent="0.25">
      <c r="A67898"/>
    </row>
    <row r="67899" spans="1:1" x14ac:dyDescent="0.25">
      <c r="A67899"/>
    </row>
    <row r="67900" spans="1:1" x14ac:dyDescent="0.25">
      <c r="A67900"/>
    </row>
    <row r="67901" spans="1:1" x14ac:dyDescent="0.25">
      <c r="A67901"/>
    </row>
    <row r="67902" spans="1:1" x14ac:dyDescent="0.25">
      <c r="A67902"/>
    </row>
    <row r="67903" spans="1:1" x14ac:dyDescent="0.25">
      <c r="A67903"/>
    </row>
    <row r="67904" spans="1:1" x14ac:dyDescent="0.25">
      <c r="A67904"/>
    </row>
    <row r="67905" spans="1:1" x14ac:dyDescent="0.25">
      <c r="A67905"/>
    </row>
    <row r="67906" spans="1:1" x14ac:dyDescent="0.25">
      <c r="A67906"/>
    </row>
    <row r="67907" spans="1:1" x14ac:dyDescent="0.25">
      <c r="A67907"/>
    </row>
    <row r="67908" spans="1:1" x14ac:dyDescent="0.25">
      <c r="A67908"/>
    </row>
    <row r="67909" spans="1:1" x14ac:dyDescent="0.25">
      <c r="A67909"/>
    </row>
    <row r="67910" spans="1:1" x14ac:dyDescent="0.25">
      <c r="A67910"/>
    </row>
    <row r="67911" spans="1:1" x14ac:dyDescent="0.25">
      <c r="A67911"/>
    </row>
    <row r="67912" spans="1:1" x14ac:dyDescent="0.25">
      <c r="A67912"/>
    </row>
    <row r="67913" spans="1:1" x14ac:dyDescent="0.25">
      <c r="A67913"/>
    </row>
    <row r="67914" spans="1:1" x14ac:dyDescent="0.25">
      <c r="A67914"/>
    </row>
    <row r="67915" spans="1:1" x14ac:dyDescent="0.25">
      <c r="A67915"/>
    </row>
    <row r="67916" spans="1:1" x14ac:dyDescent="0.25">
      <c r="A67916"/>
    </row>
    <row r="67917" spans="1:1" x14ac:dyDescent="0.25">
      <c r="A67917"/>
    </row>
    <row r="67918" spans="1:1" x14ac:dyDescent="0.25">
      <c r="A67918"/>
    </row>
    <row r="67919" spans="1:1" x14ac:dyDescent="0.25">
      <c r="A67919"/>
    </row>
    <row r="67920" spans="1:1" x14ac:dyDescent="0.25">
      <c r="A67920"/>
    </row>
    <row r="67921" spans="1:1" x14ac:dyDescent="0.25">
      <c r="A67921"/>
    </row>
    <row r="67922" spans="1:1" x14ac:dyDescent="0.25">
      <c r="A67922"/>
    </row>
    <row r="67923" spans="1:1" x14ac:dyDescent="0.25">
      <c r="A67923"/>
    </row>
    <row r="67924" spans="1:1" x14ac:dyDescent="0.25">
      <c r="A67924"/>
    </row>
    <row r="67925" spans="1:1" x14ac:dyDescent="0.25">
      <c r="A67925"/>
    </row>
    <row r="67926" spans="1:1" x14ac:dyDescent="0.25">
      <c r="A67926"/>
    </row>
    <row r="67927" spans="1:1" x14ac:dyDescent="0.25">
      <c r="A67927"/>
    </row>
    <row r="67928" spans="1:1" x14ac:dyDescent="0.25">
      <c r="A67928"/>
    </row>
    <row r="67929" spans="1:1" x14ac:dyDescent="0.25">
      <c r="A67929"/>
    </row>
    <row r="67930" spans="1:1" x14ac:dyDescent="0.25">
      <c r="A67930"/>
    </row>
    <row r="67931" spans="1:1" x14ac:dyDescent="0.25">
      <c r="A67931"/>
    </row>
    <row r="67932" spans="1:1" x14ac:dyDescent="0.25">
      <c r="A67932"/>
    </row>
    <row r="67933" spans="1:1" x14ac:dyDescent="0.25">
      <c r="A67933"/>
    </row>
    <row r="67934" spans="1:1" x14ac:dyDescent="0.25">
      <c r="A67934"/>
    </row>
    <row r="67935" spans="1:1" x14ac:dyDescent="0.25">
      <c r="A67935"/>
    </row>
    <row r="67936" spans="1:1" x14ac:dyDescent="0.25">
      <c r="A67936"/>
    </row>
    <row r="67937" spans="1:1" x14ac:dyDescent="0.25">
      <c r="A67937"/>
    </row>
    <row r="67938" spans="1:1" x14ac:dyDescent="0.25">
      <c r="A67938"/>
    </row>
    <row r="67939" spans="1:1" x14ac:dyDescent="0.25">
      <c r="A67939"/>
    </row>
    <row r="67940" spans="1:1" x14ac:dyDescent="0.25">
      <c r="A67940"/>
    </row>
    <row r="67941" spans="1:1" x14ac:dyDescent="0.25">
      <c r="A67941"/>
    </row>
    <row r="67942" spans="1:1" x14ac:dyDescent="0.25">
      <c r="A67942"/>
    </row>
    <row r="67943" spans="1:1" x14ac:dyDescent="0.25">
      <c r="A67943"/>
    </row>
    <row r="67944" spans="1:1" x14ac:dyDescent="0.25">
      <c r="A67944"/>
    </row>
    <row r="67945" spans="1:1" x14ac:dyDescent="0.25">
      <c r="A67945"/>
    </row>
    <row r="67946" spans="1:1" x14ac:dyDescent="0.25">
      <c r="A67946"/>
    </row>
    <row r="67947" spans="1:1" x14ac:dyDescent="0.25">
      <c r="A67947"/>
    </row>
    <row r="67948" spans="1:1" x14ac:dyDescent="0.25">
      <c r="A67948"/>
    </row>
    <row r="67949" spans="1:1" x14ac:dyDescent="0.25">
      <c r="A67949"/>
    </row>
    <row r="67950" spans="1:1" x14ac:dyDescent="0.25">
      <c r="A67950"/>
    </row>
    <row r="67951" spans="1:1" x14ac:dyDescent="0.25">
      <c r="A67951"/>
    </row>
    <row r="67952" spans="1:1" x14ac:dyDescent="0.25">
      <c r="A67952"/>
    </row>
    <row r="67953" spans="1:1" x14ac:dyDescent="0.25">
      <c r="A67953"/>
    </row>
    <row r="67954" spans="1:1" x14ac:dyDescent="0.25">
      <c r="A67954"/>
    </row>
    <row r="67955" spans="1:1" x14ac:dyDescent="0.25">
      <c r="A67955"/>
    </row>
    <row r="67956" spans="1:1" x14ac:dyDescent="0.25">
      <c r="A67956"/>
    </row>
    <row r="67957" spans="1:1" x14ac:dyDescent="0.25">
      <c r="A67957"/>
    </row>
    <row r="67958" spans="1:1" x14ac:dyDescent="0.25">
      <c r="A67958"/>
    </row>
    <row r="67959" spans="1:1" x14ac:dyDescent="0.25">
      <c r="A67959"/>
    </row>
    <row r="67960" spans="1:1" x14ac:dyDescent="0.25">
      <c r="A67960"/>
    </row>
    <row r="67961" spans="1:1" x14ac:dyDescent="0.25">
      <c r="A67961"/>
    </row>
    <row r="67962" spans="1:1" x14ac:dyDescent="0.25">
      <c r="A67962"/>
    </row>
    <row r="67963" spans="1:1" x14ac:dyDescent="0.25">
      <c r="A67963"/>
    </row>
    <row r="67964" spans="1:1" x14ac:dyDescent="0.25">
      <c r="A67964"/>
    </row>
    <row r="67965" spans="1:1" x14ac:dyDescent="0.25">
      <c r="A67965"/>
    </row>
    <row r="67966" spans="1:1" x14ac:dyDescent="0.25">
      <c r="A67966"/>
    </row>
    <row r="67967" spans="1:1" x14ac:dyDescent="0.25">
      <c r="A67967"/>
    </row>
    <row r="67968" spans="1:1" x14ac:dyDescent="0.25">
      <c r="A67968"/>
    </row>
    <row r="67969" spans="1:1" x14ac:dyDescent="0.25">
      <c r="A67969"/>
    </row>
    <row r="67970" spans="1:1" x14ac:dyDescent="0.25">
      <c r="A67970"/>
    </row>
    <row r="67971" spans="1:1" x14ac:dyDescent="0.25">
      <c r="A67971"/>
    </row>
    <row r="67972" spans="1:1" x14ac:dyDescent="0.25">
      <c r="A67972"/>
    </row>
    <row r="67973" spans="1:1" x14ac:dyDescent="0.25">
      <c r="A67973"/>
    </row>
    <row r="67974" spans="1:1" x14ac:dyDescent="0.25">
      <c r="A67974"/>
    </row>
    <row r="67975" spans="1:1" x14ac:dyDescent="0.25">
      <c r="A67975"/>
    </row>
    <row r="67976" spans="1:1" x14ac:dyDescent="0.25">
      <c r="A67976"/>
    </row>
    <row r="67977" spans="1:1" x14ac:dyDescent="0.25">
      <c r="A67977"/>
    </row>
    <row r="67978" spans="1:1" x14ac:dyDescent="0.25">
      <c r="A67978"/>
    </row>
    <row r="67979" spans="1:1" x14ac:dyDescent="0.25">
      <c r="A67979"/>
    </row>
    <row r="67980" spans="1:1" x14ac:dyDescent="0.25">
      <c r="A67980"/>
    </row>
    <row r="67981" spans="1:1" x14ac:dyDescent="0.25">
      <c r="A67981"/>
    </row>
    <row r="67982" spans="1:1" x14ac:dyDescent="0.25">
      <c r="A67982"/>
    </row>
    <row r="67983" spans="1:1" x14ac:dyDescent="0.25">
      <c r="A67983"/>
    </row>
    <row r="67984" spans="1:1" x14ac:dyDescent="0.25">
      <c r="A67984"/>
    </row>
    <row r="67985" spans="1:1" x14ac:dyDescent="0.25">
      <c r="A67985"/>
    </row>
    <row r="67986" spans="1:1" x14ac:dyDescent="0.25">
      <c r="A67986"/>
    </row>
    <row r="67987" spans="1:1" x14ac:dyDescent="0.25">
      <c r="A67987"/>
    </row>
    <row r="67988" spans="1:1" x14ac:dyDescent="0.25">
      <c r="A67988"/>
    </row>
    <row r="67989" spans="1:1" x14ac:dyDescent="0.25">
      <c r="A67989"/>
    </row>
    <row r="67990" spans="1:1" x14ac:dyDescent="0.25">
      <c r="A67990"/>
    </row>
    <row r="67991" spans="1:1" x14ac:dyDescent="0.25">
      <c r="A67991"/>
    </row>
    <row r="67992" spans="1:1" x14ac:dyDescent="0.25">
      <c r="A67992"/>
    </row>
    <row r="67993" spans="1:1" x14ac:dyDescent="0.25">
      <c r="A67993"/>
    </row>
    <row r="67994" spans="1:1" x14ac:dyDescent="0.25">
      <c r="A67994"/>
    </row>
    <row r="67995" spans="1:1" x14ac:dyDescent="0.25">
      <c r="A67995"/>
    </row>
    <row r="67996" spans="1:1" x14ac:dyDescent="0.25">
      <c r="A67996"/>
    </row>
    <row r="67997" spans="1:1" x14ac:dyDescent="0.25">
      <c r="A67997"/>
    </row>
    <row r="67998" spans="1:1" x14ac:dyDescent="0.25">
      <c r="A67998"/>
    </row>
    <row r="67999" spans="1:1" x14ac:dyDescent="0.25">
      <c r="A67999"/>
    </row>
    <row r="68000" spans="1:1" x14ac:dyDescent="0.25">
      <c r="A68000"/>
    </row>
    <row r="68001" spans="1:1" x14ac:dyDescent="0.25">
      <c r="A68001"/>
    </row>
    <row r="68002" spans="1:1" x14ac:dyDescent="0.25">
      <c r="A68002"/>
    </row>
    <row r="68003" spans="1:1" x14ac:dyDescent="0.25">
      <c r="A68003"/>
    </row>
    <row r="68004" spans="1:1" x14ac:dyDescent="0.25">
      <c r="A68004"/>
    </row>
    <row r="68005" spans="1:1" x14ac:dyDescent="0.25">
      <c r="A68005"/>
    </row>
    <row r="68006" spans="1:1" x14ac:dyDescent="0.25">
      <c r="A68006"/>
    </row>
    <row r="68007" spans="1:1" x14ac:dyDescent="0.25">
      <c r="A68007"/>
    </row>
    <row r="68008" spans="1:1" x14ac:dyDescent="0.25">
      <c r="A68008"/>
    </row>
    <row r="68009" spans="1:1" x14ac:dyDescent="0.25">
      <c r="A68009"/>
    </row>
    <row r="68010" spans="1:1" x14ac:dyDescent="0.25">
      <c r="A68010"/>
    </row>
    <row r="68011" spans="1:1" x14ac:dyDescent="0.25">
      <c r="A68011"/>
    </row>
    <row r="68012" spans="1:1" x14ac:dyDescent="0.25">
      <c r="A68012"/>
    </row>
    <row r="68013" spans="1:1" x14ac:dyDescent="0.25">
      <c r="A68013"/>
    </row>
    <row r="68014" spans="1:1" x14ac:dyDescent="0.25">
      <c r="A68014"/>
    </row>
    <row r="68015" spans="1:1" x14ac:dyDescent="0.25">
      <c r="A68015"/>
    </row>
    <row r="68016" spans="1:1" x14ac:dyDescent="0.25">
      <c r="A68016"/>
    </row>
    <row r="68017" spans="1:1" x14ac:dyDescent="0.25">
      <c r="A68017"/>
    </row>
    <row r="68018" spans="1:1" x14ac:dyDescent="0.25">
      <c r="A68018"/>
    </row>
    <row r="68019" spans="1:1" x14ac:dyDescent="0.25">
      <c r="A68019"/>
    </row>
    <row r="68020" spans="1:1" x14ac:dyDescent="0.25">
      <c r="A68020"/>
    </row>
    <row r="68021" spans="1:1" x14ac:dyDescent="0.25">
      <c r="A68021"/>
    </row>
    <row r="68022" spans="1:1" x14ac:dyDescent="0.25">
      <c r="A68022"/>
    </row>
    <row r="68023" spans="1:1" x14ac:dyDescent="0.25">
      <c r="A68023"/>
    </row>
    <row r="68024" spans="1:1" x14ac:dyDescent="0.25">
      <c r="A68024"/>
    </row>
    <row r="68025" spans="1:1" x14ac:dyDescent="0.25">
      <c r="A68025"/>
    </row>
    <row r="68026" spans="1:1" x14ac:dyDescent="0.25">
      <c r="A68026"/>
    </row>
    <row r="68027" spans="1:1" x14ac:dyDescent="0.25">
      <c r="A68027"/>
    </row>
    <row r="68028" spans="1:1" x14ac:dyDescent="0.25">
      <c r="A68028"/>
    </row>
    <row r="68029" spans="1:1" x14ac:dyDescent="0.25">
      <c r="A68029"/>
    </row>
    <row r="68030" spans="1:1" x14ac:dyDescent="0.25">
      <c r="A68030"/>
    </row>
    <row r="68031" spans="1:1" x14ac:dyDescent="0.25">
      <c r="A68031"/>
    </row>
    <row r="68032" spans="1:1" x14ac:dyDescent="0.25">
      <c r="A68032"/>
    </row>
    <row r="68033" spans="1:1" x14ac:dyDescent="0.25">
      <c r="A68033"/>
    </row>
    <row r="68034" spans="1:1" x14ac:dyDescent="0.25">
      <c r="A68034"/>
    </row>
    <row r="68035" spans="1:1" x14ac:dyDescent="0.25">
      <c r="A68035"/>
    </row>
    <row r="68036" spans="1:1" x14ac:dyDescent="0.25">
      <c r="A68036"/>
    </row>
    <row r="68037" spans="1:1" x14ac:dyDescent="0.25">
      <c r="A68037"/>
    </row>
    <row r="68038" spans="1:1" x14ac:dyDescent="0.25">
      <c r="A68038"/>
    </row>
    <row r="68039" spans="1:1" x14ac:dyDescent="0.25">
      <c r="A68039"/>
    </row>
    <row r="68040" spans="1:1" x14ac:dyDescent="0.25">
      <c r="A68040"/>
    </row>
    <row r="68041" spans="1:1" x14ac:dyDescent="0.25">
      <c r="A68041"/>
    </row>
    <row r="68042" spans="1:1" x14ac:dyDescent="0.25">
      <c r="A68042"/>
    </row>
    <row r="68043" spans="1:1" x14ac:dyDescent="0.25">
      <c r="A68043"/>
    </row>
    <row r="68044" spans="1:1" x14ac:dyDescent="0.25">
      <c r="A68044"/>
    </row>
    <row r="68045" spans="1:1" x14ac:dyDescent="0.25">
      <c r="A68045"/>
    </row>
    <row r="68046" spans="1:1" x14ac:dyDescent="0.25">
      <c r="A68046"/>
    </row>
    <row r="68047" spans="1:1" x14ac:dyDescent="0.25">
      <c r="A68047"/>
    </row>
    <row r="68048" spans="1:1" x14ac:dyDescent="0.25">
      <c r="A68048"/>
    </row>
    <row r="68049" spans="1:1" x14ac:dyDescent="0.25">
      <c r="A68049"/>
    </row>
    <row r="68050" spans="1:1" x14ac:dyDescent="0.25">
      <c r="A68050"/>
    </row>
    <row r="68051" spans="1:1" x14ac:dyDescent="0.25">
      <c r="A68051"/>
    </row>
    <row r="68052" spans="1:1" x14ac:dyDescent="0.25">
      <c r="A68052"/>
    </row>
    <row r="68053" spans="1:1" x14ac:dyDescent="0.25">
      <c r="A68053"/>
    </row>
    <row r="68054" spans="1:1" x14ac:dyDescent="0.25">
      <c r="A68054"/>
    </row>
    <row r="68055" spans="1:1" x14ac:dyDescent="0.25">
      <c r="A68055"/>
    </row>
    <row r="68056" spans="1:1" x14ac:dyDescent="0.25">
      <c r="A68056"/>
    </row>
    <row r="68057" spans="1:1" x14ac:dyDescent="0.25">
      <c r="A68057"/>
    </row>
    <row r="68058" spans="1:1" x14ac:dyDescent="0.25">
      <c r="A68058"/>
    </row>
    <row r="68059" spans="1:1" x14ac:dyDescent="0.25">
      <c r="A68059"/>
    </row>
    <row r="68060" spans="1:1" x14ac:dyDescent="0.25">
      <c r="A68060"/>
    </row>
    <row r="68061" spans="1:1" x14ac:dyDescent="0.25">
      <c r="A68061"/>
    </row>
    <row r="68062" spans="1:1" x14ac:dyDescent="0.25">
      <c r="A68062"/>
    </row>
    <row r="68063" spans="1:1" x14ac:dyDescent="0.25">
      <c r="A68063"/>
    </row>
    <row r="68064" spans="1:1" x14ac:dyDescent="0.25">
      <c r="A68064"/>
    </row>
    <row r="68065" spans="1:1" x14ac:dyDescent="0.25">
      <c r="A68065"/>
    </row>
    <row r="68066" spans="1:1" x14ac:dyDescent="0.25">
      <c r="A68066"/>
    </row>
    <row r="68067" spans="1:1" x14ac:dyDescent="0.25">
      <c r="A68067"/>
    </row>
    <row r="68068" spans="1:1" x14ac:dyDescent="0.25">
      <c r="A68068"/>
    </row>
    <row r="68069" spans="1:1" x14ac:dyDescent="0.25">
      <c r="A68069"/>
    </row>
    <row r="68070" spans="1:1" x14ac:dyDescent="0.25">
      <c r="A68070"/>
    </row>
    <row r="68071" spans="1:1" x14ac:dyDescent="0.25">
      <c r="A68071"/>
    </row>
    <row r="68072" spans="1:1" x14ac:dyDescent="0.25">
      <c r="A68072"/>
    </row>
    <row r="68073" spans="1:1" x14ac:dyDescent="0.25">
      <c r="A68073"/>
    </row>
    <row r="68074" spans="1:1" x14ac:dyDescent="0.25">
      <c r="A68074"/>
    </row>
    <row r="68075" spans="1:1" x14ac:dyDescent="0.25">
      <c r="A68075"/>
    </row>
    <row r="68076" spans="1:1" x14ac:dyDescent="0.25">
      <c r="A68076"/>
    </row>
    <row r="68077" spans="1:1" x14ac:dyDescent="0.25">
      <c r="A68077"/>
    </row>
    <row r="68078" spans="1:1" x14ac:dyDescent="0.25">
      <c r="A68078"/>
    </row>
    <row r="68079" spans="1:1" x14ac:dyDescent="0.25">
      <c r="A68079"/>
    </row>
    <row r="68080" spans="1:1" x14ac:dyDescent="0.25">
      <c r="A68080"/>
    </row>
    <row r="68081" spans="1:1" x14ac:dyDescent="0.25">
      <c r="A68081"/>
    </row>
    <row r="68082" spans="1:1" x14ac:dyDescent="0.25">
      <c r="A68082"/>
    </row>
    <row r="68083" spans="1:1" x14ac:dyDescent="0.25">
      <c r="A68083"/>
    </row>
    <row r="68084" spans="1:1" x14ac:dyDescent="0.25">
      <c r="A68084"/>
    </row>
    <row r="68085" spans="1:1" x14ac:dyDescent="0.25">
      <c r="A68085"/>
    </row>
    <row r="68086" spans="1:1" x14ac:dyDescent="0.25">
      <c r="A68086"/>
    </row>
    <row r="68087" spans="1:1" x14ac:dyDescent="0.25">
      <c r="A68087"/>
    </row>
    <row r="68088" spans="1:1" x14ac:dyDescent="0.25">
      <c r="A68088"/>
    </row>
    <row r="68089" spans="1:1" x14ac:dyDescent="0.25">
      <c r="A68089"/>
    </row>
    <row r="68090" spans="1:1" x14ac:dyDescent="0.25">
      <c r="A68090"/>
    </row>
    <row r="68091" spans="1:1" x14ac:dyDescent="0.25">
      <c r="A68091"/>
    </row>
    <row r="68092" spans="1:1" x14ac:dyDescent="0.25">
      <c r="A68092"/>
    </row>
    <row r="68093" spans="1:1" x14ac:dyDescent="0.25">
      <c r="A68093"/>
    </row>
    <row r="68094" spans="1:1" x14ac:dyDescent="0.25">
      <c r="A68094"/>
    </row>
    <row r="68095" spans="1:1" x14ac:dyDescent="0.25">
      <c r="A68095"/>
    </row>
    <row r="68096" spans="1:1" x14ac:dyDescent="0.25">
      <c r="A68096"/>
    </row>
    <row r="68097" spans="1:1" x14ac:dyDescent="0.25">
      <c r="A68097"/>
    </row>
    <row r="68098" spans="1:1" x14ac:dyDescent="0.25">
      <c r="A68098"/>
    </row>
    <row r="68099" spans="1:1" x14ac:dyDescent="0.25">
      <c r="A68099"/>
    </row>
    <row r="68100" spans="1:1" x14ac:dyDescent="0.25">
      <c r="A68100"/>
    </row>
    <row r="68101" spans="1:1" x14ac:dyDescent="0.25">
      <c r="A68101"/>
    </row>
    <row r="68102" spans="1:1" x14ac:dyDescent="0.25">
      <c r="A68102"/>
    </row>
    <row r="68103" spans="1:1" x14ac:dyDescent="0.25">
      <c r="A68103"/>
    </row>
    <row r="68104" spans="1:1" x14ac:dyDescent="0.25">
      <c r="A68104"/>
    </row>
    <row r="68105" spans="1:1" x14ac:dyDescent="0.25">
      <c r="A68105"/>
    </row>
    <row r="68106" spans="1:1" x14ac:dyDescent="0.25">
      <c r="A68106"/>
    </row>
    <row r="68107" spans="1:1" x14ac:dyDescent="0.25">
      <c r="A68107"/>
    </row>
    <row r="68108" spans="1:1" x14ac:dyDescent="0.25">
      <c r="A68108"/>
    </row>
    <row r="68109" spans="1:1" x14ac:dyDescent="0.25">
      <c r="A68109"/>
    </row>
    <row r="68110" spans="1:1" x14ac:dyDescent="0.25">
      <c r="A68110"/>
    </row>
    <row r="68111" spans="1:1" x14ac:dyDescent="0.25">
      <c r="A68111"/>
    </row>
    <row r="68112" spans="1:1" x14ac:dyDescent="0.25">
      <c r="A68112"/>
    </row>
    <row r="68113" spans="1:1" x14ac:dyDescent="0.25">
      <c r="A68113"/>
    </row>
    <row r="68114" spans="1:1" x14ac:dyDescent="0.25">
      <c r="A68114"/>
    </row>
    <row r="68115" spans="1:1" x14ac:dyDescent="0.25">
      <c r="A68115"/>
    </row>
    <row r="68116" spans="1:1" x14ac:dyDescent="0.25">
      <c r="A68116"/>
    </row>
    <row r="68117" spans="1:1" x14ac:dyDescent="0.25">
      <c r="A68117"/>
    </row>
    <row r="68118" spans="1:1" x14ac:dyDescent="0.25">
      <c r="A68118"/>
    </row>
    <row r="68119" spans="1:1" x14ac:dyDescent="0.25">
      <c r="A68119"/>
    </row>
    <row r="68120" spans="1:1" x14ac:dyDescent="0.25">
      <c r="A68120"/>
    </row>
    <row r="68121" spans="1:1" x14ac:dyDescent="0.25">
      <c r="A68121"/>
    </row>
    <row r="68122" spans="1:1" x14ac:dyDescent="0.25">
      <c r="A68122"/>
    </row>
    <row r="68123" spans="1:1" x14ac:dyDescent="0.25">
      <c r="A68123"/>
    </row>
    <row r="68124" spans="1:1" x14ac:dyDescent="0.25">
      <c r="A68124"/>
    </row>
    <row r="68125" spans="1:1" x14ac:dyDescent="0.25">
      <c r="A68125"/>
    </row>
    <row r="68126" spans="1:1" x14ac:dyDescent="0.25">
      <c r="A68126"/>
    </row>
    <row r="68127" spans="1:1" x14ac:dyDescent="0.25">
      <c r="A68127"/>
    </row>
    <row r="68128" spans="1:1" x14ac:dyDescent="0.25">
      <c r="A68128"/>
    </row>
    <row r="68129" spans="1:1" x14ac:dyDescent="0.25">
      <c r="A68129"/>
    </row>
    <row r="68130" spans="1:1" x14ac:dyDescent="0.25">
      <c r="A68130"/>
    </row>
    <row r="68131" spans="1:1" x14ac:dyDescent="0.25">
      <c r="A68131"/>
    </row>
    <row r="68132" spans="1:1" x14ac:dyDescent="0.25">
      <c r="A68132"/>
    </row>
    <row r="68133" spans="1:1" x14ac:dyDescent="0.25">
      <c r="A68133"/>
    </row>
    <row r="68134" spans="1:1" x14ac:dyDescent="0.25">
      <c r="A68134"/>
    </row>
    <row r="68135" spans="1:1" x14ac:dyDescent="0.25">
      <c r="A68135"/>
    </row>
    <row r="68136" spans="1:1" x14ac:dyDescent="0.25">
      <c r="A68136"/>
    </row>
    <row r="68137" spans="1:1" x14ac:dyDescent="0.25">
      <c r="A68137"/>
    </row>
    <row r="68138" spans="1:1" x14ac:dyDescent="0.25">
      <c r="A68138"/>
    </row>
    <row r="68139" spans="1:1" x14ac:dyDescent="0.25">
      <c r="A68139"/>
    </row>
    <row r="68140" spans="1:1" x14ac:dyDescent="0.25">
      <c r="A68140"/>
    </row>
    <row r="68141" spans="1:1" x14ac:dyDescent="0.25">
      <c r="A68141"/>
    </row>
    <row r="68142" spans="1:1" x14ac:dyDescent="0.25">
      <c r="A68142"/>
    </row>
    <row r="68143" spans="1:1" x14ac:dyDescent="0.25">
      <c r="A68143"/>
    </row>
    <row r="68144" spans="1:1" x14ac:dyDescent="0.25">
      <c r="A68144"/>
    </row>
    <row r="68145" spans="1:1" x14ac:dyDescent="0.25">
      <c r="A68145"/>
    </row>
    <row r="68146" spans="1:1" x14ac:dyDescent="0.25">
      <c r="A68146"/>
    </row>
    <row r="68147" spans="1:1" x14ac:dyDescent="0.25">
      <c r="A68147"/>
    </row>
    <row r="68148" spans="1:1" x14ac:dyDescent="0.25">
      <c r="A68148"/>
    </row>
    <row r="68149" spans="1:1" x14ac:dyDescent="0.25">
      <c r="A68149"/>
    </row>
    <row r="68150" spans="1:1" x14ac:dyDescent="0.25">
      <c r="A68150"/>
    </row>
    <row r="68151" spans="1:1" x14ac:dyDescent="0.25">
      <c r="A68151"/>
    </row>
    <row r="68152" spans="1:1" x14ac:dyDescent="0.25">
      <c r="A68152"/>
    </row>
    <row r="68153" spans="1:1" x14ac:dyDescent="0.25">
      <c r="A68153"/>
    </row>
    <row r="68154" spans="1:1" x14ac:dyDescent="0.25">
      <c r="A68154"/>
    </row>
    <row r="68155" spans="1:1" x14ac:dyDescent="0.25">
      <c r="A68155"/>
    </row>
    <row r="68156" spans="1:1" x14ac:dyDescent="0.25">
      <c r="A68156"/>
    </row>
    <row r="68157" spans="1:1" x14ac:dyDescent="0.25">
      <c r="A68157"/>
    </row>
    <row r="68158" spans="1:1" x14ac:dyDescent="0.25">
      <c r="A68158"/>
    </row>
    <row r="68159" spans="1:1" x14ac:dyDescent="0.25">
      <c r="A68159"/>
    </row>
    <row r="68160" spans="1:1" x14ac:dyDescent="0.25">
      <c r="A68160"/>
    </row>
    <row r="68161" spans="1:1" x14ac:dyDescent="0.25">
      <c r="A68161"/>
    </row>
    <row r="68162" spans="1:1" x14ac:dyDescent="0.25">
      <c r="A68162"/>
    </row>
    <row r="68163" spans="1:1" x14ac:dyDescent="0.25">
      <c r="A68163"/>
    </row>
    <row r="68164" spans="1:1" x14ac:dyDescent="0.25">
      <c r="A68164"/>
    </row>
    <row r="68165" spans="1:1" x14ac:dyDescent="0.25">
      <c r="A68165"/>
    </row>
    <row r="68166" spans="1:1" x14ac:dyDescent="0.25">
      <c r="A68166"/>
    </row>
    <row r="68167" spans="1:1" x14ac:dyDescent="0.25">
      <c r="A68167"/>
    </row>
    <row r="68168" spans="1:1" x14ac:dyDescent="0.25">
      <c r="A68168"/>
    </row>
    <row r="68169" spans="1:1" x14ac:dyDescent="0.25">
      <c r="A68169"/>
    </row>
    <row r="68170" spans="1:1" x14ac:dyDescent="0.25">
      <c r="A68170"/>
    </row>
    <row r="68171" spans="1:1" x14ac:dyDescent="0.25">
      <c r="A68171"/>
    </row>
    <row r="68172" spans="1:1" x14ac:dyDescent="0.25">
      <c r="A68172"/>
    </row>
    <row r="68173" spans="1:1" x14ac:dyDescent="0.25">
      <c r="A68173"/>
    </row>
    <row r="68174" spans="1:1" x14ac:dyDescent="0.25">
      <c r="A68174"/>
    </row>
    <row r="68175" spans="1:1" x14ac:dyDescent="0.25">
      <c r="A68175"/>
    </row>
    <row r="68176" spans="1:1" x14ac:dyDescent="0.25">
      <c r="A68176"/>
    </row>
    <row r="68177" spans="1:1" x14ac:dyDescent="0.25">
      <c r="A68177"/>
    </row>
    <row r="68178" spans="1:1" x14ac:dyDescent="0.25">
      <c r="A68178"/>
    </row>
    <row r="68179" spans="1:1" x14ac:dyDescent="0.25">
      <c r="A68179"/>
    </row>
    <row r="68180" spans="1:1" x14ac:dyDescent="0.25">
      <c r="A68180"/>
    </row>
    <row r="68181" spans="1:1" x14ac:dyDescent="0.25">
      <c r="A68181"/>
    </row>
    <row r="68182" spans="1:1" x14ac:dyDescent="0.25">
      <c r="A68182"/>
    </row>
    <row r="68183" spans="1:1" x14ac:dyDescent="0.25">
      <c r="A68183"/>
    </row>
    <row r="68184" spans="1:1" x14ac:dyDescent="0.25">
      <c r="A68184"/>
    </row>
    <row r="68185" spans="1:1" x14ac:dyDescent="0.25">
      <c r="A68185"/>
    </row>
    <row r="68186" spans="1:1" x14ac:dyDescent="0.25">
      <c r="A68186"/>
    </row>
    <row r="68187" spans="1:1" x14ac:dyDescent="0.25">
      <c r="A68187"/>
    </row>
    <row r="68188" spans="1:1" x14ac:dyDescent="0.25">
      <c r="A68188"/>
    </row>
    <row r="68189" spans="1:1" x14ac:dyDescent="0.25">
      <c r="A68189"/>
    </row>
    <row r="68190" spans="1:1" x14ac:dyDescent="0.25">
      <c r="A68190"/>
    </row>
    <row r="68191" spans="1:1" x14ac:dyDescent="0.25">
      <c r="A68191"/>
    </row>
    <row r="68192" spans="1:1" x14ac:dyDescent="0.25">
      <c r="A68192"/>
    </row>
    <row r="68193" spans="1:1" x14ac:dyDescent="0.25">
      <c r="A68193"/>
    </row>
    <row r="68194" spans="1:1" x14ac:dyDescent="0.25">
      <c r="A68194"/>
    </row>
    <row r="68195" spans="1:1" x14ac:dyDescent="0.25">
      <c r="A68195"/>
    </row>
    <row r="68196" spans="1:1" x14ac:dyDescent="0.25">
      <c r="A68196"/>
    </row>
    <row r="68197" spans="1:1" x14ac:dyDescent="0.25">
      <c r="A68197"/>
    </row>
    <row r="68198" spans="1:1" x14ac:dyDescent="0.25">
      <c r="A68198"/>
    </row>
    <row r="68199" spans="1:1" x14ac:dyDescent="0.25">
      <c r="A68199"/>
    </row>
    <row r="68200" spans="1:1" x14ac:dyDescent="0.25">
      <c r="A68200"/>
    </row>
    <row r="68201" spans="1:1" x14ac:dyDescent="0.25">
      <c r="A68201"/>
    </row>
    <row r="68202" spans="1:1" x14ac:dyDescent="0.25">
      <c r="A68202"/>
    </row>
    <row r="68203" spans="1:1" x14ac:dyDescent="0.25">
      <c r="A68203"/>
    </row>
    <row r="68204" spans="1:1" x14ac:dyDescent="0.25">
      <c r="A68204"/>
    </row>
    <row r="68205" spans="1:1" x14ac:dyDescent="0.25">
      <c r="A68205"/>
    </row>
    <row r="68206" spans="1:1" x14ac:dyDescent="0.25">
      <c r="A68206"/>
    </row>
    <row r="68207" spans="1:1" x14ac:dyDescent="0.25">
      <c r="A68207"/>
    </row>
    <row r="68208" spans="1:1" x14ac:dyDescent="0.25">
      <c r="A68208"/>
    </row>
    <row r="68209" spans="1:1" x14ac:dyDescent="0.25">
      <c r="A68209"/>
    </row>
    <row r="68210" spans="1:1" x14ac:dyDescent="0.25">
      <c r="A68210"/>
    </row>
    <row r="68211" spans="1:1" x14ac:dyDescent="0.25">
      <c r="A68211"/>
    </row>
    <row r="68212" spans="1:1" x14ac:dyDescent="0.25">
      <c r="A68212"/>
    </row>
    <row r="68213" spans="1:1" x14ac:dyDescent="0.25">
      <c r="A68213"/>
    </row>
    <row r="68214" spans="1:1" x14ac:dyDescent="0.25">
      <c r="A68214"/>
    </row>
    <row r="68215" spans="1:1" x14ac:dyDescent="0.25">
      <c r="A68215"/>
    </row>
    <row r="68216" spans="1:1" x14ac:dyDescent="0.25">
      <c r="A68216"/>
    </row>
    <row r="68217" spans="1:1" x14ac:dyDescent="0.25">
      <c r="A68217"/>
    </row>
    <row r="68218" spans="1:1" x14ac:dyDescent="0.25">
      <c r="A68218"/>
    </row>
    <row r="68219" spans="1:1" x14ac:dyDescent="0.25">
      <c r="A68219"/>
    </row>
    <row r="68220" spans="1:1" x14ac:dyDescent="0.25">
      <c r="A68220"/>
    </row>
    <row r="68221" spans="1:1" x14ac:dyDescent="0.25">
      <c r="A68221"/>
    </row>
    <row r="68222" spans="1:1" x14ac:dyDescent="0.25">
      <c r="A68222"/>
    </row>
    <row r="68223" spans="1:1" x14ac:dyDescent="0.25">
      <c r="A68223"/>
    </row>
    <row r="68224" spans="1:1" x14ac:dyDescent="0.25">
      <c r="A68224"/>
    </row>
    <row r="68225" spans="1:1" x14ac:dyDescent="0.25">
      <c r="A68225"/>
    </row>
    <row r="68226" spans="1:1" x14ac:dyDescent="0.25">
      <c r="A68226"/>
    </row>
    <row r="68227" spans="1:1" x14ac:dyDescent="0.25">
      <c r="A68227"/>
    </row>
    <row r="68228" spans="1:1" x14ac:dyDescent="0.25">
      <c r="A68228"/>
    </row>
    <row r="68229" spans="1:1" x14ac:dyDescent="0.25">
      <c r="A68229"/>
    </row>
    <row r="68230" spans="1:1" x14ac:dyDescent="0.25">
      <c r="A68230"/>
    </row>
    <row r="68231" spans="1:1" x14ac:dyDescent="0.25">
      <c r="A68231"/>
    </row>
    <row r="68232" spans="1:1" x14ac:dyDescent="0.25">
      <c r="A68232"/>
    </row>
    <row r="68233" spans="1:1" x14ac:dyDescent="0.25">
      <c r="A68233"/>
    </row>
    <row r="68234" spans="1:1" x14ac:dyDescent="0.25">
      <c r="A68234"/>
    </row>
    <row r="68235" spans="1:1" x14ac:dyDescent="0.25">
      <c r="A68235"/>
    </row>
    <row r="68236" spans="1:1" x14ac:dyDescent="0.25">
      <c r="A68236"/>
    </row>
    <row r="68237" spans="1:1" x14ac:dyDescent="0.25">
      <c r="A68237"/>
    </row>
    <row r="68238" spans="1:1" x14ac:dyDescent="0.25">
      <c r="A68238"/>
    </row>
    <row r="68239" spans="1:1" x14ac:dyDescent="0.25">
      <c r="A68239"/>
    </row>
    <row r="68240" spans="1:1" x14ac:dyDescent="0.25">
      <c r="A68240"/>
    </row>
    <row r="68241" spans="1:1" x14ac:dyDescent="0.25">
      <c r="A68241"/>
    </row>
    <row r="68242" spans="1:1" x14ac:dyDescent="0.25">
      <c r="A68242"/>
    </row>
    <row r="68243" spans="1:1" x14ac:dyDescent="0.25">
      <c r="A68243"/>
    </row>
    <row r="68244" spans="1:1" x14ac:dyDescent="0.25">
      <c r="A68244"/>
    </row>
    <row r="68245" spans="1:1" x14ac:dyDescent="0.25">
      <c r="A68245"/>
    </row>
    <row r="68246" spans="1:1" x14ac:dyDescent="0.25">
      <c r="A68246"/>
    </row>
    <row r="68247" spans="1:1" x14ac:dyDescent="0.25">
      <c r="A68247"/>
    </row>
    <row r="68248" spans="1:1" x14ac:dyDescent="0.25">
      <c r="A68248"/>
    </row>
    <row r="68249" spans="1:1" x14ac:dyDescent="0.25">
      <c r="A68249"/>
    </row>
    <row r="68250" spans="1:1" x14ac:dyDescent="0.25">
      <c r="A68250"/>
    </row>
    <row r="68251" spans="1:1" x14ac:dyDescent="0.25">
      <c r="A68251"/>
    </row>
    <row r="68252" spans="1:1" x14ac:dyDescent="0.25">
      <c r="A68252"/>
    </row>
    <row r="68253" spans="1:1" x14ac:dyDescent="0.25">
      <c r="A68253"/>
    </row>
    <row r="68254" spans="1:1" x14ac:dyDescent="0.25">
      <c r="A68254"/>
    </row>
    <row r="68255" spans="1:1" x14ac:dyDescent="0.25">
      <c r="A68255"/>
    </row>
    <row r="68256" spans="1:1" x14ac:dyDescent="0.25">
      <c r="A68256"/>
    </row>
    <row r="68257" spans="1:1" x14ac:dyDescent="0.25">
      <c r="A68257"/>
    </row>
    <row r="68258" spans="1:1" x14ac:dyDescent="0.25">
      <c r="A68258"/>
    </row>
    <row r="68259" spans="1:1" x14ac:dyDescent="0.25">
      <c r="A68259"/>
    </row>
    <row r="68260" spans="1:1" x14ac:dyDescent="0.25">
      <c r="A68260"/>
    </row>
    <row r="68261" spans="1:1" x14ac:dyDescent="0.25">
      <c r="A68261"/>
    </row>
    <row r="68262" spans="1:1" x14ac:dyDescent="0.25">
      <c r="A68262"/>
    </row>
    <row r="68263" spans="1:1" x14ac:dyDescent="0.25">
      <c r="A68263"/>
    </row>
    <row r="68264" spans="1:1" x14ac:dyDescent="0.25">
      <c r="A68264"/>
    </row>
    <row r="68265" spans="1:1" x14ac:dyDescent="0.25">
      <c r="A68265"/>
    </row>
    <row r="68266" spans="1:1" x14ac:dyDescent="0.25">
      <c r="A68266"/>
    </row>
    <row r="68267" spans="1:1" x14ac:dyDescent="0.25">
      <c r="A68267"/>
    </row>
    <row r="68268" spans="1:1" x14ac:dyDescent="0.25">
      <c r="A68268"/>
    </row>
    <row r="68269" spans="1:1" x14ac:dyDescent="0.25">
      <c r="A68269"/>
    </row>
    <row r="68270" spans="1:1" x14ac:dyDescent="0.25">
      <c r="A68270"/>
    </row>
    <row r="68271" spans="1:1" x14ac:dyDescent="0.25">
      <c r="A68271"/>
    </row>
    <row r="68272" spans="1:1" x14ac:dyDescent="0.25">
      <c r="A68272"/>
    </row>
    <row r="68273" spans="1:1" x14ac:dyDescent="0.25">
      <c r="A68273"/>
    </row>
    <row r="68274" spans="1:1" x14ac:dyDescent="0.25">
      <c r="A68274"/>
    </row>
    <row r="68275" spans="1:1" x14ac:dyDescent="0.25">
      <c r="A68275"/>
    </row>
    <row r="68276" spans="1:1" x14ac:dyDescent="0.25">
      <c r="A68276"/>
    </row>
    <row r="68277" spans="1:1" x14ac:dyDescent="0.25">
      <c r="A68277"/>
    </row>
    <row r="68278" spans="1:1" x14ac:dyDescent="0.25">
      <c r="A68278"/>
    </row>
    <row r="68279" spans="1:1" x14ac:dyDescent="0.25">
      <c r="A68279"/>
    </row>
    <row r="68280" spans="1:1" x14ac:dyDescent="0.25">
      <c r="A68280"/>
    </row>
    <row r="68281" spans="1:1" x14ac:dyDescent="0.25">
      <c r="A68281"/>
    </row>
    <row r="68282" spans="1:1" x14ac:dyDescent="0.25">
      <c r="A68282"/>
    </row>
    <row r="68283" spans="1:1" x14ac:dyDescent="0.25">
      <c r="A68283"/>
    </row>
    <row r="68284" spans="1:1" x14ac:dyDescent="0.25">
      <c r="A68284"/>
    </row>
    <row r="68285" spans="1:1" x14ac:dyDescent="0.25">
      <c r="A68285"/>
    </row>
    <row r="68286" spans="1:1" x14ac:dyDescent="0.25">
      <c r="A68286"/>
    </row>
    <row r="68287" spans="1:1" x14ac:dyDescent="0.25">
      <c r="A68287"/>
    </row>
    <row r="68288" spans="1:1" x14ac:dyDescent="0.25">
      <c r="A68288"/>
    </row>
    <row r="68289" spans="1:1" x14ac:dyDescent="0.25">
      <c r="A68289"/>
    </row>
    <row r="68290" spans="1:1" x14ac:dyDescent="0.25">
      <c r="A68290"/>
    </row>
    <row r="68291" spans="1:1" x14ac:dyDescent="0.25">
      <c r="A68291"/>
    </row>
    <row r="68292" spans="1:1" x14ac:dyDescent="0.25">
      <c r="A68292"/>
    </row>
    <row r="68293" spans="1:1" x14ac:dyDescent="0.25">
      <c r="A68293"/>
    </row>
    <row r="68294" spans="1:1" x14ac:dyDescent="0.25">
      <c r="A68294"/>
    </row>
    <row r="68295" spans="1:1" x14ac:dyDescent="0.25">
      <c r="A68295"/>
    </row>
    <row r="68296" spans="1:1" x14ac:dyDescent="0.25">
      <c r="A68296"/>
    </row>
    <row r="68297" spans="1:1" x14ac:dyDescent="0.25">
      <c r="A68297"/>
    </row>
    <row r="68298" spans="1:1" x14ac:dyDescent="0.25">
      <c r="A68298"/>
    </row>
    <row r="68299" spans="1:1" x14ac:dyDescent="0.25">
      <c r="A68299"/>
    </row>
    <row r="68300" spans="1:1" x14ac:dyDescent="0.25">
      <c r="A68300"/>
    </row>
    <row r="68301" spans="1:1" x14ac:dyDescent="0.25">
      <c r="A68301"/>
    </row>
    <row r="68302" spans="1:1" x14ac:dyDescent="0.25">
      <c r="A68302"/>
    </row>
    <row r="68303" spans="1:1" x14ac:dyDescent="0.25">
      <c r="A68303"/>
    </row>
    <row r="68304" spans="1:1" x14ac:dyDescent="0.25">
      <c r="A68304"/>
    </row>
    <row r="68305" spans="1:1" x14ac:dyDescent="0.25">
      <c r="A68305"/>
    </row>
    <row r="68306" spans="1:1" x14ac:dyDescent="0.25">
      <c r="A68306"/>
    </row>
    <row r="68307" spans="1:1" x14ac:dyDescent="0.25">
      <c r="A68307"/>
    </row>
    <row r="68308" spans="1:1" x14ac:dyDescent="0.25">
      <c r="A68308"/>
    </row>
    <row r="68309" spans="1:1" x14ac:dyDescent="0.25">
      <c r="A68309"/>
    </row>
    <row r="68310" spans="1:1" x14ac:dyDescent="0.25">
      <c r="A68310"/>
    </row>
    <row r="68311" spans="1:1" x14ac:dyDescent="0.25">
      <c r="A68311"/>
    </row>
    <row r="68312" spans="1:1" x14ac:dyDescent="0.25">
      <c r="A68312"/>
    </row>
    <row r="68313" spans="1:1" x14ac:dyDescent="0.25">
      <c r="A68313"/>
    </row>
    <row r="68314" spans="1:1" x14ac:dyDescent="0.25">
      <c r="A68314"/>
    </row>
    <row r="68315" spans="1:1" x14ac:dyDescent="0.25">
      <c r="A68315"/>
    </row>
    <row r="68316" spans="1:1" x14ac:dyDescent="0.25">
      <c r="A68316"/>
    </row>
    <row r="68317" spans="1:1" x14ac:dyDescent="0.25">
      <c r="A68317"/>
    </row>
    <row r="68318" spans="1:1" x14ac:dyDescent="0.25">
      <c r="A68318"/>
    </row>
    <row r="68319" spans="1:1" x14ac:dyDescent="0.25">
      <c r="A68319"/>
    </row>
    <row r="68320" spans="1:1" x14ac:dyDescent="0.25">
      <c r="A68320"/>
    </row>
    <row r="68321" spans="1:1" x14ac:dyDescent="0.25">
      <c r="A68321"/>
    </row>
    <row r="68322" spans="1:1" x14ac:dyDescent="0.25">
      <c r="A68322"/>
    </row>
    <row r="68323" spans="1:1" x14ac:dyDescent="0.25">
      <c r="A68323"/>
    </row>
    <row r="68324" spans="1:1" x14ac:dyDescent="0.25">
      <c r="A68324"/>
    </row>
    <row r="68325" spans="1:1" x14ac:dyDescent="0.25">
      <c r="A68325"/>
    </row>
    <row r="68326" spans="1:1" x14ac:dyDescent="0.25">
      <c r="A68326"/>
    </row>
    <row r="68327" spans="1:1" x14ac:dyDescent="0.25">
      <c r="A68327"/>
    </row>
    <row r="68328" spans="1:1" x14ac:dyDescent="0.25">
      <c r="A68328"/>
    </row>
    <row r="68329" spans="1:1" x14ac:dyDescent="0.25">
      <c r="A68329"/>
    </row>
    <row r="68330" spans="1:1" x14ac:dyDescent="0.25">
      <c r="A68330"/>
    </row>
    <row r="68331" spans="1:1" x14ac:dyDescent="0.25">
      <c r="A68331"/>
    </row>
    <row r="68332" spans="1:1" x14ac:dyDescent="0.25">
      <c r="A68332"/>
    </row>
    <row r="68333" spans="1:1" x14ac:dyDescent="0.25">
      <c r="A68333"/>
    </row>
    <row r="68334" spans="1:1" x14ac:dyDescent="0.25">
      <c r="A68334"/>
    </row>
    <row r="68335" spans="1:1" x14ac:dyDescent="0.25">
      <c r="A68335"/>
    </row>
    <row r="68336" spans="1:1" x14ac:dyDescent="0.25">
      <c r="A68336"/>
    </row>
    <row r="68337" spans="1:1" x14ac:dyDescent="0.25">
      <c r="A68337"/>
    </row>
    <row r="68338" spans="1:1" x14ac:dyDescent="0.25">
      <c r="A68338"/>
    </row>
    <row r="68339" spans="1:1" x14ac:dyDescent="0.25">
      <c r="A68339"/>
    </row>
    <row r="68340" spans="1:1" x14ac:dyDescent="0.25">
      <c r="A68340"/>
    </row>
    <row r="68341" spans="1:1" x14ac:dyDescent="0.25">
      <c r="A68341"/>
    </row>
    <row r="68342" spans="1:1" x14ac:dyDescent="0.25">
      <c r="A68342"/>
    </row>
    <row r="68343" spans="1:1" x14ac:dyDescent="0.25">
      <c r="A68343"/>
    </row>
    <row r="68344" spans="1:1" x14ac:dyDescent="0.25">
      <c r="A68344"/>
    </row>
    <row r="68345" spans="1:1" x14ac:dyDescent="0.25">
      <c r="A68345"/>
    </row>
    <row r="68346" spans="1:1" x14ac:dyDescent="0.25">
      <c r="A68346"/>
    </row>
    <row r="68347" spans="1:1" x14ac:dyDescent="0.25">
      <c r="A68347"/>
    </row>
    <row r="68348" spans="1:1" x14ac:dyDescent="0.25">
      <c r="A68348"/>
    </row>
    <row r="68349" spans="1:1" x14ac:dyDescent="0.25">
      <c r="A68349"/>
    </row>
    <row r="68350" spans="1:1" x14ac:dyDescent="0.25">
      <c r="A68350"/>
    </row>
    <row r="68351" spans="1:1" x14ac:dyDescent="0.25">
      <c r="A68351"/>
    </row>
    <row r="68352" spans="1:1" x14ac:dyDescent="0.25">
      <c r="A68352"/>
    </row>
    <row r="68353" spans="1:1" x14ac:dyDescent="0.25">
      <c r="A68353"/>
    </row>
    <row r="68354" spans="1:1" x14ac:dyDescent="0.25">
      <c r="A68354"/>
    </row>
    <row r="68355" spans="1:1" x14ac:dyDescent="0.25">
      <c r="A68355"/>
    </row>
    <row r="68356" spans="1:1" x14ac:dyDescent="0.25">
      <c r="A68356"/>
    </row>
    <row r="68357" spans="1:1" x14ac:dyDescent="0.25">
      <c r="A68357"/>
    </row>
    <row r="68358" spans="1:1" x14ac:dyDescent="0.25">
      <c r="A68358"/>
    </row>
    <row r="68359" spans="1:1" x14ac:dyDescent="0.25">
      <c r="A68359"/>
    </row>
    <row r="68360" spans="1:1" x14ac:dyDescent="0.25">
      <c r="A68360"/>
    </row>
    <row r="68361" spans="1:1" x14ac:dyDescent="0.25">
      <c r="A68361"/>
    </row>
    <row r="68362" spans="1:1" x14ac:dyDescent="0.25">
      <c r="A68362"/>
    </row>
    <row r="68363" spans="1:1" x14ac:dyDescent="0.25">
      <c r="A68363"/>
    </row>
    <row r="68364" spans="1:1" x14ac:dyDescent="0.25">
      <c r="A68364"/>
    </row>
    <row r="68365" spans="1:1" x14ac:dyDescent="0.25">
      <c r="A68365"/>
    </row>
    <row r="68366" spans="1:1" x14ac:dyDescent="0.25">
      <c r="A68366"/>
    </row>
    <row r="68367" spans="1:1" x14ac:dyDescent="0.25">
      <c r="A68367"/>
    </row>
    <row r="68368" spans="1:1" x14ac:dyDescent="0.25">
      <c r="A68368"/>
    </row>
    <row r="68369" spans="1:1" x14ac:dyDescent="0.25">
      <c r="A68369"/>
    </row>
    <row r="68370" spans="1:1" x14ac:dyDescent="0.25">
      <c r="A68370"/>
    </row>
    <row r="68371" spans="1:1" x14ac:dyDescent="0.25">
      <c r="A68371"/>
    </row>
    <row r="68372" spans="1:1" x14ac:dyDescent="0.25">
      <c r="A68372"/>
    </row>
    <row r="68373" spans="1:1" x14ac:dyDescent="0.25">
      <c r="A68373"/>
    </row>
    <row r="68374" spans="1:1" x14ac:dyDescent="0.25">
      <c r="A68374"/>
    </row>
    <row r="68375" spans="1:1" x14ac:dyDescent="0.25">
      <c r="A68375"/>
    </row>
    <row r="68376" spans="1:1" x14ac:dyDescent="0.25">
      <c r="A68376"/>
    </row>
    <row r="68377" spans="1:1" x14ac:dyDescent="0.25">
      <c r="A68377"/>
    </row>
    <row r="68378" spans="1:1" x14ac:dyDescent="0.25">
      <c r="A68378"/>
    </row>
    <row r="68379" spans="1:1" x14ac:dyDescent="0.25">
      <c r="A68379"/>
    </row>
    <row r="68380" spans="1:1" x14ac:dyDescent="0.25">
      <c r="A68380"/>
    </row>
    <row r="68381" spans="1:1" x14ac:dyDescent="0.25">
      <c r="A68381"/>
    </row>
    <row r="68382" spans="1:1" x14ac:dyDescent="0.25">
      <c r="A68382"/>
    </row>
    <row r="68383" spans="1:1" x14ac:dyDescent="0.25">
      <c r="A68383"/>
    </row>
    <row r="68384" spans="1:1" x14ac:dyDescent="0.25">
      <c r="A68384"/>
    </row>
    <row r="68385" spans="1:1" x14ac:dyDescent="0.25">
      <c r="A68385"/>
    </row>
    <row r="68386" spans="1:1" x14ac:dyDescent="0.25">
      <c r="A68386"/>
    </row>
    <row r="68387" spans="1:1" x14ac:dyDescent="0.25">
      <c r="A68387"/>
    </row>
    <row r="68388" spans="1:1" x14ac:dyDescent="0.25">
      <c r="A68388"/>
    </row>
    <row r="68389" spans="1:1" x14ac:dyDescent="0.25">
      <c r="A68389"/>
    </row>
    <row r="68390" spans="1:1" x14ac:dyDescent="0.25">
      <c r="A68390"/>
    </row>
    <row r="68391" spans="1:1" x14ac:dyDescent="0.25">
      <c r="A68391"/>
    </row>
    <row r="68392" spans="1:1" x14ac:dyDescent="0.25">
      <c r="A68392"/>
    </row>
    <row r="68393" spans="1:1" x14ac:dyDescent="0.25">
      <c r="A68393"/>
    </row>
    <row r="68394" spans="1:1" x14ac:dyDescent="0.25">
      <c r="A68394"/>
    </row>
    <row r="68395" spans="1:1" x14ac:dyDescent="0.25">
      <c r="A68395"/>
    </row>
    <row r="68396" spans="1:1" x14ac:dyDescent="0.25">
      <c r="A68396"/>
    </row>
    <row r="68397" spans="1:1" x14ac:dyDescent="0.25">
      <c r="A68397"/>
    </row>
    <row r="68398" spans="1:1" x14ac:dyDescent="0.25">
      <c r="A68398"/>
    </row>
    <row r="68399" spans="1:1" x14ac:dyDescent="0.25">
      <c r="A68399"/>
    </row>
    <row r="68400" spans="1:1" x14ac:dyDescent="0.25">
      <c r="A68400"/>
    </row>
    <row r="68401" spans="1:1" x14ac:dyDescent="0.25">
      <c r="A68401"/>
    </row>
    <row r="68402" spans="1:1" x14ac:dyDescent="0.25">
      <c r="A68402"/>
    </row>
    <row r="68403" spans="1:1" x14ac:dyDescent="0.25">
      <c r="A68403"/>
    </row>
    <row r="68404" spans="1:1" x14ac:dyDescent="0.25">
      <c r="A68404"/>
    </row>
    <row r="68405" spans="1:1" x14ac:dyDescent="0.25">
      <c r="A68405"/>
    </row>
    <row r="68406" spans="1:1" x14ac:dyDescent="0.25">
      <c r="A68406"/>
    </row>
    <row r="68407" spans="1:1" x14ac:dyDescent="0.25">
      <c r="A68407"/>
    </row>
    <row r="68408" spans="1:1" x14ac:dyDescent="0.25">
      <c r="A68408"/>
    </row>
    <row r="68409" spans="1:1" x14ac:dyDescent="0.25">
      <c r="A68409"/>
    </row>
    <row r="68410" spans="1:1" x14ac:dyDescent="0.25">
      <c r="A68410"/>
    </row>
    <row r="68411" spans="1:1" x14ac:dyDescent="0.25">
      <c r="A68411"/>
    </row>
    <row r="68412" spans="1:1" x14ac:dyDescent="0.25">
      <c r="A68412"/>
    </row>
    <row r="68413" spans="1:1" x14ac:dyDescent="0.25">
      <c r="A68413"/>
    </row>
    <row r="68414" spans="1:1" x14ac:dyDescent="0.25">
      <c r="A68414"/>
    </row>
    <row r="68415" spans="1:1" x14ac:dyDescent="0.25">
      <c r="A68415"/>
    </row>
    <row r="68416" spans="1:1" x14ac:dyDescent="0.25">
      <c r="A68416"/>
    </row>
    <row r="68417" spans="1:1" x14ac:dyDescent="0.25">
      <c r="A68417"/>
    </row>
    <row r="68418" spans="1:1" x14ac:dyDescent="0.25">
      <c r="A68418"/>
    </row>
    <row r="68419" spans="1:1" x14ac:dyDescent="0.25">
      <c r="A68419"/>
    </row>
    <row r="68420" spans="1:1" x14ac:dyDescent="0.25">
      <c r="A68420"/>
    </row>
    <row r="68421" spans="1:1" x14ac:dyDescent="0.25">
      <c r="A68421"/>
    </row>
    <row r="68422" spans="1:1" x14ac:dyDescent="0.25">
      <c r="A68422"/>
    </row>
    <row r="68423" spans="1:1" x14ac:dyDescent="0.25">
      <c r="A68423"/>
    </row>
    <row r="68424" spans="1:1" x14ac:dyDescent="0.25">
      <c r="A68424"/>
    </row>
    <row r="68425" spans="1:1" x14ac:dyDescent="0.25">
      <c r="A68425"/>
    </row>
    <row r="68426" spans="1:1" x14ac:dyDescent="0.25">
      <c r="A68426"/>
    </row>
    <row r="68427" spans="1:1" x14ac:dyDescent="0.25">
      <c r="A68427"/>
    </row>
    <row r="68428" spans="1:1" x14ac:dyDescent="0.25">
      <c r="A68428"/>
    </row>
    <row r="68429" spans="1:1" x14ac:dyDescent="0.25">
      <c r="A68429"/>
    </row>
    <row r="68430" spans="1:1" x14ac:dyDescent="0.25">
      <c r="A68430"/>
    </row>
    <row r="68431" spans="1:1" x14ac:dyDescent="0.25">
      <c r="A68431"/>
    </row>
    <row r="68432" spans="1:1" x14ac:dyDescent="0.25">
      <c r="A68432"/>
    </row>
    <row r="68433" spans="1:1" x14ac:dyDescent="0.25">
      <c r="A68433"/>
    </row>
    <row r="68434" spans="1:1" x14ac:dyDescent="0.25">
      <c r="A68434"/>
    </row>
    <row r="68435" spans="1:1" x14ac:dyDescent="0.25">
      <c r="A68435"/>
    </row>
    <row r="68436" spans="1:1" x14ac:dyDescent="0.25">
      <c r="A68436"/>
    </row>
    <row r="68437" spans="1:1" x14ac:dyDescent="0.25">
      <c r="A68437"/>
    </row>
    <row r="68438" spans="1:1" x14ac:dyDescent="0.25">
      <c r="A68438"/>
    </row>
    <row r="68439" spans="1:1" x14ac:dyDescent="0.25">
      <c r="A68439"/>
    </row>
    <row r="68440" spans="1:1" x14ac:dyDescent="0.25">
      <c r="A68440"/>
    </row>
    <row r="68441" spans="1:1" x14ac:dyDescent="0.25">
      <c r="A68441"/>
    </row>
    <row r="68442" spans="1:1" x14ac:dyDescent="0.25">
      <c r="A68442"/>
    </row>
    <row r="68443" spans="1:1" x14ac:dyDescent="0.25">
      <c r="A68443"/>
    </row>
    <row r="68444" spans="1:1" x14ac:dyDescent="0.25">
      <c r="A68444"/>
    </row>
    <row r="68445" spans="1:1" x14ac:dyDescent="0.25">
      <c r="A68445"/>
    </row>
    <row r="68446" spans="1:1" x14ac:dyDescent="0.25">
      <c r="A68446"/>
    </row>
    <row r="68447" spans="1:1" x14ac:dyDescent="0.25">
      <c r="A68447"/>
    </row>
    <row r="68448" spans="1:1" x14ac:dyDescent="0.25">
      <c r="A68448"/>
    </row>
    <row r="68449" spans="1:1" x14ac:dyDescent="0.25">
      <c r="A68449"/>
    </row>
    <row r="68450" spans="1:1" x14ac:dyDescent="0.25">
      <c r="A68450"/>
    </row>
    <row r="68451" spans="1:1" x14ac:dyDescent="0.25">
      <c r="A68451"/>
    </row>
    <row r="68452" spans="1:1" x14ac:dyDescent="0.25">
      <c r="A68452"/>
    </row>
    <row r="68453" spans="1:1" x14ac:dyDescent="0.25">
      <c r="A68453"/>
    </row>
    <row r="68454" spans="1:1" x14ac:dyDescent="0.25">
      <c r="A68454"/>
    </row>
    <row r="68455" spans="1:1" x14ac:dyDescent="0.25">
      <c r="A68455"/>
    </row>
    <row r="68456" spans="1:1" x14ac:dyDescent="0.25">
      <c r="A68456"/>
    </row>
    <row r="68457" spans="1:1" x14ac:dyDescent="0.25">
      <c r="A68457"/>
    </row>
    <row r="68458" spans="1:1" x14ac:dyDescent="0.25">
      <c r="A68458"/>
    </row>
    <row r="68459" spans="1:1" x14ac:dyDescent="0.25">
      <c r="A68459"/>
    </row>
    <row r="68460" spans="1:1" x14ac:dyDescent="0.25">
      <c r="A68460"/>
    </row>
    <row r="68461" spans="1:1" x14ac:dyDescent="0.25">
      <c r="A68461"/>
    </row>
    <row r="68462" spans="1:1" x14ac:dyDescent="0.25">
      <c r="A68462"/>
    </row>
    <row r="68463" spans="1:1" x14ac:dyDescent="0.25">
      <c r="A68463"/>
    </row>
    <row r="68464" spans="1:1" x14ac:dyDescent="0.25">
      <c r="A68464"/>
    </row>
    <row r="68465" spans="1:1" x14ac:dyDescent="0.25">
      <c r="A68465"/>
    </row>
    <row r="68466" spans="1:1" x14ac:dyDescent="0.25">
      <c r="A68466"/>
    </row>
    <row r="68467" spans="1:1" x14ac:dyDescent="0.25">
      <c r="A68467"/>
    </row>
    <row r="68468" spans="1:1" x14ac:dyDescent="0.25">
      <c r="A68468"/>
    </row>
    <row r="68469" spans="1:1" x14ac:dyDescent="0.25">
      <c r="A68469"/>
    </row>
    <row r="68470" spans="1:1" x14ac:dyDescent="0.25">
      <c r="A68470"/>
    </row>
    <row r="68471" spans="1:1" x14ac:dyDescent="0.25">
      <c r="A68471"/>
    </row>
    <row r="68472" spans="1:1" x14ac:dyDescent="0.25">
      <c r="A68472"/>
    </row>
    <row r="68473" spans="1:1" x14ac:dyDescent="0.25">
      <c r="A68473"/>
    </row>
    <row r="68474" spans="1:1" x14ac:dyDescent="0.25">
      <c r="A68474"/>
    </row>
    <row r="68475" spans="1:1" x14ac:dyDescent="0.25">
      <c r="A68475"/>
    </row>
    <row r="68476" spans="1:1" x14ac:dyDescent="0.25">
      <c r="A68476"/>
    </row>
    <row r="68477" spans="1:1" x14ac:dyDescent="0.25">
      <c r="A68477"/>
    </row>
    <row r="68478" spans="1:1" x14ac:dyDescent="0.25">
      <c r="A68478"/>
    </row>
    <row r="68479" spans="1:1" x14ac:dyDescent="0.25">
      <c r="A68479"/>
    </row>
    <row r="68480" spans="1:1" x14ac:dyDescent="0.25">
      <c r="A68480"/>
    </row>
    <row r="68481" spans="1:1" x14ac:dyDescent="0.25">
      <c r="A68481"/>
    </row>
    <row r="68482" spans="1:1" x14ac:dyDescent="0.25">
      <c r="A68482"/>
    </row>
    <row r="68483" spans="1:1" x14ac:dyDescent="0.25">
      <c r="A68483"/>
    </row>
    <row r="68484" spans="1:1" x14ac:dyDescent="0.25">
      <c r="A68484"/>
    </row>
    <row r="68485" spans="1:1" x14ac:dyDescent="0.25">
      <c r="A68485"/>
    </row>
    <row r="68486" spans="1:1" x14ac:dyDescent="0.25">
      <c r="A68486"/>
    </row>
    <row r="68487" spans="1:1" x14ac:dyDescent="0.25">
      <c r="A68487"/>
    </row>
    <row r="68488" spans="1:1" x14ac:dyDescent="0.25">
      <c r="A68488"/>
    </row>
    <row r="68489" spans="1:1" x14ac:dyDescent="0.25">
      <c r="A68489"/>
    </row>
    <row r="68490" spans="1:1" x14ac:dyDescent="0.25">
      <c r="A68490"/>
    </row>
    <row r="68491" spans="1:1" x14ac:dyDescent="0.25">
      <c r="A68491"/>
    </row>
    <row r="68492" spans="1:1" x14ac:dyDescent="0.25">
      <c r="A68492"/>
    </row>
    <row r="68493" spans="1:1" x14ac:dyDescent="0.25">
      <c r="A68493"/>
    </row>
    <row r="68494" spans="1:1" x14ac:dyDescent="0.25">
      <c r="A68494"/>
    </row>
    <row r="68495" spans="1:1" x14ac:dyDescent="0.25">
      <c r="A68495"/>
    </row>
    <row r="68496" spans="1:1" x14ac:dyDescent="0.25">
      <c r="A68496"/>
    </row>
    <row r="68497" spans="1:1" x14ac:dyDescent="0.25">
      <c r="A68497"/>
    </row>
    <row r="68498" spans="1:1" x14ac:dyDescent="0.25">
      <c r="A68498"/>
    </row>
    <row r="68499" spans="1:1" x14ac:dyDescent="0.25">
      <c r="A68499"/>
    </row>
    <row r="68500" spans="1:1" x14ac:dyDescent="0.25">
      <c r="A68500"/>
    </row>
    <row r="68501" spans="1:1" x14ac:dyDescent="0.25">
      <c r="A68501"/>
    </row>
    <row r="68502" spans="1:1" x14ac:dyDescent="0.25">
      <c r="A68502"/>
    </row>
    <row r="68503" spans="1:1" x14ac:dyDescent="0.25">
      <c r="A68503"/>
    </row>
    <row r="68504" spans="1:1" x14ac:dyDescent="0.25">
      <c r="A68504"/>
    </row>
    <row r="68505" spans="1:1" x14ac:dyDescent="0.25">
      <c r="A68505"/>
    </row>
    <row r="68506" spans="1:1" x14ac:dyDescent="0.25">
      <c r="A68506"/>
    </row>
    <row r="68507" spans="1:1" x14ac:dyDescent="0.25">
      <c r="A68507"/>
    </row>
    <row r="68508" spans="1:1" x14ac:dyDescent="0.25">
      <c r="A68508"/>
    </row>
    <row r="68509" spans="1:1" x14ac:dyDescent="0.25">
      <c r="A68509"/>
    </row>
    <row r="68510" spans="1:1" x14ac:dyDescent="0.25">
      <c r="A68510"/>
    </row>
    <row r="68511" spans="1:1" x14ac:dyDescent="0.25">
      <c r="A68511"/>
    </row>
    <row r="68512" spans="1:1" x14ac:dyDescent="0.25">
      <c r="A68512"/>
    </row>
    <row r="68513" spans="1:1" x14ac:dyDescent="0.25">
      <c r="A68513"/>
    </row>
    <row r="68514" spans="1:1" x14ac:dyDescent="0.25">
      <c r="A68514"/>
    </row>
    <row r="68515" spans="1:1" x14ac:dyDescent="0.25">
      <c r="A68515"/>
    </row>
    <row r="68516" spans="1:1" x14ac:dyDescent="0.25">
      <c r="A68516"/>
    </row>
    <row r="68517" spans="1:1" x14ac:dyDescent="0.25">
      <c r="A68517"/>
    </row>
    <row r="68518" spans="1:1" x14ac:dyDescent="0.25">
      <c r="A68518"/>
    </row>
    <row r="68519" spans="1:1" x14ac:dyDescent="0.25">
      <c r="A68519"/>
    </row>
    <row r="68520" spans="1:1" x14ac:dyDescent="0.25">
      <c r="A68520"/>
    </row>
    <row r="68521" spans="1:1" x14ac:dyDescent="0.25">
      <c r="A68521"/>
    </row>
    <row r="68522" spans="1:1" x14ac:dyDescent="0.25">
      <c r="A68522"/>
    </row>
    <row r="68523" spans="1:1" x14ac:dyDescent="0.25">
      <c r="A68523"/>
    </row>
    <row r="68524" spans="1:1" x14ac:dyDescent="0.25">
      <c r="A68524"/>
    </row>
    <row r="68525" spans="1:1" x14ac:dyDescent="0.25">
      <c r="A68525"/>
    </row>
    <row r="68526" spans="1:1" x14ac:dyDescent="0.25">
      <c r="A68526"/>
    </row>
    <row r="68527" spans="1:1" x14ac:dyDescent="0.25">
      <c r="A68527"/>
    </row>
    <row r="68528" spans="1:1" x14ac:dyDescent="0.25">
      <c r="A68528"/>
    </row>
    <row r="68529" spans="1:1" x14ac:dyDescent="0.25">
      <c r="A68529"/>
    </row>
    <row r="68530" spans="1:1" x14ac:dyDescent="0.25">
      <c r="A68530"/>
    </row>
    <row r="68531" spans="1:1" x14ac:dyDescent="0.25">
      <c r="A68531"/>
    </row>
    <row r="68532" spans="1:1" x14ac:dyDescent="0.25">
      <c r="A68532"/>
    </row>
    <row r="68533" spans="1:1" x14ac:dyDescent="0.25">
      <c r="A68533"/>
    </row>
    <row r="68534" spans="1:1" x14ac:dyDescent="0.25">
      <c r="A68534"/>
    </row>
    <row r="68535" spans="1:1" x14ac:dyDescent="0.25">
      <c r="A68535"/>
    </row>
    <row r="68536" spans="1:1" x14ac:dyDescent="0.25">
      <c r="A68536"/>
    </row>
    <row r="68537" spans="1:1" x14ac:dyDescent="0.25">
      <c r="A68537"/>
    </row>
    <row r="68538" spans="1:1" x14ac:dyDescent="0.25">
      <c r="A68538"/>
    </row>
    <row r="68539" spans="1:1" x14ac:dyDescent="0.25">
      <c r="A68539"/>
    </row>
    <row r="68540" spans="1:1" x14ac:dyDescent="0.25">
      <c r="A68540"/>
    </row>
    <row r="68541" spans="1:1" x14ac:dyDescent="0.25">
      <c r="A68541"/>
    </row>
    <row r="68542" spans="1:1" x14ac:dyDescent="0.25">
      <c r="A68542"/>
    </row>
    <row r="68543" spans="1:1" x14ac:dyDescent="0.25">
      <c r="A68543"/>
    </row>
    <row r="68544" spans="1:1" x14ac:dyDescent="0.25">
      <c r="A68544"/>
    </row>
    <row r="68545" spans="1:1" x14ac:dyDescent="0.25">
      <c r="A68545"/>
    </row>
    <row r="68546" spans="1:1" x14ac:dyDescent="0.25">
      <c r="A68546"/>
    </row>
    <row r="68547" spans="1:1" x14ac:dyDescent="0.25">
      <c r="A68547"/>
    </row>
    <row r="68548" spans="1:1" x14ac:dyDescent="0.25">
      <c r="A68548"/>
    </row>
    <row r="68549" spans="1:1" x14ac:dyDescent="0.25">
      <c r="A68549"/>
    </row>
    <row r="68550" spans="1:1" x14ac:dyDescent="0.25">
      <c r="A68550"/>
    </row>
    <row r="68551" spans="1:1" x14ac:dyDescent="0.25">
      <c r="A68551"/>
    </row>
    <row r="68552" spans="1:1" x14ac:dyDescent="0.25">
      <c r="A68552"/>
    </row>
    <row r="68553" spans="1:1" x14ac:dyDescent="0.25">
      <c r="A68553"/>
    </row>
    <row r="68554" spans="1:1" x14ac:dyDescent="0.25">
      <c r="A68554"/>
    </row>
    <row r="68555" spans="1:1" x14ac:dyDescent="0.25">
      <c r="A68555"/>
    </row>
    <row r="68556" spans="1:1" x14ac:dyDescent="0.25">
      <c r="A68556"/>
    </row>
    <row r="68557" spans="1:1" x14ac:dyDescent="0.25">
      <c r="A68557"/>
    </row>
    <row r="68558" spans="1:1" x14ac:dyDescent="0.25">
      <c r="A68558"/>
    </row>
    <row r="68559" spans="1:1" x14ac:dyDescent="0.25">
      <c r="A68559"/>
    </row>
    <row r="68560" spans="1:1" x14ac:dyDescent="0.25">
      <c r="A68560"/>
    </row>
    <row r="68561" spans="1:1" x14ac:dyDescent="0.25">
      <c r="A68561"/>
    </row>
    <row r="68562" spans="1:1" x14ac:dyDescent="0.25">
      <c r="A68562"/>
    </row>
    <row r="68563" spans="1:1" x14ac:dyDescent="0.25">
      <c r="A68563"/>
    </row>
    <row r="68564" spans="1:1" x14ac:dyDescent="0.25">
      <c r="A68564"/>
    </row>
    <row r="68565" spans="1:1" x14ac:dyDescent="0.25">
      <c r="A68565"/>
    </row>
    <row r="68566" spans="1:1" x14ac:dyDescent="0.25">
      <c r="A68566"/>
    </row>
    <row r="68567" spans="1:1" x14ac:dyDescent="0.25">
      <c r="A68567"/>
    </row>
    <row r="68568" spans="1:1" x14ac:dyDescent="0.25">
      <c r="A68568"/>
    </row>
    <row r="68569" spans="1:1" x14ac:dyDescent="0.25">
      <c r="A68569"/>
    </row>
    <row r="68570" spans="1:1" x14ac:dyDescent="0.25">
      <c r="A68570"/>
    </row>
    <row r="68571" spans="1:1" x14ac:dyDescent="0.25">
      <c r="A68571"/>
    </row>
    <row r="68572" spans="1:1" x14ac:dyDescent="0.25">
      <c r="A68572"/>
    </row>
    <row r="68573" spans="1:1" x14ac:dyDescent="0.25">
      <c r="A68573"/>
    </row>
    <row r="68574" spans="1:1" x14ac:dyDescent="0.25">
      <c r="A68574"/>
    </row>
    <row r="68575" spans="1:1" x14ac:dyDescent="0.25">
      <c r="A68575"/>
    </row>
    <row r="68576" spans="1:1" x14ac:dyDescent="0.25">
      <c r="A68576"/>
    </row>
    <row r="68577" spans="1:1" x14ac:dyDescent="0.25">
      <c r="A68577"/>
    </row>
    <row r="68578" spans="1:1" x14ac:dyDescent="0.25">
      <c r="A68578"/>
    </row>
    <row r="68579" spans="1:1" x14ac:dyDescent="0.25">
      <c r="A68579"/>
    </row>
    <row r="68580" spans="1:1" x14ac:dyDescent="0.25">
      <c r="A68580"/>
    </row>
    <row r="68581" spans="1:1" x14ac:dyDescent="0.25">
      <c r="A68581"/>
    </row>
    <row r="68582" spans="1:1" x14ac:dyDescent="0.25">
      <c r="A68582"/>
    </row>
    <row r="68583" spans="1:1" x14ac:dyDescent="0.25">
      <c r="A68583"/>
    </row>
    <row r="68584" spans="1:1" x14ac:dyDescent="0.25">
      <c r="A68584"/>
    </row>
    <row r="68585" spans="1:1" x14ac:dyDescent="0.25">
      <c r="A68585"/>
    </row>
    <row r="68586" spans="1:1" x14ac:dyDescent="0.25">
      <c r="A68586"/>
    </row>
    <row r="68587" spans="1:1" x14ac:dyDescent="0.25">
      <c r="A68587"/>
    </row>
    <row r="68588" spans="1:1" x14ac:dyDescent="0.25">
      <c r="A68588"/>
    </row>
    <row r="68589" spans="1:1" x14ac:dyDescent="0.25">
      <c r="A68589"/>
    </row>
    <row r="68590" spans="1:1" x14ac:dyDescent="0.25">
      <c r="A68590"/>
    </row>
    <row r="68591" spans="1:1" x14ac:dyDescent="0.25">
      <c r="A68591"/>
    </row>
    <row r="68592" spans="1:1" x14ac:dyDescent="0.25">
      <c r="A68592"/>
    </row>
    <row r="68593" spans="1:1" x14ac:dyDescent="0.25">
      <c r="A68593"/>
    </row>
    <row r="68594" spans="1:1" x14ac:dyDescent="0.25">
      <c r="A68594"/>
    </row>
    <row r="68595" spans="1:1" x14ac:dyDescent="0.25">
      <c r="A68595"/>
    </row>
    <row r="68596" spans="1:1" x14ac:dyDescent="0.25">
      <c r="A68596"/>
    </row>
    <row r="68597" spans="1:1" x14ac:dyDescent="0.25">
      <c r="A68597"/>
    </row>
    <row r="68598" spans="1:1" x14ac:dyDescent="0.25">
      <c r="A68598"/>
    </row>
    <row r="68599" spans="1:1" x14ac:dyDescent="0.25">
      <c r="A68599"/>
    </row>
    <row r="68600" spans="1:1" x14ac:dyDescent="0.25">
      <c r="A68600"/>
    </row>
    <row r="68601" spans="1:1" x14ac:dyDescent="0.25">
      <c r="A68601"/>
    </row>
    <row r="68602" spans="1:1" x14ac:dyDescent="0.25">
      <c r="A68602"/>
    </row>
    <row r="68603" spans="1:1" x14ac:dyDescent="0.25">
      <c r="A68603"/>
    </row>
    <row r="68604" spans="1:1" x14ac:dyDescent="0.25">
      <c r="A68604"/>
    </row>
    <row r="68605" spans="1:1" x14ac:dyDescent="0.25">
      <c r="A68605"/>
    </row>
    <row r="68606" spans="1:1" x14ac:dyDescent="0.25">
      <c r="A68606"/>
    </row>
    <row r="68607" spans="1:1" x14ac:dyDescent="0.25">
      <c r="A68607"/>
    </row>
    <row r="68608" spans="1:1" x14ac:dyDescent="0.25">
      <c r="A68608"/>
    </row>
    <row r="68609" spans="1:1" x14ac:dyDescent="0.25">
      <c r="A68609"/>
    </row>
    <row r="68610" spans="1:1" x14ac:dyDescent="0.25">
      <c r="A68610"/>
    </row>
    <row r="68611" spans="1:1" x14ac:dyDescent="0.25">
      <c r="A68611"/>
    </row>
    <row r="68612" spans="1:1" x14ac:dyDescent="0.25">
      <c r="A68612"/>
    </row>
    <row r="68613" spans="1:1" x14ac:dyDescent="0.25">
      <c r="A68613"/>
    </row>
    <row r="68614" spans="1:1" x14ac:dyDescent="0.25">
      <c r="A68614"/>
    </row>
    <row r="68615" spans="1:1" x14ac:dyDescent="0.25">
      <c r="A68615"/>
    </row>
    <row r="68616" spans="1:1" x14ac:dyDescent="0.25">
      <c r="A68616"/>
    </row>
    <row r="68617" spans="1:1" x14ac:dyDescent="0.25">
      <c r="A68617"/>
    </row>
    <row r="68618" spans="1:1" x14ac:dyDescent="0.25">
      <c r="A68618"/>
    </row>
    <row r="68619" spans="1:1" x14ac:dyDescent="0.25">
      <c r="A68619"/>
    </row>
    <row r="68620" spans="1:1" x14ac:dyDescent="0.25">
      <c r="A68620"/>
    </row>
    <row r="68621" spans="1:1" x14ac:dyDescent="0.25">
      <c r="A68621"/>
    </row>
    <row r="68622" spans="1:1" x14ac:dyDescent="0.25">
      <c r="A68622"/>
    </row>
    <row r="68623" spans="1:1" x14ac:dyDescent="0.25">
      <c r="A68623"/>
    </row>
    <row r="68624" spans="1:1" x14ac:dyDescent="0.25">
      <c r="A68624"/>
    </row>
    <row r="68625" spans="1:1" x14ac:dyDescent="0.25">
      <c r="A68625"/>
    </row>
    <row r="68626" spans="1:1" x14ac:dyDescent="0.25">
      <c r="A68626"/>
    </row>
    <row r="68627" spans="1:1" x14ac:dyDescent="0.25">
      <c r="A68627"/>
    </row>
    <row r="68628" spans="1:1" x14ac:dyDescent="0.25">
      <c r="A68628"/>
    </row>
    <row r="68629" spans="1:1" x14ac:dyDescent="0.25">
      <c r="A68629"/>
    </row>
    <row r="68630" spans="1:1" x14ac:dyDescent="0.25">
      <c r="A68630"/>
    </row>
    <row r="68631" spans="1:1" x14ac:dyDescent="0.25">
      <c r="A68631"/>
    </row>
    <row r="68632" spans="1:1" x14ac:dyDescent="0.25">
      <c r="A68632"/>
    </row>
    <row r="68633" spans="1:1" x14ac:dyDescent="0.25">
      <c r="A68633"/>
    </row>
    <row r="68634" spans="1:1" x14ac:dyDescent="0.25">
      <c r="A68634"/>
    </row>
    <row r="68635" spans="1:1" x14ac:dyDescent="0.25">
      <c r="A68635"/>
    </row>
    <row r="68636" spans="1:1" x14ac:dyDescent="0.25">
      <c r="A68636"/>
    </row>
    <row r="68637" spans="1:1" x14ac:dyDescent="0.25">
      <c r="A68637"/>
    </row>
    <row r="68638" spans="1:1" x14ac:dyDescent="0.25">
      <c r="A68638"/>
    </row>
    <row r="68639" spans="1:1" x14ac:dyDescent="0.25">
      <c r="A68639"/>
    </row>
    <row r="68640" spans="1:1" x14ac:dyDescent="0.25">
      <c r="A68640"/>
    </row>
    <row r="68641" spans="1:1" x14ac:dyDescent="0.25">
      <c r="A68641"/>
    </row>
    <row r="68642" spans="1:1" x14ac:dyDescent="0.25">
      <c r="A68642"/>
    </row>
    <row r="68643" spans="1:1" x14ac:dyDescent="0.25">
      <c r="A68643"/>
    </row>
    <row r="68644" spans="1:1" x14ac:dyDescent="0.25">
      <c r="A68644"/>
    </row>
    <row r="68645" spans="1:1" x14ac:dyDescent="0.25">
      <c r="A68645"/>
    </row>
    <row r="68646" spans="1:1" x14ac:dyDescent="0.25">
      <c r="A68646"/>
    </row>
    <row r="68647" spans="1:1" x14ac:dyDescent="0.25">
      <c r="A68647"/>
    </row>
    <row r="68648" spans="1:1" x14ac:dyDescent="0.25">
      <c r="A68648"/>
    </row>
    <row r="68649" spans="1:1" x14ac:dyDescent="0.25">
      <c r="A68649"/>
    </row>
    <row r="68650" spans="1:1" x14ac:dyDescent="0.25">
      <c r="A68650"/>
    </row>
    <row r="68651" spans="1:1" x14ac:dyDescent="0.25">
      <c r="A68651"/>
    </row>
    <row r="68652" spans="1:1" x14ac:dyDescent="0.25">
      <c r="A68652"/>
    </row>
    <row r="68653" spans="1:1" x14ac:dyDescent="0.25">
      <c r="A68653"/>
    </row>
    <row r="68654" spans="1:1" x14ac:dyDescent="0.25">
      <c r="A68654"/>
    </row>
    <row r="68655" spans="1:1" x14ac:dyDescent="0.25">
      <c r="A68655"/>
    </row>
    <row r="68656" spans="1:1" x14ac:dyDescent="0.25">
      <c r="A68656"/>
    </row>
    <row r="68657" spans="1:1" x14ac:dyDescent="0.25">
      <c r="A68657"/>
    </row>
    <row r="68658" spans="1:1" x14ac:dyDescent="0.25">
      <c r="A68658"/>
    </row>
    <row r="68659" spans="1:1" x14ac:dyDescent="0.25">
      <c r="A68659"/>
    </row>
    <row r="68660" spans="1:1" x14ac:dyDescent="0.25">
      <c r="A68660"/>
    </row>
    <row r="68661" spans="1:1" x14ac:dyDescent="0.25">
      <c r="A68661"/>
    </row>
    <row r="68662" spans="1:1" x14ac:dyDescent="0.25">
      <c r="A68662"/>
    </row>
    <row r="68663" spans="1:1" x14ac:dyDescent="0.25">
      <c r="A68663"/>
    </row>
    <row r="68664" spans="1:1" x14ac:dyDescent="0.25">
      <c r="A68664"/>
    </row>
    <row r="68665" spans="1:1" x14ac:dyDescent="0.25">
      <c r="A68665"/>
    </row>
    <row r="68666" spans="1:1" x14ac:dyDescent="0.25">
      <c r="A68666"/>
    </row>
    <row r="68667" spans="1:1" x14ac:dyDescent="0.25">
      <c r="A68667"/>
    </row>
    <row r="68668" spans="1:1" x14ac:dyDescent="0.25">
      <c r="A68668"/>
    </row>
    <row r="68669" spans="1:1" x14ac:dyDescent="0.25">
      <c r="A68669"/>
    </row>
    <row r="68670" spans="1:1" x14ac:dyDescent="0.25">
      <c r="A68670"/>
    </row>
    <row r="68671" spans="1:1" x14ac:dyDescent="0.25">
      <c r="A68671"/>
    </row>
    <row r="68672" spans="1:1" x14ac:dyDescent="0.25">
      <c r="A68672"/>
    </row>
    <row r="68673" spans="1:1" x14ac:dyDescent="0.25">
      <c r="A68673"/>
    </row>
    <row r="68674" spans="1:1" x14ac:dyDescent="0.25">
      <c r="A68674"/>
    </row>
    <row r="68675" spans="1:1" x14ac:dyDescent="0.25">
      <c r="A68675"/>
    </row>
    <row r="68676" spans="1:1" x14ac:dyDescent="0.25">
      <c r="A68676"/>
    </row>
    <row r="68677" spans="1:1" x14ac:dyDescent="0.25">
      <c r="A68677"/>
    </row>
    <row r="68678" spans="1:1" x14ac:dyDescent="0.25">
      <c r="A68678"/>
    </row>
    <row r="68679" spans="1:1" x14ac:dyDescent="0.25">
      <c r="A68679"/>
    </row>
    <row r="68680" spans="1:1" x14ac:dyDescent="0.25">
      <c r="A68680"/>
    </row>
    <row r="68681" spans="1:1" x14ac:dyDescent="0.25">
      <c r="A68681"/>
    </row>
    <row r="68682" spans="1:1" x14ac:dyDescent="0.25">
      <c r="A68682"/>
    </row>
    <row r="68683" spans="1:1" x14ac:dyDescent="0.25">
      <c r="A68683"/>
    </row>
    <row r="68684" spans="1:1" x14ac:dyDescent="0.25">
      <c r="A68684"/>
    </row>
    <row r="68685" spans="1:1" x14ac:dyDescent="0.25">
      <c r="A68685"/>
    </row>
    <row r="68686" spans="1:1" x14ac:dyDescent="0.25">
      <c r="A68686"/>
    </row>
    <row r="68687" spans="1:1" x14ac:dyDescent="0.25">
      <c r="A68687"/>
    </row>
    <row r="68688" spans="1:1" x14ac:dyDescent="0.25">
      <c r="A68688"/>
    </row>
    <row r="68689" spans="1:1" x14ac:dyDescent="0.25">
      <c r="A68689"/>
    </row>
    <row r="68690" spans="1:1" x14ac:dyDescent="0.25">
      <c r="A68690"/>
    </row>
    <row r="68691" spans="1:1" x14ac:dyDescent="0.25">
      <c r="A68691"/>
    </row>
    <row r="68692" spans="1:1" x14ac:dyDescent="0.25">
      <c r="A68692"/>
    </row>
    <row r="68693" spans="1:1" x14ac:dyDescent="0.25">
      <c r="A68693"/>
    </row>
    <row r="68694" spans="1:1" x14ac:dyDescent="0.25">
      <c r="A68694"/>
    </row>
    <row r="68695" spans="1:1" x14ac:dyDescent="0.25">
      <c r="A68695"/>
    </row>
    <row r="68696" spans="1:1" x14ac:dyDescent="0.25">
      <c r="A68696"/>
    </row>
    <row r="68697" spans="1:1" x14ac:dyDescent="0.25">
      <c r="A68697"/>
    </row>
    <row r="68698" spans="1:1" x14ac:dyDescent="0.25">
      <c r="A68698"/>
    </row>
    <row r="68699" spans="1:1" x14ac:dyDescent="0.25">
      <c r="A68699"/>
    </row>
    <row r="68700" spans="1:1" x14ac:dyDescent="0.25">
      <c r="A68700"/>
    </row>
    <row r="68701" spans="1:1" x14ac:dyDescent="0.25">
      <c r="A68701"/>
    </row>
    <row r="68702" spans="1:1" x14ac:dyDescent="0.25">
      <c r="A68702"/>
    </row>
    <row r="68703" spans="1:1" x14ac:dyDescent="0.25">
      <c r="A68703"/>
    </row>
    <row r="68704" spans="1:1" x14ac:dyDescent="0.25">
      <c r="A68704"/>
    </row>
    <row r="68705" spans="1:1" x14ac:dyDescent="0.25">
      <c r="A68705"/>
    </row>
    <row r="68706" spans="1:1" x14ac:dyDescent="0.25">
      <c r="A68706"/>
    </row>
    <row r="68707" spans="1:1" x14ac:dyDescent="0.25">
      <c r="A68707"/>
    </row>
    <row r="68708" spans="1:1" x14ac:dyDescent="0.25">
      <c r="A68708"/>
    </row>
    <row r="68709" spans="1:1" x14ac:dyDescent="0.25">
      <c r="A68709"/>
    </row>
    <row r="68710" spans="1:1" x14ac:dyDescent="0.25">
      <c r="A68710"/>
    </row>
    <row r="68711" spans="1:1" x14ac:dyDescent="0.25">
      <c r="A68711"/>
    </row>
    <row r="68712" spans="1:1" x14ac:dyDescent="0.25">
      <c r="A68712"/>
    </row>
    <row r="68713" spans="1:1" x14ac:dyDescent="0.25">
      <c r="A68713"/>
    </row>
    <row r="68714" spans="1:1" x14ac:dyDescent="0.25">
      <c r="A68714"/>
    </row>
    <row r="68715" spans="1:1" x14ac:dyDescent="0.25">
      <c r="A68715"/>
    </row>
    <row r="68716" spans="1:1" x14ac:dyDescent="0.25">
      <c r="A68716"/>
    </row>
    <row r="68717" spans="1:1" x14ac:dyDescent="0.25">
      <c r="A68717"/>
    </row>
    <row r="68718" spans="1:1" x14ac:dyDescent="0.25">
      <c r="A68718"/>
    </row>
    <row r="68719" spans="1:1" x14ac:dyDescent="0.25">
      <c r="A68719"/>
    </row>
    <row r="68720" spans="1:1" x14ac:dyDescent="0.25">
      <c r="A68720"/>
    </row>
    <row r="68721" spans="1:1" x14ac:dyDescent="0.25">
      <c r="A68721"/>
    </row>
    <row r="68722" spans="1:1" x14ac:dyDescent="0.25">
      <c r="A68722"/>
    </row>
    <row r="68723" spans="1:1" x14ac:dyDescent="0.25">
      <c r="A68723"/>
    </row>
    <row r="68724" spans="1:1" x14ac:dyDescent="0.25">
      <c r="A68724"/>
    </row>
    <row r="68725" spans="1:1" x14ac:dyDescent="0.25">
      <c r="A68725"/>
    </row>
    <row r="68726" spans="1:1" x14ac:dyDescent="0.25">
      <c r="A68726"/>
    </row>
    <row r="68727" spans="1:1" x14ac:dyDescent="0.25">
      <c r="A68727"/>
    </row>
    <row r="68728" spans="1:1" x14ac:dyDescent="0.25">
      <c r="A68728"/>
    </row>
    <row r="68729" spans="1:1" x14ac:dyDescent="0.25">
      <c r="A68729"/>
    </row>
    <row r="68730" spans="1:1" x14ac:dyDescent="0.25">
      <c r="A68730"/>
    </row>
    <row r="68731" spans="1:1" x14ac:dyDescent="0.25">
      <c r="A68731"/>
    </row>
    <row r="68732" spans="1:1" x14ac:dyDescent="0.25">
      <c r="A68732"/>
    </row>
    <row r="68733" spans="1:1" x14ac:dyDescent="0.25">
      <c r="A68733"/>
    </row>
    <row r="68734" spans="1:1" x14ac:dyDescent="0.25">
      <c r="A68734"/>
    </row>
    <row r="68735" spans="1:1" x14ac:dyDescent="0.25">
      <c r="A68735"/>
    </row>
    <row r="68736" spans="1:1" x14ac:dyDescent="0.25">
      <c r="A68736"/>
    </row>
    <row r="68737" spans="1:1" x14ac:dyDescent="0.25">
      <c r="A68737"/>
    </row>
    <row r="68738" spans="1:1" x14ac:dyDescent="0.25">
      <c r="A68738"/>
    </row>
    <row r="68739" spans="1:1" x14ac:dyDescent="0.25">
      <c r="A68739"/>
    </row>
    <row r="68740" spans="1:1" x14ac:dyDescent="0.25">
      <c r="A68740"/>
    </row>
    <row r="68741" spans="1:1" x14ac:dyDescent="0.25">
      <c r="A68741"/>
    </row>
    <row r="68742" spans="1:1" x14ac:dyDescent="0.25">
      <c r="A68742"/>
    </row>
    <row r="68743" spans="1:1" x14ac:dyDescent="0.25">
      <c r="A68743"/>
    </row>
    <row r="68744" spans="1:1" x14ac:dyDescent="0.25">
      <c r="A68744"/>
    </row>
    <row r="68745" spans="1:1" x14ac:dyDescent="0.25">
      <c r="A68745"/>
    </row>
    <row r="68746" spans="1:1" x14ac:dyDescent="0.25">
      <c r="A68746"/>
    </row>
    <row r="68747" spans="1:1" x14ac:dyDescent="0.25">
      <c r="A68747"/>
    </row>
    <row r="68748" spans="1:1" x14ac:dyDescent="0.25">
      <c r="A68748"/>
    </row>
    <row r="68749" spans="1:1" x14ac:dyDescent="0.25">
      <c r="A68749"/>
    </row>
    <row r="68750" spans="1:1" x14ac:dyDescent="0.25">
      <c r="A68750"/>
    </row>
    <row r="68751" spans="1:1" x14ac:dyDescent="0.25">
      <c r="A68751"/>
    </row>
    <row r="68752" spans="1:1" x14ac:dyDescent="0.25">
      <c r="A68752"/>
    </row>
    <row r="68753" spans="1:1" x14ac:dyDescent="0.25">
      <c r="A68753"/>
    </row>
    <row r="68754" spans="1:1" x14ac:dyDescent="0.25">
      <c r="A68754"/>
    </row>
    <row r="68755" spans="1:1" x14ac:dyDescent="0.25">
      <c r="A68755"/>
    </row>
    <row r="68756" spans="1:1" x14ac:dyDescent="0.25">
      <c r="A68756"/>
    </row>
    <row r="68757" spans="1:1" x14ac:dyDescent="0.25">
      <c r="A68757"/>
    </row>
    <row r="68758" spans="1:1" x14ac:dyDescent="0.25">
      <c r="A68758"/>
    </row>
    <row r="68759" spans="1:1" x14ac:dyDescent="0.25">
      <c r="A68759"/>
    </row>
    <row r="68760" spans="1:1" x14ac:dyDescent="0.25">
      <c r="A68760"/>
    </row>
    <row r="68761" spans="1:1" x14ac:dyDescent="0.25">
      <c r="A68761"/>
    </row>
    <row r="68762" spans="1:1" x14ac:dyDescent="0.25">
      <c r="A68762"/>
    </row>
    <row r="68763" spans="1:1" x14ac:dyDescent="0.25">
      <c r="A68763"/>
    </row>
    <row r="68764" spans="1:1" x14ac:dyDescent="0.25">
      <c r="A68764"/>
    </row>
    <row r="68765" spans="1:1" x14ac:dyDescent="0.25">
      <c r="A68765"/>
    </row>
    <row r="68766" spans="1:1" x14ac:dyDescent="0.25">
      <c r="A68766"/>
    </row>
    <row r="68767" spans="1:1" x14ac:dyDescent="0.25">
      <c r="A68767"/>
    </row>
    <row r="68768" spans="1:1" x14ac:dyDescent="0.25">
      <c r="A68768"/>
    </row>
    <row r="68769" spans="1:1" x14ac:dyDescent="0.25">
      <c r="A68769"/>
    </row>
    <row r="68770" spans="1:1" x14ac:dyDescent="0.25">
      <c r="A68770"/>
    </row>
    <row r="68771" spans="1:1" x14ac:dyDescent="0.25">
      <c r="A68771"/>
    </row>
    <row r="68772" spans="1:1" x14ac:dyDescent="0.25">
      <c r="A68772"/>
    </row>
    <row r="68773" spans="1:1" x14ac:dyDescent="0.25">
      <c r="A68773"/>
    </row>
    <row r="68774" spans="1:1" x14ac:dyDescent="0.25">
      <c r="A68774"/>
    </row>
    <row r="68775" spans="1:1" x14ac:dyDescent="0.25">
      <c r="A68775"/>
    </row>
    <row r="68776" spans="1:1" x14ac:dyDescent="0.25">
      <c r="A68776"/>
    </row>
    <row r="68777" spans="1:1" x14ac:dyDescent="0.25">
      <c r="A68777"/>
    </row>
    <row r="68778" spans="1:1" x14ac:dyDescent="0.25">
      <c r="A68778"/>
    </row>
    <row r="68779" spans="1:1" x14ac:dyDescent="0.25">
      <c r="A68779"/>
    </row>
    <row r="68780" spans="1:1" x14ac:dyDescent="0.25">
      <c r="A68780"/>
    </row>
    <row r="68781" spans="1:1" x14ac:dyDescent="0.25">
      <c r="A68781"/>
    </row>
    <row r="68782" spans="1:1" x14ac:dyDescent="0.25">
      <c r="A68782"/>
    </row>
    <row r="68783" spans="1:1" x14ac:dyDescent="0.25">
      <c r="A68783"/>
    </row>
    <row r="68784" spans="1:1" x14ac:dyDescent="0.25">
      <c r="A68784"/>
    </row>
    <row r="68785" spans="1:1" x14ac:dyDescent="0.25">
      <c r="A68785"/>
    </row>
    <row r="68786" spans="1:1" x14ac:dyDescent="0.25">
      <c r="A68786"/>
    </row>
    <row r="68787" spans="1:1" x14ac:dyDescent="0.25">
      <c r="A68787"/>
    </row>
    <row r="68788" spans="1:1" x14ac:dyDescent="0.25">
      <c r="A68788"/>
    </row>
    <row r="68789" spans="1:1" x14ac:dyDescent="0.25">
      <c r="A68789"/>
    </row>
    <row r="68790" spans="1:1" x14ac:dyDescent="0.25">
      <c r="A68790"/>
    </row>
    <row r="68791" spans="1:1" x14ac:dyDescent="0.25">
      <c r="A68791"/>
    </row>
    <row r="68792" spans="1:1" x14ac:dyDescent="0.25">
      <c r="A68792"/>
    </row>
    <row r="68793" spans="1:1" x14ac:dyDescent="0.25">
      <c r="A68793"/>
    </row>
    <row r="68794" spans="1:1" x14ac:dyDescent="0.25">
      <c r="A68794"/>
    </row>
    <row r="68795" spans="1:1" x14ac:dyDescent="0.25">
      <c r="A68795"/>
    </row>
    <row r="68796" spans="1:1" x14ac:dyDescent="0.25">
      <c r="A68796"/>
    </row>
    <row r="68797" spans="1:1" x14ac:dyDescent="0.25">
      <c r="A68797"/>
    </row>
    <row r="68798" spans="1:1" x14ac:dyDescent="0.25">
      <c r="A68798"/>
    </row>
    <row r="68799" spans="1:1" x14ac:dyDescent="0.25">
      <c r="A68799"/>
    </row>
    <row r="68800" spans="1:1" x14ac:dyDescent="0.25">
      <c r="A68800"/>
    </row>
    <row r="68801" spans="1:1" x14ac:dyDescent="0.25">
      <c r="A68801"/>
    </row>
    <row r="68802" spans="1:1" x14ac:dyDescent="0.25">
      <c r="A68802"/>
    </row>
    <row r="68803" spans="1:1" x14ac:dyDescent="0.25">
      <c r="A68803"/>
    </row>
    <row r="68804" spans="1:1" x14ac:dyDescent="0.25">
      <c r="A68804"/>
    </row>
    <row r="68805" spans="1:1" x14ac:dyDescent="0.25">
      <c r="A68805"/>
    </row>
    <row r="68806" spans="1:1" x14ac:dyDescent="0.25">
      <c r="A68806"/>
    </row>
    <row r="68807" spans="1:1" x14ac:dyDescent="0.25">
      <c r="A68807"/>
    </row>
    <row r="68808" spans="1:1" x14ac:dyDescent="0.25">
      <c r="A68808"/>
    </row>
    <row r="68809" spans="1:1" x14ac:dyDescent="0.25">
      <c r="A68809"/>
    </row>
    <row r="68810" spans="1:1" x14ac:dyDescent="0.25">
      <c r="A68810"/>
    </row>
    <row r="68811" spans="1:1" x14ac:dyDescent="0.25">
      <c r="A68811"/>
    </row>
    <row r="68812" spans="1:1" x14ac:dyDescent="0.25">
      <c r="A68812"/>
    </row>
    <row r="68813" spans="1:1" x14ac:dyDescent="0.25">
      <c r="A68813"/>
    </row>
    <row r="68814" spans="1:1" x14ac:dyDescent="0.25">
      <c r="A68814"/>
    </row>
    <row r="68815" spans="1:1" x14ac:dyDescent="0.25">
      <c r="A68815"/>
    </row>
    <row r="68816" spans="1:1" x14ac:dyDescent="0.25">
      <c r="A68816"/>
    </row>
    <row r="68817" spans="1:1" x14ac:dyDescent="0.25">
      <c r="A68817"/>
    </row>
    <row r="68818" spans="1:1" x14ac:dyDescent="0.25">
      <c r="A68818"/>
    </row>
    <row r="68819" spans="1:1" x14ac:dyDescent="0.25">
      <c r="A68819"/>
    </row>
    <row r="68820" spans="1:1" x14ac:dyDescent="0.25">
      <c r="A68820"/>
    </row>
    <row r="68821" spans="1:1" x14ac:dyDescent="0.25">
      <c r="A68821"/>
    </row>
    <row r="68822" spans="1:1" x14ac:dyDescent="0.25">
      <c r="A68822"/>
    </row>
    <row r="68823" spans="1:1" x14ac:dyDescent="0.25">
      <c r="A68823"/>
    </row>
    <row r="68824" spans="1:1" x14ac:dyDescent="0.25">
      <c r="A68824"/>
    </row>
    <row r="68825" spans="1:1" x14ac:dyDescent="0.25">
      <c r="A68825"/>
    </row>
    <row r="68826" spans="1:1" x14ac:dyDescent="0.25">
      <c r="A68826"/>
    </row>
    <row r="68827" spans="1:1" x14ac:dyDescent="0.25">
      <c r="A68827"/>
    </row>
    <row r="68828" spans="1:1" x14ac:dyDescent="0.25">
      <c r="A68828"/>
    </row>
    <row r="68829" spans="1:1" x14ac:dyDescent="0.25">
      <c r="A68829"/>
    </row>
    <row r="68830" spans="1:1" x14ac:dyDescent="0.25">
      <c r="A68830"/>
    </row>
    <row r="68831" spans="1:1" x14ac:dyDescent="0.25">
      <c r="A68831"/>
    </row>
    <row r="68832" spans="1:1" x14ac:dyDescent="0.25">
      <c r="A68832"/>
    </row>
    <row r="68833" spans="1:1" x14ac:dyDescent="0.25">
      <c r="A68833"/>
    </row>
    <row r="68834" spans="1:1" x14ac:dyDescent="0.25">
      <c r="A68834"/>
    </row>
    <row r="68835" spans="1:1" x14ac:dyDescent="0.25">
      <c r="A68835"/>
    </row>
    <row r="68836" spans="1:1" x14ac:dyDescent="0.25">
      <c r="A68836"/>
    </row>
    <row r="68837" spans="1:1" x14ac:dyDescent="0.25">
      <c r="A68837"/>
    </row>
    <row r="68838" spans="1:1" x14ac:dyDescent="0.25">
      <c r="A68838"/>
    </row>
    <row r="68839" spans="1:1" x14ac:dyDescent="0.25">
      <c r="A68839"/>
    </row>
    <row r="68840" spans="1:1" x14ac:dyDescent="0.25">
      <c r="A68840"/>
    </row>
    <row r="68841" spans="1:1" x14ac:dyDescent="0.25">
      <c r="A68841"/>
    </row>
    <row r="68842" spans="1:1" x14ac:dyDescent="0.25">
      <c r="A68842"/>
    </row>
    <row r="68843" spans="1:1" x14ac:dyDescent="0.25">
      <c r="A68843"/>
    </row>
    <row r="68844" spans="1:1" x14ac:dyDescent="0.25">
      <c r="A68844"/>
    </row>
    <row r="68845" spans="1:1" x14ac:dyDescent="0.25">
      <c r="A68845"/>
    </row>
    <row r="68846" spans="1:1" x14ac:dyDescent="0.25">
      <c r="A68846"/>
    </row>
    <row r="68847" spans="1:1" x14ac:dyDescent="0.25">
      <c r="A68847"/>
    </row>
    <row r="68848" spans="1:1" x14ac:dyDescent="0.25">
      <c r="A68848"/>
    </row>
    <row r="68849" spans="1:1" x14ac:dyDescent="0.25">
      <c r="A68849"/>
    </row>
    <row r="68850" spans="1:1" x14ac:dyDescent="0.25">
      <c r="A68850"/>
    </row>
    <row r="68851" spans="1:1" x14ac:dyDescent="0.25">
      <c r="A68851"/>
    </row>
    <row r="68852" spans="1:1" x14ac:dyDescent="0.25">
      <c r="A68852"/>
    </row>
    <row r="68853" spans="1:1" x14ac:dyDescent="0.25">
      <c r="A68853"/>
    </row>
    <row r="68854" spans="1:1" x14ac:dyDescent="0.25">
      <c r="A68854"/>
    </row>
    <row r="68855" spans="1:1" x14ac:dyDescent="0.25">
      <c r="A68855"/>
    </row>
    <row r="68856" spans="1:1" x14ac:dyDescent="0.25">
      <c r="A68856"/>
    </row>
    <row r="68857" spans="1:1" x14ac:dyDescent="0.25">
      <c r="A68857"/>
    </row>
    <row r="68858" spans="1:1" x14ac:dyDescent="0.25">
      <c r="A68858"/>
    </row>
    <row r="68859" spans="1:1" x14ac:dyDescent="0.25">
      <c r="A68859"/>
    </row>
    <row r="68860" spans="1:1" x14ac:dyDescent="0.25">
      <c r="A68860"/>
    </row>
    <row r="68861" spans="1:1" x14ac:dyDescent="0.25">
      <c r="A68861"/>
    </row>
    <row r="68862" spans="1:1" x14ac:dyDescent="0.25">
      <c r="A68862"/>
    </row>
    <row r="68863" spans="1:1" x14ac:dyDescent="0.25">
      <c r="A68863"/>
    </row>
    <row r="68864" spans="1:1" x14ac:dyDescent="0.25">
      <c r="A68864"/>
    </row>
    <row r="68865" spans="1:1" x14ac:dyDescent="0.25">
      <c r="A68865"/>
    </row>
    <row r="68866" spans="1:1" x14ac:dyDescent="0.25">
      <c r="A68866"/>
    </row>
    <row r="68867" spans="1:1" x14ac:dyDescent="0.25">
      <c r="A68867"/>
    </row>
    <row r="68868" spans="1:1" x14ac:dyDescent="0.25">
      <c r="A68868"/>
    </row>
    <row r="68869" spans="1:1" x14ac:dyDescent="0.25">
      <c r="A68869"/>
    </row>
    <row r="68870" spans="1:1" x14ac:dyDescent="0.25">
      <c r="A68870"/>
    </row>
    <row r="68871" spans="1:1" x14ac:dyDescent="0.25">
      <c r="A68871"/>
    </row>
    <row r="68872" spans="1:1" x14ac:dyDescent="0.25">
      <c r="A68872"/>
    </row>
    <row r="68873" spans="1:1" x14ac:dyDescent="0.25">
      <c r="A68873"/>
    </row>
    <row r="68874" spans="1:1" x14ac:dyDescent="0.25">
      <c r="A68874"/>
    </row>
    <row r="68875" spans="1:1" x14ac:dyDescent="0.25">
      <c r="A68875"/>
    </row>
    <row r="68876" spans="1:1" x14ac:dyDescent="0.25">
      <c r="A68876"/>
    </row>
    <row r="68877" spans="1:1" x14ac:dyDescent="0.25">
      <c r="A68877"/>
    </row>
    <row r="68878" spans="1:1" x14ac:dyDescent="0.25">
      <c r="A68878"/>
    </row>
    <row r="68879" spans="1:1" x14ac:dyDescent="0.25">
      <c r="A68879"/>
    </row>
    <row r="68880" spans="1:1" x14ac:dyDescent="0.25">
      <c r="A68880"/>
    </row>
    <row r="68881" spans="1:1" x14ac:dyDescent="0.25">
      <c r="A68881"/>
    </row>
    <row r="68882" spans="1:1" x14ac:dyDescent="0.25">
      <c r="A68882"/>
    </row>
    <row r="68883" spans="1:1" x14ac:dyDescent="0.25">
      <c r="A68883"/>
    </row>
    <row r="68884" spans="1:1" x14ac:dyDescent="0.25">
      <c r="A68884"/>
    </row>
    <row r="68885" spans="1:1" x14ac:dyDescent="0.25">
      <c r="A68885"/>
    </row>
    <row r="68886" spans="1:1" x14ac:dyDescent="0.25">
      <c r="A68886"/>
    </row>
    <row r="68887" spans="1:1" x14ac:dyDescent="0.25">
      <c r="A68887"/>
    </row>
    <row r="68888" spans="1:1" x14ac:dyDescent="0.25">
      <c r="A68888"/>
    </row>
    <row r="68889" spans="1:1" x14ac:dyDescent="0.25">
      <c r="A68889"/>
    </row>
    <row r="68890" spans="1:1" x14ac:dyDescent="0.25">
      <c r="A68890"/>
    </row>
    <row r="68891" spans="1:1" x14ac:dyDescent="0.25">
      <c r="A68891"/>
    </row>
    <row r="68892" spans="1:1" x14ac:dyDescent="0.25">
      <c r="A68892"/>
    </row>
    <row r="68893" spans="1:1" x14ac:dyDescent="0.25">
      <c r="A68893"/>
    </row>
    <row r="68894" spans="1:1" x14ac:dyDescent="0.25">
      <c r="A68894"/>
    </row>
    <row r="68895" spans="1:1" x14ac:dyDescent="0.25">
      <c r="A68895"/>
    </row>
    <row r="68896" spans="1:1" x14ac:dyDescent="0.25">
      <c r="A68896"/>
    </row>
    <row r="68897" spans="1:1" x14ac:dyDescent="0.25">
      <c r="A68897"/>
    </row>
    <row r="68898" spans="1:1" x14ac:dyDescent="0.25">
      <c r="A68898"/>
    </row>
    <row r="68899" spans="1:1" x14ac:dyDescent="0.25">
      <c r="A68899"/>
    </row>
    <row r="68900" spans="1:1" x14ac:dyDescent="0.25">
      <c r="A68900"/>
    </row>
    <row r="68901" spans="1:1" x14ac:dyDescent="0.25">
      <c r="A68901"/>
    </row>
    <row r="68902" spans="1:1" x14ac:dyDescent="0.25">
      <c r="A68902"/>
    </row>
    <row r="68903" spans="1:1" x14ac:dyDescent="0.25">
      <c r="A68903"/>
    </row>
    <row r="68904" spans="1:1" x14ac:dyDescent="0.25">
      <c r="A68904"/>
    </row>
    <row r="68905" spans="1:1" x14ac:dyDescent="0.25">
      <c r="A68905"/>
    </row>
    <row r="68906" spans="1:1" x14ac:dyDescent="0.25">
      <c r="A68906"/>
    </row>
    <row r="68907" spans="1:1" x14ac:dyDescent="0.25">
      <c r="A68907"/>
    </row>
    <row r="68908" spans="1:1" x14ac:dyDescent="0.25">
      <c r="A68908"/>
    </row>
    <row r="68909" spans="1:1" x14ac:dyDescent="0.25">
      <c r="A68909"/>
    </row>
    <row r="68910" spans="1:1" x14ac:dyDescent="0.25">
      <c r="A68910"/>
    </row>
    <row r="68911" spans="1:1" x14ac:dyDescent="0.25">
      <c r="A68911"/>
    </row>
    <row r="68912" spans="1:1" x14ac:dyDescent="0.25">
      <c r="A68912"/>
    </row>
    <row r="68913" spans="1:1" x14ac:dyDescent="0.25">
      <c r="A68913"/>
    </row>
    <row r="68914" spans="1:1" x14ac:dyDescent="0.25">
      <c r="A68914"/>
    </row>
    <row r="68915" spans="1:1" x14ac:dyDescent="0.25">
      <c r="A68915"/>
    </row>
    <row r="68916" spans="1:1" x14ac:dyDescent="0.25">
      <c r="A68916"/>
    </row>
    <row r="68917" spans="1:1" x14ac:dyDescent="0.25">
      <c r="A68917"/>
    </row>
    <row r="68918" spans="1:1" x14ac:dyDescent="0.25">
      <c r="A68918"/>
    </row>
    <row r="68919" spans="1:1" x14ac:dyDescent="0.25">
      <c r="A68919"/>
    </row>
    <row r="68920" spans="1:1" x14ac:dyDescent="0.25">
      <c r="A68920"/>
    </row>
    <row r="68921" spans="1:1" x14ac:dyDescent="0.25">
      <c r="A68921"/>
    </row>
    <row r="68922" spans="1:1" x14ac:dyDescent="0.25">
      <c r="A68922"/>
    </row>
    <row r="68923" spans="1:1" x14ac:dyDescent="0.25">
      <c r="A68923"/>
    </row>
    <row r="68924" spans="1:1" x14ac:dyDescent="0.25">
      <c r="A68924"/>
    </row>
    <row r="68925" spans="1:1" x14ac:dyDescent="0.25">
      <c r="A68925"/>
    </row>
    <row r="68926" spans="1:1" x14ac:dyDescent="0.25">
      <c r="A68926"/>
    </row>
    <row r="68927" spans="1:1" x14ac:dyDescent="0.25">
      <c r="A68927"/>
    </row>
    <row r="68928" spans="1:1" x14ac:dyDescent="0.25">
      <c r="A68928"/>
    </row>
    <row r="68929" spans="1:1" x14ac:dyDescent="0.25">
      <c r="A68929"/>
    </row>
    <row r="68930" spans="1:1" x14ac:dyDescent="0.25">
      <c r="A68930"/>
    </row>
    <row r="68931" spans="1:1" x14ac:dyDescent="0.25">
      <c r="A68931"/>
    </row>
    <row r="68932" spans="1:1" x14ac:dyDescent="0.25">
      <c r="A68932"/>
    </row>
    <row r="68933" spans="1:1" x14ac:dyDescent="0.25">
      <c r="A68933"/>
    </row>
    <row r="68934" spans="1:1" x14ac:dyDescent="0.25">
      <c r="A68934"/>
    </row>
    <row r="68935" spans="1:1" x14ac:dyDescent="0.25">
      <c r="A68935"/>
    </row>
    <row r="68936" spans="1:1" x14ac:dyDescent="0.25">
      <c r="A68936"/>
    </row>
    <row r="68937" spans="1:1" x14ac:dyDescent="0.25">
      <c r="A68937"/>
    </row>
    <row r="68938" spans="1:1" x14ac:dyDescent="0.25">
      <c r="A68938"/>
    </row>
    <row r="68939" spans="1:1" x14ac:dyDescent="0.25">
      <c r="A68939"/>
    </row>
    <row r="68940" spans="1:1" x14ac:dyDescent="0.25">
      <c r="A68940"/>
    </row>
    <row r="68941" spans="1:1" x14ac:dyDescent="0.25">
      <c r="A68941"/>
    </row>
    <row r="68942" spans="1:1" x14ac:dyDescent="0.25">
      <c r="A68942"/>
    </row>
    <row r="68943" spans="1:1" x14ac:dyDescent="0.25">
      <c r="A68943"/>
    </row>
    <row r="68944" spans="1:1" x14ac:dyDescent="0.25">
      <c r="A68944"/>
    </row>
    <row r="68945" spans="1:1" x14ac:dyDescent="0.25">
      <c r="A68945"/>
    </row>
    <row r="68946" spans="1:1" x14ac:dyDescent="0.25">
      <c r="A68946"/>
    </row>
    <row r="68947" spans="1:1" x14ac:dyDescent="0.25">
      <c r="A68947"/>
    </row>
    <row r="68948" spans="1:1" x14ac:dyDescent="0.25">
      <c r="A68948"/>
    </row>
    <row r="68949" spans="1:1" x14ac:dyDescent="0.25">
      <c r="A68949"/>
    </row>
    <row r="68950" spans="1:1" x14ac:dyDescent="0.25">
      <c r="A68950"/>
    </row>
    <row r="68951" spans="1:1" x14ac:dyDescent="0.25">
      <c r="A68951"/>
    </row>
    <row r="68952" spans="1:1" x14ac:dyDescent="0.25">
      <c r="A68952"/>
    </row>
    <row r="68953" spans="1:1" x14ac:dyDescent="0.25">
      <c r="A68953"/>
    </row>
    <row r="68954" spans="1:1" x14ac:dyDescent="0.25">
      <c r="A68954"/>
    </row>
    <row r="68955" spans="1:1" x14ac:dyDescent="0.25">
      <c r="A68955"/>
    </row>
    <row r="68956" spans="1:1" x14ac:dyDescent="0.25">
      <c r="A68956"/>
    </row>
    <row r="68957" spans="1:1" x14ac:dyDescent="0.25">
      <c r="A68957"/>
    </row>
    <row r="68958" spans="1:1" x14ac:dyDescent="0.25">
      <c r="A68958"/>
    </row>
    <row r="68959" spans="1:1" x14ac:dyDescent="0.25">
      <c r="A68959"/>
    </row>
    <row r="68960" spans="1:1" x14ac:dyDescent="0.25">
      <c r="A68960"/>
    </row>
    <row r="68961" spans="1:1" x14ac:dyDescent="0.25">
      <c r="A68961"/>
    </row>
    <row r="68962" spans="1:1" x14ac:dyDescent="0.25">
      <c r="A68962"/>
    </row>
    <row r="68963" spans="1:1" x14ac:dyDescent="0.25">
      <c r="A68963"/>
    </row>
    <row r="68964" spans="1:1" x14ac:dyDescent="0.25">
      <c r="A68964"/>
    </row>
    <row r="68965" spans="1:1" x14ac:dyDescent="0.25">
      <c r="A68965"/>
    </row>
    <row r="68966" spans="1:1" x14ac:dyDescent="0.25">
      <c r="A68966"/>
    </row>
    <row r="68967" spans="1:1" x14ac:dyDescent="0.25">
      <c r="A68967"/>
    </row>
    <row r="68968" spans="1:1" x14ac:dyDescent="0.25">
      <c r="A68968"/>
    </row>
    <row r="68969" spans="1:1" x14ac:dyDescent="0.25">
      <c r="A68969"/>
    </row>
    <row r="68970" spans="1:1" x14ac:dyDescent="0.25">
      <c r="A68970"/>
    </row>
    <row r="68971" spans="1:1" x14ac:dyDescent="0.25">
      <c r="A68971"/>
    </row>
    <row r="68972" spans="1:1" x14ac:dyDescent="0.25">
      <c r="A68972"/>
    </row>
    <row r="68973" spans="1:1" x14ac:dyDescent="0.25">
      <c r="A68973"/>
    </row>
    <row r="68974" spans="1:1" x14ac:dyDescent="0.25">
      <c r="A68974"/>
    </row>
    <row r="68975" spans="1:1" x14ac:dyDescent="0.25">
      <c r="A68975"/>
    </row>
    <row r="68976" spans="1:1" x14ac:dyDescent="0.25">
      <c r="A68976"/>
    </row>
    <row r="68977" spans="1:1" x14ac:dyDescent="0.25">
      <c r="A68977"/>
    </row>
    <row r="68978" spans="1:1" x14ac:dyDescent="0.25">
      <c r="A68978"/>
    </row>
    <row r="68979" spans="1:1" x14ac:dyDescent="0.25">
      <c r="A68979"/>
    </row>
    <row r="68980" spans="1:1" x14ac:dyDescent="0.25">
      <c r="A68980"/>
    </row>
    <row r="68981" spans="1:1" x14ac:dyDescent="0.25">
      <c r="A68981"/>
    </row>
    <row r="68982" spans="1:1" x14ac:dyDescent="0.25">
      <c r="A68982"/>
    </row>
    <row r="68983" spans="1:1" x14ac:dyDescent="0.25">
      <c r="A68983"/>
    </row>
    <row r="68984" spans="1:1" x14ac:dyDescent="0.25">
      <c r="A68984"/>
    </row>
    <row r="68985" spans="1:1" x14ac:dyDescent="0.25">
      <c r="A68985"/>
    </row>
    <row r="68986" spans="1:1" x14ac:dyDescent="0.25">
      <c r="A68986"/>
    </row>
    <row r="68987" spans="1:1" x14ac:dyDescent="0.25">
      <c r="A68987"/>
    </row>
    <row r="68988" spans="1:1" x14ac:dyDescent="0.25">
      <c r="A68988"/>
    </row>
    <row r="68989" spans="1:1" x14ac:dyDescent="0.25">
      <c r="A68989"/>
    </row>
    <row r="68990" spans="1:1" x14ac:dyDescent="0.25">
      <c r="A68990"/>
    </row>
    <row r="68991" spans="1:1" x14ac:dyDescent="0.25">
      <c r="A68991"/>
    </row>
    <row r="68992" spans="1:1" x14ac:dyDescent="0.25">
      <c r="A68992"/>
    </row>
    <row r="68993" spans="1:1" x14ac:dyDescent="0.25">
      <c r="A68993"/>
    </row>
    <row r="68994" spans="1:1" x14ac:dyDescent="0.25">
      <c r="A68994"/>
    </row>
    <row r="68995" spans="1:1" x14ac:dyDescent="0.25">
      <c r="A68995"/>
    </row>
    <row r="68996" spans="1:1" x14ac:dyDescent="0.25">
      <c r="A68996"/>
    </row>
    <row r="68997" spans="1:1" x14ac:dyDescent="0.25">
      <c r="A68997"/>
    </row>
    <row r="68998" spans="1:1" x14ac:dyDescent="0.25">
      <c r="A68998"/>
    </row>
    <row r="68999" spans="1:1" x14ac:dyDescent="0.25">
      <c r="A68999"/>
    </row>
    <row r="69000" spans="1:1" x14ac:dyDescent="0.25">
      <c r="A69000"/>
    </row>
    <row r="69001" spans="1:1" x14ac:dyDescent="0.25">
      <c r="A69001"/>
    </row>
    <row r="69002" spans="1:1" x14ac:dyDescent="0.25">
      <c r="A69002"/>
    </row>
    <row r="69003" spans="1:1" x14ac:dyDescent="0.25">
      <c r="A69003"/>
    </row>
    <row r="69004" spans="1:1" x14ac:dyDescent="0.25">
      <c r="A69004"/>
    </row>
    <row r="69005" spans="1:1" x14ac:dyDescent="0.25">
      <c r="A69005"/>
    </row>
    <row r="69006" spans="1:1" x14ac:dyDescent="0.25">
      <c r="A69006"/>
    </row>
    <row r="69007" spans="1:1" x14ac:dyDescent="0.25">
      <c r="A69007"/>
    </row>
    <row r="69008" spans="1:1" x14ac:dyDescent="0.25">
      <c r="A69008"/>
    </row>
    <row r="69009" spans="1:1" x14ac:dyDescent="0.25">
      <c r="A69009"/>
    </row>
    <row r="69010" spans="1:1" x14ac:dyDescent="0.25">
      <c r="A69010"/>
    </row>
    <row r="69011" spans="1:1" x14ac:dyDescent="0.25">
      <c r="A69011"/>
    </row>
    <row r="69012" spans="1:1" x14ac:dyDescent="0.25">
      <c r="A69012"/>
    </row>
    <row r="69013" spans="1:1" x14ac:dyDescent="0.25">
      <c r="A69013"/>
    </row>
    <row r="69014" spans="1:1" x14ac:dyDescent="0.25">
      <c r="A69014"/>
    </row>
    <row r="69015" spans="1:1" x14ac:dyDescent="0.25">
      <c r="A69015"/>
    </row>
    <row r="69016" spans="1:1" x14ac:dyDescent="0.25">
      <c r="A69016"/>
    </row>
    <row r="69017" spans="1:1" x14ac:dyDescent="0.25">
      <c r="A69017"/>
    </row>
    <row r="69018" spans="1:1" x14ac:dyDescent="0.25">
      <c r="A69018"/>
    </row>
    <row r="69019" spans="1:1" x14ac:dyDescent="0.25">
      <c r="A69019"/>
    </row>
    <row r="69020" spans="1:1" x14ac:dyDescent="0.25">
      <c r="A69020"/>
    </row>
    <row r="69021" spans="1:1" x14ac:dyDescent="0.25">
      <c r="A69021"/>
    </row>
    <row r="69022" spans="1:1" x14ac:dyDescent="0.25">
      <c r="A69022"/>
    </row>
    <row r="69023" spans="1:1" x14ac:dyDescent="0.25">
      <c r="A69023"/>
    </row>
    <row r="69024" spans="1:1" x14ac:dyDescent="0.25">
      <c r="A69024"/>
    </row>
    <row r="69025" spans="1:1" x14ac:dyDescent="0.25">
      <c r="A69025"/>
    </row>
    <row r="69026" spans="1:1" x14ac:dyDescent="0.25">
      <c r="A69026"/>
    </row>
    <row r="69027" spans="1:1" x14ac:dyDescent="0.25">
      <c r="A69027"/>
    </row>
    <row r="69028" spans="1:1" x14ac:dyDescent="0.25">
      <c r="A69028"/>
    </row>
    <row r="69029" spans="1:1" x14ac:dyDescent="0.25">
      <c r="A69029"/>
    </row>
    <row r="69030" spans="1:1" x14ac:dyDescent="0.25">
      <c r="A69030"/>
    </row>
    <row r="69031" spans="1:1" x14ac:dyDescent="0.25">
      <c r="A69031"/>
    </row>
    <row r="69032" spans="1:1" x14ac:dyDescent="0.25">
      <c r="A69032"/>
    </row>
    <row r="69033" spans="1:1" x14ac:dyDescent="0.25">
      <c r="A69033"/>
    </row>
    <row r="69034" spans="1:1" x14ac:dyDescent="0.25">
      <c r="A69034"/>
    </row>
    <row r="69035" spans="1:1" x14ac:dyDescent="0.25">
      <c r="A69035"/>
    </row>
    <row r="69036" spans="1:1" x14ac:dyDescent="0.25">
      <c r="A69036"/>
    </row>
    <row r="69037" spans="1:1" x14ac:dyDescent="0.25">
      <c r="A69037"/>
    </row>
    <row r="69038" spans="1:1" x14ac:dyDescent="0.25">
      <c r="A69038"/>
    </row>
    <row r="69039" spans="1:1" x14ac:dyDescent="0.25">
      <c r="A69039"/>
    </row>
    <row r="69040" spans="1:1" x14ac:dyDescent="0.25">
      <c r="A69040"/>
    </row>
    <row r="69041" spans="1:1" x14ac:dyDescent="0.25">
      <c r="A69041"/>
    </row>
    <row r="69042" spans="1:1" x14ac:dyDescent="0.25">
      <c r="A69042"/>
    </row>
    <row r="69043" spans="1:1" x14ac:dyDescent="0.25">
      <c r="A69043"/>
    </row>
    <row r="69044" spans="1:1" x14ac:dyDescent="0.25">
      <c r="A69044"/>
    </row>
    <row r="69045" spans="1:1" x14ac:dyDescent="0.25">
      <c r="A69045"/>
    </row>
    <row r="69046" spans="1:1" x14ac:dyDescent="0.25">
      <c r="A69046"/>
    </row>
    <row r="69047" spans="1:1" x14ac:dyDescent="0.25">
      <c r="A69047"/>
    </row>
    <row r="69048" spans="1:1" x14ac:dyDescent="0.25">
      <c r="A69048"/>
    </row>
    <row r="69049" spans="1:1" x14ac:dyDescent="0.25">
      <c r="A69049"/>
    </row>
    <row r="69050" spans="1:1" x14ac:dyDescent="0.25">
      <c r="A69050"/>
    </row>
    <row r="69051" spans="1:1" x14ac:dyDescent="0.25">
      <c r="A69051"/>
    </row>
    <row r="69052" spans="1:1" x14ac:dyDescent="0.25">
      <c r="A69052"/>
    </row>
    <row r="69053" spans="1:1" x14ac:dyDescent="0.25">
      <c r="A69053"/>
    </row>
    <row r="69054" spans="1:1" x14ac:dyDescent="0.25">
      <c r="A69054"/>
    </row>
    <row r="69055" spans="1:1" x14ac:dyDescent="0.25">
      <c r="A69055"/>
    </row>
    <row r="69056" spans="1:1" x14ac:dyDescent="0.25">
      <c r="A69056"/>
    </row>
    <row r="69057" spans="1:1" x14ac:dyDescent="0.25">
      <c r="A69057"/>
    </row>
    <row r="69058" spans="1:1" x14ac:dyDescent="0.25">
      <c r="A69058"/>
    </row>
    <row r="69059" spans="1:1" x14ac:dyDescent="0.25">
      <c r="A69059"/>
    </row>
    <row r="69060" spans="1:1" x14ac:dyDescent="0.25">
      <c r="A69060"/>
    </row>
    <row r="69061" spans="1:1" x14ac:dyDescent="0.25">
      <c r="A69061"/>
    </row>
    <row r="69062" spans="1:1" x14ac:dyDescent="0.25">
      <c r="A69062"/>
    </row>
    <row r="69063" spans="1:1" x14ac:dyDescent="0.25">
      <c r="A69063"/>
    </row>
    <row r="69064" spans="1:1" x14ac:dyDescent="0.25">
      <c r="A69064"/>
    </row>
    <row r="69065" spans="1:1" x14ac:dyDescent="0.25">
      <c r="A69065"/>
    </row>
    <row r="69066" spans="1:1" x14ac:dyDescent="0.25">
      <c r="A69066"/>
    </row>
    <row r="69067" spans="1:1" x14ac:dyDescent="0.25">
      <c r="A69067"/>
    </row>
    <row r="69068" spans="1:1" x14ac:dyDescent="0.25">
      <c r="A69068"/>
    </row>
    <row r="69069" spans="1:1" x14ac:dyDescent="0.25">
      <c r="A69069"/>
    </row>
    <row r="69070" spans="1:1" x14ac:dyDescent="0.25">
      <c r="A69070"/>
    </row>
    <row r="69071" spans="1:1" x14ac:dyDescent="0.25">
      <c r="A69071"/>
    </row>
    <row r="69072" spans="1:1" x14ac:dyDescent="0.25">
      <c r="A69072"/>
    </row>
    <row r="69073" spans="1:1" x14ac:dyDescent="0.25">
      <c r="A69073"/>
    </row>
    <row r="69074" spans="1:1" x14ac:dyDescent="0.25">
      <c r="A69074"/>
    </row>
    <row r="69075" spans="1:1" x14ac:dyDescent="0.25">
      <c r="A69075"/>
    </row>
    <row r="69076" spans="1:1" x14ac:dyDescent="0.25">
      <c r="A69076"/>
    </row>
    <row r="69077" spans="1:1" x14ac:dyDescent="0.25">
      <c r="A69077"/>
    </row>
    <row r="69078" spans="1:1" x14ac:dyDescent="0.25">
      <c r="A69078"/>
    </row>
    <row r="69079" spans="1:1" x14ac:dyDescent="0.25">
      <c r="A69079"/>
    </row>
    <row r="69080" spans="1:1" x14ac:dyDescent="0.25">
      <c r="A69080"/>
    </row>
    <row r="69081" spans="1:1" x14ac:dyDescent="0.25">
      <c r="A69081"/>
    </row>
    <row r="69082" spans="1:1" x14ac:dyDescent="0.25">
      <c r="A69082"/>
    </row>
    <row r="69083" spans="1:1" x14ac:dyDescent="0.25">
      <c r="A69083"/>
    </row>
    <row r="69084" spans="1:1" x14ac:dyDescent="0.25">
      <c r="A69084"/>
    </row>
    <row r="69085" spans="1:1" x14ac:dyDescent="0.25">
      <c r="A69085"/>
    </row>
    <row r="69086" spans="1:1" x14ac:dyDescent="0.25">
      <c r="A69086"/>
    </row>
    <row r="69087" spans="1:1" x14ac:dyDescent="0.25">
      <c r="A69087"/>
    </row>
    <row r="69088" spans="1:1" x14ac:dyDescent="0.25">
      <c r="A69088"/>
    </row>
    <row r="69089" spans="1:1" x14ac:dyDescent="0.25">
      <c r="A69089"/>
    </row>
    <row r="69090" spans="1:1" x14ac:dyDescent="0.25">
      <c r="A69090"/>
    </row>
    <row r="69091" spans="1:1" x14ac:dyDescent="0.25">
      <c r="A69091"/>
    </row>
    <row r="69092" spans="1:1" x14ac:dyDescent="0.25">
      <c r="A69092"/>
    </row>
    <row r="69093" spans="1:1" x14ac:dyDescent="0.25">
      <c r="A69093"/>
    </row>
    <row r="69094" spans="1:1" x14ac:dyDescent="0.25">
      <c r="A69094"/>
    </row>
    <row r="69095" spans="1:1" x14ac:dyDescent="0.25">
      <c r="A69095"/>
    </row>
    <row r="69096" spans="1:1" x14ac:dyDescent="0.25">
      <c r="A69096"/>
    </row>
    <row r="69097" spans="1:1" x14ac:dyDescent="0.25">
      <c r="A69097"/>
    </row>
    <row r="69098" spans="1:1" x14ac:dyDescent="0.25">
      <c r="A69098"/>
    </row>
    <row r="69099" spans="1:1" x14ac:dyDescent="0.25">
      <c r="A69099"/>
    </row>
    <row r="69100" spans="1:1" x14ac:dyDescent="0.25">
      <c r="A69100"/>
    </row>
    <row r="69101" spans="1:1" x14ac:dyDescent="0.25">
      <c r="A69101"/>
    </row>
    <row r="69102" spans="1:1" x14ac:dyDescent="0.25">
      <c r="A69102"/>
    </row>
    <row r="69103" spans="1:1" x14ac:dyDescent="0.25">
      <c r="A69103"/>
    </row>
    <row r="69104" spans="1:1" x14ac:dyDescent="0.25">
      <c r="A69104"/>
    </row>
    <row r="69105" spans="1:1" x14ac:dyDescent="0.25">
      <c r="A69105"/>
    </row>
    <row r="69106" spans="1:1" x14ac:dyDescent="0.25">
      <c r="A69106"/>
    </row>
    <row r="69107" spans="1:1" x14ac:dyDescent="0.25">
      <c r="A69107"/>
    </row>
    <row r="69108" spans="1:1" x14ac:dyDescent="0.25">
      <c r="A69108"/>
    </row>
    <row r="69109" spans="1:1" x14ac:dyDescent="0.25">
      <c r="A69109"/>
    </row>
    <row r="69110" spans="1:1" x14ac:dyDescent="0.25">
      <c r="A69110"/>
    </row>
    <row r="69111" spans="1:1" x14ac:dyDescent="0.25">
      <c r="A69111"/>
    </row>
    <row r="69112" spans="1:1" x14ac:dyDescent="0.25">
      <c r="A69112"/>
    </row>
    <row r="69113" spans="1:1" x14ac:dyDescent="0.25">
      <c r="A69113"/>
    </row>
    <row r="69114" spans="1:1" x14ac:dyDescent="0.25">
      <c r="A69114"/>
    </row>
    <row r="69115" spans="1:1" x14ac:dyDescent="0.25">
      <c r="A69115"/>
    </row>
    <row r="69116" spans="1:1" x14ac:dyDescent="0.25">
      <c r="A69116"/>
    </row>
    <row r="69117" spans="1:1" x14ac:dyDescent="0.25">
      <c r="A69117"/>
    </row>
    <row r="69118" spans="1:1" x14ac:dyDescent="0.25">
      <c r="A69118"/>
    </row>
    <row r="69119" spans="1:1" x14ac:dyDescent="0.25">
      <c r="A69119"/>
    </row>
    <row r="69120" spans="1:1" x14ac:dyDescent="0.25">
      <c r="A69120"/>
    </row>
    <row r="69121" spans="1:1" x14ac:dyDescent="0.25">
      <c r="A69121"/>
    </row>
    <row r="69122" spans="1:1" x14ac:dyDescent="0.25">
      <c r="A69122"/>
    </row>
    <row r="69123" spans="1:1" x14ac:dyDescent="0.25">
      <c r="A69123"/>
    </row>
    <row r="69124" spans="1:1" x14ac:dyDescent="0.25">
      <c r="A69124"/>
    </row>
    <row r="69125" spans="1:1" x14ac:dyDescent="0.25">
      <c r="A69125"/>
    </row>
    <row r="69126" spans="1:1" x14ac:dyDescent="0.25">
      <c r="A69126"/>
    </row>
    <row r="69127" spans="1:1" x14ac:dyDescent="0.25">
      <c r="A69127"/>
    </row>
    <row r="69128" spans="1:1" x14ac:dyDescent="0.25">
      <c r="A69128"/>
    </row>
    <row r="69129" spans="1:1" x14ac:dyDescent="0.25">
      <c r="A69129"/>
    </row>
    <row r="69130" spans="1:1" x14ac:dyDescent="0.25">
      <c r="A69130"/>
    </row>
    <row r="69131" spans="1:1" x14ac:dyDescent="0.25">
      <c r="A69131"/>
    </row>
    <row r="69132" spans="1:1" x14ac:dyDescent="0.25">
      <c r="A69132"/>
    </row>
    <row r="69133" spans="1:1" x14ac:dyDescent="0.25">
      <c r="A69133"/>
    </row>
    <row r="69134" spans="1:1" x14ac:dyDescent="0.25">
      <c r="A69134"/>
    </row>
    <row r="69135" spans="1:1" x14ac:dyDescent="0.25">
      <c r="A69135"/>
    </row>
    <row r="69136" spans="1:1" x14ac:dyDescent="0.25">
      <c r="A69136"/>
    </row>
    <row r="69137" spans="1:1" x14ac:dyDescent="0.25">
      <c r="A69137"/>
    </row>
    <row r="69138" spans="1:1" x14ac:dyDescent="0.25">
      <c r="A69138"/>
    </row>
    <row r="69139" spans="1:1" x14ac:dyDescent="0.25">
      <c r="A69139"/>
    </row>
    <row r="69140" spans="1:1" x14ac:dyDescent="0.25">
      <c r="A69140"/>
    </row>
    <row r="69141" spans="1:1" x14ac:dyDescent="0.25">
      <c r="A69141"/>
    </row>
    <row r="69142" spans="1:1" x14ac:dyDescent="0.25">
      <c r="A69142"/>
    </row>
    <row r="69143" spans="1:1" x14ac:dyDescent="0.25">
      <c r="A69143"/>
    </row>
    <row r="69144" spans="1:1" x14ac:dyDescent="0.25">
      <c r="A69144"/>
    </row>
    <row r="69145" spans="1:1" x14ac:dyDescent="0.25">
      <c r="A69145"/>
    </row>
    <row r="69146" spans="1:1" x14ac:dyDescent="0.25">
      <c r="A69146"/>
    </row>
    <row r="69147" spans="1:1" x14ac:dyDescent="0.25">
      <c r="A69147"/>
    </row>
    <row r="69148" spans="1:1" x14ac:dyDescent="0.25">
      <c r="A69148"/>
    </row>
    <row r="69149" spans="1:1" x14ac:dyDescent="0.25">
      <c r="A69149"/>
    </row>
    <row r="69150" spans="1:1" x14ac:dyDescent="0.25">
      <c r="A69150"/>
    </row>
    <row r="69151" spans="1:1" x14ac:dyDescent="0.25">
      <c r="A69151"/>
    </row>
    <row r="69152" spans="1:1" x14ac:dyDescent="0.25">
      <c r="A69152"/>
    </row>
    <row r="69153" spans="1:1" x14ac:dyDescent="0.25">
      <c r="A69153"/>
    </row>
    <row r="69154" spans="1:1" x14ac:dyDescent="0.25">
      <c r="A69154"/>
    </row>
    <row r="69155" spans="1:1" x14ac:dyDescent="0.25">
      <c r="A69155"/>
    </row>
    <row r="69156" spans="1:1" x14ac:dyDescent="0.25">
      <c r="A69156"/>
    </row>
    <row r="69157" spans="1:1" x14ac:dyDescent="0.25">
      <c r="A69157"/>
    </row>
    <row r="69158" spans="1:1" x14ac:dyDescent="0.25">
      <c r="A69158"/>
    </row>
    <row r="69159" spans="1:1" x14ac:dyDescent="0.25">
      <c r="A69159"/>
    </row>
    <row r="69160" spans="1:1" x14ac:dyDescent="0.25">
      <c r="A69160"/>
    </row>
    <row r="69161" spans="1:1" x14ac:dyDescent="0.25">
      <c r="A69161"/>
    </row>
    <row r="69162" spans="1:1" x14ac:dyDescent="0.25">
      <c r="A69162"/>
    </row>
    <row r="69163" spans="1:1" x14ac:dyDescent="0.25">
      <c r="A69163"/>
    </row>
    <row r="69164" spans="1:1" x14ac:dyDescent="0.25">
      <c r="A69164"/>
    </row>
    <row r="69165" spans="1:1" x14ac:dyDescent="0.25">
      <c r="A69165"/>
    </row>
    <row r="69166" spans="1:1" x14ac:dyDescent="0.25">
      <c r="A69166"/>
    </row>
    <row r="69167" spans="1:1" x14ac:dyDescent="0.25">
      <c r="A69167"/>
    </row>
    <row r="69168" spans="1:1" x14ac:dyDescent="0.25">
      <c r="A69168"/>
    </row>
    <row r="69169" spans="1:1" x14ac:dyDescent="0.25">
      <c r="A69169"/>
    </row>
    <row r="69170" spans="1:1" x14ac:dyDescent="0.25">
      <c r="A69170"/>
    </row>
    <row r="69171" spans="1:1" x14ac:dyDescent="0.25">
      <c r="A69171"/>
    </row>
    <row r="69172" spans="1:1" x14ac:dyDescent="0.25">
      <c r="A69172"/>
    </row>
    <row r="69173" spans="1:1" x14ac:dyDescent="0.25">
      <c r="A69173"/>
    </row>
    <row r="69174" spans="1:1" x14ac:dyDescent="0.25">
      <c r="A69174"/>
    </row>
    <row r="69175" spans="1:1" x14ac:dyDescent="0.25">
      <c r="A69175"/>
    </row>
    <row r="69176" spans="1:1" x14ac:dyDescent="0.25">
      <c r="A69176"/>
    </row>
    <row r="69177" spans="1:1" x14ac:dyDescent="0.25">
      <c r="A69177"/>
    </row>
    <row r="69178" spans="1:1" x14ac:dyDescent="0.25">
      <c r="A69178"/>
    </row>
    <row r="69179" spans="1:1" x14ac:dyDescent="0.25">
      <c r="A69179"/>
    </row>
    <row r="69180" spans="1:1" x14ac:dyDescent="0.25">
      <c r="A69180"/>
    </row>
    <row r="69181" spans="1:1" x14ac:dyDescent="0.25">
      <c r="A69181"/>
    </row>
    <row r="69182" spans="1:1" x14ac:dyDescent="0.25">
      <c r="A69182"/>
    </row>
    <row r="69183" spans="1:1" x14ac:dyDescent="0.25">
      <c r="A69183"/>
    </row>
    <row r="69184" spans="1:1" x14ac:dyDescent="0.25">
      <c r="A69184"/>
    </row>
    <row r="69185" spans="1:1" x14ac:dyDescent="0.25">
      <c r="A69185"/>
    </row>
    <row r="69186" spans="1:1" x14ac:dyDescent="0.25">
      <c r="A69186"/>
    </row>
    <row r="69187" spans="1:1" x14ac:dyDescent="0.25">
      <c r="A69187"/>
    </row>
    <row r="69188" spans="1:1" x14ac:dyDescent="0.25">
      <c r="A69188"/>
    </row>
    <row r="69189" spans="1:1" x14ac:dyDescent="0.25">
      <c r="A69189"/>
    </row>
    <row r="69190" spans="1:1" x14ac:dyDescent="0.25">
      <c r="A69190"/>
    </row>
    <row r="69191" spans="1:1" x14ac:dyDescent="0.25">
      <c r="A69191"/>
    </row>
    <row r="69192" spans="1:1" x14ac:dyDescent="0.25">
      <c r="A69192"/>
    </row>
    <row r="69193" spans="1:1" x14ac:dyDescent="0.25">
      <c r="A69193"/>
    </row>
    <row r="69194" spans="1:1" x14ac:dyDescent="0.25">
      <c r="A69194"/>
    </row>
    <row r="69195" spans="1:1" x14ac:dyDescent="0.25">
      <c r="A69195"/>
    </row>
    <row r="69196" spans="1:1" x14ac:dyDescent="0.25">
      <c r="A69196"/>
    </row>
    <row r="69197" spans="1:1" x14ac:dyDescent="0.25">
      <c r="A69197"/>
    </row>
    <row r="69198" spans="1:1" x14ac:dyDescent="0.25">
      <c r="A69198"/>
    </row>
    <row r="69199" spans="1:1" x14ac:dyDescent="0.25">
      <c r="A69199"/>
    </row>
    <row r="69200" spans="1:1" x14ac:dyDescent="0.25">
      <c r="A69200"/>
    </row>
    <row r="69201" spans="1:1" x14ac:dyDescent="0.25">
      <c r="A69201"/>
    </row>
    <row r="69202" spans="1:1" x14ac:dyDescent="0.25">
      <c r="A69202"/>
    </row>
    <row r="69203" spans="1:1" x14ac:dyDescent="0.25">
      <c r="A69203"/>
    </row>
    <row r="69204" spans="1:1" x14ac:dyDescent="0.25">
      <c r="A69204"/>
    </row>
    <row r="69205" spans="1:1" x14ac:dyDescent="0.25">
      <c r="A69205"/>
    </row>
    <row r="69206" spans="1:1" x14ac:dyDescent="0.25">
      <c r="A69206"/>
    </row>
    <row r="69207" spans="1:1" x14ac:dyDescent="0.25">
      <c r="A69207"/>
    </row>
    <row r="69208" spans="1:1" x14ac:dyDescent="0.25">
      <c r="A69208"/>
    </row>
    <row r="69209" spans="1:1" x14ac:dyDescent="0.25">
      <c r="A69209"/>
    </row>
    <row r="69210" spans="1:1" x14ac:dyDescent="0.25">
      <c r="A69210"/>
    </row>
    <row r="69211" spans="1:1" x14ac:dyDescent="0.25">
      <c r="A69211"/>
    </row>
    <row r="69212" spans="1:1" x14ac:dyDescent="0.25">
      <c r="A69212"/>
    </row>
    <row r="69213" spans="1:1" x14ac:dyDescent="0.25">
      <c r="A69213"/>
    </row>
    <row r="69214" spans="1:1" x14ac:dyDescent="0.25">
      <c r="A69214"/>
    </row>
    <row r="69215" spans="1:1" x14ac:dyDescent="0.25">
      <c r="A69215"/>
    </row>
    <row r="69216" spans="1:1" x14ac:dyDescent="0.25">
      <c r="A69216"/>
    </row>
    <row r="69217" spans="1:1" x14ac:dyDescent="0.25">
      <c r="A69217"/>
    </row>
    <row r="69218" spans="1:1" x14ac:dyDescent="0.25">
      <c r="A69218"/>
    </row>
    <row r="69219" spans="1:1" x14ac:dyDescent="0.25">
      <c r="A69219"/>
    </row>
    <row r="69220" spans="1:1" x14ac:dyDescent="0.25">
      <c r="A69220"/>
    </row>
    <row r="69221" spans="1:1" x14ac:dyDescent="0.25">
      <c r="A69221"/>
    </row>
    <row r="69222" spans="1:1" x14ac:dyDescent="0.25">
      <c r="A69222"/>
    </row>
    <row r="69223" spans="1:1" x14ac:dyDescent="0.25">
      <c r="A69223"/>
    </row>
    <row r="69224" spans="1:1" x14ac:dyDescent="0.25">
      <c r="A69224"/>
    </row>
    <row r="69225" spans="1:1" x14ac:dyDescent="0.25">
      <c r="A69225"/>
    </row>
    <row r="69226" spans="1:1" x14ac:dyDescent="0.25">
      <c r="A69226"/>
    </row>
    <row r="69227" spans="1:1" x14ac:dyDescent="0.25">
      <c r="A69227"/>
    </row>
    <row r="69228" spans="1:1" x14ac:dyDescent="0.25">
      <c r="A69228"/>
    </row>
    <row r="69229" spans="1:1" x14ac:dyDescent="0.25">
      <c r="A69229"/>
    </row>
    <row r="69230" spans="1:1" x14ac:dyDescent="0.25">
      <c r="A69230"/>
    </row>
    <row r="69231" spans="1:1" x14ac:dyDescent="0.25">
      <c r="A69231"/>
    </row>
    <row r="69232" spans="1:1" x14ac:dyDescent="0.25">
      <c r="A69232"/>
    </row>
    <row r="69233" spans="1:1" x14ac:dyDescent="0.25">
      <c r="A69233"/>
    </row>
    <row r="69234" spans="1:1" x14ac:dyDescent="0.25">
      <c r="A69234"/>
    </row>
    <row r="69235" spans="1:1" x14ac:dyDescent="0.25">
      <c r="A69235"/>
    </row>
    <row r="69236" spans="1:1" x14ac:dyDescent="0.25">
      <c r="A69236"/>
    </row>
    <row r="69237" spans="1:1" x14ac:dyDescent="0.25">
      <c r="A69237"/>
    </row>
    <row r="69238" spans="1:1" x14ac:dyDescent="0.25">
      <c r="A69238"/>
    </row>
    <row r="69239" spans="1:1" x14ac:dyDescent="0.25">
      <c r="A69239"/>
    </row>
    <row r="69240" spans="1:1" x14ac:dyDescent="0.25">
      <c r="A69240"/>
    </row>
    <row r="69241" spans="1:1" x14ac:dyDescent="0.25">
      <c r="A69241"/>
    </row>
    <row r="69242" spans="1:1" x14ac:dyDescent="0.25">
      <c r="A69242"/>
    </row>
    <row r="69243" spans="1:1" x14ac:dyDescent="0.25">
      <c r="A69243"/>
    </row>
    <row r="69244" spans="1:1" x14ac:dyDescent="0.25">
      <c r="A69244"/>
    </row>
    <row r="69245" spans="1:1" x14ac:dyDescent="0.25">
      <c r="A69245"/>
    </row>
    <row r="69246" spans="1:1" x14ac:dyDescent="0.25">
      <c r="A69246"/>
    </row>
    <row r="69247" spans="1:1" x14ac:dyDescent="0.25">
      <c r="A69247"/>
    </row>
    <row r="69248" spans="1:1" x14ac:dyDescent="0.25">
      <c r="A69248"/>
    </row>
    <row r="69249" spans="1:1" x14ac:dyDescent="0.25">
      <c r="A69249"/>
    </row>
    <row r="69250" spans="1:1" x14ac:dyDescent="0.25">
      <c r="A69250"/>
    </row>
    <row r="69251" spans="1:1" x14ac:dyDescent="0.25">
      <c r="A69251"/>
    </row>
    <row r="69252" spans="1:1" x14ac:dyDescent="0.25">
      <c r="A69252"/>
    </row>
    <row r="69253" spans="1:1" x14ac:dyDescent="0.25">
      <c r="A69253"/>
    </row>
    <row r="69254" spans="1:1" x14ac:dyDescent="0.25">
      <c r="A69254"/>
    </row>
    <row r="69255" spans="1:1" x14ac:dyDescent="0.25">
      <c r="A69255"/>
    </row>
    <row r="69256" spans="1:1" x14ac:dyDescent="0.25">
      <c r="A69256"/>
    </row>
    <row r="69257" spans="1:1" x14ac:dyDescent="0.25">
      <c r="A69257"/>
    </row>
    <row r="69258" spans="1:1" x14ac:dyDescent="0.25">
      <c r="A69258"/>
    </row>
    <row r="69259" spans="1:1" x14ac:dyDescent="0.25">
      <c r="A69259"/>
    </row>
    <row r="69260" spans="1:1" x14ac:dyDescent="0.25">
      <c r="A69260"/>
    </row>
    <row r="69261" spans="1:1" x14ac:dyDescent="0.25">
      <c r="A69261"/>
    </row>
    <row r="69262" spans="1:1" x14ac:dyDescent="0.25">
      <c r="A69262"/>
    </row>
    <row r="69263" spans="1:1" x14ac:dyDescent="0.25">
      <c r="A69263"/>
    </row>
    <row r="69264" spans="1:1" x14ac:dyDescent="0.25">
      <c r="A69264"/>
    </row>
    <row r="69265" spans="1:1" x14ac:dyDescent="0.25">
      <c r="A69265"/>
    </row>
    <row r="69266" spans="1:1" x14ac:dyDescent="0.25">
      <c r="A69266"/>
    </row>
    <row r="69267" spans="1:1" x14ac:dyDescent="0.25">
      <c r="A69267"/>
    </row>
    <row r="69268" spans="1:1" x14ac:dyDescent="0.25">
      <c r="A69268"/>
    </row>
    <row r="69269" spans="1:1" x14ac:dyDescent="0.25">
      <c r="A69269"/>
    </row>
    <row r="69270" spans="1:1" x14ac:dyDescent="0.25">
      <c r="A69270"/>
    </row>
    <row r="69271" spans="1:1" x14ac:dyDescent="0.25">
      <c r="A69271"/>
    </row>
    <row r="69272" spans="1:1" x14ac:dyDescent="0.25">
      <c r="A69272"/>
    </row>
    <row r="69273" spans="1:1" x14ac:dyDescent="0.25">
      <c r="A69273"/>
    </row>
    <row r="69274" spans="1:1" x14ac:dyDescent="0.25">
      <c r="A69274"/>
    </row>
    <row r="69275" spans="1:1" x14ac:dyDescent="0.25">
      <c r="A69275"/>
    </row>
    <row r="69276" spans="1:1" x14ac:dyDescent="0.25">
      <c r="A69276"/>
    </row>
    <row r="69277" spans="1:1" x14ac:dyDescent="0.25">
      <c r="A69277"/>
    </row>
    <row r="69278" spans="1:1" x14ac:dyDescent="0.25">
      <c r="A69278"/>
    </row>
    <row r="69279" spans="1:1" x14ac:dyDescent="0.25">
      <c r="A69279"/>
    </row>
    <row r="69280" spans="1:1" x14ac:dyDescent="0.25">
      <c r="A69280"/>
    </row>
    <row r="69281" spans="1:1" x14ac:dyDescent="0.25">
      <c r="A69281"/>
    </row>
    <row r="69282" spans="1:1" x14ac:dyDescent="0.25">
      <c r="A69282"/>
    </row>
    <row r="69283" spans="1:1" x14ac:dyDescent="0.25">
      <c r="A69283"/>
    </row>
    <row r="69284" spans="1:1" x14ac:dyDescent="0.25">
      <c r="A69284"/>
    </row>
    <row r="69285" spans="1:1" x14ac:dyDescent="0.25">
      <c r="A69285"/>
    </row>
    <row r="69286" spans="1:1" x14ac:dyDescent="0.25">
      <c r="A69286"/>
    </row>
    <row r="69287" spans="1:1" x14ac:dyDescent="0.25">
      <c r="A69287"/>
    </row>
    <row r="69288" spans="1:1" x14ac:dyDescent="0.25">
      <c r="A69288"/>
    </row>
    <row r="69289" spans="1:1" x14ac:dyDescent="0.25">
      <c r="A69289"/>
    </row>
    <row r="69290" spans="1:1" x14ac:dyDescent="0.25">
      <c r="A69290"/>
    </row>
    <row r="69291" spans="1:1" x14ac:dyDescent="0.25">
      <c r="A69291"/>
    </row>
    <row r="69292" spans="1:1" x14ac:dyDescent="0.25">
      <c r="A69292"/>
    </row>
    <row r="69293" spans="1:1" x14ac:dyDescent="0.25">
      <c r="A69293"/>
    </row>
    <row r="69294" spans="1:1" x14ac:dyDescent="0.25">
      <c r="A69294"/>
    </row>
    <row r="69295" spans="1:1" x14ac:dyDescent="0.25">
      <c r="A69295"/>
    </row>
    <row r="69296" spans="1:1" x14ac:dyDescent="0.25">
      <c r="A69296"/>
    </row>
    <row r="69297" spans="1:1" x14ac:dyDescent="0.25">
      <c r="A69297"/>
    </row>
    <row r="69298" spans="1:1" x14ac:dyDescent="0.25">
      <c r="A69298"/>
    </row>
    <row r="69299" spans="1:1" x14ac:dyDescent="0.25">
      <c r="A69299"/>
    </row>
    <row r="69300" spans="1:1" x14ac:dyDescent="0.25">
      <c r="A69300"/>
    </row>
    <row r="69301" spans="1:1" x14ac:dyDescent="0.25">
      <c r="A69301"/>
    </row>
    <row r="69302" spans="1:1" x14ac:dyDescent="0.25">
      <c r="A69302"/>
    </row>
    <row r="69303" spans="1:1" x14ac:dyDescent="0.25">
      <c r="A69303"/>
    </row>
    <row r="69304" spans="1:1" x14ac:dyDescent="0.25">
      <c r="A69304"/>
    </row>
    <row r="69305" spans="1:1" x14ac:dyDescent="0.25">
      <c r="A69305"/>
    </row>
    <row r="69306" spans="1:1" x14ac:dyDescent="0.25">
      <c r="A69306"/>
    </row>
    <row r="69307" spans="1:1" x14ac:dyDescent="0.25">
      <c r="A69307"/>
    </row>
    <row r="69308" spans="1:1" x14ac:dyDescent="0.25">
      <c r="A69308"/>
    </row>
    <row r="69309" spans="1:1" x14ac:dyDescent="0.25">
      <c r="A69309"/>
    </row>
    <row r="69310" spans="1:1" x14ac:dyDescent="0.25">
      <c r="A69310"/>
    </row>
    <row r="69311" spans="1:1" x14ac:dyDescent="0.25">
      <c r="A69311"/>
    </row>
    <row r="69312" spans="1:1" x14ac:dyDescent="0.25">
      <c r="A69312"/>
    </row>
    <row r="69313" spans="1:1" x14ac:dyDescent="0.25">
      <c r="A69313"/>
    </row>
    <row r="69314" spans="1:1" x14ac:dyDescent="0.25">
      <c r="A69314"/>
    </row>
    <row r="69315" spans="1:1" x14ac:dyDescent="0.25">
      <c r="A69315"/>
    </row>
    <row r="69316" spans="1:1" x14ac:dyDescent="0.25">
      <c r="A69316"/>
    </row>
    <row r="69317" spans="1:1" x14ac:dyDescent="0.25">
      <c r="A69317"/>
    </row>
    <row r="69318" spans="1:1" x14ac:dyDescent="0.25">
      <c r="A69318"/>
    </row>
    <row r="69319" spans="1:1" x14ac:dyDescent="0.25">
      <c r="A69319"/>
    </row>
    <row r="69320" spans="1:1" x14ac:dyDescent="0.25">
      <c r="A69320"/>
    </row>
    <row r="69321" spans="1:1" x14ac:dyDescent="0.25">
      <c r="A69321"/>
    </row>
    <row r="69322" spans="1:1" x14ac:dyDescent="0.25">
      <c r="A69322"/>
    </row>
    <row r="69323" spans="1:1" x14ac:dyDescent="0.25">
      <c r="A69323"/>
    </row>
    <row r="69324" spans="1:1" x14ac:dyDescent="0.25">
      <c r="A69324"/>
    </row>
    <row r="69325" spans="1:1" x14ac:dyDescent="0.25">
      <c r="A69325"/>
    </row>
    <row r="69326" spans="1:1" x14ac:dyDescent="0.25">
      <c r="A69326"/>
    </row>
    <row r="69327" spans="1:1" x14ac:dyDescent="0.25">
      <c r="A69327"/>
    </row>
    <row r="69328" spans="1:1" x14ac:dyDescent="0.25">
      <c r="A69328"/>
    </row>
    <row r="69329" spans="1:1" x14ac:dyDescent="0.25">
      <c r="A69329"/>
    </row>
    <row r="69330" spans="1:1" x14ac:dyDescent="0.25">
      <c r="A69330"/>
    </row>
    <row r="69331" spans="1:1" x14ac:dyDescent="0.25">
      <c r="A69331"/>
    </row>
    <row r="69332" spans="1:1" x14ac:dyDescent="0.25">
      <c r="A69332"/>
    </row>
    <row r="69333" spans="1:1" x14ac:dyDescent="0.25">
      <c r="A69333"/>
    </row>
    <row r="69334" spans="1:1" x14ac:dyDescent="0.25">
      <c r="A69334"/>
    </row>
    <row r="69335" spans="1:1" x14ac:dyDescent="0.25">
      <c r="A69335"/>
    </row>
    <row r="69336" spans="1:1" x14ac:dyDescent="0.25">
      <c r="A69336"/>
    </row>
    <row r="69337" spans="1:1" x14ac:dyDescent="0.25">
      <c r="A69337"/>
    </row>
    <row r="69338" spans="1:1" x14ac:dyDescent="0.25">
      <c r="A69338"/>
    </row>
    <row r="69339" spans="1:1" x14ac:dyDescent="0.25">
      <c r="A69339"/>
    </row>
    <row r="69340" spans="1:1" x14ac:dyDescent="0.25">
      <c r="A69340"/>
    </row>
    <row r="69341" spans="1:1" x14ac:dyDescent="0.25">
      <c r="A69341"/>
    </row>
    <row r="69342" spans="1:1" x14ac:dyDescent="0.25">
      <c r="A69342"/>
    </row>
    <row r="69343" spans="1:1" x14ac:dyDescent="0.25">
      <c r="A69343"/>
    </row>
    <row r="69344" spans="1:1" x14ac:dyDescent="0.25">
      <c r="A69344"/>
    </row>
    <row r="69345" spans="1:1" x14ac:dyDescent="0.25">
      <c r="A69345"/>
    </row>
    <row r="69346" spans="1:1" x14ac:dyDescent="0.25">
      <c r="A69346"/>
    </row>
    <row r="69347" spans="1:1" x14ac:dyDescent="0.25">
      <c r="A69347"/>
    </row>
    <row r="69348" spans="1:1" x14ac:dyDescent="0.25">
      <c r="A69348"/>
    </row>
    <row r="69349" spans="1:1" x14ac:dyDescent="0.25">
      <c r="A69349"/>
    </row>
    <row r="69350" spans="1:1" x14ac:dyDescent="0.25">
      <c r="A69350"/>
    </row>
    <row r="69351" spans="1:1" x14ac:dyDescent="0.25">
      <c r="A69351"/>
    </row>
    <row r="69352" spans="1:1" x14ac:dyDescent="0.25">
      <c r="A69352"/>
    </row>
    <row r="69353" spans="1:1" x14ac:dyDescent="0.25">
      <c r="A69353"/>
    </row>
    <row r="69354" spans="1:1" x14ac:dyDescent="0.25">
      <c r="A69354"/>
    </row>
    <row r="69355" spans="1:1" x14ac:dyDescent="0.25">
      <c r="A69355"/>
    </row>
    <row r="69356" spans="1:1" x14ac:dyDescent="0.25">
      <c r="A69356"/>
    </row>
    <row r="69357" spans="1:1" x14ac:dyDescent="0.25">
      <c r="A69357"/>
    </row>
    <row r="69358" spans="1:1" x14ac:dyDescent="0.25">
      <c r="A69358"/>
    </row>
    <row r="69359" spans="1:1" x14ac:dyDescent="0.25">
      <c r="A69359"/>
    </row>
    <row r="69360" spans="1:1" x14ac:dyDescent="0.25">
      <c r="A69360"/>
    </row>
    <row r="69361" spans="1:1" x14ac:dyDescent="0.25">
      <c r="A69361"/>
    </row>
    <row r="69362" spans="1:1" x14ac:dyDescent="0.25">
      <c r="A69362"/>
    </row>
    <row r="69363" spans="1:1" x14ac:dyDescent="0.25">
      <c r="A69363"/>
    </row>
    <row r="69364" spans="1:1" x14ac:dyDescent="0.25">
      <c r="A69364"/>
    </row>
    <row r="69365" spans="1:1" x14ac:dyDescent="0.25">
      <c r="A69365"/>
    </row>
    <row r="69366" spans="1:1" x14ac:dyDescent="0.25">
      <c r="A69366"/>
    </row>
    <row r="69367" spans="1:1" x14ac:dyDescent="0.25">
      <c r="A69367"/>
    </row>
    <row r="69368" spans="1:1" x14ac:dyDescent="0.25">
      <c r="A69368"/>
    </row>
    <row r="69369" spans="1:1" x14ac:dyDescent="0.25">
      <c r="A69369"/>
    </row>
    <row r="69370" spans="1:1" x14ac:dyDescent="0.25">
      <c r="A69370"/>
    </row>
    <row r="69371" spans="1:1" x14ac:dyDescent="0.25">
      <c r="A69371"/>
    </row>
    <row r="69372" spans="1:1" x14ac:dyDescent="0.25">
      <c r="A69372"/>
    </row>
    <row r="69373" spans="1:1" x14ac:dyDescent="0.25">
      <c r="A69373"/>
    </row>
    <row r="69374" spans="1:1" x14ac:dyDescent="0.25">
      <c r="A69374"/>
    </row>
    <row r="69375" spans="1:1" x14ac:dyDescent="0.25">
      <c r="A69375"/>
    </row>
    <row r="69376" spans="1:1" x14ac:dyDescent="0.25">
      <c r="A69376"/>
    </row>
    <row r="69377" spans="1:1" x14ac:dyDescent="0.25">
      <c r="A69377"/>
    </row>
    <row r="69378" spans="1:1" x14ac:dyDescent="0.25">
      <c r="A69378"/>
    </row>
    <row r="69379" spans="1:1" x14ac:dyDescent="0.25">
      <c r="A69379"/>
    </row>
    <row r="69380" spans="1:1" x14ac:dyDescent="0.25">
      <c r="A69380"/>
    </row>
    <row r="69381" spans="1:1" x14ac:dyDescent="0.25">
      <c r="A69381"/>
    </row>
    <row r="69382" spans="1:1" x14ac:dyDescent="0.25">
      <c r="A69382"/>
    </row>
    <row r="69383" spans="1:1" x14ac:dyDescent="0.25">
      <c r="A69383"/>
    </row>
    <row r="69384" spans="1:1" x14ac:dyDescent="0.25">
      <c r="A69384"/>
    </row>
    <row r="69385" spans="1:1" x14ac:dyDescent="0.25">
      <c r="A69385"/>
    </row>
    <row r="69386" spans="1:1" x14ac:dyDescent="0.25">
      <c r="A69386"/>
    </row>
    <row r="69387" spans="1:1" x14ac:dyDescent="0.25">
      <c r="A69387"/>
    </row>
    <row r="69388" spans="1:1" x14ac:dyDescent="0.25">
      <c r="A69388"/>
    </row>
    <row r="69389" spans="1:1" x14ac:dyDescent="0.25">
      <c r="A69389"/>
    </row>
    <row r="69390" spans="1:1" x14ac:dyDescent="0.25">
      <c r="A69390"/>
    </row>
    <row r="69391" spans="1:1" x14ac:dyDescent="0.25">
      <c r="A69391"/>
    </row>
    <row r="69392" spans="1:1" x14ac:dyDescent="0.25">
      <c r="A69392"/>
    </row>
    <row r="69393" spans="1:1" x14ac:dyDescent="0.25">
      <c r="A69393"/>
    </row>
    <row r="69394" spans="1:1" x14ac:dyDescent="0.25">
      <c r="A69394"/>
    </row>
    <row r="69395" spans="1:1" x14ac:dyDescent="0.25">
      <c r="A69395"/>
    </row>
    <row r="69396" spans="1:1" x14ac:dyDescent="0.25">
      <c r="A69396"/>
    </row>
    <row r="69397" spans="1:1" x14ac:dyDescent="0.25">
      <c r="A69397"/>
    </row>
    <row r="69398" spans="1:1" x14ac:dyDescent="0.25">
      <c r="A69398"/>
    </row>
    <row r="69399" spans="1:1" x14ac:dyDescent="0.25">
      <c r="A69399"/>
    </row>
    <row r="69400" spans="1:1" x14ac:dyDescent="0.25">
      <c r="A69400"/>
    </row>
    <row r="69401" spans="1:1" x14ac:dyDescent="0.25">
      <c r="A69401"/>
    </row>
    <row r="69402" spans="1:1" x14ac:dyDescent="0.25">
      <c r="A69402"/>
    </row>
    <row r="69403" spans="1:1" x14ac:dyDescent="0.25">
      <c r="A69403"/>
    </row>
    <row r="69404" spans="1:1" x14ac:dyDescent="0.25">
      <c r="A69404"/>
    </row>
    <row r="69405" spans="1:1" x14ac:dyDescent="0.25">
      <c r="A69405"/>
    </row>
    <row r="69406" spans="1:1" x14ac:dyDescent="0.25">
      <c r="A69406"/>
    </row>
    <row r="69407" spans="1:1" x14ac:dyDescent="0.25">
      <c r="A69407"/>
    </row>
    <row r="69408" spans="1:1" x14ac:dyDescent="0.25">
      <c r="A69408"/>
    </row>
    <row r="69409" spans="1:1" x14ac:dyDescent="0.25">
      <c r="A69409"/>
    </row>
    <row r="69410" spans="1:1" x14ac:dyDescent="0.25">
      <c r="A69410"/>
    </row>
    <row r="69411" spans="1:1" x14ac:dyDescent="0.25">
      <c r="A69411"/>
    </row>
    <row r="69412" spans="1:1" x14ac:dyDescent="0.25">
      <c r="A69412"/>
    </row>
    <row r="69413" spans="1:1" x14ac:dyDescent="0.25">
      <c r="A69413"/>
    </row>
    <row r="69414" spans="1:1" x14ac:dyDescent="0.25">
      <c r="A69414"/>
    </row>
    <row r="69415" spans="1:1" x14ac:dyDescent="0.25">
      <c r="A69415"/>
    </row>
    <row r="69416" spans="1:1" x14ac:dyDescent="0.25">
      <c r="A69416"/>
    </row>
    <row r="69417" spans="1:1" x14ac:dyDescent="0.25">
      <c r="A69417"/>
    </row>
    <row r="69418" spans="1:1" x14ac:dyDescent="0.25">
      <c r="A69418"/>
    </row>
    <row r="69419" spans="1:1" x14ac:dyDescent="0.25">
      <c r="A69419"/>
    </row>
    <row r="69420" spans="1:1" x14ac:dyDescent="0.25">
      <c r="A69420"/>
    </row>
    <row r="69421" spans="1:1" x14ac:dyDescent="0.25">
      <c r="A69421"/>
    </row>
    <row r="69422" spans="1:1" x14ac:dyDescent="0.25">
      <c r="A69422"/>
    </row>
    <row r="69423" spans="1:1" x14ac:dyDescent="0.25">
      <c r="A69423"/>
    </row>
    <row r="69424" spans="1:1" x14ac:dyDescent="0.25">
      <c r="A69424"/>
    </row>
    <row r="69425" spans="1:1" x14ac:dyDescent="0.25">
      <c r="A69425"/>
    </row>
    <row r="69426" spans="1:1" x14ac:dyDescent="0.25">
      <c r="A69426"/>
    </row>
    <row r="69427" spans="1:1" x14ac:dyDescent="0.25">
      <c r="A69427"/>
    </row>
    <row r="69428" spans="1:1" x14ac:dyDescent="0.25">
      <c r="A69428"/>
    </row>
    <row r="69429" spans="1:1" x14ac:dyDescent="0.25">
      <c r="A69429"/>
    </row>
    <row r="69430" spans="1:1" x14ac:dyDescent="0.25">
      <c r="A69430"/>
    </row>
    <row r="69431" spans="1:1" x14ac:dyDescent="0.25">
      <c r="A69431"/>
    </row>
    <row r="69432" spans="1:1" x14ac:dyDescent="0.25">
      <c r="A69432"/>
    </row>
    <row r="69433" spans="1:1" x14ac:dyDescent="0.25">
      <c r="A69433"/>
    </row>
    <row r="69434" spans="1:1" x14ac:dyDescent="0.25">
      <c r="A69434"/>
    </row>
    <row r="69435" spans="1:1" x14ac:dyDescent="0.25">
      <c r="A69435"/>
    </row>
    <row r="69436" spans="1:1" x14ac:dyDescent="0.25">
      <c r="A69436"/>
    </row>
    <row r="69437" spans="1:1" x14ac:dyDescent="0.25">
      <c r="A69437"/>
    </row>
    <row r="69438" spans="1:1" x14ac:dyDescent="0.25">
      <c r="A69438"/>
    </row>
    <row r="69439" spans="1:1" x14ac:dyDescent="0.25">
      <c r="A69439"/>
    </row>
    <row r="69440" spans="1:1" x14ac:dyDescent="0.25">
      <c r="A69440"/>
    </row>
    <row r="69441" spans="1:1" x14ac:dyDescent="0.25">
      <c r="A69441"/>
    </row>
    <row r="69442" spans="1:1" x14ac:dyDescent="0.25">
      <c r="A69442"/>
    </row>
    <row r="69443" spans="1:1" x14ac:dyDescent="0.25">
      <c r="A69443"/>
    </row>
    <row r="69444" spans="1:1" x14ac:dyDescent="0.25">
      <c r="A69444"/>
    </row>
    <row r="69445" spans="1:1" x14ac:dyDescent="0.25">
      <c r="A69445"/>
    </row>
    <row r="69446" spans="1:1" x14ac:dyDescent="0.25">
      <c r="A69446"/>
    </row>
    <row r="69447" spans="1:1" x14ac:dyDescent="0.25">
      <c r="A69447"/>
    </row>
    <row r="69448" spans="1:1" x14ac:dyDescent="0.25">
      <c r="A69448"/>
    </row>
    <row r="69449" spans="1:1" x14ac:dyDescent="0.25">
      <c r="A69449"/>
    </row>
    <row r="69450" spans="1:1" x14ac:dyDescent="0.25">
      <c r="A69450"/>
    </row>
    <row r="69451" spans="1:1" x14ac:dyDescent="0.25">
      <c r="A69451"/>
    </row>
    <row r="69452" spans="1:1" x14ac:dyDescent="0.25">
      <c r="A69452"/>
    </row>
    <row r="69453" spans="1:1" x14ac:dyDescent="0.25">
      <c r="A69453"/>
    </row>
    <row r="69454" spans="1:1" x14ac:dyDescent="0.25">
      <c r="A69454"/>
    </row>
    <row r="69455" spans="1:1" x14ac:dyDescent="0.25">
      <c r="A69455"/>
    </row>
    <row r="69456" spans="1:1" x14ac:dyDescent="0.25">
      <c r="A69456"/>
    </row>
    <row r="69457" spans="1:1" x14ac:dyDescent="0.25">
      <c r="A69457"/>
    </row>
    <row r="69458" spans="1:1" x14ac:dyDescent="0.25">
      <c r="A69458"/>
    </row>
    <row r="69459" spans="1:1" x14ac:dyDescent="0.25">
      <c r="A69459"/>
    </row>
    <row r="69460" spans="1:1" x14ac:dyDescent="0.25">
      <c r="A69460"/>
    </row>
    <row r="69461" spans="1:1" x14ac:dyDescent="0.25">
      <c r="A69461"/>
    </row>
    <row r="69462" spans="1:1" x14ac:dyDescent="0.25">
      <c r="A69462"/>
    </row>
    <row r="69463" spans="1:1" x14ac:dyDescent="0.25">
      <c r="A69463"/>
    </row>
    <row r="69464" spans="1:1" x14ac:dyDescent="0.25">
      <c r="A69464"/>
    </row>
    <row r="69465" spans="1:1" x14ac:dyDescent="0.25">
      <c r="A69465"/>
    </row>
    <row r="69466" spans="1:1" x14ac:dyDescent="0.25">
      <c r="A69466"/>
    </row>
    <row r="69467" spans="1:1" x14ac:dyDescent="0.25">
      <c r="A69467"/>
    </row>
    <row r="69468" spans="1:1" x14ac:dyDescent="0.25">
      <c r="A69468"/>
    </row>
    <row r="69469" spans="1:1" x14ac:dyDescent="0.25">
      <c r="A69469"/>
    </row>
    <row r="69470" spans="1:1" x14ac:dyDescent="0.25">
      <c r="A69470"/>
    </row>
    <row r="69471" spans="1:1" x14ac:dyDescent="0.25">
      <c r="A69471"/>
    </row>
    <row r="69472" spans="1:1" x14ac:dyDescent="0.25">
      <c r="A69472"/>
    </row>
    <row r="69473" spans="1:1" x14ac:dyDescent="0.25">
      <c r="A69473"/>
    </row>
    <row r="69474" spans="1:1" x14ac:dyDescent="0.25">
      <c r="A69474"/>
    </row>
    <row r="69475" spans="1:1" x14ac:dyDescent="0.25">
      <c r="A69475"/>
    </row>
    <row r="69476" spans="1:1" x14ac:dyDescent="0.25">
      <c r="A69476"/>
    </row>
    <row r="69477" spans="1:1" x14ac:dyDescent="0.25">
      <c r="A69477"/>
    </row>
    <row r="69478" spans="1:1" x14ac:dyDescent="0.25">
      <c r="A69478"/>
    </row>
    <row r="69479" spans="1:1" x14ac:dyDescent="0.25">
      <c r="A69479"/>
    </row>
    <row r="69480" spans="1:1" x14ac:dyDescent="0.25">
      <c r="A69480"/>
    </row>
    <row r="69481" spans="1:1" x14ac:dyDescent="0.25">
      <c r="A69481"/>
    </row>
    <row r="69482" spans="1:1" x14ac:dyDescent="0.25">
      <c r="A69482"/>
    </row>
    <row r="69483" spans="1:1" x14ac:dyDescent="0.25">
      <c r="A69483"/>
    </row>
    <row r="69484" spans="1:1" x14ac:dyDescent="0.25">
      <c r="A69484"/>
    </row>
    <row r="69485" spans="1:1" x14ac:dyDescent="0.25">
      <c r="A69485"/>
    </row>
    <row r="69486" spans="1:1" x14ac:dyDescent="0.25">
      <c r="A69486"/>
    </row>
    <row r="69487" spans="1:1" x14ac:dyDescent="0.25">
      <c r="A69487"/>
    </row>
    <row r="69488" spans="1:1" x14ac:dyDescent="0.25">
      <c r="A69488"/>
    </row>
    <row r="69489" spans="1:1" x14ac:dyDescent="0.25">
      <c r="A69489"/>
    </row>
    <row r="69490" spans="1:1" x14ac:dyDescent="0.25">
      <c r="A69490"/>
    </row>
    <row r="69491" spans="1:1" x14ac:dyDescent="0.25">
      <c r="A69491"/>
    </row>
    <row r="69492" spans="1:1" x14ac:dyDescent="0.25">
      <c r="A69492"/>
    </row>
    <row r="69493" spans="1:1" x14ac:dyDescent="0.25">
      <c r="A69493"/>
    </row>
    <row r="69494" spans="1:1" x14ac:dyDescent="0.25">
      <c r="A69494"/>
    </row>
    <row r="69495" spans="1:1" x14ac:dyDescent="0.25">
      <c r="A69495"/>
    </row>
    <row r="69496" spans="1:1" x14ac:dyDescent="0.25">
      <c r="A69496"/>
    </row>
    <row r="69497" spans="1:1" x14ac:dyDescent="0.25">
      <c r="A69497"/>
    </row>
    <row r="69498" spans="1:1" x14ac:dyDescent="0.25">
      <c r="A69498"/>
    </row>
    <row r="69499" spans="1:1" x14ac:dyDescent="0.25">
      <c r="A69499"/>
    </row>
    <row r="69500" spans="1:1" x14ac:dyDescent="0.25">
      <c r="A69500"/>
    </row>
    <row r="69501" spans="1:1" x14ac:dyDescent="0.25">
      <c r="A69501"/>
    </row>
    <row r="69502" spans="1:1" x14ac:dyDescent="0.25">
      <c r="A69502"/>
    </row>
    <row r="69503" spans="1:1" x14ac:dyDescent="0.25">
      <c r="A69503"/>
    </row>
    <row r="69504" spans="1:1" x14ac:dyDescent="0.25">
      <c r="A69504"/>
    </row>
    <row r="69505" spans="1:1" x14ac:dyDescent="0.25">
      <c r="A69505"/>
    </row>
    <row r="69506" spans="1:1" x14ac:dyDescent="0.25">
      <c r="A69506"/>
    </row>
    <row r="69507" spans="1:1" x14ac:dyDescent="0.25">
      <c r="A69507"/>
    </row>
    <row r="69508" spans="1:1" x14ac:dyDescent="0.25">
      <c r="A69508"/>
    </row>
    <row r="69509" spans="1:1" x14ac:dyDescent="0.25">
      <c r="A69509"/>
    </row>
    <row r="69510" spans="1:1" x14ac:dyDescent="0.25">
      <c r="A69510"/>
    </row>
    <row r="69511" spans="1:1" x14ac:dyDescent="0.25">
      <c r="A69511"/>
    </row>
    <row r="69512" spans="1:1" x14ac:dyDescent="0.25">
      <c r="A69512"/>
    </row>
    <row r="69513" spans="1:1" x14ac:dyDescent="0.25">
      <c r="A69513"/>
    </row>
    <row r="69514" spans="1:1" x14ac:dyDescent="0.25">
      <c r="A69514"/>
    </row>
    <row r="69515" spans="1:1" x14ac:dyDescent="0.25">
      <c r="A69515"/>
    </row>
    <row r="69516" spans="1:1" x14ac:dyDescent="0.25">
      <c r="A69516"/>
    </row>
    <row r="69517" spans="1:1" x14ac:dyDescent="0.25">
      <c r="A69517"/>
    </row>
    <row r="69518" spans="1:1" x14ac:dyDescent="0.25">
      <c r="A69518"/>
    </row>
    <row r="69519" spans="1:1" x14ac:dyDescent="0.25">
      <c r="A69519"/>
    </row>
    <row r="69520" spans="1:1" x14ac:dyDescent="0.25">
      <c r="A69520"/>
    </row>
    <row r="69521" spans="1:1" x14ac:dyDescent="0.25">
      <c r="A69521"/>
    </row>
    <row r="69522" spans="1:1" x14ac:dyDescent="0.25">
      <c r="A69522"/>
    </row>
    <row r="69523" spans="1:1" x14ac:dyDescent="0.25">
      <c r="A69523"/>
    </row>
    <row r="69524" spans="1:1" x14ac:dyDescent="0.25">
      <c r="A69524"/>
    </row>
    <row r="69525" spans="1:1" x14ac:dyDescent="0.25">
      <c r="A69525"/>
    </row>
    <row r="69526" spans="1:1" x14ac:dyDescent="0.25">
      <c r="A69526"/>
    </row>
    <row r="69527" spans="1:1" x14ac:dyDescent="0.25">
      <c r="A69527"/>
    </row>
    <row r="69528" spans="1:1" x14ac:dyDescent="0.25">
      <c r="A69528"/>
    </row>
    <row r="69529" spans="1:1" x14ac:dyDescent="0.25">
      <c r="A69529"/>
    </row>
    <row r="69530" spans="1:1" x14ac:dyDescent="0.25">
      <c r="A69530"/>
    </row>
    <row r="69531" spans="1:1" x14ac:dyDescent="0.25">
      <c r="A69531"/>
    </row>
    <row r="69532" spans="1:1" x14ac:dyDescent="0.25">
      <c r="A69532"/>
    </row>
    <row r="69533" spans="1:1" x14ac:dyDescent="0.25">
      <c r="A69533"/>
    </row>
    <row r="69534" spans="1:1" x14ac:dyDescent="0.25">
      <c r="A69534"/>
    </row>
    <row r="69535" spans="1:1" x14ac:dyDescent="0.25">
      <c r="A69535"/>
    </row>
    <row r="69536" spans="1:1" x14ac:dyDescent="0.25">
      <c r="A69536"/>
    </row>
    <row r="69537" spans="1:1" x14ac:dyDescent="0.25">
      <c r="A69537"/>
    </row>
    <row r="69538" spans="1:1" x14ac:dyDescent="0.25">
      <c r="A69538"/>
    </row>
    <row r="69539" spans="1:1" x14ac:dyDescent="0.25">
      <c r="A69539"/>
    </row>
    <row r="69540" spans="1:1" x14ac:dyDescent="0.25">
      <c r="A69540"/>
    </row>
    <row r="69541" spans="1:1" x14ac:dyDescent="0.25">
      <c r="A69541"/>
    </row>
    <row r="69542" spans="1:1" x14ac:dyDescent="0.25">
      <c r="A69542"/>
    </row>
    <row r="69543" spans="1:1" x14ac:dyDescent="0.25">
      <c r="A69543"/>
    </row>
    <row r="69544" spans="1:1" x14ac:dyDescent="0.25">
      <c r="A69544"/>
    </row>
    <row r="69545" spans="1:1" x14ac:dyDescent="0.25">
      <c r="A69545"/>
    </row>
    <row r="69546" spans="1:1" x14ac:dyDescent="0.25">
      <c r="A69546"/>
    </row>
    <row r="69547" spans="1:1" x14ac:dyDescent="0.25">
      <c r="A69547"/>
    </row>
    <row r="69548" spans="1:1" x14ac:dyDescent="0.25">
      <c r="A69548"/>
    </row>
    <row r="69549" spans="1:1" x14ac:dyDescent="0.25">
      <c r="A69549"/>
    </row>
    <row r="69550" spans="1:1" x14ac:dyDescent="0.25">
      <c r="A69550"/>
    </row>
    <row r="69551" spans="1:1" x14ac:dyDescent="0.25">
      <c r="A69551"/>
    </row>
    <row r="69552" spans="1:1" x14ac:dyDescent="0.25">
      <c r="A69552"/>
    </row>
    <row r="69553" spans="1:1" x14ac:dyDescent="0.25">
      <c r="A69553"/>
    </row>
    <row r="69554" spans="1:1" x14ac:dyDescent="0.25">
      <c r="A69554"/>
    </row>
    <row r="69555" spans="1:1" x14ac:dyDescent="0.25">
      <c r="A69555"/>
    </row>
    <row r="69556" spans="1:1" x14ac:dyDescent="0.25">
      <c r="A69556"/>
    </row>
    <row r="69557" spans="1:1" x14ac:dyDescent="0.25">
      <c r="A69557"/>
    </row>
    <row r="69558" spans="1:1" x14ac:dyDescent="0.25">
      <c r="A69558"/>
    </row>
    <row r="69559" spans="1:1" x14ac:dyDescent="0.25">
      <c r="A69559"/>
    </row>
    <row r="69560" spans="1:1" x14ac:dyDescent="0.25">
      <c r="A69560"/>
    </row>
    <row r="69561" spans="1:1" x14ac:dyDescent="0.25">
      <c r="A69561"/>
    </row>
    <row r="69562" spans="1:1" x14ac:dyDescent="0.25">
      <c r="A69562"/>
    </row>
    <row r="69563" spans="1:1" x14ac:dyDescent="0.25">
      <c r="A69563"/>
    </row>
    <row r="69564" spans="1:1" x14ac:dyDescent="0.25">
      <c r="A69564"/>
    </row>
    <row r="69565" spans="1:1" x14ac:dyDescent="0.25">
      <c r="A69565"/>
    </row>
    <row r="69566" spans="1:1" x14ac:dyDescent="0.25">
      <c r="A69566"/>
    </row>
    <row r="69567" spans="1:1" x14ac:dyDescent="0.25">
      <c r="A69567"/>
    </row>
    <row r="69568" spans="1:1" x14ac:dyDescent="0.25">
      <c r="A69568"/>
    </row>
    <row r="69569" spans="1:1" x14ac:dyDescent="0.25">
      <c r="A69569"/>
    </row>
    <row r="69570" spans="1:1" x14ac:dyDescent="0.25">
      <c r="A69570"/>
    </row>
    <row r="69571" spans="1:1" x14ac:dyDescent="0.25">
      <c r="A69571"/>
    </row>
    <row r="69572" spans="1:1" x14ac:dyDescent="0.25">
      <c r="A69572"/>
    </row>
    <row r="69573" spans="1:1" x14ac:dyDescent="0.25">
      <c r="A69573"/>
    </row>
    <row r="69574" spans="1:1" x14ac:dyDescent="0.25">
      <c r="A69574"/>
    </row>
    <row r="69575" spans="1:1" x14ac:dyDescent="0.25">
      <c r="A69575"/>
    </row>
    <row r="69576" spans="1:1" x14ac:dyDescent="0.25">
      <c r="A69576"/>
    </row>
    <row r="69577" spans="1:1" x14ac:dyDescent="0.25">
      <c r="A69577"/>
    </row>
    <row r="69578" spans="1:1" x14ac:dyDescent="0.25">
      <c r="A69578"/>
    </row>
    <row r="69579" spans="1:1" x14ac:dyDescent="0.25">
      <c r="A69579"/>
    </row>
    <row r="69580" spans="1:1" x14ac:dyDescent="0.25">
      <c r="A69580"/>
    </row>
    <row r="69581" spans="1:1" x14ac:dyDescent="0.25">
      <c r="A69581"/>
    </row>
    <row r="69582" spans="1:1" x14ac:dyDescent="0.25">
      <c r="A69582"/>
    </row>
    <row r="69583" spans="1:1" x14ac:dyDescent="0.25">
      <c r="A69583"/>
    </row>
    <row r="69584" spans="1:1" x14ac:dyDescent="0.25">
      <c r="A69584"/>
    </row>
    <row r="69585" spans="1:1" x14ac:dyDescent="0.25">
      <c r="A69585"/>
    </row>
    <row r="69586" spans="1:1" x14ac:dyDescent="0.25">
      <c r="A69586"/>
    </row>
    <row r="69587" spans="1:1" x14ac:dyDescent="0.25">
      <c r="A69587"/>
    </row>
    <row r="69588" spans="1:1" x14ac:dyDescent="0.25">
      <c r="A69588"/>
    </row>
    <row r="69589" spans="1:1" x14ac:dyDescent="0.25">
      <c r="A69589"/>
    </row>
    <row r="69590" spans="1:1" x14ac:dyDescent="0.25">
      <c r="A69590"/>
    </row>
    <row r="69591" spans="1:1" x14ac:dyDescent="0.25">
      <c r="A69591"/>
    </row>
    <row r="69592" spans="1:1" x14ac:dyDescent="0.25">
      <c r="A69592"/>
    </row>
    <row r="69593" spans="1:1" x14ac:dyDescent="0.25">
      <c r="A69593"/>
    </row>
    <row r="69594" spans="1:1" x14ac:dyDescent="0.25">
      <c r="A69594"/>
    </row>
    <row r="69595" spans="1:1" x14ac:dyDescent="0.25">
      <c r="A69595"/>
    </row>
    <row r="69596" spans="1:1" x14ac:dyDescent="0.25">
      <c r="A69596"/>
    </row>
    <row r="69597" spans="1:1" x14ac:dyDescent="0.25">
      <c r="A69597"/>
    </row>
    <row r="69598" spans="1:1" x14ac:dyDescent="0.25">
      <c r="A69598"/>
    </row>
    <row r="69599" spans="1:1" x14ac:dyDescent="0.25">
      <c r="A69599"/>
    </row>
    <row r="69600" spans="1:1" x14ac:dyDescent="0.25">
      <c r="A69600"/>
    </row>
    <row r="69601" spans="1:1" x14ac:dyDescent="0.25">
      <c r="A69601"/>
    </row>
    <row r="69602" spans="1:1" x14ac:dyDescent="0.25">
      <c r="A69602"/>
    </row>
    <row r="69603" spans="1:1" x14ac:dyDescent="0.25">
      <c r="A69603"/>
    </row>
    <row r="69604" spans="1:1" x14ac:dyDescent="0.25">
      <c r="A69604"/>
    </row>
    <row r="69605" spans="1:1" x14ac:dyDescent="0.25">
      <c r="A69605"/>
    </row>
    <row r="69606" spans="1:1" x14ac:dyDescent="0.25">
      <c r="A69606"/>
    </row>
    <row r="69607" spans="1:1" x14ac:dyDescent="0.25">
      <c r="A69607"/>
    </row>
    <row r="69608" spans="1:1" x14ac:dyDescent="0.25">
      <c r="A69608"/>
    </row>
    <row r="69609" spans="1:1" x14ac:dyDescent="0.25">
      <c r="A69609"/>
    </row>
    <row r="69610" spans="1:1" x14ac:dyDescent="0.25">
      <c r="A69610"/>
    </row>
    <row r="69611" spans="1:1" x14ac:dyDescent="0.25">
      <c r="A69611"/>
    </row>
    <row r="69612" spans="1:1" x14ac:dyDescent="0.25">
      <c r="A69612"/>
    </row>
    <row r="69613" spans="1:1" x14ac:dyDescent="0.25">
      <c r="A69613"/>
    </row>
    <row r="69614" spans="1:1" x14ac:dyDescent="0.25">
      <c r="A69614"/>
    </row>
    <row r="69615" spans="1:1" x14ac:dyDescent="0.25">
      <c r="A69615"/>
    </row>
    <row r="69616" spans="1:1" x14ac:dyDescent="0.25">
      <c r="A69616"/>
    </row>
    <row r="69617" spans="1:1" x14ac:dyDescent="0.25">
      <c r="A69617"/>
    </row>
    <row r="69618" spans="1:1" x14ac:dyDescent="0.25">
      <c r="A69618"/>
    </row>
    <row r="69619" spans="1:1" x14ac:dyDescent="0.25">
      <c r="A69619"/>
    </row>
    <row r="69620" spans="1:1" x14ac:dyDescent="0.25">
      <c r="A69620"/>
    </row>
    <row r="69621" spans="1:1" x14ac:dyDescent="0.25">
      <c r="A69621"/>
    </row>
    <row r="69622" spans="1:1" x14ac:dyDescent="0.25">
      <c r="A69622"/>
    </row>
    <row r="69623" spans="1:1" x14ac:dyDescent="0.25">
      <c r="A69623"/>
    </row>
    <row r="69624" spans="1:1" x14ac:dyDescent="0.25">
      <c r="A69624"/>
    </row>
    <row r="69625" spans="1:1" x14ac:dyDescent="0.25">
      <c r="A69625"/>
    </row>
    <row r="69626" spans="1:1" x14ac:dyDescent="0.25">
      <c r="A69626"/>
    </row>
    <row r="69627" spans="1:1" x14ac:dyDescent="0.25">
      <c r="A69627"/>
    </row>
    <row r="69628" spans="1:1" x14ac:dyDescent="0.25">
      <c r="A69628"/>
    </row>
    <row r="69629" spans="1:1" x14ac:dyDescent="0.25">
      <c r="A69629"/>
    </row>
    <row r="69630" spans="1:1" x14ac:dyDescent="0.25">
      <c r="A69630"/>
    </row>
    <row r="69631" spans="1:1" x14ac:dyDescent="0.25">
      <c r="A69631"/>
    </row>
    <row r="69632" spans="1:1" x14ac:dyDescent="0.25">
      <c r="A69632"/>
    </row>
    <row r="69633" spans="1:1" x14ac:dyDescent="0.25">
      <c r="A69633"/>
    </row>
    <row r="69634" spans="1:1" x14ac:dyDescent="0.25">
      <c r="A69634"/>
    </row>
    <row r="69635" spans="1:1" x14ac:dyDescent="0.25">
      <c r="A69635"/>
    </row>
    <row r="69636" spans="1:1" x14ac:dyDescent="0.25">
      <c r="A69636"/>
    </row>
    <row r="69637" spans="1:1" x14ac:dyDescent="0.25">
      <c r="A69637"/>
    </row>
    <row r="69638" spans="1:1" x14ac:dyDescent="0.25">
      <c r="A69638"/>
    </row>
    <row r="69639" spans="1:1" x14ac:dyDescent="0.25">
      <c r="A69639"/>
    </row>
    <row r="69640" spans="1:1" x14ac:dyDescent="0.25">
      <c r="A69640"/>
    </row>
    <row r="69641" spans="1:1" x14ac:dyDescent="0.25">
      <c r="A69641"/>
    </row>
    <row r="69642" spans="1:1" x14ac:dyDescent="0.25">
      <c r="A69642"/>
    </row>
    <row r="69643" spans="1:1" x14ac:dyDescent="0.25">
      <c r="A69643"/>
    </row>
    <row r="69644" spans="1:1" x14ac:dyDescent="0.25">
      <c r="A69644"/>
    </row>
    <row r="69645" spans="1:1" x14ac:dyDescent="0.25">
      <c r="A69645"/>
    </row>
    <row r="69646" spans="1:1" x14ac:dyDescent="0.25">
      <c r="A69646"/>
    </row>
    <row r="69647" spans="1:1" x14ac:dyDescent="0.25">
      <c r="A69647"/>
    </row>
    <row r="69648" spans="1:1" x14ac:dyDescent="0.25">
      <c r="A69648"/>
    </row>
    <row r="69649" spans="1:1" x14ac:dyDescent="0.25">
      <c r="A69649"/>
    </row>
    <row r="69650" spans="1:1" x14ac:dyDescent="0.25">
      <c r="A69650"/>
    </row>
    <row r="69651" spans="1:1" x14ac:dyDescent="0.25">
      <c r="A69651"/>
    </row>
    <row r="69652" spans="1:1" x14ac:dyDescent="0.25">
      <c r="A69652"/>
    </row>
    <row r="69653" spans="1:1" x14ac:dyDescent="0.25">
      <c r="A69653"/>
    </row>
    <row r="69654" spans="1:1" x14ac:dyDescent="0.25">
      <c r="A69654"/>
    </row>
    <row r="69655" spans="1:1" x14ac:dyDescent="0.25">
      <c r="A69655"/>
    </row>
    <row r="69656" spans="1:1" x14ac:dyDescent="0.25">
      <c r="A69656"/>
    </row>
    <row r="69657" spans="1:1" x14ac:dyDescent="0.25">
      <c r="A69657"/>
    </row>
    <row r="69658" spans="1:1" x14ac:dyDescent="0.25">
      <c r="A69658"/>
    </row>
    <row r="69659" spans="1:1" x14ac:dyDescent="0.25">
      <c r="A69659"/>
    </row>
    <row r="69660" spans="1:1" x14ac:dyDescent="0.25">
      <c r="A69660"/>
    </row>
    <row r="69661" spans="1:1" x14ac:dyDescent="0.25">
      <c r="A69661"/>
    </row>
    <row r="69662" spans="1:1" x14ac:dyDescent="0.25">
      <c r="A69662"/>
    </row>
    <row r="69663" spans="1:1" x14ac:dyDescent="0.25">
      <c r="A69663"/>
    </row>
    <row r="69664" spans="1:1" x14ac:dyDescent="0.25">
      <c r="A69664"/>
    </row>
    <row r="69665" spans="1:1" x14ac:dyDescent="0.25">
      <c r="A69665"/>
    </row>
    <row r="69666" spans="1:1" x14ac:dyDescent="0.25">
      <c r="A69666"/>
    </row>
    <row r="69667" spans="1:1" x14ac:dyDescent="0.25">
      <c r="A69667"/>
    </row>
    <row r="69668" spans="1:1" x14ac:dyDescent="0.25">
      <c r="A69668"/>
    </row>
    <row r="69669" spans="1:1" x14ac:dyDescent="0.25">
      <c r="A69669"/>
    </row>
    <row r="69670" spans="1:1" x14ac:dyDescent="0.25">
      <c r="A69670"/>
    </row>
    <row r="69671" spans="1:1" x14ac:dyDescent="0.25">
      <c r="A69671"/>
    </row>
    <row r="69672" spans="1:1" x14ac:dyDescent="0.25">
      <c r="A69672"/>
    </row>
    <row r="69673" spans="1:1" x14ac:dyDescent="0.25">
      <c r="A69673"/>
    </row>
    <row r="69674" spans="1:1" x14ac:dyDescent="0.25">
      <c r="A69674"/>
    </row>
    <row r="69675" spans="1:1" x14ac:dyDescent="0.25">
      <c r="A69675"/>
    </row>
    <row r="69676" spans="1:1" x14ac:dyDescent="0.25">
      <c r="A69676"/>
    </row>
    <row r="69677" spans="1:1" x14ac:dyDescent="0.25">
      <c r="A69677"/>
    </row>
    <row r="69678" spans="1:1" x14ac:dyDescent="0.25">
      <c r="A69678"/>
    </row>
    <row r="69679" spans="1:1" x14ac:dyDescent="0.25">
      <c r="A69679"/>
    </row>
    <row r="69680" spans="1:1" x14ac:dyDescent="0.25">
      <c r="A69680"/>
    </row>
    <row r="69681" spans="1:1" x14ac:dyDescent="0.25">
      <c r="A69681"/>
    </row>
    <row r="69682" spans="1:1" x14ac:dyDescent="0.25">
      <c r="A69682"/>
    </row>
    <row r="69683" spans="1:1" x14ac:dyDescent="0.25">
      <c r="A69683"/>
    </row>
    <row r="69684" spans="1:1" x14ac:dyDescent="0.25">
      <c r="A69684"/>
    </row>
    <row r="69685" spans="1:1" x14ac:dyDescent="0.25">
      <c r="A69685"/>
    </row>
    <row r="69686" spans="1:1" x14ac:dyDescent="0.25">
      <c r="A69686"/>
    </row>
    <row r="69687" spans="1:1" x14ac:dyDescent="0.25">
      <c r="A69687"/>
    </row>
    <row r="69688" spans="1:1" x14ac:dyDescent="0.25">
      <c r="A69688"/>
    </row>
    <row r="69689" spans="1:1" x14ac:dyDescent="0.25">
      <c r="A69689"/>
    </row>
    <row r="69690" spans="1:1" x14ac:dyDescent="0.25">
      <c r="A69690"/>
    </row>
    <row r="69691" spans="1:1" x14ac:dyDescent="0.25">
      <c r="A69691"/>
    </row>
    <row r="69692" spans="1:1" x14ac:dyDescent="0.25">
      <c r="A69692"/>
    </row>
    <row r="69693" spans="1:1" x14ac:dyDescent="0.25">
      <c r="A69693"/>
    </row>
    <row r="69694" spans="1:1" x14ac:dyDescent="0.25">
      <c r="A69694"/>
    </row>
    <row r="69695" spans="1:1" x14ac:dyDescent="0.25">
      <c r="A69695"/>
    </row>
    <row r="69696" spans="1:1" x14ac:dyDescent="0.25">
      <c r="A69696"/>
    </row>
    <row r="69697" spans="1:1" x14ac:dyDescent="0.25">
      <c r="A69697"/>
    </row>
    <row r="69698" spans="1:1" x14ac:dyDescent="0.25">
      <c r="A69698"/>
    </row>
    <row r="69699" spans="1:1" x14ac:dyDescent="0.25">
      <c r="A69699"/>
    </row>
    <row r="69700" spans="1:1" x14ac:dyDescent="0.25">
      <c r="A69700"/>
    </row>
    <row r="69701" spans="1:1" x14ac:dyDescent="0.25">
      <c r="A69701"/>
    </row>
    <row r="69702" spans="1:1" x14ac:dyDescent="0.25">
      <c r="A69702"/>
    </row>
    <row r="69703" spans="1:1" x14ac:dyDescent="0.25">
      <c r="A69703"/>
    </row>
    <row r="69704" spans="1:1" x14ac:dyDescent="0.25">
      <c r="A69704"/>
    </row>
    <row r="69705" spans="1:1" x14ac:dyDescent="0.25">
      <c r="A69705"/>
    </row>
    <row r="69706" spans="1:1" x14ac:dyDescent="0.25">
      <c r="A69706"/>
    </row>
    <row r="69707" spans="1:1" x14ac:dyDescent="0.25">
      <c r="A69707"/>
    </row>
    <row r="69708" spans="1:1" x14ac:dyDescent="0.25">
      <c r="A69708"/>
    </row>
    <row r="69709" spans="1:1" x14ac:dyDescent="0.25">
      <c r="A69709"/>
    </row>
    <row r="69710" spans="1:1" x14ac:dyDescent="0.25">
      <c r="A69710"/>
    </row>
    <row r="69711" spans="1:1" x14ac:dyDescent="0.25">
      <c r="A69711"/>
    </row>
    <row r="69712" spans="1:1" x14ac:dyDescent="0.25">
      <c r="A69712"/>
    </row>
    <row r="69713" spans="1:1" x14ac:dyDescent="0.25">
      <c r="A69713"/>
    </row>
    <row r="69714" spans="1:1" x14ac:dyDescent="0.25">
      <c r="A69714"/>
    </row>
    <row r="69715" spans="1:1" x14ac:dyDescent="0.25">
      <c r="A69715"/>
    </row>
    <row r="69716" spans="1:1" x14ac:dyDescent="0.25">
      <c r="A69716"/>
    </row>
    <row r="69717" spans="1:1" x14ac:dyDescent="0.25">
      <c r="A69717"/>
    </row>
    <row r="69718" spans="1:1" x14ac:dyDescent="0.25">
      <c r="A69718"/>
    </row>
    <row r="69719" spans="1:1" x14ac:dyDescent="0.25">
      <c r="A69719"/>
    </row>
    <row r="69720" spans="1:1" x14ac:dyDescent="0.25">
      <c r="A69720"/>
    </row>
    <row r="69721" spans="1:1" x14ac:dyDescent="0.25">
      <c r="A69721"/>
    </row>
    <row r="69722" spans="1:1" x14ac:dyDescent="0.25">
      <c r="A69722"/>
    </row>
    <row r="69723" spans="1:1" x14ac:dyDescent="0.25">
      <c r="A69723"/>
    </row>
    <row r="69724" spans="1:1" x14ac:dyDescent="0.25">
      <c r="A69724"/>
    </row>
    <row r="69725" spans="1:1" x14ac:dyDescent="0.25">
      <c r="A69725"/>
    </row>
    <row r="69726" spans="1:1" x14ac:dyDescent="0.25">
      <c r="A69726"/>
    </row>
    <row r="69727" spans="1:1" x14ac:dyDescent="0.25">
      <c r="A69727"/>
    </row>
    <row r="69728" spans="1:1" x14ac:dyDescent="0.25">
      <c r="A69728"/>
    </row>
    <row r="69729" spans="1:1" x14ac:dyDescent="0.25">
      <c r="A69729"/>
    </row>
    <row r="69730" spans="1:1" x14ac:dyDescent="0.25">
      <c r="A69730"/>
    </row>
    <row r="69731" spans="1:1" x14ac:dyDescent="0.25">
      <c r="A69731"/>
    </row>
    <row r="69732" spans="1:1" x14ac:dyDescent="0.25">
      <c r="A69732"/>
    </row>
    <row r="69733" spans="1:1" x14ac:dyDescent="0.25">
      <c r="A69733"/>
    </row>
    <row r="69734" spans="1:1" x14ac:dyDescent="0.25">
      <c r="A69734"/>
    </row>
    <row r="69735" spans="1:1" x14ac:dyDescent="0.25">
      <c r="A69735"/>
    </row>
    <row r="69736" spans="1:1" x14ac:dyDescent="0.25">
      <c r="A69736"/>
    </row>
    <row r="69737" spans="1:1" x14ac:dyDescent="0.25">
      <c r="A69737"/>
    </row>
    <row r="69738" spans="1:1" x14ac:dyDescent="0.25">
      <c r="A69738"/>
    </row>
    <row r="69739" spans="1:1" x14ac:dyDescent="0.25">
      <c r="A69739"/>
    </row>
    <row r="69740" spans="1:1" x14ac:dyDescent="0.25">
      <c r="A69740"/>
    </row>
    <row r="69741" spans="1:1" x14ac:dyDescent="0.25">
      <c r="A69741"/>
    </row>
    <row r="69742" spans="1:1" x14ac:dyDescent="0.25">
      <c r="A69742"/>
    </row>
    <row r="69743" spans="1:1" x14ac:dyDescent="0.25">
      <c r="A69743"/>
    </row>
    <row r="69744" spans="1:1" x14ac:dyDescent="0.25">
      <c r="A69744"/>
    </row>
    <row r="69745" spans="1:1" x14ac:dyDescent="0.25">
      <c r="A69745"/>
    </row>
    <row r="69746" spans="1:1" x14ac:dyDescent="0.25">
      <c r="A69746"/>
    </row>
    <row r="69747" spans="1:1" x14ac:dyDescent="0.25">
      <c r="A69747"/>
    </row>
    <row r="69748" spans="1:1" x14ac:dyDescent="0.25">
      <c r="A69748"/>
    </row>
    <row r="69749" spans="1:1" x14ac:dyDescent="0.25">
      <c r="A69749"/>
    </row>
    <row r="69750" spans="1:1" x14ac:dyDescent="0.25">
      <c r="A69750"/>
    </row>
    <row r="69751" spans="1:1" x14ac:dyDescent="0.25">
      <c r="A69751"/>
    </row>
    <row r="69752" spans="1:1" x14ac:dyDescent="0.25">
      <c r="A69752"/>
    </row>
    <row r="69753" spans="1:1" x14ac:dyDescent="0.25">
      <c r="A69753"/>
    </row>
    <row r="69754" spans="1:1" x14ac:dyDescent="0.25">
      <c r="A69754"/>
    </row>
    <row r="69755" spans="1:1" x14ac:dyDescent="0.25">
      <c r="A69755"/>
    </row>
    <row r="69756" spans="1:1" x14ac:dyDescent="0.25">
      <c r="A69756"/>
    </row>
    <row r="69757" spans="1:1" x14ac:dyDescent="0.25">
      <c r="A69757"/>
    </row>
    <row r="69758" spans="1:1" x14ac:dyDescent="0.25">
      <c r="A69758"/>
    </row>
    <row r="69759" spans="1:1" x14ac:dyDescent="0.25">
      <c r="A69759"/>
    </row>
    <row r="69760" spans="1:1" x14ac:dyDescent="0.25">
      <c r="A69760"/>
    </row>
    <row r="69761" spans="1:1" x14ac:dyDescent="0.25">
      <c r="A69761"/>
    </row>
    <row r="69762" spans="1:1" x14ac:dyDescent="0.25">
      <c r="A69762"/>
    </row>
    <row r="69763" spans="1:1" x14ac:dyDescent="0.25">
      <c r="A69763"/>
    </row>
    <row r="69764" spans="1:1" x14ac:dyDescent="0.25">
      <c r="A69764"/>
    </row>
    <row r="69765" spans="1:1" x14ac:dyDescent="0.25">
      <c r="A69765"/>
    </row>
    <row r="69766" spans="1:1" x14ac:dyDescent="0.25">
      <c r="A69766"/>
    </row>
    <row r="69767" spans="1:1" x14ac:dyDescent="0.25">
      <c r="A69767"/>
    </row>
    <row r="69768" spans="1:1" x14ac:dyDescent="0.25">
      <c r="A69768"/>
    </row>
    <row r="69769" spans="1:1" x14ac:dyDescent="0.25">
      <c r="A69769"/>
    </row>
    <row r="69770" spans="1:1" x14ac:dyDescent="0.25">
      <c r="A69770"/>
    </row>
    <row r="69771" spans="1:1" x14ac:dyDescent="0.25">
      <c r="A69771"/>
    </row>
    <row r="69772" spans="1:1" x14ac:dyDescent="0.25">
      <c r="A69772"/>
    </row>
    <row r="69773" spans="1:1" x14ac:dyDescent="0.25">
      <c r="A69773"/>
    </row>
    <row r="69774" spans="1:1" x14ac:dyDescent="0.25">
      <c r="A69774"/>
    </row>
    <row r="69775" spans="1:1" x14ac:dyDescent="0.25">
      <c r="A69775"/>
    </row>
    <row r="69776" spans="1:1" x14ac:dyDescent="0.25">
      <c r="A69776"/>
    </row>
    <row r="69777" spans="1:1" x14ac:dyDescent="0.25">
      <c r="A69777"/>
    </row>
    <row r="69778" spans="1:1" x14ac:dyDescent="0.25">
      <c r="A69778"/>
    </row>
    <row r="69779" spans="1:1" x14ac:dyDescent="0.25">
      <c r="A69779"/>
    </row>
    <row r="69780" spans="1:1" x14ac:dyDescent="0.25">
      <c r="A69780"/>
    </row>
    <row r="69781" spans="1:1" x14ac:dyDescent="0.25">
      <c r="A69781"/>
    </row>
    <row r="69782" spans="1:1" x14ac:dyDescent="0.25">
      <c r="A69782"/>
    </row>
    <row r="69783" spans="1:1" x14ac:dyDescent="0.25">
      <c r="A69783"/>
    </row>
    <row r="69784" spans="1:1" x14ac:dyDescent="0.25">
      <c r="A69784"/>
    </row>
    <row r="69785" spans="1:1" x14ac:dyDescent="0.25">
      <c r="A69785"/>
    </row>
    <row r="69786" spans="1:1" x14ac:dyDescent="0.25">
      <c r="A69786"/>
    </row>
    <row r="69787" spans="1:1" x14ac:dyDescent="0.25">
      <c r="A69787"/>
    </row>
    <row r="69788" spans="1:1" x14ac:dyDescent="0.25">
      <c r="A69788"/>
    </row>
    <row r="69789" spans="1:1" x14ac:dyDescent="0.25">
      <c r="A69789"/>
    </row>
    <row r="69790" spans="1:1" x14ac:dyDescent="0.25">
      <c r="A69790"/>
    </row>
    <row r="69791" spans="1:1" x14ac:dyDescent="0.25">
      <c r="A69791"/>
    </row>
    <row r="69792" spans="1:1" x14ac:dyDescent="0.25">
      <c r="A69792"/>
    </row>
    <row r="69793" spans="1:1" x14ac:dyDescent="0.25">
      <c r="A69793"/>
    </row>
    <row r="69794" spans="1:1" x14ac:dyDescent="0.25">
      <c r="A69794"/>
    </row>
    <row r="69795" spans="1:1" x14ac:dyDescent="0.25">
      <c r="A69795"/>
    </row>
    <row r="69796" spans="1:1" x14ac:dyDescent="0.25">
      <c r="A69796"/>
    </row>
    <row r="69797" spans="1:1" x14ac:dyDescent="0.25">
      <c r="A69797"/>
    </row>
    <row r="69798" spans="1:1" x14ac:dyDescent="0.25">
      <c r="A69798"/>
    </row>
    <row r="69799" spans="1:1" x14ac:dyDescent="0.25">
      <c r="A69799"/>
    </row>
    <row r="69800" spans="1:1" x14ac:dyDescent="0.25">
      <c r="A69800"/>
    </row>
    <row r="69801" spans="1:1" x14ac:dyDescent="0.25">
      <c r="A69801"/>
    </row>
    <row r="69802" spans="1:1" x14ac:dyDescent="0.25">
      <c r="A69802"/>
    </row>
    <row r="69803" spans="1:1" x14ac:dyDescent="0.25">
      <c r="A69803"/>
    </row>
    <row r="69804" spans="1:1" x14ac:dyDescent="0.25">
      <c r="A69804"/>
    </row>
    <row r="69805" spans="1:1" x14ac:dyDescent="0.25">
      <c r="A69805"/>
    </row>
    <row r="69806" spans="1:1" x14ac:dyDescent="0.25">
      <c r="A69806"/>
    </row>
    <row r="69807" spans="1:1" x14ac:dyDescent="0.25">
      <c r="A69807"/>
    </row>
    <row r="69808" spans="1:1" x14ac:dyDescent="0.25">
      <c r="A69808"/>
    </row>
    <row r="69809" spans="1:1" x14ac:dyDescent="0.25">
      <c r="A69809"/>
    </row>
    <row r="69810" spans="1:1" x14ac:dyDescent="0.25">
      <c r="A69810"/>
    </row>
    <row r="69811" spans="1:1" x14ac:dyDescent="0.25">
      <c r="A69811"/>
    </row>
    <row r="69812" spans="1:1" x14ac:dyDescent="0.25">
      <c r="A69812"/>
    </row>
    <row r="69813" spans="1:1" x14ac:dyDescent="0.25">
      <c r="A69813"/>
    </row>
    <row r="69814" spans="1:1" x14ac:dyDescent="0.25">
      <c r="A69814"/>
    </row>
    <row r="69815" spans="1:1" x14ac:dyDescent="0.25">
      <c r="A69815"/>
    </row>
    <row r="69816" spans="1:1" x14ac:dyDescent="0.25">
      <c r="A69816"/>
    </row>
    <row r="69817" spans="1:1" x14ac:dyDescent="0.25">
      <c r="A69817"/>
    </row>
    <row r="69818" spans="1:1" x14ac:dyDescent="0.25">
      <c r="A69818"/>
    </row>
    <row r="69819" spans="1:1" x14ac:dyDescent="0.25">
      <c r="A69819"/>
    </row>
    <row r="69820" spans="1:1" x14ac:dyDescent="0.25">
      <c r="A69820"/>
    </row>
    <row r="69821" spans="1:1" x14ac:dyDescent="0.25">
      <c r="A69821"/>
    </row>
    <row r="69822" spans="1:1" x14ac:dyDescent="0.25">
      <c r="A69822"/>
    </row>
    <row r="69823" spans="1:1" x14ac:dyDescent="0.25">
      <c r="A69823"/>
    </row>
    <row r="69824" spans="1:1" x14ac:dyDescent="0.25">
      <c r="A69824"/>
    </row>
    <row r="69825" spans="1:1" x14ac:dyDescent="0.25">
      <c r="A69825"/>
    </row>
    <row r="69826" spans="1:1" x14ac:dyDescent="0.25">
      <c r="A69826"/>
    </row>
    <row r="69827" spans="1:1" x14ac:dyDescent="0.25">
      <c r="A69827"/>
    </row>
    <row r="69828" spans="1:1" x14ac:dyDescent="0.25">
      <c r="A69828"/>
    </row>
    <row r="69829" spans="1:1" x14ac:dyDescent="0.25">
      <c r="A69829"/>
    </row>
    <row r="69830" spans="1:1" x14ac:dyDescent="0.25">
      <c r="A69830"/>
    </row>
    <row r="69831" spans="1:1" x14ac:dyDescent="0.25">
      <c r="A69831"/>
    </row>
    <row r="69832" spans="1:1" x14ac:dyDescent="0.25">
      <c r="A69832"/>
    </row>
    <row r="69833" spans="1:1" x14ac:dyDescent="0.25">
      <c r="A69833"/>
    </row>
    <row r="69834" spans="1:1" x14ac:dyDescent="0.25">
      <c r="A69834"/>
    </row>
    <row r="69835" spans="1:1" x14ac:dyDescent="0.25">
      <c r="A69835"/>
    </row>
    <row r="69836" spans="1:1" x14ac:dyDescent="0.25">
      <c r="A69836"/>
    </row>
    <row r="69837" spans="1:1" x14ac:dyDescent="0.25">
      <c r="A69837"/>
    </row>
    <row r="69838" spans="1:1" x14ac:dyDescent="0.25">
      <c r="A69838"/>
    </row>
    <row r="69839" spans="1:1" x14ac:dyDescent="0.25">
      <c r="A69839"/>
    </row>
    <row r="69840" spans="1:1" x14ac:dyDescent="0.25">
      <c r="A69840"/>
    </row>
    <row r="69841" spans="1:1" x14ac:dyDescent="0.25">
      <c r="A69841"/>
    </row>
    <row r="69842" spans="1:1" x14ac:dyDescent="0.25">
      <c r="A69842"/>
    </row>
    <row r="69843" spans="1:1" x14ac:dyDescent="0.25">
      <c r="A69843"/>
    </row>
    <row r="69844" spans="1:1" x14ac:dyDescent="0.25">
      <c r="A69844"/>
    </row>
    <row r="69845" spans="1:1" x14ac:dyDescent="0.25">
      <c r="A69845"/>
    </row>
    <row r="69846" spans="1:1" x14ac:dyDescent="0.25">
      <c r="A69846"/>
    </row>
    <row r="69847" spans="1:1" x14ac:dyDescent="0.25">
      <c r="A69847"/>
    </row>
    <row r="69848" spans="1:1" x14ac:dyDescent="0.25">
      <c r="A69848"/>
    </row>
    <row r="69849" spans="1:1" x14ac:dyDescent="0.25">
      <c r="A69849"/>
    </row>
    <row r="69850" spans="1:1" x14ac:dyDescent="0.25">
      <c r="A69850"/>
    </row>
    <row r="69851" spans="1:1" x14ac:dyDescent="0.25">
      <c r="A69851"/>
    </row>
    <row r="69852" spans="1:1" x14ac:dyDescent="0.25">
      <c r="A69852"/>
    </row>
    <row r="69853" spans="1:1" x14ac:dyDescent="0.25">
      <c r="A69853"/>
    </row>
    <row r="69854" spans="1:1" x14ac:dyDescent="0.25">
      <c r="A69854"/>
    </row>
    <row r="69855" spans="1:1" x14ac:dyDescent="0.25">
      <c r="A69855"/>
    </row>
    <row r="69856" spans="1:1" x14ac:dyDescent="0.25">
      <c r="A69856"/>
    </row>
    <row r="69857" spans="1:1" x14ac:dyDescent="0.25">
      <c r="A69857"/>
    </row>
    <row r="69858" spans="1:1" x14ac:dyDescent="0.25">
      <c r="A69858"/>
    </row>
    <row r="69859" spans="1:1" x14ac:dyDescent="0.25">
      <c r="A69859"/>
    </row>
    <row r="69860" spans="1:1" x14ac:dyDescent="0.25">
      <c r="A69860"/>
    </row>
    <row r="69861" spans="1:1" x14ac:dyDescent="0.25">
      <c r="A69861"/>
    </row>
    <row r="69862" spans="1:1" x14ac:dyDescent="0.25">
      <c r="A69862"/>
    </row>
    <row r="69863" spans="1:1" x14ac:dyDescent="0.25">
      <c r="A69863"/>
    </row>
    <row r="69864" spans="1:1" x14ac:dyDescent="0.25">
      <c r="A69864"/>
    </row>
    <row r="69865" spans="1:1" x14ac:dyDescent="0.25">
      <c r="A69865"/>
    </row>
    <row r="69866" spans="1:1" x14ac:dyDescent="0.25">
      <c r="A69866"/>
    </row>
    <row r="69867" spans="1:1" x14ac:dyDescent="0.25">
      <c r="A69867"/>
    </row>
    <row r="69868" spans="1:1" x14ac:dyDescent="0.25">
      <c r="A69868"/>
    </row>
    <row r="69869" spans="1:1" x14ac:dyDescent="0.25">
      <c r="A69869"/>
    </row>
    <row r="69870" spans="1:1" x14ac:dyDescent="0.25">
      <c r="A69870"/>
    </row>
    <row r="69871" spans="1:1" x14ac:dyDescent="0.25">
      <c r="A69871"/>
    </row>
    <row r="69872" spans="1:1" x14ac:dyDescent="0.25">
      <c r="A69872"/>
    </row>
    <row r="69873" spans="1:1" x14ac:dyDescent="0.25">
      <c r="A69873"/>
    </row>
    <row r="69874" spans="1:1" x14ac:dyDescent="0.25">
      <c r="A69874"/>
    </row>
    <row r="69875" spans="1:1" x14ac:dyDescent="0.25">
      <c r="A69875"/>
    </row>
    <row r="69876" spans="1:1" x14ac:dyDescent="0.25">
      <c r="A69876"/>
    </row>
    <row r="69877" spans="1:1" x14ac:dyDescent="0.25">
      <c r="A69877"/>
    </row>
    <row r="69878" spans="1:1" x14ac:dyDescent="0.25">
      <c r="A69878"/>
    </row>
    <row r="69879" spans="1:1" x14ac:dyDescent="0.25">
      <c r="A69879"/>
    </row>
    <row r="69880" spans="1:1" x14ac:dyDescent="0.25">
      <c r="A69880"/>
    </row>
    <row r="69881" spans="1:1" x14ac:dyDescent="0.25">
      <c r="A69881"/>
    </row>
    <row r="69882" spans="1:1" x14ac:dyDescent="0.25">
      <c r="A69882"/>
    </row>
    <row r="69883" spans="1:1" x14ac:dyDescent="0.25">
      <c r="A69883"/>
    </row>
    <row r="69884" spans="1:1" x14ac:dyDescent="0.25">
      <c r="A69884"/>
    </row>
    <row r="69885" spans="1:1" x14ac:dyDescent="0.25">
      <c r="A69885"/>
    </row>
    <row r="69886" spans="1:1" x14ac:dyDescent="0.25">
      <c r="A69886"/>
    </row>
    <row r="69887" spans="1:1" x14ac:dyDescent="0.25">
      <c r="A69887"/>
    </row>
    <row r="69888" spans="1:1" x14ac:dyDescent="0.25">
      <c r="A69888"/>
    </row>
    <row r="69889" spans="1:1" x14ac:dyDescent="0.25">
      <c r="A69889"/>
    </row>
    <row r="69890" spans="1:1" x14ac:dyDescent="0.25">
      <c r="A69890"/>
    </row>
    <row r="69891" spans="1:1" x14ac:dyDescent="0.25">
      <c r="A69891"/>
    </row>
    <row r="69892" spans="1:1" x14ac:dyDescent="0.25">
      <c r="A69892"/>
    </row>
    <row r="69893" spans="1:1" x14ac:dyDescent="0.25">
      <c r="A69893"/>
    </row>
    <row r="69894" spans="1:1" x14ac:dyDescent="0.25">
      <c r="A69894"/>
    </row>
    <row r="69895" spans="1:1" x14ac:dyDescent="0.25">
      <c r="A69895"/>
    </row>
    <row r="69896" spans="1:1" x14ac:dyDescent="0.25">
      <c r="A69896"/>
    </row>
    <row r="69897" spans="1:1" x14ac:dyDescent="0.25">
      <c r="A69897"/>
    </row>
    <row r="69898" spans="1:1" x14ac:dyDescent="0.25">
      <c r="A69898"/>
    </row>
    <row r="69899" spans="1:1" x14ac:dyDescent="0.25">
      <c r="A69899"/>
    </row>
    <row r="69900" spans="1:1" x14ac:dyDescent="0.25">
      <c r="A69900"/>
    </row>
    <row r="69901" spans="1:1" x14ac:dyDescent="0.25">
      <c r="A69901"/>
    </row>
    <row r="69902" spans="1:1" x14ac:dyDescent="0.25">
      <c r="A69902"/>
    </row>
    <row r="69903" spans="1:1" x14ac:dyDescent="0.25">
      <c r="A69903"/>
    </row>
    <row r="69904" spans="1:1" x14ac:dyDescent="0.25">
      <c r="A69904"/>
    </row>
    <row r="69905" spans="1:1" x14ac:dyDescent="0.25">
      <c r="A69905"/>
    </row>
    <row r="69906" spans="1:1" x14ac:dyDescent="0.25">
      <c r="A69906"/>
    </row>
    <row r="69907" spans="1:1" x14ac:dyDescent="0.25">
      <c r="A69907"/>
    </row>
    <row r="69908" spans="1:1" x14ac:dyDescent="0.25">
      <c r="A69908"/>
    </row>
    <row r="69909" spans="1:1" x14ac:dyDescent="0.25">
      <c r="A69909"/>
    </row>
    <row r="69910" spans="1:1" x14ac:dyDescent="0.25">
      <c r="A69910"/>
    </row>
    <row r="69911" spans="1:1" x14ac:dyDescent="0.25">
      <c r="A69911"/>
    </row>
    <row r="69912" spans="1:1" x14ac:dyDescent="0.25">
      <c r="A69912"/>
    </row>
    <row r="69913" spans="1:1" x14ac:dyDescent="0.25">
      <c r="A69913"/>
    </row>
    <row r="69914" spans="1:1" x14ac:dyDescent="0.25">
      <c r="A69914"/>
    </row>
    <row r="69915" spans="1:1" x14ac:dyDescent="0.25">
      <c r="A69915"/>
    </row>
    <row r="69916" spans="1:1" x14ac:dyDescent="0.25">
      <c r="A69916"/>
    </row>
    <row r="69917" spans="1:1" x14ac:dyDescent="0.25">
      <c r="A69917"/>
    </row>
    <row r="69918" spans="1:1" x14ac:dyDescent="0.25">
      <c r="A69918"/>
    </row>
    <row r="69919" spans="1:1" x14ac:dyDescent="0.25">
      <c r="A69919"/>
    </row>
    <row r="69920" spans="1:1" x14ac:dyDescent="0.25">
      <c r="A69920"/>
    </row>
    <row r="69921" spans="1:1" x14ac:dyDescent="0.25">
      <c r="A69921"/>
    </row>
    <row r="69922" spans="1:1" x14ac:dyDescent="0.25">
      <c r="A69922"/>
    </row>
    <row r="69923" spans="1:1" x14ac:dyDescent="0.25">
      <c r="A69923"/>
    </row>
    <row r="69924" spans="1:1" x14ac:dyDescent="0.25">
      <c r="A69924"/>
    </row>
    <row r="69925" spans="1:1" x14ac:dyDescent="0.25">
      <c r="A69925"/>
    </row>
    <row r="69926" spans="1:1" x14ac:dyDescent="0.25">
      <c r="A69926"/>
    </row>
    <row r="69927" spans="1:1" x14ac:dyDescent="0.25">
      <c r="A69927"/>
    </row>
    <row r="69928" spans="1:1" x14ac:dyDescent="0.25">
      <c r="A69928"/>
    </row>
    <row r="69929" spans="1:1" x14ac:dyDescent="0.25">
      <c r="A69929"/>
    </row>
    <row r="69930" spans="1:1" x14ac:dyDescent="0.25">
      <c r="A69930"/>
    </row>
    <row r="69931" spans="1:1" x14ac:dyDescent="0.25">
      <c r="A69931"/>
    </row>
    <row r="69932" spans="1:1" x14ac:dyDescent="0.25">
      <c r="A69932"/>
    </row>
    <row r="69933" spans="1:1" x14ac:dyDescent="0.25">
      <c r="A69933"/>
    </row>
    <row r="69934" spans="1:1" x14ac:dyDescent="0.25">
      <c r="A69934"/>
    </row>
    <row r="69935" spans="1:1" x14ac:dyDescent="0.25">
      <c r="A69935"/>
    </row>
    <row r="69936" spans="1:1" x14ac:dyDescent="0.25">
      <c r="A69936"/>
    </row>
    <row r="69937" spans="1:1" x14ac:dyDescent="0.25">
      <c r="A69937"/>
    </row>
    <row r="69938" spans="1:1" x14ac:dyDescent="0.25">
      <c r="A69938"/>
    </row>
    <row r="69939" spans="1:1" x14ac:dyDescent="0.25">
      <c r="A69939"/>
    </row>
    <row r="69940" spans="1:1" x14ac:dyDescent="0.25">
      <c r="A69940"/>
    </row>
    <row r="69941" spans="1:1" x14ac:dyDescent="0.25">
      <c r="A69941"/>
    </row>
    <row r="69942" spans="1:1" x14ac:dyDescent="0.25">
      <c r="A69942"/>
    </row>
    <row r="69943" spans="1:1" x14ac:dyDescent="0.25">
      <c r="A69943"/>
    </row>
    <row r="69944" spans="1:1" x14ac:dyDescent="0.25">
      <c r="A69944"/>
    </row>
    <row r="69945" spans="1:1" x14ac:dyDescent="0.25">
      <c r="A69945"/>
    </row>
    <row r="69946" spans="1:1" x14ac:dyDescent="0.25">
      <c r="A69946"/>
    </row>
    <row r="69947" spans="1:1" x14ac:dyDescent="0.25">
      <c r="A69947"/>
    </row>
    <row r="69948" spans="1:1" x14ac:dyDescent="0.25">
      <c r="A69948"/>
    </row>
    <row r="69949" spans="1:1" x14ac:dyDescent="0.25">
      <c r="A69949"/>
    </row>
    <row r="69950" spans="1:1" x14ac:dyDescent="0.25">
      <c r="A69950"/>
    </row>
    <row r="69951" spans="1:1" x14ac:dyDescent="0.25">
      <c r="A69951"/>
    </row>
    <row r="69952" spans="1:1" x14ac:dyDescent="0.25">
      <c r="A69952"/>
    </row>
    <row r="69953" spans="1:1" x14ac:dyDescent="0.25">
      <c r="A69953"/>
    </row>
    <row r="69954" spans="1:1" x14ac:dyDescent="0.25">
      <c r="A69954"/>
    </row>
    <row r="69955" spans="1:1" x14ac:dyDescent="0.25">
      <c r="A69955"/>
    </row>
    <row r="69956" spans="1:1" x14ac:dyDescent="0.25">
      <c r="A69956"/>
    </row>
    <row r="69957" spans="1:1" x14ac:dyDescent="0.25">
      <c r="A69957"/>
    </row>
    <row r="69958" spans="1:1" x14ac:dyDescent="0.25">
      <c r="A69958"/>
    </row>
    <row r="69959" spans="1:1" x14ac:dyDescent="0.25">
      <c r="A69959"/>
    </row>
    <row r="69960" spans="1:1" x14ac:dyDescent="0.25">
      <c r="A69960"/>
    </row>
    <row r="69961" spans="1:1" x14ac:dyDescent="0.25">
      <c r="A69961"/>
    </row>
    <row r="69962" spans="1:1" x14ac:dyDescent="0.25">
      <c r="A69962"/>
    </row>
    <row r="69963" spans="1:1" x14ac:dyDescent="0.25">
      <c r="A69963"/>
    </row>
    <row r="69964" spans="1:1" x14ac:dyDescent="0.25">
      <c r="A69964"/>
    </row>
    <row r="69965" spans="1:1" x14ac:dyDescent="0.25">
      <c r="A69965"/>
    </row>
    <row r="69966" spans="1:1" x14ac:dyDescent="0.25">
      <c r="A69966"/>
    </row>
    <row r="69967" spans="1:1" x14ac:dyDescent="0.25">
      <c r="A69967"/>
    </row>
    <row r="69968" spans="1:1" x14ac:dyDescent="0.25">
      <c r="A69968"/>
    </row>
    <row r="69969" spans="1:1" x14ac:dyDescent="0.25">
      <c r="A69969"/>
    </row>
    <row r="69970" spans="1:1" x14ac:dyDescent="0.25">
      <c r="A69970"/>
    </row>
    <row r="69971" spans="1:1" x14ac:dyDescent="0.25">
      <c r="A69971"/>
    </row>
    <row r="69972" spans="1:1" x14ac:dyDescent="0.25">
      <c r="A69972"/>
    </row>
    <row r="69973" spans="1:1" x14ac:dyDescent="0.25">
      <c r="A69973"/>
    </row>
    <row r="69974" spans="1:1" x14ac:dyDescent="0.25">
      <c r="A69974"/>
    </row>
    <row r="69975" spans="1:1" x14ac:dyDescent="0.25">
      <c r="A69975"/>
    </row>
    <row r="69976" spans="1:1" x14ac:dyDescent="0.25">
      <c r="A69976"/>
    </row>
    <row r="69977" spans="1:1" x14ac:dyDescent="0.25">
      <c r="A69977"/>
    </row>
    <row r="69978" spans="1:1" x14ac:dyDescent="0.25">
      <c r="A69978"/>
    </row>
    <row r="69979" spans="1:1" x14ac:dyDescent="0.25">
      <c r="A69979"/>
    </row>
    <row r="69980" spans="1:1" x14ac:dyDescent="0.25">
      <c r="A69980"/>
    </row>
    <row r="69981" spans="1:1" x14ac:dyDescent="0.25">
      <c r="A69981"/>
    </row>
    <row r="69982" spans="1:1" x14ac:dyDescent="0.25">
      <c r="A69982"/>
    </row>
    <row r="69983" spans="1:1" x14ac:dyDescent="0.25">
      <c r="A69983"/>
    </row>
    <row r="69984" spans="1:1" x14ac:dyDescent="0.25">
      <c r="A69984"/>
    </row>
    <row r="69985" spans="1:1" x14ac:dyDescent="0.25">
      <c r="A69985"/>
    </row>
    <row r="69986" spans="1:1" x14ac:dyDescent="0.25">
      <c r="A69986"/>
    </row>
    <row r="69987" spans="1:1" x14ac:dyDescent="0.25">
      <c r="A69987"/>
    </row>
    <row r="69988" spans="1:1" x14ac:dyDescent="0.25">
      <c r="A69988"/>
    </row>
    <row r="69989" spans="1:1" x14ac:dyDescent="0.25">
      <c r="A69989"/>
    </row>
    <row r="69990" spans="1:1" x14ac:dyDescent="0.25">
      <c r="A69990"/>
    </row>
    <row r="69991" spans="1:1" x14ac:dyDescent="0.25">
      <c r="A69991"/>
    </row>
    <row r="69992" spans="1:1" x14ac:dyDescent="0.25">
      <c r="A69992"/>
    </row>
    <row r="69993" spans="1:1" x14ac:dyDescent="0.25">
      <c r="A69993"/>
    </row>
    <row r="69994" spans="1:1" x14ac:dyDescent="0.25">
      <c r="A69994"/>
    </row>
    <row r="69995" spans="1:1" x14ac:dyDescent="0.25">
      <c r="A69995"/>
    </row>
    <row r="69996" spans="1:1" x14ac:dyDescent="0.25">
      <c r="A69996"/>
    </row>
    <row r="69997" spans="1:1" x14ac:dyDescent="0.25">
      <c r="A69997"/>
    </row>
    <row r="69998" spans="1:1" x14ac:dyDescent="0.25">
      <c r="A69998"/>
    </row>
    <row r="69999" spans="1:1" x14ac:dyDescent="0.25">
      <c r="A69999"/>
    </row>
    <row r="70000" spans="1:1" x14ac:dyDescent="0.25">
      <c r="A70000"/>
    </row>
    <row r="70001" spans="1:1" x14ac:dyDescent="0.25">
      <c r="A70001"/>
    </row>
    <row r="70002" spans="1:1" x14ac:dyDescent="0.25">
      <c r="A70002"/>
    </row>
    <row r="70003" spans="1:1" x14ac:dyDescent="0.25">
      <c r="A70003"/>
    </row>
    <row r="70004" spans="1:1" x14ac:dyDescent="0.25">
      <c r="A70004"/>
    </row>
    <row r="70005" spans="1:1" x14ac:dyDescent="0.25">
      <c r="A70005"/>
    </row>
    <row r="70006" spans="1:1" x14ac:dyDescent="0.25">
      <c r="A70006"/>
    </row>
    <row r="70007" spans="1:1" x14ac:dyDescent="0.25">
      <c r="A70007"/>
    </row>
    <row r="70008" spans="1:1" x14ac:dyDescent="0.25">
      <c r="A70008"/>
    </row>
    <row r="70009" spans="1:1" x14ac:dyDescent="0.25">
      <c r="A70009"/>
    </row>
    <row r="70010" spans="1:1" x14ac:dyDescent="0.25">
      <c r="A70010"/>
    </row>
    <row r="70011" spans="1:1" x14ac:dyDescent="0.25">
      <c r="A70011"/>
    </row>
    <row r="70012" spans="1:1" x14ac:dyDescent="0.25">
      <c r="A70012"/>
    </row>
    <row r="70013" spans="1:1" x14ac:dyDescent="0.25">
      <c r="A70013"/>
    </row>
    <row r="70014" spans="1:1" x14ac:dyDescent="0.25">
      <c r="A70014"/>
    </row>
    <row r="70015" spans="1:1" x14ac:dyDescent="0.25">
      <c r="A70015"/>
    </row>
    <row r="70016" spans="1:1" x14ac:dyDescent="0.25">
      <c r="A70016"/>
    </row>
    <row r="70017" spans="1:1" x14ac:dyDescent="0.25">
      <c r="A70017"/>
    </row>
    <row r="70018" spans="1:1" x14ac:dyDescent="0.25">
      <c r="A70018"/>
    </row>
    <row r="70019" spans="1:1" x14ac:dyDescent="0.25">
      <c r="A70019"/>
    </row>
    <row r="70020" spans="1:1" x14ac:dyDescent="0.25">
      <c r="A70020"/>
    </row>
    <row r="70021" spans="1:1" x14ac:dyDescent="0.25">
      <c r="A70021"/>
    </row>
    <row r="70022" spans="1:1" x14ac:dyDescent="0.25">
      <c r="A70022"/>
    </row>
    <row r="70023" spans="1:1" x14ac:dyDescent="0.25">
      <c r="A70023"/>
    </row>
    <row r="70024" spans="1:1" x14ac:dyDescent="0.25">
      <c r="A70024"/>
    </row>
    <row r="70025" spans="1:1" x14ac:dyDescent="0.25">
      <c r="A70025"/>
    </row>
    <row r="70026" spans="1:1" x14ac:dyDescent="0.25">
      <c r="A70026"/>
    </row>
    <row r="70027" spans="1:1" x14ac:dyDescent="0.25">
      <c r="A70027"/>
    </row>
    <row r="70028" spans="1:1" x14ac:dyDescent="0.25">
      <c r="A70028"/>
    </row>
    <row r="70029" spans="1:1" x14ac:dyDescent="0.25">
      <c r="A70029"/>
    </row>
    <row r="70030" spans="1:1" x14ac:dyDescent="0.25">
      <c r="A70030"/>
    </row>
    <row r="70031" spans="1:1" x14ac:dyDescent="0.25">
      <c r="A70031"/>
    </row>
    <row r="70032" spans="1:1" x14ac:dyDescent="0.25">
      <c r="A70032"/>
    </row>
    <row r="70033" spans="1:1" x14ac:dyDescent="0.25">
      <c r="A70033"/>
    </row>
    <row r="70034" spans="1:1" x14ac:dyDescent="0.25">
      <c r="A70034"/>
    </row>
    <row r="70035" spans="1:1" x14ac:dyDescent="0.25">
      <c r="A70035"/>
    </row>
    <row r="70036" spans="1:1" x14ac:dyDescent="0.25">
      <c r="A70036"/>
    </row>
    <row r="70037" spans="1:1" x14ac:dyDescent="0.25">
      <c r="A70037"/>
    </row>
    <row r="70038" spans="1:1" x14ac:dyDescent="0.25">
      <c r="A70038"/>
    </row>
    <row r="70039" spans="1:1" x14ac:dyDescent="0.25">
      <c r="A70039"/>
    </row>
    <row r="70040" spans="1:1" x14ac:dyDescent="0.25">
      <c r="A70040"/>
    </row>
    <row r="70041" spans="1:1" x14ac:dyDescent="0.25">
      <c r="A70041"/>
    </row>
    <row r="70042" spans="1:1" x14ac:dyDescent="0.25">
      <c r="A70042"/>
    </row>
    <row r="70043" spans="1:1" x14ac:dyDescent="0.25">
      <c r="A70043"/>
    </row>
    <row r="70044" spans="1:1" x14ac:dyDescent="0.25">
      <c r="A70044"/>
    </row>
    <row r="70045" spans="1:1" x14ac:dyDescent="0.25">
      <c r="A70045"/>
    </row>
    <row r="70046" spans="1:1" x14ac:dyDescent="0.25">
      <c r="A70046"/>
    </row>
    <row r="70047" spans="1:1" x14ac:dyDescent="0.25">
      <c r="A70047"/>
    </row>
    <row r="70048" spans="1:1" x14ac:dyDescent="0.25">
      <c r="A70048"/>
    </row>
    <row r="70049" spans="1:1" x14ac:dyDescent="0.25">
      <c r="A70049"/>
    </row>
    <row r="70050" spans="1:1" x14ac:dyDescent="0.25">
      <c r="A70050"/>
    </row>
    <row r="70051" spans="1:1" x14ac:dyDescent="0.25">
      <c r="A70051"/>
    </row>
    <row r="70052" spans="1:1" x14ac:dyDescent="0.25">
      <c r="A70052"/>
    </row>
    <row r="70053" spans="1:1" x14ac:dyDescent="0.25">
      <c r="A70053"/>
    </row>
    <row r="70054" spans="1:1" x14ac:dyDescent="0.25">
      <c r="A70054"/>
    </row>
    <row r="70055" spans="1:1" x14ac:dyDescent="0.25">
      <c r="A70055"/>
    </row>
    <row r="70056" spans="1:1" x14ac:dyDescent="0.25">
      <c r="A70056"/>
    </row>
    <row r="70057" spans="1:1" x14ac:dyDescent="0.25">
      <c r="A70057"/>
    </row>
    <row r="70058" spans="1:1" x14ac:dyDescent="0.25">
      <c r="A70058"/>
    </row>
    <row r="70059" spans="1:1" x14ac:dyDescent="0.25">
      <c r="A70059"/>
    </row>
    <row r="70060" spans="1:1" x14ac:dyDescent="0.25">
      <c r="A70060"/>
    </row>
    <row r="70061" spans="1:1" x14ac:dyDescent="0.25">
      <c r="A70061"/>
    </row>
    <row r="70062" spans="1:1" x14ac:dyDescent="0.25">
      <c r="A70062"/>
    </row>
    <row r="70063" spans="1:1" x14ac:dyDescent="0.25">
      <c r="A70063"/>
    </row>
    <row r="70064" spans="1:1" x14ac:dyDescent="0.25">
      <c r="A70064"/>
    </row>
    <row r="70065" spans="1:1" x14ac:dyDescent="0.25">
      <c r="A70065"/>
    </row>
    <row r="70066" spans="1:1" x14ac:dyDescent="0.25">
      <c r="A70066"/>
    </row>
    <row r="70067" spans="1:1" x14ac:dyDescent="0.25">
      <c r="A70067"/>
    </row>
    <row r="70068" spans="1:1" x14ac:dyDescent="0.25">
      <c r="A70068"/>
    </row>
    <row r="70069" spans="1:1" x14ac:dyDescent="0.25">
      <c r="A70069"/>
    </row>
    <row r="70070" spans="1:1" x14ac:dyDescent="0.25">
      <c r="A70070"/>
    </row>
    <row r="70071" spans="1:1" x14ac:dyDescent="0.25">
      <c r="A70071"/>
    </row>
    <row r="70072" spans="1:1" x14ac:dyDescent="0.25">
      <c r="A70072"/>
    </row>
    <row r="70073" spans="1:1" x14ac:dyDescent="0.25">
      <c r="A70073"/>
    </row>
    <row r="70074" spans="1:1" x14ac:dyDescent="0.25">
      <c r="A70074"/>
    </row>
    <row r="70075" spans="1:1" x14ac:dyDescent="0.25">
      <c r="A70075"/>
    </row>
    <row r="70076" spans="1:1" x14ac:dyDescent="0.25">
      <c r="A70076"/>
    </row>
    <row r="70077" spans="1:1" x14ac:dyDescent="0.25">
      <c r="A70077"/>
    </row>
    <row r="70078" spans="1:1" x14ac:dyDescent="0.25">
      <c r="A70078"/>
    </row>
    <row r="70079" spans="1:1" x14ac:dyDescent="0.25">
      <c r="A70079"/>
    </row>
    <row r="70080" spans="1:1" x14ac:dyDescent="0.25">
      <c r="A70080"/>
    </row>
    <row r="70081" spans="1:1" x14ac:dyDescent="0.25">
      <c r="A70081"/>
    </row>
    <row r="70082" spans="1:1" x14ac:dyDescent="0.25">
      <c r="A70082"/>
    </row>
    <row r="70083" spans="1:1" x14ac:dyDescent="0.25">
      <c r="A70083"/>
    </row>
    <row r="70084" spans="1:1" x14ac:dyDescent="0.25">
      <c r="A70084"/>
    </row>
    <row r="70085" spans="1:1" x14ac:dyDescent="0.25">
      <c r="A70085"/>
    </row>
    <row r="70086" spans="1:1" x14ac:dyDescent="0.25">
      <c r="A70086"/>
    </row>
    <row r="70087" spans="1:1" x14ac:dyDescent="0.25">
      <c r="A70087"/>
    </row>
    <row r="70088" spans="1:1" x14ac:dyDescent="0.25">
      <c r="A70088"/>
    </row>
    <row r="70089" spans="1:1" x14ac:dyDescent="0.25">
      <c r="A70089"/>
    </row>
    <row r="70090" spans="1:1" x14ac:dyDescent="0.25">
      <c r="A70090"/>
    </row>
    <row r="70091" spans="1:1" x14ac:dyDescent="0.25">
      <c r="A70091"/>
    </row>
    <row r="70092" spans="1:1" x14ac:dyDescent="0.25">
      <c r="A70092"/>
    </row>
    <row r="70093" spans="1:1" x14ac:dyDescent="0.25">
      <c r="A70093"/>
    </row>
    <row r="70094" spans="1:1" x14ac:dyDescent="0.25">
      <c r="A70094"/>
    </row>
    <row r="70095" spans="1:1" x14ac:dyDescent="0.25">
      <c r="A70095"/>
    </row>
    <row r="70096" spans="1:1" x14ac:dyDescent="0.25">
      <c r="A70096"/>
    </row>
    <row r="70097" spans="1:1" x14ac:dyDescent="0.25">
      <c r="A70097"/>
    </row>
    <row r="70098" spans="1:1" x14ac:dyDescent="0.25">
      <c r="A70098"/>
    </row>
    <row r="70099" spans="1:1" x14ac:dyDescent="0.25">
      <c r="A70099"/>
    </row>
    <row r="70100" spans="1:1" x14ac:dyDescent="0.25">
      <c r="A70100"/>
    </row>
    <row r="70101" spans="1:1" x14ac:dyDescent="0.25">
      <c r="A70101"/>
    </row>
    <row r="70102" spans="1:1" x14ac:dyDescent="0.25">
      <c r="A70102"/>
    </row>
    <row r="70103" spans="1:1" x14ac:dyDescent="0.25">
      <c r="A70103"/>
    </row>
    <row r="70104" spans="1:1" x14ac:dyDescent="0.25">
      <c r="A70104"/>
    </row>
    <row r="70105" spans="1:1" x14ac:dyDescent="0.25">
      <c r="A70105"/>
    </row>
    <row r="70106" spans="1:1" x14ac:dyDescent="0.25">
      <c r="A70106"/>
    </row>
    <row r="70107" spans="1:1" x14ac:dyDescent="0.25">
      <c r="A70107"/>
    </row>
    <row r="70108" spans="1:1" x14ac:dyDescent="0.25">
      <c r="A70108"/>
    </row>
    <row r="70109" spans="1:1" x14ac:dyDescent="0.25">
      <c r="A70109"/>
    </row>
    <row r="70110" spans="1:1" x14ac:dyDescent="0.25">
      <c r="A70110"/>
    </row>
    <row r="70111" spans="1:1" x14ac:dyDescent="0.25">
      <c r="A70111"/>
    </row>
    <row r="70112" spans="1:1" x14ac:dyDescent="0.25">
      <c r="A70112"/>
    </row>
    <row r="70113" spans="1:1" x14ac:dyDescent="0.25">
      <c r="A70113"/>
    </row>
    <row r="70114" spans="1:1" x14ac:dyDescent="0.25">
      <c r="A70114"/>
    </row>
    <row r="70115" spans="1:1" x14ac:dyDescent="0.25">
      <c r="A70115"/>
    </row>
    <row r="70116" spans="1:1" x14ac:dyDescent="0.25">
      <c r="A70116"/>
    </row>
    <row r="70117" spans="1:1" x14ac:dyDescent="0.25">
      <c r="A70117"/>
    </row>
    <row r="70118" spans="1:1" x14ac:dyDescent="0.25">
      <c r="A70118"/>
    </row>
    <row r="70119" spans="1:1" x14ac:dyDescent="0.25">
      <c r="A70119"/>
    </row>
    <row r="70120" spans="1:1" x14ac:dyDescent="0.25">
      <c r="A70120"/>
    </row>
    <row r="70121" spans="1:1" x14ac:dyDescent="0.25">
      <c r="A70121"/>
    </row>
    <row r="70122" spans="1:1" x14ac:dyDescent="0.25">
      <c r="A70122"/>
    </row>
    <row r="70123" spans="1:1" x14ac:dyDescent="0.25">
      <c r="A70123"/>
    </row>
    <row r="70124" spans="1:1" x14ac:dyDescent="0.25">
      <c r="A70124"/>
    </row>
    <row r="70125" spans="1:1" x14ac:dyDescent="0.25">
      <c r="A70125"/>
    </row>
    <row r="70126" spans="1:1" x14ac:dyDescent="0.25">
      <c r="A70126"/>
    </row>
    <row r="70127" spans="1:1" x14ac:dyDescent="0.25">
      <c r="A70127"/>
    </row>
    <row r="70128" spans="1:1" x14ac:dyDescent="0.25">
      <c r="A70128"/>
    </row>
    <row r="70129" spans="1:1" x14ac:dyDescent="0.25">
      <c r="A70129"/>
    </row>
    <row r="70130" spans="1:1" x14ac:dyDescent="0.25">
      <c r="A70130"/>
    </row>
    <row r="70131" spans="1:1" x14ac:dyDescent="0.25">
      <c r="A70131"/>
    </row>
    <row r="70132" spans="1:1" x14ac:dyDescent="0.25">
      <c r="A70132"/>
    </row>
    <row r="70133" spans="1:1" x14ac:dyDescent="0.25">
      <c r="A70133"/>
    </row>
    <row r="70134" spans="1:1" x14ac:dyDescent="0.25">
      <c r="A70134"/>
    </row>
    <row r="70135" spans="1:1" x14ac:dyDescent="0.25">
      <c r="A70135"/>
    </row>
    <row r="70136" spans="1:1" x14ac:dyDescent="0.25">
      <c r="A70136"/>
    </row>
    <row r="70137" spans="1:1" x14ac:dyDescent="0.25">
      <c r="A70137"/>
    </row>
    <row r="70138" spans="1:1" x14ac:dyDescent="0.25">
      <c r="A70138"/>
    </row>
    <row r="70139" spans="1:1" x14ac:dyDescent="0.25">
      <c r="A70139"/>
    </row>
    <row r="70140" spans="1:1" x14ac:dyDescent="0.25">
      <c r="A70140"/>
    </row>
    <row r="70141" spans="1:1" x14ac:dyDescent="0.25">
      <c r="A70141"/>
    </row>
    <row r="70142" spans="1:1" x14ac:dyDescent="0.25">
      <c r="A70142"/>
    </row>
    <row r="70143" spans="1:1" x14ac:dyDescent="0.25">
      <c r="A70143"/>
    </row>
    <row r="70144" spans="1:1" x14ac:dyDescent="0.25">
      <c r="A70144"/>
    </row>
    <row r="70145" spans="1:1" x14ac:dyDescent="0.25">
      <c r="A70145"/>
    </row>
    <row r="70146" spans="1:1" x14ac:dyDescent="0.25">
      <c r="A70146"/>
    </row>
    <row r="70147" spans="1:1" x14ac:dyDescent="0.25">
      <c r="A70147"/>
    </row>
    <row r="70148" spans="1:1" x14ac:dyDescent="0.25">
      <c r="A70148"/>
    </row>
    <row r="70149" spans="1:1" x14ac:dyDescent="0.25">
      <c r="A70149"/>
    </row>
    <row r="70150" spans="1:1" x14ac:dyDescent="0.25">
      <c r="A70150"/>
    </row>
    <row r="70151" spans="1:1" x14ac:dyDescent="0.25">
      <c r="A70151"/>
    </row>
    <row r="70152" spans="1:1" x14ac:dyDescent="0.25">
      <c r="A70152"/>
    </row>
    <row r="70153" spans="1:1" x14ac:dyDescent="0.25">
      <c r="A70153"/>
    </row>
    <row r="70154" spans="1:1" x14ac:dyDescent="0.25">
      <c r="A70154"/>
    </row>
    <row r="70155" spans="1:1" x14ac:dyDescent="0.25">
      <c r="A70155"/>
    </row>
    <row r="70156" spans="1:1" x14ac:dyDescent="0.25">
      <c r="A70156"/>
    </row>
    <row r="70157" spans="1:1" x14ac:dyDescent="0.25">
      <c r="A70157"/>
    </row>
    <row r="70158" spans="1:1" x14ac:dyDescent="0.25">
      <c r="A70158"/>
    </row>
    <row r="70159" spans="1:1" x14ac:dyDescent="0.25">
      <c r="A70159"/>
    </row>
    <row r="70160" spans="1:1" x14ac:dyDescent="0.25">
      <c r="A70160"/>
    </row>
    <row r="70161" spans="1:1" x14ac:dyDescent="0.25">
      <c r="A70161"/>
    </row>
    <row r="70162" spans="1:1" x14ac:dyDescent="0.25">
      <c r="A70162"/>
    </row>
    <row r="70163" spans="1:1" x14ac:dyDescent="0.25">
      <c r="A70163"/>
    </row>
    <row r="70164" spans="1:1" x14ac:dyDescent="0.25">
      <c r="A70164"/>
    </row>
    <row r="70165" spans="1:1" x14ac:dyDescent="0.25">
      <c r="A70165"/>
    </row>
    <row r="70166" spans="1:1" x14ac:dyDescent="0.25">
      <c r="A70166"/>
    </row>
    <row r="70167" spans="1:1" x14ac:dyDescent="0.25">
      <c r="A70167"/>
    </row>
    <row r="70168" spans="1:1" x14ac:dyDescent="0.25">
      <c r="A70168"/>
    </row>
    <row r="70169" spans="1:1" x14ac:dyDescent="0.25">
      <c r="A70169"/>
    </row>
    <row r="70170" spans="1:1" x14ac:dyDescent="0.25">
      <c r="A70170"/>
    </row>
    <row r="70171" spans="1:1" x14ac:dyDescent="0.25">
      <c r="A70171"/>
    </row>
    <row r="70172" spans="1:1" x14ac:dyDescent="0.25">
      <c r="A70172"/>
    </row>
    <row r="70173" spans="1:1" x14ac:dyDescent="0.25">
      <c r="A70173"/>
    </row>
    <row r="70174" spans="1:1" x14ac:dyDescent="0.25">
      <c r="A70174"/>
    </row>
    <row r="70175" spans="1:1" x14ac:dyDescent="0.25">
      <c r="A70175"/>
    </row>
    <row r="70176" spans="1:1" x14ac:dyDescent="0.25">
      <c r="A70176"/>
    </row>
    <row r="70177" spans="1:1" x14ac:dyDescent="0.25">
      <c r="A70177"/>
    </row>
    <row r="70178" spans="1:1" x14ac:dyDescent="0.25">
      <c r="A70178"/>
    </row>
    <row r="70179" spans="1:1" x14ac:dyDescent="0.25">
      <c r="A70179"/>
    </row>
    <row r="70180" spans="1:1" x14ac:dyDescent="0.25">
      <c r="A70180"/>
    </row>
    <row r="70181" spans="1:1" x14ac:dyDescent="0.25">
      <c r="A70181"/>
    </row>
    <row r="70182" spans="1:1" x14ac:dyDescent="0.25">
      <c r="A70182"/>
    </row>
    <row r="70183" spans="1:1" x14ac:dyDescent="0.25">
      <c r="A70183"/>
    </row>
    <row r="70184" spans="1:1" x14ac:dyDescent="0.25">
      <c r="A70184"/>
    </row>
    <row r="70185" spans="1:1" x14ac:dyDescent="0.25">
      <c r="A70185"/>
    </row>
    <row r="70186" spans="1:1" x14ac:dyDescent="0.25">
      <c r="A70186"/>
    </row>
    <row r="70187" spans="1:1" x14ac:dyDescent="0.25">
      <c r="A70187"/>
    </row>
    <row r="70188" spans="1:1" x14ac:dyDescent="0.25">
      <c r="A70188"/>
    </row>
    <row r="70189" spans="1:1" x14ac:dyDescent="0.25">
      <c r="A70189"/>
    </row>
    <row r="70190" spans="1:1" x14ac:dyDescent="0.25">
      <c r="A70190"/>
    </row>
    <row r="70191" spans="1:1" x14ac:dyDescent="0.25">
      <c r="A70191"/>
    </row>
    <row r="70192" spans="1:1" x14ac:dyDescent="0.25">
      <c r="A70192"/>
    </row>
    <row r="70193" spans="1:1" x14ac:dyDescent="0.25">
      <c r="A70193"/>
    </row>
    <row r="70194" spans="1:1" x14ac:dyDescent="0.25">
      <c r="A70194"/>
    </row>
    <row r="70195" spans="1:1" x14ac:dyDescent="0.25">
      <c r="A70195"/>
    </row>
    <row r="70196" spans="1:1" x14ac:dyDescent="0.25">
      <c r="A70196"/>
    </row>
    <row r="70197" spans="1:1" x14ac:dyDescent="0.25">
      <c r="A70197"/>
    </row>
    <row r="70198" spans="1:1" x14ac:dyDescent="0.25">
      <c r="A70198"/>
    </row>
    <row r="70199" spans="1:1" x14ac:dyDescent="0.25">
      <c r="A70199"/>
    </row>
    <row r="70200" spans="1:1" x14ac:dyDescent="0.25">
      <c r="A70200"/>
    </row>
    <row r="70201" spans="1:1" x14ac:dyDescent="0.25">
      <c r="A70201"/>
    </row>
    <row r="70202" spans="1:1" x14ac:dyDescent="0.25">
      <c r="A70202"/>
    </row>
    <row r="70203" spans="1:1" x14ac:dyDescent="0.25">
      <c r="A70203"/>
    </row>
    <row r="70204" spans="1:1" x14ac:dyDescent="0.25">
      <c r="A70204"/>
    </row>
    <row r="70205" spans="1:1" x14ac:dyDescent="0.25">
      <c r="A70205"/>
    </row>
    <row r="70206" spans="1:1" x14ac:dyDescent="0.25">
      <c r="A70206"/>
    </row>
    <row r="70207" spans="1:1" x14ac:dyDescent="0.25">
      <c r="A70207"/>
    </row>
    <row r="70208" spans="1:1" x14ac:dyDescent="0.25">
      <c r="A70208"/>
    </row>
    <row r="70209" spans="1:1" x14ac:dyDescent="0.25">
      <c r="A70209"/>
    </row>
    <row r="70210" spans="1:1" x14ac:dyDescent="0.25">
      <c r="A70210"/>
    </row>
    <row r="70211" spans="1:1" x14ac:dyDescent="0.25">
      <c r="A70211"/>
    </row>
    <row r="70212" spans="1:1" x14ac:dyDescent="0.25">
      <c r="A70212"/>
    </row>
    <row r="70213" spans="1:1" x14ac:dyDescent="0.25">
      <c r="A70213"/>
    </row>
    <row r="70214" spans="1:1" x14ac:dyDescent="0.25">
      <c r="A70214"/>
    </row>
    <row r="70215" spans="1:1" x14ac:dyDescent="0.25">
      <c r="A70215"/>
    </row>
    <row r="70216" spans="1:1" x14ac:dyDescent="0.25">
      <c r="A70216"/>
    </row>
    <row r="70217" spans="1:1" x14ac:dyDescent="0.25">
      <c r="A70217"/>
    </row>
    <row r="70218" spans="1:1" x14ac:dyDescent="0.25">
      <c r="A70218"/>
    </row>
    <row r="70219" spans="1:1" x14ac:dyDescent="0.25">
      <c r="A70219"/>
    </row>
    <row r="70220" spans="1:1" x14ac:dyDescent="0.25">
      <c r="A70220"/>
    </row>
    <row r="70221" spans="1:1" x14ac:dyDescent="0.25">
      <c r="A70221"/>
    </row>
    <row r="70222" spans="1:1" x14ac:dyDescent="0.25">
      <c r="A70222"/>
    </row>
    <row r="70223" spans="1:1" x14ac:dyDescent="0.25">
      <c r="A70223"/>
    </row>
    <row r="70224" spans="1:1" x14ac:dyDescent="0.25">
      <c r="A70224"/>
    </row>
    <row r="70225" spans="1:1" x14ac:dyDescent="0.25">
      <c r="A70225"/>
    </row>
    <row r="70226" spans="1:1" x14ac:dyDescent="0.25">
      <c r="A70226"/>
    </row>
    <row r="70227" spans="1:1" x14ac:dyDescent="0.25">
      <c r="A70227"/>
    </row>
    <row r="70228" spans="1:1" x14ac:dyDescent="0.25">
      <c r="A70228"/>
    </row>
    <row r="70229" spans="1:1" x14ac:dyDescent="0.25">
      <c r="A70229"/>
    </row>
    <row r="70230" spans="1:1" x14ac:dyDescent="0.25">
      <c r="A70230"/>
    </row>
    <row r="70231" spans="1:1" x14ac:dyDescent="0.25">
      <c r="A70231"/>
    </row>
    <row r="70232" spans="1:1" x14ac:dyDescent="0.25">
      <c r="A70232"/>
    </row>
    <row r="70233" spans="1:1" x14ac:dyDescent="0.25">
      <c r="A70233"/>
    </row>
    <row r="70234" spans="1:1" x14ac:dyDescent="0.25">
      <c r="A70234"/>
    </row>
    <row r="70235" spans="1:1" x14ac:dyDescent="0.25">
      <c r="A70235"/>
    </row>
    <row r="70236" spans="1:1" x14ac:dyDescent="0.25">
      <c r="A70236"/>
    </row>
    <row r="70237" spans="1:1" x14ac:dyDescent="0.25">
      <c r="A70237"/>
    </row>
    <row r="70238" spans="1:1" x14ac:dyDescent="0.25">
      <c r="A70238"/>
    </row>
    <row r="70239" spans="1:1" x14ac:dyDescent="0.25">
      <c r="A70239"/>
    </row>
    <row r="70240" spans="1:1" x14ac:dyDescent="0.25">
      <c r="A70240"/>
    </row>
    <row r="70241" spans="1:1" x14ac:dyDescent="0.25">
      <c r="A70241"/>
    </row>
    <row r="70242" spans="1:1" x14ac:dyDescent="0.25">
      <c r="A70242"/>
    </row>
    <row r="70243" spans="1:1" x14ac:dyDescent="0.25">
      <c r="A70243"/>
    </row>
    <row r="70244" spans="1:1" x14ac:dyDescent="0.25">
      <c r="A70244"/>
    </row>
    <row r="70245" spans="1:1" x14ac:dyDescent="0.25">
      <c r="A70245"/>
    </row>
    <row r="70246" spans="1:1" x14ac:dyDescent="0.25">
      <c r="A70246"/>
    </row>
    <row r="70247" spans="1:1" x14ac:dyDescent="0.25">
      <c r="A70247"/>
    </row>
    <row r="70248" spans="1:1" x14ac:dyDescent="0.25">
      <c r="A70248"/>
    </row>
    <row r="70249" spans="1:1" x14ac:dyDescent="0.25">
      <c r="A70249"/>
    </row>
    <row r="70250" spans="1:1" x14ac:dyDescent="0.25">
      <c r="A70250"/>
    </row>
    <row r="70251" spans="1:1" x14ac:dyDescent="0.25">
      <c r="A70251"/>
    </row>
    <row r="70252" spans="1:1" x14ac:dyDescent="0.25">
      <c r="A70252"/>
    </row>
    <row r="70253" spans="1:1" x14ac:dyDescent="0.25">
      <c r="A70253"/>
    </row>
    <row r="70254" spans="1:1" x14ac:dyDescent="0.25">
      <c r="A70254"/>
    </row>
    <row r="70255" spans="1:1" x14ac:dyDescent="0.25">
      <c r="A70255"/>
    </row>
    <row r="70256" spans="1:1" x14ac:dyDescent="0.25">
      <c r="A70256"/>
    </row>
    <row r="70257" spans="1:1" x14ac:dyDescent="0.25">
      <c r="A70257"/>
    </row>
    <row r="70258" spans="1:1" x14ac:dyDescent="0.25">
      <c r="A70258"/>
    </row>
    <row r="70259" spans="1:1" x14ac:dyDescent="0.25">
      <c r="A70259"/>
    </row>
    <row r="70260" spans="1:1" x14ac:dyDescent="0.25">
      <c r="A70260"/>
    </row>
    <row r="70261" spans="1:1" x14ac:dyDescent="0.25">
      <c r="A70261"/>
    </row>
    <row r="70262" spans="1:1" x14ac:dyDescent="0.25">
      <c r="A70262"/>
    </row>
    <row r="70263" spans="1:1" x14ac:dyDescent="0.25">
      <c r="A70263"/>
    </row>
    <row r="70264" spans="1:1" x14ac:dyDescent="0.25">
      <c r="A70264"/>
    </row>
    <row r="70265" spans="1:1" x14ac:dyDescent="0.25">
      <c r="A70265"/>
    </row>
    <row r="70266" spans="1:1" x14ac:dyDescent="0.25">
      <c r="A70266"/>
    </row>
    <row r="70267" spans="1:1" x14ac:dyDescent="0.25">
      <c r="A70267"/>
    </row>
    <row r="70268" spans="1:1" x14ac:dyDescent="0.25">
      <c r="A70268"/>
    </row>
    <row r="70269" spans="1:1" x14ac:dyDescent="0.25">
      <c r="A70269"/>
    </row>
    <row r="70270" spans="1:1" x14ac:dyDescent="0.25">
      <c r="A70270"/>
    </row>
    <row r="70271" spans="1:1" x14ac:dyDescent="0.25">
      <c r="A70271"/>
    </row>
    <row r="70272" spans="1:1" x14ac:dyDescent="0.25">
      <c r="A70272"/>
    </row>
    <row r="70273" spans="1:1" x14ac:dyDescent="0.25">
      <c r="A70273"/>
    </row>
    <row r="70274" spans="1:1" x14ac:dyDescent="0.25">
      <c r="A70274"/>
    </row>
    <row r="70275" spans="1:1" x14ac:dyDescent="0.25">
      <c r="A70275"/>
    </row>
    <row r="70276" spans="1:1" x14ac:dyDescent="0.25">
      <c r="A70276"/>
    </row>
    <row r="70277" spans="1:1" x14ac:dyDescent="0.25">
      <c r="A70277"/>
    </row>
    <row r="70278" spans="1:1" x14ac:dyDescent="0.25">
      <c r="A70278"/>
    </row>
    <row r="70279" spans="1:1" x14ac:dyDescent="0.25">
      <c r="A70279"/>
    </row>
    <row r="70280" spans="1:1" x14ac:dyDescent="0.25">
      <c r="A70280"/>
    </row>
    <row r="70281" spans="1:1" x14ac:dyDescent="0.25">
      <c r="A70281"/>
    </row>
    <row r="70282" spans="1:1" x14ac:dyDescent="0.25">
      <c r="A70282"/>
    </row>
    <row r="70283" spans="1:1" x14ac:dyDescent="0.25">
      <c r="A70283"/>
    </row>
    <row r="70284" spans="1:1" x14ac:dyDescent="0.25">
      <c r="A70284"/>
    </row>
    <row r="70285" spans="1:1" x14ac:dyDescent="0.25">
      <c r="A70285"/>
    </row>
    <row r="70286" spans="1:1" x14ac:dyDescent="0.25">
      <c r="A70286"/>
    </row>
    <row r="70287" spans="1:1" x14ac:dyDescent="0.25">
      <c r="A70287"/>
    </row>
    <row r="70288" spans="1:1" x14ac:dyDescent="0.25">
      <c r="A70288"/>
    </row>
    <row r="70289" spans="1:1" x14ac:dyDescent="0.25">
      <c r="A70289"/>
    </row>
    <row r="70290" spans="1:1" x14ac:dyDescent="0.25">
      <c r="A70290"/>
    </row>
    <row r="70291" spans="1:1" x14ac:dyDescent="0.25">
      <c r="A70291"/>
    </row>
    <row r="70292" spans="1:1" x14ac:dyDescent="0.25">
      <c r="A70292"/>
    </row>
    <row r="70293" spans="1:1" x14ac:dyDescent="0.25">
      <c r="A70293"/>
    </row>
    <row r="70294" spans="1:1" x14ac:dyDescent="0.25">
      <c r="A70294"/>
    </row>
    <row r="70295" spans="1:1" x14ac:dyDescent="0.25">
      <c r="A70295"/>
    </row>
    <row r="70296" spans="1:1" x14ac:dyDescent="0.25">
      <c r="A70296"/>
    </row>
    <row r="70297" spans="1:1" x14ac:dyDescent="0.25">
      <c r="A70297"/>
    </row>
    <row r="70298" spans="1:1" x14ac:dyDescent="0.25">
      <c r="A70298"/>
    </row>
    <row r="70299" spans="1:1" x14ac:dyDescent="0.25">
      <c r="A70299"/>
    </row>
    <row r="70300" spans="1:1" x14ac:dyDescent="0.25">
      <c r="A70300"/>
    </row>
    <row r="70301" spans="1:1" x14ac:dyDescent="0.25">
      <c r="A70301"/>
    </row>
    <row r="70302" spans="1:1" x14ac:dyDescent="0.25">
      <c r="A70302"/>
    </row>
    <row r="70303" spans="1:1" x14ac:dyDescent="0.25">
      <c r="A70303"/>
    </row>
    <row r="70304" spans="1:1" x14ac:dyDescent="0.25">
      <c r="A70304"/>
    </row>
    <row r="70305" spans="1:1" x14ac:dyDescent="0.25">
      <c r="A70305"/>
    </row>
    <row r="70306" spans="1:1" x14ac:dyDescent="0.25">
      <c r="A70306"/>
    </row>
    <row r="70307" spans="1:1" x14ac:dyDescent="0.25">
      <c r="A70307"/>
    </row>
    <row r="70308" spans="1:1" x14ac:dyDescent="0.25">
      <c r="A70308"/>
    </row>
    <row r="70309" spans="1:1" x14ac:dyDescent="0.25">
      <c r="A70309"/>
    </row>
    <row r="70310" spans="1:1" x14ac:dyDescent="0.25">
      <c r="A70310"/>
    </row>
    <row r="70311" spans="1:1" x14ac:dyDescent="0.25">
      <c r="A70311"/>
    </row>
    <row r="70312" spans="1:1" x14ac:dyDescent="0.25">
      <c r="A70312"/>
    </row>
    <row r="70313" spans="1:1" x14ac:dyDescent="0.25">
      <c r="A70313"/>
    </row>
    <row r="70314" spans="1:1" x14ac:dyDescent="0.25">
      <c r="A70314"/>
    </row>
    <row r="70315" spans="1:1" x14ac:dyDescent="0.25">
      <c r="A70315"/>
    </row>
    <row r="70316" spans="1:1" x14ac:dyDescent="0.25">
      <c r="A70316"/>
    </row>
    <row r="70317" spans="1:1" x14ac:dyDescent="0.25">
      <c r="A70317"/>
    </row>
    <row r="70318" spans="1:1" x14ac:dyDescent="0.25">
      <c r="A70318"/>
    </row>
    <row r="70319" spans="1:1" x14ac:dyDescent="0.25">
      <c r="A70319"/>
    </row>
    <row r="70320" spans="1:1" x14ac:dyDescent="0.25">
      <c r="A70320"/>
    </row>
    <row r="70321" spans="1:1" x14ac:dyDescent="0.25">
      <c r="A70321"/>
    </row>
    <row r="70322" spans="1:1" x14ac:dyDescent="0.25">
      <c r="A70322"/>
    </row>
    <row r="70323" spans="1:1" x14ac:dyDescent="0.25">
      <c r="A70323"/>
    </row>
    <row r="70324" spans="1:1" x14ac:dyDescent="0.25">
      <c r="A70324"/>
    </row>
    <row r="70325" spans="1:1" x14ac:dyDescent="0.25">
      <c r="A70325"/>
    </row>
    <row r="70326" spans="1:1" x14ac:dyDescent="0.25">
      <c r="A70326"/>
    </row>
    <row r="70327" spans="1:1" x14ac:dyDescent="0.25">
      <c r="A70327"/>
    </row>
    <row r="70328" spans="1:1" x14ac:dyDescent="0.25">
      <c r="A70328"/>
    </row>
    <row r="70329" spans="1:1" x14ac:dyDescent="0.25">
      <c r="A70329"/>
    </row>
    <row r="70330" spans="1:1" x14ac:dyDescent="0.25">
      <c r="A70330"/>
    </row>
    <row r="70331" spans="1:1" x14ac:dyDescent="0.25">
      <c r="A70331"/>
    </row>
    <row r="70332" spans="1:1" x14ac:dyDescent="0.25">
      <c r="A70332"/>
    </row>
    <row r="70333" spans="1:1" x14ac:dyDescent="0.25">
      <c r="A70333"/>
    </row>
    <row r="70334" spans="1:1" x14ac:dyDescent="0.25">
      <c r="A70334"/>
    </row>
    <row r="70335" spans="1:1" x14ac:dyDescent="0.25">
      <c r="A70335"/>
    </row>
    <row r="70336" spans="1:1" x14ac:dyDescent="0.25">
      <c r="A70336"/>
    </row>
    <row r="70337" spans="1:1" x14ac:dyDescent="0.25">
      <c r="A70337"/>
    </row>
    <row r="70338" spans="1:1" x14ac:dyDescent="0.25">
      <c r="A70338"/>
    </row>
    <row r="70339" spans="1:1" x14ac:dyDescent="0.25">
      <c r="A70339"/>
    </row>
    <row r="70340" spans="1:1" x14ac:dyDescent="0.25">
      <c r="A70340"/>
    </row>
    <row r="70341" spans="1:1" x14ac:dyDescent="0.25">
      <c r="A70341"/>
    </row>
    <row r="70342" spans="1:1" x14ac:dyDescent="0.25">
      <c r="A70342"/>
    </row>
    <row r="70343" spans="1:1" x14ac:dyDescent="0.25">
      <c r="A70343"/>
    </row>
    <row r="70344" spans="1:1" x14ac:dyDescent="0.25">
      <c r="A70344"/>
    </row>
    <row r="70345" spans="1:1" x14ac:dyDescent="0.25">
      <c r="A70345"/>
    </row>
    <row r="70346" spans="1:1" x14ac:dyDescent="0.25">
      <c r="A70346"/>
    </row>
    <row r="70347" spans="1:1" x14ac:dyDescent="0.25">
      <c r="A70347"/>
    </row>
    <row r="70348" spans="1:1" x14ac:dyDescent="0.25">
      <c r="A70348"/>
    </row>
    <row r="70349" spans="1:1" x14ac:dyDescent="0.25">
      <c r="A70349"/>
    </row>
    <row r="70350" spans="1:1" x14ac:dyDescent="0.25">
      <c r="A70350"/>
    </row>
    <row r="70351" spans="1:1" x14ac:dyDescent="0.25">
      <c r="A70351"/>
    </row>
    <row r="70352" spans="1:1" x14ac:dyDescent="0.25">
      <c r="A70352"/>
    </row>
    <row r="70353" spans="1:1" x14ac:dyDescent="0.25">
      <c r="A70353"/>
    </row>
    <row r="70354" spans="1:1" x14ac:dyDescent="0.25">
      <c r="A70354"/>
    </row>
    <row r="70355" spans="1:1" x14ac:dyDescent="0.25">
      <c r="A70355"/>
    </row>
    <row r="70356" spans="1:1" x14ac:dyDescent="0.25">
      <c r="A70356"/>
    </row>
    <row r="70357" spans="1:1" x14ac:dyDescent="0.25">
      <c r="A70357"/>
    </row>
    <row r="70358" spans="1:1" x14ac:dyDescent="0.25">
      <c r="A70358"/>
    </row>
    <row r="70359" spans="1:1" x14ac:dyDescent="0.25">
      <c r="A70359"/>
    </row>
    <row r="70360" spans="1:1" x14ac:dyDescent="0.25">
      <c r="A70360"/>
    </row>
    <row r="70361" spans="1:1" x14ac:dyDescent="0.25">
      <c r="A70361"/>
    </row>
    <row r="70362" spans="1:1" x14ac:dyDescent="0.25">
      <c r="A70362"/>
    </row>
    <row r="70363" spans="1:1" x14ac:dyDescent="0.25">
      <c r="A70363"/>
    </row>
    <row r="70364" spans="1:1" x14ac:dyDescent="0.25">
      <c r="A70364"/>
    </row>
    <row r="70365" spans="1:1" x14ac:dyDescent="0.25">
      <c r="A70365"/>
    </row>
    <row r="70366" spans="1:1" x14ac:dyDescent="0.25">
      <c r="A70366"/>
    </row>
    <row r="70367" spans="1:1" x14ac:dyDescent="0.25">
      <c r="A70367"/>
    </row>
    <row r="70368" spans="1:1" x14ac:dyDescent="0.25">
      <c r="A70368"/>
    </row>
    <row r="70369" spans="1:1" x14ac:dyDescent="0.25">
      <c r="A70369"/>
    </row>
    <row r="70370" spans="1:1" x14ac:dyDescent="0.25">
      <c r="A70370"/>
    </row>
    <row r="70371" spans="1:1" x14ac:dyDescent="0.25">
      <c r="A70371"/>
    </row>
    <row r="70372" spans="1:1" x14ac:dyDescent="0.25">
      <c r="A70372"/>
    </row>
    <row r="70373" spans="1:1" x14ac:dyDescent="0.25">
      <c r="A70373"/>
    </row>
    <row r="70374" spans="1:1" x14ac:dyDescent="0.25">
      <c r="A70374"/>
    </row>
    <row r="70375" spans="1:1" x14ac:dyDescent="0.25">
      <c r="A70375"/>
    </row>
    <row r="70376" spans="1:1" x14ac:dyDescent="0.25">
      <c r="A70376"/>
    </row>
    <row r="70377" spans="1:1" x14ac:dyDescent="0.25">
      <c r="A70377"/>
    </row>
    <row r="70378" spans="1:1" x14ac:dyDescent="0.25">
      <c r="A70378"/>
    </row>
    <row r="70379" spans="1:1" x14ac:dyDescent="0.25">
      <c r="A70379"/>
    </row>
    <row r="70380" spans="1:1" x14ac:dyDescent="0.25">
      <c r="A70380"/>
    </row>
    <row r="70381" spans="1:1" x14ac:dyDescent="0.25">
      <c r="A70381"/>
    </row>
    <row r="70382" spans="1:1" x14ac:dyDescent="0.25">
      <c r="A70382"/>
    </row>
    <row r="70383" spans="1:1" x14ac:dyDescent="0.25">
      <c r="A70383"/>
    </row>
    <row r="70384" spans="1:1" x14ac:dyDescent="0.25">
      <c r="A70384"/>
    </row>
    <row r="70385" spans="1:1" x14ac:dyDescent="0.25">
      <c r="A70385"/>
    </row>
    <row r="70386" spans="1:1" x14ac:dyDescent="0.25">
      <c r="A70386"/>
    </row>
    <row r="70387" spans="1:1" x14ac:dyDescent="0.25">
      <c r="A70387"/>
    </row>
    <row r="70388" spans="1:1" x14ac:dyDescent="0.25">
      <c r="A70388"/>
    </row>
    <row r="70389" spans="1:1" x14ac:dyDescent="0.25">
      <c r="A70389"/>
    </row>
    <row r="70390" spans="1:1" x14ac:dyDescent="0.25">
      <c r="A70390"/>
    </row>
    <row r="70391" spans="1:1" x14ac:dyDescent="0.25">
      <c r="A70391"/>
    </row>
    <row r="70392" spans="1:1" x14ac:dyDescent="0.25">
      <c r="A70392"/>
    </row>
    <row r="70393" spans="1:1" x14ac:dyDescent="0.25">
      <c r="A70393"/>
    </row>
    <row r="70394" spans="1:1" x14ac:dyDescent="0.25">
      <c r="A70394"/>
    </row>
    <row r="70395" spans="1:1" x14ac:dyDescent="0.25">
      <c r="A70395"/>
    </row>
    <row r="70396" spans="1:1" x14ac:dyDescent="0.25">
      <c r="A70396"/>
    </row>
    <row r="70397" spans="1:1" x14ac:dyDescent="0.25">
      <c r="A70397"/>
    </row>
    <row r="70398" spans="1:1" x14ac:dyDescent="0.25">
      <c r="A70398"/>
    </row>
    <row r="70399" spans="1:1" x14ac:dyDescent="0.25">
      <c r="A70399"/>
    </row>
    <row r="70400" spans="1:1" x14ac:dyDescent="0.25">
      <c r="A70400"/>
    </row>
    <row r="70401" spans="1:1" x14ac:dyDescent="0.25">
      <c r="A70401"/>
    </row>
    <row r="70402" spans="1:1" x14ac:dyDescent="0.25">
      <c r="A70402"/>
    </row>
    <row r="70403" spans="1:1" x14ac:dyDescent="0.25">
      <c r="A70403"/>
    </row>
    <row r="70404" spans="1:1" x14ac:dyDescent="0.25">
      <c r="A70404"/>
    </row>
    <row r="70405" spans="1:1" x14ac:dyDescent="0.25">
      <c r="A70405"/>
    </row>
    <row r="70406" spans="1:1" x14ac:dyDescent="0.25">
      <c r="A70406"/>
    </row>
    <row r="70407" spans="1:1" x14ac:dyDescent="0.25">
      <c r="A70407"/>
    </row>
    <row r="70408" spans="1:1" x14ac:dyDescent="0.25">
      <c r="A70408"/>
    </row>
    <row r="70409" spans="1:1" x14ac:dyDescent="0.25">
      <c r="A70409"/>
    </row>
    <row r="70410" spans="1:1" x14ac:dyDescent="0.25">
      <c r="A70410"/>
    </row>
    <row r="70411" spans="1:1" x14ac:dyDescent="0.25">
      <c r="A70411"/>
    </row>
    <row r="70412" spans="1:1" x14ac:dyDescent="0.25">
      <c r="A70412"/>
    </row>
    <row r="70413" spans="1:1" x14ac:dyDescent="0.25">
      <c r="A70413"/>
    </row>
    <row r="70414" spans="1:1" x14ac:dyDescent="0.25">
      <c r="A70414"/>
    </row>
    <row r="70415" spans="1:1" x14ac:dyDescent="0.25">
      <c r="A70415"/>
    </row>
    <row r="70416" spans="1:1" x14ac:dyDescent="0.25">
      <c r="A70416"/>
    </row>
    <row r="70417" spans="1:1" x14ac:dyDescent="0.25">
      <c r="A70417"/>
    </row>
    <row r="70418" spans="1:1" x14ac:dyDescent="0.25">
      <c r="A70418"/>
    </row>
    <row r="70419" spans="1:1" x14ac:dyDescent="0.25">
      <c r="A70419"/>
    </row>
    <row r="70420" spans="1:1" x14ac:dyDescent="0.25">
      <c r="A70420"/>
    </row>
    <row r="70421" spans="1:1" x14ac:dyDescent="0.25">
      <c r="A70421"/>
    </row>
    <row r="70422" spans="1:1" x14ac:dyDescent="0.25">
      <c r="A70422"/>
    </row>
    <row r="70423" spans="1:1" x14ac:dyDescent="0.25">
      <c r="A70423"/>
    </row>
    <row r="70424" spans="1:1" x14ac:dyDescent="0.25">
      <c r="A70424"/>
    </row>
    <row r="70425" spans="1:1" x14ac:dyDescent="0.25">
      <c r="A70425"/>
    </row>
    <row r="70426" spans="1:1" x14ac:dyDescent="0.25">
      <c r="A70426"/>
    </row>
    <row r="70427" spans="1:1" x14ac:dyDescent="0.25">
      <c r="A70427"/>
    </row>
    <row r="70428" spans="1:1" x14ac:dyDescent="0.25">
      <c r="A70428"/>
    </row>
    <row r="70429" spans="1:1" x14ac:dyDescent="0.25">
      <c r="A70429"/>
    </row>
    <row r="70430" spans="1:1" x14ac:dyDescent="0.25">
      <c r="A70430"/>
    </row>
    <row r="70431" spans="1:1" x14ac:dyDescent="0.25">
      <c r="A70431"/>
    </row>
    <row r="70432" spans="1:1" x14ac:dyDescent="0.25">
      <c r="A70432"/>
    </row>
    <row r="70433" spans="1:1" x14ac:dyDescent="0.25">
      <c r="A70433"/>
    </row>
    <row r="70434" spans="1:1" x14ac:dyDescent="0.25">
      <c r="A70434"/>
    </row>
    <row r="70435" spans="1:1" x14ac:dyDescent="0.25">
      <c r="A70435"/>
    </row>
    <row r="70436" spans="1:1" x14ac:dyDescent="0.25">
      <c r="A70436"/>
    </row>
    <row r="70437" spans="1:1" x14ac:dyDescent="0.25">
      <c r="A70437"/>
    </row>
    <row r="70438" spans="1:1" x14ac:dyDescent="0.25">
      <c r="A70438"/>
    </row>
    <row r="70439" spans="1:1" x14ac:dyDescent="0.25">
      <c r="A70439"/>
    </row>
    <row r="70440" spans="1:1" x14ac:dyDescent="0.25">
      <c r="A70440"/>
    </row>
    <row r="70441" spans="1:1" x14ac:dyDescent="0.25">
      <c r="A70441"/>
    </row>
    <row r="70442" spans="1:1" x14ac:dyDescent="0.25">
      <c r="A70442"/>
    </row>
    <row r="70443" spans="1:1" x14ac:dyDescent="0.25">
      <c r="A70443"/>
    </row>
    <row r="70444" spans="1:1" x14ac:dyDescent="0.25">
      <c r="A70444"/>
    </row>
    <row r="70445" spans="1:1" x14ac:dyDescent="0.25">
      <c r="A70445"/>
    </row>
    <row r="70446" spans="1:1" x14ac:dyDescent="0.25">
      <c r="A70446"/>
    </row>
    <row r="70447" spans="1:1" x14ac:dyDescent="0.25">
      <c r="A70447"/>
    </row>
    <row r="70448" spans="1:1" x14ac:dyDescent="0.25">
      <c r="A70448"/>
    </row>
    <row r="70449" spans="1:1" x14ac:dyDescent="0.25">
      <c r="A70449"/>
    </row>
    <row r="70450" spans="1:1" x14ac:dyDescent="0.25">
      <c r="A70450"/>
    </row>
    <row r="70451" spans="1:1" x14ac:dyDescent="0.25">
      <c r="A70451"/>
    </row>
    <row r="70452" spans="1:1" x14ac:dyDescent="0.25">
      <c r="A70452"/>
    </row>
    <row r="70453" spans="1:1" x14ac:dyDescent="0.25">
      <c r="A70453"/>
    </row>
    <row r="70454" spans="1:1" x14ac:dyDescent="0.25">
      <c r="A70454"/>
    </row>
    <row r="70455" spans="1:1" x14ac:dyDescent="0.25">
      <c r="A70455"/>
    </row>
    <row r="70456" spans="1:1" x14ac:dyDescent="0.25">
      <c r="A70456"/>
    </row>
    <row r="70457" spans="1:1" x14ac:dyDescent="0.25">
      <c r="A70457"/>
    </row>
    <row r="70458" spans="1:1" x14ac:dyDescent="0.25">
      <c r="A70458"/>
    </row>
    <row r="70459" spans="1:1" x14ac:dyDescent="0.25">
      <c r="A70459"/>
    </row>
    <row r="70460" spans="1:1" x14ac:dyDescent="0.25">
      <c r="A70460"/>
    </row>
    <row r="70461" spans="1:1" x14ac:dyDescent="0.25">
      <c r="A70461"/>
    </row>
    <row r="70462" spans="1:1" x14ac:dyDescent="0.25">
      <c r="A70462"/>
    </row>
    <row r="70463" spans="1:1" x14ac:dyDescent="0.25">
      <c r="A70463"/>
    </row>
    <row r="70464" spans="1:1" x14ac:dyDescent="0.25">
      <c r="A70464"/>
    </row>
    <row r="70465" spans="1:1" x14ac:dyDescent="0.25">
      <c r="A70465"/>
    </row>
    <row r="70466" spans="1:1" x14ac:dyDescent="0.25">
      <c r="A70466"/>
    </row>
    <row r="70467" spans="1:1" x14ac:dyDescent="0.25">
      <c r="A70467"/>
    </row>
    <row r="70468" spans="1:1" x14ac:dyDescent="0.25">
      <c r="A70468"/>
    </row>
    <row r="70469" spans="1:1" x14ac:dyDescent="0.25">
      <c r="A70469"/>
    </row>
    <row r="70470" spans="1:1" x14ac:dyDescent="0.25">
      <c r="A70470"/>
    </row>
    <row r="70471" spans="1:1" x14ac:dyDescent="0.25">
      <c r="A70471"/>
    </row>
    <row r="70472" spans="1:1" x14ac:dyDescent="0.25">
      <c r="A70472"/>
    </row>
    <row r="70473" spans="1:1" x14ac:dyDescent="0.25">
      <c r="A70473"/>
    </row>
    <row r="70474" spans="1:1" x14ac:dyDescent="0.25">
      <c r="A70474"/>
    </row>
    <row r="70475" spans="1:1" x14ac:dyDescent="0.25">
      <c r="A70475"/>
    </row>
    <row r="70476" spans="1:1" x14ac:dyDescent="0.25">
      <c r="A70476"/>
    </row>
    <row r="70477" spans="1:1" x14ac:dyDescent="0.25">
      <c r="A70477"/>
    </row>
    <row r="70478" spans="1:1" x14ac:dyDescent="0.25">
      <c r="A70478"/>
    </row>
    <row r="70479" spans="1:1" x14ac:dyDescent="0.25">
      <c r="A70479"/>
    </row>
    <row r="70480" spans="1:1" x14ac:dyDescent="0.25">
      <c r="A70480"/>
    </row>
    <row r="70481" spans="1:1" x14ac:dyDescent="0.25">
      <c r="A70481"/>
    </row>
    <row r="70482" spans="1:1" x14ac:dyDescent="0.25">
      <c r="A70482"/>
    </row>
    <row r="70483" spans="1:1" x14ac:dyDescent="0.25">
      <c r="A70483"/>
    </row>
    <row r="70484" spans="1:1" x14ac:dyDescent="0.25">
      <c r="A70484"/>
    </row>
    <row r="70485" spans="1:1" x14ac:dyDescent="0.25">
      <c r="A70485"/>
    </row>
    <row r="70486" spans="1:1" x14ac:dyDescent="0.25">
      <c r="A70486"/>
    </row>
    <row r="70487" spans="1:1" x14ac:dyDescent="0.25">
      <c r="A70487"/>
    </row>
    <row r="70488" spans="1:1" x14ac:dyDescent="0.25">
      <c r="A70488"/>
    </row>
    <row r="70489" spans="1:1" x14ac:dyDescent="0.25">
      <c r="A70489"/>
    </row>
    <row r="70490" spans="1:1" x14ac:dyDescent="0.25">
      <c r="A70490"/>
    </row>
    <row r="70491" spans="1:1" x14ac:dyDescent="0.25">
      <c r="A70491"/>
    </row>
    <row r="70492" spans="1:1" x14ac:dyDescent="0.25">
      <c r="A70492"/>
    </row>
    <row r="70493" spans="1:1" x14ac:dyDescent="0.25">
      <c r="A70493"/>
    </row>
    <row r="70494" spans="1:1" x14ac:dyDescent="0.25">
      <c r="A70494"/>
    </row>
    <row r="70495" spans="1:1" x14ac:dyDescent="0.25">
      <c r="A70495"/>
    </row>
    <row r="70496" spans="1:1" x14ac:dyDescent="0.25">
      <c r="A70496"/>
    </row>
    <row r="70497" spans="1:1" x14ac:dyDescent="0.25">
      <c r="A70497"/>
    </row>
    <row r="70498" spans="1:1" x14ac:dyDescent="0.25">
      <c r="A70498"/>
    </row>
    <row r="70499" spans="1:1" x14ac:dyDescent="0.25">
      <c r="A70499"/>
    </row>
    <row r="70500" spans="1:1" x14ac:dyDescent="0.25">
      <c r="A70500"/>
    </row>
    <row r="70501" spans="1:1" x14ac:dyDescent="0.25">
      <c r="A70501"/>
    </row>
    <row r="70502" spans="1:1" x14ac:dyDescent="0.25">
      <c r="A70502"/>
    </row>
    <row r="70503" spans="1:1" x14ac:dyDescent="0.25">
      <c r="A70503"/>
    </row>
    <row r="70504" spans="1:1" x14ac:dyDescent="0.25">
      <c r="A70504"/>
    </row>
    <row r="70505" spans="1:1" x14ac:dyDescent="0.25">
      <c r="A70505"/>
    </row>
    <row r="70506" spans="1:1" x14ac:dyDescent="0.25">
      <c r="A70506"/>
    </row>
    <row r="70507" spans="1:1" x14ac:dyDescent="0.25">
      <c r="A70507"/>
    </row>
    <row r="70508" spans="1:1" x14ac:dyDescent="0.25">
      <c r="A70508"/>
    </row>
    <row r="70509" spans="1:1" x14ac:dyDescent="0.25">
      <c r="A70509"/>
    </row>
    <row r="70510" spans="1:1" x14ac:dyDescent="0.25">
      <c r="A70510"/>
    </row>
    <row r="70511" spans="1:1" x14ac:dyDescent="0.25">
      <c r="A70511"/>
    </row>
    <row r="70512" spans="1:1" x14ac:dyDescent="0.25">
      <c r="A70512"/>
    </row>
    <row r="70513" spans="1:1" x14ac:dyDescent="0.25">
      <c r="A70513"/>
    </row>
    <row r="70514" spans="1:1" x14ac:dyDescent="0.25">
      <c r="A70514"/>
    </row>
    <row r="70515" spans="1:1" x14ac:dyDescent="0.25">
      <c r="A70515"/>
    </row>
    <row r="70516" spans="1:1" x14ac:dyDescent="0.25">
      <c r="A70516"/>
    </row>
    <row r="70517" spans="1:1" x14ac:dyDescent="0.25">
      <c r="A70517"/>
    </row>
    <row r="70518" spans="1:1" x14ac:dyDescent="0.25">
      <c r="A70518"/>
    </row>
    <row r="70519" spans="1:1" x14ac:dyDescent="0.25">
      <c r="A70519"/>
    </row>
    <row r="70520" spans="1:1" x14ac:dyDescent="0.25">
      <c r="A70520"/>
    </row>
    <row r="70521" spans="1:1" x14ac:dyDescent="0.25">
      <c r="A70521"/>
    </row>
    <row r="70522" spans="1:1" x14ac:dyDescent="0.25">
      <c r="A70522"/>
    </row>
    <row r="70523" spans="1:1" x14ac:dyDescent="0.25">
      <c r="A70523"/>
    </row>
    <row r="70524" spans="1:1" x14ac:dyDescent="0.25">
      <c r="A70524"/>
    </row>
    <row r="70525" spans="1:1" x14ac:dyDescent="0.25">
      <c r="A70525"/>
    </row>
    <row r="70526" spans="1:1" x14ac:dyDescent="0.25">
      <c r="A70526"/>
    </row>
    <row r="70527" spans="1:1" x14ac:dyDescent="0.25">
      <c r="A70527"/>
    </row>
    <row r="70528" spans="1:1" x14ac:dyDescent="0.25">
      <c r="A70528"/>
    </row>
    <row r="70529" spans="1:1" x14ac:dyDescent="0.25">
      <c r="A70529"/>
    </row>
    <row r="70530" spans="1:1" x14ac:dyDescent="0.25">
      <c r="A70530"/>
    </row>
    <row r="70531" spans="1:1" x14ac:dyDescent="0.25">
      <c r="A70531"/>
    </row>
    <row r="70532" spans="1:1" x14ac:dyDescent="0.25">
      <c r="A70532"/>
    </row>
    <row r="70533" spans="1:1" x14ac:dyDescent="0.25">
      <c r="A70533"/>
    </row>
    <row r="70534" spans="1:1" x14ac:dyDescent="0.25">
      <c r="A70534"/>
    </row>
    <row r="70535" spans="1:1" x14ac:dyDescent="0.25">
      <c r="A70535"/>
    </row>
    <row r="70536" spans="1:1" x14ac:dyDescent="0.25">
      <c r="A70536"/>
    </row>
    <row r="70537" spans="1:1" x14ac:dyDescent="0.25">
      <c r="A70537"/>
    </row>
    <row r="70538" spans="1:1" x14ac:dyDescent="0.25">
      <c r="A70538"/>
    </row>
    <row r="70539" spans="1:1" x14ac:dyDescent="0.25">
      <c r="A70539"/>
    </row>
    <row r="70540" spans="1:1" x14ac:dyDescent="0.25">
      <c r="A70540"/>
    </row>
    <row r="70541" spans="1:1" x14ac:dyDescent="0.25">
      <c r="A70541"/>
    </row>
    <row r="70542" spans="1:1" x14ac:dyDescent="0.25">
      <c r="A70542"/>
    </row>
    <row r="70543" spans="1:1" x14ac:dyDescent="0.25">
      <c r="A70543"/>
    </row>
    <row r="70544" spans="1:1" x14ac:dyDescent="0.25">
      <c r="A70544"/>
    </row>
    <row r="70545" spans="1:1" x14ac:dyDescent="0.25">
      <c r="A70545"/>
    </row>
    <row r="70546" spans="1:1" x14ac:dyDescent="0.25">
      <c r="A70546"/>
    </row>
    <row r="70547" spans="1:1" x14ac:dyDescent="0.25">
      <c r="A70547"/>
    </row>
    <row r="70548" spans="1:1" x14ac:dyDescent="0.25">
      <c r="A70548"/>
    </row>
    <row r="70549" spans="1:1" x14ac:dyDescent="0.25">
      <c r="A70549"/>
    </row>
    <row r="70550" spans="1:1" x14ac:dyDescent="0.25">
      <c r="A70550"/>
    </row>
    <row r="70551" spans="1:1" x14ac:dyDescent="0.25">
      <c r="A70551"/>
    </row>
    <row r="70552" spans="1:1" x14ac:dyDescent="0.25">
      <c r="A70552"/>
    </row>
    <row r="70553" spans="1:1" x14ac:dyDescent="0.25">
      <c r="A70553"/>
    </row>
    <row r="70554" spans="1:1" x14ac:dyDescent="0.25">
      <c r="A70554"/>
    </row>
    <row r="70555" spans="1:1" x14ac:dyDescent="0.25">
      <c r="A70555"/>
    </row>
    <row r="70556" spans="1:1" x14ac:dyDescent="0.25">
      <c r="A70556"/>
    </row>
    <row r="70557" spans="1:1" x14ac:dyDescent="0.25">
      <c r="A70557"/>
    </row>
    <row r="70558" spans="1:1" x14ac:dyDescent="0.25">
      <c r="A70558"/>
    </row>
    <row r="70559" spans="1:1" x14ac:dyDescent="0.25">
      <c r="A70559"/>
    </row>
    <row r="70560" spans="1:1" x14ac:dyDescent="0.25">
      <c r="A70560"/>
    </row>
    <row r="70561" spans="1:1" x14ac:dyDescent="0.25">
      <c r="A70561"/>
    </row>
    <row r="70562" spans="1:1" x14ac:dyDescent="0.25">
      <c r="A70562"/>
    </row>
    <row r="70563" spans="1:1" x14ac:dyDescent="0.25">
      <c r="A70563"/>
    </row>
    <row r="70564" spans="1:1" x14ac:dyDescent="0.25">
      <c r="A70564"/>
    </row>
    <row r="70565" spans="1:1" x14ac:dyDescent="0.25">
      <c r="A70565"/>
    </row>
    <row r="70566" spans="1:1" x14ac:dyDescent="0.25">
      <c r="A70566"/>
    </row>
    <row r="70567" spans="1:1" x14ac:dyDescent="0.25">
      <c r="A70567"/>
    </row>
    <row r="70568" spans="1:1" x14ac:dyDescent="0.25">
      <c r="A70568"/>
    </row>
    <row r="70569" spans="1:1" x14ac:dyDescent="0.25">
      <c r="A70569"/>
    </row>
    <row r="70570" spans="1:1" x14ac:dyDescent="0.25">
      <c r="A70570"/>
    </row>
    <row r="70571" spans="1:1" x14ac:dyDescent="0.25">
      <c r="A70571"/>
    </row>
    <row r="70572" spans="1:1" x14ac:dyDescent="0.25">
      <c r="A70572"/>
    </row>
    <row r="70573" spans="1:1" x14ac:dyDescent="0.25">
      <c r="A70573"/>
    </row>
    <row r="70574" spans="1:1" x14ac:dyDescent="0.25">
      <c r="A70574"/>
    </row>
    <row r="70575" spans="1:1" x14ac:dyDescent="0.25">
      <c r="A70575"/>
    </row>
    <row r="70576" spans="1:1" x14ac:dyDescent="0.25">
      <c r="A70576"/>
    </row>
    <row r="70577" spans="1:1" x14ac:dyDescent="0.25">
      <c r="A70577"/>
    </row>
    <row r="70578" spans="1:1" x14ac:dyDescent="0.25">
      <c r="A70578"/>
    </row>
    <row r="70579" spans="1:1" x14ac:dyDescent="0.25">
      <c r="A70579"/>
    </row>
    <row r="70580" spans="1:1" x14ac:dyDescent="0.25">
      <c r="A70580"/>
    </row>
    <row r="70581" spans="1:1" x14ac:dyDescent="0.25">
      <c r="A70581"/>
    </row>
    <row r="70582" spans="1:1" x14ac:dyDescent="0.25">
      <c r="A70582"/>
    </row>
    <row r="70583" spans="1:1" x14ac:dyDescent="0.25">
      <c r="A70583"/>
    </row>
    <row r="70584" spans="1:1" x14ac:dyDescent="0.25">
      <c r="A70584"/>
    </row>
    <row r="70585" spans="1:1" x14ac:dyDescent="0.25">
      <c r="A70585"/>
    </row>
    <row r="70586" spans="1:1" x14ac:dyDescent="0.25">
      <c r="A70586"/>
    </row>
    <row r="70587" spans="1:1" x14ac:dyDescent="0.25">
      <c r="A70587"/>
    </row>
    <row r="70588" spans="1:1" x14ac:dyDescent="0.25">
      <c r="A70588"/>
    </row>
    <row r="70589" spans="1:1" x14ac:dyDescent="0.25">
      <c r="A70589"/>
    </row>
    <row r="70590" spans="1:1" x14ac:dyDescent="0.25">
      <c r="A70590"/>
    </row>
    <row r="70591" spans="1:1" x14ac:dyDescent="0.25">
      <c r="A70591"/>
    </row>
    <row r="70592" spans="1:1" x14ac:dyDescent="0.25">
      <c r="A70592"/>
    </row>
    <row r="70593" spans="1:1" x14ac:dyDescent="0.25">
      <c r="A70593"/>
    </row>
    <row r="70594" spans="1:1" x14ac:dyDescent="0.25">
      <c r="A70594"/>
    </row>
    <row r="70595" spans="1:1" x14ac:dyDescent="0.25">
      <c r="A70595"/>
    </row>
    <row r="70596" spans="1:1" x14ac:dyDescent="0.25">
      <c r="A70596"/>
    </row>
    <row r="70597" spans="1:1" x14ac:dyDescent="0.25">
      <c r="A70597"/>
    </row>
    <row r="70598" spans="1:1" x14ac:dyDescent="0.25">
      <c r="A70598"/>
    </row>
    <row r="70599" spans="1:1" x14ac:dyDescent="0.25">
      <c r="A70599"/>
    </row>
    <row r="70600" spans="1:1" x14ac:dyDescent="0.25">
      <c r="A70600"/>
    </row>
    <row r="70601" spans="1:1" x14ac:dyDescent="0.25">
      <c r="A70601"/>
    </row>
    <row r="70602" spans="1:1" x14ac:dyDescent="0.25">
      <c r="A70602"/>
    </row>
    <row r="70603" spans="1:1" x14ac:dyDescent="0.25">
      <c r="A70603"/>
    </row>
    <row r="70604" spans="1:1" x14ac:dyDescent="0.25">
      <c r="A70604"/>
    </row>
    <row r="70605" spans="1:1" x14ac:dyDescent="0.25">
      <c r="A70605"/>
    </row>
    <row r="70606" spans="1:1" x14ac:dyDescent="0.25">
      <c r="A70606"/>
    </row>
    <row r="70607" spans="1:1" x14ac:dyDescent="0.25">
      <c r="A70607"/>
    </row>
    <row r="70608" spans="1:1" x14ac:dyDescent="0.25">
      <c r="A70608"/>
    </row>
    <row r="70609" spans="1:1" x14ac:dyDescent="0.25">
      <c r="A70609"/>
    </row>
    <row r="70610" spans="1:1" x14ac:dyDescent="0.25">
      <c r="A70610"/>
    </row>
    <row r="70611" spans="1:1" x14ac:dyDescent="0.25">
      <c r="A70611"/>
    </row>
    <row r="70612" spans="1:1" x14ac:dyDescent="0.25">
      <c r="A70612"/>
    </row>
    <row r="70613" spans="1:1" x14ac:dyDescent="0.25">
      <c r="A70613"/>
    </row>
    <row r="70614" spans="1:1" x14ac:dyDescent="0.25">
      <c r="A70614"/>
    </row>
    <row r="70615" spans="1:1" x14ac:dyDescent="0.25">
      <c r="A70615"/>
    </row>
    <row r="70616" spans="1:1" x14ac:dyDescent="0.25">
      <c r="A70616"/>
    </row>
    <row r="70617" spans="1:1" x14ac:dyDescent="0.25">
      <c r="A70617"/>
    </row>
    <row r="70618" spans="1:1" x14ac:dyDescent="0.25">
      <c r="A70618"/>
    </row>
    <row r="70619" spans="1:1" x14ac:dyDescent="0.25">
      <c r="A70619"/>
    </row>
    <row r="70620" spans="1:1" x14ac:dyDescent="0.25">
      <c r="A70620"/>
    </row>
    <row r="70621" spans="1:1" x14ac:dyDescent="0.25">
      <c r="A70621"/>
    </row>
    <row r="70622" spans="1:1" x14ac:dyDescent="0.25">
      <c r="A70622"/>
    </row>
    <row r="70623" spans="1:1" x14ac:dyDescent="0.25">
      <c r="A70623"/>
    </row>
    <row r="70624" spans="1:1" x14ac:dyDescent="0.25">
      <c r="A70624"/>
    </row>
    <row r="70625" spans="1:1" x14ac:dyDescent="0.25">
      <c r="A70625"/>
    </row>
    <row r="70626" spans="1:1" x14ac:dyDescent="0.25">
      <c r="A70626"/>
    </row>
    <row r="70627" spans="1:1" x14ac:dyDescent="0.25">
      <c r="A70627"/>
    </row>
    <row r="70628" spans="1:1" x14ac:dyDescent="0.25">
      <c r="A70628"/>
    </row>
    <row r="70629" spans="1:1" x14ac:dyDescent="0.25">
      <c r="A70629"/>
    </row>
    <row r="70630" spans="1:1" x14ac:dyDescent="0.25">
      <c r="A70630"/>
    </row>
    <row r="70631" spans="1:1" x14ac:dyDescent="0.25">
      <c r="A70631"/>
    </row>
    <row r="70632" spans="1:1" x14ac:dyDescent="0.25">
      <c r="A70632"/>
    </row>
    <row r="70633" spans="1:1" x14ac:dyDescent="0.25">
      <c r="A70633"/>
    </row>
    <row r="70634" spans="1:1" x14ac:dyDescent="0.25">
      <c r="A70634"/>
    </row>
    <row r="70635" spans="1:1" x14ac:dyDescent="0.25">
      <c r="A70635"/>
    </row>
    <row r="70636" spans="1:1" x14ac:dyDescent="0.25">
      <c r="A70636"/>
    </row>
    <row r="70637" spans="1:1" x14ac:dyDescent="0.25">
      <c r="A70637"/>
    </row>
    <row r="70638" spans="1:1" x14ac:dyDescent="0.25">
      <c r="A70638"/>
    </row>
    <row r="70639" spans="1:1" x14ac:dyDescent="0.25">
      <c r="A70639"/>
    </row>
    <row r="70640" spans="1:1" x14ac:dyDescent="0.25">
      <c r="A70640"/>
    </row>
    <row r="70641" spans="1:1" x14ac:dyDescent="0.25">
      <c r="A70641"/>
    </row>
    <row r="70642" spans="1:1" x14ac:dyDescent="0.25">
      <c r="A70642"/>
    </row>
    <row r="70643" spans="1:1" x14ac:dyDescent="0.25">
      <c r="A70643"/>
    </row>
    <row r="70644" spans="1:1" x14ac:dyDescent="0.25">
      <c r="A70644"/>
    </row>
    <row r="70645" spans="1:1" x14ac:dyDescent="0.25">
      <c r="A70645"/>
    </row>
    <row r="70646" spans="1:1" x14ac:dyDescent="0.25">
      <c r="A70646"/>
    </row>
    <row r="70647" spans="1:1" x14ac:dyDescent="0.25">
      <c r="A70647"/>
    </row>
    <row r="70648" spans="1:1" x14ac:dyDescent="0.25">
      <c r="A70648"/>
    </row>
    <row r="70649" spans="1:1" x14ac:dyDescent="0.25">
      <c r="A70649"/>
    </row>
    <row r="70650" spans="1:1" x14ac:dyDescent="0.25">
      <c r="A70650"/>
    </row>
    <row r="70651" spans="1:1" x14ac:dyDescent="0.25">
      <c r="A70651"/>
    </row>
    <row r="70652" spans="1:1" x14ac:dyDescent="0.25">
      <c r="A70652"/>
    </row>
    <row r="70653" spans="1:1" x14ac:dyDescent="0.25">
      <c r="A70653"/>
    </row>
    <row r="70654" spans="1:1" x14ac:dyDescent="0.25">
      <c r="A70654"/>
    </row>
    <row r="70655" spans="1:1" x14ac:dyDescent="0.25">
      <c r="A70655"/>
    </row>
    <row r="70656" spans="1:1" x14ac:dyDescent="0.25">
      <c r="A70656"/>
    </row>
    <row r="70657" spans="1:1" x14ac:dyDescent="0.25">
      <c r="A70657"/>
    </row>
    <row r="70658" spans="1:1" x14ac:dyDescent="0.25">
      <c r="A70658"/>
    </row>
    <row r="70659" spans="1:1" x14ac:dyDescent="0.25">
      <c r="A70659"/>
    </row>
    <row r="70660" spans="1:1" x14ac:dyDescent="0.25">
      <c r="A70660"/>
    </row>
    <row r="70661" spans="1:1" x14ac:dyDescent="0.25">
      <c r="A70661"/>
    </row>
    <row r="70662" spans="1:1" x14ac:dyDescent="0.25">
      <c r="A70662"/>
    </row>
    <row r="70663" spans="1:1" x14ac:dyDescent="0.25">
      <c r="A70663"/>
    </row>
    <row r="70664" spans="1:1" x14ac:dyDescent="0.25">
      <c r="A70664"/>
    </row>
    <row r="70665" spans="1:1" x14ac:dyDescent="0.25">
      <c r="A70665"/>
    </row>
    <row r="70666" spans="1:1" x14ac:dyDescent="0.25">
      <c r="A70666"/>
    </row>
    <row r="70667" spans="1:1" x14ac:dyDescent="0.25">
      <c r="A70667"/>
    </row>
    <row r="70668" spans="1:1" x14ac:dyDescent="0.25">
      <c r="A70668"/>
    </row>
    <row r="70669" spans="1:1" x14ac:dyDescent="0.25">
      <c r="A70669"/>
    </row>
    <row r="70670" spans="1:1" x14ac:dyDescent="0.25">
      <c r="A70670"/>
    </row>
    <row r="70671" spans="1:1" x14ac:dyDescent="0.25">
      <c r="A70671"/>
    </row>
    <row r="70672" spans="1:1" x14ac:dyDescent="0.25">
      <c r="A70672"/>
    </row>
    <row r="70673" spans="1:1" x14ac:dyDescent="0.25">
      <c r="A70673"/>
    </row>
    <row r="70674" spans="1:1" x14ac:dyDescent="0.25">
      <c r="A70674"/>
    </row>
    <row r="70675" spans="1:1" x14ac:dyDescent="0.25">
      <c r="A70675"/>
    </row>
    <row r="70676" spans="1:1" x14ac:dyDescent="0.25">
      <c r="A70676"/>
    </row>
    <row r="70677" spans="1:1" x14ac:dyDescent="0.25">
      <c r="A70677"/>
    </row>
    <row r="70678" spans="1:1" x14ac:dyDescent="0.25">
      <c r="A70678"/>
    </row>
    <row r="70679" spans="1:1" x14ac:dyDescent="0.25">
      <c r="A70679"/>
    </row>
    <row r="70680" spans="1:1" x14ac:dyDescent="0.25">
      <c r="A70680"/>
    </row>
    <row r="70681" spans="1:1" x14ac:dyDescent="0.25">
      <c r="A70681"/>
    </row>
    <row r="70682" spans="1:1" x14ac:dyDescent="0.25">
      <c r="A70682"/>
    </row>
    <row r="70683" spans="1:1" x14ac:dyDescent="0.25">
      <c r="A70683"/>
    </row>
    <row r="70684" spans="1:1" x14ac:dyDescent="0.25">
      <c r="A70684"/>
    </row>
    <row r="70685" spans="1:1" x14ac:dyDescent="0.25">
      <c r="A70685"/>
    </row>
    <row r="70686" spans="1:1" x14ac:dyDescent="0.25">
      <c r="A70686"/>
    </row>
    <row r="70687" spans="1:1" x14ac:dyDescent="0.25">
      <c r="A70687"/>
    </row>
    <row r="70688" spans="1:1" x14ac:dyDescent="0.25">
      <c r="A70688"/>
    </row>
    <row r="70689" spans="1:1" x14ac:dyDescent="0.25">
      <c r="A70689"/>
    </row>
    <row r="70690" spans="1:1" x14ac:dyDescent="0.25">
      <c r="A70690"/>
    </row>
    <row r="70691" spans="1:1" x14ac:dyDescent="0.25">
      <c r="A70691"/>
    </row>
    <row r="70692" spans="1:1" x14ac:dyDescent="0.25">
      <c r="A70692"/>
    </row>
    <row r="70693" spans="1:1" x14ac:dyDescent="0.25">
      <c r="A70693"/>
    </row>
    <row r="70694" spans="1:1" x14ac:dyDescent="0.25">
      <c r="A70694"/>
    </row>
    <row r="70695" spans="1:1" x14ac:dyDescent="0.25">
      <c r="A70695"/>
    </row>
    <row r="70696" spans="1:1" x14ac:dyDescent="0.25">
      <c r="A70696"/>
    </row>
    <row r="70697" spans="1:1" x14ac:dyDescent="0.25">
      <c r="A70697"/>
    </row>
    <row r="70698" spans="1:1" x14ac:dyDescent="0.25">
      <c r="A70698"/>
    </row>
    <row r="70699" spans="1:1" x14ac:dyDescent="0.25">
      <c r="A70699"/>
    </row>
    <row r="70700" spans="1:1" x14ac:dyDescent="0.25">
      <c r="A70700"/>
    </row>
    <row r="70701" spans="1:1" x14ac:dyDescent="0.25">
      <c r="A70701"/>
    </row>
    <row r="70702" spans="1:1" x14ac:dyDescent="0.25">
      <c r="A70702"/>
    </row>
    <row r="70703" spans="1:1" x14ac:dyDescent="0.25">
      <c r="A70703"/>
    </row>
    <row r="70704" spans="1:1" x14ac:dyDescent="0.25">
      <c r="A70704"/>
    </row>
    <row r="70705" spans="1:1" x14ac:dyDescent="0.25">
      <c r="A70705"/>
    </row>
    <row r="70706" spans="1:1" x14ac:dyDescent="0.25">
      <c r="A70706"/>
    </row>
    <row r="70707" spans="1:1" x14ac:dyDescent="0.25">
      <c r="A70707"/>
    </row>
    <row r="70708" spans="1:1" x14ac:dyDescent="0.25">
      <c r="A70708"/>
    </row>
    <row r="70709" spans="1:1" x14ac:dyDescent="0.25">
      <c r="A70709"/>
    </row>
    <row r="70710" spans="1:1" x14ac:dyDescent="0.25">
      <c r="A70710"/>
    </row>
    <row r="70711" spans="1:1" x14ac:dyDescent="0.25">
      <c r="A70711"/>
    </row>
    <row r="70712" spans="1:1" x14ac:dyDescent="0.25">
      <c r="A70712"/>
    </row>
    <row r="70713" spans="1:1" x14ac:dyDescent="0.25">
      <c r="A70713"/>
    </row>
    <row r="70714" spans="1:1" x14ac:dyDescent="0.25">
      <c r="A70714"/>
    </row>
    <row r="70715" spans="1:1" x14ac:dyDescent="0.25">
      <c r="A70715"/>
    </row>
    <row r="70716" spans="1:1" x14ac:dyDescent="0.25">
      <c r="A70716"/>
    </row>
    <row r="70717" spans="1:1" x14ac:dyDescent="0.25">
      <c r="A70717"/>
    </row>
    <row r="70718" spans="1:1" x14ac:dyDescent="0.25">
      <c r="A70718"/>
    </row>
    <row r="70719" spans="1:1" x14ac:dyDescent="0.25">
      <c r="A70719"/>
    </row>
    <row r="70720" spans="1:1" x14ac:dyDescent="0.25">
      <c r="A70720"/>
    </row>
    <row r="70721" spans="1:1" x14ac:dyDescent="0.25">
      <c r="A70721"/>
    </row>
    <row r="70722" spans="1:1" x14ac:dyDescent="0.25">
      <c r="A70722"/>
    </row>
    <row r="70723" spans="1:1" x14ac:dyDescent="0.25">
      <c r="A70723"/>
    </row>
    <row r="70724" spans="1:1" x14ac:dyDescent="0.25">
      <c r="A70724"/>
    </row>
    <row r="70725" spans="1:1" x14ac:dyDescent="0.25">
      <c r="A70725"/>
    </row>
    <row r="70726" spans="1:1" x14ac:dyDescent="0.25">
      <c r="A70726"/>
    </row>
    <row r="70727" spans="1:1" x14ac:dyDescent="0.25">
      <c r="A70727"/>
    </row>
    <row r="70728" spans="1:1" x14ac:dyDescent="0.25">
      <c r="A70728"/>
    </row>
    <row r="70729" spans="1:1" x14ac:dyDescent="0.25">
      <c r="A70729"/>
    </row>
    <row r="70730" spans="1:1" x14ac:dyDescent="0.25">
      <c r="A70730"/>
    </row>
    <row r="70731" spans="1:1" x14ac:dyDescent="0.25">
      <c r="A70731"/>
    </row>
    <row r="70732" spans="1:1" x14ac:dyDescent="0.25">
      <c r="A70732"/>
    </row>
    <row r="70733" spans="1:1" x14ac:dyDescent="0.25">
      <c r="A70733"/>
    </row>
    <row r="70734" spans="1:1" x14ac:dyDescent="0.25">
      <c r="A70734"/>
    </row>
    <row r="70735" spans="1:1" x14ac:dyDescent="0.25">
      <c r="A70735"/>
    </row>
    <row r="70736" spans="1:1" x14ac:dyDescent="0.25">
      <c r="A70736"/>
    </row>
    <row r="70737" spans="1:1" x14ac:dyDescent="0.25">
      <c r="A70737"/>
    </row>
    <row r="70738" spans="1:1" x14ac:dyDescent="0.25">
      <c r="A70738"/>
    </row>
    <row r="70739" spans="1:1" x14ac:dyDescent="0.25">
      <c r="A70739"/>
    </row>
    <row r="70740" spans="1:1" x14ac:dyDescent="0.25">
      <c r="A70740"/>
    </row>
    <row r="70741" spans="1:1" x14ac:dyDescent="0.25">
      <c r="A70741"/>
    </row>
    <row r="70742" spans="1:1" x14ac:dyDescent="0.25">
      <c r="A70742"/>
    </row>
    <row r="70743" spans="1:1" x14ac:dyDescent="0.25">
      <c r="A70743"/>
    </row>
    <row r="70744" spans="1:1" x14ac:dyDescent="0.25">
      <c r="A70744"/>
    </row>
    <row r="70745" spans="1:1" x14ac:dyDescent="0.25">
      <c r="A70745"/>
    </row>
    <row r="70746" spans="1:1" x14ac:dyDescent="0.25">
      <c r="A70746"/>
    </row>
    <row r="70747" spans="1:1" x14ac:dyDescent="0.25">
      <c r="A70747"/>
    </row>
    <row r="70748" spans="1:1" x14ac:dyDescent="0.25">
      <c r="A70748"/>
    </row>
    <row r="70749" spans="1:1" x14ac:dyDescent="0.25">
      <c r="A70749"/>
    </row>
    <row r="70750" spans="1:1" x14ac:dyDescent="0.25">
      <c r="A70750"/>
    </row>
    <row r="70751" spans="1:1" x14ac:dyDescent="0.25">
      <c r="A70751"/>
    </row>
    <row r="70752" spans="1:1" x14ac:dyDescent="0.25">
      <c r="A70752"/>
    </row>
    <row r="70753" spans="1:1" x14ac:dyDescent="0.25">
      <c r="A70753"/>
    </row>
    <row r="70754" spans="1:1" x14ac:dyDescent="0.25">
      <c r="A70754"/>
    </row>
    <row r="70755" spans="1:1" x14ac:dyDescent="0.25">
      <c r="A70755"/>
    </row>
    <row r="70756" spans="1:1" x14ac:dyDescent="0.25">
      <c r="A70756"/>
    </row>
    <row r="70757" spans="1:1" x14ac:dyDescent="0.25">
      <c r="A70757"/>
    </row>
    <row r="70758" spans="1:1" x14ac:dyDescent="0.25">
      <c r="A70758"/>
    </row>
    <row r="70759" spans="1:1" x14ac:dyDescent="0.25">
      <c r="A70759"/>
    </row>
    <row r="70760" spans="1:1" x14ac:dyDescent="0.25">
      <c r="A70760"/>
    </row>
    <row r="70761" spans="1:1" x14ac:dyDescent="0.25">
      <c r="A70761"/>
    </row>
    <row r="70762" spans="1:1" x14ac:dyDescent="0.25">
      <c r="A70762"/>
    </row>
    <row r="70763" spans="1:1" x14ac:dyDescent="0.25">
      <c r="A70763"/>
    </row>
    <row r="70764" spans="1:1" x14ac:dyDescent="0.25">
      <c r="A70764"/>
    </row>
    <row r="70765" spans="1:1" x14ac:dyDescent="0.25">
      <c r="A70765"/>
    </row>
    <row r="70766" spans="1:1" x14ac:dyDescent="0.25">
      <c r="A70766"/>
    </row>
    <row r="70767" spans="1:1" x14ac:dyDescent="0.25">
      <c r="A70767"/>
    </row>
    <row r="70768" spans="1:1" x14ac:dyDescent="0.25">
      <c r="A70768"/>
    </row>
    <row r="70769" spans="1:1" x14ac:dyDescent="0.25">
      <c r="A70769"/>
    </row>
    <row r="70770" spans="1:1" x14ac:dyDescent="0.25">
      <c r="A70770"/>
    </row>
    <row r="70771" spans="1:1" x14ac:dyDescent="0.25">
      <c r="A70771"/>
    </row>
    <row r="70772" spans="1:1" x14ac:dyDescent="0.25">
      <c r="A70772"/>
    </row>
    <row r="70773" spans="1:1" x14ac:dyDescent="0.25">
      <c r="A70773"/>
    </row>
    <row r="70774" spans="1:1" x14ac:dyDescent="0.25">
      <c r="A70774"/>
    </row>
    <row r="70775" spans="1:1" x14ac:dyDescent="0.25">
      <c r="A70775"/>
    </row>
    <row r="70776" spans="1:1" x14ac:dyDescent="0.25">
      <c r="A70776"/>
    </row>
    <row r="70777" spans="1:1" x14ac:dyDescent="0.25">
      <c r="A70777"/>
    </row>
    <row r="70778" spans="1:1" x14ac:dyDescent="0.25">
      <c r="A70778"/>
    </row>
    <row r="70779" spans="1:1" x14ac:dyDescent="0.25">
      <c r="A70779"/>
    </row>
    <row r="70780" spans="1:1" x14ac:dyDescent="0.25">
      <c r="A70780"/>
    </row>
    <row r="70781" spans="1:1" x14ac:dyDescent="0.25">
      <c r="A70781"/>
    </row>
    <row r="70782" spans="1:1" x14ac:dyDescent="0.25">
      <c r="A70782"/>
    </row>
    <row r="70783" spans="1:1" x14ac:dyDescent="0.25">
      <c r="A70783"/>
    </row>
    <row r="70784" spans="1:1" x14ac:dyDescent="0.25">
      <c r="A70784"/>
    </row>
    <row r="70785" spans="1:1" x14ac:dyDescent="0.25">
      <c r="A70785"/>
    </row>
    <row r="70786" spans="1:1" x14ac:dyDescent="0.25">
      <c r="A70786"/>
    </row>
    <row r="70787" spans="1:1" x14ac:dyDescent="0.25">
      <c r="A70787"/>
    </row>
    <row r="70788" spans="1:1" x14ac:dyDescent="0.25">
      <c r="A70788"/>
    </row>
    <row r="70789" spans="1:1" x14ac:dyDescent="0.25">
      <c r="A70789"/>
    </row>
    <row r="70790" spans="1:1" x14ac:dyDescent="0.25">
      <c r="A70790"/>
    </row>
    <row r="70791" spans="1:1" x14ac:dyDescent="0.25">
      <c r="A70791"/>
    </row>
    <row r="70792" spans="1:1" x14ac:dyDescent="0.25">
      <c r="A70792"/>
    </row>
    <row r="70793" spans="1:1" x14ac:dyDescent="0.25">
      <c r="A70793"/>
    </row>
    <row r="70794" spans="1:1" x14ac:dyDescent="0.25">
      <c r="A70794"/>
    </row>
    <row r="70795" spans="1:1" x14ac:dyDescent="0.25">
      <c r="A70795"/>
    </row>
    <row r="70796" spans="1:1" x14ac:dyDescent="0.25">
      <c r="A70796"/>
    </row>
    <row r="70797" spans="1:1" x14ac:dyDescent="0.25">
      <c r="A70797"/>
    </row>
    <row r="70798" spans="1:1" x14ac:dyDescent="0.25">
      <c r="A70798"/>
    </row>
    <row r="70799" spans="1:1" x14ac:dyDescent="0.25">
      <c r="A70799"/>
    </row>
    <row r="70800" spans="1:1" x14ac:dyDescent="0.25">
      <c r="A70800"/>
    </row>
    <row r="70801" spans="1:1" x14ac:dyDescent="0.25">
      <c r="A70801"/>
    </row>
    <row r="70802" spans="1:1" x14ac:dyDescent="0.25">
      <c r="A70802"/>
    </row>
    <row r="70803" spans="1:1" x14ac:dyDescent="0.25">
      <c r="A70803"/>
    </row>
    <row r="70804" spans="1:1" x14ac:dyDescent="0.25">
      <c r="A70804"/>
    </row>
    <row r="70805" spans="1:1" x14ac:dyDescent="0.25">
      <c r="A70805"/>
    </row>
    <row r="70806" spans="1:1" x14ac:dyDescent="0.25">
      <c r="A70806"/>
    </row>
    <row r="70807" spans="1:1" x14ac:dyDescent="0.25">
      <c r="A70807"/>
    </row>
    <row r="70808" spans="1:1" x14ac:dyDescent="0.25">
      <c r="A70808"/>
    </row>
    <row r="70809" spans="1:1" x14ac:dyDescent="0.25">
      <c r="A70809"/>
    </row>
    <row r="70810" spans="1:1" x14ac:dyDescent="0.25">
      <c r="A70810"/>
    </row>
    <row r="70811" spans="1:1" x14ac:dyDescent="0.25">
      <c r="A70811"/>
    </row>
    <row r="70812" spans="1:1" x14ac:dyDescent="0.25">
      <c r="A70812"/>
    </row>
    <row r="70813" spans="1:1" x14ac:dyDescent="0.25">
      <c r="A70813"/>
    </row>
    <row r="70814" spans="1:1" x14ac:dyDescent="0.25">
      <c r="A70814"/>
    </row>
    <row r="70815" spans="1:1" x14ac:dyDescent="0.25">
      <c r="A70815"/>
    </row>
    <row r="70816" spans="1:1" x14ac:dyDescent="0.25">
      <c r="A70816"/>
    </row>
    <row r="70817" spans="1:1" x14ac:dyDescent="0.25">
      <c r="A70817"/>
    </row>
    <row r="70818" spans="1:1" x14ac:dyDescent="0.25">
      <c r="A70818"/>
    </row>
    <row r="70819" spans="1:1" x14ac:dyDescent="0.25">
      <c r="A70819"/>
    </row>
    <row r="70820" spans="1:1" x14ac:dyDescent="0.25">
      <c r="A70820"/>
    </row>
    <row r="70821" spans="1:1" x14ac:dyDescent="0.25">
      <c r="A70821"/>
    </row>
    <row r="70822" spans="1:1" x14ac:dyDescent="0.25">
      <c r="A70822"/>
    </row>
    <row r="70823" spans="1:1" x14ac:dyDescent="0.25">
      <c r="A70823"/>
    </row>
    <row r="70824" spans="1:1" x14ac:dyDescent="0.25">
      <c r="A70824"/>
    </row>
    <row r="70825" spans="1:1" x14ac:dyDescent="0.25">
      <c r="A70825"/>
    </row>
    <row r="70826" spans="1:1" x14ac:dyDescent="0.25">
      <c r="A70826"/>
    </row>
    <row r="70827" spans="1:1" x14ac:dyDescent="0.25">
      <c r="A70827"/>
    </row>
    <row r="70828" spans="1:1" x14ac:dyDescent="0.25">
      <c r="A70828"/>
    </row>
    <row r="70829" spans="1:1" x14ac:dyDescent="0.25">
      <c r="A70829"/>
    </row>
    <row r="70830" spans="1:1" x14ac:dyDescent="0.25">
      <c r="A70830"/>
    </row>
    <row r="70831" spans="1:1" x14ac:dyDescent="0.25">
      <c r="A70831"/>
    </row>
    <row r="70832" spans="1:1" x14ac:dyDescent="0.25">
      <c r="A70832"/>
    </row>
    <row r="70833" spans="1:1" x14ac:dyDescent="0.25">
      <c r="A70833"/>
    </row>
    <row r="70834" spans="1:1" x14ac:dyDescent="0.25">
      <c r="A70834"/>
    </row>
    <row r="70835" spans="1:1" x14ac:dyDescent="0.25">
      <c r="A70835"/>
    </row>
    <row r="70836" spans="1:1" x14ac:dyDescent="0.25">
      <c r="A70836"/>
    </row>
    <row r="70837" spans="1:1" x14ac:dyDescent="0.25">
      <c r="A70837"/>
    </row>
    <row r="70838" spans="1:1" x14ac:dyDescent="0.25">
      <c r="A70838"/>
    </row>
    <row r="70839" spans="1:1" x14ac:dyDescent="0.25">
      <c r="A70839"/>
    </row>
    <row r="70840" spans="1:1" x14ac:dyDescent="0.25">
      <c r="A70840"/>
    </row>
    <row r="70841" spans="1:1" x14ac:dyDescent="0.25">
      <c r="A70841"/>
    </row>
    <row r="70842" spans="1:1" x14ac:dyDescent="0.25">
      <c r="A70842"/>
    </row>
    <row r="70843" spans="1:1" x14ac:dyDescent="0.25">
      <c r="A70843"/>
    </row>
    <row r="70844" spans="1:1" x14ac:dyDescent="0.25">
      <c r="A70844"/>
    </row>
    <row r="70845" spans="1:1" x14ac:dyDescent="0.25">
      <c r="A70845"/>
    </row>
    <row r="70846" spans="1:1" x14ac:dyDescent="0.25">
      <c r="A70846"/>
    </row>
    <row r="70847" spans="1:1" x14ac:dyDescent="0.25">
      <c r="A70847"/>
    </row>
    <row r="70848" spans="1:1" x14ac:dyDescent="0.25">
      <c r="A70848"/>
    </row>
    <row r="70849" spans="1:1" x14ac:dyDescent="0.25">
      <c r="A70849"/>
    </row>
    <row r="70850" spans="1:1" x14ac:dyDescent="0.25">
      <c r="A70850"/>
    </row>
    <row r="70851" spans="1:1" x14ac:dyDescent="0.25">
      <c r="A70851"/>
    </row>
    <row r="70852" spans="1:1" x14ac:dyDescent="0.25">
      <c r="A70852"/>
    </row>
    <row r="70853" spans="1:1" x14ac:dyDescent="0.25">
      <c r="A70853"/>
    </row>
    <row r="70854" spans="1:1" x14ac:dyDescent="0.25">
      <c r="A70854"/>
    </row>
    <row r="70855" spans="1:1" x14ac:dyDescent="0.25">
      <c r="A70855"/>
    </row>
    <row r="70856" spans="1:1" x14ac:dyDescent="0.25">
      <c r="A70856"/>
    </row>
    <row r="70857" spans="1:1" x14ac:dyDescent="0.25">
      <c r="A70857"/>
    </row>
    <row r="70858" spans="1:1" x14ac:dyDescent="0.25">
      <c r="A70858"/>
    </row>
    <row r="70859" spans="1:1" x14ac:dyDescent="0.25">
      <c r="A70859"/>
    </row>
    <row r="70860" spans="1:1" x14ac:dyDescent="0.25">
      <c r="A70860"/>
    </row>
    <row r="70861" spans="1:1" x14ac:dyDescent="0.25">
      <c r="A70861"/>
    </row>
    <row r="70862" spans="1:1" x14ac:dyDescent="0.25">
      <c r="A70862"/>
    </row>
    <row r="70863" spans="1:1" x14ac:dyDescent="0.25">
      <c r="A70863"/>
    </row>
    <row r="70864" spans="1:1" x14ac:dyDescent="0.25">
      <c r="A70864"/>
    </row>
    <row r="70865" spans="1:1" x14ac:dyDescent="0.25">
      <c r="A70865"/>
    </row>
    <row r="70866" spans="1:1" x14ac:dyDescent="0.25">
      <c r="A70866"/>
    </row>
    <row r="70867" spans="1:1" x14ac:dyDescent="0.25">
      <c r="A70867"/>
    </row>
    <row r="70868" spans="1:1" x14ac:dyDescent="0.25">
      <c r="A70868"/>
    </row>
    <row r="70869" spans="1:1" x14ac:dyDescent="0.25">
      <c r="A70869"/>
    </row>
    <row r="70870" spans="1:1" x14ac:dyDescent="0.25">
      <c r="A70870"/>
    </row>
    <row r="70871" spans="1:1" x14ac:dyDescent="0.25">
      <c r="A70871"/>
    </row>
    <row r="70872" spans="1:1" x14ac:dyDescent="0.25">
      <c r="A70872"/>
    </row>
    <row r="70873" spans="1:1" x14ac:dyDescent="0.25">
      <c r="A70873"/>
    </row>
    <row r="70874" spans="1:1" x14ac:dyDescent="0.25">
      <c r="A70874"/>
    </row>
    <row r="70875" spans="1:1" x14ac:dyDescent="0.25">
      <c r="A70875"/>
    </row>
    <row r="70876" spans="1:1" x14ac:dyDescent="0.25">
      <c r="A70876"/>
    </row>
    <row r="70877" spans="1:1" x14ac:dyDescent="0.25">
      <c r="A70877"/>
    </row>
    <row r="70878" spans="1:1" x14ac:dyDescent="0.25">
      <c r="A70878"/>
    </row>
    <row r="70879" spans="1:1" x14ac:dyDescent="0.25">
      <c r="A70879"/>
    </row>
    <row r="70880" spans="1:1" x14ac:dyDescent="0.25">
      <c r="A70880"/>
    </row>
    <row r="70881" spans="1:1" x14ac:dyDescent="0.25">
      <c r="A70881"/>
    </row>
    <row r="70882" spans="1:1" x14ac:dyDescent="0.25">
      <c r="A70882"/>
    </row>
    <row r="70883" spans="1:1" x14ac:dyDescent="0.25">
      <c r="A70883"/>
    </row>
    <row r="70884" spans="1:1" x14ac:dyDescent="0.25">
      <c r="A70884"/>
    </row>
    <row r="70885" spans="1:1" x14ac:dyDescent="0.25">
      <c r="A70885"/>
    </row>
    <row r="70886" spans="1:1" x14ac:dyDescent="0.25">
      <c r="A70886"/>
    </row>
    <row r="70887" spans="1:1" x14ac:dyDescent="0.25">
      <c r="A70887"/>
    </row>
    <row r="70888" spans="1:1" x14ac:dyDescent="0.25">
      <c r="A70888"/>
    </row>
    <row r="70889" spans="1:1" x14ac:dyDescent="0.25">
      <c r="A70889"/>
    </row>
    <row r="70890" spans="1:1" x14ac:dyDescent="0.25">
      <c r="A70890"/>
    </row>
    <row r="70891" spans="1:1" x14ac:dyDescent="0.25">
      <c r="A70891"/>
    </row>
    <row r="70892" spans="1:1" x14ac:dyDescent="0.25">
      <c r="A70892"/>
    </row>
    <row r="70893" spans="1:1" x14ac:dyDescent="0.25">
      <c r="A70893"/>
    </row>
    <row r="70894" spans="1:1" x14ac:dyDescent="0.25">
      <c r="A70894"/>
    </row>
    <row r="70895" spans="1:1" x14ac:dyDescent="0.25">
      <c r="A70895"/>
    </row>
    <row r="70896" spans="1:1" x14ac:dyDescent="0.25">
      <c r="A70896"/>
    </row>
    <row r="70897" spans="1:1" x14ac:dyDescent="0.25">
      <c r="A70897"/>
    </row>
    <row r="70898" spans="1:1" x14ac:dyDescent="0.25">
      <c r="A70898"/>
    </row>
    <row r="70899" spans="1:1" x14ac:dyDescent="0.25">
      <c r="A70899"/>
    </row>
    <row r="70900" spans="1:1" x14ac:dyDescent="0.25">
      <c r="A70900"/>
    </row>
    <row r="70901" spans="1:1" x14ac:dyDescent="0.25">
      <c r="A70901"/>
    </row>
    <row r="70902" spans="1:1" x14ac:dyDescent="0.25">
      <c r="A70902"/>
    </row>
    <row r="70903" spans="1:1" x14ac:dyDescent="0.25">
      <c r="A70903"/>
    </row>
    <row r="70904" spans="1:1" x14ac:dyDescent="0.25">
      <c r="A70904"/>
    </row>
    <row r="70905" spans="1:1" x14ac:dyDescent="0.25">
      <c r="A70905"/>
    </row>
    <row r="70906" spans="1:1" x14ac:dyDescent="0.25">
      <c r="A70906"/>
    </row>
    <row r="70907" spans="1:1" x14ac:dyDescent="0.25">
      <c r="A70907"/>
    </row>
    <row r="70908" spans="1:1" x14ac:dyDescent="0.25">
      <c r="A70908"/>
    </row>
    <row r="70909" spans="1:1" x14ac:dyDescent="0.25">
      <c r="A70909"/>
    </row>
    <row r="70910" spans="1:1" x14ac:dyDescent="0.25">
      <c r="A70910"/>
    </row>
    <row r="70911" spans="1:1" x14ac:dyDescent="0.25">
      <c r="A70911"/>
    </row>
    <row r="70912" spans="1:1" x14ac:dyDescent="0.25">
      <c r="A70912"/>
    </row>
    <row r="70913" spans="1:1" x14ac:dyDescent="0.25">
      <c r="A70913"/>
    </row>
    <row r="70914" spans="1:1" x14ac:dyDescent="0.25">
      <c r="A70914"/>
    </row>
    <row r="70915" spans="1:1" x14ac:dyDescent="0.25">
      <c r="A70915"/>
    </row>
    <row r="70916" spans="1:1" x14ac:dyDescent="0.25">
      <c r="A70916"/>
    </row>
    <row r="70917" spans="1:1" x14ac:dyDescent="0.25">
      <c r="A70917"/>
    </row>
    <row r="70918" spans="1:1" x14ac:dyDescent="0.25">
      <c r="A70918"/>
    </row>
    <row r="70919" spans="1:1" x14ac:dyDescent="0.25">
      <c r="A70919"/>
    </row>
    <row r="70920" spans="1:1" x14ac:dyDescent="0.25">
      <c r="A70920"/>
    </row>
    <row r="70921" spans="1:1" x14ac:dyDescent="0.25">
      <c r="A70921"/>
    </row>
    <row r="70922" spans="1:1" x14ac:dyDescent="0.25">
      <c r="A70922"/>
    </row>
    <row r="70923" spans="1:1" x14ac:dyDescent="0.25">
      <c r="A70923"/>
    </row>
    <row r="70924" spans="1:1" x14ac:dyDescent="0.25">
      <c r="A70924"/>
    </row>
    <row r="70925" spans="1:1" x14ac:dyDescent="0.25">
      <c r="A70925"/>
    </row>
    <row r="70926" spans="1:1" x14ac:dyDescent="0.25">
      <c r="A70926"/>
    </row>
    <row r="70927" spans="1:1" x14ac:dyDescent="0.25">
      <c r="A70927"/>
    </row>
    <row r="70928" spans="1:1" x14ac:dyDescent="0.25">
      <c r="A70928"/>
    </row>
    <row r="70929" spans="1:1" x14ac:dyDescent="0.25">
      <c r="A70929"/>
    </row>
    <row r="70930" spans="1:1" x14ac:dyDescent="0.25">
      <c r="A70930"/>
    </row>
    <row r="70931" spans="1:1" x14ac:dyDescent="0.25">
      <c r="A70931"/>
    </row>
    <row r="70932" spans="1:1" x14ac:dyDescent="0.25">
      <c r="A70932"/>
    </row>
    <row r="70933" spans="1:1" x14ac:dyDescent="0.25">
      <c r="A70933"/>
    </row>
    <row r="70934" spans="1:1" x14ac:dyDescent="0.25">
      <c r="A70934"/>
    </row>
    <row r="70935" spans="1:1" x14ac:dyDescent="0.25">
      <c r="A70935"/>
    </row>
    <row r="70936" spans="1:1" x14ac:dyDescent="0.25">
      <c r="A70936"/>
    </row>
    <row r="70937" spans="1:1" x14ac:dyDescent="0.25">
      <c r="A70937"/>
    </row>
    <row r="70938" spans="1:1" x14ac:dyDescent="0.25">
      <c r="A70938"/>
    </row>
    <row r="70939" spans="1:1" x14ac:dyDescent="0.25">
      <c r="A70939"/>
    </row>
    <row r="70940" spans="1:1" x14ac:dyDescent="0.25">
      <c r="A70940"/>
    </row>
    <row r="70941" spans="1:1" x14ac:dyDescent="0.25">
      <c r="A70941"/>
    </row>
    <row r="70942" spans="1:1" x14ac:dyDescent="0.25">
      <c r="A70942"/>
    </row>
    <row r="70943" spans="1:1" x14ac:dyDescent="0.25">
      <c r="A70943"/>
    </row>
    <row r="70944" spans="1:1" x14ac:dyDescent="0.25">
      <c r="A70944"/>
    </row>
    <row r="70945" spans="1:1" x14ac:dyDescent="0.25">
      <c r="A70945"/>
    </row>
    <row r="70946" spans="1:1" x14ac:dyDescent="0.25">
      <c r="A70946"/>
    </row>
    <row r="70947" spans="1:1" x14ac:dyDescent="0.25">
      <c r="A70947"/>
    </row>
    <row r="70948" spans="1:1" x14ac:dyDescent="0.25">
      <c r="A70948"/>
    </row>
    <row r="70949" spans="1:1" x14ac:dyDescent="0.25">
      <c r="A70949"/>
    </row>
    <row r="70950" spans="1:1" x14ac:dyDescent="0.25">
      <c r="A70950"/>
    </row>
    <row r="70951" spans="1:1" x14ac:dyDescent="0.25">
      <c r="A70951"/>
    </row>
    <row r="70952" spans="1:1" x14ac:dyDescent="0.25">
      <c r="A70952"/>
    </row>
    <row r="70953" spans="1:1" x14ac:dyDescent="0.25">
      <c r="A70953"/>
    </row>
    <row r="70954" spans="1:1" x14ac:dyDescent="0.25">
      <c r="A70954"/>
    </row>
    <row r="70955" spans="1:1" x14ac:dyDescent="0.25">
      <c r="A70955"/>
    </row>
    <row r="70956" spans="1:1" x14ac:dyDescent="0.25">
      <c r="A70956"/>
    </row>
    <row r="70957" spans="1:1" x14ac:dyDescent="0.25">
      <c r="A70957"/>
    </row>
    <row r="70958" spans="1:1" x14ac:dyDescent="0.25">
      <c r="A70958"/>
    </row>
    <row r="70959" spans="1:1" x14ac:dyDescent="0.25">
      <c r="A70959"/>
    </row>
    <row r="70960" spans="1:1" x14ac:dyDescent="0.25">
      <c r="A70960"/>
    </row>
    <row r="70961" spans="1:1" x14ac:dyDescent="0.25">
      <c r="A70961"/>
    </row>
    <row r="70962" spans="1:1" x14ac:dyDescent="0.25">
      <c r="A70962"/>
    </row>
    <row r="70963" spans="1:1" x14ac:dyDescent="0.25">
      <c r="A70963"/>
    </row>
    <row r="70964" spans="1:1" x14ac:dyDescent="0.25">
      <c r="A70964"/>
    </row>
    <row r="70965" spans="1:1" x14ac:dyDescent="0.25">
      <c r="A70965"/>
    </row>
    <row r="70966" spans="1:1" x14ac:dyDescent="0.25">
      <c r="A70966"/>
    </row>
    <row r="70967" spans="1:1" x14ac:dyDescent="0.25">
      <c r="A70967"/>
    </row>
    <row r="70968" spans="1:1" x14ac:dyDescent="0.25">
      <c r="A70968"/>
    </row>
    <row r="70969" spans="1:1" x14ac:dyDescent="0.25">
      <c r="A70969"/>
    </row>
    <row r="70970" spans="1:1" x14ac:dyDescent="0.25">
      <c r="A70970"/>
    </row>
    <row r="70971" spans="1:1" x14ac:dyDescent="0.25">
      <c r="A70971"/>
    </row>
    <row r="70972" spans="1:1" x14ac:dyDescent="0.25">
      <c r="A70972"/>
    </row>
    <row r="70973" spans="1:1" x14ac:dyDescent="0.25">
      <c r="A70973"/>
    </row>
    <row r="70974" spans="1:1" x14ac:dyDescent="0.25">
      <c r="A70974"/>
    </row>
    <row r="70975" spans="1:1" x14ac:dyDescent="0.25">
      <c r="A70975"/>
    </row>
    <row r="70976" spans="1:1" x14ac:dyDescent="0.25">
      <c r="A70976"/>
    </row>
    <row r="70977" spans="1:1" x14ac:dyDescent="0.25">
      <c r="A70977"/>
    </row>
    <row r="70978" spans="1:1" x14ac:dyDescent="0.25">
      <c r="A70978"/>
    </row>
    <row r="70979" spans="1:1" x14ac:dyDescent="0.25">
      <c r="A70979"/>
    </row>
    <row r="70980" spans="1:1" x14ac:dyDescent="0.25">
      <c r="A70980"/>
    </row>
    <row r="70981" spans="1:1" x14ac:dyDescent="0.25">
      <c r="A70981"/>
    </row>
    <row r="70982" spans="1:1" x14ac:dyDescent="0.25">
      <c r="A70982"/>
    </row>
    <row r="70983" spans="1:1" x14ac:dyDescent="0.25">
      <c r="A70983"/>
    </row>
    <row r="70984" spans="1:1" x14ac:dyDescent="0.25">
      <c r="A70984"/>
    </row>
    <row r="70985" spans="1:1" x14ac:dyDescent="0.25">
      <c r="A70985"/>
    </row>
    <row r="70986" spans="1:1" x14ac:dyDescent="0.25">
      <c r="A70986"/>
    </row>
    <row r="70987" spans="1:1" x14ac:dyDescent="0.25">
      <c r="A70987"/>
    </row>
    <row r="70988" spans="1:1" x14ac:dyDescent="0.25">
      <c r="A70988"/>
    </row>
    <row r="70989" spans="1:1" x14ac:dyDescent="0.25">
      <c r="A70989"/>
    </row>
    <row r="70990" spans="1:1" x14ac:dyDescent="0.25">
      <c r="A70990"/>
    </row>
    <row r="70991" spans="1:1" x14ac:dyDescent="0.25">
      <c r="A70991"/>
    </row>
    <row r="70992" spans="1:1" x14ac:dyDescent="0.25">
      <c r="A70992"/>
    </row>
    <row r="70993" spans="1:1" x14ac:dyDescent="0.25">
      <c r="A70993"/>
    </row>
    <row r="70994" spans="1:1" x14ac:dyDescent="0.25">
      <c r="A70994"/>
    </row>
    <row r="70995" spans="1:1" x14ac:dyDescent="0.25">
      <c r="A70995"/>
    </row>
    <row r="70996" spans="1:1" x14ac:dyDescent="0.25">
      <c r="A70996"/>
    </row>
    <row r="70997" spans="1:1" x14ac:dyDescent="0.25">
      <c r="A70997"/>
    </row>
    <row r="70998" spans="1:1" x14ac:dyDescent="0.25">
      <c r="A70998"/>
    </row>
    <row r="70999" spans="1:1" x14ac:dyDescent="0.25">
      <c r="A70999"/>
    </row>
    <row r="71000" spans="1:1" x14ac:dyDescent="0.25">
      <c r="A71000"/>
    </row>
    <row r="71001" spans="1:1" x14ac:dyDescent="0.25">
      <c r="A71001"/>
    </row>
    <row r="71002" spans="1:1" x14ac:dyDescent="0.25">
      <c r="A71002"/>
    </row>
    <row r="71003" spans="1:1" x14ac:dyDescent="0.25">
      <c r="A71003"/>
    </row>
    <row r="71004" spans="1:1" x14ac:dyDescent="0.25">
      <c r="A71004"/>
    </row>
    <row r="71005" spans="1:1" x14ac:dyDescent="0.25">
      <c r="A71005"/>
    </row>
    <row r="71006" spans="1:1" x14ac:dyDescent="0.25">
      <c r="A71006"/>
    </row>
    <row r="71007" spans="1:1" x14ac:dyDescent="0.25">
      <c r="A71007"/>
    </row>
    <row r="71008" spans="1:1" x14ac:dyDescent="0.25">
      <c r="A71008"/>
    </row>
    <row r="71009" spans="1:1" x14ac:dyDescent="0.25">
      <c r="A71009"/>
    </row>
    <row r="71010" spans="1:1" x14ac:dyDescent="0.25">
      <c r="A71010"/>
    </row>
    <row r="71011" spans="1:1" x14ac:dyDescent="0.25">
      <c r="A71011"/>
    </row>
    <row r="71012" spans="1:1" x14ac:dyDescent="0.25">
      <c r="A71012"/>
    </row>
    <row r="71013" spans="1:1" x14ac:dyDescent="0.25">
      <c r="A71013"/>
    </row>
    <row r="71014" spans="1:1" x14ac:dyDescent="0.25">
      <c r="A71014"/>
    </row>
    <row r="71015" spans="1:1" x14ac:dyDescent="0.25">
      <c r="A71015"/>
    </row>
    <row r="71016" spans="1:1" x14ac:dyDescent="0.25">
      <c r="A71016"/>
    </row>
    <row r="71017" spans="1:1" x14ac:dyDescent="0.25">
      <c r="A71017"/>
    </row>
    <row r="71018" spans="1:1" x14ac:dyDescent="0.25">
      <c r="A71018"/>
    </row>
    <row r="71019" spans="1:1" x14ac:dyDescent="0.25">
      <c r="A71019"/>
    </row>
    <row r="71020" spans="1:1" x14ac:dyDescent="0.25">
      <c r="A71020"/>
    </row>
    <row r="71021" spans="1:1" x14ac:dyDescent="0.25">
      <c r="A71021"/>
    </row>
    <row r="71022" spans="1:1" x14ac:dyDescent="0.25">
      <c r="A71022"/>
    </row>
    <row r="71023" spans="1:1" x14ac:dyDescent="0.25">
      <c r="A71023"/>
    </row>
    <row r="71024" spans="1:1" x14ac:dyDescent="0.25">
      <c r="A71024"/>
    </row>
    <row r="71025" spans="1:1" x14ac:dyDescent="0.25">
      <c r="A71025"/>
    </row>
    <row r="71026" spans="1:1" x14ac:dyDescent="0.25">
      <c r="A71026"/>
    </row>
    <row r="71027" spans="1:1" x14ac:dyDescent="0.25">
      <c r="A71027"/>
    </row>
    <row r="71028" spans="1:1" x14ac:dyDescent="0.25">
      <c r="A71028"/>
    </row>
    <row r="71029" spans="1:1" x14ac:dyDescent="0.25">
      <c r="A71029"/>
    </row>
    <row r="71030" spans="1:1" x14ac:dyDescent="0.25">
      <c r="A71030"/>
    </row>
    <row r="71031" spans="1:1" x14ac:dyDescent="0.25">
      <c r="A71031"/>
    </row>
    <row r="71032" spans="1:1" x14ac:dyDescent="0.25">
      <c r="A71032"/>
    </row>
    <row r="71033" spans="1:1" x14ac:dyDescent="0.25">
      <c r="A71033"/>
    </row>
    <row r="71034" spans="1:1" x14ac:dyDescent="0.25">
      <c r="A71034"/>
    </row>
    <row r="71035" spans="1:1" x14ac:dyDescent="0.25">
      <c r="A71035"/>
    </row>
    <row r="71036" spans="1:1" x14ac:dyDescent="0.25">
      <c r="A71036"/>
    </row>
    <row r="71037" spans="1:1" x14ac:dyDescent="0.25">
      <c r="A71037"/>
    </row>
    <row r="71038" spans="1:1" x14ac:dyDescent="0.25">
      <c r="A71038"/>
    </row>
    <row r="71039" spans="1:1" x14ac:dyDescent="0.25">
      <c r="A71039"/>
    </row>
    <row r="71040" spans="1:1" x14ac:dyDescent="0.25">
      <c r="A71040"/>
    </row>
    <row r="71041" spans="1:1" x14ac:dyDescent="0.25">
      <c r="A71041"/>
    </row>
    <row r="71042" spans="1:1" x14ac:dyDescent="0.25">
      <c r="A71042"/>
    </row>
    <row r="71043" spans="1:1" x14ac:dyDescent="0.25">
      <c r="A71043"/>
    </row>
    <row r="71044" spans="1:1" x14ac:dyDescent="0.25">
      <c r="A71044"/>
    </row>
    <row r="71045" spans="1:1" x14ac:dyDescent="0.25">
      <c r="A71045"/>
    </row>
    <row r="71046" spans="1:1" x14ac:dyDescent="0.25">
      <c r="A71046"/>
    </row>
    <row r="71047" spans="1:1" x14ac:dyDescent="0.25">
      <c r="A71047"/>
    </row>
    <row r="71048" spans="1:1" x14ac:dyDescent="0.25">
      <c r="A71048"/>
    </row>
    <row r="71049" spans="1:1" x14ac:dyDescent="0.25">
      <c r="A71049"/>
    </row>
    <row r="71050" spans="1:1" x14ac:dyDescent="0.25">
      <c r="A71050"/>
    </row>
    <row r="71051" spans="1:1" x14ac:dyDescent="0.25">
      <c r="A71051"/>
    </row>
    <row r="71052" spans="1:1" x14ac:dyDescent="0.25">
      <c r="A71052"/>
    </row>
    <row r="71053" spans="1:1" x14ac:dyDescent="0.25">
      <c r="A71053"/>
    </row>
    <row r="71054" spans="1:1" x14ac:dyDescent="0.25">
      <c r="A71054"/>
    </row>
    <row r="71055" spans="1:1" x14ac:dyDescent="0.25">
      <c r="A71055"/>
    </row>
    <row r="71056" spans="1:1" x14ac:dyDescent="0.25">
      <c r="A71056"/>
    </row>
    <row r="71057" spans="1:1" x14ac:dyDescent="0.25">
      <c r="A71057"/>
    </row>
    <row r="71058" spans="1:1" x14ac:dyDescent="0.25">
      <c r="A71058"/>
    </row>
    <row r="71059" spans="1:1" x14ac:dyDescent="0.25">
      <c r="A71059"/>
    </row>
    <row r="71060" spans="1:1" x14ac:dyDescent="0.25">
      <c r="A71060"/>
    </row>
    <row r="71061" spans="1:1" x14ac:dyDescent="0.25">
      <c r="A71061"/>
    </row>
    <row r="71062" spans="1:1" x14ac:dyDescent="0.25">
      <c r="A71062"/>
    </row>
    <row r="71063" spans="1:1" x14ac:dyDescent="0.25">
      <c r="A71063"/>
    </row>
    <row r="71064" spans="1:1" x14ac:dyDescent="0.25">
      <c r="A71064"/>
    </row>
    <row r="71065" spans="1:1" x14ac:dyDescent="0.25">
      <c r="A71065"/>
    </row>
    <row r="71066" spans="1:1" x14ac:dyDescent="0.25">
      <c r="A71066"/>
    </row>
    <row r="71067" spans="1:1" x14ac:dyDescent="0.25">
      <c r="A71067"/>
    </row>
    <row r="71068" spans="1:1" x14ac:dyDescent="0.25">
      <c r="A71068"/>
    </row>
    <row r="71069" spans="1:1" x14ac:dyDescent="0.25">
      <c r="A71069"/>
    </row>
    <row r="71070" spans="1:1" x14ac:dyDescent="0.25">
      <c r="A71070"/>
    </row>
    <row r="71071" spans="1:1" x14ac:dyDescent="0.25">
      <c r="A71071"/>
    </row>
    <row r="71072" spans="1:1" x14ac:dyDescent="0.25">
      <c r="A71072"/>
    </row>
    <row r="71073" spans="1:1" x14ac:dyDescent="0.25">
      <c r="A71073"/>
    </row>
    <row r="71074" spans="1:1" x14ac:dyDescent="0.25">
      <c r="A71074"/>
    </row>
    <row r="71075" spans="1:1" x14ac:dyDescent="0.25">
      <c r="A71075"/>
    </row>
    <row r="71076" spans="1:1" x14ac:dyDescent="0.25">
      <c r="A71076"/>
    </row>
    <row r="71077" spans="1:1" x14ac:dyDescent="0.25">
      <c r="A71077"/>
    </row>
    <row r="71078" spans="1:1" x14ac:dyDescent="0.25">
      <c r="A71078"/>
    </row>
    <row r="71079" spans="1:1" x14ac:dyDescent="0.25">
      <c r="A71079"/>
    </row>
    <row r="71080" spans="1:1" x14ac:dyDescent="0.25">
      <c r="A71080"/>
    </row>
    <row r="71081" spans="1:1" x14ac:dyDescent="0.25">
      <c r="A71081"/>
    </row>
    <row r="71082" spans="1:1" x14ac:dyDescent="0.25">
      <c r="A71082"/>
    </row>
    <row r="71083" spans="1:1" x14ac:dyDescent="0.25">
      <c r="A71083"/>
    </row>
    <row r="71084" spans="1:1" x14ac:dyDescent="0.25">
      <c r="A71084"/>
    </row>
    <row r="71085" spans="1:1" x14ac:dyDescent="0.25">
      <c r="A71085"/>
    </row>
    <row r="71086" spans="1:1" x14ac:dyDescent="0.25">
      <c r="A71086"/>
    </row>
    <row r="71087" spans="1:1" x14ac:dyDescent="0.25">
      <c r="A71087"/>
    </row>
    <row r="71088" spans="1:1" x14ac:dyDescent="0.25">
      <c r="A71088"/>
    </row>
    <row r="71089" spans="1:1" x14ac:dyDescent="0.25">
      <c r="A71089"/>
    </row>
    <row r="71090" spans="1:1" x14ac:dyDescent="0.25">
      <c r="A71090"/>
    </row>
    <row r="71091" spans="1:1" x14ac:dyDescent="0.25">
      <c r="A71091"/>
    </row>
    <row r="71092" spans="1:1" x14ac:dyDescent="0.25">
      <c r="A71092"/>
    </row>
    <row r="71093" spans="1:1" x14ac:dyDescent="0.25">
      <c r="A71093"/>
    </row>
    <row r="71094" spans="1:1" x14ac:dyDescent="0.25">
      <c r="A71094"/>
    </row>
    <row r="71095" spans="1:1" x14ac:dyDescent="0.25">
      <c r="A71095"/>
    </row>
    <row r="71096" spans="1:1" x14ac:dyDescent="0.25">
      <c r="A71096"/>
    </row>
    <row r="71097" spans="1:1" x14ac:dyDescent="0.25">
      <c r="A71097"/>
    </row>
    <row r="71098" spans="1:1" x14ac:dyDescent="0.25">
      <c r="A71098"/>
    </row>
    <row r="71099" spans="1:1" x14ac:dyDescent="0.25">
      <c r="A71099"/>
    </row>
    <row r="71100" spans="1:1" x14ac:dyDescent="0.25">
      <c r="A71100"/>
    </row>
    <row r="71101" spans="1:1" x14ac:dyDescent="0.25">
      <c r="A71101"/>
    </row>
    <row r="71102" spans="1:1" x14ac:dyDescent="0.25">
      <c r="A71102"/>
    </row>
    <row r="71103" spans="1:1" x14ac:dyDescent="0.25">
      <c r="A71103"/>
    </row>
    <row r="71104" spans="1:1" x14ac:dyDescent="0.25">
      <c r="A71104"/>
    </row>
    <row r="71105" spans="1:1" x14ac:dyDescent="0.25">
      <c r="A71105"/>
    </row>
    <row r="71106" spans="1:1" x14ac:dyDescent="0.25">
      <c r="A71106"/>
    </row>
    <row r="71107" spans="1:1" x14ac:dyDescent="0.25">
      <c r="A71107"/>
    </row>
    <row r="71108" spans="1:1" x14ac:dyDescent="0.25">
      <c r="A71108"/>
    </row>
    <row r="71109" spans="1:1" x14ac:dyDescent="0.25">
      <c r="A71109"/>
    </row>
    <row r="71110" spans="1:1" x14ac:dyDescent="0.25">
      <c r="A71110"/>
    </row>
    <row r="71111" spans="1:1" x14ac:dyDescent="0.25">
      <c r="A71111"/>
    </row>
    <row r="71112" spans="1:1" x14ac:dyDescent="0.25">
      <c r="A71112"/>
    </row>
    <row r="71113" spans="1:1" x14ac:dyDescent="0.25">
      <c r="A71113"/>
    </row>
    <row r="71114" spans="1:1" x14ac:dyDescent="0.25">
      <c r="A71114"/>
    </row>
    <row r="71115" spans="1:1" x14ac:dyDescent="0.25">
      <c r="A71115"/>
    </row>
    <row r="71116" spans="1:1" x14ac:dyDescent="0.25">
      <c r="A71116"/>
    </row>
    <row r="71117" spans="1:1" x14ac:dyDescent="0.25">
      <c r="A71117"/>
    </row>
    <row r="71118" spans="1:1" x14ac:dyDescent="0.25">
      <c r="A71118"/>
    </row>
    <row r="71119" spans="1:1" x14ac:dyDescent="0.25">
      <c r="A71119"/>
    </row>
    <row r="71120" spans="1:1" x14ac:dyDescent="0.25">
      <c r="A71120"/>
    </row>
    <row r="71121" spans="1:1" x14ac:dyDescent="0.25">
      <c r="A71121"/>
    </row>
    <row r="71122" spans="1:1" x14ac:dyDescent="0.25">
      <c r="A71122"/>
    </row>
    <row r="71123" spans="1:1" x14ac:dyDescent="0.25">
      <c r="A71123"/>
    </row>
    <row r="71124" spans="1:1" x14ac:dyDescent="0.25">
      <c r="A71124"/>
    </row>
    <row r="71125" spans="1:1" x14ac:dyDescent="0.25">
      <c r="A71125"/>
    </row>
    <row r="71126" spans="1:1" x14ac:dyDescent="0.25">
      <c r="A71126"/>
    </row>
    <row r="71127" spans="1:1" x14ac:dyDescent="0.25">
      <c r="A71127"/>
    </row>
    <row r="71128" spans="1:1" x14ac:dyDescent="0.25">
      <c r="A71128"/>
    </row>
    <row r="71129" spans="1:1" x14ac:dyDescent="0.25">
      <c r="A71129"/>
    </row>
    <row r="71130" spans="1:1" x14ac:dyDescent="0.25">
      <c r="A71130"/>
    </row>
    <row r="71131" spans="1:1" x14ac:dyDescent="0.25">
      <c r="A71131"/>
    </row>
    <row r="71132" spans="1:1" x14ac:dyDescent="0.25">
      <c r="A71132"/>
    </row>
    <row r="71133" spans="1:1" x14ac:dyDescent="0.25">
      <c r="A71133"/>
    </row>
    <row r="71134" spans="1:1" x14ac:dyDescent="0.25">
      <c r="A71134"/>
    </row>
    <row r="71135" spans="1:1" x14ac:dyDescent="0.25">
      <c r="A71135"/>
    </row>
    <row r="71136" spans="1:1" x14ac:dyDescent="0.25">
      <c r="A71136"/>
    </row>
    <row r="71137" spans="1:1" x14ac:dyDescent="0.25">
      <c r="A71137"/>
    </row>
    <row r="71138" spans="1:1" x14ac:dyDescent="0.25">
      <c r="A71138"/>
    </row>
    <row r="71139" spans="1:1" x14ac:dyDescent="0.25">
      <c r="A71139"/>
    </row>
    <row r="71140" spans="1:1" x14ac:dyDescent="0.25">
      <c r="A71140"/>
    </row>
    <row r="71141" spans="1:1" x14ac:dyDescent="0.25">
      <c r="A71141"/>
    </row>
    <row r="71142" spans="1:1" x14ac:dyDescent="0.25">
      <c r="A71142"/>
    </row>
    <row r="71143" spans="1:1" x14ac:dyDescent="0.25">
      <c r="A71143"/>
    </row>
    <row r="71144" spans="1:1" x14ac:dyDescent="0.25">
      <c r="A71144"/>
    </row>
    <row r="71145" spans="1:1" x14ac:dyDescent="0.25">
      <c r="A71145"/>
    </row>
    <row r="71146" spans="1:1" x14ac:dyDescent="0.25">
      <c r="A71146"/>
    </row>
    <row r="71147" spans="1:1" x14ac:dyDescent="0.25">
      <c r="A71147"/>
    </row>
    <row r="71148" spans="1:1" x14ac:dyDescent="0.25">
      <c r="A71148"/>
    </row>
    <row r="71149" spans="1:1" x14ac:dyDescent="0.25">
      <c r="A71149"/>
    </row>
    <row r="71150" spans="1:1" x14ac:dyDescent="0.25">
      <c r="A71150"/>
    </row>
    <row r="71151" spans="1:1" x14ac:dyDescent="0.25">
      <c r="A71151"/>
    </row>
    <row r="71152" spans="1:1" x14ac:dyDescent="0.25">
      <c r="A71152"/>
    </row>
    <row r="71153" spans="1:1" x14ac:dyDescent="0.25">
      <c r="A71153"/>
    </row>
    <row r="71154" spans="1:1" x14ac:dyDescent="0.25">
      <c r="A71154"/>
    </row>
    <row r="71155" spans="1:1" x14ac:dyDescent="0.25">
      <c r="A71155"/>
    </row>
    <row r="71156" spans="1:1" x14ac:dyDescent="0.25">
      <c r="A71156"/>
    </row>
    <row r="71157" spans="1:1" x14ac:dyDescent="0.25">
      <c r="A71157"/>
    </row>
    <row r="71158" spans="1:1" x14ac:dyDescent="0.25">
      <c r="A71158"/>
    </row>
    <row r="71159" spans="1:1" x14ac:dyDescent="0.25">
      <c r="A71159"/>
    </row>
    <row r="71160" spans="1:1" x14ac:dyDescent="0.25">
      <c r="A71160"/>
    </row>
    <row r="71161" spans="1:1" x14ac:dyDescent="0.25">
      <c r="A71161"/>
    </row>
    <row r="71162" spans="1:1" x14ac:dyDescent="0.25">
      <c r="A71162"/>
    </row>
    <row r="71163" spans="1:1" x14ac:dyDescent="0.25">
      <c r="A71163"/>
    </row>
    <row r="71164" spans="1:1" x14ac:dyDescent="0.25">
      <c r="A71164"/>
    </row>
    <row r="71165" spans="1:1" x14ac:dyDescent="0.25">
      <c r="A71165"/>
    </row>
    <row r="71166" spans="1:1" x14ac:dyDescent="0.25">
      <c r="A71166"/>
    </row>
    <row r="71167" spans="1:1" x14ac:dyDescent="0.25">
      <c r="A71167"/>
    </row>
    <row r="71168" spans="1:1" x14ac:dyDescent="0.25">
      <c r="A71168"/>
    </row>
    <row r="71169" spans="1:1" x14ac:dyDescent="0.25">
      <c r="A71169"/>
    </row>
    <row r="71170" spans="1:1" x14ac:dyDescent="0.25">
      <c r="A71170"/>
    </row>
    <row r="71171" spans="1:1" x14ac:dyDescent="0.25">
      <c r="A71171"/>
    </row>
    <row r="71172" spans="1:1" x14ac:dyDescent="0.25">
      <c r="A71172"/>
    </row>
    <row r="71173" spans="1:1" x14ac:dyDescent="0.25">
      <c r="A71173"/>
    </row>
    <row r="71174" spans="1:1" x14ac:dyDescent="0.25">
      <c r="A71174"/>
    </row>
    <row r="71175" spans="1:1" x14ac:dyDescent="0.25">
      <c r="A71175"/>
    </row>
    <row r="71176" spans="1:1" x14ac:dyDescent="0.25">
      <c r="A71176"/>
    </row>
    <row r="71177" spans="1:1" x14ac:dyDescent="0.25">
      <c r="A71177"/>
    </row>
    <row r="71178" spans="1:1" x14ac:dyDescent="0.25">
      <c r="A71178"/>
    </row>
    <row r="71179" spans="1:1" x14ac:dyDescent="0.25">
      <c r="A71179"/>
    </row>
    <row r="71180" spans="1:1" x14ac:dyDescent="0.25">
      <c r="A71180"/>
    </row>
    <row r="71181" spans="1:1" x14ac:dyDescent="0.25">
      <c r="A71181"/>
    </row>
    <row r="71182" spans="1:1" x14ac:dyDescent="0.25">
      <c r="A71182"/>
    </row>
    <row r="71183" spans="1:1" x14ac:dyDescent="0.25">
      <c r="A71183"/>
    </row>
    <row r="71184" spans="1:1" x14ac:dyDescent="0.25">
      <c r="A71184"/>
    </row>
    <row r="71185" spans="1:1" x14ac:dyDescent="0.25">
      <c r="A71185"/>
    </row>
    <row r="71186" spans="1:1" x14ac:dyDescent="0.25">
      <c r="A71186"/>
    </row>
    <row r="71187" spans="1:1" x14ac:dyDescent="0.25">
      <c r="A71187"/>
    </row>
    <row r="71188" spans="1:1" x14ac:dyDescent="0.25">
      <c r="A71188"/>
    </row>
    <row r="71189" spans="1:1" x14ac:dyDescent="0.25">
      <c r="A71189"/>
    </row>
    <row r="71190" spans="1:1" x14ac:dyDescent="0.25">
      <c r="A71190"/>
    </row>
    <row r="71191" spans="1:1" x14ac:dyDescent="0.25">
      <c r="A71191"/>
    </row>
    <row r="71192" spans="1:1" x14ac:dyDescent="0.25">
      <c r="A71192"/>
    </row>
    <row r="71193" spans="1:1" x14ac:dyDescent="0.25">
      <c r="A71193"/>
    </row>
    <row r="71194" spans="1:1" x14ac:dyDescent="0.25">
      <c r="A71194"/>
    </row>
    <row r="71195" spans="1:1" x14ac:dyDescent="0.25">
      <c r="A71195"/>
    </row>
    <row r="71196" spans="1:1" x14ac:dyDescent="0.25">
      <c r="A71196"/>
    </row>
    <row r="71197" spans="1:1" x14ac:dyDescent="0.25">
      <c r="A71197"/>
    </row>
    <row r="71198" spans="1:1" x14ac:dyDescent="0.25">
      <c r="A71198"/>
    </row>
    <row r="71199" spans="1:1" x14ac:dyDescent="0.25">
      <c r="A71199"/>
    </row>
    <row r="71200" spans="1:1" x14ac:dyDescent="0.25">
      <c r="A71200"/>
    </row>
    <row r="71201" spans="1:1" x14ac:dyDescent="0.25">
      <c r="A71201"/>
    </row>
    <row r="71202" spans="1:1" x14ac:dyDescent="0.25">
      <c r="A71202"/>
    </row>
    <row r="71203" spans="1:1" x14ac:dyDescent="0.25">
      <c r="A71203"/>
    </row>
    <row r="71204" spans="1:1" x14ac:dyDescent="0.25">
      <c r="A71204"/>
    </row>
    <row r="71205" spans="1:1" x14ac:dyDescent="0.25">
      <c r="A71205"/>
    </row>
    <row r="71206" spans="1:1" x14ac:dyDescent="0.25">
      <c r="A71206"/>
    </row>
    <row r="71207" spans="1:1" x14ac:dyDescent="0.25">
      <c r="A71207"/>
    </row>
    <row r="71208" spans="1:1" x14ac:dyDescent="0.25">
      <c r="A71208"/>
    </row>
    <row r="71209" spans="1:1" x14ac:dyDescent="0.25">
      <c r="A71209"/>
    </row>
    <row r="71210" spans="1:1" x14ac:dyDescent="0.25">
      <c r="A71210"/>
    </row>
    <row r="71211" spans="1:1" x14ac:dyDescent="0.25">
      <c r="A71211"/>
    </row>
    <row r="71212" spans="1:1" x14ac:dyDescent="0.25">
      <c r="A71212"/>
    </row>
    <row r="71213" spans="1:1" x14ac:dyDescent="0.25">
      <c r="A71213"/>
    </row>
    <row r="71214" spans="1:1" x14ac:dyDescent="0.25">
      <c r="A71214"/>
    </row>
    <row r="71215" spans="1:1" x14ac:dyDescent="0.25">
      <c r="A71215"/>
    </row>
    <row r="71216" spans="1:1" x14ac:dyDescent="0.25">
      <c r="A71216"/>
    </row>
    <row r="71217" spans="1:1" x14ac:dyDescent="0.25">
      <c r="A71217"/>
    </row>
    <row r="71218" spans="1:1" x14ac:dyDescent="0.25">
      <c r="A71218"/>
    </row>
    <row r="71219" spans="1:1" x14ac:dyDescent="0.25">
      <c r="A71219"/>
    </row>
    <row r="71220" spans="1:1" x14ac:dyDescent="0.25">
      <c r="A71220"/>
    </row>
    <row r="71221" spans="1:1" x14ac:dyDescent="0.25">
      <c r="A71221"/>
    </row>
    <row r="71222" spans="1:1" x14ac:dyDescent="0.25">
      <c r="A71222"/>
    </row>
    <row r="71223" spans="1:1" x14ac:dyDescent="0.25">
      <c r="A71223"/>
    </row>
    <row r="71224" spans="1:1" x14ac:dyDescent="0.25">
      <c r="A71224"/>
    </row>
    <row r="71225" spans="1:1" x14ac:dyDescent="0.25">
      <c r="A71225"/>
    </row>
    <row r="71226" spans="1:1" x14ac:dyDescent="0.25">
      <c r="A71226"/>
    </row>
    <row r="71227" spans="1:1" x14ac:dyDescent="0.25">
      <c r="A71227"/>
    </row>
    <row r="71228" spans="1:1" x14ac:dyDescent="0.25">
      <c r="A71228"/>
    </row>
    <row r="71229" spans="1:1" x14ac:dyDescent="0.25">
      <c r="A71229"/>
    </row>
    <row r="71230" spans="1:1" x14ac:dyDescent="0.25">
      <c r="A71230"/>
    </row>
    <row r="71231" spans="1:1" x14ac:dyDescent="0.25">
      <c r="A71231"/>
    </row>
    <row r="71232" spans="1:1" x14ac:dyDescent="0.25">
      <c r="A71232"/>
    </row>
    <row r="71233" spans="1:1" x14ac:dyDescent="0.25">
      <c r="A71233"/>
    </row>
    <row r="71234" spans="1:1" x14ac:dyDescent="0.25">
      <c r="A71234"/>
    </row>
    <row r="71235" spans="1:1" x14ac:dyDescent="0.25">
      <c r="A71235"/>
    </row>
    <row r="71236" spans="1:1" x14ac:dyDescent="0.25">
      <c r="A71236"/>
    </row>
    <row r="71237" spans="1:1" x14ac:dyDescent="0.25">
      <c r="A71237"/>
    </row>
    <row r="71238" spans="1:1" x14ac:dyDescent="0.25">
      <c r="A71238"/>
    </row>
    <row r="71239" spans="1:1" x14ac:dyDescent="0.25">
      <c r="A71239"/>
    </row>
    <row r="71240" spans="1:1" x14ac:dyDescent="0.25">
      <c r="A71240"/>
    </row>
    <row r="71241" spans="1:1" x14ac:dyDescent="0.25">
      <c r="A71241"/>
    </row>
    <row r="71242" spans="1:1" x14ac:dyDescent="0.25">
      <c r="A71242"/>
    </row>
    <row r="71243" spans="1:1" x14ac:dyDescent="0.25">
      <c r="A71243"/>
    </row>
    <row r="71244" spans="1:1" x14ac:dyDescent="0.25">
      <c r="A71244"/>
    </row>
    <row r="71245" spans="1:1" x14ac:dyDescent="0.25">
      <c r="A71245"/>
    </row>
    <row r="71246" spans="1:1" x14ac:dyDescent="0.25">
      <c r="A71246"/>
    </row>
    <row r="71247" spans="1:1" x14ac:dyDescent="0.25">
      <c r="A71247"/>
    </row>
    <row r="71248" spans="1:1" x14ac:dyDescent="0.25">
      <c r="A71248"/>
    </row>
    <row r="71249" spans="1:1" x14ac:dyDescent="0.25">
      <c r="A71249"/>
    </row>
    <row r="71250" spans="1:1" x14ac:dyDescent="0.25">
      <c r="A71250"/>
    </row>
    <row r="71251" spans="1:1" x14ac:dyDescent="0.25">
      <c r="A71251"/>
    </row>
    <row r="71252" spans="1:1" x14ac:dyDescent="0.25">
      <c r="A71252"/>
    </row>
    <row r="71253" spans="1:1" x14ac:dyDescent="0.25">
      <c r="A71253"/>
    </row>
    <row r="71254" spans="1:1" x14ac:dyDescent="0.25">
      <c r="A71254"/>
    </row>
    <row r="71255" spans="1:1" x14ac:dyDescent="0.25">
      <c r="A71255"/>
    </row>
    <row r="71256" spans="1:1" x14ac:dyDescent="0.25">
      <c r="A71256"/>
    </row>
    <row r="71257" spans="1:1" x14ac:dyDescent="0.25">
      <c r="A71257"/>
    </row>
    <row r="71258" spans="1:1" x14ac:dyDescent="0.25">
      <c r="A71258"/>
    </row>
    <row r="71259" spans="1:1" x14ac:dyDescent="0.25">
      <c r="A71259"/>
    </row>
    <row r="71260" spans="1:1" x14ac:dyDescent="0.25">
      <c r="A71260"/>
    </row>
    <row r="71261" spans="1:1" x14ac:dyDescent="0.25">
      <c r="A71261"/>
    </row>
    <row r="71262" spans="1:1" x14ac:dyDescent="0.25">
      <c r="A71262"/>
    </row>
    <row r="71263" spans="1:1" x14ac:dyDescent="0.25">
      <c r="A71263"/>
    </row>
    <row r="71264" spans="1:1" x14ac:dyDescent="0.25">
      <c r="A71264"/>
    </row>
    <row r="71265" spans="1:1" x14ac:dyDescent="0.25">
      <c r="A71265"/>
    </row>
    <row r="71266" spans="1:1" x14ac:dyDescent="0.25">
      <c r="A71266"/>
    </row>
    <row r="71267" spans="1:1" x14ac:dyDescent="0.25">
      <c r="A71267"/>
    </row>
    <row r="71268" spans="1:1" x14ac:dyDescent="0.25">
      <c r="A71268"/>
    </row>
    <row r="71269" spans="1:1" x14ac:dyDescent="0.25">
      <c r="A71269"/>
    </row>
    <row r="71270" spans="1:1" x14ac:dyDescent="0.25">
      <c r="A71270"/>
    </row>
    <row r="71271" spans="1:1" x14ac:dyDescent="0.25">
      <c r="A71271"/>
    </row>
    <row r="71272" spans="1:1" x14ac:dyDescent="0.25">
      <c r="A71272"/>
    </row>
    <row r="71273" spans="1:1" x14ac:dyDescent="0.25">
      <c r="A71273"/>
    </row>
    <row r="71274" spans="1:1" x14ac:dyDescent="0.25">
      <c r="A71274"/>
    </row>
    <row r="71275" spans="1:1" x14ac:dyDescent="0.25">
      <c r="A71275"/>
    </row>
    <row r="71276" spans="1:1" x14ac:dyDescent="0.25">
      <c r="A71276"/>
    </row>
    <row r="71277" spans="1:1" x14ac:dyDescent="0.25">
      <c r="A71277"/>
    </row>
    <row r="71278" spans="1:1" x14ac:dyDescent="0.25">
      <c r="A71278"/>
    </row>
    <row r="71279" spans="1:1" x14ac:dyDescent="0.25">
      <c r="A71279"/>
    </row>
    <row r="71280" spans="1:1" x14ac:dyDescent="0.25">
      <c r="A71280"/>
    </row>
    <row r="71281" spans="1:1" x14ac:dyDescent="0.25">
      <c r="A71281"/>
    </row>
    <row r="71282" spans="1:1" x14ac:dyDescent="0.25">
      <c r="A71282"/>
    </row>
    <row r="71283" spans="1:1" x14ac:dyDescent="0.25">
      <c r="A71283"/>
    </row>
    <row r="71284" spans="1:1" x14ac:dyDescent="0.25">
      <c r="A71284"/>
    </row>
    <row r="71285" spans="1:1" x14ac:dyDescent="0.25">
      <c r="A71285"/>
    </row>
    <row r="71286" spans="1:1" x14ac:dyDescent="0.25">
      <c r="A71286"/>
    </row>
    <row r="71287" spans="1:1" x14ac:dyDescent="0.25">
      <c r="A71287"/>
    </row>
    <row r="71288" spans="1:1" x14ac:dyDescent="0.25">
      <c r="A71288"/>
    </row>
    <row r="71289" spans="1:1" x14ac:dyDescent="0.25">
      <c r="A71289"/>
    </row>
    <row r="71290" spans="1:1" x14ac:dyDescent="0.25">
      <c r="A71290"/>
    </row>
    <row r="71291" spans="1:1" x14ac:dyDescent="0.25">
      <c r="A71291"/>
    </row>
    <row r="71292" spans="1:1" x14ac:dyDescent="0.25">
      <c r="A71292"/>
    </row>
    <row r="71293" spans="1:1" x14ac:dyDescent="0.25">
      <c r="A71293"/>
    </row>
    <row r="71294" spans="1:1" x14ac:dyDescent="0.25">
      <c r="A71294"/>
    </row>
    <row r="71295" spans="1:1" x14ac:dyDescent="0.25">
      <c r="A71295"/>
    </row>
    <row r="71296" spans="1:1" x14ac:dyDescent="0.25">
      <c r="A71296"/>
    </row>
    <row r="71297" spans="1:1" x14ac:dyDescent="0.25">
      <c r="A71297"/>
    </row>
    <row r="71298" spans="1:1" x14ac:dyDescent="0.25">
      <c r="A71298"/>
    </row>
    <row r="71299" spans="1:1" x14ac:dyDescent="0.25">
      <c r="A71299"/>
    </row>
    <row r="71300" spans="1:1" x14ac:dyDescent="0.25">
      <c r="A71300"/>
    </row>
    <row r="71301" spans="1:1" x14ac:dyDescent="0.25">
      <c r="A71301"/>
    </row>
    <row r="71302" spans="1:1" x14ac:dyDescent="0.25">
      <c r="A71302"/>
    </row>
    <row r="71303" spans="1:1" x14ac:dyDescent="0.25">
      <c r="A71303"/>
    </row>
    <row r="71304" spans="1:1" x14ac:dyDescent="0.25">
      <c r="A71304"/>
    </row>
    <row r="71305" spans="1:1" x14ac:dyDescent="0.25">
      <c r="A71305"/>
    </row>
    <row r="71306" spans="1:1" x14ac:dyDescent="0.25">
      <c r="A71306"/>
    </row>
    <row r="71307" spans="1:1" x14ac:dyDescent="0.25">
      <c r="A71307"/>
    </row>
    <row r="71308" spans="1:1" x14ac:dyDescent="0.25">
      <c r="A71308"/>
    </row>
    <row r="71309" spans="1:1" x14ac:dyDescent="0.25">
      <c r="A71309"/>
    </row>
    <row r="71310" spans="1:1" x14ac:dyDescent="0.25">
      <c r="A71310"/>
    </row>
    <row r="71311" spans="1:1" x14ac:dyDescent="0.25">
      <c r="A71311"/>
    </row>
    <row r="71312" spans="1:1" x14ac:dyDescent="0.25">
      <c r="A71312"/>
    </row>
    <row r="71313" spans="1:1" x14ac:dyDescent="0.25">
      <c r="A71313"/>
    </row>
    <row r="71314" spans="1:1" x14ac:dyDescent="0.25">
      <c r="A71314"/>
    </row>
    <row r="71315" spans="1:1" x14ac:dyDescent="0.25">
      <c r="A71315"/>
    </row>
    <row r="71316" spans="1:1" x14ac:dyDescent="0.25">
      <c r="A71316"/>
    </row>
    <row r="71317" spans="1:1" x14ac:dyDescent="0.25">
      <c r="A71317"/>
    </row>
    <row r="71318" spans="1:1" x14ac:dyDescent="0.25">
      <c r="A71318"/>
    </row>
    <row r="71319" spans="1:1" x14ac:dyDescent="0.25">
      <c r="A71319"/>
    </row>
    <row r="71320" spans="1:1" x14ac:dyDescent="0.25">
      <c r="A71320"/>
    </row>
    <row r="71321" spans="1:1" x14ac:dyDescent="0.25">
      <c r="A71321"/>
    </row>
    <row r="71322" spans="1:1" x14ac:dyDescent="0.25">
      <c r="A71322"/>
    </row>
    <row r="71323" spans="1:1" x14ac:dyDescent="0.25">
      <c r="A71323"/>
    </row>
    <row r="71324" spans="1:1" x14ac:dyDescent="0.25">
      <c r="A71324"/>
    </row>
    <row r="71325" spans="1:1" x14ac:dyDescent="0.25">
      <c r="A71325"/>
    </row>
    <row r="71326" spans="1:1" x14ac:dyDescent="0.25">
      <c r="A71326"/>
    </row>
    <row r="71327" spans="1:1" x14ac:dyDescent="0.25">
      <c r="A71327"/>
    </row>
    <row r="71328" spans="1:1" x14ac:dyDescent="0.25">
      <c r="A71328"/>
    </row>
    <row r="71329" spans="1:1" x14ac:dyDescent="0.25">
      <c r="A71329"/>
    </row>
    <row r="71330" spans="1:1" x14ac:dyDescent="0.25">
      <c r="A71330"/>
    </row>
    <row r="71331" spans="1:1" x14ac:dyDescent="0.25">
      <c r="A71331"/>
    </row>
    <row r="71332" spans="1:1" x14ac:dyDescent="0.25">
      <c r="A71332"/>
    </row>
    <row r="71333" spans="1:1" x14ac:dyDescent="0.25">
      <c r="A71333"/>
    </row>
    <row r="71334" spans="1:1" x14ac:dyDescent="0.25">
      <c r="A71334"/>
    </row>
    <row r="71335" spans="1:1" x14ac:dyDescent="0.25">
      <c r="A71335"/>
    </row>
    <row r="71336" spans="1:1" x14ac:dyDescent="0.25">
      <c r="A71336"/>
    </row>
    <row r="71337" spans="1:1" x14ac:dyDescent="0.25">
      <c r="A71337"/>
    </row>
    <row r="71338" spans="1:1" x14ac:dyDescent="0.25">
      <c r="A71338"/>
    </row>
    <row r="71339" spans="1:1" x14ac:dyDescent="0.25">
      <c r="A71339"/>
    </row>
    <row r="71340" spans="1:1" x14ac:dyDescent="0.25">
      <c r="A71340"/>
    </row>
    <row r="71341" spans="1:1" x14ac:dyDescent="0.25">
      <c r="A71341"/>
    </row>
    <row r="71342" spans="1:1" x14ac:dyDescent="0.25">
      <c r="A71342"/>
    </row>
    <row r="71343" spans="1:1" x14ac:dyDescent="0.25">
      <c r="A71343"/>
    </row>
    <row r="71344" spans="1:1" x14ac:dyDescent="0.25">
      <c r="A71344"/>
    </row>
    <row r="71345" spans="1:1" x14ac:dyDescent="0.25">
      <c r="A71345"/>
    </row>
    <row r="71346" spans="1:1" x14ac:dyDescent="0.25">
      <c r="A71346"/>
    </row>
    <row r="71347" spans="1:1" x14ac:dyDescent="0.25">
      <c r="A71347"/>
    </row>
    <row r="71348" spans="1:1" x14ac:dyDescent="0.25">
      <c r="A71348"/>
    </row>
    <row r="71349" spans="1:1" x14ac:dyDescent="0.25">
      <c r="A71349"/>
    </row>
    <row r="71350" spans="1:1" x14ac:dyDescent="0.25">
      <c r="A71350"/>
    </row>
    <row r="71351" spans="1:1" x14ac:dyDescent="0.25">
      <c r="A71351"/>
    </row>
    <row r="71352" spans="1:1" x14ac:dyDescent="0.25">
      <c r="A71352"/>
    </row>
    <row r="71353" spans="1:1" x14ac:dyDescent="0.25">
      <c r="A71353"/>
    </row>
    <row r="71354" spans="1:1" x14ac:dyDescent="0.25">
      <c r="A71354"/>
    </row>
    <row r="71355" spans="1:1" x14ac:dyDescent="0.25">
      <c r="A71355"/>
    </row>
    <row r="71356" spans="1:1" x14ac:dyDescent="0.25">
      <c r="A71356"/>
    </row>
    <row r="71357" spans="1:1" x14ac:dyDescent="0.25">
      <c r="A71357"/>
    </row>
    <row r="71358" spans="1:1" x14ac:dyDescent="0.25">
      <c r="A71358"/>
    </row>
    <row r="71359" spans="1:1" x14ac:dyDescent="0.25">
      <c r="A71359"/>
    </row>
    <row r="71360" spans="1:1" x14ac:dyDescent="0.25">
      <c r="A71360"/>
    </row>
    <row r="71361" spans="1:1" x14ac:dyDescent="0.25">
      <c r="A71361"/>
    </row>
    <row r="71362" spans="1:1" x14ac:dyDescent="0.25">
      <c r="A71362"/>
    </row>
    <row r="71363" spans="1:1" x14ac:dyDescent="0.25">
      <c r="A71363"/>
    </row>
    <row r="71364" spans="1:1" x14ac:dyDescent="0.25">
      <c r="A71364"/>
    </row>
    <row r="71365" spans="1:1" x14ac:dyDescent="0.25">
      <c r="A71365"/>
    </row>
    <row r="71366" spans="1:1" x14ac:dyDescent="0.25">
      <c r="A71366"/>
    </row>
    <row r="71367" spans="1:1" x14ac:dyDescent="0.25">
      <c r="A71367"/>
    </row>
    <row r="71368" spans="1:1" x14ac:dyDescent="0.25">
      <c r="A71368"/>
    </row>
    <row r="71369" spans="1:1" x14ac:dyDescent="0.25">
      <c r="A71369"/>
    </row>
    <row r="71370" spans="1:1" x14ac:dyDescent="0.25">
      <c r="A71370"/>
    </row>
    <row r="71371" spans="1:1" x14ac:dyDescent="0.25">
      <c r="A71371"/>
    </row>
    <row r="71372" spans="1:1" x14ac:dyDescent="0.25">
      <c r="A71372"/>
    </row>
    <row r="71373" spans="1:1" x14ac:dyDescent="0.25">
      <c r="A71373"/>
    </row>
    <row r="71374" spans="1:1" x14ac:dyDescent="0.25">
      <c r="A71374"/>
    </row>
    <row r="71375" spans="1:1" x14ac:dyDescent="0.25">
      <c r="A71375"/>
    </row>
    <row r="71376" spans="1:1" x14ac:dyDescent="0.25">
      <c r="A71376"/>
    </row>
    <row r="71377" spans="1:1" x14ac:dyDescent="0.25">
      <c r="A71377"/>
    </row>
    <row r="71378" spans="1:1" x14ac:dyDescent="0.25">
      <c r="A71378"/>
    </row>
    <row r="71379" spans="1:1" x14ac:dyDescent="0.25">
      <c r="A71379"/>
    </row>
    <row r="71380" spans="1:1" x14ac:dyDescent="0.25">
      <c r="A71380"/>
    </row>
    <row r="71381" spans="1:1" x14ac:dyDescent="0.25">
      <c r="A71381"/>
    </row>
    <row r="71382" spans="1:1" x14ac:dyDescent="0.25">
      <c r="A71382"/>
    </row>
    <row r="71383" spans="1:1" x14ac:dyDescent="0.25">
      <c r="A71383"/>
    </row>
    <row r="71384" spans="1:1" x14ac:dyDescent="0.25">
      <c r="A71384"/>
    </row>
    <row r="71385" spans="1:1" x14ac:dyDescent="0.25">
      <c r="A71385"/>
    </row>
    <row r="71386" spans="1:1" x14ac:dyDescent="0.25">
      <c r="A71386"/>
    </row>
    <row r="71387" spans="1:1" x14ac:dyDescent="0.25">
      <c r="A71387"/>
    </row>
    <row r="71388" spans="1:1" x14ac:dyDescent="0.25">
      <c r="A71388"/>
    </row>
    <row r="71389" spans="1:1" x14ac:dyDescent="0.25">
      <c r="A71389"/>
    </row>
    <row r="71390" spans="1:1" x14ac:dyDescent="0.25">
      <c r="A71390"/>
    </row>
    <row r="71391" spans="1:1" x14ac:dyDescent="0.25">
      <c r="A71391"/>
    </row>
    <row r="71392" spans="1:1" x14ac:dyDescent="0.25">
      <c r="A71392"/>
    </row>
    <row r="71393" spans="1:1" x14ac:dyDescent="0.25">
      <c r="A71393"/>
    </row>
    <row r="71394" spans="1:1" x14ac:dyDescent="0.25">
      <c r="A71394"/>
    </row>
    <row r="71395" spans="1:1" x14ac:dyDescent="0.25">
      <c r="A71395"/>
    </row>
    <row r="71396" spans="1:1" x14ac:dyDescent="0.25">
      <c r="A71396"/>
    </row>
    <row r="71397" spans="1:1" x14ac:dyDescent="0.25">
      <c r="A71397"/>
    </row>
    <row r="71398" spans="1:1" x14ac:dyDescent="0.25">
      <c r="A71398"/>
    </row>
    <row r="71399" spans="1:1" x14ac:dyDescent="0.25">
      <c r="A71399"/>
    </row>
    <row r="71400" spans="1:1" x14ac:dyDescent="0.25">
      <c r="A71400"/>
    </row>
    <row r="71401" spans="1:1" x14ac:dyDescent="0.25">
      <c r="A71401"/>
    </row>
    <row r="71402" spans="1:1" x14ac:dyDescent="0.25">
      <c r="A71402"/>
    </row>
    <row r="71403" spans="1:1" x14ac:dyDescent="0.25">
      <c r="A71403"/>
    </row>
    <row r="71404" spans="1:1" x14ac:dyDescent="0.25">
      <c r="A71404"/>
    </row>
    <row r="71405" spans="1:1" x14ac:dyDescent="0.25">
      <c r="A71405"/>
    </row>
    <row r="71406" spans="1:1" x14ac:dyDescent="0.25">
      <c r="A71406"/>
    </row>
    <row r="71407" spans="1:1" x14ac:dyDescent="0.25">
      <c r="A71407"/>
    </row>
    <row r="71408" spans="1:1" x14ac:dyDescent="0.25">
      <c r="A71408"/>
    </row>
    <row r="71409" spans="1:1" x14ac:dyDescent="0.25">
      <c r="A71409"/>
    </row>
    <row r="71410" spans="1:1" x14ac:dyDescent="0.25">
      <c r="A71410"/>
    </row>
    <row r="71411" spans="1:1" x14ac:dyDescent="0.25">
      <c r="A71411"/>
    </row>
    <row r="71412" spans="1:1" x14ac:dyDescent="0.25">
      <c r="A71412"/>
    </row>
    <row r="71413" spans="1:1" x14ac:dyDescent="0.25">
      <c r="A71413"/>
    </row>
    <row r="71414" spans="1:1" x14ac:dyDescent="0.25">
      <c r="A71414"/>
    </row>
    <row r="71415" spans="1:1" x14ac:dyDescent="0.25">
      <c r="A71415"/>
    </row>
    <row r="71416" spans="1:1" x14ac:dyDescent="0.25">
      <c r="A71416"/>
    </row>
    <row r="71417" spans="1:1" x14ac:dyDescent="0.25">
      <c r="A71417"/>
    </row>
    <row r="71418" spans="1:1" x14ac:dyDescent="0.25">
      <c r="A71418"/>
    </row>
    <row r="71419" spans="1:1" x14ac:dyDescent="0.25">
      <c r="A71419"/>
    </row>
    <row r="71420" spans="1:1" x14ac:dyDescent="0.25">
      <c r="A71420"/>
    </row>
    <row r="71421" spans="1:1" x14ac:dyDescent="0.25">
      <c r="A71421"/>
    </row>
    <row r="71422" spans="1:1" x14ac:dyDescent="0.25">
      <c r="A71422"/>
    </row>
    <row r="71423" spans="1:1" x14ac:dyDescent="0.25">
      <c r="A71423"/>
    </row>
    <row r="71424" spans="1:1" x14ac:dyDescent="0.25">
      <c r="A71424"/>
    </row>
    <row r="71425" spans="1:1" x14ac:dyDescent="0.25">
      <c r="A71425"/>
    </row>
    <row r="71426" spans="1:1" x14ac:dyDescent="0.25">
      <c r="A71426"/>
    </row>
    <row r="71427" spans="1:1" x14ac:dyDescent="0.25">
      <c r="A71427"/>
    </row>
    <row r="71428" spans="1:1" x14ac:dyDescent="0.25">
      <c r="A71428"/>
    </row>
    <row r="71429" spans="1:1" x14ac:dyDescent="0.25">
      <c r="A71429"/>
    </row>
    <row r="71430" spans="1:1" x14ac:dyDescent="0.25">
      <c r="A71430"/>
    </row>
    <row r="71431" spans="1:1" x14ac:dyDescent="0.25">
      <c r="A71431"/>
    </row>
    <row r="71432" spans="1:1" x14ac:dyDescent="0.25">
      <c r="A71432"/>
    </row>
    <row r="71433" spans="1:1" x14ac:dyDescent="0.25">
      <c r="A71433"/>
    </row>
    <row r="71434" spans="1:1" x14ac:dyDescent="0.25">
      <c r="A71434"/>
    </row>
    <row r="71435" spans="1:1" x14ac:dyDescent="0.25">
      <c r="A71435"/>
    </row>
    <row r="71436" spans="1:1" x14ac:dyDescent="0.25">
      <c r="A71436"/>
    </row>
    <row r="71437" spans="1:1" x14ac:dyDescent="0.25">
      <c r="A71437"/>
    </row>
    <row r="71438" spans="1:1" x14ac:dyDescent="0.25">
      <c r="A71438"/>
    </row>
    <row r="71439" spans="1:1" x14ac:dyDescent="0.25">
      <c r="A71439"/>
    </row>
    <row r="71440" spans="1:1" x14ac:dyDescent="0.25">
      <c r="A71440"/>
    </row>
    <row r="71441" spans="1:1" x14ac:dyDescent="0.25">
      <c r="A71441"/>
    </row>
    <row r="71442" spans="1:1" x14ac:dyDescent="0.25">
      <c r="A71442"/>
    </row>
    <row r="71443" spans="1:1" x14ac:dyDescent="0.25">
      <c r="A71443"/>
    </row>
    <row r="71444" spans="1:1" x14ac:dyDescent="0.25">
      <c r="A71444"/>
    </row>
    <row r="71445" spans="1:1" x14ac:dyDescent="0.25">
      <c r="A71445"/>
    </row>
    <row r="71446" spans="1:1" x14ac:dyDescent="0.25">
      <c r="A71446"/>
    </row>
    <row r="71447" spans="1:1" x14ac:dyDescent="0.25">
      <c r="A71447"/>
    </row>
    <row r="71448" spans="1:1" x14ac:dyDescent="0.25">
      <c r="A71448"/>
    </row>
    <row r="71449" spans="1:1" x14ac:dyDescent="0.25">
      <c r="A71449"/>
    </row>
    <row r="71450" spans="1:1" x14ac:dyDescent="0.25">
      <c r="A71450"/>
    </row>
    <row r="71451" spans="1:1" x14ac:dyDescent="0.25">
      <c r="A71451"/>
    </row>
    <row r="71452" spans="1:1" x14ac:dyDescent="0.25">
      <c r="A71452"/>
    </row>
    <row r="71453" spans="1:1" x14ac:dyDescent="0.25">
      <c r="A71453"/>
    </row>
    <row r="71454" spans="1:1" x14ac:dyDescent="0.25">
      <c r="A71454"/>
    </row>
    <row r="71455" spans="1:1" x14ac:dyDescent="0.25">
      <c r="A71455"/>
    </row>
    <row r="71456" spans="1:1" x14ac:dyDescent="0.25">
      <c r="A71456"/>
    </row>
    <row r="71457" spans="1:1" x14ac:dyDescent="0.25">
      <c r="A71457"/>
    </row>
    <row r="71458" spans="1:1" x14ac:dyDescent="0.25">
      <c r="A71458"/>
    </row>
    <row r="71459" spans="1:1" x14ac:dyDescent="0.25">
      <c r="A71459"/>
    </row>
    <row r="71460" spans="1:1" x14ac:dyDescent="0.25">
      <c r="A71460"/>
    </row>
    <row r="71461" spans="1:1" x14ac:dyDescent="0.25">
      <c r="A71461"/>
    </row>
    <row r="71462" spans="1:1" x14ac:dyDescent="0.25">
      <c r="A71462"/>
    </row>
    <row r="71463" spans="1:1" x14ac:dyDescent="0.25">
      <c r="A71463"/>
    </row>
    <row r="71464" spans="1:1" x14ac:dyDescent="0.25">
      <c r="A71464"/>
    </row>
    <row r="71465" spans="1:1" x14ac:dyDescent="0.25">
      <c r="A71465"/>
    </row>
    <row r="71466" spans="1:1" x14ac:dyDescent="0.25">
      <c r="A71466"/>
    </row>
    <row r="71467" spans="1:1" x14ac:dyDescent="0.25">
      <c r="A71467"/>
    </row>
    <row r="71468" spans="1:1" x14ac:dyDescent="0.25">
      <c r="A71468"/>
    </row>
    <row r="71469" spans="1:1" x14ac:dyDescent="0.25">
      <c r="A71469"/>
    </row>
    <row r="71470" spans="1:1" x14ac:dyDescent="0.25">
      <c r="A71470"/>
    </row>
    <row r="71471" spans="1:1" x14ac:dyDescent="0.25">
      <c r="A71471"/>
    </row>
    <row r="71472" spans="1:1" x14ac:dyDescent="0.25">
      <c r="A71472"/>
    </row>
    <row r="71473" spans="1:1" x14ac:dyDescent="0.25">
      <c r="A71473"/>
    </row>
    <row r="71474" spans="1:1" x14ac:dyDescent="0.25">
      <c r="A71474"/>
    </row>
    <row r="71475" spans="1:1" x14ac:dyDescent="0.25">
      <c r="A71475"/>
    </row>
    <row r="71476" spans="1:1" x14ac:dyDescent="0.25">
      <c r="A71476"/>
    </row>
    <row r="71477" spans="1:1" x14ac:dyDescent="0.25">
      <c r="A71477"/>
    </row>
    <row r="71478" spans="1:1" x14ac:dyDescent="0.25">
      <c r="A71478"/>
    </row>
    <row r="71479" spans="1:1" x14ac:dyDescent="0.25">
      <c r="A71479"/>
    </row>
    <row r="71480" spans="1:1" x14ac:dyDescent="0.25">
      <c r="A71480"/>
    </row>
    <row r="71481" spans="1:1" x14ac:dyDescent="0.25">
      <c r="A71481"/>
    </row>
    <row r="71482" spans="1:1" x14ac:dyDescent="0.25">
      <c r="A71482"/>
    </row>
    <row r="71483" spans="1:1" x14ac:dyDescent="0.25">
      <c r="A71483"/>
    </row>
    <row r="71484" spans="1:1" x14ac:dyDescent="0.25">
      <c r="A71484"/>
    </row>
    <row r="71485" spans="1:1" x14ac:dyDescent="0.25">
      <c r="A71485"/>
    </row>
    <row r="71486" spans="1:1" x14ac:dyDescent="0.25">
      <c r="A71486"/>
    </row>
    <row r="71487" spans="1:1" x14ac:dyDescent="0.25">
      <c r="A71487"/>
    </row>
    <row r="71488" spans="1:1" x14ac:dyDescent="0.25">
      <c r="A71488"/>
    </row>
    <row r="71489" spans="1:1" x14ac:dyDescent="0.25">
      <c r="A71489"/>
    </row>
    <row r="71490" spans="1:1" x14ac:dyDescent="0.25">
      <c r="A71490"/>
    </row>
    <row r="71491" spans="1:1" x14ac:dyDescent="0.25">
      <c r="A71491"/>
    </row>
    <row r="71492" spans="1:1" x14ac:dyDescent="0.25">
      <c r="A71492"/>
    </row>
    <row r="71493" spans="1:1" x14ac:dyDescent="0.25">
      <c r="A71493"/>
    </row>
    <row r="71494" spans="1:1" x14ac:dyDescent="0.25">
      <c r="A71494"/>
    </row>
    <row r="71495" spans="1:1" x14ac:dyDescent="0.25">
      <c r="A71495"/>
    </row>
    <row r="71496" spans="1:1" x14ac:dyDescent="0.25">
      <c r="A71496"/>
    </row>
    <row r="71497" spans="1:1" x14ac:dyDescent="0.25">
      <c r="A71497"/>
    </row>
    <row r="71498" spans="1:1" x14ac:dyDescent="0.25">
      <c r="A71498"/>
    </row>
    <row r="71499" spans="1:1" x14ac:dyDescent="0.25">
      <c r="A71499"/>
    </row>
    <row r="71500" spans="1:1" x14ac:dyDescent="0.25">
      <c r="A71500"/>
    </row>
    <row r="71501" spans="1:1" x14ac:dyDescent="0.25">
      <c r="A71501"/>
    </row>
    <row r="71502" spans="1:1" x14ac:dyDescent="0.25">
      <c r="A71502"/>
    </row>
    <row r="71503" spans="1:1" x14ac:dyDescent="0.25">
      <c r="A71503"/>
    </row>
    <row r="71504" spans="1:1" x14ac:dyDescent="0.25">
      <c r="A71504"/>
    </row>
    <row r="71505" spans="1:1" x14ac:dyDescent="0.25">
      <c r="A71505"/>
    </row>
    <row r="71506" spans="1:1" x14ac:dyDescent="0.25">
      <c r="A71506"/>
    </row>
    <row r="71507" spans="1:1" x14ac:dyDescent="0.25">
      <c r="A71507"/>
    </row>
    <row r="71508" spans="1:1" x14ac:dyDescent="0.25">
      <c r="A71508"/>
    </row>
    <row r="71509" spans="1:1" x14ac:dyDescent="0.25">
      <c r="A71509"/>
    </row>
    <row r="71510" spans="1:1" x14ac:dyDescent="0.25">
      <c r="A71510"/>
    </row>
    <row r="71511" spans="1:1" x14ac:dyDescent="0.25">
      <c r="A71511"/>
    </row>
    <row r="71512" spans="1:1" x14ac:dyDescent="0.25">
      <c r="A71512"/>
    </row>
    <row r="71513" spans="1:1" x14ac:dyDescent="0.25">
      <c r="A71513"/>
    </row>
    <row r="71514" spans="1:1" x14ac:dyDescent="0.25">
      <c r="A71514"/>
    </row>
    <row r="71515" spans="1:1" x14ac:dyDescent="0.25">
      <c r="A71515"/>
    </row>
    <row r="71516" spans="1:1" x14ac:dyDescent="0.25">
      <c r="A71516"/>
    </row>
    <row r="71517" spans="1:1" x14ac:dyDescent="0.25">
      <c r="A71517"/>
    </row>
    <row r="71518" spans="1:1" x14ac:dyDescent="0.25">
      <c r="A71518"/>
    </row>
    <row r="71519" spans="1:1" x14ac:dyDescent="0.25">
      <c r="A71519"/>
    </row>
    <row r="71520" spans="1:1" x14ac:dyDescent="0.25">
      <c r="A71520"/>
    </row>
    <row r="71521" spans="1:1" x14ac:dyDescent="0.25">
      <c r="A71521"/>
    </row>
    <row r="71522" spans="1:1" x14ac:dyDescent="0.25">
      <c r="A71522"/>
    </row>
    <row r="71523" spans="1:1" x14ac:dyDescent="0.25">
      <c r="A71523"/>
    </row>
    <row r="71524" spans="1:1" x14ac:dyDescent="0.25">
      <c r="A71524"/>
    </row>
    <row r="71525" spans="1:1" x14ac:dyDescent="0.25">
      <c r="A71525"/>
    </row>
    <row r="71526" spans="1:1" x14ac:dyDescent="0.25">
      <c r="A71526"/>
    </row>
    <row r="71527" spans="1:1" x14ac:dyDescent="0.25">
      <c r="A71527"/>
    </row>
    <row r="71528" spans="1:1" x14ac:dyDescent="0.25">
      <c r="A71528"/>
    </row>
    <row r="71529" spans="1:1" x14ac:dyDescent="0.25">
      <c r="A71529"/>
    </row>
    <row r="71530" spans="1:1" x14ac:dyDescent="0.25">
      <c r="A71530"/>
    </row>
    <row r="71531" spans="1:1" x14ac:dyDescent="0.25">
      <c r="A71531"/>
    </row>
    <row r="71532" spans="1:1" x14ac:dyDescent="0.25">
      <c r="A71532"/>
    </row>
    <row r="71533" spans="1:1" x14ac:dyDescent="0.25">
      <c r="A71533"/>
    </row>
    <row r="71534" spans="1:1" x14ac:dyDescent="0.25">
      <c r="A71534"/>
    </row>
    <row r="71535" spans="1:1" x14ac:dyDescent="0.25">
      <c r="A71535"/>
    </row>
    <row r="71536" spans="1:1" x14ac:dyDescent="0.25">
      <c r="A71536"/>
    </row>
    <row r="71537" spans="1:1" x14ac:dyDescent="0.25">
      <c r="A71537"/>
    </row>
    <row r="71538" spans="1:1" x14ac:dyDescent="0.25">
      <c r="A71538"/>
    </row>
    <row r="71539" spans="1:1" x14ac:dyDescent="0.25">
      <c r="A71539"/>
    </row>
    <row r="71540" spans="1:1" x14ac:dyDescent="0.25">
      <c r="A71540"/>
    </row>
    <row r="71541" spans="1:1" x14ac:dyDescent="0.25">
      <c r="A71541"/>
    </row>
    <row r="71542" spans="1:1" x14ac:dyDescent="0.25">
      <c r="A71542"/>
    </row>
    <row r="71543" spans="1:1" x14ac:dyDescent="0.25">
      <c r="A71543"/>
    </row>
    <row r="71544" spans="1:1" x14ac:dyDescent="0.25">
      <c r="A71544"/>
    </row>
    <row r="71545" spans="1:1" x14ac:dyDescent="0.25">
      <c r="A71545"/>
    </row>
    <row r="71546" spans="1:1" x14ac:dyDescent="0.25">
      <c r="A71546"/>
    </row>
    <row r="71547" spans="1:1" x14ac:dyDescent="0.25">
      <c r="A71547"/>
    </row>
    <row r="71548" spans="1:1" x14ac:dyDescent="0.25">
      <c r="A71548"/>
    </row>
    <row r="71549" spans="1:1" x14ac:dyDescent="0.25">
      <c r="A71549"/>
    </row>
    <row r="71550" spans="1:1" x14ac:dyDescent="0.25">
      <c r="A71550"/>
    </row>
    <row r="71551" spans="1:1" x14ac:dyDescent="0.25">
      <c r="A71551"/>
    </row>
    <row r="71552" spans="1:1" x14ac:dyDescent="0.25">
      <c r="A71552"/>
    </row>
    <row r="71553" spans="1:1" x14ac:dyDescent="0.25">
      <c r="A71553"/>
    </row>
    <row r="71554" spans="1:1" x14ac:dyDescent="0.25">
      <c r="A71554"/>
    </row>
    <row r="71555" spans="1:1" x14ac:dyDescent="0.25">
      <c r="A71555"/>
    </row>
    <row r="71556" spans="1:1" x14ac:dyDescent="0.25">
      <c r="A71556"/>
    </row>
    <row r="71557" spans="1:1" x14ac:dyDescent="0.25">
      <c r="A71557"/>
    </row>
    <row r="71558" spans="1:1" x14ac:dyDescent="0.25">
      <c r="A71558"/>
    </row>
    <row r="71559" spans="1:1" x14ac:dyDescent="0.25">
      <c r="A71559"/>
    </row>
    <row r="71560" spans="1:1" x14ac:dyDescent="0.25">
      <c r="A71560"/>
    </row>
    <row r="71561" spans="1:1" x14ac:dyDescent="0.25">
      <c r="A71561"/>
    </row>
    <row r="71562" spans="1:1" x14ac:dyDescent="0.25">
      <c r="A71562"/>
    </row>
    <row r="71563" spans="1:1" x14ac:dyDescent="0.25">
      <c r="A71563"/>
    </row>
    <row r="71564" spans="1:1" x14ac:dyDescent="0.25">
      <c r="A71564"/>
    </row>
    <row r="71565" spans="1:1" x14ac:dyDescent="0.25">
      <c r="A71565"/>
    </row>
    <row r="71566" spans="1:1" x14ac:dyDescent="0.25">
      <c r="A71566"/>
    </row>
    <row r="71567" spans="1:1" x14ac:dyDescent="0.25">
      <c r="A71567"/>
    </row>
    <row r="71568" spans="1:1" x14ac:dyDescent="0.25">
      <c r="A71568"/>
    </row>
    <row r="71569" spans="1:1" x14ac:dyDescent="0.25">
      <c r="A71569"/>
    </row>
    <row r="71570" spans="1:1" x14ac:dyDescent="0.25">
      <c r="A71570"/>
    </row>
    <row r="71571" spans="1:1" x14ac:dyDescent="0.25">
      <c r="A71571"/>
    </row>
    <row r="71572" spans="1:1" x14ac:dyDescent="0.25">
      <c r="A71572"/>
    </row>
    <row r="71573" spans="1:1" x14ac:dyDescent="0.25">
      <c r="A71573"/>
    </row>
    <row r="71574" spans="1:1" x14ac:dyDescent="0.25">
      <c r="A71574"/>
    </row>
    <row r="71575" spans="1:1" x14ac:dyDescent="0.25">
      <c r="A71575"/>
    </row>
    <row r="71576" spans="1:1" x14ac:dyDescent="0.25">
      <c r="A71576"/>
    </row>
    <row r="71577" spans="1:1" x14ac:dyDescent="0.25">
      <c r="A71577"/>
    </row>
    <row r="71578" spans="1:1" x14ac:dyDescent="0.25">
      <c r="A71578"/>
    </row>
    <row r="71579" spans="1:1" x14ac:dyDescent="0.25">
      <c r="A71579"/>
    </row>
    <row r="71580" spans="1:1" x14ac:dyDescent="0.25">
      <c r="A71580"/>
    </row>
    <row r="71581" spans="1:1" x14ac:dyDescent="0.25">
      <c r="A71581"/>
    </row>
    <row r="71582" spans="1:1" x14ac:dyDescent="0.25">
      <c r="A71582"/>
    </row>
    <row r="71583" spans="1:1" x14ac:dyDescent="0.25">
      <c r="A71583"/>
    </row>
    <row r="71584" spans="1:1" x14ac:dyDescent="0.25">
      <c r="A71584"/>
    </row>
    <row r="71585" spans="1:1" x14ac:dyDescent="0.25">
      <c r="A71585"/>
    </row>
    <row r="71586" spans="1:1" x14ac:dyDescent="0.25">
      <c r="A71586"/>
    </row>
    <row r="71587" spans="1:1" x14ac:dyDescent="0.25">
      <c r="A71587"/>
    </row>
    <row r="71588" spans="1:1" x14ac:dyDescent="0.25">
      <c r="A71588"/>
    </row>
    <row r="71589" spans="1:1" x14ac:dyDescent="0.25">
      <c r="A71589"/>
    </row>
    <row r="71590" spans="1:1" x14ac:dyDescent="0.25">
      <c r="A71590"/>
    </row>
    <row r="71591" spans="1:1" x14ac:dyDescent="0.25">
      <c r="A71591"/>
    </row>
    <row r="71592" spans="1:1" x14ac:dyDescent="0.25">
      <c r="A71592"/>
    </row>
    <row r="71593" spans="1:1" x14ac:dyDescent="0.25">
      <c r="A71593"/>
    </row>
    <row r="71594" spans="1:1" x14ac:dyDescent="0.25">
      <c r="A71594"/>
    </row>
    <row r="71595" spans="1:1" x14ac:dyDescent="0.25">
      <c r="A71595"/>
    </row>
    <row r="71596" spans="1:1" x14ac:dyDescent="0.25">
      <c r="A71596"/>
    </row>
    <row r="71597" spans="1:1" x14ac:dyDescent="0.25">
      <c r="A71597"/>
    </row>
    <row r="71598" spans="1:1" x14ac:dyDescent="0.25">
      <c r="A71598"/>
    </row>
    <row r="71599" spans="1:1" x14ac:dyDescent="0.25">
      <c r="A71599"/>
    </row>
    <row r="71600" spans="1:1" x14ac:dyDescent="0.25">
      <c r="A71600"/>
    </row>
    <row r="71601" spans="1:1" x14ac:dyDescent="0.25">
      <c r="A71601"/>
    </row>
    <row r="71602" spans="1:1" x14ac:dyDescent="0.25">
      <c r="A71602"/>
    </row>
    <row r="71603" spans="1:1" x14ac:dyDescent="0.25">
      <c r="A71603"/>
    </row>
    <row r="71604" spans="1:1" x14ac:dyDescent="0.25">
      <c r="A71604"/>
    </row>
    <row r="71605" spans="1:1" x14ac:dyDescent="0.25">
      <c r="A71605"/>
    </row>
    <row r="71606" spans="1:1" x14ac:dyDescent="0.25">
      <c r="A71606"/>
    </row>
    <row r="71607" spans="1:1" x14ac:dyDescent="0.25">
      <c r="A71607"/>
    </row>
    <row r="71608" spans="1:1" x14ac:dyDescent="0.25">
      <c r="A71608"/>
    </row>
    <row r="71609" spans="1:1" x14ac:dyDescent="0.25">
      <c r="A71609"/>
    </row>
    <row r="71610" spans="1:1" x14ac:dyDescent="0.25">
      <c r="A71610"/>
    </row>
    <row r="71611" spans="1:1" x14ac:dyDescent="0.25">
      <c r="A71611"/>
    </row>
    <row r="71612" spans="1:1" x14ac:dyDescent="0.25">
      <c r="A71612"/>
    </row>
    <row r="71613" spans="1:1" x14ac:dyDescent="0.25">
      <c r="A71613"/>
    </row>
    <row r="71614" spans="1:1" x14ac:dyDescent="0.25">
      <c r="A71614"/>
    </row>
    <row r="71615" spans="1:1" x14ac:dyDescent="0.25">
      <c r="A71615"/>
    </row>
    <row r="71616" spans="1:1" x14ac:dyDescent="0.25">
      <c r="A71616"/>
    </row>
    <row r="71617" spans="1:1" x14ac:dyDescent="0.25">
      <c r="A71617"/>
    </row>
    <row r="71618" spans="1:1" x14ac:dyDescent="0.25">
      <c r="A71618"/>
    </row>
    <row r="71619" spans="1:1" x14ac:dyDescent="0.25">
      <c r="A71619"/>
    </row>
    <row r="71620" spans="1:1" x14ac:dyDescent="0.25">
      <c r="A71620"/>
    </row>
    <row r="71621" spans="1:1" x14ac:dyDescent="0.25">
      <c r="A71621"/>
    </row>
    <row r="71622" spans="1:1" x14ac:dyDescent="0.25">
      <c r="A71622"/>
    </row>
    <row r="71623" spans="1:1" x14ac:dyDescent="0.25">
      <c r="A71623"/>
    </row>
    <row r="71624" spans="1:1" x14ac:dyDescent="0.25">
      <c r="A71624"/>
    </row>
    <row r="71625" spans="1:1" x14ac:dyDescent="0.25">
      <c r="A71625"/>
    </row>
    <row r="71626" spans="1:1" x14ac:dyDescent="0.25">
      <c r="A71626"/>
    </row>
    <row r="71627" spans="1:1" x14ac:dyDescent="0.25">
      <c r="A71627"/>
    </row>
    <row r="71628" spans="1:1" x14ac:dyDescent="0.25">
      <c r="A71628"/>
    </row>
    <row r="71629" spans="1:1" x14ac:dyDescent="0.25">
      <c r="A71629"/>
    </row>
    <row r="71630" spans="1:1" x14ac:dyDescent="0.25">
      <c r="A71630"/>
    </row>
    <row r="71631" spans="1:1" x14ac:dyDescent="0.25">
      <c r="A71631"/>
    </row>
    <row r="71632" spans="1:1" x14ac:dyDescent="0.25">
      <c r="A71632"/>
    </row>
    <row r="71633" spans="1:1" x14ac:dyDescent="0.25">
      <c r="A71633"/>
    </row>
    <row r="71634" spans="1:1" x14ac:dyDescent="0.25">
      <c r="A71634"/>
    </row>
    <row r="71635" spans="1:1" x14ac:dyDescent="0.25">
      <c r="A71635"/>
    </row>
    <row r="71636" spans="1:1" x14ac:dyDescent="0.25">
      <c r="A71636"/>
    </row>
    <row r="71637" spans="1:1" x14ac:dyDescent="0.25">
      <c r="A71637"/>
    </row>
    <row r="71638" spans="1:1" x14ac:dyDescent="0.25">
      <c r="A71638"/>
    </row>
    <row r="71639" spans="1:1" x14ac:dyDescent="0.25">
      <c r="A71639"/>
    </row>
    <row r="71640" spans="1:1" x14ac:dyDescent="0.25">
      <c r="A71640"/>
    </row>
    <row r="71641" spans="1:1" x14ac:dyDescent="0.25">
      <c r="A71641"/>
    </row>
    <row r="71642" spans="1:1" x14ac:dyDescent="0.25">
      <c r="A71642"/>
    </row>
    <row r="71643" spans="1:1" x14ac:dyDescent="0.25">
      <c r="A71643"/>
    </row>
    <row r="71644" spans="1:1" x14ac:dyDescent="0.25">
      <c r="A71644"/>
    </row>
    <row r="71645" spans="1:1" x14ac:dyDescent="0.25">
      <c r="A71645"/>
    </row>
    <row r="71646" spans="1:1" x14ac:dyDescent="0.25">
      <c r="A71646"/>
    </row>
    <row r="71647" spans="1:1" x14ac:dyDescent="0.25">
      <c r="A71647"/>
    </row>
    <row r="71648" spans="1:1" x14ac:dyDescent="0.25">
      <c r="A71648"/>
    </row>
    <row r="71649" spans="1:1" x14ac:dyDescent="0.25">
      <c r="A71649"/>
    </row>
    <row r="71650" spans="1:1" x14ac:dyDescent="0.25">
      <c r="A71650"/>
    </row>
    <row r="71651" spans="1:1" x14ac:dyDescent="0.25">
      <c r="A71651"/>
    </row>
    <row r="71652" spans="1:1" x14ac:dyDescent="0.25">
      <c r="A71652"/>
    </row>
    <row r="71653" spans="1:1" x14ac:dyDescent="0.25">
      <c r="A71653"/>
    </row>
    <row r="71654" spans="1:1" x14ac:dyDescent="0.25">
      <c r="A71654"/>
    </row>
    <row r="71655" spans="1:1" x14ac:dyDescent="0.25">
      <c r="A71655"/>
    </row>
    <row r="71656" spans="1:1" x14ac:dyDescent="0.25">
      <c r="A71656"/>
    </row>
    <row r="71657" spans="1:1" x14ac:dyDescent="0.25">
      <c r="A71657"/>
    </row>
    <row r="71658" spans="1:1" x14ac:dyDescent="0.25">
      <c r="A71658"/>
    </row>
    <row r="71659" spans="1:1" x14ac:dyDescent="0.25">
      <c r="A71659"/>
    </row>
    <row r="71660" spans="1:1" x14ac:dyDescent="0.25">
      <c r="A71660"/>
    </row>
    <row r="71661" spans="1:1" x14ac:dyDescent="0.25">
      <c r="A71661"/>
    </row>
    <row r="71662" spans="1:1" x14ac:dyDescent="0.25">
      <c r="A71662"/>
    </row>
    <row r="71663" spans="1:1" x14ac:dyDescent="0.25">
      <c r="A71663"/>
    </row>
    <row r="71664" spans="1:1" x14ac:dyDescent="0.25">
      <c r="A71664"/>
    </row>
    <row r="71665" spans="1:1" x14ac:dyDescent="0.25">
      <c r="A71665"/>
    </row>
    <row r="71666" spans="1:1" x14ac:dyDescent="0.25">
      <c r="A71666"/>
    </row>
    <row r="71667" spans="1:1" x14ac:dyDescent="0.25">
      <c r="A71667"/>
    </row>
    <row r="71668" spans="1:1" x14ac:dyDescent="0.25">
      <c r="A71668"/>
    </row>
    <row r="71669" spans="1:1" x14ac:dyDescent="0.25">
      <c r="A71669"/>
    </row>
    <row r="71670" spans="1:1" x14ac:dyDescent="0.25">
      <c r="A71670"/>
    </row>
    <row r="71671" spans="1:1" x14ac:dyDescent="0.25">
      <c r="A71671"/>
    </row>
    <row r="71672" spans="1:1" x14ac:dyDescent="0.25">
      <c r="A71672"/>
    </row>
    <row r="71673" spans="1:1" x14ac:dyDescent="0.25">
      <c r="A71673"/>
    </row>
    <row r="71674" spans="1:1" x14ac:dyDescent="0.25">
      <c r="A71674"/>
    </row>
    <row r="71675" spans="1:1" x14ac:dyDescent="0.25">
      <c r="A71675"/>
    </row>
    <row r="71676" spans="1:1" x14ac:dyDescent="0.25">
      <c r="A71676"/>
    </row>
    <row r="71677" spans="1:1" x14ac:dyDescent="0.25">
      <c r="A71677"/>
    </row>
    <row r="71678" spans="1:1" x14ac:dyDescent="0.25">
      <c r="A71678"/>
    </row>
    <row r="71679" spans="1:1" x14ac:dyDescent="0.25">
      <c r="A71679"/>
    </row>
    <row r="71680" spans="1:1" x14ac:dyDescent="0.25">
      <c r="A71680"/>
    </row>
    <row r="71681" spans="1:1" x14ac:dyDescent="0.25">
      <c r="A71681"/>
    </row>
    <row r="71682" spans="1:1" x14ac:dyDescent="0.25">
      <c r="A71682"/>
    </row>
    <row r="71683" spans="1:1" x14ac:dyDescent="0.25">
      <c r="A71683"/>
    </row>
    <row r="71684" spans="1:1" x14ac:dyDescent="0.25">
      <c r="A71684"/>
    </row>
    <row r="71685" spans="1:1" x14ac:dyDescent="0.25">
      <c r="A71685"/>
    </row>
    <row r="71686" spans="1:1" x14ac:dyDescent="0.25">
      <c r="A71686"/>
    </row>
    <row r="71687" spans="1:1" x14ac:dyDescent="0.25">
      <c r="A71687"/>
    </row>
    <row r="71688" spans="1:1" x14ac:dyDescent="0.25">
      <c r="A71688"/>
    </row>
    <row r="71689" spans="1:1" x14ac:dyDescent="0.25">
      <c r="A71689"/>
    </row>
    <row r="71690" spans="1:1" x14ac:dyDescent="0.25">
      <c r="A71690"/>
    </row>
    <row r="71691" spans="1:1" x14ac:dyDescent="0.25">
      <c r="A71691"/>
    </row>
    <row r="71692" spans="1:1" x14ac:dyDescent="0.25">
      <c r="A71692"/>
    </row>
    <row r="71693" spans="1:1" x14ac:dyDescent="0.25">
      <c r="A71693"/>
    </row>
    <row r="71694" spans="1:1" x14ac:dyDescent="0.25">
      <c r="A71694"/>
    </row>
    <row r="71695" spans="1:1" x14ac:dyDescent="0.25">
      <c r="A71695"/>
    </row>
    <row r="71696" spans="1:1" x14ac:dyDescent="0.25">
      <c r="A71696"/>
    </row>
    <row r="71697" spans="1:1" x14ac:dyDescent="0.25">
      <c r="A71697"/>
    </row>
    <row r="71698" spans="1:1" x14ac:dyDescent="0.25">
      <c r="A71698"/>
    </row>
    <row r="71699" spans="1:1" x14ac:dyDescent="0.25">
      <c r="A71699"/>
    </row>
    <row r="71700" spans="1:1" x14ac:dyDescent="0.25">
      <c r="A71700"/>
    </row>
    <row r="71701" spans="1:1" x14ac:dyDescent="0.25">
      <c r="A71701"/>
    </row>
    <row r="71702" spans="1:1" x14ac:dyDescent="0.25">
      <c r="A71702"/>
    </row>
    <row r="71703" spans="1:1" x14ac:dyDescent="0.25">
      <c r="A71703"/>
    </row>
    <row r="71704" spans="1:1" x14ac:dyDescent="0.25">
      <c r="A71704"/>
    </row>
    <row r="71705" spans="1:1" x14ac:dyDescent="0.25">
      <c r="A71705"/>
    </row>
    <row r="71706" spans="1:1" x14ac:dyDescent="0.25">
      <c r="A71706"/>
    </row>
    <row r="71707" spans="1:1" x14ac:dyDescent="0.25">
      <c r="A71707"/>
    </row>
    <row r="71708" spans="1:1" x14ac:dyDescent="0.25">
      <c r="A71708"/>
    </row>
    <row r="71709" spans="1:1" x14ac:dyDescent="0.25">
      <c r="A71709"/>
    </row>
    <row r="71710" spans="1:1" x14ac:dyDescent="0.25">
      <c r="A71710"/>
    </row>
    <row r="71711" spans="1:1" x14ac:dyDescent="0.25">
      <c r="A71711"/>
    </row>
    <row r="71712" spans="1:1" x14ac:dyDescent="0.25">
      <c r="A71712"/>
    </row>
    <row r="71713" spans="1:1" x14ac:dyDescent="0.25">
      <c r="A71713"/>
    </row>
    <row r="71714" spans="1:1" x14ac:dyDescent="0.25">
      <c r="A71714"/>
    </row>
    <row r="71715" spans="1:1" x14ac:dyDescent="0.25">
      <c r="A71715"/>
    </row>
    <row r="71716" spans="1:1" x14ac:dyDescent="0.25">
      <c r="A71716"/>
    </row>
    <row r="71717" spans="1:1" x14ac:dyDescent="0.25">
      <c r="A71717"/>
    </row>
    <row r="71718" spans="1:1" x14ac:dyDescent="0.25">
      <c r="A71718"/>
    </row>
    <row r="71719" spans="1:1" x14ac:dyDescent="0.25">
      <c r="A71719"/>
    </row>
    <row r="71720" spans="1:1" x14ac:dyDescent="0.25">
      <c r="A71720"/>
    </row>
    <row r="71721" spans="1:1" x14ac:dyDescent="0.25">
      <c r="A71721"/>
    </row>
    <row r="71722" spans="1:1" x14ac:dyDescent="0.25">
      <c r="A71722"/>
    </row>
    <row r="71723" spans="1:1" x14ac:dyDescent="0.25">
      <c r="A71723"/>
    </row>
    <row r="71724" spans="1:1" x14ac:dyDescent="0.25">
      <c r="A71724"/>
    </row>
    <row r="71725" spans="1:1" x14ac:dyDescent="0.25">
      <c r="A71725"/>
    </row>
    <row r="71726" spans="1:1" x14ac:dyDescent="0.25">
      <c r="A71726"/>
    </row>
    <row r="71727" spans="1:1" x14ac:dyDescent="0.25">
      <c r="A71727"/>
    </row>
    <row r="71728" spans="1:1" x14ac:dyDescent="0.25">
      <c r="A71728"/>
    </row>
    <row r="71729" spans="1:1" x14ac:dyDescent="0.25">
      <c r="A71729"/>
    </row>
    <row r="71730" spans="1:1" x14ac:dyDescent="0.25">
      <c r="A71730"/>
    </row>
    <row r="71731" spans="1:1" x14ac:dyDescent="0.25">
      <c r="A71731"/>
    </row>
    <row r="71732" spans="1:1" x14ac:dyDescent="0.25">
      <c r="A71732"/>
    </row>
    <row r="71733" spans="1:1" x14ac:dyDescent="0.25">
      <c r="A71733"/>
    </row>
    <row r="71734" spans="1:1" x14ac:dyDescent="0.25">
      <c r="A71734"/>
    </row>
    <row r="71735" spans="1:1" x14ac:dyDescent="0.25">
      <c r="A71735"/>
    </row>
    <row r="71736" spans="1:1" x14ac:dyDescent="0.25">
      <c r="A71736"/>
    </row>
    <row r="71737" spans="1:1" x14ac:dyDescent="0.25">
      <c r="A71737"/>
    </row>
    <row r="71738" spans="1:1" x14ac:dyDescent="0.25">
      <c r="A71738"/>
    </row>
    <row r="71739" spans="1:1" x14ac:dyDescent="0.25">
      <c r="A71739"/>
    </row>
    <row r="71740" spans="1:1" x14ac:dyDescent="0.25">
      <c r="A71740"/>
    </row>
    <row r="71741" spans="1:1" x14ac:dyDescent="0.25">
      <c r="A71741"/>
    </row>
    <row r="71742" spans="1:1" x14ac:dyDescent="0.25">
      <c r="A71742"/>
    </row>
    <row r="71743" spans="1:1" x14ac:dyDescent="0.25">
      <c r="A71743"/>
    </row>
    <row r="71744" spans="1:1" x14ac:dyDescent="0.25">
      <c r="A71744"/>
    </row>
    <row r="71745" spans="1:1" x14ac:dyDescent="0.25">
      <c r="A71745"/>
    </row>
    <row r="71746" spans="1:1" x14ac:dyDescent="0.25">
      <c r="A71746"/>
    </row>
    <row r="71747" spans="1:1" x14ac:dyDescent="0.25">
      <c r="A71747"/>
    </row>
    <row r="71748" spans="1:1" x14ac:dyDescent="0.25">
      <c r="A71748"/>
    </row>
    <row r="71749" spans="1:1" x14ac:dyDescent="0.25">
      <c r="A71749"/>
    </row>
    <row r="71750" spans="1:1" x14ac:dyDescent="0.25">
      <c r="A71750"/>
    </row>
    <row r="71751" spans="1:1" x14ac:dyDescent="0.25">
      <c r="A71751"/>
    </row>
    <row r="71752" spans="1:1" x14ac:dyDescent="0.25">
      <c r="A71752"/>
    </row>
    <row r="71753" spans="1:1" x14ac:dyDescent="0.25">
      <c r="A71753"/>
    </row>
    <row r="71754" spans="1:1" x14ac:dyDescent="0.25">
      <c r="A71754"/>
    </row>
    <row r="71755" spans="1:1" x14ac:dyDescent="0.25">
      <c r="A71755"/>
    </row>
    <row r="71756" spans="1:1" x14ac:dyDescent="0.25">
      <c r="A71756"/>
    </row>
    <row r="71757" spans="1:1" x14ac:dyDescent="0.25">
      <c r="A71757"/>
    </row>
    <row r="71758" spans="1:1" x14ac:dyDescent="0.25">
      <c r="A71758"/>
    </row>
    <row r="71759" spans="1:1" x14ac:dyDescent="0.25">
      <c r="A71759"/>
    </row>
    <row r="71760" spans="1:1" x14ac:dyDescent="0.25">
      <c r="A71760"/>
    </row>
    <row r="71761" spans="1:1" x14ac:dyDescent="0.25">
      <c r="A71761"/>
    </row>
    <row r="71762" spans="1:1" x14ac:dyDescent="0.25">
      <c r="A71762"/>
    </row>
    <row r="71763" spans="1:1" x14ac:dyDescent="0.25">
      <c r="A71763"/>
    </row>
    <row r="71764" spans="1:1" x14ac:dyDescent="0.25">
      <c r="A71764"/>
    </row>
    <row r="71765" spans="1:1" x14ac:dyDescent="0.25">
      <c r="A71765"/>
    </row>
    <row r="71766" spans="1:1" x14ac:dyDescent="0.25">
      <c r="A71766"/>
    </row>
    <row r="71767" spans="1:1" x14ac:dyDescent="0.25">
      <c r="A71767"/>
    </row>
    <row r="71768" spans="1:1" x14ac:dyDescent="0.25">
      <c r="A71768"/>
    </row>
    <row r="71769" spans="1:1" x14ac:dyDescent="0.25">
      <c r="A71769"/>
    </row>
    <row r="71770" spans="1:1" x14ac:dyDescent="0.25">
      <c r="A71770"/>
    </row>
    <row r="71771" spans="1:1" x14ac:dyDescent="0.25">
      <c r="A71771"/>
    </row>
    <row r="71772" spans="1:1" x14ac:dyDescent="0.25">
      <c r="A71772"/>
    </row>
    <row r="71773" spans="1:1" x14ac:dyDescent="0.25">
      <c r="A71773"/>
    </row>
    <row r="71774" spans="1:1" x14ac:dyDescent="0.25">
      <c r="A71774"/>
    </row>
    <row r="71775" spans="1:1" x14ac:dyDescent="0.25">
      <c r="A71775"/>
    </row>
    <row r="71776" spans="1:1" x14ac:dyDescent="0.25">
      <c r="A71776"/>
    </row>
    <row r="71777" spans="1:1" x14ac:dyDescent="0.25">
      <c r="A71777"/>
    </row>
    <row r="71778" spans="1:1" x14ac:dyDescent="0.25">
      <c r="A71778"/>
    </row>
    <row r="71779" spans="1:1" x14ac:dyDescent="0.25">
      <c r="A71779"/>
    </row>
    <row r="71780" spans="1:1" x14ac:dyDescent="0.25">
      <c r="A71780"/>
    </row>
    <row r="71781" spans="1:1" x14ac:dyDescent="0.25">
      <c r="A71781"/>
    </row>
    <row r="71782" spans="1:1" x14ac:dyDescent="0.25">
      <c r="A71782"/>
    </row>
    <row r="71783" spans="1:1" x14ac:dyDescent="0.25">
      <c r="A71783"/>
    </row>
    <row r="71784" spans="1:1" x14ac:dyDescent="0.25">
      <c r="A71784"/>
    </row>
    <row r="71785" spans="1:1" x14ac:dyDescent="0.25">
      <c r="A71785"/>
    </row>
    <row r="71786" spans="1:1" x14ac:dyDescent="0.25">
      <c r="A71786"/>
    </row>
    <row r="71787" spans="1:1" x14ac:dyDescent="0.25">
      <c r="A71787"/>
    </row>
    <row r="71788" spans="1:1" x14ac:dyDescent="0.25">
      <c r="A71788"/>
    </row>
    <row r="71789" spans="1:1" x14ac:dyDescent="0.25">
      <c r="A71789"/>
    </row>
    <row r="71790" spans="1:1" x14ac:dyDescent="0.25">
      <c r="A71790"/>
    </row>
    <row r="71791" spans="1:1" x14ac:dyDescent="0.25">
      <c r="A71791"/>
    </row>
    <row r="71792" spans="1:1" x14ac:dyDescent="0.25">
      <c r="A71792"/>
    </row>
    <row r="71793" spans="1:1" x14ac:dyDescent="0.25">
      <c r="A71793"/>
    </row>
    <row r="71794" spans="1:1" x14ac:dyDescent="0.25">
      <c r="A71794"/>
    </row>
    <row r="71795" spans="1:1" x14ac:dyDescent="0.25">
      <c r="A71795"/>
    </row>
    <row r="71796" spans="1:1" x14ac:dyDescent="0.25">
      <c r="A71796"/>
    </row>
    <row r="71797" spans="1:1" x14ac:dyDescent="0.25">
      <c r="A71797"/>
    </row>
    <row r="71798" spans="1:1" x14ac:dyDescent="0.25">
      <c r="A71798"/>
    </row>
    <row r="71799" spans="1:1" x14ac:dyDescent="0.25">
      <c r="A71799"/>
    </row>
    <row r="71800" spans="1:1" x14ac:dyDescent="0.25">
      <c r="A71800"/>
    </row>
    <row r="71801" spans="1:1" x14ac:dyDescent="0.25">
      <c r="A71801"/>
    </row>
    <row r="71802" spans="1:1" x14ac:dyDescent="0.25">
      <c r="A71802"/>
    </row>
    <row r="71803" spans="1:1" x14ac:dyDescent="0.25">
      <c r="A71803"/>
    </row>
    <row r="71804" spans="1:1" x14ac:dyDescent="0.25">
      <c r="A71804"/>
    </row>
    <row r="71805" spans="1:1" x14ac:dyDescent="0.25">
      <c r="A71805"/>
    </row>
    <row r="71806" spans="1:1" x14ac:dyDescent="0.25">
      <c r="A71806"/>
    </row>
    <row r="71807" spans="1:1" x14ac:dyDescent="0.25">
      <c r="A71807"/>
    </row>
    <row r="71808" spans="1:1" x14ac:dyDescent="0.25">
      <c r="A71808"/>
    </row>
    <row r="71809" spans="1:1" x14ac:dyDescent="0.25">
      <c r="A71809"/>
    </row>
    <row r="71810" spans="1:1" x14ac:dyDescent="0.25">
      <c r="A71810"/>
    </row>
    <row r="71811" spans="1:1" x14ac:dyDescent="0.25">
      <c r="A71811"/>
    </row>
    <row r="71812" spans="1:1" x14ac:dyDescent="0.25">
      <c r="A71812"/>
    </row>
    <row r="71813" spans="1:1" x14ac:dyDescent="0.25">
      <c r="A71813"/>
    </row>
    <row r="71814" spans="1:1" x14ac:dyDescent="0.25">
      <c r="A71814"/>
    </row>
    <row r="71815" spans="1:1" x14ac:dyDescent="0.25">
      <c r="A71815"/>
    </row>
    <row r="71816" spans="1:1" x14ac:dyDescent="0.25">
      <c r="A71816"/>
    </row>
    <row r="71817" spans="1:1" x14ac:dyDescent="0.25">
      <c r="A71817"/>
    </row>
    <row r="71818" spans="1:1" x14ac:dyDescent="0.25">
      <c r="A71818"/>
    </row>
    <row r="71819" spans="1:1" x14ac:dyDescent="0.25">
      <c r="A71819"/>
    </row>
    <row r="71820" spans="1:1" x14ac:dyDescent="0.25">
      <c r="A71820"/>
    </row>
    <row r="71821" spans="1:1" x14ac:dyDescent="0.25">
      <c r="A71821"/>
    </row>
    <row r="71822" spans="1:1" x14ac:dyDescent="0.25">
      <c r="A71822"/>
    </row>
    <row r="71823" spans="1:1" x14ac:dyDescent="0.25">
      <c r="A71823"/>
    </row>
    <row r="71824" spans="1:1" x14ac:dyDescent="0.25">
      <c r="A71824"/>
    </row>
    <row r="71825" spans="1:1" x14ac:dyDescent="0.25">
      <c r="A71825"/>
    </row>
    <row r="71826" spans="1:1" x14ac:dyDescent="0.25">
      <c r="A71826"/>
    </row>
    <row r="71827" spans="1:1" x14ac:dyDescent="0.25">
      <c r="A71827"/>
    </row>
    <row r="71828" spans="1:1" x14ac:dyDescent="0.25">
      <c r="A71828"/>
    </row>
    <row r="71829" spans="1:1" x14ac:dyDescent="0.25">
      <c r="A71829"/>
    </row>
    <row r="71830" spans="1:1" x14ac:dyDescent="0.25">
      <c r="A71830"/>
    </row>
    <row r="71831" spans="1:1" x14ac:dyDescent="0.25">
      <c r="A71831"/>
    </row>
    <row r="71832" spans="1:1" x14ac:dyDescent="0.25">
      <c r="A71832"/>
    </row>
    <row r="71833" spans="1:1" x14ac:dyDescent="0.25">
      <c r="A71833"/>
    </row>
    <row r="71834" spans="1:1" x14ac:dyDescent="0.25">
      <c r="A71834"/>
    </row>
    <row r="71835" spans="1:1" x14ac:dyDescent="0.25">
      <c r="A71835"/>
    </row>
    <row r="71836" spans="1:1" x14ac:dyDescent="0.25">
      <c r="A71836"/>
    </row>
    <row r="71837" spans="1:1" x14ac:dyDescent="0.25">
      <c r="A71837"/>
    </row>
    <row r="71838" spans="1:1" x14ac:dyDescent="0.25">
      <c r="A71838"/>
    </row>
    <row r="71839" spans="1:1" x14ac:dyDescent="0.25">
      <c r="A71839"/>
    </row>
    <row r="71840" spans="1:1" x14ac:dyDescent="0.25">
      <c r="A71840"/>
    </row>
    <row r="71841" spans="1:1" x14ac:dyDescent="0.25">
      <c r="A71841"/>
    </row>
    <row r="71842" spans="1:1" x14ac:dyDescent="0.25">
      <c r="A71842"/>
    </row>
    <row r="71843" spans="1:1" x14ac:dyDescent="0.25">
      <c r="A71843"/>
    </row>
    <row r="71844" spans="1:1" x14ac:dyDescent="0.25">
      <c r="A71844"/>
    </row>
    <row r="71845" spans="1:1" x14ac:dyDescent="0.25">
      <c r="A71845"/>
    </row>
    <row r="71846" spans="1:1" x14ac:dyDescent="0.25">
      <c r="A71846"/>
    </row>
    <row r="71847" spans="1:1" x14ac:dyDescent="0.25">
      <c r="A71847"/>
    </row>
    <row r="71848" spans="1:1" x14ac:dyDescent="0.25">
      <c r="A71848"/>
    </row>
    <row r="71849" spans="1:1" x14ac:dyDescent="0.25">
      <c r="A71849"/>
    </row>
    <row r="71850" spans="1:1" x14ac:dyDescent="0.25">
      <c r="A71850"/>
    </row>
    <row r="71851" spans="1:1" x14ac:dyDescent="0.25">
      <c r="A71851"/>
    </row>
    <row r="71852" spans="1:1" x14ac:dyDescent="0.25">
      <c r="A71852"/>
    </row>
    <row r="71853" spans="1:1" x14ac:dyDescent="0.25">
      <c r="A71853"/>
    </row>
    <row r="71854" spans="1:1" x14ac:dyDescent="0.25">
      <c r="A71854"/>
    </row>
    <row r="71855" spans="1:1" x14ac:dyDescent="0.25">
      <c r="A71855"/>
    </row>
    <row r="71856" spans="1:1" x14ac:dyDescent="0.25">
      <c r="A71856"/>
    </row>
    <row r="71857" spans="1:1" x14ac:dyDescent="0.25">
      <c r="A71857"/>
    </row>
    <row r="71858" spans="1:1" x14ac:dyDescent="0.25">
      <c r="A71858"/>
    </row>
    <row r="71859" spans="1:1" x14ac:dyDescent="0.25">
      <c r="A71859"/>
    </row>
    <row r="71860" spans="1:1" x14ac:dyDescent="0.25">
      <c r="A71860"/>
    </row>
    <row r="71861" spans="1:1" x14ac:dyDescent="0.25">
      <c r="A71861"/>
    </row>
    <row r="71862" spans="1:1" x14ac:dyDescent="0.25">
      <c r="A71862"/>
    </row>
    <row r="71863" spans="1:1" x14ac:dyDescent="0.25">
      <c r="A71863"/>
    </row>
    <row r="71864" spans="1:1" x14ac:dyDescent="0.25">
      <c r="A71864"/>
    </row>
    <row r="71865" spans="1:1" x14ac:dyDescent="0.25">
      <c r="A71865"/>
    </row>
    <row r="71866" spans="1:1" x14ac:dyDescent="0.25">
      <c r="A71866"/>
    </row>
    <row r="71867" spans="1:1" x14ac:dyDescent="0.25">
      <c r="A71867"/>
    </row>
    <row r="71868" spans="1:1" x14ac:dyDescent="0.25">
      <c r="A71868"/>
    </row>
    <row r="71869" spans="1:1" x14ac:dyDescent="0.25">
      <c r="A71869"/>
    </row>
    <row r="71870" spans="1:1" x14ac:dyDescent="0.25">
      <c r="A71870"/>
    </row>
    <row r="71871" spans="1:1" x14ac:dyDescent="0.25">
      <c r="A71871"/>
    </row>
    <row r="71872" spans="1:1" x14ac:dyDescent="0.25">
      <c r="A71872"/>
    </row>
    <row r="71873" spans="1:1" x14ac:dyDescent="0.25">
      <c r="A71873"/>
    </row>
    <row r="71874" spans="1:1" x14ac:dyDescent="0.25">
      <c r="A71874"/>
    </row>
    <row r="71875" spans="1:1" x14ac:dyDescent="0.25">
      <c r="A71875"/>
    </row>
    <row r="71876" spans="1:1" x14ac:dyDescent="0.25">
      <c r="A71876"/>
    </row>
    <row r="71877" spans="1:1" x14ac:dyDescent="0.25">
      <c r="A71877"/>
    </row>
    <row r="71878" spans="1:1" x14ac:dyDescent="0.25">
      <c r="A71878"/>
    </row>
    <row r="71879" spans="1:1" x14ac:dyDescent="0.25">
      <c r="A71879"/>
    </row>
    <row r="71880" spans="1:1" x14ac:dyDescent="0.25">
      <c r="A71880"/>
    </row>
    <row r="71881" spans="1:1" x14ac:dyDescent="0.25">
      <c r="A71881"/>
    </row>
    <row r="71882" spans="1:1" x14ac:dyDescent="0.25">
      <c r="A71882"/>
    </row>
    <row r="71883" spans="1:1" x14ac:dyDescent="0.25">
      <c r="A71883"/>
    </row>
    <row r="71884" spans="1:1" x14ac:dyDescent="0.25">
      <c r="A71884"/>
    </row>
    <row r="71885" spans="1:1" x14ac:dyDescent="0.25">
      <c r="A71885"/>
    </row>
    <row r="71886" spans="1:1" x14ac:dyDescent="0.25">
      <c r="A71886"/>
    </row>
    <row r="71887" spans="1:1" x14ac:dyDescent="0.25">
      <c r="A71887"/>
    </row>
    <row r="71888" spans="1:1" x14ac:dyDescent="0.25">
      <c r="A71888"/>
    </row>
    <row r="71889" spans="1:1" x14ac:dyDescent="0.25">
      <c r="A71889"/>
    </row>
    <row r="71890" spans="1:1" x14ac:dyDescent="0.25">
      <c r="A71890"/>
    </row>
    <row r="71891" spans="1:1" x14ac:dyDescent="0.25">
      <c r="A71891"/>
    </row>
    <row r="71892" spans="1:1" x14ac:dyDescent="0.25">
      <c r="A71892"/>
    </row>
    <row r="71893" spans="1:1" x14ac:dyDescent="0.25">
      <c r="A71893"/>
    </row>
    <row r="71894" spans="1:1" x14ac:dyDescent="0.25">
      <c r="A71894"/>
    </row>
    <row r="71895" spans="1:1" x14ac:dyDescent="0.25">
      <c r="A71895"/>
    </row>
    <row r="71896" spans="1:1" x14ac:dyDescent="0.25">
      <c r="A71896"/>
    </row>
    <row r="71897" spans="1:1" x14ac:dyDescent="0.25">
      <c r="A71897"/>
    </row>
    <row r="71898" spans="1:1" x14ac:dyDescent="0.25">
      <c r="A71898"/>
    </row>
    <row r="71899" spans="1:1" x14ac:dyDescent="0.25">
      <c r="A71899"/>
    </row>
    <row r="71900" spans="1:1" x14ac:dyDescent="0.25">
      <c r="A71900"/>
    </row>
    <row r="71901" spans="1:1" x14ac:dyDescent="0.25">
      <c r="A71901"/>
    </row>
    <row r="71902" spans="1:1" x14ac:dyDescent="0.25">
      <c r="A71902"/>
    </row>
    <row r="71903" spans="1:1" x14ac:dyDescent="0.25">
      <c r="A71903"/>
    </row>
    <row r="71904" spans="1:1" x14ac:dyDescent="0.25">
      <c r="A71904"/>
    </row>
    <row r="71905" spans="1:1" x14ac:dyDescent="0.25">
      <c r="A71905"/>
    </row>
    <row r="71906" spans="1:1" x14ac:dyDescent="0.25">
      <c r="A71906"/>
    </row>
    <row r="71907" spans="1:1" x14ac:dyDescent="0.25">
      <c r="A71907"/>
    </row>
    <row r="71908" spans="1:1" x14ac:dyDescent="0.25">
      <c r="A71908"/>
    </row>
    <row r="71909" spans="1:1" x14ac:dyDescent="0.25">
      <c r="A71909"/>
    </row>
    <row r="71910" spans="1:1" x14ac:dyDescent="0.25">
      <c r="A71910"/>
    </row>
    <row r="71911" spans="1:1" x14ac:dyDescent="0.25">
      <c r="A71911"/>
    </row>
    <row r="71912" spans="1:1" x14ac:dyDescent="0.25">
      <c r="A71912"/>
    </row>
    <row r="71913" spans="1:1" x14ac:dyDescent="0.25">
      <c r="A71913"/>
    </row>
    <row r="71914" spans="1:1" x14ac:dyDescent="0.25">
      <c r="A71914"/>
    </row>
    <row r="71915" spans="1:1" x14ac:dyDescent="0.25">
      <c r="A71915"/>
    </row>
    <row r="71916" spans="1:1" x14ac:dyDescent="0.25">
      <c r="A71916"/>
    </row>
    <row r="71917" spans="1:1" x14ac:dyDescent="0.25">
      <c r="A71917"/>
    </row>
    <row r="71918" spans="1:1" x14ac:dyDescent="0.25">
      <c r="A71918"/>
    </row>
    <row r="71919" spans="1:1" x14ac:dyDescent="0.25">
      <c r="A71919"/>
    </row>
    <row r="71920" spans="1:1" x14ac:dyDescent="0.25">
      <c r="A71920"/>
    </row>
    <row r="71921" spans="1:1" x14ac:dyDescent="0.25">
      <c r="A71921"/>
    </row>
    <row r="71922" spans="1:1" x14ac:dyDescent="0.25">
      <c r="A71922"/>
    </row>
    <row r="71923" spans="1:1" x14ac:dyDescent="0.25">
      <c r="A71923"/>
    </row>
    <row r="71924" spans="1:1" x14ac:dyDescent="0.25">
      <c r="A71924"/>
    </row>
    <row r="71925" spans="1:1" x14ac:dyDescent="0.25">
      <c r="A71925"/>
    </row>
    <row r="71926" spans="1:1" x14ac:dyDescent="0.25">
      <c r="A71926"/>
    </row>
    <row r="71927" spans="1:1" x14ac:dyDescent="0.25">
      <c r="A71927"/>
    </row>
    <row r="71928" spans="1:1" x14ac:dyDescent="0.25">
      <c r="A71928"/>
    </row>
    <row r="71929" spans="1:1" x14ac:dyDescent="0.25">
      <c r="A71929"/>
    </row>
    <row r="71930" spans="1:1" x14ac:dyDescent="0.25">
      <c r="A71930"/>
    </row>
    <row r="71931" spans="1:1" x14ac:dyDescent="0.25">
      <c r="A71931"/>
    </row>
    <row r="71932" spans="1:1" x14ac:dyDescent="0.25">
      <c r="A71932"/>
    </row>
    <row r="71933" spans="1:1" x14ac:dyDescent="0.25">
      <c r="A71933"/>
    </row>
    <row r="71934" spans="1:1" x14ac:dyDescent="0.25">
      <c r="A71934"/>
    </row>
    <row r="71935" spans="1:1" x14ac:dyDescent="0.25">
      <c r="A71935"/>
    </row>
    <row r="71936" spans="1:1" x14ac:dyDescent="0.25">
      <c r="A71936"/>
    </row>
    <row r="71937" spans="1:1" x14ac:dyDescent="0.25">
      <c r="A71937"/>
    </row>
    <row r="71938" spans="1:1" x14ac:dyDescent="0.25">
      <c r="A71938"/>
    </row>
    <row r="71939" spans="1:1" x14ac:dyDescent="0.25">
      <c r="A71939"/>
    </row>
    <row r="71940" spans="1:1" x14ac:dyDescent="0.25">
      <c r="A71940"/>
    </row>
    <row r="71941" spans="1:1" x14ac:dyDescent="0.25">
      <c r="A71941"/>
    </row>
    <row r="71942" spans="1:1" x14ac:dyDescent="0.25">
      <c r="A71942"/>
    </row>
    <row r="71943" spans="1:1" x14ac:dyDescent="0.25">
      <c r="A71943"/>
    </row>
    <row r="71944" spans="1:1" x14ac:dyDescent="0.25">
      <c r="A71944"/>
    </row>
    <row r="71945" spans="1:1" x14ac:dyDescent="0.25">
      <c r="A71945"/>
    </row>
    <row r="71946" spans="1:1" x14ac:dyDescent="0.25">
      <c r="A71946"/>
    </row>
    <row r="71947" spans="1:1" x14ac:dyDescent="0.25">
      <c r="A71947"/>
    </row>
    <row r="71948" spans="1:1" x14ac:dyDescent="0.25">
      <c r="A71948"/>
    </row>
    <row r="71949" spans="1:1" x14ac:dyDescent="0.25">
      <c r="A71949"/>
    </row>
    <row r="71950" spans="1:1" x14ac:dyDescent="0.25">
      <c r="A71950"/>
    </row>
    <row r="71951" spans="1:1" x14ac:dyDescent="0.25">
      <c r="A71951"/>
    </row>
    <row r="71952" spans="1:1" x14ac:dyDescent="0.25">
      <c r="A71952"/>
    </row>
    <row r="71953" spans="1:1" x14ac:dyDescent="0.25">
      <c r="A71953"/>
    </row>
    <row r="71954" spans="1:1" x14ac:dyDescent="0.25">
      <c r="A71954"/>
    </row>
    <row r="71955" spans="1:1" x14ac:dyDescent="0.25">
      <c r="A71955"/>
    </row>
    <row r="71956" spans="1:1" x14ac:dyDescent="0.25">
      <c r="A71956"/>
    </row>
    <row r="71957" spans="1:1" x14ac:dyDescent="0.25">
      <c r="A71957"/>
    </row>
    <row r="71958" spans="1:1" x14ac:dyDescent="0.25">
      <c r="A71958"/>
    </row>
    <row r="71959" spans="1:1" x14ac:dyDescent="0.25">
      <c r="A71959"/>
    </row>
    <row r="71960" spans="1:1" x14ac:dyDescent="0.25">
      <c r="A71960"/>
    </row>
    <row r="71961" spans="1:1" x14ac:dyDescent="0.25">
      <c r="A71961"/>
    </row>
    <row r="71962" spans="1:1" x14ac:dyDescent="0.25">
      <c r="A71962"/>
    </row>
    <row r="71963" spans="1:1" x14ac:dyDescent="0.25">
      <c r="A71963"/>
    </row>
    <row r="71964" spans="1:1" x14ac:dyDescent="0.25">
      <c r="A71964"/>
    </row>
    <row r="71965" spans="1:1" x14ac:dyDescent="0.25">
      <c r="A71965"/>
    </row>
    <row r="71966" spans="1:1" x14ac:dyDescent="0.25">
      <c r="A71966"/>
    </row>
    <row r="71967" spans="1:1" x14ac:dyDescent="0.25">
      <c r="A71967"/>
    </row>
    <row r="71968" spans="1:1" x14ac:dyDescent="0.25">
      <c r="A71968"/>
    </row>
    <row r="71969" spans="1:1" x14ac:dyDescent="0.25">
      <c r="A71969"/>
    </row>
    <row r="71970" spans="1:1" x14ac:dyDescent="0.25">
      <c r="A71970"/>
    </row>
    <row r="71971" spans="1:1" x14ac:dyDescent="0.25">
      <c r="A71971"/>
    </row>
    <row r="71972" spans="1:1" x14ac:dyDescent="0.25">
      <c r="A71972"/>
    </row>
    <row r="71973" spans="1:1" x14ac:dyDescent="0.25">
      <c r="A71973"/>
    </row>
    <row r="71974" spans="1:1" x14ac:dyDescent="0.25">
      <c r="A71974"/>
    </row>
    <row r="71975" spans="1:1" x14ac:dyDescent="0.25">
      <c r="A71975"/>
    </row>
    <row r="71976" spans="1:1" x14ac:dyDescent="0.25">
      <c r="A71976"/>
    </row>
    <row r="71977" spans="1:1" x14ac:dyDescent="0.25">
      <c r="A71977"/>
    </row>
    <row r="71978" spans="1:1" x14ac:dyDescent="0.25">
      <c r="A71978"/>
    </row>
    <row r="71979" spans="1:1" x14ac:dyDescent="0.25">
      <c r="A71979"/>
    </row>
    <row r="71980" spans="1:1" x14ac:dyDescent="0.25">
      <c r="A71980"/>
    </row>
    <row r="71981" spans="1:1" x14ac:dyDescent="0.25">
      <c r="A71981"/>
    </row>
    <row r="71982" spans="1:1" x14ac:dyDescent="0.25">
      <c r="A71982"/>
    </row>
    <row r="71983" spans="1:1" x14ac:dyDescent="0.25">
      <c r="A71983"/>
    </row>
    <row r="71984" spans="1:1" x14ac:dyDescent="0.25">
      <c r="A71984"/>
    </row>
    <row r="71985" spans="1:1" x14ac:dyDescent="0.25">
      <c r="A71985"/>
    </row>
    <row r="71986" spans="1:1" x14ac:dyDescent="0.25">
      <c r="A71986"/>
    </row>
    <row r="71987" spans="1:1" x14ac:dyDescent="0.25">
      <c r="A71987"/>
    </row>
    <row r="71988" spans="1:1" x14ac:dyDescent="0.25">
      <c r="A71988"/>
    </row>
    <row r="71989" spans="1:1" x14ac:dyDescent="0.25">
      <c r="A71989"/>
    </row>
    <row r="71990" spans="1:1" x14ac:dyDescent="0.25">
      <c r="A71990"/>
    </row>
    <row r="71991" spans="1:1" x14ac:dyDescent="0.25">
      <c r="A71991"/>
    </row>
    <row r="71992" spans="1:1" x14ac:dyDescent="0.25">
      <c r="A71992"/>
    </row>
    <row r="71993" spans="1:1" x14ac:dyDescent="0.25">
      <c r="A71993"/>
    </row>
    <row r="71994" spans="1:1" x14ac:dyDescent="0.25">
      <c r="A71994"/>
    </row>
    <row r="71995" spans="1:1" x14ac:dyDescent="0.25">
      <c r="A71995"/>
    </row>
    <row r="71996" spans="1:1" x14ac:dyDescent="0.25">
      <c r="A71996"/>
    </row>
    <row r="71997" spans="1:1" x14ac:dyDescent="0.25">
      <c r="A71997"/>
    </row>
    <row r="71998" spans="1:1" x14ac:dyDescent="0.25">
      <c r="A71998"/>
    </row>
    <row r="71999" spans="1:1" x14ac:dyDescent="0.25">
      <c r="A71999"/>
    </row>
    <row r="72000" spans="1:1" x14ac:dyDescent="0.25">
      <c r="A72000"/>
    </row>
    <row r="72001" spans="1:1" x14ac:dyDescent="0.25">
      <c r="A72001"/>
    </row>
    <row r="72002" spans="1:1" x14ac:dyDescent="0.25">
      <c r="A72002"/>
    </row>
    <row r="72003" spans="1:1" x14ac:dyDescent="0.25">
      <c r="A72003"/>
    </row>
    <row r="72004" spans="1:1" x14ac:dyDescent="0.25">
      <c r="A72004"/>
    </row>
    <row r="72005" spans="1:1" x14ac:dyDescent="0.25">
      <c r="A72005"/>
    </row>
    <row r="72006" spans="1:1" x14ac:dyDescent="0.25">
      <c r="A72006"/>
    </row>
    <row r="72007" spans="1:1" x14ac:dyDescent="0.25">
      <c r="A72007"/>
    </row>
    <row r="72008" spans="1:1" x14ac:dyDescent="0.25">
      <c r="A72008"/>
    </row>
    <row r="72009" spans="1:1" x14ac:dyDescent="0.25">
      <c r="A72009"/>
    </row>
    <row r="72010" spans="1:1" x14ac:dyDescent="0.25">
      <c r="A72010"/>
    </row>
    <row r="72011" spans="1:1" x14ac:dyDescent="0.25">
      <c r="A72011"/>
    </row>
    <row r="72012" spans="1:1" x14ac:dyDescent="0.25">
      <c r="A72012"/>
    </row>
    <row r="72013" spans="1:1" x14ac:dyDescent="0.25">
      <c r="A72013"/>
    </row>
    <row r="72014" spans="1:1" x14ac:dyDescent="0.25">
      <c r="A72014"/>
    </row>
    <row r="72015" spans="1:1" x14ac:dyDescent="0.25">
      <c r="A72015"/>
    </row>
    <row r="72016" spans="1:1" x14ac:dyDescent="0.25">
      <c r="A72016"/>
    </row>
    <row r="72017" spans="1:1" x14ac:dyDescent="0.25">
      <c r="A72017"/>
    </row>
    <row r="72018" spans="1:1" x14ac:dyDescent="0.25">
      <c r="A72018"/>
    </row>
    <row r="72019" spans="1:1" x14ac:dyDescent="0.25">
      <c r="A72019"/>
    </row>
    <row r="72020" spans="1:1" x14ac:dyDescent="0.25">
      <c r="A72020"/>
    </row>
    <row r="72021" spans="1:1" x14ac:dyDescent="0.25">
      <c r="A72021"/>
    </row>
    <row r="72022" spans="1:1" x14ac:dyDescent="0.25">
      <c r="A72022"/>
    </row>
    <row r="72023" spans="1:1" x14ac:dyDescent="0.25">
      <c r="A72023"/>
    </row>
    <row r="72024" spans="1:1" x14ac:dyDescent="0.25">
      <c r="A72024"/>
    </row>
    <row r="72025" spans="1:1" x14ac:dyDescent="0.25">
      <c r="A72025"/>
    </row>
    <row r="72026" spans="1:1" x14ac:dyDescent="0.25">
      <c r="A72026"/>
    </row>
    <row r="72027" spans="1:1" x14ac:dyDescent="0.25">
      <c r="A72027"/>
    </row>
    <row r="72028" spans="1:1" x14ac:dyDescent="0.25">
      <c r="A72028"/>
    </row>
    <row r="72029" spans="1:1" x14ac:dyDescent="0.25">
      <c r="A72029"/>
    </row>
    <row r="72030" spans="1:1" x14ac:dyDescent="0.25">
      <c r="A72030"/>
    </row>
    <row r="72031" spans="1:1" x14ac:dyDescent="0.25">
      <c r="A72031"/>
    </row>
    <row r="72032" spans="1:1" x14ac:dyDescent="0.25">
      <c r="A72032"/>
    </row>
    <row r="72033" spans="1:1" x14ac:dyDescent="0.25">
      <c r="A72033"/>
    </row>
    <row r="72034" spans="1:1" x14ac:dyDescent="0.25">
      <c r="A72034"/>
    </row>
    <row r="72035" spans="1:1" x14ac:dyDescent="0.25">
      <c r="A72035"/>
    </row>
    <row r="72036" spans="1:1" x14ac:dyDescent="0.25">
      <c r="A72036"/>
    </row>
    <row r="72037" spans="1:1" x14ac:dyDescent="0.25">
      <c r="A72037"/>
    </row>
    <row r="72038" spans="1:1" x14ac:dyDescent="0.25">
      <c r="A72038"/>
    </row>
    <row r="72039" spans="1:1" x14ac:dyDescent="0.25">
      <c r="A72039"/>
    </row>
    <row r="72040" spans="1:1" x14ac:dyDescent="0.25">
      <c r="A72040"/>
    </row>
    <row r="72041" spans="1:1" x14ac:dyDescent="0.25">
      <c r="A72041"/>
    </row>
    <row r="72042" spans="1:1" x14ac:dyDescent="0.25">
      <c r="A72042"/>
    </row>
    <row r="72043" spans="1:1" x14ac:dyDescent="0.25">
      <c r="A72043"/>
    </row>
    <row r="72044" spans="1:1" x14ac:dyDescent="0.25">
      <c r="A72044"/>
    </row>
    <row r="72045" spans="1:1" x14ac:dyDescent="0.25">
      <c r="A72045"/>
    </row>
    <row r="72046" spans="1:1" x14ac:dyDescent="0.25">
      <c r="A72046"/>
    </row>
    <row r="72047" spans="1:1" x14ac:dyDescent="0.25">
      <c r="A72047"/>
    </row>
    <row r="72048" spans="1:1" x14ac:dyDescent="0.25">
      <c r="A72048"/>
    </row>
    <row r="72049" spans="1:1" x14ac:dyDescent="0.25">
      <c r="A72049"/>
    </row>
    <row r="72050" spans="1:1" x14ac:dyDescent="0.25">
      <c r="A72050"/>
    </row>
    <row r="72051" spans="1:1" x14ac:dyDescent="0.25">
      <c r="A72051"/>
    </row>
    <row r="72052" spans="1:1" x14ac:dyDescent="0.25">
      <c r="A72052"/>
    </row>
    <row r="72053" spans="1:1" x14ac:dyDescent="0.25">
      <c r="A72053"/>
    </row>
    <row r="72054" spans="1:1" x14ac:dyDescent="0.25">
      <c r="A72054"/>
    </row>
    <row r="72055" spans="1:1" x14ac:dyDescent="0.25">
      <c r="A72055"/>
    </row>
    <row r="72056" spans="1:1" x14ac:dyDescent="0.25">
      <c r="A72056"/>
    </row>
    <row r="72057" spans="1:1" x14ac:dyDescent="0.25">
      <c r="A72057"/>
    </row>
    <row r="72058" spans="1:1" x14ac:dyDescent="0.25">
      <c r="A72058"/>
    </row>
    <row r="72059" spans="1:1" x14ac:dyDescent="0.25">
      <c r="A72059"/>
    </row>
    <row r="72060" spans="1:1" x14ac:dyDescent="0.25">
      <c r="A72060"/>
    </row>
    <row r="72061" spans="1:1" x14ac:dyDescent="0.25">
      <c r="A72061"/>
    </row>
    <row r="72062" spans="1:1" x14ac:dyDescent="0.25">
      <c r="A72062"/>
    </row>
    <row r="72063" spans="1:1" x14ac:dyDescent="0.25">
      <c r="A72063"/>
    </row>
    <row r="72064" spans="1:1" x14ac:dyDescent="0.25">
      <c r="A72064"/>
    </row>
    <row r="72065" spans="1:1" x14ac:dyDescent="0.25">
      <c r="A72065"/>
    </row>
    <row r="72066" spans="1:1" x14ac:dyDescent="0.25">
      <c r="A72066"/>
    </row>
    <row r="72067" spans="1:1" x14ac:dyDescent="0.25">
      <c r="A72067"/>
    </row>
    <row r="72068" spans="1:1" x14ac:dyDescent="0.25">
      <c r="A72068"/>
    </row>
    <row r="72069" spans="1:1" x14ac:dyDescent="0.25">
      <c r="A72069"/>
    </row>
    <row r="72070" spans="1:1" x14ac:dyDescent="0.25">
      <c r="A72070"/>
    </row>
    <row r="72071" spans="1:1" x14ac:dyDescent="0.25">
      <c r="A72071"/>
    </row>
    <row r="72072" spans="1:1" x14ac:dyDescent="0.25">
      <c r="A72072"/>
    </row>
    <row r="72073" spans="1:1" x14ac:dyDescent="0.25">
      <c r="A72073"/>
    </row>
    <row r="72074" spans="1:1" x14ac:dyDescent="0.25">
      <c r="A72074"/>
    </row>
    <row r="72075" spans="1:1" x14ac:dyDescent="0.25">
      <c r="A72075"/>
    </row>
    <row r="72076" spans="1:1" x14ac:dyDescent="0.25">
      <c r="A72076"/>
    </row>
    <row r="72077" spans="1:1" x14ac:dyDescent="0.25">
      <c r="A72077"/>
    </row>
    <row r="72078" spans="1:1" x14ac:dyDescent="0.25">
      <c r="A72078"/>
    </row>
    <row r="72079" spans="1:1" x14ac:dyDescent="0.25">
      <c r="A72079"/>
    </row>
    <row r="72080" spans="1:1" x14ac:dyDescent="0.25">
      <c r="A72080"/>
    </row>
    <row r="72081" spans="1:1" x14ac:dyDescent="0.25">
      <c r="A72081"/>
    </row>
    <row r="72082" spans="1:1" x14ac:dyDescent="0.25">
      <c r="A72082"/>
    </row>
    <row r="72083" spans="1:1" x14ac:dyDescent="0.25">
      <c r="A72083"/>
    </row>
    <row r="72084" spans="1:1" x14ac:dyDescent="0.25">
      <c r="A72084"/>
    </row>
    <row r="72085" spans="1:1" x14ac:dyDescent="0.25">
      <c r="A72085"/>
    </row>
    <row r="72086" spans="1:1" x14ac:dyDescent="0.25">
      <c r="A72086"/>
    </row>
    <row r="72087" spans="1:1" x14ac:dyDescent="0.25">
      <c r="A72087"/>
    </row>
    <row r="72088" spans="1:1" x14ac:dyDescent="0.25">
      <c r="A72088"/>
    </row>
    <row r="72089" spans="1:1" x14ac:dyDescent="0.25">
      <c r="A72089"/>
    </row>
    <row r="72090" spans="1:1" x14ac:dyDescent="0.25">
      <c r="A72090"/>
    </row>
    <row r="72091" spans="1:1" x14ac:dyDescent="0.25">
      <c r="A72091"/>
    </row>
    <row r="72092" spans="1:1" x14ac:dyDescent="0.25">
      <c r="A72092"/>
    </row>
    <row r="72093" spans="1:1" x14ac:dyDescent="0.25">
      <c r="A72093"/>
    </row>
    <row r="72094" spans="1:1" x14ac:dyDescent="0.25">
      <c r="A72094"/>
    </row>
    <row r="72095" spans="1:1" x14ac:dyDescent="0.25">
      <c r="A72095"/>
    </row>
    <row r="72096" spans="1:1" x14ac:dyDescent="0.25">
      <c r="A72096"/>
    </row>
    <row r="72097" spans="1:1" x14ac:dyDescent="0.25">
      <c r="A72097"/>
    </row>
    <row r="72098" spans="1:1" x14ac:dyDescent="0.25">
      <c r="A72098"/>
    </row>
    <row r="72099" spans="1:1" x14ac:dyDescent="0.25">
      <c r="A72099"/>
    </row>
    <row r="72100" spans="1:1" x14ac:dyDescent="0.25">
      <c r="A72100"/>
    </row>
    <row r="72101" spans="1:1" x14ac:dyDescent="0.25">
      <c r="A72101"/>
    </row>
    <row r="72102" spans="1:1" x14ac:dyDescent="0.25">
      <c r="A72102"/>
    </row>
    <row r="72103" spans="1:1" x14ac:dyDescent="0.25">
      <c r="A72103"/>
    </row>
    <row r="72104" spans="1:1" x14ac:dyDescent="0.25">
      <c r="A72104"/>
    </row>
    <row r="72105" spans="1:1" x14ac:dyDescent="0.25">
      <c r="A72105"/>
    </row>
    <row r="72106" spans="1:1" x14ac:dyDescent="0.25">
      <c r="A72106"/>
    </row>
    <row r="72107" spans="1:1" x14ac:dyDescent="0.25">
      <c r="A72107"/>
    </row>
    <row r="72108" spans="1:1" x14ac:dyDescent="0.25">
      <c r="A72108"/>
    </row>
    <row r="72109" spans="1:1" x14ac:dyDescent="0.25">
      <c r="A72109"/>
    </row>
    <row r="72110" spans="1:1" x14ac:dyDescent="0.25">
      <c r="A72110"/>
    </row>
    <row r="72111" spans="1:1" x14ac:dyDescent="0.25">
      <c r="A72111"/>
    </row>
    <row r="72112" spans="1:1" x14ac:dyDescent="0.25">
      <c r="A72112"/>
    </row>
    <row r="72113" spans="1:1" x14ac:dyDescent="0.25">
      <c r="A72113"/>
    </row>
    <row r="72114" spans="1:1" x14ac:dyDescent="0.25">
      <c r="A72114"/>
    </row>
    <row r="72115" spans="1:1" x14ac:dyDescent="0.25">
      <c r="A72115"/>
    </row>
    <row r="72116" spans="1:1" x14ac:dyDescent="0.25">
      <c r="A72116"/>
    </row>
    <row r="72117" spans="1:1" x14ac:dyDescent="0.25">
      <c r="A72117"/>
    </row>
    <row r="72118" spans="1:1" x14ac:dyDescent="0.25">
      <c r="A72118"/>
    </row>
    <row r="72119" spans="1:1" x14ac:dyDescent="0.25">
      <c r="A72119"/>
    </row>
    <row r="72120" spans="1:1" x14ac:dyDescent="0.25">
      <c r="A72120"/>
    </row>
    <row r="72121" spans="1:1" x14ac:dyDescent="0.25">
      <c r="A72121"/>
    </row>
    <row r="72122" spans="1:1" x14ac:dyDescent="0.25">
      <c r="A72122"/>
    </row>
    <row r="72123" spans="1:1" x14ac:dyDescent="0.25">
      <c r="A72123"/>
    </row>
    <row r="72124" spans="1:1" x14ac:dyDescent="0.25">
      <c r="A72124"/>
    </row>
    <row r="72125" spans="1:1" x14ac:dyDescent="0.25">
      <c r="A72125"/>
    </row>
    <row r="72126" spans="1:1" x14ac:dyDescent="0.25">
      <c r="A72126"/>
    </row>
    <row r="72127" spans="1:1" x14ac:dyDescent="0.25">
      <c r="A72127"/>
    </row>
    <row r="72128" spans="1:1" x14ac:dyDescent="0.25">
      <c r="A72128"/>
    </row>
    <row r="72129" spans="1:1" x14ac:dyDescent="0.25">
      <c r="A72129"/>
    </row>
    <row r="72130" spans="1:1" x14ac:dyDescent="0.25">
      <c r="A72130"/>
    </row>
    <row r="72131" spans="1:1" x14ac:dyDescent="0.25">
      <c r="A72131"/>
    </row>
    <row r="72132" spans="1:1" x14ac:dyDescent="0.25">
      <c r="A72132"/>
    </row>
    <row r="72133" spans="1:1" x14ac:dyDescent="0.25">
      <c r="A72133"/>
    </row>
    <row r="72134" spans="1:1" x14ac:dyDescent="0.25">
      <c r="A72134"/>
    </row>
    <row r="72135" spans="1:1" x14ac:dyDescent="0.25">
      <c r="A72135"/>
    </row>
    <row r="72136" spans="1:1" x14ac:dyDescent="0.25">
      <c r="A72136"/>
    </row>
    <row r="72137" spans="1:1" x14ac:dyDescent="0.25">
      <c r="A72137"/>
    </row>
    <row r="72138" spans="1:1" x14ac:dyDescent="0.25">
      <c r="A72138"/>
    </row>
    <row r="72139" spans="1:1" x14ac:dyDescent="0.25">
      <c r="A72139"/>
    </row>
    <row r="72140" spans="1:1" x14ac:dyDescent="0.25">
      <c r="A72140"/>
    </row>
    <row r="72141" spans="1:1" x14ac:dyDescent="0.25">
      <c r="A72141"/>
    </row>
    <row r="72142" spans="1:1" x14ac:dyDescent="0.25">
      <c r="A72142"/>
    </row>
    <row r="72143" spans="1:1" x14ac:dyDescent="0.25">
      <c r="A72143"/>
    </row>
    <row r="72144" spans="1:1" x14ac:dyDescent="0.25">
      <c r="A72144"/>
    </row>
    <row r="72145" spans="1:1" x14ac:dyDescent="0.25">
      <c r="A72145"/>
    </row>
    <row r="72146" spans="1:1" x14ac:dyDescent="0.25">
      <c r="A72146"/>
    </row>
    <row r="72147" spans="1:1" x14ac:dyDescent="0.25">
      <c r="A72147"/>
    </row>
    <row r="72148" spans="1:1" x14ac:dyDescent="0.25">
      <c r="A72148"/>
    </row>
    <row r="72149" spans="1:1" x14ac:dyDescent="0.25">
      <c r="A72149"/>
    </row>
    <row r="72150" spans="1:1" x14ac:dyDescent="0.25">
      <c r="A72150"/>
    </row>
    <row r="72151" spans="1:1" x14ac:dyDescent="0.25">
      <c r="A72151"/>
    </row>
    <row r="72152" spans="1:1" x14ac:dyDescent="0.25">
      <c r="A72152"/>
    </row>
    <row r="72153" spans="1:1" x14ac:dyDescent="0.25">
      <c r="A72153"/>
    </row>
    <row r="72154" spans="1:1" x14ac:dyDescent="0.25">
      <c r="A72154"/>
    </row>
    <row r="72155" spans="1:1" x14ac:dyDescent="0.25">
      <c r="A72155"/>
    </row>
    <row r="72156" spans="1:1" x14ac:dyDescent="0.25">
      <c r="A72156"/>
    </row>
    <row r="72157" spans="1:1" x14ac:dyDescent="0.25">
      <c r="A72157"/>
    </row>
    <row r="72158" spans="1:1" x14ac:dyDescent="0.25">
      <c r="A72158"/>
    </row>
    <row r="72159" spans="1:1" x14ac:dyDescent="0.25">
      <c r="A72159"/>
    </row>
    <row r="72160" spans="1:1" x14ac:dyDescent="0.25">
      <c r="A72160"/>
    </row>
    <row r="72161" spans="1:1" x14ac:dyDescent="0.25">
      <c r="A72161"/>
    </row>
    <row r="72162" spans="1:1" x14ac:dyDescent="0.25">
      <c r="A72162"/>
    </row>
    <row r="72163" spans="1:1" x14ac:dyDescent="0.25">
      <c r="A72163"/>
    </row>
    <row r="72164" spans="1:1" x14ac:dyDescent="0.25">
      <c r="A72164"/>
    </row>
    <row r="72165" spans="1:1" x14ac:dyDescent="0.25">
      <c r="A72165"/>
    </row>
    <row r="72166" spans="1:1" x14ac:dyDescent="0.25">
      <c r="A72166"/>
    </row>
    <row r="72167" spans="1:1" x14ac:dyDescent="0.25">
      <c r="A72167"/>
    </row>
    <row r="72168" spans="1:1" x14ac:dyDescent="0.25">
      <c r="A72168"/>
    </row>
    <row r="72169" spans="1:1" x14ac:dyDescent="0.25">
      <c r="A72169"/>
    </row>
    <row r="72170" spans="1:1" x14ac:dyDescent="0.25">
      <c r="A72170"/>
    </row>
    <row r="72171" spans="1:1" x14ac:dyDescent="0.25">
      <c r="A72171"/>
    </row>
    <row r="72172" spans="1:1" x14ac:dyDescent="0.25">
      <c r="A72172"/>
    </row>
    <row r="72173" spans="1:1" x14ac:dyDescent="0.25">
      <c r="A72173"/>
    </row>
    <row r="72174" spans="1:1" x14ac:dyDescent="0.25">
      <c r="A72174"/>
    </row>
    <row r="72175" spans="1:1" x14ac:dyDescent="0.25">
      <c r="A72175"/>
    </row>
    <row r="72176" spans="1:1" x14ac:dyDescent="0.25">
      <c r="A72176"/>
    </row>
    <row r="72177" spans="1:1" x14ac:dyDescent="0.25">
      <c r="A72177"/>
    </row>
    <row r="72178" spans="1:1" x14ac:dyDescent="0.25">
      <c r="A72178"/>
    </row>
    <row r="72179" spans="1:1" x14ac:dyDescent="0.25">
      <c r="A72179"/>
    </row>
    <row r="72180" spans="1:1" x14ac:dyDescent="0.25">
      <c r="A72180"/>
    </row>
    <row r="72181" spans="1:1" x14ac:dyDescent="0.25">
      <c r="A72181"/>
    </row>
    <row r="72182" spans="1:1" x14ac:dyDescent="0.25">
      <c r="A72182"/>
    </row>
    <row r="72183" spans="1:1" x14ac:dyDescent="0.25">
      <c r="A72183"/>
    </row>
    <row r="72184" spans="1:1" x14ac:dyDescent="0.25">
      <c r="A72184"/>
    </row>
    <row r="72185" spans="1:1" x14ac:dyDescent="0.25">
      <c r="A72185"/>
    </row>
    <row r="72186" spans="1:1" x14ac:dyDescent="0.25">
      <c r="A72186"/>
    </row>
    <row r="72187" spans="1:1" x14ac:dyDescent="0.25">
      <c r="A72187"/>
    </row>
    <row r="72188" spans="1:1" x14ac:dyDescent="0.25">
      <c r="A72188"/>
    </row>
    <row r="72189" spans="1:1" x14ac:dyDescent="0.25">
      <c r="A72189"/>
    </row>
    <row r="72190" spans="1:1" x14ac:dyDescent="0.25">
      <c r="A72190"/>
    </row>
    <row r="72191" spans="1:1" x14ac:dyDescent="0.25">
      <c r="A72191"/>
    </row>
    <row r="72192" spans="1:1" x14ac:dyDescent="0.25">
      <c r="A72192"/>
    </row>
    <row r="72193" spans="1:1" x14ac:dyDescent="0.25">
      <c r="A72193"/>
    </row>
    <row r="72194" spans="1:1" x14ac:dyDescent="0.25">
      <c r="A72194"/>
    </row>
    <row r="72195" spans="1:1" x14ac:dyDescent="0.25">
      <c r="A72195"/>
    </row>
    <row r="72196" spans="1:1" x14ac:dyDescent="0.25">
      <c r="A72196"/>
    </row>
    <row r="72197" spans="1:1" x14ac:dyDescent="0.25">
      <c r="A72197"/>
    </row>
    <row r="72198" spans="1:1" x14ac:dyDescent="0.25">
      <c r="A72198"/>
    </row>
    <row r="72199" spans="1:1" x14ac:dyDescent="0.25">
      <c r="A72199"/>
    </row>
    <row r="72200" spans="1:1" x14ac:dyDescent="0.25">
      <c r="A72200"/>
    </row>
    <row r="72201" spans="1:1" x14ac:dyDescent="0.25">
      <c r="A72201"/>
    </row>
    <row r="72202" spans="1:1" x14ac:dyDescent="0.25">
      <c r="A72202"/>
    </row>
    <row r="72203" spans="1:1" x14ac:dyDescent="0.25">
      <c r="A72203"/>
    </row>
    <row r="72204" spans="1:1" x14ac:dyDescent="0.25">
      <c r="A72204"/>
    </row>
    <row r="72205" spans="1:1" x14ac:dyDescent="0.25">
      <c r="A72205"/>
    </row>
    <row r="72206" spans="1:1" x14ac:dyDescent="0.25">
      <c r="A72206"/>
    </row>
    <row r="72207" spans="1:1" x14ac:dyDescent="0.25">
      <c r="A72207"/>
    </row>
    <row r="72208" spans="1:1" x14ac:dyDescent="0.25">
      <c r="A72208"/>
    </row>
    <row r="72209" spans="1:1" x14ac:dyDescent="0.25">
      <c r="A72209"/>
    </row>
    <row r="72210" spans="1:1" x14ac:dyDescent="0.25">
      <c r="A72210"/>
    </row>
    <row r="72211" spans="1:1" x14ac:dyDescent="0.25">
      <c r="A72211"/>
    </row>
    <row r="72212" spans="1:1" x14ac:dyDescent="0.25">
      <c r="A72212"/>
    </row>
    <row r="72213" spans="1:1" x14ac:dyDescent="0.25">
      <c r="A72213"/>
    </row>
    <row r="72214" spans="1:1" x14ac:dyDescent="0.25">
      <c r="A72214"/>
    </row>
    <row r="72215" spans="1:1" x14ac:dyDescent="0.25">
      <c r="A72215"/>
    </row>
    <row r="72216" spans="1:1" x14ac:dyDescent="0.25">
      <c r="A72216"/>
    </row>
    <row r="72217" spans="1:1" x14ac:dyDescent="0.25">
      <c r="A72217"/>
    </row>
    <row r="72218" spans="1:1" x14ac:dyDescent="0.25">
      <c r="A72218"/>
    </row>
    <row r="72219" spans="1:1" x14ac:dyDescent="0.25">
      <c r="A72219"/>
    </row>
    <row r="72220" spans="1:1" x14ac:dyDescent="0.25">
      <c r="A72220"/>
    </row>
    <row r="72221" spans="1:1" x14ac:dyDescent="0.25">
      <c r="A72221"/>
    </row>
    <row r="72222" spans="1:1" x14ac:dyDescent="0.25">
      <c r="A72222"/>
    </row>
    <row r="72223" spans="1:1" x14ac:dyDescent="0.25">
      <c r="A72223"/>
    </row>
    <row r="72224" spans="1:1" x14ac:dyDescent="0.25">
      <c r="A72224"/>
    </row>
    <row r="72225" spans="1:1" x14ac:dyDescent="0.25">
      <c r="A72225"/>
    </row>
    <row r="72226" spans="1:1" x14ac:dyDescent="0.25">
      <c r="A72226"/>
    </row>
    <row r="72227" spans="1:1" x14ac:dyDescent="0.25">
      <c r="A72227"/>
    </row>
    <row r="72228" spans="1:1" x14ac:dyDescent="0.25">
      <c r="A72228"/>
    </row>
    <row r="72229" spans="1:1" x14ac:dyDescent="0.25">
      <c r="A72229"/>
    </row>
    <row r="72230" spans="1:1" x14ac:dyDescent="0.25">
      <c r="A72230"/>
    </row>
    <row r="72231" spans="1:1" x14ac:dyDescent="0.25">
      <c r="A72231"/>
    </row>
    <row r="72232" spans="1:1" x14ac:dyDescent="0.25">
      <c r="A72232"/>
    </row>
    <row r="72233" spans="1:1" x14ac:dyDescent="0.25">
      <c r="A72233"/>
    </row>
    <row r="72234" spans="1:1" x14ac:dyDescent="0.25">
      <c r="A72234"/>
    </row>
    <row r="72235" spans="1:1" x14ac:dyDescent="0.25">
      <c r="A72235"/>
    </row>
    <row r="72236" spans="1:1" x14ac:dyDescent="0.25">
      <c r="A72236"/>
    </row>
    <row r="72237" spans="1:1" x14ac:dyDescent="0.25">
      <c r="A72237"/>
    </row>
    <row r="72238" spans="1:1" x14ac:dyDescent="0.25">
      <c r="A72238"/>
    </row>
    <row r="72239" spans="1:1" x14ac:dyDescent="0.25">
      <c r="A72239"/>
    </row>
    <row r="72240" spans="1:1" x14ac:dyDescent="0.25">
      <c r="A72240"/>
    </row>
    <row r="72241" spans="1:1" x14ac:dyDescent="0.25">
      <c r="A72241"/>
    </row>
    <row r="72242" spans="1:1" x14ac:dyDescent="0.25">
      <c r="A72242"/>
    </row>
    <row r="72243" spans="1:1" x14ac:dyDescent="0.25">
      <c r="A72243"/>
    </row>
    <row r="72244" spans="1:1" x14ac:dyDescent="0.25">
      <c r="A72244"/>
    </row>
    <row r="72245" spans="1:1" x14ac:dyDescent="0.25">
      <c r="A72245"/>
    </row>
    <row r="72246" spans="1:1" x14ac:dyDescent="0.25">
      <c r="A72246"/>
    </row>
    <row r="72247" spans="1:1" x14ac:dyDescent="0.25">
      <c r="A72247"/>
    </row>
    <row r="72248" spans="1:1" x14ac:dyDescent="0.25">
      <c r="A72248"/>
    </row>
    <row r="72249" spans="1:1" x14ac:dyDescent="0.25">
      <c r="A72249"/>
    </row>
    <row r="72250" spans="1:1" x14ac:dyDescent="0.25">
      <c r="A72250"/>
    </row>
    <row r="72251" spans="1:1" x14ac:dyDescent="0.25">
      <c r="A72251"/>
    </row>
    <row r="72252" spans="1:1" x14ac:dyDescent="0.25">
      <c r="A72252"/>
    </row>
    <row r="72253" spans="1:1" x14ac:dyDescent="0.25">
      <c r="A72253"/>
    </row>
    <row r="72254" spans="1:1" x14ac:dyDescent="0.25">
      <c r="A72254"/>
    </row>
    <row r="72255" spans="1:1" x14ac:dyDescent="0.25">
      <c r="A72255"/>
    </row>
    <row r="72256" spans="1:1" x14ac:dyDescent="0.25">
      <c r="A72256"/>
    </row>
    <row r="72257" spans="1:1" x14ac:dyDescent="0.25">
      <c r="A72257"/>
    </row>
    <row r="72258" spans="1:1" x14ac:dyDescent="0.25">
      <c r="A72258"/>
    </row>
    <row r="72259" spans="1:1" x14ac:dyDescent="0.25">
      <c r="A72259"/>
    </row>
    <row r="72260" spans="1:1" x14ac:dyDescent="0.25">
      <c r="A72260"/>
    </row>
    <row r="72261" spans="1:1" x14ac:dyDescent="0.25">
      <c r="A72261"/>
    </row>
    <row r="72262" spans="1:1" x14ac:dyDescent="0.25">
      <c r="A72262"/>
    </row>
    <row r="72263" spans="1:1" x14ac:dyDescent="0.25">
      <c r="A72263"/>
    </row>
    <row r="72264" spans="1:1" x14ac:dyDescent="0.25">
      <c r="A72264"/>
    </row>
    <row r="72265" spans="1:1" x14ac:dyDescent="0.25">
      <c r="A72265"/>
    </row>
    <row r="72266" spans="1:1" x14ac:dyDescent="0.25">
      <c r="A72266"/>
    </row>
    <row r="72267" spans="1:1" x14ac:dyDescent="0.25">
      <c r="A72267"/>
    </row>
    <row r="72268" spans="1:1" x14ac:dyDescent="0.25">
      <c r="A72268"/>
    </row>
    <row r="72269" spans="1:1" x14ac:dyDescent="0.25">
      <c r="A72269"/>
    </row>
    <row r="72270" spans="1:1" x14ac:dyDescent="0.25">
      <c r="A72270"/>
    </row>
    <row r="72271" spans="1:1" x14ac:dyDescent="0.25">
      <c r="A72271"/>
    </row>
    <row r="72272" spans="1:1" x14ac:dyDescent="0.25">
      <c r="A72272"/>
    </row>
    <row r="72273" spans="1:1" x14ac:dyDescent="0.25">
      <c r="A72273"/>
    </row>
    <row r="72274" spans="1:1" x14ac:dyDescent="0.25">
      <c r="A72274"/>
    </row>
    <row r="72275" spans="1:1" x14ac:dyDescent="0.25">
      <c r="A72275"/>
    </row>
    <row r="72276" spans="1:1" x14ac:dyDescent="0.25">
      <c r="A72276"/>
    </row>
    <row r="72277" spans="1:1" x14ac:dyDescent="0.25">
      <c r="A72277"/>
    </row>
    <row r="72278" spans="1:1" x14ac:dyDescent="0.25">
      <c r="A72278"/>
    </row>
    <row r="72279" spans="1:1" x14ac:dyDescent="0.25">
      <c r="A72279"/>
    </row>
    <row r="72280" spans="1:1" x14ac:dyDescent="0.25">
      <c r="A72280"/>
    </row>
    <row r="72281" spans="1:1" x14ac:dyDescent="0.25">
      <c r="A72281"/>
    </row>
    <row r="72282" spans="1:1" x14ac:dyDescent="0.25">
      <c r="A72282"/>
    </row>
    <row r="72283" spans="1:1" x14ac:dyDescent="0.25">
      <c r="A72283"/>
    </row>
    <row r="72284" spans="1:1" x14ac:dyDescent="0.25">
      <c r="A72284"/>
    </row>
    <row r="72285" spans="1:1" x14ac:dyDescent="0.25">
      <c r="A72285"/>
    </row>
    <row r="72286" spans="1:1" x14ac:dyDescent="0.25">
      <c r="A72286"/>
    </row>
    <row r="72287" spans="1:1" x14ac:dyDescent="0.25">
      <c r="A72287"/>
    </row>
    <row r="72288" spans="1:1" x14ac:dyDescent="0.25">
      <c r="A72288"/>
    </row>
    <row r="72289" spans="1:1" x14ac:dyDescent="0.25">
      <c r="A72289"/>
    </row>
    <row r="72290" spans="1:1" x14ac:dyDescent="0.25">
      <c r="A72290"/>
    </row>
    <row r="72291" spans="1:1" x14ac:dyDescent="0.25">
      <c r="A72291"/>
    </row>
    <row r="72292" spans="1:1" x14ac:dyDescent="0.25">
      <c r="A72292"/>
    </row>
    <row r="72293" spans="1:1" x14ac:dyDescent="0.25">
      <c r="A72293"/>
    </row>
    <row r="72294" spans="1:1" x14ac:dyDescent="0.25">
      <c r="A72294"/>
    </row>
    <row r="72295" spans="1:1" x14ac:dyDescent="0.25">
      <c r="A72295"/>
    </row>
    <row r="72296" spans="1:1" x14ac:dyDescent="0.25">
      <c r="A72296"/>
    </row>
    <row r="72297" spans="1:1" x14ac:dyDescent="0.25">
      <c r="A72297"/>
    </row>
    <row r="72298" spans="1:1" x14ac:dyDescent="0.25">
      <c r="A72298"/>
    </row>
    <row r="72299" spans="1:1" x14ac:dyDescent="0.25">
      <c r="A72299"/>
    </row>
    <row r="72300" spans="1:1" x14ac:dyDescent="0.25">
      <c r="A72300"/>
    </row>
    <row r="72301" spans="1:1" x14ac:dyDescent="0.25">
      <c r="A72301"/>
    </row>
    <row r="72302" spans="1:1" x14ac:dyDescent="0.25">
      <c r="A72302"/>
    </row>
    <row r="72303" spans="1:1" x14ac:dyDescent="0.25">
      <c r="A72303"/>
    </row>
    <row r="72304" spans="1:1" x14ac:dyDescent="0.25">
      <c r="A72304"/>
    </row>
    <row r="72305" spans="1:1" x14ac:dyDescent="0.25">
      <c r="A72305"/>
    </row>
    <row r="72306" spans="1:1" x14ac:dyDescent="0.25">
      <c r="A72306"/>
    </row>
    <row r="72307" spans="1:1" x14ac:dyDescent="0.25">
      <c r="A72307"/>
    </row>
    <row r="72308" spans="1:1" x14ac:dyDescent="0.25">
      <c r="A72308"/>
    </row>
    <row r="72309" spans="1:1" x14ac:dyDescent="0.25">
      <c r="A72309"/>
    </row>
    <row r="72310" spans="1:1" x14ac:dyDescent="0.25">
      <c r="A72310"/>
    </row>
    <row r="72311" spans="1:1" x14ac:dyDescent="0.25">
      <c r="A72311"/>
    </row>
    <row r="72312" spans="1:1" x14ac:dyDescent="0.25">
      <c r="A72312"/>
    </row>
    <row r="72313" spans="1:1" x14ac:dyDescent="0.25">
      <c r="A72313"/>
    </row>
    <row r="72314" spans="1:1" x14ac:dyDescent="0.25">
      <c r="A72314"/>
    </row>
    <row r="72315" spans="1:1" x14ac:dyDescent="0.25">
      <c r="A72315"/>
    </row>
    <row r="72316" spans="1:1" x14ac:dyDescent="0.25">
      <c r="A72316"/>
    </row>
    <row r="72317" spans="1:1" x14ac:dyDescent="0.25">
      <c r="A72317"/>
    </row>
    <row r="72318" spans="1:1" x14ac:dyDescent="0.25">
      <c r="A72318"/>
    </row>
    <row r="72319" spans="1:1" x14ac:dyDescent="0.25">
      <c r="A72319"/>
    </row>
    <row r="72320" spans="1:1" x14ac:dyDescent="0.25">
      <c r="A72320"/>
    </row>
    <row r="72321" spans="1:1" x14ac:dyDescent="0.25">
      <c r="A72321"/>
    </row>
    <row r="72322" spans="1:1" x14ac:dyDescent="0.25">
      <c r="A72322"/>
    </row>
    <row r="72323" spans="1:1" x14ac:dyDescent="0.25">
      <c r="A72323"/>
    </row>
    <row r="72324" spans="1:1" x14ac:dyDescent="0.25">
      <c r="A72324"/>
    </row>
    <row r="72325" spans="1:1" x14ac:dyDescent="0.25">
      <c r="A72325"/>
    </row>
    <row r="72326" spans="1:1" x14ac:dyDescent="0.25">
      <c r="A72326"/>
    </row>
    <row r="72327" spans="1:1" x14ac:dyDescent="0.25">
      <c r="A72327"/>
    </row>
    <row r="72328" spans="1:1" x14ac:dyDescent="0.25">
      <c r="A72328"/>
    </row>
    <row r="72329" spans="1:1" x14ac:dyDescent="0.25">
      <c r="A72329"/>
    </row>
    <row r="72330" spans="1:1" x14ac:dyDescent="0.25">
      <c r="A72330"/>
    </row>
    <row r="72331" spans="1:1" x14ac:dyDescent="0.25">
      <c r="A72331"/>
    </row>
    <row r="72332" spans="1:1" x14ac:dyDescent="0.25">
      <c r="A72332"/>
    </row>
    <row r="72333" spans="1:1" x14ac:dyDescent="0.25">
      <c r="A72333"/>
    </row>
    <row r="72334" spans="1:1" x14ac:dyDescent="0.25">
      <c r="A72334"/>
    </row>
    <row r="72335" spans="1:1" x14ac:dyDescent="0.25">
      <c r="A72335"/>
    </row>
    <row r="72336" spans="1:1" x14ac:dyDescent="0.25">
      <c r="A72336"/>
    </row>
    <row r="72337" spans="1:1" x14ac:dyDescent="0.25">
      <c r="A72337"/>
    </row>
    <row r="72338" spans="1:1" x14ac:dyDescent="0.25">
      <c r="A72338"/>
    </row>
    <row r="72339" spans="1:1" x14ac:dyDescent="0.25">
      <c r="A72339"/>
    </row>
    <row r="72340" spans="1:1" x14ac:dyDescent="0.25">
      <c r="A72340"/>
    </row>
    <row r="72341" spans="1:1" x14ac:dyDescent="0.25">
      <c r="A72341"/>
    </row>
    <row r="72342" spans="1:1" x14ac:dyDescent="0.25">
      <c r="A72342"/>
    </row>
    <row r="72343" spans="1:1" x14ac:dyDescent="0.25">
      <c r="A72343"/>
    </row>
    <row r="72344" spans="1:1" x14ac:dyDescent="0.25">
      <c r="A72344"/>
    </row>
    <row r="72345" spans="1:1" x14ac:dyDescent="0.25">
      <c r="A72345"/>
    </row>
    <row r="72346" spans="1:1" x14ac:dyDescent="0.25">
      <c r="A72346"/>
    </row>
    <row r="72347" spans="1:1" x14ac:dyDescent="0.25">
      <c r="A72347"/>
    </row>
    <row r="72348" spans="1:1" x14ac:dyDescent="0.25">
      <c r="A72348"/>
    </row>
    <row r="72349" spans="1:1" x14ac:dyDescent="0.25">
      <c r="A72349"/>
    </row>
    <row r="72350" spans="1:1" x14ac:dyDescent="0.25">
      <c r="A72350"/>
    </row>
    <row r="72351" spans="1:1" x14ac:dyDescent="0.25">
      <c r="A72351"/>
    </row>
    <row r="72352" spans="1:1" x14ac:dyDescent="0.25">
      <c r="A72352"/>
    </row>
    <row r="72353" spans="1:1" x14ac:dyDescent="0.25">
      <c r="A72353"/>
    </row>
    <row r="72354" spans="1:1" x14ac:dyDescent="0.25">
      <c r="A72354"/>
    </row>
    <row r="72355" spans="1:1" x14ac:dyDescent="0.25">
      <c r="A72355"/>
    </row>
    <row r="72356" spans="1:1" x14ac:dyDescent="0.25">
      <c r="A72356"/>
    </row>
    <row r="72357" spans="1:1" x14ac:dyDescent="0.25">
      <c r="A72357"/>
    </row>
    <row r="72358" spans="1:1" x14ac:dyDescent="0.25">
      <c r="A72358"/>
    </row>
    <row r="72359" spans="1:1" x14ac:dyDescent="0.25">
      <c r="A72359"/>
    </row>
    <row r="72360" spans="1:1" x14ac:dyDescent="0.25">
      <c r="A72360"/>
    </row>
    <row r="72361" spans="1:1" x14ac:dyDescent="0.25">
      <c r="A72361"/>
    </row>
    <row r="72362" spans="1:1" x14ac:dyDescent="0.25">
      <c r="A72362"/>
    </row>
    <row r="72363" spans="1:1" x14ac:dyDescent="0.25">
      <c r="A72363"/>
    </row>
    <row r="72364" spans="1:1" x14ac:dyDescent="0.25">
      <c r="A72364"/>
    </row>
    <row r="72365" spans="1:1" x14ac:dyDescent="0.25">
      <c r="A72365"/>
    </row>
    <row r="72366" spans="1:1" x14ac:dyDescent="0.25">
      <c r="A72366"/>
    </row>
    <row r="72367" spans="1:1" x14ac:dyDescent="0.25">
      <c r="A72367"/>
    </row>
    <row r="72368" spans="1:1" x14ac:dyDescent="0.25">
      <c r="A72368"/>
    </row>
    <row r="72369" spans="1:1" x14ac:dyDescent="0.25">
      <c r="A72369"/>
    </row>
    <row r="72370" spans="1:1" x14ac:dyDescent="0.25">
      <c r="A72370"/>
    </row>
    <row r="72371" spans="1:1" x14ac:dyDescent="0.25">
      <c r="A72371"/>
    </row>
    <row r="72372" spans="1:1" x14ac:dyDescent="0.25">
      <c r="A72372"/>
    </row>
    <row r="72373" spans="1:1" x14ac:dyDescent="0.25">
      <c r="A72373"/>
    </row>
    <row r="72374" spans="1:1" x14ac:dyDescent="0.25">
      <c r="A72374"/>
    </row>
    <row r="72375" spans="1:1" x14ac:dyDescent="0.25">
      <c r="A72375"/>
    </row>
    <row r="72376" spans="1:1" x14ac:dyDescent="0.25">
      <c r="A72376"/>
    </row>
    <row r="72377" spans="1:1" x14ac:dyDescent="0.25">
      <c r="A72377"/>
    </row>
    <row r="72378" spans="1:1" x14ac:dyDescent="0.25">
      <c r="A72378"/>
    </row>
    <row r="72379" spans="1:1" x14ac:dyDescent="0.25">
      <c r="A72379"/>
    </row>
    <row r="72380" spans="1:1" x14ac:dyDescent="0.25">
      <c r="A72380"/>
    </row>
    <row r="72381" spans="1:1" x14ac:dyDescent="0.25">
      <c r="A72381"/>
    </row>
    <row r="72382" spans="1:1" x14ac:dyDescent="0.25">
      <c r="A72382"/>
    </row>
    <row r="72383" spans="1:1" x14ac:dyDescent="0.25">
      <c r="A72383"/>
    </row>
    <row r="72384" spans="1:1" x14ac:dyDescent="0.25">
      <c r="A72384"/>
    </row>
    <row r="72385" spans="1:1" x14ac:dyDescent="0.25">
      <c r="A72385"/>
    </row>
    <row r="72386" spans="1:1" x14ac:dyDescent="0.25">
      <c r="A72386"/>
    </row>
    <row r="72387" spans="1:1" x14ac:dyDescent="0.25">
      <c r="A72387"/>
    </row>
    <row r="72388" spans="1:1" x14ac:dyDescent="0.25">
      <c r="A72388"/>
    </row>
    <row r="72389" spans="1:1" x14ac:dyDescent="0.25">
      <c r="A72389"/>
    </row>
    <row r="72390" spans="1:1" x14ac:dyDescent="0.25">
      <c r="A72390"/>
    </row>
    <row r="72391" spans="1:1" x14ac:dyDescent="0.25">
      <c r="A72391"/>
    </row>
    <row r="72392" spans="1:1" x14ac:dyDescent="0.25">
      <c r="A72392"/>
    </row>
    <row r="72393" spans="1:1" x14ac:dyDescent="0.25">
      <c r="A72393"/>
    </row>
    <row r="72394" spans="1:1" x14ac:dyDescent="0.25">
      <c r="A72394"/>
    </row>
    <row r="72395" spans="1:1" x14ac:dyDescent="0.25">
      <c r="A72395"/>
    </row>
    <row r="72396" spans="1:1" x14ac:dyDescent="0.25">
      <c r="A72396"/>
    </row>
    <row r="72397" spans="1:1" x14ac:dyDescent="0.25">
      <c r="A72397"/>
    </row>
    <row r="72398" spans="1:1" x14ac:dyDescent="0.25">
      <c r="A72398"/>
    </row>
    <row r="72399" spans="1:1" x14ac:dyDescent="0.25">
      <c r="A72399"/>
    </row>
    <row r="72400" spans="1:1" x14ac:dyDescent="0.25">
      <c r="A72400"/>
    </row>
    <row r="72401" spans="1:1" x14ac:dyDescent="0.25">
      <c r="A72401"/>
    </row>
    <row r="72402" spans="1:1" x14ac:dyDescent="0.25">
      <c r="A72402"/>
    </row>
    <row r="72403" spans="1:1" x14ac:dyDescent="0.25">
      <c r="A72403"/>
    </row>
    <row r="72404" spans="1:1" x14ac:dyDescent="0.25">
      <c r="A72404"/>
    </row>
    <row r="72405" spans="1:1" x14ac:dyDescent="0.25">
      <c r="A72405"/>
    </row>
    <row r="72406" spans="1:1" x14ac:dyDescent="0.25">
      <c r="A72406"/>
    </row>
    <row r="72407" spans="1:1" x14ac:dyDescent="0.25">
      <c r="A72407"/>
    </row>
    <row r="72408" spans="1:1" x14ac:dyDescent="0.25">
      <c r="A72408"/>
    </row>
    <row r="72409" spans="1:1" x14ac:dyDescent="0.25">
      <c r="A72409"/>
    </row>
    <row r="72410" spans="1:1" x14ac:dyDescent="0.25">
      <c r="A72410"/>
    </row>
    <row r="72411" spans="1:1" x14ac:dyDescent="0.25">
      <c r="A72411"/>
    </row>
    <row r="72412" spans="1:1" x14ac:dyDescent="0.25">
      <c r="A72412"/>
    </row>
    <row r="72413" spans="1:1" x14ac:dyDescent="0.25">
      <c r="A72413"/>
    </row>
    <row r="72414" spans="1:1" x14ac:dyDescent="0.25">
      <c r="A72414"/>
    </row>
    <row r="72415" spans="1:1" x14ac:dyDescent="0.25">
      <c r="A72415"/>
    </row>
    <row r="72416" spans="1:1" x14ac:dyDescent="0.25">
      <c r="A72416"/>
    </row>
    <row r="72417" spans="1:1" x14ac:dyDescent="0.25">
      <c r="A72417"/>
    </row>
    <row r="72418" spans="1:1" x14ac:dyDescent="0.25">
      <c r="A72418"/>
    </row>
    <row r="72419" spans="1:1" x14ac:dyDescent="0.25">
      <c r="A72419"/>
    </row>
    <row r="72420" spans="1:1" x14ac:dyDescent="0.25">
      <c r="A72420"/>
    </row>
    <row r="72421" spans="1:1" x14ac:dyDescent="0.25">
      <c r="A72421"/>
    </row>
    <row r="72422" spans="1:1" x14ac:dyDescent="0.25">
      <c r="A72422"/>
    </row>
    <row r="72423" spans="1:1" x14ac:dyDescent="0.25">
      <c r="A72423"/>
    </row>
    <row r="72424" spans="1:1" x14ac:dyDescent="0.25">
      <c r="A72424"/>
    </row>
    <row r="72425" spans="1:1" x14ac:dyDescent="0.25">
      <c r="A72425"/>
    </row>
    <row r="72426" spans="1:1" x14ac:dyDescent="0.25">
      <c r="A72426"/>
    </row>
    <row r="72427" spans="1:1" x14ac:dyDescent="0.25">
      <c r="A72427"/>
    </row>
    <row r="72428" spans="1:1" x14ac:dyDescent="0.25">
      <c r="A72428"/>
    </row>
    <row r="72429" spans="1:1" x14ac:dyDescent="0.25">
      <c r="A72429"/>
    </row>
    <row r="72430" spans="1:1" x14ac:dyDescent="0.25">
      <c r="A72430"/>
    </row>
    <row r="72431" spans="1:1" x14ac:dyDescent="0.25">
      <c r="A72431"/>
    </row>
    <row r="72432" spans="1:1" x14ac:dyDescent="0.25">
      <c r="A72432"/>
    </row>
    <row r="72433" spans="1:1" x14ac:dyDescent="0.25">
      <c r="A72433"/>
    </row>
    <row r="72434" spans="1:1" x14ac:dyDescent="0.25">
      <c r="A72434"/>
    </row>
    <row r="72435" spans="1:1" x14ac:dyDescent="0.25">
      <c r="A72435"/>
    </row>
    <row r="72436" spans="1:1" x14ac:dyDescent="0.25">
      <c r="A72436"/>
    </row>
    <row r="72437" spans="1:1" x14ac:dyDescent="0.25">
      <c r="A72437"/>
    </row>
    <row r="72438" spans="1:1" x14ac:dyDescent="0.25">
      <c r="A72438"/>
    </row>
    <row r="72439" spans="1:1" x14ac:dyDescent="0.25">
      <c r="A72439"/>
    </row>
    <row r="72440" spans="1:1" x14ac:dyDescent="0.25">
      <c r="A72440"/>
    </row>
    <row r="72441" spans="1:1" x14ac:dyDescent="0.25">
      <c r="A72441"/>
    </row>
    <row r="72442" spans="1:1" x14ac:dyDescent="0.25">
      <c r="A72442"/>
    </row>
    <row r="72443" spans="1:1" x14ac:dyDescent="0.25">
      <c r="A72443"/>
    </row>
    <row r="72444" spans="1:1" x14ac:dyDescent="0.25">
      <c r="A72444"/>
    </row>
    <row r="72445" spans="1:1" x14ac:dyDescent="0.25">
      <c r="A72445"/>
    </row>
    <row r="72446" spans="1:1" x14ac:dyDescent="0.25">
      <c r="A72446"/>
    </row>
    <row r="72447" spans="1:1" x14ac:dyDescent="0.25">
      <c r="A72447"/>
    </row>
    <row r="72448" spans="1:1" x14ac:dyDescent="0.25">
      <c r="A72448"/>
    </row>
    <row r="72449" spans="1:1" x14ac:dyDescent="0.25">
      <c r="A72449"/>
    </row>
    <row r="72450" spans="1:1" x14ac:dyDescent="0.25">
      <c r="A72450"/>
    </row>
    <row r="72451" spans="1:1" x14ac:dyDescent="0.25">
      <c r="A72451"/>
    </row>
    <row r="72452" spans="1:1" x14ac:dyDescent="0.25">
      <c r="A72452"/>
    </row>
    <row r="72453" spans="1:1" x14ac:dyDescent="0.25">
      <c r="A72453"/>
    </row>
    <row r="72454" spans="1:1" x14ac:dyDescent="0.25">
      <c r="A72454"/>
    </row>
    <row r="72455" spans="1:1" x14ac:dyDescent="0.25">
      <c r="A72455"/>
    </row>
    <row r="72456" spans="1:1" x14ac:dyDescent="0.25">
      <c r="A72456"/>
    </row>
    <row r="72457" spans="1:1" x14ac:dyDescent="0.25">
      <c r="A72457"/>
    </row>
    <row r="72458" spans="1:1" x14ac:dyDescent="0.25">
      <c r="A72458"/>
    </row>
    <row r="72459" spans="1:1" x14ac:dyDescent="0.25">
      <c r="A72459"/>
    </row>
    <row r="72460" spans="1:1" x14ac:dyDescent="0.25">
      <c r="A72460"/>
    </row>
    <row r="72461" spans="1:1" x14ac:dyDescent="0.25">
      <c r="A72461"/>
    </row>
    <row r="72462" spans="1:1" x14ac:dyDescent="0.25">
      <c r="A72462"/>
    </row>
    <row r="72463" spans="1:1" x14ac:dyDescent="0.25">
      <c r="A72463"/>
    </row>
    <row r="72464" spans="1:1" x14ac:dyDescent="0.25">
      <c r="A72464"/>
    </row>
    <row r="72465" spans="1:1" x14ac:dyDescent="0.25">
      <c r="A72465"/>
    </row>
    <row r="72466" spans="1:1" x14ac:dyDescent="0.25">
      <c r="A72466"/>
    </row>
    <row r="72467" spans="1:1" x14ac:dyDescent="0.25">
      <c r="A72467"/>
    </row>
    <row r="72468" spans="1:1" x14ac:dyDescent="0.25">
      <c r="A72468"/>
    </row>
    <row r="72469" spans="1:1" x14ac:dyDescent="0.25">
      <c r="A72469"/>
    </row>
    <row r="72470" spans="1:1" x14ac:dyDescent="0.25">
      <c r="A72470"/>
    </row>
    <row r="72471" spans="1:1" x14ac:dyDescent="0.25">
      <c r="A72471"/>
    </row>
    <row r="72472" spans="1:1" x14ac:dyDescent="0.25">
      <c r="A72472"/>
    </row>
    <row r="72473" spans="1:1" x14ac:dyDescent="0.25">
      <c r="A72473"/>
    </row>
    <row r="72474" spans="1:1" x14ac:dyDescent="0.25">
      <c r="A72474"/>
    </row>
    <row r="72475" spans="1:1" x14ac:dyDescent="0.25">
      <c r="A72475"/>
    </row>
    <row r="72476" spans="1:1" x14ac:dyDescent="0.25">
      <c r="A72476"/>
    </row>
    <row r="72477" spans="1:1" x14ac:dyDescent="0.25">
      <c r="A72477"/>
    </row>
    <row r="72478" spans="1:1" x14ac:dyDescent="0.25">
      <c r="A72478"/>
    </row>
    <row r="72479" spans="1:1" x14ac:dyDescent="0.25">
      <c r="A72479"/>
    </row>
    <row r="72480" spans="1:1" x14ac:dyDescent="0.25">
      <c r="A72480"/>
    </row>
    <row r="72481" spans="1:1" x14ac:dyDescent="0.25">
      <c r="A72481"/>
    </row>
    <row r="72482" spans="1:1" x14ac:dyDescent="0.25">
      <c r="A72482"/>
    </row>
    <row r="72483" spans="1:1" x14ac:dyDescent="0.25">
      <c r="A72483"/>
    </row>
    <row r="72484" spans="1:1" x14ac:dyDescent="0.25">
      <c r="A72484"/>
    </row>
    <row r="72485" spans="1:1" x14ac:dyDescent="0.25">
      <c r="A72485"/>
    </row>
    <row r="72486" spans="1:1" x14ac:dyDescent="0.25">
      <c r="A72486"/>
    </row>
    <row r="72487" spans="1:1" x14ac:dyDescent="0.25">
      <c r="A72487"/>
    </row>
    <row r="72488" spans="1:1" x14ac:dyDescent="0.25">
      <c r="A72488"/>
    </row>
    <row r="72489" spans="1:1" x14ac:dyDescent="0.25">
      <c r="A72489"/>
    </row>
    <row r="72490" spans="1:1" x14ac:dyDescent="0.25">
      <c r="A72490"/>
    </row>
    <row r="72491" spans="1:1" x14ac:dyDescent="0.25">
      <c r="A72491"/>
    </row>
    <row r="72492" spans="1:1" x14ac:dyDescent="0.25">
      <c r="A72492"/>
    </row>
    <row r="72493" spans="1:1" x14ac:dyDescent="0.25">
      <c r="A72493"/>
    </row>
    <row r="72494" spans="1:1" x14ac:dyDescent="0.25">
      <c r="A72494"/>
    </row>
    <row r="72495" spans="1:1" x14ac:dyDescent="0.25">
      <c r="A72495"/>
    </row>
    <row r="72496" spans="1:1" x14ac:dyDescent="0.25">
      <c r="A72496"/>
    </row>
    <row r="72497" spans="1:1" x14ac:dyDescent="0.25">
      <c r="A72497"/>
    </row>
    <row r="72498" spans="1:1" x14ac:dyDescent="0.25">
      <c r="A72498"/>
    </row>
    <row r="72499" spans="1:1" x14ac:dyDescent="0.25">
      <c r="A72499"/>
    </row>
    <row r="72500" spans="1:1" x14ac:dyDescent="0.25">
      <c r="A72500"/>
    </row>
    <row r="72501" spans="1:1" x14ac:dyDescent="0.25">
      <c r="A72501"/>
    </row>
    <row r="72502" spans="1:1" x14ac:dyDescent="0.25">
      <c r="A72502"/>
    </row>
    <row r="72503" spans="1:1" x14ac:dyDescent="0.25">
      <c r="A72503"/>
    </row>
    <row r="72504" spans="1:1" x14ac:dyDescent="0.25">
      <c r="A72504"/>
    </row>
    <row r="72505" spans="1:1" x14ac:dyDescent="0.25">
      <c r="A72505"/>
    </row>
    <row r="72506" spans="1:1" x14ac:dyDescent="0.25">
      <c r="A72506"/>
    </row>
    <row r="72507" spans="1:1" x14ac:dyDescent="0.25">
      <c r="A72507"/>
    </row>
    <row r="72508" spans="1:1" x14ac:dyDescent="0.25">
      <c r="A72508"/>
    </row>
    <row r="72509" spans="1:1" x14ac:dyDescent="0.25">
      <c r="A72509"/>
    </row>
    <row r="72510" spans="1:1" x14ac:dyDescent="0.25">
      <c r="A72510"/>
    </row>
    <row r="72511" spans="1:1" x14ac:dyDescent="0.25">
      <c r="A72511"/>
    </row>
    <row r="72512" spans="1:1" x14ac:dyDescent="0.25">
      <c r="A72512"/>
    </row>
    <row r="72513" spans="1:1" x14ac:dyDescent="0.25">
      <c r="A72513"/>
    </row>
    <row r="72514" spans="1:1" x14ac:dyDescent="0.25">
      <c r="A72514"/>
    </row>
    <row r="72515" spans="1:1" x14ac:dyDescent="0.25">
      <c r="A72515"/>
    </row>
    <row r="72516" spans="1:1" x14ac:dyDescent="0.25">
      <c r="A72516"/>
    </row>
    <row r="72517" spans="1:1" x14ac:dyDescent="0.25">
      <c r="A72517"/>
    </row>
    <row r="72518" spans="1:1" x14ac:dyDescent="0.25">
      <c r="A72518"/>
    </row>
    <row r="72519" spans="1:1" x14ac:dyDescent="0.25">
      <c r="A72519"/>
    </row>
    <row r="72520" spans="1:1" x14ac:dyDescent="0.25">
      <c r="A72520"/>
    </row>
    <row r="72521" spans="1:1" x14ac:dyDescent="0.25">
      <c r="A72521"/>
    </row>
    <row r="72522" spans="1:1" x14ac:dyDescent="0.25">
      <c r="A72522"/>
    </row>
    <row r="72523" spans="1:1" x14ac:dyDescent="0.25">
      <c r="A72523"/>
    </row>
    <row r="72524" spans="1:1" x14ac:dyDescent="0.25">
      <c r="A72524"/>
    </row>
    <row r="72525" spans="1:1" x14ac:dyDescent="0.25">
      <c r="A72525"/>
    </row>
    <row r="72526" spans="1:1" x14ac:dyDescent="0.25">
      <c r="A72526"/>
    </row>
    <row r="72527" spans="1:1" x14ac:dyDescent="0.25">
      <c r="A72527"/>
    </row>
    <row r="72528" spans="1:1" x14ac:dyDescent="0.25">
      <c r="A72528"/>
    </row>
    <row r="72529" spans="1:1" x14ac:dyDescent="0.25">
      <c r="A72529"/>
    </row>
    <row r="72530" spans="1:1" x14ac:dyDescent="0.25">
      <c r="A72530"/>
    </row>
    <row r="72531" spans="1:1" x14ac:dyDescent="0.25">
      <c r="A72531"/>
    </row>
    <row r="72532" spans="1:1" x14ac:dyDescent="0.25">
      <c r="A72532"/>
    </row>
    <row r="72533" spans="1:1" x14ac:dyDescent="0.25">
      <c r="A72533"/>
    </row>
    <row r="72534" spans="1:1" x14ac:dyDescent="0.25">
      <c r="A72534"/>
    </row>
    <row r="72535" spans="1:1" x14ac:dyDescent="0.25">
      <c r="A72535"/>
    </row>
    <row r="72536" spans="1:1" x14ac:dyDescent="0.25">
      <c r="A72536"/>
    </row>
    <row r="72537" spans="1:1" x14ac:dyDescent="0.25">
      <c r="A72537"/>
    </row>
    <row r="72538" spans="1:1" x14ac:dyDescent="0.25">
      <c r="A72538"/>
    </row>
    <row r="72539" spans="1:1" x14ac:dyDescent="0.25">
      <c r="A72539"/>
    </row>
    <row r="72540" spans="1:1" x14ac:dyDescent="0.25">
      <c r="A72540"/>
    </row>
    <row r="72541" spans="1:1" x14ac:dyDescent="0.25">
      <c r="A72541"/>
    </row>
    <row r="72542" spans="1:1" x14ac:dyDescent="0.25">
      <c r="A72542"/>
    </row>
    <row r="72543" spans="1:1" x14ac:dyDescent="0.25">
      <c r="A72543"/>
    </row>
    <row r="72544" spans="1:1" x14ac:dyDescent="0.25">
      <c r="A72544"/>
    </row>
    <row r="72545" spans="1:1" x14ac:dyDescent="0.25">
      <c r="A72545"/>
    </row>
    <row r="72546" spans="1:1" x14ac:dyDescent="0.25">
      <c r="A72546"/>
    </row>
    <row r="72547" spans="1:1" x14ac:dyDescent="0.25">
      <c r="A72547"/>
    </row>
    <row r="72548" spans="1:1" x14ac:dyDescent="0.25">
      <c r="A72548"/>
    </row>
    <row r="72549" spans="1:1" x14ac:dyDescent="0.25">
      <c r="A72549"/>
    </row>
    <row r="72550" spans="1:1" x14ac:dyDescent="0.25">
      <c r="A72550"/>
    </row>
    <row r="72551" spans="1:1" x14ac:dyDescent="0.25">
      <c r="A72551"/>
    </row>
    <row r="72552" spans="1:1" x14ac:dyDescent="0.25">
      <c r="A72552"/>
    </row>
    <row r="72553" spans="1:1" x14ac:dyDescent="0.25">
      <c r="A72553"/>
    </row>
    <row r="72554" spans="1:1" x14ac:dyDescent="0.25">
      <c r="A72554"/>
    </row>
    <row r="72555" spans="1:1" x14ac:dyDescent="0.25">
      <c r="A72555"/>
    </row>
    <row r="72556" spans="1:1" x14ac:dyDescent="0.25">
      <c r="A72556"/>
    </row>
    <row r="72557" spans="1:1" x14ac:dyDescent="0.25">
      <c r="A72557"/>
    </row>
    <row r="72558" spans="1:1" x14ac:dyDescent="0.25">
      <c r="A72558"/>
    </row>
    <row r="72559" spans="1:1" x14ac:dyDescent="0.25">
      <c r="A72559"/>
    </row>
    <row r="72560" spans="1:1" x14ac:dyDescent="0.25">
      <c r="A72560"/>
    </row>
    <row r="72561" spans="1:1" x14ac:dyDescent="0.25">
      <c r="A72561"/>
    </row>
    <row r="72562" spans="1:1" x14ac:dyDescent="0.25">
      <c r="A72562"/>
    </row>
    <row r="72563" spans="1:1" x14ac:dyDescent="0.25">
      <c r="A72563"/>
    </row>
    <row r="72564" spans="1:1" x14ac:dyDescent="0.25">
      <c r="A72564"/>
    </row>
    <row r="72565" spans="1:1" x14ac:dyDescent="0.25">
      <c r="A72565"/>
    </row>
    <row r="72566" spans="1:1" x14ac:dyDescent="0.25">
      <c r="A72566"/>
    </row>
    <row r="72567" spans="1:1" x14ac:dyDescent="0.25">
      <c r="A72567"/>
    </row>
    <row r="72568" spans="1:1" x14ac:dyDescent="0.25">
      <c r="A72568"/>
    </row>
    <row r="72569" spans="1:1" x14ac:dyDescent="0.25">
      <c r="A72569"/>
    </row>
    <row r="72570" spans="1:1" x14ac:dyDescent="0.25">
      <c r="A72570"/>
    </row>
    <row r="72571" spans="1:1" x14ac:dyDescent="0.25">
      <c r="A72571"/>
    </row>
    <row r="72572" spans="1:1" x14ac:dyDescent="0.25">
      <c r="A72572"/>
    </row>
    <row r="72573" spans="1:1" x14ac:dyDescent="0.25">
      <c r="A72573"/>
    </row>
    <row r="72574" spans="1:1" x14ac:dyDescent="0.25">
      <c r="A72574"/>
    </row>
    <row r="72575" spans="1:1" x14ac:dyDescent="0.25">
      <c r="A72575"/>
    </row>
    <row r="72576" spans="1:1" x14ac:dyDescent="0.25">
      <c r="A72576"/>
    </row>
    <row r="72577" spans="1:1" x14ac:dyDescent="0.25">
      <c r="A72577"/>
    </row>
    <row r="72578" spans="1:1" x14ac:dyDescent="0.25">
      <c r="A72578"/>
    </row>
    <row r="72579" spans="1:1" x14ac:dyDescent="0.25">
      <c r="A72579"/>
    </row>
    <row r="72580" spans="1:1" x14ac:dyDescent="0.25">
      <c r="A72580"/>
    </row>
    <row r="72581" spans="1:1" x14ac:dyDescent="0.25">
      <c r="A72581"/>
    </row>
    <row r="72582" spans="1:1" x14ac:dyDescent="0.25">
      <c r="A72582"/>
    </row>
    <row r="72583" spans="1:1" x14ac:dyDescent="0.25">
      <c r="A72583"/>
    </row>
    <row r="72584" spans="1:1" x14ac:dyDescent="0.25">
      <c r="A72584"/>
    </row>
    <row r="72585" spans="1:1" x14ac:dyDescent="0.25">
      <c r="A72585"/>
    </row>
    <row r="72586" spans="1:1" x14ac:dyDescent="0.25">
      <c r="A72586"/>
    </row>
    <row r="72587" spans="1:1" x14ac:dyDescent="0.25">
      <c r="A72587"/>
    </row>
    <row r="72588" spans="1:1" x14ac:dyDescent="0.25">
      <c r="A72588"/>
    </row>
    <row r="72589" spans="1:1" x14ac:dyDescent="0.25">
      <c r="A72589"/>
    </row>
    <row r="72590" spans="1:1" x14ac:dyDescent="0.25">
      <c r="A72590"/>
    </row>
    <row r="72591" spans="1:1" x14ac:dyDescent="0.25">
      <c r="A72591"/>
    </row>
    <row r="72592" spans="1:1" x14ac:dyDescent="0.25">
      <c r="A72592"/>
    </row>
    <row r="72593" spans="1:1" x14ac:dyDescent="0.25">
      <c r="A72593"/>
    </row>
    <row r="72594" spans="1:1" x14ac:dyDescent="0.25">
      <c r="A72594"/>
    </row>
    <row r="72595" spans="1:1" x14ac:dyDescent="0.25">
      <c r="A72595"/>
    </row>
    <row r="72596" spans="1:1" x14ac:dyDescent="0.25">
      <c r="A72596"/>
    </row>
    <row r="72597" spans="1:1" x14ac:dyDescent="0.25">
      <c r="A72597"/>
    </row>
    <row r="72598" spans="1:1" x14ac:dyDescent="0.25">
      <c r="A72598"/>
    </row>
    <row r="72599" spans="1:1" x14ac:dyDescent="0.25">
      <c r="A72599"/>
    </row>
    <row r="72600" spans="1:1" x14ac:dyDescent="0.25">
      <c r="A72600"/>
    </row>
    <row r="72601" spans="1:1" x14ac:dyDescent="0.25">
      <c r="A72601"/>
    </row>
    <row r="72602" spans="1:1" x14ac:dyDescent="0.25">
      <c r="A72602"/>
    </row>
    <row r="72603" spans="1:1" x14ac:dyDescent="0.25">
      <c r="A72603"/>
    </row>
    <row r="72604" spans="1:1" x14ac:dyDescent="0.25">
      <c r="A72604"/>
    </row>
    <row r="72605" spans="1:1" x14ac:dyDescent="0.25">
      <c r="A72605"/>
    </row>
    <row r="72606" spans="1:1" x14ac:dyDescent="0.25">
      <c r="A72606"/>
    </row>
    <row r="72607" spans="1:1" x14ac:dyDescent="0.25">
      <c r="A72607"/>
    </row>
    <row r="72608" spans="1:1" x14ac:dyDescent="0.25">
      <c r="A72608"/>
    </row>
    <row r="72609" spans="1:1" x14ac:dyDescent="0.25">
      <c r="A72609"/>
    </row>
    <row r="72610" spans="1:1" x14ac:dyDescent="0.25">
      <c r="A72610"/>
    </row>
    <row r="72611" spans="1:1" x14ac:dyDescent="0.25">
      <c r="A72611"/>
    </row>
    <row r="72612" spans="1:1" x14ac:dyDescent="0.25">
      <c r="A72612"/>
    </row>
    <row r="72613" spans="1:1" x14ac:dyDescent="0.25">
      <c r="A72613"/>
    </row>
    <row r="72614" spans="1:1" x14ac:dyDescent="0.25">
      <c r="A72614"/>
    </row>
    <row r="72615" spans="1:1" x14ac:dyDescent="0.25">
      <c r="A72615"/>
    </row>
    <row r="72616" spans="1:1" x14ac:dyDescent="0.25">
      <c r="A72616"/>
    </row>
    <row r="72617" spans="1:1" x14ac:dyDescent="0.25">
      <c r="A72617"/>
    </row>
    <row r="72618" spans="1:1" x14ac:dyDescent="0.25">
      <c r="A72618"/>
    </row>
    <row r="72619" spans="1:1" x14ac:dyDescent="0.25">
      <c r="A72619"/>
    </row>
    <row r="72620" spans="1:1" x14ac:dyDescent="0.25">
      <c r="A72620"/>
    </row>
    <row r="72621" spans="1:1" x14ac:dyDescent="0.25">
      <c r="A72621"/>
    </row>
    <row r="72622" spans="1:1" x14ac:dyDescent="0.25">
      <c r="A72622"/>
    </row>
    <row r="72623" spans="1:1" x14ac:dyDescent="0.25">
      <c r="A72623"/>
    </row>
    <row r="72624" spans="1:1" x14ac:dyDescent="0.25">
      <c r="A72624"/>
    </row>
    <row r="72625" spans="1:1" x14ac:dyDescent="0.25">
      <c r="A72625"/>
    </row>
    <row r="72626" spans="1:1" x14ac:dyDescent="0.25">
      <c r="A72626"/>
    </row>
    <row r="72627" spans="1:1" x14ac:dyDescent="0.25">
      <c r="A72627"/>
    </row>
    <row r="72628" spans="1:1" x14ac:dyDescent="0.25">
      <c r="A72628"/>
    </row>
    <row r="72629" spans="1:1" x14ac:dyDescent="0.25">
      <c r="A72629"/>
    </row>
    <row r="72630" spans="1:1" x14ac:dyDescent="0.25">
      <c r="A72630"/>
    </row>
    <row r="72631" spans="1:1" x14ac:dyDescent="0.25">
      <c r="A72631"/>
    </row>
    <row r="72632" spans="1:1" x14ac:dyDescent="0.25">
      <c r="A72632"/>
    </row>
    <row r="72633" spans="1:1" x14ac:dyDescent="0.25">
      <c r="A72633"/>
    </row>
    <row r="72634" spans="1:1" x14ac:dyDescent="0.25">
      <c r="A72634"/>
    </row>
    <row r="72635" spans="1:1" x14ac:dyDescent="0.25">
      <c r="A72635"/>
    </row>
    <row r="72636" spans="1:1" x14ac:dyDescent="0.25">
      <c r="A72636"/>
    </row>
    <row r="72637" spans="1:1" x14ac:dyDescent="0.25">
      <c r="A72637"/>
    </row>
    <row r="72638" spans="1:1" x14ac:dyDescent="0.25">
      <c r="A72638"/>
    </row>
    <row r="72639" spans="1:1" x14ac:dyDescent="0.25">
      <c r="A72639"/>
    </row>
    <row r="72640" spans="1:1" x14ac:dyDescent="0.25">
      <c r="A72640"/>
    </row>
    <row r="72641" spans="1:1" x14ac:dyDescent="0.25">
      <c r="A72641"/>
    </row>
    <row r="72642" spans="1:1" x14ac:dyDescent="0.25">
      <c r="A72642"/>
    </row>
    <row r="72643" spans="1:1" x14ac:dyDescent="0.25">
      <c r="A72643"/>
    </row>
    <row r="72644" spans="1:1" x14ac:dyDescent="0.25">
      <c r="A72644"/>
    </row>
    <row r="72645" spans="1:1" x14ac:dyDescent="0.25">
      <c r="A72645"/>
    </row>
    <row r="72646" spans="1:1" x14ac:dyDescent="0.25">
      <c r="A72646"/>
    </row>
    <row r="72647" spans="1:1" x14ac:dyDescent="0.25">
      <c r="A72647"/>
    </row>
    <row r="72648" spans="1:1" x14ac:dyDescent="0.25">
      <c r="A72648"/>
    </row>
    <row r="72649" spans="1:1" x14ac:dyDescent="0.25">
      <c r="A72649"/>
    </row>
    <row r="72650" spans="1:1" x14ac:dyDescent="0.25">
      <c r="A72650"/>
    </row>
    <row r="72651" spans="1:1" x14ac:dyDescent="0.25">
      <c r="A72651"/>
    </row>
    <row r="72652" spans="1:1" x14ac:dyDescent="0.25">
      <c r="A72652"/>
    </row>
    <row r="72653" spans="1:1" x14ac:dyDescent="0.25">
      <c r="A72653"/>
    </row>
    <row r="72654" spans="1:1" x14ac:dyDescent="0.25">
      <c r="A72654"/>
    </row>
    <row r="72655" spans="1:1" x14ac:dyDescent="0.25">
      <c r="A72655"/>
    </row>
    <row r="72656" spans="1:1" x14ac:dyDescent="0.25">
      <c r="A72656"/>
    </row>
    <row r="72657" spans="1:1" x14ac:dyDescent="0.25">
      <c r="A72657"/>
    </row>
    <row r="72658" spans="1:1" x14ac:dyDescent="0.25">
      <c r="A72658"/>
    </row>
    <row r="72659" spans="1:1" x14ac:dyDescent="0.25">
      <c r="A72659"/>
    </row>
    <row r="72660" spans="1:1" x14ac:dyDescent="0.25">
      <c r="A72660"/>
    </row>
    <row r="72661" spans="1:1" x14ac:dyDescent="0.25">
      <c r="A72661"/>
    </row>
    <row r="72662" spans="1:1" x14ac:dyDescent="0.25">
      <c r="A72662"/>
    </row>
    <row r="72663" spans="1:1" x14ac:dyDescent="0.25">
      <c r="A72663"/>
    </row>
    <row r="72664" spans="1:1" x14ac:dyDescent="0.25">
      <c r="A72664"/>
    </row>
    <row r="72665" spans="1:1" x14ac:dyDescent="0.25">
      <c r="A72665"/>
    </row>
    <row r="72666" spans="1:1" x14ac:dyDescent="0.25">
      <c r="A72666"/>
    </row>
    <row r="72667" spans="1:1" x14ac:dyDescent="0.25">
      <c r="A72667"/>
    </row>
    <row r="72668" spans="1:1" x14ac:dyDescent="0.25">
      <c r="A72668"/>
    </row>
    <row r="72669" spans="1:1" x14ac:dyDescent="0.25">
      <c r="A72669"/>
    </row>
    <row r="72670" spans="1:1" x14ac:dyDescent="0.25">
      <c r="A72670"/>
    </row>
    <row r="72671" spans="1:1" x14ac:dyDescent="0.25">
      <c r="A72671"/>
    </row>
    <row r="72672" spans="1:1" x14ac:dyDescent="0.25">
      <c r="A72672"/>
    </row>
    <row r="72673" spans="1:1" x14ac:dyDescent="0.25">
      <c r="A72673"/>
    </row>
    <row r="72674" spans="1:1" x14ac:dyDescent="0.25">
      <c r="A72674"/>
    </row>
    <row r="72675" spans="1:1" x14ac:dyDescent="0.25">
      <c r="A72675"/>
    </row>
    <row r="72676" spans="1:1" x14ac:dyDescent="0.25">
      <c r="A72676"/>
    </row>
    <row r="72677" spans="1:1" x14ac:dyDescent="0.25">
      <c r="A72677"/>
    </row>
    <row r="72678" spans="1:1" x14ac:dyDescent="0.25">
      <c r="A72678"/>
    </row>
    <row r="72679" spans="1:1" x14ac:dyDescent="0.25">
      <c r="A72679"/>
    </row>
    <row r="72680" spans="1:1" x14ac:dyDescent="0.25">
      <c r="A72680"/>
    </row>
    <row r="72681" spans="1:1" x14ac:dyDescent="0.25">
      <c r="A72681"/>
    </row>
    <row r="72682" spans="1:1" x14ac:dyDescent="0.25">
      <c r="A72682"/>
    </row>
    <row r="72683" spans="1:1" x14ac:dyDescent="0.25">
      <c r="A72683"/>
    </row>
    <row r="72684" spans="1:1" x14ac:dyDescent="0.25">
      <c r="A72684"/>
    </row>
    <row r="72685" spans="1:1" x14ac:dyDescent="0.25">
      <c r="A72685"/>
    </row>
    <row r="72686" spans="1:1" x14ac:dyDescent="0.25">
      <c r="A72686"/>
    </row>
    <row r="72687" spans="1:1" x14ac:dyDescent="0.25">
      <c r="A72687"/>
    </row>
    <row r="72688" spans="1:1" x14ac:dyDescent="0.25">
      <c r="A72688"/>
    </row>
    <row r="72689" spans="1:1" x14ac:dyDescent="0.25">
      <c r="A72689"/>
    </row>
    <row r="72690" spans="1:1" x14ac:dyDescent="0.25">
      <c r="A72690"/>
    </row>
    <row r="72691" spans="1:1" x14ac:dyDescent="0.25">
      <c r="A72691"/>
    </row>
    <row r="72692" spans="1:1" x14ac:dyDescent="0.25">
      <c r="A72692"/>
    </row>
    <row r="72693" spans="1:1" x14ac:dyDescent="0.25">
      <c r="A72693"/>
    </row>
    <row r="72694" spans="1:1" x14ac:dyDescent="0.25">
      <c r="A72694"/>
    </row>
    <row r="72695" spans="1:1" x14ac:dyDescent="0.25">
      <c r="A72695"/>
    </row>
    <row r="72696" spans="1:1" x14ac:dyDescent="0.25">
      <c r="A72696"/>
    </row>
    <row r="72697" spans="1:1" x14ac:dyDescent="0.25">
      <c r="A72697"/>
    </row>
    <row r="72698" spans="1:1" x14ac:dyDescent="0.25">
      <c r="A72698"/>
    </row>
    <row r="72699" spans="1:1" x14ac:dyDescent="0.25">
      <c r="A72699"/>
    </row>
    <row r="72700" spans="1:1" x14ac:dyDescent="0.25">
      <c r="A72700"/>
    </row>
    <row r="72701" spans="1:1" x14ac:dyDescent="0.25">
      <c r="A72701"/>
    </row>
    <row r="72702" spans="1:1" x14ac:dyDescent="0.25">
      <c r="A72702"/>
    </row>
    <row r="72703" spans="1:1" x14ac:dyDescent="0.25">
      <c r="A72703"/>
    </row>
    <row r="72704" spans="1:1" x14ac:dyDescent="0.25">
      <c r="A72704"/>
    </row>
    <row r="72705" spans="1:1" x14ac:dyDescent="0.25">
      <c r="A72705"/>
    </row>
    <row r="72706" spans="1:1" x14ac:dyDescent="0.25">
      <c r="A72706"/>
    </row>
    <row r="72707" spans="1:1" x14ac:dyDescent="0.25">
      <c r="A72707"/>
    </row>
    <row r="72708" spans="1:1" x14ac:dyDescent="0.25">
      <c r="A72708"/>
    </row>
    <row r="72709" spans="1:1" x14ac:dyDescent="0.25">
      <c r="A72709"/>
    </row>
    <row r="72710" spans="1:1" x14ac:dyDescent="0.25">
      <c r="A72710"/>
    </row>
    <row r="72711" spans="1:1" x14ac:dyDescent="0.25">
      <c r="A72711"/>
    </row>
    <row r="72712" spans="1:1" x14ac:dyDescent="0.25">
      <c r="A72712"/>
    </row>
    <row r="72713" spans="1:1" x14ac:dyDescent="0.25">
      <c r="A72713"/>
    </row>
    <row r="72714" spans="1:1" x14ac:dyDescent="0.25">
      <c r="A72714"/>
    </row>
    <row r="72715" spans="1:1" x14ac:dyDescent="0.25">
      <c r="A72715"/>
    </row>
    <row r="72716" spans="1:1" x14ac:dyDescent="0.25">
      <c r="A72716"/>
    </row>
    <row r="72717" spans="1:1" x14ac:dyDescent="0.25">
      <c r="A72717"/>
    </row>
    <row r="72718" spans="1:1" x14ac:dyDescent="0.25">
      <c r="A72718"/>
    </row>
    <row r="72719" spans="1:1" x14ac:dyDescent="0.25">
      <c r="A72719"/>
    </row>
    <row r="72720" spans="1:1" x14ac:dyDescent="0.25">
      <c r="A72720"/>
    </row>
    <row r="72721" spans="1:1" x14ac:dyDescent="0.25">
      <c r="A72721"/>
    </row>
    <row r="72722" spans="1:1" x14ac:dyDescent="0.25">
      <c r="A72722"/>
    </row>
    <row r="72723" spans="1:1" x14ac:dyDescent="0.25">
      <c r="A72723"/>
    </row>
    <row r="72724" spans="1:1" x14ac:dyDescent="0.25">
      <c r="A72724"/>
    </row>
    <row r="72725" spans="1:1" x14ac:dyDescent="0.25">
      <c r="A72725"/>
    </row>
    <row r="72726" spans="1:1" x14ac:dyDescent="0.25">
      <c r="A72726"/>
    </row>
    <row r="72727" spans="1:1" x14ac:dyDescent="0.25">
      <c r="A72727"/>
    </row>
    <row r="72728" spans="1:1" x14ac:dyDescent="0.25">
      <c r="A72728"/>
    </row>
    <row r="72729" spans="1:1" x14ac:dyDescent="0.25">
      <c r="A72729"/>
    </row>
    <row r="72730" spans="1:1" x14ac:dyDescent="0.25">
      <c r="A72730"/>
    </row>
    <row r="72731" spans="1:1" x14ac:dyDescent="0.25">
      <c r="A72731"/>
    </row>
    <row r="72732" spans="1:1" x14ac:dyDescent="0.25">
      <c r="A72732"/>
    </row>
    <row r="72733" spans="1:1" x14ac:dyDescent="0.25">
      <c r="A72733"/>
    </row>
    <row r="72734" spans="1:1" x14ac:dyDescent="0.25">
      <c r="A72734"/>
    </row>
    <row r="72735" spans="1:1" x14ac:dyDescent="0.25">
      <c r="A72735"/>
    </row>
    <row r="72736" spans="1:1" x14ac:dyDescent="0.25">
      <c r="A72736"/>
    </row>
    <row r="72737" spans="1:1" x14ac:dyDescent="0.25">
      <c r="A72737"/>
    </row>
    <row r="72738" spans="1:1" x14ac:dyDescent="0.25">
      <c r="A72738"/>
    </row>
    <row r="72739" spans="1:1" x14ac:dyDescent="0.25">
      <c r="A72739"/>
    </row>
    <row r="72740" spans="1:1" x14ac:dyDescent="0.25">
      <c r="A72740"/>
    </row>
    <row r="72741" spans="1:1" x14ac:dyDescent="0.25">
      <c r="A72741"/>
    </row>
    <row r="72742" spans="1:1" x14ac:dyDescent="0.25">
      <c r="A72742"/>
    </row>
    <row r="72743" spans="1:1" x14ac:dyDescent="0.25">
      <c r="A72743"/>
    </row>
    <row r="72744" spans="1:1" x14ac:dyDescent="0.25">
      <c r="A72744"/>
    </row>
    <row r="72745" spans="1:1" x14ac:dyDescent="0.25">
      <c r="A72745"/>
    </row>
    <row r="72746" spans="1:1" x14ac:dyDescent="0.25">
      <c r="A72746"/>
    </row>
    <row r="72747" spans="1:1" x14ac:dyDescent="0.25">
      <c r="A72747"/>
    </row>
    <row r="72748" spans="1:1" x14ac:dyDescent="0.25">
      <c r="A72748"/>
    </row>
    <row r="72749" spans="1:1" x14ac:dyDescent="0.25">
      <c r="A72749"/>
    </row>
    <row r="72750" spans="1:1" x14ac:dyDescent="0.25">
      <c r="A72750"/>
    </row>
    <row r="72751" spans="1:1" x14ac:dyDescent="0.25">
      <c r="A72751"/>
    </row>
    <row r="72752" spans="1:1" x14ac:dyDescent="0.25">
      <c r="A72752"/>
    </row>
    <row r="72753" spans="1:1" x14ac:dyDescent="0.25">
      <c r="A72753"/>
    </row>
    <row r="72754" spans="1:1" x14ac:dyDescent="0.25">
      <c r="A72754"/>
    </row>
    <row r="72755" spans="1:1" x14ac:dyDescent="0.25">
      <c r="A72755"/>
    </row>
    <row r="72756" spans="1:1" x14ac:dyDescent="0.25">
      <c r="A72756"/>
    </row>
    <row r="72757" spans="1:1" x14ac:dyDescent="0.25">
      <c r="A72757"/>
    </row>
    <row r="72758" spans="1:1" x14ac:dyDescent="0.25">
      <c r="A72758"/>
    </row>
    <row r="72759" spans="1:1" x14ac:dyDescent="0.25">
      <c r="A72759"/>
    </row>
    <row r="72760" spans="1:1" x14ac:dyDescent="0.25">
      <c r="A72760"/>
    </row>
    <row r="72761" spans="1:1" x14ac:dyDescent="0.25">
      <c r="A72761"/>
    </row>
    <row r="72762" spans="1:1" x14ac:dyDescent="0.25">
      <c r="A72762"/>
    </row>
    <row r="72763" spans="1:1" x14ac:dyDescent="0.25">
      <c r="A72763"/>
    </row>
    <row r="72764" spans="1:1" x14ac:dyDescent="0.25">
      <c r="A72764"/>
    </row>
    <row r="72765" spans="1:1" x14ac:dyDescent="0.25">
      <c r="A72765"/>
    </row>
    <row r="72766" spans="1:1" x14ac:dyDescent="0.25">
      <c r="A72766"/>
    </row>
    <row r="72767" spans="1:1" x14ac:dyDescent="0.25">
      <c r="A72767"/>
    </row>
    <row r="72768" spans="1:1" x14ac:dyDescent="0.25">
      <c r="A72768"/>
    </row>
    <row r="72769" spans="1:1" x14ac:dyDescent="0.25">
      <c r="A72769"/>
    </row>
    <row r="72770" spans="1:1" x14ac:dyDescent="0.25">
      <c r="A72770"/>
    </row>
    <row r="72771" spans="1:1" x14ac:dyDescent="0.25">
      <c r="A72771"/>
    </row>
    <row r="72772" spans="1:1" x14ac:dyDescent="0.25">
      <c r="A72772"/>
    </row>
    <row r="72773" spans="1:1" x14ac:dyDescent="0.25">
      <c r="A72773"/>
    </row>
    <row r="72774" spans="1:1" x14ac:dyDescent="0.25">
      <c r="A72774"/>
    </row>
    <row r="72775" spans="1:1" x14ac:dyDescent="0.25">
      <c r="A72775"/>
    </row>
    <row r="72776" spans="1:1" x14ac:dyDescent="0.25">
      <c r="A72776"/>
    </row>
    <row r="72777" spans="1:1" x14ac:dyDescent="0.25">
      <c r="A72777"/>
    </row>
    <row r="72778" spans="1:1" x14ac:dyDescent="0.25">
      <c r="A72778"/>
    </row>
    <row r="72779" spans="1:1" x14ac:dyDescent="0.25">
      <c r="A72779"/>
    </row>
    <row r="72780" spans="1:1" x14ac:dyDescent="0.25">
      <c r="A72780"/>
    </row>
    <row r="72781" spans="1:1" x14ac:dyDescent="0.25">
      <c r="A72781"/>
    </row>
    <row r="72782" spans="1:1" x14ac:dyDescent="0.25">
      <c r="A72782"/>
    </row>
    <row r="72783" spans="1:1" x14ac:dyDescent="0.25">
      <c r="A72783"/>
    </row>
    <row r="72784" spans="1:1" x14ac:dyDescent="0.25">
      <c r="A72784"/>
    </row>
    <row r="72785" spans="1:1" x14ac:dyDescent="0.25">
      <c r="A72785"/>
    </row>
    <row r="72786" spans="1:1" x14ac:dyDescent="0.25">
      <c r="A72786"/>
    </row>
    <row r="72787" spans="1:1" x14ac:dyDescent="0.25">
      <c r="A72787"/>
    </row>
    <row r="72788" spans="1:1" x14ac:dyDescent="0.25">
      <c r="A72788"/>
    </row>
    <row r="72789" spans="1:1" x14ac:dyDescent="0.25">
      <c r="A72789"/>
    </row>
    <row r="72790" spans="1:1" x14ac:dyDescent="0.25">
      <c r="A72790"/>
    </row>
    <row r="72791" spans="1:1" x14ac:dyDescent="0.25">
      <c r="A72791"/>
    </row>
    <row r="72792" spans="1:1" x14ac:dyDescent="0.25">
      <c r="A72792"/>
    </row>
    <row r="72793" spans="1:1" x14ac:dyDescent="0.25">
      <c r="A72793"/>
    </row>
    <row r="72794" spans="1:1" x14ac:dyDescent="0.25">
      <c r="A72794"/>
    </row>
    <row r="72795" spans="1:1" x14ac:dyDescent="0.25">
      <c r="A72795"/>
    </row>
    <row r="72796" spans="1:1" x14ac:dyDescent="0.25">
      <c r="A72796"/>
    </row>
    <row r="72797" spans="1:1" x14ac:dyDescent="0.25">
      <c r="A72797"/>
    </row>
    <row r="72798" spans="1:1" x14ac:dyDescent="0.25">
      <c r="A72798"/>
    </row>
    <row r="72799" spans="1:1" x14ac:dyDescent="0.25">
      <c r="A72799"/>
    </row>
    <row r="72800" spans="1:1" x14ac:dyDescent="0.25">
      <c r="A72800"/>
    </row>
    <row r="72801" spans="1:1" x14ac:dyDescent="0.25">
      <c r="A72801"/>
    </row>
    <row r="72802" spans="1:1" x14ac:dyDescent="0.25">
      <c r="A72802"/>
    </row>
    <row r="72803" spans="1:1" x14ac:dyDescent="0.25">
      <c r="A72803"/>
    </row>
    <row r="72804" spans="1:1" x14ac:dyDescent="0.25">
      <c r="A72804"/>
    </row>
    <row r="72805" spans="1:1" x14ac:dyDescent="0.25">
      <c r="A72805"/>
    </row>
    <row r="72806" spans="1:1" x14ac:dyDescent="0.25">
      <c r="A72806"/>
    </row>
    <row r="72807" spans="1:1" x14ac:dyDescent="0.25">
      <c r="A72807"/>
    </row>
    <row r="72808" spans="1:1" x14ac:dyDescent="0.25">
      <c r="A72808"/>
    </row>
    <row r="72809" spans="1:1" x14ac:dyDescent="0.25">
      <c r="A72809"/>
    </row>
    <row r="72810" spans="1:1" x14ac:dyDescent="0.25">
      <c r="A72810"/>
    </row>
    <row r="72811" spans="1:1" x14ac:dyDescent="0.25">
      <c r="A72811"/>
    </row>
    <row r="72812" spans="1:1" x14ac:dyDescent="0.25">
      <c r="A72812"/>
    </row>
    <row r="72813" spans="1:1" x14ac:dyDescent="0.25">
      <c r="A72813"/>
    </row>
    <row r="72814" spans="1:1" x14ac:dyDescent="0.25">
      <c r="A72814"/>
    </row>
    <row r="72815" spans="1:1" x14ac:dyDescent="0.25">
      <c r="A72815"/>
    </row>
    <row r="72816" spans="1:1" x14ac:dyDescent="0.25">
      <c r="A72816"/>
    </row>
    <row r="72817" spans="1:1" x14ac:dyDescent="0.25">
      <c r="A72817"/>
    </row>
    <row r="72818" spans="1:1" x14ac:dyDescent="0.25">
      <c r="A72818"/>
    </row>
    <row r="72819" spans="1:1" x14ac:dyDescent="0.25">
      <c r="A72819"/>
    </row>
    <row r="72820" spans="1:1" x14ac:dyDescent="0.25">
      <c r="A72820"/>
    </row>
    <row r="72821" spans="1:1" x14ac:dyDescent="0.25">
      <c r="A72821"/>
    </row>
    <row r="72822" spans="1:1" x14ac:dyDescent="0.25">
      <c r="A72822"/>
    </row>
    <row r="72823" spans="1:1" x14ac:dyDescent="0.25">
      <c r="A72823"/>
    </row>
    <row r="72824" spans="1:1" x14ac:dyDescent="0.25">
      <c r="A72824"/>
    </row>
    <row r="72825" spans="1:1" x14ac:dyDescent="0.25">
      <c r="A72825"/>
    </row>
    <row r="72826" spans="1:1" x14ac:dyDescent="0.25">
      <c r="A72826"/>
    </row>
    <row r="72827" spans="1:1" x14ac:dyDescent="0.25">
      <c r="A72827"/>
    </row>
    <row r="72828" spans="1:1" x14ac:dyDescent="0.25">
      <c r="A72828"/>
    </row>
    <row r="72829" spans="1:1" x14ac:dyDescent="0.25">
      <c r="A72829"/>
    </row>
    <row r="72830" spans="1:1" x14ac:dyDescent="0.25">
      <c r="A72830"/>
    </row>
    <row r="72831" spans="1:1" x14ac:dyDescent="0.25">
      <c r="A72831"/>
    </row>
    <row r="72832" spans="1:1" x14ac:dyDescent="0.25">
      <c r="A72832"/>
    </row>
    <row r="72833" spans="1:1" x14ac:dyDescent="0.25">
      <c r="A72833"/>
    </row>
    <row r="72834" spans="1:1" x14ac:dyDescent="0.25">
      <c r="A72834"/>
    </row>
    <row r="72835" spans="1:1" x14ac:dyDescent="0.25">
      <c r="A72835"/>
    </row>
    <row r="72836" spans="1:1" x14ac:dyDescent="0.25">
      <c r="A72836"/>
    </row>
    <row r="72837" spans="1:1" x14ac:dyDescent="0.25">
      <c r="A72837"/>
    </row>
    <row r="72838" spans="1:1" x14ac:dyDescent="0.25">
      <c r="A72838"/>
    </row>
    <row r="72839" spans="1:1" x14ac:dyDescent="0.25">
      <c r="A72839"/>
    </row>
    <row r="72840" spans="1:1" x14ac:dyDescent="0.25">
      <c r="A72840"/>
    </row>
    <row r="72841" spans="1:1" x14ac:dyDescent="0.25">
      <c r="A72841"/>
    </row>
    <row r="72842" spans="1:1" x14ac:dyDescent="0.25">
      <c r="A72842"/>
    </row>
    <row r="72843" spans="1:1" x14ac:dyDescent="0.25">
      <c r="A72843"/>
    </row>
    <row r="72844" spans="1:1" x14ac:dyDescent="0.25">
      <c r="A72844"/>
    </row>
    <row r="72845" spans="1:1" x14ac:dyDescent="0.25">
      <c r="A72845"/>
    </row>
    <row r="72846" spans="1:1" x14ac:dyDescent="0.25">
      <c r="A72846"/>
    </row>
    <row r="72847" spans="1:1" x14ac:dyDescent="0.25">
      <c r="A72847"/>
    </row>
    <row r="72848" spans="1:1" x14ac:dyDescent="0.25">
      <c r="A72848"/>
    </row>
    <row r="72849" spans="1:1" x14ac:dyDescent="0.25">
      <c r="A72849"/>
    </row>
    <row r="72850" spans="1:1" x14ac:dyDescent="0.25">
      <c r="A72850"/>
    </row>
    <row r="72851" spans="1:1" x14ac:dyDescent="0.25">
      <c r="A72851"/>
    </row>
    <row r="72852" spans="1:1" x14ac:dyDescent="0.25">
      <c r="A72852"/>
    </row>
    <row r="72853" spans="1:1" x14ac:dyDescent="0.25">
      <c r="A72853"/>
    </row>
    <row r="72854" spans="1:1" x14ac:dyDescent="0.25">
      <c r="A72854"/>
    </row>
    <row r="72855" spans="1:1" x14ac:dyDescent="0.25">
      <c r="A72855"/>
    </row>
    <row r="72856" spans="1:1" x14ac:dyDescent="0.25">
      <c r="A72856"/>
    </row>
    <row r="72857" spans="1:1" x14ac:dyDescent="0.25">
      <c r="A72857"/>
    </row>
    <row r="72858" spans="1:1" x14ac:dyDescent="0.25">
      <c r="A72858"/>
    </row>
    <row r="72859" spans="1:1" x14ac:dyDescent="0.25">
      <c r="A72859"/>
    </row>
    <row r="72860" spans="1:1" x14ac:dyDescent="0.25">
      <c r="A72860"/>
    </row>
    <row r="72861" spans="1:1" x14ac:dyDescent="0.25">
      <c r="A72861"/>
    </row>
    <row r="72862" spans="1:1" x14ac:dyDescent="0.25">
      <c r="A72862"/>
    </row>
    <row r="72863" spans="1:1" x14ac:dyDescent="0.25">
      <c r="A72863"/>
    </row>
    <row r="72864" spans="1:1" x14ac:dyDescent="0.25">
      <c r="A72864"/>
    </row>
    <row r="72865" spans="1:1" x14ac:dyDescent="0.25">
      <c r="A72865"/>
    </row>
    <row r="72866" spans="1:1" x14ac:dyDescent="0.25">
      <c r="A72866"/>
    </row>
    <row r="72867" spans="1:1" x14ac:dyDescent="0.25">
      <c r="A72867"/>
    </row>
    <row r="72868" spans="1:1" x14ac:dyDescent="0.25">
      <c r="A72868"/>
    </row>
    <row r="72869" spans="1:1" x14ac:dyDescent="0.25">
      <c r="A72869"/>
    </row>
    <row r="72870" spans="1:1" x14ac:dyDescent="0.25">
      <c r="A72870"/>
    </row>
    <row r="72871" spans="1:1" x14ac:dyDescent="0.25">
      <c r="A72871"/>
    </row>
    <row r="72872" spans="1:1" x14ac:dyDescent="0.25">
      <c r="A72872"/>
    </row>
    <row r="72873" spans="1:1" x14ac:dyDescent="0.25">
      <c r="A72873"/>
    </row>
    <row r="72874" spans="1:1" x14ac:dyDescent="0.25">
      <c r="A72874"/>
    </row>
    <row r="72875" spans="1:1" x14ac:dyDescent="0.25">
      <c r="A72875"/>
    </row>
    <row r="72876" spans="1:1" x14ac:dyDescent="0.25">
      <c r="A72876"/>
    </row>
    <row r="72877" spans="1:1" x14ac:dyDescent="0.25">
      <c r="A72877"/>
    </row>
    <row r="72878" spans="1:1" x14ac:dyDescent="0.25">
      <c r="A72878"/>
    </row>
    <row r="72879" spans="1:1" x14ac:dyDescent="0.25">
      <c r="A72879"/>
    </row>
    <row r="72880" spans="1:1" x14ac:dyDescent="0.25">
      <c r="A72880"/>
    </row>
    <row r="72881" spans="1:1" x14ac:dyDescent="0.25">
      <c r="A72881"/>
    </row>
    <row r="72882" spans="1:1" x14ac:dyDescent="0.25">
      <c r="A72882"/>
    </row>
    <row r="72883" spans="1:1" x14ac:dyDescent="0.25">
      <c r="A72883"/>
    </row>
    <row r="72884" spans="1:1" x14ac:dyDescent="0.25">
      <c r="A72884"/>
    </row>
    <row r="72885" spans="1:1" x14ac:dyDescent="0.25">
      <c r="A72885"/>
    </row>
    <row r="72886" spans="1:1" x14ac:dyDescent="0.25">
      <c r="A72886"/>
    </row>
    <row r="72887" spans="1:1" x14ac:dyDescent="0.25">
      <c r="A72887"/>
    </row>
    <row r="72888" spans="1:1" x14ac:dyDescent="0.25">
      <c r="A72888"/>
    </row>
    <row r="72889" spans="1:1" x14ac:dyDescent="0.25">
      <c r="A72889"/>
    </row>
    <row r="72890" spans="1:1" x14ac:dyDescent="0.25">
      <c r="A72890"/>
    </row>
    <row r="72891" spans="1:1" x14ac:dyDescent="0.25">
      <c r="A72891"/>
    </row>
    <row r="72892" spans="1:1" x14ac:dyDescent="0.25">
      <c r="A72892"/>
    </row>
    <row r="72893" spans="1:1" x14ac:dyDescent="0.25">
      <c r="A72893"/>
    </row>
    <row r="72894" spans="1:1" x14ac:dyDescent="0.25">
      <c r="A72894"/>
    </row>
    <row r="72895" spans="1:1" x14ac:dyDescent="0.25">
      <c r="A72895"/>
    </row>
    <row r="72896" spans="1:1" x14ac:dyDescent="0.25">
      <c r="A72896"/>
    </row>
    <row r="72897" spans="1:1" x14ac:dyDescent="0.25">
      <c r="A72897"/>
    </row>
    <row r="72898" spans="1:1" x14ac:dyDescent="0.25">
      <c r="A72898"/>
    </row>
    <row r="72899" spans="1:1" x14ac:dyDescent="0.25">
      <c r="A72899"/>
    </row>
    <row r="72900" spans="1:1" x14ac:dyDescent="0.25">
      <c r="A72900"/>
    </row>
    <row r="72901" spans="1:1" x14ac:dyDescent="0.25">
      <c r="A72901"/>
    </row>
    <row r="72902" spans="1:1" x14ac:dyDescent="0.25">
      <c r="A72902"/>
    </row>
    <row r="72903" spans="1:1" x14ac:dyDescent="0.25">
      <c r="A72903"/>
    </row>
    <row r="72904" spans="1:1" x14ac:dyDescent="0.25">
      <c r="A72904"/>
    </row>
    <row r="72905" spans="1:1" x14ac:dyDescent="0.25">
      <c r="A72905"/>
    </row>
    <row r="72906" spans="1:1" x14ac:dyDescent="0.25">
      <c r="A72906"/>
    </row>
    <row r="72907" spans="1:1" x14ac:dyDescent="0.25">
      <c r="A72907"/>
    </row>
    <row r="72908" spans="1:1" x14ac:dyDescent="0.25">
      <c r="A72908"/>
    </row>
    <row r="72909" spans="1:1" x14ac:dyDescent="0.25">
      <c r="A72909"/>
    </row>
    <row r="72910" spans="1:1" x14ac:dyDescent="0.25">
      <c r="A72910"/>
    </row>
    <row r="72911" spans="1:1" x14ac:dyDescent="0.25">
      <c r="A72911"/>
    </row>
    <row r="72912" spans="1:1" x14ac:dyDescent="0.25">
      <c r="A72912"/>
    </row>
    <row r="72913" spans="1:1" x14ac:dyDescent="0.25">
      <c r="A72913"/>
    </row>
    <row r="72914" spans="1:1" x14ac:dyDescent="0.25">
      <c r="A72914"/>
    </row>
    <row r="72915" spans="1:1" x14ac:dyDescent="0.25">
      <c r="A72915"/>
    </row>
    <row r="72916" spans="1:1" x14ac:dyDescent="0.25">
      <c r="A72916"/>
    </row>
    <row r="72917" spans="1:1" x14ac:dyDescent="0.25">
      <c r="A72917"/>
    </row>
    <row r="72918" spans="1:1" x14ac:dyDescent="0.25">
      <c r="A72918"/>
    </row>
    <row r="72919" spans="1:1" x14ac:dyDescent="0.25">
      <c r="A72919"/>
    </row>
    <row r="72920" spans="1:1" x14ac:dyDescent="0.25">
      <c r="A72920"/>
    </row>
    <row r="72921" spans="1:1" x14ac:dyDescent="0.25">
      <c r="A72921"/>
    </row>
    <row r="72922" spans="1:1" x14ac:dyDescent="0.25">
      <c r="A72922"/>
    </row>
    <row r="72923" spans="1:1" x14ac:dyDescent="0.25">
      <c r="A72923"/>
    </row>
    <row r="72924" spans="1:1" x14ac:dyDescent="0.25">
      <c r="A72924"/>
    </row>
    <row r="72925" spans="1:1" x14ac:dyDescent="0.25">
      <c r="A72925"/>
    </row>
    <row r="72926" spans="1:1" x14ac:dyDescent="0.25">
      <c r="A72926"/>
    </row>
    <row r="72927" spans="1:1" x14ac:dyDescent="0.25">
      <c r="A72927"/>
    </row>
    <row r="72928" spans="1:1" x14ac:dyDescent="0.25">
      <c r="A72928"/>
    </row>
    <row r="72929" spans="1:1" x14ac:dyDescent="0.25">
      <c r="A72929"/>
    </row>
    <row r="72930" spans="1:1" x14ac:dyDescent="0.25">
      <c r="A72930"/>
    </row>
    <row r="72931" spans="1:1" x14ac:dyDescent="0.25">
      <c r="A72931"/>
    </row>
    <row r="72932" spans="1:1" x14ac:dyDescent="0.25">
      <c r="A72932"/>
    </row>
    <row r="72933" spans="1:1" x14ac:dyDescent="0.25">
      <c r="A72933"/>
    </row>
    <row r="72934" spans="1:1" x14ac:dyDescent="0.25">
      <c r="A72934"/>
    </row>
    <row r="72935" spans="1:1" x14ac:dyDescent="0.25">
      <c r="A72935"/>
    </row>
    <row r="72936" spans="1:1" x14ac:dyDescent="0.25">
      <c r="A72936"/>
    </row>
    <row r="72937" spans="1:1" x14ac:dyDescent="0.25">
      <c r="A72937"/>
    </row>
    <row r="72938" spans="1:1" x14ac:dyDescent="0.25">
      <c r="A72938"/>
    </row>
    <row r="72939" spans="1:1" x14ac:dyDescent="0.25">
      <c r="A72939"/>
    </row>
    <row r="72940" spans="1:1" x14ac:dyDescent="0.25">
      <c r="A72940"/>
    </row>
    <row r="72941" spans="1:1" x14ac:dyDescent="0.25">
      <c r="A72941"/>
    </row>
    <row r="72942" spans="1:1" x14ac:dyDescent="0.25">
      <c r="A72942"/>
    </row>
    <row r="72943" spans="1:1" x14ac:dyDescent="0.25">
      <c r="A72943"/>
    </row>
    <row r="72944" spans="1:1" x14ac:dyDescent="0.25">
      <c r="A72944"/>
    </row>
    <row r="72945" spans="1:1" x14ac:dyDescent="0.25">
      <c r="A72945"/>
    </row>
    <row r="72946" spans="1:1" x14ac:dyDescent="0.25">
      <c r="A72946"/>
    </row>
    <row r="72947" spans="1:1" x14ac:dyDescent="0.25">
      <c r="A72947"/>
    </row>
    <row r="72948" spans="1:1" x14ac:dyDescent="0.25">
      <c r="A72948"/>
    </row>
    <row r="72949" spans="1:1" x14ac:dyDescent="0.25">
      <c r="A72949"/>
    </row>
    <row r="72950" spans="1:1" x14ac:dyDescent="0.25">
      <c r="A72950"/>
    </row>
    <row r="72951" spans="1:1" x14ac:dyDescent="0.25">
      <c r="A72951"/>
    </row>
    <row r="72952" spans="1:1" x14ac:dyDescent="0.25">
      <c r="A72952"/>
    </row>
    <row r="72953" spans="1:1" x14ac:dyDescent="0.25">
      <c r="A72953"/>
    </row>
    <row r="72954" spans="1:1" x14ac:dyDescent="0.25">
      <c r="A72954"/>
    </row>
    <row r="72955" spans="1:1" x14ac:dyDescent="0.25">
      <c r="A72955"/>
    </row>
    <row r="72956" spans="1:1" x14ac:dyDescent="0.25">
      <c r="A72956"/>
    </row>
    <row r="72957" spans="1:1" x14ac:dyDescent="0.25">
      <c r="A72957"/>
    </row>
    <row r="72958" spans="1:1" x14ac:dyDescent="0.25">
      <c r="A72958"/>
    </row>
    <row r="72959" spans="1:1" x14ac:dyDescent="0.25">
      <c r="A72959"/>
    </row>
    <row r="72960" spans="1:1" x14ac:dyDescent="0.25">
      <c r="A72960"/>
    </row>
    <row r="72961" spans="1:1" x14ac:dyDescent="0.25">
      <c r="A72961"/>
    </row>
    <row r="72962" spans="1:1" x14ac:dyDescent="0.25">
      <c r="A72962"/>
    </row>
    <row r="72963" spans="1:1" x14ac:dyDescent="0.25">
      <c r="A72963"/>
    </row>
    <row r="72964" spans="1:1" x14ac:dyDescent="0.25">
      <c r="A72964"/>
    </row>
    <row r="72965" spans="1:1" x14ac:dyDescent="0.25">
      <c r="A72965"/>
    </row>
    <row r="72966" spans="1:1" x14ac:dyDescent="0.25">
      <c r="A72966"/>
    </row>
    <row r="72967" spans="1:1" x14ac:dyDescent="0.25">
      <c r="A72967"/>
    </row>
    <row r="72968" spans="1:1" x14ac:dyDescent="0.25">
      <c r="A72968"/>
    </row>
    <row r="72969" spans="1:1" x14ac:dyDescent="0.25">
      <c r="A72969"/>
    </row>
    <row r="72970" spans="1:1" x14ac:dyDescent="0.25">
      <c r="A72970"/>
    </row>
    <row r="72971" spans="1:1" x14ac:dyDescent="0.25">
      <c r="A72971"/>
    </row>
    <row r="72972" spans="1:1" x14ac:dyDescent="0.25">
      <c r="A72972"/>
    </row>
    <row r="72973" spans="1:1" x14ac:dyDescent="0.25">
      <c r="A72973"/>
    </row>
    <row r="72974" spans="1:1" x14ac:dyDescent="0.25">
      <c r="A72974"/>
    </row>
    <row r="72975" spans="1:1" x14ac:dyDescent="0.25">
      <c r="A72975"/>
    </row>
    <row r="72976" spans="1:1" x14ac:dyDescent="0.25">
      <c r="A72976"/>
    </row>
    <row r="72977" spans="1:1" x14ac:dyDescent="0.25">
      <c r="A72977"/>
    </row>
    <row r="72978" spans="1:1" x14ac:dyDescent="0.25">
      <c r="A72978"/>
    </row>
    <row r="72979" spans="1:1" x14ac:dyDescent="0.25">
      <c r="A72979"/>
    </row>
    <row r="72980" spans="1:1" x14ac:dyDescent="0.25">
      <c r="A72980"/>
    </row>
    <row r="72981" spans="1:1" x14ac:dyDescent="0.25">
      <c r="A72981"/>
    </row>
    <row r="72982" spans="1:1" x14ac:dyDescent="0.25">
      <c r="A72982"/>
    </row>
    <row r="72983" spans="1:1" x14ac:dyDescent="0.25">
      <c r="A72983"/>
    </row>
    <row r="72984" spans="1:1" x14ac:dyDescent="0.25">
      <c r="A72984"/>
    </row>
    <row r="72985" spans="1:1" x14ac:dyDescent="0.25">
      <c r="A72985"/>
    </row>
    <row r="72986" spans="1:1" x14ac:dyDescent="0.25">
      <c r="A72986"/>
    </row>
    <row r="72987" spans="1:1" x14ac:dyDescent="0.25">
      <c r="A72987"/>
    </row>
    <row r="72988" spans="1:1" x14ac:dyDescent="0.25">
      <c r="A72988"/>
    </row>
    <row r="72989" spans="1:1" x14ac:dyDescent="0.25">
      <c r="A72989"/>
    </row>
    <row r="72990" spans="1:1" x14ac:dyDescent="0.25">
      <c r="A72990"/>
    </row>
    <row r="72991" spans="1:1" x14ac:dyDescent="0.25">
      <c r="A72991"/>
    </row>
    <row r="72992" spans="1:1" x14ac:dyDescent="0.25">
      <c r="A72992"/>
    </row>
    <row r="72993" spans="1:1" x14ac:dyDescent="0.25">
      <c r="A72993"/>
    </row>
    <row r="72994" spans="1:1" x14ac:dyDescent="0.25">
      <c r="A72994"/>
    </row>
    <row r="72995" spans="1:1" x14ac:dyDescent="0.25">
      <c r="A72995"/>
    </row>
    <row r="72996" spans="1:1" x14ac:dyDescent="0.25">
      <c r="A72996"/>
    </row>
    <row r="72997" spans="1:1" x14ac:dyDescent="0.25">
      <c r="A72997"/>
    </row>
    <row r="72998" spans="1:1" x14ac:dyDescent="0.25">
      <c r="A72998"/>
    </row>
    <row r="72999" spans="1:1" x14ac:dyDescent="0.25">
      <c r="A72999"/>
    </row>
    <row r="73000" spans="1:1" x14ac:dyDescent="0.25">
      <c r="A73000"/>
    </row>
    <row r="73001" spans="1:1" x14ac:dyDescent="0.25">
      <c r="A73001"/>
    </row>
    <row r="73002" spans="1:1" x14ac:dyDescent="0.25">
      <c r="A73002"/>
    </row>
    <row r="73003" spans="1:1" x14ac:dyDescent="0.25">
      <c r="A73003"/>
    </row>
    <row r="73004" spans="1:1" x14ac:dyDescent="0.25">
      <c r="A73004"/>
    </row>
    <row r="73005" spans="1:1" x14ac:dyDescent="0.25">
      <c r="A73005"/>
    </row>
    <row r="73006" spans="1:1" x14ac:dyDescent="0.25">
      <c r="A73006"/>
    </row>
    <row r="73007" spans="1:1" x14ac:dyDescent="0.25">
      <c r="A73007"/>
    </row>
    <row r="73008" spans="1:1" x14ac:dyDescent="0.25">
      <c r="A73008"/>
    </row>
    <row r="73009" spans="1:1" x14ac:dyDescent="0.25">
      <c r="A73009"/>
    </row>
    <row r="73010" spans="1:1" x14ac:dyDescent="0.25">
      <c r="A73010"/>
    </row>
    <row r="73011" spans="1:1" x14ac:dyDescent="0.25">
      <c r="A73011"/>
    </row>
    <row r="73012" spans="1:1" x14ac:dyDescent="0.25">
      <c r="A73012"/>
    </row>
    <row r="73013" spans="1:1" x14ac:dyDescent="0.25">
      <c r="A73013"/>
    </row>
    <row r="73014" spans="1:1" x14ac:dyDescent="0.25">
      <c r="A73014"/>
    </row>
    <row r="73015" spans="1:1" x14ac:dyDescent="0.25">
      <c r="A73015"/>
    </row>
    <row r="73016" spans="1:1" x14ac:dyDescent="0.25">
      <c r="A73016"/>
    </row>
    <row r="73017" spans="1:1" x14ac:dyDescent="0.25">
      <c r="A73017"/>
    </row>
    <row r="73018" spans="1:1" x14ac:dyDescent="0.25">
      <c r="A73018"/>
    </row>
    <row r="73019" spans="1:1" x14ac:dyDescent="0.25">
      <c r="A73019"/>
    </row>
    <row r="73020" spans="1:1" x14ac:dyDescent="0.25">
      <c r="A73020"/>
    </row>
    <row r="73021" spans="1:1" x14ac:dyDescent="0.25">
      <c r="A73021"/>
    </row>
    <row r="73022" spans="1:1" x14ac:dyDescent="0.25">
      <c r="A73022"/>
    </row>
    <row r="73023" spans="1:1" x14ac:dyDescent="0.25">
      <c r="A73023"/>
    </row>
    <row r="73024" spans="1:1" x14ac:dyDescent="0.25">
      <c r="A73024"/>
    </row>
    <row r="73025" spans="1:1" x14ac:dyDescent="0.25">
      <c r="A73025"/>
    </row>
    <row r="73026" spans="1:1" x14ac:dyDescent="0.25">
      <c r="A73026"/>
    </row>
    <row r="73027" spans="1:1" x14ac:dyDescent="0.25">
      <c r="A73027"/>
    </row>
    <row r="73028" spans="1:1" x14ac:dyDescent="0.25">
      <c r="A73028"/>
    </row>
    <row r="73029" spans="1:1" x14ac:dyDescent="0.25">
      <c r="A73029"/>
    </row>
    <row r="73030" spans="1:1" x14ac:dyDescent="0.25">
      <c r="A73030"/>
    </row>
    <row r="73031" spans="1:1" x14ac:dyDescent="0.25">
      <c r="A73031"/>
    </row>
    <row r="73032" spans="1:1" x14ac:dyDescent="0.25">
      <c r="A73032"/>
    </row>
    <row r="73033" spans="1:1" x14ac:dyDescent="0.25">
      <c r="A73033"/>
    </row>
    <row r="73034" spans="1:1" x14ac:dyDescent="0.25">
      <c r="A73034"/>
    </row>
    <row r="73035" spans="1:1" x14ac:dyDescent="0.25">
      <c r="A73035"/>
    </row>
    <row r="73036" spans="1:1" x14ac:dyDescent="0.25">
      <c r="A73036"/>
    </row>
    <row r="73037" spans="1:1" x14ac:dyDescent="0.25">
      <c r="A73037"/>
    </row>
    <row r="73038" spans="1:1" x14ac:dyDescent="0.25">
      <c r="A73038"/>
    </row>
    <row r="73039" spans="1:1" x14ac:dyDescent="0.25">
      <c r="A73039"/>
    </row>
    <row r="73040" spans="1:1" x14ac:dyDescent="0.25">
      <c r="A73040"/>
    </row>
    <row r="73041" spans="1:1" x14ac:dyDescent="0.25">
      <c r="A73041"/>
    </row>
    <row r="73042" spans="1:1" x14ac:dyDescent="0.25">
      <c r="A73042"/>
    </row>
    <row r="73043" spans="1:1" x14ac:dyDescent="0.25">
      <c r="A73043"/>
    </row>
    <row r="73044" spans="1:1" x14ac:dyDescent="0.25">
      <c r="A73044"/>
    </row>
    <row r="73045" spans="1:1" x14ac:dyDescent="0.25">
      <c r="A73045"/>
    </row>
    <row r="73046" spans="1:1" x14ac:dyDescent="0.25">
      <c r="A73046"/>
    </row>
    <row r="73047" spans="1:1" x14ac:dyDescent="0.25">
      <c r="A73047"/>
    </row>
    <row r="73048" spans="1:1" x14ac:dyDescent="0.25">
      <c r="A73048"/>
    </row>
    <row r="73049" spans="1:1" x14ac:dyDescent="0.25">
      <c r="A73049"/>
    </row>
    <row r="73050" spans="1:1" x14ac:dyDescent="0.25">
      <c r="A73050"/>
    </row>
    <row r="73051" spans="1:1" x14ac:dyDescent="0.25">
      <c r="A73051"/>
    </row>
    <row r="73052" spans="1:1" x14ac:dyDescent="0.25">
      <c r="A73052"/>
    </row>
    <row r="73053" spans="1:1" x14ac:dyDescent="0.25">
      <c r="A73053"/>
    </row>
    <row r="73054" spans="1:1" x14ac:dyDescent="0.25">
      <c r="A73054"/>
    </row>
    <row r="73055" spans="1:1" x14ac:dyDescent="0.25">
      <c r="A73055"/>
    </row>
    <row r="73056" spans="1:1" x14ac:dyDescent="0.25">
      <c r="A73056"/>
    </row>
    <row r="73057" spans="1:1" x14ac:dyDescent="0.25">
      <c r="A73057"/>
    </row>
    <row r="73058" spans="1:1" x14ac:dyDescent="0.25">
      <c r="A73058"/>
    </row>
    <row r="73059" spans="1:1" x14ac:dyDescent="0.25">
      <c r="A73059"/>
    </row>
    <row r="73060" spans="1:1" x14ac:dyDescent="0.25">
      <c r="A73060"/>
    </row>
    <row r="73061" spans="1:1" x14ac:dyDescent="0.25">
      <c r="A73061"/>
    </row>
    <row r="73062" spans="1:1" x14ac:dyDescent="0.25">
      <c r="A73062"/>
    </row>
    <row r="73063" spans="1:1" x14ac:dyDescent="0.25">
      <c r="A73063"/>
    </row>
    <row r="73064" spans="1:1" x14ac:dyDescent="0.25">
      <c r="A73064"/>
    </row>
    <row r="73065" spans="1:1" x14ac:dyDescent="0.25">
      <c r="A73065"/>
    </row>
    <row r="73066" spans="1:1" x14ac:dyDescent="0.25">
      <c r="A73066"/>
    </row>
    <row r="73067" spans="1:1" x14ac:dyDescent="0.25">
      <c r="A73067"/>
    </row>
    <row r="73068" spans="1:1" x14ac:dyDescent="0.25">
      <c r="A73068"/>
    </row>
    <row r="73069" spans="1:1" x14ac:dyDescent="0.25">
      <c r="A73069"/>
    </row>
    <row r="73070" spans="1:1" x14ac:dyDescent="0.25">
      <c r="A73070"/>
    </row>
    <row r="73071" spans="1:1" x14ac:dyDescent="0.25">
      <c r="A73071"/>
    </row>
    <row r="73072" spans="1:1" x14ac:dyDescent="0.25">
      <c r="A73072"/>
    </row>
    <row r="73073" spans="1:1" x14ac:dyDescent="0.25">
      <c r="A73073"/>
    </row>
    <row r="73074" spans="1:1" x14ac:dyDescent="0.25">
      <c r="A73074"/>
    </row>
    <row r="73075" spans="1:1" x14ac:dyDescent="0.25">
      <c r="A73075"/>
    </row>
    <row r="73076" spans="1:1" x14ac:dyDescent="0.25">
      <c r="A73076"/>
    </row>
    <row r="73077" spans="1:1" x14ac:dyDescent="0.25">
      <c r="A73077"/>
    </row>
    <row r="73078" spans="1:1" x14ac:dyDescent="0.25">
      <c r="A73078"/>
    </row>
    <row r="73079" spans="1:1" x14ac:dyDescent="0.25">
      <c r="A73079"/>
    </row>
    <row r="73080" spans="1:1" x14ac:dyDescent="0.25">
      <c r="A73080"/>
    </row>
    <row r="73081" spans="1:1" x14ac:dyDescent="0.25">
      <c r="A73081"/>
    </row>
    <row r="73082" spans="1:1" x14ac:dyDescent="0.25">
      <c r="A73082"/>
    </row>
    <row r="73083" spans="1:1" x14ac:dyDescent="0.25">
      <c r="A73083"/>
    </row>
    <row r="73084" spans="1:1" x14ac:dyDescent="0.25">
      <c r="A73084"/>
    </row>
    <row r="73085" spans="1:1" x14ac:dyDescent="0.25">
      <c r="A73085"/>
    </row>
    <row r="73086" spans="1:1" x14ac:dyDescent="0.25">
      <c r="A73086"/>
    </row>
    <row r="73087" spans="1:1" x14ac:dyDescent="0.25">
      <c r="A73087"/>
    </row>
    <row r="73088" spans="1:1" x14ac:dyDescent="0.25">
      <c r="A73088"/>
    </row>
    <row r="73089" spans="1:1" x14ac:dyDescent="0.25">
      <c r="A73089"/>
    </row>
    <row r="73090" spans="1:1" x14ac:dyDescent="0.25">
      <c r="A73090"/>
    </row>
    <row r="73091" spans="1:1" x14ac:dyDescent="0.25">
      <c r="A73091"/>
    </row>
    <row r="73092" spans="1:1" x14ac:dyDescent="0.25">
      <c r="A73092"/>
    </row>
    <row r="73093" spans="1:1" x14ac:dyDescent="0.25">
      <c r="A73093"/>
    </row>
    <row r="73094" spans="1:1" x14ac:dyDescent="0.25">
      <c r="A73094"/>
    </row>
    <row r="73095" spans="1:1" x14ac:dyDescent="0.25">
      <c r="A73095"/>
    </row>
    <row r="73096" spans="1:1" x14ac:dyDescent="0.25">
      <c r="A73096"/>
    </row>
    <row r="73097" spans="1:1" x14ac:dyDescent="0.25">
      <c r="A73097"/>
    </row>
    <row r="73098" spans="1:1" x14ac:dyDescent="0.25">
      <c r="A73098"/>
    </row>
    <row r="73099" spans="1:1" x14ac:dyDescent="0.25">
      <c r="A73099"/>
    </row>
    <row r="73100" spans="1:1" x14ac:dyDescent="0.25">
      <c r="A73100"/>
    </row>
    <row r="73101" spans="1:1" x14ac:dyDescent="0.25">
      <c r="A73101"/>
    </row>
    <row r="73102" spans="1:1" x14ac:dyDescent="0.25">
      <c r="A73102"/>
    </row>
    <row r="73103" spans="1:1" x14ac:dyDescent="0.25">
      <c r="A73103"/>
    </row>
    <row r="73104" spans="1:1" x14ac:dyDescent="0.25">
      <c r="A73104"/>
    </row>
    <row r="73105" spans="1:1" x14ac:dyDescent="0.25">
      <c r="A73105"/>
    </row>
    <row r="73106" spans="1:1" x14ac:dyDescent="0.25">
      <c r="A73106"/>
    </row>
    <row r="73107" spans="1:1" x14ac:dyDescent="0.25">
      <c r="A73107"/>
    </row>
    <row r="73108" spans="1:1" x14ac:dyDescent="0.25">
      <c r="A73108"/>
    </row>
    <row r="73109" spans="1:1" x14ac:dyDescent="0.25">
      <c r="A73109"/>
    </row>
    <row r="73110" spans="1:1" x14ac:dyDescent="0.25">
      <c r="A73110"/>
    </row>
    <row r="73111" spans="1:1" x14ac:dyDescent="0.25">
      <c r="A73111"/>
    </row>
    <row r="73112" spans="1:1" x14ac:dyDescent="0.25">
      <c r="A73112"/>
    </row>
    <row r="73113" spans="1:1" x14ac:dyDescent="0.25">
      <c r="A73113"/>
    </row>
    <row r="73114" spans="1:1" x14ac:dyDescent="0.25">
      <c r="A73114"/>
    </row>
    <row r="73115" spans="1:1" x14ac:dyDescent="0.25">
      <c r="A73115"/>
    </row>
    <row r="73116" spans="1:1" x14ac:dyDescent="0.25">
      <c r="A73116"/>
    </row>
    <row r="73117" spans="1:1" x14ac:dyDescent="0.25">
      <c r="A73117"/>
    </row>
    <row r="73118" spans="1:1" x14ac:dyDescent="0.25">
      <c r="A73118"/>
    </row>
    <row r="73119" spans="1:1" x14ac:dyDescent="0.25">
      <c r="A73119"/>
    </row>
    <row r="73120" spans="1:1" x14ac:dyDescent="0.25">
      <c r="A73120"/>
    </row>
    <row r="73121" spans="1:1" x14ac:dyDescent="0.25">
      <c r="A73121"/>
    </row>
    <row r="73122" spans="1:1" x14ac:dyDescent="0.25">
      <c r="A73122"/>
    </row>
    <row r="73123" spans="1:1" x14ac:dyDescent="0.25">
      <c r="A73123"/>
    </row>
    <row r="73124" spans="1:1" x14ac:dyDescent="0.25">
      <c r="A73124"/>
    </row>
    <row r="73125" spans="1:1" x14ac:dyDescent="0.25">
      <c r="A73125"/>
    </row>
    <row r="73126" spans="1:1" x14ac:dyDescent="0.25">
      <c r="A73126"/>
    </row>
    <row r="73127" spans="1:1" x14ac:dyDescent="0.25">
      <c r="A73127"/>
    </row>
    <row r="73128" spans="1:1" x14ac:dyDescent="0.25">
      <c r="A73128"/>
    </row>
    <row r="73129" spans="1:1" x14ac:dyDescent="0.25">
      <c r="A73129"/>
    </row>
    <row r="73130" spans="1:1" x14ac:dyDescent="0.25">
      <c r="A73130"/>
    </row>
    <row r="73131" spans="1:1" x14ac:dyDescent="0.25">
      <c r="A73131"/>
    </row>
    <row r="73132" spans="1:1" x14ac:dyDescent="0.25">
      <c r="A73132"/>
    </row>
    <row r="73133" spans="1:1" x14ac:dyDescent="0.25">
      <c r="A73133"/>
    </row>
    <row r="73134" spans="1:1" x14ac:dyDescent="0.25">
      <c r="A73134"/>
    </row>
    <row r="73135" spans="1:1" x14ac:dyDescent="0.25">
      <c r="A73135"/>
    </row>
    <row r="73136" spans="1:1" x14ac:dyDescent="0.25">
      <c r="A73136"/>
    </row>
    <row r="73137" spans="1:1" x14ac:dyDescent="0.25">
      <c r="A73137"/>
    </row>
    <row r="73138" spans="1:1" x14ac:dyDescent="0.25">
      <c r="A73138"/>
    </row>
    <row r="73139" spans="1:1" x14ac:dyDescent="0.25">
      <c r="A73139"/>
    </row>
    <row r="73140" spans="1:1" x14ac:dyDescent="0.25">
      <c r="A73140"/>
    </row>
    <row r="73141" spans="1:1" x14ac:dyDescent="0.25">
      <c r="A73141"/>
    </row>
    <row r="73142" spans="1:1" x14ac:dyDescent="0.25">
      <c r="A73142"/>
    </row>
    <row r="73143" spans="1:1" x14ac:dyDescent="0.25">
      <c r="A73143"/>
    </row>
    <row r="73144" spans="1:1" x14ac:dyDescent="0.25">
      <c r="A73144"/>
    </row>
    <row r="73145" spans="1:1" x14ac:dyDescent="0.25">
      <c r="A73145"/>
    </row>
    <row r="73146" spans="1:1" x14ac:dyDescent="0.25">
      <c r="A73146"/>
    </row>
    <row r="73147" spans="1:1" x14ac:dyDescent="0.25">
      <c r="A73147"/>
    </row>
    <row r="73148" spans="1:1" x14ac:dyDescent="0.25">
      <c r="A73148"/>
    </row>
    <row r="73149" spans="1:1" x14ac:dyDescent="0.25">
      <c r="A73149"/>
    </row>
    <row r="73150" spans="1:1" x14ac:dyDescent="0.25">
      <c r="A73150"/>
    </row>
    <row r="73151" spans="1:1" x14ac:dyDescent="0.25">
      <c r="A73151"/>
    </row>
    <row r="73152" spans="1:1" x14ac:dyDescent="0.25">
      <c r="A73152"/>
    </row>
    <row r="73153" spans="1:1" x14ac:dyDescent="0.25">
      <c r="A73153"/>
    </row>
    <row r="73154" spans="1:1" x14ac:dyDescent="0.25">
      <c r="A73154"/>
    </row>
    <row r="73155" spans="1:1" x14ac:dyDescent="0.25">
      <c r="A73155"/>
    </row>
    <row r="73156" spans="1:1" x14ac:dyDescent="0.25">
      <c r="A73156"/>
    </row>
    <row r="73157" spans="1:1" x14ac:dyDescent="0.25">
      <c r="A73157"/>
    </row>
    <row r="73158" spans="1:1" x14ac:dyDescent="0.25">
      <c r="A73158"/>
    </row>
    <row r="73159" spans="1:1" x14ac:dyDescent="0.25">
      <c r="A73159"/>
    </row>
    <row r="73160" spans="1:1" x14ac:dyDescent="0.25">
      <c r="A73160"/>
    </row>
    <row r="73161" spans="1:1" x14ac:dyDescent="0.25">
      <c r="A73161"/>
    </row>
    <row r="73162" spans="1:1" x14ac:dyDescent="0.25">
      <c r="A73162"/>
    </row>
    <row r="73163" spans="1:1" x14ac:dyDescent="0.25">
      <c r="A73163"/>
    </row>
    <row r="73164" spans="1:1" x14ac:dyDescent="0.25">
      <c r="A73164"/>
    </row>
    <row r="73165" spans="1:1" x14ac:dyDescent="0.25">
      <c r="A73165"/>
    </row>
    <row r="73166" spans="1:1" x14ac:dyDescent="0.25">
      <c r="A73166"/>
    </row>
    <row r="73167" spans="1:1" x14ac:dyDescent="0.25">
      <c r="A73167"/>
    </row>
    <row r="73168" spans="1:1" x14ac:dyDescent="0.25">
      <c r="A73168"/>
    </row>
    <row r="73169" spans="1:1" x14ac:dyDescent="0.25">
      <c r="A73169"/>
    </row>
    <row r="73170" spans="1:1" x14ac:dyDescent="0.25">
      <c r="A73170"/>
    </row>
    <row r="73171" spans="1:1" x14ac:dyDescent="0.25">
      <c r="A73171"/>
    </row>
    <row r="73172" spans="1:1" x14ac:dyDescent="0.25">
      <c r="A73172"/>
    </row>
    <row r="73173" spans="1:1" x14ac:dyDescent="0.25">
      <c r="A73173"/>
    </row>
    <row r="73174" spans="1:1" x14ac:dyDescent="0.25">
      <c r="A73174"/>
    </row>
    <row r="73175" spans="1:1" x14ac:dyDescent="0.25">
      <c r="A73175"/>
    </row>
    <row r="73176" spans="1:1" x14ac:dyDescent="0.25">
      <c r="A73176"/>
    </row>
    <row r="73177" spans="1:1" x14ac:dyDescent="0.25">
      <c r="A73177"/>
    </row>
    <row r="73178" spans="1:1" x14ac:dyDescent="0.25">
      <c r="A73178"/>
    </row>
    <row r="73179" spans="1:1" x14ac:dyDescent="0.25">
      <c r="A73179"/>
    </row>
    <row r="73180" spans="1:1" x14ac:dyDescent="0.25">
      <c r="A73180"/>
    </row>
    <row r="73181" spans="1:1" x14ac:dyDescent="0.25">
      <c r="A73181"/>
    </row>
    <row r="73182" spans="1:1" x14ac:dyDescent="0.25">
      <c r="A73182"/>
    </row>
    <row r="73183" spans="1:1" x14ac:dyDescent="0.25">
      <c r="A73183"/>
    </row>
    <row r="73184" spans="1:1" x14ac:dyDescent="0.25">
      <c r="A73184"/>
    </row>
    <row r="73185" spans="1:1" x14ac:dyDescent="0.25">
      <c r="A73185"/>
    </row>
    <row r="73186" spans="1:1" x14ac:dyDescent="0.25">
      <c r="A73186"/>
    </row>
    <row r="73187" spans="1:1" x14ac:dyDescent="0.25">
      <c r="A73187"/>
    </row>
    <row r="73188" spans="1:1" x14ac:dyDescent="0.25">
      <c r="A73188"/>
    </row>
    <row r="73189" spans="1:1" x14ac:dyDescent="0.25">
      <c r="A73189"/>
    </row>
    <row r="73190" spans="1:1" x14ac:dyDescent="0.25">
      <c r="A73190"/>
    </row>
    <row r="73191" spans="1:1" x14ac:dyDescent="0.25">
      <c r="A73191"/>
    </row>
    <row r="73192" spans="1:1" x14ac:dyDescent="0.25">
      <c r="A73192"/>
    </row>
    <row r="73193" spans="1:1" x14ac:dyDescent="0.25">
      <c r="A73193"/>
    </row>
    <row r="73194" spans="1:1" x14ac:dyDescent="0.25">
      <c r="A73194"/>
    </row>
    <row r="73195" spans="1:1" x14ac:dyDescent="0.25">
      <c r="A73195"/>
    </row>
    <row r="73196" spans="1:1" x14ac:dyDescent="0.25">
      <c r="A73196"/>
    </row>
    <row r="73197" spans="1:1" x14ac:dyDescent="0.25">
      <c r="A73197"/>
    </row>
    <row r="73198" spans="1:1" x14ac:dyDescent="0.25">
      <c r="A73198"/>
    </row>
    <row r="73199" spans="1:1" x14ac:dyDescent="0.25">
      <c r="A73199"/>
    </row>
    <row r="73200" spans="1:1" x14ac:dyDescent="0.25">
      <c r="A73200"/>
    </row>
    <row r="73201" spans="1:1" x14ac:dyDescent="0.25">
      <c r="A73201"/>
    </row>
    <row r="73202" spans="1:1" x14ac:dyDescent="0.25">
      <c r="A73202"/>
    </row>
    <row r="73203" spans="1:1" x14ac:dyDescent="0.25">
      <c r="A73203"/>
    </row>
    <row r="73204" spans="1:1" x14ac:dyDescent="0.25">
      <c r="A73204"/>
    </row>
    <row r="73205" spans="1:1" x14ac:dyDescent="0.25">
      <c r="A73205"/>
    </row>
    <row r="73206" spans="1:1" x14ac:dyDescent="0.25">
      <c r="A73206"/>
    </row>
    <row r="73207" spans="1:1" x14ac:dyDescent="0.25">
      <c r="A73207"/>
    </row>
    <row r="73208" spans="1:1" x14ac:dyDescent="0.25">
      <c r="A73208"/>
    </row>
    <row r="73209" spans="1:1" x14ac:dyDescent="0.25">
      <c r="A73209"/>
    </row>
    <row r="73210" spans="1:1" x14ac:dyDescent="0.25">
      <c r="A73210"/>
    </row>
    <row r="73211" spans="1:1" x14ac:dyDescent="0.25">
      <c r="A73211"/>
    </row>
    <row r="73212" spans="1:1" x14ac:dyDescent="0.25">
      <c r="A73212"/>
    </row>
    <row r="73213" spans="1:1" x14ac:dyDescent="0.25">
      <c r="A73213"/>
    </row>
    <row r="73214" spans="1:1" x14ac:dyDescent="0.25">
      <c r="A73214"/>
    </row>
    <row r="73215" spans="1:1" x14ac:dyDescent="0.25">
      <c r="A73215"/>
    </row>
    <row r="73216" spans="1:1" x14ac:dyDescent="0.25">
      <c r="A73216"/>
    </row>
    <row r="73217" spans="1:1" x14ac:dyDescent="0.25">
      <c r="A73217"/>
    </row>
    <row r="73218" spans="1:1" x14ac:dyDescent="0.25">
      <c r="A73218"/>
    </row>
    <row r="73219" spans="1:1" x14ac:dyDescent="0.25">
      <c r="A73219"/>
    </row>
    <row r="73220" spans="1:1" x14ac:dyDescent="0.25">
      <c r="A73220"/>
    </row>
    <row r="73221" spans="1:1" x14ac:dyDescent="0.25">
      <c r="A73221"/>
    </row>
    <row r="73222" spans="1:1" x14ac:dyDescent="0.25">
      <c r="A73222"/>
    </row>
    <row r="73223" spans="1:1" x14ac:dyDescent="0.25">
      <c r="A73223"/>
    </row>
    <row r="73224" spans="1:1" x14ac:dyDescent="0.25">
      <c r="A73224"/>
    </row>
    <row r="73225" spans="1:1" x14ac:dyDescent="0.25">
      <c r="A73225"/>
    </row>
    <row r="73226" spans="1:1" x14ac:dyDescent="0.25">
      <c r="A73226"/>
    </row>
    <row r="73227" spans="1:1" x14ac:dyDescent="0.25">
      <c r="A73227"/>
    </row>
    <row r="73228" spans="1:1" x14ac:dyDescent="0.25">
      <c r="A73228"/>
    </row>
    <row r="73229" spans="1:1" x14ac:dyDescent="0.25">
      <c r="A73229"/>
    </row>
    <row r="73230" spans="1:1" x14ac:dyDescent="0.25">
      <c r="A73230"/>
    </row>
    <row r="73231" spans="1:1" x14ac:dyDescent="0.25">
      <c r="A73231"/>
    </row>
    <row r="73232" spans="1:1" x14ac:dyDescent="0.25">
      <c r="A73232"/>
    </row>
    <row r="73233" spans="1:1" x14ac:dyDescent="0.25">
      <c r="A73233"/>
    </row>
    <row r="73234" spans="1:1" x14ac:dyDescent="0.25">
      <c r="A73234"/>
    </row>
    <row r="73235" spans="1:1" x14ac:dyDescent="0.25">
      <c r="A73235"/>
    </row>
    <row r="73236" spans="1:1" x14ac:dyDescent="0.25">
      <c r="A73236"/>
    </row>
    <row r="73237" spans="1:1" x14ac:dyDescent="0.25">
      <c r="A73237"/>
    </row>
    <row r="73238" spans="1:1" x14ac:dyDescent="0.25">
      <c r="A73238"/>
    </row>
    <row r="73239" spans="1:1" x14ac:dyDescent="0.25">
      <c r="A73239"/>
    </row>
    <row r="73240" spans="1:1" x14ac:dyDescent="0.25">
      <c r="A73240"/>
    </row>
    <row r="73241" spans="1:1" x14ac:dyDescent="0.25">
      <c r="A73241"/>
    </row>
    <row r="73242" spans="1:1" x14ac:dyDescent="0.25">
      <c r="A73242"/>
    </row>
    <row r="73243" spans="1:1" x14ac:dyDescent="0.25">
      <c r="A73243"/>
    </row>
    <row r="73244" spans="1:1" x14ac:dyDescent="0.25">
      <c r="A73244"/>
    </row>
    <row r="73245" spans="1:1" x14ac:dyDescent="0.25">
      <c r="A73245"/>
    </row>
    <row r="73246" spans="1:1" x14ac:dyDescent="0.25">
      <c r="A73246"/>
    </row>
    <row r="73247" spans="1:1" x14ac:dyDescent="0.25">
      <c r="A73247"/>
    </row>
    <row r="73248" spans="1:1" x14ac:dyDescent="0.25">
      <c r="A73248"/>
    </row>
    <row r="73249" spans="1:1" x14ac:dyDescent="0.25">
      <c r="A73249"/>
    </row>
    <row r="73250" spans="1:1" x14ac:dyDescent="0.25">
      <c r="A73250"/>
    </row>
    <row r="73251" spans="1:1" x14ac:dyDescent="0.25">
      <c r="A73251"/>
    </row>
    <row r="73252" spans="1:1" x14ac:dyDescent="0.25">
      <c r="A73252"/>
    </row>
    <row r="73253" spans="1:1" x14ac:dyDescent="0.25">
      <c r="A73253"/>
    </row>
    <row r="73254" spans="1:1" x14ac:dyDescent="0.25">
      <c r="A73254"/>
    </row>
    <row r="73255" spans="1:1" x14ac:dyDescent="0.25">
      <c r="A73255"/>
    </row>
    <row r="73256" spans="1:1" x14ac:dyDescent="0.25">
      <c r="A73256"/>
    </row>
    <row r="73257" spans="1:1" x14ac:dyDescent="0.25">
      <c r="A73257"/>
    </row>
    <row r="73258" spans="1:1" x14ac:dyDescent="0.25">
      <c r="A73258"/>
    </row>
    <row r="73259" spans="1:1" x14ac:dyDescent="0.25">
      <c r="A73259"/>
    </row>
    <row r="73260" spans="1:1" x14ac:dyDescent="0.25">
      <c r="A73260"/>
    </row>
    <row r="73261" spans="1:1" x14ac:dyDescent="0.25">
      <c r="A73261"/>
    </row>
    <row r="73262" spans="1:1" x14ac:dyDescent="0.25">
      <c r="A73262"/>
    </row>
    <row r="73263" spans="1:1" x14ac:dyDescent="0.25">
      <c r="A73263"/>
    </row>
    <row r="73264" spans="1:1" x14ac:dyDescent="0.25">
      <c r="A73264"/>
    </row>
    <row r="73265" spans="1:1" x14ac:dyDescent="0.25">
      <c r="A73265"/>
    </row>
    <row r="73266" spans="1:1" x14ac:dyDescent="0.25">
      <c r="A73266"/>
    </row>
    <row r="73267" spans="1:1" x14ac:dyDescent="0.25">
      <c r="A73267"/>
    </row>
    <row r="73268" spans="1:1" x14ac:dyDescent="0.25">
      <c r="A73268"/>
    </row>
    <row r="73269" spans="1:1" x14ac:dyDescent="0.25">
      <c r="A73269"/>
    </row>
    <row r="73270" spans="1:1" x14ac:dyDescent="0.25">
      <c r="A73270"/>
    </row>
    <row r="73271" spans="1:1" x14ac:dyDescent="0.25">
      <c r="A73271"/>
    </row>
    <row r="73272" spans="1:1" x14ac:dyDescent="0.25">
      <c r="A73272"/>
    </row>
    <row r="73273" spans="1:1" x14ac:dyDescent="0.25">
      <c r="A73273"/>
    </row>
    <row r="73274" spans="1:1" x14ac:dyDescent="0.25">
      <c r="A73274"/>
    </row>
    <row r="73275" spans="1:1" x14ac:dyDescent="0.25">
      <c r="A73275"/>
    </row>
    <row r="73276" spans="1:1" x14ac:dyDescent="0.25">
      <c r="A73276"/>
    </row>
    <row r="73277" spans="1:1" x14ac:dyDescent="0.25">
      <c r="A73277"/>
    </row>
    <row r="73278" spans="1:1" x14ac:dyDescent="0.25">
      <c r="A73278"/>
    </row>
    <row r="73279" spans="1:1" x14ac:dyDescent="0.25">
      <c r="A73279"/>
    </row>
    <row r="73280" spans="1:1" x14ac:dyDescent="0.25">
      <c r="A73280"/>
    </row>
    <row r="73281" spans="1:1" x14ac:dyDescent="0.25">
      <c r="A73281"/>
    </row>
    <row r="73282" spans="1:1" x14ac:dyDescent="0.25">
      <c r="A73282"/>
    </row>
    <row r="73283" spans="1:1" x14ac:dyDescent="0.25">
      <c r="A73283"/>
    </row>
    <row r="73284" spans="1:1" x14ac:dyDescent="0.25">
      <c r="A73284"/>
    </row>
    <row r="73285" spans="1:1" x14ac:dyDescent="0.25">
      <c r="A73285"/>
    </row>
    <row r="73286" spans="1:1" x14ac:dyDescent="0.25">
      <c r="A73286"/>
    </row>
    <row r="73287" spans="1:1" x14ac:dyDescent="0.25">
      <c r="A73287"/>
    </row>
    <row r="73288" spans="1:1" x14ac:dyDescent="0.25">
      <c r="A73288"/>
    </row>
    <row r="73289" spans="1:1" x14ac:dyDescent="0.25">
      <c r="A73289"/>
    </row>
    <row r="73290" spans="1:1" x14ac:dyDescent="0.25">
      <c r="A73290"/>
    </row>
    <row r="73291" spans="1:1" x14ac:dyDescent="0.25">
      <c r="A73291"/>
    </row>
    <row r="73292" spans="1:1" x14ac:dyDescent="0.25">
      <c r="A73292"/>
    </row>
    <row r="73293" spans="1:1" x14ac:dyDescent="0.25">
      <c r="A73293"/>
    </row>
    <row r="73294" spans="1:1" x14ac:dyDescent="0.25">
      <c r="A73294"/>
    </row>
    <row r="73295" spans="1:1" x14ac:dyDescent="0.25">
      <c r="A73295"/>
    </row>
    <row r="73296" spans="1:1" x14ac:dyDescent="0.25">
      <c r="A73296"/>
    </row>
    <row r="73297" spans="1:1" x14ac:dyDescent="0.25">
      <c r="A73297"/>
    </row>
    <row r="73298" spans="1:1" x14ac:dyDescent="0.25">
      <c r="A73298"/>
    </row>
    <row r="73299" spans="1:1" x14ac:dyDescent="0.25">
      <c r="A73299"/>
    </row>
    <row r="73300" spans="1:1" x14ac:dyDescent="0.25">
      <c r="A73300"/>
    </row>
    <row r="73301" spans="1:1" x14ac:dyDescent="0.25">
      <c r="A73301"/>
    </row>
    <row r="73302" spans="1:1" x14ac:dyDescent="0.25">
      <c r="A73302"/>
    </row>
    <row r="73303" spans="1:1" x14ac:dyDescent="0.25">
      <c r="A73303"/>
    </row>
    <row r="73304" spans="1:1" x14ac:dyDescent="0.25">
      <c r="A73304"/>
    </row>
    <row r="73305" spans="1:1" x14ac:dyDescent="0.25">
      <c r="A73305"/>
    </row>
    <row r="73306" spans="1:1" x14ac:dyDescent="0.25">
      <c r="A73306"/>
    </row>
    <row r="73307" spans="1:1" x14ac:dyDescent="0.25">
      <c r="A73307"/>
    </row>
    <row r="73308" spans="1:1" x14ac:dyDescent="0.25">
      <c r="A73308"/>
    </row>
    <row r="73309" spans="1:1" x14ac:dyDescent="0.25">
      <c r="A73309"/>
    </row>
    <row r="73310" spans="1:1" x14ac:dyDescent="0.25">
      <c r="A73310"/>
    </row>
    <row r="73311" spans="1:1" x14ac:dyDescent="0.25">
      <c r="A73311"/>
    </row>
    <row r="73312" spans="1:1" x14ac:dyDescent="0.25">
      <c r="A73312"/>
    </row>
    <row r="73313" spans="1:1" x14ac:dyDescent="0.25">
      <c r="A73313"/>
    </row>
    <row r="73314" spans="1:1" x14ac:dyDescent="0.25">
      <c r="A73314"/>
    </row>
    <row r="73315" spans="1:1" x14ac:dyDescent="0.25">
      <c r="A73315"/>
    </row>
    <row r="73316" spans="1:1" x14ac:dyDescent="0.25">
      <c r="A73316"/>
    </row>
    <row r="73317" spans="1:1" x14ac:dyDescent="0.25">
      <c r="A73317"/>
    </row>
    <row r="73318" spans="1:1" x14ac:dyDescent="0.25">
      <c r="A73318"/>
    </row>
    <row r="73319" spans="1:1" x14ac:dyDescent="0.25">
      <c r="A73319"/>
    </row>
    <row r="73320" spans="1:1" x14ac:dyDescent="0.25">
      <c r="A73320"/>
    </row>
    <row r="73321" spans="1:1" x14ac:dyDescent="0.25">
      <c r="A73321"/>
    </row>
    <row r="73322" spans="1:1" x14ac:dyDescent="0.25">
      <c r="A73322"/>
    </row>
    <row r="73323" spans="1:1" x14ac:dyDescent="0.25">
      <c r="A73323"/>
    </row>
    <row r="73324" spans="1:1" x14ac:dyDescent="0.25">
      <c r="A73324"/>
    </row>
    <row r="73325" spans="1:1" x14ac:dyDescent="0.25">
      <c r="A73325"/>
    </row>
    <row r="73326" spans="1:1" x14ac:dyDescent="0.25">
      <c r="A73326"/>
    </row>
    <row r="73327" spans="1:1" x14ac:dyDescent="0.25">
      <c r="A73327"/>
    </row>
    <row r="73328" spans="1:1" x14ac:dyDescent="0.25">
      <c r="A73328"/>
    </row>
    <row r="73329" spans="1:1" x14ac:dyDescent="0.25">
      <c r="A73329"/>
    </row>
    <row r="73330" spans="1:1" x14ac:dyDescent="0.25">
      <c r="A73330"/>
    </row>
    <row r="73331" spans="1:1" x14ac:dyDescent="0.25">
      <c r="A73331"/>
    </row>
    <row r="73332" spans="1:1" x14ac:dyDescent="0.25">
      <c r="A73332"/>
    </row>
    <row r="73333" spans="1:1" x14ac:dyDescent="0.25">
      <c r="A73333"/>
    </row>
    <row r="73334" spans="1:1" x14ac:dyDescent="0.25">
      <c r="A73334"/>
    </row>
    <row r="73335" spans="1:1" x14ac:dyDescent="0.25">
      <c r="A73335"/>
    </row>
    <row r="73336" spans="1:1" x14ac:dyDescent="0.25">
      <c r="A73336"/>
    </row>
    <row r="73337" spans="1:1" x14ac:dyDescent="0.25">
      <c r="A73337"/>
    </row>
    <row r="73338" spans="1:1" x14ac:dyDescent="0.25">
      <c r="A73338"/>
    </row>
    <row r="73339" spans="1:1" x14ac:dyDescent="0.25">
      <c r="A73339"/>
    </row>
    <row r="73340" spans="1:1" x14ac:dyDescent="0.25">
      <c r="A73340"/>
    </row>
    <row r="73341" spans="1:1" x14ac:dyDescent="0.25">
      <c r="A73341"/>
    </row>
    <row r="73342" spans="1:1" x14ac:dyDescent="0.25">
      <c r="A73342"/>
    </row>
    <row r="73343" spans="1:1" x14ac:dyDescent="0.25">
      <c r="A73343"/>
    </row>
    <row r="73344" spans="1:1" x14ac:dyDescent="0.25">
      <c r="A73344"/>
    </row>
    <row r="73345" spans="1:1" x14ac:dyDescent="0.25">
      <c r="A73345"/>
    </row>
    <row r="73346" spans="1:1" x14ac:dyDescent="0.25">
      <c r="A73346"/>
    </row>
    <row r="73347" spans="1:1" x14ac:dyDescent="0.25">
      <c r="A73347"/>
    </row>
    <row r="73348" spans="1:1" x14ac:dyDescent="0.25">
      <c r="A73348"/>
    </row>
    <row r="73349" spans="1:1" x14ac:dyDescent="0.25">
      <c r="A73349"/>
    </row>
    <row r="73350" spans="1:1" x14ac:dyDescent="0.25">
      <c r="A73350"/>
    </row>
    <row r="73351" spans="1:1" x14ac:dyDescent="0.25">
      <c r="A73351"/>
    </row>
    <row r="73352" spans="1:1" x14ac:dyDescent="0.25">
      <c r="A73352"/>
    </row>
    <row r="73353" spans="1:1" x14ac:dyDescent="0.25">
      <c r="A73353"/>
    </row>
    <row r="73354" spans="1:1" x14ac:dyDescent="0.25">
      <c r="A73354"/>
    </row>
    <row r="73355" spans="1:1" x14ac:dyDescent="0.25">
      <c r="A73355"/>
    </row>
    <row r="73356" spans="1:1" x14ac:dyDescent="0.25">
      <c r="A73356"/>
    </row>
    <row r="73357" spans="1:1" x14ac:dyDescent="0.25">
      <c r="A73357"/>
    </row>
    <row r="73358" spans="1:1" x14ac:dyDescent="0.25">
      <c r="A73358"/>
    </row>
    <row r="73359" spans="1:1" x14ac:dyDescent="0.25">
      <c r="A73359"/>
    </row>
    <row r="73360" spans="1:1" x14ac:dyDescent="0.25">
      <c r="A73360"/>
    </row>
    <row r="73361" spans="1:1" x14ac:dyDescent="0.25">
      <c r="A73361"/>
    </row>
    <row r="73362" spans="1:1" x14ac:dyDescent="0.25">
      <c r="A73362"/>
    </row>
    <row r="73363" spans="1:1" x14ac:dyDescent="0.25">
      <c r="A73363"/>
    </row>
    <row r="73364" spans="1:1" x14ac:dyDescent="0.25">
      <c r="A73364"/>
    </row>
    <row r="73365" spans="1:1" x14ac:dyDescent="0.25">
      <c r="A73365"/>
    </row>
    <row r="73366" spans="1:1" x14ac:dyDescent="0.25">
      <c r="A73366"/>
    </row>
    <row r="73367" spans="1:1" x14ac:dyDescent="0.25">
      <c r="A73367"/>
    </row>
    <row r="73368" spans="1:1" x14ac:dyDescent="0.25">
      <c r="A73368"/>
    </row>
    <row r="73369" spans="1:1" x14ac:dyDescent="0.25">
      <c r="A73369"/>
    </row>
    <row r="73370" spans="1:1" x14ac:dyDescent="0.25">
      <c r="A73370"/>
    </row>
    <row r="73371" spans="1:1" x14ac:dyDescent="0.25">
      <c r="A73371"/>
    </row>
    <row r="73372" spans="1:1" x14ac:dyDescent="0.25">
      <c r="A73372"/>
    </row>
    <row r="73373" spans="1:1" x14ac:dyDescent="0.25">
      <c r="A73373"/>
    </row>
    <row r="73374" spans="1:1" x14ac:dyDescent="0.25">
      <c r="A73374"/>
    </row>
    <row r="73375" spans="1:1" x14ac:dyDescent="0.25">
      <c r="A73375"/>
    </row>
    <row r="73376" spans="1:1" x14ac:dyDescent="0.25">
      <c r="A73376"/>
    </row>
    <row r="73377" spans="1:1" x14ac:dyDescent="0.25">
      <c r="A73377"/>
    </row>
    <row r="73378" spans="1:1" x14ac:dyDescent="0.25">
      <c r="A73378"/>
    </row>
    <row r="73379" spans="1:1" x14ac:dyDescent="0.25">
      <c r="A73379"/>
    </row>
    <row r="73380" spans="1:1" x14ac:dyDescent="0.25">
      <c r="A73380"/>
    </row>
    <row r="73381" spans="1:1" x14ac:dyDescent="0.25">
      <c r="A73381"/>
    </row>
    <row r="73382" spans="1:1" x14ac:dyDescent="0.25">
      <c r="A73382"/>
    </row>
    <row r="73383" spans="1:1" x14ac:dyDescent="0.25">
      <c r="A73383"/>
    </row>
    <row r="73384" spans="1:1" x14ac:dyDescent="0.25">
      <c r="A73384"/>
    </row>
    <row r="73385" spans="1:1" x14ac:dyDescent="0.25">
      <c r="A73385"/>
    </row>
    <row r="73386" spans="1:1" x14ac:dyDescent="0.25">
      <c r="A73386"/>
    </row>
    <row r="73387" spans="1:1" x14ac:dyDescent="0.25">
      <c r="A73387"/>
    </row>
    <row r="73388" spans="1:1" x14ac:dyDescent="0.25">
      <c r="A73388"/>
    </row>
    <row r="73389" spans="1:1" x14ac:dyDescent="0.25">
      <c r="A73389"/>
    </row>
    <row r="73390" spans="1:1" x14ac:dyDescent="0.25">
      <c r="A73390"/>
    </row>
    <row r="73391" spans="1:1" x14ac:dyDescent="0.25">
      <c r="A73391"/>
    </row>
    <row r="73392" spans="1:1" x14ac:dyDescent="0.25">
      <c r="A73392"/>
    </row>
    <row r="73393" spans="1:1" x14ac:dyDescent="0.25">
      <c r="A73393"/>
    </row>
    <row r="73394" spans="1:1" x14ac:dyDescent="0.25">
      <c r="A73394"/>
    </row>
    <row r="73395" spans="1:1" x14ac:dyDescent="0.25">
      <c r="A73395"/>
    </row>
    <row r="73396" spans="1:1" x14ac:dyDescent="0.25">
      <c r="A73396"/>
    </row>
    <row r="73397" spans="1:1" x14ac:dyDescent="0.25">
      <c r="A73397"/>
    </row>
    <row r="73398" spans="1:1" x14ac:dyDescent="0.25">
      <c r="A73398"/>
    </row>
    <row r="73399" spans="1:1" x14ac:dyDescent="0.25">
      <c r="A73399"/>
    </row>
    <row r="73400" spans="1:1" x14ac:dyDescent="0.25">
      <c r="A73400"/>
    </row>
    <row r="73401" spans="1:1" x14ac:dyDescent="0.25">
      <c r="A73401"/>
    </row>
    <row r="73402" spans="1:1" x14ac:dyDescent="0.25">
      <c r="A73402"/>
    </row>
    <row r="73403" spans="1:1" x14ac:dyDescent="0.25">
      <c r="A73403"/>
    </row>
    <row r="73404" spans="1:1" x14ac:dyDescent="0.25">
      <c r="A73404"/>
    </row>
    <row r="73405" spans="1:1" x14ac:dyDescent="0.25">
      <c r="A73405"/>
    </row>
    <row r="73406" spans="1:1" x14ac:dyDescent="0.25">
      <c r="A73406"/>
    </row>
    <row r="73407" spans="1:1" x14ac:dyDescent="0.25">
      <c r="A73407"/>
    </row>
    <row r="73408" spans="1:1" x14ac:dyDescent="0.25">
      <c r="A73408"/>
    </row>
    <row r="73409" spans="1:1" x14ac:dyDescent="0.25">
      <c r="A73409"/>
    </row>
    <row r="73410" spans="1:1" x14ac:dyDescent="0.25">
      <c r="A73410"/>
    </row>
    <row r="73411" spans="1:1" x14ac:dyDescent="0.25">
      <c r="A73411"/>
    </row>
    <row r="73412" spans="1:1" x14ac:dyDescent="0.25">
      <c r="A73412"/>
    </row>
    <row r="73413" spans="1:1" x14ac:dyDescent="0.25">
      <c r="A73413"/>
    </row>
    <row r="73414" spans="1:1" x14ac:dyDescent="0.25">
      <c r="A73414"/>
    </row>
    <row r="73415" spans="1:1" x14ac:dyDescent="0.25">
      <c r="A73415"/>
    </row>
    <row r="73416" spans="1:1" x14ac:dyDescent="0.25">
      <c r="A73416"/>
    </row>
    <row r="73417" spans="1:1" x14ac:dyDescent="0.25">
      <c r="A73417"/>
    </row>
    <row r="73418" spans="1:1" x14ac:dyDescent="0.25">
      <c r="A73418"/>
    </row>
    <row r="73419" spans="1:1" x14ac:dyDescent="0.25">
      <c r="A73419"/>
    </row>
    <row r="73420" spans="1:1" x14ac:dyDescent="0.25">
      <c r="A73420"/>
    </row>
    <row r="73421" spans="1:1" x14ac:dyDescent="0.25">
      <c r="A73421"/>
    </row>
    <row r="73422" spans="1:1" x14ac:dyDescent="0.25">
      <c r="A73422"/>
    </row>
    <row r="73423" spans="1:1" x14ac:dyDescent="0.25">
      <c r="A73423"/>
    </row>
    <row r="73424" spans="1:1" x14ac:dyDescent="0.25">
      <c r="A73424"/>
    </row>
    <row r="73425" spans="1:1" x14ac:dyDescent="0.25">
      <c r="A73425"/>
    </row>
    <row r="73426" spans="1:1" x14ac:dyDescent="0.25">
      <c r="A73426"/>
    </row>
    <row r="73427" spans="1:1" x14ac:dyDescent="0.25">
      <c r="A73427"/>
    </row>
    <row r="73428" spans="1:1" x14ac:dyDescent="0.25">
      <c r="A73428"/>
    </row>
    <row r="73429" spans="1:1" x14ac:dyDescent="0.25">
      <c r="A73429"/>
    </row>
    <row r="73430" spans="1:1" x14ac:dyDescent="0.25">
      <c r="A73430"/>
    </row>
    <row r="73431" spans="1:1" x14ac:dyDescent="0.25">
      <c r="A73431"/>
    </row>
    <row r="73432" spans="1:1" x14ac:dyDescent="0.25">
      <c r="A73432"/>
    </row>
    <row r="73433" spans="1:1" x14ac:dyDescent="0.25">
      <c r="A73433"/>
    </row>
    <row r="73434" spans="1:1" x14ac:dyDescent="0.25">
      <c r="A73434"/>
    </row>
    <row r="73435" spans="1:1" x14ac:dyDescent="0.25">
      <c r="A73435"/>
    </row>
    <row r="73436" spans="1:1" x14ac:dyDescent="0.25">
      <c r="A73436"/>
    </row>
    <row r="73437" spans="1:1" x14ac:dyDescent="0.25">
      <c r="A73437"/>
    </row>
    <row r="73438" spans="1:1" x14ac:dyDescent="0.25">
      <c r="A73438"/>
    </row>
    <row r="73439" spans="1:1" x14ac:dyDescent="0.25">
      <c r="A73439"/>
    </row>
    <row r="73440" spans="1:1" x14ac:dyDescent="0.25">
      <c r="A73440"/>
    </row>
    <row r="73441" spans="1:1" x14ac:dyDescent="0.25">
      <c r="A73441"/>
    </row>
    <row r="73442" spans="1:1" x14ac:dyDescent="0.25">
      <c r="A73442"/>
    </row>
    <row r="73443" spans="1:1" x14ac:dyDescent="0.25">
      <c r="A73443"/>
    </row>
    <row r="73444" spans="1:1" x14ac:dyDescent="0.25">
      <c r="A73444"/>
    </row>
    <row r="73445" spans="1:1" x14ac:dyDescent="0.25">
      <c r="A73445"/>
    </row>
    <row r="73446" spans="1:1" x14ac:dyDescent="0.25">
      <c r="A73446"/>
    </row>
    <row r="73447" spans="1:1" x14ac:dyDescent="0.25">
      <c r="A73447"/>
    </row>
    <row r="73448" spans="1:1" x14ac:dyDescent="0.25">
      <c r="A73448"/>
    </row>
    <row r="73449" spans="1:1" x14ac:dyDescent="0.25">
      <c r="A73449"/>
    </row>
    <row r="73450" spans="1:1" x14ac:dyDescent="0.25">
      <c r="A73450"/>
    </row>
    <row r="73451" spans="1:1" x14ac:dyDescent="0.25">
      <c r="A73451"/>
    </row>
    <row r="73452" spans="1:1" x14ac:dyDescent="0.25">
      <c r="A73452"/>
    </row>
    <row r="73453" spans="1:1" x14ac:dyDescent="0.25">
      <c r="A73453"/>
    </row>
    <row r="73454" spans="1:1" x14ac:dyDescent="0.25">
      <c r="A73454"/>
    </row>
    <row r="73455" spans="1:1" x14ac:dyDescent="0.25">
      <c r="A73455"/>
    </row>
    <row r="73456" spans="1:1" x14ac:dyDescent="0.25">
      <c r="A73456"/>
    </row>
    <row r="73457" spans="1:1" x14ac:dyDescent="0.25">
      <c r="A73457"/>
    </row>
    <row r="73458" spans="1:1" x14ac:dyDescent="0.25">
      <c r="A73458"/>
    </row>
    <row r="73459" spans="1:1" x14ac:dyDescent="0.25">
      <c r="A73459"/>
    </row>
    <row r="73460" spans="1:1" x14ac:dyDescent="0.25">
      <c r="A73460"/>
    </row>
    <row r="73461" spans="1:1" x14ac:dyDescent="0.25">
      <c r="A73461"/>
    </row>
    <row r="73462" spans="1:1" x14ac:dyDescent="0.25">
      <c r="A73462"/>
    </row>
    <row r="73463" spans="1:1" x14ac:dyDescent="0.25">
      <c r="A73463"/>
    </row>
    <row r="73464" spans="1:1" x14ac:dyDescent="0.25">
      <c r="A73464"/>
    </row>
    <row r="73465" spans="1:1" x14ac:dyDescent="0.25">
      <c r="A73465"/>
    </row>
    <row r="73466" spans="1:1" x14ac:dyDescent="0.25">
      <c r="A73466"/>
    </row>
    <row r="73467" spans="1:1" x14ac:dyDescent="0.25">
      <c r="A73467"/>
    </row>
    <row r="73468" spans="1:1" x14ac:dyDescent="0.25">
      <c r="A73468"/>
    </row>
    <row r="73469" spans="1:1" x14ac:dyDescent="0.25">
      <c r="A73469"/>
    </row>
    <row r="73470" spans="1:1" x14ac:dyDescent="0.25">
      <c r="A73470"/>
    </row>
    <row r="73471" spans="1:1" x14ac:dyDescent="0.25">
      <c r="A73471"/>
    </row>
    <row r="73472" spans="1:1" x14ac:dyDescent="0.25">
      <c r="A73472"/>
    </row>
    <row r="73473" spans="1:1" x14ac:dyDescent="0.25">
      <c r="A73473"/>
    </row>
    <row r="73474" spans="1:1" x14ac:dyDescent="0.25">
      <c r="A73474"/>
    </row>
    <row r="73475" spans="1:1" x14ac:dyDescent="0.25">
      <c r="A73475"/>
    </row>
    <row r="73476" spans="1:1" x14ac:dyDescent="0.25">
      <c r="A73476"/>
    </row>
    <row r="73477" spans="1:1" x14ac:dyDescent="0.25">
      <c r="A73477"/>
    </row>
    <row r="73478" spans="1:1" x14ac:dyDescent="0.25">
      <c r="A73478"/>
    </row>
    <row r="73479" spans="1:1" x14ac:dyDescent="0.25">
      <c r="A73479"/>
    </row>
    <row r="73480" spans="1:1" x14ac:dyDescent="0.25">
      <c r="A73480"/>
    </row>
    <row r="73481" spans="1:1" x14ac:dyDescent="0.25">
      <c r="A73481"/>
    </row>
    <row r="73482" spans="1:1" x14ac:dyDescent="0.25">
      <c r="A73482"/>
    </row>
    <row r="73483" spans="1:1" x14ac:dyDescent="0.25">
      <c r="A73483"/>
    </row>
    <row r="73484" spans="1:1" x14ac:dyDescent="0.25">
      <c r="A73484"/>
    </row>
    <row r="73485" spans="1:1" x14ac:dyDescent="0.25">
      <c r="A73485"/>
    </row>
    <row r="73486" spans="1:1" x14ac:dyDescent="0.25">
      <c r="A73486"/>
    </row>
    <row r="73487" spans="1:1" x14ac:dyDescent="0.25">
      <c r="A73487"/>
    </row>
    <row r="73488" spans="1:1" x14ac:dyDescent="0.25">
      <c r="A73488"/>
    </row>
    <row r="73489" spans="1:1" x14ac:dyDescent="0.25">
      <c r="A73489"/>
    </row>
    <row r="73490" spans="1:1" x14ac:dyDescent="0.25">
      <c r="A73490"/>
    </row>
    <row r="73491" spans="1:1" x14ac:dyDescent="0.25">
      <c r="A73491"/>
    </row>
    <row r="73492" spans="1:1" x14ac:dyDescent="0.25">
      <c r="A73492"/>
    </row>
    <row r="73493" spans="1:1" x14ac:dyDescent="0.25">
      <c r="A73493"/>
    </row>
    <row r="73494" spans="1:1" x14ac:dyDescent="0.25">
      <c r="A73494"/>
    </row>
    <row r="73495" spans="1:1" x14ac:dyDescent="0.25">
      <c r="A73495"/>
    </row>
    <row r="73496" spans="1:1" x14ac:dyDescent="0.25">
      <c r="A73496"/>
    </row>
    <row r="73497" spans="1:1" x14ac:dyDescent="0.25">
      <c r="A73497"/>
    </row>
    <row r="73498" spans="1:1" x14ac:dyDescent="0.25">
      <c r="A73498"/>
    </row>
    <row r="73499" spans="1:1" x14ac:dyDescent="0.25">
      <c r="A73499"/>
    </row>
    <row r="73500" spans="1:1" x14ac:dyDescent="0.25">
      <c r="A73500"/>
    </row>
    <row r="73501" spans="1:1" x14ac:dyDescent="0.25">
      <c r="A73501"/>
    </row>
    <row r="73502" spans="1:1" x14ac:dyDescent="0.25">
      <c r="A73502"/>
    </row>
    <row r="73503" spans="1:1" x14ac:dyDescent="0.25">
      <c r="A73503"/>
    </row>
    <row r="73504" spans="1:1" x14ac:dyDescent="0.25">
      <c r="A73504"/>
    </row>
    <row r="73505" spans="1:1" x14ac:dyDescent="0.25">
      <c r="A73505"/>
    </row>
    <row r="73506" spans="1:1" x14ac:dyDescent="0.25">
      <c r="A73506"/>
    </row>
    <row r="73507" spans="1:1" x14ac:dyDescent="0.25">
      <c r="A73507"/>
    </row>
    <row r="73508" spans="1:1" x14ac:dyDescent="0.25">
      <c r="A73508"/>
    </row>
    <row r="73509" spans="1:1" x14ac:dyDescent="0.25">
      <c r="A73509"/>
    </row>
    <row r="73510" spans="1:1" x14ac:dyDescent="0.25">
      <c r="A73510"/>
    </row>
    <row r="73511" spans="1:1" x14ac:dyDescent="0.25">
      <c r="A73511"/>
    </row>
    <row r="73512" spans="1:1" x14ac:dyDescent="0.25">
      <c r="A73512"/>
    </row>
    <row r="73513" spans="1:1" x14ac:dyDescent="0.25">
      <c r="A73513"/>
    </row>
    <row r="73514" spans="1:1" x14ac:dyDescent="0.25">
      <c r="A73514"/>
    </row>
    <row r="73515" spans="1:1" x14ac:dyDescent="0.25">
      <c r="A73515"/>
    </row>
    <row r="73516" spans="1:1" x14ac:dyDescent="0.25">
      <c r="A73516"/>
    </row>
    <row r="73517" spans="1:1" x14ac:dyDescent="0.25">
      <c r="A73517"/>
    </row>
    <row r="73518" spans="1:1" x14ac:dyDescent="0.25">
      <c r="A73518"/>
    </row>
    <row r="73519" spans="1:1" x14ac:dyDescent="0.25">
      <c r="A73519"/>
    </row>
    <row r="73520" spans="1:1" x14ac:dyDescent="0.25">
      <c r="A73520"/>
    </row>
    <row r="73521" spans="1:1" x14ac:dyDescent="0.25">
      <c r="A73521"/>
    </row>
    <row r="73522" spans="1:1" x14ac:dyDescent="0.25">
      <c r="A73522"/>
    </row>
    <row r="73523" spans="1:1" x14ac:dyDescent="0.25">
      <c r="A73523"/>
    </row>
    <row r="73524" spans="1:1" x14ac:dyDescent="0.25">
      <c r="A73524"/>
    </row>
    <row r="73525" spans="1:1" x14ac:dyDescent="0.25">
      <c r="A73525"/>
    </row>
    <row r="73526" spans="1:1" x14ac:dyDescent="0.25">
      <c r="A73526"/>
    </row>
    <row r="73527" spans="1:1" x14ac:dyDescent="0.25">
      <c r="A73527"/>
    </row>
    <row r="73528" spans="1:1" x14ac:dyDescent="0.25">
      <c r="A73528"/>
    </row>
    <row r="73529" spans="1:1" x14ac:dyDescent="0.25">
      <c r="A73529"/>
    </row>
    <row r="73530" spans="1:1" x14ac:dyDescent="0.25">
      <c r="A73530"/>
    </row>
    <row r="73531" spans="1:1" x14ac:dyDescent="0.25">
      <c r="A73531"/>
    </row>
    <row r="73532" spans="1:1" x14ac:dyDescent="0.25">
      <c r="A73532"/>
    </row>
    <row r="73533" spans="1:1" x14ac:dyDescent="0.25">
      <c r="A73533"/>
    </row>
    <row r="73534" spans="1:1" x14ac:dyDescent="0.25">
      <c r="A73534"/>
    </row>
    <row r="73535" spans="1:1" x14ac:dyDescent="0.25">
      <c r="A73535"/>
    </row>
    <row r="73536" spans="1:1" x14ac:dyDescent="0.25">
      <c r="A73536"/>
    </row>
    <row r="73537" spans="1:1" x14ac:dyDescent="0.25">
      <c r="A73537"/>
    </row>
    <row r="73538" spans="1:1" x14ac:dyDescent="0.25">
      <c r="A73538"/>
    </row>
    <row r="73539" spans="1:1" x14ac:dyDescent="0.25">
      <c r="A73539"/>
    </row>
    <row r="73540" spans="1:1" x14ac:dyDescent="0.25">
      <c r="A73540"/>
    </row>
    <row r="73541" spans="1:1" x14ac:dyDescent="0.25">
      <c r="A73541"/>
    </row>
    <row r="73542" spans="1:1" x14ac:dyDescent="0.25">
      <c r="A73542"/>
    </row>
    <row r="73543" spans="1:1" x14ac:dyDescent="0.25">
      <c r="A73543"/>
    </row>
    <row r="73544" spans="1:1" x14ac:dyDescent="0.25">
      <c r="A73544"/>
    </row>
    <row r="73545" spans="1:1" x14ac:dyDescent="0.25">
      <c r="A73545"/>
    </row>
    <row r="73546" spans="1:1" x14ac:dyDescent="0.25">
      <c r="A73546"/>
    </row>
    <row r="73547" spans="1:1" x14ac:dyDescent="0.25">
      <c r="A73547"/>
    </row>
    <row r="73548" spans="1:1" x14ac:dyDescent="0.25">
      <c r="A73548"/>
    </row>
    <row r="73549" spans="1:1" x14ac:dyDescent="0.25">
      <c r="A73549"/>
    </row>
    <row r="73550" spans="1:1" x14ac:dyDescent="0.25">
      <c r="A73550"/>
    </row>
    <row r="73551" spans="1:1" x14ac:dyDescent="0.25">
      <c r="A73551"/>
    </row>
    <row r="73552" spans="1:1" x14ac:dyDescent="0.25">
      <c r="A73552"/>
    </row>
    <row r="73553" spans="1:1" x14ac:dyDescent="0.25">
      <c r="A73553"/>
    </row>
    <row r="73554" spans="1:1" x14ac:dyDescent="0.25">
      <c r="A73554"/>
    </row>
    <row r="73555" spans="1:1" x14ac:dyDescent="0.25">
      <c r="A73555"/>
    </row>
    <row r="73556" spans="1:1" x14ac:dyDescent="0.25">
      <c r="A73556"/>
    </row>
    <row r="73557" spans="1:1" x14ac:dyDescent="0.25">
      <c r="A73557"/>
    </row>
    <row r="73558" spans="1:1" x14ac:dyDescent="0.25">
      <c r="A73558"/>
    </row>
    <row r="73559" spans="1:1" x14ac:dyDescent="0.25">
      <c r="A73559"/>
    </row>
    <row r="73560" spans="1:1" x14ac:dyDescent="0.25">
      <c r="A73560"/>
    </row>
    <row r="73561" spans="1:1" x14ac:dyDescent="0.25">
      <c r="A73561"/>
    </row>
    <row r="73562" spans="1:1" x14ac:dyDescent="0.25">
      <c r="A73562"/>
    </row>
    <row r="73563" spans="1:1" x14ac:dyDescent="0.25">
      <c r="A73563"/>
    </row>
    <row r="73564" spans="1:1" x14ac:dyDescent="0.25">
      <c r="A73564"/>
    </row>
    <row r="73565" spans="1:1" x14ac:dyDescent="0.25">
      <c r="A73565"/>
    </row>
    <row r="73566" spans="1:1" x14ac:dyDescent="0.25">
      <c r="A73566"/>
    </row>
    <row r="73567" spans="1:1" x14ac:dyDescent="0.25">
      <c r="A73567"/>
    </row>
    <row r="73568" spans="1:1" x14ac:dyDescent="0.25">
      <c r="A73568"/>
    </row>
    <row r="73569" spans="1:1" x14ac:dyDescent="0.25">
      <c r="A73569"/>
    </row>
    <row r="73570" spans="1:1" x14ac:dyDescent="0.25">
      <c r="A73570"/>
    </row>
    <row r="73571" spans="1:1" x14ac:dyDescent="0.25">
      <c r="A73571"/>
    </row>
    <row r="73572" spans="1:1" x14ac:dyDescent="0.25">
      <c r="A73572"/>
    </row>
    <row r="73573" spans="1:1" x14ac:dyDescent="0.25">
      <c r="A73573"/>
    </row>
    <row r="73574" spans="1:1" x14ac:dyDescent="0.25">
      <c r="A73574"/>
    </row>
    <row r="73575" spans="1:1" x14ac:dyDescent="0.25">
      <c r="A73575"/>
    </row>
    <row r="73576" spans="1:1" x14ac:dyDescent="0.25">
      <c r="A73576"/>
    </row>
    <row r="73577" spans="1:1" x14ac:dyDescent="0.25">
      <c r="A73577"/>
    </row>
    <row r="73578" spans="1:1" x14ac:dyDescent="0.25">
      <c r="A73578"/>
    </row>
    <row r="73579" spans="1:1" x14ac:dyDescent="0.25">
      <c r="A73579"/>
    </row>
    <row r="73580" spans="1:1" x14ac:dyDescent="0.25">
      <c r="A73580"/>
    </row>
    <row r="73581" spans="1:1" x14ac:dyDescent="0.25">
      <c r="A73581"/>
    </row>
    <row r="73582" spans="1:1" x14ac:dyDescent="0.25">
      <c r="A73582"/>
    </row>
    <row r="73583" spans="1:1" x14ac:dyDescent="0.25">
      <c r="A73583"/>
    </row>
    <row r="73584" spans="1:1" x14ac:dyDescent="0.25">
      <c r="A73584"/>
    </row>
    <row r="73585" spans="1:1" x14ac:dyDescent="0.25">
      <c r="A73585"/>
    </row>
    <row r="73586" spans="1:1" x14ac:dyDescent="0.25">
      <c r="A73586"/>
    </row>
    <row r="73587" spans="1:1" x14ac:dyDescent="0.25">
      <c r="A73587"/>
    </row>
    <row r="73588" spans="1:1" x14ac:dyDescent="0.25">
      <c r="A73588"/>
    </row>
    <row r="73589" spans="1:1" x14ac:dyDescent="0.25">
      <c r="A73589"/>
    </row>
    <row r="73590" spans="1:1" x14ac:dyDescent="0.25">
      <c r="A73590"/>
    </row>
    <row r="73591" spans="1:1" x14ac:dyDescent="0.25">
      <c r="A73591"/>
    </row>
    <row r="73592" spans="1:1" x14ac:dyDescent="0.25">
      <c r="A73592"/>
    </row>
    <row r="73593" spans="1:1" x14ac:dyDescent="0.25">
      <c r="A73593"/>
    </row>
    <row r="73594" spans="1:1" x14ac:dyDescent="0.25">
      <c r="A73594"/>
    </row>
    <row r="73595" spans="1:1" x14ac:dyDescent="0.25">
      <c r="A73595"/>
    </row>
    <row r="73596" spans="1:1" x14ac:dyDescent="0.25">
      <c r="A73596"/>
    </row>
    <row r="73597" spans="1:1" x14ac:dyDescent="0.25">
      <c r="A73597"/>
    </row>
    <row r="73598" spans="1:1" x14ac:dyDescent="0.25">
      <c r="A73598"/>
    </row>
    <row r="73599" spans="1:1" x14ac:dyDescent="0.25">
      <c r="A73599"/>
    </row>
    <row r="73600" spans="1:1" x14ac:dyDescent="0.25">
      <c r="A73600"/>
    </row>
    <row r="73601" spans="1:1" x14ac:dyDescent="0.25">
      <c r="A73601"/>
    </row>
    <row r="73602" spans="1:1" x14ac:dyDescent="0.25">
      <c r="A73602"/>
    </row>
    <row r="73603" spans="1:1" x14ac:dyDescent="0.25">
      <c r="A73603"/>
    </row>
    <row r="73604" spans="1:1" x14ac:dyDescent="0.25">
      <c r="A73604"/>
    </row>
    <row r="73605" spans="1:1" x14ac:dyDescent="0.25">
      <c r="A73605"/>
    </row>
    <row r="73606" spans="1:1" x14ac:dyDescent="0.25">
      <c r="A73606"/>
    </row>
    <row r="73607" spans="1:1" x14ac:dyDescent="0.25">
      <c r="A73607"/>
    </row>
    <row r="73608" spans="1:1" x14ac:dyDescent="0.25">
      <c r="A73608"/>
    </row>
    <row r="73609" spans="1:1" x14ac:dyDescent="0.25">
      <c r="A73609"/>
    </row>
    <row r="73610" spans="1:1" x14ac:dyDescent="0.25">
      <c r="A73610"/>
    </row>
    <row r="73611" spans="1:1" x14ac:dyDescent="0.25">
      <c r="A73611"/>
    </row>
    <row r="73612" spans="1:1" x14ac:dyDescent="0.25">
      <c r="A73612"/>
    </row>
    <row r="73613" spans="1:1" x14ac:dyDescent="0.25">
      <c r="A73613"/>
    </row>
    <row r="73614" spans="1:1" x14ac:dyDescent="0.25">
      <c r="A73614"/>
    </row>
    <row r="73615" spans="1:1" x14ac:dyDescent="0.25">
      <c r="A73615"/>
    </row>
    <row r="73616" spans="1:1" x14ac:dyDescent="0.25">
      <c r="A73616"/>
    </row>
    <row r="73617" spans="1:1" x14ac:dyDescent="0.25">
      <c r="A73617"/>
    </row>
    <row r="73618" spans="1:1" x14ac:dyDescent="0.25">
      <c r="A73618"/>
    </row>
    <row r="73619" spans="1:1" x14ac:dyDescent="0.25">
      <c r="A73619"/>
    </row>
    <row r="73620" spans="1:1" x14ac:dyDescent="0.25">
      <c r="A73620"/>
    </row>
    <row r="73621" spans="1:1" x14ac:dyDescent="0.25">
      <c r="A73621"/>
    </row>
    <row r="73622" spans="1:1" x14ac:dyDescent="0.25">
      <c r="A73622"/>
    </row>
    <row r="73623" spans="1:1" x14ac:dyDescent="0.25">
      <c r="A73623"/>
    </row>
    <row r="73624" spans="1:1" x14ac:dyDescent="0.25">
      <c r="A73624"/>
    </row>
    <row r="73625" spans="1:1" x14ac:dyDescent="0.25">
      <c r="A73625"/>
    </row>
    <row r="73626" spans="1:1" x14ac:dyDescent="0.25">
      <c r="A73626"/>
    </row>
    <row r="73627" spans="1:1" x14ac:dyDescent="0.25">
      <c r="A73627"/>
    </row>
    <row r="73628" spans="1:1" x14ac:dyDescent="0.25">
      <c r="A73628"/>
    </row>
    <row r="73629" spans="1:1" x14ac:dyDescent="0.25">
      <c r="A73629"/>
    </row>
    <row r="73630" spans="1:1" x14ac:dyDescent="0.25">
      <c r="A73630"/>
    </row>
    <row r="73631" spans="1:1" x14ac:dyDescent="0.25">
      <c r="A73631"/>
    </row>
    <row r="73632" spans="1:1" x14ac:dyDescent="0.25">
      <c r="A73632"/>
    </row>
    <row r="73633" spans="1:1" x14ac:dyDescent="0.25">
      <c r="A73633"/>
    </row>
    <row r="73634" spans="1:1" x14ac:dyDescent="0.25">
      <c r="A73634"/>
    </row>
    <row r="73635" spans="1:1" x14ac:dyDescent="0.25">
      <c r="A73635"/>
    </row>
    <row r="73636" spans="1:1" x14ac:dyDescent="0.25">
      <c r="A73636"/>
    </row>
    <row r="73637" spans="1:1" x14ac:dyDescent="0.25">
      <c r="A73637"/>
    </row>
    <row r="73638" spans="1:1" x14ac:dyDescent="0.25">
      <c r="A73638"/>
    </row>
    <row r="73639" spans="1:1" x14ac:dyDescent="0.25">
      <c r="A73639"/>
    </row>
    <row r="73640" spans="1:1" x14ac:dyDescent="0.25">
      <c r="A73640"/>
    </row>
    <row r="73641" spans="1:1" x14ac:dyDescent="0.25">
      <c r="A73641"/>
    </row>
    <row r="73642" spans="1:1" x14ac:dyDescent="0.25">
      <c r="A73642"/>
    </row>
    <row r="73643" spans="1:1" x14ac:dyDescent="0.25">
      <c r="A73643"/>
    </row>
    <row r="73644" spans="1:1" x14ac:dyDescent="0.25">
      <c r="A73644"/>
    </row>
    <row r="73645" spans="1:1" x14ac:dyDescent="0.25">
      <c r="A73645"/>
    </row>
    <row r="73646" spans="1:1" x14ac:dyDescent="0.25">
      <c r="A73646"/>
    </row>
    <row r="73647" spans="1:1" x14ac:dyDescent="0.25">
      <c r="A73647"/>
    </row>
    <row r="73648" spans="1:1" x14ac:dyDescent="0.25">
      <c r="A73648"/>
    </row>
    <row r="73649" spans="1:1" x14ac:dyDescent="0.25">
      <c r="A73649"/>
    </row>
    <row r="73650" spans="1:1" x14ac:dyDescent="0.25">
      <c r="A73650"/>
    </row>
    <row r="73651" spans="1:1" x14ac:dyDescent="0.25">
      <c r="A73651"/>
    </row>
    <row r="73652" spans="1:1" x14ac:dyDescent="0.25">
      <c r="A73652"/>
    </row>
    <row r="73653" spans="1:1" x14ac:dyDescent="0.25">
      <c r="A73653"/>
    </row>
    <row r="73654" spans="1:1" x14ac:dyDescent="0.25">
      <c r="A73654"/>
    </row>
    <row r="73655" spans="1:1" x14ac:dyDescent="0.25">
      <c r="A73655"/>
    </row>
    <row r="73656" spans="1:1" x14ac:dyDescent="0.25">
      <c r="A73656"/>
    </row>
    <row r="73657" spans="1:1" x14ac:dyDescent="0.25">
      <c r="A73657"/>
    </row>
    <row r="73658" spans="1:1" x14ac:dyDescent="0.25">
      <c r="A73658"/>
    </row>
    <row r="73659" spans="1:1" x14ac:dyDescent="0.25">
      <c r="A73659"/>
    </row>
    <row r="73660" spans="1:1" x14ac:dyDescent="0.25">
      <c r="A73660"/>
    </row>
    <row r="73661" spans="1:1" x14ac:dyDescent="0.25">
      <c r="A73661"/>
    </row>
    <row r="73662" spans="1:1" x14ac:dyDescent="0.25">
      <c r="A73662"/>
    </row>
    <row r="73663" spans="1:1" x14ac:dyDescent="0.25">
      <c r="A73663"/>
    </row>
    <row r="73664" spans="1:1" x14ac:dyDescent="0.25">
      <c r="A73664"/>
    </row>
    <row r="73665" spans="1:1" x14ac:dyDescent="0.25">
      <c r="A73665"/>
    </row>
    <row r="73666" spans="1:1" x14ac:dyDescent="0.25">
      <c r="A73666"/>
    </row>
    <row r="73667" spans="1:1" x14ac:dyDescent="0.25">
      <c r="A73667"/>
    </row>
    <row r="73668" spans="1:1" x14ac:dyDescent="0.25">
      <c r="A73668"/>
    </row>
    <row r="73669" spans="1:1" x14ac:dyDescent="0.25">
      <c r="A73669"/>
    </row>
    <row r="73670" spans="1:1" x14ac:dyDescent="0.25">
      <c r="A73670"/>
    </row>
    <row r="73671" spans="1:1" x14ac:dyDescent="0.25">
      <c r="A73671"/>
    </row>
    <row r="73672" spans="1:1" x14ac:dyDescent="0.25">
      <c r="A73672"/>
    </row>
    <row r="73673" spans="1:1" x14ac:dyDescent="0.25">
      <c r="A73673"/>
    </row>
    <row r="73674" spans="1:1" x14ac:dyDescent="0.25">
      <c r="A73674"/>
    </row>
    <row r="73675" spans="1:1" x14ac:dyDescent="0.25">
      <c r="A73675"/>
    </row>
    <row r="73676" spans="1:1" x14ac:dyDescent="0.25">
      <c r="A73676"/>
    </row>
    <row r="73677" spans="1:1" x14ac:dyDescent="0.25">
      <c r="A73677"/>
    </row>
    <row r="73678" spans="1:1" x14ac:dyDescent="0.25">
      <c r="A73678"/>
    </row>
    <row r="73679" spans="1:1" x14ac:dyDescent="0.25">
      <c r="A73679"/>
    </row>
    <row r="73680" spans="1:1" x14ac:dyDescent="0.25">
      <c r="A73680"/>
    </row>
    <row r="73681" spans="1:1" x14ac:dyDescent="0.25">
      <c r="A73681"/>
    </row>
    <row r="73682" spans="1:1" x14ac:dyDescent="0.25">
      <c r="A73682"/>
    </row>
    <row r="73683" spans="1:1" x14ac:dyDescent="0.25">
      <c r="A73683"/>
    </row>
    <row r="73684" spans="1:1" x14ac:dyDescent="0.25">
      <c r="A73684"/>
    </row>
    <row r="73685" spans="1:1" x14ac:dyDescent="0.25">
      <c r="A73685"/>
    </row>
    <row r="73686" spans="1:1" x14ac:dyDescent="0.25">
      <c r="A73686"/>
    </row>
    <row r="73687" spans="1:1" x14ac:dyDescent="0.25">
      <c r="A73687"/>
    </row>
    <row r="73688" spans="1:1" x14ac:dyDescent="0.25">
      <c r="A73688"/>
    </row>
    <row r="73689" spans="1:1" x14ac:dyDescent="0.25">
      <c r="A73689"/>
    </row>
    <row r="73690" spans="1:1" x14ac:dyDescent="0.25">
      <c r="A73690"/>
    </row>
    <row r="73691" spans="1:1" x14ac:dyDescent="0.25">
      <c r="A73691"/>
    </row>
    <row r="73692" spans="1:1" x14ac:dyDescent="0.25">
      <c r="A73692"/>
    </row>
    <row r="73693" spans="1:1" x14ac:dyDescent="0.25">
      <c r="A73693"/>
    </row>
    <row r="73694" spans="1:1" x14ac:dyDescent="0.25">
      <c r="A73694"/>
    </row>
    <row r="73695" spans="1:1" x14ac:dyDescent="0.25">
      <c r="A73695"/>
    </row>
    <row r="73696" spans="1:1" x14ac:dyDescent="0.25">
      <c r="A73696"/>
    </row>
    <row r="73697" spans="1:1" x14ac:dyDescent="0.25">
      <c r="A73697"/>
    </row>
    <row r="73698" spans="1:1" x14ac:dyDescent="0.25">
      <c r="A73698"/>
    </row>
    <row r="73699" spans="1:1" x14ac:dyDescent="0.25">
      <c r="A73699"/>
    </row>
    <row r="73700" spans="1:1" x14ac:dyDescent="0.25">
      <c r="A73700"/>
    </row>
    <row r="73701" spans="1:1" x14ac:dyDescent="0.25">
      <c r="A73701"/>
    </row>
    <row r="73702" spans="1:1" x14ac:dyDescent="0.25">
      <c r="A73702"/>
    </row>
    <row r="73703" spans="1:1" x14ac:dyDescent="0.25">
      <c r="A73703"/>
    </row>
    <row r="73704" spans="1:1" x14ac:dyDescent="0.25">
      <c r="A73704"/>
    </row>
    <row r="73705" spans="1:1" x14ac:dyDescent="0.25">
      <c r="A73705"/>
    </row>
    <row r="73706" spans="1:1" x14ac:dyDescent="0.25">
      <c r="A73706"/>
    </row>
    <row r="73707" spans="1:1" x14ac:dyDescent="0.25">
      <c r="A73707"/>
    </row>
    <row r="73708" spans="1:1" x14ac:dyDescent="0.25">
      <c r="A73708"/>
    </row>
    <row r="73709" spans="1:1" x14ac:dyDescent="0.25">
      <c r="A73709"/>
    </row>
    <row r="73710" spans="1:1" x14ac:dyDescent="0.25">
      <c r="A73710"/>
    </row>
    <row r="73711" spans="1:1" x14ac:dyDescent="0.25">
      <c r="A73711"/>
    </row>
    <row r="73712" spans="1:1" x14ac:dyDescent="0.25">
      <c r="A73712"/>
    </row>
    <row r="73713" spans="1:1" x14ac:dyDescent="0.25">
      <c r="A73713"/>
    </row>
    <row r="73714" spans="1:1" x14ac:dyDescent="0.25">
      <c r="A73714"/>
    </row>
    <row r="73715" spans="1:1" x14ac:dyDescent="0.25">
      <c r="A73715"/>
    </row>
    <row r="73716" spans="1:1" x14ac:dyDescent="0.25">
      <c r="A73716"/>
    </row>
    <row r="73717" spans="1:1" x14ac:dyDescent="0.25">
      <c r="A73717"/>
    </row>
    <row r="73718" spans="1:1" x14ac:dyDescent="0.25">
      <c r="A73718"/>
    </row>
    <row r="73719" spans="1:1" x14ac:dyDescent="0.25">
      <c r="A73719"/>
    </row>
    <row r="73720" spans="1:1" x14ac:dyDescent="0.25">
      <c r="A73720"/>
    </row>
    <row r="73721" spans="1:1" x14ac:dyDescent="0.25">
      <c r="A73721"/>
    </row>
    <row r="73722" spans="1:1" x14ac:dyDescent="0.25">
      <c r="A73722"/>
    </row>
    <row r="73723" spans="1:1" x14ac:dyDescent="0.25">
      <c r="A73723"/>
    </row>
    <row r="73724" spans="1:1" x14ac:dyDescent="0.25">
      <c r="A73724"/>
    </row>
    <row r="73725" spans="1:1" x14ac:dyDescent="0.25">
      <c r="A73725"/>
    </row>
    <row r="73726" spans="1:1" x14ac:dyDescent="0.25">
      <c r="A73726"/>
    </row>
    <row r="73727" spans="1:1" x14ac:dyDescent="0.25">
      <c r="A73727"/>
    </row>
    <row r="73728" spans="1:1" x14ac:dyDescent="0.25">
      <c r="A73728"/>
    </row>
    <row r="73729" spans="1:1" x14ac:dyDescent="0.25">
      <c r="A73729"/>
    </row>
    <row r="73730" spans="1:1" x14ac:dyDescent="0.25">
      <c r="A73730"/>
    </row>
    <row r="73731" spans="1:1" x14ac:dyDescent="0.25">
      <c r="A73731"/>
    </row>
    <row r="73732" spans="1:1" x14ac:dyDescent="0.25">
      <c r="A73732"/>
    </row>
    <row r="73733" spans="1:1" x14ac:dyDescent="0.25">
      <c r="A73733"/>
    </row>
    <row r="73734" spans="1:1" x14ac:dyDescent="0.25">
      <c r="A73734"/>
    </row>
    <row r="73735" spans="1:1" x14ac:dyDescent="0.25">
      <c r="A73735"/>
    </row>
    <row r="73736" spans="1:1" x14ac:dyDescent="0.25">
      <c r="A73736"/>
    </row>
    <row r="73737" spans="1:1" x14ac:dyDescent="0.25">
      <c r="A73737"/>
    </row>
    <row r="73738" spans="1:1" x14ac:dyDescent="0.25">
      <c r="A73738"/>
    </row>
    <row r="73739" spans="1:1" x14ac:dyDescent="0.25">
      <c r="A73739"/>
    </row>
    <row r="73740" spans="1:1" x14ac:dyDescent="0.25">
      <c r="A73740"/>
    </row>
    <row r="73741" spans="1:1" x14ac:dyDescent="0.25">
      <c r="A73741"/>
    </row>
    <row r="73742" spans="1:1" x14ac:dyDescent="0.25">
      <c r="A73742"/>
    </row>
    <row r="73743" spans="1:1" x14ac:dyDescent="0.25">
      <c r="A73743"/>
    </row>
    <row r="73744" spans="1:1" x14ac:dyDescent="0.25">
      <c r="A73744"/>
    </row>
    <row r="73745" spans="1:1" x14ac:dyDescent="0.25">
      <c r="A73745"/>
    </row>
    <row r="73746" spans="1:1" x14ac:dyDescent="0.25">
      <c r="A73746"/>
    </row>
    <row r="73747" spans="1:1" x14ac:dyDescent="0.25">
      <c r="A73747"/>
    </row>
    <row r="73748" spans="1:1" x14ac:dyDescent="0.25">
      <c r="A73748"/>
    </row>
    <row r="73749" spans="1:1" x14ac:dyDescent="0.25">
      <c r="A73749"/>
    </row>
    <row r="73750" spans="1:1" x14ac:dyDescent="0.25">
      <c r="A73750"/>
    </row>
    <row r="73751" spans="1:1" x14ac:dyDescent="0.25">
      <c r="A73751"/>
    </row>
    <row r="73752" spans="1:1" x14ac:dyDescent="0.25">
      <c r="A73752"/>
    </row>
    <row r="73753" spans="1:1" x14ac:dyDescent="0.25">
      <c r="A73753"/>
    </row>
    <row r="73754" spans="1:1" x14ac:dyDescent="0.25">
      <c r="A73754"/>
    </row>
    <row r="73755" spans="1:1" x14ac:dyDescent="0.25">
      <c r="A73755"/>
    </row>
    <row r="73756" spans="1:1" x14ac:dyDescent="0.25">
      <c r="A73756"/>
    </row>
    <row r="73757" spans="1:1" x14ac:dyDescent="0.25">
      <c r="A73757"/>
    </row>
    <row r="73758" spans="1:1" x14ac:dyDescent="0.25">
      <c r="A73758"/>
    </row>
    <row r="73759" spans="1:1" x14ac:dyDescent="0.25">
      <c r="A73759"/>
    </row>
    <row r="73760" spans="1:1" x14ac:dyDescent="0.25">
      <c r="A73760"/>
    </row>
    <row r="73761" spans="1:1" x14ac:dyDescent="0.25">
      <c r="A73761"/>
    </row>
    <row r="73762" spans="1:1" x14ac:dyDescent="0.25">
      <c r="A73762"/>
    </row>
    <row r="73763" spans="1:1" x14ac:dyDescent="0.25">
      <c r="A73763"/>
    </row>
    <row r="73764" spans="1:1" x14ac:dyDescent="0.25">
      <c r="A73764"/>
    </row>
    <row r="73765" spans="1:1" x14ac:dyDescent="0.25">
      <c r="A73765"/>
    </row>
    <row r="73766" spans="1:1" x14ac:dyDescent="0.25">
      <c r="A73766"/>
    </row>
    <row r="73767" spans="1:1" x14ac:dyDescent="0.25">
      <c r="A73767"/>
    </row>
    <row r="73768" spans="1:1" x14ac:dyDescent="0.25">
      <c r="A73768"/>
    </row>
    <row r="73769" spans="1:1" x14ac:dyDescent="0.25">
      <c r="A73769"/>
    </row>
    <row r="73770" spans="1:1" x14ac:dyDescent="0.25">
      <c r="A73770"/>
    </row>
    <row r="73771" spans="1:1" x14ac:dyDescent="0.25">
      <c r="A73771"/>
    </row>
    <row r="73772" spans="1:1" x14ac:dyDescent="0.25">
      <c r="A73772"/>
    </row>
    <row r="73773" spans="1:1" x14ac:dyDescent="0.25">
      <c r="A73773"/>
    </row>
    <row r="73774" spans="1:1" x14ac:dyDescent="0.25">
      <c r="A73774"/>
    </row>
    <row r="73775" spans="1:1" x14ac:dyDescent="0.25">
      <c r="A73775"/>
    </row>
    <row r="73776" spans="1:1" x14ac:dyDescent="0.25">
      <c r="A73776"/>
    </row>
    <row r="73777" spans="1:1" x14ac:dyDescent="0.25">
      <c r="A73777"/>
    </row>
    <row r="73778" spans="1:1" x14ac:dyDescent="0.25">
      <c r="A73778"/>
    </row>
    <row r="73779" spans="1:1" x14ac:dyDescent="0.25">
      <c r="A73779"/>
    </row>
    <row r="73780" spans="1:1" x14ac:dyDescent="0.25">
      <c r="A73780"/>
    </row>
    <row r="73781" spans="1:1" x14ac:dyDescent="0.25">
      <c r="A73781"/>
    </row>
    <row r="73782" spans="1:1" x14ac:dyDescent="0.25">
      <c r="A73782"/>
    </row>
    <row r="73783" spans="1:1" x14ac:dyDescent="0.25">
      <c r="A73783"/>
    </row>
    <row r="73784" spans="1:1" x14ac:dyDescent="0.25">
      <c r="A73784"/>
    </row>
    <row r="73785" spans="1:1" x14ac:dyDescent="0.25">
      <c r="A73785"/>
    </row>
    <row r="73786" spans="1:1" x14ac:dyDescent="0.25">
      <c r="A73786"/>
    </row>
    <row r="73787" spans="1:1" x14ac:dyDescent="0.25">
      <c r="A73787"/>
    </row>
    <row r="73788" spans="1:1" x14ac:dyDescent="0.25">
      <c r="A73788"/>
    </row>
    <row r="73789" spans="1:1" x14ac:dyDescent="0.25">
      <c r="A73789"/>
    </row>
    <row r="73790" spans="1:1" x14ac:dyDescent="0.25">
      <c r="A73790"/>
    </row>
    <row r="73791" spans="1:1" x14ac:dyDescent="0.25">
      <c r="A73791"/>
    </row>
    <row r="73792" spans="1:1" x14ac:dyDescent="0.25">
      <c r="A73792"/>
    </row>
    <row r="73793" spans="1:1" x14ac:dyDescent="0.25">
      <c r="A73793"/>
    </row>
    <row r="73794" spans="1:1" x14ac:dyDescent="0.25">
      <c r="A73794"/>
    </row>
    <row r="73795" spans="1:1" x14ac:dyDescent="0.25">
      <c r="A73795"/>
    </row>
    <row r="73796" spans="1:1" x14ac:dyDescent="0.25">
      <c r="A73796"/>
    </row>
    <row r="73797" spans="1:1" x14ac:dyDescent="0.25">
      <c r="A73797"/>
    </row>
    <row r="73798" spans="1:1" x14ac:dyDescent="0.25">
      <c r="A73798"/>
    </row>
    <row r="73799" spans="1:1" x14ac:dyDescent="0.25">
      <c r="A73799"/>
    </row>
    <row r="73800" spans="1:1" x14ac:dyDescent="0.25">
      <c r="A73800"/>
    </row>
    <row r="73801" spans="1:1" x14ac:dyDescent="0.25">
      <c r="A73801"/>
    </row>
    <row r="73802" spans="1:1" x14ac:dyDescent="0.25">
      <c r="A73802"/>
    </row>
    <row r="73803" spans="1:1" x14ac:dyDescent="0.25">
      <c r="A73803"/>
    </row>
    <row r="73804" spans="1:1" x14ac:dyDescent="0.25">
      <c r="A73804"/>
    </row>
    <row r="73805" spans="1:1" x14ac:dyDescent="0.25">
      <c r="A73805"/>
    </row>
    <row r="73806" spans="1:1" x14ac:dyDescent="0.25">
      <c r="A73806"/>
    </row>
    <row r="73807" spans="1:1" x14ac:dyDescent="0.25">
      <c r="A73807"/>
    </row>
    <row r="73808" spans="1:1" x14ac:dyDescent="0.25">
      <c r="A73808"/>
    </row>
    <row r="73809" spans="1:1" x14ac:dyDescent="0.25">
      <c r="A73809"/>
    </row>
    <row r="73810" spans="1:1" x14ac:dyDescent="0.25">
      <c r="A73810"/>
    </row>
    <row r="73811" spans="1:1" x14ac:dyDescent="0.25">
      <c r="A73811"/>
    </row>
    <row r="73812" spans="1:1" x14ac:dyDescent="0.25">
      <c r="A73812"/>
    </row>
    <row r="73813" spans="1:1" x14ac:dyDescent="0.25">
      <c r="A73813"/>
    </row>
    <row r="73814" spans="1:1" x14ac:dyDescent="0.25">
      <c r="A73814"/>
    </row>
    <row r="73815" spans="1:1" x14ac:dyDescent="0.25">
      <c r="A73815"/>
    </row>
    <row r="73816" spans="1:1" x14ac:dyDescent="0.25">
      <c r="A73816"/>
    </row>
    <row r="73817" spans="1:1" x14ac:dyDescent="0.25">
      <c r="A73817"/>
    </row>
    <row r="73818" spans="1:1" x14ac:dyDescent="0.25">
      <c r="A73818"/>
    </row>
    <row r="73819" spans="1:1" x14ac:dyDescent="0.25">
      <c r="A73819"/>
    </row>
    <row r="73820" spans="1:1" x14ac:dyDescent="0.25">
      <c r="A73820"/>
    </row>
    <row r="73821" spans="1:1" x14ac:dyDescent="0.25">
      <c r="A73821"/>
    </row>
    <row r="73822" spans="1:1" x14ac:dyDescent="0.25">
      <c r="A73822"/>
    </row>
    <row r="73823" spans="1:1" x14ac:dyDescent="0.25">
      <c r="A73823"/>
    </row>
    <row r="73824" spans="1:1" x14ac:dyDescent="0.25">
      <c r="A73824"/>
    </row>
    <row r="73825" spans="1:1" x14ac:dyDescent="0.25">
      <c r="A73825"/>
    </row>
    <row r="73826" spans="1:1" x14ac:dyDescent="0.25">
      <c r="A73826"/>
    </row>
    <row r="73827" spans="1:1" x14ac:dyDescent="0.25">
      <c r="A73827"/>
    </row>
    <row r="73828" spans="1:1" x14ac:dyDescent="0.25">
      <c r="A73828"/>
    </row>
    <row r="73829" spans="1:1" x14ac:dyDescent="0.25">
      <c r="A73829"/>
    </row>
    <row r="73830" spans="1:1" x14ac:dyDescent="0.25">
      <c r="A73830"/>
    </row>
    <row r="73831" spans="1:1" x14ac:dyDescent="0.25">
      <c r="A73831"/>
    </row>
    <row r="73832" spans="1:1" x14ac:dyDescent="0.25">
      <c r="A73832"/>
    </row>
    <row r="73833" spans="1:1" x14ac:dyDescent="0.25">
      <c r="A73833"/>
    </row>
    <row r="73834" spans="1:1" x14ac:dyDescent="0.25">
      <c r="A73834"/>
    </row>
    <row r="73835" spans="1:1" x14ac:dyDescent="0.25">
      <c r="A73835"/>
    </row>
    <row r="73836" spans="1:1" x14ac:dyDescent="0.25">
      <c r="A73836"/>
    </row>
    <row r="73837" spans="1:1" x14ac:dyDescent="0.25">
      <c r="A73837"/>
    </row>
    <row r="73838" spans="1:1" x14ac:dyDescent="0.25">
      <c r="A73838"/>
    </row>
    <row r="73839" spans="1:1" x14ac:dyDescent="0.25">
      <c r="A73839"/>
    </row>
    <row r="73840" spans="1:1" x14ac:dyDescent="0.25">
      <c r="A73840"/>
    </row>
    <row r="73841" spans="1:1" x14ac:dyDescent="0.25">
      <c r="A73841"/>
    </row>
    <row r="73842" spans="1:1" x14ac:dyDescent="0.25">
      <c r="A73842"/>
    </row>
    <row r="73843" spans="1:1" x14ac:dyDescent="0.25">
      <c r="A73843"/>
    </row>
    <row r="73844" spans="1:1" x14ac:dyDescent="0.25">
      <c r="A73844"/>
    </row>
    <row r="73845" spans="1:1" x14ac:dyDescent="0.25">
      <c r="A73845"/>
    </row>
    <row r="73846" spans="1:1" x14ac:dyDescent="0.25">
      <c r="A73846"/>
    </row>
    <row r="73847" spans="1:1" x14ac:dyDescent="0.25">
      <c r="A73847"/>
    </row>
    <row r="73848" spans="1:1" x14ac:dyDescent="0.25">
      <c r="A73848"/>
    </row>
    <row r="73849" spans="1:1" x14ac:dyDescent="0.25">
      <c r="A73849"/>
    </row>
    <row r="73850" spans="1:1" x14ac:dyDescent="0.25">
      <c r="A73850"/>
    </row>
    <row r="73851" spans="1:1" x14ac:dyDescent="0.25">
      <c r="A73851"/>
    </row>
    <row r="73852" spans="1:1" x14ac:dyDescent="0.25">
      <c r="A73852"/>
    </row>
    <row r="73853" spans="1:1" x14ac:dyDescent="0.25">
      <c r="A73853"/>
    </row>
    <row r="73854" spans="1:1" x14ac:dyDescent="0.25">
      <c r="A73854"/>
    </row>
    <row r="73855" spans="1:1" x14ac:dyDescent="0.25">
      <c r="A73855"/>
    </row>
    <row r="73856" spans="1:1" x14ac:dyDescent="0.25">
      <c r="A73856"/>
    </row>
    <row r="73857" spans="1:1" x14ac:dyDescent="0.25">
      <c r="A73857"/>
    </row>
    <row r="73858" spans="1:1" x14ac:dyDescent="0.25">
      <c r="A73858"/>
    </row>
    <row r="73859" spans="1:1" x14ac:dyDescent="0.25">
      <c r="A73859"/>
    </row>
    <row r="73860" spans="1:1" x14ac:dyDescent="0.25">
      <c r="A73860"/>
    </row>
    <row r="73861" spans="1:1" x14ac:dyDescent="0.25">
      <c r="A73861"/>
    </row>
    <row r="73862" spans="1:1" x14ac:dyDescent="0.25">
      <c r="A73862"/>
    </row>
    <row r="73863" spans="1:1" x14ac:dyDescent="0.25">
      <c r="A73863"/>
    </row>
    <row r="73864" spans="1:1" x14ac:dyDescent="0.25">
      <c r="A73864"/>
    </row>
    <row r="73865" spans="1:1" x14ac:dyDescent="0.25">
      <c r="A73865"/>
    </row>
    <row r="73866" spans="1:1" x14ac:dyDescent="0.25">
      <c r="A73866"/>
    </row>
    <row r="73867" spans="1:1" x14ac:dyDescent="0.25">
      <c r="A73867"/>
    </row>
    <row r="73868" spans="1:1" x14ac:dyDescent="0.25">
      <c r="A73868"/>
    </row>
    <row r="73869" spans="1:1" x14ac:dyDescent="0.25">
      <c r="A73869"/>
    </row>
    <row r="73870" spans="1:1" x14ac:dyDescent="0.25">
      <c r="A73870"/>
    </row>
    <row r="73871" spans="1:1" x14ac:dyDescent="0.25">
      <c r="A73871"/>
    </row>
    <row r="73872" spans="1:1" x14ac:dyDescent="0.25">
      <c r="A73872"/>
    </row>
    <row r="73873" spans="1:1" x14ac:dyDescent="0.25">
      <c r="A73873"/>
    </row>
    <row r="73874" spans="1:1" x14ac:dyDescent="0.25">
      <c r="A73874"/>
    </row>
    <row r="73875" spans="1:1" x14ac:dyDescent="0.25">
      <c r="A73875"/>
    </row>
    <row r="73876" spans="1:1" x14ac:dyDescent="0.25">
      <c r="A73876"/>
    </row>
    <row r="73877" spans="1:1" x14ac:dyDescent="0.25">
      <c r="A73877"/>
    </row>
    <row r="73878" spans="1:1" x14ac:dyDescent="0.25">
      <c r="A73878"/>
    </row>
    <row r="73879" spans="1:1" x14ac:dyDescent="0.25">
      <c r="A73879"/>
    </row>
    <row r="73880" spans="1:1" x14ac:dyDescent="0.25">
      <c r="A73880"/>
    </row>
    <row r="73881" spans="1:1" x14ac:dyDescent="0.25">
      <c r="A73881"/>
    </row>
    <row r="73882" spans="1:1" x14ac:dyDescent="0.25">
      <c r="A73882"/>
    </row>
    <row r="73883" spans="1:1" x14ac:dyDescent="0.25">
      <c r="A73883"/>
    </row>
    <row r="73884" spans="1:1" x14ac:dyDescent="0.25">
      <c r="A73884"/>
    </row>
    <row r="73885" spans="1:1" x14ac:dyDescent="0.25">
      <c r="A73885"/>
    </row>
    <row r="73886" spans="1:1" x14ac:dyDescent="0.25">
      <c r="A73886"/>
    </row>
    <row r="73887" spans="1:1" x14ac:dyDescent="0.25">
      <c r="A73887"/>
    </row>
    <row r="73888" spans="1:1" x14ac:dyDescent="0.25">
      <c r="A73888"/>
    </row>
    <row r="73889" spans="1:1" x14ac:dyDescent="0.25">
      <c r="A73889"/>
    </row>
    <row r="73890" spans="1:1" x14ac:dyDescent="0.25">
      <c r="A73890"/>
    </row>
    <row r="73891" spans="1:1" x14ac:dyDescent="0.25">
      <c r="A73891"/>
    </row>
    <row r="73892" spans="1:1" x14ac:dyDescent="0.25">
      <c r="A73892"/>
    </row>
    <row r="73893" spans="1:1" x14ac:dyDescent="0.25">
      <c r="A73893"/>
    </row>
    <row r="73894" spans="1:1" x14ac:dyDescent="0.25">
      <c r="A73894"/>
    </row>
    <row r="73895" spans="1:1" x14ac:dyDescent="0.25">
      <c r="A73895"/>
    </row>
    <row r="73896" spans="1:1" x14ac:dyDescent="0.25">
      <c r="A73896"/>
    </row>
    <row r="73897" spans="1:1" x14ac:dyDescent="0.25">
      <c r="A73897"/>
    </row>
    <row r="73898" spans="1:1" x14ac:dyDescent="0.25">
      <c r="A73898"/>
    </row>
    <row r="73899" spans="1:1" x14ac:dyDescent="0.25">
      <c r="A73899"/>
    </row>
    <row r="73900" spans="1:1" x14ac:dyDescent="0.25">
      <c r="A73900"/>
    </row>
    <row r="73901" spans="1:1" x14ac:dyDescent="0.25">
      <c r="A73901"/>
    </row>
    <row r="73902" spans="1:1" x14ac:dyDescent="0.25">
      <c r="A73902"/>
    </row>
    <row r="73903" spans="1:1" x14ac:dyDescent="0.25">
      <c r="A73903"/>
    </row>
    <row r="73904" spans="1:1" x14ac:dyDescent="0.25">
      <c r="A73904"/>
    </row>
    <row r="73905" spans="1:1" x14ac:dyDescent="0.25">
      <c r="A73905"/>
    </row>
    <row r="73906" spans="1:1" x14ac:dyDescent="0.25">
      <c r="A73906"/>
    </row>
    <row r="73907" spans="1:1" x14ac:dyDescent="0.25">
      <c r="A73907"/>
    </row>
    <row r="73908" spans="1:1" x14ac:dyDescent="0.25">
      <c r="A73908"/>
    </row>
    <row r="73909" spans="1:1" x14ac:dyDescent="0.25">
      <c r="A73909"/>
    </row>
    <row r="73910" spans="1:1" x14ac:dyDescent="0.25">
      <c r="A73910"/>
    </row>
    <row r="73911" spans="1:1" x14ac:dyDescent="0.25">
      <c r="A73911"/>
    </row>
    <row r="73912" spans="1:1" x14ac:dyDescent="0.25">
      <c r="A73912"/>
    </row>
    <row r="73913" spans="1:1" x14ac:dyDescent="0.25">
      <c r="A73913"/>
    </row>
    <row r="73914" spans="1:1" x14ac:dyDescent="0.25">
      <c r="A73914"/>
    </row>
    <row r="73915" spans="1:1" x14ac:dyDescent="0.25">
      <c r="A73915"/>
    </row>
    <row r="73916" spans="1:1" x14ac:dyDescent="0.25">
      <c r="A73916"/>
    </row>
    <row r="73917" spans="1:1" x14ac:dyDescent="0.25">
      <c r="A73917"/>
    </row>
    <row r="73918" spans="1:1" x14ac:dyDescent="0.25">
      <c r="A73918"/>
    </row>
    <row r="73919" spans="1:1" x14ac:dyDescent="0.25">
      <c r="A73919"/>
    </row>
    <row r="73920" spans="1:1" x14ac:dyDescent="0.25">
      <c r="A73920"/>
    </row>
    <row r="73921" spans="1:1" x14ac:dyDescent="0.25">
      <c r="A73921"/>
    </row>
    <row r="73922" spans="1:1" x14ac:dyDescent="0.25">
      <c r="A73922"/>
    </row>
    <row r="73923" spans="1:1" x14ac:dyDescent="0.25">
      <c r="A73923"/>
    </row>
    <row r="73924" spans="1:1" x14ac:dyDescent="0.25">
      <c r="A73924"/>
    </row>
    <row r="73925" spans="1:1" x14ac:dyDescent="0.25">
      <c r="A73925"/>
    </row>
    <row r="73926" spans="1:1" x14ac:dyDescent="0.25">
      <c r="A73926"/>
    </row>
    <row r="73927" spans="1:1" x14ac:dyDescent="0.25">
      <c r="A73927"/>
    </row>
    <row r="73928" spans="1:1" x14ac:dyDescent="0.25">
      <c r="A73928"/>
    </row>
    <row r="73929" spans="1:1" x14ac:dyDescent="0.25">
      <c r="A73929"/>
    </row>
    <row r="73930" spans="1:1" x14ac:dyDescent="0.25">
      <c r="A73930"/>
    </row>
    <row r="73931" spans="1:1" x14ac:dyDescent="0.25">
      <c r="A73931"/>
    </row>
    <row r="73932" spans="1:1" x14ac:dyDescent="0.25">
      <c r="A73932"/>
    </row>
    <row r="73933" spans="1:1" x14ac:dyDescent="0.25">
      <c r="A73933"/>
    </row>
    <row r="73934" spans="1:1" x14ac:dyDescent="0.25">
      <c r="A73934"/>
    </row>
    <row r="73935" spans="1:1" x14ac:dyDescent="0.25">
      <c r="A73935"/>
    </row>
    <row r="73936" spans="1:1" x14ac:dyDescent="0.25">
      <c r="A73936"/>
    </row>
    <row r="73937" spans="1:1" x14ac:dyDescent="0.25">
      <c r="A73937"/>
    </row>
    <row r="73938" spans="1:1" x14ac:dyDescent="0.25">
      <c r="A73938"/>
    </row>
    <row r="73939" spans="1:1" x14ac:dyDescent="0.25">
      <c r="A73939"/>
    </row>
    <row r="73940" spans="1:1" x14ac:dyDescent="0.25">
      <c r="A73940"/>
    </row>
    <row r="73941" spans="1:1" x14ac:dyDescent="0.25">
      <c r="A73941"/>
    </row>
    <row r="73942" spans="1:1" x14ac:dyDescent="0.25">
      <c r="A73942"/>
    </row>
    <row r="73943" spans="1:1" x14ac:dyDescent="0.25">
      <c r="A73943"/>
    </row>
    <row r="73944" spans="1:1" x14ac:dyDescent="0.25">
      <c r="A73944"/>
    </row>
    <row r="73945" spans="1:1" x14ac:dyDescent="0.25">
      <c r="A73945"/>
    </row>
    <row r="73946" spans="1:1" x14ac:dyDescent="0.25">
      <c r="A73946"/>
    </row>
    <row r="73947" spans="1:1" x14ac:dyDescent="0.25">
      <c r="A73947"/>
    </row>
    <row r="73948" spans="1:1" x14ac:dyDescent="0.25">
      <c r="A73948"/>
    </row>
    <row r="73949" spans="1:1" x14ac:dyDescent="0.25">
      <c r="A73949"/>
    </row>
    <row r="73950" spans="1:1" x14ac:dyDescent="0.25">
      <c r="A73950"/>
    </row>
    <row r="73951" spans="1:1" x14ac:dyDescent="0.25">
      <c r="A73951"/>
    </row>
    <row r="73952" spans="1:1" x14ac:dyDescent="0.25">
      <c r="A73952"/>
    </row>
    <row r="73953" spans="1:1" x14ac:dyDescent="0.25">
      <c r="A73953"/>
    </row>
    <row r="73954" spans="1:1" x14ac:dyDescent="0.25">
      <c r="A73954"/>
    </row>
    <row r="73955" spans="1:1" x14ac:dyDescent="0.25">
      <c r="A73955"/>
    </row>
    <row r="73956" spans="1:1" x14ac:dyDescent="0.25">
      <c r="A73956"/>
    </row>
    <row r="73957" spans="1:1" x14ac:dyDescent="0.25">
      <c r="A73957"/>
    </row>
    <row r="73958" spans="1:1" x14ac:dyDescent="0.25">
      <c r="A73958"/>
    </row>
    <row r="73959" spans="1:1" x14ac:dyDescent="0.25">
      <c r="A73959"/>
    </row>
    <row r="73960" spans="1:1" x14ac:dyDescent="0.25">
      <c r="A73960"/>
    </row>
    <row r="73961" spans="1:1" x14ac:dyDescent="0.25">
      <c r="A73961"/>
    </row>
    <row r="73962" spans="1:1" x14ac:dyDescent="0.25">
      <c r="A73962"/>
    </row>
    <row r="73963" spans="1:1" x14ac:dyDescent="0.25">
      <c r="A73963"/>
    </row>
    <row r="73964" spans="1:1" x14ac:dyDescent="0.25">
      <c r="A73964"/>
    </row>
    <row r="73965" spans="1:1" x14ac:dyDescent="0.25">
      <c r="A73965"/>
    </row>
    <row r="73966" spans="1:1" x14ac:dyDescent="0.25">
      <c r="A73966"/>
    </row>
    <row r="73967" spans="1:1" x14ac:dyDescent="0.25">
      <c r="A73967"/>
    </row>
    <row r="73968" spans="1:1" x14ac:dyDescent="0.25">
      <c r="A73968"/>
    </row>
    <row r="73969" spans="1:1" x14ac:dyDescent="0.25">
      <c r="A73969"/>
    </row>
    <row r="73970" spans="1:1" x14ac:dyDescent="0.25">
      <c r="A73970"/>
    </row>
    <row r="73971" spans="1:1" x14ac:dyDescent="0.25">
      <c r="A73971"/>
    </row>
    <row r="73972" spans="1:1" x14ac:dyDescent="0.25">
      <c r="A73972"/>
    </row>
    <row r="73973" spans="1:1" x14ac:dyDescent="0.25">
      <c r="A73973"/>
    </row>
    <row r="73974" spans="1:1" x14ac:dyDescent="0.25">
      <c r="A73974"/>
    </row>
    <row r="73975" spans="1:1" x14ac:dyDescent="0.25">
      <c r="A73975"/>
    </row>
    <row r="73976" spans="1:1" x14ac:dyDescent="0.25">
      <c r="A73976"/>
    </row>
    <row r="73977" spans="1:1" x14ac:dyDescent="0.25">
      <c r="A73977"/>
    </row>
    <row r="73978" spans="1:1" x14ac:dyDescent="0.25">
      <c r="A73978"/>
    </row>
    <row r="73979" spans="1:1" x14ac:dyDescent="0.25">
      <c r="A73979"/>
    </row>
    <row r="73980" spans="1:1" x14ac:dyDescent="0.25">
      <c r="A73980"/>
    </row>
    <row r="73981" spans="1:1" x14ac:dyDescent="0.25">
      <c r="A73981"/>
    </row>
    <row r="73982" spans="1:1" x14ac:dyDescent="0.25">
      <c r="A73982"/>
    </row>
    <row r="73983" spans="1:1" x14ac:dyDescent="0.25">
      <c r="A73983"/>
    </row>
    <row r="73984" spans="1:1" x14ac:dyDescent="0.25">
      <c r="A73984"/>
    </row>
    <row r="73985" spans="1:1" x14ac:dyDescent="0.25">
      <c r="A73985"/>
    </row>
    <row r="73986" spans="1:1" x14ac:dyDescent="0.25">
      <c r="A73986"/>
    </row>
    <row r="73987" spans="1:1" x14ac:dyDescent="0.25">
      <c r="A73987"/>
    </row>
    <row r="73988" spans="1:1" x14ac:dyDescent="0.25">
      <c r="A73988"/>
    </row>
    <row r="73989" spans="1:1" x14ac:dyDescent="0.25">
      <c r="A73989"/>
    </row>
    <row r="73990" spans="1:1" x14ac:dyDescent="0.25">
      <c r="A73990"/>
    </row>
    <row r="73991" spans="1:1" x14ac:dyDescent="0.25">
      <c r="A73991"/>
    </row>
    <row r="73992" spans="1:1" x14ac:dyDescent="0.25">
      <c r="A73992"/>
    </row>
    <row r="73993" spans="1:1" x14ac:dyDescent="0.25">
      <c r="A73993"/>
    </row>
    <row r="73994" spans="1:1" x14ac:dyDescent="0.25">
      <c r="A73994"/>
    </row>
    <row r="73995" spans="1:1" x14ac:dyDescent="0.25">
      <c r="A73995"/>
    </row>
    <row r="73996" spans="1:1" x14ac:dyDescent="0.25">
      <c r="A73996"/>
    </row>
    <row r="73997" spans="1:1" x14ac:dyDescent="0.25">
      <c r="A73997"/>
    </row>
    <row r="73998" spans="1:1" x14ac:dyDescent="0.25">
      <c r="A73998"/>
    </row>
    <row r="73999" spans="1:1" x14ac:dyDescent="0.25">
      <c r="A73999"/>
    </row>
    <row r="74000" spans="1:1" x14ac:dyDescent="0.25">
      <c r="A74000"/>
    </row>
    <row r="74001" spans="1:1" x14ac:dyDescent="0.25">
      <c r="A74001"/>
    </row>
    <row r="74002" spans="1:1" x14ac:dyDescent="0.25">
      <c r="A74002"/>
    </row>
    <row r="74003" spans="1:1" x14ac:dyDescent="0.25">
      <c r="A74003"/>
    </row>
    <row r="74004" spans="1:1" x14ac:dyDescent="0.25">
      <c r="A74004"/>
    </row>
    <row r="74005" spans="1:1" x14ac:dyDescent="0.25">
      <c r="A74005"/>
    </row>
    <row r="74006" spans="1:1" x14ac:dyDescent="0.25">
      <c r="A74006"/>
    </row>
    <row r="74007" spans="1:1" x14ac:dyDescent="0.25">
      <c r="A74007"/>
    </row>
    <row r="74008" spans="1:1" x14ac:dyDescent="0.25">
      <c r="A74008"/>
    </row>
    <row r="74009" spans="1:1" x14ac:dyDescent="0.25">
      <c r="A74009"/>
    </row>
    <row r="74010" spans="1:1" x14ac:dyDescent="0.25">
      <c r="A74010"/>
    </row>
    <row r="74011" spans="1:1" x14ac:dyDescent="0.25">
      <c r="A74011"/>
    </row>
    <row r="74012" spans="1:1" x14ac:dyDescent="0.25">
      <c r="A74012"/>
    </row>
    <row r="74013" spans="1:1" x14ac:dyDescent="0.25">
      <c r="A74013"/>
    </row>
    <row r="74014" spans="1:1" x14ac:dyDescent="0.25">
      <c r="A74014"/>
    </row>
    <row r="74015" spans="1:1" x14ac:dyDescent="0.25">
      <c r="A74015"/>
    </row>
    <row r="74016" spans="1:1" x14ac:dyDescent="0.25">
      <c r="A74016"/>
    </row>
    <row r="74017" spans="1:1" x14ac:dyDescent="0.25">
      <c r="A74017"/>
    </row>
    <row r="74018" spans="1:1" x14ac:dyDescent="0.25">
      <c r="A74018"/>
    </row>
    <row r="74019" spans="1:1" x14ac:dyDescent="0.25">
      <c r="A74019"/>
    </row>
    <row r="74020" spans="1:1" x14ac:dyDescent="0.25">
      <c r="A74020"/>
    </row>
    <row r="74021" spans="1:1" x14ac:dyDescent="0.25">
      <c r="A74021"/>
    </row>
    <row r="74022" spans="1:1" x14ac:dyDescent="0.25">
      <c r="A74022"/>
    </row>
    <row r="74023" spans="1:1" x14ac:dyDescent="0.25">
      <c r="A74023"/>
    </row>
    <row r="74024" spans="1:1" x14ac:dyDescent="0.25">
      <c r="A74024"/>
    </row>
    <row r="74025" spans="1:1" x14ac:dyDescent="0.25">
      <c r="A74025"/>
    </row>
    <row r="74026" spans="1:1" x14ac:dyDescent="0.25">
      <c r="A74026"/>
    </row>
    <row r="74027" spans="1:1" x14ac:dyDescent="0.25">
      <c r="A74027"/>
    </row>
    <row r="74028" spans="1:1" x14ac:dyDescent="0.25">
      <c r="A74028"/>
    </row>
    <row r="74029" spans="1:1" x14ac:dyDescent="0.25">
      <c r="A74029"/>
    </row>
    <row r="74030" spans="1:1" x14ac:dyDescent="0.25">
      <c r="A74030"/>
    </row>
    <row r="74031" spans="1:1" x14ac:dyDescent="0.25">
      <c r="A74031"/>
    </row>
    <row r="74032" spans="1:1" x14ac:dyDescent="0.25">
      <c r="A74032"/>
    </row>
    <row r="74033" spans="1:1" x14ac:dyDescent="0.25">
      <c r="A74033"/>
    </row>
    <row r="74034" spans="1:1" x14ac:dyDescent="0.25">
      <c r="A74034"/>
    </row>
    <row r="74035" spans="1:1" x14ac:dyDescent="0.25">
      <c r="A74035"/>
    </row>
    <row r="74036" spans="1:1" x14ac:dyDescent="0.25">
      <c r="A74036"/>
    </row>
    <row r="74037" spans="1:1" x14ac:dyDescent="0.25">
      <c r="A74037"/>
    </row>
    <row r="74038" spans="1:1" x14ac:dyDescent="0.25">
      <c r="A74038"/>
    </row>
    <row r="74039" spans="1:1" x14ac:dyDescent="0.25">
      <c r="A74039"/>
    </row>
    <row r="74040" spans="1:1" x14ac:dyDescent="0.25">
      <c r="A74040"/>
    </row>
    <row r="74041" spans="1:1" x14ac:dyDescent="0.25">
      <c r="A74041"/>
    </row>
    <row r="74042" spans="1:1" x14ac:dyDescent="0.25">
      <c r="A74042"/>
    </row>
    <row r="74043" spans="1:1" x14ac:dyDescent="0.25">
      <c r="A74043"/>
    </row>
    <row r="74044" spans="1:1" x14ac:dyDescent="0.25">
      <c r="A74044"/>
    </row>
    <row r="74045" spans="1:1" x14ac:dyDescent="0.25">
      <c r="A74045"/>
    </row>
    <row r="74046" spans="1:1" x14ac:dyDescent="0.25">
      <c r="A74046"/>
    </row>
    <row r="74047" spans="1:1" x14ac:dyDescent="0.25">
      <c r="A74047"/>
    </row>
    <row r="74048" spans="1:1" x14ac:dyDescent="0.25">
      <c r="A74048"/>
    </row>
    <row r="74049" spans="1:1" x14ac:dyDescent="0.25">
      <c r="A74049"/>
    </row>
    <row r="74050" spans="1:1" x14ac:dyDescent="0.25">
      <c r="A74050"/>
    </row>
    <row r="74051" spans="1:1" x14ac:dyDescent="0.25">
      <c r="A74051"/>
    </row>
    <row r="74052" spans="1:1" x14ac:dyDescent="0.25">
      <c r="A74052"/>
    </row>
    <row r="74053" spans="1:1" x14ac:dyDescent="0.25">
      <c r="A74053"/>
    </row>
    <row r="74054" spans="1:1" x14ac:dyDescent="0.25">
      <c r="A74054"/>
    </row>
    <row r="74055" spans="1:1" x14ac:dyDescent="0.25">
      <c r="A74055"/>
    </row>
    <row r="74056" spans="1:1" x14ac:dyDescent="0.25">
      <c r="A74056"/>
    </row>
    <row r="74057" spans="1:1" x14ac:dyDescent="0.25">
      <c r="A74057"/>
    </row>
    <row r="74058" spans="1:1" x14ac:dyDescent="0.25">
      <c r="A74058"/>
    </row>
    <row r="74059" spans="1:1" x14ac:dyDescent="0.25">
      <c r="A74059"/>
    </row>
    <row r="74060" spans="1:1" x14ac:dyDescent="0.25">
      <c r="A74060"/>
    </row>
    <row r="74061" spans="1:1" x14ac:dyDescent="0.25">
      <c r="A74061"/>
    </row>
    <row r="74062" spans="1:1" x14ac:dyDescent="0.25">
      <c r="A74062"/>
    </row>
    <row r="74063" spans="1:1" x14ac:dyDescent="0.25">
      <c r="A74063"/>
    </row>
    <row r="74064" spans="1:1" x14ac:dyDescent="0.25">
      <c r="A74064"/>
    </row>
    <row r="74065" spans="1:1" x14ac:dyDescent="0.25">
      <c r="A74065"/>
    </row>
    <row r="74066" spans="1:1" x14ac:dyDescent="0.25">
      <c r="A74066"/>
    </row>
    <row r="74067" spans="1:1" x14ac:dyDescent="0.25">
      <c r="A74067"/>
    </row>
    <row r="74068" spans="1:1" x14ac:dyDescent="0.25">
      <c r="A74068"/>
    </row>
    <row r="74069" spans="1:1" x14ac:dyDescent="0.25">
      <c r="A74069"/>
    </row>
    <row r="74070" spans="1:1" x14ac:dyDescent="0.25">
      <c r="A74070"/>
    </row>
    <row r="74071" spans="1:1" x14ac:dyDescent="0.25">
      <c r="A74071"/>
    </row>
    <row r="74072" spans="1:1" x14ac:dyDescent="0.25">
      <c r="A74072"/>
    </row>
    <row r="74073" spans="1:1" x14ac:dyDescent="0.25">
      <c r="A74073"/>
    </row>
    <row r="74074" spans="1:1" x14ac:dyDescent="0.25">
      <c r="A74074"/>
    </row>
    <row r="74075" spans="1:1" x14ac:dyDescent="0.25">
      <c r="A74075"/>
    </row>
    <row r="74076" spans="1:1" x14ac:dyDescent="0.25">
      <c r="A74076"/>
    </row>
    <row r="74077" spans="1:1" x14ac:dyDescent="0.25">
      <c r="A74077"/>
    </row>
    <row r="74078" spans="1:1" x14ac:dyDescent="0.25">
      <c r="A74078"/>
    </row>
    <row r="74079" spans="1:1" x14ac:dyDescent="0.25">
      <c r="A74079"/>
    </row>
    <row r="74080" spans="1:1" x14ac:dyDescent="0.25">
      <c r="A74080"/>
    </row>
    <row r="74081" spans="1:1" x14ac:dyDescent="0.25">
      <c r="A74081"/>
    </row>
    <row r="74082" spans="1:1" x14ac:dyDescent="0.25">
      <c r="A74082"/>
    </row>
    <row r="74083" spans="1:1" x14ac:dyDescent="0.25">
      <c r="A74083"/>
    </row>
    <row r="74084" spans="1:1" x14ac:dyDescent="0.25">
      <c r="A74084"/>
    </row>
    <row r="74085" spans="1:1" x14ac:dyDescent="0.25">
      <c r="A74085"/>
    </row>
    <row r="74086" spans="1:1" x14ac:dyDescent="0.25">
      <c r="A74086"/>
    </row>
    <row r="74087" spans="1:1" x14ac:dyDescent="0.25">
      <c r="A74087"/>
    </row>
    <row r="74088" spans="1:1" x14ac:dyDescent="0.25">
      <c r="A74088"/>
    </row>
    <row r="74089" spans="1:1" x14ac:dyDescent="0.25">
      <c r="A74089"/>
    </row>
    <row r="74090" spans="1:1" x14ac:dyDescent="0.25">
      <c r="A74090"/>
    </row>
    <row r="74091" spans="1:1" x14ac:dyDescent="0.25">
      <c r="A74091"/>
    </row>
    <row r="74092" spans="1:1" x14ac:dyDescent="0.25">
      <c r="A74092"/>
    </row>
    <row r="74093" spans="1:1" x14ac:dyDescent="0.25">
      <c r="A74093"/>
    </row>
    <row r="74094" spans="1:1" x14ac:dyDescent="0.25">
      <c r="A74094"/>
    </row>
    <row r="74095" spans="1:1" x14ac:dyDescent="0.25">
      <c r="A74095"/>
    </row>
    <row r="74096" spans="1:1" x14ac:dyDescent="0.25">
      <c r="A74096"/>
    </row>
    <row r="74097" spans="1:1" x14ac:dyDescent="0.25">
      <c r="A74097"/>
    </row>
    <row r="74098" spans="1:1" x14ac:dyDescent="0.25">
      <c r="A74098"/>
    </row>
    <row r="74099" spans="1:1" x14ac:dyDescent="0.25">
      <c r="A74099"/>
    </row>
    <row r="74100" spans="1:1" x14ac:dyDescent="0.25">
      <c r="A74100"/>
    </row>
    <row r="74101" spans="1:1" x14ac:dyDescent="0.25">
      <c r="A74101"/>
    </row>
    <row r="74102" spans="1:1" x14ac:dyDescent="0.25">
      <c r="A74102"/>
    </row>
    <row r="74103" spans="1:1" x14ac:dyDescent="0.25">
      <c r="A74103"/>
    </row>
    <row r="74104" spans="1:1" x14ac:dyDescent="0.25">
      <c r="A74104"/>
    </row>
    <row r="74105" spans="1:1" x14ac:dyDescent="0.25">
      <c r="A74105"/>
    </row>
    <row r="74106" spans="1:1" x14ac:dyDescent="0.25">
      <c r="A74106"/>
    </row>
    <row r="74107" spans="1:1" x14ac:dyDescent="0.25">
      <c r="A74107"/>
    </row>
    <row r="74108" spans="1:1" x14ac:dyDescent="0.25">
      <c r="A74108"/>
    </row>
    <row r="74109" spans="1:1" x14ac:dyDescent="0.25">
      <c r="A74109"/>
    </row>
    <row r="74110" spans="1:1" x14ac:dyDescent="0.25">
      <c r="A74110"/>
    </row>
    <row r="74111" spans="1:1" x14ac:dyDescent="0.25">
      <c r="A74111"/>
    </row>
    <row r="74112" spans="1:1" x14ac:dyDescent="0.25">
      <c r="A74112"/>
    </row>
    <row r="74113" spans="1:1" x14ac:dyDescent="0.25">
      <c r="A74113"/>
    </row>
    <row r="74114" spans="1:1" x14ac:dyDescent="0.25">
      <c r="A74114"/>
    </row>
    <row r="74115" spans="1:1" x14ac:dyDescent="0.25">
      <c r="A74115"/>
    </row>
    <row r="74116" spans="1:1" x14ac:dyDescent="0.25">
      <c r="A74116"/>
    </row>
    <row r="74117" spans="1:1" x14ac:dyDescent="0.25">
      <c r="A74117"/>
    </row>
    <row r="74118" spans="1:1" x14ac:dyDescent="0.25">
      <c r="A74118"/>
    </row>
    <row r="74119" spans="1:1" x14ac:dyDescent="0.25">
      <c r="A74119"/>
    </row>
    <row r="74120" spans="1:1" x14ac:dyDescent="0.25">
      <c r="A74120"/>
    </row>
    <row r="74121" spans="1:1" x14ac:dyDescent="0.25">
      <c r="A74121"/>
    </row>
    <row r="74122" spans="1:1" x14ac:dyDescent="0.25">
      <c r="A74122"/>
    </row>
    <row r="74123" spans="1:1" x14ac:dyDescent="0.25">
      <c r="A74123"/>
    </row>
    <row r="74124" spans="1:1" x14ac:dyDescent="0.25">
      <c r="A74124"/>
    </row>
    <row r="74125" spans="1:1" x14ac:dyDescent="0.25">
      <c r="A74125"/>
    </row>
    <row r="74126" spans="1:1" x14ac:dyDescent="0.25">
      <c r="A74126"/>
    </row>
    <row r="74127" spans="1:1" x14ac:dyDescent="0.25">
      <c r="A74127"/>
    </row>
    <row r="74128" spans="1:1" x14ac:dyDescent="0.25">
      <c r="A74128"/>
    </row>
    <row r="74129" spans="1:1" x14ac:dyDescent="0.25">
      <c r="A74129"/>
    </row>
    <row r="74130" spans="1:1" x14ac:dyDescent="0.25">
      <c r="A74130"/>
    </row>
    <row r="74131" spans="1:1" x14ac:dyDescent="0.25">
      <c r="A74131"/>
    </row>
    <row r="74132" spans="1:1" x14ac:dyDescent="0.25">
      <c r="A74132"/>
    </row>
    <row r="74133" spans="1:1" x14ac:dyDescent="0.25">
      <c r="A74133"/>
    </row>
    <row r="74134" spans="1:1" x14ac:dyDescent="0.25">
      <c r="A74134"/>
    </row>
    <row r="74135" spans="1:1" x14ac:dyDescent="0.25">
      <c r="A74135"/>
    </row>
    <row r="74136" spans="1:1" x14ac:dyDescent="0.25">
      <c r="A74136"/>
    </row>
    <row r="74137" spans="1:1" x14ac:dyDescent="0.25">
      <c r="A74137"/>
    </row>
    <row r="74138" spans="1:1" x14ac:dyDescent="0.25">
      <c r="A74138"/>
    </row>
    <row r="74139" spans="1:1" x14ac:dyDescent="0.25">
      <c r="A74139"/>
    </row>
    <row r="74140" spans="1:1" x14ac:dyDescent="0.25">
      <c r="A74140"/>
    </row>
    <row r="74141" spans="1:1" x14ac:dyDescent="0.25">
      <c r="A74141"/>
    </row>
    <row r="74142" spans="1:1" x14ac:dyDescent="0.25">
      <c r="A74142"/>
    </row>
    <row r="74143" spans="1:1" x14ac:dyDescent="0.25">
      <c r="A74143"/>
    </row>
    <row r="74144" spans="1:1" x14ac:dyDescent="0.25">
      <c r="A74144"/>
    </row>
    <row r="74145" spans="1:1" x14ac:dyDescent="0.25">
      <c r="A74145"/>
    </row>
    <row r="74146" spans="1:1" x14ac:dyDescent="0.25">
      <c r="A74146"/>
    </row>
    <row r="74147" spans="1:1" x14ac:dyDescent="0.25">
      <c r="A74147"/>
    </row>
    <row r="74148" spans="1:1" x14ac:dyDescent="0.25">
      <c r="A74148"/>
    </row>
    <row r="74149" spans="1:1" x14ac:dyDescent="0.25">
      <c r="A74149"/>
    </row>
    <row r="74150" spans="1:1" x14ac:dyDescent="0.25">
      <c r="A74150"/>
    </row>
    <row r="74151" spans="1:1" x14ac:dyDescent="0.25">
      <c r="A74151"/>
    </row>
    <row r="74152" spans="1:1" x14ac:dyDescent="0.25">
      <c r="A74152"/>
    </row>
    <row r="74153" spans="1:1" x14ac:dyDescent="0.25">
      <c r="A74153"/>
    </row>
    <row r="74154" spans="1:1" x14ac:dyDescent="0.25">
      <c r="A74154"/>
    </row>
    <row r="74155" spans="1:1" x14ac:dyDescent="0.25">
      <c r="A74155"/>
    </row>
    <row r="74156" spans="1:1" x14ac:dyDescent="0.25">
      <c r="A74156"/>
    </row>
    <row r="74157" spans="1:1" x14ac:dyDescent="0.25">
      <c r="A74157"/>
    </row>
    <row r="74158" spans="1:1" x14ac:dyDescent="0.25">
      <c r="A74158"/>
    </row>
    <row r="74159" spans="1:1" x14ac:dyDescent="0.25">
      <c r="A74159"/>
    </row>
    <row r="74160" spans="1:1" x14ac:dyDescent="0.25">
      <c r="A74160"/>
    </row>
    <row r="74161" spans="1:1" x14ac:dyDescent="0.25">
      <c r="A74161"/>
    </row>
    <row r="74162" spans="1:1" x14ac:dyDescent="0.25">
      <c r="A74162"/>
    </row>
    <row r="74163" spans="1:1" x14ac:dyDescent="0.25">
      <c r="A74163"/>
    </row>
    <row r="74164" spans="1:1" x14ac:dyDescent="0.25">
      <c r="A74164"/>
    </row>
    <row r="74165" spans="1:1" x14ac:dyDescent="0.25">
      <c r="A74165"/>
    </row>
    <row r="74166" spans="1:1" x14ac:dyDescent="0.25">
      <c r="A74166"/>
    </row>
    <row r="74167" spans="1:1" x14ac:dyDescent="0.25">
      <c r="A74167"/>
    </row>
    <row r="74168" spans="1:1" x14ac:dyDescent="0.25">
      <c r="A74168"/>
    </row>
    <row r="74169" spans="1:1" x14ac:dyDescent="0.25">
      <c r="A74169"/>
    </row>
    <row r="74170" spans="1:1" x14ac:dyDescent="0.25">
      <c r="A74170"/>
    </row>
    <row r="74171" spans="1:1" x14ac:dyDescent="0.25">
      <c r="A74171"/>
    </row>
    <row r="74172" spans="1:1" x14ac:dyDescent="0.25">
      <c r="A74172"/>
    </row>
    <row r="74173" spans="1:1" x14ac:dyDescent="0.25">
      <c r="A74173"/>
    </row>
    <row r="74174" spans="1:1" x14ac:dyDescent="0.25">
      <c r="A74174"/>
    </row>
    <row r="74175" spans="1:1" x14ac:dyDescent="0.25">
      <c r="A74175"/>
    </row>
    <row r="74176" spans="1:1" x14ac:dyDescent="0.25">
      <c r="A74176"/>
    </row>
    <row r="74177" spans="1:1" x14ac:dyDescent="0.25">
      <c r="A74177"/>
    </row>
    <row r="74178" spans="1:1" x14ac:dyDescent="0.25">
      <c r="A74178"/>
    </row>
    <row r="74179" spans="1:1" x14ac:dyDescent="0.25">
      <c r="A74179"/>
    </row>
    <row r="74180" spans="1:1" x14ac:dyDescent="0.25">
      <c r="A74180"/>
    </row>
    <row r="74181" spans="1:1" x14ac:dyDescent="0.25">
      <c r="A74181"/>
    </row>
    <row r="74182" spans="1:1" x14ac:dyDescent="0.25">
      <c r="A74182"/>
    </row>
    <row r="74183" spans="1:1" x14ac:dyDescent="0.25">
      <c r="A74183"/>
    </row>
    <row r="74184" spans="1:1" x14ac:dyDescent="0.25">
      <c r="A74184"/>
    </row>
    <row r="74185" spans="1:1" x14ac:dyDescent="0.25">
      <c r="A74185"/>
    </row>
    <row r="74186" spans="1:1" x14ac:dyDescent="0.25">
      <c r="A74186"/>
    </row>
    <row r="74187" spans="1:1" x14ac:dyDescent="0.25">
      <c r="A74187"/>
    </row>
    <row r="74188" spans="1:1" x14ac:dyDescent="0.25">
      <c r="A74188"/>
    </row>
    <row r="74189" spans="1:1" x14ac:dyDescent="0.25">
      <c r="A74189"/>
    </row>
    <row r="74190" spans="1:1" x14ac:dyDescent="0.25">
      <c r="A74190"/>
    </row>
    <row r="74191" spans="1:1" x14ac:dyDescent="0.25">
      <c r="A74191"/>
    </row>
    <row r="74192" spans="1:1" x14ac:dyDescent="0.25">
      <c r="A74192"/>
    </row>
    <row r="74193" spans="1:1" x14ac:dyDescent="0.25">
      <c r="A74193"/>
    </row>
    <row r="74194" spans="1:1" x14ac:dyDescent="0.25">
      <c r="A74194"/>
    </row>
    <row r="74195" spans="1:1" x14ac:dyDescent="0.25">
      <c r="A74195"/>
    </row>
    <row r="74196" spans="1:1" x14ac:dyDescent="0.25">
      <c r="A74196"/>
    </row>
    <row r="74197" spans="1:1" x14ac:dyDescent="0.25">
      <c r="A74197"/>
    </row>
    <row r="74198" spans="1:1" x14ac:dyDescent="0.25">
      <c r="A74198"/>
    </row>
    <row r="74199" spans="1:1" x14ac:dyDescent="0.25">
      <c r="A74199"/>
    </row>
    <row r="74200" spans="1:1" x14ac:dyDescent="0.25">
      <c r="A74200"/>
    </row>
    <row r="74201" spans="1:1" x14ac:dyDescent="0.25">
      <c r="A74201"/>
    </row>
    <row r="74202" spans="1:1" x14ac:dyDescent="0.25">
      <c r="A74202"/>
    </row>
    <row r="74203" spans="1:1" x14ac:dyDescent="0.25">
      <c r="A74203"/>
    </row>
    <row r="74204" spans="1:1" x14ac:dyDescent="0.25">
      <c r="A74204"/>
    </row>
    <row r="74205" spans="1:1" x14ac:dyDescent="0.25">
      <c r="A74205"/>
    </row>
    <row r="74206" spans="1:1" x14ac:dyDescent="0.25">
      <c r="A74206"/>
    </row>
    <row r="74207" spans="1:1" x14ac:dyDescent="0.25">
      <c r="A74207"/>
    </row>
    <row r="74208" spans="1:1" x14ac:dyDescent="0.25">
      <c r="A74208"/>
    </row>
    <row r="74209" spans="1:1" x14ac:dyDescent="0.25">
      <c r="A74209"/>
    </row>
    <row r="74210" spans="1:1" x14ac:dyDescent="0.25">
      <c r="A74210"/>
    </row>
    <row r="74211" spans="1:1" x14ac:dyDescent="0.25">
      <c r="A74211"/>
    </row>
    <row r="74212" spans="1:1" x14ac:dyDescent="0.25">
      <c r="A74212"/>
    </row>
    <row r="74213" spans="1:1" x14ac:dyDescent="0.25">
      <c r="A74213"/>
    </row>
    <row r="74214" spans="1:1" x14ac:dyDescent="0.25">
      <c r="A74214"/>
    </row>
    <row r="74215" spans="1:1" x14ac:dyDescent="0.25">
      <c r="A74215"/>
    </row>
    <row r="74216" spans="1:1" x14ac:dyDescent="0.25">
      <c r="A74216"/>
    </row>
    <row r="74217" spans="1:1" x14ac:dyDescent="0.25">
      <c r="A74217"/>
    </row>
    <row r="74218" spans="1:1" x14ac:dyDescent="0.25">
      <c r="A74218"/>
    </row>
    <row r="74219" spans="1:1" x14ac:dyDescent="0.25">
      <c r="A74219"/>
    </row>
    <row r="74220" spans="1:1" x14ac:dyDescent="0.25">
      <c r="A74220"/>
    </row>
    <row r="74221" spans="1:1" x14ac:dyDescent="0.25">
      <c r="A74221"/>
    </row>
    <row r="74222" spans="1:1" x14ac:dyDescent="0.25">
      <c r="A74222"/>
    </row>
    <row r="74223" spans="1:1" x14ac:dyDescent="0.25">
      <c r="A74223"/>
    </row>
    <row r="74224" spans="1:1" x14ac:dyDescent="0.25">
      <c r="A74224"/>
    </row>
    <row r="74225" spans="1:1" x14ac:dyDescent="0.25">
      <c r="A74225"/>
    </row>
    <row r="74226" spans="1:1" x14ac:dyDescent="0.25">
      <c r="A74226"/>
    </row>
    <row r="74227" spans="1:1" x14ac:dyDescent="0.25">
      <c r="A74227"/>
    </row>
    <row r="74228" spans="1:1" x14ac:dyDescent="0.25">
      <c r="A74228"/>
    </row>
    <row r="74229" spans="1:1" x14ac:dyDescent="0.25">
      <c r="A74229"/>
    </row>
    <row r="74230" spans="1:1" x14ac:dyDescent="0.25">
      <c r="A74230"/>
    </row>
    <row r="74231" spans="1:1" x14ac:dyDescent="0.25">
      <c r="A74231"/>
    </row>
    <row r="74232" spans="1:1" x14ac:dyDescent="0.25">
      <c r="A74232"/>
    </row>
    <row r="74233" spans="1:1" x14ac:dyDescent="0.25">
      <c r="A74233"/>
    </row>
    <row r="74234" spans="1:1" x14ac:dyDescent="0.25">
      <c r="A74234"/>
    </row>
    <row r="74235" spans="1:1" x14ac:dyDescent="0.25">
      <c r="A74235"/>
    </row>
    <row r="74236" spans="1:1" x14ac:dyDescent="0.25">
      <c r="A74236"/>
    </row>
    <row r="74237" spans="1:1" x14ac:dyDescent="0.25">
      <c r="A74237"/>
    </row>
    <row r="74238" spans="1:1" x14ac:dyDescent="0.25">
      <c r="A74238"/>
    </row>
    <row r="74239" spans="1:1" x14ac:dyDescent="0.25">
      <c r="A74239"/>
    </row>
    <row r="74240" spans="1:1" x14ac:dyDescent="0.25">
      <c r="A74240"/>
    </row>
    <row r="74241" spans="1:1" x14ac:dyDescent="0.25">
      <c r="A74241"/>
    </row>
    <row r="74242" spans="1:1" x14ac:dyDescent="0.25">
      <c r="A74242"/>
    </row>
    <row r="74243" spans="1:1" x14ac:dyDescent="0.25">
      <c r="A74243"/>
    </row>
    <row r="74244" spans="1:1" x14ac:dyDescent="0.25">
      <c r="A74244"/>
    </row>
    <row r="74245" spans="1:1" x14ac:dyDescent="0.25">
      <c r="A74245"/>
    </row>
    <row r="74246" spans="1:1" x14ac:dyDescent="0.25">
      <c r="A74246"/>
    </row>
    <row r="74247" spans="1:1" x14ac:dyDescent="0.25">
      <c r="A74247"/>
    </row>
    <row r="74248" spans="1:1" x14ac:dyDescent="0.25">
      <c r="A74248"/>
    </row>
    <row r="74249" spans="1:1" x14ac:dyDescent="0.25">
      <c r="A74249"/>
    </row>
    <row r="74250" spans="1:1" x14ac:dyDescent="0.25">
      <c r="A74250"/>
    </row>
    <row r="74251" spans="1:1" x14ac:dyDescent="0.25">
      <c r="A74251"/>
    </row>
    <row r="74252" spans="1:1" x14ac:dyDescent="0.25">
      <c r="A74252"/>
    </row>
    <row r="74253" spans="1:1" x14ac:dyDescent="0.25">
      <c r="A74253"/>
    </row>
    <row r="74254" spans="1:1" x14ac:dyDescent="0.25">
      <c r="A74254"/>
    </row>
    <row r="74255" spans="1:1" x14ac:dyDescent="0.25">
      <c r="A74255"/>
    </row>
    <row r="74256" spans="1:1" x14ac:dyDescent="0.25">
      <c r="A74256"/>
    </row>
    <row r="74257" spans="1:1" x14ac:dyDescent="0.25">
      <c r="A74257"/>
    </row>
    <row r="74258" spans="1:1" x14ac:dyDescent="0.25">
      <c r="A74258"/>
    </row>
    <row r="74259" spans="1:1" x14ac:dyDescent="0.25">
      <c r="A74259"/>
    </row>
    <row r="74260" spans="1:1" x14ac:dyDescent="0.25">
      <c r="A74260"/>
    </row>
    <row r="74261" spans="1:1" x14ac:dyDescent="0.25">
      <c r="A74261"/>
    </row>
    <row r="74262" spans="1:1" x14ac:dyDescent="0.25">
      <c r="A74262"/>
    </row>
    <row r="74263" spans="1:1" x14ac:dyDescent="0.25">
      <c r="A74263"/>
    </row>
    <row r="74264" spans="1:1" x14ac:dyDescent="0.25">
      <c r="A74264"/>
    </row>
    <row r="74265" spans="1:1" x14ac:dyDescent="0.25">
      <c r="A74265"/>
    </row>
    <row r="74266" spans="1:1" x14ac:dyDescent="0.25">
      <c r="A74266"/>
    </row>
    <row r="74267" spans="1:1" x14ac:dyDescent="0.25">
      <c r="A74267"/>
    </row>
    <row r="74268" spans="1:1" x14ac:dyDescent="0.25">
      <c r="A74268"/>
    </row>
    <row r="74269" spans="1:1" x14ac:dyDescent="0.25">
      <c r="A74269"/>
    </row>
    <row r="74270" spans="1:1" x14ac:dyDescent="0.25">
      <c r="A74270"/>
    </row>
    <row r="74271" spans="1:1" x14ac:dyDescent="0.25">
      <c r="A74271"/>
    </row>
    <row r="74272" spans="1:1" x14ac:dyDescent="0.25">
      <c r="A74272"/>
    </row>
    <row r="74273" spans="1:1" x14ac:dyDescent="0.25">
      <c r="A74273"/>
    </row>
    <row r="74274" spans="1:1" x14ac:dyDescent="0.25">
      <c r="A74274"/>
    </row>
    <row r="74275" spans="1:1" x14ac:dyDescent="0.25">
      <c r="A74275"/>
    </row>
    <row r="74276" spans="1:1" x14ac:dyDescent="0.25">
      <c r="A74276"/>
    </row>
    <row r="74277" spans="1:1" x14ac:dyDescent="0.25">
      <c r="A74277"/>
    </row>
    <row r="74278" spans="1:1" x14ac:dyDescent="0.25">
      <c r="A74278"/>
    </row>
    <row r="74279" spans="1:1" x14ac:dyDescent="0.25">
      <c r="A74279"/>
    </row>
    <row r="74280" spans="1:1" x14ac:dyDescent="0.25">
      <c r="A74280"/>
    </row>
    <row r="74281" spans="1:1" x14ac:dyDescent="0.25">
      <c r="A74281"/>
    </row>
    <row r="74282" spans="1:1" x14ac:dyDescent="0.25">
      <c r="A74282"/>
    </row>
    <row r="74283" spans="1:1" x14ac:dyDescent="0.25">
      <c r="A74283"/>
    </row>
    <row r="74284" spans="1:1" x14ac:dyDescent="0.25">
      <c r="A74284"/>
    </row>
    <row r="74285" spans="1:1" x14ac:dyDescent="0.25">
      <c r="A74285"/>
    </row>
    <row r="74286" spans="1:1" x14ac:dyDescent="0.25">
      <c r="A74286"/>
    </row>
    <row r="74287" spans="1:1" x14ac:dyDescent="0.25">
      <c r="A74287"/>
    </row>
    <row r="74288" spans="1:1" x14ac:dyDescent="0.25">
      <c r="A74288"/>
    </row>
    <row r="74289" spans="1:1" x14ac:dyDescent="0.25">
      <c r="A74289"/>
    </row>
    <row r="74290" spans="1:1" x14ac:dyDescent="0.25">
      <c r="A74290"/>
    </row>
    <row r="74291" spans="1:1" x14ac:dyDescent="0.25">
      <c r="A74291"/>
    </row>
    <row r="74292" spans="1:1" x14ac:dyDescent="0.25">
      <c r="A74292"/>
    </row>
    <row r="74293" spans="1:1" x14ac:dyDescent="0.25">
      <c r="A74293"/>
    </row>
    <row r="74294" spans="1:1" x14ac:dyDescent="0.25">
      <c r="A74294"/>
    </row>
    <row r="74295" spans="1:1" x14ac:dyDescent="0.25">
      <c r="A74295"/>
    </row>
    <row r="74296" spans="1:1" x14ac:dyDescent="0.25">
      <c r="A74296"/>
    </row>
    <row r="74297" spans="1:1" x14ac:dyDescent="0.25">
      <c r="A74297"/>
    </row>
    <row r="74298" spans="1:1" x14ac:dyDescent="0.25">
      <c r="A74298"/>
    </row>
    <row r="74299" spans="1:1" x14ac:dyDescent="0.25">
      <c r="A74299"/>
    </row>
    <row r="74300" spans="1:1" x14ac:dyDescent="0.25">
      <c r="A74300"/>
    </row>
    <row r="74301" spans="1:1" x14ac:dyDescent="0.25">
      <c r="A74301"/>
    </row>
    <row r="74302" spans="1:1" x14ac:dyDescent="0.25">
      <c r="A74302"/>
    </row>
    <row r="74303" spans="1:1" x14ac:dyDescent="0.25">
      <c r="A74303"/>
    </row>
    <row r="74304" spans="1:1" x14ac:dyDescent="0.25">
      <c r="A74304"/>
    </row>
    <row r="74305" spans="1:1" x14ac:dyDescent="0.25">
      <c r="A74305"/>
    </row>
    <row r="74306" spans="1:1" x14ac:dyDescent="0.25">
      <c r="A74306"/>
    </row>
    <row r="74307" spans="1:1" x14ac:dyDescent="0.25">
      <c r="A74307"/>
    </row>
    <row r="74308" spans="1:1" x14ac:dyDescent="0.25">
      <c r="A74308"/>
    </row>
    <row r="74309" spans="1:1" x14ac:dyDescent="0.25">
      <c r="A74309"/>
    </row>
    <row r="74310" spans="1:1" x14ac:dyDescent="0.25">
      <c r="A74310"/>
    </row>
    <row r="74311" spans="1:1" x14ac:dyDescent="0.25">
      <c r="A74311"/>
    </row>
    <row r="74312" spans="1:1" x14ac:dyDescent="0.25">
      <c r="A74312"/>
    </row>
    <row r="74313" spans="1:1" x14ac:dyDescent="0.25">
      <c r="A74313"/>
    </row>
    <row r="74314" spans="1:1" x14ac:dyDescent="0.25">
      <c r="A74314"/>
    </row>
    <row r="74315" spans="1:1" x14ac:dyDescent="0.25">
      <c r="A74315"/>
    </row>
    <row r="74316" spans="1:1" x14ac:dyDescent="0.25">
      <c r="A74316"/>
    </row>
    <row r="74317" spans="1:1" x14ac:dyDescent="0.25">
      <c r="A74317"/>
    </row>
    <row r="74318" spans="1:1" x14ac:dyDescent="0.25">
      <c r="A74318"/>
    </row>
    <row r="74319" spans="1:1" x14ac:dyDescent="0.25">
      <c r="A74319"/>
    </row>
    <row r="74320" spans="1:1" x14ac:dyDescent="0.25">
      <c r="A74320"/>
    </row>
    <row r="74321" spans="1:1" x14ac:dyDescent="0.25">
      <c r="A74321"/>
    </row>
    <row r="74322" spans="1:1" x14ac:dyDescent="0.25">
      <c r="A74322"/>
    </row>
    <row r="74323" spans="1:1" x14ac:dyDescent="0.25">
      <c r="A74323"/>
    </row>
    <row r="74324" spans="1:1" x14ac:dyDescent="0.25">
      <c r="A74324"/>
    </row>
    <row r="74325" spans="1:1" x14ac:dyDescent="0.25">
      <c r="A74325"/>
    </row>
    <row r="74326" spans="1:1" x14ac:dyDescent="0.25">
      <c r="A74326"/>
    </row>
    <row r="74327" spans="1:1" x14ac:dyDescent="0.25">
      <c r="A74327"/>
    </row>
    <row r="74328" spans="1:1" x14ac:dyDescent="0.25">
      <c r="A74328"/>
    </row>
    <row r="74329" spans="1:1" x14ac:dyDescent="0.25">
      <c r="A74329"/>
    </row>
    <row r="74330" spans="1:1" x14ac:dyDescent="0.25">
      <c r="A74330"/>
    </row>
    <row r="74331" spans="1:1" x14ac:dyDescent="0.25">
      <c r="A74331"/>
    </row>
    <row r="74332" spans="1:1" x14ac:dyDescent="0.25">
      <c r="A74332"/>
    </row>
    <row r="74333" spans="1:1" x14ac:dyDescent="0.25">
      <c r="A74333"/>
    </row>
    <row r="74334" spans="1:1" x14ac:dyDescent="0.25">
      <c r="A74334"/>
    </row>
    <row r="74335" spans="1:1" x14ac:dyDescent="0.25">
      <c r="A74335"/>
    </row>
    <row r="74336" spans="1:1" x14ac:dyDescent="0.25">
      <c r="A74336"/>
    </row>
    <row r="74337" spans="1:1" x14ac:dyDescent="0.25">
      <c r="A74337"/>
    </row>
    <row r="74338" spans="1:1" x14ac:dyDescent="0.25">
      <c r="A74338"/>
    </row>
    <row r="74339" spans="1:1" x14ac:dyDescent="0.25">
      <c r="A74339"/>
    </row>
    <row r="74340" spans="1:1" x14ac:dyDescent="0.25">
      <c r="A74340"/>
    </row>
    <row r="74341" spans="1:1" x14ac:dyDescent="0.25">
      <c r="A74341"/>
    </row>
    <row r="74342" spans="1:1" x14ac:dyDescent="0.25">
      <c r="A74342"/>
    </row>
    <row r="74343" spans="1:1" x14ac:dyDescent="0.25">
      <c r="A74343"/>
    </row>
    <row r="74344" spans="1:1" x14ac:dyDescent="0.25">
      <c r="A74344"/>
    </row>
    <row r="74345" spans="1:1" x14ac:dyDescent="0.25">
      <c r="A74345"/>
    </row>
    <row r="74346" spans="1:1" x14ac:dyDescent="0.25">
      <c r="A74346"/>
    </row>
    <row r="74347" spans="1:1" x14ac:dyDescent="0.25">
      <c r="A74347"/>
    </row>
    <row r="74348" spans="1:1" x14ac:dyDescent="0.25">
      <c r="A74348"/>
    </row>
    <row r="74349" spans="1:1" x14ac:dyDescent="0.25">
      <c r="A74349"/>
    </row>
    <row r="74350" spans="1:1" x14ac:dyDescent="0.25">
      <c r="A74350"/>
    </row>
    <row r="74351" spans="1:1" x14ac:dyDescent="0.25">
      <c r="A74351"/>
    </row>
    <row r="74352" spans="1:1" x14ac:dyDescent="0.25">
      <c r="A74352"/>
    </row>
    <row r="74353" spans="1:1" x14ac:dyDescent="0.25">
      <c r="A74353"/>
    </row>
    <row r="74354" spans="1:1" x14ac:dyDescent="0.25">
      <c r="A74354"/>
    </row>
    <row r="74355" spans="1:1" x14ac:dyDescent="0.25">
      <c r="A74355"/>
    </row>
    <row r="74356" spans="1:1" x14ac:dyDescent="0.25">
      <c r="A74356"/>
    </row>
    <row r="74357" spans="1:1" x14ac:dyDescent="0.25">
      <c r="A74357"/>
    </row>
    <row r="74358" spans="1:1" x14ac:dyDescent="0.25">
      <c r="A74358"/>
    </row>
    <row r="74359" spans="1:1" x14ac:dyDescent="0.25">
      <c r="A74359"/>
    </row>
    <row r="74360" spans="1:1" x14ac:dyDescent="0.25">
      <c r="A74360"/>
    </row>
    <row r="74361" spans="1:1" x14ac:dyDescent="0.25">
      <c r="A74361"/>
    </row>
    <row r="74362" spans="1:1" x14ac:dyDescent="0.25">
      <c r="A74362"/>
    </row>
    <row r="74363" spans="1:1" x14ac:dyDescent="0.25">
      <c r="A74363"/>
    </row>
    <row r="74364" spans="1:1" x14ac:dyDescent="0.25">
      <c r="A74364"/>
    </row>
    <row r="74365" spans="1:1" x14ac:dyDescent="0.25">
      <c r="A74365"/>
    </row>
    <row r="74366" spans="1:1" x14ac:dyDescent="0.25">
      <c r="A74366"/>
    </row>
    <row r="74367" spans="1:1" x14ac:dyDescent="0.25">
      <c r="A74367"/>
    </row>
    <row r="74368" spans="1:1" x14ac:dyDescent="0.25">
      <c r="A74368"/>
    </row>
    <row r="74369" spans="1:1" x14ac:dyDescent="0.25">
      <c r="A74369"/>
    </row>
    <row r="74370" spans="1:1" x14ac:dyDescent="0.25">
      <c r="A74370"/>
    </row>
    <row r="74371" spans="1:1" x14ac:dyDescent="0.25">
      <c r="A74371"/>
    </row>
    <row r="74372" spans="1:1" x14ac:dyDescent="0.25">
      <c r="A74372"/>
    </row>
    <row r="74373" spans="1:1" x14ac:dyDescent="0.25">
      <c r="A74373"/>
    </row>
    <row r="74374" spans="1:1" x14ac:dyDescent="0.25">
      <c r="A74374"/>
    </row>
    <row r="74375" spans="1:1" x14ac:dyDescent="0.25">
      <c r="A74375"/>
    </row>
    <row r="74376" spans="1:1" x14ac:dyDescent="0.25">
      <c r="A74376"/>
    </row>
    <row r="74377" spans="1:1" x14ac:dyDescent="0.25">
      <c r="A74377"/>
    </row>
    <row r="74378" spans="1:1" x14ac:dyDescent="0.25">
      <c r="A74378"/>
    </row>
    <row r="74379" spans="1:1" x14ac:dyDescent="0.25">
      <c r="A74379"/>
    </row>
    <row r="74380" spans="1:1" x14ac:dyDescent="0.25">
      <c r="A74380"/>
    </row>
    <row r="74381" spans="1:1" x14ac:dyDescent="0.25">
      <c r="A74381"/>
    </row>
    <row r="74382" spans="1:1" x14ac:dyDescent="0.25">
      <c r="A74382"/>
    </row>
    <row r="74383" spans="1:1" x14ac:dyDescent="0.25">
      <c r="A74383"/>
    </row>
    <row r="74384" spans="1:1" x14ac:dyDescent="0.25">
      <c r="A74384"/>
    </row>
    <row r="74385" spans="1:1" x14ac:dyDescent="0.25">
      <c r="A74385"/>
    </row>
    <row r="74386" spans="1:1" x14ac:dyDescent="0.25">
      <c r="A74386"/>
    </row>
    <row r="74387" spans="1:1" x14ac:dyDescent="0.25">
      <c r="A74387"/>
    </row>
    <row r="74388" spans="1:1" x14ac:dyDescent="0.25">
      <c r="A74388"/>
    </row>
    <row r="74389" spans="1:1" x14ac:dyDescent="0.25">
      <c r="A74389"/>
    </row>
    <row r="74390" spans="1:1" x14ac:dyDescent="0.25">
      <c r="A74390"/>
    </row>
    <row r="74391" spans="1:1" x14ac:dyDescent="0.25">
      <c r="A74391"/>
    </row>
    <row r="74392" spans="1:1" x14ac:dyDescent="0.25">
      <c r="A74392"/>
    </row>
    <row r="74393" spans="1:1" x14ac:dyDescent="0.25">
      <c r="A74393"/>
    </row>
    <row r="74394" spans="1:1" x14ac:dyDescent="0.25">
      <c r="A74394"/>
    </row>
    <row r="74395" spans="1:1" x14ac:dyDescent="0.25">
      <c r="A74395"/>
    </row>
    <row r="74396" spans="1:1" x14ac:dyDescent="0.25">
      <c r="A74396"/>
    </row>
    <row r="74397" spans="1:1" x14ac:dyDescent="0.25">
      <c r="A74397"/>
    </row>
    <row r="74398" spans="1:1" x14ac:dyDescent="0.25">
      <c r="A74398"/>
    </row>
    <row r="74399" spans="1:1" x14ac:dyDescent="0.25">
      <c r="A74399"/>
    </row>
    <row r="74400" spans="1:1" x14ac:dyDescent="0.25">
      <c r="A74400"/>
    </row>
    <row r="74401" spans="1:1" x14ac:dyDescent="0.25">
      <c r="A74401"/>
    </row>
    <row r="74402" spans="1:1" x14ac:dyDescent="0.25">
      <c r="A74402"/>
    </row>
    <row r="74403" spans="1:1" x14ac:dyDescent="0.25">
      <c r="A74403"/>
    </row>
    <row r="74404" spans="1:1" x14ac:dyDescent="0.25">
      <c r="A74404"/>
    </row>
    <row r="74405" spans="1:1" x14ac:dyDescent="0.25">
      <c r="A74405"/>
    </row>
    <row r="74406" spans="1:1" x14ac:dyDescent="0.25">
      <c r="A74406"/>
    </row>
    <row r="74407" spans="1:1" x14ac:dyDescent="0.25">
      <c r="A74407"/>
    </row>
    <row r="74408" spans="1:1" x14ac:dyDescent="0.25">
      <c r="A74408"/>
    </row>
    <row r="74409" spans="1:1" x14ac:dyDescent="0.25">
      <c r="A74409"/>
    </row>
    <row r="74410" spans="1:1" x14ac:dyDescent="0.25">
      <c r="A74410"/>
    </row>
    <row r="74411" spans="1:1" x14ac:dyDescent="0.25">
      <c r="A74411"/>
    </row>
    <row r="74412" spans="1:1" x14ac:dyDescent="0.25">
      <c r="A74412"/>
    </row>
    <row r="74413" spans="1:1" x14ac:dyDescent="0.25">
      <c r="A74413"/>
    </row>
    <row r="74414" spans="1:1" x14ac:dyDescent="0.25">
      <c r="A74414"/>
    </row>
    <row r="74415" spans="1:1" x14ac:dyDescent="0.25">
      <c r="A74415"/>
    </row>
    <row r="74416" spans="1:1" x14ac:dyDescent="0.25">
      <c r="A74416"/>
    </row>
    <row r="74417" spans="1:1" x14ac:dyDescent="0.25">
      <c r="A74417"/>
    </row>
    <row r="74418" spans="1:1" x14ac:dyDescent="0.25">
      <c r="A74418"/>
    </row>
    <row r="74419" spans="1:1" x14ac:dyDescent="0.25">
      <c r="A74419"/>
    </row>
    <row r="74420" spans="1:1" x14ac:dyDescent="0.25">
      <c r="A74420"/>
    </row>
    <row r="74421" spans="1:1" x14ac:dyDescent="0.25">
      <c r="A74421"/>
    </row>
    <row r="74422" spans="1:1" x14ac:dyDescent="0.25">
      <c r="A74422"/>
    </row>
    <row r="74423" spans="1:1" x14ac:dyDescent="0.25">
      <c r="A74423"/>
    </row>
    <row r="74424" spans="1:1" x14ac:dyDescent="0.25">
      <c r="A74424"/>
    </row>
    <row r="74425" spans="1:1" x14ac:dyDescent="0.25">
      <c r="A74425"/>
    </row>
    <row r="74426" spans="1:1" x14ac:dyDescent="0.25">
      <c r="A74426"/>
    </row>
    <row r="74427" spans="1:1" x14ac:dyDescent="0.25">
      <c r="A74427"/>
    </row>
    <row r="74428" spans="1:1" x14ac:dyDescent="0.25">
      <c r="A74428"/>
    </row>
    <row r="74429" spans="1:1" x14ac:dyDescent="0.25">
      <c r="A74429"/>
    </row>
    <row r="74430" spans="1:1" x14ac:dyDescent="0.25">
      <c r="A74430"/>
    </row>
    <row r="74431" spans="1:1" x14ac:dyDescent="0.25">
      <c r="A74431"/>
    </row>
    <row r="74432" spans="1:1" x14ac:dyDescent="0.25">
      <c r="A74432"/>
    </row>
    <row r="74433" spans="1:1" x14ac:dyDescent="0.25">
      <c r="A74433"/>
    </row>
    <row r="74434" spans="1:1" x14ac:dyDescent="0.25">
      <c r="A74434"/>
    </row>
    <row r="74435" spans="1:1" x14ac:dyDescent="0.25">
      <c r="A74435"/>
    </row>
    <row r="74436" spans="1:1" x14ac:dyDescent="0.25">
      <c r="A74436"/>
    </row>
    <row r="74437" spans="1:1" x14ac:dyDescent="0.25">
      <c r="A74437"/>
    </row>
    <row r="74438" spans="1:1" x14ac:dyDescent="0.25">
      <c r="A74438"/>
    </row>
    <row r="74439" spans="1:1" x14ac:dyDescent="0.25">
      <c r="A74439"/>
    </row>
    <row r="74440" spans="1:1" x14ac:dyDescent="0.25">
      <c r="A74440"/>
    </row>
    <row r="74441" spans="1:1" x14ac:dyDescent="0.25">
      <c r="A74441"/>
    </row>
    <row r="74442" spans="1:1" x14ac:dyDescent="0.25">
      <c r="A74442"/>
    </row>
    <row r="74443" spans="1:1" x14ac:dyDescent="0.25">
      <c r="A74443"/>
    </row>
    <row r="74444" spans="1:1" x14ac:dyDescent="0.25">
      <c r="A74444"/>
    </row>
    <row r="74445" spans="1:1" x14ac:dyDescent="0.25">
      <c r="A74445"/>
    </row>
    <row r="74446" spans="1:1" x14ac:dyDescent="0.25">
      <c r="A74446"/>
    </row>
    <row r="74447" spans="1:1" x14ac:dyDescent="0.25">
      <c r="A74447"/>
    </row>
    <row r="74448" spans="1:1" x14ac:dyDescent="0.25">
      <c r="A74448"/>
    </row>
    <row r="74449" spans="1:1" x14ac:dyDescent="0.25">
      <c r="A74449"/>
    </row>
    <row r="74450" spans="1:1" x14ac:dyDescent="0.25">
      <c r="A74450"/>
    </row>
    <row r="74451" spans="1:1" x14ac:dyDescent="0.25">
      <c r="A74451"/>
    </row>
    <row r="74452" spans="1:1" x14ac:dyDescent="0.25">
      <c r="A74452"/>
    </row>
    <row r="74453" spans="1:1" x14ac:dyDescent="0.25">
      <c r="A74453"/>
    </row>
    <row r="74454" spans="1:1" x14ac:dyDescent="0.25">
      <c r="A74454"/>
    </row>
    <row r="74455" spans="1:1" x14ac:dyDescent="0.25">
      <c r="A74455"/>
    </row>
    <row r="74456" spans="1:1" x14ac:dyDescent="0.25">
      <c r="A74456"/>
    </row>
    <row r="74457" spans="1:1" x14ac:dyDescent="0.25">
      <c r="A74457"/>
    </row>
    <row r="74458" spans="1:1" x14ac:dyDescent="0.25">
      <c r="A74458"/>
    </row>
    <row r="74459" spans="1:1" x14ac:dyDescent="0.25">
      <c r="A74459"/>
    </row>
    <row r="74460" spans="1:1" x14ac:dyDescent="0.25">
      <c r="A74460"/>
    </row>
    <row r="74461" spans="1:1" x14ac:dyDescent="0.25">
      <c r="A74461"/>
    </row>
    <row r="74462" spans="1:1" x14ac:dyDescent="0.25">
      <c r="A74462"/>
    </row>
    <row r="74463" spans="1:1" x14ac:dyDescent="0.25">
      <c r="A74463"/>
    </row>
    <row r="74464" spans="1:1" x14ac:dyDescent="0.25">
      <c r="A74464"/>
    </row>
    <row r="74465" spans="1:1" x14ac:dyDescent="0.25">
      <c r="A74465"/>
    </row>
    <row r="74466" spans="1:1" x14ac:dyDescent="0.25">
      <c r="A74466"/>
    </row>
    <row r="74467" spans="1:1" x14ac:dyDescent="0.25">
      <c r="A74467"/>
    </row>
    <row r="74468" spans="1:1" x14ac:dyDescent="0.25">
      <c r="A74468"/>
    </row>
    <row r="74469" spans="1:1" x14ac:dyDescent="0.25">
      <c r="A74469"/>
    </row>
    <row r="74470" spans="1:1" x14ac:dyDescent="0.25">
      <c r="A74470"/>
    </row>
    <row r="74471" spans="1:1" x14ac:dyDescent="0.25">
      <c r="A74471"/>
    </row>
    <row r="74472" spans="1:1" x14ac:dyDescent="0.25">
      <c r="A74472"/>
    </row>
    <row r="74473" spans="1:1" x14ac:dyDescent="0.25">
      <c r="A74473"/>
    </row>
    <row r="74474" spans="1:1" x14ac:dyDescent="0.25">
      <c r="A74474"/>
    </row>
    <row r="74475" spans="1:1" x14ac:dyDescent="0.25">
      <c r="A74475"/>
    </row>
    <row r="74476" spans="1:1" x14ac:dyDescent="0.25">
      <c r="A74476"/>
    </row>
    <row r="74477" spans="1:1" x14ac:dyDescent="0.25">
      <c r="A74477"/>
    </row>
    <row r="74478" spans="1:1" x14ac:dyDescent="0.25">
      <c r="A74478"/>
    </row>
    <row r="74479" spans="1:1" x14ac:dyDescent="0.25">
      <c r="A74479"/>
    </row>
    <row r="74480" spans="1:1" x14ac:dyDescent="0.25">
      <c r="A74480"/>
    </row>
    <row r="74481" spans="1:1" x14ac:dyDescent="0.25">
      <c r="A74481"/>
    </row>
    <row r="74482" spans="1:1" x14ac:dyDescent="0.25">
      <c r="A74482"/>
    </row>
    <row r="74483" spans="1:1" x14ac:dyDescent="0.25">
      <c r="A74483"/>
    </row>
    <row r="74484" spans="1:1" x14ac:dyDescent="0.25">
      <c r="A74484"/>
    </row>
    <row r="74485" spans="1:1" x14ac:dyDescent="0.25">
      <c r="A74485"/>
    </row>
    <row r="74486" spans="1:1" x14ac:dyDescent="0.25">
      <c r="A74486"/>
    </row>
    <row r="74487" spans="1:1" x14ac:dyDescent="0.25">
      <c r="A74487"/>
    </row>
    <row r="74488" spans="1:1" x14ac:dyDescent="0.25">
      <c r="A74488"/>
    </row>
    <row r="74489" spans="1:1" x14ac:dyDescent="0.25">
      <c r="A74489"/>
    </row>
    <row r="74490" spans="1:1" x14ac:dyDescent="0.25">
      <c r="A74490"/>
    </row>
    <row r="74491" spans="1:1" x14ac:dyDescent="0.25">
      <c r="A74491"/>
    </row>
    <row r="74492" spans="1:1" x14ac:dyDescent="0.25">
      <c r="A74492"/>
    </row>
    <row r="74493" spans="1:1" x14ac:dyDescent="0.25">
      <c r="A74493"/>
    </row>
    <row r="74494" spans="1:1" x14ac:dyDescent="0.25">
      <c r="A74494"/>
    </row>
    <row r="74495" spans="1:1" x14ac:dyDescent="0.25">
      <c r="A74495"/>
    </row>
    <row r="74496" spans="1:1" x14ac:dyDescent="0.25">
      <c r="A74496"/>
    </row>
    <row r="74497" spans="1:1" x14ac:dyDescent="0.25">
      <c r="A74497"/>
    </row>
    <row r="74498" spans="1:1" x14ac:dyDescent="0.25">
      <c r="A74498"/>
    </row>
    <row r="74499" spans="1:1" x14ac:dyDescent="0.25">
      <c r="A74499"/>
    </row>
    <row r="74500" spans="1:1" x14ac:dyDescent="0.25">
      <c r="A74500"/>
    </row>
    <row r="74501" spans="1:1" x14ac:dyDescent="0.25">
      <c r="A74501"/>
    </row>
    <row r="74502" spans="1:1" x14ac:dyDescent="0.25">
      <c r="A74502"/>
    </row>
    <row r="74503" spans="1:1" x14ac:dyDescent="0.25">
      <c r="A74503"/>
    </row>
    <row r="74504" spans="1:1" x14ac:dyDescent="0.25">
      <c r="A74504"/>
    </row>
    <row r="74505" spans="1:1" x14ac:dyDescent="0.25">
      <c r="A74505"/>
    </row>
    <row r="74506" spans="1:1" x14ac:dyDescent="0.25">
      <c r="A74506"/>
    </row>
    <row r="74507" spans="1:1" x14ac:dyDescent="0.25">
      <c r="A74507"/>
    </row>
    <row r="74508" spans="1:1" x14ac:dyDescent="0.25">
      <c r="A74508"/>
    </row>
    <row r="74509" spans="1:1" x14ac:dyDescent="0.25">
      <c r="A74509"/>
    </row>
    <row r="74510" spans="1:1" x14ac:dyDescent="0.25">
      <c r="A74510"/>
    </row>
    <row r="74511" spans="1:1" x14ac:dyDescent="0.25">
      <c r="A74511"/>
    </row>
    <row r="74512" spans="1:1" x14ac:dyDescent="0.25">
      <c r="A74512"/>
    </row>
    <row r="74513" spans="1:1" x14ac:dyDescent="0.25">
      <c r="A74513"/>
    </row>
    <row r="74514" spans="1:1" x14ac:dyDescent="0.25">
      <c r="A74514"/>
    </row>
    <row r="74515" spans="1:1" x14ac:dyDescent="0.25">
      <c r="A74515"/>
    </row>
    <row r="74516" spans="1:1" x14ac:dyDescent="0.25">
      <c r="A74516"/>
    </row>
    <row r="74517" spans="1:1" x14ac:dyDescent="0.25">
      <c r="A74517"/>
    </row>
    <row r="74518" spans="1:1" x14ac:dyDescent="0.25">
      <c r="A74518"/>
    </row>
    <row r="74519" spans="1:1" x14ac:dyDescent="0.25">
      <c r="A74519"/>
    </row>
    <row r="74520" spans="1:1" x14ac:dyDescent="0.25">
      <c r="A74520"/>
    </row>
    <row r="74521" spans="1:1" x14ac:dyDescent="0.25">
      <c r="A74521"/>
    </row>
    <row r="74522" spans="1:1" x14ac:dyDescent="0.25">
      <c r="A74522"/>
    </row>
    <row r="74523" spans="1:1" x14ac:dyDescent="0.25">
      <c r="A74523"/>
    </row>
    <row r="74524" spans="1:1" x14ac:dyDescent="0.25">
      <c r="A74524"/>
    </row>
    <row r="74525" spans="1:1" x14ac:dyDescent="0.25">
      <c r="A74525"/>
    </row>
    <row r="74526" spans="1:1" x14ac:dyDescent="0.25">
      <c r="A74526"/>
    </row>
    <row r="74527" spans="1:1" x14ac:dyDescent="0.25">
      <c r="A74527"/>
    </row>
    <row r="74528" spans="1:1" x14ac:dyDescent="0.25">
      <c r="A74528"/>
    </row>
    <row r="74529" spans="1:1" x14ac:dyDescent="0.25">
      <c r="A74529"/>
    </row>
    <row r="74530" spans="1:1" x14ac:dyDescent="0.25">
      <c r="A74530"/>
    </row>
    <row r="74531" spans="1:1" x14ac:dyDescent="0.25">
      <c r="A74531"/>
    </row>
    <row r="74532" spans="1:1" x14ac:dyDescent="0.25">
      <c r="A74532"/>
    </row>
    <row r="74533" spans="1:1" x14ac:dyDescent="0.25">
      <c r="A74533"/>
    </row>
    <row r="74534" spans="1:1" x14ac:dyDescent="0.25">
      <c r="A74534"/>
    </row>
    <row r="74535" spans="1:1" x14ac:dyDescent="0.25">
      <c r="A74535"/>
    </row>
    <row r="74536" spans="1:1" x14ac:dyDescent="0.25">
      <c r="A74536"/>
    </row>
    <row r="74537" spans="1:1" x14ac:dyDescent="0.25">
      <c r="A74537"/>
    </row>
    <row r="74538" spans="1:1" x14ac:dyDescent="0.25">
      <c r="A74538"/>
    </row>
    <row r="74539" spans="1:1" x14ac:dyDescent="0.25">
      <c r="A74539"/>
    </row>
    <row r="74540" spans="1:1" x14ac:dyDescent="0.25">
      <c r="A74540"/>
    </row>
    <row r="74541" spans="1:1" x14ac:dyDescent="0.25">
      <c r="A74541"/>
    </row>
    <row r="74542" spans="1:1" x14ac:dyDescent="0.25">
      <c r="A74542"/>
    </row>
    <row r="74543" spans="1:1" x14ac:dyDescent="0.25">
      <c r="A74543"/>
    </row>
    <row r="74544" spans="1:1" x14ac:dyDescent="0.25">
      <c r="A74544"/>
    </row>
    <row r="74545" spans="1:1" x14ac:dyDescent="0.25">
      <c r="A74545"/>
    </row>
    <row r="74546" spans="1:1" x14ac:dyDescent="0.25">
      <c r="A74546"/>
    </row>
    <row r="74547" spans="1:1" x14ac:dyDescent="0.25">
      <c r="A74547"/>
    </row>
    <row r="74548" spans="1:1" x14ac:dyDescent="0.25">
      <c r="A74548"/>
    </row>
    <row r="74549" spans="1:1" x14ac:dyDescent="0.25">
      <c r="A74549"/>
    </row>
    <row r="74550" spans="1:1" x14ac:dyDescent="0.25">
      <c r="A74550"/>
    </row>
    <row r="74551" spans="1:1" x14ac:dyDescent="0.25">
      <c r="A74551"/>
    </row>
    <row r="74552" spans="1:1" x14ac:dyDescent="0.25">
      <c r="A74552"/>
    </row>
    <row r="74553" spans="1:1" x14ac:dyDescent="0.25">
      <c r="A74553"/>
    </row>
    <row r="74554" spans="1:1" x14ac:dyDescent="0.25">
      <c r="A74554"/>
    </row>
    <row r="74555" spans="1:1" x14ac:dyDescent="0.25">
      <c r="A74555"/>
    </row>
    <row r="74556" spans="1:1" x14ac:dyDescent="0.25">
      <c r="A74556"/>
    </row>
    <row r="74557" spans="1:1" x14ac:dyDescent="0.25">
      <c r="A74557"/>
    </row>
    <row r="74558" spans="1:1" x14ac:dyDescent="0.25">
      <c r="A74558"/>
    </row>
    <row r="74559" spans="1:1" x14ac:dyDescent="0.25">
      <c r="A74559"/>
    </row>
    <row r="74560" spans="1:1" x14ac:dyDescent="0.25">
      <c r="A74560"/>
    </row>
    <row r="74561" spans="1:1" x14ac:dyDescent="0.25">
      <c r="A74561"/>
    </row>
    <row r="74562" spans="1:1" x14ac:dyDescent="0.25">
      <c r="A74562"/>
    </row>
    <row r="74563" spans="1:1" x14ac:dyDescent="0.25">
      <c r="A74563"/>
    </row>
    <row r="74564" spans="1:1" x14ac:dyDescent="0.25">
      <c r="A74564"/>
    </row>
    <row r="74565" spans="1:1" x14ac:dyDescent="0.25">
      <c r="A74565"/>
    </row>
    <row r="74566" spans="1:1" x14ac:dyDescent="0.25">
      <c r="A74566"/>
    </row>
    <row r="74567" spans="1:1" x14ac:dyDescent="0.25">
      <c r="A74567"/>
    </row>
    <row r="74568" spans="1:1" x14ac:dyDescent="0.25">
      <c r="A74568"/>
    </row>
    <row r="74569" spans="1:1" x14ac:dyDescent="0.25">
      <c r="A74569"/>
    </row>
    <row r="74570" spans="1:1" x14ac:dyDescent="0.25">
      <c r="A74570"/>
    </row>
    <row r="74571" spans="1:1" x14ac:dyDescent="0.25">
      <c r="A74571"/>
    </row>
    <row r="74572" spans="1:1" x14ac:dyDescent="0.25">
      <c r="A74572"/>
    </row>
    <row r="74573" spans="1:1" x14ac:dyDescent="0.25">
      <c r="A74573"/>
    </row>
    <row r="74574" spans="1:1" x14ac:dyDescent="0.25">
      <c r="A74574"/>
    </row>
    <row r="74575" spans="1:1" x14ac:dyDescent="0.25">
      <c r="A74575"/>
    </row>
    <row r="74576" spans="1:1" x14ac:dyDescent="0.25">
      <c r="A74576"/>
    </row>
    <row r="74577" spans="1:1" x14ac:dyDescent="0.25">
      <c r="A74577"/>
    </row>
    <row r="74578" spans="1:1" x14ac:dyDescent="0.25">
      <c r="A74578"/>
    </row>
    <row r="74579" spans="1:1" x14ac:dyDescent="0.25">
      <c r="A74579"/>
    </row>
    <row r="74580" spans="1:1" x14ac:dyDescent="0.25">
      <c r="A74580"/>
    </row>
    <row r="74581" spans="1:1" x14ac:dyDescent="0.25">
      <c r="A74581"/>
    </row>
    <row r="74582" spans="1:1" x14ac:dyDescent="0.25">
      <c r="A74582"/>
    </row>
    <row r="74583" spans="1:1" x14ac:dyDescent="0.25">
      <c r="A74583"/>
    </row>
    <row r="74584" spans="1:1" x14ac:dyDescent="0.25">
      <c r="A74584"/>
    </row>
    <row r="74585" spans="1:1" x14ac:dyDescent="0.25">
      <c r="A74585"/>
    </row>
    <row r="74586" spans="1:1" x14ac:dyDescent="0.25">
      <c r="A74586"/>
    </row>
    <row r="74587" spans="1:1" x14ac:dyDescent="0.25">
      <c r="A74587"/>
    </row>
    <row r="74588" spans="1:1" x14ac:dyDescent="0.25">
      <c r="A74588"/>
    </row>
    <row r="74589" spans="1:1" x14ac:dyDescent="0.25">
      <c r="A74589"/>
    </row>
    <row r="74590" spans="1:1" x14ac:dyDescent="0.25">
      <c r="A74590"/>
    </row>
    <row r="74591" spans="1:1" x14ac:dyDescent="0.25">
      <c r="A74591"/>
    </row>
    <row r="74592" spans="1:1" x14ac:dyDescent="0.25">
      <c r="A74592"/>
    </row>
    <row r="74593" spans="1:1" x14ac:dyDescent="0.25">
      <c r="A74593"/>
    </row>
    <row r="74594" spans="1:1" x14ac:dyDescent="0.25">
      <c r="A74594"/>
    </row>
    <row r="74595" spans="1:1" x14ac:dyDescent="0.25">
      <c r="A74595"/>
    </row>
    <row r="74596" spans="1:1" x14ac:dyDescent="0.25">
      <c r="A74596"/>
    </row>
    <row r="74597" spans="1:1" x14ac:dyDescent="0.25">
      <c r="A74597"/>
    </row>
    <row r="74598" spans="1:1" x14ac:dyDescent="0.25">
      <c r="A74598"/>
    </row>
    <row r="74599" spans="1:1" x14ac:dyDescent="0.25">
      <c r="A74599"/>
    </row>
    <row r="74600" spans="1:1" x14ac:dyDescent="0.25">
      <c r="A74600"/>
    </row>
    <row r="74601" spans="1:1" x14ac:dyDescent="0.25">
      <c r="A74601"/>
    </row>
    <row r="74602" spans="1:1" x14ac:dyDescent="0.25">
      <c r="A74602"/>
    </row>
    <row r="74603" spans="1:1" x14ac:dyDescent="0.25">
      <c r="A74603"/>
    </row>
    <row r="74604" spans="1:1" x14ac:dyDescent="0.25">
      <c r="A74604"/>
    </row>
    <row r="74605" spans="1:1" x14ac:dyDescent="0.25">
      <c r="A74605"/>
    </row>
    <row r="74606" spans="1:1" x14ac:dyDescent="0.25">
      <c r="A74606"/>
    </row>
    <row r="74607" spans="1:1" x14ac:dyDescent="0.25">
      <c r="A74607"/>
    </row>
    <row r="74608" spans="1:1" x14ac:dyDescent="0.25">
      <c r="A74608"/>
    </row>
    <row r="74609" spans="1:1" x14ac:dyDescent="0.25">
      <c r="A74609"/>
    </row>
    <row r="74610" spans="1:1" x14ac:dyDescent="0.25">
      <c r="A74610"/>
    </row>
    <row r="74611" spans="1:1" x14ac:dyDescent="0.25">
      <c r="A74611"/>
    </row>
    <row r="74612" spans="1:1" x14ac:dyDescent="0.25">
      <c r="A74612"/>
    </row>
    <row r="74613" spans="1:1" x14ac:dyDescent="0.25">
      <c r="A74613"/>
    </row>
    <row r="74614" spans="1:1" x14ac:dyDescent="0.25">
      <c r="A74614"/>
    </row>
    <row r="74615" spans="1:1" x14ac:dyDescent="0.25">
      <c r="A74615"/>
    </row>
    <row r="74616" spans="1:1" x14ac:dyDescent="0.25">
      <c r="A74616"/>
    </row>
    <row r="74617" spans="1:1" x14ac:dyDescent="0.25">
      <c r="A74617"/>
    </row>
    <row r="74618" spans="1:1" x14ac:dyDescent="0.25">
      <c r="A74618"/>
    </row>
    <row r="74619" spans="1:1" x14ac:dyDescent="0.25">
      <c r="A74619"/>
    </row>
    <row r="74620" spans="1:1" x14ac:dyDescent="0.25">
      <c r="A74620"/>
    </row>
    <row r="74621" spans="1:1" x14ac:dyDescent="0.25">
      <c r="A74621"/>
    </row>
    <row r="74622" spans="1:1" x14ac:dyDescent="0.25">
      <c r="A74622"/>
    </row>
    <row r="74623" spans="1:1" x14ac:dyDescent="0.25">
      <c r="A74623"/>
    </row>
    <row r="74624" spans="1:1" x14ac:dyDescent="0.25">
      <c r="A74624"/>
    </row>
    <row r="74625" spans="1:1" x14ac:dyDescent="0.25">
      <c r="A74625"/>
    </row>
    <row r="74626" spans="1:1" x14ac:dyDescent="0.25">
      <c r="A74626"/>
    </row>
    <row r="74627" spans="1:1" x14ac:dyDescent="0.25">
      <c r="A74627"/>
    </row>
    <row r="74628" spans="1:1" x14ac:dyDescent="0.25">
      <c r="A74628"/>
    </row>
    <row r="74629" spans="1:1" x14ac:dyDescent="0.25">
      <c r="A74629"/>
    </row>
    <row r="74630" spans="1:1" x14ac:dyDescent="0.25">
      <c r="A74630"/>
    </row>
    <row r="74631" spans="1:1" x14ac:dyDescent="0.25">
      <c r="A74631"/>
    </row>
    <row r="74632" spans="1:1" x14ac:dyDescent="0.25">
      <c r="A74632"/>
    </row>
    <row r="74633" spans="1:1" x14ac:dyDescent="0.25">
      <c r="A74633"/>
    </row>
    <row r="74634" spans="1:1" x14ac:dyDescent="0.25">
      <c r="A74634"/>
    </row>
    <row r="74635" spans="1:1" x14ac:dyDescent="0.25">
      <c r="A74635"/>
    </row>
    <row r="74636" spans="1:1" x14ac:dyDescent="0.25">
      <c r="A74636"/>
    </row>
    <row r="74637" spans="1:1" x14ac:dyDescent="0.25">
      <c r="A74637"/>
    </row>
    <row r="74638" spans="1:1" x14ac:dyDescent="0.25">
      <c r="A74638"/>
    </row>
    <row r="74639" spans="1:1" x14ac:dyDescent="0.25">
      <c r="A74639"/>
    </row>
    <row r="74640" spans="1:1" x14ac:dyDescent="0.25">
      <c r="A74640"/>
    </row>
    <row r="74641" spans="1:1" x14ac:dyDescent="0.25">
      <c r="A74641"/>
    </row>
    <row r="74642" spans="1:1" x14ac:dyDescent="0.25">
      <c r="A74642"/>
    </row>
    <row r="74643" spans="1:1" x14ac:dyDescent="0.25">
      <c r="A74643"/>
    </row>
    <row r="74644" spans="1:1" x14ac:dyDescent="0.25">
      <c r="A74644"/>
    </row>
    <row r="74645" spans="1:1" x14ac:dyDescent="0.25">
      <c r="A74645"/>
    </row>
    <row r="74646" spans="1:1" x14ac:dyDescent="0.25">
      <c r="A74646"/>
    </row>
    <row r="74647" spans="1:1" x14ac:dyDescent="0.25">
      <c r="A74647"/>
    </row>
    <row r="74648" spans="1:1" x14ac:dyDescent="0.25">
      <c r="A74648"/>
    </row>
    <row r="74649" spans="1:1" x14ac:dyDescent="0.25">
      <c r="A74649"/>
    </row>
    <row r="74650" spans="1:1" x14ac:dyDescent="0.25">
      <c r="A74650"/>
    </row>
    <row r="74651" spans="1:1" x14ac:dyDescent="0.25">
      <c r="A74651"/>
    </row>
    <row r="74652" spans="1:1" x14ac:dyDescent="0.25">
      <c r="A74652"/>
    </row>
    <row r="74653" spans="1:1" x14ac:dyDescent="0.25">
      <c r="A74653"/>
    </row>
    <row r="74654" spans="1:1" x14ac:dyDescent="0.25">
      <c r="A74654"/>
    </row>
    <row r="74655" spans="1:1" x14ac:dyDescent="0.25">
      <c r="A74655"/>
    </row>
    <row r="74656" spans="1:1" x14ac:dyDescent="0.25">
      <c r="A74656"/>
    </row>
    <row r="74657" spans="1:1" x14ac:dyDescent="0.25">
      <c r="A74657"/>
    </row>
    <row r="74658" spans="1:1" x14ac:dyDescent="0.25">
      <c r="A74658"/>
    </row>
    <row r="74659" spans="1:1" x14ac:dyDescent="0.25">
      <c r="A74659"/>
    </row>
    <row r="74660" spans="1:1" x14ac:dyDescent="0.25">
      <c r="A74660"/>
    </row>
    <row r="74661" spans="1:1" x14ac:dyDescent="0.25">
      <c r="A74661"/>
    </row>
    <row r="74662" spans="1:1" x14ac:dyDescent="0.25">
      <c r="A74662"/>
    </row>
    <row r="74663" spans="1:1" x14ac:dyDescent="0.25">
      <c r="A74663"/>
    </row>
    <row r="74664" spans="1:1" x14ac:dyDescent="0.25">
      <c r="A74664"/>
    </row>
    <row r="74665" spans="1:1" x14ac:dyDescent="0.25">
      <c r="A74665"/>
    </row>
    <row r="74666" spans="1:1" x14ac:dyDescent="0.25">
      <c r="A74666"/>
    </row>
    <row r="74667" spans="1:1" x14ac:dyDescent="0.25">
      <c r="A74667"/>
    </row>
    <row r="74668" spans="1:1" x14ac:dyDescent="0.25">
      <c r="A74668"/>
    </row>
    <row r="74669" spans="1:1" x14ac:dyDescent="0.25">
      <c r="A74669"/>
    </row>
    <row r="74670" spans="1:1" x14ac:dyDescent="0.25">
      <c r="A74670"/>
    </row>
    <row r="74671" spans="1:1" x14ac:dyDescent="0.25">
      <c r="A74671"/>
    </row>
    <row r="74672" spans="1:1" x14ac:dyDescent="0.25">
      <c r="A74672"/>
    </row>
    <row r="74673" spans="1:1" x14ac:dyDescent="0.25">
      <c r="A74673"/>
    </row>
    <row r="74674" spans="1:1" x14ac:dyDescent="0.25">
      <c r="A74674"/>
    </row>
    <row r="74675" spans="1:1" x14ac:dyDescent="0.25">
      <c r="A74675"/>
    </row>
    <row r="74676" spans="1:1" x14ac:dyDescent="0.25">
      <c r="A74676"/>
    </row>
    <row r="74677" spans="1:1" x14ac:dyDescent="0.25">
      <c r="A74677"/>
    </row>
    <row r="74678" spans="1:1" x14ac:dyDescent="0.25">
      <c r="A74678"/>
    </row>
    <row r="74679" spans="1:1" x14ac:dyDescent="0.25">
      <c r="A74679"/>
    </row>
    <row r="74680" spans="1:1" x14ac:dyDescent="0.25">
      <c r="A74680"/>
    </row>
    <row r="74681" spans="1:1" x14ac:dyDescent="0.25">
      <c r="A74681"/>
    </row>
    <row r="74682" spans="1:1" x14ac:dyDescent="0.25">
      <c r="A74682"/>
    </row>
    <row r="74683" spans="1:1" x14ac:dyDescent="0.25">
      <c r="A74683"/>
    </row>
    <row r="74684" spans="1:1" x14ac:dyDescent="0.25">
      <c r="A74684"/>
    </row>
    <row r="74685" spans="1:1" x14ac:dyDescent="0.25">
      <c r="A74685"/>
    </row>
    <row r="74686" spans="1:1" x14ac:dyDescent="0.25">
      <c r="A74686"/>
    </row>
    <row r="74687" spans="1:1" x14ac:dyDescent="0.25">
      <c r="A74687"/>
    </row>
    <row r="74688" spans="1:1" x14ac:dyDescent="0.25">
      <c r="A74688"/>
    </row>
    <row r="74689" spans="1:1" x14ac:dyDescent="0.25">
      <c r="A74689"/>
    </row>
    <row r="74690" spans="1:1" x14ac:dyDescent="0.25">
      <c r="A74690"/>
    </row>
    <row r="74691" spans="1:1" x14ac:dyDescent="0.25">
      <c r="A74691"/>
    </row>
    <row r="74692" spans="1:1" x14ac:dyDescent="0.25">
      <c r="A74692"/>
    </row>
    <row r="74693" spans="1:1" x14ac:dyDescent="0.25">
      <c r="A74693"/>
    </row>
    <row r="74694" spans="1:1" x14ac:dyDescent="0.25">
      <c r="A74694"/>
    </row>
    <row r="74695" spans="1:1" x14ac:dyDescent="0.25">
      <c r="A74695"/>
    </row>
    <row r="74696" spans="1:1" x14ac:dyDescent="0.25">
      <c r="A74696"/>
    </row>
    <row r="74697" spans="1:1" x14ac:dyDescent="0.25">
      <c r="A74697"/>
    </row>
    <row r="74698" spans="1:1" x14ac:dyDescent="0.25">
      <c r="A74698"/>
    </row>
    <row r="74699" spans="1:1" x14ac:dyDescent="0.25">
      <c r="A74699"/>
    </row>
    <row r="74700" spans="1:1" x14ac:dyDescent="0.25">
      <c r="A74700"/>
    </row>
    <row r="74701" spans="1:1" x14ac:dyDescent="0.25">
      <c r="A74701"/>
    </row>
    <row r="74702" spans="1:1" x14ac:dyDescent="0.25">
      <c r="A74702"/>
    </row>
    <row r="74703" spans="1:1" x14ac:dyDescent="0.25">
      <c r="A74703"/>
    </row>
    <row r="74704" spans="1:1" x14ac:dyDescent="0.25">
      <c r="A74704"/>
    </row>
    <row r="74705" spans="1:1" x14ac:dyDescent="0.25">
      <c r="A74705"/>
    </row>
    <row r="74706" spans="1:1" x14ac:dyDescent="0.25">
      <c r="A74706"/>
    </row>
    <row r="74707" spans="1:1" x14ac:dyDescent="0.25">
      <c r="A74707"/>
    </row>
    <row r="74708" spans="1:1" x14ac:dyDescent="0.25">
      <c r="A74708"/>
    </row>
    <row r="74709" spans="1:1" x14ac:dyDescent="0.25">
      <c r="A74709"/>
    </row>
    <row r="74710" spans="1:1" x14ac:dyDescent="0.25">
      <c r="A74710"/>
    </row>
    <row r="74711" spans="1:1" x14ac:dyDescent="0.25">
      <c r="A74711"/>
    </row>
    <row r="74712" spans="1:1" x14ac:dyDescent="0.25">
      <c r="A74712"/>
    </row>
    <row r="74713" spans="1:1" x14ac:dyDescent="0.25">
      <c r="A74713"/>
    </row>
    <row r="74714" spans="1:1" x14ac:dyDescent="0.25">
      <c r="A74714"/>
    </row>
    <row r="74715" spans="1:1" x14ac:dyDescent="0.25">
      <c r="A74715"/>
    </row>
    <row r="74716" spans="1:1" x14ac:dyDescent="0.25">
      <c r="A74716"/>
    </row>
    <row r="74717" spans="1:1" x14ac:dyDescent="0.25">
      <c r="A74717"/>
    </row>
    <row r="74718" spans="1:1" x14ac:dyDescent="0.25">
      <c r="A74718"/>
    </row>
    <row r="74719" spans="1:1" x14ac:dyDescent="0.25">
      <c r="A74719"/>
    </row>
    <row r="74720" spans="1:1" x14ac:dyDescent="0.25">
      <c r="A74720"/>
    </row>
    <row r="74721" spans="1:1" x14ac:dyDescent="0.25">
      <c r="A74721"/>
    </row>
    <row r="74722" spans="1:1" x14ac:dyDescent="0.25">
      <c r="A74722"/>
    </row>
    <row r="74723" spans="1:1" x14ac:dyDescent="0.25">
      <c r="A74723"/>
    </row>
    <row r="74724" spans="1:1" x14ac:dyDescent="0.25">
      <c r="A74724"/>
    </row>
    <row r="74725" spans="1:1" x14ac:dyDescent="0.25">
      <c r="A74725"/>
    </row>
    <row r="74726" spans="1:1" x14ac:dyDescent="0.25">
      <c r="A74726"/>
    </row>
    <row r="74727" spans="1:1" x14ac:dyDescent="0.25">
      <c r="A74727"/>
    </row>
    <row r="74728" spans="1:1" x14ac:dyDescent="0.25">
      <c r="A74728"/>
    </row>
    <row r="74729" spans="1:1" x14ac:dyDescent="0.25">
      <c r="A74729"/>
    </row>
    <row r="74730" spans="1:1" x14ac:dyDescent="0.25">
      <c r="A74730"/>
    </row>
    <row r="74731" spans="1:1" x14ac:dyDescent="0.25">
      <c r="A74731"/>
    </row>
    <row r="74732" spans="1:1" x14ac:dyDescent="0.25">
      <c r="A74732"/>
    </row>
    <row r="74733" spans="1:1" x14ac:dyDescent="0.25">
      <c r="A74733"/>
    </row>
    <row r="74734" spans="1:1" x14ac:dyDescent="0.25">
      <c r="A74734"/>
    </row>
    <row r="74735" spans="1:1" x14ac:dyDescent="0.25">
      <c r="A74735"/>
    </row>
    <row r="74736" spans="1:1" x14ac:dyDescent="0.25">
      <c r="A74736"/>
    </row>
    <row r="74737" spans="1:1" x14ac:dyDescent="0.25">
      <c r="A74737"/>
    </row>
    <row r="74738" spans="1:1" x14ac:dyDescent="0.25">
      <c r="A74738"/>
    </row>
    <row r="74739" spans="1:1" x14ac:dyDescent="0.25">
      <c r="A74739"/>
    </row>
    <row r="74740" spans="1:1" x14ac:dyDescent="0.25">
      <c r="A74740"/>
    </row>
    <row r="74741" spans="1:1" x14ac:dyDescent="0.25">
      <c r="A74741"/>
    </row>
    <row r="74742" spans="1:1" x14ac:dyDescent="0.25">
      <c r="A74742"/>
    </row>
    <row r="74743" spans="1:1" x14ac:dyDescent="0.25">
      <c r="A74743"/>
    </row>
    <row r="74744" spans="1:1" x14ac:dyDescent="0.25">
      <c r="A74744"/>
    </row>
    <row r="74745" spans="1:1" x14ac:dyDescent="0.25">
      <c r="A74745"/>
    </row>
    <row r="74746" spans="1:1" x14ac:dyDescent="0.25">
      <c r="A74746"/>
    </row>
    <row r="74747" spans="1:1" x14ac:dyDescent="0.25">
      <c r="A74747"/>
    </row>
    <row r="74748" spans="1:1" x14ac:dyDescent="0.25">
      <c r="A74748"/>
    </row>
    <row r="74749" spans="1:1" x14ac:dyDescent="0.25">
      <c r="A74749"/>
    </row>
    <row r="74750" spans="1:1" x14ac:dyDescent="0.25">
      <c r="A74750"/>
    </row>
    <row r="74751" spans="1:1" x14ac:dyDescent="0.25">
      <c r="A74751"/>
    </row>
    <row r="74752" spans="1:1" x14ac:dyDescent="0.25">
      <c r="A74752"/>
    </row>
    <row r="74753" spans="1:1" x14ac:dyDescent="0.25">
      <c r="A74753"/>
    </row>
    <row r="74754" spans="1:1" x14ac:dyDescent="0.25">
      <c r="A74754"/>
    </row>
    <row r="74755" spans="1:1" x14ac:dyDescent="0.25">
      <c r="A74755"/>
    </row>
    <row r="74756" spans="1:1" x14ac:dyDescent="0.25">
      <c r="A74756"/>
    </row>
    <row r="74757" spans="1:1" x14ac:dyDescent="0.25">
      <c r="A74757"/>
    </row>
    <row r="74758" spans="1:1" x14ac:dyDescent="0.25">
      <c r="A74758"/>
    </row>
    <row r="74759" spans="1:1" x14ac:dyDescent="0.25">
      <c r="A74759"/>
    </row>
    <row r="74760" spans="1:1" x14ac:dyDescent="0.25">
      <c r="A74760"/>
    </row>
    <row r="74761" spans="1:1" x14ac:dyDescent="0.25">
      <c r="A74761"/>
    </row>
    <row r="74762" spans="1:1" x14ac:dyDescent="0.25">
      <c r="A74762"/>
    </row>
    <row r="74763" spans="1:1" x14ac:dyDescent="0.25">
      <c r="A74763"/>
    </row>
    <row r="74764" spans="1:1" x14ac:dyDescent="0.25">
      <c r="A74764"/>
    </row>
    <row r="74765" spans="1:1" x14ac:dyDescent="0.25">
      <c r="A74765"/>
    </row>
    <row r="74766" spans="1:1" x14ac:dyDescent="0.25">
      <c r="A74766"/>
    </row>
    <row r="74767" spans="1:1" x14ac:dyDescent="0.25">
      <c r="A74767"/>
    </row>
    <row r="74768" spans="1:1" x14ac:dyDescent="0.25">
      <c r="A74768"/>
    </row>
    <row r="74769" spans="1:1" x14ac:dyDescent="0.25">
      <c r="A74769"/>
    </row>
    <row r="74770" spans="1:1" x14ac:dyDescent="0.25">
      <c r="A74770"/>
    </row>
    <row r="74771" spans="1:1" x14ac:dyDescent="0.25">
      <c r="A74771"/>
    </row>
    <row r="74772" spans="1:1" x14ac:dyDescent="0.25">
      <c r="A74772"/>
    </row>
    <row r="74773" spans="1:1" x14ac:dyDescent="0.25">
      <c r="A74773"/>
    </row>
    <row r="74774" spans="1:1" x14ac:dyDescent="0.25">
      <c r="A74774"/>
    </row>
    <row r="74775" spans="1:1" x14ac:dyDescent="0.25">
      <c r="A74775"/>
    </row>
    <row r="74776" spans="1:1" x14ac:dyDescent="0.25">
      <c r="A74776"/>
    </row>
    <row r="74777" spans="1:1" x14ac:dyDescent="0.25">
      <c r="A74777"/>
    </row>
    <row r="74778" spans="1:1" x14ac:dyDescent="0.25">
      <c r="A74778"/>
    </row>
    <row r="74779" spans="1:1" x14ac:dyDescent="0.25">
      <c r="A74779"/>
    </row>
    <row r="74780" spans="1:1" x14ac:dyDescent="0.25">
      <c r="A74780"/>
    </row>
    <row r="74781" spans="1:1" x14ac:dyDescent="0.25">
      <c r="A74781"/>
    </row>
    <row r="74782" spans="1:1" x14ac:dyDescent="0.25">
      <c r="A74782"/>
    </row>
    <row r="74783" spans="1:1" x14ac:dyDescent="0.25">
      <c r="A74783"/>
    </row>
    <row r="74784" spans="1:1" x14ac:dyDescent="0.25">
      <c r="A74784"/>
    </row>
    <row r="74785" spans="1:1" x14ac:dyDescent="0.25">
      <c r="A74785"/>
    </row>
    <row r="74786" spans="1:1" x14ac:dyDescent="0.25">
      <c r="A74786"/>
    </row>
    <row r="74787" spans="1:1" x14ac:dyDescent="0.25">
      <c r="A74787"/>
    </row>
    <row r="74788" spans="1:1" x14ac:dyDescent="0.25">
      <c r="A74788"/>
    </row>
    <row r="74789" spans="1:1" x14ac:dyDescent="0.25">
      <c r="A74789"/>
    </row>
    <row r="74790" spans="1:1" x14ac:dyDescent="0.25">
      <c r="A74790"/>
    </row>
    <row r="74791" spans="1:1" x14ac:dyDescent="0.25">
      <c r="A74791"/>
    </row>
    <row r="74792" spans="1:1" x14ac:dyDescent="0.25">
      <c r="A74792"/>
    </row>
    <row r="74793" spans="1:1" x14ac:dyDescent="0.25">
      <c r="A74793"/>
    </row>
    <row r="74794" spans="1:1" x14ac:dyDescent="0.25">
      <c r="A74794"/>
    </row>
    <row r="74795" spans="1:1" x14ac:dyDescent="0.25">
      <c r="A74795"/>
    </row>
    <row r="74796" spans="1:1" x14ac:dyDescent="0.25">
      <c r="A74796"/>
    </row>
    <row r="74797" spans="1:1" x14ac:dyDescent="0.25">
      <c r="A74797"/>
    </row>
    <row r="74798" spans="1:1" x14ac:dyDescent="0.25">
      <c r="A74798"/>
    </row>
    <row r="74799" spans="1:1" x14ac:dyDescent="0.25">
      <c r="A74799"/>
    </row>
    <row r="74800" spans="1:1" x14ac:dyDescent="0.25">
      <c r="A74800"/>
    </row>
    <row r="74801" spans="1:1" x14ac:dyDescent="0.25">
      <c r="A74801"/>
    </row>
    <row r="74802" spans="1:1" x14ac:dyDescent="0.25">
      <c r="A74802"/>
    </row>
    <row r="74803" spans="1:1" x14ac:dyDescent="0.25">
      <c r="A74803"/>
    </row>
    <row r="74804" spans="1:1" x14ac:dyDescent="0.25">
      <c r="A74804"/>
    </row>
    <row r="74805" spans="1:1" x14ac:dyDescent="0.25">
      <c r="A74805"/>
    </row>
    <row r="74806" spans="1:1" x14ac:dyDescent="0.25">
      <c r="A74806"/>
    </row>
    <row r="74807" spans="1:1" x14ac:dyDescent="0.25">
      <c r="A74807"/>
    </row>
    <row r="74808" spans="1:1" x14ac:dyDescent="0.25">
      <c r="A74808"/>
    </row>
    <row r="74809" spans="1:1" x14ac:dyDescent="0.25">
      <c r="A74809"/>
    </row>
    <row r="74810" spans="1:1" x14ac:dyDescent="0.25">
      <c r="A74810"/>
    </row>
    <row r="74811" spans="1:1" x14ac:dyDescent="0.25">
      <c r="A74811"/>
    </row>
    <row r="74812" spans="1:1" x14ac:dyDescent="0.25">
      <c r="A74812"/>
    </row>
    <row r="74813" spans="1:1" x14ac:dyDescent="0.25">
      <c r="A74813"/>
    </row>
    <row r="74814" spans="1:1" x14ac:dyDescent="0.25">
      <c r="A74814"/>
    </row>
    <row r="74815" spans="1:1" x14ac:dyDescent="0.25">
      <c r="A74815"/>
    </row>
    <row r="74816" spans="1:1" x14ac:dyDescent="0.25">
      <c r="A74816"/>
    </row>
    <row r="74817" spans="1:1" x14ac:dyDescent="0.25">
      <c r="A74817"/>
    </row>
    <row r="74818" spans="1:1" x14ac:dyDescent="0.25">
      <c r="A74818"/>
    </row>
    <row r="74819" spans="1:1" x14ac:dyDescent="0.25">
      <c r="A74819"/>
    </row>
    <row r="74820" spans="1:1" x14ac:dyDescent="0.25">
      <c r="A74820"/>
    </row>
    <row r="74821" spans="1:1" x14ac:dyDescent="0.25">
      <c r="A74821"/>
    </row>
    <row r="74822" spans="1:1" x14ac:dyDescent="0.25">
      <c r="A74822"/>
    </row>
    <row r="74823" spans="1:1" x14ac:dyDescent="0.25">
      <c r="A74823"/>
    </row>
    <row r="74824" spans="1:1" x14ac:dyDescent="0.25">
      <c r="A74824"/>
    </row>
    <row r="74825" spans="1:1" x14ac:dyDescent="0.25">
      <c r="A74825"/>
    </row>
    <row r="74826" spans="1:1" x14ac:dyDescent="0.25">
      <c r="A74826"/>
    </row>
    <row r="74827" spans="1:1" x14ac:dyDescent="0.25">
      <c r="A74827"/>
    </row>
    <row r="74828" spans="1:1" x14ac:dyDescent="0.25">
      <c r="A74828"/>
    </row>
    <row r="74829" spans="1:1" x14ac:dyDescent="0.25">
      <c r="A74829"/>
    </row>
    <row r="74830" spans="1:1" x14ac:dyDescent="0.25">
      <c r="A74830"/>
    </row>
    <row r="74831" spans="1:1" x14ac:dyDescent="0.25">
      <c r="A74831"/>
    </row>
    <row r="74832" spans="1:1" x14ac:dyDescent="0.25">
      <c r="A74832"/>
    </row>
    <row r="74833" spans="1:1" x14ac:dyDescent="0.25">
      <c r="A74833"/>
    </row>
    <row r="74834" spans="1:1" x14ac:dyDescent="0.25">
      <c r="A74834"/>
    </row>
    <row r="74835" spans="1:1" x14ac:dyDescent="0.25">
      <c r="A74835"/>
    </row>
    <row r="74836" spans="1:1" x14ac:dyDescent="0.25">
      <c r="A74836"/>
    </row>
    <row r="74837" spans="1:1" x14ac:dyDescent="0.25">
      <c r="A74837"/>
    </row>
    <row r="74838" spans="1:1" x14ac:dyDescent="0.25">
      <c r="A74838"/>
    </row>
    <row r="74839" spans="1:1" x14ac:dyDescent="0.25">
      <c r="A74839"/>
    </row>
    <row r="74840" spans="1:1" x14ac:dyDescent="0.25">
      <c r="A74840"/>
    </row>
    <row r="74841" spans="1:1" x14ac:dyDescent="0.25">
      <c r="A74841"/>
    </row>
    <row r="74842" spans="1:1" x14ac:dyDescent="0.25">
      <c r="A74842"/>
    </row>
    <row r="74843" spans="1:1" x14ac:dyDescent="0.25">
      <c r="A74843"/>
    </row>
    <row r="74844" spans="1:1" x14ac:dyDescent="0.25">
      <c r="A74844"/>
    </row>
    <row r="74845" spans="1:1" x14ac:dyDescent="0.25">
      <c r="A74845"/>
    </row>
    <row r="74846" spans="1:1" x14ac:dyDescent="0.25">
      <c r="A74846"/>
    </row>
    <row r="74847" spans="1:1" x14ac:dyDescent="0.25">
      <c r="A74847"/>
    </row>
    <row r="74848" spans="1:1" x14ac:dyDescent="0.25">
      <c r="A74848"/>
    </row>
    <row r="74849" spans="1:1" x14ac:dyDescent="0.25">
      <c r="A74849"/>
    </row>
    <row r="74850" spans="1:1" x14ac:dyDescent="0.25">
      <c r="A74850"/>
    </row>
    <row r="74851" spans="1:1" x14ac:dyDescent="0.25">
      <c r="A74851"/>
    </row>
    <row r="74852" spans="1:1" x14ac:dyDescent="0.25">
      <c r="A74852"/>
    </row>
    <row r="74853" spans="1:1" x14ac:dyDescent="0.25">
      <c r="A74853"/>
    </row>
    <row r="74854" spans="1:1" x14ac:dyDescent="0.25">
      <c r="A74854"/>
    </row>
    <row r="74855" spans="1:1" x14ac:dyDescent="0.25">
      <c r="A74855"/>
    </row>
    <row r="74856" spans="1:1" x14ac:dyDescent="0.25">
      <c r="A74856"/>
    </row>
    <row r="74857" spans="1:1" x14ac:dyDescent="0.25">
      <c r="A74857"/>
    </row>
    <row r="74858" spans="1:1" x14ac:dyDescent="0.25">
      <c r="A74858"/>
    </row>
    <row r="74859" spans="1:1" x14ac:dyDescent="0.25">
      <c r="A74859"/>
    </row>
    <row r="74860" spans="1:1" x14ac:dyDescent="0.25">
      <c r="A74860"/>
    </row>
    <row r="74861" spans="1:1" x14ac:dyDescent="0.25">
      <c r="A74861"/>
    </row>
    <row r="74862" spans="1:1" x14ac:dyDescent="0.25">
      <c r="A74862"/>
    </row>
    <row r="74863" spans="1:1" x14ac:dyDescent="0.25">
      <c r="A74863"/>
    </row>
    <row r="74864" spans="1:1" x14ac:dyDescent="0.25">
      <c r="A74864"/>
    </row>
    <row r="74865" spans="1:1" x14ac:dyDescent="0.25">
      <c r="A74865"/>
    </row>
    <row r="74866" spans="1:1" x14ac:dyDescent="0.25">
      <c r="A74866"/>
    </row>
    <row r="74867" spans="1:1" x14ac:dyDescent="0.25">
      <c r="A74867"/>
    </row>
    <row r="74868" spans="1:1" x14ac:dyDescent="0.25">
      <c r="A74868"/>
    </row>
    <row r="74869" spans="1:1" x14ac:dyDescent="0.25">
      <c r="A74869"/>
    </row>
    <row r="74870" spans="1:1" x14ac:dyDescent="0.25">
      <c r="A74870"/>
    </row>
    <row r="74871" spans="1:1" x14ac:dyDescent="0.25">
      <c r="A74871"/>
    </row>
    <row r="74872" spans="1:1" x14ac:dyDescent="0.25">
      <c r="A74872"/>
    </row>
    <row r="74873" spans="1:1" x14ac:dyDescent="0.25">
      <c r="A74873"/>
    </row>
    <row r="74874" spans="1:1" x14ac:dyDescent="0.25">
      <c r="A74874"/>
    </row>
    <row r="74875" spans="1:1" x14ac:dyDescent="0.25">
      <c r="A74875"/>
    </row>
    <row r="74876" spans="1:1" x14ac:dyDescent="0.25">
      <c r="A74876"/>
    </row>
    <row r="74877" spans="1:1" x14ac:dyDescent="0.25">
      <c r="A74877"/>
    </row>
    <row r="74878" spans="1:1" x14ac:dyDescent="0.25">
      <c r="A74878"/>
    </row>
    <row r="74879" spans="1:1" x14ac:dyDescent="0.25">
      <c r="A74879"/>
    </row>
    <row r="74880" spans="1:1" x14ac:dyDescent="0.25">
      <c r="A74880"/>
    </row>
    <row r="74881" spans="1:1" x14ac:dyDescent="0.25">
      <c r="A74881"/>
    </row>
    <row r="74882" spans="1:1" x14ac:dyDescent="0.25">
      <c r="A74882"/>
    </row>
    <row r="74883" spans="1:1" x14ac:dyDescent="0.25">
      <c r="A74883"/>
    </row>
    <row r="74884" spans="1:1" x14ac:dyDescent="0.25">
      <c r="A74884"/>
    </row>
    <row r="74885" spans="1:1" x14ac:dyDescent="0.25">
      <c r="A74885"/>
    </row>
    <row r="74886" spans="1:1" x14ac:dyDescent="0.25">
      <c r="A74886"/>
    </row>
    <row r="74887" spans="1:1" x14ac:dyDescent="0.25">
      <c r="A74887"/>
    </row>
    <row r="74888" spans="1:1" x14ac:dyDescent="0.25">
      <c r="A74888"/>
    </row>
    <row r="74889" spans="1:1" x14ac:dyDescent="0.25">
      <c r="A74889"/>
    </row>
    <row r="74890" spans="1:1" x14ac:dyDescent="0.25">
      <c r="A74890"/>
    </row>
    <row r="74891" spans="1:1" x14ac:dyDescent="0.25">
      <c r="A74891"/>
    </row>
    <row r="74892" spans="1:1" x14ac:dyDescent="0.25">
      <c r="A74892"/>
    </row>
    <row r="74893" spans="1:1" x14ac:dyDescent="0.25">
      <c r="A74893"/>
    </row>
    <row r="74894" spans="1:1" x14ac:dyDescent="0.25">
      <c r="A74894"/>
    </row>
    <row r="74895" spans="1:1" x14ac:dyDescent="0.25">
      <c r="A74895"/>
    </row>
    <row r="74896" spans="1:1" x14ac:dyDescent="0.25">
      <c r="A74896"/>
    </row>
    <row r="74897" spans="1:1" x14ac:dyDescent="0.25">
      <c r="A74897"/>
    </row>
    <row r="74898" spans="1:1" x14ac:dyDescent="0.25">
      <c r="A74898"/>
    </row>
    <row r="74899" spans="1:1" x14ac:dyDescent="0.25">
      <c r="A74899"/>
    </row>
    <row r="74900" spans="1:1" x14ac:dyDescent="0.25">
      <c r="A74900"/>
    </row>
    <row r="74901" spans="1:1" x14ac:dyDescent="0.25">
      <c r="A74901"/>
    </row>
    <row r="74902" spans="1:1" x14ac:dyDescent="0.25">
      <c r="A74902"/>
    </row>
    <row r="74903" spans="1:1" x14ac:dyDescent="0.25">
      <c r="A74903"/>
    </row>
    <row r="74904" spans="1:1" x14ac:dyDescent="0.25">
      <c r="A74904"/>
    </row>
    <row r="74905" spans="1:1" x14ac:dyDescent="0.25">
      <c r="A74905"/>
    </row>
    <row r="74906" spans="1:1" x14ac:dyDescent="0.25">
      <c r="A74906"/>
    </row>
    <row r="74907" spans="1:1" x14ac:dyDescent="0.25">
      <c r="A74907"/>
    </row>
    <row r="74908" spans="1:1" x14ac:dyDescent="0.25">
      <c r="A74908"/>
    </row>
    <row r="74909" spans="1:1" x14ac:dyDescent="0.25">
      <c r="A74909"/>
    </row>
    <row r="74910" spans="1:1" x14ac:dyDescent="0.25">
      <c r="A74910"/>
    </row>
    <row r="74911" spans="1:1" x14ac:dyDescent="0.25">
      <c r="A74911"/>
    </row>
    <row r="74912" spans="1:1" x14ac:dyDescent="0.25">
      <c r="A74912"/>
    </row>
    <row r="74913" spans="1:1" x14ac:dyDescent="0.25">
      <c r="A74913"/>
    </row>
    <row r="74914" spans="1:1" x14ac:dyDescent="0.25">
      <c r="A74914"/>
    </row>
    <row r="74915" spans="1:1" x14ac:dyDescent="0.25">
      <c r="A74915"/>
    </row>
    <row r="74916" spans="1:1" x14ac:dyDescent="0.25">
      <c r="A74916"/>
    </row>
    <row r="74917" spans="1:1" x14ac:dyDescent="0.25">
      <c r="A74917"/>
    </row>
    <row r="74918" spans="1:1" x14ac:dyDescent="0.25">
      <c r="A74918"/>
    </row>
    <row r="74919" spans="1:1" x14ac:dyDescent="0.25">
      <c r="A74919"/>
    </row>
    <row r="74920" spans="1:1" x14ac:dyDescent="0.25">
      <c r="A74920"/>
    </row>
    <row r="74921" spans="1:1" x14ac:dyDescent="0.25">
      <c r="A74921"/>
    </row>
    <row r="74922" spans="1:1" x14ac:dyDescent="0.25">
      <c r="A74922"/>
    </row>
    <row r="74923" spans="1:1" x14ac:dyDescent="0.25">
      <c r="A74923"/>
    </row>
    <row r="74924" spans="1:1" x14ac:dyDescent="0.25">
      <c r="A74924"/>
    </row>
    <row r="74925" spans="1:1" x14ac:dyDescent="0.25">
      <c r="A74925"/>
    </row>
    <row r="74926" spans="1:1" x14ac:dyDescent="0.25">
      <c r="A74926"/>
    </row>
    <row r="74927" spans="1:1" x14ac:dyDescent="0.25">
      <c r="A74927"/>
    </row>
    <row r="74928" spans="1:1" x14ac:dyDescent="0.25">
      <c r="A74928"/>
    </row>
    <row r="74929" spans="1:1" x14ac:dyDescent="0.25">
      <c r="A74929"/>
    </row>
    <row r="74930" spans="1:1" x14ac:dyDescent="0.25">
      <c r="A74930"/>
    </row>
    <row r="74931" spans="1:1" x14ac:dyDescent="0.25">
      <c r="A74931"/>
    </row>
    <row r="74932" spans="1:1" x14ac:dyDescent="0.25">
      <c r="A74932"/>
    </row>
    <row r="74933" spans="1:1" x14ac:dyDescent="0.25">
      <c r="A74933"/>
    </row>
    <row r="74934" spans="1:1" x14ac:dyDescent="0.25">
      <c r="A74934"/>
    </row>
    <row r="74935" spans="1:1" x14ac:dyDescent="0.25">
      <c r="A74935"/>
    </row>
    <row r="74936" spans="1:1" x14ac:dyDescent="0.25">
      <c r="A74936"/>
    </row>
    <row r="74937" spans="1:1" x14ac:dyDescent="0.25">
      <c r="A74937"/>
    </row>
    <row r="74938" spans="1:1" x14ac:dyDescent="0.25">
      <c r="A74938"/>
    </row>
    <row r="74939" spans="1:1" x14ac:dyDescent="0.25">
      <c r="A74939"/>
    </row>
    <row r="74940" spans="1:1" x14ac:dyDescent="0.25">
      <c r="A74940"/>
    </row>
    <row r="74941" spans="1:1" x14ac:dyDescent="0.25">
      <c r="A74941"/>
    </row>
    <row r="74942" spans="1:1" x14ac:dyDescent="0.25">
      <c r="A74942"/>
    </row>
    <row r="74943" spans="1:1" x14ac:dyDescent="0.25">
      <c r="A74943"/>
    </row>
    <row r="74944" spans="1:1" x14ac:dyDescent="0.25">
      <c r="A74944"/>
    </row>
    <row r="74945" spans="1:1" x14ac:dyDescent="0.25">
      <c r="A74945"/>
    </row>
    <row r="74946" spans="1:1" x14ac:dyDescent="0.25">
      <c r="A74946"/>
    </row>
    <row r="74947" spans="1:1" x14ac:dyDescent="0.25">
      <c r="A74947"/>
    </row>
    <row r="74948" spans="1:1" x14ac:dyDescent="0.25">
      <c r="A74948"/>
    </row>
    <row r="74949" spans="1:1" x14ac:dyDescent="0.25">
      <c r="A74949"/>
    </row>
    <row r="74950" spans="1:1" x14ac:dyDescent="0.25">
      <c r="A74950"/>
    </row>
    <row r="74951" spans="1:1" x14ac:dyDescent="0.25">
      <c r="A74951"/>
    </row>
    <row r="74952" spans="1:1" x14ac:dyDescent="0.25">
      <c r="A74952"/>
    </row>
    <row r="74953" spans="1:1" x14ac:dyDescent="0.25">
      <c r="A74953"/>
    </row>
    <row r="74954" spans="1:1" x14ac:dyDescent="0.25">
      <c r="A74954"/>
    </row>
    <row r="74955" spans="1:1" x14ac:dyDescent="0.25">
      <c r="A74955"/>
    </row>
    <row r="74956" spans="1:1" x14ac:dyDescent="0.25">
      <c r="A74956"/>
    </row>
    <row r="74957" spans="1:1" x14ac:dyDescent="0.25">
      <c r="A74957"/>
    </row>
    <row r="74958" spans="1:1" x14ac:dyDescent="0.25">
      <c r="A74958"/>
    </row>
    <row r="74959" spans="1:1" x14ac:dyDescent="0.25">
      <c r="A74959"/>
    </row>
    <row r="74960" spans="1:1" x14ac:dyDescent="0.25">
      <c r="A74960"/>
    </row>
    <row r="74961" spans="1:1" x14ac:dyDescent="0.25">
      <c r="A74961"/>
    </row>
    <row r="74962" spans="1:1" x14ac:dyDescent="0.25">
      <c r="A74962"/>
    </row>
    <row r="74963" spans="1:1" x14ac:dyDescent="0.25">
      <c r="A74963"/>
    </row>
    <row r="74964" spans="1:1" x14ac:dyDescent="0.25">
      <c r="A74964"/>
    </row>
    <row r="74965" spans="1:1" x14ac:dyDescent="0.25">
      <c r="A74965"/>
    </row>
    <row r="74966" spans="1:1" x14ac:dyDescent="0.25">
      <c r="A74966"/>
    </row>
    <row r="74967" spans="1:1" x14ac:dyDescent="0.25">
      <c r="A74967"/>
    </row>
    <row r="74968" spans="1:1" x14ac:dyDescent="0.25">
      <c r="A74968"/>
    </row>
    <row r="74969" spans="1:1" x14ac:dyDescent="0.25">
      <c r="A74969"/>
    </row>
    <row r="74970" spans="1:1" x14ac:dyDescent="0.25">
      <c r="A74970"/>
    </row>
    <row r="74971" spans="1:1" x14ac:dyDescent="0.25">
      <c r="A74971"/>
    </row>
    <row r="74972" spans="1:1" x14ac:dyDescent="0.25">
      <c r="A74972"/>
    </row>
    <row r="74973" spans="1:1" x14ac:dyDescent="0.25">
      <c r="A74973"/>
    </row>
    <row r="74974" spans="1:1" x14ac:dyDescent="0.25">
      <c r="A74974"/>
    </row>
    <row r="74975" spans="1:1" x14ac:dyDescent="0.25">
      <c r="A74975"/>
    </row>
    <row r="74976" spans="1:1" x14ac:dyDescent="0.25">
      <c r="A74976"/>
    </row>
    <row r="74977" spans="1:1" x14ac:dyDescent="0.25">
      <c r="A74977"/>
    </row>
    <row r="74978" spans="1:1" x14ac:dyDescent="0.25">
      <c r="A74978"/>
    </row>
    <row r="74979" spans="1:1" x14ac:dyDescent="0.25">
      <c r="A74979"/>
    </row>
    <row r="74980" spans="1:1" x14ac:dyDescent="0.25">
      <c r="A74980"/>
    </row>
    <row r="74981" spans="1:1" x14ac:dyDescent="0.25">
      <c r="A74981"/>
    </row>
    <row r="74982" spans="1:1" x14ac:dyDescent="0.25">
      <c r="A74982"/>
    </row>
    <row r="74983" spans="1:1" x14ac:dyDescent="0.25">
      <c r="A74983"/>
    </row>
    <row r="74984" spans="1:1" x14ac:dyDescent="0.25">
      <c r="A74984"/>
    </row>
    <row r="74985" spans="1:1" x14ac:dyDescent="0.25">
      <c r="A74985"/>
    </row>
    <row r="74986" spans="1:1" x14ac:dyDescent="0.25">
      <c r="A74986"/>
    </row>
    <row r="74987" spans="1:1" x14ac:dyDescent="0.25">
      <c r="A74987"/>
    </row>
    <row r="74988" spans="1:1" x14ac:dyDescent="0.25">
      <c r="A74988"/>
    </row>
    <row r="74989" spans="1:1" x14ac:dyDescent="0.25">
      <c r="A74989"/>
    </row>
    <row r="74990" spans="1:1" x14ac:dyDescent="0.25">
      <c r="A74990"/>
    </row>
    <row r="74991" spans="1:1" x14ac:dyDescent="0.25">
      <c r="A74991"/>
    </row>
    <row r="74992" spans="1:1" x14ac:dyDescent="0.25">
      <c r="A74992"/>
    </row>
    <row r="74993" spans="1:1" x14ac:dyDescent="0.25">
      <c r="A74993"/>
    </row>
    <row r="74994" spans="1:1" x14ac:dyDescent="0.25">
      <c r="A74994"/>
    </row>
    <row r="74995" spans="1:1" x14ac:dyDescent="0.25">
      <c r="A74995"/>
    </row>
    <row r="74996" spans="1:1" x14ac:dyDescent="0.25">
      <c r="A74996"/>
    </row>
    <row r="74997" spans="1:1" x14ac:dyDescent="0.25">
      <c r="A74997"/>
    </row>
    <row r="74998" spans="1:1" x14ac:dyDescent="0.25">
      <c r="A74998"/>
    </row>
    <row r="74999" spans="1:1" x14ac:dyDescent="0.25">
      <c r="A74999"/>
    </row>
    <row r="75000" spans="1:1" x14ac:dyDescent="0.25">
      <c r="A75000"/>
    </row>
    <row r="75001" spans="1:1" x14ac:dyDescent="0.25">
      <c r="A75001"/>
    </row>
    <row r="75002" spans="1:1" x14ac:dyDescent="0.25">
      <c r="A75002"/>
    </row>
    <row r="75003" spans="1:1" x14ac:dyDescent="0.25">
      <c r="A75003"/>
    </row>
    <row r="75004" spans="1:1" x14ac:dyDescent="0.25">
      <c r="A75004"/>
    </row>
    <row r="75005" spans="1:1" x14ac:dyDescent="0.25">
      <c r="A75005"/>
    </row>
    <row r="75006" spans="1:1" x14ac:dyDescent="0.25">
      <c r="A75006"/>
    </row>
    <row r="75007" spans="1:1" x14ac:dyDescent="0.25">
      <c r="A75007"/>
    </row>
    <row r="75008" spans="1:1" x14ac:dyDescent="0.25">
      <c r="A75008"/>
    </row>
    <row r="75009" spans="1:1" x14ac:dyDescent="0.25">
      <c r="A75009"/>
    </row>
    <row r="75010" spans="1:1" x14ac:dyDescent="0.25">
      <c r="A75010"/>
    </row>
    <row r="75011" spans="1:1" x14ac:dyDescent="0.25">
      <c r="A75011"/>
    </row>
    <row r="75012" spans="1:1" x14ac:dyDescent="0.25">
      <c r="A75012"/>
    </row>
    <row r="75013" spans="1:1" x14ac:dyDescent="0.25">
      <c r="A75013"/>
    </row>
    <row r="75014" spans="1:1" x14ac:dyDescent="0.25">
      <c r="A75014"/>
    </row>
    <row r="75015" spans="1:1" x14ac:dyDescent="0.25">
      <c r="A75015"/>
    </row>
    <row r="75016" spans="1:1" x14ac:dyDescent="0.25">
      <c r="A75016"/>
    </row>
    <row r="75017" spans="1:1" x14ac:dyDescent="0.25">
      <c r="A75017"/>
    </row>
    <row r="75018" spans="1:1" x14ac:dyDescent="0.25">
      <c r="A75018"/>
    </row>
    <row r="75019" spans="1:1" x14ac:dyDescent="0.25">
      <c r="A75019"/>
    </row>
    <row r="75020" spans="1:1" x14ac:dyDescent="0.25">
      <c r="A75020"/>
    </row>
    <row r="75021" spans="1:1" x14ac:dyDescent="0.25">
      <c r="A75021"/>
    </row>
    <row r="75022" spans="1:1" x14ac:dyDescent="0.25">
      <c r="A75022"/>
    </row>
    <row r="75023" spans="1:1" x14ac:dyDescent="0.25">
      <c r="A75023"/>
    </row>
    <row r="75024" spans="1:1" x14ac:dyDescent="0.25">
      <c r="A75024"/>
    </row>
    <row r="75025" spans="1:1" x14ac:dyDescent="0.25">
      <c r="A75025"/>
    </row>
    <row r="75026" spans="1:1" x14ac:dyDescent="0.25">
      <c r="A75026"/>
    </row>
    <row r="75027" spans="1:1" x14ac:dyDescent="0.25">
      <c r="A75027"/>
    </row>
    <row r="75028" spans="1:1" x14ac:dyDescent="0.25">
      <c r="A75028"/>
    </row>
    <row r="75029" spans="1:1" x14ac:dyDescent="0.25">
      <c r="A75029"/>
    </row>
    <row r="75030" spans="1:1" x14ac:dyDescent="0.25">
      <c r="A75030"/>
    </row>
    <row r="75031" spans="1:1" x14ac:dyDescent="0.25">
      <c r="A75031"/>
    </row>
    <row r="75032" spans="1:1" x14ac:dyDescent="0.25">
      <c r="A75032"/>
    </row>
    <row r="75033" spans="1:1" x14ac:dyDescent="0.25">
      <c r="A75033"/>
    </row>
    <row r="75034" spans="1:1" x14ac:dyDescent="0.25">
      <c r="A75034"/>
    </row>
    <row r="75035" spans="1:1" x14ac:dyDescent="0.25">
      <c r="A75035"/>
    </row>
    <row r="75036" spans="1:1" x14ac:dyDescent="0.25">
      <c r="A75036"/>
    </row>
    <row r="75037" spans="1:1" x14ac:dyDescent="0.25">
      <c r="A75037"/>
    </row>
    <row r="75038" spans="1:1" x14ac:dyDescent="0.25">
      <c r="A75038"/>
    </row>
    <row r="75039" spans="1:1" x14ac:dyDescent="0.25">
      <c r="A75039"/>
    </row>
    <row r="75040" spans="1:1" x14ac:dyDescent="0.25">
      <c r="A75040"/>
    </row>
    <row r="75041" spans="1:1" x14ac:dyDescent="0.25">
      <c r="A75041"/>
    </row>
    <row r="75042" spans="1:1" x14ac:dyDescent="0.25">
      <c r="A75042"/>
    </row>
    <row r="75043" spans="1:1" x14ac:dyDescent="0.25">
      <c r="A75043"/>
    </row>
    <row r="75044" spans="1:1" x14ac:dyDescent="0.25">
      <c r="A75044"/>
    </row>
    <row r="75045" spans="1:1" x14ac:dyDescent="0.25">
      <c r="A75045"/>
    </row>
    <row r="75046" spans="1:1" x14ac:dyDescent="0.25">
      <c r="A75046"/>
    </row>
    <row r="75047" spans="1:1" x14ac:dyDescent="0.25">
      <c r="A75047"/>
    </row>
    <row r="75048" spans="1:1" x14ac:dyDescent="0.25">
      <c r="A75048"/>
    </row>
    <row r="75049" spans="1:1" x14ac:dyDescent="0.25">
      <c r="A75049"/>
    </row>
    <row r="75050" spans="1:1" x14ac:dyDescent="0.25">
      <c r="A75050"/>
    </row>
    <row r="75051" spans="1:1" x14ac:dyDescent="0.25">
      <c r="A75051"/>
    </row>
    <row r="75052" spans="1:1" x14ac:dyDescent="0.25">
      <c r="A75052"/>
    </row>
    <row r="75053" spans="1:1" x14ac:dyDescent="0.25">
      <c r="A75053"/>
    </row>
    <row r="75054" spans="1:1" x14ac:dyDescent="0.25">
      <c r="A75054"/>
    </row>
    <row r="75055" spans="1:1" x14ac:dyDescent="0.25">
      <c r="A75055"/>
    </row>
    <row r="75056" spans="1:1" x14ac:dyDescent="0.25">
      <c r="A75056"/>
    </row>
    <row r="75057" spans="1:1" x14ac:dyDescent="0.25">
      <c r="A75057"/>
    </row>
    <row r="75058" spans="1:1" x14ac:dyDescent="0.25">
      <c r="A75058"/>
    </row>
    <row r="75059" spans="1:1" x14ac:dyDescent="0.25">
      <c r="A75059"/>
    </row>
    <row r="75060" spans="1:1" x14ac:dyDescent="0.25">
      <c r="A75060"/>
    </row>
    <row r="75061" spans="1:1" x14ac:dyDescent="0.25">
      <c r="A75061"/>
    </row>
    <row r="75062" spans="1:1" x14ac:dyDescent="0.25">
      <c r="A75062"/>
    </row>
    <row r="75063" spans="1:1" x14ac:dyDescent="0.25">
      <c r="A75063"/>
    </row>
    <row r="75064" spans="1:1" x14ac:dyDescent="0.25">
      <c r="A75064"/>
    </row>
    <row r="75065" spans="1:1" x14ac:dyDescent="0.25">
      <c r="A75065"/>
    </row>
    <row r="75066" spans="1:1" x14ac:dyDescent="0.25">
      <c r="A75066"/>
    </row>
    <row r="75067" spans="1:1" x14ac:dyDescent="0.25">
      <c r="A75067"/>
    </row>
    <row r="75068" spans="1:1" x14ac:dyDescent="0.25">
      <c r="A75068"/>
    </row>
    <row r="75069" spans="1:1" x14ac:dyDescent="0.25">
      <c r="A75069"/>
    </row>
    <row r="75070" spans="1:1" x14ac:dyDescent="0.25">
      <c r="A75070"/>
    </row>
    <row r="75071" spans="1:1" x14ac:dyDescent="0.25">
      <c r="A75071"/>
    </row>
    <row r="75072" spans="1:1" x14ac:dyDescent="0.25">
      <c r="A75072"/>
    </row>
    <row r="75073" spans="1:1" x14ac:dyDescent="0.25">
      <c r="A75073"/>
    </row>
    <row r="75074" spans="1:1" x14ac:dyDescent="0.25">
      <c r="A75074"/>
    </row>
    <row r="75075" spans="1:1" x14ac:dyDescent="0.25">
      <c r="A75075"/>
    </row>
    <row r="75076" spans="1:1" x14ac:dyDescent="0.25">
      <c r="A75076"/>
    </row>
    <row r="75077" spans="1:1" x14ac:dyDescent="0.25">
      <c r="A75077"/>
    </row>
    <row r="75078" spans="1:1" x14ac:dyDescent="0.25">
      <c r="A75078"/>
    </row>
    <row r="75079" spans="1:1" x14ac:dyDescent="0.25">
      <c r="A75079"/>
    </row>
    <row r="75080" spans="1:1" x14ac:dyDescent="0.25">
      <c r="A75080"/>
    </row>
    <row r="75081" spans="1:1" x14ac:dyDescent="0.25">
      <c r="A75081"/>
    </row>
    <row r="75082" spans="1:1" x14ac:dyDescent="0.25">
      <c r="A75082"/>
    </row>
    <row r="75083" spans="1:1" x14ac:dyDescent="0.25">
      <c r="A75083"/>
    </row>
    <row r="75084" spans="1:1" x14ac:dyDescent="0.25">
      <c r="A75084"/>
    </row>
    <row r="75085" spans="1:1" x14ac:dyDescent="0.25">
      <c r="A75085"/>
    </row>
    <row r="75086" spans="1:1" x14ac:dyDescent="0.25">
      <c r="A75086"/>
    </row>
    <row r="75087" spans="1:1" x14ac:dyDescent="0.25">
      <c r="A75087"/>
    </row>
    <row r="75088" spans="1:1" x14ac:dyDescent="0.25">
      <c r="A75088"/>
    </row>
    <row r="75089" spans="1:1" x14ac:dyDescent="0.25">
      <c r="A75089"/>
    </row>
    <row r="75090" spans="1:1" x14ac:dyDescent="0.25">
      <c r="A75090"/>
    </row>
    <row r="75091" spans="1:1" x14ac:dyDescent="0.25">
      <c r="A75091"/>
    </row>
    <row r="75092" spans="1:1" x14ac:dyDescent="0.25">
      <c r="A75092"/>
    </row>
    <row r="75093" spans="1:1" x14ac:dyDescent="0.25">
      <c r="A75093"/>
    </row>
    <row r="75094" spans="1:1" x14ac:dyDescent="0.25">
      <c r="A75094"/>
    </row>
    <row r="75095" spans="1:1" x14ac:dyDescent="0.25">
      <c r="A75095"/>
    </row>
    <row r="75096" spans="1:1" x14ac:dyDescent="0.25">
      <c r="A75096"/>
    </row>
    <row r="75097" spans="1:1" x14ac:dyDescent="0.25">
      <c r="A75097"/>
    </row>
    <row r="75098" spans="1:1" x14ac:dyDescent="0.25">
      <c r="A75098"/>
    </row>
    <row r="75099" spans="1:1" x14ac:dyDescent="0.25">
      <c r="A75099"/>
    </row>
    <row r="75100" spans="1:1" x14ac:dyDescent="0.25">
      <c r="A75100"/>
    </row>
    <row r="75101" spans="1:1" x14ac:dyDescent="0.25">
      <c r="A75101"/>
    </row>
    <row r="75102" spans="1:1" x14ac:dyDescent="0.25">
      <c r="A75102"/>
    </row>
    <row r="75103" spans="1:1" x14ac:dyDescent="0.25">
      <c r="A75103"/>
    </row>
    <row r="75104" spans="1:1" x14ac:dyDescent="0.25">
      <c r="A75104"/>
    </row>
    <row r="75105" spans="1:1" x14ac:dyDescent="0.25">
      <c r="A75105"/>
    </row>
    <row r="75106" spans="1:1" x14ac:dyDescent="0.25">
      <c r="A75106"/>
    </row>
    <row r="75107" spans="1:1" x14ac:dyDescent="0.25">
      <c r="A75107"/>
    </row>
    <row r="75108" spans="1:1" x14ac:dyDescent="0.25">
      <c r="A75108"/>
    </row>
    <row r="75109" spans="1:1" x14ac:dyDescent="0.25">
      <c r="A75109"/>
    </row>
    <row r="75110" spans="1:1" x14ac:dyDescent="0.25">
      <c r="A75110"/>
    </row>
    <row r="75111" spans="1:1" x14ac:dyDescent="0.25">
      <c r="A75111"/>
    </row>
    <row r="75112" spans="1:1" x14ac:dyDescent="0.25">
      <c r="A75112"/>
    </row>
    <row r="75113" spans="1:1" x14ac:dyDescent="0.25">
      <c r="A75113"/>
    </row>
    <row r="75114" spans="1:1" x14ac:dyDescent="0.25">
      <c r="A75114"/>
    </row>
    <row r="75115" spans="1:1" x14ac:dyDescent="0.25">
      <c r="A75115"/>
    </row>
    <row r="75116" spans="1:1" x14ac:dyDescent="0.25">
      <c r="A75116"/>
    </row>
    <row r="75117" spans="1:1" x14ac:dyDescent="0.25">
      <c r="A75117"/>
    </row>
    <row r="75118" spans="1:1" x14ac:dyDescent="0.25">
      <c r="A75118"/>
    </row>
    <row r="75119" spans="1:1" x14ac:dyDescent="0.25">
      <c r="A75119"/>
    </row>
    <row r="75120" spans="1:1" x14ac:dyDescent="0.25">
      <c r="A75120"/>
    </row>
    <row r="75121" spans="1:1" x14ac:dyDescent="0.25">
      <c r="A75121"/>
    </row>
    <row r="75122" spans="1:1" x14ac:dyDescent="0.25">
      <c r="A75122"/>
    </row>
    <row r="75123" spans="1:1" x14ac:dyDescent="0.25">
      <c r="A75123"/>
    </row>
    <row r="75124" spans="1:1" x14ac:dyDescent="0.25">
      <c r="A75124"/>
    </row>
    <row r="75125" spans="1:1" x14ac:dyDescent="0.25">
      <c r="A75125"/>
    </row>
    <row r="75126" spans="1:1" x14ac:dyDescent="0.25">
      <c r="A75126"/>
    </row>
    <row r="75127" spans="1:1" x14ac:dyDescent="0.25">
      <c r="A75127"/>
    </row>
    <row r="75128" spans="1:1" x14ac:dyDescent="0.25">
      <c r="A75128"/>
    </row>
    <row r="75129" spans="1:1" x14ac:dyDescent="0.25">
      <c r="A75129"/>
    </row>
    <row r="75130" spans="1:1" x14ac:dyDescent="0.25">
      <c r="A75130"/>
    </row>
    <row r="75131" spans="1:1" x14ac:dyDescent="0.25">
      <c r="A75131"/>
    </row>
    <row r="75132" spans="1:1" x14ac:dyDescent="0.25">
      <c r="A75132"/>
    </row>
    <row r="75133" spans="1:1" x14ac:dyDescent="0.25">
      <c r="A75133"/>
    </row>
    <row r="75134" spans="1:1" x14ac:dyDescent="0.25">
      <c r="A75134"/>
    </row>
    <row r="75135" spans="1:1" x14ac:dyDescent="0.25">
      <c r="A75135"/>
    </row>
    <row r="75136" spans="1:1" x14ac:dyDescent="0.25">
      <c r="A75136"/>
    </row>
    <row r="75137" spans="1:1" x14ac:dyDescent="0.25">
      <c r="A75137"/>
    </row>
    <row r="75138" spans="1:1" x14ac:dyDescent="0.25">
      <c r="A75138"/>
    </row>
    <row r="75139" spans="1:1" x14ac:dyDescent="0.25">
      <c r="A75139"/>
    </row>
    <row r="75140" spans="1:1" x14ac:dyDescent="0.25">
      <c r="A75140"/>
    </row>
    <row r="75141" spans="1:1" x14ac:dyDescent="0.25">
      <c r="A75141"/>
    </row>
    <row r="75142" spans="1:1" x14ac:dyDescent="0.25">
      <c r="A75142"/>
    </row>
    <row r="75143" spans="1:1" x14ac:dyDescent="0.25">
      <c r="A75143"/>
    </row>
    <row r="75144" spans="1:1" x14ac:dyDescent="0.25">
      <c r="A75144"/>
    </row>
    <row r="75145" spans="1:1" x14ac:dyDescent="0.25">
      <c r="A75145"/>
    </row>
    <row r="75146" spans="1:1" x14ac:dyDescent="0.25">
      <c r="A75146"/>
    </row>
    <row r="75147" spans="1:1" x14ac:dyDescent="0.25">
      <c r="A75147"/>
    </row>
    <row r="75148" spans="1:1" x14ac:dyDescent="0.25">
      <c r="A75148"/>
    </row>
    <row r="75149" spans="1:1" x14ac:dyDescent="0.25">
      <c r="A75149"/>
    </row>
    <row r="75150" spans="1:1" x14ac:dyDescent="0.25">
      <c r="A75150"/>
    </row>
    <row r="75151" spans="1:1" x14ac:dyDescent="0.25">
      <c r="A75151"/>
    </row>
    <row r="75152" spans="1:1" x14ac:dyDescent="0.25">
      <c r="A75152"/>
    </row>
    <row r="75153" spans="1:1" x14ac:dyDescent="0.25">
      <c r="A75153"/>
    </row>
    <row r="75154" spans="1:1" x14ac:dyDescent="0.25">
      <c r="A75154"/>
    </row>
    <row r="75155" spans="1:1" x14ac:dyDescent="0.25">
      <c r="A75155"/>
    </row>
    <row r="75156" spans="1:1" x14ac:dyDescent="0.25">
      <c r="A75156"/>
    </row>
    <row r="75157" spans="1:1" x14ac:dyDescent="0.25">
      <c r="A75157"/>
    </row>
    <row r="75158" spans="1:1" x14ac:dyDescent="0.25">
      <c r="A75158"/>
    </row>
    <row r="75159" spans="1:1" x14ac:dyDescent="0.25">
      <c r="A75159"/>
    </row>
    <row r="75160" spans="1:1" x14ac:dyDescent="0.25">
      <c r="A75160"/>
    </row>
    <row r="75161" spans="1:1" x14ac:dyDescent="0.25">
      <c r="A75161"/>
    </row>
    <row r="75162" spans="1:1" x14ac:dyDescent="0.25">
      <c r="A75162"/>
    </row>
    <row r="75163" spans="1:1" x14ac:dyDescent="0.25">
      <c r="A75163"/>
    </row>
    <row r="75164" spans="1:1" x14ac:dyDescent="0.25">
      <c r="A75164"/>
    </row>
    <row r="75165" spans="1:1" x14ac:dyDescent="0.25">
      <c r="A75165"/>
    </row>
    <row r="75166" spans="1:1" x14ac:dyDescent="0.25">
      <c r="A75166"/>
    </row>
    <row r="75167" spans="1:1" x14ac:dyDescent="0.25">
      <c r="A75167"/>
    </row>
    <row r="75168" spans="1:1" x14ac:dyDescent="0.25">
      <c r="A75168"/>
    </row>
    <row r="75169" spans="1:1" x14ac:dyDescent="0.25">
      <c r="A75169"/>
    </row>
    <row r="75170" spans="1:1" x14ac:dyDescent="0.25">
      <c r="A75170"/>
    </row>
    <row r="75171" spans="1:1" x14ac:dyDescent="0.25">
      <c r="A75171"/>
    </row>
    <row r="75172" spans="1:1" x14ac:dyDescent="0.25">
      <c r="A75172"/>
    </row>
    <row r="75173" spans="1:1" x14ac:dyDescent="0.25">
      <c r="A75173"/>
    </row>
    <row r="75174" spans="1:1" x14ac:dyDescent="0.25">
      <c r="A75174"/>
    </row>
    <row r="75175" spans="1:1" x14ac:dyDescent="0.25">
      <c r="A75175"/>
    </row>
    <row r="75176" spans="1:1" x14ac:dyDescent="0.25">
      <c r="A75176"/>
    </row>
    <row r="75177" spans="1:1" x14ac:dyDescent="0.25">
      <c r="A75177"/>
    </row>
    <row r="75178" spans="1:1" x14ac:dyDescent="0.25">
      <c r="A75178"/>
    </row>
    <row r="75179" spans="1:1" x14ac:dyDescent="0.25">
      <c r="A75179"/>
    </row>
    <row r="75180" spans="1:1" x14ac:dyDescent="0.25">
      <c r="A75180"/>
    </row>
    <row r="75181" spans="1:1" x14ac:dyDescent="0.25">
      <c r="A75181"/>
    </row>
    <row r="75182" spans="1:1" x14ac:dyDescent="0.25">
      <c r="A75182"/>
    </row>
    <row r="75183" spans="1:1" x14ac:dyDescent="0.25">
      <c r="A75183"/>
    </row>
    <row r="75184" spans="1:1" x14ac:dyDescent="0.25">
      <c r="A75184"/>
    </row>
    <row r="75185" spans="1:1" x14ac:dyDescent="0.25">
      <c r="A75185"/>
    </row>
    <row r="75186" spans="1:1" x14ac:dyDescent="0.25">
      <c r="A75186"/>
    </row>
    <row r="75187" spans="1:1" x14ac:dyDescent="0.25">
      <c r="A75187"/>
    </row>
    <row r="75188" spans="1:1" x14ac:dyDescent="0.25">
      <c r="A75188"/>
    </row>
    <row r="75189" spans="1:1" x14ac:dyDescent="0.25">
      <c r="A75189"/>
    </row>
    <row r="75190" spans="1:1" x14ac:dyDescent="0.25">
      <c r="A75190"/>
    </row>
    <row r="75191" spans="1:1" x14ac:dyDescent="0.25">
      <c r="A75191"/>
    </row>
    <row r="75192" spans="1:1" x14ac:dyDescent="0.25">
      <c r="A75192"/>
    </row>
    <row r="75193" spans="1:1" x14ac:dyDescent="0.25">
      <c r="A75193"/>
    </row>
    <row r="75194" spans="1:1" x14ac:dyDescent="0.25">
      <c r="A75194"/>
    </row>
    <row r="75195" spans="1:1" x14ac:dyDescent="0.25">
      <c r="A75195"/>
    </row>
    <row r="75196" spans="1:1" x14ac:dyDescent="0.25">
      <c r="A75196"/>
    </row>
    <row r="75197" spans="1:1" x14ac:dyDescent="0.25">
      <c r="A75197"/>
    </row>
    <row r="75198" spans="1:1" x14ac:dyDescent="0.25">
      <c r="A75198"/>
    </row>
    <row r="75199" spans="1:1" x14ac:dyDescent="0.25">
      <c r="A75199"/>
    </row>
    <row r="75200" spans="1:1" x14ac:dyDescent="0.25">
      <c r="A75200"/>
    </row>
    <row r="75201" spans="1:1" x14ac:dyDescent="0.25">
      <c r="A75201"/>
    </row>
    <row r="75202" spans="1:1" x14ac:dyDescent="0.25">
      <c r="A75202"/>
    </row>
    <row r="75203" spans="1:1" x14ac:dyDescent="0.25">
      <c r="A75203"/>
    </row>
    <row r="75204" spans="1:1" x14ac:dyDescent="0.25">
      <c r="A75204"/>
    </row>
    <row r="75205" spans="1:1" x14ac:dyDescent="0.25">
      <c r="A75205"/>
    </row>
    <row r="75206" spans="1:1" x14ac:dyDescent="0.25">
      <c r="A75206"/>
    </row>
    <row r="75207" spans="1:1" x14ac:dyDescent="0.25">
      <c r="A75207"/>
    </row>
    <row r="75208" spans="1:1" x14ac:dyDescent="0.25">
      <c r="A75208"/>
    </row>
    <row r="75209" spans="1:1" x14ac:dyDescent="0.25">
      <c r="A75209"/>
    </row>
    <row r="75210" spans="1:1" x14ac:dyDescent="0.25">
      <c r="A75210"/>
    </row>
    <row r="75211" spans="1:1" x14ac:dyDescent="0.25">
      <c r="A75211"/>
    </row>
    <row r="75212" spans="1:1" x14ac:dyDescent="0.25">
      <c r="A75212"/>
    </row>
    <row r="75213" spans="1:1" x14ac:dyDescent="0.25">
      <c r="A75213"/>
    </row>
    <row r="75214" spans="1:1" x14ac:dyDescent="0.25">
      <c r="A75214"/>
    </row>
    <row r="75215" spans="1:1" x14ac:dyDescent="0.25">
      <c r="A75215"/>
    </row>
    <row r="75216" spans="1:1" x14ac:dyDescent="0.25">
      <c r="A75216"/>
    </row>
    <row r="75217" spans="1:1" x14ac:dyDescent="0.25">
      <c r="A75217"/>
    </row>
    <row r="75218" spans="1:1" x14ac:dyDescent="0.25">
      <c r="A75218"/>
    </row>
    <row r="75219" spans="1:1" x14ac:dyDescent="0.25">
      <c r="A75219"/>
    </row>
    <row r="75220" spans="1:1" x14ac:dyDescent="0.25">
      <c r="A75220"/>
    </row>
    <row r="75221" spans="1:1" x14ac:dyDescent="0.25">
      <c r="A75221"/>
    </row>
    <row r="75222" spans="1:1" x14ac:dyDescent="0.25">
      <c r="A75222"/>
    </row>
    <row r="75223" spans="1:1" x14ac:dyDescent="0.25">
      <c r="A75223"/>
    </row>
    <row r="75224" spans="1:1" x14ac:dyDescent="0.25">
      <c r="A75224"/>
    </row>
    <row r="75225" spans="1:1" x14ac:dyDescent="0.25">
      <c r="A75225"/>
    </row>
    <row r="75226" spans="1:1" x14ac:dyDescent="0.25">
      <c r="A75226"/>
    </row>
    <row r="75227" spans="1:1" x14ac:dyDescent="0.25">
      <c r="A75227"/>
    </row>
    <row r="75228" spans="1:1" x14ac:dyDescent="0.25">
      <c r="A75228"/>
    </row>
    <row r="75229" spans="1:1" x14ac:dyDescent="0.25">
      <c r="A75229"/>
    </row>
    <row r="75230" spans="1:1" x14ac:dyDescent="0.25">
      <c r="A75230"/>
    </row>
    <row r="75231" spans="1:1" x14ac:dyDescent="0.25">
      <c r="A75231"/>
    </row>
    <row r="75232" spans="1:1" x14ac:dyDescent="0.25">
      <c r="A75232"/>
    </row>
    <row r="75233" spans="1:1" x14ac:dyDescent="0.25">
      <c r="A75233"/>
    </row>
    <row r="75234" spans="1:1" x14ac:dyDescent="0.25">
      <c r="A75234"/>
    </row>
    <row r="75235" spans="1:1" x14ac:dyDescent="0.25">
      <c r="A75235"/>
    </row>
    <row r="75236" spans="1:1" x14ac:dyDescent="0.25">
      <c r="A75236"/>
    </row>
    <row r="75237" spans="1:1" x14ac:dyDescent="0.25">
      <c r="A75237"/>
    </row>
    <row r="75238" spans="1:1" x14ac:dyDescent="0.25">
      <c r="A75238"/>
    </row>
    <row r="75239" spans="1:1" x14ac:dyDescent="0.25">
      <c r="A75239"/>
    </row>
    <row r="75240" spans="1:1" x14ac:dyDescent="0.25">
      <c r="A75240"/>
    </row>
    <row r="75241" spans="1:1" x14ac:dyDescent="0.25">
      <c r="A75241"/>
    </row>
    <row r="75242" spans="1:1" x14ac:dyDescent="0.25">
      <c r="A75242"/>
    </row>
    <row r="75243" spans="1:1" x14ac:dyDescent="0.25">
      <c r="A75243"/>
    </row>
    <row r="75244" spans="1:1" x14ac:dyDescent="0.25">
      <c r="A75244"/>
    </row>
    <row r="75245" spans="1:1" x14ac:dyDescent="0.25">
      <c r="A75245"/>
    </row>
    <row r="75246" spans="1:1" x14ac:dyDescent="0.25">
      <c r="A75246"/>
    </row>
    <row r="75247" spans="1:1" x14ac:dyDescent="0.25">
      <c r="A75247"/>
    </row>
    <row r="75248" spans="1:1" x14ac:dyDescent="0.25">
      <c r="A75248"/>
    </row>
    <row r="75249" spans="1:1" x14ac:dyDescent="0.25">
      <c r="A75249"/>
    </row>
    <row r="75250" spans="1:1" x14ac:dyDescent="0.25">
      <c r="A75250"/>
    </row>
    <row r="75251" spans="1:1" x14ac:dyDescent="0.25">
      <c r="A75251"/>
    </row>
    <row r="75252" spans="1:1" x14ac:dyDescent="0.25">
      <c r="A75252"/>
    </row>
    <row r="75253" spans="1:1" x14ac:dyDescent="0.25">
      <c r="A75253"/>
    </row>
    <row r="75254" spans="1:1" x14ac:dyDescent="0.25">
      <c r="A75254"/>
    </row>
    <row r="75255" spans="1:1" x14ac:dyDescent="0.25">
      <c r="A75255"/>
    </row>
    <row r="75256" spans="1:1" x14ac:dyDescent="0.25">
      <c r="A75256"/>
    </row>
    <row r="75257" spans="1:1" x14ac:dyDescent="0.25">
      <c r="A75257"/>
    </row>
    <row r="75258" spans="1:1" x14ac:dyDescent="0.25">
      <c r="A75258"/>
    </row>
    <row r="75259" spans="1:1" x14ac:dyDescent="0.25">
      <c r="A75259"/>
    </row>
    <row r="75260" spans="1:1" x14ac:dyDescent="0.25">
      <c r="A75260"/>
    </row>
    <row r="75261" spans="1:1" x14ac:dyDescent="0.25">
      <c r="A75261"/>
    </row>
    <row r="75262" spans="1:1" x14ac:dyDescent="0.25">
      <c r="A75262"/>
    </row>
    <row r="75263" spans="1:1" x14ac:dyDescent="0.25">
      <c r="A75263"/>
    </row>
    <row r="75264" spans="1:1" x14ac:dyDescent="0.25">
      <c r="A75264"/>
    </row>
    <row r="75265" spans="1:1" x14ac:dyDescent="0.25">
      <c r="A75265"/>
    </row>
    <row r="75266" spans="1:1" x14ac:dyDescent="0.25">
      <c r="A75266"/>
    </row>
    <row r="75267" spans="1:1" x14ac:dyDescent="0.25">
      <c r="A75267"/>
    </row>
    <row r="75268" spans="1:1" x14ac:dyDescent="0.25">
      <c r="A75268"/>
    </row>
    <row r="75269" spans="1:1" x14ac:dyDescent="0.25">
      <c r="A75269"/>
    </row>
    <row r="75270" spans="1:1" x14ac:dyDescent="0.25">
      <c r="A75270"/>
    </row>
    <row r="75271" spans="1:1" x14ac:dyDescent="0.25">
      <c r="A75271"/>
    </row>
    <row r="75272" spans="1:1" x14ac:dyDescent="0.25">
      <c r="A75272"/>
    </row>
    <row r="75273" spans="1:1" x14ac:dyDescent="0.25">
      <c r="A75273"/>
    </row>
    <row r="75274" spans="1:1" x14ac:dyDescent="0.25">
      <c r="A75274"/>
    </row>
    <row r="75275" spans="1:1" x14ac:dyDescent="0.25">
      <c r="A75275"/>
    </row>
    <row r="75276" spans="1:1" x14ac:dyDescent="0.25">
      <c r="A75276"/>
    </row>
    <row r="75277" spans="1:1" x14ac:dyDescent="0.25">
      <c r="A75277"/>
    </row>
    <row r="75278" spans="1:1" x14ac:dyDescent="0.25">
      <c r="A75278"/>
    </row>
    <row r="75279" spans="1:1" x14ac:dyDescent="0.25">
      <c r="A75279"/>
    </row>
    <row r="75280" spans="1:1" x14ac:dyDescent="0.25">
      <c r="A75280"/>
    </row>
    <row r="75281" spans="1:1" x14ac:dyDescent="0.25">
      <c r="A75281"/>
    </row>
    <row r="75282" spans="1:1" x14ac:dyDescent="0.25">
      <c r="A75282"/>
    </row>
    <row r="75283" spans="1:1" x14ac:dyDescent="0.25">
      <c r="A75283"/>
    </row>
    <row r="75284" spans="1:1" x14ac:dyDescent="0.25">
      <c r="A75284"/>
    </row>
    <row r="75285" spans="1:1" x14ac:dyDescent="0.25">
      <c r="A75285"/>
    </row>
    <row r="75286" spans="1:1" x14ac:dyDescent="0.25">
      <c r="A75286"/>
    </row>
    <row r="75287" spans="1:1" x14ac:dyDescent="0.25">
      <c r="A75287"/>
    </row>
    <row r="75288" spans="1:1" x14ac:dyDescent="0.25">
      <c r="A75288"/>
    </row>
    <row r="75289" spans="1:1" x14ac:dyDescent="0.25">
      <c r="A75289"/>
    </row>
    <row r="75290" spans="1:1" x14ac:dyDescent="0.25">
      <c r="A75290"/>
    </row>
    <row r="75291" spans="1:1" x14ac:dyDescent="0.25">
      <c r="A75291"/>
    </row>
    <row r="75292" spans="1:1" x14ac:dyDescent="0.25">
      <c r="A75292"/>
    </row>
    <row r="75293" spans="1:1" x14ac:dyDescent="0.25">
      <c r="A75293"/>
    </row>
    <row r="75294" spans="1:1" x14ac:dyDescent="0.25">
      <c r="A75294"/>
    </row>
    <row r="75295" spans="1:1" x14ac:dyDescent="0.25">
      <c r="A75295"/>
    </row>
    <row r="75296" spans="1:1" x14ac:dyDescent="0.25">
      <c r="A75296"/>
    </row>
    <row r="75297" spans="1:1" x14ac:dyDescent="0.25">
      <c r="A75297"/>
    </row>
    <row r="75298" spans="1:1" x14ac:dyDescent="0.25">
      <c r="A75298"/>
    </row>
    <row r="75299" spans="1:1" x14ac:dyDescent="0.25">
      <c r="A75299"/>
    </row>
    <row r="75300" spans="1:1" x14ac:dyDescent="0.25">
      <c r="A75300"/>
    </row>
    <row r="75301" spans="1:1" x14ac:dyDescent="0.25">
      <c r="A75301"/>
    </row>
    <row r="75302" spans="1:1" x14ac:dyDescent="0.25">
      <c r="A75302"/>
    </row>
    <row r="75303" spans="1:1" x14ac:dyDescent="0.25">
      <c r="A75303"/>
    </row>
    <row r="75304" spans="1:1" x14ac:dyDescent="0.25">
      <c r="A75304"/>
    </row>
    <row r="75305" spans="1:1" x14ac:dyDescent="0.25">
      <c r="A75305"/>
    </row>
    <row r="75306" spans="1:1" x14ac:dyDescent="0.25">
      <c r="A75306"/>
    </row>
    <row r="75307" spans="1:1" x14ac:dyDescent="0.25">
      <c r="A75307"/>
    </row>
    <row r="75308" spans="1:1" x14ac:dyDescent="0.25">
      <c r="A75308"/>
    </row>
    <row r="75309" spans="1:1" x14ac:dyDescent="0.25">
      <c r="A75309"/>
    </row>
    <row r="75310" spans="1:1" x14ac:dyDescent="0.25">
      <c r="A75310"/>
    </row>
    <row r="75311" spans="1:1" x14ac:dyDescent="0.25">
      <c r="A75311"/>
    </row>
    <row r="75312" spans="1:1" x14ac:dyDescent="0.25">
      <c r="A75312"/>
    </row>
    <row r="75313" spans="1:1" x14ac:dyDescent="0.25">
      <c r="A75313"/>
    </row>
    <row r="75314" spans="1:1" x14ac:dyDescent="0.25">
      <c r="A75314"/>
    </row>
    <row r="75315" spans="1:1" x14ac:dyDescent="0.25">
      <c r="A75315"/>
    </row>
    <row r="75316" spans="1:1" x14ac:dyDescent="0.25">
      <c r="A75316"/>
    </row>
    <row r="75317" spans="1:1" x14ac:dyDescent="0.25">
      <c r="A75317"/>
    </row>
    <row r="75318" spans="1:1" x14ac:dyDescent="0.25">
      <c r="A75318"/>
    </row>
    <row r="75319" spans="1:1" x14ac:dyDescent="0.25">
      <c r="A75319"/>
    </row>
    <row r="75320" spans="1:1" x14ac:dyDescent="0.25">
      <c r="A75320"/>
    </row>
    <row r="75321" spans="1:1" x14ac:dyDescent="0.25">
      <c r="A75321"/>
    </row>
    <row r="75322" spans="1:1" x14ac:dyDescent="0.25">
      <c r="A75322"/>
    </row>
    <row r="75323" spans="1:1" x14ac:dyDescent="0.25">
      <c r="A75323"/>
    </row>
    <row r="75324" spans="1:1" x14ac:dyDescent="0.25">
      <c r="A75324"/>
    </row>
    <row r="75325" spans="1:1" x14ac:dyDescent="0.25">
      <c r="A75325"/>
    </row>
    <row r="75326" spans="1:1" x14ac:dyDescent="0.25">
      <c r="A75326"/>
    </row>
    <row r="75327" spans="1:1" x14ac:dyDescent="0.25">
      <c r="A75327"/>
    </row>
    <row r="75328" spans="1:1" x14ac:dyDescent="0.25">
      <c r="A75328"/>
    </row>
    <row r="75329" spans="1:1" x14ac:dyDescent="0.25">
      <c r="A75329"/>
    </row>
    <row r="75330" spans="1:1" x14ac:dyDescent="0.25">
      <c r="A75330"/>
    </row>
    <row r="75331" spans="1:1" x14ac:dyDescent="0.25">
      <c r="A75331"/>
    </row>
    <row r="75332" spans="1:1" x14ac:dyDescent="0.25">
      <c r="A75332"/>
    </row>
    <row r="75333" spans="1:1" x14ac:dyDescent="0.25">
      <c r="A75333"/>
    </row>
    <row r="75334" spans="1:1" x14ac:dyDescent="0.25">
      <c r="A75334"/>
    </row>
    <row r="75335" spans="1:1" x14ac:dyDescent="0.25">
      <c r="A75335"/>
    </row>
    <row r="75336" spans="1:1" x14ac:dyDescent="0.25">
      <c r="A75336"/>
    </row>
    <row r="75337" spans="1:1" x14ac:dyDescent="0.25">
      <c r="A75337"/>
    </row>
    <row r="75338" spans="1:1" x14ac:dyDescent="0.25">
      <c r="A75338"/>
    </row>
    <row r="75339" spans="1:1" x14ac:dyDescent="0.25">
      <c r="A75339"/>
    </row>
    <row r="75340" spans="1:1" x14ac:dyDescent="0.25">
      <c r="A75340"/>
    </row>
    <row r="75341" spans="1:1" x14ac:dyDescent="0.25">
      <c r="A75341"/>
    </row>
    <row r="75342" spans="1:1" x14ac:dyDescent="0.25">
      <c r="A75342"/>
    </row>
    <row r="75343" spans="1:1" x14ac:dyDescent="0.25">
      <c r="A75343"/>
    </row>
    <row r="75344" spans="1:1" x14ac:dyDescent="0.25">
      <c r="A75344"/>
    </row>
    <row r="75345" spans="1:1" x14ac:dyDescent="0.25">
      <c r="A75345"/>
    </row>
    <row r="75346" spans="1:1" x14ac:dyDescent="0.25">
      <c r="A75346"/>
    </row>
    <row r="75347" spans="1:1" x14ac:dyDescent="0.25">
      <c r="A75347"/>
    </row>
    <row r="75348" spans="1:1" x14ac:dyDescent="0.25">
      <c r="A75348"/>
    </row>
    <row r="75349" spans="1:1" x14ac:dyDescent="0.25">
      <c r="A75349"/>
    </row>
    <row r="75350" spans="1:1" x14ac:dyDescent="0.25">
      <c r="A75350"/>
    </row>
    <row r="75351" spans="1:1" x14ac:dyDescent="0.25">
      <c r="A75351"/>
    </row>
    <row r="75352" spans="1:1" x14ac:dyDescent="0.25">
      <c r="A75352"/>
    </row>
    <row r="75353" spans="1:1" x14ac:dyDescent="0.25">
      <c r="A75353"/>
    </row>
    <row r="75354" spans="1:1" x14ac:dyDescent="0.25">
      <c r="A75354"/>
    </row>
    <row r="75355" spans="1:1" x14ac:dyDescent="0.25">
      <c r="A75355"/>
    </row>
    <row r="75356" spans="1:1" x14ac:dyDescent="0.25">
      <c r="A75356"/>
    </row>
    <row r="75357" spans="1:1" x14ac:dyDescent="0.25">
      <c r="A75357"/>
    </row>
    <row r="75358" spans="1:1" x14ac:dyDescent="0.25">
      <c r="A75358"/>
    </row>
    <row r="75359" spans="1:1" x14ac:dyDescent="0.25">
      <c r="A75359"/>
    </row>
    <row r="75360" spans="1:1" x14ac:dyDescent="0.25">
      <c r="A75360"/>
    </row>
    <row r="75361" spans="1:1" x14ac:dyDescent="0.25">
      <c r="A75361"/>
    </row>
    <row r="75362" spans="1:1" x14ac:dyDescent="0.25">
      <c r="A75362"/>
    </row>
    <row r="75363" spans="1:1" x14ac:dyDescent="0.25">
      <c r="A75363"/>
    </row>
    <row r="75364" spans="1:1" x14ac:dyDescent="0.25">
      <c r="A75364"/>
    </row>
    <row r="75365" spans="1:1" x14ac:dyDescent="0.25">
      <c r="A75365"/>
    </row>
    <row r="75366" spans="1:1" x14ac:dyDescent="0.25">
      <c r="A75366"/>
    </row>
    <row r="75367" spans="1:1" x14ac:dyDescent="0.25">
      <c r="A75367"/>
    </row>
    <row r="75368" spans="1:1" x14ac:dyDescent="0.25">
      <c r="A75368"/>
    </row>
    <row r="75369" spans="1:1" x14ac:dyDescent="0.25">
      <c r="A75369"/>
    </row>
    <row r="75370" spans="1:1" x14ac:dyDescent="0.25">
      <c r="A75370"/>
    </row>
    <row r="75371" spans="1:1" x14ac:dyDescent="0.25">
      <c r="A75371"/>
    </row>
    <row r="75372" spans="1:1" x14ac:dyDescent="0.25">
      <c r="A75372"/>
    </row>
    <row r="75373" spans="1:1" x14ac:dyDescent="0.25">
      <c r="A75373"/>
    </row>
    <row r="75374" spans="1:1" x14ac:dyDescent="0.25">
      <c r="A75374"/>
    </row>
    <row r="75375" spans="1:1" x14ac:dyDescent="0.25">
      <c r="A75375"/>
    </row>
    <row r="75376" spans="1:1" x14ac:dyDescent="0.25">
      <c r="A75376"/>
    </row>
    <row r="75377" spans="1:1" x14ac:dyDescent="0.25">
      <c r="A75377"/>
    </row>
    <row r="75378" spans="1:1" x14ac:dyDescent="0.25">
      <c r="A75378"/>
    </row>
    <row r="75379" spans="1:1" x14ac:dyDescent="0.25">
      <c r="A75379"/>
    </row>
    <row r="75380" spans="1:1" x14ac:dyDescent="0.25">
      <c r="A75380"/>
    </row>
    <row r="75381" spans="1:1" x14ac:dyDescent="0.25">
      <c r="A75381"/>
    </row>
    <row r="75382" spans="1:1" x14ac:dyDescent="0.25">
      <c r="A75382"/>
    </row>
    <row r="75383" spans="1:1" x14ac:dyDescent="0.25">
      <c r="A75383"/>
    </row>
    <row r="75384" spans="1:1" x14ac:dyDescent="0.25">
      <c r="A75384"/>
    </row>
    <row r="75385" spans="1:1" x14ac:dyDescent="0.25">
      <c r="A75385"/>
    </row>
    <row r="75386" spans="1:1" x14ac:dyDescent="0.25">
      <c r="A75386"/>
    </row>
    <row r="75387" spans="1:1" x14ac:dyDescent="0.25">
      <c r="A75387"/>
    </row>
    <row r="75388" spans="1:1" x14ac:dyDescent="0.25">
      <c r="A75388"/>
    </row>
    <row r="75389" spans="1:1" x14ac:dyDescent="0.25">
      <c r="A75389"/>
    </row>
    <row r="75390" spans="1:1" x14ac:dyDescent="0.25">
      <c r="A75390"/>
    </row>
    <row r="75391" spans="1:1" x14ac:dyDescent="0.25">
      <c r="A75391"/>
    </row>
    <row r="75392" spans="1:1" x14ac:dyDescent="0.25">
      <c r="A75392"/>
    </row>
    <row r="75393" spans="1:1" x14ac:dyDescent="0.25">
      <c r="A75393"/>
    </row>
    <row r="75394" spans="1:1" x14ac:dyDescent="0.25">
      <c r="A75394"/>
    </row>
    <row r="75395" spans="1:1" x14ac:dyDescent="0.25">
      <c r="A75395"/>
    </row>
    <row r="75396" spans="1:1" x14ac:dyDescent="0.25">
      <c r="A75396"/>
    </row>
    <row r="75397" spans="1:1" x14ac:dyDescent="0.25">
      <c r="A75397"/>
    </row>
    <row r="75398" spans="1:1" x14ac:dyDescent="0.25">
      <c r="A75398"/>
    </row>
    <row r="75399" spans="1:1" x14ac:dyDescent="0.25">
      <c r="A75399"/>
    </row>
    <row r="75400" spans="1:1" x14ac:dyDescent="0.25">
      <c r="A75400"/>
    </row>
    <row r="75401" spans="1:1" x14ac:dyDescent="0.25">
      <c r="A75401"/>
    </row>
    <row r="75402" spans="1:1" x14ac:dyDescent="0.25">
      <c r="A75402"/>
    </row>
    <row r="75403" spans="1:1" x14ac:dyDescent="0.25">
      <c r="A75403"/>
    </row>
    <row r="75404" spans="1:1" x14ac:dyDescent="0.25">
      <c r="A75404"/>
    </row>
    <row r="75405" spans="1:1" x14ac:dyDescent="0.25">
      <c r="A75405"/>
    </row>
    <row r="75406" spans="1:1" x14ac:dyDescent="0.25">
      <c r="A75406"/>
    </row>
    <row r="75407" spans="1:1" x14ac:dyDescent="0.25">
      <c r="A75407"/>
    </row>
    <row r="75408" spans="1:1" x14ac:dyDescent="0.25">
      <c r="A75408"/>
    </row>
    <row r="75409" spans="1:1" x14ac:dyDescent="0.25">
      <c r="A75409"/>
    </row>
    <row r="75410" spans="1:1" x14ac:dyDescent="0.25">
      <c r="A75410"/>
    </row>
    <row r="75411" spans="1:1" x14ac:dyDescent="0.25">
      <c r="A75411"/>
    </row>
    <row r="75412" spans="1:1" x14ac:dyDescent="0.25">
      <c r="A75412"/>
    </row>
    <row r="75413" spans="1:1" x14ac:dyDescent="0.25">
      <c r="A75413"/>
    </row>
    <row r="75414" spans="1:1" x14ac:dyDescent="0.25">
      <c r="A75414"/>
    </row>
    <row r="75415" spans="1:1" x14ac:dyDescent="0.25">
      <c r="A75415"/>
    </row>
    <row r="75416" spans="1:1" x14ac:dyDescent="0.25">
      <c r="A75416"/>
    </row>
    <row r="75417" spans="1:1" x14ac:dyDescent="0.25">
      <c r="A75417"/>
    </row>
    <row r="75418" spans="1:1" x14ac:dyDescent="0.25">
      <c r="A75418"/>
    </row>
    <row r="75419" spans="1:1" x14ac:dyDescent="0.25">
      <c r="A75419"/>
    </row>
    <row r="75420" spans="1:1" x14ac:dyDescent="0.25">
      <c r="A75420"/>
    </row>
    <row r="75421" spans="1:1" x14ac:dyDescent="0.25">
      <c r="A75421"/>
    </row>
    <row r="75422" spans="1:1" x14ac:dyDescent="0.25">
      <c r="A75422"/>
    </row>
    <row r="75423" spans="1:1" x14ac:dyDescent="0.25">
      <c r="A75423"/>
    </row>
    <row r="75424" spans="1:1" x14ac:dyDescent="0.25">
      <c r="A75424"/>
    </row>
    <row r="75425" spans="1:1" x14ac:dyDescent="0.25">
      <c r="A75425"/>
    </row>
    <row r="75426" spans="1:1" x14ac:dyDescent="0.25">
      <c r="A75426"/>
    </row>
    <row r="75427" spans="1:1" x14ac:dyDescent="0.25">
      <c r="A75427"/>
    </row>
    <row r="75428" spans="1:1" x14ac:dyDescent="0.25">
      <c r="A75428"/>
    </row>
    <row r="75429" spans="1:1" x14ac:dyDescent="0.25">
      <c r="A75429"/>
    </row>
    <row r="75430" spans="1:1" x14ac:dyDescent="0.25">
      <c r="A75430"/>
    </row>
    <row r="75431" spans="1:1" x14ac:dyDescent="0.25">
      <c r="A75431"/>
    </row>
    <row r="75432" spans="1:1" x14ac:dyDescent="0.25">
      <c r="A75432"/>
    </row>
    <row r="75433" spans="1:1" x14ac:dyDescent="0.25">
      <c r="A75433"/>
    </row>
    <row r="75434" spans="1:1" x14ac:dyDescent="0.25">
      <c r="A75434"/>
    </row>
    <row r="75435" spans="1:1" x14ac:dyDescent="0.25">
      <c r="A75435"/>
    </row>
    <row r="75436" spans="1:1" x14ac:dyDescent="0.25">
      <c r="A75436"/>
    </row>
    <row r="75437" spans="1:1" x14ac:dyDescent="0.25">
      <c r="A75437"/>
    </row>
    <row r="75438" spans="1:1" x14ac:dyDescent="0.25">
      <c r="A75438"/>
    </row>
    <row r="75439" spans="1:1" x14ac:dyDescent="0.25">
      <c r="A75439"/>
    </row>
    <row r="75440" spans="1:1" x14ac:dyDescent="0.25">
      <c r="A75440"/>
    </row>
    <row r="75441" spans="1:1" x14ac:dyDescent="0.25">
      <c r="A75441"/>
    </row>
    <row r="75442" spans="1:1" x14ac:dyDescent="0.25">
      <c r="A75442"/>
    </row>
    <row r="75443" spans="1:1" x14ac:dyDescent="0.25">
      <c r="A75443"/>
    </row>
    <row r="75444" spans="1:1" x14ac:dyDescent="0.25">
      <c r="A75444"/>
    </row>
    <row r="75445" spans="1:1" x14ac:dyDescent="0.25">
      <c r="A75445"/>
    </row>
    <row r="75446" spans="1:1" x14ac:dyDescent="0.25">
      <c r="A75446"/>
    </row>
    <row r="75447" spans="1:1" x14ac:dyDescent="0.25">
      <c r="A75447"/>
    </row>
    <row r="75448" spans="1:1" x14ac:dyDescent="0.25">
      <c r="A75448"/>
    </row>
    <row r="75449" spans="1:1" x14ac:dyDescent="0.25">
      <c r="A75449"/>
    </row>
    <row r="75450" spans="1:1" x14ac:dyDescent="0.25">
      <c r="A75450"/>
    </row>
    <row r="75451" spans="1:1" x14ac:dyDescent="0.25">
      <c r="A75451"/>
    </row>
    <row r="75452" spans="1:1" x14ac:dyDescent="0.25">
      <c r="A75452"/>
    </row>
    <row r="75453" spans="1:1" x14ac:dyDescent="0.25">
      <c r="A75453"/>
    </row>
    <row r="75454" spans="1:1" x14ac:dyDescent="0.25">
      <c r="A75454"/>
    </row>
    <row r="75455" spans="1:1" x14ac:dyDescent="0.25">
      <c r="A75455"/>
    </row>
    <row r="75456" spans="1:1" x14ac:dyDescent="0.25">
      <c r="A75456"/>
    </row>
    <row r="75457" spans="1:1" x14ac:dyDescent="0.25">
      <c r="A75457"/>
    </row>
    <row r="75458" spans="1:1" x14ac:dyDescent="0.25">
      <c r="A75458"/>
    </row>
    <row r="75459" spans="1:1" x14ac:dyDescent="0.25">
      <c r="A75459"/>
    </row>
    <row r="75460" spans="1:1" x14ac:dyDescent="0.25">
      <c r="A75460"/>
    </row>
    <row r="75461" spans="1:1" x14ac:dyDescent="0.25">
      <c r="A75461"/>
    </row>
    <row r="75462" spans="1:1" x14ac:dyDescent="0.25">
      <c r="A75462"/>
    </row>
    <row r="75463" spans="1:1" x14ac:dyDescent="0.25">
      <c r="A75463"/>
    </row>
    <row r="75464" spans="1:1" x14ac:dyDescent="0.25">
      <c r="A75464"/>
    </row>
    <row r="75465" spans="1:1" x14ac:dyDescent="0.25">
      <c r="A75465"/>
    </row>
    <row r="75466" spans="1:1" x14ac:dyDescent="0.25">
      <c r="A75466"/>
    </row>
    <row r="75467" spans="1:1" x14ac:dyDescent="0.25">
      <c r="A75467"/>
    </row>
    <row r="75468" spans="1:1" x14ac:dyDescent="0.25">
      <c r="A75468"/>
    </row>
    <row r="75469" spans="1:1" x14ac:dyDescent="0.25">
      <c r="A75469"/>
    </row>
    <row r="75470" spans="1:1" x14ac:dyDescent="0.25">
      <c r="A75470"/>
    </row>
    <row r="75471" spans="1:1" x14ac:dyDescent="0.25">
      <c r="A75471"/>
    </row>
    <row r="75472" spans="1:1" x14ac:dyDescent="0.25">
      <c r="A75472"/>
    </row>
    <row r="75473" spans="1:1" x14ac:dyDescent="0.25">
      <c r="A75473"/>
    </row>
    <row r="75474" spans="1:1" x14ac:dyDescent="0.25">
      <c r="A75474"/>
    </row>
    <row r="75475" spans="1:1" x14ac:dyDescent="0.25">
      <c r="A75475"/>
    </row>
    <row r="75476" spans="1:1" x14ac:dyDescent="0.25">
      <c r="A75476"/>
    </row>
    <row r="75477" spans="1:1" x14ac:dyDescent="0.25">
      <c r="A75477"/>
    </row>
    <row r="75478" spans="1:1" x14ac:dyDescent="0.25">
      <c r="A75478"/>
    </row>
    <row r="75479" spans="1:1" x14ac:dyDescent="0.25">
      <c r="A75479"/>
    </row>
    <row r="75480" spans="1:1" x14ac:dyDescent="0.25">
      <c r="A75480"/>
    </row>
    <row r="75481" spans="1:1" x14ac:dyDescent="0.25">
      <c r="A75481"/>
    </row>
    <row r="75482" spans="1:1" x14ac:dyDescent="0.25">
      <c r="A75482"/>
    </row>
    <row r="75483" spans="1:1" x14ac:dyDescent="0.25">
      <c r="A75483"/>
    </row>
    <row r="75484" spans="1:1" x14ac:dyDescent="0.25">
      <c r="A75484"/>
    </row>
    <row r="75485" spans="1:1" x14ac:dyDescent="0.25">
      <c r="A75485"/>
    </row>
    <row r="75486" spans="1:1" x14ac:dyDescent="0.25">
      <c r="A75486"/>
    </row>
    <row r="75487" spans="1:1" x14ac:dyDescent="0.25">
      <c r="A75487"/>
    </row>
    <row r="75488" spans="1:1" x14ac:dyDescent="0.25">
      <c r="A75488"/>
    </row>
    <row r="75489" spans="1:1" x14ac:dyDescent="0.25">
      <c r="A75489"/>
    </row>
    <row r="75490" spans="1:1" x14ac:dyDescent="0.25">
      <c r="A75490"/>
    </row>
    <row r="75491" spans="1:1" x14ac:dyDescent="0.25">
      <c r="A75491"/>
    </row>
    <row r="75492" spans="1:1" x14ac:dyDescent="0.25">
      <c r="A75492"/>
    </row>
    <row r="75493" spans="1:1" x14ac:dyDescent="0.25">
      <c r="A75493"/>
    </row>
    <row r="75494" spans="1:1" x14ac:dyDescent="0.25">
      <c r="A75494"/>
    </row>
    <row r="75495" spans="1:1" x14ac:dyDescent="0.25">
      <c r="A75495"/>
    </row>
    <row r="75496" spans="1:1" x14ac:dyDescent="0.25">
      <c r="A75496"/>
    </row>
    <row r="75497" spans="1:1" x14ac:dyDescent="0.25">
      <c r="A75497"/>
    </row>
    <row r="75498" spans="1:1" x14ac:dyDescent="0.25">
      <c r="A75498"/>
    </row>
    <row r="75499" spans="1:1" x14ac:dyDescent="0.25">
      <c r="A75499"/>
    </row>
    <row r="75500" spans="1:1" x14ac:dyDescent="0.25">
      <c r="A75500"/>
    </row>
    <row r="75501" spans="1:1" x14ac:dyDescent="0.25">
      <c r="A75501"/>
    </row>
    <row r="75502" spans="1:1" x14ac:dyDescent="0.25">
      <c r="A75502"/>
    </row>
    <row r="75503" spans="1:1" x14ac:dyDescent="0.25">
      <c r="A75503"/>
    </row>
    <row r="75504" spans="1:1" x14ac:dyDescent="0.25">
      <c r="A75504"/>
    </row>
    <row r="75505" spans="1:1" x14ac:dyDescent="0.25">
      <c r="A75505"/>
    </row>
    <row r="75506" spans="1:1" x14ac:dyDescent="0.25">
      <c r="A75506"/>
    </row>
    <row r="75507" spans="1:1" x14ac:dyDescent="0.25">
      <c r="A75507"/>
    </row>
    <row r="75508" spans="1:1" x14ac:dyDescent="0.25">
      <c r="A75508"/>
    </row>
    <row r="75509" spans="1:1" x14ac:dyDescent="0.25">
      <c r="A75509"/>
    </row>
    <row r="75510" spans="1:1" x14ac:dyDescent="0.25">
      <c r="A75510"/>
    </row>
    <row r="75511" spans="1:1" x14ac:dyDescent="0.25">
      <c r="A75511"/>
    </row>
    <row r="75512" spans="1:1" x14ac:dyDescent="0.25">
      <c r="A75512"/>
    </row>
    <row r="75513" spans="1:1" x14ac:dyDescent="0.25">
      <c r="A75513"/>
    </row>
    <row r="75514" spans="1:1" x14ac:dyDescent="0.25">
      <c r="A75514"/>
    </row>
    <row r="75515" spans="1:1" x14ac:dyDescent="0.25">
      <c r="A75515"/>
    </row>
    <row r="75516" spans="1:1" x14ac:dyDescent="0.25">
      <c r="A75516"/>
    </row>
    <row r="75517" spans="1:1" x14ac:dyDescent="0.25">
      <c r="A75517"/>
    </row>
    <row r="75518" spans="1:1" x14ac:dyDescent="0.25">
      <c r="A75518"/>
    </row>
    <row r="75519" spans="1:1" x14ac:dyDescent="0.25">
      <c r="A75519"/>
    </row>
    <row r="75520" spans="1:1" x14ac:dyDescent="0.25">
      <c r="A75520"/>
    </row>
    <row r="75521" spans="1:1" x14ac:dyDescent="0.25">
      <c r="A75521"/>
    </row>
    <row r="75522" spans="1:1" x14ac:dyDescent="0.25">
      <c r="A75522"/>
    </row>
    <row r="75523" spans="1:1" x14ac:dyDescent="0.25">
      <c r="A75523"/>
    </row>
    <row r="75524" spans="1:1" x14ac:dyDescent="0.25">
      <c r="A75524"/>
    </row>
    <row r="75525" spans="1:1" x14ac:dyDescent="0.25">
      <c r="A75525"/>
    </row>
    <row r="75526" spans="1:1" x14ac:dyDescent="0.25">
      <c r="A75526"/>
    </row>
    <row r="75527" spans="1:1" x14ac:dyDescent="0.25">
      <c r="A75527"/>
    </row>
    <row r="75528" spans="1:1" x14ac:dyDescent="0.25">
      <c r="A75528"/>
    </row>
    <row r="75529" spans="1:1" x14ac:dyDescent="0.25">
      <c r="A75529"/>
    </row>
    <row r="75530" spans="1:1" x14ac:dyDescent="0.25">
      <c r="A75530"/>
    </row>
    <row r="75531" spans="1:1" x14ac:dyDescent="0.25">
      <c r="A75531"/>
    </row>
    <row r="75532" spans="1:1" x14ac:dyDescent="0.25">
      <c r="A75532"/>
    </row>
    <row r="75533" spans="1:1" x14ac:dyDescent="0.25">
      <c r="A75533"/>
    </row>
    <row r="75534" spans="1:1" x14ac:dyDescent="0.25">
      <c r="A75534"/>
    </row>
    <row r="75535" spans="1:1" x14ac:dyDescent="0.25">
      <c r="A75535"/>
    </row>
    <row r="75536" spans="1:1" x14ac:dyDescent="0.25">
      <c r="A75536"/>
    </row>
    <row r="75537" spans="1:1" x14ac:dyDescent="0.25">
      <c r="A75537"/>
    </row>
    <row r="75538" spans="1:1" x14ac:dyDescent="0.25">
      <c r="A75538"/>
    </row>
    <row r="75539" spans="1:1" x14ac:dyDescent="0.25">
      <c r="A75539"/>
    </row>
    <row r="75540" spans="1:1" x14ac:dyDescent="0.25">
      <c r="A75540"/>
    </row>
    <row r="75541" spans="1:1" x14ac:dyDescent="0.25">
      <c r="A75541"/>
    </row>
    <row r="75542" spans="1:1" x14ac:dyDescent="0.25">
      <c r="A75542"/>
    </row>
    <row r="75543" spans="1:1" x14ac:dyDescent="0.25">
      <c r="A75543"/>
    </row>
    <row r="75544" spans="1:1" x14ac:dyDescent="0.25">
      <c r="A75544"/>
    </row>
    <row r="75545" spans="1:1" x14ac:dyDescent="0.25">
      <c r="A75545"/>
    </row>
    <row r="75546" spans="1:1" x14ac:dyDescent="0.25">
      <c r="A75546"/>
    </row>
    <row r="75547" spans="1:1" x14ac:dyDescent="0.25">
      <c r="A75547"/>
    </row>
    <row r="75548" spans="1:1" x14ac:dyDescent="0.25">
      <c r="A75548"/>
    </row>
    <row r="75549" spans="1:1" x14ac:dyDescent="0.25">
      <c r="A75549"/>
    </row>
    <row r="75550" spans="1:1" x14ac:dyDescent="0.25">
      <c r="A75550"/>
    </row>
    <row r="75551" spans="1:1" x14ac:dyDescent="0.25">
      <c r="A75551"/>
    </row>
    <row r="75552" spans="1:1" x14ac:dyDescent="0.25">
      <c r="A75552"/>
    </row>
    <row r="75553" spans="1:1" x14ac:dyDescent="0.25">
      <c r="A75553"/>
    </row>
    <row r="75554" spans="1:1" x14ac:dyDescent="0.25">
      <c r="A75554"/>
    </row>
    <row r="75555" spans="1:1" x14ac:dyDescent="0.25">
      <c r="A75555"/>
    </row>
    <row r="75556" spans="1:1" x14ac:dyDescent="0.25">
      <c r="A75556"/>
    </row>
    <row r="75557" spans="1:1" x14ac:dyDescent="0.25">
      <c r="A75557"/>
    </row>
    <row r="75558" spans="1:1" x14ac:dyDescent="0.25">
      <c r="A75558"/>
    </row>
    <row r="75559" spans="1:1" x14ac:dyDescent="0.25">
      <c r="A75559"/>
    </row>
    <row r="75560" spans="1:1" x14ac:dyDescent="0.25">
      <c r="A75560"/>
    </row>
    <row r="75561" spans="1:1" x14ac:dyDescent="0.25">
      <c r="A75561"/>
    </row>
    <row r="75562" spans="1:1" x14ac:dyDescent="0.25">
      <c r="A75562"/>
    </row>
    <row r="75563" spans="1:1" x14ac:dyDescent="0.25">
      <c r="A75563"/>
    </row>
    <row r="75564" spans="1:1" x14ac:dyDescent="0.25">
      <c r="A75564"/>
    </row>
    <row r="75565" spans="1:1" x14ac:dyDescent="0.25">
      <c r="A75565"/>
    </row>
    <row r="75566" spans="1:1" x14ac:dyDescent="0.25">
      <c r="A75566"/>
    </row>
    <row r="75567" spans="1:1" x14ac:dyDescent="0.25">
      <c r="A75567"/>
    </row>
    <row r="75568" spans="1:1" x14ac:dyDescent="0.25">
      <c r="A75568"/>
    </row>
    <row r="75569" spans="1:1" x14ac:dyDescent="0.25">
      <c r="A75569"/>
    </row>
    <row r="75570" spans="1:1" x14ac:dyDescent="0.25">
      <c r="A75570"/>
    </row>
    <row r="75571" spans="1:1" x14ac:dyDescent="0.25">
      <c r="A75571"/>
    </row>
    <row r="75572" spans="1:1" x14ac:dyDescent="0.25">
      <c r="A75572"/>
    </row>
    <row r="75573" spans="1:1" x14ac:dyDescent="0.25">
      <c r="A75573"/>
    </row>
    <row r="75574" spans="1:1" x14ac:dyDescent="0.25">
      <c r="A75574"/>
    </row>
    <row r="75575" spans="1:1" x14ac:dyDescent="0.25">
      <c r="A75575"/>
    </row>
    <row r="75576" spans="1:1" x14ac:dyDescent="0.25">
      <c r="A75576"/>
    </row>
    <row r="75577" spans="1:1" x14ac:dyDescent="0.25">
      <c r="A75577"/>
    </row>
    <row r="75578" spans="1:1" x14ac:dyDescent="0.25">
      <c r="A75578"/>
    </row>
    <row r="75579" spans="1:1" x14ac:dyDescent="0.25">
      <c r="A75579"/>
    </row>
    <row r="75580" spans="1:1" x14ac:dyDescent="0.25">
      <c r="A75580"/>
    </row>
    <row r="75581" spans="1:1" x14ac:dyDescent="0.25">
      <c r="A75581"/>
    </row>
    <row r="75582" spans="1:1" x14ac:dyDescent="0.25">
      <c r="A75582"/>
    </row>
    <row r="75583" spans="1:1" x14ac:dyDescent="0.25">
      <c r="A75583"/>
    </row>
    <row r="75584" spans="1:1" x14ac:dyDescent="0.25">
      <c r="A75584"/>
    </row>
    <row r="75585" spans="1:1" x14ac:dyDescent="0.25">
      <c r="A75585"/>
    </row>
    <row r="75586" spans="1:1" x14ac:dyDescent="0.25">
      <c r="A75586"/>
    </row>
    <row r="75587" spans="1:1" x14ac:dyDescent="0.25">
      <c r="A75587"/>
    </row>
    <row r="75588" spans="1:1" x14ac:dyDescent="0.25">
      <c r="A75588"/>
    </row>
    <row r="75589" spans="1:1" x14ac:dyDescent="0.25">
      <c r="A75589"/>
    </row>
    <row r="75590" spans="1:1" x14ac:dyDescent="0.25">
      <c r="A75590"/>
    </row>
    <row r="75591" spans="1:1" x14ac:dyDescent="0.25">
      <c r="A75591"/>
    </row>
    <row r="75592" spans="1:1" x14ac:dyDescent="0.25">
      <c r="A75592"/>
    </row>
    <row r="75593" spans="1:1" x14ac:dyDescent="0.25">
      <c r="A75593"/>
    </row>
    <row r="75594" spans="1:1" x14ac:dyDescent="0.25">
      <c r="A75594"/>
    </row>
    <row r="75595" spans="1:1" x14ac:dyDescent="0.25">
      <c r="A75595"/>
    </row>
    <row r="75596" spans="1:1" x14ac:dyDescent="0.25">
      <c r="A75596"/>
    </row>
    <row r="75597" spans="1:1" x14ac:dyDescent="0.25">
      <c r="A75597"/>
    </row>
    <row r="75598" spans="1:1" x14ac:dyDescent="0.25">
      <c r="A75598"/>
    </row>
    <row r="75599" spans="1:1" x14ac:dyDescent="0.25">
      <c r="A75599"/>
    </row>
    <row r="75600" spans="1:1" x14ac:dyDescent="0.25">
      <c r="A75600"/>
    </row>
    <row r="75601" spans="1:1" x14ac:dyDescent="0.25">
      <c r="A75601"/>
    </row>
    <row r="75602" spans="1:1" x14ac:dyDescent="0.25">
      <c r="A75602"/>
    </row>
    <row r="75603" spans="1:1" x14ac:dyDescent="0.25">
      <c r="A75603"/>
    </row>
    <row r="75604" spans="1:1" x14ac:dyDescent="0.25">
      <c r="A75604"/>
    </row>
    <row r="75605" spans="1:1" x14ac:dyDescent="0.25">
      <c r="A75605"/>
    </row>
    <row r="75606" spans="1:1" x14ac:dyDescent="0.25">
      <c r="A75606"/>
    </row>
    <row r="75607" spans="1:1" x14ac:dyDescent="0.25">
      <c r="A75607"/>
    </row>
    <row r="75608" spans="1:1" x14ac:dyDescent="0.25">
      <c r="A75608"/>
    </row>
    <row r="75609" spans="1:1" x14ac:dyDescent="0.25">
      <c r="A75609"/>
    </row>
    <row r="75610" spans="1:1" x14ac:dyDescent="0.25">
      <c r="A75610"/>
    </row>
    <row r="75611" spans="1:1" x14ac:dyDescent="0.25">
      <c r="A75611"/>
    </row>
    <row r="75612" spans="1:1" x14ac:dyDescent="0.25">
      <c r="A75612"/>
    </row>
    <row r="75613" spans="1:1" x14ac:dyDescent="0.25">
      <c r="A75613"/>
    </row>
    <row r="75614" spans="1:1" x14ac:dyDescent="0.25">
      <c r="A75614"/>
    </row>
    <row r="75615" spans="1:1" x14ac:dyDescent="0.25">
      <c r="A75615"/>
    </row>
    <row r="75616" spans="1:1" x14ac:dyDescent="0.25">
      <c r="A75616"/>
    </row>
    <row r="75617" spans="1:1" x14ac:dyDescent="0.25">
      <c r="A75617"/>
    </row>
    <row r="75618" spans="1:1" x14ac:dyDescent="0.25">
      <c r="A75618"/>
    </row>
    <row r="75619" spans="1:1" x14ac:dyDescent="0.25">
      <c r="A75619"/>
    </row>
    <row r="75620" spans="1:1" x14ac:dyDescent="0.25">
      <c r="A75620"/>
    </row>
    <row r="75621" spans="1:1" x14ac:dyDescent="0.25">
      <c r="A75621"/>
    </row>
    <row r="75622" spans="1:1" x14ac:dyDescent="0.25">
      <c r="A75622"/>
    </row>
    <row r="75623" spans="1:1" x14ac:dyDescent="0.25">
      <c r="A75623"/>
    </row>
    <row r="75624" spans="1:1" x14ac:dyDescent="0.25">
      <c r="A75624"/>
    </row>
    <row r="75625" spans="1:1" x14ac:dyDescent="0.25">
      <c r="A75625"/>
    </row>
    <row r="75626" spans="1:1" x14ac:dyDescent="0.25">
      <c r="A75626"/>
    </row>
    <row r="75627" spans="1:1" x14ac:dyDescent="0.25">
      <c r="A75627"/>
    </row>
    <row r="75628" spans="1:1" x14ac:dyDescent="0.25">
      <c r="A75628"/>
    </row>
    <row r="75629" spans="1:1" x14ac:dyDescent="0.25">
      <c r="A75629"/>
    </row>
    <row r="75630" spans="1:1" x14ac:dyDescent="0.25">
      <c r="A75630"/>
    </row>
    <row r="75631" spans="1:1" x14ac:dyDescent="0.25">
      <c r="A75631"/>
    </row>
    <row r="75632" spans="1:1" x14ac:dyDescent="0.25">
      <c r="A75632"/>
    </row>
    <row r="75633" spans="1:1" x14ac:dyDescent="0.25">
      <c r="A75633"/>
    </row>
    <row r="75634" spans="1:1" x14ac:dyDescent="0.25">
      <c r="A75634"/>
    </row>
    <row r="75635" spans="1:1" x14ac:dyDescent="0.25">
      <c r="A75635"/>
    </row>
    <row r="75636" spans="1:1" x14ac:dyDescent="0.25">
      <c r="A75636"/>
    </row>
    <row r="75637" spans="1:1" x14ac:dyDescent="0.25">
      <c r="A75637"/>
    </row>
    <row r="75638" spans="1:1" x14ac:dyDescent="0.25">
      <c r="A75638"/>
    </row>
    <row r="75639" spans="1:1" x14ac:dyDescent="0.25">
      <c r="A75639"/>
    </row>
    <row r="75640" spans="1:1" x14ac:dyDescent="0.25">
      <c r="A75640"/>
    </row>
    <row r="75641" spans="1:1" x14ac:dyDescent="0.25">
      <c r="A75641"/>
    </row>
    <row r="75642" spans="1:1" x14ac:dyDescent="0.25">
      <c r="A75642"/>
    </row>
    <row r="75643" spans="1:1" x14ac:dyDescent="0.25">
      <c r="A75643"/>
    </row>
    <row r="75644" spans="1:1" x14ac:dyDescent="0.25">
      <c r="A75644"/>
    </row>
    <row r="75645" spans="1:1" x14ac:dyDescent="0.25">
      <c r="A75645"/>
    </row>
    <row r="75646" spans="1:1" x14ac:dyDescent="0.25">
      <c r="A75646"/>
    </row>
    <row r="75647" spans="1:1" x14ac:dyDescent="0.25">
      <c r="A75647"/>
    </row>
    <row r="75648" spans="1:1" x14ac:dyDescent="0.25">
      <c r="A75648"/>
    </row>
    <row r="75649" spans="1:1" x14ac:dyDescent="0.25">
      <c r="A75649"/>
    </row>
    <row r="75650" spans="1:1" x14ac:dyDescent="0.25">
      <c r="A75650"/>
    </row>
    <row r="75651" spans="1:1" x14ac:dyDescent="0.25">
      <c r="A75651"/>
    </row>
    <row r="75652" spans="1:1" x14ac:dyDescent="0.25">
      <c r="A75652"/>
    </row>
    <row r="75653" spans="1:1" x14ac:dyDescent="0.25">
      <c r="A75653"/>
    </row>
    <row r="75654" spans="1:1" x14ac:dyDescent="0.25">
      <c r="A75654"/>
    </row>
    <row r="75655" spans="1:1" x14ac:dyDescent="0.25">
      <c r="A75655"/>
    </row>
    <row r="75656" spans="1:1" x14ac:dyDescent="0.25">
      <c r="A75656"/>
    </row>
    <row r="75657" spans="1:1" x14ac:dyDescent="0.25">
      <c r="A75657"/>
    </row>
    <row r="75658" spans="1:1" x14ac:dyDescent="0.25">
      <c r="A75658"/>
    </row>
    <row r="75659" spans="1:1" x14ac:dyDescent="0.25">
      <c r="A75659"/>
    </row>
    <row r="75660" spans="1:1" x14ac:dyDescent="0.25">
      <c r="A75660"/>
    </row>
    <row r="75661" spans="1:1" x14ac:dyDescent="0.25">
      <c r="A75661"/>
    </row>
    <row r="75662" spans="1:1" x14ac:dyDescent="0.25">
      <c r="A75662"/>
    </row>
    <row r="75663" spans="1:1" x14ac:dyDescent="0.25">
      <c r="A75663"/>
    </row>
    <row r="75664" spans="1:1" x14ac:dyDescent="0.25">
      <c r="A75664"/>
    </row>
    <row r="75665" spans="1:1" x14ac:dyDescent="0.25">
      <c r="A75665"/>
    </row>
    <row r="75666" spans="1:1" x14ac:dyDescent="0.25">
      <c r="A75666"/>
    </row>
    <row r="75667" spans="1:1" x14ac:dyDescent="0.25">
      <c r="A75667"/>
    </row>
    <row r="75668" spans="1:1" x14ac:dyDescent="0.25">
      <c r="A75668"/>
    </row>
    <row r="75669" spans="1:1" x14ac:dyDescent="0.25">
      <c r="A75669"/>
    </row>
    <row r="75670" spans="1:1" x14ac:dyDescent="0.25">
      <c r="A75670"/>
    </row>
    <row r="75671" spans="1:1" x14ac:dyDescent="0.25">
      <c r="A75671"/>
    </row>
    <row r="75672" spans="1:1" x14ac:dyDescent="0.25">
      <c r="A75672"/>
    </row>
    <row r="75673" spans="1:1" x14ac:dyDescent="0.25">
      <c r="A75673"/>
    </row>
    <row r="75674" spans="1:1" x14ac:dyDescent="0.25">
      <c r="A75674"/>
    </row>
    <row r="75675" spans="1:1" x14ac:dyDescent="0.25">
      <c r="A75675"/>
    </row>
    <row r="75676" spans="1:1" x14ac:dyDescent="0.25">
      <c r="A75676"/>
    </row>
    <row r="75677" spans="1:1" x14ac:dyDescent="0.25">
      <c r="A75677"/>
    </row>
    <row r="75678" spans="1:1" x14ac:dyDescent="0.25">
      <c r="A75678"/>
    </row>
    <row r="75679" spans="1:1" x14ac:dyDescent="0.25">
      <c r="A75679"/>
    </row>
    <row r="75680" spans="1:1" x14ac:dyDescent="0.25">
      <c r="A75680"/>
    </row>
    <row r="75681" spans="1:1" x14ac:dyDescent="0.25">
      <c r="A75681"/>
    </row>
    <row r="75682" spans="1:1" x14ac:dyDescent="0.25">
      <c r="A75682"/>
    </row>
    <row r="75683" spans="1:1" x14ac:dyDescent="0.25">
      <c r="A75683"/>
    </row>
    <row r="75684" spans="1:1" x14ac:dyDescent="0.25">
      <c r="A75684"/>
    </row>
    <row r="75685" spans="1:1" x14ac:dyDescent="0.25">
      <c r="A75685"/>
    </row>
    <row r="75686" spans="1:1" x14ac:dyDescent="0.25">
      <c r="A75686"/>
    </row>
    <row r="75687" spans="1:1" x14ac:dyDescent="0.25">
      <c r="A75687"/>
    </row>
    <row r="75688" spans="1:1" x14ac:dyDescent="0.25">
      <c r="A75688"/>
    </row>
    <row r="75689" spans="1:1" x14ac:dyDescent="0.25">
      <c r="A75689"/>
    </row>
    <row r="75690" spans="1:1" x14ac:dyDescent="0.25">
      <c r="A75690"/>
    </row>
    <row r="75691" spans="1:1" x14ac:dyDescent="0.25">
      <c r="A75691"/>
    </row>
    <row r="75692" spans="1:1" x14ac:dyDescent="0.25">
      <c r="A75692"/>
    </row>
    <row r="75693" spans="1:1" x14ac:dyDescent="0.25">
      <c r="A75693"/>
    </row>
    <row r="75694" spans="1:1" x14ac:dyDescent="0.25">
      <c r="A75694"/>
    </row>
    <row r="75695" spans="1:1" x14ac:dyDescent="0.25">
      <c r="A75695"/>
    </row>
    <row r="75696" spans="1:1" x14ac:dyDescent="0.25">
      <c r="A75696"/>
    </row>
    <row r="75697" spans="1:1" x14ac:dyDescent="0.25">
      <c r="A75697"/>
    </row>
    <row r="75698" spans="1:1" x14ac:dyDescent="0.25">
      <c r="A75698"/>
    </row>
    <row r="75699" spans="1:1" x14ac:dyDescent="0.25">
      <c r="A75699"/>
    </row>
    <row r="75700" spans="1:1" x14ac:dyDescent="0.25">
      <c r="A75700"/>
    </row>
    <row r="75701" spans="1:1" x14ac:dyDescent="0.25">
      <c r="A75701"/>
    </row>
    <row r="75702" spans="1:1" x14ac:dyDescent="0.25">
      <c r="A75702"/>
    </row>
    <row r="75703" spans="1:1" x14ac:dyDescent="0.25">
      <c r="A75703"/>
    </row>
    <row r="75704" spans="1:1" x14ac:dyDescent="0.25">
      <c r="A75704"/>
    </row>
    <row r="75705" spans="1:1" x14ac:dyDescent="0.25">
      <c r="A75705"/>
    </row>
    <row r="75706" spans="1:1" x14ac:dyDescent="0.25">
      <c r="A75706"/>
    </row>
    <row r="75707" spans="1:1" x14ac:dyDescent="0.25">
      <c r="A75707"/>
    </row>
    <row r="75708" spans="1:1" x14ac:dyDescent="0.25">
      <c r="A75708"/>
    </row>
    <row r="75709" spans="1:1" x14ac:dyDescent="0.25">
      <c r="A75709"/>
    </row>
    <row r="75710" spans="1:1" x14ac:dyDescent="0.25">
      <c r="A75710"/>
    </row>
    <row r="75711" spans="1:1" x14ac:dyDescent="0.25">
      <c r="A75711"/>
    </row>
    <row r="75712" spans="1:1" x14ac:dyDescent="0.25">
      <c r="A75712"/>
    </row>
    <row r="75713" spans="1:1" x14ac:dyDescent="0.25">
      <c r="A75713"/>
    </row>
    <row r="75714" spans="1:1" x14ac:dyDescent="0.25">
      <c r="A75714"/>
    </row>
    <row r="75715" spans="1:1" x14ac:dyDescent="0.25">
      <c r="A75715"/>
    </row>
    <row r="75716" spans="1:1" x14ac:dyDescent="0.25">
      <c r="A75716"/>
    </row>
    <row r="75717" spans="1:1" x14ac:dyDescent="0.25">
      <c r="A75717"/>
    </row>
    <row r="75718" spans="1:1" x14ac:dyDescent="0.25">
      <c r="A75718"/>
    </row>
    <row r="75719" spans="1:1" x14ac:dyDescent="0.25">
      <c r="A75719"/>
    </row>
    <row r="75720" spans="1:1" x14ac:dyDescent="0.25">
      <c r="A75720"/>
    </row>
    <row r="75721" spans="1:1" x14ac:dyDescent="0.25">
      <c r="A75721"/>
    </row>
    <row r="75722" spans="1:1" x14ac:dyDescent="0.25">
      <c r="A75722"/>
    </row>
    <row r="75723" spans="1:1" x14ac:dyDescent="0.25">
      <c r="A75723"/>
    </row>
    <row r="75724" spans="1:1" x14ac:dyDescent="0.25">
      <c r="A75724"/>
    </row>
    <row r="75725" spans="1:1" x14ac:dyDescent="0.25">
      <c r="A75725"/>
    </row>
    <row r="75726" spans="1:1" x14ac:dyDescent="0.25">
      <c r="A75726"/>
    </row>
    <row r="75727" spans="1:1" x14ac:dyDescent="0.25">
      <c r="A75727"/>
    </row>
    <row r="75728" spans="1:1" x14ac:dyDescent="0.25">
      <c r="A75728"/>
    </row>
    <row r="75729" spans="1:1" x14ac:dyDescent="0.25">
      <c r="A75729"/>
    </row>
    <row r="75730" spans="1:1" x14ac:dyDescent="0.25">
      <c r="A75730"/>
    </row>
    <row r="75731" spans="1:1" x14ac:dyDescent="0.25">
      <c r="A75731"/>
    </row>
    <row r="75732" spans="1:1" x14ac:dyDescent="0.25">
      <c r="A75732"/>
    </row>
    <row r="75733" spans="1:1" x14ac:dyDescent="0.25">
      <c r="A75733"/>
    </row>
    <row r="75734" spans="1:1" x14ac:dyDescent="0.25">
      <c r="A75734"/>
    </row>
    <row r="75735" spans="1:1" x14ac:dyDescent="0.25">
      <c r="A75735"/>
    </row>
    <row r="75736" spans="1:1" x14ac:dyDescent="0.25">
      <c r="A75736"/>
    </row>
    <row r="75737" spans="1:1" x14ac:dyDescent="0.25">
      <c r="A75737"/>
    </row>
    <row r="75738" spans="1:1" x14ac:dyDescent="0.25">
      <c r="A75738"/>
    </row>
    <row r="75739" spans="1:1" x14ac:dyDescent="0.25">
      <c r="A75739"/>
    </row>
    <row r="75740" spans="1:1" x14ac:dyDescent="0.25">
      <c r="A75740"/>
    </row>
    <row r="75741" spans="1:1" x14ac:dyDescent="0.25">
      <c r="A75741"/>
    </row>
    <row r="75742" spans="1:1" x14ac:dyDescent="0.25">
      <c r="A75742"/>
    </row>
    <row r="75743" spans="1:1" x14ac:dyDescent="0.25">
      <c r="A75743"/>
    </row>
    <row r="75744" spans="1:1" x14ac:dyDescent="0.25">
      <c r="A75744"/>
    </row>
    <row r="75745" spans="1:1" x14ac:dyDescent="0.25">
      <c r="A75745"/>
    </row>
    <row r="75746" spans="1:1" x14ac:dyDescent="0.25">
      <c r="A75746"/>
    </row>
    <row r="75747" spans="1:1" x14ac:dyDescent="0.25">
      <c r="A75747"/>
    </row>
    <row r="75748" spans="1:1" x14ac:dyDescent="0.25">
      <c r="A75748"/>
    </row>
    <row r="75749" spans="1:1" x14ac:dyDescent="0.25">
      <c r="A75749"/>
    </row>
    <row r="75750" spans="1:1" x14ac:dyDescent="0.25">
      <c r="A75750"/>
    </row>
    <row r="75751" spans="1:1" x14ac:dyDescent="0.25">
      <c r="A75751"/>
    </row>
    <row r="75752" spans="1:1" x14ac:dyDescent="0.25">
      <c r="A75752"/>
    </row>
    <row r="75753" spans="1:1" x14ac:dyDescent="0.25">
      <c r="A75753"/>
    </row>
    <row r="75754" spans="1:1" x14ac:dyDescent="0.25">
      <c r="A75754"/>
    </row>
    <row r="75755" spans="1:1" x14ac:dyDescent="0.25">
      <c r="A75755"/>
    </row>
    <row r="75756" spans="1:1" x14ac:dyDescent="0.25">
      <c r="A75756"/>
    </row>
    <row r="75757" spans="1:1" x14ac:dyDescent="0.25">
      <c r="A75757"/>
    </row>
    <row r="75758" spans="1:1" x14ac:dyDescent="0.25">
      <c r="A75758"/>
    </row>
    <row r="75759" spans="1:1" x14ac:dyDescent="0.25">
      <c r="A75759"/>
    </row>
    <row r="75760" spans="1:1" x14ac:dyDescent="0.25">
      <c r="A75760"/>
    </row>
    <row r="75761" spans="1:1" x14ac:dyDescent="0.25">
      <c r="A75761"/>
    </row>
    <row r="75762" spans="1:1" x14ac:dyDescent="0.25">
      <c r="A75762"/>
    </row>
    <row r="75763" spans="1:1" x14ac:dyDescent="0.25">
      <c r="A75763"/>
    </row>
    <row r="75764" spans="1:1" x14ac:dyDescent="0.25">
      <c r="A75764"/>
    </row>
    <row r="75765" spans="1:1" x14ac:dyDescent="0.25">
      <c r="A75765"/>
    </row>
    <row r="75766" spans="1:1" x14ac:dyDescent="0.25">
      <c r="A75766"/>
    </row>
    <row r="75767" spans="1:1" x14ac:dyDescent="0.25">
      <c r="A75767"/>
    </row>
    <row r="75768" spans="1:1" x14ac:dyDescent="0.25">
      <c r="A75768"/>
    </row>
    <row r="75769" spans="1:1" x14ac:dyDescent="0.25">
      <c r="A75769"/>
    </row>
    <row r="75770" spans="1:1" x14ac:dyDescent="0.25">
      <c r="A75770"/>
    </row>
    <row r="75771" spans="1:1" x14ac:dyDescent="0.25">
      <c r="A75771"/>
    </row>
    <row r="75772" spans="1:1" x14ac:dyDescent="0.25">
      <c r="A75772"/>
    </row>
    <row r="75773" spans="1:1" x14ac:dyDescent="0.25">
      <c r="A75773"/>
    </row>
    <row r="75774" spans="1:1" x14ac:dyDescent="0.25">
      <c r="A75774"/>
    </row>
    <row r="75775" spans="1:1" x14ac:dyDescent="0.25">
      <c r="A75775"/>
    </row>
    <row r="75776" spans="1:1" x14ac:dyDescent="0.25">
      <c r="A75776"/>
    </row>
    <row r="75777" spans="1:1" x14ac:dyDescent="0.25">
      <c r="A75777"/>
    </row>
    <row r="75778" spans="1:1" x14ac:dyDescent="0.25">
      <c r="A75778"/>
    </row>
    <row r="75779" spans="1:1" x14ac:dyDescent="0.25">
      <c r="A75779"/>
    </row>
    <row r="75780" spans="1:1" x14ac:dyDescent="0.25">
      <c r="A75780"/>
    </row>
    <row r="75781" spans="1:1" x14ac:dyDescent="0.25">
      <c r="A75781"/>
    </row>
    <row r="75782" spans="1:1" x14ac:dyDescent="0.25">
      <c r="A75782"/>
    </row>
    <row r="75783" spans="1:1" x14ac:dyDescent="0.25">
      <c r="A75783"/>
    </row>
    <row r="75784" spans="1:1" x14ac:dyDescent="0.25">
      <c r="A75784"/>
    </row>
    <row r="75785" spans="1:1" x14ac:dyDescent="0.25">
      <c r="A75785"/>
    </row>
    <row r="75786" spans="1:1" x14ac:dyDescent="0.25">
      <c r="A75786"/>
    </row>
    <row r="75787" spans="1:1" x14ac:dyDescent="0.25">
      <c r="A75787"/>
    </row>
    <row r="75788" spans="1:1" x14ac:dyDescent="0.25">
      <c r="A75788"/>
    </row>
    <row r="75789" spans="1:1" x14ac:dyDescent="0.25">
      <c r="A75789"/>
    </row>
    <row r="75790" spans="1:1" x14ac:dyDescent="0.25">
      <c r="A75790"/>
    </row>
    <row r="75791" spans="1:1" x14ac:dyDescent="0.25">
      <c r="A75791"/>
    </row>
    <row r="75792" spans="1:1" x14ac:dyDescent="0.25">
      <c r="A75792"/>
    </row>
    <row r="75793" spans="1:1" x14ac:dyDescent="0.25">
      <c r="A75793"/>
    </row>
    <row r="75794" spans="1:1" x14ac:dyDescent="0.25">
      <c r="A75794"/>
    </row>
    <row r="75795" spans="1:1" x14ac:dyDescent="0.25">
      <c r="A75795"/>
    </row>
    <row r="75796" spans="1:1" x14ac:dyDescent="0.25">
      <c r="A75796"/>
    </row>
    <row r="75797" spans="1:1" x14ac:dyDescent="0.25">
      <c r="A75797"/>
    </row>
    <row r="75798" spans="1:1" x14ac:dyDescent="0.25">
      <c r="A75798"/>
    </row>
    <row r="75799" spans="1:1" x14ac:dyDescent="0.25">
      <c r="A75799"/>
    </row>
    <row r="75800" spans="1:1" x14ac:dyDescent="0.25">
      <c r="A75800"/>
    </row>
    <row r="75801" spans="1:1" x14ac:dyDescent="0.25">
      <c r="A75801"/>
    </row>
    <row r="75802" spans="1:1" x14ac:dyDescent="0.25">
      <c r="A75802"/>
    </row>
    <row r="75803" spans="1:1" x14ac:dyDescent="0.25">
      <c r="A75803"/>
    </row>
    <row r="75804" spans="1:1" x14ac:dyDescent="0.25">
      <c r="A75804"/>
    </row>
    <row r="75805" spans="1:1" x14ac:dyDescent="0.25">
      <c r="A75805"/>
    </row>
    <row r="75806" spans="1:1" x14ac:dyDescent="0.25">
      <c r="A75806"/>
    </row>
    <row r="75807" spans="1:1" x14ac:dyDescent="0.25">
      <c r="A75807"/>
    </row>
    <row r="75808" spans="1:1" x14ac:dyDescent="0.25">
      <c r="A75808"/>
    </row>
    <row r="75809" spans="1:1" x14ac:dyDescent="0.25">
      <c r="A75809"/>
    </row>
    <row r="75810" spans="1:1" x14ac:dyDescent="0.25">
      <c r="A75810"/>
    </row>
    <row r="75811" spans="1:1" x14ac:dyDescent="0.25">
      <c r="A75811"/>
    </row>
    <row r="75812" spans="1:1" x14ac:dyDescent="0.25">
      <c r="A75812"/>
    </row>
    <row r="75813" spans="1:1" x14ac:dyDescent="0.25">
      <c r="A75813"/>
    </row>
    <row r="75814" spans="1:1" x14ac:dyDescent="0.25">
      <c r="A75814"/>
    </row>
    <row r="75815" spans="1:1" x14ac:dyDescent="0.25">
      <c r="A75815"/>
    </row>
    <row r="75816" spans="1:1" x14ac:dyDescent="0.25">
      <c r="A75816"/>
    </row>
    <row r="75817" spans="1:1" x14ac:dyDescent="0.25">
      <c r="A75817"/>
    </row>
    <row r="75818" spans="1:1" x14ac:dyDescent="0.25">
      <c r="A75818"/>
    </row>
    <row r="75819" spans="1:1" x14ac:dyDescent="0.25">
      <c r="A75819"/>
    </row>
    <row r="75820" spans="1:1" x14ac:dyDescent="0.25">
      <c r="A75820"/>
    </row>
    <row r="75821" spans="1:1" x14ac:dyDescent="0.25">
      <c r="A75821"/>
    </row>
    <row r="75822" spans="1:1" x14ac:dyDescent="0.25">
      <c r="A75822"/>
    </row>
    <row r="75823" spans="1:1" x14ac:dyDescent="0.25">
      <c r="A75823"/>
    </row>
    <row r="75824" spans="1:1" x14ac:dyDescent="0.25">
      <c r="A75824"/>
    </row>
    <row r="75825" spans="1:1" x14ac:dyDescent="0.25">
      <c r="A75825"/>
    </row>
    <row r="75826" spans="1:1" x14ac:dyDescent="0.25">
      <c r="A75826"/>
    </row>
    <row r="75827" spans="1:1" x14ac:dyDescent="0.25">
      <c r="A75827"/>
    </row>
    <row r="75828" spans="1:1" x14ac:dyDescent="0.25">
      <c r="A75828"/>
    </row>
    <row r="75829" spans="1:1" x14ac:dyDescent="0.25">
      <c r="A75829"/>
    </row>
    <row r="75830" spans="1:1" x14ac:dyDescent="0.25">
      <c r="A75830"/>
    </row>
    <row r="75831" spans="1:1" x14ac:dyDescent="0.25">
      <c r="A75831"/>
    </row>
    <row r="75832" spans="1:1" x14ac:dyDescent="0.25">
      <c r="A75832"/>
    </row>
    <row r="75833" spans="1:1" x14ac:dyDescent="0.25">
      <c r="A75833"/>
    </row>
    <row r="75834" spans="1:1" x14ac:dyDescent="0.25">
      <c r="A75834"/>
    </row>
    <row r="75835" spans="1:1" x14ac:dyDescent="0.25">
      <c r="A75835"/>
    </row>
    <row r="75836" spans="1:1" x14ac:dyDescent="0.25">
      <c r="A75836"/>
    </row>
    <row r="75837" spans="1:1" x14ac:dyDescent="0.25">
      <c r="A75837"/>
    </row>
    <row r="75838" spans="1:1" x14ac:dyDescent="0.25">
      <c r="A75838"/>
    </row>
    <row r="75839" spans="1:1" x14ac:dyDescent="0.25">
      <c r="A75839"/>
    </row>
    <row r="75840" spans="1:1" x14ac:dyDescent="0.25">
      <c r="A75840"/>
    </row>
    <row r="75841" spans="1:1" x14ac:dyDescent="0.25">
      <c r="A75841"/>
    </row>
    <row r="75842" spans="1:1" x14ac:dyDescent="0.25">
      <c r="A75842"/>
    </row>
    <row r="75843" spans="1:1" x14ac:dyDescent="0.25">
      <c r="A75843"/>
    </row>
    <row r="75844" spans="1:1" x14ac:dyDescent="0.25">
      <c r="A75844"/>
    </row>
    <row r="75845" spans="1:1" x14ac:dyDescent="0.25">
      <c r="A75845"/>
    </row>
    <row r="75846" spans="1:1" x14ac:dyDescent="0.25">
      <c r="A75846"/>
    </row>
    <row r="75847" spans="1:1" x14ac:dyDescent="0.25">
      <c r="A75847"/>
    </row>
    <row r="75848" spans="1:1" x14ac:dyDescent="0.25">
      <c r="A75848"/>
    </row>
    <row r="75849" spans="1:1" x14ac:dyDescent="0.25">
      <c r="A75849"/>
    </row>
    <row r="75850" spans="1:1" x14ac:dyDescent="0.25">
      <c r="A75850"/>
    </row>
    <row r="75851" spans="1:1" x14ac:dyDescent="0.25">
      <c r="A75851"/>
    </row>
    <row r="75852" spans="1:1" x14ac:dyDescent="0.25">
      <c r="A75852"/>
    </row>
    <row r="75853" spans="1:1" x14ac:dyDescent="0.25">
      <c r="A75853"/>
    </row>
    <row r="75854" spans="1:1" x14ac:dyDescent="0.25">
      <c r="A75854"/>
    </row>
    <row r="75855" spans="1:1" x14ac:dyDescent="0.25">
      <c r="A75855"/>
    </row>
    <row r="75856" spans="1:1" x14ac:dyDescent="0.25">
      <c r="A75856"/>
    </row>
    <row r="75857" spans="1:1" x14ac:dyDescent="0.25">
      <c r="A75857"/>
    </row>
    <row r="75858" spans="1:1" x14ac:dyDescent="0.25">
      <c r="A75858"/>
    </row>
    <row r="75859" spans="1:1" x14ac:dyDescent="0.25">
      <c r="A75859"/>
    </row>
    <row r="75860" spans="1:1" x14ac:dyDescent="0.25">
      <c r="A75860"/>
    </row>
    <row r="75861" spans="1:1" x14ac:dyDescent="0.25">
      <c r="A75861"/>
    </row>
    <row r="75862" spans="1:1" x14ac:dyDescent="0.25">
      <c r="A75862"/>
    </row>
    <row r="75863" spans="1:1" x14ac:dyDescent="0.25">
      <c r="A75863"/>
    </row>
    <row r="75864" spans="1:1" x14ac:dyDescent="0.25">
      <c r="A75864"/>
    </row>
    <row r="75865" spans="1:1" x14ac:dyDescent="0.25">
      <c r="A75865"/>
    </row>
    <row r="75866" spans="1:1" x14ac:dyDescent="0.25">
      <c r="A75866"/>
    </row>
    <row r="75867" spans="1:1" x14ac:dyDescent="0.25">
      <c r="A75867"/>
    </row>
    <row r="75868" spans="1:1" x14ac:dyDescent="0.25">
      <c r="A75868"/>
    </row>
    <row r="75869" spans="1:1" x14ac:dyDescent="0.25">
      <c r="A75869"/>
    </row>
    <row r="75870" spans="1:1" x14ac:dyDescent="0.25">
      <c r="A75870"/>
    </row>
    <row r="75871" spans="1:1" x14ac:dyDescent="0.25">
      <c r="A75871"/>
    </row>
    <row r="75872" spans="1:1" x14ac:dyDescent="0.25">
      <c r="A75872"/>
    </row>
    <row r="75873" spans="1:1" x14ac:dyDescent="0.25">
      <c r="A75873"/>
    </row>
    <row r="75874" spans="1:1" x14ac:dyDescent="0.25">
      <c r="A75874"/>
    </row>
    <row r="75875" spans="1:1" x14ac:dyDescent="0.25">
      <c r="A75875"/>
    </row>
    <row r="75876" spans="1:1" x14ac:dyDescent="0.25">
      <c r="A75876"/>
    </row>
    <row r="75877" spans="1:1" x14ac:dyDescent="0.25">
      <c r="A75877"/>
    </row>
    <row r="75878" spans="1:1" x14ac:dyDescent="0.25">
      <c r="A75878"/>
    </row>
    <row r="75879" spans="1:1" x14ac:dyDescent="0.25">
      <c r="A75879"/>
    </row>
    <row r="75880" spans="1:1" x14ac:dyDescent="0.25">
      <c r="A75880"/>
    </row>
    <row r="75881" spans="1:1" x14ac:dyDescent="0.25">
      <c r="A75881"/>
    </row>
    <row r="75882" spans="1:1" x14ac:dyDescent="0.25">
      <c r="A75882"/>
    </row>
    <row r="75883" spans="1:1" x14ac:dyDescent="0.25">
      <c r="A75883"/>
    </row>
    <row r="75884" spans="1:1" x14ac:dyDescent="0.25">
      <c r="A75884"/>
    </row>
    <row r="75885" spans="1:1" x14ac:dyDescent="0.25">
      <c r="A75885"/>
    </row>
    <row r="75886" spans="1:1" x14ac:dyDescent="0.25">
      <c r="A75886"/>
    </row>
    <row r="75887" spans="1:1" x14ac:dyDescent="0.25">
      <c r="A75887"/>
    </row>
    <row r="75888" spans="1:1" x14ac:dyDescent="0.25">
      <c r="A75888"/>
    </row>
    <row r="75889" spans="1:1" x14ac:dyDescent="0.25">
      <c r="A75889"/>
    </row>
    <row r="75890" spans="1:1" x14ac:dyDescent="0.25">
      <c r="A75890"/>
    </row>
    <row r="75891" spans="1:1" x14ac:dyDescent="0.25">
      <c r="A75891"/>
    </row>
    <row r="75892" spans="1:1" x14ac:dyDescent="0.25">
      <c r="A75892"/>
    </row>
    <row r="75893" spans="1:1" x14ac:dyDescent="0.25">
      <c r="A75893"/>
    </row>
    <row r="75894" spans="1:1" x14ac:dyDescent="0.25">
      <c r="A75894"/>
    </row>
    <row r="75895" spans="1:1" x14ac:dyDescent="0.25">
      <c r="A75895"/>
    </row>
    <row r="75896" spans="1:1" x14ac:dyDescent="0.25">
      <c r="A75896"/>
    </row>
    <row r="75897" spans="1:1" x14ac:dyDescent="0.25">
      <c r="A75897"/>
    </row>
    <row r="75898" spans="1:1" x14ac:dyDescent="0.25">
      <c r="A75898"/>
    </row>
    <row r="75899" spans="1:1" x14ac:dyDescent="0.25">
      <c r="A75899"/>
    </row>
    <row r="75900" spans="1:1" x14ac:dyDescent="0.25">
      <c r="A75900"/>
    </row>
    <row r="75901" spans="1:1" x14ac:dyDescent="0.25">
      <c r="A75901"/>
    </row>
    <row r="75902" spans="1:1" x14ac:dyDescent="0.25">
      <c r="A75902"/>
    </row>
    <row r="75903" spans="1:1" x14ac:dyDescent="0.25">
      <c r="A75903"/>
    </row>
    <row r="75904" spans="1:1" x14ac:dyDescent="0.25">
      <c r="A75904"/>
    </row>
    <row r="75905" spans="1:1" x14ac:dyDescent="0.25">
      <c r="A75905"/>
    </row>
    <row r="75906" spans="1:1" x14ac:dyDescent="0.25">
      <c r="A75906"/>
    </row>
    <row r="75907" spans="1:1" x14ac:dyDescent="0.25">
      <c r="A75907"/>
    </row>
    <row r="75908" spans="1:1" x14ac:dyDescent="0.25">
      <c r="A75908"/>
    </row>
    <row r="75909" spans="1:1" x14ac:dyDescent="0.25">
      <c r="A75909"/>
    </row>
    <row r="75910" spans="1:1" x14ac:dyDescent="0.25">
      <c r="A75910"/>
    </row>
    <row r="75911" spans="1:1" x14ac:dyDescent="0.25">
      <c r="A75911"/>
    </row>
    <row r="75912" spans="1:1" x14ac:dyDescent="0.25">
      <c r="A75912"/>
    </row>
    <row r="75913" spans="1:1" x14ac:dyDescent="0.25">
      <c r="A75913"/>
    </row>
    <row r="75914" spans="1:1" x14ac:dyDescent="0.25">
      <c r="A75914"/>
    </row>
    <row r="75915" spans="1:1" x14ac:dyDescent="0.25">
      <c r="A75915"/>
    </row>
    <row r="75916" spans="1:1" x14ac:dyDescent="0.25">
      <c r="A75916"/>
    </row>
    <row r="75917" spans="1:1" x14ac:dyDescent="0.25">
      <c r="A75917"/>
    </row>
    <row r="75918" spans="1:1" x14ac:dyDescent="0.25">
      <c r="A75918"/>
    </row>
    <row r="75919" spans="1:1" x14ac:dyDescent="0.25">
      <c r="A75919"/>
    </row>
    <row r="75920" spans="1:1" x14ac:dyDescent="0.25">
      <c r="A75920"/>
    </row>
    <row r="75921" spans="1:1" x14ac:dyDescent="0.25">
      <c r="A75921"/>
    </row>
    <row r="75922" spans="1:1" x14ac:dyDescent="0.25">
      <c r="A75922"/>
    </row>
    <row r="75923" spans="1:1" x14ac:dyDescent="0.25">
      <c r="A75923"/>
    </row>
    <row r="75924" spans="1:1" x14ac:dyDescent="0.25">
      <c r="A75924"/>
    </row>
    <row r="75925" spans="1:1" x14ac:dyDescent="0.25">
      <c r="A75925"/>
    </row>
    <row r="75926" spans="1:1" x14ac:dyDescent="0.25">
      <c r="A75926"/>
    </row>
    <row r="75927" spans="1:1" x14ac:dyDescent="0.25">
      <c r="A75927"/>
    </row>
    <row r="75928" spans="1:1" x14ac:dyDescent="0.25">
      <c r="A75928"/>
    </row>
    <row r="75929" spans="1:1" x14ac:dyDescent="0.25">
      <c r="A75929"/>
    </row>
    <row r="75930" spans="1:1" x14ac:dyDescent="0.25">
      <c r="A75930"/>
    </row>
    <row r="75931" spans="1:1" x14ac:dyDescent="0.25">
      <c r="A75931"/>
    </row>
    <row r="75932" spans="1:1" x14ac:dyDescent="0.25">
      <c r="A75932"/>
    </row>
    <row r="75933" spans="1:1" x14ac:dyDescent="0.25">
      <c r="A75933"/>
    </row>
    <row r="75934" spans="1:1" x14ac:dyDescent="0.25">
      <c r="A75934"/>
    </row>
    <row r="75935" spans="1:1" x14ac:dyDescent="0.25">
      <c r="A75935"/>
    </row>
    <row r="75936" spans="1:1" x14ac:dyDescent="0.25">
      <c r="A75936"/>
    </row>
    <row r="75937" spans="1:1" x14ac:dyDescent="0.25">
      <c r="A75937"/>
    </row>
    <row r="75938" spans="1:1" x14ac:dyDescent="0.25">
      <c r="A75938"/>
    </row>
    <row r="75939" spans="1:1" x14ac:dyDescent="0.25">
      <c r="A75939"/>
    </row>
    <row r="75940" spans="1:1" x14ac:dyDescent="0.25">
      <c r="A75940"/>
    </row>
    <row r="75941" spans="1:1" x14ac:dyDescent="0.25">
      <c r="A75941"/>
    </row>
    <row r="75942" spans="1:1" x14ac:dyDescent="0.25">
      <c r="A75942"/>
    </row>
    <row r="75943" spans="1:1" x14ac:dyDescent="0.25">
      <c r="A75943"/>
    </row>
    <row r="75944" spans="1:1" x14ac:dyDescent="0.25">
      <c r="A75944"/>
    </row>
    <row r="75945" spans="1:1" x14ac:dyDescent="0.25">
      <c r="A75945"/>
    </row>
    <row r="75946" spans="1:1" x14ac:dyDescent="0.25">
      <c r="A75946"/>
    </row>
    <row r="75947" spans="1:1" x14ac:dyDescent="0.25">
      <c r="A75947"/>
    </row>
    <row r="75948" spans="1:1" x14ac:dyDescent="0.25">
      <c r="A75948"/>
    </row>
    <row r="75949" spans="1:1" x14ac:dyDescent="0.25">
      <c r="A75949"/>
    </row>
    <row r="75950" spans="1:1" x14ac:dyDescent="0.25">
      <c r="A75950"/>
    </row>
    <row r="75951" spans="1:1" x14ac:dyDescent="0.25">
      <c r="A75951"/>
    </row>
    <row r="75952" spans="1:1" x14ac:dyDescent="0.25">
      <c r="A75952"/>
    </row>
    <row r="75953" spans="1:1" x14ac:dyDescent="0.25">
      <c r="A75953"/>
    </row>
    <row r="75954" spans="1:1" x14ac:dyDescent="0.25">
      <c r="A75954"/>
    </row>
    <row r="75955" spans="1:1" x14ac:dyDescent="0.25">
      <c r="A75955"/>
    </row>
    <row r="75956" spans="1:1" x14ac:dyDescent="0.25">
      <c r="A75956"/>
    </row>
    <row r="75957" spans="1:1" x14ac:dyDescent="0.25">
      <c r="A75957"/>
    </row>
    <row r="75958" spans="1:1" x14ac:dyDescent="0.25">
      <c r="A75958"/>
    </row>
    <row r="75959" spans="1:1" x14ac:dyDescent="0.25">
      <c r="A75959"/>
    </row>
    <row r="75960" spans="1:1" x14ac:dyDescent="0.25">
      <c r="A75960"/>
    </row>
    <row r="75961" spans="1:1" x14ac:dyDescent="0.25">
      <c r="A75961"/>
    </row>
    <row r="75962" spans="1:1" x14ac:dyDescent="0.25">
      <c r="A75962"/>
    </row>
    <row r="75963" spans="1:1" x14ac:dyDescent="0.25">
      <c r="A75963"/>
    </row>
    <row r="75964" spans="1:1" x14ac:dyDescent="0.25">
      <c r="A75964"/>
    </row>
    <row r="75965" spans="1:1" x14ac:dyDescent="0.25">
      <c r="A75965"/>
    </row>
    <row r="75966" spans="1:1" x14ac:dyDescent="0.25">
      <c r="A75966"/>
    </row>
    <row r="75967" spans="1:1" x14ac:dyDescent="0.25">
      <c r="A75967"/>
    </row>
    <row r="75968" spans="1:1" x14ac:dyDescent="0.25">
      <c r="A75968"/>
    </row>
    <row r="75969" spans="1:1" x14ac:dyDescent="0.25">
      <c r="A75969"/>
    </row>
    <row r="75970" spans="1:1" x14ac:dyDescent="0.25">
      <c r="A75970"/>
    </row>
    <row r="75971" spans="1:1" x14ac:dyDescent="0.25">
      <c r="A75971"/>
    </row>
    <row r="75972" spans="1:1" x14ac:dyDescent="0.25">
      <c r="A75972"/>
    </row>
    <row r="75973" spans="1:1" x14ac:dyDescent="0.25">
      <c r="A75973"/>
    </row>
    <row r="75974" spans="1:1" x14ac:dyDescent="0.25">
      <c r="A75974"/>
    </row>
    <row r="75975" spans="1:1" x14ac:dyDescent="0.25">
      <c r="A75975"/>
    </row>
    <row r="75976" spans="1:1" x14ac:dyDescent="0.25">
      <c r="A75976"/>
    </row>
    <row r="75977" spans="1:1" x14ac:dyDescent="0.25">
      <c r="A75977"/>
    </row>
    <row r="75978" spans="1:1" x14ac:dyDescent="0.25">
      <c r="A75978"/>
    </row>
    <row r="75979" spans="1:1" x14ac:dyDescent="0.25">
      <c r="A75979"/>
    </row>
    <row r="75980" spans="1:1" x14ac:dyDescent="0.25">
      <c r="A75980"/>
    </row>
    <row r="75981" spans="1:1" x14ac:dyDescent="0.25">
      <c r="A75981"/>
    </row>
    <row r="75982" spans="1:1" x14ac:dyDescent="0.25">
      <c r="A75982"/>
    </row>
    <row r="75983" spans="1:1" x14ac:dyDescent="0.25">
      <c r="A75983"/>
    </row>
    <row r="75984" spans="1:1" x14ac:dyDescent="0.25">
      <c r="A75984"/>
    </row>
    <row r="75985" spans="1:1" x14ac:dyDescent="0.25">
      <c r="A75985"/>
    </row>
    <row r="75986" spans="1:1" x14ac:dyDescent="0.25">
      <c r="A75986"/>
    </row>
    <row r="75987" spans="1:1" x14ac:dyDescent="0.25">
      <c r="A75987"/>
    </row>
    <row r="75988" spans="1:1" x14ac:dyDescent="0.25">
      <c r="A75988"/>
    </row>
    <row r="75989" spans="1:1" x14ac:dyDescent="0.25">
      <c r="A75989"/>
    </row>
    <row r="75990" spans="1:1" x14ac:dyDescent="0.25">
      <c r="A75990"/>
    </row>
    <row r="75991" spans="1:1" x14ac:dyDescent="0.25">
      <c r="A75991"/>
    </row>
    <row r="75992" spans="1:1" x14ac:dyDescent="0.25">
      <c r="A75992"/>
    </row>
    <row r="75993" spans="1:1" x14ac:dyDescent="0.25">
      <c r="A75993"/>
    </row>
    <row r="75994" spans="1:1" x14ac:dyDescent="0.25">
      <c r="A75994"/>
    </row>
    <row r="75995" spans="1:1" x14ac:dyDescent="0.25">
      <c r="A75995"/>
    </row>
    <row r="75996" spans="1:1" x14ac:dyDescent="0.25">
      <c r="A75996"/>
    </row>
    <row r="75997" spans="1:1" x14ac:dyDescent="0.25">
      <c r="A75997"/>
    </row>
    <row r="75998" spans="1:1" x14ac:dyDescent="0.25">
      <c r="A75998"/>
    </row>
    <row r="75999" spans="1:1" x14ac:dyDescent="0.25">
      <c r="A75999"/>
    </row>
    <row r="76000" spans="1:1" x14ac:dyDescent="0.25">
      <c r="A76000"/>
    </row>
    <row r="76001" spans="1:1" x14ac:dyDescent="0.25">
      <c r="A76001"/>
    </row>
    <row r="76002" spans="1:1" x14ac:dyDescent="0.25">
      <c r="A76002"/>
    </row>
    <row r="76003" spans="1:1" x14ac:dyDescent="0.25">
      <c r="A76003"/>
    </row>
    <row r="76004" spans="1:1" x14ac:dyDescent="0.25">
      <c r="A76004"/>
    </row>
    <row r="76005" spans="1:1" x14ac:dyDescent="0.25">
      <c r="A76005"/>
    </row>
    <row r="76006" spans="1:1" x14ac:dyDescent="0.25">
      <c r="A76006"/>
    </row>
    <row r="76007" spans="1:1" x14ac:dyDescent="0.25">
      <c r="A76007"/>
    </row>
    <row r="76008" spans="1:1" x14ac:dyDescent="0.25">
      <c r="A76008"/>
    </row>
    <row r="76009" spans="1:1" x14ac:dyDescent="0.25">
      <c r="A76009"/>
    </row>
    <row r="76010" spans="1:1" x14ac:dyDescent="0.25">
      <c r="A76010"/>
    </row>
    <row r="76011" spans="1:1" x14ac:dyDescent="0.25">
      <c r="A76011"/>
    </row>
    <row r="76012" spans="1:1" x14ac:dyDescent="0.25">
      <c r="A76012"/>
    </row>
    <row r="76013" spans="1:1" x14ac:dyDescent="0.25">
      <c r="A76013"/>
    </row>
    <row r="76014" spans="1:1" x14ac:dyDescent="0.25">
      <c r="A76014"/>
    </row>
    <row r="76015" spans="1:1" x14ac:dyDescent="0.25">
      <c r="A76015"/>
    </row>
    <row r="76016" spans="1:1" x14ac:dyDescent="0.25">
      <c r="A76016"/>
    </row>
    <row r="76017" spans="1:1" x14ac:dyDescent="0.25">
      <c r="A76017"/>
    </row>
    <row r="76018" spans="1:1" x14ac:dyDescent="0.25">
      <c r="A76018"/>
    </row>
    <row r="76019" spans="1:1" x14ac:dyDescent="0.25">
      <c r="A76019"/>
    </row>
    <row r="76020" spans="1:1" x14ac:dyDescent="0.25">
      <c r="A76020"/>
    </row>
    <row r="76021" spans="1:1" x14ac:dyDescent="0.25">
      <c r="A76021"/>
    </row>
    <row r="76022" spans="1:1" x14ac:dyDescent="0.25">
      <c r="A76022"/>
    </row>
    <row r="76023" spans="1:1" x14ac:dyDescent="0.25">
      <c r="A76023"/>
    </row>
    <row r="76024" spans="1:1" x14ac:dyDescent="0.25">
      <c r="A76024"/>
    </row>
    <row r="76025" spans="1:1" x14ac:dyDescent="0.25">
      <c r="A76025"/>
    </row>
    <row r="76026" spans="1:1" x14ac:dyDescent="0.25">
      <c r="A76026"/>
    </row>
    <row r="76027" spans="1:1" x14ac:dyDescent="0.25">
      <c r="A76027"/>
    </row>
    <row r="76028" spans="1:1" x14ac:dyDescent="0.25">
      <c r="A76028"/>
    </row>
    <row r="76029" spans="1:1" x14ac:dyDescent="0.25">
      <c r="A76029"/>
    </row>
    <row r="76030" spans="1:1" x14ac:dyDescent="0.25">
      <c r="A76030"/>
    </row>
    <row r="76031" spans="1:1" x14ac:dyDescent="0.25">
      <c r="A76031"/>
    </row>
    <row r="76032" spans="1:1" x14ac:dyDescent="0.25">
      <c r="A76032"/>
    </row>
    <row r="76033" spans="1:1" x14ac:dyDescent="0.25">
      <c r="A76033"/>
    </row>
    <row r="76034" spans="1:1" x14ac:dyDescent="0.25">
      <c r="A76034"/>
    </row>
    <row r="76035" spans="1:1" x14ac:dyDescent="0.25">
      <c r="A76035"/>
    </row>
    <row r="76036" spans="1:1" x14ac:dyDescent="0.25">
      <c r="A76036"/>
    </row>
    <row r="76037" spans="1:1" x14ac:dyDescent="0.25">
      <c r="A76037"/>
    </row>
    <row r="76038" spans="1:1" x14ac:dyDescent="0.25">
      <c r="A76038"/>
    </row>
    <row r="76039" spans="1:1" x14ac:dyDescent="0.25">
      <c r="A76039"/>
    </row>
    <row r="76040" spans="1:1" x14ac:dyDescent="0.25">
      <c r="A76040"/>
    </row>
    <row r="76041" spans="1:1" x14ac:dyDescent="0.25">
      <c r="A76041"/>
    </row>
    <row r="76042" spans="1:1" x14ac:dyDescent="0.25">
      <c r="A76042"/>
    </row>
    <row r="76043" spans="1:1" x14ac:dyDescent="0.25">
      <c r="A76043"/>
    </row>
    <row r="76044" spans="1:1" x14ac:dyDescent="0.25">
      <c r="A76044"/>
    </row>
    <row r="76045" spans="1:1" x14ac:dyDescent="0.25">
      <c r="A76045"/>
    </row>
    <row r="76046" spans="1:1" x14ac:dyDescent="0.25">
      <c r="A76046"/>
    </row>
    <row r="76047" spans="1:1" x14ac:dyDescent="0.25">
      <c r="A76047"/>
    </row>
    <row r="76048" spans="1:1" x14ac:dyDescent="0.25">
      <c r="A76048"/>
    </row>
    <row r="76049" spans="1:1" x14ac:dyDescent="0.25">
      <c r="A76049"/>
    </row>
    <row r="76050" spans="1:1" x14ac:dyDescent="0.25">
      <c r="A76050"/>
    </row>
    <row r="76051" spans="1:1" x14ac:dyDescent="0.25">
      <c r="A76051"/>
    </row>
    <row r="76052" spans="1:1" x14ac:dyDescent="0.25">
      <c r="A76052"/>
    </row>
    <row r="76053" spans="1:1" x14ac:dyDescent="0.25">
      <c r="A76053"/>
    </row>
    <row r="76054" spans="1:1" x14ac:dyDescent="0.25">
      <c r="A76054"/>
    </row>
    <row r="76055" spans="1:1" x14ac:dyDescent="0.25">
      <c r="A76055"/>
    </row>
    <row r="76056" spans="1:1" x14ac:dyDescent="0.25">
      <c r="A76056"/>
    </row>
    <row r="76057" spans="1:1" x14ac:dyDescent="0.25">
      <c r="A76057"/>
    </row>
    <row r="76058" spans="1:1" x14ac:dyDescent="0.25">
      <c r="A76058"/>
    </row>
    <row r="76059" spans="1:1" x14ac:dyDescent="0.25">
      <c r="A76059"/>
    </row>
    <row r="76060" spans="1:1" x14ac:dyDescent="0.25">
      <c r="A76060"/>
    </row>
    <row r="76061" spans="1:1" x14ac:dyDescent="0.25">
      <c r="A76061"/>
    </row>
    <row r="76062" spans="1:1" x14ac:dyDescent="0.25">
      <c r="A76062"/>
    </row>
    <row r="76063" spans="1:1" x14ac:dyDescent="0.25">
      <c r="A76063"/>
    </row>
    <row r="76064" spans="1:1" x14ac:dyDescent="0.25">
      <c r="A76064"/>
    </row>
    <row r="76065" spans="1:1" x14ac:dyDescent="0.25">
      <c r="A76065"/>
    </row>
    <row r="76066" spans="1:1" x14ac:dyDescent="0.25">
      <c r="A76066"/>
    </row>
    <row r="76067" spans="1:1" x14ac:dyDescent="0.25">
      <c r="A76067"/>
    </row>
    <row r="76068" spans="1:1" x14ac:dyDescent="0.25">
      <c r="A76068"/>
    </row>
    <row r="76069" spans="1:1" x14ac:dyDescent="0.25">
      <c r="A76069"/>
    </row>
    <row r="76070" spans="1:1" x14ac:dyDescent="0.25">
      <c r="A76070"/>
    </row>
    <row r="76071" spans="1:1" x14ac:dyDescent="0.25">
      <c r="A76071"/>
    </row>
    <row r="76072" spans="1:1" x14ac:dyDescent="0.25">
      <c r="A76072"/>
    </row>
    <row r="76073" spans="1:1" x14ac:dyDescent="0.25">
      <c r="A76073"/>
    </row>
    <row r="76074" spans="1:1" x14ac:dyDescent="0.25">
      <c r="A76074"/>
    </row>
    <row r="76075" spans="1:1" x14ac:dyDescent="0.25">
      <c r="A76075"/>
    </row>
    <row r="76076" spans="1:1" x14ac:dyDescent="0.25">
      <c r="A76076"/>
    </row>
    <row r="76077" spans="1:1" x14ac:dyDescent="0.25">
      <c r="A76077"/>
    </row>
    <row r="76078" spans="1:1" x14ac:dyDescent="0.25">
      <c r="A76078"/>
    </row>
    <row r="76079" spans="1:1" x14ac:dyDescent="0.25">
      <c r="A76079"/>
    </row>
    <row r="76080" spans="1:1" x14ac:dyDescent="0.25">
      <c r="A76080"/>
    </row>
    <row r="76081" spans="1:1" x14ac:dyDescent="0.25">
      <c r="A76081"/>
    </row>
    <row r="76082" spans="1:1" x14ac:dyDescent="0.25">
      <c r="A76082"/>
    </row>
    <row r="76083" spans="1:1" x14ac:dyDescent="0.25">
      <c r="A76083"/>
    </row>
    <row r="76084" spans="1:1" x14ac:dyDescent="0.25">
      <c r="A76084"/>
    </row>
    <row r="76085" spans="1:1" x14ac:dyDescent="0.25">
      <c r="A76085"/>
    </row>
    <row r="76086" spans="1:1" x14ac:dyDescent="0.25">
      <c r="A76086"/>
    </row>
    <row r="76087" spans="1:1" x14ac:dyDescent="0.25">
      <c r="A76087"/>
    </row>
    <row r="76088" spans="1:1" x14ac:dyDescent="0.25">
      <c r="A76088"/>
    </row>
    <row r="76089" spans="1:1" x14ac:dyDescent="0.25">
      <c r="A76089"/>
    </row>
    <row r="76090" spans="1:1" x14ac:dyDescent="0.25">
      <c r="A76090"/>
    </row>
    <row r="76091" spans="1:1" x14ac:dyDescent="0.25">
      <c r="A76091"/>
    </row>
    <row r="76092" spans="1:1" x14ac:dyDescent="0.25">
      <c r="A76092"/>
    </row>
    <row r="76093" spans="1:1" x14ac:dyDescent="0.25">
      <c r="A76093"/>
    </row>
    <row r="76094" spans="1:1" x14ac:dyDescent="0.25">
      <c r="A76094"/>
    </row>
    <row r="76095" spans="1:1" x14ac:dyDescent="0.25">
      <c r="A76095"/>
    </row>
    <row r="76096" spans="1:1" x14ac:dyDescent="0.25">
      <c r="A76096"/>
    </row>
    <row r="76097" spans="1:1" x14ac:dyDescent="0.25">
      <c r="A76097"/>
    </row>
    <row r="76098" spans="1:1" x14ac:dyDescent="0.25">
      <c r="A76098"/>
    </row>
    <row r="76099" spans="1:1" x14ac:dyDescent="0.25">
      <c r="A76099"/>
    </row>
    <row r="76100" spans="1:1" x14ac:dyDescent="0.25">
      <c r="A76100"/>
    </row>
    <row r="76101" spans="1:1" x14ac:dyDescent="0.25">
      <c r="A76101"/>
    </row>
    <row r="76102" spans="1:1" x14ac:dyDescent="0.25">
      <c r="A76102"/>
    </row>
    <row r="76103" spans="1:1" x14ac:dyDescent="0.25">
      <c r="A76103"/>
    </row>
    <row r="76104" spans="1:1" x14ac:dyDescent="0.25">
      <c r="A76104"/>
    </row>
    <row r="76105" spans="1:1" x14ac:dyDescent="0.25">
      <c r="A76105"/>
    </row>
    <row r="76106" spans="1:1" x14ac:dyDescent="0.25">
      <c r="A76106"/>
    </row>
    <row r="76107" spans="1:1" x14ac:dyDescent="0.25">
      <c r="A76107"/>
    </row>
    <row r="76108" spans="1:1" x14ac:dyDescent="0.25">
      <c r="A76108"/>
    </row>
    <row r="76109" spans="1:1" x14ac:dyDescent="0.25">
      <c r="A76109"/>
    </row>
    <row r="76110" spans="1:1" x14ac:dyDescent="0.25">
      <c r="A76110"/>
    </row>
    <row r="76111" spans="1:1" x14ac:dyDescent="0.25">
      <c r="A76111"/>
    </row>
    <row r="76112" spans="1:1" x14ac:dyDescent="0.25">
      <c r="A76112"/>
    </row>
    <row r="76113" spans="1:1" x14ac:dyDescent="0.25">
      <c r="A76113"/>
    </row>
    <row r="76114" spans="1:1" x14ac:dyDescent="0.25">
      <c r="A76114"/>
    </row>
    <row r="76115" spans="1:1" x14ac:dyDescent="0.25">
      <c r="A76115"/>
    </row>
    <row r="76116" spans="1:1" x14ac:dyDescent="0.25">
      <c r="A76116"/>
    </row>
    <row r="76117" spans="1:1" x14ac:dyDescent="0.25">
      <c r="A76117"/>
    </row>
    <row r="76118" spans="1:1" x14ac:dyDescent="0.25">
      <c r="A76118"/>
    </row>
    <row r="76119" spans="1:1" x14ac:dyDescent="0.25">
      <c r="A76119"/>
    </row>
    <row r="76120" spans="1:1" x14ac:dyDescent="0.25">
      <c r="A76120"/>
    </row>
    <row r="76121" spans="1:1" x14ac:dyDescent="0.25">
      <c r="A76121"/>
    </row>
    <row r="76122" spans="1:1" x14ac:dyDescent="0.25">
      <c r="A76122"/>
    </row>
    <row r="76123" spans="1:1" x14ac:dyDescent="0.25">
      <c r="A76123"/>
    </row>
    <row r="76124" spans="1:1" x14ac:dyDescent="0.25">
      <c r="A76124"/>
    </row>
    <row r="76125" spans="1:1" x14ac:dyDescent="0.25">
      <c r="A76125"/>
    </row>
    <row r="76126" spans="1:1" x14ac:dyDescent="0.25">
      <c r="A76126"/>
    </row>
    <row r="76127" spans="1:1" x14ac:dyDescent="0.25">
      <c r="A76127"/>
    </row>
    <row r="76128" spans="1:1" x14ac:dyDescent="0.25">
      <c r="A76128"/>
    </row>
    <row r="76129" spans="1:1" x14ac:dyDescent="0.25">
      <c r="A76129"/>
    </row>
    <row r="76130" spans="1:1" x14ac:dyDescent="0.25">
      <c r="A76130"/>
    </row>
    <row r="76131" spans="1:1" x14ac:dyDescent="0.25">
      <c r="A76131"/>
    </row>
    <row r="76132" spans="1:1" x14ac:dyDescent="0.25">
      <c r="A76132"/>
    </row>
    <row r="76133" spans="1:1" x14ac:dyDescent="0.25">
      <c r="A76133"/>
    </row>
    <row r="76134" spans="1:1" x14ac:dyDescent="0.25">
      <c r="A76134"/>
    </row>
    <row r="76135" spans="1:1" x14ac:dyDescent="0.25">
      <c r="A76135"/>
    </row>
    <row r="76136" spans="1:1" x14ac:dyDescent="0.25">
      <c r="A76136"/>
    </row>
    <row r="76137" spans="1:1" x14ac:dyDescent="0.25">
      <c r="A76137"/>
    </row>
    <row r="76138" spans="1:1" x14ac:dyDescent="0.25">
      <c r="A76138"/>
    </row>
    <row r="76139" spans="1:1" x14ac:dyDescent="0.25">
      <c r="A76139"/>
    </row>
    <row r="76140" spans="1:1" x14ac:dyDescent="0.25">
      <c r="A76140"/>
    </row>
    <row r="76141" spans="1:1" x14ac:dyDescent="0.25">
      <c r="A76141"/>
    </row>
    <row r="76142" spans="1:1" x14ac:dyDescent="0.25">
      <c r="A76142"/>
    </row>
    <row r="76143" spans="1:1" x14ac:dyDescent="0.25">
      <c r="A76143"/>
    </row>
    <row r="76144" spans="1:1" x14ac:dyDescent="0.25">
      <c r="A76144"/>
    </row>
    <row r="76145" spans="1:1" x14ac:dyDescent="0.25">
      <c r="A76145"/>
    </row>
    <row r="76146" spans="1:1" x14ac:dyDescent="0.25">
      <c r="A76146"/>
    </row>
    <row r="76147" spans="1:1" x14ac:dyDescent="0.25">
      <c r="A76147"/>
    </row>
    <row r="76148" spans="1:1" x14ac:dyDescent="0.25">
      <c r="A76148"/>
    </row>
    <row r="76149" spans="1:1" x14ac:dyDescent="0.25">
      <c r="A76149"/>
    </row>
    <row r="76150" spans="1:1" x14ac:dyDescent="0.25">
      <c r="A76150"/>
    </row>
    <row r="76151" spans="1:1" x14ac:dyDescent="0.25">
      <c r="A76151"/>
    </row>
    <row r="76152" spans="1:1" x14ac:dyDescent="0.25">
      <c r="A76152"/>
    </row>
    <row r="76153" spans="1:1" x14ac:dyDescent="0.25">
      <c r="A76153"/>
    </row>
    <row r="76154" spans="1:1" x14ac:dyDescent="0.25">
      <c r="A76154"/>
    </row>
    <row r="76155" spans="1:1" x14ac:dyDescent="0.25">
      <c r="A76155"/>
    </row>
    <row r="76156" spans="1:1" x14ac:dyDescent="0.25">
      <c r="A76156"/>
    </row>
    <row r="76157" spans="1:1" x14ac:dyDescent="0.25">
      <c r="A76157"/>
    </row>
    <row r="76158" spans="1:1" x14ac:dyDescent="0.25">
      <c r="A76158"/>
    </row>
    <row r="76159" spans="1:1" x14ac:dyDescent="0.25">
      <c r="A76159"/>
    </row>
    <row r="76160" spans="1:1" x14ac:dyDescent="0.25">
      <c r="A76160"/>
    </row>
    <row r="76161" spans="1:1" x14ac:dyDescent="0.25">
      <c r="A76161"/>
    </row>
    <row r="76162" spans="1:1" x14ac:dyDescent="0.25">
      <c r="A76162"/>
    </row>
    <row r="76163" spans="1:1" x14ac:dyDescent="0.25">
      <c r="A76163"/>
    </row>
    <row r="76164" spans="1:1" x14ac:dyDescent="0.25">
      <c r="A76164"/>
    </row>
    <row r="76165" spans="1:1" x14ac:dyDescent="0.25">
      <c r="A76165"/>
    </row>
    <row r="76166" spans="1:1" x14ac:dyDescent="0.25">
      <c r="A76166"/>
    </row>
    <row r="76167" spans="1:1" x14ac:dyDescent="0.25">
      <c r="A76167"/>
    </row>
    <row r="76168" spans="1:1" x14ac:dyDescent="0.25">
      <c r="A76168"/>
    </row>
    <row r="76169" spans="1:1" x14ac:dyDescent="0.25">
      <c r="A76169"/>
    </row>
    <row r="76170" spans="1:1" x14ac:dyDescent="0.25">
      <c r="A76170"/>
    </row>
    <row r="76171" spans="1:1" x14ac:dyDescent="0.25">
      <c r="A76171"/>
    </row>
    <row r="76172" spans="1:1" x14ac:dyDescent="0.25">
      <c r="A76172"/>
    </row>
    <row r="76173" spans="1:1" x14ac:dyDescent="0.25">
      <c r="A76173"/>
    </row>
    <row r="76174" spans="1:1" x14ac:dyDescent="0.25">
      <c r="A76174"/>
    </row>
    <row r="76175" spans="1:1" x14ac:dyDescent="0.25">
      <c r="A76175"/>
    </row>
    <row r="76176" spans="1:1" x14ac:dyDescent="0.25">
      <c r="A76176"/>
    </row>
    <row r="76177" spans="1:1" x14ac:dyDescent="0.25">
      <c r="A76177"/>
    </row>
    <row r="76178" spans="1:1" x14ac:dyDescent="0.25">
      <c r="A76178"/>
    </row>
    <row r="76179" spans="1:1" x14ac:dyDescent="0.25">
      <c r="A76179"/>
    </row>
    <row r="76180" spans="1:1" x14ac:dyDescent="0.25">
      <c r="A76180"/>
    </row>
    <row r="76181" spans="1:1" x14ac:dyDescent="0.25">
      <c r="A76181"/>
    </row>
    <row r="76182" spans="1:1" x14ac:dyDescent="0.25">
      <c r="A76182"/>
    </row>
    <row r="76183" spans="1:1" x14ac:dyDescent="0.25">
      <c r="A76183"/>
    </row>
    <row r="76184" spans="1:1" x14ac:dyDescent="0.25">
      <c r="A76184"/>
    </row>
    <row r="76185" spans="1:1" x14ac:dyDescent="0.25">
      <c r="A76185"/>
    </row>
    <row r="76186" spans="1:1" x14ac:dyDescent="0.25">
      <c r="A76186"/>
    </row>
    <row r="76187" spans="1:1" x14ac:dyDescent="0.25">
      <c r="A76187"/>
    </row>
    <row r="76188" spans="1:1" x14ac:dyDescent="0.25">
      <c r="A76188"/>
    </row>
    <row r="76189" spans="1:1" x14ac:dyDescent="0.25">
      <c r="A76189"/>
    </row>
    <row r="76190" spans="1:1" x14ac:dyDescent="0.25">
      <c r="A76190"/>
    </row>
    <row r="76191" spans="1:1" x14ac:dyDescent="0.25">
      <c r="A76191"/>
    </row>
    <row r="76192" spans="1:1" x14ac:dyDescent="0.25">
      <c r="A76192"/>
    </row>
    <row r="76193" spans="1:1" x14ac:dyDescent="0.25">
      <c r="A76193"/>
    </row>
    <row r="76194" spans="1:1" x14ac:dyDescent="0.25">
      <c r="A76194"/>
    </row>
    <row r="76195" spans="1:1" x14ac:dyDescent="0.25">
      <c r="A76195"/>
    </row>
    <row r="76196" spans="1:1" x14ac:dyDescent="0.25">
      <c r="A76196"/>
    </row>
    <row r="76197" spans="1:1" x14ac:dyDescent="0.25">
      <c r="A76197"/>
    </row>
    <row r="76198" spans="1:1" x14ac:dyDescent="0.25">
      <c r="A76198"/>
    </row>
    <row r="76199" spans="1:1" x14ac:dyDescent="0.25">
      <c r="A76199"/>
    </row>
    <row r="76200" spans="1:1" x14ac:dyDescent="0.25">
      <c r="A76200"/>
    </row>
    <row r="76201" spans="1:1" x14ac:dyDescent="0.25">
      <c r="A76201"/>
    </row>
    <row r="76202" spans="1:1" x14ac:dyDescent="0.25">
      <c r="A76202"/>
    </row>
    <row r="76203" spans="1:1" x14ac:dyDescent="0.25">
      <c r="A76203"/>
    </row>
    <row r="76204" spans="1:1" x14ac:dyDescent="0.25">
      <c r="A76204"/>
    </row>
    <row r="76205" spans="1:1" x14ac:dyDescent="0.25">
      <c r="A76205"/>
    </row>
    <row r="76206" spans="1:1" x14ac:dyDescent="0.25">
      <c r="A76206"/>
    </row>
    <row r="76207" spans="1:1" x14ac:dyDescent="0.25">
      <c r="A76207"/>
    </row>
    <row r="76208" spans="1:1" x14ac:dyDescent="0.25">
      <c r="A76208"/>
    </row>
    <row r="76209" spans="1:1" x14ac:dyDescent="0.25">
      <c r="A76209"/>
    </row>
    <row r="76210" spans="1:1" x14ac:dyDescent="0.25">
      <c r="A76210"/>
    </row>
    <row r="76211" spans="1:1" x14ac:dyDescent="0.25">
      <c r="A76211"/>
    </row>
    <row r="76212" spans="1:1" x14ac:dyDescent="0.25">
      <c r="A76212"/>
    </row>
    <row r="76213" spans="1:1" x14ac:dyDescent="0.25">
      <c r="A76213"/>
    </row>
    <row r="76214" spans="1:1" x14ac:dyDescent="0.25">
      <c r="A76214"/>
    </row>
    <row r="76215" spans="1:1" x14ac:dyDescent="0.25">
      <c r="A76215"/>
    </row>
    <row r="76216" spans="1:1" x14ac:dyDescent="0.25">
      <c r="A76216"/>
    </row>
    <row r="76217" spans="1:1" x14ac:dyDescent="0.25">
      <c r="A76217"/>
    </row>
    <row r="76218" spans="1:1" x14ac:dyDescent="0.25">
      <c r="A76218"/>
    </row>
    <row r="76219" spans="1:1" x14ac:dyDescent="0.25">
      <c r="A76219"/>
    </row>
    <row r="76220" spans="1:1" x14ac:dyDescent="0.25">
      <c r="A76220"/>
    </row>
    <row r="76221" spans="1:1" x14ac:dyDescent="0.25">
      <c r="A76221"/>
    </row>
    <row r="76222" spans="1:1" x14ac:dyDescent="0.25">
      <c r="A76222"/>
    </row>
    <row r="76223" spans="1:1" x14ac:dyDescent="0.25">
      <c r="A76223"/>
    </row>
    <row r="76224" spans="1:1" x14ac:dyDescent="0.25">
      <c r="A76224"/>
    </row>
    <row r="76225" spans="1:1" x14ac:dyDescent="0.25">
      <c r="A76225"/>
    </row>
    <row r="76226" spans="1:1" x14ac:dyDescent="0.25">
      <c r="A76226"/>
    </row>
    <row r="76227" spans="1:1" x14ac:dyDescent="0.25">
      <c r="A76227"/>
    </row>
    <row r="76228" spans="1:1" x14ac:dyDescent="0.25">
      <c r="A76228"/>
    </row>
    <row r="76229" spans="1:1" x14ac:dyDescent="0.25">
      <c r="A76229"/>
    </row>
    <row r="76230" spans="1:1" x14ac:dyDescent="0.25">
      <c r="A76230"/>
    </row>
    <row r="76231" spans="1:1" x14ac:dyDescent="0.25">
      <c r="A76231"/>
    </row>
    <row r="76232" spans="1:1" x14ac:dyDescent="0.25">
      <c r="A76232"/>
    </row>
    <row r="76233" spans="1:1" x14ac:dyDescent="0.25">
      <c r="A76233"/>
    </row>
    <row r="76234" spans="1:1" x14ac:dyDescent="0.25">
      <c r="A76234"/>
    </row>
    <row r="76235" spans="1:1" x14ac:dyDescent="0.25">
      <c r="A76235"/>
    </row>
    <row r="76236" spans="1:1" x14ac:dyDescent="0.25">
      <c r="A76236"/>
    </row>
    <row r="76237" spans="1:1" x14ac:dyDescent="0.25">
      <c r="A76237"/>
    </row>
    <row r="76238" spans="1:1" x14ac:dyDescent="0.25">
      <c r="A76238"/>
    </row>
    <row r="76239" spans="1:1" x14ac:dyDescent="0.25">
      <c r="A76239"/>
    </row>
    <row r="76240" spans="1:1" x14ac:dyDescent="0.25">
      <c r="A76240"/>
    </row>
    <row r="76241" spans="1:1" x14ac:dyDescent="0.25">
      <c r="A76241"/>
    </row>
    <row r="76242" spans="1:1" x14ac:dyDescent="0.25">
      <c r="A76242"/>
    </row>
    <row r="76243" spans="1:1" x14ac:dyDescent="0.25">
      <c r="A76243"/>
    </row>
    <row r="76244" spans="1:1" x14ac:dyDescent="0.25">
      <c r="A76244"/>
    </row>
    <row r="76245" spans="1:1" x14ac:dyDescent="0.25">
      <c r="A76245"/>
    </row>
    <row r="76246" spans="1:1" x14ac:dyDescent="0.25">
      <c r="A76246"/>
    </row>
    <row r="76247" spans="1:1" x14ac:dyDescent="0.25">
      <c r="A76247"/>
    </row>
    <row r="76248" spans="1:1" x14ac:dyDescent="0.25">
      <c r="A76248"/>
    </row>
    <row r="76249" spans="1:1" x14ac:dyDescent="0.25">
      <c r="A76249"/>
    </row>
    <row r="76250" spans="1:1" x14ac:dyDescent="0.25">
      <c r="A76250"/>
    </row>
    <row r="76251" spans="1:1" x14ac:dyDescent="0.25">
      <c r="A76251"/>
    </row>
    <row r="76252" spans="1:1" x14ac:dyDescent="0.25">
      <c r="A76252"/>
    </row>
    <row r="76253" spans="1:1" x14ac:dyDescent="0.25">
      <c r="A76253"/>
    </row>
    <row r="76254" spans="1:1" x14ac:dyDescent="0.25">
      <c r="A76254"/>
    </row>
    <row r="76255" spans="1:1" x14ac:dyDescent="0.25">
      <c r="A76255"/>
    </row>
    <row r="76256" spans="1:1" x14ac:dyDescent="0.25">
      <c r="A76256"/>
    </row>
    <row r="76257" spans="1:1" x14ac:dyDescent="0.25">
      <c r="A76257"/>
    </row>
    <row r="76258" spans="1:1" x14ac:dyDescent="0.25">
      <c r="A76258"/>
    </row>
    <row r="76259" spans="1:1" x14ac:dyDescent="0.25">
      <c r="A76259"/>
    </row>
    <row r="76260" spans="1:1" x14ac:dyDescent="0.25">
      <c r="A76260"/>
    </row>
    <row r="76261" spans="1:1" x14ac:dyDescent="0.25">
      <c r="A76261"/>
    </row>
    <row r="76262" spans="1:1" x14ac:dyDescent="0.25">
      <c r="A76262"/>
    </row>
    <row r="76263" spans="1:1" x14ac:dyDescent="0.25">
      <c r="A76263"/>
    </row>
    <row r="76264" spans="1:1" x14ac:dyDescent="0.25">
      <c r="A76264"/>
    </row>
    <row r="76265" spans="1:1" x14ac:dyDescent="0.25">
      <c r="A76265"/>
    </row>
    <row r="76266" spans="1:1" x14ac:dyDescent="0.25">
      <c r="A76266"/>
    </row>
    <row r="76267" spans="1:1" x14ac:dyDescent="0.25">
      <c r="A76267"/>
    </row>
    <row r="76268" spans="1:1" x14ac:dyDescent="0.25">
      <c r="A76268"/>
    </row>
    <row r="76269" spans="1:1" x14ac:dyDescent="0.25">
      <c r="A76269"/>
    </row>
    <row r="76270" spans="1:1" x14ac:dyDescent="0.25">
      <c r="A76270"/>
    </row>
    <row r="76271" spans="1:1" x14ac:dyDescent="0.25">
      <c r="A76271"/>
    </row>
    <row r="76272" spans="1:1" x14ac:dyDescent="0.25">
      <c r="A76272"/>
    </row>
    <row r="76273" spans="1:1" x14ac:dyDescent="0.25">
      <c r="A76273"/>
    </row>
    <row r="76274" spans="1:1" x14ac:dyDescent="0.25">
      <c r="A76274"/>
    </row>
    <row r="76275" spans="1:1" x14ac:dyDescent="0.25">
      <c r="A76275"/>
    </row>
    <row r="76276" spans="1:1" x14ac:dyDescent="0.25">
      <c r="A76276"/>
    </row>
    <row r="76277" spans="1:1" x14ac:dyDescent="0.25">
      <c r="A76277"/>
    </row>
    <row r="76278" spans="1:1" x14ac:dyDescent="0.25">
      <c r="A76278"/>
    </row>
    <row r="76279" spans="1:1" x14ac:dyDescent="0.25">
      <c r="A76279"/>
    </row>
    <row r="76280" spans="1:1" x14ac:dyDescent="0.25">
      <c r="A76280"/>
    </row>
    <row r="76281" spans="1:1" x14ac:dyDescent="0.25">
      <c r="A76281"/>
    </row>
    <row r="76282" spans="1:1" x14ac:dyDescent="0.25">
      <c r="A76282"/>
    </row>
    <row r="76283" spans="1:1" x14ac:dyDescent="0.25">
      <c r="A76283"/>
    </row>
    <row r="76284" spans="1:1" x14ac:dyDescent="0.25">
      <c r="A76284"/>
    </row>
    <row r="76285" spans="1:1" x14ac:dyDescent="0.25">
      <c r="A76285"/>
    </row>
    <row r="76286" spans="1:1" x14ac:dyDescent="0.25">
      <c r="A76286"/>
    </row>
    <row r="76287" spans="1:1" x14ac:dyDescent="0.25">
      <c r="A76287"/>
    </row>
    <row r="76288" spans="1:1" x14ac:dyDescent="0.25">
      <c r="A76288"/>
    </row>
    <row r="76289" spans="1:1" x14ac:dyDescent="0.25">
      <c r="A76289"/>
    </row>
    <row r="76290" spans="1:1" x14ac:dyDescent="0.25">
      <c r="A76290"/>
    </row>
    <row r="76291" spans="1:1" x14ac:dyDescent="0.25">
      <c r="A76291"/>
    </row>
    <row r="76292" spans="1:1" x14ac:dyDescent="0.25">
      <c r="A76292"/>
    </row>
    <row r="76293" spans="1:1" x14ac:dyDescent="0.25">
      <c r="A76293"/>
    </row>
    <row r="76294" spans="1:1" x14ac:dyDescent="0.25">
      <c r="A76294"/>
    </row>
    <row r="76295" spans="1:1" x14ac:dyDescent="0.25">
      <c r="A76295"/>
    </row>
    <row r="76296" spans="1:1" x14ac:dyDescent="0.25">
      <c r="A76296"/>
    </row>
    <row r="76297" spans="1:1" x14ac:dyDescent="0.25">
      <c r="A76297"/>
    </row>
    <row r="76298" spans="1:1" x14ac:dyDescent="0.25">
      <c r="A76298"/>
    </row>
    <row r="76299" spans="1:1" x14ac:dyDescent="0.25">
      <c r="A76299"/>
    </row>
    <row r="76300" spans="1:1" x14ac:dyDescent="0.25">
      <c r="A76300"/>
    </row>
    <row r="76301" spans="1:1" x14ac:dyDescent="0.25">
      <c r="A76301"/>
    </row>
    <row r="76302" spans="1:1" x14ac:dyDescent="0.25">
      <c r="A76302"/>
    </row>
    <row r="76303" spans="1:1" x14ac:dyDescent="0.25">
      <c r="A76303"/>
    </row>
    <row r="76304" spans="1:1" x14ac:dyDescent="0.25">
      <c r="A76304"/>
    </row>
    <row r="76305" spans="1:1" x14ac:dyDescent="0.25">
      <c r="A76305"/>
    </row>
    <row r="76306" spans="1:1" x14ac:dyDescent="0.25">
      <c r="A76306"/>
    </row>
    <row r="76307" spans="1:1" x14ac:dyDescent="0.25">
      <c r="A76307"/>
    </row>
    <row r="76308" spans="1:1" x14ac:dyDescent="0.25">
      <c r="A76308"/>
    </row>
    <row r="76309" spans="1:1" x14ac:dyDescent="0.25">
      <c r="A76309"/>
    </row>
    <row r="76310" spans="1:1" x14ac:dyDescent="0.25">
      <c r="A76310"/>
    </row>
    <row r="76311" spans="1:1" x14ac:dyDescent="0.25">
      <c r="A76311"/>
    </row>
    <row r="76312" spans="1:1" x14ac:dyDescent="0.25">
      <c r="A76312"/>
    </row>
    <row r="76313" spans="1:1" x14ac:dyDescent="0.25">
      <c r="A76313"/>
    </row>
    <row r="76314" spans="1:1" x14ac:dyDescent="0.25">
      <c r="A76314"/>
    </row>
    <row r="76315" spans="1:1" x14ac:dyDescent="0.25">
      <c r="A76315"/>
    </row>
    <row r="76316" spans="1:1" x14ac:dyDescent="0.25">
      <c r="A76316"/>
    </row>
    <row r="76317" spans="1:1" x14ac:dyDescent="0.25">
      <c r="A76317"/>
    </row>
    <row r="76318" spans="1:1" x14ac:dyDescent="0.25">
      <c r="A76318"/>
    </row>
    <row r="76319" spans="1:1" x14ac:dyDescent="0.25">
      <c r="A76319"/>
    </row>
    <row r="76320" spans="1:1" x14ac:dyDescent="0.25">
      <c r="A76320"/>
    </row>
    <row r="76321" spans="1:1" x14ac:dyDescent="0.25">
      <c r="A76321"/>
    </row>
    <row r="76322" spans="1:1" x14ac:dyDescent="0.25">
      <c r="A76322"/>
    </row>
    <row r="76323" spans="1:1" x14ac:dyDescent="0.25">
      <c r="A76323"/>
    </row>
    <row r="76324" spans="1:1" x14ac:dyDescent="0.25">
      <c r="A76324"/>
    </row>
    <row r="76325" spans="1:1" x14ac:dyDescent="0.25">
      <c r="A76325"/>
    </row>
    <row r="76326" spans="1:1" x14ac:dyDescent="0.25">
      <c r="A76326"/>
    </row>
    <row r="76327" spans="1:1" x14ac:dyDescent="0.25">
      <c r="A76327"/>
    </row>
    <row r="76328" spans="1:1" x14ac:dyDescent="0.25">
      <c r="A76328"/>
    </row>
    <row r="76329" spans="1:1" x14ac:dyDescent="0.25">
      <c r="A76329"/>
    </row>
    <row r="76330" spans="1:1" x14ac:dyDescent="0.25">
      <c r="A76330"/>
    </row>
    <row r="76331" spans="1:1" x14ac:dyDescent="0.25">
      <c r="A76331"/>
    </row>
    <row r="76332" spans="1:1" x14ac:dyDescent="0.25">
      <c r="A76332"/>
    </row>
    <row r="76333" spans="1:1" x14ac:dyDescent="0.25">
      <c r="A76333"/>
    </row>
    <row r="76334" spans="1:1" x14ac:dyDescent="0.25">
      <c r="A76334"/>
    </row>
    <row r="76335" spans="1:1" x14ac:dyDescent="0.25">
      <c r="A76335"/>
    </row>
    <row r="76336" spans="1:1" x14ac:dyDescent="0.25">
      <c r="A76336"/>
    </row>
    <row r="76337" spans="1:1" x14ac:dyDescent="0.25">
      <c r="A76337"/>
    </row>
    <row r="76338" spans="1:1" x14ac:dyDescent="0.25">
      <c r="A76338"/>
    </row>
    <row r="76339" spans="1:1" x14ac:dyDescent="0.25">
      <c r="A76339"/>
    </row>
    <row r="76340" spans="1:1" x14ac:dyDescent="0.25">
      <c r="A76340"/>
    </row>
    <row r="76341" spans="1:1" x14ac:dyDescent="0.25">
      <c r="A76341"/>
    </row>
    <row r="76342" spans="1:1" x14ac:dyDescent="0.25">
      <c r="A76342"/>
    </row>
    <row r="76343" spans="1:1" x14ac:dyDescent="0.25">
      <c r="A76343"/>
    </row>
    <row r="76344" spans="1:1" x14ac:dyDescent="0.25">
      <c r="A76344"/>
    </row>
    <row r="76345" spans="1:1" x14ac:dyDescent="0.25">
      <c r="A76345"/>
    </row>
    <row r="76346" spans="1:1" x14ac:dyDescent="0.25">
      <c r="A76346"/>
    </row>
    <row r="76347" spans="1:1" x14ac:dyDescent="0.25">
      <c r="A76347"/>
    </row>
    <row r="76348" spans="1:1" x14ac:dyDescent="0.25">
      <c r="A76348"/>
    </row>
    <row r="76349" spans="1:1" x14ac:dyDescent="0.25">
      <c r="A76349"/>
    </row>
    <row r="76350" spans="1:1" x14ac:dyDescent="0.25">
      <c r="A76350"/>
    </row>
    <row r="76351" spans="1:1" x14ac:dyDescent="0.25">
      <c r="A76351"/>
    </row>
    <row r="76352" spans="1:1" x14ac:dyDescent="0.25">
      <c r="A76352"/>
    </row>
    <row r="76353" spans="1:1" x14ac:dyDescent="0.25">
      <c r="A76353"/>
    </row>
    <row r="76354" spans="1:1" x14ac:dyDescent="0.25">
      <c r="A76354"/>
    </row>
    <row r="76355" spans="1:1" x14ac:dyDescent="0.25">
      <c r="A76355"/>
    </row>
    <row r="76356" spans="1:1" x14ac:dyDescent="0.25">
      <c r="A76356"/>
    </row>
    <row r="76357" spans="1:1" x14ac:dyDescent="0.25">
      <c r="A76357"/>
    </row>
    <row r="76358" spans="1:1" x14ac:dyDescent="0.25">
      <c r="A76358"/>
    </row>
    <row r="76359" spans="1:1" x14ac:dyDescent="0.25">
      <c r="A76359"/>
    </row>
    <row r="76360" spans="1:1" x14ac:dyDescent="0.25">
      <c r="A76360"/>
    </row>
    <row r="76361" spans="1:1" x14ac:dyDescent="0.25">
      <c r="A76361"/>
    </row>
    <row r="76362" spans="1:1" x14ac:dyDescent="0.25">
      <c r="A76362"/>
    </row>
    <row r="76363" spans="1:1" x14ac:dyDescent="0.25">
      <c r="A76363"/>
    </row>
    <row r="76364" spans="1:1" x14ac:dyDescent="0.25">
      <c r="A76364"/>
    </row>
    <row r="76365" spans="1:1" x14ac:dyDescent="0.25">
      <c r="A76365"/>
    </row>
    <row r="76366" spans="1:1" x14ac:dyDescent="0.25">
      <c r="A76366"/>
    </row>
    <row r="76367" spans="1:1" x14ac:dyDescent="0.25">
      <c r="A76367"/>
    </row>
    <row r="76368" spans="1:1" x14ac:dyDescent="0.25">
      <c r="A76368"/>
    </row>
    <row r="76369" spans="1:1" x14ac:dyDescent="0.25">
      <c r="A76369"/>
    </row>
    <row r="76370" spans="1:1" x14ac:dyDescent="0.25">
      <c r="A76370"/>
    </row>
    <row r="76371" spans="1:1" x14ac:dyDescent="0.25">
      <c r="A76371"/>
    </row>
    <row r="76372" spans="1:1" x14ac:dyDescent="0.25">
      <c r="A76372"/>
    </row>
    <row r="76373" spans="1:1" x14ac:dyDescent="0.25">
      <c r="A76373"/>
    </row>
    <row r="76374" spans="1:1" x14ac:dyDescent="0.25">
      <c r="A76374"/>
    </row>
    <row r="76375" spans="1:1" x14ac:dyDescent="0.25">
      <c r="A76375"/>
    </row>
    <row r="76376" spans="1:1" x14ac:dyDescent="0.25">
      <c r="A76376"/>
    </row>
    <row r="76377" spans="1:1" x14ac:dyDescent="0.25">
      <c r="A76377"/>
    </row>
    <row r="76378" spans="1:1" x14ac:dyDescent="0.25">
      <c r="A76378"/>
    </row>
    <row r="76379" spans="1:1" x14ac:dyDescent="0.25">
      <c r="A76379"/>
    </row>
    <row r="76380" spans="1:1" x14ac:dyDescent="0.25">
      <c r="A76380"/>
    </row>
    <row r="76381" spans="1:1" x14ac:dyDescent="0.25">
      <c r="A76381"/>
    </row>
    <row r="76382" spans="1:1" x14ac:dyDescent="0.25">
      <c r="A76382"/>
    </row>
    <row r="76383" spans="1:1" x14ac:dyDescent="0.25">
      <c r="A76383"/>
    </row>
    <row r="76384" spans="1:1" x14ac:dyDescent="0.25">
      <c r="A76384"/>
    </row>
    <row r="76385" spans="1:1" x14ac:dyDescent="0.25">
      <c r="A76385"/>
    </row>
    <row r="76386" spans="1:1" x14ac:dyDescent="0.25">
      <c r="A76386"/>
    </row>
    <row r="76387" spans="1:1" x14ac:dyDescent="0.25">
      <c r="A76387"/>
    </row>
    <row r="76388" spans="1:1" x14ac:dyDescent="0.25">
      <c r="A76388"/>
    </row>
    <row r="76389" spans="1:1" x14ac:dyDescent="0.25">
      <c r="A76389"/>
    </row>
    <row r="76390" spans="1:1" x14ac:dyDescent="0.25">
      <c r="A76390"/>
    </row>
    <row r="76391" spans="1:1" x14ac:dyDescent="0.25">
      <c r="A76391"/>
    </row>
    <row r="76392" spans="1:1" x14ac:dyDescent="0.25">
      <c r="A76392"/>
    </row>
    <row r="76393" spans="1:1" x14ac:dyDescent="0.25">
      <c r="A76393"/>
    </row>
    <row r="76394" spans="1:1" x14ac:dyDescent="0.25">
      <c r="A76394"/>
    </row>
    <row r="76395" spans="1:1" x14ac:dyDescent="0.25">
      <c r="A76395"/>
    </row>
    <row r="76396" spans="1:1" x14ac:dyDescent="0.25">
      <c r="A76396"/>
    </row>
    <row r="76397" spans="1:1" x14ac:dyDescent="0.25">
      <c r="A76397"/>
    </row>
    <row r="76398" spans="1:1" x14ac:dyDescent="0.25">
      <c r="A76398"/>
    </row>
    <row r="76399" spans="1:1" x14ac:dyDescent="0.25">
      <c r="A76399"/>
    </row>
    <row r="76400" spans="1:1" x14ac:dyDescent="0.25">
      <c r="A76400"/>
    </row>
    <row r="76401" spans="1:1" x14ac:dyDescent="0.25">
      <c r="A76401"/>
    </row>
    <row r="76402" spans="1:1" x14ac:dyDescent="0.25">
      <c r="A76402"/>
    </row>
    <row r="76403" spans="1:1" x14ac:dyDescent="0.25">
      <c r="A76403"/>
    </row>
    <row r="76404" spans="1:1" x14ac:dyDescent="0.25">
      <c r="A76404"/>
    </row>
    <row r="76405" spans="1:1" x14ac:dyDescent="0.25">
      <c r="A76405"/>
    </row>
    <row r="76406" spans="1:1" x14ac:dyDescent="0.25">
      <c r="A76406"/>
    </row>
    <row r="76407" spans="1:1" x14ac:dyDescent="0.25">
      <c r="A76407"/>
    </row>
    <row r="76408" spans="1:1" x14ac:dyDescent="0.25">
      <c r="A76408"/>
    </row>
    <row r="76409" spans="1:1" x14ac:dyDescent="0.25">
      <c r="A76409"/>
    </row>
    <row r="76410" spans="1:1" x14ac:dyDescent="0.25">
      <c r="A76410"/>
    </row>
    <row r="76411" spans="1:1" x14ac:dyDescent="0.25">
      <c r="A76411"/>
    </row>
    <row r="76412" spans="1:1" x14ac:dyDescent="0.25">
      <c r="A76412"/>
    </row>
    <row r="76413" spans="1:1" x14ac:dyDescent="0.25">
      <c r="A76413"/>
    </row>
    <row r="76414" spans="1:1" x14ac:dyDescent="0.25">
      <c r="A76414"/>
    </row>
    <row r="76415" spans="1:1" x14ac:dyDescent="0.25">
      <c r="A76415"/>
    </row>
    <row r="76416" spans="1:1" x14ac:dyDescent="0.25">
      <c r="A76416"/>
    </row>
    <row r="76417" spans="1:1" x14ac:dyDescent="0.25">
      <c r="A76417"/>
    </row>
    <row r="76418" spans="1:1" x14ac:dyDescent="0.25">
      <c r="A76418"/>
    </row>
    <row r="76419" spans="1:1" x14ac:dyDescent="0.25">
      <c r="A76419"/>
    </row>
    <row r="76420" spans="1:1" x14ac:dyDescent="0.25">
      <c r="A76420"/>
    </row>
    <row r="76421" spans="1:1" x14ac:dyDescent="0.25">
      <c r="A76421"/>
    </row>
    <row r="76422" spans="1:1" x14ac:dyDescent="0.25">
      <c r="A76422"/>
    </row>
    <row r="76423" spans="1:1" x14ac:dyDescent="0.25">
      <c r="A76423"/>
    </row>
    <row r="76424" spans="1:1" x14ac:dyDescent="0.25">
      <c r="A76424"/>
    </row>
    <row r="76425" spans="1:1" x14ac:dyDescent="0.25">
      <c r="A76425"/>
    </row>
    <row r="76426" spans="1:1" x14ac:dyDescent="0.25">
      <c r="A76426"/>
    </row>
    <row r="76427" spans="1:1" x14ac:dyDescent="0.25">
      <c r="A76427"/>
    </row>
    <row r="76428" spans="1:1" x14ac:dyDescent="0.25">
      <c r="A76428"/>
    </row>
    <row r="76429" spans="1:1" x14ac:dyDescent="0.25">
      <c r="A76429"/>
    </row>
    <row r="76430" spans="1:1" x14ac:dyDescent="0.25">
      <c r="A76430"/>
    </row>
    <row r="76431" spans="1:1" x14ac:dyDescent="0.25">
      <c r="A76431"/>
    </row>
    <row r="76432" spans="1:1" x14ac:dyDescent="0.25">
      <c r="A76432"/>
    </row>
    <row r="76433" spans="1:1" x14ac:dyDescent="0.25">
      <c r="A76433"/>
    </row>
    <row r="76434" spans="1:1" x14ac:dyDescent="0.25">
      <c r="A76434"/>
    </row>
    <row r="76435" spans="1:1" x14ac:dyDescent="0.25">
      <c r="A76435"/>
    </row>
    <row r="76436" spans="1:1" x14ac:dyDescent="0.25">
      <c r="A76436"/>
    </row>
    <row r="76437" spans="1:1" x14ac:dyDescent="0.25">
      <c r="A76437"/>
    </row>
    <row r="76438" spans="1:1" x14ac:dyDescent="0.25">
      <c r="A76438"/>
    </row>
    <row r="76439" spans="1:1" x14ac:dyDescent="0.25">
      <c r="A76439"/>
    </row>
    <row r="76440" spans="1:1" x14ac:dyDescent="0.25">
      <c r="A76440"/>
    </row>
    <row r="76441" spans="1:1" x14ac:dyDescent="0.25">
      <c r="A76441"/>
    </row>
    <row r="76442" spans="1:1" x14ac:dyDescent="0.25">
      <c r="A76442"/>
    </row>
    <row r="76443" spans="1:1" x14ac:dyDescent="0.25">
      <c r="A76443"/>
    </row>
    <row r="76444" spans="1:1" x14ac:dyDescent="0.25">
      <c r="A76444"/>
    </row>
    <row r="76445" spans="1:1" x14ac:dyDescent="0.25">
      <c r="A76445"/>
    </row>
    <row r="76446" spans="1:1" x14ac:dyDescent="0.25">
      <c r="A76446"/>
    </row>
    <row r="76447" spans="1:1" x14ac:dyDescent="0.25">
      <c r="A76447"/>
    </row>
    <row r="76448" spans="1:1" x14ac:dyDescent="0.25">
      <c r="A76448"/>
    </row>
    <row r="76449" spans="1:1" x14ac:dyDescent="0.25">
      <c r="A76449"/>
    </row>
    <row r="76450" spans="1:1" x14ac:dyDescent="0.25">
      <c r="A76450"/>
    </row>
    <row r="76451" spans="1:1" x14ac:dyDescent="0.25">
      <c r="A76451"/>
    </row>
    <row r="76452" spans="1:1" x14ac:dyDescent="0.25">
      <c r="A76452"/>
    </row>
    <row r="76453" spans="1:1" x14ac:dyDescent="0.25">
      <c r="A76453"/>
    </row>
    <row r="76454" spans="1:1" x14ac:dyDescent="0.25">
      <c r="A76454"/>
    </row>
    <row r="76455" spans="1:1" x14ac:dyDescent="0.25">
      <c r="A76455"/>
    </row>
    <row r="76456" spans="1:1" x14ac:dyDescent="0.25">
      <c r="A76456"/>
    </row>
    <row r="76457" spans="1:1" x14ac:dyDescent="0.25">
      <c r="A76457"/>
    </row>
    <row r="76458" spans="1:1" x14ac:dyDescent="0.25">
      <c r="A76458"/>
    </row>
    <row r="76459" spans="1:1" x14ac:dyDescent="0.25">
      <c r="A76459"/>
    </row>
    <row r="76460" spans="1:1" x14ac:dyDescent="0.25">
      <c r="A76460"/>
    </row>
    <row r="76461" spans="1:1" x14ac:dyDescent="0.25">
      <c r="A76461"/>
    </row>
    <row r="76462" spans="1:1" x14ac:dyDescent="0.25">
      <c r="A76462"/>
    </row>
    <row r="76463" spans="1:1" x14ac:dyDescent="0.25">
      <c r="A76463"/>
    </row>
    <row r="76464" spans="1:1" x14ac:dyDescent="0.25">
      <c r="A76464"/>
    </row>
    <row r="76465" spans="1:1" x14ac:dyDescent="0.25">
      <c r="A76465"/>
    </row>
    <row r="76466" spans="1:1" x14ac:dyDescent="0.25">
      <c r="A76466"/>
    </row>
    <row r="76467" spans="1:1" x14ac:dyDescent="0.25">
      <c r="A76467"/>
    </row>
    <row r="76468" spans="1:1" x14ac:dyDescent="0.25">
      <c r="A76468"/>
    </row>
    <row r="76469" spans="1:1" x14ac:dyDescent="0.25">
      <c r="A76469"/>
    </row>
    <row r="76470" spans="1:1" x14ac:dyDescent="0.25">
      <c r="A76470"/>
    </row>
    <row r="76471" spans="1:1" x14ac:dyDescent="0.25">
      <c r="A76471"/>
    </row>
    <row r="76472" spans="1:1" x14ac:dyDescent="0.25">
      <c r="A76472"/>
    </row>
    <row r="76473" spans="1:1" x14ac:dyDescent="0.25">
      <c r="A76473"/>
    </row>
    <row r="76474" spans="1:1" x14ac:dyDescent="0.25">
      <c r="A76474"/>
    </row>
    <row r="76475" spans="1:1" x14ac:dyDescent="0.25">
      <c r="A76475"/>
    </row>
    <row r="76476" spans="1:1" x14ac:dyDescent="0.25">
      <c r="A76476"/>
    </row>
    <row r="76477" spans="1:1" x14ac:dyDescent="0.25">
      <c r="A76477"/>
    </row>
    <row r="76478" spans="1:1" x14ac:dyDescent="0.25">
      <c r="A76478"/>
    </row>
    <row r="76479" spans="1:1" x14ac:dyDescent="0.25">
      <c r="A76479"/>
    </row>
    <row r="76480" spans="1:1" x14ac:dyDescent="0.25">
      <c r="A76480"/>
    </row>
    <row r="76481" spans="1:1" x14ac:dyDescent="0.25">
      <c r="A76481"/>
    </row>
    <row r="76482" spans="1:1" x14ac:dyDescent="0.25">
      <c r="A76482"/>
    </row>
    <row r="76483" spans="1:1" x14ac:dyDescent="0.25">
      <c r="A76483"/>
    </row>
    <row r="76484" spans="1:1" x14ac:dyDescent="0.25">
      <c r="A76484"/>
    </row>
    <row r="76485" spans="1:1" x14ac:dyDescent="0.25">
      <c r="A76485"/>
    </row>
    <row r="76486" spans="1:1" x14ac:dyDescent="0.25">
      <c r="A76486"/>
    </row>
    <row r="76487" spans="1:1" x14ac:dyDescent="0.25">
      <c r="A76487"/>
    </row>
    <row r="76488" spans="1:1" x14ac:dyDescent="0.25">
      <c r="A76488"/>
    </row>
    <row r="76489" spans="1:1" x14ac:dyDescent="0.25">
      <c r="A76489"/>
    </row>
    <row r="76490" spans="1:1" x14ac:dyDescent="0.25">
      <c r="A76490"/>
    </row>
    <row r="76491" spans="1:1" x14ac:dyDescent="0.25">
      <c r="A76491"/>
    </row>
    <row r="76492" spans="1:1" x14ac:dyDescent="0.25">
      <c r="A76492"/>
    </row>
    <row r="76493" spans="1:1" x14ac:dyDescent="0.25">
      <c r="A76493"/>
    </row>
    <row r="76494" spans="1:1" x14ac:dyDescent="0.25">
      <c r="A76494"/>
    </row>
    <row r="76495" spans="1:1" x14ac:dyDescent="0.25">
      <c r="A76495"/>
    </row>
    <row r="76496" spans="1:1" x14ac:dyDescent="0.25">
      <c r="A76496"/>
    </row>
    <row r="76497" spans="1:1" x14ac:dyDescent="0.25">
      <c r="A76497"/>
    </row>
    <row r="76498" spans="1:1" x14ac:dyDescent="0.25">
      <c r="A76498"/>
    </row>
    <row r="76499" spans="1:1" x14ac:dyDescent="0.25">
      <c r="A76499"/>
    </row>
    <row r="76500" spans="1:1" x14ac:dyDescent="0.25">
      <c r="A76500"/>
    </row>
    <row r="76501" spans="1:1" x14ac:dyDescent="0.25">
      <c r="A76501"/>
    </row>
    <row r="76502" spans="1:1" x14ac:dyDescent="0.25">
      <c r="A76502"/>
    </row>
    <row r="76503" spans="1:1" x14ac:dyDescent="0.25">
      <c r="A76503"/>
    </row>
    <row r="76504" spans="1:1" x14ac:dyDescent="0.25">
      <c r="A76504"/>
    </row>
    <row r="76505" spans="1:1" x14ac:dyDescent="0.25">
      <c r="A76505"/>
    </row>
    <row r="76506" spans="1:1" x14ac:dyDescent="0.25">
      <c r="A76506"/>
    </row>
    <row r="76507" spans="1:1" x14ac:dyDescent="0.25">
      <c r="A76507"/>
    </row>
    <row r="76508" spans="1:1" x14ac:dyDescent="0.25">
      <c r="A76508"/>
    </row>
    <row r="76509" spans="1:1" x14ac:dyDescent="0.25">
      <c r="A76509"/>
    </row>
    <row r="76510" spans="1:1" x14ac:dyDescent="0.25">
      <c r="A76510"/>
    </row>
    <row r="76511" spans="1:1" x14ac:dyDescent="0.25">
      <c r="A76511"/>
    </row>
    <row r="76512" spans="1:1" x14ac:dyDescent="0.25">
      <c r="A76512"/>
    </row>
    <row r="76513" spans="1:1" x14ac:dyDescent="0.25">
      <c r="A76513"/>
    </row>
    <row r="76514" spans="1:1" x14ac:dyDescent="0.25">
      <c r="A76514"/>
    </row>
    <row r="76515" spans="1:1" x14ac:dyDescent="0.25">
      <c r="A76515"/>
    </row>
    <row r="76516" spans="1:1" x14ac:dyDescent="0.25">
      <c r="A76516"/>
    </row>
    <row r="76517" spans="1:1" x14ac:dyDescent="0.25">
      <c r="A76517"/>
    </row>
    <row r="76518" spans="1:1" x14ac:dyDescent="0.25">
      <c r="A76518"/>
    </row>
    <row r="76519" spans="1:1" x14ac:dyDescent="0.25">
      <c r="A76519"/>
    </row>
    <row r="76520" spans="1:1" x14ac:dyDescent="0.25">
      <c r="A76520"/>
    </row>
    <row r="76521" spans="1:1" x14ac:dyDescent="0.25">
      <c r="A76521"/>
    </row>
    <row r="76522" spans="1:1" x14ac:dyDescent="0.25">
      <c r="A76522"/>
    </row>
    <row r="76523" spans="1:1" x14ac:dyDescent="0.25">
      <c r="A76523"/>
    </row>
    <row r="76524" spans="1:1" x14ac:dyDescent="0.25">
      <c r="A76524"/>
    </row>
    <row r="76525" spans="1:1" x14ac:dyDescent="0.25">
      <c r="A76525"/>
    </row>
    <row r="76526" spans="1:1" x14ac:dyDescent="0.25">
      <c r="A76526"/>
    </row>
    <row r="76527" spans="1:1" x14ac:dyDescent="0.25">
      <c r="A76527"/>
    </row>
    <row r="76528" spans="1:1" x14ac:dyDescent="0.25">
      <c r="A76528"/>
    </row>
    <row r="76529" spans="1:1" x14ac:dyDescent="0.25">
      <c r="A76529"/>
    </row>
    <row r="76530" spans="1:1" x14ac:dyDescent="0.25">
      <c r="A76530"/>
    </row>
    <row r="76531" spans="1:1" x14ac:dyDescent="0.25">
      <c r="A76531"/>
    </row>
    <row r="76532" spans="1:1" x14ac:dyDescent="0.25">
      <c r="A76532"/>
    </row>
    <row r="76533" spans="1:1" x14ac:dyDescent="0.25">
      <c r="A76533"/>
    </row>
    <row r="76534" spans="1:1" x14ac:dyDescent="0.25">
      <c r="A76534"/>
    </row>
    <row r="76535" spans="1:1" x14ac:dyDescent="0.25">
      <c r="A76535"/>
    </row>
    <row r="76536" spans="1:1" x14ac:dyDescent="0.25">
      <c r="A76536"/>
    </row>
    <row r="76537" spans="1:1" x14ac:dyDescent="0.25">
      <c r="A76537"/>
    </row>
    <row r="76538" spans="1:1" x14ac:dyDescent="0.25">
      <c r="A76538"/>
    </row>
    <row r="76539" spans="1:1" x14ac:dyDescent="0.25">
      <c r="A76539"/>
    </row>
    <row r="76540" spans="1:1" x14ac:dyDescent="0.25">
      <c r="A76540"/>
    </row>
    <row r="76541" spans="1:1" x14ac:dyDescent="0.25">
      <c r="A76541"/>
    </row>
    <row r="76542" spans="1:1" x14ac:dyDescent="0.25">
      <c r="A76542"/>
    </row>
    <row r="76543" spans="1:1" x14ac:dyDescent="0.25">
      <c r="A76543"/>
    </row>
    <row r="76544" spans="1:1" x14ac:dyDescent="0.25">
      <c r="A76544"/>
    </row>
    <row r="76545" spans="1:1" x14ac:dyDescent="0.25">
      <c r="A76545"/>
    </row>
    <row r="76546" spans="1:1" x14ac:dyDescent="0.25">
      <c r="A76546"/>
    </row>
    <row r="76547" spans="1:1" x14ac:dyDescent="0.25">
      <c r="A76547"/>
    </row>
    <row r="76548" spans="1:1" x14ac:dyDescent="0.25">
      <c r="A76548"/>
    </row>
    <row r="76549" spans="1:1" x14ac:dyDescent="0.25">
      <c r="A76549"/>
    </row>
    <row r="76550" spans="1:1" x14ac:dyDescent="0.25">
      <c r="A76550"/>
    </row>
    <row r="76551" spans="1:1" x14ac:dyDescent="0.25">
      <c r="A76551"/>
    </row>
    <row r="76552" spans="1:1" x14ac:dyDescent="0.25">
      <c r="A76552"/>
    </row>
    <row r="76553" spans="1:1" x14ac:dyDescent="0.25">
      <c r="A76553"/>
    </row>
    <row r="76554" spans="1:1" x14ac:dyDescent="0.25">
      <c r="A76554"/>
    </row>
    <row r="76555" spans="1:1" x14ac:dyDescent="0.25">
      <c r="A76555"/>
    </row>
    <row r="76556" spans="1:1" x14ac:dyDescent="0.25">
      <c r="A76556"/>
    </row>
    <row r="76557" spans="1:1" x14ac:dyDescent="0.25">
      <c r="A76557"/>
    </row>
    <row r="76558" spans="1:1" x14ac:dyDescent="0.25">
      <c r="A76558"/>
    </row>
    <row r="76559" spans="1:1" x14ac:dyDescent="0.25">
      <c r="A76559"/>
    </row>
    <row r="76560" spans="1:1" x14ac:dyDescent="0.25">
      <c r="A76560"/>
    </row>
    <row r="76561" spans="1:1" x14ac:dyDescent="0.25">
      <c r="A76561"/>
    </row>
    <row r="76562" spans="1:1" x14ac:dyDescent="0.25">
      <c r="A76562"/>
    </row>
    <row r="76563" spans="1:1" x14ac:dyDescent="0.25">
      <c r="A76563"/>
    </row>
    <row r="76564" spans="1:1" x14ac:dyDescent="0.25">
      <c r="A76564"/>
    </row>
    <row r="76565" spans="1:1" x14ac:dyDescent="0.25">
      <c r="A76565"/>
    </row>
    <row r="76566" spans="1:1" x14ac:dyDescent="0.25">
      <c r="A76566"/>
    </row>
    <row r="76567" spans="1:1" x14ac:dyDescent="0.25">
      <c r="A76567"/>
    </row>
    <row r="76568" spans="1:1" x14ac:dyDescent="0.25">
      <c r="A76568"/>
    </row>
    <row r="76569" spans="1:1" x14ac:dyDescent="0.25">
      <c r="A76569"/>
    </row>
    <row r="76570" spans="1:1" x14ac:dyDescent="0.25">
      <c r="A76570"/>
    </row>
    <row r="76571" spans="1:1" x14ac:dyDescent="0.25">
      <c r="A76571"/>
    </row>
    <row r="76572" spans="1:1" x14ac:dyDescent="0.25">
      <c r="A76572"/>
    </row>
    <row r="76573" spans="1:1" x14ac:dyDescent="0.25">
      <c r="A76573"/>
    </row>
    <row r="76574" spans="1:1" x14ac:dyDescent="0.25">
      <c r="A76574"/>
    </row>
    <row r="76575" spans="1:1" x14ac:dyDescent="0.25">
      <c r="A76575"/>
    </row>
    <row r="76576" spans="1:1" x14ac:dyDescent="0.25">
      <c r="A76576"/>
    </row>
    <row r="76577" spans="1:1" x14ac:dyDescent="0.25">
      <c r="A76577"/>
    </row>
    <row r="76578" spans="1:1" x14ac:dyDescent="0.25">
      <c r="A76578"/>
    </row>
    <row r="76579" spans="1:1" x14ac:dyDescent="0.25">
      <c r="A76579"/>
    </row>
    <row r="76580" spans="1:1" x14ac:dyDescent="0.25">
      <c r="A76580"/>
    </row>
    <row r="76581" spans="1:1" x14ac:dyDescent="0.25">
      <c r="A76581"/>
    </row>
    <row r="76582" spans="1:1" x14ac:dyDescent="0.25">
      <c r="A76582"/>
    </row>
    <row r="76583" spans="1:1" x14ac:dyDescent="0.25">
      <c r="A76583"/>
    </row>
    <row r="76584" spans="1:1" x14ac:dyDescent="0.25">
      <c r="A76584"/>
    </row>
    <row r="76585" spans="1:1" x14ac:dyDescent="0.25">
      <c r="A76585"/>
    </row>
    <row r="76586" spans="1:1" x14ac:dyDescent="0.25">
      <c r="A76586"/>
    </row>
    <row r="76587" spans="1:1" x14ac:dyDescent="0.25">
      <c r="A76587"/>
    </row>
    <row r="76588" spans="1:1" x14ac:dyDescent="0.25">
      <c r="A76588"/>
    </row>
    <row r="76589" spans="1:1" x14ac:dyDescent="0.25">
      <c r="A76589"/>
    </row>
    <row r="76590" spans="1:1" x14ac:dyDescent="0.25">
      <c r="A76590"/>
    </row>
    <row r="76591" spans="1:1" x14ac:dyDescent="0.25">
      <c r="A76591"/>
    </row>
    <row r="76592" spans="1:1" x14ac:dyDescent="0.25">
      <c r="A76592"/>
    </row>
    <row r="76593" spans="1:1" x14ac:dyDescent="0.25">
      <c r="A76593"/>
    </row>
    <row r="76594" spans="1:1" x14ac:dyDescent="0.25">
      <c r="A76594"/>
    </row>
    <row r="76595" spans="1:1" x14ac:dyDescent="0.25">
      <c r="A76595"/>
    </row>
    <row r="76596" spans="1:1" x14ac:dyDescent="0.25">
      <c r="A76596"/>
    </row>
    <row r="76597" spans="1:1" x14ac:dyDescent="0.25">
      <c r="A76597"/>
    </row>
    <row r="76598" spans="1:1" x14ac:dyDescent="0.25">
      <c r="A76598"/>
    </row>
    <row r="76599" spans="1:1" x14ac:dyDescent="0.25">
      <c r="A76599"/>
    </row>
    <row r="76600" spans="1:1" x14ac:dyDescent="0.25">
      <c r="A76600"/>
    </row>
    <row r="76601" spans="1:1" x14ac:dyDescent="0.25">
      <c r="A76601"/>
    </row>
    <row r="76602" spans="1:1" x14ac:dyDescent="0.25">
      <c r="A76602"/>
    </row>
    <row r="76603" spans="1:1" x14ac:dyDescent="0.25">
      <c r="A76603"/>
    </row>
    <row r="76604" spans="1:1" x14ac:dyDescent="0.25">
      <c r="A76604"/>
    </row>
    <row r="76605" spans="1:1" x14ac:dyDescent="0.25">
      <c r="A76605"/>
    </row>
    <row r="76606" spans="1:1" x14ac:dyDescent="0.25">
      <c r="A76606"/>
    </row>
    <row r="76607" spans="1:1" x14ac:dyDescent="0.25">
      <c r="A76607"/>
    </row>
    <row r="76608" spans="1:1" x14ac:dyDescent="0.25">
      <c r="A76608"/>
    </row>
    <row r="76609" spans="1:1" x14ac:dyDescent="0.25">
      <c r="A76609"/>
    </row>
    <row r="76610" spans="1:1" x14ac:dyDescent="0.25">
      <c r="A76610"/>
    </row>
    <row r="76611" spans="1:1" x14ac:dyDescent="0.25">
      <c r="A76611"/>
    </row>
    <row r="76612" spans="1:1" x14ac:dyDescent="0.25">
      <c r="A76612"/>
    </row>
    <row r="76613" spans="1:1" x14ac:dyDescent="0.25">
      <c r="A76613"/>
    </row>
    <row r="76614" spans="1:1" x14ac:dyDescent="0.25">
      <c r="A76614"/>
    </row>
    <row r="76615" spans="1:1" x14ac:dyDescent="0.25">
      <c r="A76615"/>
    </row>
    <row r="76616" spans="1:1" x14ac:dyDescent="0.25">
      <c r="A76616"/>
    </row>
    <row r="76617" spans="1:1" x14ac:dyDescent="0.25">
      <c r="A76617"/>
    </row>
    <row r="76618" spans="1:1" x14ac:dyDescent="0.25">
      <c r="A76618"/>
    </row>
    <row r="76619" spans="1:1" x14ac:dyDescent="0.25">
      <c r="A76619"/>
    </row>
    <row r="76620" spans="1:1" x14ac:dyDescent="0.25">
      <c r="A76620"/>
    </row>
    <row r="76621" spans="1:1" x14ac:dyDescent="0.25">
      <c r="A76621"/>
    </row>
    <row r="76622" spans="1:1" x14ac:dyDescent="0.25">
      <c r="A76622"/>
    </row>
    <row r="76623" spans="1:1" x14ac:dyDescent="0.25">
      <c r="A76623"/>
    </row>
    <row r="76624" spans="1:1" x14ac:dyDescent="0.25">
      <c r="A76624"/>
    </row>
    <row r="76625" spans="1:1" x14ac:dyDescent="0.25">
      <c r="A76625"/>
    </row>
    <row r="76626" spans="1:1" x14ac:dyDescent="0.25">
      <c r="A76626"/>
    </row>
    <row r="76627" spans="1:1" x14ac:dyDescent="0.25">
      <c r="A76627"/>
    </row>
    <row r="76628" spans="1:1" x14ac:dyDescent="0.25">
      <c r="A76628"/>
    </row>
    <row r="76629" spans="1:1" x14ac:dyDescent="0.25">
      <c r="A76629"/>
    </row>
    <row r="76630" spans="1:1" x14ac:dyDescent="0.25">
      <c r="A76630"/>
    </row>
    <row r="76631" spans="1:1" x14ac:dyDescent="0.25">
      <c r="A76631"/>
    </row>
    <row r="76632" spans="1:1" x14ac:dyDescent="0.25">
      <c r="A76632"/>
    </row>
    <row r="76633" spans="1:1" x14ac:dyDescent="0.25">
      <c r="A76633"/>
    </row>
    <row r="76634" spans="1:1" x14ac:dyDescent="0.25">
      <c r="A76634"/>
    </row>
    <row r="76635" spans="1:1" x14ac:dyDescent="0.25">
      <c r="A76635"/>
    </row>
    <row r="76636" spans="1:1" x14ac:dyDescent="0.25">
      <c r="A76636"/>
    </row>
    <row r="76637" spans="1:1" x14ac:dyDescent="0.25">
      <c r="A76637"/>
    </row>
    <row r="76638" spans="1:1" x14ac:dyDescent="0.25">
      <c r="A76638"/>
    </row>
    <row r="76639" spans="1:1" x14ac:dyDescent="0.25">
      <c r="A76639"/>
    </row>
    <row r="76640" spans="1:1" x14ac:dyDescent="0.25">
      <c r="A76640"/>
    </row>
    <row r="76641" spans="1:1" x14ac:dyDescent="0.25">
      <c r="A76641"/>
    </row>
    <row r="76642" spans="1:1" x14ac:dyDescent="0.25">
      <c r="A76642"/>
    </row>
    <row r="76643" spans="1:1" x14ac:dyDescent="0.25">
      <c r="A76643"/>
    </row>
    <row r="76644" spans="1:1" x14ac:dyDescent="0.25">
      <c r="A76644"/>
    </row>
    <row r="76645" spans="1:1" x14ac:dyDescent="0.25">
      <c r="A76645"/>
    </row>
    <row r="76646" spans="1:1" x14ac:dyDescent="0.25">
      <c r="A76646"/>
    </row>
    <row r="76647" spans="1:1" x14ac:dyDescent="0.25">
      <c r="A76647"/>
    </row>
    <row r="76648" spans="1:1" x14ac:dyDescent="0.25">
      <c r="A76648"/>
    </row>
    <row r="76649" spans="1:1" x14ac:dyDescent="0.25">
      <c r="A76649"/>
    </row>
    <row r="76650" spans="1:1" x14ac:dyDescent="0.25">
      <c r="A76650"/>
    </row>
    <row r="76651" spans="1:1" x14ac:dyDescent="0.25">
      <c r="A76651"/>
    </row>
    <row r="76652" spans="1:1" x14ac:dyDescent="0.25">
      <c r="A76652"/>
    </row>
    <row r="76653" spans="1:1" x14ac:dyDescent="0.25">
      <c r="A76653"/>
    </row>
    <row r="76654" spans="1:1" x14ac:dyDescent="0.25">
      <c r="A76654"/>
    </row>
    <row r="76655" spans="1:1" x14ac:dyDescent="0.25">
      <c r="A76655"/>
    </row>
    <row r="76656" spans="1:1" x14ac:dyDescent="0.25">
      <c r="A76656"/>
    </row>
    <row r="76657" spans="1:1" x14ac:dyDescent="0.25">
      <c r="A76657"/>
    </row>
    <row r="76658" spans="1:1" x14ac:dyDescent="0.25">
      <c r="A76658"/>
    </row>
    <row r="76659" spans="1:1" x14ac:dyDescent="0.25">
      <c r="A76659"/>
    </row>
    <row r="76660" spans="1:1" x14ac:dyDescent="0.25">
      <c r="A76660"/>
    </row>
    <row r="76661" spans="1:1" x14ac:dyDescent="0.25">
      <c r="A76661"/>
    </row>
    <row r="76662" spans="1:1" x14ac:dyDescent="0.25">
      <c r="A76662"/>
    </row>
    <row r="76663" spans="1:1" x14ac:dyDescent="0.25">
      <c r="A76663"/>
    </row>
    <row r="76664" spans="1:1" x14ac:dyDescent="0.25">
      <c r="A76664"/>
    </row>
    <row r="76665" spans="1:1" x14ac:dyDescent="0.25">
      <c r="A76665"/>
    </row>
    <row r="76666" spans="1:1" x14ac:dyDescent="0.25">
      <c r="A76666"/>
    </row>
    <row r="76667" spans="1:1" x14ac:dyDescent="0.25">
      <c r="A76667"/>
    </row>
    <row r="76668" spans="1:1" x14ac:dyDescent="0.25">
      <c r="A76668"/>
    </row>
    <row r="76669" spans="1:1" x14ac:dyDescent="0.25">
      <c r="A76669"/>
    </row>
    <row r="76670" spans="1:1" x14ac:dyDescent="0.25">
      <c r="A76670"/>
    </row>
    <row r="76671" spans="1:1" x14ac:dyDescent="0.25">
      <c r="A76671"/>
    </row>
    <row r="76672" spans="1:1" x14ac:dyDescent="0.25">
      <c r="A76672"/>
    </row>
    <row r="76673" spans="1:1" x14ac:dyDescent="0.25">
      <c r="A76673"/>
    </row>
    <row r="76674" spans="1:1" x14ac:dyDescent="0.25">
      <c r="A76674"/>
    </row>
    <row r="76675" spans="1:1" x14ac:dyDescent="0.25">
      <c r="A76675"/>
    </row>
    <row r="76676" spans="1:1" x14ac:dyDescent="0.25">
      <c r="A76676"/>
    </row>
    <row r="76677" spans="1:1" x14ac:dyDescent="0.25">
      <c r="A76677"/>
    </row>
    <row r="76678" spans="1:1" x14ac:dyDescent="0.25">
      <c r="A76678"/>
    </row>
    <row r="76679" spans="1:1" x14ac:dyDescent="0.25">
      <c r="A76679"/>
    </row>
    <row r="76680" spans="1:1" x14ac:dyDescent="0.25">
      <c r="A76680"/>
    </row>
    <row r="76681" spans="1:1" x14ac:dyDescent="0.25">
      <c r="A76681"/>
    </row>
    <row r="76682" spans="1:1" x14ac:dyDescent="0.25">
      <c r="A76682"/>
    </row>
    <row r="76683" spans="1:1" x14ac:dyDescent="0.25">
      <c r="A76683"/>
    </row>
    <row r="76684" spans="1:1" x14ac:dyDescent="0.25">
      <c r="A76684"/>
    </row>
    <row r="76685" spans="1:1" x14ac:dyDescent="0.25">
      <c r="A76685"/>
    </row>
    <row r="76686" spans="1:1" x14ac:dyDescent="0.25">
      <c r="A76686"/>
    </row>
    <row r="76687" spans="1:1" x14ac:dyDescent="0.25">
      <c r="A76687"/>
    </row>
    <row r="76688" spans="1:1" x14ac:dyDescent="0.25">
      <c r="A76688"/>
    </row>
    <row r="76689" spans="1:1" x14ac:dyDescent="0.25">
      <c r="A76689"/>
    </row>
    <row r="76690" spans="1:1" x14ac:dyDescent="0.25">
      <c r="A76690"/>
    </row>
    <row r="76691" spans="1:1" x14ac:dyDescent="0.25">
      <c r="A76691"/>
    </row>
    <row r="76692" spans="1:1" x14ac:dyDescent="0.25">
      <c r="A76692"/>
    </row>
    <row r="76693" spans="1:1" x14ac:dyDescent="0.25">
      <c r="A76693"/>
    </row>
    <row r="76694" spans="1:1" x14ac:dyDescent="0.25">
      <c r="A76694"/>
    </row>
    <row r="76695" spans="1:1" x14ac:dyDescent="0.25">
      <c r="A76695"/>
    </row>
    <row r="76696" spans="1:1" x14ac:dyDescent="0.25">
      <c r="A76696"/>
    </row>
    <row r="76697" spans="1:1" x14ac:dyDescent="0.25">
      <c r="A76697"/>
    </row>
    <row r="76698" spans="1:1" x14ac:dyDescent="0.25">
      <c r="A76698"/>
    </row>
    <row r="76699" spans="1:1" x14ac:dyDescent="0.25">
      <c r="A76699"/>
    </row>
    <row r="76700" spans="1:1" x14ac:dyDescent="0.25">
      <c r="A76700"/>
    </row>
    <row r="76701" spans="1:1" x14ac:dyDescent="0.25">
      <c r="A76701"/>
    </row>
    <row r="76702" spans="1:1" x14ac:dyDescent="0.25">
      <c r="A76702"/>
    </row>
    <row r="76703" spans="1:1" x14ac:dyDescent="0.25">
      <c r="A76703"/>
    </row>
    <row r="76704" spans="1:1" x14ac:dyDescent="0.25">
      <c r="A76704"/>
    </row>
    <row r="76705" spans="1:1" x14ac:dyDescent="0.25">
      <c r="A76705"/>
    </row>
    <row r="76706" spans="1:1" x14ac:dyDescent="0.25">
      <c r="A76706"/>
    </row>
    <row r="76707" spans="1:1" x14ac:dyDescent="0.25">
      <c r="A76707"/>
    </row>
    <row r="76708" spans="1:1" x14ac:dyDescent="0.25">
      <c r="A76708"/>
    </row>
    <row r="76709" spans="1:1" x14ac:dyDescent="0.25">
      <c r="A76709"/>
    </row>
    <row r="76710" spans="1:1" x14ac:dyDescent="0.25">
      <c r="A76710"/>
    </row>
    <row r="76711" spans="1:1" x14ac:dyDescent="0.25">
      <c r="A76711"/>
    </row>
    <row r="76712" spans="1:1" x14ac:dyDescent="0.25">
      <c r="A76712"/>
    </row>
    <row r="76713" spans="1:1" x14ac:dyDescent="0.25">
      <c r="A76713"/>
    </row>
    <row r="76714" spans="1:1" x14ac:dyDescent="0.25">
      <c r="A76714"/>
    </row>
    <row r="76715" spans="1:1" x14ac:dyDescent="0.25">
      <c r="A76715"/>
    </row>
    <row r="76716" spans="1:1" x14ac:dyDescent="0.25">
      <c r="A76716"/>
    </row>
    <row r="76717" spans="1:1" x14ac:dyDescent="0.25">
      <c r="A76717"/>
    </row>
    <row r="76718" spans="1:1" x14ac:dyDescent="0.25">
      <c r="A76718"/>
    </row>
    <row r="76719" spans="1:1" x14ac:dyDescent="0.25">
      <c r="A76719"/>
    </row>
    <row r="76720" spans="1:1" x14ac:dyDescent="0.25">
      <c r="A76720"/>
    </row>
    <row r="76721" spans="1:1" x14ac:dyDescent="0.25">
      <c r="A76721"/>
    </row>
    <row r="76722" spans="1:1" x14ac:dyDescent="0.25">
      <c r="A76722"/>
    </row>
    <row r="76723" spans="1:1" x14ac:dyDescent="0.25">
      <c r="A76723"/>
    </row>
    <row r="76724" spans="1:1" x14ac:dyDescent="0.25">
      <c r="A76724"/>
    </row>
    <row r="76725" spans="1:1" x14ac:dyDescent="0.25">
      <c r="A76725"/>
    </row>
    <row r="76726" spans="1:1" x14ac:dyDescent="0.25">
      <c r="A76726"/>
    </row>
    <row r="76727" spans="1:1" x14ac:dyDescent="0.25">
      <c r="A76727"/>
    </row>
    <row r="76728" spans="1:1" x14ac:dyDescent="0.25">
      <c r="A76728"/>
    </row>
    <row r="76729" spans="1:1" x14ac:dyDescent="0.25">
      <c r="A76729"/>
    </row>
    <row r="76730" spans="1:1" x14ac:dyDescent="0.25">
      <c r="A76730"/>
    </row>
    <row r="76731" spans="1:1" x14ac:dyDescent="0.25">
      <c r="A76731"/>
    </row>
    <row r="76732" spans="1:1" x14ac:dyDescent="0.25">
      <c r="A76732"/>
    </row>
    <row r="76733" spans="1:1" x14ac:dyDescent="0.25">
      <c r="A76733"/>
    </row>
    <row r="76734" spans="1:1" x14ac:dyDescent="0.25">
      <c r="A76734"/>
    </row>
    <row r="76735" spans="1:1" x14ac:dyDescent="0.25">
      <c r="A76735"/>
    </row>
    <row r="76736" spans="1:1" x14ac:dyDescent="0.25">
      <c r="A76736"/>
    </row>
    <row r="76737" spans="1:1" x14ac:dyDescent="0.25">
      <c r="A76737"/>
    </row>
    <row r="76738" spans="1:1" x14ac:dyDescent="0.25">
      <c r="A76738"/>
    </row>
    <row r="76739" spans="1:1" x14ac:dyDescent="0.25">
      <c r="A76739"/>
    </row>
    <row r="76740" spans="1:1" x14ac:dyDescent="0.25">
      <c r="A76740"/>
    </row>
    <row r="76741" spans="1:1" x14ac:dyDescent="0.25">
      <c r="A76741"/>
    </row>
    <row r="76742" spans="1:1" x14ac:dyDescent="0.25">
      <c r="A76742"/>
    </row>
    <row r="76743" spans="1:1" x14ac:dyDescent="0.25">
      <c r="A76743"/>
    </row>
    <row r="76744" spans="1:1" x14ac:dyDescent="0.25">
      <c r="A76744"/>
    </row>
    <row r="76745" spans="1:1" x14ac:dyDescent="0.25">
      <c r="A76745"/>
    </row>
    <row r="76746" spans="1:1" x14ac:dyDescent="0.25">
      <c r="A76746"/>
    </row>
    <row r="76747" spans="1:1" x14ac:dyDescent="0.25">
      <c r="A76747"/>
    </row>
    <row r="76748" spans="1:1" x14ac:dyDescent="0.25">
      <c r="A76748"/>
    </row>
    <row r="76749" spans="1:1" x14ac:dyDescent="0.25">
      <c r="A76749"/>
    </row>
    <row r="76750" spans="1:1" x14ac:dyDescent="0.25">
      <c r="A76750"/>
    </row>
    <row r="76751" spans="1:1" x14ac:dyDescent="0.25">
      <c r="A76751"/>
    </row>
    <row r="76752" spans="1:1" x14ac:dyDescent="0.25">
      <c r="A76752"/>
    </row>
    <row r="76753" spans="1:1" x14ac:dyDescent="0.25">
      <c r="A76753"/>
    </row>
    <row r="76754" spans="1:1" x14ac:dyDescent="0.25">
      <c r="A76754"/>
    </row>
    <row r="76755" spans="1:1" x14ac:dyDescent="0.25">
      <c r="A76755"/>
    </row>
    <row r="76756" spans="1:1" x14ac:dyDescent="0.25">
      <c r="A76756"/>
    </row>
    <row r="76757" spans="1:1" x14ac:dyDescent="0.25">
      <c r="A76757"/>
    </row>
    <row r="76758" spans="1:1" x14ac:dyDescent="0.25">
      <c r="A76758"/>
    </row>
    <row r="76759" spans="1:1" x14ac:dyDescent="0.25">
      <c r="A76759"/>
    </row>
    <row r="76760" spans="1:1" x14ac:dyDescent="0.25">
      <c r="A76760"/>
    </row>
    <row r="76761" spans="1:1" x14ac:dyDescent="0.25">
      <c r="A76761"/>
    </row>
    <row r="76762" spans="1:1" x14ac:dyDescent="0.25">
      <c r="A76762"/>
    </row>
    <row r="76763" spans="1:1" x14ac:dyDescent="0.25">
      <c r="A76763"/>
    </row>
    <row r="76764" spans="1:1" x14ac:dyDescent="0.25">
      <c r="A76764"/>
    </row>
    <row r="76765" spans="1:1" x14ac:dyDescent="0.25">
      <c r="A76765"/>
    </row>
    <row r="76766" spans="1:1" x14ac:dyDescent="0.25">
      <c r="A76766"/>
    </row>
    <row r="76767" spans="1:1" x14ac:dyDescent="0.25">
      <c r="A76767"/>
    </row>
    <row r="76768" spans="1:1" x14ac:dyDescent="0.25">
      <c r="A76768"/>
    </row>
    <row r="76769" spans="1:1" x14ac:dyDescent="0.25">
      <c r="A76769"/>
    </row>
    <row r="76770" spans="1:1" x14ac:dyDescent="0.25">
      <c r="A76770"/>
    </row>
    <row r="76771" spans="1:1" x14ac:dyDescent="0.25">
      <c r="A76771"/>
    </row>
    <row r="76772" spans="1:1" x14ac:dyDescent="0.25">
      <c r="A76772"/>
    </row>
    <row r="76773" spans="1:1" x14ac:dyDescent="0.25">
      <c r="A76773"/>
    </row>
    <row r="76774" spans="1:1" x14ac:dyDescent="0.25">
      <c r="A76774"/>
    </row>
    <row r="76775" spans="1:1" x14ac:dyDescent="0.25">
      <c r="A76775"/>
    </row>
    <row r="76776" spans="1:1" x14ac:dyDescent="0.25">
      <c r="A76776"/>
    </row>
    <row r="76777" spans="1:1" x14ac:dyDescent="0.25">
      <c r="A76777"/>
    </row>
    <row r="76778" spans="1:1" x14ac:dyDescent="0.25">
      <c r="A76778"/>
    </row>
    <row r="76779" spans="1:1" x14ac:dyDescent="0.25">
      <c r="A76779"/>
    </row>
    <row r="76780" spans="1:1" x14ac:dyDescent="0.25">
      <c r="A76780"/>
    </row>
    <row r="76781" spans="1:1" x14ac:dyDescent="0.25">
      <c r="A76781"/>
    </row>
    <row r="76782" spans="1:1" x14ac:dyDescent="0.25">
      <c r="A76782"/>
    </row>
    <row r="76783" spans="1:1" x14ac:dyDescent="0.25">
      <c r="A76783"/>
    </row>
    <row r="76784" spans="1:1" x14ac:dyDescent="0.25">
      <c r="A76784"/>
    </row>
    <row r="76785" spans="1:1" x14ac:dyDescent="0.25">
      <c r="A76785"/>
    </row>
    <row r="76786" spans="1:1" x14ac:dyDescent="0.25">
      <c r="A76786"/>
    </row>
    <row r="76787" spans="1:1" x14ac:dyDescent="0.25">
      <c r="A76787"/>
    </row>
    <row r="76788" spans="1:1" x14ac:dyDescent="0.25">
      <c r="A76788"/>
    </row>
    <row r="76789" spans="1:1" x14ac:dyDescent="0.25">
      <c r="A76789"/>
    </row>
    <row r="76790" spans="1:1" x14ac:dyDescent="0.25">
      <c r="A76790"/>
    </row>
    <row r="76791" spans="1:1" x14ac:dyDescent="0.25">
      <c r="A76791"/>
    </row>
    <row r="76792" spans="1:1" x14ac:dyDescent="0.25">
      <c r="A76792"/>
    </row>
    <row r="76793" spans="1:1" x14ac:dyDescent="0.25">
      <c r="A76793"/>
    </row>
    <row r="76794" spans="1:1" x14ac:dyDescent="0.25">
      <c r="A76794"/>
    </row>
    <row r="76795" spans="1:1" x14ac:dyDescent="0.25">
      <c r="A76795"/>
    </row>
    <row r="76796" spans="1:1" x14ac:dyDescent="0.25">
      <c r="A76796"/>
    </row>
    <row r="76797" spans="1:1" x14ac:dyDescent="0.25">
      <c r="A76797"/>
    </row>
    <row r="76798" spans="1:1" x14ac:dyDescent="0.25">
      <c r="A76798"/>
    </row>
    <row r="76799" spans="1:1" x14ac:dyDescent="0.25">
      <c r="A76799"/>
    </row>
    <row r="76800" spans="1:1" x14ac:dyDescent="0.25">
      <c r="A76800"/>
    </row>
    <row r="76801" spans="1:1" x14ac:dyDescent="0.25">
      <c r="A76801"/>
    </row>
    <row r="76802" spans="1:1" x14ac:dyDescent="0.25">
      <c r="A76802"/>
    </row>
    <row r="76803" spans="1:1" x14ac:dyDescent="0.25">
      <c r="A76803"/>
    </row>
    <row r="76804" spans="1:1" x14ac:dyDescent="0.25">
      <c r="A76804"/>
    </row>
    <row r="76805" spans="1:1" x14ac:dyDescent="0.25">
      <c r="A76805"/>
    </row>
    <row r="76806" spans="1:1" x14ac:dyDescent="0.25">
      <c r="A76806"/>
    </row>
    <row r="76807" spans="1:1" x14ac:dyDescent="0.25">
      <c r="A76807"/>
    </row>
    <row r="76808" spans="1:1" x14ac:dyDescent="0.25">
      <c r="A76808"/>
    </row>
    <row r="76809" spans="1:1" x14ac:dyDescent="0.25">
      <c r="A76809"/>
    </row>
    <row r="76810" spans="1:1" x14ac:dyDescent="0.25">
      <c r="A76810"/>
    </row>
    <row r="76811" spans="1:1" x14ac:dyDescent="0.25">
      <c r="A76811"/>
    </row>
    <row r="76812" spans="1:1" x14ac:dyDescent="0.25">
      <c r="A76812"/>
    </row>
    <row r="76813" spans="1:1" x14ac:dyDescent="0.25">
      <c r="A76813"/>
    </row>
    <row r="76814" spans="1:1" x14ac:dyDescent="0.25">
      <c r="A76814"/>
    </row>
    <row r="76815" spans="1:1" x14ac:dyDescent="0.25">
      <c r="A76815"/>
    </row>
    <row r="76816" spans="1:1" x14ac:dyDescent="0.25">
      <c r="A76816"/>
    </row>
    <row r="76817" spans="1:1" x14ac:dyDescent="0.25">
      <c r="A76817"/>
    </row>
    <row r="76818" spans="1:1" x14ac:dyDescent="0.25">
      <c r="A76818"/>
    </row>
    <row r="76819" spans="1:1" x14ac:dyDescent="0.25">
      <c r="A76819"/>
    </row>
    <row r="76820" spans="1:1" x14ac:dyDescent="0.25">
      <c r="A76820"/>
    </row>
    <row r="76821" spans="1:1" x14ac:dyDescent="0.25">
      <c r="A76821"/>
    </row>
    <row r="76822" spans="1:1" x14ac:dyDescent="0.25">
      <c r="A76822"/>
    </row>
    <row r="76823" spans="1:1" x14ac:dyDescent="0.25">
      <c r="A76823"/>
    </row>
    <row r="76824" spans="1:1" x14ac:dyDescent="0.25">
      <c r="A76824"/>
    </row>
    <row r="76825" spans="1:1" x14ac:dyDescent="0.25">
      <c r="A76825"/>
    </row>
    <row r="76826" spans="1:1" x14ac:dyDescent="0.25">
      <c r="A76826"/>
    </row>
    <row r="76827" spans="1:1" x14ac:dyDescent="0.25">
      <c r="A76827"/>
    </row>
    <row r="76828" spans="1:1" x14ac:dyDescent="0.25">
      <c r="A76828"/>
    </row>
    <row r="76829" spans="1:1" x14ac:dyDescent="0.25">
      <c r="A76829"/>
    </row>
    <row r="76830" spans="1:1" x14ac:dyDescent="0.25">
      <c r="A76830"/>
    </row>
    <row r="76831" spans="1:1" x14ac:dyDescent="0.25">
      <c r="A76831"/>
    </row>
    <row r="76832" spans="1:1" x14ac:dyDescent="0.25">
      <c r="A76832"/>
    </row>
    <row r="76833" spans="1:1" x14ac:dyDescent="0.25">
      <c r="A76833"/>
    </row>
    <row r="76834" spans="1:1" x14ac:dyDescent="0.25">
      <c r="A76834"/>
    </row>
    <row r="76835" spans="1:1" x14ac:dyDescent="0.25">
      <c r="A76835"/>
    </row>
    <row r="76836" spans="1:1" x14ac:dyDescent="0.25">
      <c r="A76836"/>
    </row>
    <row r="76837" spans="1:1" x14ac:dyDescent="0.25">
      <c r="A76837"/>
    </row>
    <row r="76838" spans="1:1" x14ac:dyDescent="0.25">
      <c r="A76838"/>
    </row>
    <row r="76839" spans="1:1" x14ac:dyDescent="0.25">
      <c r="A76839"/>
    </row>
    <row r="76840" spans="1:1" x14ac:dyDescent="0.25">
      <c r="A76840"/>
    </row>
    <row r="76841" spans="1:1" x14ac:dyDescent="0.25">
      <c r="A76841"/>
    </row>
    <row r="76842" spans="1:1" x14ac:dyDescent="0.25">
      <c r="A76842"/>
    </row>
    <row r="76843" spans="1:1" x14ac:dyDescent="0.25">
      <c r="A76843"/>
    </row>
    <row r="76844" spans="1:1" x14ac:dyDescent="0.25">
      <c r="A76844"/>
    </row>
    <row r="76845" spans="1:1" x14ac:dyDescent="0.25">
      <c r="A76845"/>
    </row>
    <row r="76846" spans="1:1" x14ac:dyDescent="0.25">
      <c r="A76846"/>
    </row>
    <row r="76847" spans="1:1" x14ac:dyDescent="0.25">
      <c r="A76847"/>
    </row>
    <row r="76848" spans="1:1" x14ac:dyDescent="0.25">
      <c r="A76848"/>
    </row>
    <row r="76849" spans="1:1" x14ac:dyDescent="0.25">
      <c r="A76849"/>
    </row>
    <row r="76850" spans="1:1" x14ac:dyDescent="0.25">
      <c r="A76850"/>
    </row>
    <row r="76851" spans="1:1" x14ac:dyDescent="0.25">
      <c r="A76851"/>
    </row>
    <row r="76852" spans="1:1" x14ac:dyDescent="0.25">
      <c r="A76852"/>
    </row>
    <row r="76853" spans="1:1" x14ac:dyDescent="0.25">
      <c r="A76853"/>
    </row>
    <row r="76854" spans="1:1" x14ac:dyDescent="0.25">
      <c r="A76854"/>
    </row>
    <row r="76855" spans="1:1" x14ac:dyDescent="0.25">
      <c r="A76855"/>
    </row>
    <row r="76856" spans="1:1" x14ac:dyDescent="0.25">
      <c r="A76856"/>
    </row>
    <row r="76857" spans="1:1" x14ac:dyDescent="0.25">
      <c r="A76857"/>
    </row>
    <row r="76858" spans="1:1" x14ac:dyDescent="0.25">
      <c r="A76858"/>
    </row>
    <row r="76859" spans="1:1" x14ac:dyDescent="0.25">
      <c r="A76859"/>
    </row>
    <row r="76860" spans="1:1" x14ac:dyDescent="0.25">
      <c r="A76860"/>
    </row>
    <row r="76861" spans="1:1" x14ac:dyDescent="0.25">
      <c r="A76861"/>
    </row>
    <row r="76862" spans="1:1" x14ac:dyDescent="0.25">
      <c r="A76862"/>
    </row>
    <row r="76863" spans="1:1" x14ac:dyDescent="0.25">
      <c r="A76863"/>
    </row>
    <row r="76864" spans="1:1" x14ac:dyDescent="0.25">
      <c r="A76864"/>
    </row>
    <row r="76865" spans="1:1" x14ac:dyDescent="0.25">
      <c r="A76865"/>
    </row>
    <row r="76866" spans="1:1" x14ac:dyDescent="0.25">
      <c r="A76866"/>
    </row>
    <row r="76867" spans="1:1" x14ac:dyDescent="0.25">
      <c r="A76867"/>
    </row>
    <row r="76868" spans="1:1" x14ac:dyDescent="0.25">
      <c r="A76868"/>
    </row>
    <row r="76869" spans="1:1" x14ac:dyDescent="0.25">
      <c r="A76869"/>
    </row>
    <row r="76870" spans="1:1" x14ac:dyDescent="0.25">
      <c r="A76870"/>
    </row>
    <row r="76871" spans="1:1" x14ac:dyDescent="0.25">
      <c r="A76871"/>
    </row>
    <row r="76872" spans="1:1" x14ac:dyDescent="0.25">
      <c r="A76872"/>
    </row>
    <row r="76873" spans="1:1" x14ac:dyDescent="0.25">
      <c r="A76873"/>
    </row>
    <row r="76874" spans="1:1" x14ac:dyDescent="0.25">
      <c r="A76874"/>
    </row>
    <row r="76875" spans="1:1" x14ac:dyDescent="0.25">
      <c r="A76875"/>
    </row>
    <row r="76876" spans="1:1" x14ac:dyDescent="0.25">
      <c r="A76876"/>
    </row>
    <row r="76877" spans="1:1" x14ac:dyDescent="0.25">
      <c r="A76877"/>
    </row>
    <row r="76878" spans="1:1" x14ac:dyDescent="0.25">
      <c r="A76878"/>
    </row>
    <row r="76879" spans="1:1" x14ac:dyDescent="0.25">
      <c r="A76879"/>
    </row>
    <row r="76880" spans="1:1" x14ac:dyDescent="0.25">
      <c r="A76880"/>
    </row>
    <row r="76881" spans="1:1" x14ac:dyDescent="0.25">
      <c r="A76881"/>
    </row>
    <row r="76882" spans="1:1" x14ac:dyDescent="0.25">
      <c r="A76882"/>
    </row>
    <row r="76883" spans="1:1" x14ac:dyDescent="0.25">
      <c r="A76883"/>
    </row>
    <row r="76884" spans="1:1" x14ac:dyDescent="0.25">
      <c r="A76884"/>
    </row>
    <row r="76885" spans="1:1" x14ac:dyDescent="0.25">
      <c r="A76885"/>
    </row>
    <row r="76886" spans="1:1" x14ac:dyDescent="0.25">
      <c r="A76886"/>
    </row>
    <row r="76887" spans="1:1" x14ac:dyDescent="0.25">
      <c r="A76887"/>
    </row>
    <row r="76888" spans="1:1" x14ac:dyDescent="0.25">
      <c r="A76888"/>
    </row>
    <row r="76889" spans="1:1" x14ac:dyDescent="0.25">
      <c r="A76889"/>
    </row>
    <row r="76890" spans="1:1" x14ac:dyDescent="0.25">
      <c r="A76890"/>
    </row>
    <row r="76891" spans="1:1" x14ac:dyDescent="0.25">
      <c r="A76891"/>
    </row>
    <row r="76892" spans="1:1" x14ac:dyDescent="0.25">
      <c r="A76892"/>
    </row>
    <row r="76893" spans="1:1" x14ac:dyDescent="0.25">
      <c r="A76893"/>
    </row>
    <row r="76894" spans="1:1" x14ac:dyDescent="0.25">
      <c r="A76894"/>
    </row>
    <row r="76895" spans="1:1" x14ac:dyDescent="0.25">
      <c r="A76895"/>
    </row>
    <row r="76896" spans="1:1" x14ac:dyDescent="0.25">
      <c r="A76896"/>
    </row>
    <row r="76897" spans="1:1" x14ac:dyDescent="0.25">
      <c r="A76897"/>
    </row>
    <row r="76898" spans="1:1" x14ac:dyDescent="0.25">
      <c r="A76898"/>
    </row>
    <row r="76899" spans="1:1" x14ac:dyDescent="0.25">
      <c r="A76899"/>
    </row>
    <row r="76900" spans="1:1" x14ac:dyDescent="0.25">
      <c r="A76900"/>
    </row>
    <row r="76901" spans="1:1" x14ac:dyDescent="0.25">
      <c r="A76901"/>
    </row>
    <row r="76902" spans="1:1" x14ac:dyDescent="0.25">
      <c r="A76902"/>
    </row>
    <row r="76903" spans="1:1" x14ac:dyDescent="0.25">
      <c r="A76903"/>
    </row>
    <row r="76904" spans="1:1" x14ac:dyDescent="0.25">
      <c r="A76904"/>
    </row>
    <row r="76905" spans="1:1" x14ac:dyDescent="0.25">
      <c r="A76905"/>
    </row>
    <row r="76906" spans="1:1" x14ac:dyDescent="0.25">
      <c r="A76906"/>
    </row>
    <row r="76907" spans="1:1" x14ac:dyDescent="0.25">
      <c r="A76907"/>
    </row>
    <row r="76908" spans="1:1" x14ac:dyDescent="0.25">
      <c r="A76908"/>
    </row>
    <row r="76909" spans="1:1" x14ac:dyDescent="0.25">
      <c r="A76909"/>
    </row>
    <row r="76910" spans="1:1" x14ac:dyDescent="0.25">
      <c r="A76910"/>
    </row>
    <row r="76911" spans="1:1" x14ac:dyDescent="0.25">
      <c r="A76911"/>
    </row>
    <row r="76912" spans="1:1" x14ac:dyDescent="0.25">
      <c r="A76912"/>
    </row>
    <row r="76913" spans="1:1" x14ac:dyDescent="0.25">
      <c r="A76913"/>
    </row>
    <row r="76914" spans="1:1" x14ac:dyDescent="0.25">
      <c r="A76914"/>
    </row>
    <row r="76915" spans="1:1" x14ac:dyDescent="0.25">
      <c r="A76915"/>
    </row>
    <row r="76916" spans="1:1" x14ac:dyDescent="0.25">
      <c r="A76916"/>
    </row>
    <row r="76917" spans="1:1" x14ac:dyDescent="0.25">
      <c r="A76917"/>
    </row>
    <row r="76918" spans="1:1" x14ac:dyDescent="0.25">
      <c r="A76918"/>
    </row>
    <row r="76919" spans="1:1" x14ac:dyDescent="0.25">
      <c r="A76919"/>
    </row>
    <row r="76920" spans="1:1" x14ac:dyDescent="0.25">
      <c r="A76920"/>
    </row>
    <row r="76921" spans="1:1" x14ac:dyDescent="0.25">
      <c r="A76921"/>
    </row>
    <row r="76922" spans="1:1" x14ac:dyDescent="0.25">
      <c r="A76922"/>
    </row>
    <row r="76923" spans="1:1" x14ac:dyDescent="0.25">
      <c r="A76923"/>
    </row>
    <row r="76924" spans="1:1" x14ac:dyDescent="0.25">
      <c r="A76924"/>
    </row>
    <row r="76925" spans="1:1" x14ac:dyDescent="0.25">
      <c r="A76925"/>
    </row>
    <row r="76926" spans="1:1" x14ac:dyDescent="0.25">
      <c r="A76926"/>
    </row>
    <row r="76927" spans="1:1" x14ac:dyDescent="0.25">
      <c r="A76927"/>
    </row>
    <row r="76928" spans="1:1" x14ac:dyDescent="0.25">
      <c r="A76928"/>
    </row>
    <row r="76929" spans="1:1" x14ac:dyDescent="0.25">
      <c r="A76929"/>
    </row>
    <row r="76930" spans="1:1" x14ac:dyDescent="0.25">
      <c r="A76930"/>
    </row>
    <row r="76931" spans="1:1" x14ac:dyDescent="0.25">
      <c r="A76931"/>
    </row>
    <row r="76932" spans="1:1" x14ac:dyDescent="0.25">
      <c r="A76932"/>
    </row>
    <row r="76933" spans="1:1" x14ac:dyDescent="0.25">
      <c r="A76933"/>
    </row>
    <row r="76934" spans="1:1" x14ac:dyDescent="0.25">
      <c r="A76934"/>
    </row>
    <row r="76935" spans="1:1" x14ac:dyDescent="0.25">
      <c r="A76935"/>
    </row>
    <row r="76936" spans="1:1" x14ac:dyDescent="0.25">
      <c r="A76936"/>
    </row>
    <row r="76937" spans="1:1" x14ac:dyDescent="0.25">
      <c r="A76937"/>
    </row>
    <row r="76938" spans="1:1" x14ac:dyDescent="0.25">
      <c r="A76938"/>
    </row>
    <row r="76939" spans="1:1" x14ac:dyDescent="0.25">
      <c r="A76939"/>
    </row>
    <row r="76940" spans="1:1" x14ac:dyDescent="0.25">
      <c r="A76940"/>
    </row>
    <row r="76941" spans="1:1" x14ac:dyDescent="0.25">
      <c r="A76941"/>
    </row>
    <row r="76942" spans="1:1" x14ac:dyDescent="0.25">
      <c r="A76942"/>
    </row>
    <row r="76943" spans="1:1" x14ac:dyDescent="0.25">
      <c r="A76943"/>
    </row>
    <row r="76944" spans="1:1" x14ac:dyDescent="0.25">
      <c r="A76944"/>
    </row>
    <row r="76945" spans="1:1" x14ac:dyDescent="0.25">
      <c r="A76945"/>
    </row>
    <row r="76946" spans="1:1" x14ac:dyDescent="0.25">
      <c r="A76946"/>
    </row>
    <row r="76947" spans="1:1" x14ac:dyDescent="0.25">
      <c r="A76947"/>
    </row>
    <row r="76948" spans="1:1" x14ac:dyDescent="0.25">
      <c r="A76948"/>
    </row>
    <row r="76949" spans="1:1" x14ac:dyDescent="0.25">
      <c r="A76949"/>
    </row>
    <row r="76950" spans="1:1" x14ac:dyDescent="0.25">
      <c r="A76950"/>
    </row>
    <row r="76951" spans="1:1" x14ac:dyDescent="0.25">
      <c r="A76951"/>
    </row>
    <row r="76952" spans="1:1" x14ac:dyDescent="0.25">
      <c r="A76952"/>
    </row>
    <row r="76953" spans="1:1" x14ac:dyDescent="0.25">
      <c r="A76953"/>
    </row>
    <row r="76954" spans="1:1" x14ac:dyDescent="0.25">
      <c r="A76954"/>
    </row>
    <row r="76955" spans="1:1" x14ac:dyDescent="0.25">
      <c r="A76955"/>
    </row>
    <row r="76956" spans="1:1" x14ac:dyDescent="0.25">
      <c r="A76956"/>
    </row>
    <row r="76957" spans="1:1" x14ac:dyDescent="0.25">
      <c r="A76957"/>
    </row>
    <row r="76958" spans="1:1" x14ac:dyDescent="0.25">
      <c r="A76958"/>
    </row>
    <row r="76959" spans="1:1" x14ac:dyDescent="0.25">
      <c r="A76959"/>
    </row>
    <row r="76960" spans="1:1" x14ac:dyDescent="0.25">
      <c r="A76960"/>
    </row>
    <row r="76961" spans="1:1" x14ac:dyDescent="0.25">
      <c r="A76961"/>
    </row>
    <row r="76962" spans="1:1" x14ac:dyDescent="0.25">
      <c r="A76962"/>
    </row>
    <row r="76963" spans="1:1" x14ac:dyDescent="0.25">
      <c r="A76963"/>
    </row>
    <row r="76964" spans="1:1" x14ac:dyDescent="0.25">
      <c r="A76964"/>
    </row>
    <row r="76965" spans="1:1" x14ac:dyDescent="0.25">
      <c r="A76965"/>
    </row>
    <row r="76966" spans="1:1" x14ac:dyDescent="0.25">
      <c r="A76966"/>
    </row>
    <row r="76967" spans="1:1" x14ac:dyDescent="0.25">
      <c r="A76967"/>
    </row>
    <row r="76968" spans="1:1" x14ac:dyDescent="0.25">
      <c r="A76968"/>
    </row>
    <row r="76969" spans="1:1" x14ac:dyDescent="0.25">
      <c r="A76969"/>
    </row>
    <row r="76970" spans="1:1" x14ac:dyDescent="0.25">
      <c r="A76970"/>
    </row>
    <row r="76971" spans="1:1" x14ac:dyDescent="0.25">
      <c r="A76971"/>
    </row>
    <row r="76972" spans="1:1" x14ac:dyDescent="0.25">
      <c r="A76972"/>
    </row>
    <row r="76973" spans="1:1" x14ac:dyDescent="0.25">
      <c r="A76973"/>
    </row>
    <row r="76974" spans="1:1" x14ac:dyDescent="0.25">
      <c r="A76974"/>
    </row>
    <row r="76975" spans="1:1" x14ac:dyDescent="0.25">
      <c r="A76975"/>
    </row>
    <row r="76976" spans="1:1" x14ac:dyDescent="0.25">
      <c r="A76976"/>
    </row>
    <row r="76977" spans="1:1" x14ac:dyDescent="0.25">
      <c r="A76977"/>
    </row>
    <row r="76978" spans="1:1" x14ac:dyDescent="0.25">
      <c r="A76978"/>
    </row>
    <row r="76979" spans="1:1" x14ac:dyDescent="0.25">
      <c r="A76979"/>
    </row>
    <row r="76980" spans="1:1" x14ac:dyDescent="0.25">
      <c r="A76980"/>
    </row>
    <row r="76981" spans="1:1" x14ac:dyDescent="0.25">
      <c r="A76981"/>
    </row>
    <row r="76982" spans="1:1" x14ac:dyDescent="0.25">
      <c r="A76982"/>
    </row>
    <row r="76983" spans="1:1" x14ac:dyDescent="0.25">
      <c r="A76983"/>
    </row>
    <row r="76984" spans="1:1" x14ac:dyDescent="0.25">
      <c r="A76984"/>
    </row>
    <row r="76985" spans="1:1" x14ac:dyDescent="0.25">
      <c r="A76985"/>
    </row>
    <row r="76986" spans="1:1" x14ac:dyDescent="0.25">
      <c r="A76986"/>
    </row>
    <row r="76987" spans="1:1" x14ac:dyDescent="0.25">
      <c r="A76987"/>
    </row>
    <row r="76988" spans="1:1" x14ac:dyDescent="0.25">
      <c r="A76988"/>
    </row>
    <row r="76989" spans="1:1" x14ac:dyDescent="0.25">
      <c r="A76989"/>
    </row>
    <row r="76990" spans="1:1" x14ac:dyDescent="0.25">
      <c r="A76990"/>
    </row>
    <row r="76991" spans="1:1" x14ac:dyDescent="0.25">
      <c r="A76991"/>
    </row>
    <row r="76992" spans="1:1" x14ac:dyDescent="0.25">
      <c r="A76992"/>
    </row>
    <row r="76993" spans="1:1" x14ac:dyDescent="0.25">
      <c r="A76993"/>
    </row>
    <row r="76994" spans="1:1" x14ac:dyDescent="0.25">
      <c r="A76994"/>
    </row>
    <row r="76995" spans="1:1" x14ac:dyDescent="0.25">
      <c r="A76995"/>
    </row>
    <row r="76996" spans="1:1" x14ac:dyDescent="0.25">
      <c r="A76996"/>
    </row>
    <row r="76997" spans="1:1" x14ac:dyDescent="0.25">
      <c r="A76997"/>
    </row>
    <row r="76998" spans="1:1" x14ac:dyDescent="0.25">
      <c r="A76998"/>
    </row>
    <row r="76999" spans="1:1" x14ac:dyDescent="0.25">
      <c r="A76999"/>
    </row>
    <row r="77000" spans="1:1" x14ac:dyDescent="0.25">
      <c r="A77000"/>
    </row>
    <row r="77001" spans="1:1" x14ac:dyDescent="0.25">
      <c r="A77001"/>
    </row>
    <row r="77002" spans="1:1" x14ac:dyDescent="0.25">
      <c r="A77002"/>
    </row>
    <row r="77003" spans="1:1" x14ac:dyDescent="0.25">
      <c r="A77003"/>
    </row>
    <row r="77004" spans="1:1" x14ac:dyDescent="0.25">
      <c r="A77004"/>
    </row>
    <row r="77005" spans="1:1" x14ac:dyDescent="0.25">
      <c r="A77005"/>
    </row>
    <row r="77006" spans="1:1" x14ac:dyDescent="0.25">
      <c r="A77006"/>
    </row>
    <row r="77007" spans="1:1" x14ac:dyDescent="0.25">
      <c r="A77007"/>
    </row>
    <row r="77008" spans="1:1" x14ac:dyDescent="0.25">
      <c r="A77008"/>
    </row>
    <row r="77009" spans="1:1" x14ac:dyDescent="0.25">
      <c r="A77009"/>
    </row>
    <row r="77010" spans="1:1" x14ac:dyDescent="0.25">
      <c r="A77010"/>
    </row>
    <row r="77011" spans="1:1" x14ac:dyDescent="0.25">
      <c r="A77011"/>
    </row>
    <row r="77012" spans="1:1" x14ac:dyDescent="0.25">
      <c r="A77012"/>
    </row>
    <row r="77013" spans="1:1" x14ac:dyDescent="0.25">
      <c r="A77013"/>
    </row>
    <row r="77014" spans="1:1" x14ac:dyDescent="0.25">
      <c r="A77014"/>
    </row>
    <row r="77015" spans="1:1" x14ac:dyDescent="0.25">
      <c r="A77015"/>
    </row>
    <row r="77016" spans="1:1" x14ac:dyDescent="0.25">
      <c r="A77016"/>
    </row>
    <row r="77017" spans="1:1" x14ac:dyDescent="0.25">
      <c r="A77017"/>
    </row>
    <row r="77018" spans="1:1" x14ac:dyDescent="0.25">
      <c r="A77018"/>
    </row>
    <row r="77019" spans="1:1" x14ac:dyDescent="0.25">
      <c r="A77019"/>
    </row>
    <row r="77020" spans="1:1" x14ac:dyDescent="0.25">
      <c r="A77020"/>
    </row>
    <row r="77021" spans="1:1" x14ac:dyDescent="0.25">
      <c r="A77021"/>
    </row>
    <row r="77022" spans="1:1" x14ac:dyDescent="0.25">
      <c r="A77022"/>
    </row>
    <row r="77023" spans="1:1" x14ac:dyDescent="0.25">
      <c r="A77023"/>
    </row>
    <row r="77024" spans="1:1" x14ac:dyDescent="0.25">
      <c r="A77024"/>
    </row>
    <row r="77025" spans="1:1" x14ac:dyDescent="0.25">
      <c r="A77025"/>
    </row>
    <row r="77026" spans="1:1" x14ac:dyDescent="0.25">
      <c r="A77026"/>
    </row>
    <row r="77027" spans="1:1" x14ac:dyDescent="0.25">
      <c r="A77027"/>
    </row>
    <row r="77028" spans="1:1" x14ac:dyDescent="0.25">
      <c r="A77028"/>
    </row>
    <row r="77029" spans="1:1" x14ac:dyDescent="0.25">
      <c r="A77029"/>
    </row>
    <row r="77030" spans="1:1" x14ac:dyDescent="0.25">
      <c r="A77030"/>
    </row>
    <row r="77031" spans="1:1" x14ac:dyDescent="0.25">
      <c r="A77031"/>
    </row>
    <row r="77032" spans="1:1" x14ac:dyDescent="0.25">
      <c r="A77032"/>
    </row>
    <row r="77033" spans="1:1" x14ac:dyDescent="0.25">
      <c r="A77033"/>
    </row>
    <row r="77034" spans="1:1" x14ac:dyDescent="0.25">
      <c r="A77034"/>
    </row>
    <row r="77035" spans="1:1" x14ac:dyDescent="0.25">
      <c r="A77035"/>
    </row>
    <row r="77036" spans="1:1" x14ac:dyDescent="0.25">
      <c r="A77036"/>
    </row>
    <row r="77037" spans="1:1" x14ac:dyDescent="0.25">
      <c r="A77037"/>
    </row>
    <row r="77038" spans="1:1" x14ac:dyDescent="0.25">
      <c r="A77038"/>
    </row>
    <row r="77039" spans="1:1" x14ac:dyDescent="0.25">
      <c r="A77039"/>
    </row>
    <row r="77040" spans="1:1" x14ac:dyDescent="0.25">
      <c r="A77040"/>
    </row>
    <row r="77041" spans="1:1" x14ac:dyDescent="0.25">
      <c r="A77041"/>
    </row>
    <row r="77042" spans="1:1" x14ac:dyDescent="0.25">
      <c r="A77042"/>
    </row>
    <row r="77043" spans="1:1" x14ac:dyDescent="0.25">
      <c r="A77043"/>
    </row>
    <row r="77044" spans="1:1" x14ac:dyDescent="0.25">
      <c r="A77044"/>
    </row>
    <row r="77045" spans="1:1" x14ac:dyDescent="0.25">
      <c r="A77045"/>
    </row>
    <row r="77046" spans="1:1" x14ac:dyDescent="0.25">
      <c r="A77046"/>
    </row>
    <row r="77047" spans="1:1" x14ac:dyDescent="0.25">
      <c r="A77047"/>
    </row>
    <row r="77048" spans="1:1" x14ac:dyDescent="0.25">
      <c r="A77048"/>
    </row>
    <row r="77049" spans="1:1" x14ac:dyDescent="0.25">
      <c r="A77049"/>
    </row>
    <row r="77050" spans="1:1" x14ac:dyDescent="0.25">
      <c r="A77050"/>
    </row>
    <row r="77051" spans="1:1" x14ac:dyDescent="0.25">
      <c r="A77051"/>
    </row>
    <row r="77052" spans="1:1" x14ac:dyDescent="0.25">
      <c r="A77052"/>
    </row>
    <row r="77053" spans="1:1" x14ac:dyDescent="0.25">
      <c r="A77053"/>
    </row>
    <row r="77054" spans="1:1" x14ac:dyDescent="0.25">
      <c r="A77054"/>
    </row>
    <row r="77055" spans="1:1" x14ac:dyDescent="0.25">
      <c r="A77055"/>
    </row>
    <row r="77056" spans="1:1" x14ac:dyDescent="0.25">
      <c r="A77056"/>
    </row>
    <row r="77057" spans="1:1" x14ac:dyDescent="0.25">
      <c r="A77057"/>
    </row>
    <row r="77058" spans="1:1" x14ac:dyDescent="0.25">
      <c r="A77058"/>
    </row>
    <row r="77059" spans="1:1" x14ac:dyDescent="0.25">
      <c r="A77059"/>
    </row>
    <row r="77060" spans="1:1" x14ac:dyDescent="0.25">
      <c r="A77060"/>
    </row>
    <row r="77061" spans="1:1" x14ac:dyDescent="0.25">
      <c r="A77061"/>
    </row>
    <row r="77062" spans="1:1" x14ac:dyDescent="0.25">
      <c r="A77062"/>
    </row>
    <row r="77063" spans="1:1" x14ac:dyDescent="0.25">
      <c r="A77063"/>
    </row>
    <row r="77064" spans="1:1" x14ac:dyDescent="0.25">
      <c r="A77064"/>
    </row>
    <row r="77065" spans="1:1" x14ac:dyDescent="0.25">
      <c r="A77065"/>
    </row>
    <row r="77066" spans="1:1" x14ac:dyDescent="0.25">
      <c r="A77066"/>
    </row>
    <row r="77067" spans="1:1" x14ac:dyDescent="0.25">
      <c r="A77067"/>
    </row>
    <row r="77068" spans="1:1" x14ac:dyDescent="0.25">
      <c r="A77068"/>
    </row>
    <row r="77069" spans="1:1" x14ac:dyDescent="0.25">
      <c r="A77069"/>
    </row>
    <row r="77070" spans="1:1" x14ac:dyDescent="0.25">
      <c r="A77070"/>
    </row>
    <row r="77071" spans="1:1" x14ac:dyDescent="0.25">
      <c r="A77071"/>
    </row>
    <row r="77072" spans="1:1" x14ac:dyDescent="0.25">
      <c r="A77072"/>
    </row>
    <row r="77073" spans="1:1" x14ac:dyDescent="0.25">
      <c r="A77073"/>
    </row>
    <row r="77074" spans="1:1" x14ac:dyDescent="0.25">
      <c r="A77074"/>
    </row>
    <row r="77075" spans="1:1" x14ac:dyDescent="0.25">
      <c r="A77075"/>
    </row>
    <row r="77076" spans="1:1" x14ac:dyDescent="0.25">
      <c r="A77076"/>
    </row>
    <row r="77077" spans="1:1" x14ac:dyDescent="0.25">
      <c r="A77077"/>
    </row>
    <row r="77078" spans="1:1" x14ac:dyDescent="0.25">
      <c r="A77078"/>
    </row>
    <row r="77079" spans="1:1" x14ac:dyDescent="0.25">
      <c r="A77079"/>
    </row>
    <row r="77080" spans="1:1" x14ac:dyDescent="0.25">
      <c r="A77080"/>
    </row>
    <row r="77081" spans="1:1" x14ac:dyDescent="0.25">
      <c r="A77081"/>
    </row>
    <row r="77082" spans="1:1" x14ac:dyDescent="0.25">
      <c r="A77082"/>
    </row>
    <row r="77083" spans="1:1" x14ac:dyDescent="0.25">
      <c r="A77083"/>
    </row>
    <row r="77084" spans="1:1" x14ac:dyDescent="0.25">
      <c r="A77084"/>
    </row>
    <row r="77085" spans="1:1" x14ac:dyDescent="0.25">
      <c r="A77085"/>
    </row>
    <row r="77086" spans="1:1" x14ac:dyDescent="0.25">
      <c r="A77086"/>
    </row>
    <row r="77087" spans="1:1" x14ac:dyDescent="0.25">
      <c r="A77087"/>
    </row>
    <row r="77088" spans="1:1" x14ac:dyDescent="0.25">
      <c r="A77088"/>
    </row>
    <row r="77089" spans="1:1" x14ac:dyDescent="0.25">
      <c r="A77089"/>
    </row>
    <row r="77090" spans="1:1" x14ac:dyDescent="0.25">
      <c r="A77090"/>
    </row>
    <row r="77091" spans="1:1" x14ac:dyDescent="0.25">
      <c r="A77091"/>
    </row>
    <row r="77092" spans="1:1" x14ac:dyDescent="0.25">
      <c r="A77092"/>
    </row>
    <row r="77093" spans="1:1" x14ac:dyDescent="0.25">
      <c r="A77093"/>
    </row>
    <row r="77094" spans="1:1" x14ac:dyDescent="0.25">
      <c r="A77094"/>
    </row>
    <row r="77095" spans="1:1" x14ac:dyDescent="0.25">
      <c r="A77095"/>
    </row>
    <row r="77096" spans="1:1" x14ac:dyDescent="0.25">
      <c r="A77096"/>
    </row>
    <row r="77097" spans="1:1" x14ac:dyDescent="0.25">
      <c r="A77097"/>
    </row>
    <row r="77098" spans="1:1" x14ac:dyDescent="0.25">
      <c r="A77098"/>
    </row>
    <row r="77099" spans="1:1" x14ac:dyDescent="0.25">
      <c r="A77099"/>
    </row>
    <row r="77100" spans="1:1" x14ac:dyDescent="0.25">
      <c r="A77100"/>
    </row>
    <row r="77101" spans="1:1" x14ac:dyDescent="0.25">
      <c r="A77101"/>
    </row>
    <row r="77102" spans="1:1" x14ac:dyDescent="0.25">
      <c r="A77102"/>
    </row>
    <row r="77103" spans="1:1" x14ac:dyDescent="0.25">
      <c r="A77103"/>
    </row>
    <row r="77104" spans="1:1" x14ac:dyDescent="0.25">
      <c r="A77104"/>
    </row>
    <row r="77105" spans="1:1" x14ac:dyDescent="0.25">
      <c r="A77105"/>
    </row>
    <row r="77106" spans="1:1" x14ac:dyDescent="0.25">
      <c r="A77106"/>
    </row>
    <row r="77107" spans="1:1" x14ac:dyDescent="0.25">
      <c r="A77107"/>
    </row>
    <row r="77108" spans="1:1" x14ac:dyDescent="0.25">
      <c r="A77108"/>
    </row>
    <row r="77109" spans="1:1" x14ac:dyDescent="0.25">
      <c r="A77109"/>
    </row>
    <row r="77110" spans="1:1" x14ac:dyDescent="0.25">
      <c r="A77110"/>
    </row>
    <row r="77111" spans="1:1" x14ac:dyDescent="0.25">
      <c r="A77111"/>
    </row>
    <row r="77112" spans="1:1" x14ac:dyDescent="0.25">
      <c r="A77112"/>
    </row>
    <row r="77113" spans="1:1" x14ac:dyDescent="0.25">
      <c r="A77113"/>
    </row>
    <row r="77114" spans="1:1" x14ac:dyDescent="0.25">
      <c r="A77114"/>
    </row>
    <row r="77115" spans="1:1" x14ac:dyDescent="0.25">
      <c r="A77115"/>
    </row>
    <row r="77116" spans="1:1" x14ac:dyDescent="0.25">
      <c r="A77116"/>
    </row>
    <row r="77117" spans="1:1" x14ac:dyDescent="0.25">
      <c r="A77117"/>
    </row>
    <row r="77118" spans="1:1" x14ac:dyDescent="0.25">
      <c r="A77118"/>
    </row>
    <row r="77119" spans="1:1" x14ac:dyDescent="0.25">
      <c r="A77119"/>
    </row>
    <row r="77120" spans="1:1" x14ac:dyDescent="0.25">
      <c r="A77120"/>
    </row>
    <row r="77121" spans="1:1" x14ac:dyDescent="0.25">
      <c r="A77121"/>
    </row>
    <row r="77122" spans="1:1" x14ac:dyDescent="0.25">
      <c r="A77122"/>
    </row>
    <row r="77123" spans="1:1" x14ac:dyDescent="0.25">
      <c r="A77123"/>
    </row>
    <row r="77124" spans="1:1" x14ac:dyDescent="0.25">
      <c r="A77124"/>
    </row>
    <row r="77125" spans="1:1" x14ac:dyDescent="0.25">
      <c r="A77125"/>
    </row>
    <row r="77126" spans="1:1" x14ac:dyDescent="0.25">
      <c r="A77126"/>
    </row>
    <row r="77127" spans="1:1" x14ac:dyDescent="0.25">
      <c r="A77127"/>
    </row>
    <row r="77128" spans="1:1" x14ac:dyDescent="0.25">
      <c r="A77128"/>
    </row>
    <row r="77129" spans="1:1" x14ac:dyDescent="0.25">
      <c r="A77129"/>
    </row>
    <row r="77130" spans="1:1" x14ac:dyDescent="0.25">
      <c r="A77130"/>
    </row>
    <row r="77131" spans="1:1" x14ac:dyDescent="0.25">
      <c r="A77131"/>
    </row>
    <row r="77132" spans="1:1" x14ac:dyDescent="0.25">
      <c r="A77132"/>
    </row>
    <row r="77133" spans="1:1" x14ac:dyDescent="0.25">
      <c r="A77133"/>
    </row>
    <row r="77134" spans="1:1" x14ac:dyDescent="0.25">
      <c r="A77134"/>
    </row>
    <row r="77135" spans="1:1" x14ac:dyDescent="0.25">
      <c r="A77135"/>
    </row>
    <row r="77136" spans="1:1" x14ac:dyDescent="0.25">
      <c r="A77136"/>
    </row>
    <row r="77137" spans="1:1" x14ac:dyDescent="0.25">
      <c r="A77137"/>
    </row>
    <row r="77138" spans="1:1" x14ac:dyDescent="0.25">
      <c r="A77138"/>
    </row>
    <row r="77139" spans="1:1" x14ac:dyDescent="0.25">
      <c r="A77139"/>
    </row>
    <row r="77140" spans="1:1" x14ac:dyDescent="0.25">
      <c r="A77140"/>
    </row>
    <row r="77141" spans="1:1" x14ac:dyDescent="0.25">
      <c r="A77141"/>
    </row>
    <row r="77142" spans="1:1" x14ac:dyDescent="0.25">
      <c r="A77142"/>
    </row>
    <row r="77143" spans="1:1" x14ac:dyDescent="0.25">
      <c r="A77143"/>
    </row>
    <row r="77144" spans="1:1" x14ac:dyDescent="0.25">
      <c r="A77144"/>
    </row>
    <row r="77145" spans="1:1" x14ac:dyDescent="0.25">
      <c r="A77145"/>
    </row>
    <row r="77146" spans="1:1" x14ac:dyDescent="0.25">
      <c r="A77146"/>
    </row>
    <row r="77147" spans="1:1" x14ac:dyDescent="0.25">
      <c r="A77147"/>
    </row>
    <row r="77148" spans="1:1" x14ac:dyDescent="0.25">
      <c r="A77148"/>
    </row>
    <row r="77149" spans="1:1" x14ac:dyDescent="0.25">
      <c r="A77149"/>
    </row>
    <row r="77150" spans="1:1" x14ac:dyDescent="0.25">
      <c r="A77150"/>
    </row>
    <row r="77151" spans="1:1" x14ac:dyDescent="0.25">
      <c r="A77151"/>
    </row>
    <row r="77152" spans="1:1" x14ac:dyDescent="0.25">
      <c r="A77152"/>
    </row>
    <row r="77153" spans="1:1" x14ac:dyDescent="0.25">
      <c r="A77153"/>
    </row>
    <row r="77154" spans="1:1" x14ac:dyDescent="0.25">
      <c r="A77154"/>
    </row>
    <row r="77155" spans="1:1" x14ac:dyDescent="0.25">
      <c r="A77155"/>
    </row>
    <row r="77156" spans="1:1" x14ac:dyDescent="0.25">
      <c r="A77156"/>
    </row>
    <row r="77157" spans="1:1" x14ac:dyDescent="0.25">
      <c r="A77157"/>
    </row>
    <row r="77158" spans="1:1" x14ac:dyDescent="0.25">
      <c r="A77158"/>
    </row>
    <row r="77159" spans="1:1" x14ac:dyDescent="0.25">
      <c r="A77159"/>
    </row>
    <row r="77160" spans="1:1" x14ac:dyDescent="0.25">
      <c r="A77160"/>
    </row>
    <row r="77161" spans="1:1" x14ac:dyDescent="0.25">
      <c r="A77161"/>
    </row>
    <row r="77162" spans="1:1" x14ac:dyDescent="0.25">
      <c r="A77162"/>
    </row>
    <row r="77163" spans="1:1" x14ac:dyDescent="0.25">
      <c r="A77163"/>
    </row>
    <row r="77164" spans="1:1" x14ac:dyDescent="0.25">
      <c r="A77164"/>
    </row>
    <row r="77165" spans="1:1" x14ac:dyDescent="0.25">
      <c r="A77165"/>
    </row>
    <row r="77166" spans="1:1" x14ac:dyDescent="0.25">
      <c r="A77166"/>
    </row>
    <row r="77167" spans="1:1" x14ac:dyDescent="0.25">
      <c r="A77167"/>
    </row>
    <row r="77168" spans="1:1" x14ac:dyDescent="0.25">
      <c r="A77168"/>
    </row>
    <row r="77169" spans="1:1" x14ac:dyDescent="0.25">
      <c r="A77169"/>
    </row>
    <row r="77170" spans="1:1" x14ac:dyDescent="0.25">
      <c r="A77170"/>
    </row>
    <row r="77171" spans="1:1" x14ac:dyDescent="0.25">
      <c r="A77171"/>
    </row>
    <row r="77172" spans="1:1" x14ac:dyDescent="0.25">
      <c r="A77172"/>
    </row>
    <row r="77173" spans="1:1" x14ac:dyDescent="0.25">
      <c r="A77173"/>
    </row>
    <row r="77174" spans="1:1" x14ac:dyDescent="0.25">
      <c r="A77174"/>
    </row>
    <row r="77175" spans="1:1" x14ac:dyDescent="0.25">
      <c r="A77175"/>
    </row>
    <row r="77176" spans="1:1" x14ac:dyDescent="0.25">
      <c r="A77176"/>
    </row>
    <row r="77177" spans="1:1" x14ac:dyDescent="0.25">
      <c r="A77177"/>
    </row>
    <row r="77178" spans="1:1" x14ac:dyDescent="0.25">
      <c r="A77178"/>
    </row>
    <row r="77179" spans="1:1" x14ac:dyDescent="0.25">
      <c r="A77179"/>
    </row>
    <row r="77180" spans="1:1" x14ac:dyDescent="0.25">
      <c r="A77180"/>
    </row>
    <row r="77181" spans="1:1" x14ac:dyDescent="0.25">
      <c r="A77181"/>
    </row>
    <row r="77182" spans="1:1" x14ac:dyDescent="0.25">
      <c r="A77182"/>
    </row>
    <row r="77183" spans="1:1" x14ac:dyDescent="0.25">
      <c r="A77183"/>
    </row>
    <row r="77184" spans="1:1" x14ac:dyDescent="0.25">
      <c r="A77184"/>
    </row>
    <row r="77185" spans="1:1" x14ac:dyDescent="0.25">
      <c r="A77185"/>
    </row>
    <row r="77186" spans="1:1" x14ac:dyDescent="0.25">
      <c r="A77186"/>
    </row>
    <row r="77187" spans="1:1" x14ac:dyDescent="0.25">
      <c r="A77187"/>
    </row>
    <row r="77188" spans="1:1" x14ac:dyDescent="0.25">
      <c r="A77188"/>
    </row>
    <row r="77189" spans="1:1" x14ac:dyDescent="0.25">
      <c r="A77189"/>
    </row>
    <row r="77190" spans="1:1" x14ac:dyDescent="0.25">
      <c r="A77190"/>
    </row>
    <row r="77191" spans="1:1" x14ac:dyDescent="0.25">
      <c r="A77191"/>
    </row>
    <row r="77192" spans="1:1" x14ac:dyDescent="0.25">
      <c r="A77192"/>
    </row>
    <row r="77193" spans="1:1" x14ac:dyDescent="0.25">
      <c r="A77193"/>
    </row>
    <row r="77194" spans="1:1" x14ac:dyDescent="0.25">
      <c r="A77194"/>
    </row>
    <row r="77195" spans="1:1" x14ac:dyDescent="0.25">
      <c r="A77195"/>
    </row>
    <row r="77196" spans="1:1" x14ac:dyDescent="0.25">
      <c r="A77196"/>
    </row>
    <row r="77197" spans="1:1" x14ac:dyDescent="0.25">
      <c r="A77197"/>
    </row>
    <row r="77198" spans="1:1" x14ac:dyDescent="0.25">
      <c r="A77198"/>
    </row>
    <row r="77199" spans="1:1" x14ac:dyDescent="0.25">
      <c r="A77199"/>
    </row>
    <row r="77200" spans="1:1" x14ac:dyDescent="0.25">
      <c r="A77200"/>
    </row>
    <row r="77201" spans="1:1" x14ac:dyDescent="0.25">
      <c r="A77201"/>
    </row>
    <row r="77202" spans="1:1" x14ac:dyDescent="0.25">
      <c r="A77202"/>
    </row>
    <row r="77203" spans="1:1" x14ac:dyDescent="0.25">
      <c r="A77203"/>
    </row>
    <row r="77204" spans="1:1" x14ac:dyDescent="0.25">
      <c r="A77204"/>
    </row>
    <row r="77205" spans="1:1" x14ac:dyDescent="0.25">
      <c r="A77205"/>
    </row>
    <row r="77206" spans="1:1" x14ac:dyDescent="0.25">
      <c r="A77206"/>
    </row>
    <row r="77207" spans="1:1" x14ac:dyDescent="0.25">
      <c r="A77207"/>
    </row>
    <row r="77208" spans="1:1" x14ac:dyDescent="0.25">
      <c r="A77208"/>
    </row>
    <row r="77209" spans="1:1" x14ac:dyDescent="0.25">
      <c r="A77209"/>
    </row>
    <row r="77210" spans="1:1" x14ac:dyDescent="0.25">
      <c r="A77210"/>
    </row>
    <row r="77211" spans="1:1" x14ac:dyDescent="0.25">
      <c r="A77211"/>
    </row>
    <row r="77212" spans="1:1" x14ac:dyDescent="0.25">
      <c r="A77212"/>
    </row>
    <row r="77213" spans="1:1" x14ac:dyDescent="0.25">
      <c r="A77213"/>
    </row>
    <row r="77214" spans="1:1" x14ac:dyDescent="0.25">
      <c r="A77214"/>
    </row>
    <row r="77215" spans="1:1" x14ac:dyDescent="0.25">
      <c r="A77215"/>
    </row>
    <row r="77216" spans="1:1" x14ac:dyDescent="0.25">
      <c r="A77216"/>
    </row>
    <row r="77217" spans="1:1" x14ac:dyDescent="0.25">
      <c r="A77217"/>
    </row>
    <row r="77218" spans="1:1" x14ac:dyDescent="0.25">
      <c r="A77218"/>
    </row>
    <row r="77219" spans="1:1" x14ac:dyDescent="0.25">
      <c r="A77219"/>
    </row>
    <row r="77220" spans="1:1" x14ac:dyDescent="0.25">
      <c r="A77220"/>
    </row>
    <row r="77221" spans="1:1" x14ac:dyDescent="0.25">
      <c r="A77221"/>
    </row>
    <row r="77222" spans="1:1" x14ac:dyDescent="0.25">
      <c r="A77222"/>
    </row>
    <row r="77223" spans="1:1" x14ac:dyDescent="0.25">
      <c r="A77223"/>
    </row>
    <row r="77224" spans="1:1" x14ac:dyDescent="0.25">
      <c r="A77224"/>
    </row>
    <row r="77225" spans="1:1" x14ac:dyDescent="0.25">
      <c r="A77225"/>
    </row>
    <row r="77226" spans="1:1" x14ac:dyDescent="0.25">
      <c r="A77226"/>
    </row>
    <row r="77227" spans="1:1" x14ac:dyDescent="0.25">
      <c r="A77227"/>
    </row>
    <row r="77228" spans="1:1" x14ac:dyDescent="0.25">
      <c r="A77228"/>
    </row>
    <row r="77229" spans="1:1" x14ac:dyDescent="0.25">
      <c r="A77229"/>
    </row>
    <row r="77230" spans="1:1" x14ac:dyDescent="0.25">
      <c r="A77230"/>
    </row>
    <row r="77231" spans="1:1" x14ac:dyDescent="0.25">
      <c r="A77231"/>
    </row>
    <row r="77232" spans="1:1" x14ac:dyDescent="0.25">
      <c r="A77232"/>
    </row>
    <row r="77233" spans="1:1" x14ac:dyDescent="0.25">
      <c r="A77233"/>
    </row>
    <row r="77234" spans="1:1" x14ac:dyDescent="0.25">
      <c r="A77234"/>
    </row>
    <row r="77235" spans="1:1" x14ac:dyDescent="0.25">
      <c r="A77235"/>
    </row>
    <row r="77236" spans="1:1" x14ac:dyDescent="0.25">
      <c r="A77236"/>
    </row>
    <row r="77237" spans="1:1" x14ac:dyDescent="0.25">
      <c r="A77237"/>
    </row>
    <row r="77238" spans="1:1" x14ac:dyDescent="0.25">
      <c r="A77238"/>
    </row>
    <row r="77239" spans="1:1" x14ac:dyDescent="0.25">
      <c r="A77239"/>
    </row>
    <row r="77240" spans="1:1" x14ac:dyDescent="0.25">
      <c r="A77240"/>
    </row>
    <row r="77241" spans="1:1" x14ac:dyDescent="0.25">
      <c r="A77241"/>
    </row>
    <row r="77242" spans="1:1" x14ac:dyDescent="0.25">
      <c r="A77242"/>
    </row>
    <row r="77243" spans="1:1" x14ac:dyDescent="0.25">
      <c r="A77243"/>
    </row>
    <row r="77244" spans="1:1" x14ac:dyDescent="0.25">
      <c r="A77244"/>
    </row>
    <row r="77245" spans="1:1" x14ac:dyDescent="0.25">
      <c r="A77245"/>
    </row>
    <row r="77246" spans="1:1" x14ac:dyDescent="0.25">
      <c r="A77246"/>
    </row>
    <row r="77247" spans="1:1" x14ac:dyDescent="0.25">
      <c r="A77247"/>
    </row>
    <row r="77248" spans="1:1" x14ac:dyDescent="0.25">
      <c r="A77248"/>
    </row>
    <row r="77249" spans="1:1" x14ac:dyDescent="0.25">
      <c r="A77249"/>
    </row>
    <row r="77250" spans="1:1" x14ac:dyDescent="0.25">
      <c r="A77250"/>
    </row>
    <row r="77251" spans="1:1" x14ac:dyDescent="0.25">
      <c r="A77251"/>
    </row>
    <row r="77252" spans="1:1" x14ac:dyDescent="0.25">
      <c r="A77252"/>
    </row>
    <row r="77253" spans="1:1" x14ac:dyDescent="0.25">
      <c r="A77253"/>
    </row>
    <row r="77254" spans="1:1" x14ac:dyDescent="0.25">
      <c r="A77254"/>
    </row>
    <row r="77255" spans="1:1" x14ac:dyDescent="0.25">
      <c r="A77255"/>
    </row>
    <row r="77256" spans="1:1" x14ac:dyDescent="0.25">
      <c r="A77256"/>
    </row>
    <row r="77257" spans="1:1" x14ac:dyDescent="0.25">
      <c r="A77257"/>
    </row>
    <row r="77258" spans="1:1" x14ac:dyDescent="0.25">
      <c r="A77258"/>
    </row>
    <row r="77259" spans="1:1" x14ac:dyDescent="0.25">
      <c r="A77259"/>
    </row>
    <row r="77260" spans="1:1" x14ac:dyDescent="0.25">
      <c r="A77260"/>
    </row>
    <row r="77261" spans="1:1" x14ac:dyDescent="0.25">
      <c r="A77261"/>
    </row>
    <row r="77262" spans="1:1" x14ac:dyDescent="0.25">
      <c r="A77262"/>
    </row>
    <row r="77263" spans="1:1" x14ac:dyDescent="0.25">
      <c r="A77263"/>
    </row>
    <row r="77264" spans="1:1" x14ac:dyDescent="0.25">
      <c r="A77264"/>
    </row>
    <row r="77265" spans="1:1" x14ac:dyDescent="0.25">
      <c r="A77265"/>
    </row>
    <row r="77266" spans="1:1" x14ac:dyDescent="0.25">
      <c r="A77266"/>
    </row>
    <row r="77267" spans="1:1" x14ac:dyDescent="0.25">
      <c r="A77267"/>
    </row>
    <row r="77268" spans="1:1" x14ac:dyDescent="0.25">
      <c r="A77268"/>
    </row>
    <row r="77269" spans="1:1" x14ac:dyDescent="0.25">
      <c r="A77269"/>
    </row>
    <row r="77270" spans="1:1" x14ac:dyDescent="0.25">
      <c r="A77270"/>
    </row>
    <row r="77271" spans="1:1" x14ac:dyDescent="0.25">
      <c r="A77271"/>
    </row>
    <row r="77272" spans="1:1" x14ac:dyDescent="0.25">
      <c r="A77272"/>
    </row>
    <row r="77273" spans="1:1" x14ac:dyDescent="0.25">
      <c r="A77273"/>
    </row>
    <row r="77274" spans="1:1" x14ac:dyDescent="0.25">
      <c r="A77274"/>
    </row>
    <row r="77275" spans="1:1" x14ac:dyDescent="0.25">
      <c r="A77275"/>
    </row>
    <row r="77276" spans="1:1" x14ac:dyDescent="0.25">
      <c r="A77276"/>
    </row>
    <row r="77277" spans="1:1" x14ac:dyDescent="0.25">
      <c r="A77277"/>
    </row>
    <row r="77278" spans="1:1" x14ac:dyDescent="0.25">
      <c r="A77278"/>
    </row>
    <row r="77279" spans="1:1" x14ac:dyDescent="0.25">
      <c r="A77279"/>
    </row>
    <row r="77280" spans="1:1" x14ac:dyDescent="0.25">
      <c r="A77280"/>
    </row>
    <row r="77281" spans="1:1" x14ac:dyDescent="0.25">
      <c r="A77281"/>
    </row>
    <row r="77282" spans="1:1" x14ac:dyDescent="0.25">
      <c r="A77282"/>
    </row>
    <row r="77283" spans="1:1" x14ac:dyDescent="0.25">
      <c r="A77283"/>
    </row>
    <row r="77284" spans="1:1" x14ac:dyDescent="0.25">
      <c r="A77284"/>
    </row>
    <row r="77285" spans="1:1" x14ac:dyDescent="0.25">
      <c r="A77285"/>
    </row>
    <row r="77286" spans="1:1" x14ac:dyDescent="0.25">
      <c r="A77286"/>
    </row>
    <row r="77287" spans="1:1" x14ac:dyDescent="0.25">
      <c r="A77287"/>
    </row>
    <row r="77288" spans="1:1" x14ac:dyDescent="0.25">
      <c r="A77288"/>
    </row>
    <row r="77289" spans="1:1" x14ac:dyDescent="0.25">
      <c r="A77289"/>
    </row>
    <row r="77290" spans="1:1" x14ac:dyDescent="0.25">
      <c r="A77290"/>
    </row>
    <row r="77291" spans="1:1" x14ac:dyDescent="0.25">
      <c r="A77291"/>
    </row>
    <row r="77292" spans="1:1" x14ac:dyDescent="0.25">
      <c r="A77292"/>
    </row>
    <row r="77293" spans="1:1" x14ac:dyDescent="0.25">
      <c r="A77293"/>
    </row>
    <row r="77294" spans="1:1" x14ac:dyDescent="0.25">
      <c r="A77294"/>
    </row>
    <row r="77295" spans="1:1" x14ac:dyDescent="0.25">
      <c r="A77295"/>
    </row>
    <row r="77296" spans="1:1" x14ac:dyDescent="0.25">
      <c r="A77296"/>
    </row>
    <row r="77297" spans="1:1" x14ac:dyDescent="0.25">
      <c r="A77297"/>
    </row>
    <row r="77298" spans="1:1" x14ac:dyDescent="0.25">
      <c r="A77298"/>
    </row>
    <row r="77299" spans="1:1" x14ac:dyDescent="0.25">
      <c r="A77299"/>
    </row>
    <row r="77300" spans="1:1" x14ac:dyDescent="0.25">
      <c r="A77300"/>
    </row>
    <row r="77301" spans="1:1" x14ac:dyDescent="0.25">
      <c r="A77301"/>
    </row>
    <row r="77302" spans="1:1" x14ac:dyDescent="0.25">
      <c r="A77302"/>
    </row>
    <row r="77303" spans="1:1" x14ac:dyDescent="0.25">
      <c r="A77303"/>
    </row>
    <row r="77304" spans="1:1" x14ac:dyDescent="0.25">
      <c r="A77304"/>
    </row>
    <row r="77305" spans="1:1" x14ac:dyDescent="0.25">
      <c r="A77305"/>
    </row>
    <row r="77306" spans="1:1" x14ac:dyDescent="0.25">
      <c r="A77306"/>
    </row>
    <row r="77307" spans="1:1" x14ac:dyDescent="0.25">
      <c r="A77307"/>
    </row>
    <row r="77308" spans="1:1" x14ac:dyDescent="0.25">
      <c r="A77308"/>
    </row>
    <row r="77309" spans="1:1" x14ac:dyDescent="0.25">
      <c r="A77309"/>
    </row>
    <row r="77310" spans="1:1" x14ac:dyDescent="0.25">
      <c r="A77310"/>
    </row>
    <row r="77311" spans="1:1" x14ac:dyDescent="0.25">
      <c r="A77311"/>
    </row>
    <row r="77312" spans="1:1" x14ac:dyDescent="0.25">
      <c r="A77312"/>
    </row>
    <row r="77313" spans="1:1" x14ac:dyDescent="0.25">
      <c r="A77313"/>
    </row>
    <row r="77314" spans="1:1" x14ac:dyDescent="0.25">
      <c r="A77314"/>
    </row>
    <row r="77315" spans="1:1" x14ac:dyDescent="0.25">
      <c r="A77315"/>
    </row>
    <row r="77316" spans="1:1" x14ac:dyDescent="0.25">
      <c r="A77316"/>
    </row>
    <row r="77317" spans="1:1" x14ac:dyDescent="0.25">
      <c r="A77317"/>
    </row>
    <row r="77318" spans="1:1" x14ac:dyDescent="0.25">
      <c r="A77318"/>
    </row>
    <row r="77319" spans="1:1" x14ac:dyDescent="0.25">
      <c r="A77319"/>
    </row>
    <row r="77320" spans="1:1" x14ac:dyDescent="0.25">
      <c r="A77320"/>
    </row>
    <row r="77321" spans="1:1" x14ac:dyDescent="0.25">
      <c r="A77321"/>
    </row>
    <row r="77322" spans="1:1" x14ac:dyDescent="0.25">
      <c r="A77322"/>
    </row>
    <row r="77323" spans="1:1" x14ac:dyDescent="0.25">
      <c r="A77323"/>
    </row>
    <row r="77324" spans="1:1" x14ac:dyDescent="0.25">
      <c r="A77324"/>
    </row>
    <row r="77325" spans="1:1" x14ac:dyDescent="0.25">
      <c r="A77325"/>
    </row>
    <row r="77326" spans="1:1" x14ac:dyDescent="0.25">
      <c r="A77326"/>
    </row>
    <row r="77327" spans="1:1" x14ac:dyDescent="0.25">
      <c r="A77327"/>
    </row>
    <row r="77328" spans="1:1" x14ac:dyDescent="0.25">
      <c r="A77328"/>
    </row>
    <row r="77329" spans="1:1" x14ac:dyDescent="0.25">
      <c r="A77329"/>
    </row>
    <row r="77330" spans="1:1" x14ac:dyDescent="0.25">
      <c r="A77330"/>
    </row>
    <row r="77331" spans="1:1" x14ac:dyDescent="0.25">
      <c r="A77331"/>
    </row>
    <row r="77332" spans="1:1" x14ac:dyDescent="0.25">
      <c r="A77332"/>
    </row>
    <row r="77333" spans="1:1" x14ac:dyDescent="0.25">
      <c r="A77333"/>
    </row>
    <row r="77334" spans="1:1" x14ac:dyDescent="0.25">
      <c r="A77334"/>
    </row>
    <row r="77335" spans="1:1" x14ac:dyDescent="0.25">
      <c r="A77335"/>
    </row>
    <row r="77336" spans="1:1" x14ac:dyDescent="0.25">
      <c r="A77336"/>
    </row>
    <row r="77337" spans="1:1" x14ac:dyDescent="0.25">
      <c r="A77337"/>
    </row>
    <row r="77338" spans="1:1" x14ac:dyDescent="0.25">
      <c r="A77338"/>
    </row>
    <row r="77339" spans="1:1" x14ac:dyDescent="0.25">
      <c r="A77339"/>
    </row>
    <row r="77340" spans="1:1" x14ac:dyDescent="0.25">
      <c r="A77340"/>
    </row>
    <row r="77341" spans="1:1" x14ac:dyDescent="0.25">
      <c r="A77341"/>
    </row>
    <row r="77342" spans="1:1" x14ac:dyDescent="0.25">
      <c r="A77342"/>
    </row>
    <row r="77343" spans="1:1" x14ac:dyDescent="0.25">
      <c r="A77343"/>
    </row>
    <row r="77344" spans="1:1" x14ac:dyDescent="0.25">
      <c r="A77344"/>
    </row>
    <row r="77345" spans="1:1" x14ac:dyDescent="0.25">
      <c r="A77345"/>
    </row>
    <row r="77346" spans="1:1" x14ac:dyDescent="0.25">
      <c r="A77346"/>
    </row>
    <row r="77347" spans="1:1" x14ac:dyDescent="0.25">
      <c r="A77347"/>
    </row>
    <row r="77348" spans="1:1" x14ac:dyDescent="0.25">
      <c r="A77348"/>
    </row>
    <row r="77349" spans="1:1" x14ac:dyDescent="0.25">
      <c r="A77349"/>
    </row>
    <row r="77350" spans="1:1" x14ac:dyDescent="0.25">
      <c r="A77350"/>
    </row>
    <row r="77351" spans="1:1" x14ac:dyDescent="0.25">
      <c r="A77351"/>
    </row>
    <row r="77352" spans="1:1" x14ac:dyDescent="0.25">
      <c r="A77352"/>
    </row>
    <row r="77353" spans="1:1" x14ac:dyDescent="0.25">
      <c r="A77353"/>
    </row>
    <row r="77354" spans="1:1" x14ac:dyDescent="0.25">
      <c r="A77354"/>
    </row>
    <row r="77355" spans="1:1" x14ac:dyDescent="0.25">
      <c r="A77355"/>
    </row>
    <row r="77356" spans="1:1" x14ac:dyDescent="0.25">
      <c r="A77356"/>
    </row>
    <row r="77357" spans="1:1" x14ac:dyDescent="0.25">
      <c r="A77357"/>
    </row>
    <row r="77358" spans="1:1" x14ac:dyDescent="0.25">
      <c r="A77358"/>
    </row>
    <row r="77359" spans="1:1" x14ac:dyDescent="0.25">
      <c r="A77359"/>
    </row>
    <row r="77360" spans="1:1" x14ac:dyDescent="0.25">
      <c r="A77360"/>
    </row>
    <row r="77361" spans="1:1" x14ac:dyDescent="0.25">
      <c r="A77361"/>
    </row>
    <row r="77362" spans="1:1" x14ac:dyDescent="0.25">
      <c r="A77362"/>
    </row>
    <row r="77363" spans="1:1" x14ac:dyDescent="0.25">
      <c r="A77363"/>
    </row>
    <row r="77364" spans="1:1" x14ac:dyDescent="0.25">
      <c r="A77364"/>
    </row>
    <row r="77365" spans="1:1" x14ac:dyDescent="0.25">
      <c r="A77365"/>
    </row>
    <row r="77366" spans="1:1" x14ac:dyDescent="0.25">
      <c r="A77366"/>
    </row>
    <row r="77367" spans="1:1" x14ac:dyDescent="0.25">
      <c r="A77367"/>
    </row>
    <row r="77368" spans="1:1" x14ac:dyDescent="0.25">
      <c r="A77368"/>
    </row>
    <row r="77369" spans="1:1" x14ac:dyDescent="0.25">
      <c r="A77369"/>
    </row>
    <row r="77370" spans="1:1" x14ac:dyDescent="0.25">
      <c r="A77370"/>
    </row>
    <row r="77371" spans="1:1" x14ac:dyDescent="0.25">
      <c r="A77371"/>
    </row>
    <row r="77372" spans="1:1" x14ac:dyDescent="0.25">
      <c r="A77372"/>
    </row>
    <row r="77373" spans="1:1" x14ac:dyDescent="0.25">
      <c r="A77373"/>
    </row>
    <row r="77374" spans="1:1" x14ac:dyDescent="0.25">
      <c r="A77374"/>
    </row>
    <row r="77375" spans="1:1" x14ac:dyDescent="0.25">
      <c r="A77375"/>
    </row>
    <row r="77376" spans="1:1" x14ac:dyDescent="0.25">
      <c r="A77376"/>
    </row>
    <row r="77377" spans="1:1" x14ac:dyDescent="0.25">
      <c r="A77377"/>
    </row>
    <row r="77378" spans="1:1" x14ac:dyDescent="0.25">
      <c r="A77378"/>
    </row>
    <row r="77379" spans="1:1" x14ac:dyDescent="0.25">
      <c r="A77379"/>
    </row>
    <row r="77380" spans="1:1" x14ac:dyDescent="0.25">
      <c r="A77380"/>
    </row>
    <row r="77381" spans="1:1" x14ac:dyDescent="0.25">
      <c r="A77381"/>
    </row>
    <row r="77382" spans="1:1" x14ac:dyDescent="0.25">
      <c r="A77382"/>
    </row>
    <row r="77383" spans="1:1" x14ac:dyDescent="0.25">
      <c r="A77383"/>
    </row>
    <row r="77384" spans="1:1" x14ac:dyDescent="0.25">
      <c r="A77384"/>
    </row>
    <row r="77385" spans="1:1" x14ac:dyDescent="0.25">
      <c r="A77385"/>
    </row>
    <row r="77386" spans="1:1" x14ac:dyDescent="0.25">
      <c r="A77386"/>
    </row>
    <row r="77387" spans="1:1" x14ac:dyDescent="0.25">
      <c r="A77387"/>
    </row>
    <row r="77388" spans="1:1" x14ac:dyDescent="0.25">
      <c r="A77388"/>
    </row>
    <row r="77389" spans="1:1" x14ac:dyDescent="0.25">
      <c r="A77389"/>
    </row>
    <row r="77390" spans="1:1" x14ac:dyDescent="0.25">
      <c r="A77390"/>
    </row>
    <row r="77391" spans="1:1" x14ac:dyDescent="0.25">
      <c r="A77391"/>
    </row>
    <row r="77392" spans="1:1" x14ac:dyDescent="0.25">
      <c r="A77392"/>
    </row>
    <row r="77393" spans="1:1" x14ac:dyDescent="0.25">
      <c r="A77393"/>
    </row>
    <row r="77394" spans="1:1" x14ac:dyDescent="0.25">
      <c r="A77394"/>
    </row>
    <row r="77395" spans="1:1" x14ac:dyDescent="0.25">
      <c r="A77395"/>
    </row>
    <row r="77396" spans="1:1" x14ac:dyDescent="0.25">
      <c r="A77396"/>
    </row>
    <row r="77397" spans="1:1" x14ac:dyDescent="0.25">
      <c r="A77397"/>
    </row>
    <row r="77398" spans="1:1" x14ac:dyDescent="0.25">
      <c r="A77398"/>
    </row>
    <row r="77399" spans="1:1" x14ac:dyDescent="0.25">
      <c r="A77399"/>
    </row>
    <row r="77400" spans="1:1" x14ac:dyDescent="0.25">
      <c r="A77400"/>
    </row>
    <row r="77401" spans="1:1" x14ac:dyDescent="0.25">
      <c r="A77401"/>
    </row>
    <row r="77402" spans="1:1" x14ac:dyDescent="0.25">
      <c r="A77402"/>
    </row>
    <row r="77403" spans="1:1" x14ac:dyDescent="0.25">
      <c r="A77403"/>
    </row>
    <row r="77404" spans="1:1" x14ac:dyDescent="0.25">
      <c r="A77404"/>
    </row>
    <row r="77405" spans="1:1" x14ac:dyDescent="0.25">
      <c r="A77405"/>
    </row>
    <row r="77406" spans="1:1" x14ac:dyDescent="0.25">
      <c r="A77406"/>
    </row>
    <row r="77407" spans="1:1" x14ac:dyDescent="0.25">
      <c r="A77407"/>
    </row>
    <row r="77408" spans="1:1" x14ac:dyDescent="0.25">
      <c r="A77408"/>
    </row>
    <row r="77409" spans="1:1" x14ac:dyDescent="0.25">
      <c r="A77409"/>
    </row>
    <row r="77410" spans="1:1" x14ac:dyDescent="0.25">
      <c r="A77410"/>
    </row>
    <row r="77411" spans="1:1" x14ac:dyDescent="0.25">
      <c r="A77411"/>
    </row>
    <row r="77412" spans="1:1" x14ac:dyDescent="0.25">
      <c r="A77412"/>
    </row>
    <row r="77413" spans="1:1" x14ac:dyDescent="0.25">
      <c r="A77413"/>
    </row>
    <row r="77414" spans="1:1" x14ac:dyDescent="0.25">
      <c r="A77414"/>
    </row>
    <row r="77415" spans="1:1" x14ac:dyDescent="0.25">
      <c r="A77415"/>
    </row>
    <row r="77416" spans="1:1" x14ac:dyDescent="0.25">
      <c r="A77416"/>
    </row>
    <row r="77417" spans="1:1" x14ac:dyDescent="0.25">
      <c r="A77417"/>
    </row>
    <row r="77418" spans="1:1" x14ac:dyDescent="0.25">
      <c r="A77418"/>
    </row>
    <row r="77419" spans="1:1" x14ac:dyDescent="0.25">
      <c r="A77419"/>
    </row>
    <row r="77420" spans="1:1" x14ac:dyDescent="0.25">
      <c r="A77420"/>
    </row>
    <row r="77421" spans="1:1" x14ac:dyDescent="0.25">
      <c r="A77421"/>
    </row>
    <row r="77422" spans="1:1" x14ac:dyDescent="0.25">
      <c r="A77422"/>
    </row>
    <row r="77423" spans="1:1" x14ac:dyDescent="0.25">
      <c r="A77423"/>
    </row>
    <row r="77424" spans="1:1" x14ac:dyDescent="0.25">
      <c r="A77424"/>
    </row>
    <row r="77425" spans="1:1" x14ac:dyDescent="0.25">
      <c r="A77425"/>
    </row>
    <row r="77426" spans="1:1" x14ac:dyDescent="0.25">
      <c r="A77426"/>
    </row>
    <row r="77427" spans="1:1" x14ac:dyDescent="0.25">
      <c r="A77427"/>
    </row>
    <row r="77428" spans="1:1" x14ac:dyDescent="0.25">
      <c r="A77428"/>
    </row>
    <row r="77429" spans="1:1" x14ac:dyDescent="0.25">
      <c r="A77429"/>
    </row>
    <row r="77430" spans="1:1" x14ac:dyDescent="0.25">
      <c r="A77430"/>
    </row>
    <row r="77431" spans="1:1" x14ac:dyDescent="0.25">
      <c r="A77431"/>
    </row>
    <row r="77432" spans="1:1" x14ac:dyDescent="0.25">
      <c r="A77432"/>
    </row>
    <row r="77433" spans="1:1" x14ac:dyDescent="0.25">
      <c r="A77433"/>
    </row>
    <row r="77434" spans="1:1" x14ac:dyDescent="0.25">
      <c r="A77434"/>
    </row>
    <row r="77435" spans="1:1" x14ac:dyDescent="0.25">
      <c r="A77435"/>
    </row>
    <row r="77436" spans="1:1" x14ac:dyDescent="0.25">
      <c r="A77436"/>
    </row>
    <row r="77437" spans="1:1" x14ac:dyDescent="0.25">
      <c r="A77437"/>
    </row>
    <row r="77438" spans="1:1" x14ac:dyDescent="0.25">
      <c r="A77438"/>
    </row>
    <row r="77439" spans="1:1" x14ac:dyDescent="0.25">
      <c r="A77439"/>
    </row>
    <row r="77440" spans="1:1" x14ac:dyDescent="0.25">
      <c r="A77440"/>
    </row>
    <row r="77441" spans="1:1" x14ac:dyDescent="0.25">
      <c r="A77441"/>
    </row>
    <row r="77442" spans="1:1" x14ac:dyDescent="0.25">
      <c r="A77442"/>
    </row>
    <row r="77443" spans="1:1" x14ac:dyDescent="0.25">
      <c r="A77443"/>
    </row>
    <row r="77444" spans="1:1" x14ac:dyDescent="0.25">
      <c r="A77444"/>
    </row>
    <row r="77445" spans="1:1" x14ac:dyDescent="0.25">
      <c r="A77445"/>
    </row>
    <row r="77446" spans="1:1" x14ac:dyDescent="0.25">
      <c r="A77446"/>
    </row>
    <row r="77447" spans="1:1" x14ac:dyDescent="0.25">
      <c r="A77447"/>
    </row>
    <row r="77448" spans="1:1" x14ac:dyDescent="0.25">
      <c r="A77448"/>
    </row>
    <row r="77449" spans="1:1" x14ac:dyDescent="0.25">
      <c r="A77449"/>
    </row>
    <row r="77450" spans="1:1" x14ac:dyDescent="0.25">
      <c r="A77450"/>
    </row>
    <row r="77451" spans="1:1" x14ac:dyDescent="0.25">
      <c r="A77451"/>
    </row>
    <row r="77452" spans="1:1" x14ac:dyDescent="0.25">
      <c r="A77452"/>
    </row>
    <row r="77453" spans="1:1" x14ac:dyDescent="0.25">
      <c r="A77453"/>
    </row>
    <row r="77454" spans="1:1" x14ac:dyDescent="0.25">
      <c r="A77454"/>
    </row>
    <row r="77455" spans="1:1" x14ac:dyDescent="0.25">
      <c r="A77455"/>
    </row>
    <row r="77456" spans="1:1" x14ac:dyDescent="0.25">
      <c r="A77456"/>
    </row>
    <row r="77457" spans="1:1" x14ac:dyDescent="0.25">
      <c r="A77457"/>
    </row>
    <row r="77458" spans="1:1" x14ac:dyDescent="0.25">
      <c r="A77458"/>
    </row>
    <row r="77459" spans="1:1" x14ac:dyDescent="0.25">
      <c r="A77459"/>
    </row>
    <row r="77460" spans="1:1" x14ac:dyDescent="0.25">
      <c r="A77460"/>
    </row>
    <row r="77461" spans="1:1" x14ac:dyDescent="0.25">
      <c r="A77461"/>
    </row>
    <row r="77462" spans="1:1" x14ac:dyDescent="0.25">
      <c r="A77462"/>
    </row>
    <row r="77463" spans="1:1" x14ac:dyDescent="0.25">
      <c r="A77463"/>
    </row>
    <row r="77464" spans="1:1" x14ac:dyDescent="0.25">
      <c r="A77464"/>
    </row>
    <row r="77465" spans="1:1" x14ac:dyDescent="0.25">
      <c r="A77465"/>
    </row>
    <row r="77466" spans="1:1" x14ac:dyDescent="0.25">
      <c r="A77466"/>
    </row>
    <row r="77467" spans="1:1" x14ac:dyDescent="0.25">
      <c r="A77467"/>
    </row>
    <row r="77468" spans="1:1" x14ac:dyDescent="0.25">
      <c r="A77468"/>
    </row>
    <row r="77469" spans="1:1" x14ac:dyDescent="0.25">
      <c r="A77469"/>
    </row>
    <row r="77470" spans="1:1" x14ac:dyDescent="0.25">
      <c r="A77470"/>
    </row>
    <row r="77471" spans="1:1" x14ac:dyDescent="0.25">
      <c r="A77471"/>
    </row>
    <row r="77472" spans="1:1" x14ac:dyDescent="0.25">
      <c r="A77472"/>
    </row>
    <row r="77473" spans="1:1" x14ac:dyDescent="0.25">
      <c r="A77473"/>
    </row>
    <row r="77474" spans="1:1" x14ac:dyDescent="0.25">
      <c r="A77474"/>
    </row>
    <row r="77475" spans="1:1" x14ac:dyDescent="0.25">
      <c r="A77475"/>
    </row>
    <row r="77476" spans="1:1" x14ac:dyDescent="0.25">
      <c r="A77476"/>
    </row>
    <row r="77477" spans="1:1" x14ac:dyDescent="0.25">
      <c r="A77477"/>
    </row>
    <row r="77478" spans="1:1" x14ac:dyDescent="0.25">
      <c r="A77478"/>
    </row>
    <row r="77479" spans="1:1" x14ac:dyDescent="0.25">
      <c r="A77479"/>
    </row>
    <row r="77480" spans="1:1" x14ac:dyDescent="0.25">
      <c r="A77480"/>
    </row>
    <row r="77481" spans="1:1" x14ac:dyDescent="0.25">
      <c r="A77481"/>
    </row>
    <row r="77482" spans="1:1" x14ac:dyDescent="0.25">
      <c r="A77482"/>
    </row>
    <row r="77483" spans="1:1" x14ac:dyDescent="0.25">
      <c r="A77483"/>
    </row>
    <row r="77484" spans="1:1" x14ac:dyDescent="0.25">
      <c r="A77484"/>
    </row>
    <row r="77485" spans="1:1" x14ac:dyDescent="0.25">
      <c r="A77485"/>
    </row>
    <row r="77486" spans="1:1" x14ac:dyDescent="0.25">
      <c r="A77486"/>
    </row>
    <row r="77487" spans="1:1" x14ac:dyDescent="0.25">
      <c r="A77487"/>
    </row>
    <row r="77488" spans="1:1" x14ac:dyDescent="0.25">
      <c r="A77488"/>
    </row>
    <row r="77489" spans="1:1" x14ac:dyDescent="0.25">
      <c r="A77489"/>
    </row>
    <row r="77490" spans="1:1" x14ac:dyDescent="0.25">
      <c r="A77490"/>
    </row>
    <row r="77491" spans="1:1" x14ac:dyDescent="0.25">
      <c r="A77491"/>
    </row>
    <row r="77492" spans="1:1" x14ac:dyDescent="0.25">
      <c r="A77492"/>
    </row>
    <row r="77493" spans="1:1" x14ac:dyDescent="0.25">
      <c r="A77493"/>
    </row>
    <row r="77494" spans="1:1" x14ac:dyDescent="0.25">
      <c r="A77494"/>
    </row>
    <row r="77495" spans="1:1" x14ac:dyDescent="0.25">
      <c r="A77495"/>
    </row>
    <row r="77496" spans="1:1" x14ac:dyDescent="0.25">
      <c r="A77496"/>
    </row>
    <row r="77497" spans="1:1" x14ac:dyDescent="0.25">
      <c r="A77497"/>
    </row>
    <row r="77498" spans="1:1" x14ac:dyDescent="0.25">
      <c r="A77498"/>
    </row>
    <row r="77499" spans="1:1" x14ac:dyDescent="0.25">
      <c r="A77499"/>
    </row>
    <row r="77500" spans="1:1" x14ac:dyDescent="0.25">
      <c r="A77500"/>
    </row>
    <row r="77501" spans="1:1" x14ac:dyDescent="0.25">
      <c r="A77501"/>
    </row>
    <row r="77502" spans="1:1" x14ac:dyDescent="0.25">
      <c r="A77502"/>
    </row>
    <row r="77503" spans="1:1" x14ac:dyDescent="0.25">
      <c r="A77503"/>
    </row>
    <row r="77504" spans="1:1" x14ac:dyDescent="0.25">
      <c r="A77504"/>
    </row>
    <row r="77505" spans="1:1" x14ac:dyDescent="0.25">
      <c r="A77505"/>
    </row>
    <row r="77506" spans="1:1" x14ac:dyDescent="0.25">
      <c r="A77506"/>
    </row>
    <row r="77507" spans="1:1" x14ac:dyDescent="0.25">
      <c r="A77507"/>
    </row>
    <row r="77508" spans="1:1" x14ac:dyDescent="0.25">
      <c r="A77508"/>
    </row>
    <row r="77509" spans="1:1" x14ac:dyDescent="0.25">
      <c r="A77509"/>
    </row>
    <row r="77510" spans="1:1" x14ac:dyDescent="0.25">
      <c r="A77510"/>
    </row>
    <row r="77511" spans="1:1" x14ac:dyDescent="0.25">
      <c r="A77511"/>
    </row>
    <row r="77512" spans="1:1" x14ac:dyDescent="0.25">
      <c r="A77512"/>
    </row>
    <row r="77513" spans="1:1" x14ac:dyDescent="0.25">
      <c r="A77513"/>
    </row>
    <row r="77514" spans="1:1" x14ac:dyDescent="0.25">
      <c r="A77514"/>
    </row>
    <row r="77515" spans="1:1" x14ac:dyDescent="0.25">
      <c r="A77515"/>
    </row>
    <row r="77516" spans="1:1" x14ac:dyDescent="0.25">
      <c r="A77516"/>
    </row>
    <row r="77517" spans="1:1" x14ac:dyDescent="0.25">
      <c r="A77517"/>
    </row>
    <row r="77518" spans="1:1" x14ac:dyDescent="0.25">
      <c r="A77518"/>
    </row>
    <row r="77519" spans="1:1" x14ac:dyDescent="0.25">
      <c r="A77519"/>
    </row>
    <row r="77520" spans="1:1" x14ac:dyDescent="0.25">
      <c r="A77520"/>
    </row>
    <row r="77521" spans="1:1" x14ac:dyDescent="0.25">
      <c r="A77521"/>
    </row>
    <row r="77522" spans="1:1" x14ac:dyDescent="0.25">
      <c r="A77522"/>
    </row>
    <row r="77523" spans="1:1" x14ac:dyDescent="0.25">
      <c r="A77523"/>
    </row>
    <row r="77524" spans="1:1" x14ac:dyDescent="0.25">
      <c r="A77524"/>
    </row>
    <row r="77525" spans="1:1" x14ac:dyDescent="0.25">
      <c r="A77525"/>
    </row>
    <row r="77526" spans="1:1" x14ac:dyDescent="0.25">
      <c r="A77526"/>
    </row>
    <row r="77527" spans="1:1" x14ac:dyDescent="0.25">
      <c r="A77527"/>
    </row>
    <row r="77528" spans="1:1" x14ac:dyDescent="0.25">
      <c r="A77528"/>
    </row>
    <row r="77529" spans="1:1" x14ac:dyDescent="0.25">
      <c r="A77529"/>
    </row>
    <row r="77530" spans="1:1" x14ac:dyDescent="0.25">
      <c r="A77530"/>
    </row>
    <row r="77531" spans="1:1" x14ac:dyDescent="0.25">
      <c r="A77531"/>
    </row>
    <row r="77532" spans="1:1" x14ac:dyDescent="0.25">
      <c r="A77532"/>
    </row>
    <row r="77533" spans="1:1" x14ac:dyDescent="0.25">
      <c r="A77533"/>
    </row>
    <row r="77534" spans="1:1" x14ac:dyDescent="0.25">
      <c r="A77534"/>
    </row>
    <row r="77535" spans="1:1" x14ac:dyDescent="0.25">
      <c r="A77535"/>
    </row>
    <row r="77536" spans="1:1" x14ac:dyDescent="0.25">
      <c r="A77536"/>
    </row>
    <row r="77537" spans="1:1" x14ac:dyDescent="0.25">
      <c r="A77537"/>
    </row>
    <row r="77538" spans="1:1" x14ac:dyDescent="0.25">
      <c r="A77538"/>
    </row>
    <row r="77539" spans="1:1" x14ac:dyDescent="0.25">
      <c r="A77539"/>
    </row>
    <row r="77540" spans="1:1" x14ac:dyDescent="0.25">
      <c r="A77540"/>
    </row>
    <row r="77541" spans="1:1" x14ac:dyDescent="0.25">
      <c r="A77541"/>
    </row>
    <row r="77542" spans="1:1" x14ac:dyDescent="0.25">
      <c r="A77542"/>
    </row>
    <row r="77543" spans="1:1" x14ac:dyDescent="0.25">
      <c r="A77543"/>
    </row>
    <row r="77544" spans="1:1" x14ac:dyDescent="0.25">
      <c r="A77544"/>
    </row>
    <row r="77545" spans="1:1" x14ac:dyDescent="0.25">
      <c r="A77545"/>
    </row>
    <row r="77546" spans="1:1" x14ac:dyDescent="0.25">
      <c r="A77546"/>
    </row>
    <row r="77547" spans="1:1" x14ac:dyDescent="0.25">
      <c r="A77547"/>
    </row>
    <row r="77548" spans="1:1" x14ac:dyDescent="0.25">
      <c r="A77548"/>
    </row>
    <row r="77549" spans="1:1" x14ac:dyDescent="0.25">
      <c r="A77549"/>
    </row>
    <row r="77550" spans="1:1" x14ac:dyDescent="0.25">
      <c r="A77550"/>
    </row>
    <row r="77551" spans="1:1" x14ac:dyDescent="0.25">
      <c r="A77551"/>
    </row>
    <row r="77552" spans="1:1" x14ac:dyDescent="0.25">
      <c r="A77552"/>
    </row>
    <row r="77553" spans="1:1" x14ac:dyDescent="0.25">
      <c r="A77553"/>
    </row>
    <row r="77554" spans="1:1" x14ac:dyDescent="0.25">
      <c r="A77554"/>
    </row>
    <row r="77555" spans="1:1" x14ac:dyDescent="0.25">
      <c r="A77555"/>
    </row>
    <row r="77556" spans="1:1" x14ac:dyDescent="0.25">
      <c r="A77556"/>
    </row>
    <row r="77557" spans="1:1" x14ac:dyDescent="0.25">
      <c r="A77557"/>
    </row>
    <row r="77558" spans="1:1" x14ac:dyDescent="0.25">
      <c r="A77558"/>
    </row>
    <row r="77559" spans="1:1" x14ac:dyDescent="0.25">
      <c r="A77559"/>
    </row>
    <row r="77560" spans="1:1" x14ac:dyDescent="0.25">
      <c r="A77560"/>
    </row>
    <row r="77561" spans="1:1" x14ac:dyDescent="0.25">
      <c r="A77561"/>
    </row>
    <row r="77562" spans="1:1" x14ac:dyDescent="0.25">
      <c r="A77562"/>
    </row>
    <row r="77563" spans="1:1" x14ac:dyDescent="0.25">
      <c r="A77563"/>
    </row>
    <row r="77564" spans="1:1" x14ac:dyDescent="0.25">
      <c r="A77564"/>
    </row>
    <row r="77565" spans="1:1" x14ac:dyDescent="0.25">
      <c r="A77565"/>
    </row>
    <row r="77566" spans="1:1" x14ac:dyDescent="0.25">
      <c r="A77566"/>
    </row>
    <row r="77567" spans="1:1" x14ac:dyDescent="0.25">
      <c r="A77567"/>
    </row>
    <row r="77568" spans="1:1" x14ac:dyDescent="0.25">
      <c r="A77568"/>
    </row>
    <row r="77569" spans="1:1" x14ac:dyDescent="0.25">
      <c r="A77569"/>
    </row>
    <row r="77570" spans="1:1" x14ac:dyDescent="0.25">
      <c r="A77570"/>
    </row>
    <row r="77571" spans="1:1" x14ac:dyDescent="0.25">
      <c r="A77571"/>
    </row>
    <row r="77572" spans="1:1" x14ac:dyDescent="0.25">
      <c r="A77572"/>
    </row>
    <row r="77573" spans="1:1" x14ac:dyDescent="0.25">
      <c r="A77573"/>
    </row>
    <row r="77574" spans="1:1" x14ac:dyDescent="0.25">
      <c r="A77574"/>
    </row>
    <row r="77575" spans="1:1" x14ac:dyDescent="0.25">
      <c r="A77575"/>
    </row>
    <row r="77576" spans="1:1" x14ac:dyDescent="0.25">
      <c r="A77576"/>
    </row>
    <row r="77577" spans="1:1" x14ac:dyDescent="0.25">
      <c r="A77577"/>
    </row>
    <row r="77578" spans="1:1" x14ac:dyDescent="0.25">
      <c r="A77578"/>
    </row>
    <row r="77579" spans="1:1" x14ac:dyDescent="0.25">
      <c r="A77579"/>
    </row>
    <row r="77580" spans="1:1" x14ac:dyDescent="0.25">
      <c r="A77580"/>
    </row>
    <row r="77581" spans="1:1" x14ac:dyDescent="0.25">
      <c r="A77581"/>
    </row>
    <row r="77582" spans="1:1" x14ac:dyDescent="0.25">
      <c r="A77582"/>
    </row>
    <row r="77583" spans="1:1" x14ac:dyDescent="0.25">
      <c r="A77583"/>
    </row>
    <row r="77584" spans="1:1" x14ac:dyDescent="0.25">
      <c r="A77584"/>
    </row>
    <row r="77585" spans="1:1" x14ac:dyDescent="0.25">
      <c r="A77585"/>
    </row>
    <row r="77586" spans="1:1" x14ac:dyDescent="0.25">
      <c r="A77586"/>
    </row>
    <row r="77587" spans="1:1" x14ac:dyDescent="0.25">
      <c r="A77587"/>
    </row>
    <row r="77588" spans="1:1" x14ac:dyDescent="0.25">
      <c r="A77588"/>
    </row>
    <row r="77589" spans="1:1" x14ac:dyDescent="0.25">
      <c r="A77589"/>
    </row>
    <row r="77590" spans="1:1" x14ac:dyDescent="0.25">
      <c r="A77590"/>
    </row>
    <row r="77591" spans="1:1" x14ac:dyDescent="0.25">
      <c r="A77591"/>
    </row>
    <row r="77592" spans="1:1" x14ac:dyDescent="0.25">
      <c r="A77592"/>
    </row>
    <row r="77593" spans="1:1" x14ac:dyDescent="0.25">
      <c r="A77593"/>
    </row>
    <row r="77594" spans="1:1" x14ac:dyDescent="0.25">
      <c r="A77594"/>
    </row>
    <row r="77595" spans="1:1" x14ac:dyDescent="0.25">
      <c r="A77595"/>
    </row>
    <row r="77596" spans="1:1" x14ac:dyDescent="0.25">
      <c r="A77596"/>
    </row>
    <row r="77597" spans="1:1" x14ac:dyDescent="0.25">
      <c r="A77597"/>
    </row>
    <row r="77598" spans="1:1" x14ac:dyDescent="0.25">
      <c r="A77598"/>
    </row>
    <row r="77599" spans="1:1" x14ac:dyDescent="0.25">
      <c r="A77599"/>
    </row>
    <row r="77600" spans="1:1" x14ac:dyDescent="0.25">
      <c r="A77600"/>
    </row>
    <row r="77601" spans="1:1" x14ac:dyDescent="0.25">
      <c r="A77601"/>
    </row>
    <row r="77602" spans="1:1" x14ac:dyDescent="0.25">
      <c r="A77602"/>
    </row>
    <row r="77603" spans="1:1" x14ac:dyDescent="0.25">
      <c r="A77603"/>
    </row>
    <row r="77604" spans="1:1" x14ac:dyDescent="0.25">
      <c r="A77604"/>
    </row>
    <row r="77605" spans="1:1" x14ac:dyDescent="0.25">
      <c r="A77605"/>
    </row>
    <row r="77606" spans="1:1" x14ac:dyDescent="0.25">
      <c r="A77606"/>
    </row>
    <row r="77607" spans="1:1" x14ac:dyDescent="0.25">
      <c r="A77607"/>
    </row>
    <row r="77608" spans="1:1" x14ac:dyDescent="0.25">
      <c r="A77608"/>
    </row>
    <row r="77609" spans="1:1" x14ac:dyDescent="0.25">
      <c r="A77609"/>
    </row>
    <row r="77610" spans="1:1" x14ac:dyDescent="0.25">
      <c r="A77610"/>
    </row>
    <row r="77611" spans="1:1" x14ac:dyDescent="0.25">
      <c r="A77611"/>
    </row>
    <row r="77612" spans="1:1" x14ac:dyDescent="0.25">
      <c r="A77612"/>
    </row>
    <row r="77613" spans="1:1" x14ac:dyDescent="0.25">
      <c r="A77613"/>
    </row>
    <row r="77614" spans="1:1" x14ac:dyDescent="0.25">
      <c r="A77614"/>
    </row>
    <row r="77615" spans="1:1" x14ac:dyDescent="0.25">
      <c r="A77615"/>
    </row>
    <row r="77616" spans="1:1" x14ac:dyDescent="0.25">
      <c r="A77616"/>
    </row>
    <row r="77617" spans="1:1" x14ac:dyDescent="0.25">
      <c r="A77617"/>
    </row>
    <row r="77618" spans="1:1" x14ac:dyDescent="0.25">
      <c r="A77618"/>
    </row>
    <row r="77619" spans="1:1" x14ac:dyDescent="0.25">
      <c r="A77619"/>
    </row>
    <row r="77620" spans="1:1" x14ac:dyDescent="0.25">
      <c r="A77620"/>
    </row>
    <row r="77621" spans="1:1" x14ac:dyDescent="0.25">
      <c r="A77621"/>
    </row>
    <row r="77622" spans="1:1" x14ac:dyDescent="0.25">
      <c r="A77622"/>
    </row>
    <row r="77623" spans="1:1" x14ac:dyDescent="0.25">
      <c r="A77623"/>
    </row>
    <row r="77624" spans="1:1" x14ac:dyDescent="0.25">
      <c r="A77624"/>
    </row>
    <row r="77625" spans="1:1" x14ac:dyDescent="0.25">
      <c r="A77625"/>
    </row>
    <row r="77626" spans="1:1" x14ac:dyDescent="0.25">
      <c r="A77626"/>
    </row>
    <row r="77627" spans="1:1" x14ac:dyDescent="0.25">
      <c r="A77627"/>
    </row>
    <row r="77628" spans="1:1" x14ac:dyDescent="0.25">
      <c r="A77628"/>
    </row>
    <row r="77629" spans="1:1" x14ac:dyDescent="0.25">
      <c r="A77629"/>
    </row>
    <row r="77630" spans="1:1" x14ac:dyDescent="0.25">
      <c r="A77630"/>
    </row>
    <row r="77631" spans="1:1" x14ac:dyDescent="0.25">
      <c r="A77631"/>
    </row>
    <row r="77632" spans="1:1" x14ac:dyDescent="0.25">
      <c r="A77632"/>
    </row>
    <row r="77633" spans="1:1" x14ac:dyDescent="0.25">
      <c r="A77633"/>
    </row>
    <row r="77634" spans="1:1" x14ac:dyDescent="0.25">
      <c r="A77634"/>
    </row>
    <row r="77635" spans="1:1" x14ac:dyDescent="0.25">
      <c r="A77635"/>
    </row>
    <row r="77636" spans="1:1" x14ac:dyDescent="0.25">
      <c r="A77636"/>
    </row>
    <row r="77637" spans="1:1" x14ac:dyDescent="0.25">
      <c r="A77637"/>
    </row>
    <row r="77638" spans="1:1" x14ac:dyDescent="0.25">
      <c r="A77638"/>
    </row>
    <row r="77639" spans="1:1" x14ac:dyDescent="0.25">
      <c r="A77639"/>
    </row>
    <row r="77640" spans="1:1" x14ac:dyDescent="0.25">
      <c r="A77640"/>
    </row>
    <row r="77641" spans="1:1" x14ac:dyDescent="0.25">
      <c r="A77641"/>
    </row>
    <row r="77642" spans="1:1" x14ac:dyDescent="0.25">
      <c r="A77642"/>
    </row>
    <row r="77643" spans="1:1" x14ac:dyDescent="0.25">
      <c r="A77643"/>
    </row>
    <row r="77644" spans="1:1" x14ac:dyDescent="0.25">
      <c r="A77644"/>
    </row>
    <row r="77645" spans="1:1" x14ac:dyDescent="0.25">
      <c r="A77645"/>
    </row>
    <row r="77646" spans="1:1" x14ac:dyDescent="0.25">
      <c r="A77646"/>
    </row>
    <row r="77647" spans="1:1" x14ac:dyDescent="0.25">
      <c r="A77647"/>
    </row>
    <row r="77648" spans="1:1" x14ac:dyDescent="0.25">
      <c r="A77648"/>
    </row>
    <row r="77649" spans="1:1" x14ac:dyDescent="0.25">
      <c r="A77649"/>
    </row>
    <row r="77650" spans="1:1" x14ac:dyDescent="0.25">
      <c r="A77650"/>
    </row>
    <row r="77651" spans="1:1" x14ac:dyDescent="0.25">
      <c r="A77651"/>
    </row>
    <row r="77652" spans="1:1" x14ac:dyDescent="0.25">
      <c r="A77652"/>
    </row>
    <row r="77653" spans="1:1" x14ac:dyDescent="0.25">
      <c r="A77653"/>
    </row>
    <row r="77654" spans="1:1" x14ac:dyDescent="0.25">
      <c r="A77654"/>
    </row>
    <row r="77655" spans="1:1" x14ac:dyDescent="0.25">
      <c r="A77655"/>
    </row>
    <row r="77656" spans="1:1" x14ac:dyDescent="0.25">
      <c r="A77656"/>
    </row>
    <row r="77657" spans="1:1" x14ac:dyDescent="0.25">
      <c r="A77657"/>
    </row>
    <row r="77658" spans="1:1" x14ac:dyDescent="0.25">
      <c r="A77658"/>
    </row>
    <row r="77659" spans="1:1" x14ac:dyDescent="0.25">
      <c r="A77659"/>
    </row>
    <row r="77660" spans="1:1" x14ac:dyDescent="0.25">
      <c r="A77660"/>
    </row>
    <row r="77661" spans="1:1" x14ac:dyDescent="0.25">
      <c r="A77661"/>
    </row>
    <row r="77662" spans="1:1" x14ac:dyDescent="0.25">
      <c r="A77662"/>
    </row>
    <row r="77663" spans="1:1" x14ac:dyDescent="0.25">
      <c r="A77663"/>
    </row>
    <row r="77664" spans="1:1" x14ac:dyDescent="0.25">
      <c r="A77664"/>
    </row>
    <row r="77665" spans="1:1" x14ac:dyDescent="0.25">
      <c r="A77665"/>
    </row>
    <row r="77666" spans="1:1" x14ac:dyDescent="0.25">
      <c r="A77666"/>
    </row>
    <row r="77667" spans="1:1" x14ac:dyDescent="0.25">
      <c r="A77667"/>
    </row>
    <row r="77668" spans="1:1" x14ac:dyDescent="0.25">
      <c r="A77668"/>
    </row>
    <row r="77669" spans="1:1" x14ac:dyDescent="0.25">
      <c r="A77669"/>
    </row>
    <row r="77670" spans="1:1" x14ac:dyDescent="0.25">
      <c r="A77670"/>
    </row>
    <row r="77671" spans="1:1" x14ac:dyDescent="0.25">
      <c r="A77671"/>
    </row>
    <row r="77672" spans="1:1" x14ac:dyDescent="0.25">
      <c r="A77672"/>
    </row>
    <row r="77673" spans="1:1" x14ac:dyDescent="0.25">
      <c r="A77673"/>
    </row>
    <row r="77674" spans="1:1" x14ac:dyDescent="0.25">
      <c r="A77674"/>
    </row>
    <row r="77675" spans="1:1" x14ac:dyDescent="0.25">
      <c r="A77675"/>
    </row>
    <row r="77676" spans="1:1" x14ac:dyDescent="0.25">
      <c r="A77676"/>
    </row>
    <row r="77677" spans="1:1" x14ac:dyDescent="0.25">
      <c r="A77677"/>
    </row>
    <row r="77678" spans="1:1" x14ac:dyDescent="0.25">
      <c r="A77678"/>
    </row>
    <row r="77679" spans="1:1" x14ac:dyDescent="0.25">
      <c r="A77679"/>
    </row>
    <row r="77680" spans="1:1" x14ac:dyDescent="0.25">
      <c r="A77680"/>
    </row>
    <row r="77681" spans="1:1" x14ac:dyDescent="0.25">
      <c r="A77681"/>
    </row>
    <row r="77682" spans="1:1" x14ac:dyDescent="0.25">
      <c r="A77682"/>
    </row>
    <row r="77683" spans="1:1" x14ac:dyDescent="0.25">
      <c r="A77683"/>
    </row>
    <row r="77684" spans="1:1" x14ac:dyDescent="0.25">
      <c r="A77684"/>
    </row>
    <row r="77685" spans="1:1" x14ac:dyDescent="0.25">
      <c r="A77685"/>
    </row>
    <row r="77686" spans="1:1" x14ac:dyDescent="0.25">
      <c r="A77686"/>
    </row>
    <row r="77687" spans="1:1" x14ac:dyDescent="0.25">
      <c r="A77687"/>
    </row>
    <row r="77688" spans="1:1" x14ac:dyDescent="0.25">
      <c r="A77688"/>
    </row>
    <row r="77689" spans="1:1" x14ac:dyDescent="0.25">
      <c r="A77689"/>
    </row>
    <row r="77690" spans="1:1" x14ac:dyDescent="0.25">
      <c r="A77690"/>
    </row>
    <row r="77691" spans="1:1" x14ac:dyDescent="0.25">
      <c r="A77691"/>
    </row>
    <row r="77692" spans="1:1" x14ac:dyDescent="0.25">
      <c r="A77692"/>
    </row>
    <row r="77693" spans="1:1" x14ac:dyDescent="0.25">
      <c r="A77693"/>
    </row>
    <row r="77694" spans="1:1" x14ac:dyDescent="0.25">
      <c r="A77694"/>
    </row>
    <row r="77695" spans="1:1" x14ac:dyDescent="0.25">
      <c r="A77695"/>
    </row>
    <row r="77696" spans="1:1" x14ac:dyDescent="0.25">
      <c r="A77696"/>
    </row>
    <row r="77697" spans="1:1" x14ac:dyDescent="0.25">
      <c r="A77697"/>
    </row>
    <row r="77698" spans="1:1" x14ac:dyDescent="0.25">
      <c r="A77698"/>
    </row>
    <row r="77699" spans="1:1" x14ac:dyDescent="0.25">
      <c r="A77699"/>
    </row>
    <row r="77700" spans="1:1" x14ac:dyDescent="0.25">
      <c r="A77700"/>
    </row>
    <row r="77701" spans="1:1" x14ac:dyDescent="0.25">
      <c r="A77701"/>
    </row>
    <row r="77702" spans="1:1" x14ac:dyDescent="0.25">
      <c r="A77702"/>
    </row>
    <row r="77703" spans="1:1" x14ac:dyDescent="0.25">
      <c r="A77703"/>
    </row>
    <row r="77704" spans="1:1" x14ac:dyDescent="0.25">
      <c r="A77704"/>
    </row>
    <row r="77705" spans="1:1" x14ac:dyDescent="0.25">
      <c r="A77705"/>
    </row>
    <row r="77706" spans="1:1" x14ac:dyDescent="0.25">
      <c r="A77706"/>
    </row>
    <row r="77707" spans="1:1" x14ac:dyDescent="0.25">
      <c r="A77707"/>
    </row>
    <row r="77708" spans="1:1" x14ac:dyDescent="0.25">
      <c r="A77708"/>
    </row>
    <row r="77709" spans="1:1" x14ac:dyDescent="0.25">
      <c r="A77709"/>
    </row>
    <row r="77710" spans="1:1" x14ac:dyDescent="0.25">
      <c r="A77710"/>
    </row>
    <row r="77711" spans="1:1" x14ac:dyDescent="0.25">
      <c r="A77711"/>
    </row>
    <row r="77712" spans="1:1" x14ac:dyDescent="0.25">
      <c r="A77712"/>
    </row>
    <row r="77713" spans="1:1" x14ac:dyDescent="0.25">
      <c r="A77713"/>
    </row>
    <row r="77714" spans="1:1" x14ac:dyDescent="0.25">
      <c r="A77714"/>
    </row>
    <row r="77715" spans="1:1" x14ac:dyDescent="0.25">
      <c r="A77715"/>
    </row>
    <row r="77716" spans="1:1" x14ac:dyDescent="0.25">
      <c r="A77716"/>
    </row>
    <row r="77717" spans="1:1" x14ac:dyDescent="0.25">
      <c r="A77717"/>
    </row>
    <row r="77718" spans="1:1" x14ac:dyDescent="0.25">
      <c r="A77718"/>
    </row>
    <row r="77719" spans="1:1" x14ac:dyDescent="0.25">
      <c r="A77719"/>
    </row>
    <row r="77720" spans="1:1" x14ac:dyDescent="0.25">
      <c r="A77720"/>
    </row>
    <row r="77721" spans="1:1" x14ac:dyDescent="0.25">
      <c r="A77721"/>
    </row>
    <row r="77722" spans="1:1" x14ac:dyDescent="0.25">
      <c r="A77722"/>
    </row>
    <row r="77723" spans="1:1" x14ac:dyDescent="0.25">
      <c r="A77723"/>
    </row>
    <row r="77724" spans="1:1" x14ac:dyDescent="0.25">
      <c r="A77724"/>
    </row>
    <row r="77725" spans="1:1" x14ac:dyDescent="0.25">
      <c r="A77725"/>
    </row>
    <row r="77726" spans="1:1" x14ac:dyDescent="0.25">
      <c r="A77726"/>
    </row>
    <row r="77727" spans="1:1" x14ac:dyDescent="0.25">
      <c r="A77727"/>
    </row>
    <row r="77728" spans="1:1" x14ac:dyDescent="0.25">
      <c r="A77728"/>
    </row>
    <row r="77729" spans="1:1" x14ac:dyDescent="0.25">
      <c r="A77729"/>
    </row>
    <row r="77730" spans="1:1" x14ac:dyDescent="0.25">
      <c r="A77730"/>
    </row>
    <row r="77731" spans="1:1" x14ac:dyDescent="0.25">
      <c r="A77731"/>
    </row>
    <row r="77732" spans="1:1" x14ac:dyDescent="0.25">
      <c r="A77732"/>
    </row>
    <row r="77733" spans="1:1" x14ac:dyDescent="0.25">
      <c r="A77733"/>
    </row>
    <row r="77734" spans="1:1" x14ac:dyDescent="0.25">
      <c r="A77734"/>
    </row>
    <row r="77735" spans="1:1" x14ac:dyDescent="0.25">
      <c r="A77735"/>
    </row>
    <row r="77736" spans="1:1" x14ac:dyDescent="0.25">
      <c r="A77736"/>
    </row>
    <row r="77737" spans="1:1" x14ac:dyDescent="0.25">
      <c r="A77737"/>
    </row>
    <row r="77738" spans="1:1" x14ac:dyDescent="0.25">
      <c r="A77738"/>
    </row>
    <row r="77739" spans="1:1" x14ac:dyDescent="0.25">
      <c r="A77739"/>
    </row>
    <row r="77740" spans="1:1" x14ac:dyDescent="0.25">
      <c r="A77740"/>
    </row>
    <row r="77741" spans="1:1" x14ac:dyDescent="0.25">
      <c r="A77741"/>
    </row>
    <row r="77742" spans="1:1" x14ac:dyDescent="0.25">
      <c r="A77742"/>
    </row>
    <row r="77743" spans="1:1" x14ac:dyDescent="0.25">
      <c r="A77743"/>
    </row>
    <row r="77744" spans="1:1" x14ac:dyDescent="0.25">
      <c r="A77744"/>
    </row>
    <row r="77745" spans="1:1" x14ac:dyDescent="0.25">
      <c r="A77745"/>
    </row>
    <row r="77746" spans="1:1" x14ac:dyDescent="0.25">
      <c r="A77746"/>
    </row>
    <row r="77747" spans="1:1" x14ac:dyDescent="0.25">
      <c r="A77747"/>
    </row>
    <row r="77748" spans="1:1" x14ac:dyDescent="0.25">
      <c r="A77748"/>
    </row>
    <row r="77749" spans="1:1" x14ac:dyDescent="0.25">
      <c r="A77749"/>
    </row>
    <row r="77750" spans="1:1" x14ac:dyDescent="0.25">
      <c r="A77750"/>
    </row>
    <row r="77751" spans="1:1" x14ac:dyDescent="0.25">
      <c r="A77751"/>
    </row>
    <row r="77752" spans="1:1" x14ac:dyDescent="0.25">
      <c r="A77752"/>
    </row>
    <row r="77753" spans="1:1" x14ac:dyDescent="0.25">
      <c r="A77753"/>
    </row>
    <row r="77754" spans="1:1" x14ac:dyDescent="0.25">
      <c r="A77754"/>
    </row>
    <row r="77755" spans="1:1" x14ac:dyDescent="0.25">
      <c r="A77755"/>
    </row>
    <row r="77756" spans="1:1" x14ac:dyDescent="0.25">
      <c r="A77756"/>
    </row>
    <row r="77757" spans="1:1" x14ac:dyDescent="0.25">
      <c r="A77757"/>
    </row>
    <row r="77758" spans="1:1" x14ac:dyDescent="0.25">
      <c r="A77758"/>
    </row>
    <row r="77759" spans="1:1" x14ac:dyDescent="0.25">
      <c r="A77759"/>
    </row>
    <row r="77760" spans="1:1" x14ac:dyDescent="0.25">
      <c r="A77760"/>
    </row>
    <row r="77761" spans="1:1" x14ac:dyDescent="0.25">
      <c r="A77761"/>
    </row>
    <row r="77762" spans="1:1" x14ac:dyDescent="0.25">
      <c r="A77762"/>
    </row>
    <row r="77763" spans="1:1" x14ac:dyDescent="0.25">
      <c r="A77763"/>
    </row>
    <row r="77764" spans="1:1" x14ac:dyDescent="0.25">
      <c r="A77764"/>
    </row>
    <row r="77765" spans="1:1" x14ac:dyDescent="0.25">
      <c r="A77765"/>
    </row>
    <row r="77766" spans="1:1" x14ac:dyDescent="0.25">
      <c r="A77766"/>
    </row>
    <row r="77767" spans="1:1" x14ac:dyDescent="0.25">
      <c r="A77767"/>
    </row>
    <row r="77768" spans="1:1" x14ac:dyDescent="0.25">
      <c r="A77768"/>
    </row>
    <row r="77769" spans="1:1" x14ac:dyDescent="0.25">
      <c r="A77769"/>
    </row>
    <row r="77770" spans="1:1" x14ac:dyDescent="0.25">
      <c r="A77770"/>
    </row>
    <row r="77771" spans="1:1" x14ac:dyDescent="0.25">
      <c r="A77771"/>
    </row>
    <row r="77772" spans="1:1" x14ac:dyDescent="0.25">
      <c r="A77772"/>
    </row>
    <row r="77773" spans="1:1" x14ac:dyDescent="0.25">
      <c r="A77773"/>
    </row>
    <row r="77774" spans="1:1" x14ac:dyDescent="0.25">
      <c r="A77774"/>
    </row>
    <row r="77775" spans="1:1" x14ac:dyDescent="0.25">
      <c r="A77775"/>
    </row>
    <row r="77776" spans="1:1" x14ac:dyDescent="0.25">
      <c r="A77776"/>
    </row>
    <row r="77777" spans="1:1" x14ac:dyDescent="0.25">
      <c r="A77777"/>
    </row>
    <row r="77778" spans="1:1" x14ac:dyDescent="0.25">
      <c r="A77778"/>
    </row>
    <row r="77779" spans="1:1" x14ac:dyDescent="0.25">
      <c r="A77779"/>
    </row>
    <row r="77780" spans="1:1" x14ac:dyDescent="0.25">
      <c r="A77780"/>
    </row>
    <row r="77781" spans="1:1" x14ac:dyDescent="0.25">
      <c r="A77781"/>
    </row>
    <row r="77782" spans="1:1" x14ac:dyDescent="0.25">
      <c r="A77782"/>
    </row>
    <row r="77783" spans="1:1" x14ac:dyDescent="0.25">
      <c r="A77783"/>
    </row>
    <row r="77784" spans="1:1" x14ac:dyDescent="0.25">
      <c r="A77784"/>
    </row>
    <row r="77785" spans="1:1" x14ac:dyDescent="0.25">
      <c r="A77785"/>
    </row>
    <row r="77786" spans="1:1" x14ac:dyDescent="0.25">
      <c r="A77786"/>
    </row>
    <row r="77787" spans="1:1" x14ac:dyDescent="0.25">
      <c r="A77787"/>
    </row>
    <row r="77788" spans="1:1" x14ac:dyDescent="0.25">
      <c r="A77788"/>
    </row>
    <row r="77789" spans="1:1" x14ac:dyDescent="0.25">
      <c r="A77789"/>
    </row>
    <row r="77790" spans="1:1" x14ac:dyDescent="0.25">
      <c r="A77790"/>
    </row>
    <row r="77791" spans="1:1" x14ac:dyDescent="0.25">
      <c r="A77791"/>
    </row>
    <row r="77792" spans="1:1" x14ac:dyDescent="0.25">
      <c r="A77792"/>
    </row>
    <row r="77793" spans="1:1" x14ac:dyDescent="0.25">
      <c r="A77793"/>
    </row>
    <row r="77794" spans="1:1" x14ac:dyDescent="0.25">
      <c r="A77794"/>
    </row>
    <row r="77795" spans="1:1" x14ac:dyDescent="0.25">
      <c r="A77795"/>
    </row>
    <row r="77796" spans="1:1" x14ac:dyDescent="0.25">
      <c r="A77796"/>
    </row>
    <row r="77797" spans="1:1" x14ac:dyDescent="0.25">
      <c r="A77797"/>
    </row>
    <row r="77798" spans="1:1" x14ac:dyDescent="0.25">
      <c r="A77798"/>
    </row>
    <row r="77799" spans="1:1" x14ac:dyDescent="0.25">
      <c r="A77799"/>
    </row>
    <row r="77800" spans="1:1" x14ac:dyDescent="0.25">
      <c r="A77800"/>
    </row>
    <row r="77801" spans="1:1" x14ac:dyDescent="0.25">
      <c r="A77801"/>
    </row>
    <row r="77802" spans="1:1" x14ac:dyDescent="0.25">
      <c r="A77802"/>
    </row>
    <row r="77803" spans="1:1" x14ac:dyDescent="0.25">
      <c r="A77803"/>
    </row>
    <row r="77804" spans="1:1" x14ac:dyDescent="0.25">
      <c r="A77804"/>
    </row>
    <row r="77805" spans="1:1" x14ac:dyDescent="0.25">
      <c r="A77805"/>
    </row>
    <row r="77806" spans="1:1" x14ac:dyDescent="0.25">
      <c r="A77806"/>
    </row>
    <row r="77807" spans="1:1" x14ac:dyDescent="0.25">
      <c r="A77807"/>
    </row>
    <row r="77808" spans="1:1" x14ac:dyDescent="0.25">
      <c r="A77808"/>
    </row>
    <row r="77809" spans="1:1" x14ac:dyDescent="0.25">
      <c r="A77809"/>
    </row>
    <row r="77810" spans="1:1" x14ac:dyDescent="0.25">
      <c r="A77810"/>
    </row>
    <row r="77811" spans="1:1" x14ac:dyDescent="0.25">
      <c r="A77811"/>
    </row>
    <row r="77812" spans="1:1" x14ac:dyDescent="0.25">
      <c r="A77812"/>
    </row>
    <row r="77813" spans="1:1" x14ac:dyDescent="0.25">
      <c r="A77813"/>
    </row>
    <row r="77814" spans="1:1" x14ac:dyDescent="0.25">
      <c r="A77814"/>
    </row>
    <row r="77815" spans="1:1" x14ac:dyDescent="0.25">
      <c r="A77815"/>
    </row>
    <row r="77816" spans="1:1" x14ac:dyDescent="0.25">
      <c r="A77816"/>
    </row>
    <row r="77817" spans="1:1" x14ac:dyDescent="0.25">
      <c r="A77817"/>
    </row>
    <row r="77818" spans="1:1" x14ac:dyDescent="0.25">
      <c r="A77818"/>
    </row>
    <row r="77819" spans="1:1" x14ac:dyDescent="0.25">
      <c r="A77819"/>
    </row>
    <row r="77820" spans="1:1" x14ac:dyDescent="0.25">
      <c r="A77820"/>
    </row>
    <row r="77821" spans="1:1" x14ac:dyDescent="0.25">
      <c r="A77821"/>
    </row>
    <row r="77822" spans="1:1" x14ac:dyDescent="0.25">
      <c r="A77822"/>
    </row>
    <row r="77823" spans="1:1" x14ac:dyDescent="0.25">
      <c r="A77823"/>
    </row>
    <row r="77824" spans="1:1" x14ac:dyDescent="0.25">
      <c r="A77824"/>
    </row>
    <row r="77825" spans="1:1" x14ac:dyDescent="0.25">
      <c r="A77825"/>
    </row>
    <row r="77826" spans="1:1" x14ac:dyDescent="0.25">
      <c r="A77826"/>
    </row>
    <row r="77827" spans="1:1" x14ac:dyDescent="0.25">
      <c r="A77827"/>
    </row>
    <row r="77828" spans="1:1" x14ac:dyDescent="0.25">
      <c r="A77828"/>
    </row>
    <row r="77829" spans="1:1" x14ac:dyDescent="0.25">
      <c r="A77829"/>
    </row>
    <row r="77830" spans="1:1" x14ac:dyDescent="0.25">
      <c r="A77830"/>
    </row>
    <row r="77831" spans="1:1" x14ac:dyDescent="0.25">
      <c r="A77831"/>
    </row>
    <row r="77832" spans="1:1" x14ac:dyDescent="0.25">
      <c r="A77832"/>
    </row>
    <row r="77833" spans="1:1" x14ac:dyDescent="0.25">
      <c r="A77833"/>
    </row>
    <row r="77834" spans="1:1" x14ac:dyDescent="0.25">
      <c r="A77834"/>
    </row>
    <row r="77835" spans="1:1" x14ac:dyDescent="0.25">
      <c r="A77835"/>
    </row>
    <row r="77836" spans="1:1" x14ac:dyDescent="0.25">
      <c r="A77836"/>
    </row>
    <row r="77837" spans="1:1" x14ac:dyDescent="0.25">
      <c r="A77837"/>
    </row>
    <row r="77838" spans="1:1" x14ac:dyDescent="0.25">
      <c r="A77838"/>
    </row>
    <row r="77839" spans="1:1" x14ac:dyDescent="0.25">
      <c r="A77839"/>
    </row>
    <row r="77840" spans="1:1" x14ac:dyDescent="0.25">
      <c r="A77840"/>
    </row>
    <row r="77841" spans="1:1" x14ac:dyDescent="0.25">
      <c r="A77841"/>
    </row>
    <row r="77842" spans="1:1" x14ac:dyDescent="0.25">
      <c r="A77842"/>
    </row>
    <row r="77843" spans="1:1" x14ac:dyDescent="0.25">
      <c r="A77843"/>
    </row>
    <row r="77844" spans="1:1" x14ac:dyDescent="0.25">
      <c r="A77844"/>
    </row>
    <row r="77845" spans="1:1" x14ac:dyDescent="0.25">
      <c r="A77845"/>
    </row>
    <row r="77846" spans="1:1" x14ac:dyDescent="0.25">
      <c r="A77846"/>
    </row>
    <row r="77847" spans="1:1" x14ac:dyDescent="0.25">
      <c r="A77847"/>
    </row>
    <row r="77848" spans="1:1" x14ac:dyDescent="0.25">
      <c r="A77848"/>
    </row>
    <row r="77849" spans="1:1" x14ac:dyDescent="0.25">
      <c r="A77849"/>
    </row>
    <row r="77850" spans="1:1" x14ac:dyDescent="0.25">
      <c r="A77850"/>
    </row>
    <row r="77851" spans="1:1" x14ac:dyDescent="0.25">
      <c r="A77851"/>
    </row>
    <row r="77852" spans="1:1" x14ac:dyDescent="0.25">
      <c r="A77852"/>
    </row>
    <row r="77853" spans="1:1" x14ac:dyDescent="0.25">
      <c r="A77853"/>
    </row>
    <row r="77854" spans="1:1" x14ac:dyDescent="0.25">
      <c r="A77854"/>
    </row>
    <row r="77855" spans="1:1" x14ac:dyDescent="0.25">
      <c r="A77855"/>
    </row>
    <row r="77856" spans="1:1" x14ac:dyDescent="0.25">
      <c r="A77856"/>
    </row>
    <row r="77857" spans="1:1" x14ac:dyDescent="0.25">
      <c r="A77857"/>
    </row>
    <row r="77858" spans="1:1" x14ac:dyDescent="0.25">
      <c r="A77858"/>
    </row>
    <row r="77859" spans="1:1" x14ac:dyDescent="0.25">
      <c r="A77859"/>
    </row>
    <row r="77860" spans="1:1" x14ac:dyDescent="0.25">
      <c r="A77860"/>
    </row>
    <row r="77861" spans="1:1" x14ac:dyDescent="0.25">
      <c r="A77861"/>
    </row>
    <row r="77862" spans="1:1" x14ac:dyDescent="0.25">
      <c r="A77862"/>
    </row>
    <row r="77863" spans="1:1" x14ac:dyDescent="0.25">
      <c r="A77863"/>
    </row>
    <row r="77864" spans="1:1" x14ac:dyDescent="0.25">
      <c r="A77864"/>
    </row>
    <row r="77865" spans="1:1" x14ac:dyDescent="0.25">
      <c r="A77865"/>
    </row>
    <row r="77866" spans="1:1" x14ac:dyDescent="0.25">
      <c r="A77866"/>
    </row>
    <row r="77867" spans="1:1" x14ac:dyDescent="0.25">
      <c r="A77867"/>
    </row>
    <row r="77868" spans="1:1" x14ac:dyDescent="0.25">
      <c r="A77868"/>
    </row>
    <row r="77869" spans="1:1" x14ac:dyDescent="0.25">
      <c r="A77869"/>
    </row>
    <row r="77870" spans="1:1" x14ac:dyDescent="0.25">
      <c r="A77870"/>
    </row>
    <row r="77871" spans="1:1" x14ac:dyDescent="0.25">
      <c r="A77871"/>
    </row>
    <row r="77872" spans="1:1" x14ac:dyDescent="0.25">
      <c r="A77872"/>
    </row>
    <row r="77873" spans="1:1" x14ac:dyDescent="0.25">
      <c r="A77873"/>
    </row>
    <row r="77874" spans="1:1" x14ac:dyDescent="0.25">
      <c r="A77874"/>
    </row>
    <row r="77875" spans="1:1" x14ac:dyDescent="0.25">
      <c r="A77875"/>
    </row>
    <row r="77876" spans="1:1" x14ac:dyDescent="0.25">
      <c r="A77876"/>
    </row>
    <row r="77877" spans="1:1" x14ac:dyDescent="0.25">
      <c r="A77877"/>
    </row>
    <row r="77878" spans="1:1" x14ac:dyDescent="0.25">
      <c r="A77878"/>
    </row>
    <row r="77879" spans="1:1" x14ac:dyDescent="0.25">
      <c r="A77879"/>
    </row>
    <row r="77880" spans="1:1" x14ac:dyDescent="0.25">
      <c r="A77880"/>
    </row>
    <row r="77881" spans="1:1" x14ac:dyDescent="0.25">
      <c r="A77881"/>
    </row>
    <row r="77882" spans="1:1" x14ac:dyDescent="0.25">
      <c r="A77882"/>
    </row>
    <row r="77883" spans="1:1" x14ac:dyDescent="0.25">
      <c r="A77883"/>
    </row>
    <row r="77884" spans="1:1" x14ac:dyDescent="0.25">
      <c r="A77884"/>
    </row>
    <row r="77885" spans="1:1" x14ac:dyDescent="0.25">
      <c r="A77885"/>
    </row>
    <row r="77886" spans="1:1" x14ac:dyDescent="0.25">
      <c r="A77886"/>
    </row>
    <row r="77887" spans="1:1" x14ac:dyDescent="0.25">
      <c r="A77887"/>
    </row>
    <row r="77888" spans="1:1" x14ac:dyDescent="0.25">
      <c r="A77888"/>
    </row>
    <row r="77889" spans="1:1" x14ac:dyDescent="0.25">
      <c r="A77889"/>
    </row>
    <row r="77890" spans="1:1" x14ac:dyDescent="0.25">
      <c r="A77890"/>
    </row>
    <row r="77891" spans="1:1" x14ac:dyDescent="0.25">
      <c r="A77891"/>
    </row>
    <row r="77892" spans="1:1" x14ac:dyDescent="0.25">
      <c r="A77892"/>
    </row>
    <row r="77893" spans="1:1" x14ac:dyDescent="0.25">
      <c r="A77893"/>
    </row>
    <row r="77894" spans="1:1" x14ac:dyDescent="0.25">
      <c r="A77894"/>
    </row>
    <row r="77895" spans="1:1" x14ac:dyDescent="0.25">
      <c r="A77895"/>
    </row>
    <row r="77896" spans="1:1" x14ac:dyDescent="0.25">
      <c r="A77896"/>
    </row>
    <row r="77897" spans="1:1" x14ac:dyDescent="0.25">
      <c r="A77897"/>
    </row>
    <row r="77898" spans="1:1" x14ac:dyDescent="0.25">
      <c r="A77898"/>
    </row>
    <row r="77899" spans="1:1" x14ac:dyDescent="0.25">
      <c r="A77899"/>
    </row>
    <row r="77900" spans="1:1" x14ac:dyDescent="0.25">
      <c r="A77900"/>
    </row>
    <row r="77901" spans="1:1" x14ac:dyDescent="0.25">
      <c r="A77901"/>
    </row>
    <row r="77902" spans="1:1" x14ac:dyDescent="0.25">
      <c r="A77902"/>
    </row>
    <row r="77903" spans="1:1" x14ac:dyDescent="0.25">
      <c r="A77903"/>
    </row>
    <row r="77904" spans="1:1" x14ac:dyDescent="0.25">
      <c r="A77904"/>
    </row>
    <row r="77905" spans="1:1" x14ac:dyDescent="0.25">
      <c r="A77905"/>
    </row>
    <row r="77906" spans="1:1" x14ac:dyDescent="0.25">
      <c r="A77906"/>
    </row>
    <row r="77907" spans="1:1" x14ac:dyDescent="0.25">
      <c r="A77907"/>
    </row>
    <row r="77908" spans="1:1" x14ac:dyDescent="0.25">
      <c r="A77908"/>
    </row>
    <row r="77909" spans="1:1" x14ac:dyDescent="0.25">
      <c r="A77909"/>
    </row>
    <row r="77910" spans="1:1" x14ac:dyDescent="0.25">
      <c r="A77910"/>
    </row>
    <row r="77911" spans="1:1" x14ac:dyDescent="0.25">
      <c r="A77911"/>
    </row>
    <row r="77912" spans="1:1" x14ac:dyDescent="0.25">
      <c r="A77912"/>
    </row>
    <row r="77913" spans="1:1" x14ac:dyDescent="0.25">
      <c r="A77913"/>
    </row>
    <row r="77914" spans="1:1" x14ac:dyDescent="0.25">
      <c r="A77914"/>
    </row>
    <row r="77915" spans="1:1" x14ac:dyDescent="0.25">
      <c r="A77915"/>
    </row>
    <row r="77916" spans="1:1" x14ac:dyDescent="0.25">
      <c r="A77916"/>
    </row>
    <row r="77917" spans="1:1" x14ac:dyDescent="0.25">
      <c r="A77917"/>
    </row>
    <row r="77918" spans="1:1" x14ac:dyDescent="0.25">
      <c r="A77918"/>
    </row>
    <row r="77919" spans="1:1" x14ac:dyDescent="0.25">
      <c r="A77919"/>
    </row>
    <row r="77920" spans="1:1" x14ac:dyDescent="0.25">
      <c r="A77920"/>
    </row>
    <row r="77921" spans="1:1" x14ac:dyDescent="0.25">
      <c r="A77921"/>
    </row>
    <row r="77922" spans="1:1" x14ac:dyDescent="0.25">
      <c r="A77922"/>
    </row>
    <row r="77923" spans="1:1" x14ac:dyDescent="0.25">
      <c r="A77923"/>
    </row>
    <row r="77924" spans="1:1" x14ac:dyDescent="0.25">
      <c r="A77924"/>
    </row>
    <row r="77925" spans="1:1" x14ac:dyDescent="0.25">
      <c r="A77925"/>
    </row>
    <row r="77926" spans="1:1" x14ac:dyDescent="0.25">
      <c r="A77926"/>
    </row>
    <row r="77927" spans="1:1" x14ac:dyDescent="0.25">
      <c r="A77927"/>
    </row>
    <row r="77928" spans="1:1" x14ac:dyDescent="0.25">
      <c r="A77928"/>
    </row>
    <row r="77929" spans="1:1" x14ac:dyDescent="0.25">
      <c r="A77929"/>
    </row>
    <row r="77930" spans="1:1" x14ac:dyDescent="0.25">
      <c r="A77930"/>
    </row>
    <row r="77931" spans="1:1" x14ac:dyDescent="0.25">
      <c r="A77931"/>
    </row>
    <row r="77932" spans="1:1" x14ac:dyDescent="0.25">
      <c r="A77932"/>
    </row>
    <row r="77933" spans="1:1" x14ac:dyDescent="0.25">
      <c r="A77933"/>
    </row>
    <row r="77934" spans="1:1" x14ac:dyDescent="0.25">
      <c r="A77934"/>
    </row>
    <row r="77935" spans="1:1" x14ac:dyDescent="0.25">
      <c r="A77935"/>
    </row>
    <row r="77936" spans="1:1" x14ac:dyDescent="0.25">
      <c r="A77936"/>
    </row>
    <row r="77937" spans="1:1" x14ac:dyDescent="0.25">
      <c r="A77937"/>
    </row>
    <row r="77938" spans="1:1" x14ac:dyDescent="0.25">
      <c r="A77938"/>
    </row>
    <row r="77939" spans="1:1" x14ac:dyDescent="0.25">
      <c r="A77939"/>
    </row>
    <row r="77940" spans="1:1" x14ac:dyDescent="0.25">
      <c r="A77940"/>
    </row>
    <row r="77941" spans="1:1" x14ac:dyDescent="0.25">
      <c r="A77941"/>
    </row>
    <row r="77942" spans="1:1" x14ac:dyDescent="0.25">
      <c r="A77942"/>
    </row>
    <row r="77943" spans="1:1" x14ac:dyDescent="0.25">
      <c r="A77943"/>
    </row>
    <row r="77944" spans="1:1" x14ac:dyDescent="0.25">
      <c r="A77944"/>
    </row>
    <row r="77945" spans="1:1" x14ac:dyDescent="0.25">
      <c r="A77945"/>
    </row>
    <row r="77946" spans="1:1" x14ac:dyDescent="0.25">
      <c r="A77946"/>
    </row>
    <row r="77947" spans="1:1" x14ac:dyDescent="0.25">
      <c r="A77947"/>
    </row>
    <row r="77948" spans="1:1" x14ac:dyDescent="0.25">
      <c r="A77948"/>
    </row>
    <row r="77949" spans="1:1" x14ac:dyDescent="0.25">
      <c r="A77949"/>
    </row>
    <row r="77950" spans="1:1" x14ac:dyDescent="0.25">
      <c r="A77950"/>
    </row>
    <row r="77951" spans="1:1" x14ac:dyDescent="0.25">
      <c r="A77951"/>
    </row>
    <row r="77952" spans="1:1" x14ac:dyDescent="0.25">
      <c r="A77952"/>
    </row>
    <row r="77953" spans="1:1" x14ac:dyDescent="0.25">
      <c r="A77953"/>
    </row>
    <row r="77954" spans="1:1" x14ac:dyDescent="0.25">
      <c r="A77954"/>
    </row>
    <row r="77955" spans="1:1" x14ac:dyDescent="0.25">
      <c r="A77955"/>
    </row>
    <row r="77956" spans="1:1" x14ac:dyDescent="0.25">
      <c r="A77956"/>
    </row>
    <row r="77957" spans="1:1" x14ac:dyDescent="0.25">
      <c r="A77957"/>
    </row>
    <row r="77958" spans="1:1" x14ac:dyDescent="0.25">
      <c r="A77958"/>
    </row>
    <row r="77959" spans="1:1" x14ac:dyDescent="0.25">
      <c r="A77959"/>
    </row>
    <row r="77960" spans="1:1" x14ac:dyDescent="0.25">
      <c r="A77960"/>
    </row>
    <row r="77961" spans="1:1" x14ac:dyDescent="0.25">
      <c r="A77961"/>
    </row>
    <row r="77962" spans="1:1" x14ac:dyDescent="0.25">
      <c r="A77962"/>
    </row>
    <row r="77963" spans="1:1" x14ac:dyDescent="0.25">
      <c r="A77963"/>
    </row>
    <row r="77964" spans="1:1" x14ac:dyDescent="0.25">
      <c r="A77964"/>
    </row>
    <row r="77965" spans="1:1" x14ac:dyDescent="0.25">
      <c r="A77965"/>
    </row>
    <row r="77966" spans="1:1" x14ac:dyDescent="0.25">
      <c r="A77966"/>
    </row>
    <row r="77967" spans="1:1" x14ac:dyDescent="0.25">
      <c r="A77967"/>
    </row>
    <row r="77968" spans="1:1" x14ac:dyDescent="0.25">
      <c r="A77968"/>
    </row>
    <row r="77969" spans="1:1" x14ac:dyDescent="0.25">
      <c r="A77969"/>
    </row>
    <row r="77970" spans="1:1" x14ac:dyDescent="0.25">
      <c r="A77970"/>
    </row>
    <row r="77971" spans="1:1" x14ac:dyDescent="0.25">
      <c r="A77971"/>
    </row>
    <row r="77972" spans="1:1" x14ac:dyDescent="0.25">
      <c r="A77972"/>
    </row>
    <row r="77973" spans="1:1" x14ac:dyDescent="0.25">
      <c r="A77973"/>
    </row>
    <row r="77974" spans="1:1" x14ac:dyDescent="0.25">
      <c r="A77974"/>
    </row>
    <row r="77975" spans="1:1" x14ac:dyDescent="0.25">
      <c r="A77975"/>
    </row>
    <row r="77976" spans="1:1" x14ac:dyDescent="0.25">
      <c r="A77976"/>
    </row>
    <row r="77977" spans="1:1" x14ac:dyDescent="0.25">
      <c r="A77977"/>
    </row>
    <row r="77978" spans="1:1" x14ac:dyDescent="0.25">
      <c r="A77978"/>
    </row>
    <row r="77979" spans="1:1" x14ac:dyDescent="0.25">
      <c r="A77979"/>
    </row>
    <row r="77980" spans="1:1" x14ac:dyDescent="0.25">
      <c r="A77980"/>
    </row>
    <row r="77981" spans="1:1" x14ac:dyDescent="0.25">
      <c r="A77981"/>
    </row>
    <row r="77982" spans="1:1" x14ac:dyDescent="0.25">
      <c r="A77982"/>
    </row>
    <row r="77983" spans="1:1" x14ac:dyDescent="0.25">
      <c r="A77983"/>
    </row>
    <row r="77984" spans="1:1" x14ac:dyDescent="0.25">
      <c r="A77984"/>
    </row>
    <row r="77985" spans="1:1" x14ac:dyDescent="0.25">
      <c r="A77985"/>
    </row>
    <row r="77986" spans="1:1" x14ac:dyDescent="0.25">
      <c r="A77986"/>
    </row>
    <row r="77987" spans="1:1" x14ac:dyDescent="0.25">
      <c r="A77987"/>
    </row>
    <row r="77988" spans="1:1" x14ac:dyDescent="0.25">
      <c r="A77988"/>
    </row>
    <row r="77989" spans="1:1" x14ac:dyDescent="0.25">
      <c r="A77989"/>
    </row>
    <row r="77990" spans="1:1" x14ac:dyDescent="0.25">
      <c r="A77990"/>
    </row>
    <row r="77991" spans="1:1" x14ac:dyDescent="0.25">
      <c r="A77991"/>
    </row>
    <row r="77992" spans="1:1" x14ac:dyDescent="0.25">
      <c r="A77992"/>
    </row>
    <row r="77993" spans="1:1" x14ac:dyDescent="0.25">
      <c r="A77993"/>
    </row>
    <row r="77994" spans="1:1" x14ac:dyDescent="0.25">
      <c r="A77994"/>
    </row>
    <row r="77995" spans="1:1" x14ac:dyDescent="0.25">
      <c r="A77995"/>
    </row>
    <row r="77996" spans="1:1" x14ac:dyDescent="0.25">
      <c r="A77996"/>
    </row>
    <row r="77997" spans="1:1" x14ac:dyDescent="0.25">
      <c r="A77997"/>
    </row>
    <row r="77998" spans="1:1" x14ac:dyDescent="0.25">
      <c r="A77998"/>
    </row>
    <row r="77999" spans="1:1" x14ac:dyDescent="0.25">
      <c r="A77999"/>
    </row>
    <row r="78000" spans="1:1" x14ac:dyDescent="0.25">
      <c r="A78000"/>
    </row>
    <row r="78001" spans="1:1" x14ac:dyDescent="0.25">
      <c r="A78001"/>
    </row>
    <row r="78002" spans="1:1" x14ac:dyDescent="0.25">
      <c r="A78002"/>
    </row>
    <row r="78003" spans="1:1" x14ac:dyDescent="0.25">
      <c r="A78003"/>
    </row>
    <row r="78004" spans="1:1" x14ac:dyDescent="0.25">
      <c r="A78004"/>
    </row>
    <row r="78005" spans="1:1" x14ac:dyDescent="0.25">
      <c r="A78005"/>
    </row>
    <row r="78006" spans="1:1" x14ac:dyDescent="0.25">
      <c r="A78006"/>
    </row>
    <row r="78007" spans="1:1" x14ac:dyDescent="0.25">
      <c r="A78007"/>
    </row>
    <row r="78008" spans="1:1" x14ac:dyDescent="0.25">
      <c r="A78008"/>
    </row>
    <row r="78009" spans="1:1" x14ac:dyDescent="0.25">
      <c r="A78009"/>
    </row>
    <row r="78010" spans="1:1" x14ac:dyDescent="0.25">
      <c r="A78010"/>
    </row>
    <row r="78011" spans="1:1" x14ac:dyDescent="0.25">
      <c r="A78011"/>
    </row>
    <row r="78012" spans="1:1" x14ac:dyDescent="0.25">
      <c r="A78012"/>
    </row>
    <row r="78013" spans="1:1" x14ac:dyDescent="0.25">
      <c r="A78013"/>
    </row>
    <row r="78014" spans="1:1" x14ac:dyDescent="0.25">
      <c r="A78014"/>
    </row>
    <row r="78015" spans="1:1" x14ac:dyDescent="0.25">
      <c r="A78015"/>
    </row>
    <row r="78016" spans="1:1" x14ac:dyDescent="0.25">
      <c r="A78016"/>
    </row>
    <row r="78017" spans="1:1" x14ac:dyDescent="0.25">
      <c r="A78017"/>
    </row>
    <row r="78018" spans="1:1" x14ac:dyDescent="0.25">
      <c r="A78018"/>
    </row>
    <row r="78019" spans="1:1" x14ac:dyDescent="0.25">
      <c r="A78019"/>
    </row>
    <row r="78020" spans="1:1" x14ac:dyDescent="0.25">
      <c r="A78020"/>
    </row>
    <row r="78021" spans="1:1" x14ac:dyDescent="0.25">
      <c r="A78021"/>
    </row>
    <row r="78022" spans="1:1" x14ac:dyDescent="0.25">
      <c r="A78022"/>
    </row>
    <row r="78023" spans="1:1" x14ac:dyDescent="0.25">
      <c r="A78023"/>
    </row>
    <row r="78024" spans="1:1" x14ac:dyDescent="0.25">
      <c r="A78024"/>
    </row>
    <row r="78025" spans="1:1" x14ac:dyDescent="0.25">
      <c r="A78025"/>
    </row>
    <row r="78026" spans="1:1" x14ac:dyDescent="0.25">
      <c r="A78026"/>
    </row>
    <row r="78027" spans="1:1" x14ac:dyDescent="0.25">
      <c r="A78027"/>
    </row>
    <row r="78028" spans="1:1" x14ac:dyDescent="0.25">
      <c r="A78028"/>
    </row>
    <row r="78029" spans="1:1" x14ac:dyDescent="0.25">
      <c r="A78029"/>
    </row>
    <row r="78030" spans="1:1" x14ac:dyDescent="0.25">
      <c r="A78030"/>
    </row>
    <row r="78031" spans="1:1" x14ac:dyDescent="0.25">
      <c r="A78031"/>
    </row>
    <row r="78032" spans="1:1" x14ac:dyDescent="0.25">
      <c r="A78032"/>
    </row>
    <row r="78033" spans="1:1" x14ac:dyDescent="0.25">
      <c r="A78033"/>
    </row>
    <row r="78034" spans="1:1" x14ac:dyDescent="0.25">
      <c r="A78034"/>
    </row>
    <row r="78035" spans="1:1" x14ac:dyDescent="0.25">
      <c r="A78035"/>
    </row>
    <row r="78036" spans="1:1" x14ac:dyDescent="0.25">
      <c r="A78036"/>
    </row>
    <row r="78037" spans="1:1" x14ac:dyDescent="0.25">
      <c r="A78037"/>
    </row>
    <row r="78038" spans="1:1" x14ac:dyDescent="0.25">
      <c r="A78038"/>
    </row>
    <row r="78039" spans="1:1" x14ac:dyDescent="0.25">
      <c r="A78039"/>
    </row>
    <row r="78040" spans="1:1" x14ac:dyDescent="0.25">
      <c r="A78040"/>
    </row>
    <row r="78041" spans="1:1" x14ac:dyDescent="0.25">
      <c r="A78041"/>
    </row>
    <row r="78042" spans="1:1" x14ac:dyDescent="0.25">
      <c r="A78042"/>
    </row>
    <row r="78043" spans="1:1" x14ac:dyDescent="0.25">
      <c r="A78043"/>
    </row>
    <row r="78044" spans="1:1" x14ac:dyDescent="0.25">
      <c r="A78044"/>
    </row>
    <row r="78045" spans="1:1" x14ac:dyDescent="0.25">
      <c r="A78045"/>
    </row>
    <row r="78046" spans="1:1" x14ac:dyDescent="0.25">
      <c r="A78046"/>
    </row>
    <row r="78047" spans="1:1" x14ac:dyDescent="0.25">
      <c r="A78047"/>
    </row>
    <row r="78048" spans="1:1" x14ac:dyDescent="0.25">
      <c r="A78048"/>
    </row>
    <row r="78049" spans="1:1" x14ac:dyDescent="0.25">
      <c r="A78049"/>
    </row>
    <row r="78050" spans="1:1" x14ac:dyDescent="0.25">
      <c r="A78050"/>
    </row>
    <row r="78051" spans="1:1" x14ac:dyDescent="0.25">
      <c r="A78051"/>
    </row>
    <row r="78052" spans="1:1" x14ac:dyDescent="0.25">
      <c r="A78052"/>
    </row>
    <row r="78053" spans="1:1" x14ac:dyDescent="0.25">
      <c r="A78053"/>
    </row>
    <row r="78054" spans="1:1" x14ac:dyDescent="0.25">
      <c r="A78054"/>
    </row>
    <row r="78055" spans="1:1" x14ac:dyDescent="0.25">
      <c r="A78055"/>
    </row>
    <row r="78056" spans="1:1" x14ac:dyDescent="0.25">
      <c r="A78056"/>
    </row>
    <row r="78057" spans="1:1" x14ac:dyDescent="0.25">
      <c r="A78057"/>
    </row>
    <row r="78058" spans="1:1" x14ac:dyDescent="0.25">
      <c r="A78058"/>
    </row>
    <row r="78059" spans="1:1" x14ac:dyDescent="0.25">
      <c r="A78059"/>
    </row>
    <row r="78060" spans="1:1" x14ac:dyDescent="0.25">
      <c r="A78060"/>
    </row>
    <row r="78061" spans="1:1" x14ac:dyDescent="0.25">
      <c r="A78061"/>
    </row>
    <row r="78062" spans="1:1" x14ac:dyDescent="0.25">
      <c r="A78062"/>
    </row>
    <row r="78063" spans="1:1" x14ac:dyDescent="0.25">
      <c r="A78063"/>
    </row>
    <row r="78064" spans="1:1" x14ac:dyDescent="0.25">
      <c r="A78064"/>
    </row>
    <row r="78065" spans="1:1" x14ac:dyDescent="0.25">
      <c r="A78065"/>
    </row>
    <row r="78066" spans="1:1" x14ac:dyDescent="0.25">
      <c r="A78066"/>
    </row>
    <row r="78067" spans="1:1" x14ac:dyDescent="0.25">
      <c r="A78067"/>
    </row>
    <row r="78068" spans="1:1" x14ac:dyDescent="0.25">
      <c r="A78068"/>
    </row>
    <row r="78069" spans="1:1" x14ac:dyDescent="0.25">
      <c r="A78069"/>
    </row>
    <row r="78070" spans="1:1" x14ac:dyDescent="0.25">
      <c r="A78070"/>
    </row>
    <row r="78071" spans="1:1" x14ac:dyDescent="0.25">
      <c r="A78071"/>
    </row>
    <row r="78072" spans="1:1" x14ac:dyDescent="0.25">
      <c r="A78072"/>
    </row>
    <row r="78073" spans="1:1" x14ac:dyDescent="0.25">
      <c r="A78073"/>
    </row>
    <row r="78074" spans="1:1" x14ac:dyDescent="0.25">
      <c r="A78074"/>
    </row>
    <row r="78075" spans="1:1" x14ac:dyDescent="0.25">
      <c r="A78075"/>
    </row>
    <row r="78076" spans="1:1" x14ac:dyDescent="0.25">
      <c r="A78076"/>
    </row>
    <row r="78077" spans="1:1" x14ac:dyDescent="0.25">
      <c r="A78077"/>
    </row>
    <row r="78078" spans="1:1" x14ac:dyDescent="0.25">
      <c r="A78078"/>
    </row>
    <row r="78079" spans="1:1" x14ac:dyDescent="0.25">
      <c r="A78079"/>
    </row>
    <row r="78080" spans="1:1" x14ac:dyDescent="0.25">
      <c r="A78080"/>
    </row>
    <row r="78081" spans="1:1" x14ac:dyDescent="0.25">
      <c r="A78081"/>
    </row>
    <row r="78082" spans="1:1" x14ac:dyDescent="0.25">
      <c r="A78082"/>
    </row>
    <row r="78083" spans="1:1" x14ac:dyDescent="0.25">
      <c r="A78083"/>
    </row>
    <row r="78084" spans="1:1" x14ac:dyDescent="0.25">
      <c r="A78084"/>
    </row>
    <row r="78085" spans="1:1" x14ac:dyDescent="0.25">
      <c r="A78085"/>
    </row>
    <row r="78086" spans="1:1" x14ac:dyDescent="0.25">
      <c r="A78086"/>
    </row>
    <row r="78087" spans="1:1" x14ac:dyDescent="0.25">
      <c r="A78087"/>
    </row>
    <row r="78088" spans="1:1" x14ac:dyDescent="0.25">
      <c r="A78088"/>
    </row>
    <row r="78089" spans="1:1" x14ac:dyDescent="0.25">
      <c r="A78089"/>
    </row>
    <row r="78090" spans="1:1" x14ac:dyDescent="0.25">
      <c r="A78090"/>
    </row>
    <row r="78091" spans="1:1" x14ac:dyDescent="0.25">
      <c r="A78091"/>
    </row>
    <row r="78092" spans="1:1" x14ac:dyDescent="0.25">
      <c r="A78092"/>
    </row>
    <row r="78093" spans="1:1" x14ac:dyDescent="0.25">
      <c r="A78093"/>
    </row>
    <row r="78094" spans="1:1" x14ac:dyDescent="0.25">
      <c r="A78094"/>
    </row>
    <row r="78095" spans="1:1" x14ac:dyDescent="0.25">
      <c r="A78095"/>
    </row>
    <row r="78096" spans="1:1" x14ac:dyDescent="0.25">
      <c r="A78096"/>
    </row>
    <row r="78097" spans="1:1" x14ac:dyDescent="0.25">
      <c r="A78097"/>
    </row>
    <row r="78098" spans="1:1" x14ac:dyDescent="0.25">
      <c r="A78098"/>
    </row>
    <row r="78099" spans="1:1" x14ac:dyDescent="0.25">
      <c r="A78099"/>
    </row>
    <row r="78100" spans="1:1" x14ac:dyDescent="0.25">
      <c r="A78100"/>
    </row>
    <row r="78101" spans="1:1" x14ac:dyDescent="0.25">
      <c r="A78101"/>
    </row>
    <row r="78102" spans="1:1" x14ac:dyDescent="0.25">
      <c r="A78102"/>
    </row>
    <row r="78103" spans="1:1" x14ac:dyDescent="0.25">
      <c r="A78103"/>
    </row>
    <row r="78104" spans="1:1" x14ac:dyDescent="0.25">
      <c r="A78104"/>
    </row>
    <row r="78105" spans="1:1" x14ac:dyDescent="0.25">
      <c r="A78105"/>
    </row>
    <row r="78106" spans="1:1" x14ac:dyDescent="0.25">
      <c r="A78106"/>
    </row>
    <row r="78107" spans="1:1" x14ac:dyDescent="0.25">
      <c r="A78107"/>
    </row>
    <row r="78108" spans="1:1" x14ac:dyDescent="0.25">
      <c r="A78108"/>
    </row>
    <row r="78109" spans="1:1" x14ac:dyDescent="0.25">
      <c r="A78109"/>
    </row>
    <row r="78110" spans="1:1" x14ac:dyDescent="0.25">
      <c r="A78110"/>
    </row>
    <row r="78111" spans="1:1" x14ac:dyDescent="0.25">
      <c r="A78111"/>
    </row>
    <row r="78112" spans="1:1" x14ac:dyDescent="0.25">
      <c r="A78112"/>
    </row>
    <row r="78113" spans="1:1" x14ac:dyDescent="0.25">
      <c r="A78113"/>
    </row>
    <row r="78114" spans="1:1" x14ac:dyDescent="0.25">
      <c r="A78114"/>
    </row>
    <row r="78115" spans="1:1" x14ac:dyDescent="0.25">
      <c r="A78115"/>
    </row>
    <row r="78116" spans="1:1" x14ac:dyDescent="0.25">
      <c r="A78116"/>
    </row>
    <row r="78117" spans="1:1" x14ac:dyDescent="0.25">
      <c r="A78117"/>
    </row>
    <row r="78118" spans="1:1" x14ac:dyDescent="0.25">
      <c r="A78118"/>
    </row>
    <row r="78119" spans="1:1" x14ac:dyDescent="0.25">
      <c r="A78119"/>
    </row>
    <row r="78120" spans="1:1" x14ac:dyDescent="0.25">
      <c r="A78120"/>
    </row>
    <row r="78121" spans="1:1" x14ac:dyDescent="0.25">
      <c r="A78121"/>
    </row>
    <row r="78122" spans="1:1" x14ac:dyDescent="0.25">
      <c r="A78122"/>
    </row>
    <row r="78123" spans="1:1" x14ac:dyDescent="0.25">
      <c r="A78123"/>
    </row>
    <row r="78124" spans="1:1" x14ac:dyDescent="0.25">
      <c r="A78124"/>
    </row>
    <row r="78125" spans="1:1" x14ac:dyDescent="0.25">
      <c r="A78125"/>
    </row>
    <row r="78126" spans="1:1" x14ac:dyDescent="0.25">
      <c r="A78126"/>
    </row>
    <row r="78127" spans="1:1" x14ac:dyDescent="0.25">
      <c r="A78127"/>
    </row>
    <row r="78128" spans="1:1" x14ac:dyDescent="0.25">
      <c r="A78128"/>
    </row>
    <row r="78129" spans="1:1" x14ac:dyDescent="0.25">
      <c r="A78129"/>
    </row>
    <row r="78130" spans="1:1" x14ac:dyDescent="0.25">
      <c r="A78130"/>
    </row>
    <row r="78131" spans="1:1" x14ac:dyDescent="0.25">
      <c r="A78131"/>
    </row>
    <row r="78132" spans="1:1" x14ac:dyDescent="0.25">
      <c r="A78132"/>
    </row>
    <row r="78133" spans="1:1" x14ac:dyDescent="0.25">
      <c r="A78133"/>
    </row>
    <row r="78134" spans="1:1" x14ac:dyDescent="0.25">
      <c r="A78134"/>
    </row>
    <row r="78135" spans="1:1" x14ac:dyDescent="0.25">
      <c r="A78135"/>
    </row>
    <row r="78136" spans="1:1" x14ac:dyDescent="0.25">
      <c r="A78136"/>
    </row>
    <row r="78137" spans="1:1" x14ac:dyDescent="0.25">
      <c r="A78137"/>
    </row>
    <row r="78138" spans="1:1" x14ac:dyDescent="0.25">
      <c r="A78138"/>
    </row>
    <row r="78139" spans="1:1" x14ac:dyDescent="0.25">
      <c r="A78139"/>
    </row>
    <row r="78140" spans="1:1" x14ac:dyDescent="0.25">
      <c r="A78140"/>
    </row>
    <row r="78141" spans="1:1" x14ac:dyDescent="0.25">
      <c r="A78141"/>
    </row>
    <row r="78142" spans="1:1" x14ac:dyDescent="0.25">
      <c r="A78142"/>
    </row>
    <row r="78143" spans="1:1" x14ac:dyDescent="0.25">
      <c r="A78143"/>
    </row>
    <row r="78144" spans="1:1" x14ac:dyDescent="0.25">
      <c r="A78144"/>
    </row>
    <row r="78145" spans="1:1" x14ac:dyDescent="0.25">
      <c r="A78145"/>
    </row>
    <row r="78146" spans="1:1" x14ac:dyDescent="0.25">
      <c r="A78146"/>
    </row>
    <row r="78147" spans="1:1" x14ac:dyDescent="0.25">
      <c r="A78147"/>
    </row>
    <row r="78148" spans="1:1" x14ac:dyDescent="0.25">
      <c r="A78148"/>
    </row>
    <row r="78149" spans="1:1" x14ac:dyDescent="0.25">
      <c r="A78149"/>
    </row>
    <row r="78150" spans="1:1" x14ac:dyDescent="0.25">
      <c r="A78150"/>
    </row>
    <row r="78151" spans="1:1" x14ac:dyDescent="0.25">
      <c r="A78151"/>
    </row>
    <row r="78152" spans="1:1" x14ac:dyDescent="0.25">
      <c r="A78152"/>
    </row>
    <row r="78153" spans="1:1" x14ac:dyDescent="0.25">
      <c r="A78153"/>
    </row>
    <row r="78154" spans="1:1" x14ac:dyDescent="0.25">
      <c r="A78154"/>
    </row>
    <row r="78155" spans="1:1" x14ac:dyDescent="0.25">
      <c r="A78155"/>
    </row>
    <row r="78156" spans="1:1" x14ac:dyDescent="0.25">
      <c r="A78156"/>
    </row>
    <row r="78157" spans="1:1" x14ac:dyDescent="0.25">
      <c r="A78157"/>
    </row>
    <row r="78158" spans="1:1" x14ac:dyDescent="0.25">
      <c r="A78158"/>
    </row>
    <row r="78159" spans="1:1" x14ac:dyDescent="0.25">
      <c r="A78159"/>
    </row>
    <row r="78160" spans="1:1" x14ac:dyDescent="0.25">
      <c r="A78160"/>
    </row>
    <row r="78161" spans="1:1" x14ac:dyDescent="0.25">
      <c r="A78161"/>
    </row>
    <row r="78162" spans="1:1" x14ac:dyDescent="0.25">
      <c r="A78162"/>
    </row>
    <row r="78163" spans="1:1" x14ac:dyDescent="0.25">
      <c r="A78163"/>
    </row>
    <row r="78164" spans="1:1" x14ac:dyDescent="0.25">
      <c r="A78164"/>
    </row>
    <row r="78165" spans="1:1" x14ac:dyDescent="0.25">
      <c r="A78165"/>
    </row>
    <row r="78166" spans="1:1" x14ac:dyDescent="0.25">
      <c r="A78166"/>
    </row>
    <row r="78167" spans="1:1" x14ac:dyDescent="0.25">
      <c r="A78167"/>
    </row>
    <row r="78168" spans="1:1" x14ac:dyDescent="0.25">
      <c r="A78168"/>
    </row>
    <row r="78169" spans="1:1" x14ac:dyDescent="0.25">
      <c r="A78169"/>
    </row>
    <row r="78170" spans="1:1" x14ac:dyDescent="0.25">
      <c r="A78170"/>
    </row>
    <row r="78171" spans="1:1" x14ac:dyDescent="0.25">
      <c r="A78171"/>
    </row>
    <row r="78172" spans="1:1" x14ac:dyDescent="0.25">
      <c r="A78172"/>
    </row>
    <row r="78173" spans="1:1" x14ac:dyDescent="0.25">
      <c r="A78173"/>
    </row>
    <row r="78174" spans="1:1" x14ac:dyDescent="0.25">
      <c r="A78174"/>
    </row>
    <row r="78175" spans="1:1" x14ac:dyDescent="0.25">
      <c r="A78175"/>
    </row>
    <row r="78176" spans="1:1" x14ac:dyDescent="0.25">
      <c r="A78176"/>
    </row>
    <row r="78177" spans="1:1" x14ac:dyDescent="0.25">
      <c r="A78177"/>
    </row>
    <row r="78178" spans="1:1" x14ac:dyDescent="0.25">
      <c r="A78178"/>
    </row>
    <row r="78179" spans="1:1" x14ac:dyDescent="0.25">
      <c r="A78179"/>
    </row>
    <row r="78180" spans="1:1" x14ac:dyDescent="0.25">
      <c r="A78180"/>
    </row>
    <row r="78181" spans="1:1" x14ac:dyDescent="0.25">
      <c r="A78181"/>
    </row>
    <row r="78182" spans="1:1" x14ac:dyDescent="0.25">
      <c r="A78182"/>
    </row>
    <row r="78183" spans="1:1" x14ac:dyDescent="0.25">
      <c r="A78183"/>
    </row>
    <row r="78184" spans="1:1" x14ac:dyDescent="0.25">
      <c r="A78184"/>
    </row>
    <row r="78185" spans="1:1" x14ac:dyDescent="0.25">
      <c r="A78185"/>
    </row>
    <row r="78186" spans="1:1" x14ac:dyDescent="0.25">
      <c r="A78186"/>
    </row>
    <row r="78187" spans="1:1" x14ac:dyDescent="0.25">
      <c r="A78187"/>
    </row>
    <row r="78188" spans="1:1" x14ac:dyDescent="0.25">
      <c r="A78188"/>
    </row>
    <row r="78189" spans="1:1" x14ac:dyDescent="0.25">
      <c r="A78189"/>
    </row>
    <row r="78190" spans="1:1" x14ac:dyDescent="0.25">
      <c r="A78190"/>
    </row>
    <row r="78191" spans="1:1" x14ac:dyDescent="0.25">
      <c r="A78191"/>
    </row>
    <row r="78192" spans="1:1" x14ac:dyDescent="0.25">
      <c r="A78192"/>
    </row>
    <row r="78193" spans="1:1" x14ac:dyDescent="0.25">
      <c r="A78193"/>
    </row>
    <row r="78194" spans="1:1" x14ac:dyDescent="0.25">
      <c r="A78194"/>
    </row>
    <row r="78195" spans="1:1" x14ac:dyDescent="0.25">
      <c r="A78195"/>
    </row>
    <row r="78196" spans="1:1" x14ac:dyDescent="0.25">
      <c r="A78196"/>
    </row>
    <row r="78197" spans="1:1" x14ac:dyDescent="0.25">
      <c r="A78197"/>
    </row>
    <row r="78198" spans="1:1" x14ac:dyDescent="0.25">
      <c r="A78198"/>
    </row>
    <row r="78199" spans="1:1" x14ac:dyDescent="0.25">
      <c r="A78199"/>
    </row>
    <row r="78200" spans="1:1" x14ac:dyDescent="0.25">
      <c r="A78200"/>
    </row>
    <row r="78201" spans="1:1" x14ac:dyDescent="0.25">
      <c r="A78201"/>
    </row>
    <row r="78202" spans="1:1" x14ac:dyDescent="0.25">
      <c r="A78202"/>
    </row>
    <row r="78203" spans="1:1" x14ac:dyDescent="0.25">
      <c r="A78203"/>
    </row>
    <row r="78204" spans="1:1" x14ac:dyDescent="0.25">
      <c r="A78204"/>
    </row>
    <row r="78205" spans="1:1" x14ac:dyDescent="0.25">
      <c r="A78205"/>
    </row>
    <row r="78206" spans="1:1" x14ac:dyDescent="0.25">
      <c r="A78206"/>
    </row>
    <row r="78207" spans="1:1" x14ac:dyDescent="0.25">
      <c r="A78207"/>
    </row>
    <row r="78208" spans="1:1" x14ac:dyDescent="0.25">
      <c r="A78208"/>
    </row>
    <row r="78209" spans="1:1" x14ac:dyDescent="0.25">
      <c r="A78209"/>
    </row>
    <row r="78210" spans="1:1" x14ac:dyDescent="0.25">
      <c r="A78210"/>
    </row>
    <row r="78211" spans="1:1" x14ac:dyDescent="0.25">
      <c r="A78211"/>
    </row>
    <row r="78212" spans="1:1" x14ac:dyDescent="0.25">
      <c r="A78212"/>
    </row>
    <row r="78213" spans="1:1" x14ac:dyDescent="0.25">
      <c r="A78213"/>
    </row>
    <row r="78214" spans="1:1" x14ac:dyDescent="0.25">
      <c r="A78214"/>
    </row>
    <row r="78215" spans="1:1" x14ac:dyDescent="0.25">
      <c r="A78215"/>
    </row>
    <row r="78216" spans="1:1" x14ac:dyDescent="0.25">
      <c r="A78216"/>
    </row>
    <row r="78217" spans="1:1" x14ac:dyDescent="0.25">
      <c r="A78217"/>
    </row>
    <row r="78218" spans="1:1" x14ac:dyDescent="0.25">
      <c r="A78218"/>
    </row>
    <row r="78219" spans="1:1" x14ac:dyDescent="0.25">
      <c r="A78219"/>
    </row>
    <row r="78220" spans="1:1" x14ac:dyDescent="0.25">
      <c r="A78220"/>
    </row>
    <row r="78221" spans="1:1" x14ac:dyDescent="0.25">
      <c r="A78221"/>
    </row>
    <row r="78222" spans="1:1" x14ac:dyDescent="0.25">
      <c r="A78222"/>
    </row>
    <row r="78223" spans="1:1" x14ac:dyDescent="0.25">
      <c r="A78223"/>
    </row>
    <row r="78224" spans="1:1" x14ac:dyDescent="0.25">
      <c r="A78224"/>
    </row>
    <row r="78225" spans="1:1" x14ac:dyDescent="0.25">
      <c r="A78225"/>
    </row>
    <row r="78226" spans="1:1" x14ac:dyDescent="0.25">
      <c r="A78226"/>
    </row>
    <row r="78227" spans="1:1" x14ac:dyDescent="0.25">
      <c r="A78227"/>
    </row>
    <row r="78228" spans="1:1" x14ac:dyDescent="0.25">
      <c r="A78228"/>
    </row>
    <row r="78229" spans="1:1" x14ac:dyDescent="0.25">
      <c r="A78229"/>
    </row>
    <row r="78230" spans="1:1" x14ac:dyDescent="0.25">
      <c r="A78230"/>
    </row>
    <row r="78231" spans="1:1" x14ac:dyDescent="0.25">
      <c r="A78231"/>
    </row>
    <row r="78232" spans="1:1" x14ac:dyDescent="0.25">
      <c r="A78232"/>
    </row>
    <row r="78233" spans="1:1" x14ac:dyDescent="0.25">
      <c r="A78233"/>
    </row>
    <row r="78234" spans="1:1" x14ac:dyDescent="0.25">
      <c r="A78234"/>
    </row>
    <row r="78235" spans="1:1" x14ac:dyDescent="0.25">
      <c r="A78235"/>
    </row>
    <row r="78236" spans="1:1" x14ac:dyDescent="0.25">
      <c r="A78236"/>
    </row>
    <row r="78237" spans="1:1" x14ac:dyDescent="0.25">
      <c r="A78237"/>
    </row>
    <row r="78238" spans="1:1" x14ac:dyDescent="0.25">
      <c r="A78238"/>
    </row>
    <row r="78239" spans="1:1" x14ac:dyDescent="0.25">
      <c r="A78239"/>
    </row>
    <row r="78240" spans="1:1" x14ac:dyDescent="0.25">
      <c r="A78240"/>
    </row>
    <row r="78241" spans="1:1" x14ac:dyDescent="0.25">
      <c r="A78241"/>
    </row>
    <row r="78242" spans="1:1" x14ac:dyDescent="0.25">
      <c r="A78242"/>
    </row>
    <row r="78243" spans="1:1" x14ac:dyDescent="0.25">
      <c r="A78243"/>
    </row>
    <row r="78244" spans="1:1" x14ac:dyDescent="0.25">
      <c r="A78244"/>
    </row>
    <row r="78245" spans="1:1" x14ac:dyDescent="0.25">
      <c r="A78245"/>
    </row>
    <row r="78246" spans="1:1" x14ac:dyDescent="0.25">
      <c r="A78246"/>
    </row>
    <row r="78247" spans="1:1" x14ac:dyDescent="0.25">
      <c r="A78247"/>
    </row>
    <row r="78248" spans="1:1" x14ac:dyDescent="0.25">
      <c r="A78248"/>
    </row>
    <row r="78249" spans="1:1" x14ac:dyDescent="0.25">
      <c r="A78249"/>
    </row>
    <row r="78250" spans="1:1" x14ac:dyDescent="0.25">
      <c r="A78250"/>
    </row>
    <row r="78251" spans="1:1" x14ac:dyDescent="0.25">
      <c r="A78251"/>
    </row>
    <row r="78252" spans="1:1" x14ac:dyDescent="0.25">
      <c r="A78252"/>
    </row>
    <row r="78253" spans="1:1" x14ac:dyDescent="0.25">
      <c r="A78253"/>
    </row>
    <row r="78254" spans="1:1" x14ac:dyDescent="0.25">
      <c r="A78254"/>
    </row>
    <row r="78255" spans="1:1" x14ac:dyDescent="0.25">
      <c r="A78255"/>
    </row>
    <row r="78256" spans="1:1" x14ac:dyDescent="0.25">
      <c r="A78256"/>
    </row>
    <row r="78257" spans="1:1" x14ac:dyDescent="0.25">
      <c r="A78257"/>
    </row>
    <row r="78258" spans="1:1" x14ac:dyDescent="0.25">
      <c r="A78258"/>
    </row>
    <row r="78259" spans="1:1" x14ac:dyDescent="0.25">
      <c r="A78259"/>
    </row>
    <row r="78260" spans="1:1" x14ac:dyDescent="0.25">
      <c r="A78260"/>
    </row>
    <row r="78261" spans="1:1" x14ac:dyDescent="0.25">
      <c r="A78261"/>
    </row>
    <row r="78262" spans="1:1" x14ac:dyDescent="0.25">
      <c r="A78262"/>
    </row>
    <row r="78263" spans="1:1" x14ac:dyDescent="0.25">
      <c r="A78263"/>
    </row>
    <row r="78264" spans="1:1" x14ac:dyDescent="0.25">
      <c r="A78264"/>
    </row>
    <row r="78265" spans="1:1" x14ac:dyDescent="0.25">
      <c r="A78265"/>
    </row>
    <row r="78266" spans="1:1" x14ac:dyDescent="0.25">
      <c r="A78266"/>
    </row>
    <row r="78267" spans="1:1" x14ac:dyDescent="0.25">
      <c r="A78267"/>
    </row>
    <row r="78268" spans="1:1" x14ac:dyDescent="0.25">
      <c r="A78268"/>
    </row>
    <row r="78269" spans="1:1" x14ac:dyDescent="0.25">
      <c r="A78269"/>
    </row>
    <row r="78270" spans="1:1" x14ac:dyDescent="0.25">
      <c r="A78270"/>
    </row>
    <row r="78271" spans="1:1" x14ac:dyDescent="0.25">
      <c r="A78271"/>
    </row>
    <row r="78272" spans="1:1" x14ac:dyDescent="0.25">
      <c r="A78272"/>
    </row>
    <row r="78273" spans="1:1" x14ac:dyDescent="0.25">
      <c r="A78273"/>
    </row>
    <row r="78274" spans="1:1" x14ac:dyDescent="0.25">
      <c r="A78274"/>
    </row>
    <row r="78275" spans="1:1" x14ac:dyDescent="0.25">
      <c r="A78275"/>
    </row>
    <row r="78276" spans="1:1" x14ac:dyDescent="0.25">
      <c r="A78276"/>
    </row>
    <row r="78277" spans="1:1" x14ac:dyDescent="0.25">
      <c r="A78277"/>
    </row>
    <row r="78278" spans="1:1" x14ac:dyDescent="0.25">
      <c r="A78278"/>
    </row>
    <row r="78279" spans="1:1" x14ac:dyDescent="0.25">
      <c r="A78279"/>
    </row>
    <row r="78280" spans="1:1" x14ac:dyDescent="0.25">
      <c r="A78280"/>
    </row>
    <row r="78281" spans="1:1" x14ac:dyDescent="0.25">
      <c r="A78281"/>
    </row>
    <row r="78282" spans="1:1" x14ac:dyDescent="0.25">
      <c r="A78282"/>
    </row>
    <row r="78283" spans="1:1" x14ac:dyDescent="0.25">
      <c r="A78283"/>
    </row>
    <row r="78284" spans="1:1" x14ac:dyDescent="0.25">
      <c r="A78284"/>
    </row>
    <row r="78285" spans="1:1" x14ac:dyDescent="0.25">
      <c r="A78285"/>
    </row>
    <row r="78286" spans="1:1" x14ac:dyDescent="0.25">
      <c r="A78286"/>
    </row>
    <row r="78287" spans="1:1" x14ac:dyDescent="0.25">
      <c r="A78287"/>
    </row>
    <row r="78288" spans="1:1" x14ac:dyDescent="0.25">
      <c r="A78288"/>
    </row>
    <row r="78289" spans="1:1" x14ac:dyDescent="0.25">
      <c r="A78289"/>
    </row>
    <row r="78290" spans="1:1" x14ac:dyDescent="0.25">
      <c r="A78290"/>
    </row>
    <row r="78291" spans="1:1" x14ac:dyDescent="0.25">
      <c r="A78291"/>
    </row>
    <row r="78292" spans="1:1" x14ac:dyDescent="0.25">
      <c r="A78292"/>
    </row>
    <row r="78293" spans="1:1" x14ac:dyDescent="0.25">
      <c r="A78293"/>
    </row>
    <row r="78294" spans="1:1" x14ac:dyDescent="0.25">
      <c r="A78294"/>
    </row>
    <row r="78295" spans="1:1" x14ac:dyDescent="0.25">
      <c r="A78295"/>
    </row>
    <row r="78296" spans="1:1" x14ac:dyDescent="0.25">
      <c r="A78296"/>
    </row>
    <row r="78297" spans="1:1" x14ac:dyDescent="0.25">
      <c r="A78297"/>
    </row>
    <row r="78298" spans="1:1" x14ac:dyDescent="0.25">
      <c r="A78298"/>
    </row>
    <row r="78299" spans="1:1" x14ac:dyDescent="0.25">
      <c r="A78299"/>
    </row>
    <row r="78300" spans="1:1" x14ac:dyDescent="0.25">
      <c r="A78300"/>
    </row>
    <row r="78301" spans="1:1" x14ac:dyDescent="0.25">
      <c r="A78301"/>
    </row>
    <row r="78302" spans="1:1" x14ac:dyDescent="0.25">
      <c r="A78302"/>
    </row>
    <row r="78303" spans="1:1" x14ac:dyDescent="0.25">
      <c r="A78303"/>
    </row>
    <row r="78304" spans="1:1" x14ac:dyDescent="0.25">
      <c r="A78304"/>
    </row>
    <row r="78305" spans="1:1" x14ac:dyDescent="0.25">
      <c r="A78305"/>
    </row>
    <row r="78306" spans="1:1" x14ac:dyDescent="0.25">
      <c r="A78306"/>
    </row>
    <row r="78307" spans="1:1" x14ac:dyDescent="0.25">
      <c r="A78307"/>
    </row>
    <row r="78308" spans="1:1" x14ac:dyDescent="0.25">
      <c r="A78308"/>
    </row>
    <row r="78309" spans="1:1" x14ac:dyDescent="0.25">
      <c r="A78309"/>
    </row>
    <row r="78310" spans="1:1" x14ac:dyDescent="0.25">
      <c r="A78310"/>
    </row>
    <row r="78311" spans="1:1" x14ac:dyDescent="0.25">
      <c r="A78311"/>
    </row>
    <row r="78312" spans="1:1" x14ac:dyDescent="0.25">
      <c r="A78312"/>
    </row>
    <row r="78313" spans="1:1" x14ac:dyDescent="0.25">
      <c r="A78313"/>
    </row>
    <row r="78314" spans="1:1" x14ac:dyDescent="0.25">
      <c r="A78314"/>
    </row>
    <row r="78315" spans="1:1" x14ac:dyDescent="0.25">
      <c r="A78315"/>
    </row>
    <row r="78316" spans="1:1" x14ac:dyDescent="0.25">
      <c r="A78316"/>
    </row>
    <row r="78317" spans="1:1" x14ac:dyDescent="0.25">
      <c r="A78317"/>
    </row>
    <row r="78318" spans="1:1" x14ac:dyDescent="0.25">
      <c r="A78318"/>
    </row>
    <row r="78319" spans="1:1" x14ac:dyDescent="0.25">
      <c r="A78319"/>
    </row>
    <row r="78320" spans="1:1" x14ac:dyDescent="0.25">
      <c r="A78320"/>
    </row>
    <row r="78321" spans="1:1" x14ac:dyDescent="0.25">
      <c r="A78321"/>
    </row>
    <row r="78322" spans="1:1" x14ac:dyDescent="0.25">
      <c r="A78322"/>
    </row>
    <row r="78323" spans="1:1" x14ac:dyDescent="0.25">
      <c r="A78323"/>
    </row>
    <row r="78324" spans="1:1" x14ac:dyDescent="0.25">
      <c r="A78324"/>
    </row>
    <row r="78325" spans="1:1" x14ac:dyDescent="0.25">
      <c r="A78325"/>
    </row>
    <row r="78326" spans="1:1" x14ac:dyDescent="0.25">
      <c r="A78326"/>
    </row>
    <row r="78327" spans="1:1" x14ac:dyDescent="0.25">
      <c r="A78327"/>
    </row>
    <row r="78328" spans="1:1" x14ac:dyDescent="0.25">
      <c r="A78328"/>
    </row>
    <row r="78329" spans="1:1" x14ac:dyDescent="0.25">
      <c r="A78329"/>
    </row>
    <row r="78330" spans="1:1" x14ac:dyDescent="0.25">
      <c r="A78330"/>
    </row>
    <row r="78331" spans="1:1" x14ac:dyDescent="0.25">
      <c r="A78331"/>
    </row>
    <row r="78332" spans="1:1" x14ac:dyDescent="0.25">
      <c r="A78332"/>
    </row>
    <row r="78333" spans="1:1" x14ac:dyDescent="0.25">
      <c r="A78333"/>
    </row>
    <row r="78334" spans="1:1" x14ac:dyDescent="0.25">
      <c r="A78334"/>
    </row>
    <row r="78335" spans="1:1" x14ac:dyDescent="0.25">
      <c r="A78335"/>
    </row>
    <row r="78336" spans="1:1" x14ac:dyDescent="0.25">
      <c r="A78336"/>
    </row>
    <row r="78337" spans="1:1" x14ac:dyDescent="0.25">
      <c r="A78337"/>
    </row>
    <row r="78338" spans="1:1" x14ac:dyDescent="0.25">
      <c r="A78338"/>
    </row>
    <row r="78339" spans="1:1" x14ac:dyDescent="0.25">
      <c r="A78339"/>
    </row>
    <row r="78340" spans="1:1" x14ac:dyDescent="0.25">
      <c r="A78340"/>
    </row>
    <row r="78341" spans="1:1" x14ac:dyDescent="0.25">
      <c r="A78341"/>
    </row>
    <row r="78342" spans="1:1" x14ac:dyDescent="0.25">
      <c r="A78342"/>
    </row>
    <row r="78343" spans="1:1" x14ac:dyDescent="0.25">
      <c r="A78343"/>
    </row>
    <row r="78344" spans="1:1" x14ac:dyDescent="0.25">
      <c r="A78344"/>
    </row>
    <row r="78345" spans="1:1" x14ac:dyDescent="0.25">
      <c r="A78345"/>
    </row>
    <row r="78346" spans="1:1" x14ac:dyDescent="0.25">
      <c r="A78346"/>
    </row>
    <row r="78347" spans="1:1" x14ac:dyDescent="0.25">
      <c r="A78347"/>
    </row>
    <row r="78348" spans="1:1" x14ac:dyDescent="0.25">
      <c r="A78348"/>
    </row>
    <row r="78349" spans="1:1" x14ac:dyDescent="0.25">
      <c r="A78349"/>
    </row>
    <row r="78350" spans="1:1" x14ac:dyDescent="0.25">
      <c r="A78350"/>
    </row>
    <row r="78351" spans="1:1" x14ac:dyDescent="0.25">
      <c r="A78351"/>
    </row>
    <row r="78352" spans="1:1" x14ac:dyDescent="0.25">
      <c r="A78352"/>
    </row>
    <row r="78353" spans="1:1" x14ac:dyDescent="0.25">
      <c r="A78353"/>
    </row>
    <row r="78354" spans="1:1" x14ac:dyDescent="0.25">
      <c r="A78354"/>
    </row>
    <row r="78355" spans="1:1" x14ac:dyDescent="0.25">
      <c r="A78355"/>
    </row>
    <row r="78356" spans="1:1" x14ac:dyDescent="0.25">
      <c r="A78356"/>
    </row>
    <row r="78357" spans="1:1" x14ac:dyDescent="0.25">
      <c r="A78357"/>
    </row>
    <row r="78358" spans="1:1" x14ac:dyDescent="0.25">
      <c r="A78358"/>
    </row>
    <row r="78359" spans="1:1" x14ac:dyDescent="0.25">
      <c r="A78359"/>
    </row>
    <row r="78360" spans="1:1" x14ac:dyDescent="0.25">
      <c r="A78360"/>
    </row>
    <row r="78361" spans="1:1" x14ac:dyDescent="0.25">
      <c r="A78361"/>
    </row>
    <row r="78362" spans="1:1" x14ac:dyDescent="0.25">
      <c r="A78362"/>
    </row>
    <row r="78363" spans="1:1" x14ac:dyDescent="0.25">
      <c r="A78363"/>
    </row>
    <row r="78364" spans="1:1" x14ac:dyDescent="0.25">
      <c r="A78364"/>
    </row>
    <row r="78365" spans="1:1" x14ac:dyDescent="0.25">
      <c r="A78365"/>
    </row>
    <row r="78366" spans="1:1" x14ac:dyDescent="0.25">
      <c r="A78366"/>
    </row>
    <row r="78367" spans="1:1" x14ac:dyDescent="0.25">
      <c r="A78367"/>
    </row>
    <row r="78368" spans="1:1" x14ac:dyDescent="0.25">
      <c r="A78368"/>
    </row>
    <row r="78369" spans="1:1" x14ac:dyDescent="0.25">
      <c r="A78369"/>
    </row>
    <row r="78370" spans="1:1" x14ac:dyDescent="0.25">
      <c r="A78370"/>
    </row>
    <row r="78371" spans="1:1" x14ac:dyDescent="0.25">
      <c r="A78371"/>
    </row>
    <row r="78372" spans="1:1" x14ac:dyDescent="0.25">
      <c r="A78372"/>
    </row>
    <row r="78373" spans="1:1" x14ac:dyDescent="0.25">
      <c r="A78373"/>
    </row>
    <row r="78374" spans="1:1" x14ac:dyDescent="0.25">
      <c r="A78374"/>
    </row>
    <row r="78375" spans="1:1" x14ac:dyDescent="0.25">
      <c r="A78375"/>
    </row>
    <row r="78376" spans="1:1" x14ac:dyDescent="0.25">
      <c r="A78376"/>
    </row>
    <row r="78377" spans="1:1" x14ac:dyDescent="0.25">
      <c r="A78377"/>
    </row>
    <row r="78378" spans="1:1" x14ac:dyDescent="0.25">
      <c r="A78378"/>
    </row>
    <row r="78379" spans="1:1" x14ac:dyDescent="0.25">
      <c r="A78379"/>
    </row>
    <row r="78380" spans="1:1" x14ac:dyDescent="0.25">
      <c r="A78380"/>
    </row>
    <row r="78381" spans="1:1" x14ac:dyDescent="0.25">
      <c r="A78381"/>
    </row>
    <row r="78382" spans="1:1" x14ac:dyDescent="0.25">
      <c r="A78382"/>
    </row>
    <row r="78383" spans="1:1" x14ac:dyDescent="0.25">
      <c r="A78383"/>
    </row>
    <row r="78384" spans="1:1" x14ac:dyDescent="0.25">
      <c r="A78384"/>
    </row>
    <row r="78385" spans="1:1" x14ac:dyDescent="0.25">
      <c r="A78385"/>
    </row>
    <row r="78386" spans="1:1" x14ac:dyDescent="0.25">
      <c r="A78386"/>
    </row>
    <row r="78387" spans="1:1" x14ac:dyDescent="0.25">
      <c r="A78387"/>
    </row>
    <row r="78388" spans="1:1" x14ac:dyDescent="0.25">
      <c r="A78388"/>
    </row>
    <row r="78389" spans="1:1" x14ac:dyDescent="0.25">
      <c r="A78389"/>
    </row>
    <row r="78390" spans="1:1" x14ac:dyDescent="0.25">
      <c r="A78390"/>
    </row>
    <row r="78391" spans="1:1" x14ac:dyDescent="0.25">
      <c r="A78391"/>
    </row>
    <row r="78392" spans="1:1" x14ac:dyDescent="0.25">
      <c r="A78392"/>
    </row>
    <row r="78393" spans="1:1" x14ac:dyDescent="0.25">
      <c r="A78393"/>
    </row>
    <row r="78394" spans="1:1" x14ac:dyDescent="0.25">
      <c r="A78394"/>
    </row>
    <row r="78395" spans="1:1" x14ac:dyDescent="0.25">
      <c r="A78395"/>
    </row>
    <row r="78396" spans="1:1" x14ac:dyDescent="0.25">
      <c r="A78396"/>
    </row>
    <row r="78397" spans="1:1" x14ac:dyDescent="0.25">
      <c r="A78397"/>
    </row>
    <row r="78398" spans="1:1" x14ac:dyDescent="0.25">
      <c r="A78398"/>
    </row>
    <row r="78399" spans="1:1" x14ac:dyDescent="0.25">
      <c r="A78399"/>
    </row>
    <row r="78400" spans="1:1" x14ac:dyDescent="0.25">
      <c r="A78400"/>
    </row>
    <row r="78401" spans="1:1" x14ac:dyDescent="0.25">
      <c r="A78401"/>
    </row>
    <row r="78402" spans="1:1" x14ac:dyDescent="0.25">
      <c r="A78402"/>
    </row>
    <row r="78403" spans="1:1" x14ac:dyDescent="0.25">
      <c r="A78403"/>
    </row>
    <row r="78404" spans="1:1" x14ac:dyDescent="0.25">
      <c r="A78404"/>
    </row>
    <row r="78405" spans="1:1" x14ac:dyDescent="0.25">
      <c r="A78405"/>
    </row>
    <row r="78406" spans="1:1" x14ac:dyDescent="0.25">
      <c r="A78406"/>
    </row>
    <row r="78407" spans="1:1" x14ac:dyDescent="0.25">
      <c r="A78407"/>
    </row>
    <row r="78408" spans="1:1" x14ac:dyDescent="0.25">
      <c r="A78408"/>
    </row>
    <row r="78409" spans="1:1" x14ac:dyDescent="0.25">
      <c r="A78409"/>
    </row>
    <row r="78410" spans="1:1" x14ac:dyDescent="0.25">
      <c r="A78410"/>
    </row>
    <row r="78411" spans="1:1" x14ac:dyDescent="0.25">
      <c r="A78411"/>
    </row>
    <row r="78412" spans="1:1" x14ac:dyDescent="0.25">
      <c r="A78412"/>
    </row>
    <row r="78413" spans="1:1" x14ac:dyDescent="0.25">
      <c r="A78413"/>
    </row>
    <row r="78414" spans="1:1" x14ac:dyDescent="0.25">
      <c r="A78414"/>
    </row>
    <row r="78415" spans="1:1" x14ac:dyDescent="0.25">
      <c r="A78415"/>
    </row>
    <row r="78416" spans="1:1" x14ac:dyDescent="0.25">
      <c r="A78416"/>
    </row>
    <row r="78417" spans="1:1" x14ac:dyDescent="0.25">
      <c r="A78417"/>
    </row>
    <row r="78418" spans="1:1" x14ac:dyDescent="0.25">
      <c r="A78418"/>
    </row>
    <row r="78419" spans="1:1" x14ac:dyDescent="0.25">
      <c r="A78419"/>
    </row>
    <row r="78420" spans="1:1" x14ac:dyDescent="0.25">
      <c r="A78420"/>
    </row>
    <row r="78421" spans="1:1" x14ac:dyDescent="0.25">
      <c r="A78421"/>
    </row>
    <row r="78422" spans="1:1" x14ac:dyDescent="0.25">
      <c r="A78422"/>
    </row>
    <row r="78423" spans="1:1" x14ac:dyDescent="0.25">
      <c r="A78423"/>
    </row>
    <row r="78424" spans="1:1" x14ac:dyDescent="0.25">
      <c r="A78424"/>
    </row>
    <row r="78425" spans="1:1" x14ac:dyDescent="0.25">
      <c r="A78425"/>
    </row>
    <row r="78426" spans="1:1" x14ac:dyDescent="0.25">
      <c r="A78426"/>
    </row>
    <row r="78427" spans="1:1" x14ac:dyDescent="0.25">
      <c r="A78427"/>
    </row>
    <row r="78428" spans="1:1" x14ac:dyDescent="0.25">
      <c r="A78428"/>
    </row>
    <row r="78429" spans="1:1" x14ac:dyDescent="0.25">
      <c r="A78429"/>
    </row>
    <row r="78430" spans="1:1" x14ac:dyDescent="0.25">
      <c r="A78430"/>
    </row>
    <row r="78431" spans="1:1" x14ac:dyDescent="0.25">
      <c r="A78431"/>
    </row>
    <row r="78432" spans="1:1" x14ac:dyDescent="0.25">
      <c r="A78432"/>
    </row>
    <row r="78433" spans="1:1" x14ac:dyDescent="0.25">
      <c r="A78433"/>
    </row>
    <row r="78434" spans="1:1" x14ac:dyDescent="0.25">
      <c r="A78434"/>
    </row>
    <row r="78435" spans="1:1" x14ac:dyDescent="0.25">
      <c r="A78435"/>
    </row>
    <row r="78436" spans="1:1" x14ac:dyDescent="0.25">
      <c r="A78436"/>
    </row>
    <row r="78437" spans="1:1" x14ac:dyDescent="0.25">
      <c r="A78437"/>
    </row>
    <row r="78438" spans="1:1" x14ac:dyDescent="0.25">
      <c r="A78438"/>
    </row>
    <row r="78439" spans="1:1" x14ac:dyDescent="0.25">
      <c r="A78439"/>
    </row>
    <row r="78440" spans="1:1" x14ac:dyDescent="0.25">
      <c r="A78440"/>
    </row>
    <row r="78441" spans="1:1" x14ac:dyDescent="0.25">
      <c r="A78441"/>
    </row>
    <row r="78442" spans="1:1" x14ac:dyDescent="0.25">
      <c r="A78442"/>
    </row>
    <row r="78443" spans="1:1" x14ac:dyDescent="0.25">
      <c r="A78443"/>
    </row>
    <row r="78444" spans="1:1" x14ac:dyDescent="0.25">
      <c r="A78444"/>
    </row>
    <row r="78445" spans="1:1" x14ac:dyDescent="0.25">
      <c r="A78445"/>
    </row>
    <row r="78446" spans="1:1" x14ac:dyDescent="0.25">
      <c r="A78446"/>
    </row>
    <row r="78447" spans="1:1" x14ac:dyDescent="0.25">
      <c r="A78447"/>
    </row>
    <row r="78448" spans="1:1" x14ac:dyDescent="0.25">
      <c r="A78448"/>
    </row>
    <row r="78449" spans="1:1" x14ac:dyDescent="0.25">
      <c r="A78449"/>
    </row>
    <row r="78450" spans="1:1" x14ac:dyDescent="0.25">
      <c r="A78450"/>
    </row>
    <row r="78451" spans="1:1" x14ac:dyDescent="0.25">
      <c r="A78451"/>
    </row>
    <row r="78452" spans="1:1" x14ac:dyDescent="0.25">
      <c r="A78452"/>
    </row>
    <row r="78453" spans="1:1" x14ac:dyDescent="0.25">
      <c r="A78453"/>
    </row>
    <row r="78454" spans="1:1" x14ac:dyDescent="0.25">
      <c r="A78454"/>
    </row>
    <row r="78455" spans="1:1" x14ac:dyDescent="0.25">
      <c r="A78455"/>
    </row>
    <row r="78456" spans="1:1" x14ac:dyDescent="0.25">
      <c r="A78456"/>
    </row>
    <row r="78457" spans="1:1" x14ac:dyDescent="0.25">
      <c r="A78457"/>
    </row>
    <row r="78458" spans="1:1" x14ac:dyDescent="0.25">
      <c r="A78458"/>
    </row>
    <row r="78459" spans="1:1" x14ac:dyDescent="0.25">
      <c r="A78459"/>
    </row>
    <row r="78460" spans="1:1" x14ac:dyDescent="0.25">
      <c r="A78460"/>
    </row>
    <row r="78461" spans="1:1" x14ac:dyDescent="0.25">
      <c r="A78461"/>
    </row>
    <row r="78462" spans="1:1" x14ac:dyDescent="0.25">
      <c r="A78462"/>
    </row>
    <row r="78463" spans="1:1" x14ac:dyDescent="0.25">
      <c r="A78463"/>
    </row>
    <row r="78464" spans="1:1" x14ac:dyDescent="0.25">
      <c r="A78464"/>
    </row>
    <row r="78465" spans="1:1" x14ac:dyDescent="0.25">
      <c r="A78465"/>
    </row>
    <row r="78466" spans="1:1" x14ac:dyDescent="0.25">
      <c r="A78466"/>
    </row>
    <row r="78467" spans="1:1" x14ac:dyDescent="0.25">
      <c r="A78467"/>
    </row>
    <row r="78468" spans="1:1" x14ac:dyDescent="0.25">
      <c r="A78468"/>
    </row>
    <row r="78469" spans="1:1" x14ac:dyDescent="0.25">
      <c r="A78469"/>
    </row>
    <row r="78470" spans="1:1" x14ac:dyDescent="0.25">
      <c r="A78470"/>
    </row>
    <row r="78471" spans="1:1" x14ac:dyDescent="0.25">
      <c r="A78471"/>
    </row>
    <row r="78472" spans="1:1" x14ac:dyDescent="0.25">
      <c r="A78472"/>
    </row>
    <row r="78473" spans="1:1" x14ac:dyDescent="0.25">
      <c r="A78473"/>
    </row>
    <row r="78474" spans="1:1" x14ac:dyDescent="0.25">
      <c r="A78474"/>
    </row>
    <row r="78475" spans="1:1" x14ac:dyDescent="0.25">
      <c r="A78475"/>
    </row>
    <row r="78476" spans="1:1" x14ac:dyDescent="0.25">
      <c r="A78476"/>
    </row>
    <row r="78477" spans="1:1" x14ac:dyDescent="0.25">
      <c r="A78477"/>
    </row>
    <row r="78478" spans="1:1" x14ac:dyDescent="0.25">
      <c r="A78478"/>
    </row>
    <row r="78479" spans="1:1" x14ac:dyDescent="0.25">
      <c r="A78479"/>
    </row>
    <row r="78480" spans="1:1" x14ac:dyDescent="0.25">
      <c r="A78480"/>
    </row>
    <row r="78481" spans="1:1" x14ac:dyDescent="0.25">
      <c r="A78481"/>
    </row>
    <row r="78482" spans="1:1" x14ac:dyDescent="0.25">
      <c r="A78482"/>
    </row>
    <row r="78483" spans="1:1" x14ac:dyDescent="0.25">
      <c r="A78483"/>
    </row>
    <row r="78484" spans="1:1" x14ac:dyDescent="0.25">
      <c r="A78484"/>
    </row>
    <row r="78485" spans="1:1" x14ac:dyDescent="0.25">
      <c r="A78485"/>
    </row>
    <row r="78486" spans="1:1" x14ac:dyDescent="0.25">
      <c r="A78486"/>
    </row>
    <row r="78487" spans="1:1" x14ac:dyDescent="0.25">
      <c r="A78487"/>
    </row>
    <row r="78488" spans="1:1" x14ac:dyDescent="0.25">
      <c r="A78488"/>
    </row>
    <row r="78489" spans="1:1" x14ac:dyDescent="0.25">
      <c r="A78489"/>
    </row>
    <row r="78490" spans="1:1" x14ac:dyDescent="0.25">
      <c r="A78490"/>
    </row>
    <row r="78491" spans="1:1" x14ac:dyDescent="0.25">
      <c r="A78491"/>
    </row>
    <row r="78492" spans="1:1" x14ac:dyDescent="0.25">
      <c r="A78492"/>
    </row>
    <row r="78493" spans="1:1" x14ac:dyDescent="0.25">
      <c r="A78493"/>
    </row>
    <row r="78494" spans="1:1" x14ac:dyDescent="0.25">
      <c r="A78494"/>
    </row>
    <row r="78495" spans="1:1" x14ac:dyDescent="0.25">
      <c r="A78495"/>
    </row>
    <row r="78496" spans="1:1" x14ac:dyDescent="0.25">
      <c r="A78496"/>
    </row>
    <row r="78497" spans="1:1" x14ac:dyDescent="0.25">
      <c r="A78497"/>
    </row>
    <row r="78498" spans="1:1" x14ac:dyDescent="0.25">
      <c r="A78498"/>
    </row>
    <row r="78499" spans="1:1" x14ac:dyDescent="0.25">
      <c r="A78499"/>
    </row>
    <row r="78500" spans="1:1" x14ac:dyDescent="0.25">
      <c r="A78500"/>
    </row>
    <row r="78501" spans="1:1" x14ac:dyDescent="0.25">
      <c r="A78501"/>
    </row>
    <row r="78502" spans="1:1" x14ac:dyDescent="0.25">
      <c r="A78502"/>
    </row>
    <row r="78503" spans="1:1" x14ac:dyDescent="0.25">
      <c r="A78503"/>
    </row>
    <row r="78504" spans="1:1" x14ac:dyDescent="0.25">
      <c r="A78504"/>
    </row>
    <row r="78505" spans="1:1" x14ac:dyDescent="0.25">
      <c r="A78505"/>
    </row>
    <row r="78506" spans="1:1" x14ac:dyDescent="0.25">
      <c r="A78506"/>
    </row>
    <row r="78507" spans="1:1" x14ac:dyDescent="0.25">
      <c r="A78507"/>
    </row>
    <row r="78508" spans="1:1" x14ac:dyDescent="0.25">
      <c r="A78508"/>
    </row>
    <row r="78509" spans="1:1" x14ac:dyDescent="0.25">
      <c r="A78509"/>
    </row>
    <row r="78510" spans="1:1" x14ac:dyDescent="0.25">
      <c r="A78510"/>
    </row>
    <row r="78511" spans="1:1" x14ac:dyDescent="0.25">
      <c r="A78511"/>
    </row>
    <row r="78512" spans="1:1" x14ac:dyDescent="0.25">
      <c r="A78512"/>
    </row>
    <row r="78513" spans="1:1" x14ac:dyDescent="0.25">
      <c r="A78513"/>
    </row>
    <row r="78514" spans="1:1" x14ac:dyDescent="0.25">
      <c r="A78514"/>
    </row>
    <row r="78515" spans="1:1" x14ac:dyDescent="0.25">
      <c r="A78515"/>
    </row>
    <row r="78516" spans="1:1" x14ac:dyDescent="0.25">
      <c r="A78516"/>
    </row>
    <row r="78517" spans="1:1" x14ac:dyDescent="0.25">
      <c r="A78517"/>
    </row>
    <row r="78518" spans="1:1" x14ac:dyDescent="0.25">
      <c r="A78518"/>
    </row>
    <row r="78519" spans="1:1" x14ac:dyDescent="0.25">
      <c r="A78519"/>
    </row>
    <row r="78520" spans="1:1" x14ac:dyDescent="0.25">
      <c r="A78520"/>
    </row>
    <row r="78521" spans="1:1" x14ac:dyDescent="0.25">
      <c r="A78521"/>
    </row>
    <row r="78522" spans="1:1" x14ac:dyDescent="0.25">
      <c r="A78522"/>
    </row>
    <row r="78523" spans="1:1" x14ac:dyDescent="0.25">
      <c r="A78523"/>
    </row>
    <row r="78524" spans="1:1" x14ac:dyDescent="0.25">
      <c r="A78524"/>
    </row>
    <row r="78525" spans="1:1" x14ac:dyDescent="0.25">
      <c r="A78525"/>
    </row>
    <row r="78526" spans="1:1" x14ac:dyDescent="0.25">
      <c r="A78526"/>
    </row>
    <row r="78527" spans="1:1" x14ac:dyDescent="0.25">
      <c r="A78527"/>
    </row>
    <row r="78528" spans="1:1" x14ac:dyDescent="0.25">
      <c r="A78528"/>
    </row>
    <row r="78529" spans="1:1" x14ac:dyDescent="0.25">
      <c r="A78529"/>
    </row>
    <row r="78530" spans="1:1" x14ac:dyDescent="0.25">
      <c r="A78530"/>
    </row>
    <row r="78531" spans="1:1" x14ac:dyDescent="0.25">
      <c r="A78531"/>
    </row>
    <row r="78532" spans="1:1" x14ac:dyDescent="0.25">
      <c r="A78532"/>
    </row>
    <row r="78533" spans="1:1" x14ac:dyDescent="0.25">
      <c r="A78533"/>
    </row>
    <row r="78534" spans="1:1" x14ac:dyDescent="0.25">
      <c r="A78534"/>
    </row>
    <row r="78535" spans="1:1" x14ac:dyDescent="0.25">
      <c r="A78535"/>
    </row>
    <row r="78536" spans="1:1" x14ac:dyDescent="0.25">
      <c r="A78536"/>
    </row>
    <row r="78537" spans="1:1" x14ac:dyDescent="0.25">
      <c r="A78537"/>
    </row>
    <row r="78538" spans="1:1" x14ac:dyDescent="0.25">
      <c r="A78538"/>
    </row>
    <row r="78539" spans="1:1" x14ac:dyDescent="0.25">
      <c r="A78539"/>
    </row>
    <row r="78540" spans="1:1" x14ac:dyDescent="0.25">
      <c r="A78540"/>
    </row>
    <row r="78541" spans="1:1" x14ac:dyDescent="0.25">
      <c r="A78541"/>
    </row>
    <row r="78542" spans="1:1" x14ac:dyDescent="0.25">
      <c r="A78542"/>
    </row>
    <row r="78543" spans="1:1" x14ac:dyDescent="0.25">
      <c r="A78543"/>
    </row>
    <row r="78544" spans="1:1" x14ac:dyDescent="0.25">
      <c r="A78544"/>
    </row>
    <row r="78545" spans="1:1" x14ac:dyDescent="0.25">
      <c r="A78545"/>
    </row>
    <row r="78546" spans="1:1" x14ac:dyDescent="0.25">
      <c r="A78546"/>
    </row>
    <row r="78547" spans="1:1" x14ac:dyDescent="0.25">
      <c r="A78547"/>
    </row>
    <row r="78548" spans="1:1" x14ac:dyDescent="0.25">
      <c r="A78548"/>
    </row>
    <row r="78549" spans="1:1" x14ac:dyDescent="0.25">
      <c r="A78549"/>
    </row>
    <row r="78550" spans="1:1" x14ac:dyDescent="0.25">
      <c r="A78550"/>
    </row>
    <row r="78551" spans="1:1" x14ac:dyDescent="0.25">
      <c r="A78551"/>
    </row>
    <row r="78552" spans="1:1" x14ac:dyDescent="0.25">
      <c r="A78552"/>
    </row>
    <row r="78553" spans="1:1" x14ac:dyDescent="0.25">
      <c r="A78553"/>
    </row>
    <row r="78554" spans="1:1" x14ac:dyDescent="0.25">
      <c r="A78554"/>
    </row>
    <row r="78555" spans="1:1" x14ac:dyDescent="0.25">
      <c r="A78555"/>
    </row>
    <row r="78556" spans="1:1" x14ac:dyDescent="0.25">
      <c r="A78556"/>
    </row>
    <row r="78557" spans="1:1" x14ac:dyDescent="0.25">
      <c r="A78557"/>
    </row>
    <row r="78558" spans="1:1" x14ac:dyDescent="0.25">
      <c r="A78558"/>
    </row>
    <row r="78559" spans="1:1" x14ac:dyDescent="0.25">
      <c r="A78559"/>
    </row>
    <row r="78560" spans="1:1" x14ac:dyDescent="0.25">
      <c r="A78560"/>
    </row>
    <row r="78561" spans="1:1" x14ac:dyDescent="0.25">
      <c r="A78561"/>
    </row>
    <row r="78562" spans="1:1" x14ac:dyDescent="0.25">
      <c r="A78562"/>
    </row>
    <row r="78563" spans="1:1" x14ac:dyDescent="0.25">
      <c r="A78563"/>
    </row>
    <row r="78564" spans="1:1" x14ac:dyDescent="0.25">
      <c r="A78564"/>
    </row>
    <row r="78565" spans="1:1" x14ac:dyDescent="0.25">
      <c r="A78565"/>
    </row>
    <row r="78566" spans="1:1" x14ac:dyDescent="0.25">
      <c r="A78566"/>
    </row>
    <row r="78567" spans="1:1" x14ac:dyDescent="0.25">
      <c r="A78567"/>
    </row>
    <row r="78568" spans="1:1" x14ac:dyDescent="0.25">
      <c r="A78568"/>
    </row>
    <row r="78569" spans="1:1" x14ac:dyDescent="0.25">
      <c r="A78569"/>
    </row>
    <row r="78570" spans="1:1" x14ac:dyDescent="0.25">
      <c r="A78570"/>
    </row>
    <row r="78571" spans="1:1" x14ac:dyDescent="0.25">
      <c r="A78571"/>
    </row>
    <row r="78572" spans="1:1" x14ac:dyDescent="0.25">
      <c r="A78572"/>
    </row>
    <row r="78573" spans="1:1" x14ac:dyDescent="0.25">
      <c r="A78573"/>
    </row>
    <row r="78574" spans="1:1" x14ac:dyDescent="0.25">
      <c r="A78574"/>
    </row>
    <row r="78575" spans="1:1" x14ac:dyDescent="0.25">
      <c r="A78575"/>
    </row>
    <row r="78576" spans="1:1" x14ac:dyDescent="0.25">
      <c r="A78576"/>
    </row>
    <row r="78577" spans="1:1" x14ac:dyDescent="0.25">
      <c r="A78577"/>
    </row>
    <row r="78578" spans="1:1" x14ac:dyDescent="0.25">
      <c r="A78578"/>
    </row>
    <row r="78579" spans="1:1" x14ac:dyDescent="0.25">
      <c r="A78579"/>
    </row>
    <row r="78580" spans="1:1" x14ac:dyDescent="0.25">
      <c r="A78580"/>
    </row>
    <row r="78581" spans="1:1" x14ac:dyDescent="0.25">
      <c r="A78581"/>
    </row>
    <row r="78582" spans="1:1" x14ac:dyDescent="0.25">
      <c r="A78582"/>
    </row>
    <row r="78583" spans="1:1" x14ac:dyDescent="0.25">
      <c r="A78583"/>
    </row>
    <row r="78584" spans="1:1" x14ac:dyDescent="0.25">
      <c r="A78584"/>
    </row>
    <row r="78585" spans="1:1" x14ac:dyDescent="0.25">
      <c r="A78585"/>
    </row>
    <row r="78586" spans="1:1" x14ac:dyDescent="0.25">
      <c r="A78586"/>
    </row>
    <row r="78587" spans="1:1" x14ac:dyDescent="0.25">
      <c r="A78587"/>
    </row>
    <row r="78588" spans="1:1" x14ac:dyDescent="0.25">
      <c r="A78588"/>
    </row>
    <row r="78589" spans="1:1" x14ac:dyDescent="0.25">
      <c r="A78589"/>
    </row>
    <row r="78590" spans="1:1" x14ac:dyDescent="0.25">
      <c r="A78590"/>
    </row>
    <row r="78591" spans="1:1" x14ac:dyDescent="0.25">
      <c r="A78591"/>
    </row>
    <row r="78592" spans="1:1" x14ac:dyDescent="0.25">
      <c r="A78592"/>
    </row>
    <row r="78593" spans="1:1" x14ac:dyDescent="0.25">
      <c r="A78593"/>
    </row>
    <row r="78594" spans="1:1" x14ac:dyDescent="0.25">
      <c r="A78594"/>
    </row>
    <row r="78595" spans="1:1" x14ac:dyDescent="0.25">
      <c r="A78595"/>
    </row>
    <row r="78596" spans="1:1" x14ac:dyDescent="0.25">
      <c r="A78596"/>
    </row>
    <row r="78597" spans="1:1" x14ac:dyDescent="0.25">
      <c r="A78597"/>
    </row>
    <row r="78598" spans="1:1" x14ac:dyDescent="0.25">
      <c r="A78598"/>
    </row>
    <row r="78599" spans="1:1" x14ac:dyDescent="0.25">
      <c r="A78599"/>
    </row>
    <row r="78600" spans="1:1" x14ac:dyDescent="0.25">
      <c r="A78600"/>
    </row>
    <row r="78601" spans="1:1" x14ac:dyDescent="0.25">
      <c r="A78601"/>
    </row>
    <row r="78602" spans="1:1" x14ac:dyDescent="0.25">
      <c r="A78602"/>
    </row>
    <row r="78603" spans="1:1" x14ac:dyDescent="0.25">
      <c r="A78603"/>
    </row>
    <row r="78604" spans="1:1" x14ac:dyDescent="0.25">
      <c r="A78604"/>
    </row>
    <row r="78605" spans="1:1" x14ac:dyDescent="0.25">
      <c r="A78605"/>
    </row>
    <row r="78606" spans="1:1" x14ac:dyDescent="0.25">
      <c r="A78606"/>
    </row>
    <row r="78607" spans="1:1" x14ac:dyDescent="0.25">
      <c r="A78607"/>
    </row>
    <row r="78608" spans="1:1" x14ac:dyDescent="0.25">
      <c r="A78608"/>
    </row>
    <row r="78609" spans="1:1" x14ac:dyDescent="0.25">
      <c r="A78609"/>
    </row>
    <row r="78610" spans="1:1" x14ac:dyDescent="0.25">
      <c r="A78610"/>
    </row>
    <row r="78611" spans="1:1" x14ac:dyDescent="0.25">
      <c r="A78611"/>
    </row>
    <row r="78612" spans="1:1" x14ac:dyDescent="0.25">
      <c r="A78612"/>
    </row>
    <row r="78613" spans="1:1" x14ac:dyDescent="0.25">
      <c r="A78613"/>
    </row>
    <row r="78614" spans="1:1" x14ac:dyDescent="0.25">
      <c r="A78614"/>
    </row>
    <row r="78615" spans="1:1" x14ac:dyDescent="0.25">
      <c r="A78615"/>
    </row>
    <row r="78616" spans="1:1" x14ac:dyDescent="0.25">
      <c r="A78616"/>
    </row>
    <row r="78617" spans="1:1" x14ac:dyDescent="0.25">
      <c r="A78617"/>
    </row>
    <row r="78618" spans="1:1" x14ac:dyDescent="0.25">
      <c r="A78618"/>
    </row>
    <row r="78619" spans="1:1" x14ac:dyDescent="0.25">
      <c r="A78619"/>
    </row>
    <row r="78620" spans="1:1" x14ac:dyDescent="0.25">
      <c r="A78620"/>
    </row>
    <row r="78621" spans="1:1" x14ac:dyDescent="0.25">
      <c r="A78621"/>
    </row>
    <row r="78622" spans="1:1" x14ac:dyDescent="0.25">
      <c r="A78622"/>
    </row>
    <row r="78623" spans="1:1" x14ac:dyDescent="0.25">
      <c r="A78623"/>
    </row>
    <row r="78624" spans="1:1" x14ac:dyDescent="0.25">
      <c r="A78624"/>
    </row>
    <row r="78625" spans="1:1" x14ac:dyDescent="0.25">
      <c r="A78625"/>
    </row>
    <row r="78626" spans="1:1" x14ac:dyDescent="0.25">
      <c r="A78626"/>
    </row>
    <row r="78627" spans="1:1" x14ac:dyDescent="0.25">
      <c r="A78627"/>
    </row>
    <row r="78628" spans="1:1" x14ac:dyDescent="0.25">
      <c r="A78628"/>
    </row>
    <row r="78629" spans="1:1" x14ac:dyDescent="0.25">
      <c r="A78629"/>
    </row>
    <row r="78630" spans="1:1" x14ac:dyDescent="0.25">
      <c r="A78630"/>
    </row>
    <row r="78631" spans="1:1" x14ac:dyDescent="0.25">
      <c r="A78631"/>
    </row>
    <row r="78632" spans="1:1" x14ac:dyDescent="0.25">
      <c r="A78632"/>
    </row>
    <row r="78633" spans="1:1" x14ac:dyDescent="0.25">
      <c r="A78633"/>
    </row>
    <row r="78634" spans="1:1" x14ac:dyDescent="0.25">
      <c r="A78634"/>
    </row>
    <row r="78635" spans="1:1" x14ac:dyDescent="0.25">
      <c r="A78635"/>
    </row>
    <row r="78636" spans="1:1" x14ac:dyDescent="0.25">
      <c r="A78636"/>
    </row>
    <row r="78637" spans="1:1" x14ac:dyDescent="0.25">
      <c r="A78637"/>
    </row>
    <row r="78638" spans="1:1" x14ac:dyDescent="0.25">
      <c r="A78638"/>
    </row>
    <row r="78639" spans="1:1" x14ac:dyDescent="0.25">
      <c r="A78639"/>
    </row>
    <row r="78640" spans="1:1" x14ac:dyDescent="0.25">
      <c r="A78640"/>
    </row>
    <row r="78641" spans="1:1" x14ac:dyDescent="0.25">
      <c r="A78641"/>
    </row>
    <row r="78642" spans="1:1" x14ac:dyDescent="0.25">
      <c r="A78642"/>
    </row>
    <row r="78643" spans="1:1" x14ac:dyDescent="0.25">
      <c r="A78643"/>
    </row>
    <row r="78644" spans="1:1" x14ac:dyDescent="0.25">
      <c r="A78644"/>
    </row>
    <row r="78645" spans="1:1" x14ac:dyDescent="0.25">
      <c r="A78645"/>
    </row>
    <row r="78646" spans="1:1" x14ac:dyDescent="0.25">
      <c r="A78646"/>
    </row>
    <row r="78647" spans="1:1" x14ac:dyDescent="0.25">
      <c r="A78647"/>
    </row>
    <row r="78648" spans="1:1" x14ac:dyDescent="0.25">
      <c r="A78648"/>
    </row>
    <row r="78649" spans="1:1" x14ac:dyDescent="0.25">
      <c r="A78649"/>
    </row>
    <row r="78650" spans="1:1" x14ac:dyDescent="0.25">
      <c r="A78650"/>
    </row>
    <row r="78651" spans="1:1" x14ac:dyDescent="0.25">
      <c r="A78651"/>
    </row>
    <row r="78652" spans="1:1" x14ac:dyDescent="0.25">
      <c r="A78652"/>
    </row>
    <row r="78653" spans="1:1" x14ac:dyDescent="0.25">
      <c r="A78653"/>
    </row>
    <row r="78654" spans="1:1" x14ac:dyDescent="0.25">
      <c r="A78654"/>
    </row>
    <row r="78655" spans="1:1" x14ac:dyDescent="0.25">
      <c r="A78655"/>
    </row>
    <row r="78656" spans="1:1" x14ac:dyDescent="0.25">
      <c r="A78656"/>
    </row>
    <row r="78657" spans="1:1" x14ac:dyDescent="0.25">
      <c r="A78657"/>
    </row>
    <row r="78658" spans="1:1" x14ac:dyDescent="0.25">
      <c r="A78658"/>
    </row>
    <row r="78659" spans="1:1" x14ac:dyDescent="0.25">
      <c r="A78659"/>
    </row>
    <row r="78660" spans="1:1" x14ac:dyDescent="0.25">
      <c r="A78660"/>
    </row>
    <row r="78661" spans="1:1" x14ac:dyDescent="0.25">
      <c r="A78661"/>
    </row>
    <row r="78662" spans="1:1" x14ac:dyDescent="0.25">
      <c r="A78662"/>
    </row>
    <row r="78663" spans="1:1" x14ac:dyDescent="0.25">
      <c r="A78663"/>
    </row>
    <row r="78664" spans="1:1" x14ac:dyDescent="0.25">
      <c r="A78664"/>
    </row>
    <row r="78665" spans="1:1" x14ac:dyDescent="0.25">
      <c r="A78665"/>
    </row>
    <row r="78666" spans="1:1" x14ac:dyDescent="0.25">
      <c r="A78666"/>
    </row>
    <row r="78667" spans="1:1" x14ac:dyDescent="0.25">
      <c r="A78667"/>
    </row>
    <row r="78668" spans="1:1" x14ac:dyDescent="0.25">
      <c r="A78668"/>
    </row>
    <row r="78669" spans="1:1" x14ac:dyDescent="0.25">
      <c r="A78669"/>
    </row>
    <row r="78670" spans="1:1" x14ac:dyDescent="0.25">
      <c r="A78670"/>
    </row>
    <row r="78671" spans="1:1" x14ac:dyDescent="0.25">
      <c r="A78671"/>
    </row>
    <row r="78672" spans="1:1" x14ac:dyDescent="0.25">
      <c r="A78672"/>
    </row>
    <row r="78673" spans="1:1" x14ac:dyDescent="0.25">
      <c r="A78673"/>
    </row>
    <row r="78674" spans="1:1" x14ac:dyDescent="0.25">
      <c r="A78674"/>
    </row>
    <row r="78675" spans="1:1" x14ac:dyDescent="0.25">
      <c r="A78675"/>
    </row>
    <row r="78676" spans="1:1" x14ac:dyDescent="0.25">
      <c r="A78676"/>
    </row>
    <row r="78677" spans="1:1" x14ac:dyDescent="0.25">
      <c r="A78677"/>
    </row>
    <row r="78678" spans="1:1" x14ac:dyDescent="0.25">
      <c r="A78678"/>
    </row>
    <row r="78679" spans="1:1" x14ac:dyDescent="0.25">
      <c r="A78679"/>
    </row>
    <row r="78680" spans="1:1" x14ac:dyDescent="0.25">
      <c r="A78680"/>
    </row>
    <row r="78681" spans="1:1" x14ac:dyDescent="0.25">
      <c r="A78681"/>
    </row>
    <row r="78682" spans="1:1" x14ac:dyDescent="0.25">
      <c r="A78682"/>
    </row>
    <row r="78683" spans="1:1" x14ac:dyDescent="0.25">
      <c r="A78683"/>
    </row>
    <row r="78684" spans="1:1" x14ac:dyDescent="0.25">
      <c r="A78684"/>
    </row>
    <row r="78685" spans="1:1" x14ac:dyDescent="0.25">
      <c r="A78685"/>
    </row>
    <row r="78686" spans="1:1" x14ac:dyDescent="0.25">
      <c r="A78686"/>
    </row>
    <row r="78687" spans="1:1" x14ac:dyDescent="0.25">
      <c r="A78687"/>
    </row>
    <row r="78688" spans="1:1" x14ac:dyDescent="0.25">
      <c r="A78688"/>
    </row>
    <row r="78689" spans="1:1" x14ac:dyDescent="0.25">
      <c r="A78689"/>
    </row>
    <row r="78690" spans="1:1" x14ac:dyDescent="0.25">
      <c r="A78690"/>
    </row>
    <row r="78691" spans="1:1" x14ac:dyDescent="0.25">
      <c r="A78691"/>
    </row>
    <row r="78692" spans="1:1" x14ac:dyDescent="0.25">
      <c r="A78692"/>
    </row>
    <row r="78693" spans="1:1" x14ac:dyDescent="0.25">
      <c r="A78693"/>
    </row>
    <row r="78694" spans="1:1" x14ac:dyDescent="0.25">
      <c r="A78694"/>
    </row>
    <row r="78695" spans="1:1" x14ac:dyDescent="0.25">
      <c r="A78695"/>
    </row>
    <row r="78696" spans="1:1" x14ac:dyDescent="0.25">
      <c r="A78696"/>
    </row>
    <row r="78697" spans="1:1" x14ac:dyDescent="0.25">
      <c r="A78697"/>
    </row>
    <row r="78698" spans="1:1" x14ac:dyDescent="0.25">
      <c r="A78698"/>
    </row>
    <row r="78699" spans="1:1" x14ac:dyDescent="0.25">
      <c r="A78699"/>
    </row>
    <row r="78700" spans="1:1" x14ac:dyDescent="0.25">
      <c r="A78700"/>
    </row>
    <row r="78701" spans="1:1" x14ac:dyDescent="0.25">
      <c r="A78701"/>
    </row>
    <row r="78702" spans="1:1" x14ac:dyDescent="0.25">
      <c r="A78702"/>
    </row>
    <row r="78703" spans="1:1" x14ac:dyDescent="0.25">
      <c r="A78703"/>
    </row>
    <row r="78704" spans="1:1" x14ac:dyDescent="0.25">
      <c r="A78704"/>
    </row>
    <row r="78705" spans="1:1" x14ac:dyDescent="0.25">
      <c r="A78705"/>
    </row>
    <row r="78706" spans="1:1" x14ac:dyDescent="0.25">
      <c r="A78706"/>
    </row>
    <row r="78707" spans="1:1" x14ac:dyDescent="0.25">
      <c r="A78707"/>
    </row>
    <row r="78708" spans="1:1" x14ac:dyDescent="0.25">
      <c r="A78708"/>
    </row>
    <row r="78709" spans="1:1" x14ac:dyDescent="0.25">
      <c r="A78709"/>
    </row>
    <row r="78710" spans="1:1" x14ac:dyDescent="0.25">
      <c r="A78710"/>
    </row>
    <row r="78711" spans="1:1" x14ac:dyDescent="0.25">
      <c r="A78711"/>
    </row>
    <row r="78712" spans="1:1" x14ac:dyDescent="0.25">
      <c r="A78712"/>
    </row>
    <row r="78713" spans="1:1" x14ac:dyDescent="0.25">
      <c r="A78713"/>
    </row>
    <row r="78714" spans="1:1" x14ac:dyDescent="0.25">
      <c r="A78714"/>
    </row>
    <row r="78715" spans="1:1" x14ac:dyDescent="0.25">
      <c r="A78715"/>
    </row>
    <row r="78716" spans="1:1" x14ac:dyDescent="0.25">
      <c r="A78716"/>
    </row>
    <row r="78717" spans="1:1" x14ac:dyDescent="0.25">
      <c r="A78717"/>
    </row>
    <row r="78718" spans="1:1" x14ac:dyDescent="0.25">
      <c r="A78718"/>
    </row>
    <row r="78719" spans="1:1" x14ac:dyDescent="0.25">
      <c r="A78719"/>
    </row>
    <row r="78720" spans="1:1" x14ac:dyDescent="0.25">
      <c r="A78720"/>
    </row>
    <row r="78721" spans="1:1" x14ac:dyDescent="0.25">
      <c r="A78721"/>
    </row>
    <row r="78722" spans="1:1" x14ac:dyDescent="0.25">
      <c r="A78722"/>
    </row>
    <row r="78723" spans="1:1" x14ac:dyDescent="0.25">
      <c r="A78723"/>
    </row>
    <row r="78724" spans="1:1" x14ac:dyDescent="0.25">
      <c r="A78724"/>
    </row>
    <row r="78725" spans="1:1" x14ac:dyDescent="0.25">
      <c r="A78725"/>
    </row>
    <row r="78726" spans="1:1" x14ac:dyDescent="0.25">
      <c r="A78726"/>
    </row>
    <row r="78727" spans="1:1" x14ac:dyDescent="0.25">
      <c r="A78727"/>
    </row>
    <row r="78728" spans="1:1" x14ac:dyDescent="0.25">
      <c r="A78728"/>
    </row>
    <row r="78729" spans="1:1" x14ac:dyDescent="0.25">
      <c r="A78729"/>
    </row>
    <row r="78730" spans="1:1" x14ac:dyDescent="0.25">
      <c r="A78730"/>
    </row>
    <row r="78731" spans="1:1" x14ac:dyDescent="0.25">
      <c r="A78731"/>
    </row>
    <row r="78732" spans="1:1" x14ac:dyDescent="0.25">
      <c r="A78732"/>
    </row>
    <row r="78733" spans="1:1" x14ac:dyDescent="0.25">
      <c r="A78733"/>
    </row>
    <row r="78734" spans="1:1" x14ac:dyDescent="0.25">
      <c r="A78734"/>
    </row>
    <row r="78735" spans="1:1" x14ac:dyDescent="0.25">
      <c r="A78735"/>
    </row>
    <row r="78736" spans="1:1" x14ac:dyDescent="0.25">
      <c r="A78736"/>
    </row>
    <row r="78737" spans="1:1" x14ac:dyDescent="0.25">
      <c r="A78737"/>
    </row>
    <row r="78738" spans="1:1" x14ac:dyDescent="0.25">
      <c r="A78738"/>
    </row>
    <row r="78739" spans="1:1" x14ac:dyDescent="0.25">
      <c r="A78739"/>
    </row>
    <row r="78740" spans="1:1" x14ac:dyDescent="0.25">
      <c r="A78740"/>
    </row>
    <row r="78741" spans="1:1" x14ac:dyDescent="0.25">
      <c r="A78741"/>
    </row>
    <row r="78742" spans="1:1" x14ac:dyDescent="0.25">
      <c r="A78742"/>
    </row>
    <row r="78743" spans="1:1" x14ac:dyDescent="0.25">
      <c r="A78743"/>
    </row>
    <row r="78744" spans="1:1" x14ac:dyDescent="0.25">
      <c r="A78744"/>
    </row>
    <row r="78745" spans="1:1" x14ac:dyDescent="0.25">
      <c r="A78745"/>
    </row>
    <row r="78746" spans="1:1" x14ac:dyDescent="0.25">
      <c r="A78746"/>
    </row>
    <row r="78747" spans="1:1" x14ac:dyDescent="0.25">
      <c r="A78747"/>
    </row>
    <row r="78748" spans="1:1" x14ac:dyDescent="0.25">
      <c r="A78748"/>
    </row>
    <row r="78749" spans="1:1" x14ac:dyDescent="0.25">
      <c r="A78749"/>
    </row>
    <row r="78750" spans="1:1" x14ac:dyDescent="0.25">
      <c r="A78750"/>
    </row>
    <row r="78751" spans="1:1" x14ac:dyDescent="0.25">
      <c r="A78751"/>
    </row>
    <row r="78752" spans="1:1" x14ac:dyDescent="0.25">
      <c r="A78752"/>
    </row>
    <row r="78753" spans="1:1" x14ac:dyDescent="0.25">
      <c r="A78753"/>
    </row>
    <row r="78754" spans="1:1" x14ac:dyDescent="0.25">
      <c r="A78754"/>
    </row>
    <row r="78755" spans="1:1" x14ac:dyDescent="0.25">
      <c r="A78755"/>
    </row>
    <row r="78756" spans="1:1" x14ac:dyDescent="0.25">
      <c r="A78756"/>
    </row>
    <row r="78757" spans="1:1" x14ac:dyDescent="0.25">
      <c r="A78757"/>
    </row>
    <row r="78758" spans="1:1" x14ac:dyDescent="0.25">
      <c r="A78758"/>
    </row>
    <row r="78759" spans="1:1" x14ac:dyDescent="0.25">
      <c r="A78759"/>
    </row>
    <row r="78760" spans="1:1" x14ac:dyDescent="0.25">
      <c r="A78760"/>
    </row>
    <row r="78761" spans="1:1" x14ac:dyDescent="0.25">
      <c r="A78761"/>
    </row>
    <row r="78762" spans="1:1" x14ac:dyDescent="0.25">
      <c r="A78762"/>
    </row>
    <row r="78763" spans="1:1" x14ac:dyDescent="0.25">
      <c r="A78763"/>
    </row>
    <row r="78764" spans="1:1" x14ac:dyDescent="0.25">
      <c r="A78764"/>
    </row>
    <row r="78765" spans="1:1" x14ac:dyDescent="0.25">
      <c r="A78765"/>
    </row>
    <row r="78766" spans="1:1" x14ac:dyDescent="0.25">
      <c r="A78766"/>
    </row>
    <row r="78767" spans="1:1" x14ac:dyDescent="0.25">
      <c r="A78767"/>
    </row>
    <row r="78768" spans="1:1" x14ac:dyDescent="0.25">
      <c r="A78768"/>
    </row>
    <row r="78769" spans="1:1" x14ac:dyDescent="0.25">
      <c r="A78769"/>
    </row>
    <row r="78770" spans="1:1" x14ac:dyDescent="0.25">
      <c r="A78770"/>
    </row>
    <row r="78771" spans="1:1" x14ac:dyDescent="0.25">
      <c r="A78771"/>
    </row>
    <row r="78772" spans="1:1" x14ac:dyDescent="0.25">
      <c r="A78772"/>
    </row>
    <row r="78773" spans="1:1" x14ac:dyDescent="0.25">
      <c r="A78773"/>
    </row>
    <row r="78774" spans="1:1" x14ac:dyDescent="0.25">
      <c r="A78774"/>
    </row>
    <row r="78775" spans="1:1" x14ac:dyDescent="0.25">
      <c r="A78775"/>
    </row>
    <row r="78776" spans="1:1" x14ac:dyDescent="0.25">
      <c r="A78776"/>
    </row>
    <row r="78777" spans="1:1" x14ac:dyDescent="0.25">
      <c r="A78777"/>
    </row>
    <row r="78778" spans="1:1" x14ac:dyDescent="0.25">
      <c r="A78778"/>
    </row>
    <row r="78779" spans="1:1" x14ac:dyDescent="0.25">
      <c r="A78779"/>
    </row>
    <row r="78780" spans="1:1" x14ac:dyDescent="0.25">
      <c r="A78780"/>
    </row>
    <row r="78781" spans="1:1" x14ac:dyDescent="0.25">
      <c r="A78781"/>
    </row>
    <row r="78782" spans="1:1" x14ac:dyDescent="0.25">
      <c r="A78782"/>
    </row>
    <row r="78783" spans="1:1" x14ac:dyDescent="0.25">
      <c r="A78783"/>
    </row>
    <row r="78784" spans="1:1" x14ac:dyDescent="0.25">
      <c r="A78784"/>
    </row>
    <row r="78785" spans="1:1" x14ac:dyDescent="0.25">
      <c r="A78785"/>
    </row>
    <row r="78786" spans="1:1" x14ac:dyDescent="0.25">
      <c r="A78786"/>
    </row>
    <row r="78787" spans="1:1" x14ac:dyDescent="0.25">
      <c r="A78787"/>
    </row>
    <row r="78788" spans="1:1" x14ac:dyDescent="0.25">
      <c r="A78788"/>
    </row>
    <row r="78789" spans="1:1" x14ac:dyDescent="0.25">
      <c r="A78789"/>
    </row>
    <row r="78790" spans="1:1" x14ac:dyDescent="0.25">
      <c r="A78790"/>
    </row>
    <row r="78791" spans="1:1" x14ac:dyDescent="0.25">
      <c r="A78791"/>
    </row>
    <row r="78792" spans="1:1" x14ac:dyDescent="0.25">
      <c r="A78792"/>
    </row>
    <row r="78793" spans="1:1" x14ac:dyDescent="0.25">
      <c r="A78793"/>
    </row>
    <row r="78794" spans="1:1" x14ac:dyDescent="0.25">
      <c r="A78794"/>
    </row>
    <row r="78795" spans="1:1" x14ac:dyDescent="0.25">
      <c r="A78795"/>
    </row>
    <row r="78796" spans="1:1" x14ac:dyDescent="0.25">
      <c r="A78796"/>
    </row>
    <row r="78797" spans="1:1" x14ac:dyDescent="0.25">
      <c r="A78797"/>
    </row>
    <row r="78798" spans="1:1" x14ac:dyDescent="0.25">
      <c r="A78798"/>
    </row>
    <row r="78799" spans="1:1" x14ac:dyDescent="0.25">
      <c r="A78799"/>
    </row>
    <row r="78800" spans="1:1" x14ac:dyDescent="0.25">
      <c r="A78800"/>
    </row>
    <row r="78801" spans="1:1" x14ac:dyDescent="0.25">
      <c r="A78801"/>
    </row>
    <row r="78802" spans="1:1" x14ac:dyDescent="0.25">
      <c r="A78802"/>
    </row>
    <row r="78803" spans="1:1" x14ac:dyDescent="0.25">
      <c r="A78803"/>
    </row>
    <row r="78804" spans="1:1" x14ac:dyDescent="0.25">
      <c r="A78804"/>
    </row>
    <row r="78805" spans="1:1" x14ac:dyDescent="0.25">
      <c r="A78805"/>
    </row>
    <row r="78806" spans="1:1" x14ac:dyDescent="0.25">
      <c r="A78806"/>
    </row>
    <row r="78807" spans="1:1" x14ac:dyDescent="0.25">
      <c r="A78807"/>
    </row>
    <row r="78808" spans="1:1" x14ac:dyDescent="0.25">
      <c r="A78808"/>
    </row>
    <row r="78809" spans="1:1" x14ac:dyDescent="0.25">
      <c r="A78809"/>
    </row>
    <row r="78810" spans="1:1" x14ac:dyDescent="0.25">
      <c r="A78810"/>
    </row>
    <row r="78811" spans="1:1" x14ac:dyDescent="0.25">
      <c r="A78811"/>
    </row>
    <row r="78812" spans="1:1" x14ac:dyDescent="0.25">
      <c r="A78812"/>
    </row>
    <row r="78813" spans="1:1" x14ac:dyDescent="0.25">
      <c r="A78813"/>
    </row>
    <row r="78814" spans="1:1" x14ac:dyDescent="0.25">
      <c r="A78814"/>
    </row>
    <row r="78815" spans="1:1" x14ac:dyDescent="0.25">
      <c r="A78815"/>
    </row>
    <row r="78816" spans="1:1" x14ac:dyDescent="0.25">
      <c r="A78816"/>
    </row>
    <row r="78817" spans="1:1" x14ac:dyDescent="0.25">
      <c r="A78817"/>
    </row>
    <row r="78818" spans="1:1" x14ac:dyDescent="0.25">
      <c r="A78818"/>
    </row>
    <row r="78819" spans="1:1" x14ac:dyDescent="0.25">
      <c r="A78819"/>
    </row>
    <row r="78820" spans="1:1" x14ac:dyDescent="0.25">
      <c r="A78820"/>
    </row>
    <row r="78821" spans="1:1" x14ac:dyDescent="0.25">
      <c r="A78821"/>
    </row>
    <row r="78822" spans="1:1" x14ac:dyDescent="0.25">
      <c r="A78822"/>
    </row>
    <row r="78823" spans="1:1" x14ac:dyDescent="0.25">
      <c r="A78823"/>
    </row>
    <row r="78824" spans="1:1" x14ac:dyDescent="0.25">
      <c r="A78824"/>
    </row>
    <row r="78825" spans="1:1" x14ac:dyDescent="0.25">
      <c r="A78825"/>
    </row>
    <row r="78826" spans="1:1" x14ac:dyDescent="0.25">
      <c r="A78826"/>
    </row>
    <row r="78827" spans="1:1" x14ac:dyDescent="0.25">
      <c r="A78827"/>
    </row>
    <row r="78828" spans="1:1" x14ac:dyDescent="0.25">
      <c r="A78828"/>
    </row>
    <row r="78829" spans="1:1" x14ac:dyDescent="0.25">
      <c r="A78829"/>
    </row>
    <row r="78830" spans="1:1" x14ac:dyDescent="0.25">
      <c r="A78830"/>
    </row>
    <row r="78831" spans="1:1" x14ac:dyDescent="0.25">
      <c r="A78831"/>
    </row>
    <row r="78832" spans="1:1" x14ac:dyDescent="0.25">
      <c r="A78832"/>
    </row>
    <row r="78833" spans="1:1" x14ac:dyDescent="0.25">
      <c r="A78833"/>
    </row>
    <row r="78834" spans="1:1" x14ac:dyDescent="0.25">
      <c r="A78834"/>
    </row>
    <row r="78835" spans="1:1" x14ac:dyDescent="0.25">
      <c r="A78835"/>
    </row>
    <row r="78836" spans="1:1" x14ac:dyDescent="0.25">
      <c r="A78836"/>
    </row>
    <row r="78837" spans="1:1" x14ac:dyDescent="0.25">
      <c r="A78837"/>
    </row>
    <row r="78838" spans="1:1" x14ac:dyDescent="0.25">
      <c r="A78838"/>
    </row>
    <row r="78839" spans="1:1" x14ac:dyDescent="0.25">
      <c r="A78839"/>
    </row>
    <row r="78840" spans="1:1" x14ac:dyDescent="0.25">
      <c r="A78840"/>
    </row>
    <row r="78841" spans="1:1" x14ac:dyDescent="0.25">
      <c r="A78841"/>
    </row>
    <row r="78842" spans="1:1" x14ac:dyDescent="0.25">
      <c r="A78842"/>
    </row>
    <row r="78843" spans="1:1" x14ac:dyDescent="0.25">
      <c r="A78843"/>
    </row>
    <row r="78844" spans="1:1" x14ac:dyDescent="0.25">
      <c r="A78844"/>
    </row>
    <row r="78845" spans="1:1" x14ac:dyDescent="0.25">
      <c r="A78845"/>
    </row>
    <row r="78846" spans="1:1" x14ac:dyDescent="0.25">
      <c r="A78846"/>
    </row>
    <row r="78847" spans="1:1" x14ac:dyDescent="0.25">
      <c r="A78847"/>
    </row>
    <row r="78848" spans="1:1" x14ac:dyDescent="0.25">
      <c r="A78848"/>
    </row>
    <row r="78849" spans="1:1" x14ac:dyDescent="0.25">
      <c r="A78849"/>
    </row>
    <row r="78850" spans="1:1" x14ac:dyDescent="0.25">
      <c r="A78850"/>
    </row>
    <row r="78851" spans="1:1" x14ac:dyDescent="0.25">
      <c r="A78851"/>
    </row>
    <row r="78852" spans="1:1" x14ac:dyDescent="0.25">
      <c r="A78852"/>
    </row>
    <row r="78853" spans="1:1" x14ac:dyDescent="0.25">
      <c r="A78853"/>
    </row>
    <row r="78854" spans="1:1" x14ac:dyDescent="0.25">
      <c r="A78854"/>
    </row>
    <row r="78855" spans="1:1" x14ac:dyDescent="0.25">
      <c r="A78855"/>
    </row>
    <row r="78856" spans="1:1" x14ac:dyDescent="0.25">
      <c r="A78856"/>
    </row>
    <row r="78857" spans="1:1" x14ac:dyDescent="0.25">
      <c r="A78857"/>
    </row>
    <row r="78858" spans="1:1" x14ac:dyDescent="0.25">
      <c r="A78858"/>
    </row>
    <row r="78859" spans="1:1" x14ac:dyDescent="0.25">
      <c r="A78859"/>
    </row>
    <row r="78860" spans="1:1" x14ac:dyDescent="0.25">
      <c r="A78860"/>
    </row>
    <row r="78861" spans="1:1" x14ac:dyDescent="0.25">
      <c r="A78861"/>
    </row>
    <row r="78862" spans="1:1" x14ac:dyDescent="0.25">
      <c r="A78862"/>
    </row>
    <row r="78863" spans="1:1" x14ac:dyDescent="0.25">
      <c r="A78863"/>
    </row>
    <row r="78864" spans="1:1" x14ac:dyDescent="0.25">
      <c r="A78864"/>
    </row>
    <row r="78865" spans="1:1" x14ac:dyDescent="0.25">
      <c r="A78865"/>
    </row>
    <row r="78866" spans="1:1" x14ac:dyDescent="0.25">
      <c r="A78866"/>
    </row>
    <row r="78867" spans="1:1" x14ac:dyDescent="0.25">
      <c r="A78867"/>
    </row>
    <row r="78868" spans="1:1" x14ac:dyDescent="0.25">
      <c r="A78868"/>
    </row>
    <row r="78869" spans="1:1" x14ac:dyDescent="0.25">
      <c r="A78869"/>
    </row>
    <row r="78870" spans="1:1" x14ac:dyDescent="0.25">
      <c r="A78870"/>
    </row>
    <row r="78871" spans="1:1" x14ac:dyDescent="0.25">
      <c r="A78871"/>
    </row>
    <row r="78872" spans="1:1" x14ac:dyDescent="0.25">
      <c r="A78872"/>
    </row>
    <row r="78873" spans="1:1" x14ac:dyDescent="0.25">
      <c r="A78873"/>
    </row>
    <row r="78874" spans="1:1" x14ac:dyDescent="0.25">
      <c r="A78874"/>
    </row>
    <row r="78875" spans="1:1" x14ac:dyDescent="0.25">
      <c r="A78875"/>
    </row>
    <row r="78876" spans="1:1" x14ac:dyDescent="0.25">
      <c r="A78876"/>
    </row>
    <row r="78877" spans="1:1" x14ac:dyDescent="0.25">
      <c r="A78877"/>
    </row>
    <row r="78878" spans="1:1" x14ac:dyDescent="0.25">
      <c r="A78878"/>
    </row>
    <row r="78879" spans="1:1" x14ac:dyDescent="0.25">
      <c r="A78879"/>
    </row>
    <row r="78880" spans="1:1" x14ac:dyDescent="0.25">
      <c r="A78880"/>
    </row>
    <row r="78881" spans="1:1" x14ac:dyDescent="0.25">
      <c r="A78881"/>
    </row>
    <row r="78882" spans="1:1" x14ac:dyDescent="0.25">
      <c r="A78882"/>
    </row>
    <row r="78883" spans="1:1" x14ac:dyDescent="0.25">
      <c r="A78883"/>
    </row>
    <row r="78884" spans="1:1" x14ac:dyDescent="0.25">
      <c r="A78884"/>
    </row>
    <row r="78885" spans="1:1" x14ac:dyDescent="0.25">
      <c r="A78885"/>
    </row>
    <row r="78886" spans="1:1" x14ac:dyDescent="0.25">
      <c r="A78886"/>
    </row>
    <row r="78887" spans="1:1" x14ac:dyDescent="0.25">
      <c r="A78887"/>
    </row>
    <row r="78888" spans="1:1" x14ac:dyDescent="0.25">
      <c r="A78888"/>
    </row>
    <row r="78889" spans="1:1" x14ac:dyDescent="0.25">
      <c r="A78889"/>
    </row>
    <row r="78890" spans="1:1" x14ac:dyDescent="0.25">
      <c r="A78890"/>
    </row>
    <row r="78891" spans="1:1" x14ac:dyDescent="0.25">
      <c r="A78891"/>
    </row>
    <row r="78892" spans="1:1" x14ac:dyDescent="0.25">
      <c r="A78892"/>
    </row>
    <row r="78893" spans="1:1" x14ac:dyDescent="0.25">
      <c r="A78893"/>
    </row>
    <row r="78894" spans="1:1" x14ac:dyDescent="0.25">
      <c r="A78894"/>
    </row>
    <row r="78895" spans="1:1" x14ac:dyDescent="0.25">
      <c r="A78895"/>
    </row>
    <row r="78896" spans="1:1" x14ac:dyDescent="0.25">
      <c r="A78896"/>
    </row>
    <row r="78897" spans="1:1" x14ac:dyDescent="0.25">
      <c r="A78897"/>
    </row>
    <row r="78898" spans="1:1" x14ac:dyDescent="0.25">
      <c r="A78898"/>
    </row>
    <row r="78899" spans="1:1" x14ac:dyDescent="0.25">
      <c r="A78899"/>
    </row>
    <row r="78900" spans="1:1" x14ac:dyDescent="0.25">
      <c r="A78900"/>
    </row>
    <row r="78901" spans="1:1" x14ac:dyDescent="0.25">
      <c r="A78901"/>
    </row>
    <row r="78902" spans="1:1" x14ac:dyDescent="0.25">
      <c r="A78902"/>
    </row>
    <row r="78903" spans="1:1" x14ac:dyDescent="0.25">
      <c r="A78903"/>
    </row>
    <row r="78904" spans="1:1" x14ac:dyDescent="0.25">
      <c r="A78904"/>
    </row>
    <row r="78905" spans="1:1" x14ac:dyDescent="0.25">
      <c r="A78905"/>
    </row>
    <row r="78906" spans="1:1" x14ac:dyDescent="0.25">
      <c r="A78906"/>
    </row>
    <row r="78907" spans="1:1" x14ac:dyDescent="0.25">
      <c r="A78907"/>
    </row>
    <row r="78908" spans="1:1" x14ac:dyDescent="0.25">
      <c r="A78908"/>
    </row>
    <row r="78909" spans="1:1" x14ac:dyDescent="0.25">
      <c r="A78909"/>
    </row>
    <row r="78910" spans="1:1" x14ac:dyDescent="0.25">
      <c r="A78910"/>
    </row>
    <row r="78911" spans="1:1" x14ac:dyDescent="0.25">
      <c r="A78911"/>
    </row>
    <row r="78912" spans="1:1" x14ac:dyDescent="0.25">
      <c r="A78912"/>
    </row>
    <row r="78913" spans="1:1" x14ac:dyDescent="0.25">
      <c r="A78913"/>
    </row>
    <row r="78914" spans="1:1" x14ac:dyDescent="0.25">
      <c r="A78914"/>
    </row>
    <row r="78915" spans="1:1" x14ac:dyDescent="0.25">
      <c r="A78915"/>
    </row>
    <row r="78916" spans="1:1" x14ac:dyDescent="0.25">
      <c r="A78916"/>
    </row>
    <row r="78917" spans="1:1" x14ac:dyDescent="0.25">
      <c r="A78917"/>
    </row>
    <row r="78918" spans="1:1" x14ac:dyDescent="0.25">
      <c r="A78918"/>
    </row>
    <row r="78919" spans="1:1" x14ac:dyDescent="0.25">
      <c r="A78919"/>
    </row>
    <row r="78920" spans="1:1" x14ac:dyDescent="0.25">
      <c r="A78920"/>
    </row>
    <row r="78921" spans="1:1" x14ac:dyDescent="0.25">
      <c r="A78921"/>
    </row>
    <row r="78922" spans="1:1" x14ac:dyDescent="0.25">
      <c r="A78922"/>
    </row>
    <row r="78923" spans="1:1" x14ac:dyDescent="0.25">
      <c r="A78923"/>
    </row>
    <row r="78924" spans="1:1" x14ac:dyDescent="0.25">
      <c r="A78924"/>
    </row>
    <row r="78925" spans="1:1" x14ac:dyDescent="0.25">
      <c r="A78925"/>
    </row>
    <row r="78926" spans="1:1" x14ac:dyDescent="0.25">
      <c r="A78926"/>
    </row>
    <row r="78927" spans="1:1" x14ac:dyDescent="0.25">
      <c r="A78927"/>
    </row>
    <row r="78928" spans="1:1" x14ac:dyDescent="0.25">
      <c r="A78928"/>
    </row>
    <row r="78929" spans="1:1" x14ac:dyDescent="0.25">
      <c r="A78929"/>
    </row>
    <row r="78930" spans="1:1" x14ac:dyDescent="0.25">
      <c r="A78930"/>
    </row>
    <row r="78931" spans="1:1" x14ac:dyDescent="0.25">
      <c r="A78931"/>
    </row>
    <row r="78932" spans="1:1" x14ac:dyDescent="0.25">
      <c r="A78932"/>
    </row>
    <row r="78933" spans="1:1" x14ac:dyDescent="0.25">
      <c r="A78933"/>
    </row>
    <row r="78934" spans="1:1" x14ac:dyDescent="0.25">
      <c r="A78934"/>
    </row>
    <row r="78935" spans="1:1" x14ac:dyDescent="0.25">
      <c r="A78935"/>
    </row>
    <row r="78936" spans="1:1" x14ac:dyDescent="0.25">
      <c r="A78936"/>
    </row>
    <row r="78937" spans="1:1" x14ac:dyDescent="0.25">
      <c r="A78937"/>
    </row>
    <row r="78938" spans="1:1" x14ac:dyDescent="0.25">
      <c r="A78938"/>
    </row>
    <row r="78939" spans="1:1" x14ac:dyDescent="0.25">
      <c r="A78939"/>
    </row>
    <row r="78940" spans="1:1" x14ac:dyDescent="0.25">
      <c r="A78940"/>
    </row>
    <row r="78941" spans="1:1" x14ac:dyDescent="0.25">
      <c r="A78941"/>
    </row>
    <row r="78942" spans="1:1" x14ac:dyDescent="0.25">
      <c r="A78942"/>
    </row>
    <row r="78943" spans="1:1" x14ac:dyDescent="0.25">
      <c r="A78943"/>
    </row>
    <row r="78944" spans="1:1" x14ac:dyDescent="0.25">
      <c r="A78944"/>
    </row>
    <row r="78945" spans="1:1" x14ac:dyDescent="0.25">
      <c r="A78945"/>
    </row>
    <row r="78946" spans="1:1" x14ac:dyDescent="0.25">
      <c r="A78946"/>
    </row>
    <row r="78947" spans="1:1" x14ac:dyDescent="0.25">
      <c r="A78947"/>
    </row>
    <row r="78948" spans="1:1" x14ac:dyDescent="0.25">
      <c r="A78948"/>
    </row>
    <row r="78949" spans="1:1" x14ac:dyDescent="0.25">
      <c r="A78949"/>
    </row>
    <row r="78950" spans="1:1" x14ac:dyDescent="0.25">
      <c r="A78950"/>
    </row>
    <row r="78951" spans="1:1" x14ac:dyDescent="0.25">
      <c r="A78951"/>
    </row>
    <row r="78952" spans="1:1" x14ac:dyDescent="0.25">
      <c r="A78952"/>
    </row>
    <row r="78953" spans="1:1" x14ac:dyDescent="0.25">
      <c r="A78953"/>
    </row>
    <row r="78954" spans="1:1" x14ac:dyDescent="0.25">
      <c r="A78954"/>
    </row>
    <row r="78955" spans="1:1" x14ac:dyDescent="0.25">
      <c r="A78955"/>
    </row>
    <row r="78956" spans="1:1" x14ac:dyDescent="0.25">
      <c r="A78956"/>
    </row>
    <row r="78957" spans="1:1" x14ac:dyDescent="0.25">
      <c r="A78957"/>
    </row>
    <row r="78958" spans="1:1" x14ac:dyDescent="0.25">
      <c r="A78958"/>
    </row>
    <row r="78959" spans="1:1" x14ac:dyDescent="0.25">
      <c r="A78959"/>
    </row>
    <row r="78960" spans="1:1" x14ac:dyDescent="0.25">
      <c r="A78960"/>
    </row>
    <row r="78961" spans="1:1" x14ac:dyDescent="0.25">
      <c r="A78961"/>
    </row>
    <row r="78962" spans="1:1" x14ac:dyDescent="0.25">
      <c r="A78962"/>
    </row>
    <row r="78963" spans="1:1" x14ac:dyDescent="0.25">
      <c r="A78963"/>
    </row>
    <row r="78964" spans="1:1" x14ac:dyDescent="0.25">
      <c r="A78964"/>
    </row>
    <row r="78965" spans="1:1" x14ac:dyDescent="0.25">
      <c r="A78965"/>
    </row>
    <row r="78966" spans="1:1" x14ac:dyDescent="0.25">
      <c r="A78966"/>
    </row>
    <row r="78967" spans="1:1" x14ac:dyDescent="0.25">
      <c r="A78967"/>
    </row>
    <row r="78968" spans="1:1" x14ac:dyDescent="0.25">
      <c r="A78968"/>
    </row>
    <row r="78969" spans="1:1" x14ac:dyDescent="0.25">
      <c r="A78969"/>
    </row>
    <row r="78970" spans="1:1" x14ac:dyDescent="0.25">
      <c r="A78970"/>
    </row>
    <row r="78971" spans="1:1" x14ac:dyDescent="0.25">
      <c r="A78971"/>
    </row>
    <row r="78972" spans="1:1" x14ac:dyDescent="0.25">
      <c r="A78972"/>
    </row>
    <row r="78973" spans="1:1" x14ac:dyDescent="0.25">
      <c r="A78973"/>
    </row>
    <row r="78974" spans="1:1" x14ac:dyDescent="0.25">
      <c r="A78974"/>
    </row>
    <row r="78975" spans="1:1" x14ac:dyDescent="0.25">
      <c r="A78975"/>
    </row>
    <row r="78976" spans="1:1" x14ac:dyDescent="0.25">
      <c r="A78976"/>
    </row>
    <row r="78977" spans="1:1" x14ac:dyDescent="0.25">
      <c r="A78977"/>
    </row>
    <row r="78978" spans="1:1" x14ac:dyDescent="0.25">
      <c r="A78978"/>
    </row>
    <row r="78979" spans="1:1" x14ac:dyDescent="0.25">
      <c r="A78979"/>
    </row>
    <row r="78980" spans="1:1" x14ac:dyDescent="0.25">
      <c r="A78980"/>
    </row>
    <row r="78981" spans="1:1" x14ac:dyDescent="0.25">
      <c r="A78981"/>
    </row>
    <row r="78982" spans="1:1" x14ac:dyDescent="0.25">
      <c r="A78982"/>
    </row>
    <row r="78983" spans="1:1" x14ac:dyDescent="0.25">
      <c r="A78983"/>
    </row>
    <row r="78984" spans="1:1" x14ac:dyDescent="0.25">
      <c r="A78984"/>
    </row>
    <row r="78985" spans="1:1" x14ac:dyDescent="0.25">
      <c r="A78985"/>
    </row>
    <row r="78986" spans="1:1" x14ac:dyDescent="0.25">
      <c r="A78986"/>
    </row>
    <row r="78987" spans="1:1" x14ac:dyDescent="0.25">
      <c r="A78987"/>
    </row>
    <row r="78988" spans="1:1" x14ac:dyDescent="0.25">
      <c r="A78988"/>
    </row>
    <row r="78989" spans="1:1" x14ac:dyDescent="0.25">
      <c r="A78989"/>
    </row>
    <row r="78990" spans="1:1" x14ac:dyDescent="0.25">
      <c r="A78990"/>
    </row>
    <row r="78991" spans="1:1" x14ac:dyDescent="0.25">
      <c r="A78991"/>
    </row>
    <row r="78992" spans="1:1" x14ac:dyDescent="0.25">
      <c r="A78992"/>
    </row>
    <row r="78993" spans="1:1" x14ac:dyDescent="0.25">
      <c r="A78993"/>
    </row>
    <row r="78994" spans="1:1" x14ac:dyDescent="0.25">
      <c r="A78994"/>
    </row>
    <row r="78995" spans="1:1" x14ac:dyDescent="0.25">
      <c r="A78995"/>
    </row>
    <row r="78996" spans="1:1" x14ac:dyDescent="0.25">
      <c r="A78996"/>
    </row>
    <row r="78997" spans="1:1" x14ac:dyDescent="0.25">
      <c r="A78997"/>
    </row>
    <row r="78998" spans="1:1" x14ac:dyDescent="0.25">
      <c r="A78998"/>
    </row>
    <row r="78999" spans="1:1" x14ac:dyDescent="0.25">
      <c r="A78999"/>
    </row>
    <row r="79000" spans="1:1" x14ac:dyDescent="0.25">
      <c r="A79000"/>
    </row>
    <row r="79001" spans="1:1" x14ac:dyDescent="0.25">
      <c r="A79001"/>
    </row>
    <row r="79002" spans="1:1" x14ac:dyDescent="0.25">
      <c r="A79002"/>
    </row>
    <row r="79003" spans="1:1" x14ac:dyDescent="0.25">
      <c r="A79003"/>
    </row>
    <row r="79004" spans="1:1" x14ac:dyDescent="0.25">
      <c r="A79004"/>
    </row>
    <row r="79005" spans="1:1" x14ac:dyDescent="0.25">
      <c r="A79005"/>
    </row>
    <row r="79006" spans="1:1" x14ac:dyDescent="0.25">
      <c r="A79006"/>
    </row>
    <row r="79007" spans="1:1" x14ac:dyDescent="0.25">
      <c r="A79007"/>
    </row>
    <row r="79008" spans="1:1" x14ac:dyDescent="0.25">
      <c r="A79008"/>
    </row>
    <row r="79009" spans="1:1" x14ac:dyDescent="0.25">
      <c r="A79009"/>
    </row>
    <row r="79010" spans="1:1" x14ac:dyDescent="0.25">
      <c r="A79010"/>
    </row>
    <row r="79011" spans="1:1" x14ac:dyDescent="0.25">
      <c r="A79011"/>
    </row>
    <row r="79012" spans="1:1" x14ac:dyDescent="0.25">
      <c r="A79012"/>
    </row>
    <row r="79013" spans="1:1" x14ac:dyDescent="0.25">
      <c r="A79013"/>
    </row>
    <row r="79014" spans="1:1" x14ac:dyDescent="0.25">
      <c r="A79014"/>
    </row>
    <row r="79015" spans="1:1" x14ac:dyDescent="0.25">
      <c r="A79015"/>
    </row>
    <row r="79016" spans="1:1" x14ac:dyDescent="0.25">
      <c r="A79016"/>
    </row>
    <row r="79017" spans="1:1" x14ac:dyDescent="0.25">
      <c r="A79017"/>
    </row>
    <row r="79018" spans="1:1" x14ac:dyDescent="0.25">
      <c r="A79018"/>
    </row>
    <row r="79019" spans="1:1" x14ac:dyDescent="0.25">
      <c r="A79019"/>
    </row>
    <row r="79020" spans="1:1" x14ac:dyDescent="0.25">
      <c r="A79020"/>
    </row>
    <row r="79021" spans="1:1" x14ac:dyDescent="0.25">
      <c r="A79021"/>
    </row>
    <row r="79022" spans="1:1" x14ac:dyDescent="0.25">
      <c r="A79022"/>
    </row>
    <row r="79023" spans="1:1" x14ac:dyDescent="0.25">
      <c r="A79023"/>
    </row>
    <row r="79024" spans="1:1" x14ac:dyDescent="0.25">
      <c r="A79024"/>
    </row>
    <row r="79025" spans="1:1" x14ac:dyDescent="0.25">
      <c r="A79025"/>
    </row>
    <row r="79026" spans="1:1" x14ac:dyDescent="0.25">
      <c r="A79026"/>
    </row>
    <row r="79027" spans="1:1" x14ac:dyDescent="0.25">
      <c r="A79027"/>
    </row>
    <row r="79028" spans="1:1" x14ac:dyDescent="0.25">
      <c r="A79028"/>
    </row>
    <row r="79029" spans="1:1" x14ac:dyDescent="0.25">
      <c r="A79029"/>
    </row>
    <row r="79030" spans="1:1" x14ac:dyDescent="0.25">
      <c r="A79030"/>
    </row>
    <row r="79031" spans="1:1" x14ac:dyDescent="0.25">
      <c r="A79031"/>
    </row>
    <row r="79032" spans="1:1" x14ac:dyDescent="0.25">
      <c r="A79032"/>
    </row>
    <row r="79033" spans="1:1" x14ac:dyDescent="0.25">
      <c r="A79033"/>
    </row>
    <row r="79034" spans="1:1" x14ac:dyDescent="0.25">
      <c r="A79034"/>
    </row>
    <row r="79035" spans="1:1" x14ac:dyDescent="0.25">
      <c r="A79035"/>
    </row>
    <row r="79036" spans="1:1" x14ac:dyDescent="0.25">
      <c r="A79036"/>
    </row>
    <row r="79037" spans="1:1" x14ac:dyDescent="0.25">
      <c r="A79037"/>
    </row>
    <row r="79038" spans="1:1" x14ac:dyDescent="0.25">
      <c r="A79038"/>
    </row>
    <row r="79039" spans="1:1" x14ac:dyDescent="0.25">
      <c r="A79039"/>
    </row>
    <row r="79040" spans="1:1" x14ac:dyDescent="0.25">
      <c r="A79040"/>
    </row>
    <row r="79041" spans="1:1" x14ac:dyDescent="0.25">
      <c r="A79041"/>
    </row>
    <row r="79042" spans="1:1" x14ac:dyDescent="0.25">
      <c r="A79042"/>
    </row>
    <row r="79043" spans="1:1" x14ac:dyDescent="0.25">
      <c r="A79043"/>
    </row>
    <row r="79044" spans="1:1" x14ac:dyDescent="0.25">
      <c r="A79044"/>
    </row>
    <row r="79045" spans="1:1" x14ac:dyDescent="0.25">
      <c r="A79045"/>
    </row>
    <row r="79046" spans="1:1" x14ac:dyDescent="0.25">
      <c r="A79046"/>
    </row>
    <row r="79047" spans="1:1" x14ac:dyDescent="0.25">
      <c r="A79047"/>
    </row>
    <row r="79048" spans="1:1" x14ac:dyDescent="0.25">
      <c r="A79048"/>
    </row>
    <row r="79049" spans="1:1" x14ac:dyDescent="0.25">
      <c r="A79049"/>
    </row>
    <row r="79050" spans="1:1" x14ac:dyDescent="0.25">
      <c r="A79050"/>
    </row>
    <row r="79051" spans="1:1" x14ac:dyDescent="0.25">
      <c r="A79051"/>
    </row>
    <row r="79052" spans="1:1" x14ac:dyDescent="0.25">
      <c r="A79052"/>
    </row>
    <row r="79053" spans="1:1" x14ac:dyDescent="0.25">
      <c r="A79053"/>
    </row>
    <row r="79054" spans="1:1" x14ac:dyDescent="0.25">
      <c r="A79054"/>
    </row>
    <row r="79055" spans="1:1" x14ac:dyDescent="0.25">
      <c r="A79055"/>
    </row>
    <row r="79056" spans="1:1" x14ac:dyDescent="0.25">
      <c r="A79056"/>
    </row>
    <row r="79057" spans="1:1" x14ac:dyDescent="0.25">
      <c r="A79057"/>
    </row>
    <row r="79058" spans="1:1" x14ac:dyDescent="0.25">
      <c r="A79058"/>
    </row>
    <row r="79059" spans="1:1" x14ac:dyDescent="0.25">
      <c r="A79059"/>
    </row>
    <row r="79060" spans="1:1" x14ac:dyDescent="0.25">
      <c r="A79060"/>
    </row>
    <row r="79061" spans="1:1" x14ac:dyDescent="0.25">
      <c r="A79061"/>
    </row>
    <row r="79062" spans="1:1" x14ac:dyDescent="0.25">
      <c r="A79062"/>
    </row>
    <row r="79063" spans="1:1" x14ac:dyDescent="0.25">
      <c r="A79063"/>
    </row>
    <row r="79064" spans="1:1" x14ac:dyDescent="0.25">
      <c r="A79064"/>
    </row>
    <row r="79065" spans="1:1" x14ac:dyDescent="0.25">
      <c r="A79065"/>
    </row>
    <row r="79066" spans="1:1" x14ac:dyDescent="0.25">
      <c r="A79066"/>
    </row>
    <row r="79067" spans="1:1" x14ac:dyDescent="0.25">
      <c r="A79067"/>
    </row>
    <row r="79068" spans="1:1" x14ac:dyDescent="0.25">
      <c r="A79068"/>
    </row>
    <row r="79069" spans="1:1" x14ac:dyDescent="0.25">
      <c r="A79069"/>
    </row>
    <row r="79070" spans="1:1" x14ac:dyDescent="0.25">
      <c r="A79070"/>
    </row>
    <row r="79071" spans="1:1" x14ac:dyDescent="0.25">
      <c r="A79071"/>
    </row>
    <row r="79072" spans="1:1" x14ac:dyDescent="0.25">
      <c r="A79072"/>
    </row>
    <row r="79073" spans="1:1" x14ac:dyDescent="0.25">
      <c r="A79073"/>
    </row>
    <row r="79074" spans="1:1" x14ac:dyDescent="0.25">
      <c r="A79074"/>
    </row>
    <row r="79075" spans="1:1" x14ac:dyDescent="0.25">
      <c r="A79075"/>
    </row>
    <row r="79076" spans="1:1" x14ac:dyDescent="0.25">
      <c r="A79076"/>
    </row>
    <row r="79077" spans="1:1" x14ac:dyDescent="0.25">
      <c r="A79077"/>
    </row>
    <row r="79078" spans="1:1" x14ac:dyDescent="0.25">
      <c r="A79078"/>
    </row>
    <row r="79079" spans="1:1" x14ac:dyDescent="0.25">
      <c r="A79079"/>
    </row>
    <row r="79080" spans="1:1" x14ac:dyDescent="0.25">
      <c r="A79080"/>
    </row>
    <row r="79081" spans="1:1" x14ac:dyDescent="0.25">
      <c r="A79081"/>
    </row>
    <row r="79082" spans="1:1" x14ac:dyDescent="0.25">
      <c r="A79082"/>
    </row>
    <row r="79083" spans="1:1" x14ac:dyDescent="0.25">
      <c r="A79083"/>
    </row>
    <row r="79084" spans="1:1" x14ac:dyDescent="0.25">
      <c r="A79084"/>
    </row>
    <row r="79085" spans="1:1" x14ac:dyDescent="0.25">
      <c r="A79085"/>
    </row>
    <row r="79086" spans="1:1" x14ac:dyDescent="0.25">
      <c r="A79086"/>
    </row>
    <row r="79087" spans="1:1" x14ac:dyDescent="0.25">
      <c r="A79087"/>
    </row>
    <row r="79088" spans="1:1" x14ac:dyDescent="0.25">
      <c r="A79088"/>
    </row>
    <row r="79089" spans="1:1" x14ac:dyDescent="0.25">
      <c r="A79089"/>
    </row>
    <row r="79090" spans="1:1" x14ac:dyDescent="0.25">
      <c r="A79090"/>
    </row>
    <row r="79091" spans="1:1" x14ac:dyDescent="0.25">
      <c r="A79091"/>
    </row>
    <row r="79092" spans="1:1" x14ac:dyDescent="0.25">
      <c r="A79092"/>
    </row>
    <row r="79093" spans="1:1" x14ac:dyDescent="0.25">
      <c r="A79093"/>
    </row>
    <row r="79094" spans="1:1" x14ac:dyDescent="0.25">
      <c r="A79094"/>
    </row>
    <row r="79095" spans="1:1" x14ac:dyDescent="0.25">
      <c r="A79095"/>
    </row>
    <row r="79096" spans="1:1" x14ac:dyDescent="0.25">
      <c r="A79096"/>
    </row>
    <row r="79097" spans="1:1" x14ac:dyDescent="0.25">
      <c r="A79097"/>
    </row>
    <row r="79098" spans="1:1" x14ac:dyDescent="0.25">
      <c r="A79098"/>
    </row>
    <row r="79099" spans="1:1" x14ac:dyDescent="0.25">
      <c r="A79099"/>
    </row>
    <row r="79100" spans="1:1" x14ac:dyDescent="0.25">
      <c r="A79100"/>
    </row>
    <row r="79101" spans="1:1" x14ac:dyDescent="0.25">
      <c r="A79101"/>
    </row>
    <row r="79102" spans="1:1" x14ac:dyDescent="0.25">
      <c r="A79102"/>
    </row>
    <row r="79103" spans="1:1" x14ac:dyDescent="0.25">
      <c r="A79103"/>
    </row>
    <row r="79104" spans="1:1" x14ac:dyDescent="0.25">
      <c r="A79104"/>
    </row>
    <row r="79105" spans="1:1" x14ac:dyDescent="0.25">
      <c r="A79105"/>
    </row>
    <row r="79106" spans="1:1" x14ac:dyDescent="0.25">
      <c r="A79106"/>
    </row>
    <row r="79107" spans="1:1" x14ac:dyDescent="0.25">
      <c r="A79107"/>
    </row>
    <row r="79108" spans="1:1" x14ac:dyDescent="0.25">
      <c r="A79108"/>
    </row>
    <row r="79109" spans="1:1" x14ac:dyDescent="0.25">
      <c r="A79109"/>
    </row>
    <row r="79110" spans="1:1" x14ac:dyDescent="0.25">
      <c r="A79110"/>
    </row>
    <row r="79111" spans="1:1" x14ac:dyDescent="0.25">
      <c r="A79111"/>
    </row>
    <row r="79112" spans="1:1" x14ac:dyDescent="0.25">
      <c r="A79112"/>
    </row>
    <row r="79113" spans="1:1" x14ac:dyDescent="0.25">
      <c r="A79113"/>
    </row>
    <row r="79114" spans="1:1" x14ac:dyDescent="0.25">
      <c r="A79114"/>
    </row>
    <row r="79115" spans="1:1" x14ac:dyDescent="0.25">
      <c r="A79115"/>
    </row>
    <row r="79116" spans="1:1" x14ac:dyDescent="0.25">
      <c r="A79116"/>
    </row>
    <row r="79117" spans="1:1" x14ac:dyDescent="0.25">
      <c r="A79117"/>
    </row>
    <row r="79118" spans="1:1" x14ac:dyDescent="0.25">
      <c r="A79118"/>
    </row>
    <row r="79119" spans="1:1" x14ac:dyDescent="0.25">
      <c r="A79119"/>
    </row>
    <row r="79120" spans="1:1" x14ac:dyDescent="0.25">
      <c r="A79120"/>
    </row>
    <row r="79121" spans="1:1" x14ac:dyDescent="0.25">
      <c r="A79121"/>
    </row>
    <row r="79122" spans="1:1" x14ac:dyDescent="0.25">
      <c r="A79122"/>
    </row>
    <row r="79123" spans="1:1" x14ac:dyDescent="0.25">
      <c r="A79123"/>
    </row>
    <row r="79124" spans="1:1" x14ac:dyDescent="0.25">
      <c r="A79124"/>
    </row>
    <row r="79125" spans="1:1" x14ac:dyDescent="0.25">
      <c r="A79125"/>
    </row>
    <row r="79126" spans="1:1" x14ac:dyDescent="0.25">
      <c r="A79126"/>
    </row>
    <row r="79127" spans="1:1" x14ac:dyDescent="0.25">
      <c r="A79127"/>
    </row>
    <row r="79128" spans="1:1" x14ac:dyDescent="0.25">
      <c r="A79128"/>
    </row>
    <row r="79129" spans="1:1" x14ac:dyDescent="0.25">
      <c r="A79129"/>
    </row>
    <row r="79130" spans="1:1" x14ac:dyDescent="0.25">
      <c r="A79130"/>
    </row>
    <row r="79131" spans="1:1" x14ac:dyDescent="0.25">
      <c r="A79131"/>
    </row>
    <row r="79132" spans="1:1" x14ac:dyDescent="0.25">
      <c r="A79132"/>
    </row>
    <row r="79133" spans="1:1" x14ac:dyDescent="0.25">
      <c r="A79133"/>
    </row>
    <row r="79134" spans="1:1" x14ac:dyDescent="0.25">
      <c r="A79134"/>
    </row>
    <row r="79135" spans="1:1" x14ac:dyDescent="0.25">
      <c r="A79135"/>
    </row>
    <row r="79136" spans="1:1" x14ac:dyDescent="0.25">
      <c r="A79136"/>
    </row>
    <row r="79137" spans="1:1" x14ac:dyDescent="0.25">
      <c r="A79137"/>
    </row>
    <row r="79138" spans="1:1" x14ac:dyDescent="0.25">
      <c r="A79138"/>
    </row>
    <row r="79139" spans="1:1" x14ac:dyDescent="0.25">
      <c r="A79139"/>
    </row>
    <row r="79140" spans="1:1" x14ac:dyDescent="0.25">
      <c r="A79140"/>
    </row>
    <row r="79141" spans="1:1" x14ac:dyDescent="0.25">
      <c r="A79141"/>
    </row>
    <row r="79142" spans="1:1" x14ac:dyDescent="0.25">
      <c r="A79142"/>
    </row>
    <row r="79143" spans="1:1" x14ac:dyDescent="0.25">
      <c r="A79143"/>
    </row>
    <row r="79144" spans="1:1" x14ac:dyDescent="0.25">
      <c r="A79144"/>
    </row>
    <row r="79145" spans="1:1" x14ac:dyDescent="0.25">
      <c r="A79145"/>
    </row>
    <row r="79146" spans="1:1" x14ac:dyDescent="0.25">
      <c r="A79146"/>
    </row>
    <row r="79147" spans="1:1" x14ac:dyDescent="0.25">
      <c r="A79147"/>
    </row>
    <row r="79148" spans="1:1" x14ac:dyDescent="0.25">
      <c r="A79148"/>
    </row>
    <row r="79149" spans="1:1" x14ac:dyDescent="0.25">
      <c r="A79149"/>
    </row>
    <row r="79150" spans="1:1" x14ac:dyDescent="0.25">
      <c r="A79150"/>
    </row>
    <row r="79151" spans="1:1" x14ac:dyDescent="0.25">
      <c r="A79151"/>
    </row>
    <row r="79152" spans="1:1" x14ac:dyDescent="0.25">
      <c r="A79152"/>
    </row>
    <row r="79153" spans="1:1" x14ac:dyDescent="0.25">
      <c r="A79153"/>
    </row>
    <row r="79154" spans="1:1" x14ac:dyDescent="0.25">
      <c r="A79154"/>
    </row>
    <row r="79155" spans="1:1" x14ac:dyDescent="0.25">
      <c r="A79155"/>
    </row>
    <row r="79156" spans="1:1" x14ac:dyDescent="0.25">
      <c r="A79156"/>
    </row>
    <row r="79157" spans="1:1" x14ac:dyDescent="0.25">
      <c r="A79157"/>
    </row>
    <row r="79158" spans="1:1" x14ac:dyDescent="0.25">
      <c r="A79158"/>
    </row>
    <row r="79159" spans="1:1" x14ac:dyDescent="0.25">
      <c r="A79159"/>
    </row>
    <row r="79160" spans="1:1" x14ac:dyDescent="0.25">
      <c r="A79160"/>
    </row>
    <row r="79161" spans="1:1" x14ac:dyDescent="0.25">
      <c r="A79161"/>
    </row>
    <row r="79162" spans="1:1" x14ac:dyDescent="0.25">
      <c r="A79162"/>
    </row>
    <row r="79163" spans="1:1" x14ac:dyDescent="0.25">
      <c r="A79163"/>
    </row>
    <row r="79164" spans="1:1" x14ac:dyDescent="0.25">
      <c r="A79164"/>
    </row>
    <row r="79165" spans="1:1" x14ac:dyDescent="0.25">
      <c r="A79165"/>
    </row>
    <row r="79166" spans="1:1" x14ac:dyDescent="0.25">
      <c r="A79166"/>
    </row>
    <row r="79167" spans="1:1" x14ac:dyDescent="0.25">
      <c r="A79167"/>
    </row>
    <row r="79168" spans="1:1" x14ac:dyDescent="0.25">
      <c r="A79168"/>
    </row>
    <row r="79169" spans="1:1" x14ac:dyDescent="0.25">
      <c r="A79169"/>
    </row>
    <row r="79170" spans="1:1" x14ac:dyDescent="0.25">
      <c r="A79170"/>
    </row>
    <row r="79171" spans="1:1" x14ac:dyDescent="0.25">
      <c r="A79171"/>
    </row>
    <row r="79172" spans="1:1" x14ac:dyDescent="0.25">
      <c r="A79172"/>
    </row>
    <row r="79173" spans="1:1" x14ac:dyDescent="0.25">
      <c r="A79173"/>
    </row>
    <row r="79174" spans="1:1" x14ac:dyDescent="0.25">
      <c r="A79174"/>
    </row>
    <row r="79175" spans="1:1" x14ac:dyDescent="0.25">
      <c r="A79175"/>
    </row>
    <row r="79176" spans="1:1" x14ac:dyDescent="0.25">
      <c r="A79176"/>
    </row>
    <row r="79177" spans="1:1" x14ac:dyDescent="0.25">
      <c r="A79177"/>
    </row>
    <row r="79178" spans="1:1" x14ac:dyDescent="0.25">
      <c r="A79178"/>
    </row>
    <row r="79179" spans="1:1" x14ac:dyDescent="0.25">
      <c r="A79179"/>
    </row>
    <row r="79180" spans="1:1" x14ac:dyDescent="0.25">
      <c r="A79180"/>
    </row>
    <row r="79181" spans="1:1" x14ac:dyDescent="0.25">
      <c r="A79181"/>
    </row>
    <row r="79182" spans="1:1" x14ac:dyDescent="0.25">
      <c r="A79182"/>
    </row>
    <row r="79183" spans="1:1" x14ac:dyDescent="0.25">
      <c r="A79183"/>
    </row>
    <row r="79184" spans="1:1" x14ac:dyDescent="0.25">
      <c r="A79184"/>
    </row>
    <row r="79185" spans="1:1" x14ac:dyDescent="0.25">
      <c r="A79185"/>
    </row>
    <row r="79186" spans="1:1" x14ac:dyDescent="0.25">
      <c r="A79186"/>
    </row>
    <row r="79187" spans="1:1" x14ac:dyDescent="0.25">
      <c r="A79187"/>
    </row>
    <row r="79188" spans="1:1" x14ac:dyDescent="0.25">
      <c r="A79188"/>
    </row>
    <row r="79189" spans="1:1" x14ac:dyDescent="0.25">
      <c r="A79189"/>
    </row>
    <row r="79190" spans="1:1" x14ac:dyDescent="0.25">
      <c r="A79190"/>
    </row>
    <row r="79191" spans="1:1" x14ac:dyDescent="0.25">
      <c r="A79191"/>
    </row>
    <row r="79192" spans="1:1" x14ac:dyDescent="0.25">
      <c r="A79192"/>
    </row>
    <row r="79193" spans="1:1" x14ac:dyDescent="0.25">
      <c r="A79193"/>
    </row>
    <row r="79194" spans="1:1" x14ac:dyDescent="0.25">
      <c r="A79194"/>
    </row>
    <row r="79195" spans="1:1" x14ac:dyDescent="0.25">
      <c r="A79195"/>
    </row>
    <row r="79196" spans="1:1" x14ac:dyDescent="0.25">
      <c r="A79196"/>
    </row>
    <row r="79197" spans="1:1" x14ac:dyDescent="0.25">
      <c r="A79197"/>
    </row>
    <row r="79198" spans="1:1" x14ac:dyDescent="0.25">
      <c r="A79198"/>
    </row>
    <row r="79199" spans="1:1" x14ac:dyDescent="0.25">
      <c r="A79199"/>
    </row>
    <row r="79200" spans="1:1" x14ac:dyDescent="0.25">
      <c r="A79200"/>
    </row>
    <row r="79201" spans="1:1" x14ac:dyDescent="0.25">
      <c r="A79201"/>
    </row>
    <row r="79202" spans="1:1" x14ac:dyDescent="0.25">
      <c r="A79202"/>
    </row>
    <row r="79203" spans="1:1" x14ac:dyDescent="0.25">
      <c r="A79203"/>
    </row>
    <row r="79204" spans="1:1" x14ac:dyDescent="0.25">
      <c r="A79204"/>
    </row>
    <row r="79205" spans="1:1" x14ac:dyDescent="0.25">
      <c r="A79205"/>
    </row>
    <row r="79206" spans="1:1" x14ac:dyDescent="0.25">
      <c r="A79206"/>
    </row>
    <row r="79207" spans="1:1" x14ac:dyDescent="0.25">
      <c r="A79207"/>
    </row>
    <row r="79208" spans="1:1" x14ac:dyDescent="0.25">
      <c r="A79208"/>
    </row>
    <row r="79209" spans="1:1" x14ac:dyDescent="0.25">
      <c r="A79209"/>
    </row>
    <row r="79210" spans="1:1" x14ac:dyDescent="0.25">
      <c r="A79210"/>
    </row>
    <row r="79211" spans="1:1" x14ac:dyDescent="0.25">
      <c r="A79211"/>
    </row>
    <row r="79212" spans="1:1" x14ac:dyDescent="0.25">
      <c r="A79212"/>
    </row>
    <row r="79213" spans="1:1" x14ac:dyDescent="0.25">
      <c r="A79213"/>
    </row>
    <row r="79214" spans="1:1" x14ac:dyDescent="0.25">
      <c r="A79214"/>
    </row>
    <row r="79215" spans="1:1" x14ac:dyDescent="0.25">
      <c r="A79215"/>
    </row>
    <row r="79216" spans="1:1" x14ac:dyDescent="0.25">
      <c r="A79216"/>
    </row>
    <row r="79217" spans="1:1" x14ac:dyDescent="0.25">
      <c r="A79217"/>
    </row>
    <row r="79218" spans="1:1" x14ac:dyDescent="0.25">
      <c r="A79218"/>
    </row>
    <row r="79219" spans="1:1" x14ac:dyDescent="0.25">
      <c r="A79219"/>
    </row>
    <row r="79220" spans="1:1" x14ac:dyDescent="0.25">
      <c r="A79220"/>
    </row>
    <row r="79221" spans="1:1" x14ac:dyDescent="0.25">
      <c r="A79221"/>
    </row>
    <row r="79222" spans="1:1" x14ac:dyDescent="0.25">
      <c r="A79222"/>
    </row>
    <row r="79223" spans="1:1" x14ac:dyDescent="0.25">
      <c r="A79223"/>
    </row>
    <row r="79224" spans="1:1" x14ac:dyDescent="0.25">
      <c r="A79224"/>
    </row>
    <row r="79225" spans="1:1" x14ac:dyDescent="0.25">
      <c r="A79225"/>
    </row>
    <row r="79226" spans="1:1" x14ac:dyDescent="0.25">
      <c r="A79226"/>
    </row>
    <row r="79227" spans="1:1" x14ac:dyDescent="0.25">
      <c r="A79227"/>
    </row>
    <row r="79228" spans="1:1" x14ac:dyDescent="0.25">
      <c r="A79228"/>
    </row>
    <row r="79229" spans="1:1" x14ac:dyDescent="0.25">
      <c r="A79229"/>
    </row>
    <row r="79230" spans="1:1" x14ac:dyDescent="0.25">
      <c r="A79230"/>
    </row>
    <row r="79231" spans="1:1" x14ac:dyDescent="0.25">
      <c r="A79231"/>
    </row>
    <row r="79232" spans="1:1" x14ac:dyDescent="0.25">
      <c r="A79232"/>
    </row>
    <row r="79233" spans="1:1" x14ac:dyDescent="0.25">
      <c r="A79233"/>
    </row>
    <row r="79234" spans="1:1" x14ac:dyDescent="0.25">
      <c r="A79234"/>
    </row>
    <row r="79235" spans="1:1" x14ac:dyDescent="0.25">
      <c r="A79235"/>
    </row>
    <row r="79236" spans="1:1" x14ac:dyDescent="0.25">
      <c r="A79236"/>
    </row>
    <row r="79237" spans="1:1" x14ac:dyDescent="0.25">
      <c r="A79237"/>
    </row>
    <row r="79238" spans="1:1" x14ac:dyDescent="0.25">
      <c r="A79238"/>
    </row>
    <row r="79239" spans="1:1" x14ac:dyDescent="0.25">
      <c r="A79239"/>
    </row>
    <row r="79240" spans="1:1" x14ac:dyDescent="0.25">
      <c r="A79240"/>
    </row>
    <row r="79241" spans="1:1" x14ac:dyDescent="0.25">
      <c r="A79241"/>
    </row>
    <row r="79242" spans="1:1" x14ac:dyDescent="0.25">
      <c r="A79242"/>
    </row>
    <row r="79243" spans="1:1" x14ac:dyDescent="0.25">
      <c r="A79243"/>
    </row>
    <row r="79244" spans="1:1" x14ac:dyDescent="0.25">
      <c r="A79244"/>
    </row>
    <row r="79245" spans="1:1" x14ac:dyDescent="0.25">
      <c r="A79245"/>
    </row>
    <row r="79246" spans="1:1" x14ac:dyDescent="0.25">
      <c r="A79246"/>
    </row>
    <row r="79247" spans="1:1" x14ac:dyDescent="0.25">
      <c r="A79247"/>
    </row>
    <row r="79248" spans="1:1" x14ac:dyDescent="0.25">
      <c r="A79248"/>
    </row>
    <row r="79249" spans="1:1" x14ac:dyDescent="0.25">
      <c r="A79249"/>
    </row>
    <row r="79250" spans="1:1" x14ac:dyDescent="0.25">
      <c r="A79250"/>
    </row>
    <row r="79251" spans="1:1" x14ac:dyDescent="0.25">
      <c r="A79251"/>
    </row>
    <row r="79252" spans="1:1" x14ac:dyDescent="0.25">
      <c r="A79252"/>
    </row>
    <row r="79253" spans="1:1" x14ac:dyDescent="0.25">
      <c r="A79253"/>
    </row>
    <row r="79254" spans="1:1" x14ac:dyDescent="0.25">
      <c r="A79254"/>
    </row>
    <row r="79255" spans="1:1" x14ac:dyDescent="0.25">
      <c r="A79255"/>
    </row>
    <row r="79256" spans="1:1" x14ac:dyDescent="0.25">
      <c r="A79256"/>
    </row>
    <row r="79257" spans="1:1" x14ac:dyDescent="0.25">
      <c r="A79257"/>
    </row>
    <row r="79258" spans="1:1" x14ac:dyDescent="0.25">
      <c r="A79258"/>
    </row>
    <row r="79259" spans="1:1" x14ac:dyDescent="0.25">
      <c r="A79259"/>
    </row>
    <row r="79260" spans="1:1" x14ac:dyDescent="0.25">
      <c r="A79260"/>
    </row>
    <row r="79261" spans="1:1" x14ac:dyDescent="0.25">
      <c r="A79261"/>
    </row>
    <row r="79262" spans="1:1" x14ac:dyDescent="0.25">
      <c r="A79262"/>
    </row>
    <row r="79263" spans="1:1" x14ac:dyDescent="0.25">
      <c r="A79263"/>
    </row>
    <row r="79264" spans="1:1" x14ac:dyDescent="0.25">
      <c r="A79264"/>
    </row>
    <row r="79265" spans="1:1" x14ac:dyDescent="0.25">
      <c r="A79265"/>
    </row>
    <row r="79266" spans="1:1" x14ac:dyDescent="0.25">
      <c r="A79266"/>
    </row>
    <row r="79267" spans="1:1" x14ac:dyDescent="0.25">
      <c r="A79267"/>
    </row>
    <row r="79268" spans="1:1" x14ac:dyDescent="0.25">
      <c r="A79268"/>
    </row>
    <row r="79269" spans="1:1" x14ac:dyDescent="0.25">
      <c r="A79269"/>
    </row>
    <row r="79270" spans="1:1" x14ac:dyDescent="0.25">
      <c r="A79270"/>
    </row>
    <row r="79271" spans="1:1" x14ac:dyDescent="0.25">
      <c r="A79271"/>
    </row>
    <row r="79272" spans="1:1" x14ac:dyDescent="0.25">
      <c r="A79272"/>
    </row>
    <row r="79273" spans="1:1" x14ac:dyDescent="0.25">
      <c r="A79273"/>
    </row>
    <row r="79274" spans="1:1" x14ac:dyDescent="0.25">
      <c r="A79274"/>
    </row>
    <row r="79275" spans="1:1" x14ac:dyDescent="0.25">
      <c r="A79275"/>
    </row>
    <row r="79276" spans="1:1" x14ac:dyDescent="0.25">
      <c r="A79276"/>
    </row>
    <row r="79277" spans="1:1" x14ac:dyDescent="0.25">
      <c r="A79277"/>
    </row>
    <row r="79278" spans="1:1" x14ac:dyDescent="0.25">
      <c r="A79278"/>
    </row>
    <row r="79279" spans="1:1" x14ac:dyDescent="0.25">
      <c r="A79279"/>
    </row>
    <row r="79280" spans="1:1" x14ac:dyDescent="0.25">
      <c r="A79280"/>
    </row>
    <row r="79281" spans="1:1" x14ac:dyDescent="0.25">
      <c r="A79281"/>
    </row>
    <row r="79282" spans="1:1" x14ac:dyDescent="0.25">
      <c r="A79282"/>
    </row>
    <row r="79283" spans="1:1" x14ac:dyDescent="0.25">
      <c r="A79283"/>
    </row>
    <row r="79284" spans="1:1" x14ac:dyDescent="0.25">
      <c r="A79284"/>
    </row>
    <row r="79285" spans="1:1" x14ac:dyDescent="0.25">
      <c r="A79285"/>
    </row>
    <row r="79286" spans="1:1" x14ac:dyDescent="0.25">
      <c r="A79286"/>
    </row>
    <row r="79287" spans="1:1" x14ac:dyDescent="0.25">
      <c r="A79287"/>
    </row>
    <row r="79288" spans="1:1" x14ac:dyDescent="0.25">
      <c r="A79288"/>
    </row>
    <row r="79289" spans="1:1" x14ac:dyDescent="0.25">
      <c r="A79289"/>
    </row>
    <row r="79290" spans="1:1" x14ac:dyDescent="0.25">
      <c r="A79290"/>
    </row>
    <row r="79291" spans="1:1" x14ac:dyDescent="0.25">
      <c r="A79291"/>
    </row>
    <row r="79292" spans="1:1" x14ac:dyDescent="0.25">
      <c r="A79292"/>
    </row>
    <row r="79293" spans="1:1" x14ac:dyDescent="0.25">
      <c r="A79293"/>
    </row>
    <row r="79294" spans="1:1" x14ac:dyDescent="0.25">
      <c r="A79294"/>
    </row>
    <row r="79295" spans="1:1" x14ac:dyDescent="0.25">
      <c r="A79295"/>
    </row>
    <row r="79296" spans="1:1" x14ac:dyDescent="0.25">
      <c r="A79296"/>
    </row>
    <row r="79297" spans="1:1" x14ac:dyDescent="0.25">
      <c r="A79297"/>
    </row>
    <row r="79298" spans="1:1" x14ac:dyDescent="0.25">
      <c r="A79298"/>
    </row>
    <row r="79299" spans="1:1" x14ac:dyDescent="0.25">
      <c r="A79299"/>
    </row>
    <row r="79300" spans="1:1" x14ac:dyDescent="0.25">
      <c r="A79300"/>
    </row>
    <row r="79301" spans="1:1" x14ac:dyDescent="0.25">
      <c r="A79301"/>
    </row>
    <row r="79302" spans="1:1" x14ac:dyDescent="0.25">
      <c r="A79302"/>
    </row>
    <row r="79303" spans="1:1" x14ac:dyDescent="0.25">
      <c r="A79303"/>
    </row>
    <row r="79304" spans="1:1" x14ac:dyDescent="0.25">
      <c r="A79304"/>
    </row>
    <row r="79305" spans="1:1" x14ac:dyDescent="0.25">
      <c r="A79305"/>
    </row>
    <row r="79306" spans="1:1" x14ac:dyDescent="0.25">
      <c r="A79306"/>
    </row>
    <row r="79307" spans="1:1" x14ac:dyDescent="0.25">
      <c r="A79307"/>
    </row>
    <row r="79308" spans="1:1" x14ac:dyDescent="0.25">
      <c r="A79308"/>
    </row>
    <row r="79309" spans="1:1" x14ac:dyDescent="0.25">
      <c r="A79309"/>
    </row>
    <row r="79310" spans="1:1" x14ac:dyDescent="0.25">
      <c r="A79310"/>
    </row>
    <row r="79311" spans="1:1" x14ac:dyDescent="0.25">
      <c r="A79311"/>
    </row>
    <row r="79312" spans="1:1" x14ac:dyDescent="0.25">
      <c r="A79312"/>
    </row>
    <row r="79313" spans="1:1" x14ac:dyDescent="0.25">
      <c r="A79313"/>
    </row>
    <row r="79314" spans="1:1" x14ac:dyDescent="0.25">
      <c r="A79314"/>
    </row>
    <row r="79315" spans="1:1" x14ac:dyDescent="0.25">
      <c r="A79315"/>
    </row>
    <row r="79316" spans="1:1" x14ac:dyDescent="0.25">
      <c r="A79316"/>
    </row>
    <row r="79317" spans="1:1" x14ac:dyDescent="0.25">
      <c r="A79317"/>
    </row>
    <row r="79318" spans="1:1" x14ac:dyDescent="0.25">
      <c r="A79318"/>
    </row>
    <row r="79319" spans="1:1" x14ac:dyDescent="0.25">
      <c r="A79319"/>
    </row>
    <row r="79320" spans="1:1" x14ac:dyDescent="0.25">
      <c r="A79320"/>
    </row>
    <row r="79321" spans="1:1" x14ac:dyDescent="0.25">
      <c r="A79321"/>
    </row>
    <row r="79322" spans="1:1" x14ac:dyDescent="0.25">
      <c r="A79322"/>
    </row>
    <row r="79323" spans="1:1" x14ac:dyDescent="0.25">
      <c r="A79323"/>
    </row>
    <row r="79324" spans="1:1" x14ac:dyDescent="0.25">
      <c r="A79324"/>
    </row>
    <row r="79325" spans="1:1" x14ac:dyDescent="0.25">
      <c r="A79325"/>
    </row>
    <row r="79326" spans="1:1" x14ac:dyDescent="0.25">
      <c r="A79326"/>
    </row>
    <row r="79327" spans="1:1" x14ac:dyDescent="0.25">
      <c r="A79327"/>
    </row>
    <row r="79328" spans="1:1" x14ac:dyDescent="0.25">
      <c r="A79328"/>
    </row>
    <row r="79329" spans="1:1" x14ac:dyDescent="0.25">
      <c r="A79329"/>
    </row>
    <row r="79330" spans="1:1" x14ac:dyDescent="0.25">
      <c r="A79330"/>
    </row>
    <row r="79331" spans="1:1" x14ac:dyDescent="0.25">
      <c r="A79331"/>
    </row>
    <row r="79332" spans="1:1" x14ac:dyDescent="0.25">
      <c r="A79332"/>
    </row>
    <row r="79333" spans="1:1" x14ac:dyDescent="0.25">
      <c r="A79333"/>
    </row>
    <row r="79334" spans="1:1" x14ac:dyDescent="0.25">
      <c r="A79334"/>
    </row>
    <row r="79335" spans="1:1" x14ac:dyDescent="0.25">
      <c r="A79335"/>
    </row>
    <row r="79336" spans="1:1" x14ac:dyDescent="0.25">
      <c r="A79336"/>
    </row>
    <row r="79337" spans="1:1" x14ac:dyDescent="0.25">
      <c r="A79337"/>
    </row>
    <row r="79338" spans="1:1" x14ac:dyDescent="0.25">
      <c r="A79338"/>
    </row>
    <row r="79339" spans="1:1" x14ac:dyDescent="0.25">
      <c r="A79339"/>
    </row>
    <row r="79340" spans="1:1" x14ac:dyDescent="0.25">
      <c r="A79340"/>
    </row>
    <row r="79341" spans="1:1" x14ac:dyDescent="0.25">
      <c r="A79341"/>
    </row>
    <row r="79342" spans="1:1" x14ac:dyDescent="0.25">
      <c r="A79342"/>
    </row>
    <row r="79343" spans="1:1" x14ac:dyDescent="0.25">
      <c r="A79343"/>
    </row>
    <row r="79344" spans="1:1" x14ac:dyDescent="0.25">
      <c r="A79344"/>
    </row>
    <row r="79345" spans="1:1" x14ac:dyDescent="0.25">
      <c r="A79345"/>
    </row>
    <row r="79346" spans="1:1" x14ac:dyDescent="0.25">
      <c r="A79346"/>
    </row>
    <row r="79347" spans="1:1" x14ac:dyDescent="0.25">
      <c r="A79347"/>
    </row>
    <row r="79348" spans="1:1" x14ac:dyDescent="0.25">
      <c r="A79348"/>
    </row>
    <row r="79349" spans="1:1" x14ac:dyDescent="0.25">
      <c r="A79349"/>
    </row>
    <row r="79350" spans="1:1" x14ac:dyDescent="0.25">
      <c r="A79350"/>
    </row>
    <row r="79351" spans="1:1" x14ac:dyDescent="0.25">
      <c r="A79351"/>
    </row>
    <row r="79352" spans="1:1" x14ac:dyDescent="0.25">
      <c r="A79352"/>
    </row>
    <row r="79353" spans="1:1" x14ac:dyDescent="0.25">
      <c r="A79353"/>
    </row>
    <row r="79354" spans="1:1" x14ac:dyDescent="0.25">
      <c r="A79354"/>
    </row>
    <row r="79355" spans="1:1" x14ac:dyDescent="0.25">
      <c r="A79355"/>
    </row>
    <row r="79356" spans="1:1" x14ac:dyDescent="0.25">
      <c r="A79356"/>
    </row>
    <row r="79357" spans="1:1" x14ac:dyDescent="0.25">
      <c r="A79357"/>
    </row>
    <row r="79358" spans="1:1" x14ac:dyDescent="0.25">
      <c r="A79358"/>
    </row>
    <row r="79359" spans="1:1" x14ac:dyDescent="0.25">
      <c r="A79359"/>
    </row>
    <row r="79360" spans="1:1" x14ac:dyDescent="0.25">
      <c r="A79360"/>
    </row>
    <row r="79361" spans="1:1" x14ac:dyDescent="0.25">
      <c r="A79361"/>
    </row>
    <row r="79362" spans="1:1" x14ac:dyDescent="0.25">
      <c r="A79362"/>
    </row>
    <row r="79363" spans="1:1" x14ac:dyDescent="0.25">
      <c r="A79363"/>
    </row>
    <row r="79364" spans="1:1" x14ac:dyDescent="0.25">
      <c r="A79364"/>
    </row>
    <row r="79365" spans="1:1" x14ac:dyDescent="0.25">
      <c r="A79365"/>
    </row>
    <row r="79366" spans="1:1" x14ac:dyDescent="0.25">
      <c r="A79366"/>
    </row>
    <row r="79367" spans="1:1" x14ac:dyDescent="0.25">
      <c r="A79367"/>
    </row>
    <row r="79368" spans="1:1" x14ac:dyDescent="0.25">
      <c r="A79368"/>
    </row>
    <row r="79369" spans="1:1" x14ac:dyDescent="0.25">
      <c r="A79369"/>
    </row>
    <row r="79370" spans="1:1" x14ac:dyDescent="0.25">
      <c r="A79370"/>
    </row>
    <row r="79371" spans="1:1" x14ac:dyDescent="0.25">
      <c r="A79371"/>
    </row>
    <row r="79372" spans="1:1" x14ac:dyDescent="0.25">
      <c r="A79372"/>
    </row>
    <row r="79373" spans="1:1" x14ac:dyDescent="0.25">
      <c r="A79373"/>
    </row>
    <row r="79374" spans="1:1" x14ac:dyDescent="0.25">
      <c r="A79374"/>
    </row>
    <row r="79375" spans="1:1" x14ac:dyDescent="0.25">
      <c r="A79375"/>
    </row>
    <row r="79376" spans="1:1" x14ac:dyDescent="0.25">
      <c r="A79376"/>
    </row>
    <row r="79377" spans="1:1" x14ac:dyDescent="0.25">
      <c r="A79377"/>
    </row>
    <row r="79378" spans="1:1" x14ac:dyDescent="0.25">
      <c r="A79378"/>
    </row>
    <row r="79379" spans="1:1" x14ac:dyDescent="0.25">
      <c r="A79379"/>
    </row>
    <row r="79380" spans="1:1" x14ac:dyDescent="0.25">
      <c r="A79380"/>
    </row>
    <row r="79381" spans="1:1" x14ac:dyDescent="0.25">
      <c r="A79381"/>
    </row>
    <row r="79382" spans="1:1" x14ac:dyDescent="0.25">
      <c r="A79382"/>
    </row>
    <row r="79383" spans="1:1" x14ac:dyDescent="0.25">
      <c r="A79383"/>
    </row>
    <row r="79384" spans="1:1" x14ac:dyDescent="0.25">
      <c r="A79384"/>
    </row>
    <row r="79385" spans="1:1" x14ac:dyDescent="0.25">
      <c r="A79385"/>
    </row>
    <row r="79386" spans="1:1" x14ac:dyDescent="0.25">
      <c r="A79386"/>
    </row>
    <row r="79387" spans="1:1" x14ac:dyDescent="0.25">
      <c r="A79387"/>
    </row>
    <row r="79388" spans="1:1" x14ac:dyDescent="0.25">
      <c r="A79388"/>
    </row>
    <row r="79389" spans="1:1" x14ac:dyDescent="0.25">
      <c r="A79389"/>
    </row>
    <row r="79390" spans="1:1" x14ac:dyDescent="0.25">
      <c r="A79390"/>
    </row>
    <row r="79391" spans="1:1" x14ac:dyDescent="0.25">
      <c r="A79391"/>
    </row>
    <row r="79392" spans="1:1" x14ac:dyDescent="0.25">
      <c r="A79392"/>
    </row>
    <row r="79393" spans="1:1" x14ac:dyDescent="0.25">
      <c r="A79393"/>
    </row>
    <row r="79394" spans="1:1" x14ac:dyDescent="0.25">
      <c r="A79394"/>
    </row>
    <row r="79395" spans="1:1" x14ac:dyDescent="0.25">
      <c r="A79395"/>
    </row>
    <row r="79396" spans="1:1" x14ac:dyDescent="0.25">
      <c r="A79396"/>
    </row>
    <row r="79397" spans="1:1" x14ac:dyDescent="0.25">
      <c r="A79397"/>
    </row>
    <row r="79398" spans="1:1" x14ac:dyDescent="0.25">
      <c r="A79398"/>
    </row>
    <row r="79399" spans="1:1" x14ac:dyDescent="0.25">
      <c r="A79399"/>
    </row>
    <row r="79400" spans="1:1" x14ac:dyDescent="0.25">
      <c r="A79400"/>
    </row>
    <row r="79401" spans="1:1" x14ac:dyDescent="0.25">
      <c r="A79401"/>
    </row>
    <row r="79402" spans="1:1" x14ac:dyDescent="0.25">
      <c r="A79402"/>
    </row>
    <row r="79403" spans="1:1" x14ac:dyDescent="0.25">
      <c r="A79403"/>
    </row>
    <row r="79404" spans="1:1" x14ac:dyDescent="0.25">
      <c r="A79404"/>
    </row>
    <row r="79405" spans="1:1" x14ac:dyDescent="0.25">
      <c r="A79405"/>
    </row>
    <row r="79406" spans="1:1" x14ac:dyDescent="0.25">
      <c r="A79406"/>
    </row>
    <row r="79407" spans="1:1" x14ac:dyDescent="0.25">
      <c r="A79407"/>
    </row>
    <row r="79408" spans="1:1" x14ac:dyDescent="0.25">
      <c r="A79408"/>
    </row>
    <row r="79409" spans="1:1" x14ac:dyDescent="0.25">
      <c r="A79409"/>
    </row>
    <row r="79410" spans="1:1" x14ac:dyDescent="0.25">
      <c r="A79410"/>
    </row>
    <row r="79411" spans="1:1" x14ac:dyDescent="0.25">
      <c r="A79411"/>
    </row>
    <row r="79412" spans="1:1" x14ac:dyDescent="0.25">
      <c r="A79412"/>
    </row>
    <row r="79413" spans="1:1" x14ac:dyDescent="0.25">
      <c r="A79413"/>
    </row>
    <row r="79414" spans="1:1" x14ac:dyDescent="0.25">
      <c r="A79414"/>
    </row>
    <row r="79415" spans="1:1" x14ac:dyDescent="0.25">
      <c r="A79415"/>
    </row>
    <row r="79416" spans="1:1" x14ac:dyDescent="0.25">
      <c r="A79416"/>
    </row>
    <row r="79417" spans="1:1" x14ac:dyDescent="0.25">
      <c r="A79417"/>
    </row>
    <row r="79418" spans="1:1" x14ac:dyDescent="0.25">
      <c r="A79418"/>
    </row>
    <row r="79419" spans="1:1" x14ac:dyDescent="0.25">
      <c r="A79419"/>
    </row>
    <row r="79420" spans="1:1" x14ac:dyDescent="0.25">
      <c r="A79420"/>
    </row>
    <row r="79421" spans="1:1" x14ac:dyDescent="0.25">
      <c r="A79421"/>
    </row>
    <row r="79422" spans="1:1" x14ac:dyDescent="0.25">
      <c r="A79422"/>
    </row>
    <row r="79423" spans="1:1" x14ac:dyDescent="0.25">
      <c r="A79423"/>
    </row>
    <row r="79424" spans="1:1" x14ac:dyDescent="0.25">
      <c r="A79424"/>
    </row>
    <row r="79425" spans="1:1" x14ac:dyDescent="0.25">
      <c r="A79425"/>
    </row>
    <row r="79426" spans="1:1" x14ac:dyDescent="0.25">
      <c r="A79426"/>
    </row>
    <row r="79427" spans="1:1" x14ac:dyDescent="0.25">
      <c r="A79427"/>
    </row>
    <row r="79428" spans="1:1" x14ac:dyDescent="0.25">
      <c r="A79428"/>
    </row>
    <row r="79429" spans="1:1" x14ac:dyDescent="0.25">
      <c r="A79429"/>
    </row>
    <row r="79430" spans="1:1" x14ac:dyDescent="0.25">
      <c r="A79430"/>
    </row>
    <row r="79431" spans="1:1" x14ac:dyDescent="0.25">
      <c r="A79431"/>
    </row>
    <row r="79432" spans="1:1" x14ac:dyDescent="0.25">
      <c r="A79432"/>
    </row>
    <row r="79433" spans="1:1" x14ac:dyDescent="0.25">
      <c r="A79433"/>
    </row>
    <row r="79434" spans="1:1" x14ac:dyDescent="0.25">
      <c r="A79434"/>
    </row>
    <row r="79435" spans="1:1" x14ac:dyDescent="0.25">
      <c r="A79435"/>
    </row>
    <row r="79436" spans="1:1" x14ac:dyDescent="0.25">
      <c r="A79436"/>
    </row>
    <row r="79437" spans="1:1" x14ac:dyDescent="0.25">
      <c r="A79437"/>
    </row>
    <row r="79438" spans="1:1" x14ac:dyDescent="0.25">
      <c r="A79438"/>
    </row>
    <row r="79439" spans="1:1" x14ac:dyDescent="0.25">
      <c r="A79439"/>
    </row>
    <row r="79440" spans="1:1" x14ac:dyDescent="0.25">
      <c r="A79440"/>
    </row>
    <row r="79441" spans="1:1" x14ac:dyDescent="0.25">
      <c r="A79441"/>
    </row>
    <row r="79442" spans="1:1" x14ac:dyDescent="0.25">
      <c r="A79442"/>
    </row>
    <row r="79443" spans="1:1" x14ac:dyDescent="0.25">
      <c r="A79443"/>
    </row>
    <row r="79444" spans="1:1" x14ac:dyDescent="0.25">
      <c r="A79444"/>
    </row>
    <row r="79445" spans="1:1" x14ac:dyDescent="0.25">
      <c r="A79445"/>
    </row>
    <row r="79446" spans="1:1" x14ac:dyDescent="0.25">
      <c r="A79446"/>
    </row>
    <row r="79447" spans="1:1" x14ac:dyDescent="0.25">
      <c r="A79447"/>
    </row>
    <row r="79448" spans="1:1" x14ac:dyDescent="0.25">
      <c r="A79448"/>
    </row>
    <row r="79449" spans="1:1" x14ac:dyDescent="0.25">
      <c r="A79449"/>
    </row>
    <row r="79450" spans="1:1" x14ac:dyDescent="0.25">
      <c r="A79450"/>
    </row>
    <row r="79451" spans="1:1" x14ac:dyDescent="0.25">
      <c r="A79451"/>
    </row>
    <row r="79452" spans="1:1" x14ac:dyDescent="0.25">
      <c r="A79452"/>
    </row>
    <row r="79453" spans="1:1" x14ac:dyDescent="0.25">
      <c r="A79453"/>
    </row>
    <row r="79454" spans="1:1" x14ac:dyDescent="0.25">
      <c r="A79454"/>
    </row>
    <row r="79455" spans="1:1" x14ac:dyDescent="0.25">
      <c r="A79455"/>
    </row>
    <row r="79456" spans="1:1" x14ac:dyDescent="0.25">
      <c r="A79456"/>
    </row>
    <row r="79457" spans="1:1" x14ac:dyDescent="0.25">
      <c r="A79457"/>
    </row>
    <row r="79458" spans="1:1" x14ac:dyDescent="0.25">
      <c r="A79458"/>
    </row>
    <row r="79459" spans="1:1" x14ac:dyDescent="0.25">
      <c r="A79459"/>
    </row>
    <row r="79460" spans="1:1" x14ac:dyDescent="0.25">
      <c r="A79460"/>
    </row>
    <row r="79461" spans="1:1" x14ac:dyDescent="0.25">
      <c r="A79461"/>
    </row>
    <row r="79462" spans="1:1" x14ac:dyDescent="0.25">
      <c r="A79462"/>
    </row>
    <row r="79463" spans="1:1" x14ac:dyDescent="0.25">
      <c r="A79463"/>
    </row>
    <row r="79464" spans="1:1" x14ac:dyDescent="0.25">
      <c r="A79464"/>
    </row>
    <row r="79465" spans="1:1" x14ac:dyDescent="0.25">
      <c r="A79465"/>
    </row>
    <row r="79466" spans="1:1" x14ac:dyDescent="0.25">
      <c r="A79466"/>
    </row>
    <row r="79467" spans="1:1" x14ac:dyDescent="0.25">
      <c r="A79467"/>
    </row>
    <row r="79468" spans="1:1" x14ac:dyDescent="0.25">
      <c r="A79468"/>
    </row>
    <row r="79469" spans="1:1" x14ac:dyDescent="0.25">
      <c r="A79469"/>
    </row>
    <row r="79470" spans="1:1" x14ac:dyDescent="0.25">
      <c r="A79470"/>
    </row>
    <row r="79471" spans="1:1" x14ac:dyDescent="0.25">
      <c r="A79471"/>
    </row>
    <row r="79472" spans="1:1" x14ac:dyDescent="0.25">
      <c r="A79472"/>
    </row>
    <row r="79473" spans="1:1" x14ac:dyDescent="0.25">
      <c r="A79473"/>
    </row>
    <row r="79474" spans="1:1" x14ac:dyDescent="0.25">
      <c r="A79474"/>
    </row>
    <row r="79475" spans="1:1" x14ac:dyDescent="0.25">
      <c r="A79475"/>
    </row>
    <row r="79476" spans="1:1" x14ac:dyDescent="0.25">
      <c r="A79476"/>
    </row>
    <row r="79477" spans="1:1" x14ac:dyDescent="0.25">
      <c r="A79477"/>
    </row>
    <row r="79478" spans="1:1" x14ac:dyDescent="0.25">
      <c r="A79478"/>
    </row>
    <row r="79479" spans="1:1" x14ac:dyDescent="0.25">
      <c r="A79479"/>
    </row>
    <row r="79480" spans="1:1" x14ac:dyDescent="0.25">
      <c r="A79480"/>
    </row>
    <row r="79481" spans="1:1" x14ac:dyDescent="0.25">
      <c r="A79481"/>
    </row>
    <row r="79482" spans="1:1" x14ac:dyDescent="0.25">
      <c r="A79482"/>
    </row>
    <row r="79483" spans="1:1" x14ac:dyDescent="0.25">
      <c r="A79483"/>
    </row>
    <row r="79484" spans="1:1" x14ac:dyDescent="0.25">
      <c r="A79484"/>
    </row>
    <row r="79485" spans="1:1" x14ac:dyDescent="0.25">
      <c r="A79485"/>
    </row>
    <row r="79486" spans="1:1" x14ac:dyDescent="0.25">
      <c r="A79486"/>
    </row>
    <row r="79487" spans="1:1" x14ac:dyDescent="0.25">
      <c r="A79487"/>
    </row>
    <row r="79488" spans="1:1" x14ac:dyDescent="0.25">
      <c r="A79488"/>
    </row>
    <row r="79489" spans="1:1" x14ac:dyDescent="0.25">
      <c r="A79489"/>
    </row>
    <row r="79490" spans="1:1" x14ac:dyDescent="0.25">
      <c r="A79490"/>
    </row>
    <row r="79491" spans="1:1" x14ac:dyDescent="0.25">
      <c r="A79491"/>
    </row>
    <row r="79492" spans="1:1" x14ac:dyDescent="0.25">
      <c r="A79492"/>
    </row>
    <row r="79493" spans="1:1" x14ac:dyDescent="0.25">
      <c r="A79493"/>
    </row>
    <row r="79494" spans="1:1" x14ac:dyDescent="0.25">
      <c r="A79494"/>
    </row>
    <row r="79495" spans="1:1" x14ac:dyDescent="0.25">
      <c r="A79495"/>
    </row>
    <row r="79496" spans="1:1" x14ac:dyDescent="0.25">
      <c r="A79496"/>
    </row>
    <row r="79497" spans="1:1" x14ac:dyDescent="0.25">
      <c r="A79497"/>
    </row>
    <row r="79498" spans="1:1" x14ac:dyDescent="0.25">
      <c r="A79498"/>
    </row>
    <row r="79499" spans="1:1" x14ac:dyDescent="0.25">
      <c r="A79499"/>
    </row>
    <row r="79500" spans="1:1" x14ac:dyDescent="0.25">
      <c r="A79500"/>
    </row>
    <row r="79501" spans="1:1" x14ac:dyDescent="0.25">
      <c r="A79501"/>
    </row>
    <row r="79502" spans="1:1" x14ac:dyDescent="0.25">
      <c r="A79502"/>
    </row>
    <row r="79503" spans="1:1" x14ac:dyDescent="0.25">
      <c r="A79503"/>
    </row>
    <row r="79504" spans="1:1" x14ac:dyDescent="0.25">
      <c r="A79504"/>
    </row>
    <row r="79505" spans="1:1" x14ac:dyDescent="0.25">
      <c r="A79505"/>
    </row>
    <row r="79506" spans="1:1" x14ac:dyDescent="0.25">
      <c r="A79506"/>
    </row>
    <row r="79507" spans="1:1" x14ac:dyDescent="0.25">
      <c r="A79507"/>
    </row>
    <row r="79508" spans="1:1" x14ac:dyDescent="0.25">
      <c r="A79508"/>
    </row>
    <row r="79509" spans="1:1" x14ac:dyDescent="0.25">
      <c r="A79509"/>
    </row>
    <row r="79510" spans="1:1" x14ac:dyDescent="0.25">
      <c r="A79510"/>
    </row>
    <row r="79511" spans="1:1" x14ac:dyDescent="0.25">
      <c r="A79511"/>
    </row>
    <row r="79512" spans="1:1" x14ac:dyDescent="0.25">
      <c r="A79512"/>
    </row>
    <row r="79513" spans="1:1" x14ac:dyDescent="0.25">
      <c r="A79513"/>
    </row>
    <row r="79514" spans="1:1" x14ac:dyDescent="0.25">
      <c r="A79514"/>
    </row>
    <row r="79515" spans="1:1" x14ac:dyDescent="0.25">
      <c r="A79515"/>
    </row>
    <row r="79516" spans="1:1" x14ac:dyDescent="0.25">
      <c r="A79516"/>
    </row>
    <row r="79517" spans="1:1" x14ac:dyDescent="0.25">
      <c r="A79517"/>
    </row>
    <row r="79518" spans="1:1" x14ac:dyDescent="0.25">
      <c r="A79518"/>
    </row>
    <row r="79519" spans="1:1" x14ac:dyDescent="0.25">
      <c r="A79519"/>
    </row>
    <row r="79520" spans="1:1" x14ac:dyDescent="0.25">
      <c r="A79520"/>
    </row>
    <row r="79521" spans="1:1" x14ac:dyDescent="0.25">
      <c r="A79521"/>
    </row>
    <row r="79522" spans="1:1" x14ac:dyDescent="0.25">
      <c r="A79522"/>
    </row>
    <row r="79523" spans="1:1" x14ac:dyDescent="0.25">
      <c r="A79523"/>
    </row>
    <row r="79524" spans="1:1" x14ac:dyDescent="0.25">
      <c r="A79524"/>
    </row>
    <row r="79525" spans="1:1" x14ac:dyDescent="0.25">
      <c r="A79525"/>
    </row>
    <row r="79526" spans="1:1" x14ac:dyDescent="0.25">
      <c r="A79526"/>
    </row>
    <row r="79527" spans="1:1" x14ac:dyDescent="0.25">
      <c r="A79527"/>
    </row>
    <row r="79528" spans="1:1" x14ac:dyDescent="0.25">
      <c r="A79528"/>
    </row>
    <row r="79529" spans="1:1" x14ac:dyDescent="0.25">
      <c r="A79529"/>
    </row>
    <row r="79530" spans="1:1" x14ac:dyDescent="0.25">
      <c r="A79530"/>
    </row>
    <row r="79531" spans="1:1" x14ac:dyDescent="0.25">
      <c r="A79531"/>
    </row>
    <row r="79532" spans="1:1" x14ac:dyDescent="0.25">
      <c r="A79532"/>
    </row>
    <row r="79533" spans="1:1" x14ac:dyDescent="0.25">
      <c r="A79533"/>
    </row>
    <row r="79534" spans="1:1" x14ac:dyDescent="0.25">
      <c r="A79534"/>
    </row>
    <row r="79535" spans="1:1" x14ac:dyDescent="0.25">
      <c r="A79535"/>
    </row>
    <row r="79536" spans="1:1" x14ac:dyDescent="0.25">
      <c r="A79536"/>
    </row>
    <row r="79537" spans="1:1" x14ac:dyDescent="0.25">
      <c r="A79537"/>
    </row>
    <row r="79538" spans="1:1" x14ac:dyDescent="0.25">
      <c r="A79538"/>
    </row>
    <row r="79539" spans="1:1" x14ac:dyDescent="0.25">
      <c r="A79539"/>
    </row>
    <row r="79540" spans="1:1" x14ac:dyDescent="0.25">
      <c r="A79540"/>
    </row>
    <row r="79541" spans="1:1" x14ac:dyDescent="0.25">
      <c r="A79541"/>
    </row>
    <row r="79542" spans="1:1" x14ac:dyDescent="0.25">
      <c r="A79542"/>
    </row>
    <row r="79543" spans="1:1" x14ac:dyDescent="0.25">
      <c r="A79543"/>
    </row>
    <row r="79544" spans="1:1" x14ac:dyDescent="0.25">
      <c r="A79544"/>
    </row>
    <row r="79545" spans="1:1" x14ac:dyDescent="0.25">
      <c r="A79545"/>
    </row>
    <row r="79546" spans="1:1" x14ac:dyDescent="0.25">
      <c r="A79546"/>
    </row>
    <row r="79547" spans="1:1" x14ac:dyDescent="0.25">
      <c r="A79547"/>
    </row>
    <row r="79548" spans="1:1" x14ac:dyDescent="0.25">
      <c r="A79548"/>
    </row>
    <row r="79549" spans="1:1" x14ac:dyDescent="0.25">
      <c r="A79549"/>
    </row>
    <row r="79550" spans="1:1" x14ac:dyDescent="0.25">
      <c r="A79550"/>
    </row>
    <row r="79551" spans="1:1" x14ac:dyDescent="0.25">
      <c r="A79551"/>
    </row>
    <row r="79552" spans="1:1" x14ac:dyDescent="0.25">
      <c r="A79552"/>
    </row>
    <row r="79553" spans="1:1" x14ac:dyDescent="0.25">
      <c r="A79553"/>
    </row>
    <row r="79554" spans="1:1" x14ac:dyDescent="0.25">
      <c r="A79554"/>
    </row>
    <row r="79555" spans="1:1" x14ac:dyDescent="0.25">
      <c r="A79555"/>
    </row>
    <row r="79556" spans="1:1" x14ac:dyDescent="0.25">
      <c r="A79556"/>
    </row>
    <row r="79557" spans="1:1" x14ac:dyDescent="0.25">
      <c r="A79557"/>
    </row>
    <row r="79558" spans="1:1" x14ac:dyDescent="0.25">
      <c r="A79558"/>
    </row>
    <row r="79559" spans="1:1" x14ac:dyDescent="0.25">
      <c r="A79559"/>
    </row>
    <row r="79560" spans="1:1" x14ac:dyDescent="0.25">
      <c r="A79560"/>
    </row>
    <row r="79561" spans="1:1" x14ac:dyDescent="0.25">
      <c r="A79561"/>
    </row>
    <row r="79562" spans="1:1" x14ac:dyDescent="0.25">
      <c r="A79562"/>
    </row>
    <row r="79563" spans="1:1" x14ac:dyDescent="0.25">
      <c r="A79563"/>
    </row>
    <row r="79564" spans="1:1" x14ac:dyDescent="0.25">
      <c r="A79564"/>
    </row>
    <row r="79565" spans="1:1" x14ac:dyDescent="0.25">
      <c r="A79565"/>
    </row>
    <row r="79566" spans="1:1" x14ac:dyDescent="0.25">
      <c r="A79566"/>
    </row>
    <row r="79567" spans="1:1" x14ac:dyDescent="0.25">
      <c r="A79567"/>
    </row>
    <row r="79568" spans="1:1" x14ac:dyDescent="0.25">
      <c r="A79568"/>
    </row>
    <row r="79569" spans="1:1" x14ac:dyDescent="0.25">
      <c r="A79569"/>
    </row>
    <row r="79570" spans="1:1" x14ac:dyDescent="0.25">
      <c r="A79570"/>
    </row>
    <row r="79571" spans="1:1" x14ac:dyDescent="0.25">
      <c r="A79571"/>
    </row>
    <row r="79572" spans="1:1" x14ac:dyDescent="0.25">
      <c r="A79572"/>
    </row>
    <row r="79573" spans="1:1" x14ac:dyDescent="0.25">
      <c r="A79573"/>
    </row>
    <row r="79574" spans="1:1" x14ac:dyDescent="0.25">
      <c r="A79574"/>
    </row>
    <row r="79575" spans="1:1" x14ac:dyDescent="0.25">
      <c r="A79575"/>
    </row>
    <row r="79576" spans="1:1" x14ac:dyDescent="0.25">
      <c r="A79576"/>
    </row>
    <row r="79577" spans="1:1" x14ac:dyDescent="0.25">
      <c r="A79577"/>
    </row>
    <row r="79578" spans="1:1" x14ac:dyDescent="0.25">
      <c r="A79578"/>
    </row>
    <row r="79579" spans="1:1" x14ac:dyDescent="0.25">
      <c r="A79579"/>
    </row>
    <row r="79580" spans="1:1" x14ac:dyDescent="0.25">
      <c r="A79580"/>
    </row>
    <row r="79581" spans="1:1" x14ac:dyDescent="0.25">
      <c r="A79581"/>
    </row>
    <row r="79582" spans="1:1" x14ac:dyDescent="0.25">
      <c r="A79582"/>
    </row>
    <row r="79583" spans="1:1" x14ac:dyDescent="0.25">
      <c r="A79583"/>
    </row>
    <row r="79584" spans="1:1" x14ac:dyDescent="0.25">
      <c r="A79584"/>
    </row>
    <row r="79585" spans="1:1" x14ac:dyDescent="0.25">
      <c r="A79585"/>
    </row>
    <row r="79586" spans="1:1" x14ac:dyDescent="0.25">
      <c r="A79586"/>
    </row>
    <row r="79587" spans="1:1" x14ac:dyDescent="0.25">
      <c r="A79587"/>
    </row>
    <row r="79588" spans="1:1" x14ac:dyDescent="0.25">
      <c r="A79588"/>
    </row>
    <row r="79589" spans="1:1" x14ac:dyDescent="0.25">
      <c r="A79589"/>
    </row>
    <row r="79590" spans="1:1" x14ac:dyDescent="0.25">
      <c r="A79590"/>
    </row>
    <row r="79591" spans="1:1" x14ac:dyDescent="0.25">
      <c r="A79591"/>
    </row>
    <row r="79592" spans="1:1" x14ac:dyDescent="0.25">
      <c r="A79592"/>
    </row>
    <row r="79593" spans="1:1" x14ac:dyDescent="0.25">
      <c r="A79593"/>
    </row>
    <row r="79594" spans="1:1" x14ac:dyDescent="0.25">
      <c r="A79594"/>
    </row>
    <row r="79595" spans="1:1" x14ac:dyDescent="0.25">
      <c r="A79595"/>
    </row>
    <row r="79596" spans="1:1" x14ac:dyDescent="0.25">
      <c r="A79596"/>
    </row>
    <row r="79597" spans="1:1" x14ac:dyDescent="0.25">
      <c r="A79597"/>
    </row>
    <row r="79598" spans="1:1" x14ac:dyDescent="0.25">
      <c r="A79598"/>
    </row>
    <row r="79599" spans="1:1" x14ac:dyDescent="0.25">
      <c r="A79599"/>
    </row>
    <row r="79600" spans="1:1" x14ac:dyDescent="0.25">
      <c r="A79600"/>
    </row>
    <row r="79601" spans="1:1" x14ac:dyDescent="0.25">
      <c r="A79601"/>
    </row>
    <row r="79602" spans="1:1" x14ac:dyDescent="0.25">
      <c r="A79602"/>
    </row>
    <row r="79603" spans="1:1" x14ac:dyDescent="0.25">
      <c r="A79603"/>
    </row>
    <row r="79604" spans="1:1" x14ac:dyDescent="0.25">
      <c r="A79604"/>
    </row>
    <row r="79605" spans="1:1" x14ac:dyDescent="0.25">
      <c r="A79605"/>
    </row>
    <row r="79606" spans="1:1" x14ac:dyDescent="0.25">
      <c r="A79606"/>
    </row>
    <row r="79607" spans="1:1" x14ac:dyDescent="0.25">
      <c r="A79607"/>
    </row>
    <row r="79608" spans="1:1" x14ac:dyDescent="0.25">
      <c r="A79608"/>
    </row>
    <row r="79609" spans="1:1" x14ac:dyDescent="0.25">
      <c r="A79609"/>
    </row>
    <row r="79610" spans="1:1" x14ac:dyDescent="0.25">
      <c r="A79610"/>
    </row>
    <row r="79611" spans="1:1" x14ac:dyDescent="0.25">
      <c r="A79611"/>
    </row>
    <row r="79612" spans="1:1" x14ac:dyDescent="0.25">
      <c r="A79612"/>
    </row>
    <row r="79613" spans="1:1" x14ac:dyDescent="0.25">
      <c r="A79613"/>
    </row>
    <row r="79614" spans="1:1" x14ac:dyDescent="0.25">
      <c r="A79614"/>
    </row>
    <row r="79615" spans="1:1" x14ac:dyDescent="0.25">
      <c r="A79615"/>
    </row>
    <row r="79616" spans="1:1" x14ac:dyDescent="0.25">
      <c r="A79616"/>
    </row>
    <row r="79617" spans="1:1" x14ac:dyDescent="0.25">
      <c r="A79617"/>
    </row>
    <row r="79618" spans="1:1" x14ac:dyDescent="0.25">
      <c r="A79618"/>
    </row>
    <row r="79619" spans="1:1" x14ac:dyDescent="0.25">
      <c r="A79619"/>
    </row>
    <row r="79620" spans="1:1" x14ac:dyDescent="0.25">
      <c r="A79620"/>
    </row>
    <row r="79621" spans="1:1" x14ac:dyDescent="0.25">
      <c r="A79621"/>
    </row>
    <row r="79622" spans="1:1" x14ac:dyDescent="0.25">
      <c r="A79622"/>
    </row>
    <row r="79623" spans="1:1" x14ac:dyDescent="0.25">
      <c r="A79623"/>
    </row>
    <row r="79624" spans="1:1" x14ac:dyDescent="0.25">
      <c r="A79624"/>
    </row>
    <row r="79625" spans="1:1" x14ac:dyDescent="0.25">
      <c r="A79625"/>
    </row>
    <row r="79626" spans="1:1" x14ac:dyDescent="0.25">
      <c r="A79626"/>
    </row>
    <row r="79627" spans="1:1" x14ac:dyDescent="0.25">
      <c r="A79627"/>
    </row>
    <row r="79628" spans="1:1" x14ac:dyDescent="0.25">
      <c r="A79628"/>
    </row>
    <row r="79629" spans="1:1" x14ac:dyDescent="0.25">
      <c r="A79629"/>
    </row>
    <row r="79630" spans="1:1" x14ac:dyDescent="0.25">
      <c r="A79630"/>
    </row>
    <row r="79631" spans="1:1" x14ac:dyDescent="0.25">
      <c r="A79631"/>
    </row>
    <row r="79632" spans="1:1" x14ac:dyDescent="0.25">
      <c r="A79632"/>
    </row>
    <row r="79633" spans="1:1" x14ac:dyDescent="0.25">
      <c r="A79633"/>
    </row>
    <row r="79634" spans="1:1" x14ac:dyDescent="0.25">
      <c r="A79634"/>
    </row>
    <row r="79635" spans="1:1" x14ac:dyDescent="0.25">
      <c r="A79635"/>
    </row>
    <row r="79636" spans="1:1" x14ac:dyDescent="0.25">
      <c r="A79636"/>
    </row>
    <row r="79637" spans="1:1" x14ac:dyDescent="0.25">
      <c r="A79637"/>
    </row>
    <row r="79638" spans="1:1" x14ac:dyDescent="0.25">
      <c r="A79638"/>
    </row>
    <row r="79639" spans="1:1" x14ac:dyDescent="0.25">
      <c r="A79639"/>
    </row>
    <row r="79640" spans="1:1" x14ac:dyDescent="0.25">
      <c r="A79640"/>
    </row>
    <row r="79641" spans="1:1" x14ac:dyDescent="0.25">
      <c r="A79641"/>
    </row>
    <row r="79642" spans="1:1" x14ac:dyDescent="0.25">
      <c r="A79642"/>
    </row>
    <row r="79643" spans="1:1" x14ac:dyDescent="0.25">
      <c r="A79643"/>
    </row>
    <row r="79644" spans="1:1" x14ac:dyDescent="0.25">
      <c r="A79644"/>
    </row>
    <row r="79645" spans="1:1" x14ac:dyDescent="0.25">
      <c r="A79645"/>
    </row>
    <row r="79646" spans="1:1" x14ac:dyDescent="0.25">
      <c r="A79646"/>
    </row>
    <row r="79647" spans="1:1" x14ac:dyDescent="0.25">
      <c r="A79647"/>
    </row>
    <row r="79648" spans="1:1" x14ac:dyDescent="0.25">
      <c r="A79648"/>
    </row>
    <row r="79649" spans="1:1" x14ac:dyDescent="0.25">
      <c r="A79649"/>
    </row>
    <row r="79650" spans="1:1" x14ac:dyDescent="0.25">
      <c r="A79650"/>
    </row>
    <row r="79651" spans="1:1" x14ac:dyDescent="0.25">
      <c r="A79651"/>
    </row>
    <row r="79652" spans="1:1" x14ac:dyDescent="0.25">
      <c r="A79652"/>
    </row>
    <row r="79653" spans="1:1" x14ac:dyDescent="0.25">
      <c r="A79653"/>
    </row>
    <row r="79654" spans="1:1" x14ac:dyDescent="0.25">
      <c r="A79654"/>
    </row>
    <row r="79655" spans="1:1" x14ac:dyDescent="0.25">
      <c r="A79655"/>
    </row>
    <row r="79656" spans="1:1" x14ac:dyDescent="0.25">
      <c r="A79656"/>
    </row>
    <row r="79657" spans="1:1" x14ac:dyDescent="0.25">
      <c r="A79657"/>
    </row>
    <row r="79658" spans="1:1" x14ac:dyDescent="0.25">
      <c r="A79658"/>
    </row>
    <row r="79659" spans="1:1" x14ac:dyDescent="0.25">
      <c r="A79659"/>
    </row>
    <row r="79660" spans="1:1" x14ac:dyDescent="0.25">
      <c r="A79660"/>
    </row>
    <row r="79661" spans="1:1" x14ac:dyDescent="0.25">
      <c r="A79661"/>
    </row>
    <row r="79662" spans="1:1" x14ac:dyDescent="0.25">
      <c r="A79662"/>
    </row>
    <row r="79663" spans="1:1" x14ac:dyDescent="0.25">
      <c r="A79663"/>
    </row>
    <row r="79664" spans="1:1" x14ac:dyDescent="0.25">
      <c r="A79664"/>
    </row>
    <row r="79665" spans="1:1" x14ac:dyDescent="0.25">
      <c r="A79665"/>
    </row>
    <row r="79666" spans="1:1" x14ac:dyDescent="0.25">
      <c r="A79666"/>
    </row>
    <row r="79667" spans="1:1" x14ac:dyDescent="0.25">
      <c r="A79667"/>
    </row>
    <row r="79668" spans="1:1" x14ac:dyDescent="0.25">
      <c r="A79668"/>
    </row>
    <row r="79669" spans="1:1" x14ac:dyDescent="0.25">
      <c r="A79669"/>
    </row>
    <row r="79670" spans="1:1" x14ac:dyDescent="0.25">
      <c r="A79670"/>
    </row>
    <row r="79671" spans="1:1" x14ac:dyDescent="0.25">
      <c r="A79671"/>
    </row>
    <row r="79672" spans="1:1" x14ac:dyDescent="0.25">
      <c r="A79672"/>
    </row>
    <row r="79673" spans="1:1" x14ac:dyDescent="0.25">
      <c r="A79673"/>
    </row>
    <row r="79674" spans="1:1" x14ac:dyDescent="0.25">
      <c r="A79674"/>
    </row>
    <row r="79675" spans="1:1" x14ac:dyDescent="0.25">
      <c r="A79675"/>
    </row>
    <row r="79676" spans="1:1" x14ac:dyDescent="0.25">
      <c r="A79676"/>
    </row>
    <row r="79677" spans="1:1" x14ac:dyDescent="0.25">
      <c r="A79677"/>
    </row>
    <row r="79678" spans="1:1" x14ac:dyDescent="0.25">
      <c r="A79678"/>
    </row>
    <row r="79679" spans="1:1" x14ac:dyDescent="0.25">
      <c r="A79679"/>
    </row>
    <row r="79680" spans="1:1" x14ac:dyDescent="0.25">
      <c r="A79680"/>
    </row>
    <row r="79681" spans="1:1" x14ac:dyDescent="0.25">
      <c r="A79681"/>
    </row>
    <row r="79682" spans="1:1" x14ac:dyDescent="0.25">
      <c r="A79682"/>
    </row>
    <row r="79683" spans="1:1" x14ac:dyDescent="0.25">
      <c r="A79683"/>
    </row>
    <row r="79684" spans="1:1" x14ac:dyDescent="0.25">
      <c r="A79684"/>
    </row>
    <row r="79685" spans="1:1" x14ac:dyDescent="0.25">
      <c r="A79685"/>
    </row>
    <row r="79686" spans="1:1" x14ac:dyDescent="0.25">
      <c r="A79686"/>
    </row>
    <row r="79687" spans="1:1" x14ac:dyDescent="0.25">
      <c r="A79687"/>
    </row>
    <row r="79688" spans="1:1" x14ac:dyDescent="0.25">
      <c r="A79688"/>
    </row>
    <row r="79689" spans="1:1" x14ac:dyDescent="0.25">
      <c r="A79689"/>
    </row>
    <row r="79690" spans="1:1" x14ac:dyDescent="0.25">
      <c r="A79690"/>
    </row>
    <row r="79691" spans="1:1" x14ac:dyDescent="0.25">
      <c r="A79691"/>
    </row>
    <row r="79692" spans="1:1" x14ac:dyDescent="0.25">
      <c r="A79692"/>
    </row>
    <row r="79693" spans="1:1" x14ac:dyDescent="0.25">
      <c r="A79693"/>
    </row>
    <row r="79694" spans="1:1" x14ac:dyDescent="0.25">
      <c r="A79694"/>
    </row>
    <row r="79695" spans="1:1" x14ac:dyDescent="0.25">
      <c r="A79695"/>
    </row>
    <row r="79696" spans="1:1" x14ac:dyDescent="0.25">
      <c r="A79696"/>
    </row>
    <row r="79697" spans="1:1" x14ac:dyDescent="0.25">
      <c r="A79697"/>
    </row>
    <row r="79698" spans="1:1" x14ac:dyDescent="0.25">
      <c r="A79698"/>
    </row>
    <row r="79699" spans="1:1" x14ac:dyDescent="0.25">
      <c r="A79699"/>
    </row>
    <row r="79700" spans="1:1" x14ac:dyDescent="0.25">
      <c r="A79700"/>
    </row>
    <row r="79701" spans="1:1" x14ac:dyDescent="0.25">
      <c r="A79701"/>
    </row>
    <row r="79702" spans="1:1" x14ac:dyDescent="0.25">
      <c r="A79702"/>
    </row>
    <row r="79703" spans="1:1" x14ac:dyDescent="0.25">
      <c r="A79703"/>
    </row>
    <row r="79704" spans="1:1" x14ac:dyDescent="0.25">
      <c r="A79704"/>
    </row>
    <row r="79705" spans="1:1" x14ac:dyDescent="0.25">
      <c r="A79705"/>
    </row>
    <row r="79706" spans="1:1" x14ac:dyDescent="0.25">
      <c r="A79706"/>
    </row>
    <row r="79707" spans="1:1" x14ac:dyDescent="0.25">
      <c r="A79707"/>
    </row>
    <row r="79708" spans="1:1" x14ac:dyDescent="0.25">
      <c r="A79708"/>
    </row>
    <row r="79709" spans="1:1" x14ac:dyDescent="0.25">
      <c r="A79709"/>
    </row>
    <row r="79710" spans="1:1" x14ac:dyDescent="0.25">
      <c r="A79710"/>
    </row>
    <row r="79711" spans="1:1" x14ac:dyDescent="0.25">
      <c r="A79711"/>
    </row>
    <row r="79712" spans="1:1" x14ac:dyDescent="0.25">
      <c r="A79712"/>
    </row>
    <row r="79713" spans="1:1" x14ac:dyDescent="0.25">
      <c r="A79713"/>
    </row>
    <row r="79714" spans="1:1" x14ac:dyDescent="0.25">
      <c r="A79714"/>
    </row>
    <row r="79715" spans="1:1" x14ac:dyDescent="0.25">
      <c r="A79715"/>
    </row>
    <row r="79716" spans="1:1" x14ac:dyDescent="0.25">
      <c r="A79716"/>
    </row>
    <row r="79717" spans="1:1" x14ac:dyDescent="0.25">
      <c r="A79717"/>
    </row>
    <row r="79718" spans="1:1" x14ac:dyDescent="0.25">
      <c r="A79718"/>
    </row>
    <row r="79719" spans="1:1" x14ac:dyDescent="0.25">
      <c r="A79719"/>
    </row>
    <row r="79720" spans="1:1" x14ac:dyDescent="0.25">
      <c r="A79720"/>
    </row>
    <row r="79721" spans="1:1" x14ac:dyDescent="0.25">
      <c r="A79721"/>
    </row>
    <row r="79722" spans="1:1" x14ac:dyDescent="0.25">
      <c r="A79722"/>
    </row>
    <row r="79723" spans="1:1" x14ac:dyDescent="0.25">
      <c r="A79723"/>
    </row>
    <row r="79724" spans="1:1" x14ac:dyDescent="0.25">
      <c r="A79724"/>
    </row>
    <row r="79725" spans="1:1" x14ac:dyDescent="0.25">
      <c r="A79725"/>
    </row>
    <row r="79726" spans="1:1" x14ac:dyDescent="0.25">
      <c r="A79726"/>
    </row>
    <row r="79727" spans="1:1" x14ac:dyDescent="0.25">
      <c r="A79727"/>
    </row>
    <row r="79728" spans="1:1" x14ac:dyDescent="0.25">
      <c r="A79728"/>
    </row>
    <row r="79729" spans="1:1" x14ac:dyDescent="0.25">
      <c r="A79729"/>
    </row>
    <row r="79730" spans="1:1" x14ac:dyDescent="0.25">
      <c r="A79730"/>
    </row>
    <row r="79731" spans="1:1" x14ac:dyDescent="0.25">
      <c r="A79731"/>
    </row>
    <row r="79732" spans="1:1" x14ac:dyDescent="0.25">
      <c r="A79732"/>
    </row>
    <row r="79733" spans="1:1" x14ac:dyDescent="0.25">
      <c r="A79733"/>
    </row>
    <row r="79734" spans="1:1" x14ac:dyDescent="0.25">
      <c r="A79734"/>
    </row>
    <row r="79735" spans="1:1" x14ac:dyDescent="0.25">
      <c r="A79735"/>
    </row>
    <row r="79736" spans="1:1" x14ac:dyDescent="0.25">
      <c r="A79736"/>
    </row>
    <row r="79737" spans="1:1" x14ac:dyDescent="0.25">
      <c r="A79737"/>
    </row>
    <row r="79738" spans="1:1" x14ac:dyDescent="0.25">
      <c r="A79738"/>
    </row>
    <row r="79739" spans="1:1" x14ac:dyDescent="0.25">
      <c r="A79739"/>
    </row>
    <row r="79740" spans="1:1" x14ac:dyDescent="0.25">
      <c r="A79740"/>
    </row>
    <row r="79741" spans="1:1" x14ac:dyDescent="0.25">
      <c r="A79741"/>
    </row>
    <row r="79742" spans="1:1" x14ac:dyDescent="0.25">
      <c r="A79742"/>
    </row>
    <row r="79743" spans="1:1" x14ac:dyDescent="0.25">
      <c r="A79743"/>
    </row>
    <row r="79744" spans="1:1" x14ac:dyDescent="0.25">
      <c r="A79744"/>
    </row>
    <row r="79745" spans="1:1" x14ac:dyDescent="0.25">
      <c r="A79745"/>
    </row>
    <row r="79746" spans="1:1" x14ac:dyDescent="0.25">
      <c r="A79746"/>
    </row>
    <row r="79747" spans="1:1" x14ac:dyDescent="0.25">
      <c r="A79747"/>
    </row>
    <row r="79748" spans="1:1" x14ac:dyDescent="0.25">
      <c r="A79748"/>
    </row>
    <row r="79749" spans="1:1" x14ac:dyDescent="0.25">
      <c r="A79749"/>
    </row>
    <row r="79750" spans="1:1" x14ac:dyDescent="0.25">
      <c r="A79750"/>
    </row>
    <row r="79751" spans="1:1" x14ac:dyDescent="0.25">
      <c r="A79751"/>
    </row>
    <row r="79752" spans="1:1" x14ac:dyDescent="0.25">
      <c r="A79752"/>
    </row>
    <row r="79753" spans="1:1" x14ac:dyDescent="0.25">
      <c r="A79753"/>
    </row>
    <row r="79754" spans="1:1" x14ac:dyDescent="0.25">
      <c r="A79754"/>
    </row>
    <row r="79755" spans="1:1" x14ac:dyDescent="0.25">
      <c r="A79755"/>
    </row>
    <row r="79756" spans="1:1" x14ac:dyDescent="0.25">
      <c r="A79756"/>
    </row>
    <row r="79757" spans="1:1" x14ac:dyDescent="0.25">
      <c r="A79757"/>
    </row>
    <row r="79758" spans="1:1" x14ac:dyDescent="0.25">
      <c r="A79758"/>
    </row>
    <row r="79759" spans="1:1" x14ac:dyDescent="0.25">
      <c r="A79759"/>
    </row>
    <row r="79760" spans="1:1" x14ac:dyDescent="0.25">
      <c r="A79760"/>
    </row>
    <row r="79761" spans="1:1" x14ac:dyDescent="0.25">
      <c r="A79761"/>
    </row>
    <row r="79762" spans="1:1" x14ac:dyDescent="0.25">
      <c r="A79762"/>
    </row>
    <row r="79763" spans="1:1" x14ac:dyDescent="0.25">
      <c r="A79763"/>
    </row>
    <row r="79764" spans="1:1" x14ac:dyDescent="0.25">
      <c r="A79764"/>
    </row>
    <row r="79765" spans="1:1" x14ac:dyDescent="0.25">
      <c r="A79765"/>
    </row>
    <row r="79766" spans="1:1" x14ac:dyDescent="0.25">
      <c r="A79766"/>
    </row>
    <row r="79767" spans="1:1" x14ac:dyDescent="0.25">
      <c r="A79767"/>
    </row>
    <row r="79768" spans="1:1" x14ac:dyDescent="0.25">
      <c r="A79768"/>
    </row>
    <row r="79769" spans="1:1" x14ac:dyDescent="0.25">
      <c r="A79769"/>
    </row>
    <row r="79770" spans="1:1" x14ac:dyDescent="0.25">
      <c r="A79770"/>
    </row>
    <row r="79771" spans="1:1" x14ac:dyDescent="0.25">
      <c r="A79771"/>
    </row>
    <row r="79772" spans="1:1" x14ac:dyDescent="0.25">
      <c r="A79772"/>
    </row>
    <row r="79773" spans="1:1" x14ac:dyDescent="0.25">
      <c r="A79773"/>
    </row>
    <row r="79774" spans="1:1" x14ac:dyDescent="0.25">
      <c r="A79774"/>
    </row>
    <row r="79775" spans="1:1" x14ac:dyDescent="0.25">
      <c r="A79775"/>
    </row>
    <row r="79776" spans="1:1" x14ac:dyDescent="0.25">
      <c r="A79776"/>
    </row>
    <row r="79777" spans="1:1" x14ac:dyDescent="0.25">
      <c r="A79777"/>
    </row>
    <row r="79778" spans="1:1" x14ac:dyDescent="0.25">
      <c r="A79778"/>
    </row>
    <row r="79779" spans="1:1" x14ac:dyDescent="0.25">
      <c r="A79779"/>
    </row>
    <row r="79780" spans="1:1" x14ac:dyDescent="0.25">
      <c r="A79780"/>
    </row>
    <row r="79781" spans="1:1" x14ac:dyDescent="0.25">
      <c r="A79781"/>
    </row>
    <row r="79782" spans="1:1" x14ac:dyDescent="0.25">
      <c r="A79782"/>
    </row>
    <row r="79783" spans="1:1" x14ac:dyDescent="0.25">
      <c r="A79783"/>
    </row>
    <row r="79784" spans="1:1" x14ac:dyDescent="0.25">
      <c r="A79784"/>
    </row>
    <row r="79785" spans="1:1" x14ac:dyDescent="0.25">
      <c r="A79785"/>
    </row>
    <row r="79786" spans="1:1" x14ac:dyDescent="0.25">
      <c r="A79786"/>
    </row>
    <row r="79787" spans="1:1" x14ac:dyDescent="0.25">
      <c r="A79787"/>
    </row>
    <row r="79788" spans="1:1" x14ac:dyDescent="0.25">
      <c r="A79788"/>
    </row>
    <row r="79789" spans="1:1" x14ac:dyDescent="0.25">
      <c r="A79789"/>
    </row>
    <row r="79790" spans="1:1" x14ac:dyDescent="0.25">
      <c r="A79790"/>
    </row>
    <row r="79791" spans="1:1" x14ac:dyDescent="0.25">
      <c r="A79791"/>
    </row>
    <row r="79792" spans="1:1" x14ac:dyDescent="0.25">
      <c r="A79792"/>
    </row>
    <row r="79793" spans="1:1" x14ac:dyDescent="0.25">
      <c r="A79793"/>
    </row>
    <row r="79794" spans="1:1" x14ac:dyDescent="0.25">
      <c r="A79794"/>
    </row>
    <row r="79795" spans="1:1" x14ac:dyDescent="0.25">
      <c r="A79795"/>
    </row>
    <row r="79796" spans="1:1" x14ac:dyDescent="0.25">
      <c r="A79796"/>
    </row>
    <row r="79797" spans="1:1" x14ac:dyDescent="0.25">
      <c r="A79797"/>
    </row>
    <row r="79798" spans="1:1" x14ac:dyDescent="0.25">
      <c r="A79798"/>
    </row>
    <row r="79799" spans="1:1" x14ac:dyDescent="0.25">
      <c r="A79799"/>
    </row>
    <row r="79800" spans="1:1" x14ac:dyDescent="0.25">
      <c r="A79800"/>
    </row>
    <row r="79801" spans="1:1" x14ac:dyDescent="0.25">
      <c r="A79801"/>
    </row>
    <row r="79802" spans="1:1" x14ac:dyDescent="0.25">
      <c r="A79802"/>
    </row>
    <row r="79803" spans="1:1" x14ac:dyDescent="0.25">
      <c r="A79803"/>
    </row>
    <row r="79804" spans="1:1" x14ac:dyDescent="0.25">
      <c r="A79804"/>
    </row>
    <row r="79805" spans="1:1" x14ac:dyDescent="0.25">
      <c r="A79805"/>
    </row>
    <row r="79806" spans="1:1" x14ac:dyDescent="0.25">
      <c r="A79806"/>
    </row>
    <row r="79807" spans="1:1" x14ac:dyDescent="0.25">
      <c r="A79807"/>
    </row>
    <row r="79808" spans="1:1" x14ac:dyDescent="0.25">
      <c r="A79808"/>
    </row>
    <row r="79809" spans="1:1" x14ac:dyDescent="0.25">
      <c r="A79809"/>
    </row>
    <row r="79810" spans="1:1" x14ac:dyDescent="0.25">
      <c r="A79810"/>
    </row>
    <row r="79811" spans="1:1" x14ac:dyDescent="0.25">
      <c r="A79811"/>
    </row>
    <row r="79812" spans="1:1" x14ac:dyDescent="0.25">
      <c r="A79812"/>
    </row>
    <row r="79813" spans="1:1" x14ac:dyDescent="0.25">
      <c r="A79813"/>
    </row>
    <row r="79814" spans="1:1" x14ac:dyDescent="0.25">
      <c r="A79814"/>
    </row>
    <row r="79815" spans="1:1" x14ac:dyDescent="0.25">
      <c r="A79815"/>
    </row>
    <row r="79816" spans="1:1" x14ac:dyDescent="0.25">
      <c r="A79816"/>
    </row>
    <row r="79817" spans="1:1" x14ac:dyDescent="0.25">
      <c r="A79817"/>
    </row>
    <row r="79818" spans="1:1" x14ac:dyDescent="0.25">
      <c r="A79818"/>
    </row>
    <row r="79819" spans="1:1" x14ac:dyDescent="0.25">
      <c r="A79819"/>
    </row>
    <row r="79820" spans="1:1" x14ac:dyDescent="0.25">
      <c r="A79820"/>
    </row>
    <row r="79821" spans="1:1" x14ac:dyDescent="0.25">
      <c r="A79821"/>
    </row>
    <row r="79822" spans="1:1" x14ac:dyDescent="0.25">
      <c r="A79822"/>
    </row>
    <row r="79823" spans="1:1" x14ac:dyDescent="0.25">
      <c r="A79823"/>
    </row>
    <row r="79824" spans="1:1" x14ac:dyDescent="0.25">
      <c r="A79824"/>
    </row>
    <row r="79825" spans="1:1" x14ac:dyDescent="0.25">
      <c r="A79825"/>
    </row>
    <row r="79826" spans="1:1" x14ac:dyDescent="0.25">
      <c r="A79826"/>
    </row>
    <row r="79827" spans="1:1" x14ac:dyDescent="0.25">
      <c r="A79827"/>
    </row>
    <row r="79828" spans="1:1" x14ac:dyDescent="0.25">
      <c r="A79828"/>
    </row>
    <row r="79829" spans="1:1" x14ac:dyDescent="0.25">
      <c r="A79829"/>
    </row>
    <row r="79830" spans="1:1" x14ac:dyDescent="0.25">
      <c r="A79830"/>
    </row>
    <row r="79831" spans="1:1" x14ac:dyDescent="0.25">
      <c r="A79831"/>
    </row>
    <row r="79832" spans="1:1" x14ac:dyDescent="0.25">
      <c r="A79832"/>
    </row>
    <row r="79833" spans="1:1" x14ac:dyDescent="0.25">
      <c r="A79833"/>
    </row>
    <row r="79834" spans="1:1" x14ac:dyDescent="0.25">
      <c r="A79834"/>
    </row>
    <row r="79835" spans="1:1" x14ac:dyDescent="0.25">
      <c r="A79835"/>
    </row>
    <row r="79836" spans="1:1" x14ac:dyDescent="0.25">
      <c r="A79836"/>
    </row>
    <row r="79837" spans="1:1" x14ac:dyDescent="0.25">
      <c r="A79837"/>
    </row>
    <row r="79838" spans="1:1" x14ac:dyDescent="0.25">
      <c r="A79838"/>
    </row>
    <row r="79839" spans="1:1" x14ac:dyDescent="0.25">
      <c r="A79839"/>
    </row>
    <row r="79840" spans="1:1" x14ac:dyDescent="0.25">
      <c r="A79840"/>
    </row>
    <row r="79841" spans="1:1" x14ac:dyDescent="0.25">
      <c r="A79841"/>
    </row>
    <row r="79842" spans="1:1" x14ac:dyDescent="0.25">
      <c r="A79842"/>
    </row>
    <row r="79843" spans="1:1" x14ac:dyDescent="0.25">
      <c r="A79843"/>
    </row>
    <row r="79844" spans="1:1" x14ac:dyDescent="0.25">
      <c r="A79844"/>
    </row>
    <row r="79845" spans="1:1" x14ac:dyDescent="0.25">
      <c r="A79845"/>
    </row>
    <row r="79846" spans="1:1" x14ac:dyDescent="0.25">
      <c r="A79846"/>
    </row>
    <row r="79847" spans="1:1" x14ac:dyDescent="0.25">
      <c r="A79847"/>
    </row>
    <row r="79848" spans="1:1" x14ac:dyDescent="0.25">
      <c r="A79848"/>
    </row>
    <row r="79849" spans="1:1" x14ac:dyDescent="0.25">
      <c r="A79849"/>
    </row>
    <row r="79850" spans="1:1" x14ac:dyDescent="0.25">
      <c r="A79850"/>
    </row>
    <row r="79851" spans="1:1" x14ac:dyDescent="0.25">
      <c r="A79851"/>
    </row>
    <row r="79852" spans="1:1" x14ac:dyDescent="0.25">
      <c r="A79852"/>
    </row>
    <row r="79853" spans="1:1" x14ac:dyDescent="0.25">
      <c r="A79853"/>
    </row>
    <row r="79854" spans="1:1" x14ac:dyDescent="0.25">
      <c r="A79854"/>
    </row>
    <row r="79855" spans="1:1" x14ac:dyDescent="0.25">
      <c r="A79855"/>
    </row>
    <row r="79856" spans="1:1" x14ac:dyDescent="0.25">
      <c r="A79856"/>
    </row>
    <row r="79857" spans="1:1" x14ac:dyDescent="0.25">
      <c r="A79857"/>
    </row>
    <row r="79858" spans="1:1" x14ac:dyDescent="0.25">
      <c r="A79858"/>
    </row>
    <row r="79859" spans="1:1" x14ac:dyDescent="0.25">
      <c r="A79859"/>
    </row>
    <row r="79860" spans="1:1" x14ac:dyDescent="0.25">
      <c r="A79860"/>
    </row>
    <row r="79861" spans="1:1" x14ac:dyDescent="0.25">
      <c r="A79861"/>
    </row>
    <row r="79862" spans="1:1" x14ac:dyDescent="0.25">
      <c r="A79862"/>
    </row>
    <row r="79863" spans="1:1" x14ac:dyDescent="0.25">
      <c r="A79863"/>
    </row>
    <row r="79864" spans="1:1" x14ac:dyDescent="0.25">
      <c r="A79864"/>
    </row>
    <row r="79865" spans="1:1" x14ac:dyDescent="0.25">
      <c r="A79865"/>
    </row>
    <row r="79866" spans="1:1" x14ac:dyDescent="0.25">
      <c r="A79866"/>
    </row>
    <row r="79867" spans="1:1" x14ac:dyDescent="0.25">
      <c r="A79867"/>
    </row>
    <row r="79868" spans="1:1" x14ac:dyDescent="0.25">
      <c r="A79868"/>
    </row>
    <row r="79869" spans="1:1" x14ac:dyDescent="0.25">
      <c r="A79869"/>
    </row>
    <row r="79870" spans="1:1" x14ac:dyDescent="0.25">
      <c r="A79870"/>
    </row>
    <row r="79871" spans="1:1" x14ac:dyDescent="0.25">
      <c r="A79871"/>
    </row>
    <row r="79872" spans="1:1" x14ac:dyDescent="0.25">
      <c r="A79872"/>
    </row>
    <row r="79873" spans="1:1" x14ac:dyDescent="0.25">
      <c r="A79873"/>
    </row>
    <row r="79874" spans="1:1" x14ac:dyDescent="0.25">
      <c r="A79874"/>
    </row>
    <row r="79875" spans="1:1" x14ac:dyDescent="0.25">
      <c r="A79875"/>
    </row>
    <row r="79876" spans="1:1" x14ac:dyDescent="0.25">
      <c r="A79876"/>
    </row>
    <row r="79877" spans="1:1" x14ac:dyDescent="0.25">
      <c r="A79877"/>
    </row>
    <row r="79878" spans="1:1" x14ac:dyDescent="0.25">
      <c r="A79878"/>
    </row>
    <row r="79879" spans="1:1" x14ac:dyDescent="0.25">
      <c r="A79879"/>
    </row>
    <row r="79880" spans="1:1" x14ac:dyDescent="0.25">
      <c r="A79880"/>
    </row>
    <row r="79881" spans="1:1" x14ac:dyDescent="0.25">
      <c r="A79881"/>
    </row>
    <row r="79882" spans="1:1" x14ac:dyDescent="0.25">
      <c r="A79882"/>
    </row>
    <row r="79883" spans="1:1" x14ac:dyDescent="0.25">
      <c r="A79883"/>
    </row>
    <row r="79884" spans="1:1" x14ac:dyDescent="0.25">
      <c r="A79884"/>
    </row>
    <row r="79885" spans="1:1" x14ac:dyDescent="0.25">
      <c r="A79885"/>
    </row>
    <row r="79886" spans="1:1" x14ac:dyDescent="0.25">
      <c r="A79886"/>
    </row>
    <row r="79887" spans="1:1" x14ac:dyDescent="0.25">
      <c r="A79887"/>
    </row>
    <row r="79888" spans="1:1" x14ac:dyDescent="0.25">
      <c r="A79888"/>
    </row>
    <row r="79889" spans="1:1" x14ac:dyDescent="0.25">
      <c r="A79889"/>
    </row>
    <row r="79890" spans="1:1" x14ac:dyDescent="0.25">
      <c r="A79890"/>
    </row>
    <row r="79891" spans="1:1" x14ac:dyDescent="0.25">
      <c r="A79891"/>
    </row>
    <row r="79892" spans="1:1" x14ac:dyDescent="0.25">
      <c r="A79892"/>
    </row>
    <row r="79893" spans="1:1" x14ac:dyDescent="0.25">
      <c r="A79893"/>
    </row>
    <row r="79894" spans="1:1" x14ac:dyDescent="0.25">
      <c r="A79894"/>
    </row>
    <row r="79895" spans="1:1" x14ac:dyDescent="0.25">
      <c r="A79895"/>
    </row>
    <row r="79896" spans="1:1" x14ac:dyDescent="0.25">
      <c r="A79896"/>
    </row>
    <row r="79897" spans="1:1" x14ac:dyDescent="0.25">
      <c r="A79897"/>
    </row>
    <row r="79898" spans="1:1" x14ac:dyDescent="0.25">
      <c r="A79898"/>
    </row>
    <row r="79899" spans="1:1" x14ac:dyDescent="0.25">
      <c r="A79899"/>
    </row>
    <row r="79900" spans="1:1" x14ac:dyDescent="0.25">
      <c r="A79900"/>
    </row>
    <row r="79901" spans="1:1" x14ac:dyDescent="0.25">
      <c r="A79901"/>
    </row>
    <row r="79902" spans="1:1" x14ac:dyDescent="0.25">
      <c r="A79902"/>
    </row>
    <row r="79903" spans="1:1" x14ac:dyDescent="0.25">
      <c r="A79903"/>
    </row>
    <row r="79904" spans="1:1" x14ac:dyDescent="0.25">
      <c r="A79904"/>
    </row>
    <row r="79905" spans="1:1" x14ac:dyDescent="0.25">
      <c r="A79905"/>
    </row>
    <row r="79906" spans="1:1" x14ac:dyDescent="0.25">
      <c r="A79906"/>
    </row>
    <row r="79907" spans="1:1" x14ac:dyDescent="0.25">
      <c r="A79907"/>
    </row>
    <row r="79908" spans="1:1" x14ac:dyDescent="0.25">
      <c r="A79908"/>
    </row>
    <row r="79909" spans="1:1" x14ac:dyDescent="0.25">
      <c r="A79909"/>
    </row>
    <row r="79910" spans="1:1" x14ac:dyDescent="0.25">
      <c r="A79910"/>
    </row>
    <row r="79911" spans="1:1" x14ac:dyDescent="0.25">
      <c r="A79911"/>
    </row>
    <row r="79912" spans="1:1" x14ac:dyDescent="0.25">
      <c r="A79912"/>
    </row>
    <row r="79913" spans="1:1" x14ac:dyDescent="0.25">
      <c r="A79913"/>
    </row>
    <row r="79914" spans="1:1" x14ac:dyDescent="0.25">
      <c r="A79914"/>
    </row>
    <row r="79915" spans="1:1" x14ac:dyDescent="0.25">
      <c r="A79915"/>
    </row>
    <row r="79916" spans="1:1" x14ac:dyDescent="0.25">
      <c r="A79916"/>
    </row>
    <row r="79917" spans="1:1" x14ac:dyDescent="0.25">
      <c r="A79917"/>
    </row>
    <row r="79918" spans="1:1" x14ac:dyDescent="0.25">
      <c r="A79918"/>
    </row>
    <row r="79919" spans="1:1" x14ac:dyDescent="0.25">
      <c r="A79919"/>
    </row>
    <row r="79920" spans="1:1" x14ac:dyDescent="0.25">
      <c r="A79920"/>
    </row>
    <row r="79921" spans="1:1" x14ac:dyDescent="0.25">
      <c r="A79921"/>
    </row>
    <row r="79922" spans="1:1" x14ac:dyDescent="0.25">
      <c r="A79922"/>
    </row>
    <row r="79923" spans="1:1" x14ac:dyDescent="0.25">
      <c r="A79923"/>
    </row>
    <row r="79924" spans="1:1" x14ac:dyDescent="0.25">
      <c r="A79924"/>
    </row>
    <row r="79925" spans="1:1" x14ac:dyDescent="0.25">
      <c r="A79925"/>
    </row>
    <row r="79926" spans="1:1" x14ac:dyDescent="0.25">
      <c r="A79926"/>
    </row>
    <row r="79927" spans="1:1" x14ac:dyDescent="0.25">
      <c r="A79927"/>
    </row>
    <row r="79928" spans="1:1" x14ac:dyDescent="0.25">
      <c r="A79928"/>
    </row>
    <row r="79929" spans="1:1" x14ac:dyDescent="0.25">
      <c r="A79929"/>
    </row>
    <row r="79930" spans="1:1" x14ac:dyDescent="0.25">
      <c r="A79930"/>
    </row>
    <row r="79931" spans="1:1" x14ac:dyDescent="0.25">
      <c r="A79931"/>
    </row>
    <row r="79932" spans="1:1" x14ac:dyDescent="0.25">
      <c r="A79932"/>
    </row>
    <row r="79933" spans="1:1" x14ac:dyDescent="0.25">
      <c r="A79933"/>
    </row>
    <row r="79934" spans="1:1" x14ac:dyDescent="0.25">
      <c r="A79934"/>
    </row>
    <row r="79935" spans="1:1" x14ac:dyDescent="0.25">
      <c r="A79935"/>
    </row>
    <row r="79936" spans="1:1" x14ac:dyDescent="0.25">
      <c r="A79936"/>
    </row>
    <row r="79937" spans="1:1" x14ac:dyDescent="0.25">
      <c r="A79937"/>
    </row>
    <row r="79938" spans="1:1" x14ac:dyDescent="0.25">
      <c r="A79938"/>
    </row>
    <row r="79939" spans="1:1" x14ac:dyDescent="0.25">
      <c r="A79939"/>
    </row>
    <row r="79940" spans="1:1" x14ac:dyDescent="0.25">
      <c r="A79940"/>
    </row>
    <row r="79941" spans="1:1" x14ac:dyDescent="0.25">
      <c r="A79941"/>
    </row>
    <row r="79942" spans="1:1" x14ac:dyDescent="0.25">
      <c r="A79942"/>
    </row>
    <row r="79943" spans="1:1" x14ac:dyDescent="0.25">
      <c r="A79943"/>
    </row>
    <row r="79944" spans="1:1" x14ac:dyDescent="0.25">
      <c r="A79944"/>
    </row>
    <row r="79945" spans="1:1" x14ac:dyDescent="0.25">
      <c r="A79945"/>
    </row>
    <row r="79946" spans="1:1" x14ac:dyDescent="0.25">
      <c r="A79946"/>
    </row>
    <row r="79947" spans="1:1" x14ac:dyDescent="0.25">
      <c r="A79947"/>
    </row>
    <row r="79948" spans="1:1" x14ac:dyDescent="0.25">
      <c r="A79948"/>
    </row>
    <row r="79949" spans="1:1" x14ac:dyDescent="0.25">
      <c r="A79949"/>
    </row>
    <row r="79950" spans="1:1" x14ac:dyDescent="0.25">
      <c r="A79950"/>
    </row>
    <row r="79951" spans="1:1" x14ac:dyDescent="0.25">
      <c r="A79951"/>
    </row>
    <row r="79952" spans="1:1" x14ac:dyDescent="0.25">
      <c r="A79952"/>
    </row>
    <row r="79953" spans="1:1" x14ac:dyDescent="0.25">
      <c r="A79953"/>
    </row>
    <row r="79954" spans="1:1" x14ac:dyDescent="0.25">
      <c r="A79954"/>
    </row>
    <row r="79955" spans="1:1" x14ac:dyDescent="0.25">
      <c r="A79955"/>
    </row>
    <row r="79956" spans="1:1" x14ac:dyDescent="0.25">
      <c r="A79956"/>
    </row>
    <row r="79957" spans="1:1" x14ac:dyDescent="0.25">
      <c r="A79957"/>
    </row>
    <row r="79958" spans="1:1" x14ac:dyDescent="0.25">
      <c r="A79958"/>
    </row>
    <row r="79959" spans="1:1" x14ac:dyDescent="0.25">
      <c r="A79959"/>
    </row>
    <row r="79960" spans="1:1" x14ac:dyDescent="0.25">
      <c r="A79960"/>
    </row>
    <row r="79961" spans="1:1" x14ac:dyDescent="0.25">
      <c r="A79961"/>
    </row>
    <row r="79962" spans="1:1" x14ac:dyDescent="0.25">
      <c r="A79962"/>
    </row>
    <row r="79963" spans="1:1" x14ac:dyDescent="0.25">
      <c r="A79963"/>
    </row>
    <row r="79964" spans="1:1" x14ac:dyDescent="0.25">
      <c r="A79964"/>
    </row>
    <row r="79965" spans="1:1" x14ac:dyDescent="0.25">
      <c r="A79965"/>
    </row>
    <row r="79966" spans="1:1" x14ac:dyDescent="0.25">
      <c r="A79966"/>
    </row>
    <row r="79967" spans="1:1" x14ac:dyDescent="0.25">
      <c r="A79967"/>
    </row>
    <row r="79968" spans="1:1" x14ac:dyDescent="0.25">
      <c r="A79968"/>
    </row>
    <row r="79969" spans="1:1" x14ac:dyDescent="0.25">
      <c r="A79969"/>
    </row>
    <row r="79970" spans="1:1" x14ac:dyDescent="0.25">
      <c r="A79970"/>
    </row>
    <row r="79971" spans="1:1" x14ac:dyDescent="0.25">
      <c r="A79971"/>
    </row>
    <row r="79972" spans="1:1" x14ac:dyDescent="0.25">
      <c r="A79972"/>
    </row>
    <row r="79973" spans="1:1" x14ac:dyDescent="0.25">
      <c r="A79973"/>
    </row>
    <row r="79974" spans="1:1" x14ac:dyDescent="0.25">
      <c r="A79974"/>
    </row>
    <row r="79975" spans="1:1" x14ac:dyDescent="0.25">
      <c r="A79975"/>
    </row>
    <row r="79976" spans="1:1" x14ac:dyDescent="0.25">
      <c r="A79976"/>
    </row>
    <row r="79977" spans="1:1" x14ac:dyDescent="0.25">
      <c r="A79977"/>
    </row>
    <row r="79978" spans="1:1" x14ac:dyDescent="0.25">
      <c r="A79978"/>
    </row>
    <row r="79979" spans="1:1" x14ac:dyDescent="0.25">
      <c r="A79979"/>
    </row>
    <row r="79980" spans="1:1" x14ac:dyDescent="0.25">
      <c r="A79980"/>
    </row>
    <row r="79981" spans="1:1" x14ac:dyDescent="0.25">
      <c r="A79981"/>
    </row>
    <row r="79982" spans="1:1" x14ac:dyDescent="0.25">
      <c r="A79982"/>
    </row>
    <row r="79983" spans="1:1" x14ac:dyDescent="0.25">
      <c r="A79983"/>
    </row>
    <row r="79984" spans="1:1" x14ac:dyDescent="0.25">
      <c r="A79984"/>
    </row>
    <row r="79985" spans="1:1" x14ac:dyDescent="0.25">
      <c r="A79985"/>
    </row>
    <row r="79986" spans="1:1" x14ac:dyDescent="0.25">
      <c r="A79986"/>
    </row>
    <row r="79987" spans="1:1" x14ac:dyDescent="0.25">
      <c r="A79987"/>
    </row>
    <row r="79988" spans="1:1" x14ac:dyDescent="0.25">
      <c r="A79988"/>
    </row>
    <row r="79989" spans="1:1" x14ac:dyDescent="0.25">
      <c r="A79989"/>
    </row>
    <row r="79990" spans="1:1" x14ac:dyDescent="0.25">
      <c r="A79990"/>
    </row>
    <row r="79991" spans="1:1" x14ac:dyDescent="0.25">
      <c r="A79991"/>
    </row>
    <row r="79992" spans="1:1" x14ac:dyDescent="0.25">
      <c r="A79992"/>
    </row>
    <row r="79993" spans="1:1" x14ac:dyDescent="0.25">
      <c r="A79993"/>
    </row>
    <row r="79994" spans="1:1" x14ac:dyDescent="0.25">
      <c r="A79994"/>
    </row>
    <row r="79995" spans="1:1" x14ac:dyDescent="0.25">
      <c r="A79995"/>
    </row>
    <row r="79996" spans="1:1" x14ac:dyDescent="0.25">
      <c r="A79996"/>
    </row>
    <row r="79997" spans="1:1" x14ac:dyDescent="0.25">
      <c r="A79997"/>
    </row>
    <row r="79998" spans="1:1" x14ac:dyDescent="0.25">
      <c r="A79998"/>
    </row>
    <row r="79999" spans="1:1" x14ac:dyDescent="0.25">
      <c r="A79999"/>
    </row>
    <row r="80000" spans="1:1" x14ac:dyDescent="0.25">
      <c r="A80000"/>
    </row>
    <row r="80001" spans="1:1" x14ac:dyDescent="0.25">
      <c r="A80001"/>
    </row>
    <row r="80002" spans="1:1" x14ac:dyDescent="0.25">
      <c r="A80002"/>
    </row>
    <row r="80003" spans="1:1" x14ac:dyDescent="0.25">
      <c r="A80003"/>
    </row>
    <row r="80004" spans="1:1" x14ac:dyDescent="0.25">
      <c r="A80004"/>
    </row>
    <row r="80005" spans="1:1" x14ac:dyDescent="0.25">
      <c r="A80005"/>
    </row>
    <row r="80006" spans="1:1" x14ac:dyDescent="0.25">
      <c r="A80006"/>
    </row>
    <row r="80007" spans="1:1" x14ac:dyDescent="0.25">
      <c r="A80007"/>
    </row>
    <row r="80008" spans="1:1" x14ac:dyDescent="0.25">
      <c r="A80008"/>
    </row>
    <row r="80009" spans="1:1" x14ac:dyDescent="0.25">
      <c r="A80009"/>
    </row>
    <row r="80010" spans="1:1" x14ac:dyDescent="0.25">
      <c r="A80010"/>
    </row>
    <row r="80011" spans="1:1" x14ac:dyDescent="0.25">
      <c r="A80011"/>
    </row>
    <row r="80012" spans="1:1" x14ac:dyDescent="0.25">
      <c r="A80012"/>
    </row>
    <row r="80013" spans="1:1" x14ac:dyDescent="0.25">
      <c r="A80013"/>
    </row>
    <row r="80014" spans="1:1" x14ac:dyDescent="0.25">
      <c r="A80014"/>
    </row>
    <row r="80015" spans="1:1" x14ac:dyDescent="0.25">
      <c r="A80015"/>
    </row>
    <row r="80016" spans="1:1" x14ac:dyDescent="0.25">
      <c r="A80016"/>
    </row>
    <row r="80017" spans="1:1" x14ac:dyDescent="0.25">
      <c r="A80017"/>
    </row>
    <row r="80018" spans="1:1" x14ac:dyDescent="0.25">
      <c r="A80018"/>
    </row>
    <row r="80019" spans="1:1" x14ac:dyDescent="0.25">
      <c r="A80019"/>
    </row>
    <row r="80020" spans="1:1" x14ac:dyDescent="0.25">
      <c r="A80020"/>
    </row>
    <row r="80021" spans="1:1" x14ac:dyDescent="0.25">
      <c r="A80021"/>
    </row>
    <row r="80022" spans="1:1" x14ac:dyDescent="0.25">
      <c r="A80022"/>
    </row>
    <row r="80023" spans="1:1" x14ac:dyDescent="0.25">
      <c r="A80023"/>
    </row>
    <row r="80024" spans="1:1" x14ac:dyDescent="0.25">
      <c r="A80024"/>
    </row>
    <row r="80025" spans="1:1" x14ac:dyDescent="0.25">
      <c r="A80025"/>
    </row>
    <row r="80026" spans="1:1" x14ac:dyDescent="0.25">
      <c r="A80026"/>
    </row>
    <row r="80027" spans="1:1" x14ac:dyDescent="0.25">
      <c r="A80027"/>
    </row>
    <row r="80028" spans="1:1" x14ac:dyDescent="0.25">
      <c r="A80028"/>
    </row>
    <row r="80029" spans="1:1" x14ac:dyDescent="0.25">
      <c r="A80029"/>
    </row>
    <row r="80030" spans="1:1" x14ac:dyDescent="0.25">
      <c r="A80030"/>
    </row>
    <row r="80031" spans="1:1" x14ac:dyDescent="0.25">
      <c r="A80031"/>
    </row>
    <row r="80032" spans="1:1" x14ac:dyDescent="0.25">
      <c r="A80032"/>
    </row>
    <row r="80033" spans="1:1" x14ac:dyDescent="0.25">
      <c r="A80033"/>
    </row>
    <row r="80034" spans="1:1" x14ac:dyDescent="0.25">
      <c r="A80034"/>
    </row>
    <row r="80035" spans="1:1" x14ac:dyDescent="0.25">
      <c r="A80035"/>
    </row>
    <row r="80036" spans="1:1" x14ac:dyDescent="0.25">
      <c r="A80036"/>
    </row>
    <row r="80037" spans="1:1" x14ac:dyDescent="0.25">
      <c r="A80037"/>
    </row>
    <row r="80038" spans="1:1" x14ac:dyDescent="0.25">
      <c r="A80038"/>
    </row>
    <row r="80039" spans="1:1" x14ac:dyDescent="0.25">
      <c r="A80039"/>
    </row>
    <row r="80040" spans="1:1" x14ac:dyDescent="0.25">
      <c r="A80040"/>
    </row>
    <row r="80041" spans="1:1" x14ac:dyDescent="0.25">
      <c r="A80041"/>
    </row>
    <row r="80042" spans="1:1" x14ac:dyDescent="0.25">
      <c r="A80042"/>
    </row>
    <row r="80043" spans="1:1" x14ac:dyDescent="0.25">
      <c r="A80043"/>
    </row>
    <row r="80044" spans="1:1" x14ac:dyDescent="0.25">
      <c r="A80044"/>
    </row>
    <row r="80045" spans="1:1" x14ac:dyDescent="0.25">
      <c r="A80045"/>
    </row>
    <row r="80046" spans="1:1" x14ac:dyDescent="0.25">
      <c r="A80046"/>
    </row>
    <row r="80047" spans="1:1" x14ac:dyDescent="0.25">
      <c r="A80047"/>
    </row>
    <row r="80048" spans="1:1" x14ac:dyDescent="0.25">
      <c r="A80048"/>
    </row>
    <row r="80049" spans="1:1" x14ac:dyDescent="0.25">
      <c r="A80049"/>
    </row>
    <row r="80050" spans="1:1" x14ac:dyDescent="0.25">
      <c r="A80050"/>
    </row>
    <row r="80051" spans="1:1" x14ac:dyDescent="0.25">
      <c r="A80051"/>
    </row>
    <row r="80052" spans="1:1" x14ac:dyDescent="0.25">
      <c r="A80052"/>
    </row>
    <row r="80053" spans="1:1" x14ac:dyDescent="0.25">
      <c r="A80053"/>
    </row>
    <row r="80054" spans="1:1" x14ac:dyDescent="0.25">
      <c r="A80054"/>
    </row>
    <row r="80055" spans="1:1" x14ac:dyDescent="0.25">
      <c r="A80055"/>
    </row>
    <row r="80056" spans="1:1" x14ac:dyDescent="0.25">
      <c r="A80056"/>
    </row>
    <row r="80057" spans="1:1" x14ac:dyDescent="0.25">
      <c r="A80057"/>
    </row>
    <row r="80058" spans="1:1" x14ac:dyDescent="0.25">
      <c r="A80058"/>
    </row>
    <row r="80059" spans="1:1" x14ac:dyDescent="0.25">
      <c r="A80059"/>
    </row>
    <row r="80060" spans="1:1" x14ac:dyDescent="0.25">
      <c r="A80060"/>
    </row>
    <row r="80061" spans="1:1" x14ac:dyDescent="0.25">
      <c r="A80061"/>
    </row>
    <row r="80062" spans="1:1" x14ac:dyDescent="0.25">
      <c r="A80062"/>
    </row>
    <row r="80063" spans="1:1" x14ac:dyDescent="0.25">
      <c r="A80063"/>
    </row>
    <row r="80064" spans="1:1" x14ac:dyDescent="0.25">
      <c r="A80064"/>
    </row>
    <row r="80065" spans="1:1" x14ac:dyDescent="0.25">
      <c r="A80065"/>
    </row>
    <row r="80066" spans="1:1" x14ac:dyDescent="0.25">
      <c r="A80066"/>
    </row>
    <row r="80067" spans="1:1" x14ac:dyDescent="0.25">
      <c r="A80067"/>
    </row>
    <row r="80068" spans="1:1" x14ac:dyDescent="0.25">
      <c r="A80068"/>
    </row>
    <row r="80069" spans="1:1" x14ac:dyDescent="0.25">
      <c r="A80069"/>
    </row>
    <row r="80070" spans="1:1" x14ac:dyDescent="0.25">
      <c r="A80070"/>
    </row>
    <row r="80071" spans="1:1" x14ac:dyDescent="0.25">
      <c r="A80071"/>
    </row>
    <row r="80072" spans="1:1" x14ac:dyDescent="0.25">
      <c r="A80072"/>
    </row>
    <row r="80073" spans="1:1" x14ac:dyDescent="0.25">
      <c r="A80073"/>
    </row>
    <row r="80074" spans="1:1" x14ac:dyDescent="0.25">
      <c r="A80074"/>
    </row>
    <row r="80075" spans="1:1" x14ac:dyDescent="0.25">
      <c r="A80075"/>
    </row>
    <row r="80076" spans="1:1" x14ac:dyDescent="0.25">
      <c r="A80076"/>
    </row>
    <row r="80077" spans="1:1" x14ac:dyDescent="0.25">
      <c r="A80077"/>
    </row>
    <row r="80078" spans="1:1" x14ac:dyDescent="0.25">
      <c r="A80078"/>
    </row>
    <row r="80079" spans="1:1" x14ac:dyDescent="0.25">
      <c r="A80079"/>
    </row>
    <row r="80080" spans="1:1" x14ac:dyDescent="0.25">
      <c r="A80080"/>
    </row>
    <row r="80081" spans="1:1" x14ac:dyDescent="0.25">
      <c r="A80081"/>
    </row>
    <row r="80082" spans="1:1" x14ac:dyDescent="0.25">
      <c r="A80082"/>
    </row>
    <row r="80083" spans="1:1" x14ac:dyDescent="0.25">
      <c r="A80083"/>
    </row>
    <row r="80084" spans="1:1" x14ac:dyDescent="0.25">
      <c r="A80084"/>
    </row>
    <row r="80085" spans="1:1" x14ac:dyDescent="0.25">
      <c r="A80085"/>
    </row>
    <row r="80086" spans="1:1" x14ac:dyDescent="0.25">
      <c r="A80086"/>
    </row>
    <row r="80087" spans="1:1" x14ac:dyDescent="0.25">
      <c r="A80087"/>
    </row>
    <row r="80088" spans="1:1" x14ac:dyDescent="0.25">
      <c r="A80088"/>
    </row>
    <row r="80089" spans="1:1" x14ac:dyDescent="0.25">
      <c r="A80089"/>
    </row>
    <row r="80090" spans="1:1" x14ac:dyDescent="0.25">
      <c r="A80090"/>
    </row>
    <row r="80091" spans="1:1" x14ac:dyDescent="0.25">
      <c r="A80091"/>
    </row>
    <row r="80092" spans="1:1" x14ac:dyDescent="0.25">
      <c r="A80092"/>
    </row>
    <row r="80093" spans="1:1" x14ac:dyDescent="0.25">
      <c r="A80093"/>
    </row>
    <row r="80094" spans="1:1" x14ac:dyDescent="0.25">
      <c r="A80094"/>
    </row>
    <row r="80095" spans="1:1" x14ac:dyDescent="0.25">
      <c r="A80095"/>
    </row>
    <row r="80096" spans="1:1" x14ac:dyDescent="0.25">
      <c r="A80096"/>
    </row>
    <row r="80097" spans="1:1" x14ac:dyDescent="0.25">
      <c r="A80097"/>
    </row>
    <row r="80098" spans="1:1" x14ac:dyDescent="0.25">
      <c r="A80098"/>
    </row>
    <row r="80099" spans="1:1" x14ac:dyDescent="0.25">
      <c r="A80099"/>
    </row>
    <row r="80100" spans="1:1" x14ac:dyDescent="0.25">
      <c r="A80100"/>
    </row>
    <row r="80101" spans="1:1" x14ac:dyDescent="0.25">
      <c r="A80101"/>
    </row>
    <row r="80102" spans="1:1" x14ac:dyDescent="0.25">
      <c r="A80102"/>
    </row>
    <row r="80103" spans="1:1" x14ac:dyDescent="0.25">
      <c r="A80103"/>
    </row>
    <row r="80104" spans="1:1" x14ac:dyDescent="0.25">
      <c r="A80104"/>
    </row>
    <row r="80105" spans="1:1" x14ac:dyDescent="0.25">
      <c r="A80105"/>
    </row>
    <row r="80106" spans="1:1" x14ac:dyDescent="0.25">
      <c r="A80106"/>
    </row>
    <row r="80107" spans="1:1" x14ac:dyDescent="0.25">
      <c r="A80107"/>
    </row>
    <row r="80108" spans="1:1" x14ac:dyDescent="0.25">
      <c r="A80108"/>
    </row>
    <row r="80109" spans="1:1" x14ac:dyDescent="0.25">
      <c r="A80109"/>
    </row>
    <row r="80110" spans="1:1" x14ac:dyDescent="0.25">
      <c r="A80110"/>
    </row>
    <row r="80111" spans="1:1" x14ac:dyDescent="0.25">
      <c r="A80111"/>
    </row>
    <row r="80112" spans="1:1" x14ac:dyDescent="0.25">
      <c r="A80112"/>
    </row>
    <row r="80113" spans="1:1" x14ac:dyDescent="0.25">
      <c r="A80113"/>
    </row>
    <row r="80114" spans="1:1" x14ac:dyDescent="0.25">
      <c r="A80114"/>
    </row>
    <row r="80115" spans="1:1" x14ac:dyDescent="0.25">
      <c r="A80115"/>
    </row>
    <row r="80116" spans="1:1" x14ac:dyDescent="0.25">
      <c r="A80116"/>
    </row>
    <row r="80117" spans="1:1" x14ac:dyDescent="0.25">
      <c r="A80117"/>
    </row>
    <row r="80118" spans="1:1" x14ac:dyDescent="0.25">
      <c r="A80118"/>
    </row>
    <row r="80119" spans="1:1" x14ac:dyDescent="0.25">
      <c r="A80119"/>
    </row>
    <row r="80120" spans="1:1" x14ac:dyDescent="0.25">
      <c r="A80120"/>
    </row>
    <row r="80121" spans="1:1" x14ac:dyDescent="0.25">
      <c r="A80121"/>
    </row>
    <row r="80122" spans="1:1" x14ac:dyDescent="0.25">
      <c r="A80122"/>
    </row>
    <row r="80123" spans="1:1" x14ac:dyDescent="0.25">
      <c r="A80123"/>
    </row>
    <row r="80124" spans="1:1" x14ac:dyDescent="0.25">
      <c r="A80124"/>
    </row>
    <row r="80125" spans="1:1" x14ac:dyDescent="0.25">
      <c r="A80125"/>
    </row>
    <row r="80126" spans="1:1" x14ac:dyDescent="0.25">
      <c r="A80126"/>
    </row>
    <row r="80127" spans="1:1" x14ac:dyDescent="0.25">
      <c r="A80127"/>
    </row>
    <row r="80128" spans="1:1" x14ac:dyDescent="0.25">
      <c r="A80128"/>
    </row>
    <row r="80129" spans="1:1" x14ac:dyDescent="0.25">
      <c r="A80129"/>
    </row>
    <row r="80130" spans="1:1" x14ac:dyDescent="0.25">
      <c r="A80130"/>
    </row>
    <row r="80131" spans="1:1" x14ac:dyDescent="0.25">
      <c r="A80131"/>
    </row>
    <row r="80132" spans="1:1" x14ac:dyDescent="0.25">
      <c r="A80132"/>
    </row>
    <row r="80133" spans="1:1" x14ac:dyDescent="0.25">
      <c r="A80133"/>
    </row>
    <row r="80134" spans="1:1" x14ac:dyDescent="0.25">
      <c r="A80134"/>
    </row>
    <row r="80135" spans="1:1" x14ac:dyDescent="0.25">
      <c r="A80135"/>
    </row>
    <row r="80136" spans="1:1" x14ac:dyDescent="0.25">
      <c r="A80136"/>
    </row>
    <row r="80137" spans="1:1" x14ac:dyDescent="0.25">
      <c r="A80137"/>
    </row>
    <row r="80138" spans="1:1" x14ac:dyDescent="0.25">
      <c r="A80138"/>
    </row>
    <row r="80139" spans="1:1" x14ac:dyDescent="0.25">
      <c r="A80139"/>
    </row>
    <row r="80140" spans="1:1" x14ac:dyDescent="0.25">
      <c r="A80140"/>
    </row>
    <row r="80141" spans="1:1" x14ac:dyDescent="0.25">
      <c r="A80141"/>
    </row>
    <row r="80142" spans="1:1" x14ac:dyDescent="0.25">
      <c r="A80142"/>
    </row>
    <row r="80143" spans="1:1" x14ac:dyDescent="0.25">
      <c r="A80143"/>
    </row>
    <row r="80144" spans="1:1" x14ac:dyDescent="0.25">
      <c r="A80144"/>
    </row>
    <row r="80145" spans="1:1" x14ac:dyDescent="0.25">
      <c r="A80145"/>
    </row>
    <row r="80146" spans="1:1" x14ac:dyDescent="0.25">
      <c r="A80146"/>
    </row>
    <row r="80147" spans="1:1" x14ac:dyDescent="0.25">
      <c r="A80147"/>
    </row>
    <row r="80148" spans="1:1" x14ac:dyDescent="0.25">
      <c r="A80148"/>
    </row>
    <row r="80149" spans="1:1" x14ac:dyDescent="0.25">
      <c r="A80149"/>
    </row>
    <row r="80150" spans="1:1" x14ac:dyDescent="0.25">
      <c r="A80150"/>
    </row>
    <row r="80151" spans="1:1" x14ac:dyDescent="0.25">
      <c r="A80151"/>
    </row>
    <row r="80152" spans="1:1" x14ac:dyDescent="0.25">
      <c r="A80152"/>
    </row>
    <row r="80153" spans="1:1" x14ac:dyDescent="0.25">
      <c r="A80153"/>
    </row>
    <row r="80154" spans="1:1" x14ac:dyDescent="0.25">
      <c r="A80154"/>
    </row>
    <row r="80155" spans="1:1" x14ac:dyDescent="0.25">
      <c r="A80155"/>
    </row>
    <row r="80156" spans="1:1" x14ac:dyDescent="0.25">
      <c r="A80156"/>
    </row>
    <row r="80157" spans="1:1" x14ac:dyDescent="0.25">
      <c r="A80157"/>
    </row>
    <row r="80158" spans="1:1" x14ac:dyDescent="0.25">
      <c r="A80158"/>
    </row>
    <row r="80159" spans="1:1" x14ac:dyDescent="0.25">
      <c r="A80159"/>
    </row>
    <row r="80160" spans="1:1" x14ac:dyDescent="0.25">
      <c r="A80160"/>
    </row>
    <row r="80161" spans="1:1" x14ac:dyDescent="0.25">
      <c r="A80161"/>
    </row>
    <row r="80162" spans="1:1" x14ac:dyDescent="0.25">
      <c r="A80162"/>
    </row>
    <row r="80163" spans="1:1" x14ac:dyDescent="0.25">
      <c r="A80163"/>
    </row>
    <row r="80164" spans="1:1" x14ac:dyDescent="0.25">
      <c r="A80164"/>
    </row>
    <row r="80165" spans="1:1" x14ac:dyDescent="0.25">
      <c r="A80165"/>
    </row>
    <row r="80166" spans="1:1" x14ac:dyDescent="0.25">
      <c r="A80166"/>
    </row>
    <row r="80167" spans="1:1" x14ac:dyDescent="0.25">
      <c r="A80167"/>
    </row>
    <row r="80168" spans="1:1" x14ac:dyDescent="0.25">
      <c r="A80168"/>
    </row>
    <row r="80169" spans="1:1" x14ac:dyDescent="0.25">
      <c r="A80169"/>
    </row>
    <row r="80170" spans="1:1" x14ac:dyDescent="0.25">
      <c r="A80170"/>
    </row>
    <row r="80171" spans="1:1" x14ac:dyDescent="0.25">
      <c r="A80171"/>
    </row>
    <row r="80172" spans="1:1" x14ac:dyDescent="0.25">
      <c r="A80172"/>
    </row>
    <row r="80173" spans="1:1" x14ac:dyDescent="0.25">
      <c r="A80173"/>
    </row>
    <row r="80174" spans="1:1" x14ac:dyDescent="0.25">
      <c r="A80174"/>
    </row>
    <row r="80175" spans="1:1" x14ac:dyDescent="0.25">
      <c r="A80175"/>
    </row>
    <row r="80176" spans="1:1" x14ac:dyDescent="0.25">
      <c r="A80176"/>
    </row>
    <row r="80177" spans="1:1" x14ac:dyDescent="0.25">
      <c r="A80177"/>
    </row>
    <row r="80178" spans="1:1" x14ac:dyDescent="0.25">
      <c r="A80178"/>
    </row>
    <row r="80179" spans="1:1" x14ac:dyDescent="0.25">
      <c r="A80179"/>
    </row>
    <row r="80180" spans="1:1" x14ac:dyDescent="0.25">
      <c r="A80180"/>
    </row>
    <row r="80181" spans="1:1" x14ac:dyDescent="0.25">
      <c r="A80181"/>
    </row>
    <row r="80182" spans="1:1" x14ac:dyDescent="0.25">
      <c r="A80182"/>
    </row>
    <row r="80183" spans="1:1" x14ac:dyDescent="0.25">
      <c r="A80183"/>
    </row>
    <row r="80184" spans="1:1" x14ac:dyDescent="0.25">
      <c r="A80184"/>
    </row>
    <row r="80185" spans="1:1" x14ac:dyDescent="0.25">
      <c r="A80185"/>
    </row>
    <row r="80186" spans="1:1" x14ac:dyDescent="0.25">
      <c r="A80186"/>
    </row>
    <row r="80187" spans="1:1" x14ac:dyDescent="0.25">
      <c r="A80187"/>
    </row>
    <row r="80188" spans="1:1" x14ac:dyDescent="0.25">
      <c r="A80188"/>
    </row>
    <row r="80189" spans="1:1" x14ac:dyDescent="0.25">
      <c r="A80189"/>
    </row>
    <row r="80190" spans="1:1" x14ac:dyDescent="0.25">
      <c r="A80190"/>
    </row>
    <row r="80191" spans="1:1" x14ac:dyDescent="0.25">
      <c r="A80191"/>
    </row>
    <row r="80192" spans="1:1" x14ac:dyDescent="0.25">
      <c r="A80192"/>
    </row>
    <row r="80193" spans="1:1" x14ac:dyDescent="0.25">
      <c r="A80193"/>
    </row>
    <row r="80194" spans="1:1" x14ac:dyDescent="0.25">
      <c r="A80194"/>
    </row>
    <row r="80195" spans="1:1" x14ac:dyDescent="0.25">
      <c r="A80195"/>
    </row>
    <row r="80196" spans="1:1" x14ac:dyDescent="0.25">
      <c r="A80196"/>
    </row>
    <row r="80197" spans="1:1" x14ac:dyDescent="0.25">
      <c r="A80197"/>
    </row>
    <row r="80198" spans="1:1" x14ac:dyDescent="0.25">
      <c r="A80198"/>
    </row>
    <row r="80199" spans="1:1" x14ac:dyDescent="0.25">
      <c r="A80199"/>
    </row>
    <row r="80200" spans="1:1" x14ac:dyDescent="0.25">
      <c r="A80200"/>
    </row>
    <row r="80201" spans="1:1" x14ac:dyDescent="0.25">
      <c r="A80201"/>
    </row>
    <row r="80202" spans="1:1" x14ac:dyDescent="0.25">
      <c r="A80202"/>
    </row>
    <row r="80203" spans="1:1" x14ac:dyDescent="0.25">
      <c r="A80203"/>
    </row>
    <row r="80204" spans="1:1" x14ac:dyDescent="0.25">
      <c r="A80204"/>
    </row>
    <row r="80205" spans="1:1" x14ac:dyDescent="0.25">
      <c r="A80205"/>
    </row>
    <row r="80206" spans="1:1" x14ac:dyDescent="0.25">
      <c r="A80206"/>
    </row>
    <row r="80207" spans="1:1" x14ac:dyDescent="0.25">
      <c r="A80207"/>
    </row>
    <row r="80208" spans="1:1" x14ac:dyDescent="0.25">
      <c r="A80208"/>
    </row>
    <row r="80209" spans="1:1" x14ac:dyDescent="0.25">
      <c r="A80209"/>
    </row>
    <row r="80210" spans="1:1" x14ac:dyDescent="0.25">
      <c r="A80210"/>
    </row>
    <row r="80211" spans="1:1" x14ac:dyDescent="0.25">
      <c r="A80211"/>
    </row>
    <row r="80212" spans="1:1" x14ac:dyDescent="0.25">
      <c r="A80212"/>
    </row>
    <row r="80213" spans="1:1" x14ac:dyDescent="0.25">
      <c r="A80213"/>
    </row>
    <row r="80214" spans="1:1" x14ac:dyDescent="0.25">
      <c r="A80214"/>
    </row>
    <row r="80215" spans="1:1" x14ac:dyDescent="0.25">
      <c r="A80215"/>
    </row>
    <row r="80216" spans="1:1" x14ac:dyDescent="0.25">
      <c r="A80216"/>
    </row>
    <row r="80217" spans="1:1" x14ac:dyDescent="0.25">
      <c r="A80217"/>
    </row>
    <row r="80218" spans="1:1" x14ac:dyDescent="0.25">
      <c r="A80218"/>
    </row>
    <row r="80219" spans="1:1" x14ac:dyDescent="0.25">
      <c r="A80219"/>
    </row>
    <row r="80220" spans="1:1" x14ac:dyDescent="0.25">
      <c r="A80220"/>
    </row>
    <row r="80221" spans="1:1" x14ac:dyDescent="0.25">
      <c r="A80221"/>
    </row>
    <row r="80222" spans="1:1" x14ac:dyDescent="0.25">
      <c r="A80222"/>
    </row>
    <row r="80223" spans="1:1" x14ac:dyDescent="0.25">
      <c r="A80223"/>
    </row>
    <row r="80224" spans="1:1" x14ac:dyDescent="0.25">
      <c r="A80224"/>
    </row>
    <row r="80225" spans="1:1" x14ac:dyDescent="0.25">
      <c r="A80225"/>
    </row>
    <row r="80226" spans="1:1" x14ac:dyDescent="0.25">
      <c r="A80226"/>
    </row>
    <row r="80227" spans="1:1" x14ac:dyDescent="0.25">
      <c r="A80227"/>
    </row>
    <row r="80228" spans="1:1" x14ac:dyDescent="0.25">
      <c r="A80228"/>
    </row>
    <row r="80229" spans="1:1" x14ac:dyDescent="0.25">
      <c r="A80229"/>
    </row>
    <row r="80230" spans="1:1" x14ac:dyDescent="0.25">
      <c r="A80230"/>
    </row>
    <row r="80231" spans="1:1" x14ac:dyDescent="0.25">
      <c r="A80231"/>
    </row>
    <row r="80232" spans="1:1" x14ac:dyDescent="0.25">
      <c r="A80232"/>
    </row>
    <row r="80233" spans="1:1" x14ac:dyDescent="0.25">
      <c r="A80233"/>
    </row>
    <row r="80234" spans="1:1" x14ac:dyDescent="0.25">
      <c r="A80234"/>
    </row>
    <row r="80235" spans="1:1" x14ac:dyDescent="0.25">
      <c r="A80235"/>
    </row>
    <row r="80236" spans="1:1" x14ac:dyDescent="0.25">
      <c r="A80236"/>
    </row>
    <row r="80237" spans="1:1" x14ac:dyDescent="0.25">
      <c r="A80237"/>
    </row>
    <row r="80238" spans="1:1" x14ac:dyDescent="0.25">
      <c r="A80238"/>
    </row>
    <row r="80239" spans="1:1" x14ac:dyDescent="0.25">
      <c r="A80239"/>
    </row>
    <row r="80240" spans="1:1" x14ac:dyDescent="0.25">
      <c r="A80240"/>
    </row>
    <row r="80241" spans="1:1" x14ac:dyDescent="0.25">
      <c r="A80241"/>
    </row>
    <row r="80242" spans="1:1" x14ac:dyDescent="0.25">
      <c r="A80242"/>
    </row>
    <row r="80243" spans="1:1" x14ac:dyDescent="0.25">
      <c r="A80243"/>
    </row>
    <row r="80244" spans="1:1" x14ac:dyDescent="0.25">
      <c r="A80244"/>
    </row>
    <row r="80245" spans="1:1" x14ac:dyDescent="0.25">
      <c r="A80245"/>
    </row>
    <row r="80246" spans="1:1" x14ac:dyDescent="0.25">
      <c r="A80246"/>
    </row>
    <row r="80247" spans="1:1" x14ac:dyDescent="0.25">
      <c r="A80247"/>
    </row>
    <row r="80248" spans="1:1" x14ac:dyDescent="0.25">
      <c r="A80248"/>
    </row>
    <row r="80249" spans="1:1" x14ac:dyDescent="0.25">
      <c r="A80249"/>
    </row>
    <row r="80250" spans="1:1" x14ac:dyDescent="0.25">
      <c r="A80250"/>
    </row>
    <row r="80251" spans="1:1" x14ac:dyDescent="0.25">
      <c r="A80251"/>
    </row>
    <row r="80252" spans="1:1" x14ac:dyDescent="0.25">
      <c r="A80252"/>
    </row>
    <row r="80253" spans="1:1" x14ac:dyDescent="0.25">
      <c r="A80253"/>
    </row>
    <row r="80254" spans="1:1" x14ac:dyDescent="0.25">
      <c r="A80254"/>
    </row>
    <row r="80255" spans="1:1" x14ac:dyDescent="0.25">
      <c r="A80255"/>
    </row>
    <row r="80256" spans="1:1" x14ac:dyDescent="0.25">
      <c r="A80256"/>
    </row>
    <row r="80257" spans="1:1" x14ac:dyDescent="0.25">
      <c r="A80257"/>
    </row>
    <row r="80258" spans="1:1" x14ac:dyDescent="0.25">
      <c r="A80258"/>
    </row>
    <row r="80259" spans="1:1" x14ac:dyDescent="0.25">
      <c r="A80259"/>
    </row>
    <row r="80260" spans="1:1" x14ac:dyDescent="0.25">
      <c r="A80260"/>
    </row>
    <row r="80261" spans="1:1" x14ac:dyDescent="0.25">
      <c r="A80261"/>
    </row>
    <row r="80262" spans="1:1" x14ac:dyDescent="0.25">
      <c r="A80262"/>
    </row>
    <row r="80263" spans="1:1" x14ac:dyDescent="0.25">
      <c r="A80263"/>
    </row>
    <row r="80264" spans="1:1" x14ac:dyDescent="0.25">
      <c r="A80264"/>
    </row>
    <row r="80265" spans="1:1" x14ac:dyDescent="0.25">
      <c r="A80265"/>
    </row>
    <row r="80266" spans="1:1" x14ac:dyDescent="0.25">
      <c r="A80266"/>
    </row>
    <row r="80267" spans="1:1" x14ac:dyDescent="0.25">
      <c r="A80267"/>
    </row>
    <row r="80268" spans="1:1" x14ac:dyDescent="0.25">
      <c r="A80268"/>
    </row>
    <row r="80269" spans="1:1" x14ac:dyDescent="0.25">
      <c r="A80269"/>
    </row>
    <row r="80270" spans="1:1" x14ac:dyDescent="0.25">
      <c r="A80270"/>
    </row>
    <row r="80271" spans="1:1" x14ac:dyDescent="0.25">
      <c r="A80271"/>
    </row>
    <row r="80272" spans="1:1" x14ac:dyDescent="0.25">
      <c r="A80272"/>
    </row>
    <row r="80273" spans="1:1" x14ac:dyDescent="0.25">
      <c r="A80273"/>
    </row>
    <row r="80274" spans="1:1" x14ac:dyDescent="0.25">
      <c r="A80274"/>
    </row>
    <row r="80275" spans="1:1" x14ac:dyDescent="0.25">
      <c r="A80275"/>
    </row>
    <row r="80276" spans="1:1" x14ac:dyDescent="0.25">
      <c r="A80276"/>
    </row>
    <row r="80277" spans="1:1" x14ac:dyDescent="0.25">
      <c r="A80277"/>
    </row>
    <row r="80278" spans="1:1" x14ac:dyDescent="0.25">
      <c r="A80278"/>
    </row>
    <row r="80279" spans="1:1" x14ac:dyDescent="0.25">
      <c r="A80279"/>
    </row>
    <row r="80280" spans="1:1" x14ac:dyDescent="0.25">
      <c r="A80280"/>
    </row>
    <row r="80281" spans="1:1" x14ac:dyDescent="0.25">
      <c r="A80281"/>
    </row>
    <row r="80282" spans="1:1" x14ac:dyDescent="0.25">
      <c r="A80282"/>
    </row>
    <row r="80283" spans="1:1" x14ac:dyDescent="0.25">
      <c r="A80283"/>
    </row>
    <row r="80284" spans="1:1" x14ac:dyDescent="0.25">
      <c r="A80284"/>
    </row>
    <row r="80285" spans="1:1" x14ac:dyDescent="0.25">
      <c r="A80285"/>
    </row>
    <row r="80286" spans="1:1" x14ac:dyDescent="0.25">
      <c r="A80286"/>
    </row>
    <row r="80287" spans="1:1" x14ac:dyDescent="0.25">
      <c r="A80287"/>
    </row>
    <row r="80288" spans="1:1" x14ac:dyDescent="0.25">
      <c r="A80288"/>
    </row>
    <row r="80289" spans="1:1" x14ac:dyDescent="0.25">
      <c r="A80289"/>
    </row>
    <row r="80290" spans="1:1" x14ac:dyDescent="0.25">
      <c r="A80290"/>
    </row>
    <row r="80291" spans="1:1" x14ac:dyDescent="0.25">
      <c r="A80291"/>
    </row>
    <row r="80292" spans="1:1" x14ac:dyDescent="0.25">
      <c r="A80292"/>
    </row>
    <row r="80293" spans="1:1" x14ac:dyDescent="0.25">
      <c r="A80293"/>
    </row>
    <row r="80294" spans="1:1" x14ac:dyDescent="0.25">
      <c r="A80294"/>
    </row>
    <row r="80295" spans="1:1" x14ac:dyDescent="0.25">
      <c r="A80295"/>
    </row>
    <row r="80296" spans="1:1" x14ac:dyDescent="0.25">
      <c r="A80296"/>
    </row>
    <row r="80297" spans="1:1" x14ac:dyDescent="0.25">
      <c r="A80297"/>
    </row>
    <row r="80298" spans="1:1" x14ac:dyDescent="0.25">
      <c r="A80298"/>
    </row>
    <row r="80299" spans="1:1" x14ac:dyDescent="0.25">
      <c r="A80299"/>
    </row>
    <row r="80300" spans="1:1" x14ac:dyDescent="0.25">
      <c r="A80300"/>
    </row>
    <row r="80301" spans="1:1" x14ac:dyDescent="0.25">
      <c r="A80301"/>
    </row>
    <row r="80302" spans="1:1" x14ac:dyDescent="0.25">
      <c r="A80302"/>
    </row>
    <row r="80303" spans="1:1" x14ac:dyDescent="0.25">
      <c r="A80303"/>
    </row>
    <row r="80304" spans="1:1" x14ac:dyDescent="0.25">
      <c r="A80304"/>
    </row>
    <row r="80305" spans="1:1" x14ac:dyDescent="0.25">
      <c r="A80305"/>
    </row>
    <row r="80306" spans="1:1" x14ac:dyDescent="0.25">
      <c r="A80306"/>
    </row>
    <row r="80307" spans="1:1" x14ac:dyDescent="0.25">
      <c r="A80307"/>
    </row>
    <row r="80308" spans="1:1" x14ac:dyDescent="0.25">
      <c r="A80308"/>
    </row>
    <row r="80309" spans="1:1" x14ac:dyDescent="0.25">
      <c r="A80309"/>
    </row>
    <row r="80310" spans="1:1" x14ac:dyDescent="0.25">
      <c r="A80310"/>
    </row>
    <row r="80311" spans="1:1" x14ac:dyDescent="0.25">
      <c r="A80311"/>
    </row>
    <row r="80312" spans="1:1" x14ac:dyDescent="0.25">
      <c r="A80312"/>
    </row>
    <row r="80313" spans="1:1" x14ac:dyDescent="0.25">
      <c r="A80313"/>
    </row>
    <row r="80314" spans="1:1" x14ac:dyDescent="0.25">
      <c r="A80314"/>
    </row>
    <row r="80315" spans="1:1" x14ac:dyDescent="0.25">
      <c r="A80315"/>
    </row>
    <row r="80316" spans="1:1" x14ac:dyDescent="0.25">
      <c r="A80316"/>
    </row>
    <row r="80317" spans="1:1" x14ac:dyDescent="0.25">
      <c r="A80317"/>
    </row>
    <row r="80318" spans="1:1" x14ac:dyDescent="0.25">
      <c r="A80318"/>
    </row>
    <row r="80319" spans="1:1" x14ac:dyDescent="0.25">
      <c r="A80319"/>
    </row>
    <row r="80320" spans="1:1" x14ac:dyDescent="0.25">
      <c r="A80320"/>
    </row>
    <row r="80321" spans="1:1" x14ac:dyDescent="0.25">
      <c r="A80321"/>
    </row>
    <row r="80322" spans="1:1" x14ac:dyDescent="0.25">
      <c r="A80322"/>
    </row>
    <row r="80323" spans="1:1" x14ac:dyDescent="0.25">
      <c r="A80323"/>
    </row>
    <row r="80324" spans="1:1" x14ac:dyDescent="0.25">
      <c r="A80324"/>
    </row>
    <row r="80325" spans="1:1" x14ac:dyDescent="0.25">
      <c r="A80325"/>
    </row>
    <row r="80326" spans="1:1" x14ac:dyDescent="0.25">
      <c r="A80326"/>
    </row>
    <row r="80327" spans="1:1" x14ac:dyDescent="0.25">
      <c r="A80327"/>
    </row>
    <row r="80328" spans="1:1" x14ac:dyDescent="0.25">
      <c r="A80328"/>
    </row>
    <row r="80329" spans="1:1" x14ac:dyDescent="0.25">
      <c r="A80329"/>
    </row>
    <row r="80330" spans="1:1" x14ac:dyDescent="0.25">
      <c r="A80330"/>
    </row>
    <row r="80331" spans="1:1" x14ac:dyDescent="0.25">
      <c r="A80331"/>
    </row>
    <row r="80332" spans="1:1" x14ac:dyDescent="0.25">
      <c r="A80332"/>
    </row>
    <row r="80333" spans="1:1" x14ac:dyDescent="0.25">
      <c r="A80333"/>
    </row>
    <row r="80334" spans="1:1" x14ac:dyDescent="0.25">
      <c r="A80334"/>
    </row>
    <row r="80335" spans="1:1" x14ac:dyDescent="0.25">
      <c r="A80335"/>
    </row>
    <row r="80336" spans="1:1" x14ac:dyDescent="0.25">
      <c r="A80336"/>
    </row>
    <row r="80337" spans="1:1" x14ac:dyDescent="0.25">
      <c r="A80337"/>
    </row>
    <row r="80338" spans="1:1" x14ac:dyDescent="0.25">
      <c r="A80338"/>
    </row>
    <row r="80339" spans="1:1" x14ac:dyDescent="0.25">
      <c r="A80339"/>
    </row>
    <row r="80340" spans="1:1" x14ac:dyDescent="0.25">
      <c r="A80340"/>
    </row>
    <row r="80341" spans="1:1" x14ac:dyDescent="0.25">
      <c r="A80341"/>
    </row>
    <row r="80342" spans="1:1" x14ac:dyDescent="0.25">
      <c r="A80342"/>
    </row>
    <row r="80343" spans="1:1" x14ac:dyDescent="0.25">
      <c r="A80343"/>
    </row>
    <row r="80344" spans="1:1" x14ac:dyDescent="0.25">
      <c r="A80344"/>
    </row>
    <row r="80345" spans="1:1" x14ac:dyDescent="0.25">
      <c r="A80345"/>
    </row>
    <row r="80346" spans="1:1" x14ac:dyDescent="0.25">
      <c r="A80346"/>
    </row>
    <row r="80347" spans="1:1" x14ac:dyDescent="0.25">
      <c r="A80347"/>
    </row>
    <row r="80348" spans="1:1" x14ac:dyDescent="0.25">
      <c r="A80348"/>
    </row>
    <row r="80349" spans="1:1" x14ac:dyDescent="0.25">
      <c r="A80349"/>
    </row>
    <row r="80350" spans="1:1" x14ac:dyDescent="0.25">
      <c r="A80350"/>
    </row>
    <row r="80351" spans="1:1" x14ac:dyDescent="0.25">
      <c r="A80351"/>
    </row>
    <row r="80352" spans="1:1" x14ac:dyDescent="0.25">
      <c r="A80352"/>
    </row>
    <row r="80353" spans="1:1" x14ac:dyDescent="0.25">
      <c r="A80353"/>
    </row>
    <row r="80354" spans="1:1" x14ac:dyDescent="0.25">
      <c r="A80354"/>
    </row>
    <row r="80355" spans="1:1" x14ac:dyDescent="0.25">
      <c r="A80355"/>
    </row>
    <row r="80356" spans="1:1" x14ac:dyDescent="0.25">
      <c r="A80356"/>
    </row>
    <row r="80357" spans="1:1" x14ac:dyDescent="0.25">
      <c r="A80357"/>
    </row>
    <row r="80358" spans="1:1" x14ac:dyDescent="0.25">
      <c r="A80358"/>
    </row>
    <row r="80359" spans="1:1" x14ac:dyDescent="0.25">
      <c r="A80359"/>
    </row>
    <row r="80360" spans="1:1" x14ac:dyDescent="0.25">
      <c r="A80360"/>
    </row>
    <row r="80361" spans="1:1" x14ac:dyDescent="0.25">
      <c r="A80361"/>
    </row>
    <row r="80362" spans="1:1" x14ac:dyDescent="0.25">
      <c r="A80362"/>
    </row>
    <row r="80363" spans="1:1" x14ac:dyDescent="0.25">
      <c r="A80363"/>
    </row>
    <row r="80364" spans="1:1" x14ac:dyDescent="0.25">
      <c r="A80364"/>
    </row>
    <row r="80365" spans="1:1" x14ac:dyDescent="0.25">
      <c r="A80365"/>
    </row>
    <row r="80366" spans="1:1" x14ac:dyDescent="0.25">
      <c r="A80366"/>
    </row>
    <row r="80367" spans="1:1" x14ac:dyDescent="0.25">
      <c r="A80367"/>
    </row>
    <row r="80368" spans="1:1" x14ac:dyDescent="0.25">
      <c r="A80368"/>
    </row>
    <row r="80369" spans="1:1" x14ac:dyDescent="0.25">
      <c r="A80369"/>
    </row>
    <row r="80370" spans="1:1" x14ac:dyDescent="0.25">
      <c r="A80370"/>
    </row>
    <row r="80371" spans="1:1" x14ac:dyDescent="0.25">
      <c r="A80371"/>
    </row>
    <row r="80372" spans="1:1" x14ac:dyDescent="0.25">
      <c r="A80372"/>
    </row>
    <row r="80373" spans="1:1" x14ac:dyDescent="0.25">
      <c r="A80373"/>
    </row>
    <row r="80374" spans="1:1" x14ac:dyDescent="0.25">
      <c r="A80374"/>
    </row>
    <row r="80375" spans="1:1" x14ac:dyDescent="0.25">
      <c r="A80375"/>
    </row>
    <row r="80376" spans="1:1" x14ac:dyDescent="0.25">
      <c r="A80376"/>
    </row>
    <row r="80377" spans="1:1" x14ac:dyDescent="0.25">
      <c r="A80377"/>
    </row>
    <row r="80378" spans="1:1" x14ac:dyDescent="0.25">
      <c r="A80378"/>
    </row>
    <row r="80379" spans="1:1" x14ac:dyDescent="0.25">
      <c r="A80379"/>
    </row>
    <row r="80380" spans="1:1" x14ac:dyDescent="0.25">
      <c r="A80380"/>
    </row>
    <row r="80381" spans="1:1" x14ac:dyDescent="0.25">
      <c r="A80381"/>
    </row>
    <row r="80382" spans="1:1" x14ac:dyDescent="0.25">
      <c r="A80382"/>
    </row>
    <row r="80383" spans="1:1" x14ac:dyDescent="0.25">
      <c r="A80383"/>
    </row>
    <row r="80384" spans="1:1" x14ac:dyDescent="0.25">
      <c r="A80384"/>
    </row>
    <row r="80385" spans="1:1" x14ac:dyDescent="0.25">
      <c r="A80385"/>
    </row>
    <row r="80386" spans="1:1" x14ac:dyDescent="0.25">
      <c r="A80386"/>
    </row>
    <row r="80387" spans="1:1" x14ac:dyDescent="0.25">
      <c r="A80387"/>
    </row>
    <row r="80388" spans="1:1" x14ac:dyDescent="0.25">
      <c r="A80388"/>
    </row>
    <row r="80389" spans="1:1" x14ac:dyDescent="0.25">
      <c r="A80389"/>
    </row>
    <row r="80390" spans="1:1" x14ac:dyDescent="0.25">
      <c r="A80390"/>
    </row>
    <row r="80391" spans="1:1" x14ac:dyDescent="0.25">
      <c r="A80391"/>
    </row>
    <row r="80392" spans="1:1" x14ac:dyDescent="0.25">
      <c r="A80392"/>
    </row>
    <row r="80393" spans="1:1" x14ac:dyDescent="0.25">
      <c r="A80393"/>
    </row>
    <row r="80394" spans="1:1" x14ac:dyDescent="0.25">
      <c r="A80394"/>
    </row>
    <row r="80395" spans="1:1" x14ac:dyDescent="0.25">
      <c r="A80395"/>
    </row>
    <row r="80396" spans="1:1" x14ac:dyDescent="0.25">
      <c r="A80396"/>
    </row>
    <row r="80397" spans="1:1" x14ac:dyDescent="0.25">
      <c r="A80397"/>
    </row>
    <row r="80398" spans="1:1" x14ac:dyDescent="0.25">
      <c r="A80398"/>
    </row>
    <row r="80399" spans="1:1" x14ac:dyDescent="0.25">
      <c r="A80399"/>
    </row>
    <row r="80400" spans="1:1" x14ac:dyDescent="0.25">
      <c r="A80400"/>
    </row>
    <row r="80401" spans="1:1" x14ac:dyDescent="0.25">
      <c r="A80401"/>
    </row>
    <row r="80402" spans="1:1" x14ac:dyDescent="0.25">
      <c r="A80402"/>
    </row>
    <row r="80403" spans="1:1" x14ac:dyDescent="0.25">
      <c r="A80403"/>
    </row>
    <row r="80404" spans="1:1" x14ac:dyDescent="0.25">
      <c r="A80404"/>
    </row>
    <row r="80405" spans="1:1" x14ac:dyDescent="0.25">
      <c r="A80405"/>
    </row>
    <row r="80406" spans="1:1" x14ac:dyDescent="0.25">
      <c r="A80406"/>
    </row>
    <row r="80407" spans="1:1" x14ac:dyDescent="0.25">
      <c r="A80407"/>
    </row>
    <row r="80408" spans="1:1" x14ac:dyDescent="0.25">
      <c r="A80408"/>
    </row>
    <row r="80409" spans="1:1" x14ac:dyDescent="0.25">
      <c r="A80409"/>
    </row>
    <row r="80410" spans="1:1" x14ac:dyDescent="0.25">
      <c r="A80410"/>
    </row>
    <row r="80411" spans="1:1" x14ac:dyDescent="0.25">
      <c r="A80411"/>
    </row>
    <row r="80412" spans="1:1" x14ac:dyDescent="0.25">
      <c r="A80412"/>
    </row>
    <row r="80413" spans="1:1" x14ac:dyDescent="0.25">
      <c r="A80413"/>
    </row>
    <row r="80414" spans="1:1" x14ac:dyDescent="0.25">
      <c r="A80414"/>
    </row>
    <row r="80415" spans="1:1" x14ac:dyDescent="0.25">
      <c r="A80415"/>
    </row>
    <row r="80416" spans="1:1" x14ac:dyDescent="0.25">
      <c r="A80416"/>
    </row>
    <row r="80417" spans="1:1" x14ac:dyDescent="0.25">
      <c r="A80417"/>
    </row>
    <row r="80418" spans="1:1" x14ac:dyDescent="0.25">
      <c r="A80418"/>
    </row>
    <row r="80419" spans="1:1" x14ac:dyDescent="0.25">
      <c r="A80419"/>
    </row>
    <row r="80420" spans="1:1" x14ac:dyDescent="0.25">
      <c r="A80420"/>
    </row>
    <row r="80421" spans="1:1" x14ac:dyDescent="0.25">
      <c r="A80421"/>
    </row>
    <row r="80422" spans="1:1" x14ac:dyDescent="0.25">
      <c r="A80422"/>
    </row>
    <row r="80423" spans="1:1" x14ac:dyDescent="0.25">
      <c r="A80423"/>
    </row>
    <row r="80424" spans="1:1" x14ac:dyDescent="0.25">
      <c r="A80424"/>
    </row>
    <row r="80425" spans="1:1" x14ac:dyDescent="0.25">
      <c r="A80425"/>
    </row>
    <row r="80426" spans="1:1" x14ac:dyDescent="0.25">
      <c r="A80426"/>
    </row>
    <row r="80427" spans="1:1" x14ac:dyDescent="0.25">
      <c r="A80427"/>
    </row>
    <row r="80428" spans="1:1" x14ac:dyDescent="0.25">
      <c r="A80428"/>
    </row>
    <row r="80429" spans="1:1" x14ac:dyDescent="0.25">
      <c r="A80429"/>
    </row>
    <row r="80430" spans="1:1" x14ac:dyDescent="0.25">
      <c r="A80430"/>
    </row>
    <row r="80431" spans="1:1" x14ac:dyDescent="0.25">
      <c r="A80431"/>
    </row>
    <row r="80432" spans="1:1" x14ac:dyDescent="0.25">
      <c r="A80432"/>
    </row>
    <row r="80433" spans="1:1" x14ac:dyDescent="0.25">
      <c r="A80433"/>
    </row>
    <row r="80434" spans="1:1" x14ac:dyDescent="0.25">
      <c r="A80434"/>
    </row>
    <row r="80435" spans="1:1" x14ac:dyDescent="0.25">
      <c r="A80435"/>
    </row>
    <row r="80436" spans="1:1" x14ac:dyDescent="0.25">
      <c r="A80436"/>
    </row>
    <row r="80437" spans="1:1" x14ac:dyDescent="0.25">
      <c r="A80437"/>
    </row>
    <row r="80438" spans="1:1" x14ac:dyDescent="0.25">
      <c r="A80438"/>
    </row>
    <row r="80439" spans="1:1" x14ac:dyDescent="0.25">
      <c r="A80439"/>
    </row>
    <row r="80440" spans="1:1" x14ac:dyDescent="0.25">
      <c r="A80440"/>
    </row>
    <row r="80441" spans="1:1" x14ac:dyDescent="0.25">
      <c r="A80441"/>
    </row>
    <row r="80442" spans="1:1" x14ac:dyDescent="0.25">
      <c r="A80442"/>
    </row>
    <row r="80443" spans="1:1" x14ac:dyDescent="0.25">
      <c r="A80443"/>
    </row>
    <row r="80444" spans="1:1" x14ac:dyDescent="0.25">
      <c r="A80444"/>
    </row>
    <row r="80445" spans="1:1" x14ac:dyDescent="0.25">
      <c r="A80445"/>
    </row>
    <row r="80446" spans="1:1" x14ac:dyDescent="0.25">
      <c r="A80446"/>
    </row>
    <row r="80447" spans="1:1" x14ac:dyDescent="0.25">
      <c r="A80447"/>
    </row>
    <row r="80448" spans="1:1" x14ac:dyDescent="0.25">
      <c r="A80448"/>
    </row>
    <row r="80449" spans="1:1" x14ac:dyDescent="0.25">
      <c r="A80449"/>
    </row>
    <row r="80450" spans="1:1" x14ac:dyDescent="0.25">
      <c r="A80450"/>
    </row>
    <row r="80451" spans="1:1" x14ac:dyDescent="0.25">
      <c r="A80451"/>
    </row>
    <row r="80452" spans="1:1" x14ac:dyDescent="0.25">
      <c r="A80452"/>
    </row>
    <row r="80453" spans="1:1" x14ac:dyDescent="0.25">
      <c r="A80453"/>
    </row>
    <row r="80454" spans="1:1" x14ac:dyDescent="0.25">
      <c r="A80454"/>
    </row>
    <row r="80455" spans="1:1" x14ac:dyDescent="0.25">
      <c r="A80455"/>
    </row>
    <row r="80456" spans="1:1" x14ac:dyDescent="0.25">
      <c r="A80456"/>
    </row>
    <row r="80457" spans="1:1" x14ac:dyDescent="0.25">
      <c r="A80457"/>
    </row>
    <row r="80458" spans="1:1" x14ac:dyDescent="0.25">
      <c r="A80458"/>
    </row>
    <row r="80459" spans="1:1" x14ac:dyDescent="0.25">
      <c r="A80459"/>
    </row>
    <row r="80460" spans="1:1" x14ac:dyDescent="0.25">
      <c r="A80460"/>
    </row>
    <row r="80461" spans="1:1" x14ac:dyDescent="0.25">
      <c r="A80461"/>
    </row>
    <row r="80462" spans="1:1" x14ac:dyDescent="0.25">
      <c r="A80462"/>
    </row>
    <row r="80463" spans="1:1" x14ac:dyDescent="0.25">
      <c r="A80463"/>
    </row>
    <row r="80464" spans="1:1" x14ac:dyDescent="0.25">
      <c r="A80464"/>
    </row>
    <row r="80465" spans="1:1" x14ac:dyDescent="0.25">
      <c r="A80465"/>
    </row>
    <row r="80466" spans="1:1" x14ac:dyDescent="0.25">
      <c r="A80466"/>
    </row>
    <row r="80467" spans="1:1" x14ac:dyDescent="0.25">
      <c r="A80467"/>
    </row>
    <row r="80468" spans="1:1" x14ac:dyDescent="0.25">
      <c r="A80468"/>
    </row>
    <row r="80469" spans="1:1" x14ac:dyDescent="0.25">
      <c r="A80469"/>
    </row>
    <row r="80470" spans="1:1" x14ac:dyDescent="0.25">
      <c r="A80470"/>
    </row>
    <row r="80471" spans="1:1" x14ac:dyDescent="0.25">
      <c r="A80471"/>
    </row>
    <row r="80472" spans="1:1" x14ac:dyDescent="0.25">
      <c r="A80472"/>
    </row>
    <row r="80473" spans="1:1" x14ac:dyDescent="0.25">
      <c r="A80473"/>
    </row>
    <row r="80474" spans="1:1" x14ac:dyDescent="0.25">
      <c r="A80474"/>
    </row>
    <row r="80475" spans="1:1" x14ac:dyDescent="0.25">
      <c r="A80475"/>
    </row>
    <row r="80476" spans="1:1" x14ac:dyDescent="0.25">
      <c r="A80476"/>
    </row>
    <row r="80477" spans="1:1" x14ac:dyDescent="0.25">
      <c r="A80477"/>
    </row>
    <row r="80478" spans="1:1" x14ac:dyDescent="0.25">
      <c r="A80478"/>
    </row>
    <row r="80479" spans="1:1" x14ac:dyDescent="0.25">
      <c r="A80479"/>
    </row>
    <row r="80480" spans="1:1" x14ac:dyDescent="0.25">
      <c r="A80480"/>
    </row>
    <row r="80481" spans="1:1" x14ac:dyDescent="0.25">
      <c r="A80481"/>
    </row>
    <row r="80482" spans="1:1" x14ac:dyDescent="0.25">
      <c r="A80482"/>
    </row>
    <row r="80483" spans="1:1" x14ac:dyDescent="0.25">
      <c r="A80483"/>
    </row>
    <row r="80484" spans="1:1" x14ac:dyDescent="0.25">
      <c r="A80484"/>
    </row>
    <row r="80485" spans="1:1" x14ac:dyDescent="0.25">
      <c r="A80485"/>
    </row>
    <row r="80486" spans="1:1" x14ac:dyDescent="0.25">
      <c r="A80486"/>
    </row>
    <row r="80487" spans="1:1" x14ac:dyDescent="0.25">
      <c r="A80487"/>
    </row>
    <row r="80488" spans="1:1" x14ac:dyDescent="0.25">
      <c r="A80488"/>
    </row>
    <row r="80489" spans="1:1" x14ac:dyDescent="0.25">
      <c r="A80489"/>
    </row>
    <row r="80490" spans="1:1" x14ac:dyDescent="0.25">
      <c r="A80490"/>
    </row>
    <row r="80491" spans="1:1" x14ac:dyDescent="0.25">
      <c r="A80491"/>
    </row>
    <row r="80492" spans="1:1" x14ac:dyDescent="0.25">
      <c r="A80492"/>
    </row>
    <row r="80493" spans="1:1" x14ac:dyDescent="0.25">
      <c r="A80493"/>
    </row>
    <row r="80494" spans="1:1" x14ac:dyDescent="0.25">
      <c r="A80494"/>
    </row>
    <row r="80495" spans="1:1" x14ac:dyDescent="0.25">
      <c r="A80495"/>
    </row>
    <row r="80496" spans="1:1" x14ac:dyDescent="0.25">
      <c r="A80496"/>
    </row>
    <row r="80497" spans="1:1" x14ac:dyDescent="0.25">
      <c r="A80497"/>
    </row>
    <row r="80498" spans="1:1" x14ac:dyDescent="0.25">
      <c r="A80498"/>
    </row>
    <row r="80499" spans="1:1" x14ac:dyDescent="0.25">
      <c r="A80499"/>
    </row>
    <row r="80500" spans="1:1" x14ac:dyDescent="0.25">
      <c r="A80500"/>
    </row>
    <row r="80501" spans="1:1" x14ac:dyDescent="0.25">
      <c r="A80501"/>
    </row>
    <row r="80502" spans="1:1" x14ac:dyDescent="0.25">
      <c r="A80502"/>
    </row>
    <row r="80503" spans="1:1" x14ac:dyDescent="0.25">
      <c r="A80503"/>
    </row>
    <row r="80504" spans="1:1" x14ac:dyDescent="0.25">
      <c r="A80504"/>
    </row>
    <row r="80505" spans="1:1" x14ac:dyDescent="0.25">
      <c r="A80505"/>
    </row>
    <row r="80506" spans="1:1" x14ac:dyDescent="0.25">
      <c r="A80506"/>
    </row>
    <row r="80507" spans="1:1" x14ac:dyDescent="0.25">
      <c r="A80507"/>
    </row>
    <row r="80508" spans="1:1" x14ac:dyDescent="0.25">
      <c r="A80508"/>
    </row>
    <row r="80509" spans="1:1" x14ac:dyDescent="0.25">
      <c r="A80509"/>
    </row>
    <row r="80510" spans="1:1" x14ac:dyDescent="0.25">
      <c r="A80510"/>
    </row>
    <row r="80511" spans="1:1" x14ac:dyDescent="0.25">
      <c r="A80511"/>
    </row>
    <row r="80512" spans="1:1" x14ac:dyDescent="0.25">
      <c r="A80512"/>
    </row>
    <row r="80513" spans="1:1" x14ac:dyDescent="0.25">
      <c r="A80513"/>
    </row>
    <row r="80514" spans="1:1" x14ac:dyDescent="0.25">
      <c r="A80514"/>
    </row>
    <row r="80515" spans="1:1" x14ac:dyDescent="0.25">
      <c r="A80515"/>
    </row>
    <row r="80516" spans="1:1" x14ac:dyDescent="0.25">
      <c r="A80516"/>
    </row>
    <row r="80517" spans="1:1" x14ac:dyDescent="0.25">
      <c r="A80517"/>
    </row>
    <row r="80518" spans="1:1" x14ac:dyDescent="0.25">
      <c r="A80518"/>
    </row>
    <row r="80519" spans="1:1" x14ac:dyDescent="0.25">
      <c r="A80519"/>
    </row>
    <row r="80520" spans="1:1" x14ac:dyDescent="0.25">
      <c r="A80520"/>
    </row>
    <row r="80521" spans="1:1" x14ac:dyDescent="0.25">
      <c r="A80521"/>
    </row>
    <row r="80522" spans="1:1" x14ac:dyDescent="0.25">
      <c r="A80522"/>
    </row>
    <row r="80523" spans="1:1" x14ac:dyDescent="0.25">
      <c r="A80523"/>
    </row>
    <row r="80524" spans="1:1" x14ac:dyDescent="0.25">
      <c r="A80524"/>
    </row>
    <row r="80525" spans="1:1" x14ac:dyDescent="0.25">
      <c r="A80525"/>
    </row>
    <row r="80526" spans="1:1" x14ac:dyDescent="0.25">
      <c r="A80526"/>
    </row>
    <row r="80527" spans="1:1" x14ac:dyDescent="0.25">
      <c r="A80527"/>
    </row>
    <row r="80528" spans="1:1" x14ac:dyDescent="0.25">
      <c r="A80528"/>
    </row>
    <row r="80529" spans="1:1" x14ac:dyDescent="0.25">
      <c r="A80529"/>
    </row>
    <row r="80530" spans="1:1" x14ac:dyDescent="0.25">
      <c r="A80530"/>
    </row>
    <row r="80531" spans="1:1" x14ac:dyDescent="0.25">
      <c r="A80531"/>
    </row>
    <row r="80532" spans="1:1" x14ac:dyDescent="0.25">
      <c r="A80532"/>
    </row>
    <row r="80533" spans="1:1" x14ac:dyDescent="0.25">
      <c r="A80533"/>
    </row>
    <row r="80534" spans="1:1" x14ac:dyDescent="0.25">
      <c r="A80534"/>
    </row>
    <row r="80535" spans="1:1" x14ac:dyDescent="0.25">
      <c r="A80535"/>
    </row>
    <row r="80536" spans="1:1" x14ac:dyDescent="0.25">
      <c r="A80536"/>
    </row>
    <row r="80537" spans="1:1" x14ac:dyDescent="0.25">
      <c r="A80537"/>
    </row>
    <row r="80538" spans="1:1" x14ac:dyDescent="0.25">
      <c r="A80538"/>
    </row>
    <row r="80539" spans="1:1" x14ac:dyDescent="0.25">
      <c r="A80539"/>
    </row>
    <row r="80540" spans="1:1" x14ac:dyDescent="0.25">
      <c r="A80540"/>
    </row>
    <row r="80541" spans="1:1" x14ac:dyDescent="0.25">
      <c r="A80541"/>
    </row>
    <row r="80542" spans="1:1" x14ac:dyDescent="0.25">
      <c r="A80542"/>
    </row>
    <row r="80543" spans="1:1" x14ac:dyDescent="0.25">
      <c r="A80543"/>
    </row>
    <row r="80544" spans="1:1" x14ac:dyDescent="0.25">
      <c r="A80544"/>
    </row>
    <row r="80545" spans="1:1" x14ac:dyDescent="0.25">
      <c r="A80545"/>
    </row>
    <row r="80546" spans="1:1" x14ac:dyDescent="0.25">
      <c r="A80546"/>
    </row>
    <row r="80547" spans="1:1" x14ac:dyDescent="0.25">
      <c r="A80547"/>
    </row>
    <row r="80548" spans="1:1" x14ac:dyDescent="0.25">
      <c r="A80548"/>
    </row>
    <row r="80549" spans="1:1" x14ac:dyDescent="0.25">
      <c r="A80549"/>
    </row>
    <row r="80550" spans="1:1" x14ac:dyDescent="0.25">
      <c r="A80550"/>
    </row>
    <row r="80551" spans="1:1" x14ac:dyDescent="0.25">
      <c r="A80551"/>
    </row>
    <row r="80552" spans="1:1" x14ac:dyDescent="0.25">
      <c r="A80552"/>
    </row>
    <row r="80553" spans="1:1" x14ac:dyDescent="0.25">
      <c r="A80553"/>
    </row>
    <row r="80554" spans="1:1" x14ac:dyDescent="0.25">
      <c r="A80554"/>
    </row>
    <row r="80555" spans="1:1" x14ac:dyDescent="0.25">
      <c r="A80555"/>
    </row>
    <row r="80556" spans="1:1" x14ac:dyDescent="0.25">
      <c r="A80556"/>
    </row>
    <row r="80557" spans="1:1" x14ac:dyDescent="0.25">
      <c r="A80557"/>
    </row>
    <row r="80558" spans="1:1" x14ac:dyDescent="0.25">
      <c r="A80558"/>
    </row>
    <row r="80559" spans="1:1" x14ac:dyDescent="0.25">
      <c r="A80559"/>
    </row>
    <row r="80560" spans="1:1" x14ac:dyDescent="0.25">
      <c r="A80560"/>
    </row>
    <row r="80561" spans="1:1" x14ac:dyDescent="0.25">
      <c r="A80561"/>
    </row>
    <row r="80562" spans="1:1" x14ac:dyDescent="0.25">
      <c r="A80562"/>
    </row>
    <row r="80563" spans="1:1" x14ac:dyDescent="0.25">
      <c r="A80563"/>
    </row>
    <row r="80564" spans="1:1" x14ac:dyDescent="0.25">
      <c r="A80564"/>
    </row>
    <row r="80565" spans="1:1" x14ac:dyDescent="0.25">
      <c r="A80565"/>
    </row>
    <row r="80566" spans="1:1" x14ac:dyDescent="0.25">
      <c r="A80566"/>
    </row>
    <row r="80567" spans="1:1" x14ac:dyDescent="0.25">
      <c r="A80567"/>
    </row>
    <row r="80568" spans="1:1" x14ac:dyDescent="0.25">
      <c r="A80568"/>
    </row>
    <row r="80569" spans="1:1" x14ac:dyDescent="0.25">
      <c r="A80569"/>
    </row>
    <row r="80570" spans="1:1" x14ac:dyDescent="0.25">
      <c r="A80570"/>
    </row>
    <row r="80571" spans="1:1" x14ac:dyDescent="0.25">
      <c r="A80571"/>
    </row>
    <row r="80572" spans="1:1" x14ac:dyDescent="0.25">
      <c r="A80572"/>
    </row>
    <row r="80573" spans="1:1" x14ac:dyDescent="0.25">
      <c r="A80573"/>
    </row>
    <row r="80574" spans="1:1" x14ac:dyDescent="0.25">
      <c r="A80574"/>
    </row>
    <row r="80575" spans="1:1" x14ac:dyDescent="0.25">
      <c r="A80575"/>
    </row>
    <row r="80576" spans="1:1" x14ac:dyDescent="0.25">
      <c r="A80576"/>
    </row>
    <row r="80577" spans="1:1" x14ac:dyDescent="0.25">
      <c r="A80577"/>
    </row>
    <row r="80578" spans="1:1" x14ac:dyDescent="0.25">
      <c r="A80578"/>
    </row>
    <row r="80579" spans="1:1" x14ac:dyDescent="0.25">
      <c r="A80579"/>
    </row>
    <row r="80580" spans="1:1" x14ac:dyDescent="0.25">
      <c r="A80580"/>
    </row>
    <row r="80581" spans="1:1" x14ac:dyDescent="0.25">
      <c r="A80581"/>
    </row>
    <row r="80582" spans="1:1" x14ac:dyDescent="0.25">
      <c r="A80582"/>
    </row>
    <row r="80583" spans="1:1" x14ac:dyDescent="0.25">
      <c r="A80583"/>
    </row>
    <row r="80584" spans="1:1" x14ac:dyDescent="0.25">
      <c r="A80584"/>
    </row>
    <row r="80585" spans="1:1" x14ac:dyDescent="0.25">
      <c r="A80585"/>
    </row>
    <row r="80586" spans="1:1" x14ac:dyDescent="0.25">
      <c r="A80586"/>
    </row>
    <row r="80587" spans="1:1" x14ac:dyDescent="0.25">
      <c r="A80587"/>
    </row>
    <row r="80588" spans="1:1" x14ac:dyDescent="0.25">
      <c r="A80588"/>
    </row>
    <row r="80589" spans="1:1" x14ac:dyDescent="0.25">
      <c r="A80589"/>
    </row>
    <row r="80590" spans="1:1" x14ac:dyDescent="0.25">
      <c r="A80590"/>
    </row>
    <row r="80591" spans="1:1" x14ac:dyDescent="0.25">
      <c r="A80591"/>
    </row>
    <row r="80592" spans="1:1" x14ac:dyDescent="0.25">
      <c r="A80592"/>
    </row>
    <row r="80593" spans="1:1" x14ac:dyDescent="0.25">
      <c r="A80593"/>
    </row>
    <row r="80594" spans="1:1" x14ac:dyDescent="0.25">
      <c r="A80594"/>
    </row>
    <row r="80595" spans="1:1" x14ac:dyDescent="0.25">
      <c r="A80595"/>
    </row>
    <row r="80596" spans="1:1" x14ac:dyDescent="0.25">
      <c r="A80596"/>
    </row>
    <row r="80597" spans="1:1" x14ac:dyDescent="0.25">
      <c r="A80597"/>
    </row>
    <row r="80598" spans="1:1" x14ac:dyDescent="0.25">
      <c r="A80598"/>
    </row>
    <row r="80599" spans="1:1" x14ac:dyDescent="0.25">
      <c r="A80599"/>
    </row>
    <row r="80600" spans="1:1" x14ac:dyDescent="0.25">
      <c r="A80600"/>
    </row>
    <row r="80601" spans="1:1" x14ac:dyDescent="0.25">
      <c r="A80601"/>
    </row>
    <row r="80602" spans="1:1" x14ac:dyDescent="0.25">
      <c r="A80602"/>
    </row>
    <row r="80603" spans="1:1" x14ac:dyDescent="0.25">
      <c r="A80603"/>
    </row>
    <row r="80604" spans="1:1" x14ac:dyDescent="0.25">
      <c r="A80604"/>
    </row>
    <row r="80605" spans="1:1" x14ac:dyDescent="0.25">
      <c r="A80605"/>
    </row>
    <row r="80606" spans="1:1" x14ac:dyDescent="0.25">
      <c r="A80606"/>
    </row>
    <row r="80607" spans="1:1" x14ac:dyDescent="0.25">
      <c r="A80607"/>
    </row>
    <row r="80608" spans="1:1" x14ac:dyDescent="0.25">
      <c r="A80608"/>
    </row>
    <row r="80609" spans="1:1" x14ac:dyDescent="0.25">
      <c r="A80609"/>
    </row>
    <row r="80610" spans="1:1" x14ac:dyDescent="0.25">
      <c r="A80610"/>
    </row>
    <row r="80611" spans="1:1" x14ac:dyDescent="0.25">
      <c r="A80611"/>
    </row>
    <row r="80612" spans="1:1" x14ac:dyDescent="0.25">
      <c r="A80612"/>
    </row>
    <row r="80613" spans="1:1" x14ac:dyDescent="0.25">
      <c r="A80613"/>
    </row>
    <row r="80614" spans="1:1" x14ac:dyDescent="0.25">
      <c r="A80614"/>
    </row>
    <row r="80615" spans="1:1" x14ac:dyDescent="0.25">
      <c r="A80615"/>
    </row>
    <row r="80616" spans="1:1" x14ac:dyDescent="0.25">
      <c r="A80616"/>
    </row>
    <row r="80617" spans="1:1" x14ac:dyDescent="0.25">
      <c r="A80617"/>
    </row>
    <row r="80618" spans="1:1" x14ac:dyDescent="0.25">
      <c r="A80618"/>
    </row>
    <row r="80619" spans="1:1" x14ac:dyDescent="0.25">
      <c r="A80619"/>
    </row>
    <row r="80620" spans="1:1" x14ac:dyDescent="0.25">
      <c r="A80620"/>
    </row>
    <row r="80621" spans="1:1" x14ac:dyDescent="0.25">
      <c r="A80621"/>
    </row>
    <row r="80622" spans="1:1" x14ac:dyDescent="0.25">
      <c r="A80622"/>
    </row>
    <row r="80623" spans="1:1" x14ac:dyDescent="0.25">
      <c r="A80623"/>
    </row>
    <row r="80624" spans="1:1" x14ac:dyDescent="0.25">
      <c r="A80624"/>
    </row>
    <row r="80625" spans="1:1" x14ac:dyDescent="0.25">
      <c r="A80625"/>
    </row>
    <row r="80626" spans="1:1" x14ac:dyDescent="0.25">
      <c r="A80626"/>
    </row>
    <row r="80627" spans="1:1" x14ac:dyDescent="0.25">
      <c r="A80627"/>
    </row>
    <row r="80628" spans="1:1" x14ac:dyDescent="0.25">
      <c r="A80628"/>
    </row>
    <row r="80629" spans="1:1" x14ac:dyDescent="0.25">
      <c r="A80629"/>
    </row>
    <row r="80630" spans="1:1" x14ac:dyDescent="0.25">
      <c r="A80630"/>
    </row>
    <row r="80631" spans="1:1" x14ac:dyDescent="0.25">
      <c r="A80631"/>
    </row>
    <row r="80632" spans="1:1" x14ac:dyDescent="0.25">
      <c r="A80632"/>
    </row>
    <row r="80633" spans="1:1" x14ac:dyDescent="0.25">
      <c r="A80633"/>
    </row>
    <row r="80634" spans="1:1" x14ac:dyDescent="0.25">
      <c r="A80634"/>
    </row>
    <row r="80635" spans="1:1" x14ac:dyDescent="0.25">
      <c r="A80635"/>
    </row>
    <row r="80636" spans="1:1" x14ac:dyDescent="0.25">
      <c r="A80636"/>
    </row>
    <row r="80637" spans="1:1" x14ac:dyDescent="0.25">
      <c r="A80637"/>
    </row>
    <row r="80638" spans="1:1" x14ac:dyDescent="0.25">
      <c r="A80638"/>
    </row>
    <row r="80639" spans="1:1" x14ac:dyDescent="0.25">
      <c r="A80639"/>
    </row>
    <row r="80640" spans="1:1" x14ac:dyDescent="0.25">
      <c r="A80640"/>
    </row>
    <row r="80641" spans="1:1" x14ac:dyDescent="0.25">
      <c r="A80641"/>
    </row>
    <row r="80642" spans="1:1" x14ac:dyDescent="0.25">
      <c r="A80642"/>
    </row>
    <row r="80643" spans="1:1" x14ac:dyDescent="0.25">
      <c r="A80643"/>
    </row>
    <row r="80644" spans="1:1" x14ac:dyDescent="0.25">
      <c r="A80644"/>
    </row>
    <row r="80645" spans="1:1" x14ac:dyDescent="0.25">
      <c r="A80645"/>
    </row>
    <row r="80646" spans="1:1" x14ac:dyDescent="0.25">
      <c r="A80646"/>
    </row>
    <row r="80647" spans="1:1" x14ac:dyDescent="0.25">
      <c r="A80647"/>
    </row>
    <row r="80648" spans="1:1" x14ac:dyDescent="0.25">
      <c r="A80648"/>
    </row>
    <row r="80649" spans="1:1" x14ac:dyDescent="0.25">
      <c r="A80649"/>
    </row>
    <row r="80650" spans="1:1" x14ac:dyDescent="0.25">
      <c r="A80650"/>
    </row>
    <row r="80651" spans="1:1" x14ac:dyDescent="0.25">
      <c r="A80651"/>
    </row>
    <row r="80652" spans="1:1" x14ac:dyDescent="0.25">
      <c r="A80652"/>
    </row>
    <row r="80653" spans="1:1" x14ac:dyDescent="0.25">
      <c r="A80653"/>
    </row>
    <row r="80654" spans="1:1" x14ac:dyDescent="0.25">
      <c r="A80654"/>
    </row>
    <row r="80655" spans="1:1" x14ac:dyDescent="0.25">
      <c r="A80655"/>
    </row>
    <row r="80656" spans="1:1" x14ac:dyDescent="0.25">
      <c r="A80656"/>
    </row>
    <row r="80657" spans="1:1" x14ac:dyDescent="0.25">
      <c r="A80657"/>
    </row>
    <row r="80658" spans="1:1" x14ac:dyDescent="0.25">
      <c r="A80658"/>
    </row>
    <row r="80659" spans="1:1" x14ac:dyDescent="0.25">
      <c r="A80659"/>
    </row>
    <row r="80660" spans="1:1" x14ac:dyDescent="0.25">
      <c r="A80660"/>
    </row>
    <row r="80661" spans="1:1" x14ac:dyDescent="0.25">
      <c r="A80661"/>
    </row>
    <row r="80662" spans="1:1" x14ac:dyDescent="0.25">
      <c r="A80662"/>
    </row>
    <row r="80663" spans="1:1" x14ac:dyDescent="0.25">
      <c r="A80663"/>
    </row>
    <row r="80664" spans="1:1" x14ac:dyDescent="0.25">
      <c r="A80664"/>
    </row>
    <row r="80665" spans="1:1" x14ac:dyDescent="0.25">
      <c r="A80665"/>
    </row>
    <row r="80666" spans="1:1" x14ac:dyDescent="0.25">
      <c r="A80666"/>
    </row>
    <row r="80667" spans="1:1" x14ac:dyDescent="0.25">
      <c r="A80667"/>
    </row>
    <row r="80668" spans="1:1" x14ac:dyDescent="0.25">
      <c r="A80668"/>
    </row>
    <row r="80669" spans="1:1" x14ac:dyDescent="0.25">
      <c r="A80669"/>
    </row>
    <row r="80670" spans="1:1" x14ac:dyDescent="0.25">
      <c r="A80670"/>
    </row>
    <row r="80671" spans="1:1" x14ac:dyDescent="0.25">
      <c r="A80671"/>
    </row>
    <row r="80672" spans="1:1" x14ac:dyDescent="0.25">
      <c r="A80672"/>
    </row>
    <row r="80673" spans="1:1" x14ac:dyDescent="0.25">
      <c r="A80673"/>
    </row>
    <row r="80674" spans="1:1" x14ac:dyDescent="0.25">
      <c r="A80674"/>
    </row>
    <row r="80675" spans="1:1" x14ac:dyDescent="0.25">
      <c r="A80675"/>
    </row>
    <row r="80676" spans="1:1" x14ac:dyDescent="0.25">
      <c r="A80676"/>
    </row>
    <row r="80677" spans="1:1" x14ac:dyDescent="0.25">
      <c r="A80677"/>
    </row>
    <row r="80678" spans="1:1" x14ac:dyDescent="0.25">
      <c r="A80678"/>
    </row>
    <row r="80679" spans="1:1" x14ac:dyDescent="0.25">
      <c r="A80679"/>
    </row>
    <row r="80680" spans="1:1" x14ac:dyDescent="0.25">
      <c r="A80680"/>
    </row>
    <row r="80681" spans="1:1" x14ac:dyDescent="0.25">
      <c r="A80681"/>
    </row>
    <row r="80682" spans="1:1" x14ac:dyDescent="0.25">
      <c r="A80682"/>
    </row>
    <row r="80683" spans="1:1" x14ac:dyDescent="0.25">
      <c r="A80683"/>
    </row>
    <row r="80684" spans="1:1" x14ac:dyDescent="0.25">
      <c r="A80684"/>
    </row>
    <row r="80685" spans="1:1" x14ac:dyDescent="0.25">
      <c r="A80685"/>
    </row>
    <row r="80686" spans="1:1" x14ac:dyDescent="0.25">
      <c r="A80686"/>
    </row>
    <row r="80687" spans="1:1" x14ac:dyDescent="0.25">
      <c r="A80687"/>
    </row>
    <row r="80688" spans="1:1" x14ac:dyDescent="0.25">
      <c r="A80688"/>
    </row>
    <row r="80689" spans="1:1" x14ac:dyDescent="0.25">
      <c r="A80689"/>
    </row>
    <row r="80690" spans="1:1" x14ac:dyDescent="0.25">
      <c r="A80690"/>
    </row>
    <row r="80691" spans="1:1" x14ac:dyDescent="0.25">
      <c r="A80691"/>
    </row>
    <row r="80692" spans="1:1" x14ac:dyDescent="0.25">
      <c r="A80692"/>
    </row>
    <row r="80693" spans="1:1" x14ac:dyDescent="0.25">
      <c r="A80693"/>
    </row>
    <row r="80694" spans="1:1" x14ac:dyDescent="0.25">
      <c r="A80694"/>
    </row>
    <row r="80695" spans="1:1" x14ac:dyDescent="0.25">
      <c r="A80695"/>
    </row>
    <row r="80696" spans="1:1" x14ac:dyDescent="0.25">
      <c r="A80696"/>
    </row>
    <row r="80697" spans="1:1" x14ac:dyDescent="0.25">
      <c r="A80697"/>
    </row>
    <row r="80698" spans="1:1" x14ac:dyDescent="0.25">
      <c r="A80698"/>
    </row>
    <row r="80699" spans="1:1" x14ac:dyDescent="0.25">
      <c r="A80699"/>
    </row>
    <row r="80700" spans="1:1" x14ac:dyDescent="0.25">
      <c r="A80700"/>
    </row>
    <row r="80701" spans="1:1" x14ac:dyDescent="0.25">
      <c r="A80701"/>
    </row>
    <row r="80702" spans="1:1" x14ac:dyDescent="0.25">
      <c r="A80702"/>
    </row>
    <row r="80703" spans="1:1" x14ac:dyDescent="0.25">
      <c r="A80703"/>
    </row>
    <row r="80704" spans="1:1" x14ac:dyDescent="0.25">
      <c r="A80704"/>
    </row>
    <row r="80705" spans="1:1" x14ac:dyDescent="0.25">
      <c r="A80705"/>
    </row>
    <row r="80706" spans="1:1" x14ac:dyDescent="0.25">
      <c r="A80706"/>
    </row>
    <row r="80707" spans="1:1" x14ac:dyDescent="0.25">
      <c r="A80707"/>
    </row>
    <row r="80708" spans="1:1" x14ac:dyDescent="0.25">
      <c r="A80708"/>
    </row>
    <row r="80709" spans="1:1" x14ac:dyDescent="0.25">
      <c r="A80709"/>
    </row>
    <row r="80710" spans="1:1" x14ac:dyDescent="0.25">
      <c r="A80710"/>
    </row>
    <row r="80711" spans="1:1" x14ac:dyDescent="0.25">
      <c r="A80711"/>
    </row>
    <row r="80712" spans="1:1" x14ac:dyDescent="0.25">
      <c r="A80712"/>
    </row>
    <row r="80713" spans="1:1" x14ac:dyDescent="0.25">
      <c r="A80713"/>
    </row>
    <row r="80714" spans="1:1" x14ac:dyDescent="0.25">
      <c r="A80714"/>
    </row>
    <row r="80715" spans="1:1" x14ac:dyDescent="0.25">
      <c r="A80715"/>
    </row>
    <row r="80716" spans="1:1" x14ac:dyDescent="0.25">
      <c r="A80716"/>
    </row>
    <row r="80717" spans="1:1" x14ac:dyDescent="0.25">
      <c r="A80717"/>
    </row>
    <row r="80718" spans="1:1" x14ac:dyDescent="0.25">
      <c r="A80718"/>
    </row>
    <row r="80719" spans="1:1" x14ac:dyDescent="0.25">
      <c r="A80719"/>
    </row>
    <row r="80720" spans="1:1" x14ac:dyDescent="0.25">
      <c r="A80720"/>
    </row>
    <row r="80721" spans="1:1" x14ac:dyDescent="0.25">
      <c r="A80721"/>
    </row>
    <row r="80722" spans="1:1" x14ac:dyDescent="0.25">
      <c r="A80722"/>
    </row>
    <row r="80723" spans="1:1" x14ac:dyDescent="0.25">
      <c r="A80723"/>
    </row>
    <row r="80724" spans="1:1" x14ac:dyDescent="0.25">
      <c r="A80724"/>
    </row>
    <row r="80725" spans="1:1" x14ac:dyDescent="0.25">
      <c r="A80725"/>
    </row>
    <row r="80726" spans="1:1" x14ac:dyDescent="0.25">
      <c r="A80726"/>
    </row>
    <row r="80727" spans="1:1" x14ac:dyDescent="0.25">
      <c r="A80727"/>
    </row>
    <row r="80728" spans="1:1" x14ac:dyDescent="0.25">
      <c r="A80728"/>
    </row>
    <row r="80729" spans="1:1" x14ac:dyDescent="0.25">
      <c r="A80729"/>
    </row>
    <row r="80730" spans="1:1" x14ac:dyDescent="0.25">
      <c r="A80730"/>
    </row>
    <row r="80731" spans="1:1" x14ac:dyDescent="0.25">
      <c r="A80731"/>
    </row>
    <row r="80732" spans="1:1" x14ac:dyDescent="0.25">
      <c r="A80732"/>
    </row>
    <row r="80733" spans="1:1" x14ac:dyDescent="0.25">
      <c r="A80733"/>
    </row>
    <row r="80734" spans="1:1" x14ac:dyDescent="0.25">
      <c r="A80734"/>
    </row>
    <row r="80735" spans="1:1" x14ac:dyDescent="0.25">
      <c r="A80735"/>
    </row>
    <row r="80736" spans="1:1" x14ac:dyDescent="0.25">
      <c r="A80736"/>
    </row>
    <row r="80737" spans="1:1" x14ac:dyDescent="0.25">
      <c r="A80737"/>
    </row>
    <row r="80738" spans="1:1" x14ac:dyDescent="0.25">
      <c r="A80738"/>
    </row>
    <row r="80739" spans="1:1" x14ac:dyDescent="0.25">
      <c r="A80739"/>
    </row>
    <row r="80740" spans="1:1" x14ac:dyDescent="0.25">
      <c r="A80740"/>
    </row>
    <row r="80741" spans="1:1" x14ac:dyDescent="0.25">
      <c r="A80741"/>
    </row>
    <row r="80742" spans="1:1" x14ac:dyDescent="0.25">
      <c r="A80742"/>
    </row>
    <row r="80743" spans="1:1" x14ac:dyDescent="0.25">
      <c r="A80743"/>
    </row>
    <row r="80744" spans="1:1" x14ac:dyDescent="0.25">
      <c r="A80744"/>
    </row>
    <row r="80745" spans="1:1" x14ac:dyDescent="0.25">
      <c r="A80745"/>
    </row>
    <row r="80746" spans="1:1" x14ac:dyDescent="0.25">
      <c r="A80746"/>
    </row>
    <row r="80747" spans="1:1" x14ac:dyDescent="0.25">
      <c r="A80747"/>
    </row>
    <row r="80748" spans="1:1" x14ac:dyDescent="0.25">
      <c r="A80748"/>
    </row>
    <row r="80749" spans="1:1" x14ac:dyDescent="0.25">
      <c r="A80749"/>
    </row>
    <row r="80750" spans="1:1" x14ac:dyDescent="0.25">
      <c r="A80750"/>
    </row>
    <row r="80751" spans="1:1" x14ac:dyDescent="0.25">
      <c r="A80751"/>
    </row>
    <row r="80752" spans="1:1" x14ac:dyDescent="0.25">
      <c r="A80752"/>
    </row>
    <row r="80753" spans="1:1" x14ac:dyDescent="0.25">
      <c r="A80753"/>
    </row>
    <row r="80754" spans="1:1" x14ac:dyDescent="0.25">
      <c r="A80754"/>
    </row>
    <row r="80755" spans="1:1" x14ac:dyDescent="0.25">
      <c r="A80755"/>
    </row>
    <row r="80756" spans="1:1" x14ac:dyDescent="0.25">
      <c r="A80756"/>
    </row>
    <row r="80757" spans="1:1" x14ac:dyDescent="0.25">
      <c r="A80757"/>
    </row>
    <row r="80758" spans="1:1" x14ac:dyDescent="0.25">
      <c r="A80758"/>
    </row>
    <row r="80759" spans="1:1" x14ac:dyDescent="0.25">
      <c r="A80759"/>
    </row>
    <row r="80760" spans="1:1" x14ac:dyDescent="0.25">
      <c r="A80760"/>
    </row>
    <row r="80761" spans="1:1" x14ac:dyDescent="0.25">
      <c r="A80761"/>
    </row>
    <row r="80762" spans="1:1" x14ac:dyDescent="0.25">
      <c r="A80762"/>
    </row>
    <row r="80763" spans="1:1" x14ac:dyDescent="0.25">
      <c r="A80763"/>
    </row>
    <row r="80764" spans="1:1" x14ac:dyDescent="0.25">
      <c r="A80764"/>
    </row>
    <row r="80765" spans="1:1" x14ac:dyDescent="0.25">
      <c r="A80765"/>
    </row>
    <row r="80766" spans="1:1" x14ac:dyDescent="0.25">
      <c r="A80766"/>
    </row>
    <row r="80767" spans="1:1" x14ac:dyDescent="0.25">
      <c r="A80767"/>
    </row>
    <row r="80768" spans="1:1" x14ac:dyDescent="0.25">
      <c r="A80768"/>
    </row>
    <row r="80769" spans="1:1" x14ac:dyDescent="0.25">
      <c r="A80769"/>
    </row>
    <row r="80770" spans="1:1" x14ac:dyDescent="0.25">
      <c r="A80770"/>
    </row>
    <row r="80771" spans="1:1" x14ac:dyDescent="0.25">
      <c r="A80771"/>
    </row>
    <row r="80772" spans="1:1" x14ac:dyDescent="0.25">
      <c r="A80772"/>
    </row>
    <row r="80773" spans="1:1" x14ac:dyDescent="0.25">
      <c r="A80773"/>
    </row>
    <row r="80774" spans="1:1" x14ac:dyDescent="0.25">
      <c r="A80774"/>
    </row>
    <row r="80775" spans="1:1" x14ac:dyDescent="0.25">
      <c r="A80775"/>
    </row>
    <row r="80776" spans="1:1" x14ac:dyDescent="0.25">
      <c r="A80776"/>
    </row>
    <row r="80777" spans="1:1" x14ac:dyDescent="0.25">
      <c r="A80777"/>
    </row>
    <row r="80778" spans="1:1" x14ac:dyDescent="0.25">
      <c r="A80778"/>
    </row>
    <row r="80779" spans="1:1" x14ac:dyDescent="0.25">
      <c r="A80779"/>
    </row>
    <row r="80780" spans="1:1" x14ac:dyDescent="0.25">
      <c r="A80780"/>
    </row>
    <row r="80781" spans="1:1" x14ac:dyDescent="0.25">
      <c r="A80781"/>
    </row>
    <row r="80782" spans="1:1" x14ac:dyDescent="0.25">
      <c r="A80782"/>
    </row>
    <row r="80783" spans="1:1" x14ac:dyDescent="0.25">
      <c r="A80783"/>
    </row>
    <row r="80784" spans="1:1" x14ac:dyDescent="0.25">
      <c r="A80784"/>
    </row>
    <row r="80785" spans="1:1" x14ac:dyDescent="0.25">
      <c r="A80785"/>
    </row>
    <row r="80786" spans="1:1" x14ac:dyDescent="0.25">
      <c r="A80786"/>
    </row>
    <row r="80787" spans="1:1" x14ac:dyDescent="0.25">
      <c r="A80787"/>
    </row>
    <row r="80788" spans="1:1" x14ac:dyDescent="0.25">
      <c r="A80788"/>
    </row>
    <row r="80789" spans="1:1" x14ac:dyDescent="0.25">
      <c r="A80789"/>
    </row>
    <row r="80790" spans="1:1" x14ac:dyDescent="0.25">
      <c r="A80790"/>
    </row>
    <row r="80791" spans="1:1" x14ac:dyDescent="0.25">
      <c r="A80791"/>
    </row>
    <row r="80792" spans="1:1" x14ac:dyDescent="0.25">
      <c r="A80792"/>
    </row>
    <row r="80793" spans="1:1" x14ac:dyDescent="0.25">
      <c r="A80793"/>
    </row>
    <row r="80794" spans="1:1" x14ac:dyDescent="0.25">
      <c r="A80794"/>
    </row>
    <row r="80795" spans="1:1" x14ac:dyDescent="0.25">
      <c r="A80795"/>
    </row>
    <row r="80796" spans="1:1" x14ac:dyDescent="0.25">
      <c r="A80796"/>
    </row>
    <row r="80797" spans="1:1" x14ac:dyDescent="0.25">
      <c r="A80797"/>
    </row>
    <row r="80798" spans="1:1" x14ac:dyDescent="0.25">
      <c r="A80798"/>
    </row>
    <row r="80799" spans="1:1" x14ac:dyDescent="0.25">
      <c r="A80799"/>
    </row>
    <row r="80800" spans="1:1" x14ac:dyDescent="0.25">
      <c r="A80800"/>
    </row>
    <row r="80801" spans="1:1" x14ac:dyDescent="0.25">
      <c r="A80801"/>
    </row>
    <row r="80802" spans="1:1" x14ac:dyDescent="0.25">
      <c r="A80802"/>
    </row>
    <row r="80803" spans="1:1" x14ac:dyDescent="0.25">
      <c r="A80803"/>
    </row>
    <row r="80804" spans="1:1" x14ac:dyDescent="0.25">
      <c r="A80804"/>
    </row>
    <row r="80805" spans="1:1" x14ac:dyDescent="0.25">
      <c r="A80805"/>
    </row>
    <row r="80806" spans="1:1" x14ac:dyDescent="0.25">
      <c r="A80806"/>
    </row>
    <row r="80807" spans="1:1" x14ac:dyDescent="0.25">
      <c r="A80807"/>
    </row>
    <row r="80808" spans="1:1" x14ac:dyDescent="0.25">
      <c r="A80808"/>
    </row>
    <row r="80809" spans="1:1" x14ac:dyDescent="0.25">
      <c r="A80809"/>
    </row>
    <row r="80810" spans="1:1" x14ac:dyDescent="0.25">
      <c r="A80810"/>
    </row>
    <row r="80811" spans="1:1" x14ac:dyDescent="0.25">
      <c r="A80811"/>
    </row>
    <row r="80812" spans="1:1" x14ac:dyDescent="0.25">
      <c r="A80812"/>
    </row>
    <row r="80813" spans="1:1" x14ac:dyDescent="0.25">
      <c r="A80813"/>
    </row>
    <row r="80814" spans="1:1" x14ac:dyDescent="0.25">
      <c r="A80814"/>
    </row>
    <row r="80815" spans="1:1" x14ac:dyDescent="0.25">
      <c r="A80815"/>
    </row>
    <row r="80816" spans="1:1" x14ac:dyDescent="0.25">
      <c r="A80816"/>
    </row>
    <row r="80817" spans="1:1" x14ac:dyDescent="0.25">
      <c r="A80817"/>
    </row>
    <row r="80818" spans="1:1" x14ac:dyDescent="0.25">
      <c r="A80818"/>
    </row>
    <row r="80819" spans="1:1" x14ac:dyDescent="0.25">
      <c r="A80819"/>
    </row>
    <row r="80820" spans="1:1" x14ac:dyDescent="0.25">
      <c r="A80820"/>
    </row>
    <row r="80821" spans="1:1" x14ac:dyDescent="0.25">
      <c r="A80821"/>
    </row>
    <row r="80822" spans="1:1" x14ac:dyDescent="0.25">
      <c r="A80822"/>
    </row>
    <row r="80823" spans="1:1" x14ac:dyDescent="0.25">
      <c r="A80823"/>
    </row>
    <row r="80824" spans="1:1" x14ac:dyDescent="0.25">
      <c r="A80824"/>
    </row>
    <row r="80825" spans="1:1" x14ac:dyDescent="0.25">
      <c r="A80825"/>
    </row>
    <row r="80826" spans="1:1" x14ac:dyDescent="0.25">
      <c r="A80826"/>
    </row>
    <row r="80827" spans="1:1" x14ac:dyDescent="0.25">
      <c r="A80827"/>
    </row>
    <row r="80828" spans="1:1" x14ac:dyDescent="0.25">
      <c r="A80828"/>
    </row>
    <row r="80829" spans="1:1" x14ac:dyDescent="0.25">
      <c r="A80829"/>
    </row>
    <row r="80830" spans="1:1" x14ac:dyDescent="0.25">
      <c r="A80830"/>
    </row>
    <row r="80831" spans="1:1" x14ac:dyDescent="0.25">
      <c r="A80831"/>
    </row>
    <row r="80832" spans="1:1" x14ac:dyDescent="0.25">
      <c r="A80832"/>
    </row>
    <row r="80833" spans="1:1" x14ac:dyDescent="0.25">
      <c r="A80833"/>
    </row>
    <row r="80834" spans="1:1" x14ac:dyDescent="0.25">
      <c r="A80834"/>
    </row>
    <row r="80835" spans="1:1" x14ac:dyDescent="0.25">
      <c r="A80835"/>
    </row>
    <row r="80836" spans="1:1" x14ac:dyDescent="0.25">
      <c r="A80836"/>
    </row>
    <row r="80837" spans="1:1" x14ac:dyDescent="0.25">
      <c r="A80837"/>
    </row>
    <row r="80838" spans="1:1" x14ac:dyDescent="0.25">
      <c r="A80838"/>
    </row>
    <row r="80839" spans="1:1" x14ac:dyDescent="0.25">
      <c r="A80839"/>
    </row>
    <row r="80840" spans="1:1" x14ac:dyDescent="0.25">
      <c r="A80840"/>
    </row>
    <row r="80841" spans="1:1" x14ac:dyDescent="0.25">
      <c r="A80841"/>
    </row>
    <row r="80842" spans="1:1" x14ac:dyDescent="0.25">
      <c r="A80842"/>
    </row>
    <row r="80843" spans="1:1" x14ac:dyDescent="0.25">
      <c r="A80843"/>
    </row>
    <row r="80844" spans="1:1" x14ac:dyDescent="0.25">
      <c r="A80844"/>
    </row>
    <row r="80845" spans="1:1" x14ac:dyDescent="0.25">
      <c r="A80845"/>
    </row>
    <row r="80846" spans="1:1" x14ac:dyDescent="0.25">
      <c r="A80846"/>
    </row>
    <row r="80847" spans="1:1" x14ac:dyDescent="0.25">
      <c r="A80847"/>
    </row>
    <row r="80848" spans="1:1" x14ac:dyDescent="0.25">
      <c r="A80848"/>
    </row>
    <row r="80849" spans="1:1" x14ac:dyDescent="0.25">
      <c r="A80849"/>
    </row>
    <row r="80850" spans="1:1" x14ac:dyDescent="0.25">
      <c r="A80850"/>
    </row>
    <row r="80851" spans="1:1" x14ac:dyDescent="0.25">
      <c r="A80851"/>
    </row>
    <row r="80852" spans="1:1" x14ac:dyDescent="0.25">
      <c r="A80852"/>
    </row>
    <row r="80853" spans="1:1" x14ac:dyDescent="0.25">
      <c r="A80853"/>
    </row>
    <row r="80854" spans="1:1" x14ac:dyDescent="0.25">
      <c r="A80854"/>
    </row>
    <row r="80855" spans="1:1" x14ac:dyDescent="0.25">
      <c r="A80855"/>
    </row>
    <row r="80856" spans="1:1" x14ac:dyDescent="0.25">
      <c r="A80856"/>
    </row>
    <row r="80857" spans="1:1" x14ac:dyDescent="0.25">
      <c r="A80857"/>
    </row>
    <row r="80858" spans="1:1" x14ac:dyDescent="0.25">
      <c r="A80858"/>
    </row>
    <row r="80859" spans="1:1" x14ac:dyDescent="0.25">
      <c r="A80859"/>
    </row>
    <row r="80860" spans="1:1" x14ac:dyDescent="0.25">
      <c r="A80860"/>
    </row>
    <row r="80861" spans="1:1" x14ac:dyDescent="0.25">
      <c r="A80861"/>
    </row>
    <row r="80862" spans="1:1" x14ac:dyDescent="0.25">
      <c r="A80862"/>
    </row>
    <row r="80863" spans="1:1" x14ac:dyDescent="0.25">
      <c r="A80863"/>
    </row>
    <row r="80864" spans="1:1" x14ac:dyDescent="0.25">
      <c r="A80864"/>
    </row>
    <row r="80865" spans="1:1" x14ac:dyDescent="0.25">
      <c r="A80865"/>
    </row>
    <row r="80866" spans="1:1" x14ac:dyDescent="0.25">
      <c r="A80866"/>
    </row>
    <row r="80867" spans="1:1" x14ac:dyDescent="0.25">
      <c r="A80867"/>
    </row>
    <row r="80868" spans="1:1" x14ac:dyDescent="0.25">
      <c r="A80868"/>
    </row>
    <row r="80869" spans="1:1" x14ac:dyDescent="0.25">
      <c r="A80869"/>
    </row>
    <row r="80870" spans="1:1" x14ac:dyDescent="0.25">
      <c r="A80870"/>
    </row>
    <row r="80871" spans="1:1" x14ac:dyDescent="0.25">
      <c r="A80871"/>
    </row>
    <row r="80872" spans="1:1" x14ac:dyDescent="0.25">
      <c r="A80872"/>
    </row>
    <row r="80873" spans="1:1" x14ac:dyDescent="0.25">
      <c r="A80873"/>
    </row>
    <row r="80874" spans="1:1" x14ac:dyDescent="0.25">
      <c r="A80874"/>
    </row>
    <row r="80875" spans="1:1" x14ac:dyDescent="0.25">
      <c r="A80875"/>
    </row>
    <row r="80876" spans="1:1" x14ac:dyDescent="0.25">
      <c r="A80876"/>
    </row>
    <row r="80877" spans="1:1" x14ac:dyDescent="0.25">
      <c r="A80877"/>
    </row>
    <row r="80878" spans="1:1" x14ac:dyDescent="0.25">
      <c r="A80878"/>
    </row>
    <row r="80879" spans="1:1" x14ac:dyDescent="0.25">
      <c r="A80879"/>
    </row>
    <row r="80880" spans="1:1" x14ac:dyDescent="0.25">
      <c r="A80880"/>
    </row>
    <row r="80881" spans="1:1" x14ac:dyDescent="0.25">
      <c r="A80881"/>
    </row>
    <row r="80882" spans="1:1" x14ac:dyDescent="0.25">
      <c r="A80882"/>
    </row>
    <row r="80883" spans="1:1" x14ac:dyDescent="0.25">
      <c r="A80883"/>
    </row>
    <row r="80884" spans="1:1" x14ac:dyDescent="0.25">
      <c r="A80884"/>
    </row>
    <row r="80885" spans="1:1" x14ac:dyDescent="0.25">
      <c r="A80885"/>
    </row>
    <row r="80886" spans="1:1" x14ac:dyDescent="0.25">
      <c r="A80886"/>
    </row>
    <row r="80887" spans="1:1" x14ac:dyDescent="0.25">
      <c r="A80887"/>
    </row>
    <row r="80888" spans="1:1" x14ac:dyDescent="0.25">
      <c r="A80888"/>
    </row>
    <row r="80889" spans="1:1" x14ac:dyDescent="0.25">
      <c r="A80889"/>
    </row>
    <row r="80890" spans="1:1" x14ac:dyDescent="0.25">
      <c r="A80890"/>
    </row>
    <row r="80891" spans="1:1" x14ac:dyDescent="0.25">
      <c r="A80891"/>
    </row>
    <row r="80892" spans="1:1" x14ac:dyDescent="0.25">
      <c r="A80892"/>
    </row>
    <row r="80893" spans="1:1" x14ac:dyDescent="0.25">
      <c r="A80893"/>
    </row>
    <row r="80894" spans="1:1" x14ac:dyDescent="0.25">
      <c r="A80894"/>
    </row>
    <row r="80895" spans="1:1" x14ac:dyDescent="0.25">
      <c r="A80895"/>
    </row>
    <row r="80896" spans="1:1" x14ac:dyDescent="0.25">
      <c r="A80896"/>
    </row>
    <row r="80897" spans="1:1" x14ac:dyDescent="0.25">
      <c r="A80897"/>
    </row>
    <row r="80898" spans="1:1" x14ac:dyDescent="0.25">
      <c r="A80898"/>
    </row>
    <row r="80899" spans="1:1" x14ac:dyDescent="0.25">
      <c r="A80899"/>
    </row>
    <row r="80900" spans="1:1" x14ac:dyDescent="0.25">
      <c r="A80900"/>
    </row>
    <row r="80901" spans="1:1" x14ac:dyDescent="0.25">
      <c r="A80901"/>
    </row>
    <row r="80902" spans="1:1" x14ac:dyDescent="0.25">
      <c r="A80902"/>
    </row>
    <row r="80903" spans="1:1" x14ac:dyDescent="0.25">
      <c r="A80903"/>
    </row>
    <row r="80904" spans="1:1" x14ac:dyDescent="0.25">
      <c r="A80904"/>
    </row>
    <row r="80905" spans="1:1" x14ac:dyDescent="0.25">
      <c r="A80905"/>
    </row>
    <row r="80906" spans="1:1" x14ac:dyDescent="0.25">
      <c r="A80906"/>
    </row>
    <row r="80907" spans="1:1" x14ac:dyDescent="0.25">
      <c r="A80907"/>
    </row>
    <row r="80908" spans="1:1" x14ac:dyDescent="0.25">
      <c r="A80908"/>
    </row>
    <row r="80909" spans="1:1" x14ac:dyDescent="0.25">
      <c r="A80909"/>
    </row>
    <row r="80910" spans="1:1" x14ac:dyDescent="0.25">
      <c r="A80910"/>
    </row>
    <row r="80911" spans="1:1" x14ac:dyDescent="0.25">
      <c r="A80911"/>
    </row>
    <row r="80912" spans="1:1" x14ac:dyDescent="0.25">
      <c r="A80912"/>
    </row>
    <row r="80913" spans="1:1" x14ac:dyDescent="0.25">
      <c r="A80913"/>
    </row>
    <row r="80914" spans="1:1" x14ac:dyDescent="0.25">
      <c r="A80914"/>
    </row>
    <row r="80915" spans="1:1" x14ac:dyDescent="0.25">
      <c r="A80915"/>
    </row>
    <row r="80916" spans="1:1" x14ac:dyDescent="0.25">
      <c r="A80916"/>
    </row>
    <row r="80917" spans="1:1" x14ac:dyDescent="0.25">
      <c r="A80917"/>
    </row>
    <row r="80918" spans="1:1" x14ac:dyDescent="0.25">
      <c r="A80918"/>
    </row>
    <row r="80919" spans="1:1" x14ac:dyDescent="0.25">
      <c r="A80919"/>
    </row>
    <row r="80920" spans="1:1" x14ac:dyDescent="0.25">
      <c r="A80920"/>
    </row>
    <row r="80921" spans="1:1" x14ac:dyDescent="0.25">
      <c r="A80921"/>
    </row>
    <row r="80922" spans="1:1" x14ac:dyDescent="0.25">
      <c r="A80922"/>
    </row>
    <row r="80923" spans="1:1" x14ac:dyDescent="0.25">
      <c r="A80923"/>
    </row>
    <row r="80924" spans="1:1" x14ac:dyDescent="0.25">
      <c r="A80924"/>
    </row>
    <row r="80925" spans="1:1" x14ac:dyDescent="0.25">
      <c r="A80925"/>
    </row>
    <row r="80926" spans="1:1" x14ac:dyDescent="0.25">
      <c r="A80926"/>
    </row>
    <row r="80927" spans="1:1" x14ac:dyDescent="0.25">
      <c r="A80927"/>
    </row>
    <row r="80928" spans="1:1" x14ac:dyDescent="0.25">
      <c r="A80928"/>
    </row>
    <row r="80929" spans="1:1" x14ac:dyDescent="0.25">
      <c r="A80929"/>
    </row>
    <row r="80930" spans="1:1" x14ac:dyDescent="0.25">
      <c r="A80930"/>
    </row>
    <row r="80931" spans="1:1" x14ac:dyDescent="0.25">
      <c r="A80931"/>
    </row>
    <row r="80932" spans="1:1" x14ac:dyDescent="0.25">
      <c r="A80932"/>
    </row>
    <row r="80933" spans="1:1" x14ac:dyDescent="0.25">
      <c r="A80933"/>
    </row>
    <row r="80934" spans="1:1" x14ac:dyDescent="0.25">
      <c r="A80934"/>
    </row>
    <row r="80935" spans="1:1" x14ac:dyDescent="0.25">
      <c r="A80935"/>
    </row>
    <row r="80936" spans="1:1" x14ac:dyDescent="0.25">
      <c r="A80936"/>
    </row>
    <row r="80937" spans="1:1" x14ac:dyDescent="0.25">
      <c r="A80937"/>
    </row>
    <row r="80938" spans="1:1" x14ac:dyDescent="0.25">
      <c r="A80938"/>
    </row>
    <row r="80939" spans="1:1" x14ac:dyDescent="0.25">
      <c r="A80939"/>
    </row>
    <row r="80940" spans="1:1" x14ac:dyDescent="0.25">
      <c r="A80940"/>
    </row>
    <row r="80941" spans="1:1" x14ac:dyDescent="0.25">
      <c r="A80941"/>
    </row>
    <row r="80942" spans="1:1" x14ac:dyDescent="0.25">
      <c r="A80942"/>
    </row>
    <row r="80943" spans="1:1" x14ac:dyDescent="0.25">
      <c r="A80943"/>
    </row>
    <row r="80944" spans="1:1" x14ac:dyDescent="0.25">
      <c r="A80944"/>
    </row>
    <row r="80945" spans="1:1" x14ac:dyDescent="0.25">
      <c r="A80945"/>
    </row>
    <row r="80946" spans="1:1" x14ac:dyDescent="0.25">
      <c r="A80946"/>
    </row>
    <row r="80947" spans="1:1" x14ac:dyDescent="0.25">
      <c r="A80947"/>
    </row>
    <row r="80948" spans="1:1" x14ac:dyDescent="0.25">
      <c r="A80948"/>
    </row>
    <row r="80949" spans="1:1" x14ac:dyDescent="0.25">
      <c r="A80949"/>
    </row>
    <row r="80950" spans="1:1" x14ac:dyDescent="0.25">
      <c r="A80950"/>
    </row>
    <row r="80951" spans="1:1" x14ac:dyDescent="0.25">
      <c r="A80951"/>
    </row>
    <row r="80952" spans="1:1" x14ac:dyDescent="0.25">
      <c r="A80952"/>
    </row>
    <row r="80953" spans="1:1" x14ac:dyDescent="0.25">
      <c r="A80953"/>
    </row>
    <row r="80954" spans="1:1" x14ac:dyDescent="0.25">
      <c r="A80954"/>
    </row>
    <row r="80955" spans="1:1" x14ac:dyDescent="0.25">
      <c r="A80955"/>
    </row>
    <row r="80956" spans="1:1" x14ac:dyDescent="0.25">
      <c r="A80956"/>
    </row>
    <row r="80957" spans="1:1" x14ac:dyDescent="0.25">
      <c r="A80957"/>
    </row>
    <row r="80958" spans="1:1" x14ac:dyDescent="0.25">
      <c r="A80958"/>
    </row>
    <row r="80959" spans="1:1" x14ac:dyDescent="0.25">
      <c r="A80959"/>
    </row>
    <row r="80960" spans="1:1" x14ac:dyDescent="0.25">
      <c r="A80960"/>
    </row>
    <row r="80961" spans="1:1" x14ac:dyDescent="0.25">
      <c r="A80961"/>
    </row>
    <row r="80962" spans="1:1" x14ac:dyDescent="0.25">
      <c r="A80962"/>
    </row>
    <row r="80963" spans="1:1" x14ac:dyDescent="0.25">
      <c r="A80963"/>
    </row>
    <row r="80964" spans="1:1" x14ac:dyDescent="0.25">
      <c r="A80964"/>
    </row>
    <row r="80965" spans="1:1" x14ac:dyDescent="0.25">
      <c r="A80965"/>
    </row>
    <row r="80966" spans="1:1" x14ac:dyDescent="0.25">
      <c r="A80966"/>
    </row>
    <row r="80967" spans="1:1" x14ac:dyDescent="0.25">
      <c r="A80967"/>
    </row>
    <row r="80968" spans="1:1" x14ac:dyDescent="0.25">
      <c r="A80968"/>
    </row>
    <row r="80969" spans="1:1" x14ac:dyDescent="0.25">
      <c r="A80969"/>
    </row>
    <row r="80970" spans="1:1" x14ac:dyDescent="0.25">
      <c r="A80970"/>
    </row>
    <row r="80971" spans="1:1" x14ac:dyDescent="0.25">
      <c r="A80971"/>
    </row>
    <row r="80972" spans="1:1" x14ac:dyDescent="0.25">
      <c r="A80972"/>
    </row>
    <row r="80973" spans="1:1" x14ac:dyDescent="0.25">
      <c r="A80973"/>
    </row>
    <row r="80974" spans="1:1" x14ac:dyDescent="0.25">
      <c r="A80974"/>
    </row>
    <row r="80975" spans="1:1" x14ac:dyDescent="0.25">
      <c r="A80975"/>
    </row>
    <row r="80976" spans="1:1" x14ac:dyDescent="0.25">
      <c r="A80976"/>
    </row>
    <row r="80977" spans="1:1" x14ac:dyDescent="0.25">
      <c r="A80977"/>
    </row>
    <row r="80978" spans="1:1" x14ac:dyDescent="0.25">
      <c r="A80978"/>
    </row>
    <row r="80979" spans="1:1" x14ac:dyDescent="0.25">
      <c r="A80979"/>
    </row>
    <row r="80980" spans="1:1" x14ac:dyDescent="0.25">
      <c r="A80980"/>
    </row>
    <row r="80981" spans="1:1" x14ac:dyDescent="0.25">
      <c r="A80981"/>
    </row>
    <row r="80982" spans="1:1" x14ac:dyDescent="0.25">
      <c r="A80982"/>
    </row>
    <row r="80983" spans="1:1" x14ac:dyDescent="0.25">
      <c r="A80983"/>
    </row>
    <row r="80984" spans="1:1" x14ac:dyDescent="0.25">
      <c r="A80984"/>
    </row>
    <row r="80985" spans="1:1" x14ac:dyDescent="0.25">
      <c r="A80985"/>
    </row>
    <row r="80986" spans="1:1" x14ac:dyDescent="0.25">
      <c r="A80986"/>
    </row>
    <row r="80987" spans="1:1" x14ac:dyDescent="0.25">
      <c r="A80987"/>
    </row>
    <row r="80988" spans="1:1" x14ac:dyDescent="0.25">
      <c r="A80988"/>
    </row>
    <row r="80989" spans="1:1" x14ac:dyDescent="0.25">
      <c r="A80989"/>
    </row>
    <row r="80990" spans="1:1" x14ac:dyDescent="0.25">
      <c r="A80990"/>
    </row>
    <row r="80991" spans="1:1" x14ac:dyDescent="0.25">
      <c r="A80991"/>
    </row>
    <row r="80992" spans="1:1" x14ac:dyDescent="0.25">
      <c r="A80992"/>
    </row>
    <row r="80993" spans="1:1" x14ac:dyDescent="0.25">
      <c r="A80993"/>
    </row>
    <row r="80994" spans="1:1" x14ac:dyDescent="0.25">
      <c r="A80994"/>
    </row>
    <row r="80995" spans="1:1" x14ac:dyDescent="0.25">
      <c r="A80995"/>
    </row>
    <row r="80996" spans="1:1" x14ac:dyDescent="0.25">
      <c r="A80996"/>
    </row>
    <row r="80997" spans="1:1" x14ac:dyDescent="0.25">
      <c r="A80997"/>
    </row>
    <row r="80998" spans="1:1" x14ac:dyDescent="0.25">
      <c r="A80998"/>
    </row>
    <row r="80999" spans="1:1" x14ac:dyDescent="0.25">
      <c r="A80999"/>
    </row>
    <row r="81000" spans="1:1" x14ac:dyDescent="0.25">
      <c r="A81000"/>
    </row>
    <row r="81001" spans="1:1" x14ac:dyDescent="0.25">
      <c r="A81001"/>
    </row>
    <row r="81002" spans="1:1" x14ac:dyDescent="0.25">
      <c r="A81002"/>
    </row>
    <row r="81003" spans="1:1" x14ac:dyDescent="0.25">
      <c r="A81003"/>
    </row>
    <row r="81004" spans="1:1" x14ac:dyDescent="0.25">
      <c r="A81004"/>
    </row>
    <row r="81005" spans="1:1" x14ac:dyDescent="0.25">
      <c r="A81005"/>
    </row>
    <row r="81006" spans="1:1" x14ac:dyDescent="0.25">
      <c r="A81006"/>
    </row>
    <row r="81007" spans="1:1" x14ac:dyDescent="0.25">
      <c r="A81007"/>
    </row>
    <row r="81008" spans="1:1" x14ac:dyDescent="0.25">
      <c r="A81008"/>
    </row>
    <row r="81009" spans="1:1" x14ac:dyDescent="0.25">
      <c r="A81009"/>
    </row>
    <row r="81010" spans="1:1" x14ac:dyDescent="0.25">
      <c r="A81010"/>
    </row>
    <row r="81011" spans="1:1" x14ac:dyDescent="0.25">
      <c r="A81011"/>
    </row>
    <row r="81012" spans="1:1" x14ac:dyDescent="0.25">
      <c r="A81012"/>
    </row>
    <row r="81013" spans="1:1" x14ac:dyDescent="0.25">
      <c r="A81013"/>
    </row>
    <row r="81014" spans="1:1" x14ac:dyDescent="0.25">
      <c r="A81014"/>
    </row>
    <row r="81015" spans="1:1" x14ac:dyDescent="0.25">
      <c r="A81015"/>
    </row>
    <row r="81016" spans="1:1" x14ac:dyDescent="0.25">
      <c r="A81016"/>
    </row>
    <row r="81017" spans="1:1" x14ac:dyDescent="0.25">
      <c r="A81017"/>
    </row>
    <row r="81018" spans="1:1" x14ac:dyDescent="0.25">
      <c r="A81018"/>
    </row>
    <row r="81019" spans="1:1" x14ac:dyDescent="0.25">
      <c r="A81019"/>
    </row>
    <row r="81020" spans="1:1" x14ac:dyDescent="0.25">
      <c r="A81020"/>
    </row>
    <row r="81021" spans="1:1" x14ac:dyDescent="0.25">
      <c r="A81021"/>
    </row>
    <row r="81022" spans="1:1" x14ac:dyDescent="0.25">
      <c r="A81022"/>
    </row>
    <row r="81023" spans="1:1" x14ac:dyDescent="0.25">
      <c r="A81023"/>
    </row>
    <row r="81024" spans="1:1" x14ac:dyDescent="0.25">
      <c r="A81024"/>
    </row>
    <row r="81025" spans="1:1" x14ac:dyDescent="0.25">
      <c r="A81025"/>
    </row>
    <row r="81026" spans="1:1" x14ac:dyDescent="0.25">
      <c r="A81026"/>
    </row>
    <row r="81027" spans="1:1" x14ac:dyDescent="0.25">
      <c r="A81027"/>
    </row>
    <row r="81028" spans="1:1" x14ac:dyDescent="0.25">
      <c r="A81028"/>
    </row>
    <row r="81029" spans="1:1" x14ac:dyDescent="0.25">
      <c r="A81029"/>
    </row>
    <row r="81030" spans="1:1" x14ac:dyDescent="0.25">
      <c r="A81030"/>
    </row>
    <row r="81031" spans="1:1" x14ac:dyDescent="0.25">
      <c r="A81031"/>
    </row>
    <row r="81032" spans="1:1" x14ac:dyDescent="0.25">
      <c r="A81032"/>
    </row>
    <row r="81033" spans="1:1" x14ac:dyDescent="0.25">
      <c r="A81033"/>
    </row>
    <row r="81034" spans="1:1" x14ac:dyDescent="0.25">
      <c r="A81034"/>
    </row>
    <row r="81035" spans="1:1" x14ac:dyDescent="0.25">
      <c r="A81035"/>
    </row>
    <row r="81036" spans="1:1" x14ac:dyDescent="0.25">
      <c r="A81036"/>
    </row>
    <row r="81037" spans="1:1" x14ac:dyDescent="0.25">
      <c r="A81037"/>
    </row>
    <row r="81038" spans="1:1" x14ac:dyDescent="0.25">
      <c r="A81038"/>
    </row>
    <row r="81039" spans="1:1" x14ac:dyDescent="0.25">
      <c r="A81039"/>
    </row>
    <row r="81040" spans="1:1" x14ac:dyDescent="0.25">
      <c r="A81040"/>
    </row>
    <row r="81041" spans="1:1" x14ac:dyDescent="0.25">
      <c r="A81041"/>
    </row>
    <row r="81042" spans="1:1" x14ac:dyDescent="0.25">
      <c r="A81042"/>
    </row>
    <row r="81043" spans="1:1" x14ac:dyDescent="0.25">
      <c r="A81043"/>
    </row>
    <row r="81044" spans="1:1" x14ac:dyDescent="0.25">
      <c r="A81044"/>
    </row>
    <row r="81045" spans="1:1" x14ac:dyDescent="0.25">
      <c r="A81045"/>
    </row>
    <row r="81046" spans="1:1" x14ac:dyDescent="0.25">
      <c r="A81046"/>
    </row>
    <row r="81047" spans="1:1" x14ac:dyDescent="0.25">
      <c r="A81047"/>
    </row>
    <row r="81048" spans="1:1" x14ac:dyDescent="0.25">
      <c r="A81048"/>
    </row>
    <row r="81049" spans="1:1" x14ac:dyDescent="0.25">
      <c r="A81049"/>
    </row>
    <row r="81050" spans="1:1" x14ac:dyDescent="0.25">
      <c r="A81050"/>
    </row>
    <row r="81051" spans="1:1" x14ac:dyDescent="0.25">
      <c r="A81051"/>
    </row>
    <row r="81052" spans="1:1" x14ac:dyDescent="0.25">
      <c r="A81052"/>
    </row>
    <row r="81053" spans="1:1" x14ac:dyDescent="0.25">
      <c r="A81053"/>
    </row>
    <row r="81054" spans="1:1" x14ac:dyDescent="0.25">
      <c r="A81054"/>
    </row>
    <row r="81055" spans="1:1" x14ac:dyDescent="0.25">
      <c r="A81055"/>
    </row>
    <row r="81056" spans="1:1" x14ac:dyDescent="0.25">
      <c r="A81056"/>
    </row>
    <row r="81057" spans="1:1" x14ac:dyDescent="0.25">
      <c r="A81057"/>
    </row>
    <row r="81058" spans="1:1" x14ac:dyDescent="0.25">
      <c r="A81058"/>
    </row>
    <row r="81059" spans="1:1" x14ac:dyDescent="0.25">
      <c r="A81059"/>
    </row>
    <row r="81060" spans="1:1" x14ac:dyDescent="0.25">
      <c r="A81060"/>
    </row>
    <row r="81061" spans="1:1" x14ac:dyDescent="0.25">
      <c r="A81061"/>
    </row>
    <row r="81062" spans="1:1" x14ac:dyDescent="0.25">
      <c r="A81062"/>
    </row>
    <row r="81063" spans="1:1" x14ac:dyDescent="0.25">
      <c r="A81063"/>
    </row>
    <row r="81064" spans="1:1" x14ac:dyDescent="0.25">
      <c r="A81064"/>
    </row>
    <row r="81065" spans="1:1" x14ac:dyDescent="0.25">
      <c r="A81065"/>
    </row>
    <row r="81066" spans="1:1" x14ac:dyDescent="0.25">
      <c r="A81066"/>
    </row>
    <row r="81067" spans="1:1" x14ac:dyDescent="0.25">
      <c r="A81067"/>
    </row>
    <row r="81068" spans="1:1" x14ac:dyDescent="0.25">
      <c r="A81068"/>
    </row>
    <row r="81069" spans="1:1" x14ac:dyDescent="0.25">
      <c r="A81069"/>
    </row>
    <row r="81070" spans="1:1" x14ac:dyDescent="0.25">
      <c r="A81070"/>
    </row>
    <row r="81071" spans="1:1" x14ac:dyDescent="0.25">
      <c r="A81071"/>
    </row>
    <row r="81072" spans="1:1" x14ac:dyDescent="0.25">
      <c r="A81072"/>
    </row>
    <row r="81073" spans="1:1" x14ac:dyDescent="0.25">
      <c r="A81073"/>
    </row>
    <row r="81074" spans="1:1" x14ac:dyDescent="0.25">
      <c r="A81074"/>
    </row>
    <row r="81075" spans="1:1" x14ac:dyDescent="0.25">
      <c r="A81075"/>
    </row>
    <row r="81076" spans="1:1" x14ac:dyDescent="0.25">
      <c r="A81076"/>
    </row>
    <row r="81077" spans="1:1" x14ac:dyDescent="0.25">
      <c r="A81077"/>
    </row>
    <row r="81078" spans="1:1" x14ac:dyDescent="0.25">
      <c r="A81078"/>
    </row>
    <row r="81079" spans="1:1" x14ac:dyDescent="0.25">
      <c r="A81079"/>
    </row>
    <row r="81080" spans="1:1" x14ac:dyDescent="0.25">
      <c r="A81080"/>
    </row>
    <row r="81081" spans="1:1" x14ac:dyDescent="0.25">
      <c r="A81081"/>
    </row>
    <row r="81082" spans="1:1" x14ac:dyDescent="0.25">
      <c r="A81082"/>
    </row>
    <row r="81083" spans="1:1" x14ac:dyDescent="0.25">
      <c r="A81083"/>
    </row>
    <row r="81084" spans="1:1" x14ac:dyDescent="0.25">
      <c r="A81084"/>
    </row>
    <row r="81085" spans="1:1" x14ac:dyDescent="0.25">
      <c r="A81085"/>
    </row>
    <row r="81086" spans="1:1" x14ac:dyDescent="0.25">
      <c r="A81086"/>
    </row>
    <row r="81087" spans="1:1" x14ac:dyDescent="0.25">
      <c r="A81087"/>
    </row>
    <row r="81088" spans="1:1" x14ac:dyDescent="0.25">
      <c r="A81088"/>
    </row>
    <row r="81089" spans="1:1" x14ac:dyDescent="0.25">
      <c r="A81089"/>
    </row>
    <row r="81090" spans="1:1" x14ac:dyDescent="0.25">
      <c r="A81090"/>
    </row>
    <row r="81091" spans="1:1" x14ac:dyDescent="0.25">
      <c r="A81091"/>
    </row>
    <row r="81092" spans="1:1" x14ac:dyDescent="0.25">
      <c r="A81092"/>
    </row>
    <row r="81093" spans="1:1" x14ac:dyDescent="0.25">
      <c r="A81093"/>
    </row>
    <row r="81094" spans="1:1" x14ac:dyDescent="0.25">
      <c r="A81094"/>
    </row>
    <row r="81095" spans="1:1" x14ac:dyDescent="0.25">
      <c r="A81095"/>
    </row>
    <row r="81096" spans="1:1" x14ac:dyDescent="0.25">
      <c r="A81096"/>
    </row>
    <row r="81097" spans="1:1" x14ac:dyDescent="0.25">
      <c r="A81097"/>
    </row>
    <row r="81098" spans="1:1" x14ac:dyDescent="0.25">
      <c r="A81098"/>
    </row>
    <row r="81099" spans="1:1" x14ac:dyDescent="0.25">
      <c r="A81099"/>
    </row>
    <row r="81100" spans="1:1" x14ac:dyDescent="0.25">
      <c r="A81100"/>
    </row>
    <row r="81101" spans="1:1" x14ac:dyDescent="0.25">
      <c r="A81101"/>
    </row>
    <row r="81102" spans="1:1" x14ac:dyDescent="0.25">
      <c r="A81102"/>
    </row>
    <row r="81103" spans="1:1" x14ac:dyDescent="0.25">
      <c r="A81103"/>
    </row>
    <row r="81104" spans="1:1" x14ac:dyDescent="0.25">
      <c r="A81104"/>
    </row>
    <row r="81105" spans="1:1" x14ac:dyDescent="0.25">
      <c r="A81105"/>
    </row>
    <row r="81106" spans="1:1" x14ac:dyDescent="0.25">
      <c r="A81106"/>
    </row>
    <row r="81107" spans="1:1" x14ac:dyDescent="0.25">
      <c r="A81107"/>
    </row>
    <row r="81108" spans="1:1" x14ac:dyDescent="0.25">
      <c r="A81108"/>
    </row>
    <row r="81109" spans="1:1" x14ac:dyDescent="0.25">
      <c r="A81109"/>
    </row>
    <row r="81110" spans="1:1" x14ac:dyDescent="0.25">
      <c r="A81110"/>
    </row>
    <row r="81111" spans="1:1" x14ac:dyDescent="0.25">
      <c r="A81111"/>
    </row>
    <row r="81112" spans="1:1" x14ac:dyDescent="0.25">
      <c r="A81112"/>
    </row>
    <row r="81113" spans="1:1" x14ac:dyDescent="0.25">
      <c r="A81113"/>
    </row>
    <row r="81114" spans="1:1" x14ac:dyDescent="0.25">
      <c r="A81114"/>
    </row>
    <row r="81115" spans="1:1" x14ac:dyDescent="0.25">
      <c r="A81115"/>
    </row>
    <row r="81116" spans="1:1" x14ac:dyDescent="0.25">
      <c r="A81116"/>
    </row>
    <row r="81117" spans="1:1" x14ac:dyDescent="0.25">
      <c r="A81117"/>
    </row>
    <row r="81118" spans="1:1" x14ac:dyDescent="0.25">
      <c r="A81118"/>
    </row>
    <row r="81119" spans="1:1" x14ac:dyDescent="0.25">
      <c r="A81119"/>
    </row>
    <row r="81120" spans="1:1" x14ac:dyDescent="0.25">
      <c r="A81120"/>
    </row>
    <row r="81121" spans="1:1" x14ac:dyDescent="0.25">
      <c r="A81121"/>
    </row>
    <row r="81122" spans="1:1" x14ac:dyDescent="0.25">
      <c r="A81122"/>
    </row>
    <row r="81123" spans="1:1" x14ac:dyDescent="0.25">
      <c r="A81123"/>
    </row>
    <row r="81124" spans="1:1" x14ac:dyDescent="0.25">
      <c r="A81124"/>
    </row>
    <row r="81125" spans="1:1" x14ac:dyDescent="0.25">
      <c r="A81125"/>
    </row>
    <row r="81126" spans="1:1" x14ac:dyDescent="0.25">
      <c r="A81126"/>
    </row>
    <row r="81127" spans="1:1" x14ac:dyDescent="0.25">
      <c r="A81127"/>
    </row>
    <row r="81128" spans="1:1" x14ac:dyDescent="0.25">
      <c r="A81128"/>
    </row>
    <row r="81129" spans="1:1" x14ac:dyDescent="0.25">
      <c r="A81129"/>
    </row>
    <row r="81130" spans="1:1" x14ac:dyDescent="0.25">
      <c r="A81130"/>
    </row>
    <row r="81131" spans="1:1" x14ac:dyDescent="0.25">
      <c r="A81131"/>
    </row>
    <row r="81132" spans="1:1" x14ac:dyDescent="0.25">
      <c r="A81132"/>
    </row>
    <row r="81133" spans="1:1" x14ac:dyDescent="0.25">
      <c r="A81133"/>
    </row>
    <row r="81134" spans="1:1" x14ac:dyDescent="0.25">
      <c r="A81134"/>
    </row>
    <row r="81135" spans="1:1" x14ac:dyDescent="0.25">
      <c r="A81135"/>
    </row>
    <row r="81136" spans="1:1" x14ac:dyDescent="0.25">
      <c r="A81136"/>
    </row>
    <row r="81137" spans="1:1" x14ac:dyDescent="0.25">
      <c r="A81137"/>
    </row>
    <row r="81138" spans="1:1" x14ac:dyDescent="0.25">
      <c r="A81138"/>
    </row>
    <row r="81139" spans="1:1" x14ac:dyDescent="0.25">
      <c r="A81139"/>
    </row>
    <row r="81140" spans="1:1" x14ac:dyDescent="0.25">
      <c r="A81140"/>
    </row>
    <row r="81141" spans="1:1" x14ac:dyDescent="0.25">
      <c r="A81141"/>
    </row>
    <row r="81142" spans="1:1" x14ac:dyDescent="0.25">
      <c r="A81142"/>
    </row>
    <row r="81143" spans="1:1" x14ac:dyDescent="0.25">
      <c r="A81143"/>
    </row>
    <row r="81144" spans="1:1" x14ac:dyDescent="0.25">
      <c r="A81144"/>
    </row>
    <row r="81145" spans="1:1" x14ac:dyDescent="0.25">
      <c r="A81145"/>
    </row>
    <row r="81146" spans="1:1" x14ac:dyDescent="0.25">
      <c r="A81146"/>
    </row>
    <row r="81147" spans="1:1" x14ac:dyDescent="0.25">
      <c r="A81147"/>
    </row>
    <row r="81148" spans="1:1" x14ac:dyDescent="0.25">
      <c r="A81148"/>
    </row>
    <row r="81149" spans="1:1" x14ac:dyDescent="0.25">
      <c r="A81149"/>
    </row>
    <row r="81150" spans="1:1" x14ac:dyDescent="0.25">
      <c r="A81150"/>
    </row>
    <row r="81151" spans="1:1" x14ac:dyDescent="0.25">
      <c r="A81151"/>
    </row>
    <row r="81152" spans="1:1" x14ac:dyDescent="0.25">
      <c r="A81152"/>
    </row>
    <row r="81153" spans="1:1" x14ac:dyDescent="0.25">
      <c r="A81153"/>
    </row>
    <row r="81154" spans="1:1" x14ac:dyDescent="0.25">
      <c r="A81154"/>
    </row>
    <row r="81155" spans="1:1" x14ac:dyDescent="0.25">
      <c r="A81155"/>
    </row>
    <row r="81156" spans="1:1" x14ac:dyDescent="0.25">
      <c r="A81156"/>
    </row>
    <row r="81157" spans="1:1" x14ac:dyDescent="0.25">
      <c r="A81157"/>
    </row>
    <row r="81158" spans="1:1" x14ac:dyDescent="0.25">
      <c r="A81158"/>
    </row>
    <row r="81159" spans="1:1" x14ac:dyDescent="0.25">
      <c r="A81159"/>
    </row>
    <row r="81160" spans="1:1" x14ac:dyDescent="0.25">
      <c r="A81160"/>
    </row>
    <row r="81161" spans="1:1" x14ac:dyDescent="0.25">
      <c r="A81161"/>
    </row>
    <row r="81162" spans="1:1" x14ac:dyDescent="0.25">
      <c r="A81162"/>
    </row>
    <row r="81163" spans="1:1" x14ac:dyDescent="0.25">
      <c r="A81163"/>
    </row>
    <row r="81164" spans="1:1" x14ac:dyDescent="0.25">
      <c r="A81164"/>
    </row>
    <row r="81165" spans="1:1" x14ac:dyDescent="0.25">
      <c r="A81165"/>
    </row>
    <row r="81166" spans="1:1" x14ac:dyDescent="0.25">
      <c r="A81166"/>
    </row>
    <row r="81167" spans="1:1" x14ac:dyDescent="0.25">
      <c r="A81167"/>
    </row>
    <row r="81168" spans="1:1" x14ac:dyDescent="0.25">
      <c r="A81168"/>
    </row>
    <row r="81169" spans="1:1" x14ac:dyDescent="0.25">
      <c r="A81169"/>
    </row>
    <row r="81170" spans="1:1" x14ac:dyDescent="0.25">
      <c r="A81170"/>
    </row>
    <row r="81171" spans="1:1" x14ac:dyDescent="0.25">
      <c r="A81171"/>
    </row>
    <row r="81172" spans="1:1" x14ac:dyDescent="0.25">
      <c r="A81172"/>
    </row>
    <row r="81173" spans="1:1" x14ac:dyDescent="0.25">
      <c r="A81173"/>
    </row>
    <row r="81174" spans="1:1" x14ac:dyDescent="0.25">
      <c r="A81174"/>
    </row>
    <row r="81175" spans="1:1" x14ac:dyDescent="0.25">
      <c r="A81175"/>
    </row>
    <row r="81176" spans="1:1" x14ac:dyDescent="0.25">
      <c r="A81176"/>
    </row>
    <row r="81177" spans="1:1" x14ac:dyDescent="0.25">
      <c r="A81177"/>
    </row>
    <row r="81178" spans="1:1" x14ac:dyDescent="0.25">
      <c r="A81178"/>
    </row>
    <row r="81179" spans="1:1" x14ac:dyDescent="0.25">
      <c r="A81179"/>
    </row>
    <row r="81180" spans="1:1" x14ac:dyDescent="0.25">
      <c r="A81180"/>
    </row>
    <row r="81181" spans="1:1" x14ac:dyDescent="0.25">
      <c r="A81181"/>
    </row>
    <row r="81182" spans="1:1" x14ac:dyDescent="0.25">
      <c r="A81182"/>
    </row>
    <row r="81183" spans="1:1" x14ac:dyDescent="0.25">
      <c r="A81183"/>
    </row>
    <row r="81184" spans="1:1" x14ac:dyDescent="0.25">
      <c r="A81184"/>
    </row>
    <row r="81185" spans="1:1" x14ac:dyDescent="0.25">
      <c r="A81185"/>
    </row>
    <row r="81186" spans="1:1" x14ac:dyDescent="0.25">
      <c r="A81186"/>
    </row>
    <row r="81187" spans="1:1" x14ac:dyDescent="0.25">
      <c r="A81187"/>
    </row>
    <row r="81188" spans="1:1" x14ac:dyDescent="0.25">
      <c r="A81188"/>
    </row>
    <row r="81189" spans="1:1" x14ac:dyDescent="0.25">
      <c r="A81189"/>
    </row>
    <row r="81190" spans="1:1" x14ac:dyDescent="0.25">
      <c r="A81190"/>
    </row>
    <row r="81191" spans="1:1" x14ac:dyDescent="0.25">
      <c r="A81191"/>
    </row>
    <row r="81192" spans="1:1" x14ac:dyDescent="0.25">
      <c r="A81192"/>
    </row>
    <row r="81193" spans="1:1" x14ac:dyDescent="0.25">
      <c r="A81193"/>
    </row>
    <row r="81194" spans="1:1" x14ac:dyDescent="0.25">
      <c r="A81194"/>
    </row>
    <row r="81195" spans="1:1" x14ac:dyDescent="0.25">
      <c r="A81195"/>
    </row>
    <row r="81196" spans="1:1" x14ac:dyDescent="0.25">
      <c r="A81196"/>
    </row>
    <row r="81197" spans="1:1" x14ac:dyDescent="0.25">
      <c r="A81197"/>
    </row>
    <row r="81198" spans="1:1" x14ac:dyDescent="0.25">
      <c r="A81198"/>
    </row>
    <row r="81199" spans="1:1" x14ac:dyDescent="0.25">
      <c r="A81199"/>
    </row>
    <row r="81200" spans="1:1" x14ac:dyDescent="0.25">
      <c r="A81200"/>
    </row>
    <row r="81201" spans="1:1" x14ac:dyDescent="0.25">
      <c r="A81201"/>
    </row>
    <row r="81202" spans="1:1" x14ac:dyDescent="0.25">
      <c r="A81202"/>
    </row>
    <row r="81203" spans="1:1" x14ac:dyDescent="0.25">
      <c r="A81203"/>
    </row>
    <row r="81204" spans="1:1" x14ac:dyDescent="0.25">
      <c r="A81204"/>
    </row>
    <row r="81205" spans="1:1" x14ac:dyDescent="0.25">
      <c r="A81205"/>
    </row>
    <row r="81206" spans="1:1" x14ac:dyDescent="0.25">
      <c r="A81206"/>
    </row>
    <row r="81207" spans="1:1" x14ac:dyDescent="0.25">
      <c r="A81207"/>
    </row>
    <row r="81208" spans="1:1" x14ac:dyDescent="0.25">
      <c r="A81208"/>
    </row>
    <row r="81209" spans="1:1" x14ac:dyDescent="0.25">
      <c r="A81209"/>
    </row>
    <row r="81210" spans="1:1" x14ac:dyDescent="0.25">
      <c r="A81210"/>
    </row>
    <row r="81211" spans="1:1" x14ac:dyDescent="0.25">
      <c r="A81211"/>
    </row>
    <row r="81212" spans="1:1" x14ac:dyDescent="0.25">
      <c r="A81212"/>
    </row>
    <row r="81213" spans="1:1" x14ac:dyDescent="0.25">
      <c r="A81213"/>
    </row>
    <row r="81214" spans="1:1" x14ac:dyDescent="0.25">
      <c r="A81214"/>
    </row>
    <row r="81215" spans="1:1" x14ac:dyDescent="0.25">
      <c r="A81215"/>
    </row>
    <row r="81216" spans="1:1" x14ac:dyDescent="0.25">
      <c r="A81216"/>
    </row>
    <row r="81217" spans="1:1" x14ac:dyDescent="0.25">
      <c r="A81217"/>
    </row>
    <row r="81218" spans="1:1" x14ac:dyDescent="0.25">
      <c r="A81218"/>
    </row>
    <row r="81219" spans="1:1" x14ac:dyDescent="0.25">
      <c r="A81219"/>
    </row>
    <row r="81220" spans="1:1" x14ac:dyDescent="0.25">
      <c r="A81220"/>
    </row>
    <row r="81221" spans="1:1" x14ac:dyDescent="0.25">
      <c r="A81221"/>
    </row>
    <row r="81222" spans="1:1" x14ac:dyDescent="0.25">
      <c r="A81222"/>
    </row>
    <row r="81223" spans="1:1" x14ac:dyDescent="0.25">
      <c r="A81223"/>
    </row>
    <row r="81224" spans="1:1" x14ac:dyDescent="0.25">
      <c r="A81224"/>
    </row>
    <row r="81225" spans="1:1" x14ac:dyDescent="0.25">
      <c r="A81225"/>
    </row>
    <row r="81226" spans="1:1" x14ac:dyDescent="0.25">
      <c r="A81226"/>
    </row>
    <row r="81227" spans="1:1" x14ac:dyDescent="0.25">
      <c r="A81227"/>
    </row>
    <row r="81228" spans="1:1" x14ac:dyDescent="0.25">
      <c r="A81228"/>
    </row>
    <row r="81229" spans="1:1" x14ac:dyDescent="0.25">
      <c r="A81229"/>
    </row>
    <row r="81230" spans="1:1" x14ac:dyDescent="0.25">
      <c r="A81230"/>
    </row>
    <row r="81231" spans="1:1" x14ac:dyDescent="0.25">
      <c r="A81231"/>
    </row>
    <row r="81232" spans="1:1" x14ac:dyDescent="0.25">
      <c r="A81232"/>
    </row>
    <row r="81233" spans="1:1" x14ac:dyDescent="0.25">
      <c r="A81233"/>
    </row>
    <row r="81234" spans="1:1" x14ac:dyDescent="0.25">
      <c r="A81234"/>
    </row>
    <row r="81235" spans="1:1" x14ac:dyDescent="0.25">
      <c r="A81235"/>
    </row>
    <row r="81236" spans="1:1" x14ac:dyDescent="0.25">
      <c r="A81236"/>
    </row>
    <row r="81237" spans="1:1" x14ac:dyDescent="0.25">
      <c r="A81237"/>
    </row>
    <row r="81238" spans="1:1" x14ac:dyDescent="0.25">
      <c r="A81238"/>
    </row>
    <row r="81239" spans="1:1" x14ac:dyDescent="0.25">
      <c r="A81239"/>
    </row>
    <row r="81240" spans="1:1" x14ac:dyDescent="0.25">
      <c r="A81240"/>
    </row>
    <row r="81241" spans="1:1" x14ac:dyDescent="0.25">
      <c r="A81241"/>
    </row>
    <row r="81242" spans="1:1" x14ac:dyDescent="0.25">
      <c r="A81242"/>
    </row>
    <row r="81243" spans="1:1" x14ac:dyDescent="0.25">
      <c r="A81243"/>
    </row>
    <row r="81244" spans="1:1" x14ac:dyDescent="0.25">
      <c r="A81244"/>
    </row>
    <row r="81245" spans="1:1" x14ac:dyDescent="0.25">
      <c r="A81245"/>
    </row>
    <row r="81246" spans="1:1" x14ac:dyDescent="0.25">
      <c r="A81246"/>
    </row>
    <row r="81247" spans="1:1" x14ac:dyDescent="0.25">
      <c r="A81247"/>
    </row>
    <row r="81248" spans="1:1" x14ac:dyDescent="0.25">
      <c r="A81248"/>
    </row>
    <row r="81249" spans="1:1" x14ac:dyDescent="0.25">
      <c r="A81249"/>
    </row>
    <row r="81250" spans="1:1" x14ac:dyDescent="0.25">
      <c r="A81250"/>
    </row>
    <row r="81251" spans="1:1" x14ac:dyDescent="0.25">
      <c r="A81251"/>
    </row>
    <row r="81252" spans="1:1" x14ac:dyDescent="0.25">
      <c r="A81252"/>
    </row>
    <row r="81253" spans="1:1" x14ac:dyDescent="0.25">
      <c r="A81253"/>
    </row>
    <row r="81254" spans="1:1" x14ac:dyDescent="0.25">
      <c r="A81254"/>
    </row>
    <row r="81255" spans="1:1" x14ac:dyDescent="0.25">
      <c r="A81255"/>
    </row>
    <row r="81256" spans="1:1" x14ac:dyDescent="0.25">
      <c r="A81256"/>
    </row>
    <row r="81257" spans="1:1" x14ac:dyDescent="0.25">
      <c r="A81257"/>
    </row>
    <row r="81258" spans="1:1" x14ac:dyDescent="0.25">
      <c r="A81258"/>
    </row>
    <row r="81259" spans="1:1" x14ac:dyDescent="0.25">
      <c r="A81259"/>
    </row>
    <row r="81260" spans="1:1" x14ac:dyDescent="0.25">
      <c r="A81260"/>
    </row>
    <row r="81261" spans="1:1" x14ac:dyDescent="0.25">
      <c r="A81261"/>
    </row>
    <row r="81262" spans="1:1" x14ac:dyDescent="0.25">
      <c r="A81262"/>
    </row>
    <row r="81263" spans="1:1" x14ac:dyDescent="0.25">
      <c r="A81263"/>
    </row>
    <row r="81264" spans="1:1" x14ac:dyDescent="0.25">
      <c r="A81264"/>
    </row>
    <row r="81265" spans="1:1" x14ac:dyDescent="0.25">
      <c r="A81265"/>
    </row>
    <row r="81266" spans="1:1" x14ac:dyDescent="0.25">
      <c r="A81266"/>
    </row>
    <row r="81267" spans="1:1" x14ac:dyDescent="0.25">
      <c r="A81267"/>
    </row>
    <row r="81268" spans="1:1" x14ac:dyDescent="0.25">
      <c r="A81268"/>
    </row>
    <row r="81269" spans="1:1" x14ac:dyDescent="0.25">
      <c r="A81269"/>
    </row>
    <row r="81270" spans="1:1" x14ac:dyDescent="0.25">
      <c r="A81270"/>
    </row>
    <row r="81271" spans="1:1" x14ac:dyDescent="0.25">
      <c r="A81271"/>
    </row>
    <row r="81272" spans="1:1" x14ac:dyDescent="0.25">
      <c r="A81272"/>
    </row>
    <row r="81273" spans="1:1" x14ac:dyDescent="0.25">
      <c r="A81273"/>
    </row>
    <row r="81274" spans="1:1" x14ac:dyDescent="0.25">
      <c r="A81274"/>
    </row>
    <row r="81275" spans="1:1" x14ac:dyDescent="0.25">
      <c r="A81275"/>
    </row>
    <row r="81276" spans="1:1" x14ac:dyDescent="0.25">
      <c r="A81276"/>
    </row>
    <row r="81277" spans="1:1" x14ac:dyDescent="0.25">
      <c r="A81277"/>
    </row>
    <row r="81278" spans="1:1" x14ac:dyDescent="0.25">
      <c r="A81278"/>
    </row>
    <row r="81279" spans="1:1" x14ac:dyDescent="0.25">
      <c r="A81279"/>
    </row>
    <row r="81280" spans="1:1" x14ac:dyDescent="0.25">
      <c r="A81280"/>
    </row>
    <row r="81281" spans="1:1" x14ac:dyDescent="0.25">
      <c r="A81281"/>
    </row>
    <row r="81282" spans="1:1" x14ac:dyDescent="0.25">
      <c r="A81282"/>
    </row>
    <row r="81283" spans="1:1" x14ac:dyDescent="0.25">
      <c r="A81283"/>
    </row>
    <row r="81284" spans="1:1" x14ac:dyDescent="0.25">
      <c r="A81284"/>
    </row>
    <row r="81285" spans="1:1" x14ac:dyDescent="0.25">
      <c r="A81285"/>
    </row>
    <row r="81286" spans="1:1" x14ac:dyDescent="0.25">
      <c r="A81286"/>
    </row>
    <row r="81287" spans="1:1" x14ac:dyDescent="0.25">
      <c r="A81287"/>
    </row>
    <row r="81288" spans="1:1" x14ac:dyDescent="0.25">
      <c r="A81288"/>
    </row>
    <row r="81289" spans="1:1" x14ac:dyDescent="0.25">
      <c r="A81289"/>
    </row>
    <row r="81290" spans="1:1" x14ac:dyDescent="0.25">
      <c r="A81290"/>
    </row>
    <row r="81291" spans="1:1" x14ac:dyDescent="0.25">
      <c r="A81291"/>
    </row>
    <row r="81292" spans="1:1" x14ac:dyDescent="0.25">
      <c r="A81292"/>
    </row>
    <row r="81293" spans="1:1" x14ac:dyDescent="0.25">
      <c r="A81293"/>
    </row>
    <row r="81294" spans="1:1" x14ac:dyDescent="0.25">
      <c r="A81294"/>
    </row>
    <row r="81295" spans="1:1" x14ac:dyDescent="0.25">
      <c r="A81295"/>
    </row>
    <row r="81296" spans="1:1" x14ac:dyDescent="0.25">
      <c r="A81296"/>
    </row>
    <row r="81297" spans="1:1" x14ac:dyDescent="0.25">
      <c r="A81297"/>
    </row>
    <row r="81298" spans="1:1" x14ac:dyDescent="0.25">
      <c r="A81298"/>
    </row>
    <row r="81299" spans="1:1" x14ac:dyDescent="0.25">
      <c r="A81299"/>
    </row>
    <row r="81300" spans="1:1" x14ac:dyDescent="0.25">
      <c r="A81300"/>
    </row>
    <row r="81301" spans="1:1" x14ac:dyDescent="0.25">
      <c r="A81301"/>
    </row>
    <row r="81302" spans="1:1" x14ac:dyDescent="0.25">
      <c r="A81302"/>
    </row>
    <row r="81303" spans="1:1" x14ac:dyDescent="0.25">
      <c r="A81303"/>
    </row>
    <row r="81304" spans="1:1" x14ac:dyDescent="0.25">
      <c r="A81304"/>
    </row>
    <row r="81305" spans="1:1" x14ac:dyDescent="0.25">
      <c r="A81305"/>
    </row>
    <row r="81306" spans="1:1" x14ac:dyDescent="0.25">
      <c r="A81306"/>
    </row>
    <row r="81307" spans="1:1" x14ac:dyDescent="0.25">
      <c r="A81307"/>
    </row>
    <row r="81308" spans="1:1" x14ac:dyDescent="0.25">
      <c r="A81308"/>
    </row>
    <row r="81309" spans="1:1" x14ac:dyDescent="0.25">
      <c r="A81309"/>
    </row>
    <row r="81310" spans="1:1" x14ac:dyDescent="0.25">
      <c r="A81310"/>
    </row>
    <row r="81311" spans="1:1" x14ac:dyDescent="0.25">
      <c r="A81311"/>
    </row>
    <row r="81312" spans="1:1" x14ac:dyDescent="0.25">
      <c r="A81312"/>
    </row>
    <row r="81313" spans="1:1" x14ac:dyDescent="0.25">
      <c r="A81313"/>
    </row>
    <row r="81314" spans="1:1" x14ac:dyDescent="0.25">
      <c r="A81314"/>
    </row>
    <row r="81315" spans="1:1" x14ac:dyDescent="0.25">
      <c r="A81315"/>
    </row>
    <row r="81316" spans="1:1" x14ac:dyDescent="0.25">
      <c r="A81316"/>
    </row>
    <row r="81317" spans="1:1" x14ac:dyDescent="0.25">
      <c r="A81317"/>
    </row>
    <row r="81318" spans="1:1" x14ac:dyDescent="0.25">
      <c r="A81318"/>
    </row>
    <row r="81319" spans="1:1" x14ac:dyDescent="0.25">
      <c r="A81319"/>
    </row>
    <row r="81320" spans="1:1" x14ac:dyDescent="0.25">
      <c r="A81320"/>
    </row>
    <row r="81321" spans="1:1" x14ac:dyDescent="0.25">
      <c r="A81321"/>
    </row>
    <row r="81322" spans="1:1" x14ac:dyDescent="0.25">
      <c r="A81322"/>
    </row>
    <row r="81323" spans="1:1" x14ac:dyDescent="0.25">
      <c r="A81323"/>
    </row>
    <row r="81324" spans="1:1" x14ac:dyDescent="0.25">
      <c r="A81324"/>
    </row>
    <row r="81325" spans="1:1" x14ac:dyDescent="0.25">
      <c r="A81325"/>
    </row>
    <row r="81326" spans="1:1" x14ac:dyDescent="0.25">
      <c r="A81326"/>
    </row>
    <row r="81327" spans="1:1" x14ac:dyDescent="0.25">
      <c r="A81327"/>
    </row>
    <row r="81328" spans="1:1" x14ac:dyDescent="0.25">
      <c r="A81328"/>
    </row>
    <row r="81329" spans="1:1" x14ac:dyDescent="0.25">
      <c r="A81329"/>
    </row>
    <row r="81330" spans="1:1" x14ac:dyDescent="0.25">
      <c r="A81330"/>
    </row>
    <row r="81331" spans="1:1" x14ac:dyDescent="0.25">
      <c r="A81331"/>
    </row>
    <row r="81332" spans="1:1" x14ac:dyDescent="0.25">
      <c r="A81332"/>
    </row>
    <row r="81333" spans="1:1" x14ac:dyDescent="0.25">
      <c r="A81333"/>
    </row>
    <row r="81334" spans="1:1" x14ac:dyDescent="0.25">
      <c r="A81334"/>
    </row>
    <row r="81335" spans="1:1" x14ac:dyDescent="0.25">
      <c r="A81335"/>
    </row>
    <row r="81336" spans="1:1" x14ac:dyDescent="0.25">
      <c r="A81336"/>
    </row>
    <row r="81337" spans="1:1" x14ac:dyDescent="0.25">
      <c r="A81337"/>
    </row>
    <row r="81338" spans="1:1" x14ac:dyDescent="0.25">
      <c r="A81338"/>
    </row>
    <row r="81339" spans="1:1" x14ac:dyDescent="0.25">
      <c r="A81339"/>
    </row>
    <row r="81340" spans="1:1" x14ac:dyDescent="0.25">
      <c r="A81340"/>
    </row>
    <row r="81341" spans="1:1" x14ac:dyDescent="0.25">
      <c r="A81341"/>
    </row>
    <row r="81342" spans="1:1" x14ac:dyDescent="0.25">
      <c r="A81342"/>
    </row>
    <row r="81343" spans="1:1" x14ac:dyDescent="0.25">
      <c r="A81343"/>
    </row>
    <row r="81344" spans="1:1" x14ac:dyDescent="0.25">
      <c r="A81344"/>
    </row>
    <row r="81345" spans="1:1" x14ac:dyDescent="0.25">
      <c r="A81345"/>
    </row>
    <row r="81346" spans="1:1" x14ac:dyDescent="0.25">
      <c r="A81346"/>
    </row>
    <row r="81347" spans="1:1" x14ac:dyDescent="0.25">
      <c r="A81347"/>
    </row>
    <row r="81348" spans="1:1" x14ac:dyDescent="0.25">
      <c r="A81348"/>
    </row>
    <row r="81349" spans="1:1" x14ac:dyDescent="0.25">
      <c r="A81349"/>
    </row>
    <row r="81350" spans="1:1" x14ac:dyDescent="0.25">
      <c r="A81350"/>
    </row>
    <row r="81351" spans="1:1" x14ac:dyDescent="0.25">
      <c r="A81351"/>
    </row>
    <row r="81352" spans="1:1" x14ac:dyDescent="0.25">
      <c r="A81352"/>
    </row>
    <row r="81353" spans="1:1" x14ac:dyDescent="0.25">
      <c r="A81353"/>
    </row>
    <row r="81354" spans="1:1" x14ac:dyDescent="0.25">
      <c r="A81354"/>
    </row>
    <row r="81355" spans="1:1" x14ac:dyDescent="0.25">
      <c r="A81355"/>
    </row>
    <row r="81356" spans="1:1" x14ac:dyDescent="0.25">
      <c r="A81356"/>
    </row>
    <row r="81357" spans="1:1" x14ac:dyDescent="0.25">
      <c r="A81357"/>
    </row>
    <row r="81358" spans="1:1" x14ac:dyDescent="0.25">
      <c r="A81358"/>
    </row>
    <row r="81359" spans="1:1" x14ac:dyDescent="0.25">
      <c r="A81359"/>
    </row>
    <row r="81360" spans="1:1" x14ac:dyDescent="0.25">
      <c r="A81360"/>
    </row>
    <row r="81361" spans="1:1" x14ac:dyDescent="0.25">
      <c r="A81361"/>
    </row>
    <row r="81362" spans="1:1" x14ac:dyDescent="0.25">
      <c r="A81362"/>
    </row>
    <row r="81363" spans="1:1" x14ac:dyDescent="0.25">
      <c r="A81363"/>
    </row>
    <row r="81364" spans="1:1" x14ac:dyDescent="0.25">
      <c r="A81364"/>
    </row>
    <row r="81365" spans="1:1" x14ac:dyDescent="0.25">
      <c r="A81365"/>
    </row>
    <row r="81366" spans="1:1" x14ac:dyDescent="0.25">
      <c r="A81366"/>
    </row>
    <row r="81367" spans="1:1" x14ac:dyDescent="0.25">
      <c r="A81367"/>
    </row>
    <row r="81368" spans="1:1" x14ac:dyDescent="0.25">
      <c r="A81368"/>
    </row>
    <row r="81369" spans="1:1" x14ac:dyDescent="0.25">
      <c r="A81369"/>
    </row>
    <row r="81370" spans="1:1" x14ac:dyDescent="0.25">
      <c r="A81370"/>
    </row>
    <row r="81371" spans="1:1" x14ac:dyDescent="0.25">
      <c r="A81371"/>
    </row>
    <row r="81372" spans="1:1" x14ac:dyDescent="0.25">
      <c r="A81372"/>
    </row>
    <row r="81373" spans="1:1" x14ac:dyDescent="0.25">
      <c r="A81373"/>
    </row>
    <row r="81374" spans="1:1" x14ac:dyDescent="0.25">
      <c r="A81374"/>
    </row>
    <row r="81375" spans="1:1" x14ac:dyDescent="0.25">
      <c r="A81375"/>
    </row>
    <row r="81376" spans="1:1" x14ac:dyDescent="0.25">
      <c r="A81376"/>
    </row>
    <row r="81377" spans="1:1" x14ac:dyDescent="0.25">
      <c r="A81377"/>
    </row>
    <row r="81378" spans="1:1" x14ac:dyDescent="0.25">
      <c r="A81378"/>
    </row>
    <row r="81379" spans="1:1" x14ac:dyDescent="0.25">
      <c r="A81379"/>
    </row>
    <row r="81380" spans="1:1" x14ac:dyDescent="0.25">
      <c r="A81380"/>
    </row>
    <row r="81381" spans="1:1" x14ac:dyDescent="0.25">
      <c r="A81381"/>
    </row>
    <row r="81382" spans="1:1" x14ac:dyDescent="0.25">
      <c r="A81382"/>
    </row>
    <row r="81383" spans="1:1" x14ac:dyDescent="0.25">
      <c r="A81383"/>
    </row>
    <row r="81384" spans="1:1" x14ac:dyDescent="0.25">
      <c r="A81384"/>
    </row>
    <row r="81385" spans="1:1" x14ac:dyDescent="0.25">
      <c r="A81385"/>
    </row>
    <row r="81386" spans="1:1" x14ac:dyDescent="0.25">
      <c r="A81386"/>
    </row>
    <row r="81387" spans="1:1" x14ac:dyDescent="0.25">
      <c r="A81387"/>
    </row>
    <row r="81388" spans="1:1" x14ac:dyDescent="0.25">
      <c r="A81388"/>
    </row>
    <row r="81389" spans="1:1" x14ac:dyDescent="0.25">
      <c r="A81389"/>
    </row>
    <row r="81390" spans="1:1" x14ac:dyDescent="0.25">
      <c r="A81390"/>
    </row>
    <row r="81391" spans="1:1" x14ac:dyDescent="0.25">
      <c r="A81391"/>
    </row>
    <row r="81392" spans="1:1" x14ac:dyDescent="0.25">
      <c r="A81392"/>
    </row>
    <row r="81393" spans="1:1" x14ac:dyDescent="0.25">
      <c r="A81393"/>
    </row>
    <row r="81394" spans="1:1" x14ac:dyDescent="0.25">
      <c r="A81394"/>
    </row>
    <row r="81395" spans="1:1" x14ac:dyDescent="0.25">
      <c r="A81395"/>
    </row>
    <row r="81396" spans="1:1" x14ac:dyDescent="0.25">
      <c r="A81396"/>
    </row>
    <row r="81397" spans="1:1" x14ac:dyDescent="0.25">
      <c r="A81397"/>
    </row>
    <row r="81398" spans="1:1" x14ac:dyDescent="0.25">
      <c r="A81398"/>
    </row>
    <row r="81399" spans="1:1" x14ac:dyDescent="0.25">
      <c r="A81399"/>
    </row>
    <row r="81400" spans="1:1" x14ac:dyDescent="0.25">
      <c r="A81400"/>
    </row>
    <row r="81401" spans="1:1" x14ac:dyDescent="0.25">
      <c r="A81401"/>
    </row>
    <row r="81402" spans="1:1" x14ac:dyDescent="0.25">
      <c r="A81402"/>
    </row>
    <row r="81403" spans="1:1" x14ac:dyDescent="0.25">
      <c r="A81403"/>
    </row>
    <row r="81404" spans="1:1" x14ac:dyDescent="0.25">
      <c r="A81404"/>
    </row>
    <row r="81405" spans="1:1" x14ac:dyDescent="0.25">
      <c r="A81405"/>
    </row>
    <row r="81406" spans="1:1" x14ac:dyDescent="0.25">
      <c r="A81406"/>
    </row>
    <row r="81407" spans="1:1" x14ac:dyDescent="0.25">
      <c r="A81407"/>
    </row>
    <row r="81408" spans="1:1" x14ac:dyDescent="0.25">
      <c r="A81408"/>
    </row>
    <row r="81409" spans="1:1" x14ac:dyDescent="0.25">
      <c r="A81409"/>
    </row>
    <row r="81410" spans="1:1" x14ac:dyDescent="0.25">
      <c r="A81410"/>
    </row>
    <row r="81411" spans="1:1" x14ac:dyDescent="0.25">
      <c r="A81411"/>
    </row>
    <row r="81412" spans="1:1" x14ac:dyDescent="0.25">
      <c r="A81412"/>
    </row>
    <row r="81413" spans="1:1" x14ac:dyDescent="0.25">
      <c r="A81413"/>
    </row>
    <row r="81414" spans="1:1" x14ac:dyDescent="0.25">
      <c r="A81414"/>
    </row>
    <row r="81415" spans="1:1" x14ac:dyDescent="0.25">
      <c r="A81415"/>
    </row>
    <row r="81416" spans="1:1" x14ac:dyDescent="0.25">
      <c r="A81416"/>
    </row>
    <row r="81417" spans="1:1" x14ac:dyDescent="0.25">
      <c r="A81417"/>
    </row>
    <row r="81418" spans="1:1" x14ac:dyDescent="0.25">
      <c r="A81418"/>
    </row>
    <row r="81419" spans="1:1" x14ac:dyDescent="0.25">
      <c r="A81419"/>
    </row>
    <row r="81420" spans="1:1" x14ac:dyDescent="0.25">
      <c r="A81420"/>
    </row>
    <row r="81421" spans="1:1" x14ac:dyDescent="0.25">
      <c r="A81421"/>
    </row>
    <row r="81422" spans="1:1" x14ac:dyDescent="0.25">
      <c r="A81422"/>
    </row>
    <row r="81423" spans="1:1" x14ac:dyDescent="0.25">
      <c r="A81423"/>
    </row>
    <row r="81424" spans="1:1" x14ac:dyDescent="0.25">
      <c r="A81424"/>
    </row>
    <row r="81425" spans="1:1" x14ac:dyDescent="0.25">
      <c r="A81425"/>
    </row>
    <row r="81426" spans="1:1" x14ac:dyDescent="0.25">
      <c r="A81426"/>
    </row>
    <row r="81427" spans="1:1" x14ac:dyDescent="0.25">
      <c r="A81427"/>
    </row>
    <row r="81428" spans="1:1" x14ac:dyDescent="0.25">
      <c r="A81428"/>
    </row>
    <row r="81429" spans="1:1" x14ac:dyDescent="0.25">
      <c r="A81429"/>
    </row>
    <row r="81430" spans="1:1" x14ac:dyDescent="0.25">
      <c r="A81430"/>
    </row>
    <row r="81431" spans="1:1" x14ac:dyDescent="0.25">
      <c r="A81431"/>
    </row>
    <row r="81432" spans="1:1" x14ac:dyDescent="0.25">
      <c r="A81432"/>
    </row>
    <row r="81433" spans="1:1" x14ac:dyDescent="0.25">
      <c r="A81433"/>
    </row>
    <row r="81434" spans="1:1" x14ac:dyDescent="0.25">
      <c r="A81434"/>
    </row>
    <row r="81435" spans="1:1" x14ac:dyDescent="0.25">
      <c r="A81435"/>
    </row>
    <row r="81436" spans="1:1" x14ac:dyDescent="0.25">
      <c r="A81436"/>
    </row>
    <row r="81437" spans="1:1" x14ac:dyDescent="0.25">
      <c r="A81437"/>
    </row>
    <row r="81438" spans="1:1" x14ac:dyDescent="0.25">
      <c r="A81438"/>
    </row>
    <row r="81439" spans="1:1" x14ac:dyDescent="0.25">
      <c r="A81439"/>
    </row>
    <row r="81440" spans="1:1" x14ac:dyDescent="0.25">
      <c r="A81440"/>
    </row>
    <row r="81441" spans="1:1" x14ac:dyDescent="0.25">
      <c r="A81441"/>
    </row>
    <row r="81442" spans="1:1" x14ac:dyDescent="0.25">
      <c r="A81442"/>
    </row>
    <row r="81443" spans="1:1" x14ac:dyDescent="0.25">
      <c r="A81443"/>
    </row>
    <row r="81444" spans="1:1" x14ac:dyDescent="0.25">
      <c r="A81444"/>
    </row>
    <row r="81445" spans="1:1" x14ac:dyDescent="0.25">
      <c r="A81445"/>
    </row>
    <row r="81446" spans="1:1" x14ac:dyDescent="0.25">
      <c r="A81446"/>
    </row>
    <row r="81447" spans="1:1" x14ac:dyDescent="0.25">
      <c r="A81447"/>
    </row>
    <row r="81448" spans="1:1" x14ac:dyDescent="0.25">
      <c r="A81448"/>
    </row>
    <row r="81449" spans="1:1" x14ac:dyDescent="0.25">
      <c r="A81449"/>
    </row>
    <row r="81450" spans="1:1" x14ac:dyDescent="0.25">
      <c r="A81450"/>
    </row>
    <row r="81451" spans="1:1" x14ac:dyDescent="0.25">
      <c r="A81451"/>
    </row>
    <row r="81452" spans="1:1" x14ac:dyDescent="0.25">
      <c r="A81452"/>
    </row>
    <row r="81453" spans="1:1" x14ac:dyDescent="0.25">
      <c r="A81453"/>
    </row>
    <row r="81454" spans="1:1" x14ac:dyDescent="0.25">
      <c r="A81454"/>
    </row>
    <row r="81455" spans="1:1" x14ac:dyDescent="0.25">
      <c r="A81455"/>
    </row>
    <row r="81456" spans="1:1" x14ac:dyDescent="0.25">
      <c r="A81456"/>
    </row>
    <row r="81457" spans="1:1" x14ac:dyDescent="0.25">
      <c r="A81457"/>
    </row>
    <row r="81458" spans="1:1" x14ac:dyDescent="0.25">
      <c r="A81458"/>
    </row>
    <row r="81459" spans="1:1" x14ac:dyDescent="0.25">
      <c r="A81459"/>
    </row>
    <row r="81460" spans="1:1" x14ac:dyDescent="0.25">
      <c r="A81460"/>
    </row>
    <row r="81461" spans="1:1" x14ac:dyDescent="0.25">
      <c r="A81461"/>
    </row>
    <row r="81462" spans="1:1" x14ac:dyDescent="0.25">
      <c r="A81462"/>
    </row>
    <row r="81463" spans="1:1" x14ac:dyDescent="0.25">
      <c r="A81463"/>
    </row>
    <row r="81464" spans="1:1" x14ac:dyDescent="0.25">
      <c r="A81464"/>
    </row>
    <row r="81465" spans="1:1" x14ac:dyDescent="0.25">
      <c r="A81465"/>
    </row>
    <row r="81466" spans="1:1" x14ac:dyDescent="0.25">
      <c r="A81466"/>
    </row>
    <row r="81467" spans="1:1" x14ac:dyDescent="0.25">
      <c r="A81467"/>
    </row>
    <row r="81468" spans="1:1" x14ac:dyDescent="0.25">
      <c r="A81468"/>
    </row>
    <row r="81469" spans="1:1" x14ac:dyDescent="0.25">
      <c r="A81469"/>
    </row>
    <row r="81470" spans="1:1" x14ac:dyDescent="0.25">
      <c r="A81470"/>
    </row>
    <row r="81471" spans="1:1" x14ac:dyDescent="0.25">
      <c r="A81471"/>
    </row>
    <row r="81472" spans="1:1" x14ac:dyDescent="0.25">
      <c r="A81472"/>
    </row>
    <row r="81473" spans="1:1" x14ac:dyDescent="0.25">
      <c r="A81473"/>
    </row>
    <row r="81474" spans="1:1" x14ac:dyDescent="0.25">
      <c r="A81474"/>
    </row>
    <row r="81475" spans="1:1" x14ac:dyDescent="0.25">
      <c r="A81475"/>
    </row>
    <row r="81476" spans="1:1" x14ac:dyDescent="0.25">
      <c r="A81476"/>
    </row>
    <row r="81477" spans="1:1" x14ac:dyDescent="0.25">
      <c r="A81477"/>
    </row>
    <row r="81478" spans="1:1" x14ac:dyDescent="0.25">
      <c r="A81478"/>
    </row>
    <row r="81479" spans="1:1" x14ac:dyDescent="0.25">
      <c r="A81479"/>
    </row>
    <row r="81480" spans="1:1" x14ac:dyDescent="0.25">
      <c r="A81480"/>
    </row>
    <row r="81481" spans="1:1" x14ac:dyDescent="0.25">
      <c r="A81481"/>
    </row>
    <row r="81482" spans="1:1" x14ac:dyDescent="0.25">
      <c r="A81482"/>
    </row>
    <row r="81483" spans="1:1" x14ac:dyDescent="0.25">
      <c r="A81483"/>
    </row>
    <row r="81484" spans="1:1" x14ac:dyDescent="0.25">
      <c r="A81484"/>
    </row>
    <row r="81485" spans="1:1" x14ac:dyDescent="0.25">
      <c r="A81485"/>
    </row>
    <row r="81486" spans="1:1" x14ac:dyDescent="0.25">
      <c r="A81486"/>
    </row>
    <row r="81487" spans="1:1" x14ac:dyDescent="0.25">
      <c r="A81487"/>
    </row>
    <row r="81488" spans="1:1" x14ac:dyDescent="0.25">
      <c r="A81488"/>
    </row>
    <row r="81489" spans="1:1" x14ac:dyDescent="0.25">
      <c r="A81489"/>
    </row>
    <row r="81490" spans="1:1" x14ac:dyDescent="0.25">
      <c r="A81490"/>
    </row>
    <row r="81491" spans="1:1" x14ac:dyDescent="0.25">
      <c r="A81491"/>
    </row>
    <row r="81492" spans="1:1" x14ac:dyDescent="0.25">
      <c r="A81492"/>
    </row>
    <row r="81493" spans="1:1" x14ac:dyDescent="0.25">
      <c r="A81493"/>
    </row>
    <row r="81494" spans="1:1" x14ac:dyDescent="0.25">
      <c r="A81494"/>
    </row>
    <row r="81495" spans="1:1" x14ac:dyDescent="0.25">
      <c r="A81495"/>
    </row>
    <row r="81496" spans="1:1" x14ac:dyDescent="0.25">
      <c r="A81496"/>
    </row>
    <row r="81497" spans="1:1" x14ac:dyDescent="0.25">
      <c r="A81497"/>
    </row>
    <row r="81498" spans="1:1" x14ac:dyDescent="0.25">
      <c r="A81498"/>
    </row>
    <row r="81499" spans="1:1" x14ac:dyDescent="0.25">
      <c r="A81499"/>
    </row>
    <row r="81500" spans="1:1" x14ac:dyDescent="0.25">
      <c r="A81500"/>
    </row>
    <row r="81501" spans="1:1" x14ac:dyDescent="0.25">
      <c r="A81501"/>
    </row>
    <row r="81502" spans="1:1" x14ac:dyDescent="0.25">
      <c r="A81502"/>
    </row>
    <row r="81503" spans="1:1" x14ac:dyDescent="0.25">
      <c r="A81503"/>
    </row>
    <row r="81504" spans="1:1" x14ac:dyDescent="0.25">
      <c r="A81504"/>
    </row>
    <row r="81505" spans="1:1" x14ac:dyDescent="0.25">
      <c r="A81505"/>
    </row>
    <row r="81506" spans="1:1" x14ac:dyDescent="0.25">
      <c r="A81506"/>
    </row>
    <row r="81507" spans="1:1" x14ac:dyDescent="0.25">
      <c r="A81507"/>
    </row>
    <row r="81508" spans="1:1" x14ac:dyDescent="0.25">
      <c r="A81508"/>
    </row>
    <row r="81509" spans="1:1" x14ac:dyDescent="0.25">
      <c r="A81509"/>
    </row>
    <row r="81510" spans="1:1" x14ac:dyDescent="0.25">
      <c r="A81510"/>
    </row>
    <row r="81511" spans="1:1" x14ac:dyDescent="0.25">
      <c r="A81511"/>
    </row>
    <row r="81512" spans="1:1" x14ac:dyDescent="0.25">
      <c r="A81512"/>
    </row>
    <row r="81513" spans="1:1" x14ac:dyDescent="0.25">
      <c r="A81513"/>
    </row>
    <row r="81514" spans="1:1" x14ac:dyDescent="0.25">
      <c r="A81514"/>
    </row>
    <row r="81515" spans="1:1" x14ac:dyDescent="0.25">
      <c r="A81515"/>
    </row>
    <row r="81516" spans="1:1" x14ac:dyDescent="0.25">
      <c r="A81516"/>
    </row>
    <row r="81517" spans="1:1" x14ac:dyDescent="0.25">
      <c r="A81517"/>
    </row>
    <row r="81518" spans="1:1" x14ac:dyDescent="0.25">
      <c r="A81518"/>
    </row>
    <row r="81519" spans="1:1" x14ac:dyDescent="0.25">
      <c r="A81519"/>
    </row>
    <row r="81520" spans="1:1" x14ac:dyDescent="0.25">
      <c r="A81520"/>
    </row>
    <row r="81521" spans="1:1" x14ac:dyDescent="0.25">
      <c r="A81521"/>
    </row>
    <row r="81522" spans="1:1" x14ac:dyDescent="0.25">
      <c r="A81522"/>
    </row>
    <row r="81523" spans="1:1" x14ac:dyDescent="0.25">
      <c r="A81523"/>
    </row>
    <row r="81524" spans="1:1" x14ac:dyDescent="0.25">
      <c r="A81524"/>
    </row>
    <row r="81525" spans="1:1" x14ac:dyDescent="0.25">
      <c r="A81525"/>
    </row>
    <row r="81526" spans="1:1" x14ac:dyDescent="0.25">
      <c r="A81526"/>
    </row>
    <row r="81527" spans="1:1" x14ac:dyDescent="0.25">
      <c r="A81527"/>
    </row>
    <row r="81528" spans="1:1" x14ac:dyDescent="0.25">
      <c r="A81528"/>
    </row>
    <row r="81529" spans="1:1" x14ac:dyDescent="0.25">
      <c r="A81529"/>
    </row>
    <row r="81530" spans="1:1" x14ac:dyDescent="0.25">
      <c r="A81530"/>
    </row>
    <row r="81531" spans="1:1" x14ac:dyDescent="0.25">
      <c r="A81531"/>
    </row>
    <row r="81532" spans="1:1" x14ac:dyDescent="0.25">
      <c r="A81532"/>
    </row>
    <row r="81533" spans="1:1" x14ac:dyDescent="0.25">
      <c r="A81533"/>
    </row>
    <row r="81534" spans="1:1" x14ac:dyDescent="0.25">
      <c r="A81534"/>
    </row>
    <row r="81535" spans="1:1" x14ac:dyDescent="0.25">
      <c r="A81535"/>
    </row>
    <row r="81536" spans="1:1" x14ac:dyDescent="0.25">
      <c r="A81536"/>
    </row>
    <row r="81537" spans="1:1" x14ac:dyDescent="0.25">
      <c r="A81537"/>
    </row>
    <row r="81538" spans="1:1" x14ac:dyDescent="0.25">
      <c r="A81538"/>
    </row>
    <row r="81539" spans="1:1" x14ac:dyDescent="0.25">
      <c r="A81539"/>
    </row>
    <row r="81540" spans="1:1" x14ac:dyDescent="0.25">
      <c r="A81540"/>
    </row>
    <row r="81541" spans="1:1" x14ac:dyDescent="0.25">
      <c r="A81541"/>
    </row>
    <row r="81542" spans="1:1" x14ac:dyDescent="0.25">
      <c r="A81542"/>
    </row>
    <row r="81543" spans="1:1" x14ac:dyDescent="0.25">
      <c r="A81543"/>
    </row>
    <row r="81544" spans="1:1" x14ac:dyDescent="0.25">
      <c r="A81544"/>
    </row>
    <row r="81545" spans="1:1" x14ac:dyDescent="0.25">
      <c r="A81545"/>
    </row>
    <row r="81546" spans="1:1" x14ac:dyDescent="0.25">
      <c r="A81546"/>
    </row>
    <row r="81547" spans="1:1" x14ac:dyDescent="0.25">
      <c r="A81547"/>
    </row>
    <row r="81548" spans="1:1" x14ac:dyDescent="0.25">
      <c r="A81548"/>
    </row>
    <row r="81549" spans="1:1" x14ac:dyDescent="0.25">
      <c r="A81549"/>
    </row>
    <row r="81550" spans="1:1" x14ac:dyDescent="0.25">
      <c r="A81550"/>
    </row>
    <row r="81551" spans="1:1" x14ac:dyDescent="0.25">
      <c r="A81551"/>
    </row>
    <row r="81552" spans="1:1" x14ac:dyDescent="0.25">
      <c r="A81552"/>
    </row>
    <row r="81553" spans="1:1" x14ac:dyDescent="0.25">
      <c r="A81553"/>
    </row>
    <row r="81554" spans="1:1" x14ac:dyDescent="0.25">
      <c r="A81554"/>
    </row>
    <row r="81555" spans="1:1" x14ac:dyDescent="0.25">
      <c r="A81555"/>
    </row>
    <row r="81556" spans="1:1" x14ac:dyDescent="0.25">
      <c r="A81556"/>
    </row>
    <row r="81557" spans="1:1" x14ac:dyDescent="0.25">
      <c r="A81557"/>
    </row>
    <row r="81558" spans="1:1" x14ac:dyDescent="0.25">
      <c r="A81558"/>
    </row>
    <row r="81559" spans="1:1" x14ac:dyDescent="0.25">
      <c r="A81559"/>
    </row>
    <row r="81560" spans="1:1" x14ac:dyDescent="0.25">
      <c r="A81560"/>
    </row>
    <row r="81561" spans="1:1" x14ac:dyDescent="0.25">
      <c r="A81561"/>
    </row>
    <row r="81562" spans="1:1" x14ac:dyDescent="0.25">
      <c r="A81562"/>
    </row>
    <row r="81563" spans="1:1" x14ac:dyDescent="0.25">
      <c r="A81563"/>
    </row>
    <row r="81564" spans="1:1" x14ac:dyDescent="0.25">
      <c r="A81564"/>
    </row>
    <row r="81565" spans="1:1" x14ac:dyDescent="0.25">
      <c r="A81565"/>
    </row>
    <row r="81566" spans="1:1" x14ac:dyDescent="0.25">
      <c r="A81566"/>
    </row>
    <row r="81567" spans="1:1" x14ac:dyDescent="0.25">
      <c r="A81567"/>
    </row>
    <row r="81568" spans="1:1" x14ac:dyDescent="0.25">
      <c r="A81568"/>
    </row>
    <row r="81569" spans="1:1" x14ac:dyDescent="0.25">
      <c r="A81569"/>
    </row>
    <row r="81570" spans="1:1" x14ac:dyDescent="0.25">
      <c r="A81570"/>
    </row>
    <row r="81571" spans="1:1" x14ac:dyDescent="0.25">
      <c r="A81571"/>
    </row>
    <row r="81572" spans="1:1" x14ac:dyDescent="0.25">
      <c r="A81572"/>
    </row>
    <row r="81573" spans="1:1" x14ac:dyDescent="0.25">
      <c r="A81573"/>
    </row>
    <row r="81574" spans="1:1" x14ac:dyDescent="0.25">
      <c r="A81574"/>
    </row>
    <row r="81575" spans="1:1" x14ac:dyDescent="0.25">
      <c r="A81575"/>
    </row>
    <row r="81576" spans="1:1" x14ac:dyDescent="0.25">
      <c r="A81576"/>
    </row>
    <row r="81577" spans="1:1" x14ac:dyDescent="0.25">
      <c r="A81577"/>
    </row>
    <row r="81578" spans="1:1" x14ac:dyDescent="0.25">
      <c r="A81578"/>
    </row>
    <row r="81579" spans="1:1" x14ac:dyDescent="0.25">
      <c r="A81579"/>
    </row>
    <row r="81580" spans="1:1" x14ac:dyDescent="0.25">
      <c r="A81580"/>
    </row>
    <row r="81581" spans="1:1" x14ac:dyDescent="0.25">
      <c r="A81581"/>
    </row>
    <row r="81582" spans="1:1" x14ac:dyDescent="0.25">
      <c r="A81582"/>
    </row>
    <row r="81583" spans="1:1" x14ac:dyDescent="0.25">
      <c r="A81583"/>
    </row>
    <row r="81584" spans="1:1" x14ac:dyDescent="0.25">
      <c r="A81584"/>
    </row>
    <row r="81585" spans="1:1" x14ac:dyDescent="0.25">
      <c r="A81585"/>
    </row>
    <row r="81586" spans="1:1" x14ac:dyDescent="0.25">
      <c r="A81586"/>
    </row>
    <row r="81587" spans="1:1" x14ac:dyDescent="0.25">
      <c r="A81587"/>
    </row>
    <row r="81588" spans="1:1" x14ac:dyDescent="0.25">
      <c r="A81588"/>
    </row>
    <row r="81589" spans="1:1" x14ac:dyDescent="0.25">
      <c r="A81589"/>
    </row>
    <row r="81590" spans="1:1" x14ac:dyDescent="0.25">
      <c r="A81590"/>
    </row>
    <row r="81591" spans="1:1" x14ac:dyDescent="0.25">
      <c r="A81591"/>
    </row>
    <row r="81592" spans="1:1" x14ac:dyDescent="0.25">
      <c r="A81592"/>
    </row>
    <row r="81593" spans="1:1" x14ac:dyDescent="0.25">
      <c r="A81593"/>
    </row>
    <row r="81594" spans="1:1" x14ac:dyDescent="0.25">
      <c r="A81594"/>
    </row>
    <row r="81595" spans="1:1" x14ac:dyDescent="0.25">
      <c r="A81595"/>
    </row>
    <row r="81596" spans="1:1" x14ac:dyDescent="0.25">
      <c r="A81596"/>
    </row>
    <row r="81597" spans="1:1" x14ac:dyDescent="0.25">
      <c r="A81597"/>
    </row>
    <row r="81598" spans="1:1" x14ac:dyDescent="0.25">
      <c r="A81598"/>
    </row>
    <row r="81599" spans="1:1" x14ac:dyDescent="0.25">
      <c r="A81599"/>
    </row>
    <row r="81600" spans="1:1" x14ac:dyDescent="0.25">
      <c r="A81600"/>
    </row>
    <row r="81601" spans="1:1" x14ac:dyDescent="0.25">
      <c r="A81601"/>
    </row>
    <row r="81602" spans="1:1" x14ac:dyDescent="0.25">
      <c r="A81602"/>
    </row>
    <row r="81603" spans="1:1" x14ac:dyDescent="0.25">
      <c r="A81603"/>
    </row>
    <row r="81604" spans="1:1" x14ac:dyDescent="0.25">
      <c r="A81604"/>
    </row>
    <row r="81605" spans="1:1" x14ac:dyDescent="0.25">
      <c r="A81605"/>
    </row>
    <row r="81606" spans="1:1" x14ac:dyDescent="0.25">
      <c r="A81606"/>
    </row>
    <row r="81607" spans="1:1" x14ac:dyDescent="0.25">
      <c r="A81607"/>
    </row>
    <row r="81608" spans="1:1" x14ac:dyDescent="0.25">
      <c r="A81608"/>
    </row>
    <row r="81609" spans="1:1" x14ac:dyDescent="0.25">
      <c r="A81609"/>
    </row>
    <row r="81610" spans="1:1" x14ac:dyDescent="0.25">
      <c r="A81610"/>
    </row>
    <row r="81611" spans="1:1" x14ac:dyDescent="0.25">
      <c r="A81611"/>
    </row>
    <row r="81612" spans="1:1" x14ac:dyDescent="0.25">
      <c r="A81612"/>
    </row>
    <row r="81613" spans="1:1" x14ac:dyDescent="0.25">
      <c r="A81613"/>
    </row>
    <row r="81614" spans="1:1" x14ac:dyDescent="0.25">
      <c r="A81614"/>
    </row>
    <row r="81615" spans="1:1" x14ac:dyDescent="0.25">
      <c r="A81615"/>
    </row>
    <row r="81616" spans="1:1" x14ac:dyDescent="0.25">
      <c r="A81616"/>
    </row>
    <row r="81617" spans="1:1" x14ac:dyDescent="0.25">
      <c r="A81617"/>
    </row>
    <row r="81618" spans="1:1" x14ac:dyDescent="0.25">
      <c r="A81618"/>
    </row>
    <row r="81619" spans="1:1" x14ac:dyDescent="0.25">
      <c r="A81619"/>
    </row>
    <row r="81620" spans="1:1" x14ac:dyDescent="0.25">
      <c r="A81620"/>
    </row>
    <row r="81621" spans="1:1" x14ac:dyDescent="0.25">
      <c r="A81621"/>
    </row>
    <row r="81622" spans="1:1" x14ac:dyDescent="0.25">
      <c r="A81622"/>
    </row>
    <row r="81623" spans="1:1" x14ac:dyDescent="0.25">
      <c r="A81623"/>
    </row>
    <row r="81624" spans="1:1" x14ac:dyDescent="0.25">
      <c r="A81624"/>
    </row>
    <row r="81625" spans="1:1" x14ac:dyDescent="0.25">
      <c r="A81625"/>
    </row>
    <row r="81626" spans="1:1" x14ac:dyDescent="0.25">
      <c r="A81626"/>
    </row>
    <row r="81627" spans="1:1" x14ac:dyDescent="0.25">
      <c r="A81627"/>
    </row>
    <row r="81628" spans="1:1" x14ac:dyDescent="0.25">
      <c r="A81628"/>
    </row>
    <row r="81629" spans="1:1" x14ac:dyDescent="0.25">
      <c r="A81629"/>
    </row>
    <row r="81630" spans="1:1" x14ac:dyDescent="0.25">
      <c r="A81630"/>
    </row>
    <row r="81631" spans="1:1" x14ac:dyDescent="0.25">
      <c r="A81631"/>
    </row>
    <row r="81632" spans="1:1" x14ac:dyDescent="0.25">
      <c r="A81632"/>
    </row>
    <row r="81633" spans="1:1" x14ac:dyDescent="0.25">
      <c r="A81633"/>
    </row>
    <row r="81634" spans="1:1" x14ac:dyDescent="0.25">
      <c r="A81634"/>
    </row>
    <row r="81635" spans="1:1" x14ac:dyDescent="0.25">
      <c r="A81635"/>
    </row>
    <row r="81636" spans="1:1" x14ac:dyDescent="0.25">
      <c r="A81636"/>
    </row>
    <row r="81637" spans="1:1" x14ac:dyDescent="0.25">
      <c r="A81637"/>
    </row>
    <row r="81638" spans="1:1" x14ac:dyDescent="0.25">
      <c r="A81638"/>
    </row>
    <row r="81639" spans="1:1" x14ac:dyDescent="0.25">
      <c r="A81639"/>
    </row>
    <row r="81640" spans="1:1" x14ac:dyDescent="0.25">
      <c r="A81640"/>
    </row>
    <row r="81641" spans="1:1" x14ac:dyDescent="0.25">
      <c r="A81641"/>
    </row>
    <row r="81642" spans="1:1" x14ac:dyDescent="0.25">
      <c r="A81642"/>
    </row>
    <row r="81643" spans="1:1" x14ac:dyDescent="0.25">
      <c r="A81643"/>
    </row>
    <row r="81644" spans="1:1" x14ac:dyDescent="0.25">
      <c r="A81644"/>
    </row>
    <row r="81645" spans="1:1" x14ac:dyDescent="0.25">
      <c r="A81645"/>
    </row>
    <row r="81646" spans="1:1" x14ac:dyDescent="0.25">
      <c r="A81646"/>
    </row>
    <row r="81647" spans="1:1" x14ac:dyDescent="0.25">
      <c r="A81647"/>
    </row>
    <row r="81648" spans="1:1" x14ac:dyDescent="0.25">
      <c r="A81648"/>
    </row>
    <row r="81649" spans="1:1" x14ac:dyDescent="0.25">
      <c r="A81649"/>
    </row>
    <row r="81650" spans="1:1" x14ac:dyDescent="0.25">
      <c r="A81650"/>
    </row>
    <row r="81651" spans="1:1" x14ac:dyDescent="0.25">
      <c r="A81651"/>
    </row>
    <row r="81652" spans="1:1" x14ac:dyDescent="0.25">
      <c r="A81652"/>
    </row>
    <row r="81653" spans="1:1" x14ac:dyDescent="0.25">
      <c r="A81653"/>
    </row>
    <row r="81654" spans="1:1" x14ac:dyDescent="0.25">
      <c r="A81654"/>
    </row>
    <row r="81655" spans="1:1" x14ac:dyDescent="0.25">
      <c r="A81655"/>
    </row>
    <row r="81656" spans="1:1" x14ac:dyDescent="0.25">
      <c r="A81656"/>
    </row>
    <row r="81657" spans="1:1" x14ac:dyDescent="0.25">
      <c r="A81657"/>
    </row>
    <row r="81658" spans="1:1" x14ac:dyDescent="0.25">
      <c r="A81658"/>
    </row>
    <row r="81659" spans="1:1" x14ac:dyDescent="0.25">
      <c r="A81659"/>
    </row>
    <row r="81660" spans="1:1" x14ac:dyDescent="0.25">
      <c r="A81660"/>
    </row>
    <row r="81661" spans="1:1" x14ac:dyDescent="0.25">
      <c r="A81661"/>
    </row>
    <row r="81662" spans="1:1" x14ac:dyDescent="0.25">
      <c r="A81662"/>
    </row>
    <row r="81663" spans="1:1" x14ac:dyDescent="0.25">
      <c r="A81663"/>
    </row>
    <row r="81664" spans="1:1" x14ac:dyDescent="0.25">
      <c r="A81664"/>
    </row>
    <row r="81665" spans="1:1" x14ac:dyDescent="0.25">
      <c r="A81665"/>
    </row>
    <row r="81666" spans="1:1" x14ac:dyDescent="0.25">
      <c r="A81666"/>
    </row>
    <row r="81667" spans="1:1" x14ac:dyDescent="0.25">
      <c r="A81667"/>
    </row>
    <row r="81668" spans="1:1" x14ac:dyDescent="0.25">
      <c r="A81668"/>
    </row>
    <row r="81669" spans="1:1" x14ac:dyDescent="0.25">
      <c r="A81669"/>
    </row>
    <row r="81670" spans="1:1" x14ac:dyDescent="0.25">
      <c r="A81670"/>
    </row>
    <row r="81671" spans="1:1" x14ac:dyDescent="0.25">
      <c r="A81671"/>
    </row>
    <row r="81672" spans="1:1" x14ac:dyDescent="0.25">
      <c r="A81672"/>
    </row>
    <row r="81673" spans="1:1" x14ac:dyDescent="0.25">
      <c r="A81673"/>
    </row>
    <row r="81674" spans="1:1" x14ac:dyDescent="0.25">
      <c r="A81674"/>
    </row>
    <row r="81675" spans="1:1" x14ac:dyDescent="0.25">
      <c r="A81675"/>
    </row>
    <row r="81676" spans="1:1" x14ac:dyDescent="0.25">
      <c r="A81676"/>
    </row>
    <row r="81677" spans="1:1" x14ac:dyDescent="0.25">
      <c r="A81677"/>
    </row>
    <row r="81678" spans="1:1" x14ac:dyDescent="0.25">
      <c r="A81678"/>
    </row>
    <row r="81679" spans="1:1" x14ac:dyDescent="0.25">
      <c r="A81679"/>
    </row>
    <row r="81680" spans="1:1" x14ac:dyDescent="0.25">
      <c r="A81680"/>
    </row>
    <row r="81681" spans="1:1" x14ac:dyDescent="0.25">
      <c r="A81681"/>
    </row>
    <row r="81682" spans="1:1" x14ac:dyDescent="0.25">
      <c r="A81682"/>
    </row>
    <row r="81683" spans="1:1" x14ac:dyDescent="0.25">
      <c r="A81683"/>
    </row>
    <row r="81684" spans="1:1" x14ac:dyDescent="0.25">
      <c r="A81684"/>
    </row>
    <row r="81685" spans="1:1" x14ac:dyDescent="0.25">
      <c r="A81685"/>
    </row>
    <row r="81686" spans="1:1" x14ac:dyDescent="0.25">
      <c r="A81686"/>
    </row>
    <row r="81687" spans="1:1" x14ac:dyDescent="0.25">
      <c r="A81687"/>
    </row>
    <row r="81688" spans="1:1" x14ac:dyDescent="0.25">
      <c r="A81688"/>
    </row>
    <row r="81689" spans="1:1" x14ac:dyDescent="0.25">
      <c r="A81689"/>
    </row>
    <row r="81690" spans="1:1" x14ac:dyDescent="0.25">
      <c r="A81690"/>
    </row>
    <row r="81691" spans="1:1" x14ac:dyDescent="0.25">
      <c r="A81691"/>
    </row>
    <row r="81692" spans="1:1" x14ac:dyDescent="0.25">
      <c r="A81692"/>
    </row>
    <row r="81693" spans="1:1" x14ac:dyDescent="0.25">
      <c r="A81693"/>
    </row>
    <row r="81694" spans="1:1" x14ac:dyDescent="0.25">
      <c r="A81694"/>
    </row>
    <row r="81695" spans="1:1" x14ac:dyDescent="0.25">
      <c r="A81695"/>
    </row>
    <row r="81696" spans="1:1" x14ac:dyDescent="0.25">
      <c r="A81696"/>
    </row>
    <row r="81697" spans="1:1" x14ac:dyDescent="0.25">
      <c r="A81697"/>
    </row>
    <row r="81698" spans="1:1" x14ac:dyDescent="0.25">
      <c r="A81698"/>
    </row>
    <row r="81699" spans="1:1" x14ac:dyDescent="0.25">
      <c r="A81699"/>
    </row>
    <row r="81700" spans="1:1" x14ac:dyDescent="0.25">
      <c r="A81700"/>
    </row>
    <row r="81701" spans="1:1" x14ac:dyDescent="0.25">
      <c r="A81701"/>
    </row>
    <row r="81702" spans="1:1" x14ac:dyDescent="0.25">
      <c r="A81702"/>
    </row>
    <row r="81703" spans="1:1" x14ac:dyDescent="0.25">
      <c r="A81703"/>
    </row>
    <row r="81704" spans="1:1" x14ac:dyDescent="0.25">
      <c r="A81704"/>
    </row>
    <row r="81705" spans="1:1" x14ac:dyDescent="0.25">
      <c r="A81705"/>
    </row>
    <row r="81706" spans="1:1" x14ac:dyDescent="0.25">
      <c r="A81706"/>
    </row>
    <row r="81707" spans="1:1" x14ac:dyDescent="0.25">
      <c r="A81707"/>
    </row>
    <row r="81708" spans="1:1" x14ac:dyDescent="0.25">
      <c r="A81708"/>
    </row>
    <row r="81709" spans="1:1" x14ac:dyDescent="0.25">
      <c r="A81709"/>
    </row>
    <row r="81710" spans="1:1" x14ac:dyDescent="0.25">
      <c r="A81710"/>
    </row>
    <row r="81711" spans="1:1" x14ac:dyDescent="0.25">
      <c r="A81711"/>
    </row>
    <row r="81712" spans="1:1" x14ac:dyDescent="0.25">
      <c r="A81712"/>
    </row>
    <row r="81713" spans="1:1" x14ac:dyDescent="0.25">
      <c r="A81713"/>
    </row>
    <row r="81714" spans="1:1" x14ac:dyDescent="0.25">
      <c r="A81714"/>
    </row>
    <row r="81715" spans="1:1" x14ac:dyDescent="0.25">
      <c r="A81715"/>
    </row>
    <row r="81716" spans="1:1" x14ac:dyDescent="0.25">
      <c r="A81716"/>
    </row>
    <row r="81717" spans="1:1" x14ac:dyDescent="0.25">
      <c r="A81717"/>
    </row>
    <row r="81718" spans="1:1" x14ac:dyDescent="0.25">
      <c r="A81718"/>
    </row>
    <row r="81719" spans="1:1" x14ac:dyDescent="0.25">
      <c r="A81719"/>
    </row>
    <row r="81720" spans="1:1" x14ac:dyDescent="0.25">
      <c r="A81720"/>
    </row>
    <row r="81721" spans="1:1" x14ac:dyDescent="0.25">
      <c r="A81721"/>
    </row>
    <row r="81722" spans="1:1" x14ac:dyDescent="0.25">
      <c r="A81722"/>
    </row>
    <row r="81723" spans="1:1" x14ac:dyDescent="0.25">
      <c r="A81723"/>
    </row>
    <row r="81724" spans="1:1" x14ac:dyDescent="0.25">
      <c r="A81724"/>
    </row>
    <row r="81725" spans="1:1" x14ac:dyDescent="0.25">
      <c r="A81725"/>
    </row>
    <row r="81726" spans="1:1" x14ac:dyDescent="0.25">
      <c r="A81726"/>
    </row>
    <row r="81727" spans="1:1" x14ac:dyDescent="0.25">
      <c r="A81727"/>
    </row>
    <row r="81728" spans="1:1" x14ac:dyDescent="0.25">
      <c r="A81728"/>
    </row>
    <row r="81729" spans="1:1" x14ac:dyDescent="0.25">
      <c r="A81729"/>
    </row>
    <row r="81730" spans="1:1" x14ac:dyDescent="0.25">
      <c r="A81730"/>
    </row>
    <row r="81731" spans="1:1" x14ac:dyDescent="0.25">
      <c r="A81731"/>
    </row>
    <row r="81732" spans="1:1" x14ac:dyDescent="0.25">
      <c r="A81732"/>
    </row>
    <row r="81733" spans="1:1" x14ac:dyDescent="0.25">
      <c r="A81733"/>
    </row>
    <row r="81734" spans="1:1" x14ac:dyDescent="0.25">
      <c r="A81734"/>
    </row>
    <row r="81735" spans="1:1" x14ac:dyDescent="0.25">
      <c r="A81735"/>
    </row>
    <row r="81736" spans="1:1" x14ac:dyDescent="0.25">
      <c r="A81736"/>
    </row>
    <row r="81737" spans="1:1" x14ac:dyDescent="0.25">
      <c r="A81737"/>
    </row>
    <row r="81738" spans="1:1" x14ac:dyDescent="0.25">
      <c r="A81738"/>
    </row>
    <row r="81739" spans="1:1" x14ac:dyDescent="0.25">
      <c r="A81739"/>
    </row>
    <row r="81740" spans="1:1" x14ac:dyDescent="0.25">
      <c r="A81740"/>
    </row>
    <row r="81741" spans="1:1" x14ac:dyDescent="0.25">
      <c r="A81741"/>
    </row>
    <row r="81742" spans="1:1" x14ac:dyDescent="0.25">
      <c r="A81742"/>
    </row>
    <row r="81743" spans="1:1" x14ac:dyDescent="0.25">
      <c r="A81743"/>
    </row>
    <row r="81744" spans="1:1" x14ac:dyDescent="0.25">
      <c r="A81744"/>
    </row>
    <row r="81745" spans="1:1" x14ac:dyDescent="0.25">
      <c r="A81745"/>
    </row>
    <row r="81746" spans="1:1" x14ac:dyDescent="0.25">
      <c r="A81746"/>
    </row>
    <row r="81747" spans="1:1" x14ac:dyDescent="0.25">
      <c r="A81747"/>
    </row>
    <row r="81748" spans="1:1" x14ac:dyDescent="0.25">
      <c r="A81748"/>
    </row>
    <row r="81749" spans="1:1" x14ac:dyDescent="0.25">
      <c r="A81749"/>
    </row>
    <row r="81750" spans="1:1" x14ac:dyDescent="0.25">
      <c r="A81750"/>
    </row>
    <row r="81751" spans="1:1" x14ac:dyDescent="0.25">
      <c r="A81751"/>
    </row>
    <row r="81752" spans="1:1" x14ac:dyDescent="0.25">
      <c r="A81752"/>
    </row>
    <row r="81753" spans="1:1" x14ac:dyDescent="0.25">
      <c r="A81753"/>
    </row>
    <row r="81754" spans="1:1" x14ac:dyDescent="0.25">
      <c r="A81754"/>
    </row>
    <row r="81755" spans="1:1" x14ac:dyDescent="0.25">
      <c r="A81755"/>
    </row>
    <row r="81756" spans="1:1" x14ac:dyDescent="0.25">
      <c r="A81756"/>
    </row>
    <row r="81757" spans="1:1" x14ac:dyDescent="0.25">
      <c r="A81757"/>
    </row>
    <row r="81758" spans="1:1" x14ac:dyDescent="0.25">
      <c r="A81758"/>
    </row>
    <row r="81759" spans="1:1" x14ac:dyDescent="0.25">
      <c r="A81759"/>
    </row>
    <row r="81760" spans="1:1" x14ac:dyDescent="0.25">
      <c r="A81760"/>
    </row>
    <row r="81761" spans="1:1" x14ac:dyDescent="0.25">
      <c r="A81761"/>
    </row>
    <row r="81762" spans="1:1" x14ac:dyDescent="0.25">
      <c r="A81762"/>
    </row>
    <row r="81763" spans="1:1" x14ac:dyDescent="0.25">
      <c r="A81763"/>
    </row>
    <row r="81764" spans="1:1" x14ac:dyDescent="0.25">
      <c r="A81764"/>
    </row>
    <row r="81765" spans="1:1" x14ac:dyDescent="0.25">
      <c r="A81765"/>
    </row>
    <row r="81766" spans="1:1" x14ac:dyDescent="0.25">
      <c r="A81766"/>
    </row>
    <row r="81767" spans="1:1" x14ac:dyDescent="0.25">
      <c r="A81767"/>
    </row>
    <row r="81768" spans="1:1" x14ac:dyDescent="0.25">
      <c r="A81768"/>
    </row>
    <row r="81769" spans="1:1" x14ac:dyDescent="0.25">
      <c r="A81769"/>
    </row>
    <row r="81770" spans="1:1" x14ac:dyDescent="0.25">
      <c r="A81770"/>
    </row>
    <row r="81771" spans="1:1" x14ac:dyDescent="0.25">
      <c r="A81771"/>
    </row>
    <row r="81772" spans="1:1" x14ac:dyDescent="0.25">
      <c r="A81772"/>
    </row>
    <row r="81773" spans="1:1" x14ac:dyDescent="0.25">
      <c r="A81773"/>
    </row>
    <row r="81774" spans="1:1" x14ac:dyDescent="0.25">
      <c r="A81774"/>
    </row>
    <row r="81775" spans="1:1" x14ac:dyDescent="0.25">
      <c r="A81775"/>
    </row>
    <row r="81776" spans="1:1" x14ac:dyDescent="0.25">
      <c r="A81776"/>
    </row>
    <row r="81777" spans="1:1" x14ac:dyDescent="0.25">
      <c r="A81777"/>
    </row>
    <row r="81778" spans="1:1" x14ac:dyDescent="0.25">
      <c r="A81778"/>
    </row>
    <row r="81779" spans="1:1" x14ac:dyDescent="0.25">
      <c r="A81779"/>
    </row>
    <row r="81780" spans="1:1" x14ac:dyDescent="0.25">
      <c r="A81780"/>
    </row>
    <row r="81781" spans="1:1" x14ac:dyDescent="0.25">
      <c r="A81781"/>
    </row>
    <row r="81782" spans="1:1" x14ac:dyDescent="0.25">
      <c r="A81782"/>
    </row>
    <row r="81783" spans="1:1" x14ac:dyDescent="0.25">
      <c r="A81783"/>
    </row>
    <row r="81784" spans="1:1" x14ac:dyDescent="0.25">
      <c r="A81784"/>
    </row>
    <row r="81785" spans="1:1" x14ac:dyDescent="0.25">
      <c r="A81785"/>
    </row>
    <row r="81786" spans="1:1" x14ac:dyDescent="0.25">
      <c r="A81786"/>
    </row>
    <row r="81787" spans="1:1" x14ac:dyDescent="0.25">
      <c r="A81787"/>
    </row>
    <row r="81788" spans="1:1" x14ac:dyDescent="0.25">
      <c r="A81788"/>
    </row>
    <row r="81789" spans="1:1" x14ac:dyDescent="0.25">
      <c r="A81789"/>
    </row>
    <row r="81790" spans="1:1" x14ac:dyDescent="0.25">
      <c r="A81790"/>
    </row>
    <row r="81791" spans="1:1" x14ac:dyDescent="0.25">
      <c r="A81791"/>
    </row>
    <row r="81792" spans="1:1" x14ac:dyDescent="0.25">
      <c r="A81792"/>
    </row>
    <row r="81793" spans="1:1" x14ac:dyDescent="0.25">
      <c r="A81793"/>
    </row>
    <row r="81794" spans="1:1" x14ac:dyDescent="0.25">
      <c r="A81794"/>
    </row>
    <row r="81795" spans="1:1" x14ac:dyDescent="0.25">
      <c r="A81795"/>
    </row>
    <row r="81796" spans="1:1" x14ac:dyDescent="0.25">
      <c r="A81796"/>
    </row>
    <row r="81797" spans="1:1" x14ac:dyDescent="0.25">
      <c r="A81797"/>
    </row>
    <row r="81798" spans="1:1" x14ac:dyDescent="0.25">
      <c r="A81798"/>
    </row>
    <row r="81799" spans="1:1" x14ac:dyDescent="0.25">
      <c r="A81799"/>
    </row>
    <row r="81800" spans="1:1" x14ac:dyDescent="0.25">
      <c r="A81800"/>
    </row>
    <row r="81801" spans="1:1" x14ac:dyDescent="0.25">
      <c r="A81801"/>
    </row>
    <row r="81802" spans="1:1" x14ac:dyDescent="0.25">
      <c r="A81802"/>
    </row>
    <row r="81803" spans="1:1" x14ac:dyDescent="0.25">
      <c r="A81803"/>
    </row>
    <row r="81804" spans="1:1" x14ac:dyDescent="0.25">
      <c r="A81804"/>
    </row>
    <row r="81805" spans="1:1" x14ac:dyDescent="0.25">
      <c r="A81805"/>
    </row>
    <row r="81806" spans="1:1" x14ac:dyDescent="0.25">
      <c r="A81806"/>
    </row>
    <row r="81807" spans="1:1" x14ac:dyDescent="0.25">
      <c r="A81807"/>
    </row>
    <row r="81808" spans="1:1" x14ac:dyDescent="0.25">
      <c r="A81808"/>
    </row>
    <row r="81809" spans="1:1" x14ac:dyDescent="0.25">
      <c r="A81809"/>
    </row>
    <row r="81810" spans="1:1" x14ac:dyDescent="0.25">
      <c r="A81810"/>
    </row>
    <row r="81811" spans="1:1" x14ac:dyDescent="0.25">
      <c r="A81811"/>
    </row>
    <row r="81812" spans="1:1" x14ac:dyDescent="0.25">
      <c r="A81812"/>
    </row>
    <row r="81813" spans="1:1" x14ac:dyDescent="0.25">
      <c r="A81813"/>
    </row>
    <row r="81814" spans="1:1" x14ac:dyDescent="0.25">
      <c r="A81814"/>
    </row>
    <row r="81815" spans="1:1" x14ac:dyDescent="0.25">
      <c r="A81815"/>
    </row>
    <row r="81816" spans="1:1" x14ac:dyDescent="0.25">
      <c r="A81816"/>
    </row>
    <row r="81817" spans="1:1" x14ac:dyDescent="0.25">
      <c r="A81817"/>
    </row>
    <row r="81818" spans="1:1" x14ac:dyDescent="0.25">
      <c r="A81818"/>
    </row>
    <row r="81819" spans="1:1" x14ac:dyDescent="0.25">
      <c r="A81819"/>
    </row>
    <row r="81820" spans="1:1" x14ac:dyDescent="0.25">
      <c r="A81820"/>
    </row>
    <row r="81821" spans="1:1" x14ac:dyDescent="0.25">
      <c r="A81821"/>
    </row>
    <row r="81822" spans="1:1" x14ac:dyDescent="0.25">
      <c r="A81822"/>
    </row>
    <row r="81823" spans="1:1" x14ac:dyDescent="0.25">
      <c r="A81823"/>
    </row>
    <row r="81824" spans="1:1" x14ac:dyDescent="0.25">
      <c r="A81824"/>
    </row>
    <row r="81825" spans="1:1" x14ac:dyDescent="0.25">
      <c r="A81825"/>
    </row>
    <row r="81826" spans="1:1" x14ac:dyDescent="0.25">
      <c r="A81826"/>
    </row>
    <row r="81827" spans="1:1" x14ac:dyDescent="0.25">
      <c r="A81827"/>
    </row>
    <row r="81828" spans="1:1" x14ac:dyDescent="0.25">
      <c r="A81828"/>
    </row>
    <row r="81829" spans="1:1" x14ac:dyDescent="0.25">
      <c r="A81829"/>
    </row>
    <row r="81830" spans="1:1" x14ac:dyDescent="0.25">
      <c r="A81830"/>
    </row>
    <row r="81831" spans="1:1" x14ac:dyDescent="0.25">
      <c r="A81831"/>
    </row>
    <row r="81832" spans="1:1" x14ac:dyDescent="0.25">
      <c r="A81832"/>
    </row>
    <row r="81833" spans="1:1" x14ac:dyDescent="0.25">
      <c r="A81833"/>
    </row>
    <row r="81834" spans="1:1" x14ac:dyDescent="0.25">
      <c r="A81834"/>
    </row>
    <row r="81835" spans="1:1" x14ac:dyDescent="0.25">
      <c r="A81835"/>
    </row>
    <row r="81836" spans="1:1" x14ac:dyDescent="0.25">
      <c r="A81836"/>
    </row>
    <row r="81837" spans="1:1" x14ac:dyDescent="0.25">
      <c r="A81837"/>
    </row>
    <row r="81838" spans="1:1" x14ac:dyDescent="0.25">
      <c r="A81838"/>
    </row>
    <row r="81839" spans="1:1" x14ac:dyDescent="0.25">
      <c r="A81839"/>
    </row>
    <row r="81840" spans="1:1" x14ac:dyDescent="0.25">
      <c r="A81840"/>
    </row>
    <row r="81841" spans="1:1" x14ac:dyDescent="0.25">
      <c r="A81841"/>
    </row>
    <row r="81842" spans="1:1" x14ac:dyDescent="0.25">
      <c r="A81842"/>
    </row>
    <row r="81843" spans="1:1" x14ac:dyDescent="0.25">
      <c r="A81843"/>
    </row>
    <row r="81844" spans="1:1" x14ac:dyDescent="0.25">
      <c r="A81844"/>
    </row>
    <row r="81845" spans="1:1" x14ac:dyDescent="0.25">
      <c r="A81845"/>
    </row>
    <row r="81846" spans="1:1" x14ac:dyDescent="0.25">
      <c r="A81846"/>
    </row>
    <row r="81847" spans="1:1" x14ac:dyDescent="0.25">
      <c r="A81847"/>
    </row>
    <row r="81848" spans="1:1" x14ac:dyDescent="0.25">
      <c r="A81848"/>
    </row>
    <row r="81849" spans="1:1" x14ac:dyDescent="0.25">
      <c r="A81849"/>
    </row>
    <row r="81850" spans="1:1" x14ac:dyDescent="0.25">
      <c r="A81850"/>
    </row>
    <row r="81851" spans="1:1" x14ac:dyDescent="0.25">
      <c r="A81851"/>
    </row>
    <row r="81852" spans="1:1" x14ac:dyDescent="0.25">
      <c r="A81852"/>
    </row>
    <row r="81853" spans="1:1" x14ac:dyDescent="0.25">
      <c r="A81853"/>
    </row>
    <row r="81854" spans="1:1" x14ac:dyDescent="0.25">
      <c r="A81854"/>
    </row>
    <row r="81855" spans="1:1" x14ac:dyDescent="0.25">
      <c r="A81855"/>
    </row>
    <row r="81856" spans="1:1" x14ac:dyDescent="0.25">
      <c r="A81856"/>
    </row>
    <row r="81857" spans="1:1" x14ac:dyDescent="0.25">
      <c r="A81857"/>
    </row>
    <row r="81858" spans="1:1" x14ac:dyDescent="0.25">
      <c r="A81858"/>
    </row>
    <row r="81859" spans="1:1" x14ac:dyDescent="0.25">
      <c r="A81859"/>
    </row>
    <row r="81860" spans="1:1" x14ac:dyDescent="0.25">
      <c r="A81860"/>
    </row>
    <row r="81861" spans="1:1" x14ac:dyDescent="0.25">
      <c r="A81861"/>
    </row>
    <row r="81862" spans="1:1" x14ac:dyDescent="0.25">
      <c r="A81862"/>
    </row>
    <row r="81863" spans="1:1" x14ac:dyDescent="0.25">
      <c r="A81863"/>
    </row>
    <row r="81864" spans="1:1" x14ac:dyDescent="0.25">
      <c r="A81864"/>
    </row>
    <row r="81865" spans="1:1" x14ac:dyDescent="0.25">
      <c r="A81865"/>
    </row>
    <row r="81866" spans="1:1" x14ac:dyDescent="0.25">
      <c r="A81866"/>
    </row>
    <row r="81867" spans="1:1" x14ac:dyDescent="0.25">
      <c r="A81867"/>
    </row>
    <row r="81868" spans="1:1" x14ac:dyDescent="0.25">
      <c r="A81868"/>
    </row>
    <row r="81869" spans="1:1" x14ac:dyDescent="0.25">
      <c r="A81869"/>
    </row>
    <row r="81870" spans="1:1" x14ac:dyDescent="0.25">
      <c r="A81870"/>
    </row>
    <row r="81871" spans="1:1" x14ac:dyDescent="0.25">
      <c r="A81871"/>
    </row>
    <row r="81872" spans="1:1" x14ac:dyDescent="0.25">
      <c r="A81872"/>
    </row>
    <row r="81873" spans="1:1" x14ac:dyDescent="0.25">
      <c r="A81873"/>
    </row>
    <row r="81874" spans="1:1" x14ac:dyDescent="0.25">
      <c r="A81874"/>
    </row>
    <row r="81875" spans="1:1" x14ac:dyDescent="0.25">
      <c r="A81875"/>
    </row>
    <row r="81876" spans="1:1" x14ac:dyDescent="0.25">
      <c r="A81876"/>
    </row>
    <row r="81877" spans="1:1" x14ac:dyDescent="0.25">
      <c r="A81877"/>
    </row>
    <row r="81878" spans="1:1" x14ac:dyDescent="0.25">
      <c r="A81878"/>
    </row>
    <row r="81879" spans="1:1" x14ac:dyDescent="0.25">
      <c r="A81879"/>
    </row>
    <row r="81880" spans="1:1" x14ac:dyDescent="0.25">
      <c r="A81880"/>
    </row>
    <row r="81881" spans="1:1" x14ac:dyDescent="0.25">
      <c r="A81881"/>
    </row>
    <row r="81882" spans="1:1" x14ac:dyDescent="0.25">
      <c r="A81882"/>
    </row>
    <row r="81883" spans="1:1" x14ac:dyDescent="0.25">
      <c r="A81883"/>
    </row>
    <row r="81884" spans="1:1" x14ac:dyDescent="0.25">
      <c r="A81884"/>
    </row>
    <row r="81885" spans="1:1" x14ac:dyDescent="0.25">
      <c r="A81885"/>
    </row>
    <row r="81886" spans="1:1" x14ac:dyDescent="0.25">
      <c r="A81886"/>
    </row>
    <row r="81887" spans="1:1" x14ac:dyDescent="0.25">
      <c r="A81887"/>
    </row>
    <row r="81888" spans="1:1" x14ac:dyDescent="0.25">
      <c r="A81888"/>
    </row>
    <row r="81889" spans="1:1" x14ac:dyDescent="0.25">
      <c r="A81889"/>
    </row>
    <row r="81890" spans="1:1" x14ac:dyDescent="0.25">
      <c r="A81890"/>
    </row>
    <row r="81891" spans="1:1" x14ac:dyDescent="0.25">
      <c r="A81891"/>
    </row>
    <row r="81892" spans="1:1" x14ac:dyDescent="0.25">
      <c r="A81892"/>
    </row>
    <row r="81893" spans="1:1" x14ac:dyDescent="0.25">
      <c r="A81893"/>
    </row>
    <row r="81894" spans="1:1" x14ac:dyDescent="0.25">
      <c r="A81894"/>
    </row>
    <row r="81895" spans="1:1" x14ac:dyDescent="0.25">
      <c r="A81895"/>
    </row>
    <row r="81896" spans="1:1" x14ac:dyDescent="0.25">
      <c r="A81896"/>
    </row>
    <row r="81897" spans="1:1" x14ac:dyDescent="0.25">
      <c r="A81897"/>
    </row>
    <row r="81898" spans="1:1" x14ac:dyDescent="0.25">
      <c r="A81898"/>
    </row>
    <row r="81899" spans="1:1" x14ac:dyDescent="0.25">
      <c r="A81899"/>
    </row>
    <row r="81900" spans="1:1" x14ac:dyDescent="0.25">
      <c r="A81900"/>
    </row>
    <row r="81901" spans="1:1" x14ac:dyDescent="0.25">
      <c r="A81901"/>
    </row>
    <row r="81902" spans="1:1" x14ac:dyDescent="0.25">
      <c r="A81902"/>
    </row>
    <row r="81903" spans="1:1" x14ac:dyDescent="0.25">
      <c r="A81903"/>
    </row>
    <row r="81904" spans="1:1" x14ac:dyDescent="0.25">
      <c r="A81904"/>
    </row>
    <row r="81905" spans="1:1" x14ac:dyDescent="0.25">
      <c r="A81905"/>
    </row>
    <row r="81906" spans="1:1" x14ac:dyDescent="0.25">
      <c r="A81906"/>
    </row>
    <row r="81907" spans="1:1" x14ac:dyDescent="0.25">
      <c r="A81907"/>
    </row>
    <row r="81908" spans="1:1" x14ac:dyDescent="0.25">
      <c r="A81908"/>
    </row>
    <row r="81909" spans="1:1" x14ac:dyDescent="0.25">
      <c r="A81909"/>
    </row>
    <row r="81910" spans="1:1" x14ac:dyDescent="0.25">
      <c r="A81910"/>
    </row>
    <row r="81911" spans="1:1" x14ac:dyDescent="0.25">
      <c r="A81911"/>
    </row>
    <row r="81912" spans="1:1" x14ac:dyDescent="0.25">
      <c r="A81912"/>
    </row>
    <row r="81913" spans="1:1" x14ac:dyDescent="0.25">
      <c r="A81913"/>
    </row>
    <row r="81914" spans="1:1" x14ac:dyDescent="0.25">
      <c r="A81914"/>
    </row>
    <row r="81915" spans="1:1" x14ac:dyDescent="0.25">
      <c r="A81915"/>
    </row>
    <row r="81916" spans="1:1" x14ac:dyDescent="0.25">
      <c r="A81916"/>
    </row>
    <row r="81917" spans="1:1" x14ac:dyDescent="0.25">
      <c r="A81917"/>
    </row>
    <row r="81918" spans="1:1" x14ac:dyDescent="0.25">
      <c r="A81918"/>
    </row>
    <row r="81919" spans="1:1" x14ac:dyDescent="0.25">
      <c r="A81919"/>
    </row>
    <row r="81920" spans="1:1" x14ac:dyDescent="0.25">
      <c r="A81920"/>
    </row>
    <row r="81921" spans="1:1" x14ac:dyDescent="0.25">
      <c r="A81921"/>
    </row>
    <row r="81922" spans="1:1" x14ac:dyDescent="0.25">
      <c r="A81922"/>
    </row>
    <row r="81923" spans="1:1" x14ac:dyDescent="0.25">
      <c r="A81923"/>
    </row>
    <row r="81924" spans="1:1" x14ac:dyDescent="0.25">
      <c r="A81924"/>
    </row>
    <row r="81925" spans="1:1" x14ac:dyDescent="0.25">
      <c r="A81925"/>
    </row>
    <row r="81926" spans="1:1" x14ac:dyDescent="0.25">
      <c r="A81926"/>
    </row>
    <row r="81927" spans="1:1" x14ac:dyDescent="0.25">
      <c r="A81927"/>
    </row>
    <row r="81928" spans="1:1" x14ac:dyDescent="0.25">
      <c r="A81928"/>
    </row>
    <row r="81929" spans="1:1" x14ac:dyDescent="0.25">
      <c r="A81929"/>
    </row>
    <row r="81930" spans="1:1" x14ac:dyDescent="0.25">
      <c r="A81930"/>
    </row>
    <row r="81931" spans="1:1" x14ac:dyDescent="0.25">
      <c r="A81931"/>
    </row>
    <row r="81932" spans="1:1" x14ac:dyDescent="0.25">
      <c r="A81932"/>
    </row>
    <row r="81933" spans="1:1" x14ac:dyDescent="0.25">
      <c r="A81933"/>
    </row>
    <row r="81934" spans="1:1" x14ac:dyDescent="0.25">
      <c r="A81934"/>
    </row>
    <row r="81935" spans="1:1" x14ac:dyDescent="0.25">
      <c r="A81935"/>
    </row>
    <row r="81936" spans="1:1" x14ac:dyDescent="0.25">
      <c r="A81936"/>
    </row>
    <row r="81937" spans="1:1" x14ac:dyDescent="0.25">
      <c r="A81937"/>
    </row>
    <row r="81938" spans="1:1" x14ac:dyDescent="0.25">
      <c r="A81938"/>
    </row>
    <row r="81939" spans="1:1" x14ac:dyDescent="0.25">
      <c r="A81939"/>
    </row>
    <row r="81940" spans="1:1" x14ac:dyDescent="0.25">
      <c r="A81940"/>
    </row>
    <row r="81941" spans="1:1" x14ac:dyDescent="0.25">
      <c r="A81941"/>
    </row>
    <row r="81942" spans="1:1" x14ac:dyDescent="0.25">
      <c r="A81942"/>
    </row>
    <row r="81943" spans="1:1" x14ac:dyDescent="0.25">
      <c r="A81943"/>
    </row>
    <row r="81944" spans="1:1" x14ac:dyDescent="0.25">
      <c r="A81944"/>
    </row>
    <row r="81945" spans="1:1" x14ac:dyDescent="0.25">
      <c r="A81945"/>
    </row>
    <row r="81946" spans="1:1" x14ac:dyDescent="0.25">
      <c r="A81946"/>
    </row>
    <row r="81947" spans="1:1" x14ac:dyDescent="0.25">
      <c r="A81947"/>
    </row>
    <row r="81948" spans="1:1" x14ac:dyDescent="0.25">
      <c r="A81948"/>
    </row>
    <row r="81949" spans="1:1" x14ac:dyDescent="0.25">
      <c r="A81949"/>
    </row>
    <row r="81950" spans="1:1" x14ac:dyDescent="0.25">
      <c r="A81950"/>
    </row>
    <row r="81951" spans="1:1" x14ac:dyDescent="0.25">
      <c r="A81951"/>
    </row>
    <row r="81952" spans="1:1" x14ac:dyDescent="0.25">
      <c r="A81952"/>
    </row>
    <row r="81953" spans="1:1" x14ac:dyDescent="0.25">
      <c r="A81953"/>
    </row>
    <row r="81954" spans="1:1" x14ac:dyDescent="0.25">
      <c r="A81954"/>
    </row>
    <row r="81955" spans="1:1" x14ac:dyDescent="0.25">
      <c r="A81955"/>
    </row>
    <row r="81956" spans="1:1" x14ac:dyDescent="0.25">
      <c r="A81956"/>
    </row>
    <row r="81957" spans="1:1" x14ac:dyDescent="0.25">
      <c r="A81957"/>
    </row>
    <row r="81958" spans="1:1" x14ac:dyDescent="0.25">
      <c r="A81958"/>
    </row>
    <row r="81959" spans="1:1" x14ac:dyDescent="0.25">
      <c r="A81959"/>
    </row>
    <row r="81960" spans="1:1" x14ac:dyDescent="0.25">
      <c r="A81960"/>
    </row>
    <row r="81961" spans="1:1" x14ac:dyDescent="0.25">
      <c r="A81961"/>
    </row>
    <row r="81962" spans="1:1" x14ac:dyDescent="0.25">
      <c r="A81962"/>
    </row>
    <row r="81963" spans="1:1" x14ac:dyDescent="0.25">
      <c r="A81963"/>
    </row>
    <row r="81964" spans="1:1" x14ac:dyDescent="0.25">
      <c r="A81964"/>
    </row>
    <row r="81965" spans="1:1" x14ac:dyDescent="0.25">
      <c r="A81965"/>
    </row>
    <row r="81966" spans="1:1" x14ac:dyDescent="0.25">
      <c r="A81966"/>
    </row>
    <row r="81967" spans="1:1" x14ac:dyDescent="0.25">
      <c r="A81967"/>
    </row>
    <row r="81968" spans="1:1" x14ac:dyDescent="0.25">
      <c r="A81968"/>
    </row>
    <row r="81969" spans="1:1" x14ac:dyDescent="0.25">
      <c r="A81969"/>
    </row>
    <row r="81970" spans="1:1" x14ac:dyDescent="0.25">
      <c r="A81970"/>
    </row>
    <row r="81971" spans="1:1" x14ac:dyDescent="0.25">
      <c r="A81971"/>
    </row>
    <row r="81972" spans="1:1" x14ac:dyDescent="0.25">
      <c r="A81972"/>
    </row>
    <row r="81973" spans="1:1" x14ac:dyDescent="0.25">
      <c r="A81973"/>
    </row>
    <row r="81974" spans="1:1" x14ac:dyDescent="0.25">
      <c r="A81974"/>
    </row>
    <row r="81975" spans="1:1" x14ac:dyDescent="0.25">
      <c r="A81975"/>
    </row>
    <row r="81976" spans="1:1" x14ac:dyDescent="0.25">
      <c r="A81976"/>
    </row>
    <row r="81977" spans="1:1" x14ac:dyDescent="0.25">
      <c r="A81977"/>
    </row>
    <row r="81978" spans="1:1" x14ac:dyDescent="0.25">
      <c r="A81978"/>
    </row>
    <row r="81979" spans="1:1" x14ac:dyDescent="0.25">
      <c r="A81979"/>
    </row>
    <row r="81980" spans="1:1" x14ac:dyDescent="0.25">
      <c r="A81980"/>
    </row>
    <row r="81981" spans="1:1" x14ac:dyDescent="0.25">
      <c r="A81981"/>
    </row>
    <row r="81982" spans="1:1" x14ac:dyDescent="0.25">
      <c r="A81982"/>
    </row>
    <row r="81983" spans="1:1" x14ac:dyDescent="0.25">
      <c r="A81983"/>
    </row>
    <row r="81984" spans="1:1" x14ac:dyDescent="0.25">
      <c r="A81984"/>
    </row>
    <row r="81985" spans="1:1" x14ac:dyDescent="0.25">
      <c r="A81985"/>
    </row>
    <row r="81986" spans="1:1" x14ac:dyDescent="0.25">
      <c r="A81986"/>
    </row>
    <row r="81987" spans="1:1" x14ac:dyDescent="0.25">
      <c r="A81987"/>
    </row>
    <row r="81988" spans="1:1" x14ac:dyDescent="0.25">
      <c r="A81988"/>
    </row>
    <row r="81989" spans="1:1" x14ac:dyDescent="0.25">
      <c r="A81989"/>
    </row>
    <row r="81990" spans="1:1" x14ac:dyDescent="0.25">
      <c r="A81990"/>
    </row>
    <row r="81991" spans="1:1" x14ac:dyDescent="0.25">
      <c r="A81991"/>
    </row>
    <row r="81992" spans="1:1" x14ac:dyDescent="0.25">
      <c r="A81992"/>
    </row>
    <row r="81993" spans="1:1" x14ac:dyDescent="0.25">
      <c r="A81993"/>
    </row>
    <row r="81994" spans="1:1" x14ac:dyDescent="0.25">
      <c r="A81994"/>
    </row>
    <row r="81995" spans="1:1" x14ac:dyDescent="0.25">
      <c r="A81995"/>
    </row>
    <row r="81996" spans="1:1" x14ac:dyDescent="0.25">
      <c r="A81996"/>
    </row>
    <row r="81997" spans="1:1" x14ac:dyDescent="0.25">
      <c r="A81997"/>
    </row>
    <row r="81998" spans="1:1" x14ac:dyDescent="0.25">
      <c r="A81998"/>
    </row>
    <row r="81999" spans="1:1" x14ac:dyDescent="0.25">
      <c r="A81999"/>
    </row>
    <row r="82000" spans="1:1" x14ac:dyDescent="0.25">
      <c r="A82000"/>
    </row>
    <row r="82001" spans="1:1" x14ac:dyDescent="0.25">
      <c r="A82001"/>
    </row>
    <row r="82002" spans="1:1" x14ac:dyDescent="0.25">
      <c r="A82002"/>
    </row>
    <row r="82003" spans="1:1" x14ac:dyDescent="0.25">
      <c r="A82003"/>
    </row>
    <row r="82004" spans="1:1" x14ac:dyDescent="0.25">
      <c r="A82004"/>
    </row>
    <row r="82005" spans="1:1" x14ac:dyDescent="0.25">
      <c r="A82005"/>
    </row>
    <row r="82006" spans="1:1" x14ac:dyDescent="0.25">
      <c r="A82006"/>
    </row>
    <row r="82007" spans="1:1" x14ac:dyDescent="0.25">
      <c r="A82007"/>
    </row>
    <row r="82008" spans="1:1" x14ac:dyDescent="0.25">
      <c r="A82008"/>
    </row>
    <row r="82009" spans="1:1" x14ac:dyDescent="0.25">
      <c r="A82009"/>
    </row>
    <row r="82010" spans="1:1" x14ac:dyDescent="0.25">
      <c r="A82010"/>
    </row>
    <row r="82011" spans="1:1" x14ac:dyDescent="0.25">
      <c r="A82011"/>
    </row>
    <row r="82012" spans="1:1" x14ac:dyDescent="0.25">
      <c r="A82012"/>
    </row>
    <row r="82013" spans="1:1" x14ac:dyDescent="0.25">
      <c r="A82013"/>
    </row>
    <row r="82014" spans="1:1" x14ac:dyDescent="0.25">
      <c r="A82014"/>
    </row>
    <row r="82015" spans="1:1" x14ac:dyDescent="0.25">
      <c r="A82015"/>
    </row>
    <row r="82016" spans="1:1" x14ac:dyDescent="0.25">
      <c r="A82016"/>
    </row>
    <row r="82017" spans="1:1" x14ac:dyDescent="0.25">
      <c r="A82017"/>
    </row>
    <row r="82018" spans="1:1" x14ac:dyDescent="0.25">
      <c r="A82018"/>
    </row>
    <row r="82019" spans="1:1" x14ac:dyDescent="0.25">
      <c r="A82019"/>
    </row>
    <row r="82020" spans="1:1" x14ac:dyDescent="0.25">
      <c r="A82020"/>
    </row>
    <row r="82021" spans="1:1" x14ac:dyDescent="0.25">
      <c r="A82021"/>
    </row>
    <row r="82022" spans="1:1" x14ac:dyDescent="0.25">
      <c r="A82022"/>
    </row>
    <row r="82023" spans="1:1" x14ac:dyDescent="0.25">
      <c r="A82023"/>
    </row>
    <row r="82024" spans="1:1" x14ac:dyDescent="0.25">
      <c r="A82024"/>
    </row>
    <row r="82025" spans="1:1" x14ac:dyDescent="0.25">
      <c r="A82025"/>
    </row>
    <row r="82026" spans="1:1" x14ac:dyDescent="0.25">
      <c r="A82026"/>
    </row>
    <row r="82027" spans="1:1" x14ac:dyDescent="0.25">
      <c r="A82027"/>
    </row>
    <row r="82028" spans="1:1" x14ac:dyDescent="0.25">
      <c r="A82028"/>
    </row>
    <row r="82029" spans="1:1" x14ac:dyDescent="0.25">
      <c r="A82029"/>
    </row>
    <row r="82030" spans="1:1" x14ac:dyDescent="0.25">
      <c r="A82030"/>
    </row>
    <row r="82031" spans="1:1" x14ac:dyDescent="0.25">
      <c r="A82031"/>
    </row>
    <row r="82032" spans="1:1" x14ac:dyDescent="0.25">
      <c r="A82032"/>
    </row>
    <row r="82033" spans="1:1" x14ac:dyDescent="0.25">
      <c r="A82033"/>
    </row>
    <row r="82034" spans="1:1" x14ac:dyDescent="0.25">
      <c r="A82034"/>
    </row>
    <row r="82035" spans="1:1" x14ac:dyDescent="0.25">
      <c r="A82035"/>
    </row>
    <row r="82036" spans="1:1" x14ac:dyDescent="0.25">
      <c r="A82036"/>
    </row>
    <row r="82037" spans="1:1" x14ac:dyDescent="0.25">
      <c r="A82037"/>
    </row>
    <row r="82038" spans="1:1" x14ac:dyDescent="0.25">
      <c r="A82038"/>
    </row>
    <row r="82039" spans="1:1" x14ac:dyDescent="0.25">
      <c r="A82039"/>
    </row>
    <row r="82040" spans="1:1" x14ac:dyDescent="0.25">
      <c r="A82040"/>
    </row>
    <row r="82041" spans="1:1" x14ac:dyDescent="0.25">
      <c r="A82041"/>
    </row>
    <row r="82042" spans="1:1" x14ac:dyDescent="0.25">
      <c r="A82042"/>
    </row>
    <row r="82043" spans="1:1" x14ac:dyDescent="0.25">
      <c r="A82043"/>
    </row>
    <row r="82044" spans="1:1" x14ac:dyDescent="0.25">
      <c r="A82044"/>
    </row>
    <row r="82045" spans="1:1" x14ac:dyDescent="0.25">
      <c r="A82045"/>
    </row>
    <row r="82046" spans="1:1" x14ac:dyDescent="0.25">
      <c r="A82046"/>
    </row>
    <row r="82047" spans="1:1" x14ac:dyDescent="0.25">
      <c r="A82047"/>
    </row>
    <row r="82048" spans="1:1" x14ac:dyDescent="0.25">
      <c r="A82048"/>
    </row>
    <row r="82049" spans="1:1" x14ac:dyDescent="0.25">
      <c r="A82049"/>
    </row>
    <row r="82050" spans="1:1" x14ac:dyDescent="0.25">
      <c r="A82050"/>
    </row>
    <row r="82051" spans="1:1" x14ac:dyDescent="0.25">
      <c r="A82051"/>
    </row>
    <row r="82052" spans="1:1" x14ac:dyDescent="0.25">
      <c r="A82052"/>
    </row>
    <row r="82053" spans="1:1" x14ac:dyDescent="0.25">
      <c r="A82053"/>
    </row>
    <row r="82054" spans="1:1" x14ac:dyDescent="0.25">
      <c r="A82054"/>
    </row>
    <row r="82055" spans="1:1" x14ac:dyDescent="0.25">
      <c r="A82055"/>
    </row>
    <row r="82056" spans="1:1" x14ac:dyDescent="0.25">
      <c r="A82056"/>
    </row>
    <row r="82057" spans="1:1" x14ac:dyDescent="0.25">
      <c r="A82057"/>
    </row>
    <row r="82058" spans="1:1" x14ac:dyDescent="0.25">
      <c r="A82058"/>
    </row>
    <row r="82059" spans="1:1" x14ac:dyDescent="0.25">
      <c r="A82059"/>
    </row>
    <row r="82060" spans="1:1" x14ac:dyDescent="0.25">
      <c r="A82060"/>
    </row>
    <row r="82061" spans="1:1" x14ac:dyDescent="0.25">
      <c r="A82061"/>
    </row>
    <row r="82062" spans="1:1" x14ac:dyDescent="0.25">
      <c r="A82062"/>
    </row>
    <row r="82063" spans="1:1" x14ac:dyDescent="0.25">
      <c r="A82063"/>
    </row>
    <row r="82064" spans="1:1" x14ac:dyDescent="0.25">
      <c r="A82064"/>
    </row>
    <row r="82065" spans="1:1" x14ac:dyDescent="0.25">
      <c r="A82065"/>
    </row>
    <row r="82066" spans="1:1" x14ac:dyDescent="0.25">
      <c r="A82066"/>
    </row>
    <row r="82067" spans="1:1" x14ac:dyDescent="0.25">
      <c r="A82067"/>
    </row>
    <row r="82068" spans="1:1" x14ac:dyDescent="0.25">
      <c r="A82068"/>
    </row>
    <row r="82069" spans="1:1" x14ac:dyDescent="0.25">
      <c r="A82069"/>
    </row>
    <row r="82070" spans="1:1" x14ac:dyDescent="0.25">
      <c r="A82070"/>
    </row>
    <row r="82071" spans="1:1" x14ac:dyDescent="0.25">
      <c r="A82071"/>
    </row>
    <row r="82072" spans="1:1" x14ac:dyDescent="0.25">
      <c r="A82072"/>
    </row>
    <row r="82073" spans="1:1" x14ac:dyDescent="0.25">
      <c r="A82073"/>
    </row>
    <row r="82074" spans="1:1" x14ac:dyDescent="0.25">
      <c r="A82074"/>
    </row>
    <row r="82075" spans="1:1" x14ac:dyDescent="0.25">
      <c r="A82075"/>
    </row>
    <row r="82076" spans="1:1" x14ac:dyDescent="0.25">
      <c r="A82076"/>
    </row>
    <row r="82077" spans="1:1" x14ac:dyDescent="0.25">
      <c r="A82077"/>
    </row>
    <row r="82078" spans="1:1" x14ac:dyDescent="0.25">
      <c r="A82078"/>
    </row>
    <row r="82079" spans="1:1" x14ac:dyDescent="0.25">
      <c r="A82079"/>
    </row>
    <row r="82080" spans="1:1" x14ac:dyDescent="0.25">
      <c r="A82080"/>
    </row>
    <row r="82081" spans="1:1" x14ac:dyDescent="0.25">
      <c r="A82081"/>
    </row>
    <row r="82082" spans="1:1" x14ac:dyDescent="0.25">
      <c r="A82082"/>
    </row>
    <row r="82083" spans="1:1" x14ac:dyDescent="0.25">
      <c r="A82083"/>
    </row>
    <row r="82084" spans="1:1" x14ac:dyDescent="0.25">
      <c r="A82084"/>
    </row>
    <row r="82085" spans="1:1" x14ac:dyDescent="0.25">
      <c r="A82085"/>
    </row>
    <row r="82086" spans="1:1" x14ac:dyDescent="0.25">
      <c r="A82086"/>
    </row>
    <row r="82087" spans="1:1" x14ac:dyDescent="0.25">
      <c r="A82087"/>
    </row>
    <row r="82088" spans="1:1" x14ac:dyDescent="0.25">
      <c r="A82088"/>
    </row>
    <row r="82089" spans="1:1" x14ac:dyDescent="0.25">
      <c r="A82089"/>
    </row>
    <row r="82090" spans="1:1" x14ac:dyDescent="0.25">
      <c r="A82090"/>
    </row>
    <row r="82091" spans="1:1" x14ac:dyDescent="0.25">
      <c r="A82091"/>
    </row>
    <row r="82092" spans="1:1" x14ac:dyDescent="0.25">
      <c r="A82092"/>
    </row>
    <row r="82093" spans="1:1" x14ac:dyDescent="0.25">
      <c r="A82093"/>
    </row>
    <row r="82094" spans="1:1" x14ac:dyDescent="0.25">
      <c r="A82094"/>
    </row>
    <row r="82095" spans="1:1" x14ac:dyDescent="0.25">
      <c r="A82095"/>
    </row>
    <row r="82096" spans="1:1" x14ac:dyDescent="0.25">
      <c r="A82096"/>
    </row>
    <row r="82097" spans="1:1" x14ac:dyDescent="0.25">
      <c r="A82097"/>
    </row>
    <row r="82098" spans="1:1" x14ac:dyDescent="0.25">
      <c r="A82098"/>
    </row>
    <row r="82099" spans="1:1" x14ac:dyDescent="0.25">
      <c r="A82099"/>
    </row>
    <row r="82100" spans="1:1" x14ac:dyDescent="0.25">
      <c r="A82100"/>
    </row>
    <row r="82101" spans="1:1" x14ac:dyDescent="0.25">
      <c r="A82101"/>
    </row>
    <row r="82102" spans="1:1" x14ac:dyDescent="0.25">
      <c r="A82102"/>
    </row>
    <row r="82103" spans="1:1" x14ac:dyDescent="0.25">
      <c r="A82103"/>
    </row>
    <row r="82104" spans="1:1" x14ac:dyDescent="0.25">
      <c r="A82104"/>
    </row>
    <row r="82105" spans="1:1" x14ac:dyDescent="0.25">
      <c r="A82105"/>
    </row>
    <row r="82106" spans="1:1" x14ac:dyDescent="0.25">
      <c r="A82106"/>
    </row>
    <row r="82107" spans="1:1" x14ac:dyDescent="0.25">
      <c r="A82107"/>
    </row>
    <row r="82108" spans="1:1" x14ac:dyDescent="0.25">
      <c r="A82108"/>
    </row>
    <row r="82109" spans="1:1" x14ac:dyDescent="0.25">
      <c r="A82109"/>
    </row>
    <row r="82110" spans="1:1" x14ac:dyDescent="0.25">
      <c r="A82110"/>
    </row>
    <row r="82111" spans="1:1" x14ac:dyDescent="0.25">
      <c r="A82111"/>
    </row>
    <row r="82112" spans="1:1" x14ac:dyDescent="0.25">
      <c r="A82112"/>
    </row>
    <row r="82113" spans="1:1" x14ac:dyDescent="0.25">
      <c r="A82113"/>
    </row>
    <row r="82114" spans="1:1" x14ac:dyDescent="0.25">
      <c r="A82114"/>
    </row>
    <row r="82115" spans="1:1" x14ac:dyDescent="0.25">
      <c r="A82115"/>
    </row>
    <row r="82116" spans="1:1" x14ac:dyDescent="0.25">
      <c r="A82116"/>
    </row>
    <row r="82117" spans="1:1" x14ac:dyDescent="0.25">
      <c r="A82117"/>
    </row>
    <row r="82118" spans="1:1" x14ac:dyDescent="0.25">
      <c r="A82118"/>
    </row>
    <row r="82119" spans="1:1" x14ac:dyDescent="0.25">
      <c r="A82119"/>
    </row>
    <row r="82120" spans="1:1" x14ac:dyDescent="0.25">
      <c r="A82120"/>
    </row>
    <row r="82121" spans="1:1" x14ac:dyDescent="0.25">
      <c r="A82121"/>
    </row>
    <row r="82122" spans="1:1" x14ac:dyDescent="0.25">
      <c r="A82122"/>
    </row>
    <row r="82123" spans="1:1" x14ac:dyDescent="0.25">
      <c r="A82123"/>
    </row>
    <row r="82124" spans="1:1" x14ac:dyDescent="0.25">
      <c r="A82124"/>
    </row>
    <row r="82125" spans="1:1" x14ac:dyDescent="0.25">
      <c r="A82125"/>
    </row>
    <row r="82126" spans="1:1" x14ac:dyDescent="0.25">
      <c r="A82126"/>
    </row>
    <row r="82127" spans="1:1" x14ac:dyDescent="0.25">
      <c r="A82127"/>
    </row>
    <row r="82128" spans="1:1" x14ac:dyDescent="0.25">
      <c r="A82128"/>
    </row>
    <row r="82129" spans="1:1" x14ac:dyDescent="0.25">
      <c r="A82129"/>
    </row>
    <row r="82130" spans="1:1" x14ac:dyDescent="0.25">
      <c r="A82130"/>
    </row>
    <row r="82131" spans="1:1" x14ac:dyDescent="0.25">
      <c r="A82131"/>
    </row>
    <row r="82132" spans="1:1" x14ac:dyDescent="0.25">
      <c r="A82132"/>
    </row>
    <row r="82133" spans="1:1" x14ac:dyDescent="0.25">
      <c r="A82133"/>
    </row>
    <row r="82134" spans="1:1" x14ac:dyDescent="0.25">
      <c r="A82134"/>
    </row>
    <row r="82135" spans="1:1" x14ac:dyDescent="0.25">
      <c r="A82135"/>
    </row>
    <row r="82136" spans="1:1" x14ac:dyDescent="0.25">
      <c r="A82136"/>
    </row>
    <row r="82137" spans="1:1" x14ac:dyDescent="0.25">
      <c r="A82137"/>
    </row>
    <row r="82138" spans="1:1" x14ac:dyDescent="0.25">
      <c r="A82138"/>
    </row>
    <row r="82139" spans="1:1" x14ac:dyDescent="0.25">
      <c r="A82139"/>
    </row>
    <row r="82140" spans="1:1" x14ac:dyDescent="0.25">
      <c r="A82140"/>
    </row>
    <row r="82141" spans="1:1" x14ac:dyDescent="0.25">
      <c r="A82141"/>
    </row>
    <row r="82142" spans="1:1" x14ac:dyDescent="0.25">
      <c r="A82142"/>
    </row>
    <row r="82143" spans="1:1" x14ac:dyDescent="0.25">
      <c r="A82143"/>
    </row>
    <row r="82144" spans="1:1" x14ac:dyDescent="0.25">
      <c r="A82144"/>
    </row>
    <row r="82145" spans="1:1" x14ac:dyDescent="0.25">
      <c r="A82145"/>
    </row>
    <row r="82146" spans="1:1" x14ac:dyDescent="0.25">
      <c r="A82146"/>
    </row>
    <row r="82147" spans="1:1" x14ac:dyDescent="0.25">
      <c r="A82147"/>
    </row>
    <row r="82148" spans="1:1" x14ac:dyDescent="0.25">
      <c r="A82148"/>
    </row>
    <row r="82149" spans="1:1" x14ac:dyDescent="0.25">
      <c r="A82149"/>
    </row>
    <row r="82150" spans="1:1" x14ac:dyDescent="0.25">
      <c r="A82150"/>
    </row>
    <row r="82151" spans="1:1" x14ac:dyDescent="0.25">
      <c r="A82151"/>
    </row>
    <row r="82152" spans="1:1" x14ac:dyDescent="0.25">
      <c r="A82152"/>
    </row>
    <row r="82153" spans="1:1" x14ac:dyDescent="0.25">
      <c r="A82153"/>
    </row>
    <row r="82154" spans="1:1" x14ac:dyDescent="0.25">
      <c r="A82154"/>
    </row>
    <row r="82155" spans="1:1" x14ac:dyDescent="0.25">
      <c r="A82155"/>
    </row>
    <row r="82156" spans="1:1" x14ac:dyDescent="0.25">
      <c r="A82156"/>
    </row>
    <row r="82157" spans="1:1" x14ac:dyDescent="0.25">
      <c r="A82157"/>
    </row>
    <row r="82158" spans="1:1" x14ac:dyDescent="0.25">
      <c r="A82158"/>
    </row>
    <row r="82159" spans="1:1" x14ac:dyDescent="0.25">
      <c r="A82159"/>
    </row>
    <row r="82160" spans="1:1" x14ac:dyDescent="0.25">
      <c r="A82160"/>
    </row>
    <row r="82161" spans="1:1" x14ac:dyDescent="0.25">
      <c r="A82161"/>
    </row>
    <row r="82162" spans="1:1" x14ac:dyDescent="0.25">
      <c r="A82162"/>
    </row>
    <row r="82163" spans="1:1" x14ac:dyDescent="0.25">
      <c r="A82163"/>
    </row>
    <row r="82164" spans="1:1" x14ac:dyDescent="0.25">
      <c r="A82164"/>
    </row>
    <row r="82165" spans="1:1" x14ac:dyDescent="0.25">
      <c r="A82165"/>
    </row>
    <row r="82166" spans="1:1" x14ac:dyDescent="0.25">
      <c r="A82166"/>
    </row>
    <row r="82167" spans="1:1" x14ac:dyDescent="0.25">
      <c r="A82167"/>
    </row>
    <row r="82168" spans="1:1" x14ac:dyDescent="0.25">
      <c r="A82168"/>
    </row>
    <row r="82169" spans="1:1" x14ac:dyDescent="0.25">
      <c r="A82169"/>
    </row>
    <row r="82170" spans="1:1" x14ac:dyDescent="0.25">
      <c r="A82170"/>
    </row>
    <row r="82171" spans="1:1" x14ac:dyDescent="0.25">
      <c r="A82171"/>
    </row>
    <row r="82172" spans="1:1" x14ac:dyDescent="0.25">
      <c r="A82172"/>
    </row>
    <row r="82173" spans="1:1" x14ac:dyDescent="0.25">
      <c r="A82173"/>
    </row>
    <row r="82174" spans="1:1" x14ac:dyDescent="0.25">
      <c r="A82174"/>
    </row>
    <row r="82175" spans="1:1" x14ac:dyDescent="0.25">
      <c r="A82175"/>
    </row>
    <row r="82176" spans="1:1" x14ac:dyDescent="0.25">
      <c r="A82176"/>
    </row>
    <row r="82177" spans="1:1" x14ac:dyDescent="0.25">
      <c r="A82177"/>
    </row>
    <row r="82178" spans="1:1" x14ac:dyDescent="0.25">
      <c r="A82178"/>
    </row>
    <row r="82179" spans="1:1" x14ac:dyDescent="0.25">
      <c r="A82179"/>
    </row>
    <row r="82180" spans="1:1" x14ac:dyDescent="0.25">
      <c r="A82180"/>
    </row>
    <row r="82181" spans="1:1" x14ac:dyDescent="0.25">
      <c r="A82181"/>
    </row>
    <row r="82182" spans="1:1" x14ac:dyDescent="0.25">
      <c r="A82182"/>
    </row>
    <row r="82183" spans="1:1" x14ac:dyDescent="0.25">
      <c r="A82183"/>
    </row>
    <row r="82184" spans="1:1" x14ac:dyDescent="0.25">
      <c r="A82184"/>
    </row>
    <row r="82185" spans="1:1" x14ac:dyDescent="0.25">
      <c r="A82185"/>
    </row>
    <row r="82186" spans="1:1" x14ac:dyDescent="0.25">
      <c r="A82186"/>
    </row>
    <row r="82187" spans="1:1" x14ac:dyDescent="0.25">
      <c r="A82187"/>
    </row>
    <row r="82188" spans="1:1" x14ac:dyDescent="0.25">
      <c r="A82188"/>
    </row>
    <row r="82189" spans="1:1" x14ac:dyDescent="0.25">
      <c r="A82189"/>
    </row>
    <row r="82190" spans="1:1" x14ac:dyDescent="0.25">
      <c r="A82190"/>
    </row>
    <row r="82191" spans="1:1" x14ac:dyDescent="0.25">
      <c r="A82191"/>
    </row>
    <row r="82192" spans="1:1" x14ac:dyDescent="0.25">
      <c r="A82192"/>
    </row>
    <row r="82193" spans="1:1" x14ac:dyDescent="0.25">
      <c r="A82193"/>
    </row>
    <row r="82194" spans="1:1" x14ac:dyDescent="0.25">
      <c r="A82194"/>
    </row>
    <row r="82195" spans="1:1" x14ac:dyDescent="0.25">
      <c r="A82195"/>
    </row>
    <row r="82196" spans="1:1" x14ac:dyDescent="0.25">
      <c r="A82196"/>
    </row>
    <row r="82197" spans="1:1" x14ac:dyDescent="0.25">
      <c r="A82197"/>
    </row>
    <row r="82198" spans="1:1" x14ac:dyDescent="0.25">
      <c r="A82198"/>
    </row>
    <row r="82199" spans="1:1" x14ac:dyDescent="0.25">
      <c r="A82199"/>
    </row>
    <row r="82200" spans="1:1" x14ac:dyDescent="0.25">
      <c r="A82200"/>
    </row>
    <row r="82201" spans="1:1" x14ac:dyDescent="0.25">
      <c r="A82201"/>
    </row>
    <row r="82202" spans="1:1" x14ac:dyDescent="0.25">
      <c r="A82202"/>
    </row>
    <row r="82203" spans="1:1" x14ac:dyDescent="0.25">
      <c r="A82203"/>
    </row>
    <row r="82204" spans="1:1" x14ac:dyDescent="0.25">
      <c r="A82204"/>
    </row>
    <row r="82205" spans="1:1" x14ac:dyDescent="0.25">
      <c r="A82205"/>
    </row>
    <row r="82206" spans="1:1" x14ac:dyDescent="0.25">
      <c r="A82206"/>
    </row>
    <row r="82207" spans="1:1" x14ac:dyDescent="0.25">
      <c r="A82207"/>
    </row>
    <row r="82208" spans="1:1" x14ac:dyDescent="0.25">
      <c r="A82208"/>
    </row>
    <row r="82209" spans="1:1" x14ac:dyDescent="0.25">
      <c r="A82209"/>
    </row>
    <row r="82210" spans="1:1" x14ac:dyDescent="0.25">
      <c r="A82210"/>
    </row>
    <row r="82211" spans="1:1" x14ac:dyDescent="0.25">
      <c r="A82211"/>
    </row>
    <row r="82212" spans="1:1" x14ac:dyDescent="0.25">
      <c r="A82212"/>
    </row>
    <row r="82213" spans="1:1" x14ac:dyDescent="0.25">
      <c r="A82213"/>
    </row>
    <row r="82214" spans="1:1" x14ac:dyDescent="0.25">
      <c r="A82214"/>
    </row>
    <row r="82215" spans="1:1" x14ac:dyDescent="0.25">
      <c r="A82215"/>
    </row>
    <row r="82216" spans="1:1" x14ac:dyDescent="0.25">
      <c r="A82216"/>
    </row>
    <row r="82217" spans="1:1" x14ac:dyDescent="0.25">
      <c r="A82217"/>
    </row>
    <row r="82218" spans="1:1" x14ac:dyDescent="0.25">
      <c r="A82218"/>
    </row>
    <row r="82219" spans="1:1" x14ac:dyDescent="0.25">
      <c r="A82219"/>
    </row>
    <row r="82220" spans="1:1" x14ac:dyDescent="0.25">
      <c r="A82220"/>
    </row>
    <row r="82221" spans="1:1" x14ac:dyDescent="0.25">
      <c r="A82221"/>
    </row>
    <row r="82222" spans="1:1" x14ac:dyDescent="0.25">
      <c r="A82222"/>
    </row>
    <row r="82223" spans="1:1" x14ac:dyDescent="0.25">
      <c r="A82223"/>
    </row>
    <row r="82224" spans="1:1" x14ac:dyDescent="0.25">
      <c r="A82224"/>
    </row>
    <row r="82225" spans="1:1" x14ac:dyDescent="0.25">
      <c r="A82225"/>
    </row>
    <row r="82226" spans="1:1" x14ac:dyDescent="0.25">
      <c r="A82226"/>
    </row>
    <row r="82227" spans="1:1" x14ac:dyDescent="0.25">
      <c r="A82227"/>
    </row>
    <row r="82228" spans="1:1" x14ac:dyDescent="0.25">
      <c r="A82228"/>
    </row>
    <row r="82229" spans="1:1" x14ac:dyDescent="0.25">
      <c r="A82229"/>
    </row>
    <row r="82230" spans="1:1" x14ac:dyDescent="0.25">
      <c r="A82230"/>
    </row>
    <row r="82231" spans="1:1" x14ac:dyDescent="0.25">
      <c r="A82231"/>
    </row>
    <row r="82232" spans="1:1" x14ac:dyDescent="0.25">
      <c r="A82232"/>
    </row>
    <row r="82233" spans="1:1" x14ac:dyDescent="0.25">
      <c r="A82233"/>
    </row>
    <row r="82234" spans="1:1" x14ac:dyDescent="0.25">
      <c r="A82234"/>
    </row>
    <row r="82235" spans="1:1" x14ac:dyDescent="0.25">
      <c r="A82235"/>
    </row>
    <row r="82236" spans="1:1" x14ac:dyDescent="0.25">
      <c r="A82236"/>
    </row>
    <row r="82237" spans="1:1" x14ac:dyDescent="0.25">
      <c r="A82237"/>
    </row>
    <row r="82238" spans="1:1" x14ac:dyDescent="0.25">
      <c r="A82238"/>
    </row>
    <row r="82239" spans="1:1" x14ac:dyDescent="0.25">
      <c r="A82239"/>
    </row>
    <row r="82240" spans="1:1" x14ac:dyDescent="0.25">
      <c r="A82240"/>
    </row>
    <row r="82241" spans="1:1" x14ac:dyDescent="0.25">
      <c r="A82241"/>
    </row>
    <row r="82242" spans="1:1" x14ac:dyDescent="0.25">
      <c r="A82242"/>
    </row>
    <row r="82243" spans="1:1" x14ac:dyDescent="0.25">
      <c r="A82243"/>
    </row>
    <row r="82244" spans="1:1" x14ac:dyDescent="0.25">
      <c r="A82244"/>
    </row>
    <row r="82245" spans="1:1" x14ac:dyDescent="0.25">
      <c r="A82245"/>
    </row>
    <row r="82246" spans="1:1" x14ac:dyDescent="0.25">
      <c r="A82246"/>
    </row>
    <row r="82247" spans="1:1" x14ac:dyDescent="0.25">
      <c r="A82247"/>
    </row>
    <row r="82248" spans="1:1" x14ac:dyDescent="0.25">
      <c r="A82248"/>
    </row>
    <row r="82249" spans="1:1" x14ac:dyDescent="0.25">
      <c r="A82249"/>
    </row>
    <row r="82250" spans="1:1" x14ac:dyDescent="0.25">
      <c r="A82250"/>
    </row>
    <row r="82251" spans="1:1" x14ac:dyDescent="0.25">
      <c r="A82251"/>
    </row>
    <row r="82252" spans="1:1" x14ac:dyDescent="0.25">
      <c r="A82252"/>
    </row>
    <row r="82253" spans="1:1" x14ac:dyDescent="0.25">
      <c r="A82253"/>
    </row>
    <row r="82254" spans="1:1" x14ac:dyDescent="0.25">
      <c r="A82254"/>
    </row>
    <row r="82255" spans="1:1" x14ac:dyDescent="0.25">
      <c r="A82255"/>
    </row>
    <row r="82256" spans="1:1" x14ac:dyDescent="0.25">
      <c r="A82256"/>
    </row>
    <row r="82257" spans="1:1" x14ac:dyDescent="0.25">
      <c r="A82257"/>
    </row>
    <row r="82258" spans="1:1" x14ac:dyDescent="0.25">
      <c r="A82258"/>
    </row>
    <row r="82259" spans="1:1" x14ac:dyDescent="0.25">
      <c r="A82259"/>
    </row>
    <row r="82260" spans="1:1" x14ac:dyDescent="0.25">
      <c r="A82260"/>
    </row>
    <row r="82261" spans="1:1" x14ac:dyDescent="0.25">
      <c r="A82261"/>
    </row>
    <row r="82262" spans="1:1" x14ac:dyDescent="0.25">
      <c r="A82262"/>
    </row>
    <row r="82263" spans="1:1" x14ac:dyDescent="0.25">
      <c r="A82263"/>
    </row>
    <row r="82264" spans="1:1" x14ac:dyDescent="0.25">
      <c r="A82264"/>
    </row>
    <row r="82265" spans="1:1" x14ac:dyDescent="0.25">
      <c r="A82265"/>
    </row>
    <row r="82266" spans="1:1" x14ac:dyDescent="0.25">
      <c r="A82266"/>
    </row>
    <row r="82267" spans="1:1" x14ac:dyDescent="0.25">
      <c r="A82267"/>
    </row>
    <row r="82268" spans="1:1" x14ac:dyDescent="0.25">
      <c r="A82268"/>
    </row>
    <row r="82269" spans="1:1" x14ac:dyDescent="0.25">
      <c r="A82269"/>
    </row>
    <row r="82270" spans="1:1" x14ac:dyDescent="0.25">
      <c r="A82270"/>
    </row>
    <row r="82271" spans="1:1" x14ac:dyDescent="0.25">
      <c r="A82271"/>
    </row>
    <row r="82272" spans="1:1" x14ac:dyDescent="0.25">
      <c r="A82272"/>
    </row>
    <row r="82273" spans="1:1" x14ac:dyDescent="0.25">
      <c r="A82273"/>
    </row>
    <row r="82274" spans="1:1" x14ac:dyDescent="0.25">
      <c r="A82274"/>
    </row>
    <row r="82275" spans="1:1" x14ac:dyDescent="0.25">
      <c r="A82275"/>
    </row>
    <row r="82276" spans="1:1" x14ac:dyDescent="0.25">
      <c r="A82276"/>
    </row>
    <row r="82277" spans="1:1" x14ac:dyDescent="0.25">
      <c r="A82277"/>
    </row>
    <row r="82278" spans="1:1" x14ac:dyDescent="0.25">
      <c r="A82278"/>
    </row>
    <row r="82279" spans="1:1" x14ac:dyDescent="0.25">
      <c r="A82279"/>
    </row>
    <row r="82280" spans="1:1" x14ac:dyDescent="0.25">
      <c r="A82280"/>
    </row>
    <row r="82281" spans="1:1" x14ac:dyDescent="0.25">
      <c r="A82281"/>
    </row>
    <row r="82282" spans="1:1" x14ac:dyDescent="0.25">
      <c r="A82282"/>
    </row>
    <row r="82283" spans="1:1" x14ac:dyDescent="0.25">
      <c r="A82283"/>
    </row>
    <row r="82284" spans="1:1" x14ac:dyDescent="0.25">
      <c r="A82284"/>
    </row>
    <row r="82285" spans="1:1" x14ac:dyDescent="0.25">
      <c r="A82285"/>
    </row>
    <row r="82286" spans="1:1" x14ac:dyDescent="0.25">
      <c r="A82286"/>
    </row>
    <row r="82287" spans="1:1" x14ac:dyDescent="0.25">
      <c r="A82287"/>
    </row>
    <row r="82288" spans="1:1" x14ac:dyDescent="0.25">
      <c r="A82288"/>
    </row>
    <row r="82289" spans="1:1" x14ac:dyDescent="0.25">
      <c r="A82289"/>
    </row>
    <row r="82290" spans="1:1" x14ac:dyDescent="0.25">
      <c r="A82290"/>
    </row>
    <row r="82291" spans="1:1" x14ac:dyDescent="0.25">
      <c r="A82291"/>
    </row>
    <row r="82292" spans="1:1" x14ac:dyDescent="0.25">
      <c r="A82292"/>
    </row>
    <row r="82293" spans="1:1" x14ac:dyDescent="0.25">
      <c r="A82293"/>
    </row>
    <row r="82294" spans="1:1" x14ac:dyDescent="0.25">
      <c r="A82294"/>
    </row>
    <row r="82295" spans="1:1" x14ac:dyDescent="0.25">
      <c r="A82295"/>
    </row>
    <row r="82296" spans="1:1" x14ac:dyDescent="0.25">
      <c r="A82296"/>
    </row>
    <row r="82297" spans="1:1" x14ac:dyDescent="0.25">
      <c r="A82297"/>
    </row>
    <row r="82298" spans="1:1" x14ac:dyDescent="0.25">
      <c r="A82298"/>
    </row>
    <row r="82299" spans="1:1" x14ac:dyDescent="0.25">
      <c r="A82299"/>
    </row>
    <row r="82300" spans="1:1" x14ac:dyDescent="0.25">
      <c r="A82300"/>
    </row>
    <row r="82301" spans="1:1" x14ac:dyDescent="0.25">
      <c r="A82301"/>
    </row>
    <row r="82302" spans="1:1" x14ac:dyDescent="0.25">
      <c r="A82302"/>
    </row>
    <row r="82303" spans="1:1" x14ac:dyDescent="0.25">
      <c r="A82303"/>
    </row>
    <row r="82304" spans="1:1" x14ac:dyDescent="0.25">
      <c r="A82304"/>
    </row>
    <row r="82305" spans="1:1" x14ac:dyDescent="0.25">
      <c r="A82305"/>
    </row>
    <row r="82306" spans="1:1" x14ac:dyDescent="0.25">
      <c r="A82306"/>
    </row>
    <row r="82307" spans="1:1" x14ac:dyDescent="0.25">
      <c r="A82307"/>
    </row>
    <row r="82308" spans="1:1" x14ac:dyDescent="0.25">
      <c r="A82308"/>
    </row>
    <row r="82309" spans="1:1" x14ac:dyDescent="0.25">
      <c r="A82309"/>
    </row>
    <row r="82310" spans="1:1" x14ac:dyDescent="0.25">
      <c r="A82310"/>
    </row>
    <row r="82311" spans="1:1" x14ac:dyDescent="0.25">
      <c r="A82311"/>
    </row>
    <row r="82312" spans="1:1" x14ac:dyDescent="0.25">
      <c r="A82312"/>
    </row>
    <row r="82313" spans="1:1" x14ac:dyDescent="0.25">
      <c r="A82313"/>
    </row>
    <row r="82314" spans="1:1" x14ac:dyDescent="0.25">
      <c r="A82314"/>
    </row>
    <row r="82315" spans="1:1" x14ac:dyDescent="0.25">
      <c r="A82315"/>
    </row>
    <row r="82316" spans="1:1" x14ac:dyDescent="0.25">
      <c r="A82316"/>
    </row>
    <row r="82317" spans="1:1" x14ac:dyDescent="0.25">
      <c r="A82317"/>
    </row>
    <row r="82318" spans="1:1" x14ac:dyDescent="0.25">
      <c r="A82318"/>
    </row>
    <row r="82319" spans="1:1" x14ac:dyDescent="0.25">
      <c r="A82319"/>
    </row>
    <row r="82320" spans="1:1" x14ac:dyDescent="0.25">
      <c r="A82320"/>
    </row>
    <row r="82321" spans="1:1" x14ac:dyDescent="0.25">
      <c r="A82321"/>
    </row>
    <row r="82322" spans="1:1" x14ac:dyDescent="0.25">
      <c r="A82322"/>
    </row>
    <row r="82323" spans="1:1" x14ac:dyDescent="0.25">
      <c r="A82323"/>
    </row>
    <row r="82324" spans="1:1" x14ac:dyDescent="0.25">
      <c r="A82324"/>
    </row>
    <row r="82325" spans="1:1" x14ac:dyDescent="0.25">
      <c r="A82325"/>
    </row>
    <row r="82326" spans="1:1" x14ac:dyDescent="0.25">
      <c r="A82326"/>
    </row>
    <row r="82327" spans="1:1" x14ac:dyDescent="0.25">
      <c r="A82327"/>
    </row>
    <row r="82328" spans="1:1" x14ac:dyDescent="0.25">
      <c r="A82328"/>
    </row>
    <row r="82329" spans="1:1" x14ac:dyDescent="0.25">
      <c r="A82329"/>
    </row>
    <row r="82330" spans="1:1" x14ac:dyDescent="0.25">
      <c r="A82330"/>
    </row>
    <row r="82331" spans="1:1" x14ac:dyDescent="0.25">
      <c r="A82331"/>
    </row>
    <row r="82332" spans="1:1" x14ac:dyDescent="0.25">
      <c r="A82332"/>
    </row>
    <row r="82333" spans="1:1" x14ac:dyDescent="0.25">
      <c r="A82333"/>
    </row>
    <row r="82334" spans="1:1" x14ac:dyDescent="0.25">
      <c r="A82334"/>
    </row>
    <row r="82335" spans="1:1" x14ac:dyDescent="0.25">
      <c r="A82335"/>
    </row>
    <row r="82336" spans="1:1" x14ac:dyDescent="0.25">
      <c r="A82336"/>
    </row>
    <row r="82337" spans="1:1" x14ac:dyDescent="0.25">
      <c r="A82337"/>
    </row>
    <row r="82338" spans="1:1" x14ac:dyDescent="0.25">
      <c r="A82338"/>
    </row>
    <row r="82339" spans="1:1" x14ac:dyDescent="0.25">
      <c r="A82339"/>
    </row>
    <row r="82340" spans="1:1" x14ac:dyDescent="0.25">
      <c r="A82340"/>
    </row>
    <row r="82341" spans="1:1" x14ac:dyDescent="0.25">
      <c r="A82341"/>
    </row>
    <row r="82342" spans="1:1" x14ac:dyDescent="0.25">
      <c r="A82342"/>
    </row>
    <row r="82343" spans="1:1" x14ac:dyDescent="0.25">
      <c r="A82343"/>
    </row>
    <row r="82344" spans="1:1" x14ac:dyDescent="0.25">
      <c r="A82344"/>
    </row>
    <row r="82345" spans="1:1" x14ac:dyDescent="0.25">
      <c r="A82345"/>
    </row>
    <row r="82346" spans="1:1" x14ac:dyDescent="0.25">
      <c r="A82346"/>
    </row>
    <row r="82347" spans="1:1" x14ac:dyDescent="0.25">
      <c r="A82347"/>
    </row>
    <row r="82348" spans="1:1" x14ac:dyDescent="0.25">
      <c r="A82348"/>
    </row>
    <row r="82349" spans="1:1" x14ac:dyDescent="0.25">
      <c r="A82349"/>
    </row>
    <row r="82350" spans="1:1" x14ac:dyDescent="0.25">
      <c r="A82350"/>
    </row>
    <row r="82351" spans="1:1" x14ac:dyDescent="0.25">
      <c r="A82351"/>
    </row>
    <row r="82352" spans="1:1" x14ac:dyDescent="0.25">
      <c r="A82352"/>
    </row>
    <row r="82353" spans="1:1" x14ac:dyDescent="0.25">
      <c r="A82353"/>
    </row>
    <row r="82354" spans="1:1" x14ac:dyDescent="0.25">
      <c r="A82354"/>
    </row>
    <row r="82355" spans="1:1" x14ac:dyDescent="0.25">
      <c r="A82355"/>
    </row>
    <row r="82356" spans="1:1" x14ac:dyDescent="0.25">
      <c r="A82356"/>
    </row>
    <row r="82357" spans="1:1" x14ac:dyDescent="0.25">
      <c r="A82357"/>
    </row>
    <row r="82358" spans="1:1" x14ac:dyDescent="0.25">
      <c r="A82358"/>
    </row>
    <row r="82359" spans="1:1" x14ac:dyDescent="0.25">
      <c r="A82359"/>
    </row>
    <row r="82360" spans="1:1" x14ac:dyDescent="0.25">
      <c r="A82360"/>
    </row>
    <row r="82361" spans="1:1" x14ac:dyDescent="0.25">
      <c r="A82361"/>
    </row>
    <row r="82362" spans="1:1" x14ac:dyDescent="0.25">
      <c r="A82362"/>
    </row>
    <row r="82363" spans="1:1" x14ac:dyDescent="0.25">
      <c r="A82363"/>
    </row>
    <row r="82364" spans="1:1" x14ac:dyDescent="0.25">
      <c r="A82364"/>
    </row>
    <row r="82365" spans="1:1" x14ac:dyDescent="0.25">
      <c r="A82365"/>
    </row>
    <row r="82366" spans="1:1" x14ac:dyDescent="0.25">
      <c r="A82366"/>
    </row>
    <row r="82367" spans="1:1" x14ac:dyDescent="0.25">
      <c r="A82367"/>
    </row>
    <row r="82368" spans="1:1" x14ac:dyDescent="0.25">
      <c r="A82368"/>
    </row>
    <row r="82369" spans="1:1" x14ac:dyDescent="0.25">
      <c r="A82369"/>
    </row>
    <row r="82370" spans="1:1" x14ac:dyDescent="0.25">
      <c r="A82370"/>
    </row>
    <row r="82371" spans="1:1" x14ac:dyDescent="0.25">
      <c r="A82371"/>
    </row>
    <row r="82372" spans="1:1" x14ac:dyDescent="0.25">
      <c r="A82372"/>
    </row>
    <row r="82373" spans="1:1" x14ac:dyDescent="0.25">
      <c r="A82373"/>
    </row>
    <row r="82374" spans="1:1" x14ac:dyDescent="0.25">
      <c r="A82374"/>
    </row>
    <row r="82375" spans="1:1" x14ac:dyDescent="0.25">
      <c r="A82375"/>
    </row>
    <row r="82376" spans="1:1" x14ac:dyDescent="0.25">
      <c r="A82376"/>
    </row>
    <row r="82377" spans="1:1" x14ac:dyDescent="0.25">
      <c r="A82377"/>
    </row>
    <row r="82378" spans="1:1" x14ac:dyDescent="0.25">
      <c r="A82378"/>
    </row>
    <row r="82379" spans="1:1" x14ac:dyDescent="0.25">
      <c r="A82379"/>
    </row>
    <row r="82380" spans="1:1" x14ac:dyDescent="0.25">
      <c r="A82380"/>
    </row>
    <row r="82381" spans="1:1" x14ac:dyDescent="0.25">
      <c r="A82381"/>
    </row>
    <row r="82382" spans="1:1" x14ac:dyDescent="0.25">
      <c r="A82382"/>
    </row>
    <row r="82383" spans="1:1" x14ac:dyDescent="0.25">
      <c r="A82383"/>
    </row>
    <row r="82384" spans="1:1" x14ac:dyDescent="0.25">
      <c r="A82384"/>
    </row>
    <row r="82385" spans="1:1" x14ac:dyDescent="0.25">
      <c r="A82385"/>
    </row>
    <row r="82386" spans="1:1" x14ac:dyDescent="0.25">
      <c r="A82386"/>
    </row>
    <row r="82387" spans="1:1" x14ac:dyDescent="0.25">
      <c r="A82387"/>
    </row>
    <row r="82388" spans="1:1" x14ac:dyDescent="0.25">
      <c r="A82388"/>
    </row>
    <row r="82389" spans="1:1" x14ac:dyDescent="0.25">
      <c r="A82389"/>
    </row>
    <row r="82390" spans="1:1" x14ac:dyDescent="0.25">
      <c r="A82390"/>
    </row>
    <row r="82391" spans="1:1" x14ac:dyDescent="0.25">
      <c r="A82391"/>
    </row>
    <row r="82392" spans="1:1" x14ac:dyDescent="0.25">
      <c r="A82392"/>
    </row>
    <row r="82393" spans="1:1" x14ac:dyDescent="0.25">
      <c r="A82393"/>
    </row>
    <row r="82394" spans="1:1" x14ac:dyDescent="0.25">
      <c r="A82394"/>
    </row>
    <row r="82395" spans="1:1" x14ac:dyDescent="0.25">
      <c r="A82395"/>
    </row>
    <row r="82396" spans="1:1" x14ac:dyDescent="0.25">
      <c r="A82396"/>
    </row>
    <row r="82397" spans="1:1" x14ac:dyDescent="0.25">
      <c r="A82397"/>
    </row>
    <row r="82398" spans="1:1" x14ac:dyDescent="0.25">
      <c r="A82398"/>
    </row>
    <row r="82399" spans="1:1" x14ac:dyDescent="0.25">
      <c r="A82399"/>
    </row>
    <row r="82400" spans="1:1" x14ac:dyDescent="0.25">
      <c r="A82400"/>
    </row>
    <row r="82401" spans="1:1" x14ac:dyDescent="0.25">
      <c r="A82401"/>
    </row>
    <row r="82402" spans="1:1" x14ac:dyDescent="0.25">
      <c r="A82402"/>
    </row>
    <row r="82403" spans="1:1" x14ac:dyDescent="0.25">
      <c r="A82403"/>
    </row>
    <row r="82404" spans="1:1" x14ac:dyDescent="0.25">
      <c r="A82404"/>
    </row>
    <row r="82405" spans="1:1" x14ac:dyDescent="0.25">
      <c r="A82405"/>
    </row>
    <row r="82406" spans="1:1" x14ac:dyDescent="0.25">
      <c r="A82406"/>
    </row>
    <row r="82407" spans="1:1" x14ac:dyDescent="0.25">
      <c r="A82407"/>
    </row>
    <row r="82408" spans="1:1" x14ac:dyDescent="0.25">
      <c r="A82408"/>
    </row>
    <row r="82409" spans="1:1" x14ac:dyDescent="0.25">
      <c r="A82409"/>
    </row>
    <row r="82410" spans="1:1" x14ac:dyDescent="0.25">
      <c r="A82410"/>
    </row>
    <row r="82411" spans="1:1" x14ac:dyDescent="0.25">
      <c r="A82411"/>
    </row>
    <row r="82412" spans="1:1" x14ac:dyDescent="0.25">
      <c r="A82412"/>
    </row>
    <row r="82413" spans="1:1" x14ac:dyDescent="0.25">
      <c r="A82413"/>
    </row>
    <row r="82414" spans="1:1" x14ac:dyDescent="0.25">
      <c r="A82414"/>
    </row>
    <row r="82415" spans="1:1" x14ac:dyDescent="0.25">
      <c r="A82415"/>
    </row>
    <row r="82416" spans="1:1" x14ac:dyDescent="0.25">
      <c r="A82416"/>
    </row>
    <row r="82417" spans="1:1" x14ac:dyDescent="0.25">
      <c r="A82417"/>
    </row>
    <row r="82418" spans="1:1" x14ac:dyDescent="0.25">
      <c r="A82418"/>
    </row>
    <row r="82419" spans="1:1" x14ac:dyDescent="0.25">
      <c r="A82419"/>
    </row>
    <row r="82420" spans="1:1" x14ac:dyDescent="0.25">
      <c r="A82420"/>
    </row>
    <row r="82421" spans="1:1" x14ac:dyDescent="0.25">
      <c r="A82421"/>
    </row>
    <row r="82422" spans="1:1" x14ac:dyDescent="0.25">
      <c r="A82422"/>
    </row>
    <row r="82423" spans="1:1" x14ac:dyDescent="0.25">
      <c r="A82423"/>
    </row>
    <row r="82424" spans="1:1" x14ac:dyDescent="0.25">
      <c r="A82424"/>
    </row>
    <row r="82425" spans="1:1" x14ac:dyDescent="0.25">
      <c r="A82425"/>
    </row>
    <row r="82426" spans="1:1" x14ac:dyDescent="0.25">
      <c r="A82426"/>
    </row>
    <row r="82427" spans="1:1" x14ac:dyDescent="0.25">
      <c r="A82427"/>
    </row>
    <row r="82428" spans="1:1" x14ac:dyDescent="0.25">
      <c r="A82428"/>
    </row>
    <row r="82429" spans="1:1" x14ac:dyDescent="0.25">
      <c r="A82429"/>
    </row>
    <row r="82430" spans="1:1" x14ac:dyDescent="0.25">
      <c r="A82430"/>
    </row>
    <row r="82431" spans="1:1" x14ac:dyDescent="0.25">
      <c r="A82431"/>
    </row>
    <row r="82432" spans="1:1" x14ac:dyDescent="0.25">
      <c r="A82432"/>
    </row>
    <row r="82433" spans="1:1" x14ac:dyDescent="0.25">
      <c r="A82433"/>
    </row>
    <row r="82434" spans="1:1" x14ac:dyDescent="0.25">
      <c r="A82434"/>
    </row>
    <row r="82435" spans="1:1" x14ac:dyDescent="0.25">
      <c r="A82435"/>
    </row>
    <row r="82436" spans="1:1" x14ac:dyDescent="0.25">
      <c r="A82436"/>
    </row>
    <row r="82437" spans="1:1" x14ac:dyDescent="0.25">
      <c r="A82437"/>
    </row>
    <row r="82438" spans="1:1" x14ac:dyDescent="0.25">
      <c r="A82438"/>
    </row>
    <row r="82439" spans="1:1" x14ac:dyDescent="0.25">
      <c r="A82439"/>
    </row>
    <row r="82440" spans="1:1" x14ac:dyDescent="0.25">
      <c r="A82440"/>
    </row>
    <row r="82441" spans="1:1" x14ac:dyDescent="0.25">
      <c r="A82441"/>
    </row>
    <row r="82442" spans="1:1" x14ac:dyDescent="0.25">
      <c r="A82442"/>
    </row>
    <row r="82443" spans="1:1" x14ac:dyDescent="0.25">
      <c r="A82443"/>
    </row>
    <row r="82444" spans="1:1" x14ac:dyDescent="0.25">
      <c r="A82444"/>
    </row>
    <row r="82445" spans="1:1" x14ac:dyDescent="0.25">
      <c r="A82445"/>
    </row>
    <row r="82446" spans="1:1" x14ac:dyDescent="0.25">
      <c r="A82446"/>
    </row>
    <row r="82447" spans="1:1" x14ac:dyDescent="0.25">
      <c r="A82447"/>
    </row>
    <row r="82448" spans="1:1" x14ac:dyDescent="0.25">
      <c r="A82448"/>
    </row>
    <row r="82449" spans="1:1" x14ac:dyDescent="0.25">
      <c r="A82449"/>
    </row>
    <row r="82450" spans="1:1" x14ac:dyDescent="0.25">
      <c r="A82450"/>
    </row>
    <row r="82451" spans="1:1" x14ac:dyDescent="0.25">
      <c r="A82451"/>
    </row>
    <row r="82452" spans="1:1" x14ac:dyDescent="0.25">
      <c r="A82452"/>
    </row>
    <row r="82453" spans="1:1" x14ac:dyDescent="0.25">
      <c r="A82453"/>
    </row>
    <row r="82454" spans="1:1" x14ac:dyDescent="0.25">
      <c r="A82454"/>
    </row>
    <row r="82455" spans="1:1" x14ac:dyDescent="0.25">
      <c r="A82455"/>
    </row>
    <row r="82456" spans="1:1" x14ac:dyDescent="0.25">
      <c r="A82456"/>
    </row>
    <row r="82457" spans="1:1" x14ac:dyDescent="0.25">
      <c r="A82457"/>
    </row>
    <row r="82458" spans="1:1" x14ac:dyDescent="0.25">
      <c r="A82458"/>
    </row>
    <row r="82459" spans="1:1" x14ac:dyDescent="0.25">
      <c r="A82459"/>
    </row>
    <row r="82460" spans="1:1" x14ac:dyDescent="0.25">
      <c r="A82460"/>
    </row>
    <row r="82461" spans="1:1" x14ac:dyDescent="0.25">
      <c r="A82461"/>
    </row>
    <row r="82462" spans="1:1" x14ac:dyDescent="0.25">
      <c r="A82462"/>
    </row>
    <row r="82463" spans="1:1" x14ac:dyDescent="0.25">
      <c r="A82463"/>
    </row>
    <row r="82464" spans="1:1" x14ac:dyDescent="0.25">
      <c r="A82464"/>
    </row>
    <row r="82465" spans="1:1" x14ac:dyDescent="0.25">
      <c r="A82465"/>
    </row>
    <row r="82466" spans="1:1" x14ac:dyDescent="0.25">
      <c r="A82466"/>
    </row>
    <row r="82467" spans="1:1" x14ac:dyDescent="0.25">
      <c r="A82467"/>
    </row>
    <row r="82468" spans="1:1" x14ac:dyDescent="0.25">
      <c r="A82468"/>
    </row>
    <row r="82469" spans="1:1" x14ac:dyDescent="0.25">
      <c r="A82469"/>
    </row>
    <row r="82470" spans="1:1" x14ac:dyDescent="0.25">
      <c r="A82470"/>
    </row>
    <row r="82471" spans="1:1" x14ac:dyDescent="0.25">
      <c r="A82471"/>
    </row>
    <row r="82472" spans="1:1" x14ac:dyDescent="0.25">
      <c r="A82472"/>
    </row>
    <row r="82473" spans="1:1" x14ac:dyDescent="0.25">
      <c r="A82473"/>
    </row>
    <row r="82474" spans="1:1" x14ac:dyDescent="0.25">
      <c r="A82474"/>
    </row>
    <row r="82475" spans="1:1" x14ac:dyDescent="0.25">
      <c r="A82475"/>
    </row>
    <row r="82476" spans="1:1" x14ac:dyDescent="0.25">
      <c r="A82476"/>
    </row>
    <row r="82477" spans="1:1" x14ac:dyDescent="0.25">
      <c r="A82477"/>
    </row>
    <row r="82478" spans="1:1" x14ac:dyDescent="0.25">
      <c r="A82478"/>
    </row>
    <row r="82479" spans="1:1" x14ac:dyDescent="0.25">
      <c r="A82479"/>
    </row>
    <row r="82480" spans="1:1" x14ac:dyDescent="0.25">
      <c r="A82480"/>
    </row>
    <row r="82481" spans="1:1" x14ac:dyDescent="0.25">
      <c r="A82481"/>
    </row>
    <row r="82482" spans="1:1" x14ac:dyDescent="0.25">
      <c r="A82482"/>
    </row>
    <row r="82483" spans="1:1" x14ac:dyDescent="0.25">
      <c r="A82483"/>
    </row>
    <row r="82484" spans="1:1" x14ac:dyDescent="0.25">
      <c r="A82484"/>
    </row>
    <row r="82485" spans="1:1" x14ac:dyDescent="0.25">
      <c r="A82485"/>
    </row>
    <row r="82486" spans="1:1" x14ac:dyDescent="0.25">
      <c r="A82486"/>
    </row>
    <row r="82487" spans="1:1" x14ac:dyDescent="0.25">
      <c r="A82487"/>
    </row>
    <row r="82488" spans="1:1" x14ac:dyDescent="0.25">
      <c r="A82488"/>
    </row>
    <row r="82489" spans="1:1" x14ac:dyDescent="0.25">
      <c r="A82489"/>
    </row>
    <row r="82490" spans="1:1" x14ac:dyDescent="0.25">
      <c r="A82490"/>
    </row>
    <row r="82491" spans="1:1" x14ac:dyDescent="0.25">
      <c r="A82491"/>
    </row>
    <row r="82492" spans="1:1" x14ac:dyDescent="0.25">
      <c r="A82492"/>
    </row>
    <row r="82493" spans="1:1" x14ac:dyDescent="0.25">
      <c r="A82493"/>
    </row>
    <row r="82494" spans="1:1" x14ac:dyDescent="0.25">
      <c r="A82494"/>
    </row>
    <row r="82495" spans="1:1" x14ac:dyDescent="0.25">
      <c r="A82495"/>
    </row>
    <row r="82496" spans="1:1" x14ac:dyDescent="0.25">
      <c r="A82496"/>
    </row>
    <row r="82497" spans="1:1" x14ac:dyDescent="0.25">
      <c r="A82497"/>
    </row>
    <row r="82498" spans="1:1" x14ac:dyDescent="0.25">
      <c r="A82498"/>
    </row>
    <row r="82499" spans="1:1" x14ac:dyDescent="0.25">
      <c r="A82499"/>
    </row>
    <row r="82500" spans="1:1" x14ac:dyDescent="0.25">
      <c r="A82500"/>
    </row>
    <row r="82501" spans="1:1" x14ac:dyDescent="0.25">
      <c r="A82501"/>
    </row>
    <row r="82502" spans="1:1" x14ac:dyDescent="0.25">
      <c r="A82502"/>
    </row>
    <row r="82503" spans="1:1" x14ac:dyDescent="0.25">
      <c r="A82503"/>
    </row>
    <row r="82504" spans="1:1" x14ac:dyDescent="0.25">
      <c r="A82504"/>
    </row>
    <row r="82505" spans="1:1" x14ac:dyDescent="0.25">
      <c r="A82505"/>
    </row>
    <row r="82506" spans="1:1" x14ac:dyDescent="0.25">
      <c r="A82506"/>
    </row>
    <row r="82507" spans="1:1" x14ac:dyDescent="0.25">
      <c r="A82507"/>
    </row>
    <row r="82508" spans="1:1" x14ac:dyDescent="0.25">
      <c r="A82508"/>
    </row>
    <row r="82509" spans="1:1" x14ac:dyDescent="0.25">
      <c r="A82509"/>
    </row>
    <row r="82510" spans="1:1" x14ac:dyDescent="0.25">
      <c r="A82510"/>
    </row>
    <row r="82511" spans="1:1" x14ac:dyDescent="0.25">
      <c r="A82511"/>
    </row>
    <row r="82512" spans="1:1" x14ac:dyDescent="0.25">
      <c r="A82512"/>
    </row>
    <row r="82513" spans="1:1" x14ac:dyDescent="0.25">
      <c r="A82513"/>
    </row>
    <row r="82514" spans="1:1" x14ac:dyDescent="0.25">
      <c r="A82514"/>
    </row>
    <row r="82515" spans="1:1" x14ac:dyDescent="0.25">
      <c r="A82515"/>
    </row>
    <row r="82516" spans="1:1" x14ac:dyDescent="0.25">
      <c r="A82516"/>
    </row>
    <row r="82517" spans="1:1" x14ac:dyDescent="0.25">
      <c r="A82517"/>
    </row>
    <row r="82518" spans="1:1" x14ac:dyDescent="0.25">
      <c r="A82518"/>
    </row>
    <row r="82519" spans="1:1" x14ac:dyDescent="0.25">
      <c r="A82519"/>
    </row>
    <row r="82520" spans="1:1" x14ac:dyDescent="0.25">
      <c r="A82520"/>
    </row>
    <row r="82521" spans="1:1" x14ac:dyDescent="0.25">
      <c r="A82521"/>
    </row>
    <row r="82522" spans="1:1" x14ac:dyDescent="0.25">
      <c r="A82522"/>
    </row>
    <row r="82523" spans="1:1" x14ac:dyDescent="0.25">
      <c r="A82523"/>
    </row>
    <row r="82524" spans="1:1" x14ac:dyDescent="0.25">
      <c r="A82524"/>
    </row>
    <row r="82525" spans="1:1" x14ac:dyDescent="0.25">
      <c r="A82525"/>
    </row>
    <row r="82526" spans="1:1" x14ac:dyDescent="0.25">
      <c r="A82526"/>
    </row>
    <row r="82527" spans="1:1" x14ac:dyDescent="0.25">
      <c r="A82527"/>
    </row>
    <row r="82528" spans="1:1" x14ac:dyDescent="0.25">
      <c r="A82528"/>
    </row>
    <row r="82529" spans="1:1" x14ac:dyDescent="0.25">
      <c r="A82529"/>
    </row>
    <row r="82530" spans="1:1" x14ac:dyDescent="0.25">
      <c r="A82530"/>
    </row>
    <row r="82531" spans="1:1" x14ac:dyDescent="0.25">
      <c r="A82531"/>
    </row>
    <row r="82532" spans="1:1" x14ac:dyDescent="0.25">
      <c r="A82532"/>
    </row>
    <row r="82533" spans="1:1" x14ac:dyDescent="0.25">
      <c r="A82533"/>
    </row>
    <row r="82534" spans="1:1" x14ac:dyDescent="0.25">
      <c r="A82534"/>
    </row>
    <row r="82535" spans="1:1" x14ac:dyDescent="0.25">
      <c r="A82535"/>
    </row>
    <row r="82536" spans="1:1" x14ac:dyDescent="0.25">
      <c r="A82536"/>
    </row>
    <row r="82537" spans="1:1" x14ac:dyDescent="0.25">
      <c r="A82537"/>
    </row>
    <row r="82538" spans="1:1" x14ac:dyDescent="0.25">
      <c r="A82538"/>
    </row>
    <row r="82539" spans="1:1" x14ac:dyDescent="0.25">
      <c r="A82539"/>
    </row>
    <row r="82540" spans="1:1" x14ac:dyDescent="0.25">
      <c r="A82540"/>
    </row>
    <row r="82541" spans="1:1" x14ac:dyDescent="0.25">
      <c r="A82541"/>
    </row>
    <row r="82542" spans="1:1" x14ac:dyDescent="0.25">
      <c r="A82542"/>
    </row>
    <row r="82543" spans="1:1" x14ac:dyDescent="0.25">
      <c r="A82543"/>
    </row>
    <row r="82544" spans="1:1" x14ac:dyDescent="0.25">
      <c r="A82544"/>
    </row>
    <row r="82545" spans="1:1" x14ac:dyDescent="0.25">
      <c r="A82545"/>
    </row>
    <row r="82546" spans="1:1" x14ac:dyDescent="0.25">
      <c r="A82546"/>
    </row>
    <row r="82547" spans="1:1" x14ac:dyDescent="0.25">
      <c r="A82547"/>
    </row>
    <row r="82548" spans="1:1" x14ac:dyDescent="0.25">
      <c r="A82548"/>
    </row>
    <row r="82549" spans="1:1" x14ac:dyDescent="0.25">
      <c r="A82549"/>
    </row>
    <row r="82550" spans="1:1" x14ac:dyDescent="0.25">
      <c r="A82550"/>
    </row>
    <row r="82551" spans="1:1" x14ac:dyDescent="0.25">
      <c r="A82551"/>
    </row>
    <row r="82552" spans="1:1" x14ac:dyDescent="0.25">
      <c r="A82552"/>
    </row>
    <row r="82553" spans="1:1" x14ac:dyDescent="0.25">
      <c r="A82553"/>
    </row>
    <row r="82554" spans="1:1" x14ac:dyDescent="0.25">
      <c r="A82554"/>
    </row>
    <row r="82555" spans="1:1" x14ac:dyDescent="0.25">
      <c r="A82555"/>
    </row>
    <row r="82556" spans="1:1" x14ac:dyDescent="0.25">
      <c r="A82556"/>
    </row>
    <row r="82557" spans="1:1" x14ac:dyDescent="0.25">
      <c r="A82557"/>
    </row>
    <row r="82558" spans="1:1" x14ac:dyDescent="0.25">
      <c r="A82558"/>
    </row>
    <row r="82559" spans="1:1" x14ac:dyDescent="0.25">
      <c r="A82559"/>
    </row>
    <row r="82560" spans="1:1" x14ac:dyDescent="0.25">
      <c r="A82560"/>
    </row>
    <row r="82561" spans="1:1" x14ac:dyDescent="0.25">
      <c r="A82561"/>
    </row>
    <row r="82562" spans="1:1" x14ac:dyDescent="0.25">
      <c r="A82562"/>
    </row>
    <row r="82563" spans="1:1" x14ac:dyDescent="0.25">
      <c r="A82563"/>
    </row>
    <row r="82564" spans="1:1" x14ac:dyDescent="0.25">
      <c r="A82564"/>
    </row>
    <row r="82565" spans="1:1" x14ac:dyDescent="0.25">
      <c r="A82565"/>
    </row>
    <row r="82566" spans="1:1" x14ac:dyDescent="0.25">
      <c r="A82566"/>
    </row>
    <row r="82567" spans="1:1" x14ac:dyDescent="0.25">
      <c r="A82567"/>
    </row>
    <row r="82568" spans="1:1" x14ac:dyDescent="0.25">
      <c r="A82568"/>
    </row>
    <row r="82569" spans="1:1" x14ac:dyDescent="0.25">
      <c r="A82569"/>
    </row>
    <row r="82570" spans="1:1" x14ac:dyDescent="0.25">
      <c r="A82570"/>
    </row>
    <row r="82571" spans="1:1" x14ac:dyDescent="0.25">
      <c r="A82571"/>
    </row>
    <row r="82572" spans="1:1" x14ac:dyDescent="0.25">
      <c r="A82572"/>
    </row>
    <row r="82573" spans="1:1" x14ac:dyDescent="0.25">
      <c r="A82573"/>
    </row>
    <row r="82574" spans="1:1" x14ac:dyDescent="0.25">
      <c r="A82574"/>
    </row>
    <row r="82575" spans="1:1" x14ac:dyDescent="0.25">
      <c r="A82575"/>
    </row>
    <row r="82576" spans="1:1" x14ac:dyDescent="0.25">
      <c r="A82576"/>
    </row>
    <row r="82577" spans="1:1" x14ac:dyDescent="0.25">
      <c r="A82577"/>
    </row>
    <row r="82578" spans="1:1" x14ac:dyDescent="0.25">
      <c r="A82578"/>
    </row>
    <row r="82579" spans="1:1" x14ac:dyDescent="0.25">
      <c r="A82579"/>
    </row>
    <row r="82580" spans="1:1" x14ac:dyDescent="0.25">
      <c r="A82580"/>
    </row>
    <row r="82581" spans="1:1" x14ac:dyDescent="0.25">
      <c r="A82581"/>
    </row>
    <row r="82582" spans="1:1" x14ac:dyDescent="0.25">
      <c r="A82582"/>
    </row>
    <row r="82583" spans="1:1" x14ac:dyDescent="0.25">
      <c r="A82583"/>
    </row>
    <row r="82584" spans="1:1" x14ac:dyDescent="0.25">
      <c r="A82584"/>
    </row>
    <row r="82585" spans="1:1" x14ac:dyDescent="0.25">
      <c r="A82585"/>
    </row>
    <row r="82586" spans="1:1" x14ac:dyDescent="0.25">
      <c r="A82586"/>
    </row>
    <row r="82587" spans="1:1" x14ac:dyDescent="0.25">
      <c r="A82587"/>
    </row>
    <row r="82588" spans="1:1" x14ac:dyDescent="0.25">
      <c r="A82588"/>
    </row>
    <row r="82589" spans="1:1" x14ac:dyDescent="0.25">
      <c r="A82589"/>
    </row>
    <row r="82590" spans="1:1" x14ac:dyDescent="0.25">
      <c r="A82590"/>
    </row>
    <row r="82591" spans="1:1" x14ac:dyDescent="0.25">
      <c r="A82591"/>
    </row>
    <row r="82592" spans="1:1" x14ac:dyDescent="0.25">
      <c r="A82592"/>
    </row>
    <row r="82593" spans="1:1" x14ac:dyDescent="0.25">
      <c r="A82593"/>
    </row>
    <row r="82594" spans="1:1" x14ac:dyDescent="0.25">
      <c r="A82594"/>
    </row>
    <row r="82595" spans="1:1" x14ac:dyDescent="0.25">
      <c r="A82595"/>
    </row>
    <row r="82596" spans="1:1" x14ac:dyDescent="0.25">
      <c r="A82596"/>
    </row>
    <row r="82597" spans="1:1" x14ac:dyDescent="0.25">
      <c r="A82597"/>
    </row>
    <row r="82598" spans="1:1" x14ac:dyDescent="0.25">
      <c r="A82598"/>
    </row>
    <row r="82599" spans="1:1" x14ac:dyDescent="0.25">
      <c r="A82599"/>
    </row>
    <row r="82600" spans="1:1" x14ac:dyDescent="0.25">
      <c r="A82600"/>
    </row>
    <row r="82601" spans="1:1" x14ac:dyDescent="0.25">
      <c r="A82601"/>
    </row>
    <row r="82602" spans="1:1" x14ac:dyDescent="0.25">
      <c r="A82602"/>
    </row>
    <row r="82603" spans="1:1" x14ac:dyDescent="0.25">
      <c r="A82603"/>
    </row>
    <row r="82604" spans="1:1" x14ac:dyDescent="0.25">
      <c r="A82604"/>
    </row>
    <row r="82605" spans="1:1" x14ac:dyDescent="0.25">
      <c r="A82605"/>
    </row>
    <row r="82606" spans="1:1" x14ac:dyDescent="0.25">
      <c r="A82606"/>
    </row>
    <row r="82607" spans="1:1" x14ac:dyDescent="0.25">
      <c r="A82607"/>
    </row>
    <row r="82608" spans="1:1" x14ac:dyDescent="0.25">
      <c r="A82608"/>
    </row>
    <row r="82609" spans="1:1" x14ac:dyDescent="0.25">
      <c r="A82609"/>
    </row>
    <row r="82610" spans="1:1" x14ac:dyDescent="0.25">
      <c r="A82610"/>
    </row>
    <row r="82611" spans="1:1" x14ac:dyDescent="0.25">
      <c r="A82611"/>
    </row>
    <row r="82612" spans="1:1" x14ac:dyDescent="0.25">
      <c r="A82612"/>
    </row>
    <row r="82613" spans="1:1" x14ac:dyDescent="0.25">
      <c r="A82613"/>
    </row>
    <row r="82614" spans="1:1" x14ac:dyDescent="0.25">
      <c r="A82614"/>
    </row>
    <row r="82615" spans="1:1" x14ac:dyDescent="0.25">
      <c r="A82615"/>
    </row>
    <row r="82616" spans="1:1" x14ac:dyDescent="0.25">
      <c r="A82616"/>
    </row>
    <row r="82617" spans="1:1" x14ac:dyDescent="0.25">
      <c r="A82617"/>
    </row>
    <row r="82618" spans="1:1" x14ac:dyDescent="0.25">
      <c r="A82618"/>
    </row>
    <row r="82619" spans="1:1" x14ac:dyDescent="0.25">
      <c r="A82619"/>
    </row>
    <row r="82620" spans="1:1" x14ac:dyDescent="0.25">
      <c r="A82620"/>
    </row>
    <row r="82621" spans="1:1" x14ac:dyDescent="0.25">
      <c r="A82621"/>
    </row>
    <row r="82622" spans="1:1" x14ac:dyDescent="0.25">
      <c r="A82622"/>
    </row>
    <row r="82623" spans="1:1" x14ac:dyDescent="0.25">
      <c r="A82623"/>
    </row>
    <row r="82624" spans="1:1" x14ac:dyDescent="0.25">
      <c r="A82624"/>
    </row>
    <row r="82625" spans="1:1" x14ac:dyDescent="0.25">
      <c r="A82625"/>
    </row>
    <row r="82626" spans="1:1" x14ac:dyDescent="0.25">
      <c r="A82626"/>
    </row>
    <row r="82627" spans="1:1" x14ac:dyDescent="0.25">
      <c r="A82627"/>
    </row>
    <row r="82628" spans="1:1" x14ac:dyDescent="0.25">
      <c r="A82628"/>
    </row>
    <row r="82629" spans="1:1" x14ac:dyDescent="0.25">
      <c r="A82629"/>
    </row>
    <row r="82630" spans="1:1" x14ac:dyDescent="0.25">
      <c r="A82630"/>
    </row>
    <row r="82631" spans="1:1" x14ac:dyDescent="0.25">
      <c r="A82631"/>
    </row>
    <row r="82632" spans="1:1" x14ac:dyDescent="0.25">
      <c r="A82632"/>
    </row>
    <row r="82633" spans="1:1" x14ac:dyDescent="0.25">
      <c r="A82633"/>
    </row>
    <row r="82634" spans="1:1" x14ac:dyDescent="0.25">
      <c r="A82634"/>
    </row>
    <row r="82635" spans="1:1" x14ac:dyDescent="0.25">
      <c r="A82635"/>
    </row>
    <row r="82636" spans="1:1" x14ac:dyDescent="0.25">
      <c r="A82636"/>
    </row>
    <row r="82637" spans="1:1" x14ac:dyDescent="0.25">
      <c r="A82637"/>
    </row>
    <row r="82638" spans="1:1" x14ac:dyDescent="0.25">
      <c r="A82638"/>
    </row>
    <row r="82639" spans="1:1" x14ac:dyDescent="0.25">
      <c r="A82639"/>
    </row>
    <row r="82640" spans="1:1" x14ac:dyDescent="0.25">
      <c r="A82640"/>
    </row>
    <row r="82641" spans="1:1" x14ac:dyDescent="0.25">
      <c r="A82641"/>
    </row>
    <row r="82642" spans="1:1" x14ac:dyDescent="0.25">
      <c r="A82642"/>
    </row>
    <row r="82643" spans="1:1" x14ac:dyDescent="0.25">
      <c r="A82643"/>
    </row>
    <row r="82644" spans="1:1" x14ac:dyDescent="0.25">
      <c r="A82644"/>
    </row>
    <row r="82645" spans="1:1" x14ac:dyDescent="0.25">
      <c r="A82645"/>
    </row>
    <row r="82646" spans="1:1" x14ac:dyDescent="0.25">
      <c r="A82646"/>
    </row>
    <row r="82647" spans="1:1" x14ac:dyDescent="0.25">
      <c r="A82647"/>
    </row>
    <row r="82648" spans="1:1" x14ac:dyDescent="0.25">
      <c r="A82648"/>
    </row>
    <row r="82649" spans="1:1" x14ac:dyDescent="0.25">
      <c r="A82649"/>
    </row>
    <row r="82650" spans="1:1" x14ac:dyDescent="0.25">
      <c r="A82650"/>
    </row>
    <row r="82651" spans="1:1" x14ac:dyDescent="0.25">
      <c r="A82651"/>
    </row>
    <row r="82652" spans="1:1" x14ac:dyDescent="0.25">
      <c r="A82652"/>
    </row>
    <row r="82653" spans="1:1" x14ac:dyDescent="0.25">
      <c r="A82653"/>
    </row>
    <row r="82654" spans="1:1" x14ac:dyDescent="0.25">
      <c r="A82654"/>
    </row>
    <row r="82655" spans="1:1" x14ac:dyDescent="0.25">
      <c r="A82655"/>
    </row>
    <row r="82656" spans="1:1" x14ac:dyDescent="0.25">
      <c r="A82656"/>
    </row>
    <row r="82657" spans="1:1" x14ac:dyDescent="0.25">
      <c r="A82657"/>
    </row>
    <row r="82658" spans="1:1" x14ac:dyDescent="0.25">
      <c r="A82658"/>
    </row>
    <row r="82659" spans="1:1" x14ac:dyDescent="0.25">
      <c r="A82659"/>
    </row>
    <row r="82660" spans="1:1" x14ac:dyDescent="0.25">
      <c r="A82660"/>
    </row>
    <row r="82661" spans="1:1" x14ac:dyDescent="0.25">
      <c r="A82661"/>
    </row>
    <row r="82662" spans="1:1" x14ac:dyDescent="0.25">
      <c r="A82662"/>
    </row>
    <row r="82663" spans="1:1" x14ac:dyDescent="0.25">
      <c r="A82663"/>
    </row>
    <row r="82664" spans="1:1" x14ac:dyDescent="0.25">
      <c r="A82664"/>
    </row>
    <row r="82665" spans="1:1" x14ac:dyDescent="0.25">
      <c r="A82665"/>
    </row>
    <row r="82666" spans="1:1" x14ac:dyDescent="0.25">
      <c r="A82666"/>
    </row>
    <row r="82667" spans="1:1" x14ac:dyDescent="0.25">
      <c r="A82667"/>
    </row>
    <row r="82668" spans="1:1" x14ac:dyDescent="0.25">
      <c r="A82668"/>
    </row>
    <row r="82669" spans="1:1" x14ac:dyDescent="0.25">
      <c r="A82669"/>
    </row>
    <row r="82670" spans="1:1" x14ac:dyDescent="0.25">
      <c r="A82670"/>
    </row>
    <row r="82671" spans="1:1" x14ac:dyDescent="0.25">
      <c r="A82671"/>
    </row>
    <row r="82672" spans="1:1" x14ac:dyDescent="0.25">
      <c r="A82672"/>
    </row>
    <row r="82673" spans="1:1" x14ac:dyDescent="0.25">
      <c r="A82673"/>
    </row>
    <row r="82674" spans="1:1" x14ac:dyDescent="0.25">
      <c r="A82674"/>
    </row>
    <row r="82675" spans="1:1" x14ac:dyDescent="0.25">
      <c r="A82675"/>
    </row>
    <row r="82676" spans="1:1" x14ac:dyDescent="0.25">
      <c r="A82676"/>
    </row>
    <row r="82677" spans="1:1" x14ac:dyDescent="0.25">
      <c r="A82677"/>
    </row>
    <row r="82678" spans="1:1" x14ac:dyDescent="0.25">
      <c r="A82678"/>
    </row>
    <row r="82679" spans="1:1" x14ac:dyDescent="0.25">
      <c r="A82679"/>
    </row>
    <row r="82680" spans="1:1" x14ac:dyDescent="0.25">
      <c r="A82680"/>
    </row>
    <row r="82681" spans="1:1" x14ac:dyDescent="0.25">
      <c r="A82681"/>
    </row>
    <row r="82682" spans="1:1" x14ac:dyDescent="0.25">
      <c r="A82682"/>
    </row>
    <row r="82683" spans="1:1" x14ac:dyDescent="0.25">
      <c r="A82683"/>
    </row>
    <row r="82684" spans="1:1" x14ac:dyDescent="0.25">
      <c r="A82684"/>
    </row>
    <row r="82685" spans="1:1" x14ac:dyDescent="0.25">
      <c r="A82685"/>
    </row>
    <row r="82686" spans="1:1" x14ac:dyDescent="0.25">
      <c r="A82686"/>
    </row>
    <row r="82687" spans="1:1" x14ac:dyDescent="0.25">
      <c r="A82687"/>
    </row>
    <row r="82688" spans="1:1" x14ac:dyDescent="0.25">
      <c r="A82688"/>
    </row>
    <row r="82689" spans="1:1" x14ac:dyDescent="0.25">
      <c r="A82689"/>
    </row>
    <row r="82690" spans="1:1" x14ac:dyDescent="0.25">
      <c r="A82690"/>
    </row>
    <row r="82691" spans="1:1" x14ac:dyDescent="0.25">
      <c r="A82691"/>
    </row>
    <row r="82692" spans="1:1" x14ac:dyDescent="0.25">
      <c r="A82692"/>
    </row>
    <row r="82693" spans="1:1" x14ac:dyDescent="0.25">
      <c r="A82693"/>
    </row>
    <row r="82694" spans="1:1" x14ac:dyDescent="0.25">
      <c r="A82694"/>
    </row>
    <row r="82695" spans="1:1" x14ac:dyDescent="0.25">
      <c r="A82695"/>
    </row>
    <row r="82696" spans="1:1" x14ac:dyDescent="0.25">
      <c r="A82696"/>
    </row>
    <row r="82697" spans="1:1" x14ac:dyDescent="0.25">
      <c r="A82697"/>
    </row>
    <row r="82698" spans="1:1" x14ac:dyDescent="0.25">
      <c r="A82698"/>
    </row>
    <row r="82699" spans="1:1" x14ac:dyDescent="0.25">
      <c r="A82699"/>
    </row>
    <row r="82700" spans="1:1" x14ac:dyDescent="0.25">
      <c r="A82700"/>
    </row>
    <row r="82701" spans="1:1" x14ac:dyDescent="0.25">
      <c r="A82701"/>
    </row>
    <row r="82702" spans="1:1" x14ac:dyDescent="0.25">
      <c r="A82702"/>
    </row>
    <row r="82703" spans="1:1" x14ac:dyDescent="0.25">
      <c r="A82703"/>
    </row>
    <row r="82704" spans="1:1" x14ac:dyDescent="0.25">
      <c r="A82704"/>
    </row>
    <row r="82705" spans="1:1" x14ac:dyDescent="0.25">
      <c r="A82705"/>
    </row>
    <row r="82706" spans="1:1" x14ac:dyDescent="0.25">
      <c r="A82706"/>
    </row>
    <row r="82707" spans="1:1" x14ac:dyDescent="0.25">
      <c r="A82707"/>
    </row>
    <row r="82708" spans="1:1" x14ac:dyDescent="0.25">
      <c r="A82708"/>
    </row>
    <row r="82709" spans="1:1" x14ac:dyDescent="0.25">
      <c r="A82709"/>
    </row>
    <row r="82710" spans="1:1" x14ac:dyDescent="0.25">
      <c r="A82710"/>
    </row>
    <row r="82711" spans="1:1" x14ac:dyDescent="0.25">
      <c r="A82711"/>
    </row>
    <row r="82712" spans="1:1" x14ac:dyDescent="0.25">
      <c r="A82712"/>
    </row>
    <row r="82713" spans="1:1" x14ac:dyDescent="0.25">
      <c r="A82713"/>
    </row>
    <row r="82714" spans="1:1" x14ac:dyDescent="0.25">
      <c r="A82714"/>
    </row>
    <row r="82715" spans="1:1" x14ac:dyDescent="0.25">
      <c r="A82715"/>
    </row>
    <row r="82716" spans="1:1" x14ac:dyDescent="0.25">
      <c r="A82716"/>
    </row>
    <row r="82717" spans="1:1" x14ac:dyDescent="0.25">
      <c r="A82717"/>
    </row>
    <row r="82718" spans="1:1" x14ac:dyDescent="0.25">
      <c r="A82718"/>
    </row>
    <row r="82719" spans="1:1" x14ac:dyDescent="0.25">
      <c r="A82719"/>
    </row>
    <row r="82720" spans="1:1" x14ac:dyDescent="0.25">
      <c r="A82720"/>
    </row>
    <row r="82721" spans="1:1" x14ac:dyDescent="0.25">
      <c r="A82721"/>
    </row>
    <row r="82722" spans="1:1" x14ac:dyDescent="0.25">
      <c r="A82722"/>
    </row>
    <row r="82723" spans="1:1" x14ac:dyDescent="0.25">
      <c r="A82723"/>
    </row>
    <row r="82724" spans="1:1" x14ac:dyDescent="0.25">
      <c r="A82724"/>
    </row>
    <row r="82725" spans="1:1" x14ac:dyDescent="0.25">
      <c r="A82725"/>
    </row>
    <row r="82726" spans="1:1" x14ac:dyDescent="0.25">
      <c r="A82726"/>
    </row>
    <row r="82727" spans="1:1" x14ac:dyDescent="0.25">
      <c r="A82727"/>
    </row>
    <row r="82728" spans="1:1" x14ac:dyDescent="0.25">
      <c r="A82728"/>
    </row>
    <row r="82729" spans="1:1" x14ac:dyDescent="0.25">
      <c r="A82729"/>
    </row>
    <row r="82730" spans="1:1" x14ac:dyDescent="0.25">
      <c r="A82730"/>
    </row>
    <row r="82731" spans="1:1" x14ac:dyDescent="0.25">
      <c r="A82731"/>
    </row>
    <row r="82732" spans="1:1" x14ac:dyDescent="0.25">
      <c r="A82732"/>
    </row>
    <row r="82733" spans="1:1" x14ac:dyDescent="0.25">
      <c r="A82733"/>
    </row>
    <row r="82734" spans="1:1" x14ac:dyDescent="0.25">
      <c r="A82734"/>
    </row>
    <row r="82735" spans="1:1" x14ac:dyDescent="0.25">
      <c r="A82735"/>
    </row>
    <row r="82736" spans="1:1" x14ac:dyDescent="0.25">
      <c r="A82736"/>
    </row>
    <row r="82737" spans="1:1" x14ac:dyDescent="0.25">
      <c r="A82737"/>
    </row>
    <row r="82738" spans="1:1" x14ac:dyDescent="0.25">
      <c r="A82738"/>
    </row>
    <row r="82739" spans="1:1" x14ac:dyDescent="0.25">
      <c r="A82739"/>
    </row>
    <row r="82740" spans="1:1" x14ac:dyDescent="0.25">
      <c r="A82740"/>
    </row>
    <row r="82741" spans="1:1" x14ac:dyDescent="0.25">
      <c r="A82741"/>
    </row>
    <row r="82742" spans="1:1" x14ac:dyDescent="0.25">
      <c r="A82742"/>
    </row>
    <row r="82743" spans="1:1" x14ac:dyDescent="0.25">
      <c r="A82743"/>
    </row>
    <row r="82744" spans="1:1" x14ac:dyDescent="0.25">
      <c r="A82744"/>
    </row>
    <row r="82745" spans="1:1" x14ac:dyDescent="0.25">
      <c r="A82745"/>
    </row>
    <row r="82746" spans="1:1" x14ac:dyDescent="0.25">
      <c r="A82746"/>
    </row>
    <row r="82747" spans="1:1" x14ac:dyDescent="0.25">
      <c r="A82747"/>
    </row>
    <row r="82748" spans="1:1" x14ac:dyDescent="0.25">
      <c r="A82748"/>
    </row>
    <row r="82749" spans="1:1" x14ac:dyDescent="0.25">
      <c r="A82749"/>
    </row>
    <row r="82750" spans="1:1" x14ac:dyDescent="0.25">
      <c r="A82750"/>
    </row>
    <row r="82751" spans="1:1" x14ac:dyDescent="0.25">
      <c r="A82751"/>
    </row>
    <row r="82752" spans="1:1" x14ac:dyDescent="0.25">
      <c r="A82752"/>
    </row>
    <row r="82753" spans="1:1" x14ac:dyDescent="0.25">
      <c r="A82753"/>
    </row>
    <row r="82754" spans="1:1" x14ac:dyDescent="0.25">
      <c r="A82754"/>
    </row>
    <row r="82755" spans="1:1" x14ac:dyDescent="0.25">
      <c r="A82755"/>
    </row>
    <row r="82756" spans="1:1" x14ac:dyDescent="0.25">
      <c r="A82756"/>
    </row>
    <row r="82757" spans="1:1" x14ac:dyDescent="0.25">
      <c r="A82757"/>
    </row>
    <row r="82758" spans="1:1" x14ac:dyDescent="0.25">
      <c r="A82758"/>
    </row>
    <row r="82759" spans="1:1" x14ac:dyDescent="0.25">
      <c r="A82759"/>
    </row>
    <row r="82760" spans="1:1" x14ac:dyDescent="0.25">
      <c r="A82760"/>
    </row>
    <row r="82761" spans="1:1" x14ac:dyDescent="0.25">
      <c r="A82761"/>
    </row>
    <row r="82762" spans="1:1" x14ac:dyDescent="0.25">
      <c r="A82762"/>
    </row>
    <row r="82763" spans="1:1" x14ac:dyDescent="0.25">
      <c r="A82763"/>
    </row>
    <row r="82764" spans="1:1" x14ac:dyDescent="0.25">
      <c r="A82764"/>
    </row>
    <row r="82765" spans="1:1" x14ac:dyDescent="0.25">
      <c r="A82765"/>
    </row>
    <row r="82766" spans="1:1" x14ac:dyDescent="0.25">
      <c r="A82766"/>
    </row>
    <row r="82767" spans="1:1" x14ac:dyDescent="0.25">
      <c r="A82767"/>
    </row>
    <row r="82768" spans="1:1" x14ac:dyDescent="0.25">
      <c r="A82768"/>
    </row>
    <row r="82769" spans="1:1" x14ac:dyDescent="0.25">
      <c r="A82769"/>
    </row>
    <row r="82770" spans="1:1" x14ac:dyDescent="0.25">
      <c r="A82770"/>
    </row>
    <row r="82771" spans="1:1" x14ac:dyDescent="0.25">
      <c r="A82771"/>
    </row>
    <row r="82772" spans="1:1" x14ac:dyDescent="0.25">
      <c r="A82772"/>
    </row>
    <row r="82773" spans="1:1" x14ac:dyDescent="0.25">
      <c r="A82773"/>
    </row>
    <row r="82774" spans="1:1" x14ac:dyDescent="0.25">
      <c r="A82774"/>
    </row>
    <row r="82775" spans="1:1" x14ac:dyDescent="0.25">
      <c r="A82775"/>
    </row>
    <row r="82776" spans="1:1" x14ac:dyDescent="0.25">
      <c r="A82776"/>
    </row>
    <row r="82777" spans="1:1" x14ac:dyDescent="0.25">
      <c r="A82777"/>
    </row>
    <row r="82778" spans="1:1" x14ac:dyDescent="0.25">
      <c r="A82778"/>
    </row>
    <row r="82779" spans="1:1" x14ac:dyDescent="0.25">
      <c r="A82779"/>
    </row>
    <row r="82780" spans="1:1" x14ac:dyDescent="0.25">
      <c r="A82780"/>
    </row>
    <row r="82781" spans="1:1" x14ac:dyDescent="0.25">
      <c r="A82781"/>
    </row>
    <row r="82782" spans="1:1" x14ac:dyDescent="0.25">
      <c r="A82782"/>
    </row>
    <row r="82783" spans="1:1" x14ac:dyDescent="0.25">
      <c r="A82783"/>
    </row>
    <row r="82784" spans="1:1" x14ac:dyDescent="0.25">
      <c r="A82784"/>
    </row>
    <row r="82785" spans="1:1" x14ac:dyDescent="0.25">
      <c r="A82785"/>
    </row>
    <row r="82786" spans="1:1" x14ac:dyDescent="0.25">
      <c r="A82786"/>
    </row>
    <row r="82787" spans="1:1" x14ac:dyDescent="0.25">
      <c r="A82787"/>
    </row>
    <row r="82788" spans="1:1" x14ac:dyDescent="0.25">
      <c r="A82788"/>
    </row>
    <row r="82789" spans="1:1" x14ac:dyDescent="0.25">
      <c r="A82789"/>
    </row>
    <row r="82790" spans="1:1" x14ac:dyDescent="0.25">
      <c r="A82790"/>
    </row>
    <row r="82791" spans="1:1" x14ac:dyDescent="0.25">
      <c r="A82791"/>
    </row>
    <row r="82792" spans="1:1" x14ac:dyDescent="0.25">
      <c r="A82792"/>
    </row>
    <row r="82793" spans="1:1" x14ac:dyDescent="0.25">
      <c r="A82793"/>
    </row>
    <row r="82794" spans="1:1" x14ac:dyDescent="0.25">
      <c r="A82794"/>
    </row>
    <row r="82795" spans="1:1" x14ac:dyDescent="0.25">
      <c r="A82795"/>
    </row>
    <row r="82796" spans="1:1" x14ac:dyDescent="0.25">
      <c r="A82796"/>
    </row>
    <row r="82797" spans="1:1" x14ac:dyDescent="0.25">
      <c r="A82797"/>
    </row>
    <row r="82798" spans="1:1" x14ac:dyDescent="0.25">
      <c r="A82798"/>
    </row>
    <row r="82799" spans="1:1" x14ac:dyDescent="0.25">
      <c r="A82799"/>
    </row>
    <row r="82800" spans="1:1" x14ac:dyDescent="0.25">
      <c r="A82800"/>
    </row>
    <row r="82801" spans="1:1" x14ac:dyDescent="0.25">
      <c r="A82801"/>
    </row>
    <row r="82802" spans="1:1" x14ac:dyDescent="0.25">
      <c r="A82802"/>
    </row>
    <row r="82803" spans="1:1" x14ac:dyDescent="0.25">
      <c r="A82803"/>
    </row>
    <row r="82804" spans="1:1" x14ac:dyDescent="0.25">
      <c r="A82804"/>
    </row>
    <row r="82805" spans="1:1" x14ac:dyDescent="0.25">
      <c r="A82805"/>
    </row>
    <row r="82806" spans="1:1" x14ac:dyDescent="0.25">
      <c r="A82806"/>
    </row>
    <row r="82807" spans="1:1" x14ac:dyDescent="0.25">
      <c r="A82807"/>
    </row>
    <row r="82808" spans="1:1" x14ac:dyDescent="0.25">
      <c r="A82808"/>
    </row>
    <row r="82809" spans="1:1" x14ac:dyDescent="0.25">
      <c r="A82809"/>
    </row>
    <row r="82810" spans="1:1" x14ac:dyDescent="0.25">
      <c r="A82810"/>
    </row>
    <row r="82811" spans="1:1" x14ac:dyDescent="0.25">
      <c r="A82811"/>
    </row>
    <row r="82812" spans="1:1" x14ac:dyDescent="0.25">
      <c r="A82812"/>
    </row>
    <row r="82813" spans="1:1" x14ac:dyDescent="0.25">
      <c r="A82813"/>
    </row>
    <row r="82814" spans="1:1" x14ac:dyDescent="0.25">
      <c r="A82814"/>
    </row>
    <row r="82815" spans="1:1" x14ac:dyDescent="0.25">
      <c r="A82815"/>
    </row>
    <row r="82816" spans="1:1" x14ac:dyDescent="0.25">
      <c r="A82816"/>
    </row>
    <row r="82817" spans="1:1" x14ac:dyDescent="0.25">
      <c r="A82817"/>
    </row>
    <row r="82818" spans="1:1" x14ac:dyDescent="0.25">
      <c r="A82818"/>
    </row>
    <row r="82819" spans="1:1" x14ac:dyDescent="0.25">
      <c r="A82819"/>
    </row>
    <row r="82820" spans="1:1" x14ac:dyDescent="0.25">
      <c r="A82820"/>
    </row>
    <row r="82821" spans="1:1" x14ac:dyDescent="0.25">
      <c r="A82821"/>
    </row>
    <row r="82822" spans="1:1" x14ac:dyDescent="0.25">
      <c r="A82822"/>
    </row>
    <row r="82823" spans="1:1" x14ac:dyDescent="0.25">
      <c r="A82823"/>
    </row>
    <row r="82824" spans="1:1" x14ac:dyDescent="0.25">
      <c r="A82824"/>
    </row>
    <row r="82825" spans="1:1" x14ac:dyDescent="0.25">
      <c r="A82825"/>
    </row>
    <row r="82826" spans="1:1" x14ac:dyDescent="0.25">
      <c r="A82826"/>
    </row>
    <row r="82827" spans="1:1" x14ac:dyDescent="0.25">
      <c r="A82827"/>
    </row>
    <row r="82828" spans="1:1" x14ac:dyDescent="0.25">
      <c r="A82828"/>
    </row>
    <row r="82829" spans="1:1" x14ac:dyDescent="0.25">
      <c r="A82829"/>
    </row>
    <row r="82830" spans="1:1" x14ac:dyDescent="0.25">
      <c r="A82830"/>
    </row>
    <row r="82831" spans="1:1" x14ac:dyDescent="0.25">
      <c r="A82831"/>
    </row>
    <row r="82832" spans="1:1" x14ac:dyDescent="0.25">
      <c r="A82832"/>
    </row>
    <row r="82833" spans="1:1" x14ac:dyDescent="0.25">
      <c r="A82833"/>
    </row>
    <row r="82834" spans="1:1" x14ac:dyDescent="0.25">
      <c r="A82834"/>
    </row>
    <row r="82835" spans="1:1" x14ac:dyDescent="0.25">
      <c r="A82835"/>
    </row>
    <row r="82836" spans="1:1" x14ac:dyDescent="0.25">
      <c r="A82836"/>
    </row>
    <row r="82837" spans="1:1" x14ac:dyDescent="0.25">
      <c r="A82837"/>
    </row>
    <row r="82838" spans="1:1" x14ac:dyDescent="0.25">
      <c r="A82838"/>
    </row>
    <row r="82839" spans="1:1" x14ac:dyDescent="0.25">
      <c r="A82839"/>
    </row>
    <row r="82840" spans="1:1" x14ac:dyDescent="0.25">
      <c r="A82840"/>
    </row>
    <row r="82841" spans="1:1" x14ac:dyDescent="0.25">
      <c r="A82841"/>
    </row>
    <row r="82842" spans="1:1" x14ac:dyDescent="0.25">
      <c r="A82842"/>
    </row>
    <row r="82843" spans="1:1" x14ac:dyDescent="0.25">
      <c r="A82843"/>
    </row>
    <row r="82844" spans="1:1" x14ac:dyDescent="0.25">
      <c r="A82844"/>
    </row>
    <row r="82845" spans="1:1" x14ac:dyDescent="0.25">
      <c r="A82845"/>
    </row>
    <row r="82846" spans="1:1" x14ac:dyDescent="0.25">
      <c r="A82846"/>
    </row>
    <row r="82847" spans="1:1" x14ac:dyDescent="0.25">
      <c r="A82847"/>
    </row>
    <row r="82848" spans="1:1" x14ac:dyDescent="0.25">
      <c r="A82848"/>
    </row>
    <row r="82849" spans="1:1" x14ac:dyDescent="0.25">
      <c r="A82849"/>
    </row>
    <row r="82850" spans="1:1" x14ac:dyDescent="0.25">
      <c r="A82850"/>
    </row>
    <row r="82851" spans="1:1" x14ac:dyDescent="0.25">
      <c r="A82851"/>
    </row>
    <row r="82852" spans="1:1" x14ac:dyDescent="0.25">
      <c r="A82852"/>
    </row>
    <row r="82853" spans="1:1" x14ac:dyDescent="0.25">
      <c r="A82853"/>
    </row>
    <row r="82854" spans="1:1" x14ac:dyDescent="0.25">
      <c r="A82854"/>
    </row>
    <row r="82855" spans="1:1" x14ac:dyDescent="0.25">
      <c r="A82855"/>
    </row>
    <row r="82856" spans="1:1" x14ac:dyDescent="0.25">
      <c r="A82856"/>
    </row>
    <row r="82857" spans="1:1" x14ac:dyDescent="0.25">
      <c r="A82857"/>
    </row>
    <row r="82858" spans="1:1" x14ac:dyDescent="0.25">
      <c r="A82858"/>
    </row>
    <row r="82859" spans="1:1" x14ac:dyDescent="0.25">
      <c r="A82859"/>
    </row>
    <row r="82860" spans="1:1" x14ac:dyDescent="0.25">
      <c r="A82860"/>
    </row>
    <row r="82861" spans="1:1" x14ac:dyDescent="0.25">
      <c r="A82861"/>
    </row>
    <row r="82862" spans="1:1" x14ac:dyDescent="0.25">
      <c r="A82862"/>
    </row>
    <row r="82863" spans="1:1" x14ac:dyDescent="0.25">
      <c r="A82863"/>
    </row>
    <row r="82864" spans="1:1" x14ac:dyDescent="0.25">
      <c r="A82864"/>
    </row>
    <row r="82865" spans="1:1" x14ac:dyDescent="0.25">
      <c r="A82865"/>
    </row>
    <row r="82866" spans="1:1" x14ac:dyDescent="0.25">
      <c r="A82866"/>
    </row>
    <row r="82867" spans="1:1" x14ac:dyDescent="0.25">
      <c r="A82867"/>
    </row>
    <row r="82868" spans="1:1" x14ac:dyDescent="0.25">
      <c r="A82868"/>
    </row>
    <row r="82869" spans="1:1" x14ac:dyDescent="0.25">
      <c r="A82869"/>
    </row>
    <row r="82870" spans="1:1" x14ac:dyDescent="0.25">
      <c r="A82870"/>
    </row>
    <row r="82871" spans="1:1" x14ac:dyDescent="0.25">
      <c r="A82871"/>
    </row>
    <row r="82872" spans="1:1" x14ac:dyDescent="0.25">
      <c r="A82872"/>
    </row>
    <row r="82873" spans="1:1" x14ac:dyDescent="0.25">
      <c r="A82873"/>
    </row>
    <row r="82874" spans="1:1" x14ac:dyDescent="0.25">
      <c r="A82874"/>
    </row>
    <row r="82875" spans="1:1" x14ac:dyDescent="0.25">
      <c r="A82875"/>
    </row>
    <row r="82876" spans="1:1" x14ac:dyDescent="0.25">
      <c r="A82876"/>
    </row>
    <row r="82877" spans="1:1" x14ac:dyDescent="0.25">
      <c r="A82877"/>
    </row>
    <row r="82878" spans="1:1" x14ac:dyDescent="0.25">
      <c r="A82878"/>
    </row>
    <row r="82879" spans="1:1" x14ac:dyDescent="0.25">
      <c r="A82879"/>
    </row>
    <row r="82880" spans="1:1" x14ac:dyDescent="0.25">
      <c r="A82880"/>
    </row>
    <row r="82881" spans="1:1" x14ac:dyDescent="0.25">
      <c r="A82881"/>
    </row>
    <row r="82882" spans="1:1" x14ac:dyDescent="0.25">
      <c r="A82882"/>
    </row>
    <row r="82883" spans="1:1" x14ac:dyDescent="0.25">
      <c r="A82883"/>
    </row>
    <row r="82884" spans="1:1" x14ac:dyDescent="0.25">
      <c r="A82884"/>
    </row>
    <row r="82885" spans="1:1" x14ac:dyDescent="0.25">
      <c r="A82885"/>
    </row>
    <row r="82886" spans="1:1" x14ac:dyDescent="0.25">
      <c r="A82886"/>
    </row>
    <row r="82887" spans="1:1" x14ac:dyDescent="0.25">
      <c r="A82887"/>
    </row>
    <row r="82888" spans="1:1" x14ac:dyDescent="0.25">
      <c r="A82888"/>
    </row>
    <row r="82889" spans="1:1" x14ac:dyDescent="0.25">
      <c r="A82889"/>
    </row>
    <row r="82890" spans="1:1" x14ac:dyDescent="0.25">
      <c r="A82890"/>
    </row>
    <row r="82891" spans="1:1" x14ac:dyDescent="0.25">
      <c r="A82891"/>
    </row>
    <row r="82892" spans="1:1" x14ac:dyDescent="0.25">
      <c r="A82892"/>
    </row>
    <row r="82893" spans="1:1" x14ac:dyDescent="0.25">
      <c r="A82893"/>
    </row>
    <row r="82894" spans="1:1" x14ac:dyDescent="0.25">
      <c r="A82894"/>
    </row>
    <row r="82895" spans="1:1" x14ac:dyDescent="0.25">
      <c r="A82895"/>
    </row>
    <row r="82896" spans="1:1" x14ac:dyDescent="0.25">
      <c r="A82896"/>
    </row>
    <row r="82897" spans="1:1" x14ac:dyDescent="0.25">
      <c r="A82897"/>
    </row>
    <row r="82898" spans="1:1" x14ac:dyDescent="0.25">
      <c r="A82898"/>
    </row>
    <row r="82899" spans="1:1" x14ac:dyDescent="0.25">
      <c r="A82899"/>
    </row>
    <row r="82900" spans="1:1" x14ac:dyDescent="0.25">
      <c r="A82900"/>
    </row>
    <row r="82901" spans="1:1" x14ac:dyDescent="0.25">
      <c r="A82901"/>
    </row>
    <row r="82902" spans="1:1" x14ac:dyDescent="0.25">
      <c r="A82902"/>
    </row>
    <row r="82903" spans="1:1" x14ac:dyDescent="0.25">
      <c r="A82903"/>
    </row>
    <row r="82904" spans="1:1" x14ac:dyDescent="0.25">
      <c r="A82904"/>
    </row>
    <row r="82905" spans="1:1" x14ac:dyDescent="0.25">
      <c r="A82905"/>
    </row>
    <row r="82906" spans="1:1" x14ac:dyDescent="0.25">
      <c r="A82906"/>
    </row>
    <row r="82907" spans="1:1" x14ac:dyDescent="0.25">
      <c r="A82907"/>
    </row>
    <row r="82908" spans="1:1" x14ac:dyDescent="0.25">
      <c r="A82908"/>
    </row>
    <row r="82909" spans="1:1" x14ac:dyDescent="0.25">
      <c r="A82909"/>
    </row>
    <row r="82910" spans="1:1" x14ac:dyDescent="0.25">
      <c r="A82910"/>
    </row>
    <row r="82911" spans="1:1" x14ac:dyDescent="0.25">
      <c r="A82911"/>
    </row>
    <row r="82912" spans="1:1" x14ac:dyDescent="0.25">
      <c r="A82912"/>
    </row>
    <row r="82913" spans="1:1" x14ac:dyDescent="0.25">
      <c r="A82913"/>
    </row>
    <row r="82914" spans="1:1" x14ac:dyDescent="0.25">
      <c r="A82914"/>
    </row>
    <row r="82915" spans="1:1" x14ac:dyDescent="0.25">
      <c r="A82915"/>
    </row>
    <row r="82916" spans="1:1" x14ac:dyDescent="0.25">
      <c r="A82916"/>
    </row>
    <row r="82917" spans="1:1" x14ac:dyDescent="0.25">
      <c r="A82917"/>
    </row>
    <row r="82918" spans="1:1" x14ac:dyDescent="0.25">
      <c r="A82918"/>
    </row>
    <row r="82919" spans="1:1" x14ac:dyDescent="0.25">
      <c r="A82919"/>
    </row>
    <row r="82920" spans="1:1" x14ac:dyDescent="0.25">
      <c r="A82920"/>
    </row>
    <row r="82921" spans="1:1" x14ac:dyDescent="0.25">
      <c r="A82921"/>
    </row>
    <row r="82922" spans="1:1" x14ac:dyDescent="0.25">
      <c r="A82922"/>
    </row>
    <row r="82923" spans="1:1" x14ac:dyDescent="0.25">
      <c r="A82923"/>
    </row>
    <row r="82924" spans="1:1" x14ac:dyDescent="0.25">
      <c r="A82924"/>
    </row>
    <row r="82925" spans="1:1" x14ac:dyDescent="0.25">
      <c r="A82925"/>
    </row>
    <row r="82926" spans="1:1" x14ac:dyDescent="0.25">
      <c r="A82926"/>
    </row>
    <row r="82927" spans="1:1" x14ac:dyDescent="0.25">
      <c r="A82927"/>
    </row>
    <row r="82928" spans="1:1" x14ac:dyDescent="0.25">
      <c r="A82928"/>
    </row>
    <row r="82929" spans="1:1" x14ac:dyDescent="0.25">
      <c r="A82929"/>
    </row>
    <row r="82930" spans="1:1" x14ac:dyDescent="0.25">
      <c r="A82930"/>
    </row>
    <row r="82931" spans="1:1" x14ac:dyDescent="0.25">
      <c r="A82931"/>
    </row>
    <row r="82932" spans="1:1" x14ac:dyDescent="0.25">
      <c r="A82932"/>
    </row>
    <row r="82933" spans="1:1" x14ac:dyDescent="0.25">
      <c r="A82933"/>
    </row>
    <row r="82934" spans="1:1" x14ac:dyDescent="0.25">
      <c r="A82934"/>
    </row>
    <row r="82935" spans="1:1" x14ac:dyDescent="0.25">
      <c r="A82935"/>
    </row>
    <row r="82936" spans="1:1" x14ac:dyDescent="0.25">
      <c r="A82936"/>
    </row>
    <row r="82937" spans="1:1" x14ac:dyDescent="0.25">
      <c r="A82937"/>
    </row>
    <row r="82938" spans="1:1" x14ac:dyDescent="0.25">
      <c r="A82938"/>
    </row>
    <row r="82939" spans="1:1" x14ac:dyDescent="0.25">
      <c r="A82939"/>
    </row>
    <row r="82940" spans="1:1" x14ac:dyDescent="0.25">
      <c r="A82940"/>
    </row>
    <row r="82941" spans="1:1" x14ac:dyDescent="0.25">
      <c r="A82941"/>
    </row>
    <row r="82942" spans="1:1" x14ac:dyDescent="0.25">
      <c r="A82942"/>
    </row>
    <row r="82943" spans="1:1" x14ac:dyDescent="0.25">
      <c r="A82943"/>
    </row>
    <row r="82944" spans="1:1" x14ac:dyDescent="0.25">
      <c r="A82944"/>
    </row>
    <row r="82945" spans="1:1" x14ac:dyDescent="0.25">
      <c r="A82945"/>
    </row>
    <row r="82946" spans="1:1" x14ac:dyDescent="0.25">
      <c r="A82946"/>
    </row>
    <row r="82947" spans="1:1" x14ac:dyDescent="0.25">
      <c r="A82947"/>
    </row>
    <row r="82948" spans="1:1" x14ac:dyDescent="0.25">
      <c r="A82948"/>
    </row>
    <row r="82949" spans="1:1" x14ac:dyDescent="0.25">
      <c r="A82949"/>
    </row>
    <row r="82950" spans="1:1" x14ac:dyDescent="0.25">
      <c r="A82950"/>
    </row>
    <row r="82951" spans="1:1" x14ac:dyDescent="0.25">
      <c r="A82951"/>
    </row>
    <row r="82952" spans="1:1" x14ac:dyDescent="0.25">
      <c r="A82952"/>
    </row>
    <row r="82953" spans="1:1" x14ac:dyDescent="0.25">
      <c r="A82953"/>
    </row>
    <row r="82954" spans="1:1" x14ac:dyDescent="0.25">
      <c r="A82954"/>
    </row>
    <row r="82955" spans="1:1" x14ac:dyDescent="0.25">
      <c r="A82955"/>
    </row>
    <row r="82956" spans="1:1" x14ac:dyDescent="0.25">
      <c r="A82956"/>
    </row>
    <row r="82957" spans="1:1" x14ac:dyDescent="0.25">
      <c r="A82957"/>
    </row>
    <row r="82958" spans="1:1" x14ac:dyDescent="0.25">
      <c r="A82958"/>
    </row>
    <row r="82959" spans="1:1" x14ac:dyDescent="0.25">
      <c r="A82959"/>
    </row>
    <row r="82960" spans="1:1" x14ac:dyDescent="0.25">
      <c r="A82960"/>
    </row>
    <row r="82961" spans="1:1" x14ac:dyDescent="0.25">
      <c r="A82961"/>
    </row>
    <row r="82962" spans="1:1" x14ac:dyDescent="0.25">
      <c r="A82962"/>
    </row>
    <row r="82963" spans="1:1" x14ac:dyDescent="0.25">
      <c r="A82963"/>
    </row>
    <row r="82964" spans="1:1" x14ac:dyDescent="0.25">
      <c r="A82964"/>
    </row>
    <row r="82965" spans="1:1" x14ac:dyDescent="0.25">
      <c r="A82965"/>
    </row>
    <row r="82966" spans="1:1" x14ac:dyDescent="0.25">
      <c r="A82966"/>
    </row>
    <row r="82967" spans="1:1" x14ac:dyDescent="0.25">
      <c r="A82967"/>
    </row>
    <row r="82968" spans="1:1" x14ac:dyDescent="0.25">
      <c r="A82968"/>
    </row>
    <row r="82969" spans="1:1" x14ac:dyDescent="0.25">
      <c r="A82969"/>
    </row>
    <row r="82970" spans="1:1" x14ac:dyDescent="0.25">
      <c r="A82970"/>
    </row>
    <row r="82971" spans="1:1" x14ac:dyDescent="0.25">
      <c r="A82971"/>
    </row>
    <row r="82972" spans="1:1" x14ac:dyDescent="0.25">
      <c r="A82972"/>
    </row>
    <row r="82973" spans="1:1" x14ac:dyDescent="0.25">
      <c r="A82973"/>
    </row>
    <row r="82974" spans="1:1" x14ac:dyDescent="0.25">
      <c r="A82974"/>
    </row>
    <row r="82975" spans="1:1" x14ac:dyDescent="0.25">
      <c r="A82975"/>
    </row>
    <row r="82976" spans="1:1" x14ac:dyDescent="0.25">
      <c r="A82976"/>
    </row>
    <row r="82977" spans="1:1" x14ac:dyDescent="0.25">
      <c r="A82977"/>
    </row>
    <row r="82978" spans="1:1" x14ac:dyDescent="0.25">
      <c r="A82978"/>
    </row>
    <row r="82979" spans="1:1" x14ac:dyDescent="0.25">
      <c r="A82979"/>
    </row>
    <row r="82980" spans="1:1" x14ac:dyDescent="0.25">
      <c r="A82980"/>
    </row>
    <row r="82981" spans="1:1" x14ac:dyDescent="0.25">
      <c r="A82981"/>
    </row>
    <row r="82982" spans="1:1" x14ac:dyDescent="0.25">
      <c r="A82982"/>
    </row>
    <row r="82983" spans="1:1" x14ac:dyDescent="0.25">
      <c r="A82983"/>
    </row>
    <row r="82984" spans="1:1" x14ac:dyDescent="0.25">
      <c r="A82984"/>
    </row>
    <row r="82985" spans="1:1" x14ac:dyDescent="0.25">
      <c r="A82985"/>
    </row>
    <row r="82986" spans="1:1" x14ac:dyDescent="0.25">
      <c r="A82986"/>
    </row>
    <row r="82987" spans="1:1" x14ac:dyDescent="0.25">
      <c r="A82987"/>
    </row>
    <row r="82988" spans="1:1" x14ac:dyDescent="0.25">
      <c r="A82988"/>
    </row>
    <row r="82989" spans="1:1" x14ac:dyDescent="0.25">
      <c r="A82989"/>
    </row>
    <row r="82990" spans="1:1" x14ac:dyDescent="0.25">
      <c r="A82990"/>
    </row>
    <row r="82991" spans="1:1" x14ac:dyDescent="0.25">
      <c r="A82991"/>
    </row>
    <row r="82992" spans="1:1" x14ac:dyDescent="0.25">
      <c r="A82992"/>
    </row>
    <row r="82993" spans="1:1" x14ac:dyDescent="0.25">
      <c r="A82993"/>
    </row>
    <row r="82994" spans="1:1" x14ac:dyDescent="0.25">
      <c r="A82994"/>
    </row>
    <row r="82995" spans="1:1" x14ac:dyDescent="0.25">
      <c r="A82995"/>
    </row>
    <row r="82996" spans="1:1" x14ac:dyDescent="0.25">
      <c r="A82996"/>
    </row>
    <row r="82997" spans="1:1" x14ac:dyDescent="0.25">
      <c r="A82997"/>
    </row>
    <row r="82998" spans="1:1" x14ac:dyDescent="0.25">
      <c r="A82998"/>
    </row>
    <row r="82999" spans="1:1" x14ac:dyDescent="0.25">
      <c r="A82999"/>
    </row>
    <row r="83000" spans="1:1" x14ac:dyDescent="0.25">
      <c r="A83000"/>
    </row>
    <row r="83001" spans="1:1" x14ac:dyDescent="0.25">
      <c r="A83001"/>
    </row>
    <row r="83002" spans="1:1" x14ac:dyDescent="0.25">
      <c r="A83002"/>
    </row>
    <row r="83003" spans="1:1" x14ac:dyDescent="0.25">
      <c r="A83003"/>
    </row>
    <row r="83004" spans="1:1" x14ac:dyDescent="0.25">
      <c r="A83004"/>
    </row>
    <row r="83005" spans="1:1" x14ac:dyDescent="0.25">
      <c r="A83005"/>
    </row>
    <row r="83006" spans="1:1" x14ac:dyDescent="0.25">
      <c r="A83006"/>
    </row>
    <row r="83007" spans="1:1" x14ac:dyDescent="0.25">
      <c r="A83007"/>
    </row>
    <row r="83008" spans="1:1" x14ac:dyDescent="0.25">
      <c r="A83008"/>
    </row>
    <row r="83009" spans="1:1" x14ac:dyDescent="0.25">
      <c r="A83009"/>
    </row>
    <row r="83010" spans="1:1" x14ac:dyDescent="0.25">
      <c r="A83010"/>
    </row>
    <row r="83011" spans="1:1" x14ac:dyDescent="0.25">
      <c r="A83011"/>
    </row>
    <row r="83012" spans="1:1" x14ac:dyDescent="0.25">
      <c r="A83012"/>
    </row>
    <row r="83013" spans="1:1" x14ac:dyDescent="0.25">
      <c r="A83013"/>
    </row>
    <row r="83014" spans="1:1" x14ac:dyDescent="0.25">
      <c r="A83014"/>
    </row>
    <row r="83015" spans="1:1" x14ac:dyDescent="0.25">
      <c r="A83015"/>
    </row>
    <row r="83016" spans="1:1" x14ac:dyDescent="0.25">
      <c r="A83016"/>
    </row>
    <row r="83017" spans="1:1" x14ac:dyDescent="0.25">
      <c r="A83017"/>
    </row>
    <row r="83018" spans="1:1" x14ac:dyDescent="0.25">
      <c r="A83018"/>
    </row>
    <row r="83019" spans="1:1" x14ac:dyDescent="0.25">
      <c r="A83019"/>
    </row>
    <row r="83020" spans="1:1" x14ac:dyDescent="0.25">
      <c r="A83020"/>
    </row>
    <row r="83021" spans="1:1" x14ac:dyDescent="0.25">
      <c r="A83021"/>
    </row>
    <row r="83022" spans="1:1" x14ac:dyDescent="0.25">
      <c r="A83022"/>
    </row>
    <row r="83023" spans="1:1" x14ac:dyDescent="0.25">
      <c r="A83023"/>
    </row>
    <row r="83024" spans="1:1" x14ac:dyDescent="0.25">
      <c r="A83024"/>
    </row>
    <row r="83025" spans="1:1" x14ac:dyDescent="0.25">
      <c r="A83025"/>
    </row>
    <row r="83026" spans="1:1" x14ac:dyDescent="0.25">
      <c r="A83026"/>
    </row>
    <row r="83027" spans="1:1" x14ac:dyDescent="0.25">
      <c r="A83027"/>
    </row>
    <row r="83028" spans="1:1" x14ac:dyDescent="0.25">
      <c r="A83028"/>
    </row>
    <row r="83029" spans="1:1" x14ac:dyDescent="0.25">
      <c r="A83029"/>
    </row>
    <row r="83030" spans="1:1" x14ac:dyDescent="0.25">
      <c r="A83030"/>
    </row>
    <row r="83031" spans="1:1" x14ac:dyDescent="0.25">
      <c r="A83031"/>
    </row>
    <row r="83032" spans="1:1" x14ac:dyDescent="0.25">
      <c r="A83032"/>
    </row>
    <row r="83033" spans="1:1" x14ac:dyDescent="0.25">
      <c r="A83033"/>
    </row>
    <row r="83034" spans="1:1" x14ac:dyDescent="0.25">
      <c r="A83034"/>
    </row>
    <row r="83035" spans="1:1" x14ac:dyDescent="0.25">
      <c r="A83035"/>
    </row>
    <row r="83036" spans="1:1" x14ac:dyDescent="0.25">
      <c r="A83036"/>
    </row>
    <row r="83037" spans="1:1" x14ac:dyDescent="0.25">
      <c r="A83037"/>
    </row>
    <row r="83038" spans="1:1" x14ac:dyDescent="0.25">
      <c r="A83038"/>
    </row>
    <row r="83039" spans="1:1" x14ac:dyDescent="0.25">
      <c r="A83039"/>
    </row>
    <row r="83040" spans="1:1" x14ac:dyDescent="0.25">
      <c r="A83040"/>
    </row>
    <row r="83041" spans="1:1" x14ac:dyDescent="0.25">
      <c r="A83041"/>
    </row>
    <row r="83042" spans="1:1" x14ac:dyDescent="0.25">
      <c r="A83042"/>
    </row>
    <row r="83043" spans="1:1" x14ac:dyDescent="0.25">
      <c r="A83043"/>
    </row>
    <row r="83044" spans="1:1" x14ac:dyDescent="0.25">
      <c r="A83044"/>
    </row>
    <row r="83045" spans="1:1" x14ac:dyDescent="0.25">
      <c r="A83045"/>
    </row>
    <row r="83046" spans="1:1" x14ac:dyDescent="0.25">
      <c r="A83046"/>
    </row>
    <row r="83047" spans="1:1" x14ac:dyDescent="0.25">
      <c r="A83047"/>
    </row>
    <row r="83048" spans="1:1" x14ac:dyDescent="0.25">
      <c r="A83048"/>
    </row>
    <row r="83049" spans="1:1" x14ac:dyDescent="0.25">
      <c r="A83049"/>
    </row>
    <row r="83050" spans="1:1" x14ac:dyDescent="0.25">
      <c r="A83050"/>
    </row>
    <row r="83051" spans="1:1" x14ac:dyDescent="0.25">
      <c r="A83051"/>
    </row>
    <row r="83052" spans="1:1" x14ac:dyDescent="0.25">
      <c r="A83052"/>
    </row>
    <row r="83053" spans="1:1" x14ac:dyDescent="0.25">
      <c r="A83053"/>
    </row>
    <row r="83054" spans="1:1" x14ac:dyDescent="0.25">
      <c r="A83054"/>
    </row>
    <row r="83055" spans="1:1" x14ac:dyDescent="0.25">
      <c r="A83055"/>
    </row>
    <row r="83056" spans="1:1" x14ac:dyDescent="0.25">
      <c r="A83056"/>
    </row>
    <row r="83057" spans="1:1" x14ac:dyDescent="0.25">
      <c r="A83057"/>
    </row>
    <row r="83058" spans="1:1" x14ac:dyDescent="0.25">
      <c r="A83058"/>
    </row>
    <row r="83059" spans="1:1" x14ac:dyDescent="0.25">
      <c r="A83059"/>
    </row>
    <row r="83060" spans="1:1" x14ac:dyDescent="0.25">
      <c r="A83060"/>
    </row>
    <row r="83061" spans="1:1" x14ac:dyDescent="0.25">
      <c r="A83061"/>
    </row>
    <row r="83062" spans="1:1" x14ac:dyDescent="0.25">
      <c r="A83062"/>
    </row>
    <row r="83063" spans="1:1" x14ac:dyDescent="0.25">
      <c r="A83063"/>
    </row>
    <row r="83064" spans="1:1" x14ac:dyDescent="0.25">
      <c r="A83064"/>
    </row>
    <row r="83065" spans="1:1" x14ac:dyDescent="0.25">
      <c r="A83065"/>
    </row>
    <row r="83066" spans="1:1" x14ac:dyDescent="0.25">
      <c r="A83066"/>
    </row>
    <row r="83067" spans="1:1" x14ac:dyDescent="0.25">
      <c r="A83067"/>
    </row>
    <row r="83068" spans="1:1" x14ac:dyDescent="0.25">
      <c r="A83068"/>
    </row>
    <row r="83069" spans="1:1" x14ac:dyDescent="0.25">
      <c r="A83069"/>
    </row>
    <row r="83070" spans="1:1" x14ac:dyDescent="0.25">
      <c r="A83070"/>
    </row>
    <row r="83071" spans="1:1" x14ac:dyDescent="0.25">
      <c r="A83071"/>
    </row>
    <row r="83072" spans="1:1" x14ac:dyDescent="0.25">
      <c r="A83072"/>
    </row>
    <row r="83073" spans="1:1" x14ac:dyDescent="0.25">
      <c r="A83073"/>
    </row>
    <row r="83074" spans="1:1" x14ac:dyDescent="0.25">
      <c r="A83074"/>
    </row>
    <row r="83075" spans="1:1" x14ac:dyDescent="0.25">
      <c r="A83075"/>
    </row>
    <row r="83076" spans="1:1" x14ac:dyDescent="0.25">
      <c r="A83076"/>
    </row>
    <row r="83077" spans="1:1" x14ac:dyDescent="0.25">
      <c r="A83077"/>
    </row>
    <row r="83078" spans="1:1" x14ac:dyDescent="0.25">
      <c r="A83078"/>
    </row>
    <row r="83079" spans="1:1" x14ac:dyDescent="0.25">
      <c r="A83079"/>
    </row>
    <row r="83080" spans="1:1" x14ac:dyDescent="0.25">
      <c r="A83080"/>
    </row>
    <row r="83081" spans="1:1" x14ac:dyDescent="0.25">
      <c r="A83081"/>
    </row>
    <row r="83082" spans="1:1" x14ac:dyDescent="0.25">
      <c r="A83082"/>
    </row>
    <row r="83083" spans="1:1" x14ac:dyDescent="0.25">
      <c r="A83083"/>
    </row>
    <row r="83084" spans="1:1" x14ac:dyDescent="0.25">
      <c r="A83084"/>
    </row>
    <row r="83085" spans="1:1" x14ac:dyDescent="0.25">
      <c r="A83085"/>
    </row>
    <row r="83086" spans="1:1" x14ac:dyDescent="0.25">
      <c r="A83086"/>
    </row>
    <row r="83087" spans="1:1" x14ac:dyDescent="0.25">
      <c r="A83087"/>
    </row>
    <row r="83088" spans="1:1" x14ac:dyDescent="0.25">
      <c r="A83088"/>
    </row>
    <row r="83089" spans="1:1" x14ac:dyDescent="0.25">
      <c r="A83089"/>
    </row>
    <row r="83090" spans="1:1" x14ac:dyDescent="0.25">
      <c r="A83090"/>
    </row>
    <row r="83091" spans="1:1" x14ac:dyDescent="0.25">
      <c r="A83091"/>
    </row>
    <row r="83092" spans="1:1" x14ac:dyDescent="0.25">
      <c r="A83092"/>
    </row>
    <row r="83093" spans="1:1" x14ac:dyDescent="0.25">
      <c r="A83093"/>
    </row>
    <row r="83094" spans="1:1" x14ac:dyDescent="0.25">
      <c r="A83094"/>
    </row>
    <row r="83095" spans="1:1" x14ac:dyDescent="0.25">
      <c r="A83095"/>
    </row>
    <row r="83096" spans="1:1" x14ac:dyDescent="0.25">
      <c r="A83096"/>
    </row>
    <row r="83097" spans="1:1" x14ac:dyDescent="0.25">
      <c r="A83097"/>
    </row>
    <row r="83098" spans="1:1" x14ac:dyDescent="0.25">
      <c r="A83098"/>
    </row>
    <row r="83099" spans="1:1" x14ac:dyDescent="0.25">
      <c r="A83099"/>
    </row>
    <row r="83100" spans="1:1" x14ac:dyDescent="0.25">
      <c r="A83100"/>
    </row>
    <row r="83101" spans="1:1" x14ac:dyDescent="0.25">
      <c r="A83101"/>
    </row>
    <row r="83102" spans="1:1" x14ac:dyDescent="0.25">
      <c r="A83102"/>
    </row>
    <row r="83103" spans="1:1" x14ac:dyDescent="0.25">
      <c r="A83103"/>
    </row>
    <row r="83104" spans="1:1" x14ac:dyDescent="0.25">
      <c r="A83104"/>
    </row>
    <row r="83105" spans="1:1" x14ac:dyDescent="0.25">
      <c r="A83105"/>
    </row>
    <row r="83106" spans="1:1" x14ac:dyDescent="0.25">
      <c r="A83106"/>
    </row>
    <row r="83107" spans="1:1" x14ac:dyDescent="0.25">
      <c r="A83107"/>
    </row>
    <row r="83108" spans="1:1" x14ac:dyDescent="0.25">
      <c r="A83108"/>
    </row>
    <row r="83109" spans="1:1" x14ac:dyDescent="0.25">
      <c r="A83109"/>
    </row>
    <row r="83110" spans="1:1" x14ac:dyDescent="0.25">
      <c r="A83110"/>
    </row>
    <row r="83111" spans="1:1" x14ac:dyDescent="0.25">
      <c r="A83111"/>
    </row>
    <row r="83112" spans="1:1" x14ac:dyDescent="0.25">
      <c r="A83112"/>
    </row>
    <row r="83113" spans="1:1" x14ac:dyDescent="0.25">
      <c r="A83113"/>
    </row>
    <row r="83114" spans="1:1" x14ac:dyDescent="0.25">
      <c r="A83114"/>
    </row>
    <row r="83115" spans="1:1" x14ac:dyDescent="0.25">
      <c r="A83115"/>
    </row>
    <row r="83116" spans="1:1" x14ac:dyDescent="0.25">
      <c r="A83116"/>
    </row>
    <row r="83117" spans="1:1" x14ac:dyDescent="0.25">
      <c r="A83117"/>
    </row>
    <row r="83118" spans="1:1" x14ac:dyDescent="0.25">
      <c r="A83118"/>
    </row>
    <row r="83119" spans="1:1" x14ac:dyDescent="0.25">
      <c r="A83119"/>
    </row>
    <row r="83120" spans="1:1" x14ac:dyDescent="0.25">
      <c r="A83120"/>
    </row>
    <row r="83121" spans="1:1" x14ac:dyDescent="0.25">
      <c r="A83121"/>
    </row>
    <row r="83122" spans="1:1" x14ac:dyDescent="0.25">
      <c r="A83122"/>
    </row>
    <row r="83123" spans="1:1" x14ac:dyDescent="0.25">
      <c r="A83123"/>
    </row>
    <row r="83124" spans="1:1" x14ac:dyDescent="0.25">
      <c r="A83124"/>
    </row>
    <row r="83125" spans="1:1" x14ac:dyDescent="0.25">
      <c r="A83125"/>
    </row>
    <row r="83126" spans="1:1" x14ac:dyDescent="0.25">
      <c r="A83126"/>
    </row>
    <row r="83127" spans="1:1" x14ac:dyDescent="0.25">
      <c r="A83127"/>
    </row>
    <row r="83128" spans="1:1" x14ac:dyDescent="0.25">
      <c r="A83128"/>
    </row>
    <row r="83129" spans="1:1" x14ac:dyDescent="0.25">
      <c r="A83129"/>
    </row>
    <row r="83130" spans="1:1" x14ac:dyDescent="0.25">
      <c r="A83130"/>
    </row>
    <row r="83131" spans="1:1" x14ac:dyDescent="0.25">
      <c r="A83131"/>
    </row>
    <row r="83132" spans="1:1" x14ac:dyDescent="0.25">
      <c r="A83132"/>
    </row>
    <row r="83133" spans="1:1" x14ac:dyDescent="0.25">
      <c r="A83133"/>
    </row>
    <row r="83134" spans="1:1" x14ac:dyDescent="0.25">
      <c r="A83134"/>
    </row>
    <row r="83135" spans="1:1" x14ac:dyDescent="0.25">
      <c r="A83135"/>
    </row>
    <row r="83136" spans="1:1" x14ac:dyDescent="0.25">
      <c r="A83136"/>
    </row>
    <row r="83137" spans="1:1" x14ac:dyDescent="0.25">
      <c r="A83137"/>
    </row>
    <row r="83138" spans="1:1" x14ac:dyDescent="0.25">
      <c r="A83138"/>
    </row>
    <row r="83139" spans="1:1" x14ac:dyDescent="0.25">
      <c r="A83139"/>
    </row>
    <row r="83140" spans="1:1" x14ac:dyDescent="0.25">
      <c r="A83140"/>
    </row>
    <row r="83141" spans="1:1" x14ac:dyDescent="0.25">
      <c r="A83141"/>
    </row>
    <row r="83142" spans="1:1" x14ac:dyDescent="0.25">
      <c r="A83142"/>
    </row>
    <row r="83143" spans="1:1" x14ac:dyDescent="0.25">
      <c r="A83143"/>
    </row>
    <row r="83144" spans="1:1" x14ac:dyDescent="0.25">
      <c r="A83144"/>
    </row>
    <row r="83145" spans="1:1" x14ac:dyDescent="0.25">
      <c r="A83145"/>
    </row>
    <row r="83146" spans="1:1" x14ac:dyDescent="0.25">
      <c r="A83146"/>
    </row>
    <row r="83147" spans="1:1" x14ac:dyDescent="0.25">
      <c r="A83147"/>
    </row>
    <row r="83148" spans="1:1" x14ac:dyDescent="0.25">
      <c r="A83148"/>
    </row>
    <row r="83149" spans="1:1" x14ac:dyDescent="0.25">
      <c r="A83149"/>
    </row>
    <row r="83150" spans="1:1" x14ac:dyDescent="0.25">
      <c r="A83150"/>
    </row>
    <row r="83151" spans="1:1" x14ac:dyDescent="0.25">
      <c r="A83151"/>
    </row>
    <row r="83152" spans="1:1" x14ac:dyDescent="0.25">
      <c r="A83152"/>
    </row>
    <row r="83153" spans="1:1" x14ac:dyDescent="0.25">
      <c r="A83153"/>
    </row>
    <row r="83154" spans="1:1" x14ac:dyDescent="0.25">
      <c r="A83154"/>
    </row>
    <row r="83155" spans="1:1" x14ac:dyDescent="0.25">
      <c r="A83155"/>
    </row>
    <row r="83156" spans="1:1" x14ac:dyDescent="0.25">
      <c r="A83156"/>
    </row>
    <row r="83157" spans="1:1" x14ac:dyDescent="0.25">
      <c r="A83157"/>
    </row>
    <row r="83158" spans="1:1" x14ac:dyDescent="0.25">
      <c r="A83158"/>
    </row>
    <row r="83159" spans="1:1" x14ac:dyDescent="0.25">
      <c r="A83159"/>
    </row>
    <row r="83160" spans="1:1" x14ac:dyDescent="0.25">
      <c r="A83160"/>
    </row>
    <row r="83161" spans="1:1" x14ac:dyDescent="0.25">
      <c r="A83161"/>
    </row>
    <row r="83162" spans="1:1" x14ac:dyDescent="0.25">
      <c r="A83162"/>
    </row>
    <row r="83163" spans="1:1" x14ac:dyDescent="0.25">
      <c r="A83163"/>
    </row>
    <row r="83164" spans="1:1" x14ac:dyDescent="0.25">
      <c r="A83164"/>
    </row>
    <row r="83165" spans="1:1" x14ac:dyDescent="0.25">
      <c r="A83165"/>
    </row>
    <row r="83166" spans="1:1" x14ac:dyDescent="0.25">
      <c r="A83166"/>
    </row>
    <row r="83167" spans="1:1" x14ac:dyDescent="0.25">
      <c r="A83167"/>
    </row>
    <row r="83168" spans="1:1" x14ac:dyDescent="0.25">
      <c r="A83168"/>
    </row>
    <row r="83169" spans="1:1" x14ac:dyDescent="0.25">
      <c r="A83169"/>
    </row>
    <row r="83170" spans="1:1" x14ac:dyDescent="0.25">
      <c r="A83170"/>
    </row>
    <row r="83171" spans="1:1" x14ac:dyDescent="0.25">
      <c r="A83171"/>
    </row>
    <row r="83172" spans="1:1" x14ac:dyDescent="0.25">
      <c r="A83172"/>
    </row>
    <row r="83173" spans="1:1" x14ac:dyDescent="0.25">
      <c r="A83173"/>
    </row>
    <row r="83174" spans="1:1" x14ac:dyDescent="0.25">
      <c r="A83174"/>
    </row>
    <row r="83175" spans="1:1" x14ac:dyDescent="0.25">
      <c r="A83175"/>
    </row>
    <row r="83176" spans="1:1" x14ac:dyDescent="0.25">
      <c r="A83176"/>
    </row>
    <row r="83177" spans="1:1" x14ac:dyDescent="0.25">
      <c r="A83177"/>
    </row>
    <row r="83178" spans="1:1" x14ac:dyDescent="0.25">
      <c r="A83178"/>
    </row>
    <row r="83179" spans="1:1" x14ac:dyDescent="0.25">
      <c r="A83179"/>
    </row>
    <row r="83180" spans="1:1" x14ac:dyDescent="0.25">
      <c r="A83180"/>
    </row>
    <row r="83181" spans="1:1" x14ac:dyDescent="0.25">
      <c r="A83181"/>
    </row>
    <row r="83182" spans="1:1" x14ac:dyDescent="0.25">
      <c r="A83182"/>
    </row>
    <row r="83183" spans="1:1" x14ac:dyDescent="0.25">
      <c r="A83183"/>
    </row>
    <row r="83184" spans="1:1" x14ac:dyDescent="0.25">
      <c r="A83184"/>
    </row>
    <row r="83185" spans="1:1" x14ac:dyDescent="0.25">
      <c r="A83185"/>
    </row>
    <row r="83186" spans="1:1" x14ac:dyDescent="0.25">
      <c r="A83186"/>
    </row>
    <row r="83187" spans="1:1" x14ac:dyDescent="0.25">
      <c r="A83187"/>
    </row>
    <row r="83188" spans="1:1" x14ac:dyDescent="0.25">
      <c r="A83188"/>
    </row>
    <row r="83189" spans="1:1" x14ac:dyDescent="0.25">
      <c r="A83189"/>
    </row>
    <row r="83190" spans="1:1" x14ac:dyDescent="0.25">
      <c r="A83190"/>
    </row>
    <row r="83191" spans="1:1" x14ac:dyDescent="0.25">
      <c r="A83191"/>
    </row>
    <row r="83192" spans="1:1" x14ac:dyDescent="0.25">
      <c r="A83192"/>
    </row>
    <row r="83193" spans="1:1" x14ac:dyDescent="0.25">
      <c r="A83193"/>
    </row>
    <row r="83194" spans="1:1" x14ac:dyDescent="0.25">
      <c r="A83194"/>
    </row>
    <row r="83195" spans="1:1" x14ac:dyDescent="0.25">
      <c r="A83195"/>
    </row>
    <row r="83196" spans="1:1" x14ac:dyDescent="0.25">
      <c r="A83196"/>
    </row>
    <row r="83197" spans="1:1" x14ac:dyDescent="0.25">
      <c r="A83197"/>
    </row>
    <row r="83198" spans="1:1" x14ac:dyDescent="0.25">
      <c r="A83198"/>
    </row>
    <row r="83199" spans="1:1" x14ac:dyDescent="0.25">
      <c r="A83199"/>
    </row>
    <row r="83200" spans="1:1" x14ac:dyDescent="0.25">
      <c r="A83200"/>
    </row>
    <row r="83201" spans="1:1" x14ac:dyDescent="0.25">
      <c r="A83201"/>
    </row>
    <row r="83202" spans="1:1" x14ac:dyDescent="0.25">
      <c r="A83202"/>
    </row>
    <row r="83203" spans="1:1" x14ac:dyDescent="0.25">
      <c r="A83203"/>
    </row>
    <row r="83204" spans="1:1" x14ac:dyDescent="0.25">
      <c r="A83204"/>
    </row>
    <row r="83205" spans="1:1" x14ac:dyDescent="0.25">
      <c r="A83205"/>
    </row>
    <row r="83206" spans="1:1" x14ac:dyDescent="0.25">
      <c r="A83206"/>
    </row>
    <row r="83207" spans="1:1" x14ac:dyDescent="0.25">
      <c r="A83207"/>
    </row>
    <row r="83208" spans="1:1" x14ac:dyDescent="0.25">
      <c r="A83208"/>
    </row>
    <row r="83209" spans="1:1" x14ac:dyDescent="0.25">
      <c r="A83209"/>
    </row>
    <row r="83210" spans="1:1" x14ac:dyDescent="0.25">
      <c r="A83210"/>
    </row>
    <row r="83211" spans="1:1" x14ac:dyDescent="0.25">
      <c r="A83211"/>
    </row>
    <row r="83212" spans="1:1" x14ac:dyDescent="0.25">
      <c r="A83212"/>
    </row>
    <row r="83213" spans="1:1" x14ac:dyDescent="0.25">
      <c r="A83213"/>
    </row>
    <row r="83214" spans="1:1" x14ac:dyDescent="0.25">
      <c r="A83214"/>
    </row>
    <row r="83215" spans="1:1" x14ac:dyDescent="0.25">
      <c r="A83215"/>
    </row>
    <row r="83216" spans="1:1" x14ac:dyDescent="0.25">
      <c r="A83216"/>
    </row>
    <row r="83217" spans="1:1" x14ac:dyDescent="0.25">
      <c r="A83217"/>
    </row>
    <row r="83218" spans="1:1" x14ac:dyDescent="0.25">
      <c r="A83218"/>
    </row>
    <row r="83219" spans="1:1" x14ac:dyDescent="0.25">
      <c r="A83219"/>
    </row>
    <row r="83220" spans="1:1" x14ac:dyDescent="0.25">
      <c r="A83220"/>
    </row>
    <row r="83221" spans="1:1" x14ac:dyDescent="0.25">
      <c r="A83221"/>
    </row>
    <row r="83222" spans="1:1" x14ac:dyDescent="0.25">
      <c r="A83222"/>
    </row>
    <row r="83223" spans="1:1" x14ac:dyDescent="0.25">
      <c r="A83223"/>
    </row>
    <row r="83224" spans="1:1" x14ac:dyDescent="0.25">
      <c r="A83224"/>
    </row>
    <row r="83225" spans="1:1" x14ac:dyDescent="0.25">
      <c r="A83225"/>
    </row>
    <row r="83226" spans="1:1" x14ac:dyDescent="0.25">
      <c r="A83226"/>
    </row>
    <row r="83227" spans="1:1" x14ac:dyDescent="0.25">
      <c r="A83227"/>
    </row>
    <row r="83228" spans="1:1" x14ac:dyDescent="0.25">
      <c r="A83228"/>
    </row>
    <row r="83229" spans="1:1" x14ac:dyDescent="0.25">
      <c r="A83229"/>
    </row>
    <row r="83230" spans="1:1" x14ac:dyDescent="0.25">
      <c r="A83230"/>
    </row>
    <row r="83231" spans="1:1" x14ac:dyDescent="0.25">
      <c r="A83231"/>
    </row>
    <row r="83232" spans="1:1" x14ac:dyDescent="0.25">
      <c r="A83232"/>
    </row>
    <row r="83233" spans="1:1" x14ac:dyDescent="0.25">
      <c r="A83233"/>
    </row>
    <row r="83234" spans="1:1" x14ac:dyDescent="0.25">
      <c r="A83234"/>
    </row>
    <row r="83235" spans="1:1" x14ac:dyDescent="0.25">
      <c r="A83235"/>
    </row>
    <row r="83236" spans="1:1" x14ac:dyDescent="0.25">
      <c r="A83236"/>
    </row>
    <row r="83237" spans="1:1" x14ac:dyDescent="0.25">
      <c r="A83237"/>
    </row>
    <row r="83238" spans="1:1" x14ac:dyDescent="0.25">
      <c r="A83238"/>
    </row>
    <row r="83239" spans="1:1" x14ac:dyDescent="0.25">
      <c r="A83239"/>
    </row>
    <row r="83240" spans="1:1" x14ac:dyDescent="0.25">
      <c r="A83240"/>
    </row>
    <row r="83241" spans="1:1" x14ac:dyDescent="0.25">
      <c r="A83241"/>
    </row>
    <row r="83242" spans="1:1" x14ac:dyDescent="0.25">
      <c r="A83242"/>
    </row>
    <row r="83243" spans="1:1" x14ac:dyDescent="0.25">
      <c r="A83243"/>
    </row>
    <row r="83244" spans="1:1" x14ac:dyDescent="0.25">
      <c r="A83244"/>
    </row>
    <row r="83245" spans="1:1" x14ac:dyDescent="0.25">
      <c r="A83245"/>
    </row>
    <row r="83246" spans="1:1" x14ac:dyDescent="0.25">
      <c r="A83246"/>
    </row>
    <row r="83247" spans="1:1" x14ac:dyDescent="0.25">
      <c r="A83247"/>
    </row>
    <row r="83248" spans="1:1" x14ac:dyDescent="0.25">
      <c r="A83248"/>
    </row>
    <row r="83249" spans="1:1" x14ac:dyDescent="0.25">
      <c r="A83249"/>
    </row>
    <row r="83250" spans="1:1" x14ac:dyDescent="0.25">
      <c r="A83250"/>
    </row>
    <row r="83251" spans="1:1" x14ac:dyDescent="0.25">
      <c r="A83251"/>
    </row>
    <row r="83252" spans="1:1" x14ac:dyDescent="0.25">
      <c r="A83252"/>
    </row>
    <row r="83253" spans="1:1" x14ac:dyDescent="0.25">
      <c r="A83253"/>
    </row>
    <row r="83254" spans="1:1" x14ac:dyDescent="0.25">
      <c r="A83254"/>
    </row>
    <row r="83255" spans="1:1" x14ac:dyDescent="0.25">
      <c r="A83255"/>
    </row>
    <row r="83256" spans="1:1" x14ac:dyDescent="0.25">
      <c r="A83256"/>
    </row>
    <row r="83257" spans="1:1" x14ac:dyDescent="0.25">
      <c r="A83257"/>
    </row>
    <row r="83258" spans="1:1" x14ac:dyDescent="0.25">
      <c r="A83258"/>
    </row>
    <row r="83259" spans="1:1" x14ac:dyDescent="0.25">
      <c r="A83259"/>
    </row>
    <row r="83260" spans="1:1" x14ac:dyDescent="0.25">
      <c r="A83260"/>
    </row>
    <row r="83261" spans="1:1" x14ac:dyDescent="0.25">
      <c r="A83261"/>
    </row>
    <row r="83262" spans="1:1" x14ac:dyDescent="0.25">
      <c r="A83262"/>
    </row>
    <row r="83263" spans="1:1" x14ac:dyDescent="0.25">
      <c r="A83263"/>
    </row>
    <row r="83264" spans="1:1" x14ac:dyDescent="0.25">
      <c r="A83264"/>
    </row>
    <row r="83265" spans="1:1" x14ac:dyDescent="0.25">
      <c r="A83265"/>
    </row>
    <row r="83266" spans="1:1" x14ac:dyDescent="0.25">
      <c r="A83266"/>
    </row>
    <row r="83267" spans="1:1" x14ac:dyDescent="0.25">
      <c r="A83267"/>
    </row>
    <row r="83268" spans="1:1" x14ac:dyDescent="0.25">
      <c r="A83268"/>
    </row>
    <row r="83269" spans="1:1" x14ac:dyDescent="0.25">
      <c r="A83269"/>
    </row>
    <row r="83270" spans="1:1" x14ac:dyDescent="0.25">
      <c r="A83270"/>
    </row>
    <row r="83271" spans="1:1" x14ac:dyDescent="0.25">
      <c r="A83271"/>
    </row>
    <row r="83272" spans="1:1" x14ac:dyDescent="0.25">
      <c r="A83272"/>
    </row>
    <row r="83273" spans="1:1" x14ac:dyDescent="0.25">
      <c r="A83273"/>
    </row>
    <row r="83274" spans="1:1" x14ac:dyDescent="0.25">
      <c r="A83274"/>
    </row>
    <row r="83275" spans="1:1" x14ac:dyDescent="0.25">
      <c r="A83275"/>
    </row>
    <row r="83276" spans="1:1" x14ac:dyDescent="0.25">
      <c r="A83276"/>
    </row>
    <row r="83277" spans="1:1" x14ac:dyDescent="0.25">
      <c r="A83277"/>
    </row>
    <row r="83278" spans="1:1" x14ac:dyDescent="0.25">
      <c r="A83278"/>
    </row>
    <row r="83279" spans="1:1" x14ac:dyDescent="0.25">
      <c r="A83279"/>
    </row>
    <row r="83280" spans="1:1" x14ac:dyDescent="0.25">
      <c r="A83280"/>
    </row>
    <row r="83281" spans="1:1" x14ac:dyDescent="0.25">
      <c r="A83281"/>
    </row>
    <row r="83282" spans="1:1" x14ac:dyDescent="0.25">
      <c r="A83282"/>
    </row>
    <row r="83283" spans="1:1" x14ac:dyDescent="0.25">
      <c r="A83283"/>
    </row>
    <row r="83284" spans="1:1" x14ac:dyDescent="0.25">
      <c r="A83284"/>
    </row>
    <row r="83285" spans="1:1" x14ac:dyDescent="0.25">
      <c r="A83285"/>
    </row>
    <row r="83286" spans="1:1" x14ac:dyDescent="0.25">
      <c r="A83286"/>
    </row>
    <row r="83287" spans="1:1" x14ac:dyDescent="0.25">
      <c r="A83287"/>
    </row>
    <row r="83288" spans="1:1" x14ac:dyDescent="0.25">
      <c r="A83288"/>
    </row>
    <row r="83289" spans="1:1" x14ac:dyDescent="0.25">
      <c r="A83289"/>
    </row>
    <row r="83290" spans="1:1" x14ac:dyDescent="0.25">
      <c r="A83290"/>
    </row>
    <row r="83291" spans="1:1" x14ac:dyDescent="0.25">
      <c r="A83291"/>
    </row>
    <row r="83292" spans="1:1" x14ac:dyDescent="0.25">
      <c r="A83292"/>
    </row>
    <row r="83293" spans="1:1" x14ac:dyDescent="0.25">
      <c r="A83293"/>
    </row>
    <row r="83294" spans="1:1" x14ac:dyDescent="0.25">
      <c r="A83294"/>
    </row>
    <row r="83295" spans="1:1" x14ac:dyDescent="0.25">
      <c r="A83295"/>
    </row>
    <row r="83296" spans="1:1" x14ac:dyDescent="0.25">
      <c r="A83296"/>
    </row>
    <row r="83297" spans="1:1" x14ac:dyDescent="0.25">
      <c r="A83297"/>
    </row>
    <row r="83298" spans="1:1" x14ac:dyDescent="0.25">
      <c r="A83298"/>
    </row>
    <row r="83299" spans="1:1" x14ac:dyDescent="0.25">
      <c r="A83299"/>
    </row>
    <row r="83300" spans="1:1" x14ac:dyDescent="0.25">
      <c r="A83300"/>
    </row>
    <row r="83301" spans="1:1" x14ac:dyDescent="0.25">
      <c r="A83301"/>
    </row>
    <row r="83302" spans="1:1" x14ac:dyDescent="0.25">
      <c r="A83302"/>
    </row>
    <row r="83303" spans="1:1" x14ac:dyDescent="0.25">
      <c r="A83303"/>
    </row>
    <row r="83304" spans="1:1" x14ac:dyDescent="0.25">
      <c r="A83304"/>
    </row>
    <row r="83305" spans="1:1" x14ac:dyDescent="0.25">
      <c r="A83305"/>
    </row>
    <row r="83306" spans="1:1" x14ac:dyDescent="0.25">
      <c r="A83306"/>
    </row>
    <row r="83307" spans="1:1" x14ac:dyDescent="0.25">
      <c r="A83307"/>
    </row>
    <row r="83308" spans="1:1" x14ac:dyDescent="0.25">
      <c r="A83308"/>
    </row>
    <row r="83309" spans="1:1" x14ac:dyDescent="0.25">
      <c r="A83309"/>
    </row>
    <row r="83310" spans="1:1" x14ac:dyDescent="0.25">
      <c r="A83310"/>
    </row>
    <row r="83311" spans="1:1" x14ac:dyDescent="0.25">
      <c r="A83311"/>
    </row>
    <row r="83312" spans="1:1" x14ac:dyDescent="0.25">
      <c r="A83312"/>
    </row>
    <row r="83313" spans="1:1" x14ac:dyDescent="0.25">
      <c r="A83313"/>
    </row>
    <row r="83314" spans="1:1" x14ac:dyDescent="0.25">
      <c r="A83314"/>
    </row>
    <row r="83315" spans="1:1" x14ac:dyDescent="0.25">
      <c r="A83315"/>
    </row>
    <row r="83316" spans="1:1" x14ac:dyDescent="0.25">
      <c r="A83316"/>
    </row>
    <row r="83317" spans="1:1" x14ac:dyDescent="0.25">
      <c r="A83317"/>
    </row>
    <row r="83318" spans="1:1" x14ac:dyDescent="0.25">
      <c r="A83318"/>
    </row>
    <row r="83319" spans="1:1" x14ac:dyDescent="0.25">
      <c r="A83319"/>
    </row>
    <row r="83320" spans="1:1" x14ac:dyDescent="0.25">
      <c r="A83320"/>
    </row>
    <row r="83321" spans="1:1" x14ac:dyDescent="0.25">
      <c r="A83321"/>
    </row>
    <row r="83322" spans="1:1" x14ac:dyDescent="0.25">
      <c r="A83322"/>
    </row>
    <row r="83323" spans="1:1" x14ac:dyDescent="0.25">
      <c r="A83323"/>
    </row>
    <row r="83324" spans="1:1" x14ac:dyDescent="0.25">
      <c r="A83324"/>
    </row>
    <row r="83325" spans="1:1" x14ac:dyDescent="0.25">
      <c r="A83325"/>
    </row>
    <row r="83326" spans="1:1" x14ac:dyDescent="0.25">
      <c r="A83326"/>
    </row>
    <row r="83327" spans="1:1" x14ac:dyDescent="0.25">
      <c r="A83327"/>
    </row>
    <row r="83328" spans="1:1" x14ac:dyDescent="0.25">
      <c r="A83328"/>
    </row>
    <row r="83329" spans="1:1" x14ac:dyDescent="0.25">
      <c r="A83329"/>
    </row>
    <row r="83330" spans="1:1" x14ac:dyDescent="0.25">
      <c r="A83330"/>
    </row>
    <row r="83331" spans="1:1" x14ac:dyDescent="0.25">
      <c r="A83331"/>
    </row>
    <row r="83332" spans="1:1" x14ac:dyDescent="0.25">
      <c r="A83332"/>
    </row>
    <row r="83333" spans="1:1" x14ac:dyDescent="0.25">
      <c r="A83333"/>
    </row>
    <row r="83334" spans="1:1" x14ac:dyDescent="0.25">
      <c r="A83334"/>
    </row>
    <row r="83335" spans="1:1" x14ac:dyDescent="0.25">
      <c r="A83335"/>
    </row>
    <row r="83336" spans="1:1" x14ac:dyDescent="0.25">
      <c r="A83336"/>
    </row>
    <row r="83337" spans="1:1" x14ac:dyDescent="0.25">
      <c r="A83337"/>
    </row>
    <row r="83338" spans="1:1" x14ac:dyDescent="0.25">
      <c r="A83338"/>
    </row>
    <row r="83339" spans="1:1" x14ac:dyDescent="0.25">
      <c r="A83339"/>
    </row>
    <row r="83340" spans="1:1" x14ac:dyDescent="0.25">
      <c r="A83340"/>
    </row>
    <row r="83341" spans="1:1" x14ac:dyDescent="0.25">
      <c r="A83341"/>
    </row>
    <row r="83342" spans="1:1" x14ac:dyDescent="0.25">
      <c r="A83342"/>
    </row>
    <row r="83343" spans="1:1" x14ac:dyDescent="0.25">
      <c r="A83343"/>
    </row>
    <row r="83344" spans="1:1" x14ac:dyDescent="0.25">
      <c r="A83344"/>
    </row>
    <row r="83345" spans="1:1" x14ac:dyDescent="0.25">
      <c r="A83345"/>
    </row>
    <row r="83346" spans="1:1" x14ac:dyDescent="0.25">
      <c r="A83346"/>
    </row>
    <row r="83347" spans="1:1" x14ac:dyDescent="0.25">
      <c r="A83347"/>
    </row>
    <row r="83348" spans="1:1" x14ac:dyDescent="0.25">
      <c r="A83348"/>
    </row>
    <row r="83349" spans="1:1" x14ac:dyDescent="0.25">
      <c r="A83349"/>
    </row>
    <row r="83350" spans="1:1" x14ac:dyDescent="0.25">
      <c r="A83350"/>
    </row>
    <row r="83351" spans="1:1" x14ac:dyDescent="0.25">
      <c r="A83351"/>
    </row>
    <row r="83352" spans="1:1" x14ac:dyDescent="0.25">
      <c r="A83352"/>
    </row>
    <row r="83353" spans="1:1" x14ac:dyDescent="0.25">
      <c r="A83353"/>
    </row>
    <row r="83354" spans="1:1" x14ac:dyDescent="0.25">
      <c r="A83354"/>
    </row>
    <row r="83355" spans="1:1" x14ac:dyDescent="0.25">
      <c r="A83355"/>
    </row>
    <row r="83356" spans="1:1" x14ac:dyDescent="0.25">
      <c r="A83356"/>
    </row>
    <row r="83357" spans="1:1" x14ac:dyDescent="0.25">
      <c r="A83357"/>
    </row>
    <row r="83358" spans="1:1" x14ac:dyDescent="0.25">
      <c r="A83358"/>
    </row>
    <row r="83359" spans="1:1" x14ac:dyDescent="0.25">
      <c r="A83359"/>
    </row>
    <row r="83360" spans="1:1" x14ac:dyDescent="0.25">
      <c r="A83360"/>
    </row>
    <row r="83361" spans="1:1" x14ac:dyDescent="0.25">
      <c r="A83361"/>
    </row>
    <row r="83362" spans="1:1" x14ac:dyDescent="0.25">
      <c r="A83362"/>
    </row>
    <row r="83363" spans="1:1" x14ac:dyDescent="0.25">
      <c r="A83363"/>
    </row>
    <row r="83364" spans="1:1" x14ac:dyDescent="0.25">
      <c r="A83364"/>
    </row>
    <row r="83365" spans="1:1" x14ac:dyDescent="0.25">
      <c r="A83365"/>
    </row>
    <row r="83366" spans="1:1" x14ac:dyDescent="0.25">
      <c r="A83366"/>
    </row>
    <row r="83367" spans="1:1" x14ac:dyDescent="0.25">
      <c r="A83367"/>
    </row>
    <row r="83368" spans="1:1" x14ac:dyDescent="0.25">
      <c r="A83368"/>
    </row>
    <row r="83369" spans="1:1" x14ac:dyDescent="0.25">
      <c r="A83369"/>
    </row>
    <row r="83370" spans="1:1" x14ac:dyDescent="0.25">
      <c r="A83370"/>
    </row>
    <row r="83371" spans="1:1" x14ac:dyDescent="0.25">
      <c r="A83371"/>
    </row>
    <row r="83372" spans="1:1" x14ac:dyDescent="0.25">
      <c r="A83372"/>
    </row>
    <row r="83373" spans="1:1" x14ac:dyDescent="0.25">
      <c r="A83373"/>
    </row>
    <row r="83374" spans="1:1" x14ac:dyDescent="0.25">
      <c r="A83374"/>
    </row>
    <row r="83375" spans="1:1" x14ac:dyDescent="0.25">
      <c r="A83375"/>
    </row>
    <row r="83376" spans="1:1" x14ac:dyDescent="0.25">
      <c r="A83376"/>
    </row>
    <row r="83377" spans="1:1" x14ac:dyDescent="0.25">
      <c r="A83377"/>
    </row>
    <row r="83378" spans="1:1" x14ac:dyDescent="0.25">
      <c r="A83378"/>
    </row>
    <row r="83379" spans="1:1" x14ac:dyDescent="0.25">
      <c r="A83379"/>
    </row>
    <row r="83380" spans="1:1" x14ac:dyDescent="0.25">
      <c r="A83380"/>
    </row>
    <row r="83381" spans="1:1" x14ac:dyDescent="0.25">
      <c r="A83381"/>
    </row>
    <row r="83382" spans="1:1" x14ac:dyDescent="0.25">
      <c r="A83382"/>
    </row>
    <row r="83383" spans="1:1" x14ac:dyDescent="0.25">
      <c r="A83383"/>
    </row>
    <row r="83384" spans="1:1" x14ac:dyDescent="0.25">
      <c r="A83384"/>
    </row>
    <row r="83385" spans="1:1" x14ac:dyDescent="0.25">
      <c r="A83385"/>
    </row>
    <row r="83386" spans="1:1" x14ac:dyDescent="0.25">
      <c r="A83386"/>
    </row>
    <row r="83387" spans="1:1" x14ac:dyDescent="0.25">
      <c r="A83387"/>
    </row>
    <row r="83388" spans="1:1" x14ac:dyDescent="0.25">
      <c r="A83388"/>
    </row>
    <row r="83389" spans="1:1" x14ac:dyDescent="0.25">
      <c r="A83389"/>
    </row>
    <row r="83390" spans="1:1" x14ac:dyDescent="0.25">
      <c r="A83390"/>
    </row>
    <row r="83391" spans="1:1" x14ac:dyDescent="0.25">
      <c r="A83391"/>
    </row>
    <row r="83392" spans="1:1" x14ac:dyDescent="0.25">
      <c r="A83392"/>
    </row>
    <row r="83393" spans="1:1" x14ac:dyDescent="0.25">
      <c r="A83393"/>
    </row>
    <row r="83394" spans="1:1" x14ac:dyDescent="0.25">
      <c r="A83394"/>
    </row>
    <row r="83395" spans="1:1" x14ac:dyDescent="0.25">
      <c r="A83395"/>
    </row>
    <row r="83396" spans="1:1" x14ac:dyDescent="0.25">
      <c r="A83396"/>
    </row>
    <row r="83397" spans="1:1" x14ac:dyDescent="0.25">
      <c r="A83397"/>
    </row>
    <row r="83398" spans="1:1" x14ac:dyDescent="0.25">
      <c r="A83398"/>
    </row>
    <row r="83399" spans="1:1" x14ac:dyDescent="0.25">
      <c r="A83399"/>
    </row>
    <row r="83400" spans="1:1" x14ac:dyDescent="0.25">
      <c r="A83400"/>
    </row>
    <row r="83401" spans="1:1" x14ac:dyDescent="0.25">
      <c r="A83401"/>
    </row>
    <row r="83402" spans="1:1" x14ac:dyDescent="0.25">
      <c r="A83402"/>
    </row>
    <row r="83403" spans="1:1" x14ac:dyDescent="0.25">
      <c r="A83403"/>
    </row>
    <row r="83404" spans="1:1" x14ac:dyDescent="0.25">
      <c r="A83404"/>
    </row>
    <row r="83405" spans="1:1" x14ac:dyDescent="0.25">
      <c r="A83405"/>
    </row>
    <row r="83406" spans="1:1" x14ac:dyDescent="0.25">
      <c r="A83406"/>
    </row>
    <row r="83407" spans="1:1" x14ac:dyDescent="0.25">
      <c r="A83407"/>
    </row>
    <row r="83408" spans="1:1" x14ac:dyDescent="0.25">
      <c r="A83408"/>
    </row>
    <row r="83409" spans="1:1" x14ac:dyDescent="0.25">
      <c r="A83409"/>
    </row>
    <row r="83410" spans="1:1" x14ac:dyDescent="0.25">
      <c r="A83410"/>
    </row>
    <row r="83411" spans="1:1" x14ac:dyDescent="0.25">
      <c r="A83411"/>
    </row>
    <row r="83412" spans="1:1" x14ac:dyDescent="0.25">
      <c r="A83412"/>
    </row>
    <row r="83413" spans="1:1" x14ac:dyDescent="0.25">
      <c r="A83413"/>
    </row>
    <row r="83414" spans="1:1" x14ac:dyDescent="0.25">
      <c r="A83414"/>
    </row>
    <row r="83415" spans="1:1" x14ac:dyDescent="0.25">
      <c r="A83415"/>
    </row>
    <row r="83416" spans="1:1" x14ac:dyDescent="0.25">
      <c r="A83416"/>
    </row>
    <row r="83417" spans="1:1" x14ac:dyDescent="0.25">
      <c r="A83417"/>
    </row>
    <row r="83418" spans="1:1" x14ac:dyDescent="0.25">
      <c r="A83418"/>
    </row>
    <row r="83419" spans="1:1" x14ac:dyDescent="0.25">
      <c r="A83419"/>
    </row>
    <row r="83420" spans="1:1" x14ac:dyDescent="0.25">
      <c r="A83420"/>
    </row>
    <row r="83421" spans="1:1" x14ac:dyDescent="0.25">
      <c r="A83421"/>
    </row>
    <row r="83422" spans="1:1" x14ac:dyDescent="0.25">
      <c r="A83422"/>
    </row>
    <row r="83423" spans="1:1" x14ac:dyDescent="0.25">
      <c r="A83423"/>
    </row>
    <row r="83424" spans="1:1" x14ac:dyDescent="0.25">
      <c r="A83424"/>
    </row>
    <row r="83425" spans="1:1" x14ac:dyDescent="0.25">
      <c r="A83425"/>
    </row>
    <row r="83426" spans="1:1" x14ac:dyDescent="0.25">
      <c r="A83426"/>
    </row>
    <row r="83427" spans="1:1" x14ac:dyDescent="0.25">
      <c r="A83427"/>
    </row>
    <row r="83428" spans="1:1" x14ac:dyDescent="0.25">
      <c r="A83428"/>
    </row>
    <row r="83429" spans="1:1" x14ac:dyDescent="0.25">
      <c r="A83429"/>
    </row>
    <row r="83430" spans="1:1" x14ac:dyDescent="0.25">
      <c r="A83430"/>
    </row>
    <row r="83431" spans="1:1" x14ac:dyDescent="0.25">
      <c r="A83431"/>
    </row>
    <row r="83432" spans="1:1" x14ac:dyDescent="0.25">
      <c r="A83432"/>
    </row>
    <row r="83433" spans="1:1" x14ac:dyDescent="0.25">
      <c r="A83433"/>
    </row>
    <row r="83434" spans="1:1" x14ac:dyDescent="0.25">
      <c r="A83434"/>
    </row>
    <row r="83435" spans="1:1" x14ac:dyDescent="0.25">
      <c r="A83435"/>
    </row>
    <row r="83436" spans="1:1" x14ac:dyDescent="0.25">
      <c r="A83436"/>
    </row>
    <row r="83437" spans="1:1" x14ac:dyDescent="0.25">
      <c r="A83437"/>
    </row>
    <row r="83438" spans="1:1" x14ac:dyDescent="0.25">
      <c r="A83438"/>
    </row>
    <row r="83439" spans="1:1" x14ac:dyDescent="0.25">
      <c r="A83439"/>
    </row>
    <row r="83440" spans="1:1" x14ac:dyDescent="0.25">
      <c r="A83440"/>
    </row>
    <row r="83441" spans="1:1" x14ac:dyDescent="0.25">
      <c r="A83441"/>
    </row>
    <row r="83442" spans="1:1" x14ac:dyDescent="0.25">
      <c r="A83442"/>
    </row>
    <row r="83443" spans="1:1" x14ac:dyDescent="0.25">
      <c r="A83443"/>
    </row>
    <row r="83444" spans="1:1" x14ac:dyDescent="0.25">
      <c r="A83444"/>
    </row>
    <row r="83445" spans="1:1" x14ac:dyDescent="0.25">
      <c r="A83445"/>
    </row>
    <row r="83446" spans="1:1" x14ac:dyDescent="0.25">
      <c r="A83446"/>
    </row>
    <row r="83447" spans="1:1" x14ac:dyDescent="0.25">
      <c r="A83447"/>
    </row>
    <row r="83448" spans="1:1" x14ac:dyDescent="0.25">
      <c r="A83448"/>
    </row>
    <row r="83449" spans="1:1" x14ac:dyDescent="0.25">
      <c r="A83449"/>
    </row>
    <row r="83450" spans="1:1" x14ac:dyDescent="0.25">
      <c r="A83450"/>
    </row>
    <row r="83451" spans="1:1" x14ac:dyDescent="0.25">
      <c r="A83451"/>
    </row>
    <row r="83452" spans="1:1" x14ac:dyDescent="0.25">
      <c r="A83452"/>
    </row>
    <row r="83453" spans="1:1" x14ac:dyDescent="0.25">
      <c r="A83453"/>
    </row>
    <row r="83454" spans="1:1" x14ac:dyDescent="0.25">
      <c r="A83454"/>
    </row>
    <row r="83455" spans="1:1" x14ac:dyDescent="0.25">
      <c r="A83455"/>
    </row>
    <row r="83456" spans="1:1" x14ac:dyDescent="0.25">
      <c r="A83456"/>
    </row>
    <row r="83457" spans="1:1" x14ac:dyDescent="0.25">
      <c r="A83457"/>
    </row>
    <row r="83458" spans="1:1" x14ac:dyDescent="0.25">
      <c r="A83458"/>
    </row>
    <row r="83459" spans="1:1" x14ac:dyDescent="0.25">
      <c r="A83459"/>
    </row>
    <row r="83460" spans="1:1" x14ac:dyDescent="0.25">
      <c r="A83460"/>
    </row>
    <row r="83461" spans="1:1" x14ac:dyDescent="0.25">
      <c r="A83461"/>
    </row>
    <row r="83462" spans="1:1" x14ac:dyDescent="0.25">
      <c r="A83462"/>
    </row>
    <row r="83463" spans="1:1" x14ac:dyDescent="0.25">
      <c r="A83463"/>
    </row>
    <row r="83464" spans="1:1" x14ac:dyDescent="0.25">
      <c r="A83464"/>
    </row>
    <row r="83465" spans="1:1" x14ac:dyDescent="0.25">
      <c r="A83465"/>
    </row>
    <row r="83466" spans="1:1" x14ac:dyDescent="0.25">
      <c r="A83466"/>
    </row>
    <row r="83467" spans="1:1" x14ac:dyDescent="0.25">
      <c r="A83467"/>
    </row>
    <row r="83468" spans="1:1" x14ac:dyDescent="0.25">
      <c r="A83468"/>
    </row>
    <row r="83469" spans="1:1" x14ac:dyDescent="0.25">
      <c r="A83469"/>
    </row>
    <row r="83470" spans="1:1" x14ac:dyDescent="0.25">
      <c r="A83470"/>
    </row>
    <row r="83471" spans="1:1" x14ac:dyDescent="0.25">
      <c r="A83471"/>
    </row>
    <row r="83472" spans="1:1" x14ac:dyDescent="0.25">
      <c r="A83472"/>
    </row>
    <row r="83473" spans="1:1" x14ac:dyDescent="0.25">
      <c r="A83473"/>
    </row>
    <row r="83474" spans="1:1" x14ac:dyDescent="0.25">
      <c r="A83474"/>
    </row>
    <row r="83475" spans="1:1" x14ac:dyDescent="0.25">
      <c r="A83475"/>
    </row>
    <row r="83476" spans="1:1" x14ac:dyDescent="0.25">
      <c r="A83476"/>
    </row>
    <row r="83477" spans="1:1" x14ac:dyDescent="0.25">
      <c r="A83477"/>
    </row>
    <row r="83478" spans="1:1" x14ac:dyDescent="0.25">
      <c r="A83478"/>
    </row>
    <row r="83479" spans="1:1" x14ac:dyDescent="0.25">
      <c r="A83479"/>
    </row>
    <row r="83480" spans="1:1" x14ac:dyDescent="0.25">
      <c r="A83480"/>
    </row>
    <row r="83481" spans="1:1" x14ac:dyDescent="0.25">
      <c r="A83481"/>
    </row>
    <row r="83482" spans="1:1" x14ac:dyDescent="0.25">
      <c r="A83482"/>
    </row>
    <row r="83483" spans="1:1" x14ac:dyDescent="0.25">
      <c r="A83483"/>
    </row>
    <row r="83484" spans="1:1" x14ac:dyDescent="0.25">
      <c r="A83484"/>
    </row>
    <row r="83485" spans="1:1" x14ac:dyDescent="0.25">
      <c r="A83485"/>
    </row>
    <row r="83486" spans="1:1" x14ac:dyDescent="0.25">
      <c r="A83486"/>
    </row>
    <row r="83487" spans="1:1" x14ac:dyDescent="0.25">
      <c r="A83487"/>
    </row>
    <row r="83488" spans="1:1" x14ac:dyDescent="0.25">
      <c r="A83488"/>
    </row>
    <row r="83489" spans="1:1" x14ac:dyDescent="0.25">
      <c r="A83489"/>
    </row>
    <row r="83490" spans="1:1" x14ac:dyDescent="0.25">
      <c r="A83490"/>
    </row>
    <row r="83491" spans="1:1" x14ac:dyDescent="0.25">
      <c r="A83491"/>
    </row>
    <row r="83492" spans="1:1" x14ac:dyDescent="0.25">
      <c r="A83492"/>
    </row>
    <row r="83493" spans="1:1" x14ac:dyDescent="0.25">
      <c r="A83493"/>
    </row>
    <row r="83494" spans="1:1" x14ac:dyDescent="0.25">
      <c r="A83494"/>
    </row>
    <row r="83495" spans="1:1" x14ac:dyDescent="0.25">
      <c r="A83495"/>
    </row>
    <row r="83496" spans="1:1" x14ac:dyDescent="0.25">
      <c r="A83496"/>
    </row>
    <row r="83497" spans="1:1" x14ac:dyDescent="0.25">
      <c r="A83497"/>
    </row>
    <row r="83498" spans="1:1" x14ac:dyDescent="0.25">
      <c r="A83498"/>
    </row>
    <row r="83499" spans="1:1" x14ac:dyDescent="0.25">
      <c r="A83499"/>
    </row>
    <row r="83500" spans="1:1" x14ac:dyDescent="0.25">
      <c r="A83500"/>
    </row>
    <row r="83501" spans="1:1" x14ac:dyDescent="0.25">
      <c r="A83501"/>
    </row>
    <row r="83502" spans="1:1" x14ac:dyDescent="0.25">
      <c r="A83502"/>
    </row>
    <row r="83503" spans="1:1" x14ac:dyDescent="0.25">
      <c r="A83503"/>
    </row>
    <row r="83504" spans="1:1" x14ac:dyDescent="0.25">
      <c r="A83504"/>
    </row>
    <row r="83505" spans="1:1" x14ac:dyDescent="0.25">
      <c r="A83505"/>
    </row>
    <row r="83506" spans="1:1" x14ac:dyDescent="0.25">
      <c r="A83506"/>
    </row>
    <row r="83507" spans="1:1" x14ac:dyDescent="0.25">
      <c r="A83507"/>
    </row>
    <row r="83508" spans="1:1" x14ac:dyDescent="0.25">
      <c r="A83508"/>
    </row>
    <row r="83509" spans="1:1" x14ac:dyDescent="0.25">
      <c r="A83509"/>
    </row>
    <row r="83510" spans="1:1" x14ac:dyDescent="0.25">
      <c r="A83510"/>
    </row>
    <row r="83511" spans="1:1" x14ac:dyDescent="0.25">
      <c r="A83511"/>
    </row>
    <row r="83512" spans="1:1" x14ac:dyDescent="0.25">
      <c r="A83512"/>
    </row>
    <row r="83513" spans="1:1" x14ac:dyDescent="0.25">
      <c r="A83513"/>
    </row>
    <row r="83514" spans="1:1" x14ac:dyDescent="0.25">
      <c r="A83514"/>
    </row>
    <row r="83515" spans="1:1" x14ac:dyDescent="0.25">
      <c r="A83515"/>
    </row>
    <row r="83516" spans="1:1" x14ac:dyDescent="0.25">
      <c r="A83516"/>
    </row>
    <row r="83517" spans="1:1" x14ac:dyDescent="0.25">
      <c r="A83517"/>
    </row>
    <row r="83518" spans="1:1" x14ac:dyDescent="0.25">
      <c r="A83518"/>
    </row>
    <row r="83519" spans="1:1" x14ac:dyDescent="0.25">
      <c r="A83519"/>
    </row>
    <row r="83520" spans="1:1" x14ac:dyDescent="0.25">
      <c r="A83520"/>
    </row>
    <row r="83521" spans="1:1" x14ac:dyDescent="0.25">
      <c r="A83521"/>
    </row>
    <row r="83522" spans="1:1" x14ac:dyDescent="0.25">
      <c r="A83522"/>
    </row>
    <row r="83523" spans="1:1" x14ac:dyDescent="0.25">
      <c r="A83523"/>
    </row>
    <row r="83524" spans="1:1" x14ac:dyDescent="0.25">
      <c r="A83524"/>
    </row>
    <row r="83525" spans="1:1" x14ac:dyDescent="0.25">
      <c r="A83525"/>
    </row>
    <row r="83526" spans="1:1" x14ac:dyDescent="0.25">
      <c r="A83526"/>
    </row>
    <row r="83527" spans="1:1" x14ac:dyDescent="0.25">
      <c r="A83527"/>
    </row>
    <row r="83528" spans="1:1" x14ac:dyDescent="0.25">
      <c r="A83528"/>
    </row>
    <row r="83529" spans="1:1" x14ac:dyDescent="0.25">
      <c r="A83529"/>
    </row>
    <row r="83530" spans="1:1" x14ac:dyDescent="0.25">
      <c r="A83530"/>
    </row>
    <row r="83531" spans="1:1" x14ac:dyDescent="0.25">
      <c r="A83531"/>
    </row>
    <row r="83532" spans="1:1" x14ac:dyDescent="0.25">
      <c r="A83532"/>
    </row>
    <row r="83533" spans="1:1" x14ac:dyDescent="0.25">
      <c r="A83533"/>
    </row>
    <row r="83534" spans="1:1" x14ac:dyDescent="0.25">
      <c r="A83534"/>
    </row>
    <row r="83535" spans="1:1" x14ac:dyDescent="0.25">
      <c r="A83535"/>
    </row>
    <row r="83536" spans="1:1" x14ac:dyDescent="0.25">
      <c r="A83536"/>
    </row>
    <row r="83537" spans="1:1" x14ac:dyDescent="0.25">
      <c r="A83537"/>
    </row>
    <row r="83538" spans="1:1" x14ac:dyDescent="0.25">
      <c r="A83538"/>
    </row>
    <row r="83539" spans="1:1" x14ac:dyDescent="0.25">
      <c r="A83539"/>
    </row>
    <row r="83540" spans="1:1" x14ac:dyDescent="0.25">
      <c r="A83540"/>
    </row>
    <row r="83541" spans="1:1" x14ac:dyDescent="0.25">
      <c r="A83541"/>
    </row>
    <row r="83542" spans="1:1" x14ac:dyDescent="0.25">
      <c r="A83542"/>
    </row>
    <row r="83543" spans="1:1" x14ac:dyDescent="0.25">
      <c r="A83543"/>
    </row>
    <row r="83544" spans="1:1" x14ac:dyDescent="0.25">
      <c r="A83544"/>
    </row>
    <row r="83545" spans="1:1" x14ac:dyDescent="0.25">
      <c r="A83545"/>
    </row>
    <row r="83546" spans="1:1" x14ac:dyDescent="0.25">
      <c r="A83546"/>
    </row>
    <row r="83547" spans="1:1" x14ac:dyDescent="0.25">
      <c r="A83547"/>
    </row>
    <row r="83548" spans="1:1" x14ac:dyDescent="0.25">
      <c r="A83548"/>
    </row>
    <row r="83549" spans="1:1" x14ac:dyDescent="0.25">
      <c r="A83549"/>
    </row>
    <row r="83550" spans="1:1" x14ac:dyDescent="0.25">
      <c r="A83550"/>
    </row>
    <row r="83551" spans="1:1" x14ac:dyDescent="0.25">
      <c r="A83551"/>
    </row>
    <row r="83552" spans="1:1" x14ac:dyDescent="0.25">
      <c r="A83552"/>
    </row>
    <row r="83553" spans="1:1" x14ac:dyDescent="0.25">
      <c r="A83553"/>
    </row>
    <row r="83554" spans="1:1" x14ac:dyDescent="0.25">
      <c r="A83554"/>
    </row>
    <row r="83555" spans="1:1" x14ac:dyDescent="0.25">
      <c r="A83555"/>
    </row>
    <row r="83556" spans="1:1" x14ac:dyDescent="0.25">
      <c r="A83556"/>
    </row>
    <row r="83557" spans="1:1" x14ac:dyDescent="0.25">
      <c r="A83557"/>
    </row>
    <row r="83558" spans="1:1" x14ac:dyDescent="0.25">
      <c r="A83558"/>
    </row>
    <row r="83559" spans="1:1" x14ac:dyDescent="0.25">
      <c r="A83559"/>
    </row>
    <row r="83560" spans="1:1" x14ac:dyDescent="0.25">
      <c r="A83560"/>
    </row>
    <row r="83561" spans="1:1" x14ac:dyDescent="0.25">
      <c r="A83561"/>
    </row>
    <row r="83562" spans="1:1" x14ac:dyDescent="0.25">
      <c r="A83562"/>
    </row>
    <row r="83563" spans="1:1" x14ac:dyDescent="0.25">
      <c r="A83563"/>
    </row>
    <row r="83564" spans="1:1" x14ac:dyDescent="0.25">
      <c r="A83564"/>
    </row>
    <row r="83565" spans="1:1" x14ac:dyDescent="0.25">
      <c r="A83565"/>
    </row>
    <row r="83566" spans="1:1" x14ac:dyDescent="0.25">
      <c r="A83566"/>
    </row>
    <row r="83567" spans="1:1" x14ac:dyDescent="0.25">
      <c r="A83567"/>
    </row>
    <row r="83568" spans="1:1" x14ac:dyDescent="0.25">
      <c r="A83568"/>
    </row>
    <row r="83569" spans="1:1" x14ac:dyDescent="0.25">
      <c r="A83569"/>
    </row>
    <row r="83570" spans="1:1" x14ac:dyDescent="0.25">
      <c r="A83570"/>
    </row>
    <row r="83571" spans="1:1" x14ac:dyDescent="0.25">
      <c r="A83571"/>
    </row>
    <row r="83572" spans="1:1" x14ac:dyDescent="0.25">
      <c r="A83572"/>
    </row>
    <row r="83573" spans="1:1" x14ac:dyDescent="0.25">
      <c r="A83573"/>
    </row>
    <row r="83574" spans="1:1" x14ac:dyDescent="0.25">
      <c r="A83574"/>
    </row>
    <row r="83575" spans="1:1" x14ac:dyDescent="0.25">
      <c r="A83575"/>
    </row>
    <row r="83576" spans="1:1" x14ac:dyDescent="0.25">
      <c r="A83576"/>
    </row>
    <row r="83577" spans="1:1" x14ac:dyDescent="0.25">
      <c r="A83577"/>
    </row>
    <row r="83578" spans="1:1" x14ac:dyDescent="0.25">
      <c r="A83578"/>
    </row>
    <row r="83579" spans="1:1" x14ac:dyDescent="0.25">
      <c r="A83579"/>
    </row>
    <row r="83580" spans="1:1" x14ac:dyDescent="0.25">
      <c r="A83580"/>
    </row>
    <row r="83581" spans="1:1" x14ac:dyDescent="0.25">
      <c r="A83581"/>
    </row>
    <row r="83582" spans="1:1" x14ac:dyDescent="0.25">
      <c r="A83582"/>
    </row>
    <row r="83583" spans="1:1" x14ac:dyDescent="0.25">
      <c r="A83583"/>
    </row>
    <row r="83584" spans="1:1" x14ac:dyDescent="0.25">
      <c r="A83584"/>
    </row>
    <row r="83585" spans="1:1" x14ac:dyDescent="0.25">
      <c r="A83585"/>
    </row>
    <row r="83586" spans="1:1" x14ac:dyDescent="0.25">
      <c r="A83586"/>
    </row>
    <row r="83587" spans="1:1" x14ac:dyDescent="0.25">
      <c r="A83587"/>
    </row>
    <row r="83588" spans="1:1" x14ac:dyDescent="0.25">
      <c r="A83588"/>
    </row>
    <row r="83589" spans="1:1" x14ac:dyDescent="0.25">
      <c r="A83589"/>
    </row>
    <row r="83590" spans="1:1" x14ac:dyDescent="0.25">
      <c r="A83590"/>
    </row>
    <row r="83591" spans="1:1" x14ac:dyDescent="0.25">
      <c r="A83591"/>
    </row>
    <row r="83592" spans="1:1" x14ac:dyDescent="0.25">
      <c r="A83592"/>
    </row>
    <row r="83593" spans="1:1" x14ac:dyDescent="0.25">
      <c r="A83593"/>
    </row>
    <row r="83594" spans="1:1" x14ac:dyDescent="0.25">
      <c r="A83594"/>
    </row>
    <row r="83595" spans="1:1" x14ac:dyDescent="0.25">
      <c r="A83595"/>
    </row>
    <row r="83596" spans="1:1" x14ac:dyDescent="0.25">
      <c r="A83596"/>
    </row>
    <row r="83597" spans="1:1" x14ac:dyDescent="0.25">
      <c r="A83597"/>
    </row>
    <row r="83598" spans="1:1" x14ac:dyDescent="0.25">
      <c r="A83598"/>
    </row>
    <row r="83599" spans="1:1" x14ac:dyDescent="0.25">
      <c r="A83599"/>
    </row>
    <row r="83600" spans="1:1" x14ac:dyDescent="0.25">
      <c r="A83600"/>
    </row>
    <row r="83601" spans="1:1" x14ac:dyDescent="0.25">
      <c r="A83601"/>
    </row>
    <row r="83602" spans="1:1" x14ac:dyDescent="0.25">
      <c r="A83602"/>
    </row>
    <row r="83603" spans="1:1" x14ac:dyDescent="0.25">
      <c r="A83603"/>
    </row>
    <row r="83604" spans="1:1" x14ac:dyDescent="0.25">
      <c r="A83604"/>
    </row>
    <row r="83605" spans="1:1" x14ac:dyDescent="0.25">
      <c r="A83605"/>
    </row>
    <row r="83606" spans="1:1" x14ac:dyDescent="0.25">
      <c r="A83606"/>
    </row>
    <row r="83607" spans="1:1" x14ac:dyDescent="0.25">
      <c r="A83607"/>
    </row>
    <row r="83608" spans="1:1" x14ac:dyDescent="0.25">
      <c r="A83608"/>
    </row>
    <row r="83609" spans="1:1" x14ac:dyDescent="0.25">
      <c r="A83609"/>
    </row>
    <row r="83610" spans="1:1" x14ac:dyDescent="0.25">
      <c r="A83610"/>
    </row>
    <row r="83611" spans="1:1" x14ac:dyDescent="0.25">
      <c r="A83611"/>
    </row>
    <row r="83612" spans="1:1" x14ac:dyDescent="0.25">
      <c r="A83612"/>
    </row>
    <row r="83613" spans="1:1" x14ac:dyDescent="0.25">
      <c r="A83613"/>
    </row>
    <row r="83614" spans="1:1" x14ac:dyDescent="0.25">
      <c r="A83614"/>
    </row>
    <row r="83615" spans="1:1" x14ac:dyDescent="0.25">
      <c r="A83615"/>
    </row>
    <row r="83616" spans="1:1" x14ac:dyDescent="0.25">
      <c r="A83616"/>
    </row>
    <row r="83617" spans="1:1" x14ac:dyDescent="0.25">
      <c r="A83617"/>
    </row>
    <row r="83618" spans="1:1" x14ac:dyDescent="0.25">
      <c r="A83618"/>
    </row>
    <row r="83619" spans="1:1" x14ac:dyDescent="0.25">
      <c r="A83619"/>
    </row>
    <row r="83620" spans="1:1" x14ac:dyDescent="0.25">
      <c r="A83620"/>
    </row>
    <row r="83621" spans="1:1" x14ac:dyDescent="0.25">
      <c r="A83621"/>
    </row>
    <row r="83622" spans="1:1" x14ac:dyDescent="0.25">
      <c r="A83622"/>
    </row>
    <row r="83623" spans="1:1" x14ac:dyDescent="0.25">
      <c r="A83623"/>
    </row>
    <row r="83624" spans="1:1" x14ac:dyDescent="0.25">
      <c r="A83624"/>
    </row>
    <row r="83625" spans="1:1" x14ac:dyDescent="0.25">
      <c r="A83625"/>
    </row>
    <row r="83626" spans="1:1" x14ac:dyDescent="0.25">
      <c r="A83626"/>
    </row>
    <row r="83627" spans="1:1" x14ac:dyDescent="0.25">
      <c r="A83627"/>
    </row>
    <row r="83628" spans="1:1" x14ac:dyDescent="0.25">
      <c r="A83628"/>
    </row>
    <row r="83629" spans="1:1" x14ac:dyDescent="0.25">
      <c r="A83629"/>
    </row>
    <row r="83630" spans="1:1" x14ac:dyDescent="0.25">
      <c r="A83630"/>
    </row>
    <row r="83631" spans="1:1" x14ac:dyDescent="0.25">
      <c r="A83631"/>
    </row>
    <row r="83632" spans="1:1" x14ac:dyDescent="0.25">
      <c r="A83632"/>
    </row>
    <row r="83633" spans="1:1" x14ac:dyDescent="0.25">
      <c r="A83633"/>
    </row>
    <row r="83634" spans="1:1" x14ac:dyDescent="0.25">
      <c r="A83634"/>
    </row>
    <row r="83635" spans="1:1" x14ac:dyDescent="0.25">
      <c r="A83635"/>
    </row>
    <row r="83636" spans="1:1" x14ac:dyDescent="0.25">
      <c r="A83636"/>
    </row>
    <row r="83637" spans="1:1" x14ac:dyDescent="0.25">
      <c r="A83637"/>
    </row>
    <row r="83638" spans="1:1" x14ac:dyDescent="0.25">
      <c r="A83638"/>
    </row>
    <row r="83639" spans="1:1" x14ac:dyDescent="0.25">
      <c r="A83639"/>
    </row>
    <row r="83640" spans="1:1" x14ac:dyDescent="0.25">
      <c r="A83640"/>
    </row>
    <row r="83641" spans="1:1" x14ac:dyDescent="0.25">
      <c r="A83641"/>
    </row>
    <row r="83642" spans="1:1" x14ac:dyDescent="0.25">
      <c r="A83642"/>
    </row>
    <row r="83643" spans="1:1" x14ac:dyDescent="0.25">
      <c r="A83643"/>
    </row>
    <row r="83644" spans="1:1" x14ac:dyDescent="0.25">
      <c r="A83644"/>
    </row>
    <row r="83645" spans="1:1" x14ac:dyDescent="0.25">
      <c r="A83645"/>
    </row>
    <row r="83646" spans="1:1" x14ac:dyDescent="0.25">
      <c r="A83646"/>
    </row>
    <row r="83647" spans="1:1" x14ac:dyDescent="0.25">
      <c r="A83647"/>
    </row>
    <row r="83648" spans="1:1" x14ac:dyDescent="0.25">
      <c r="A83648"/>
    </row>
    <row r="83649" spans="1:1" x14ac:dyDescent="0.25">
      <c r="A83649"/>
    </row>
    <row r="83650" spans="1:1" x14ac:dyDescent="0.25">
      <c r="A83650"/>
    </row>
    <row r="83651" spans="1:1" x14ac:dyDescent="0.25">
      <c r="A83651"/>
    </row>
    <row r="83652" spans="1:1" x14ac:dyDescent="0.25">
      <c r="A83652"/>
    </row>
    <row r="83653" spans="1:1" x14ac:dyDescent="0.25">
      <c r="A83653"/>
    </row>
    <row r="83654" spans="1:1" x14ac:dyDescent="0.25">
      <c r="A83654"/>
    </row>
    <row r="83655" spans="1:1" x14ac:dyDescent="0.25">
      <c r="A83655"/>
    </row>
    <row r="83656" spans="1:1" x14ac:dyDescent="0.25">
      <c r="A83656"/>
    </row>
    <row r="83657" spans="1:1" x14ac:dyDescent="0.25">
      <c r="A83657"/>
    </row>
    <row r="83658" spans="1:1" x14ac:dyDescent="0.25">
      <c r="A83658"/>
    </row>
    <row r="83659" spans="1:1" x14ac:dyDescent="0.25">
      <c r="A83659"/>
    </row>
    <row r="83660" spans="1:1" x14ac:dyDescent="0.25">
      <c r="A83660"/>
    </row>
    <row r="83661" spans="1:1" x14ac:dyDescent="0.25">
      <c r="A83661"/>
    </row>
    <row r="83662" spans="1:1" x14ac:dyDescent="0.25">
      <c r="A83662"/>
    </row>
    <row r="83663" spans="1:1" x14ac:dyDescent="0.25">
      <c r="A83663"/>
    </row>
    <row r="83664" spans="1:1" x14ac:dyDescent="0.25">
      <c r="A83664"/>
    </row>
    <row r="83665" spans="1:1" x14ac:dyDescent="0.25">
      <c r="A83665"/>
    </row>
    <row r="83666" spans="1:1" x14ac:dyDescent="0.25">
      <c r="A83666"/>
    </row>
    <row r="83667" spans="1:1" x14ac:dyDescent="0.25">
      <c r="A83667"/>
    </row>
    <row r="83668" spans="1:1" x14ac:dyDescent="0.25">
      <c r="A83668"/>
    </row>
    <row r="83669" spans="1:1" x14ac:dyDescent="0.25">
      <c r="A83669"/>
    </row>
    <row r="83670" spans="1:1" x14ac:dyDescent="0.25">
      <c r="A83670"/>
    </row>
    <row r="83671" spans="1:1" x14ac:dyDescent="0.25">
      <c r="A83671"/>
    </row>
    <row r="83672" spans="1:1" x14ac:dyDescent="0.25">
      <c r="A83672"/>
    </row>
    <row r="83673" spans="1:1" x14ac:dyDescent="0.25">
      <c r="A83673"/>
    </row>
    <row r="83674" spans="1:1" x14ac:dyDescent="0.25">
      <c r="A83674"/>
    </row>
    <row r="83675" spans="1:1" x14ac:dyDescent="0.25">
      <c r="A83675"/>
    </row>
    <row r="83676" spans="1:1" x14ac:dyDescent="0.25">
      <c r="A83676"/>
    </row>
    <row r="83677" spans="1:1" x14ac:dyDescent="0.25">
      <c r="A83677"/>
    </row>
    <row r="83678" spans="1:1" x14ac:dyDescent="0.25">
      <c r="A83678"/>
    </row>
    <row r="83679" spans="1:1" x14ac:dyDescent="0.25">
      <c r="A83679"/>
    </row>
    <row r="83680" spans="1:1" x14ac:dyDescent="0.25">
      <c r="A83680"/>
    </row>
    <row r="83681" spans="1:1" x14ac:dyDescent="0.25">
      <c r="A83681"/>
    </row>
    <row r="83682" spans="1:1" x14ac:dyDescent="0.25">
      <c r="A83682"/>
    </row>
    <row r="83683" spans="1:1" x14ac:dyDescent="0.25">
      <c r="A83683"/>
    </row>
    <row r="83684" spans="1:1" x14ac:dyDescent="0.25">
      <c r="A83684"/>
    </row>
    <row r="83685" spans="1:1" x14ac:dyDescent="0.25">
      <c r="A83685"/>
    </row>
    <row r="83686" spans="1:1" x14ac:dyDescent="0.25">
      <c r="A83686"/>
    </row>
    <row r="83687" spans="1:1" x14ac:dyDescent="0.25">
      <c r="A83687"/>
    </row>
    <row r="83688" spans="1:1" x14ac:dyDescent="0.25">
      <c r="A83688"/>
    </row>
    <row r="83689" spans="1:1" x14ac:dyDescent="0.25">
      <c r="A83689"/>
    </row>
    <row r="83690" spans="1:1" x14ac:dyDescent="0.25">
      <c r="A83690"/>
    </row>
    <row r="83691" spans="1:1" x14ac:dyDescent="0.25">
      <c r="A83691"/>
    </row>
    <row r="83692" spans="1:1" x14ac:dyDescent="0.25">
      <c r="A83692"/>
    </row>
    <row r="83693" spans="1:1" x14ac:dyDescent="0.25">
      <c r="A83693"/>
    </row>
    <row r="83694" spans="1:1" x14ac:dyDescent="0.25">
      <c r="A83694"/>
    </row>
    <row r="83695" spans="1:1" x14ac:dyDescent="0.25">
      <c r="A83695"/>
    </row>
    <row r="83696" spans="1:1" x14ac:dyDescent="0.25">
      <c r="A83696"/>
    </row>
    <row r="83697" spans="1:1" x14ac:dyDescent="0.25">
      <c r="A83697"/>
    </row>
    <row r="83698" spans="1:1" x14ac:dyDescent="0.25">
      <c r="A83698"/>
    </row>
    <row r="83699" spans="1:1" x14ac:dyDescent="0.25">
      <c r="A83699"/>
    </row>
    <row r="83700" spans="1:1" x14ac:dyDescent="0.25">
      <c r="A83700"/>
    </row>
    <row r="83701" spans="1:1" x14ac:dyDescent="0.25">
      <c r="A83701"/>
    </row>
    <row r="83702" spans="1:1" x14ac:dyDescent="0.25">
      <c r="A83702"/>
    </row>
    <row r="83703" spans="1:1" x14ac:dyDescent="0.25">
      <c r="A83703"/>
    </row>
    <row r="83704" spans="1:1" x14ac:dyDescent="0.25">
      <c r="A83704"/>
    </row>
    <row r="83705" spans="1:1" x14ac:dyDescent="0.25">
      <c r="A83705"/>
    </row>
    <row r="83706" spans="1:1" x14ac:dyDescent="0.25">
      <c r="A83706"/>
    </row>
    <row r="83707" spans="1:1" x14ac:dyDescent="0.25">
      <c r="A83707"/>
    </row>
    <row r="83708" spans="1:1" x14ac:dyDescent="0.25">
      <c r="A83708"/>
    </row>
    <row r="83709" spans="1:1" x14ac:dyDescent="0.25">
      <c r="A83709"/>
    </row>
    <row r="83710" spans="1:1" x14ac:dyDescent="0.25">
      <c r="A83710"/>
    </row>
    <row r="83711" spans="1:1" x14ac:dyDescent="0.25">
      <c r="A83711"/>
    </row>
    <row r="83712" spans="1:1" x14ac:dyDescent="0.25">
      <c r="A83712"/>
    </row>
    <row r="83713" spans="1:1" x14ac:dyDescent="0.25">
      <c r="A83713"/>
    </row>
    <row r="83714" spans="1:1" x14ac:dyDescent="0.25">
      <c r="A83714"/>
    </row>
    <row r="83715" spans="1:1" x14ac:dyDescent="0.25">
      <c r="A83715"/>
    </row>
    <row r="83716" spans="1:1" x14ac:dyDescent="0.25">
      <c r="A83716"/>
    </row>
    <row r="83717" spans="1:1" x14ac:dyDescent="0.25">
      <c r="A83717"/>
    </row>
    <row r="83718" spans="1:1" x14ac:dyDescent="0.25">
      <c r="A83718"/>
    </row>
    <row r="83719" spans="1:1" x14ac:dyDescent="0.25">
      <c r="A83719"/>
    </row>
    <row r="83720" spans="1:1" x14ac:dyDescent="0.25">
      <c r="A83720"/>
    </row>
    <row r="83721" spans="1:1" x14ac:dyDescent="0.25">
      <c r="A83721"/>
    </row>
    <row r="83722" spans="1:1" x14ac:dyDescent="0.25">
      <c r="A83722"/>
    </row>
    <row r="83723" spans="1:1" x14ac:dyDescent="0.25">
      <c r="A83723"/>
    </row>
    <row r="83724" spans="1:1" x14ac:dyDescent="0.25">
      <c r="A83724"/>
    </row>
    <row r="83725" spans="1:1" x14ac:dyDescent="0.25">
      <c r="A83725"/>
    </row>
    <row r="83726" spans="1:1" x14ac:dyDescent="0.25">
      <c r="A83726"/>
    </row>
    <row r="83727" spans="1:1" x14ac:dyDescent="0.25">
      <c r="A83727"/>
    </row>
    <row r="83728" spans="1:1" x14ac:dyDescent="0.25">
      <c r="A83728"/>
    </row>
    <row r="83729" spans="1:1" x14ac:dyDescent="0.25">
      <c r="A83729"/>
    </row>
    <row r="83730" spans="1:1" x14ac:dyDescent="0.25">
      <c r="A83730"/>
    </row>
    <row r="83731" spans="1:1" x14ac:dyDescent="0.25">
      <c r="A83731"/>
    </row>
    <row r="83732" spans="1:1" x14ac:dyDescent="0.25">
      <c r="A83732"/>
    </row>
    <row r="83733" spans="1:1" x14ac:dyDescent="0.25">
      <c r="A83733"/>
    </row>
    <row r="83734" spans="1:1" x14ac:dyDescent="0.25">
      <c r="A83734"/>
    </row>
    <row r="83735" spans="1:1" x14ac:dyDescent="0.25">
      <c r="A83735"/>
    </row>
    <row r="83736" spans="1:1" x14ac:dyDescent="0.25">
      <c r="A83736"/>
    </row>
    <row r="83737" spans="1:1" x14ac:dyDescent="0.25">
      <c r="A83737"/>
    </row>
    <row r="83738" spans="1:1" x14ac:dyDescent="0.25">
      <c r="A83738"/>
    </row>
    <row r="83739" spans="1:1" x14ac:dyDescent="0.25">
      <c r="A83739"/>
    </row>
    <row r="83740" spans="1:1" x14ac:dyDescent="0.25">
      <c r="A83740"/>
    </row>
    <row r="83741" spans="1:1" x14ac:dyDescent="0.25">
      <c r="A83741"/>
    </row>
    <row r="83742" spans="1:1" x14ac:dyDescent="0.25">
      <c r="A83742"/>
    </row>
    <row r="83743" spans="1:1" x14ac:dyDescent="0.25">
      <c r="A83743"/>
    </row>
    <row r="83744" spans="1:1" x14ac:dyDescent="0.25">
      <c r="A83744"/>
    </row>
    <row r="83745" spans="1:1" x14ac:dyDescent="0.25">
      <c r="A83745"/>
    </row>
    <row r="83746" spans="1:1" x14ac:dyDescent="0.25">
      <c r="A83746"/>
    </row>
    <row r="83747" spans="1:1" x14ac:dyDescent="0.25">
      <c r="A83747"/>
    </row>
    <row r="83748" spans="1:1" x14ac:dyDescent="0.25">
      <c r="A83748"/>
    </row>
    <row r="83749" spans="1:1" x14ac:dyDescent="0.25">
      <c r="A83749"/>
    </row>
    <row r="83750" spans="1:1" x14ac:dyDescent="0.25">
      <c r="A83750"/>
    </row>
    <row r="83751" spans="1:1" x14ac:dyDescent="0.25">
      <c r="A83751"/>
    </row>
    <row r="83752" spans="1:1" x14ac:dyDescent="0.25">
      <c r="A83752"/>
    </row>
    <row r="83753" spans="1:1" x14ac:dyDescent="0.25">
      <c r="A83753"/>
    </row>
    <row r="83754" spans="1:1" x14ac:dyDescent="0.25">
      <c r="A83754"/>
    </row>
    <row r="83755" spans="1:1" x14ac:dyDescent="0.25">
      <c r="A83755"/>
    </row>
    <row r="83756" spans="1:1" x14ac:dyDescent="0.25">
      <c r="A83756"/>
    </row>
    <row r="83757" spans="1:1" x14ac:dyDescent="0.25">
      <c r="A83757"/>
    </row>
    <row r="83758" spans="1:1" x14ac:dyDescent="0.25">
      <c r="A83758"/>
    </row>
    <row r="83759" spans="1:1" x14ac:dyDescent="0.25">
      <c r="A83759"/>
    </row>
    <row r="83760" spans="1:1" x14ac:dyDescent="0.25">
      <c r="A83760"/>
    </row>
    <row r="83761" spans="1:1" x14ac:dyDescent="0.25">
      <c r="A83761"/>
    </row>
    <row r="83762" spans="1:1" x14ac:dyDescent="0.25">
      <c r="A83762"/>
    </row>
    <row r="83763" spans="1:1" x14ac:dyDescent="0.25">
      <c r="A83763"/>
    </row>
    <row r="83764" spans="1:1" x14ac:dyDescent="0.25">
      <c r="A83764"/>
    </row>
    <row r="83765" spans="1:1" x14ac:dyDescent="0.25">
      <c r="A83765"/>
    </row>
    <row r="83766" spans="1:1" x14ac:dyDescent="0.25">
      <c r="A83766"/>
    </row>
    <row r="83767" spans="1:1" x14ac:dyDescent="0.25">
      <c r="A83767"/>
    </row>
    <row r="83768" spans="1:1" x14ac:dyDescent="0.25">
      <c r="A83768"/>
    </row>
    <row r="83769" spans="1:1" x14ac:dyDescent="0.25">
      <c r="A83769"/>
    </row>
    <row r="83770" spans="1:1" x14ac:dyDescent="0.25">
      <c r="A83770"/>
    </row>
    <row r="83771" spans="1:1" x14ac:dyDescent="0.25">
      <c r="A83771"/>
    </row>
    <row r="83772" spans="1:1" x14ac:dyDescent="0.25">
      <c r="A83772"/>
    </row>
    <row r="83773" spans="1:1" x14ac:dyDescent="0.25">
      <c r="A83773"/>
    </row>
    <row r="83774" spans="1:1" x14ac:dyDescent="0.25">
      <c r="A83774"/>
    </row>
    <row r="83775" spans="1:1" x14ac:dyDescent="0.25">
      <c r="A83775"/>
    </row>
    <row r="83776" spans="1:1" x14ac:dyDescent="0.25">
      <c r="A83776"/>
    </row>
    <row r="83777" spans="1:1" x14ac:dyDescent="0.25">
      <c r="A83777"/>
    </row>
    <row r="83778" spans="1:1" x14ac:dyDescent="0.25">
      <c r="A83778"/>
    </row>
    <row r="83779" spans="1:1" x14ac:dyDescent="0.25">
      <c r="A83779"/>
    </row>
    <row r="83780" spans="1:1" x14ac:dyDescent="0.25">
      <c r="A83780"/>
    </row>
    <row r="83781" spans="1:1" x14ac:dyDescent="0.25">
      <c r="A83781"/>
    </row>
    <row r="83782" spans="1:1" x14ac:dyDescent="0.25">
      <c r="A83782"/>
    </row>
    <row r="83783" spans="1:1" x14ac:dyDescent="0.25">
      <c r="A83783"/>
    </row>
    <row r="83784" spans="1:1" x14ac:dyDescent="0.25">
      <c r="A83784"/>
    </row>
    <row r="83785" spans="1:1" x14ac:dyDescent="0.25">
      <c r="A83785"/>
    </row>
    <row r="83786" spans="1:1" x14ac:dyDescent="0.25">
      <c r="A83786"/>
    </row>
    <row r="83787" spans="1:1" x14ac:dyDescent="0.25">
      <c r="A83787"/>
    </row>
    <row r="83788" spans="1:1" x14ac:dyDescent="0.25">
      <c r="A83788"/>
    </row>
    <row r="83789" spans="1:1" x14ac:dyDescent="0.25">
      <c r="A83789"/>
    </row>
    <row r="83790" spans="1:1" x14ac:dyDescent="0.25">
      <c r="A83790"/>
    </row>
    <row r="83791" spans="1:1" x14ac:dyDescent="0.25">
      <c r="A83791"/>
    </row>
    <row r="83792" spans="1:1" x14ac:dyDescent="0.25">
      <c r="A83792"/>
    </row>
    <row r="83793" spans="1:1" x14ac:dyDescent="0.25">
      <c r="A83793"/>
    </row>
    <row r="83794" spans="1:1" x14ac:dyDescent="0.25">
      <c r="A83794"/>
    </row>
    <row r="83795" spans="1:1" x14ac:dyDescent="0.25">
      <c r="A83795"/>
    </row>
    <row r="83796" spans="1:1" x14ac:dyDescent="0.25">
      <c r="A83796"/>
    </row>
    <row r="83797" spans="1:1" x14ac:dyDescent="0.25">
      <c r="A83797"/>
    </row>
    <row r="83798" spans="1:1" x14ac:dyDescent="0.25">
      <c r="A83798"/>
    </row>
    <row r="83799" spans="1:1" x14ac:dyDescent="0.25">
      <c r="A83799"/>
    </row>
    <row r="83800" spans="1:1" x14ac:dyDescent="0.25">
      <c r="A83800"/>
    </row>
    <row r="83801" spans="1:1" x14ac:dyDescent="0.25">
      <c r="A83801"/>
    </row>
    <row r="83802" spans="1:1" x14ac:dyDescent="0.25">
      <c r="A83802"/>
    </row>
    <row r="83803" spans="1:1" x14ac:dyDescent="0.25">
      <c r="A83803"/>
    </row>
    <row r="83804" spans="1:1" x14ac:dyDescent="0.25">
      <c r="A83804"/>
    </row>
    <row r="83805" spans="1:1" x14ac:dyDescent="0.25">
      <c r="A83805"/>
    </row>
    <row r="83806" spans="1:1" x14ac:dyDescent="0.25">
      <c r="A83806"/>
    </row>
    <row r="83807" spans="1:1" x14ac:dyDescent="0.25">
      <c r="A83807"/>
    </row>
    <row r="83808" spans="1:1" x14ac:dyDescent="0.25">
      <c r="A83808"/>
    </row>
    <row r="83809" spans="1:1" x14ac:dyDescent="0.25">
      <c r="A83809"/>
    </row>
    <row r="83810" spans="1:1" x14ac:dyDescent="0.25">
      <c r="A83810"/>
    </row>
    <row r="83811" spans="1:1" x14ac:dyDescent="0.25">
      <c r="A83811"/>
    </row>
    <row r="83812" spans="1:1" x14ac:dyDescent="0.25">
      <c r="A83812"/>
    </row>
    <row r="83813" spans="1:1" x14ac:dyDescent="0.25">
      <c r="A83813"/>
    </row>
    <row r="83814" spans="1:1" x14ac:dyDescent="0.25">
      <c r="A83814"/>
    </row>
    <row r="83815" spans="1:1" x14ac:dyDescent="0.25">
      <c r="A83815"/>
    </row>
    <row r="83816" spans="1:1" x14ac:dyDescent="0.25">
      <c r="A83816"/>
    </row>
    <row r="83817" spans="1:1" x14ac:dyDescent="0.25">
      <c r="A83817"/>
    </row>
    <row r="83818" spans="1:1" x14ac:dyDescent="0.25">
      <c r="A83818"/>
    </row>
    <row r="83819" spans="1:1" x14ac:dyDescent="0.25">
      <c r="A83819"/>
    </row>
    <row r="83820" spans="1:1" x14ac:dyDescent="0.25">
      <c r="A83820"/>
    </row>
    <row r="83821" spans="1:1" x14ac:dyDescent="0.25">
      <c r="A83821"/>
    </row>
    <row r="83822" spans="1:1" x14ac:dyDescent="0.25">
      <c r="A83822"/>
    </row>
    <row r="83823" spans="1:1" x14ac:dyDescent="0.25">
      <c r="A83823"/>
    </row>
    <row r="83824" spans="1:1" x14ac:dyDescent="0.25">
      <c r="A83824"/>
    </row>
    <row r="83825" spans="1:1" x14ac:dyDescent="0.25">
      <c r="A83825"/>
    </row>
    <row r="83826" spans="1:1" x14ac:dyDescent="0.25">
      <c r="A83826"/>
    </row>
    <row r="83827" spans="1:1" x14ac:dyDescent="0.25">
      <c r="A83827"/>
    </row>
    <row r="83828" spans="1:1" x14ac:dyDescent="0.25">
      <c r="A83828"/>
    </row>
    <row r="83829" spans="1:1" x14ac:dyDescent="0.25">
      <c r="A83829"/>
    </row>
    <row r="83830" spans="1:1" x14ac:dyDescent="0.25">
      <c r="A83830"/>
    </row>
    <row r="83831" spans="1:1" x14ac:dyDescent="0.25">
      <c r="A83831"/>
    </row>
    <row r="83832" spans="1:1" x14ac:dyDescent="0.25">
      <c r="A83832"/>
    </row>
    <row r="83833" spans="1:1" x14ac:dyDescent="0.25">
      <c r="A83833"/>
    </row>
    <row r="83834" spans="1:1" x14ac:dyDescent="0.25">
      <c r="A83834"/>
    </row>
    <row r="83835" spans="1:1" x14ac:dyDescent="0.25">
      <c r="A83835"/>
    </row>
    <row r="83836" spans="1:1" x14ac:dyDescent="0.25">
      <c r="A83836"/>
    </row>
    <row r="83837" spans="1:1" x14ac:dyDescent="0.25">
      <c r="A83837"/>
    </row>
    <row r="83838" spans="1:1" x14ac:dyDescent="0.25">
      <c r="A83838"/>
    </row>
    <row r="83839" spans="1:1" x14ac:dyDescent="0.25">
      <c r="A83839"/>
    </row>
    <row r="83840" spans="1:1" x14ac:dyDescent="0.25">
      <c r="A83840"/>
    </row>
    <row r="83841" spans="1:1" x14ac:dyDescent="0.25">
      <c r="A83841"/>
    </row>
    <row r="83842" spans="1:1" x14ac:dyDescent="0.25">
      <c r="A83842"/>
    </row>
    <row r="83843" spans="1:1" x14ac:dyDescent="0.25">
      <c r="A83843"/>
    </row>
    <row r="83844" spans="1:1" x14ac:dyDescent="0.25">
      <c r="A83844"/>
    </row>
    <row r="83845" spans="1:1" x14ac:dyDescent="0.25">
      <c r="A83845"/>
    </row>
    <row r="83846" spans="1:1" x14ac:dyDescent="0.25">
      <c r="A83846"/>
    </row>
    <row r="83847" spans="1:1" x14ac:dyDescent="0.25">
      <c r="A83847"/>
    </row>
    <row r="83848" spans="1:1" x14ac:dyDescent="0.25">
      <c r="A83848"/>
    </row>
    <row r="83849" spans="1:1" x14ac:dyDescent="0.25">
      <c r="A83849"/>
    </row>
    <row r="83850" spans="1:1" x14ac:dyDescent="0.25">
      <c r="A83850"/>
    </row>
    <row r="83851" spans="1:1" x14ac:dyDescent="0.25">
      <c r="A83851"/>
    </row>
    <row r="83852" spans="1:1" x14ac:dyDescent="0.25">
      <c r="A83852"/>
    </row>
    <row r="83853" spans="1:1" x14ac:dyDescent="0.25">
      <c r="A83853"/>
    </row>
    <row r="83854" spans="1:1" x14ac:dyDescent="0.25">
      <c r="A83854"/>
    </row>
    <row r="83855" spans="1:1" x14ac:dyDescent="0.25">
      <c r="A83855"/>
    </row>
    <row r="83856" spans="1:1" x14ac:dyDescent="0.25">
      <c r="A83856"/>
    </row>
    <row r="83857" spans="1:1" x14ac:dyDescent="0.25">
      <c r="A83857"/>
    </row>
    <row r="83858" spans="1:1" x14ac:dyDescent="0.25">
      <c r="A83858"/>
    </row>
    <row r="83859" spans="1:1" x14ac:dyDescent="0.25">
      <c r="A83859"/>
    </row>
    <row r="83860" spans="1:1" x14ac:dyDescent="0.25">
      <c r="A83860"/>
    </row>
    <row r="83861" spans="1:1" x14ac:dyDescent="0.25">
      <c r="A83861"/>
    </row>
    <row r="83862" spans="1:1" x14ac:dyDescent="0.25">
      <c r="A83862"/>
    </row>
    <row r="83863" spans="1:1" x14ac:dyDescent="0.25">
      <c r="A83863"/>
    </row>
    <row r="83864" spans="1:1" x14ac:dyDescent="0.25">
      <c r="A83864"/>
    </row>
    <row r="83865" spans="1:1" x14ac:dyDescent="0.25">
      <c r="A83865"/>
    </row>
    <row r="83866" spans="1:1" x14ac:dyDescent="0.25">
      <c r="A83866"/>
    </row>
    <row r="83867" spans="1:1" x14ac:dyDescent="0.25">
      <c r="A83867"/>
    </row>
    <row r="83868" spans="1:1" x14ac:dyDescent="0.25">
      <c r="A83868"/>
    </row>
    <row r="83869" spans="1:1" x14ac:dyDescent="0.25">
      <c r="A83869"/>
    </row>
    <row r="83870" spans="1:1" x14ac:dyDescent="0.25">
      <c r="A83870"/>
    </row>
    <row r="83871" spans="1:1" x14ac:dyDescent="0.25">
      <c r="A83871"/>
    </row>
    <row r="83872" spans="1:1" x14ac:dyDescent="0.25">
      <c r="A83872"/>
    </row>
    <row r="83873" spans="1:1" x14ac:dyDescent="0.25">
      <c r="A83873"/>
    </row>
    <row r="83874" spans="1:1" x14ac:dyDescent="0.25">
      <c r="A83874"/>
    </row>
    <row r="83875" spans="1:1" x14ac:dyDescent="0.25">
      <c r="A83875"/>
    </row>
    <row r="83876" spans="1:1" x14ac:dyDescent="0.25">
      <c r="A83876"/>
    </row>
    <row r="83877" spans="1:1" x14ac:dyDescent="0.25">
      <c r="A83877"/>
    </row>
    <row r="83878" spans="1:1" x14ac:dyDescent="0.25">
      <c r="A83878"/>
    </row>
    <row r="83879" spans="1:1" x14ac:dyDescent="0.25">
      <c r="A83879"/>
    </row>
    <row r="83880" spans="1:1" x14ac:dyDescent="0.25">
      <c r="A83880"/>
    </row>
    <row r="83881" spans="1:1" x14ac:dyDescent="0.25">
      <c r="A83881"/>
    </row>
    <row r="83882" spans="1:1" x14ac:dyDescent="0.25">
      <c r="A83882"/>
    </row>
    <row r="83883" spans="1:1" x14ac:dyDescent="0.25">
      <c r="A83883"/>
    </row>
    <row r="83884" spans="1:1" x14ac:dyDescent="0.25">
      <c r="A83884"/>
    </row>
    <row r="83885" spans="1:1" x14ac:dyDescent="0.25">
      <c r="A83885"/>
    </row>
    <row r="83886" spans="1:1" x14ac:dyDescent="0.25">
      <c r="A83886"/>
    </row>
    <row r="83887" spans="1:1" x14ac:dyDescent="0.25">
      <c r="A83887"/>
    </row>
    <row r="83888" spans="1:1" x14ac:dyDescent="0.25">
      <c r="A83888"/>
    </row>
    <row r="83889" spans="1:1" x14ac:dyDescent="0.25">
      <c r="A83889"/>
    </row>
    <row r="83890" spans="1:1" x14ac:dyDescent="0.25">
      <c r="A83890"/>
    </row>
    <row r="83891" spans="1:1" x14ac:dyDescent="0.25">
      <c r="A83891"/>
    </row>
    <row r="83892" spans="1:1" x14ac:dyDescent="0.25">
      <c r="A83892"/>
    </row>
    <row r="83893" spans="1:1" x14ac:dyDescent="0.25">
      <c r="A83893"/>
    </row>
    <row r="83894" spans="1:1" x14ac:dyDescent="0.25">
      <c r="A83894"/>
    </row>
    <row r="83895" spans="1:1" x14ac:dyDescent="0.25">
      <c r="A83895"/>
    </row>
    <row r="83896" spans="1:1" x14ac:dyDescent="0.25">
      <c r="A83896"/>
    </row>
    <row r="83897" spans="1:1" x14ac:dyDescent="0.25">
      <c r="A83897"/>
    </row>
    <row r="83898" spans="1:1" x14ac:dyDescent="0.25">
      <c r="A83898"/>
    </row>
    <row r="83899" spans="1:1" x14ac:dyDescent="0.25">
      <c r="A83899"/>
    </row>
    <row r="83900" spans="1:1" x14ac:dyDescent="0.25">
      <c r="A83900"/>
    </row>
    <row r="83901" spans="1:1" x14ac:dyDescent="0.25">
      <c r="A83901"/>
    </row>
    <row r="83902" spans="1:1" x14ac:dyDescent="0.25">
      <c r="A83902"/>
    </row>
    <row r="83903" spans="1:1" x14ac:dyDescent="0.25">
      <c r="A83903"/>
    </row>
    <row r="83904" spans="1:1" x14ac:dyDescent="0.25">
      <c r="A83904"/>
    </row>
    <row r="83905" spans="1:1" x14ac:dyDescent="0.25">
      <c r="A83905"/>
    </row>
    <row r="83906" spans="1:1" x14ac:dyDescent="0.25">
      <c r="A83906"/>
    </row>
    <row r="83907" spans="1:1" x14ac:dyDescent="0.25">
      <c r="A83907"/>
    </row>
    <row r="83908" spans="1:1" x14ac:dyDescent="0.25">
      <c r="A83908"/>
    </row>
    <row r="83909" spans="1:1" x14ac:dyDescent="0.25">
      <c r="A83909"/>
    </row>
    <row r="83910" spans="1:1" x14ac:dyDescent="0.25">
      <c r="A83910"/>
    </row>
    <row r="83911" spans="1:1" x14ac:dyDescent="0.25">
      <c r="A83911"/>
    </row>
    <row r="83912" spans="1:1" x14ac:dyDescent="0.25">
      <c r="A83912"/>
    </row>
    <row r="83913" spans="1:1" x14ac:dyDescent="0.25">
      <c r="A83913"/>
    </row>
    <row r="83914" spans="1:1" x14ac:dyDescent="0.25">
      <c r="A83914"/>
    </row>
    <row r="83915" spans="1:1" x14ac:dyDescent="0.25">
      <c r="A83915"/>
    </row>
    <row r="83916" spans="1:1" x14ac:dyDescent="0.25">
      <c r="A83916"/>
    </row>
    <row r="83917" spans="1:1" x14ac:dyDescent="0.25">
      <c r="A83917"/>
    </row>
    <row r="83918" spans="1:1" x14ac:dyDescent="0.25">
      <c r="A83918"/>
    </row>
    <row r="83919" spans="1:1" x14ac:dyDescent="0.25">
      <c r="A83919"/>
    </row>
    <row r="83920" spans="1:1" x14ac:dyDescent="0.25">
      <c r="A83920"/>
    </row>
    <row r="83921" spans="1:1" x14ac:dyDescent="0.25">
      <c r="A83921"/>
    </row>
    <row r="83922" spans="1:1" x14ac:dyDescent="0.25">
      <c r="A83922"/>
    </row>
    <row r="83923" spans="1:1" x14ac:dyDescent="0.25">
      <c r="A83923"/>
    </row>
    <row r="83924" spans="1:1" x14ac:dyDescent="0.25">
      <c r="A83924"/>
    </row>
    <row r="83925" spans="1:1" x14ac:dyDescent="0.25">
      <c r="A83925"/>
    </row>
    <row r="83926" spans="1:1" x14ac:dyDescent="0.25">
      <c r="A83926"/>
    </row>
    <row r="83927" spans="1:1" x14ac:dyDescent="0.25">
      <c r="A83927"/>
    </row>
    <row r="83928" spans="1:1" x14ac:dyDescent="0.25">
      <c r="A83928"/>
    </row>
    <row r="83929" spans="1:1" x14ac:dyDescent="0.25">
      <c r="A83929"/>
    </row>
    <row r="83930" spans="1:1" x14ac:dyDescent="0.25">
      <c r="A83930"/>
    </row>
    <row r="83931" spans="1:1" x14ac:dyDescent="0.25">
      <c r="A83931"/>
    </row>
    <row r="83932" spans="1:1" x14ac:dyDescent="0.25">
      <c r="A83932"/>
    </row>
    <row r="83933" spans="1:1" x14ac:dyDescent="0.25">
      <c r="A83933"/>
    </row>
    <row r="83934" spans="1:1" x14ac:dyDescent="0.25">
      <c r="A83934"/>
    </row>
    <row r="83935" spans="1:1" x14ac:dyDescent="0.25">
      <c r="A83935"/>
    </row>
    <row r="83936" spans="1:1" x14ac:dyDescent="0.25">
      <c r="A83936"/>
    </row>
    <row r="83937" spans="1:1" x14ac:dyDescent="0.25">
      <c r="A83937"/>
    </row>
    <row r="83938" spans="1:1" x14ac:dyDescent="0.25">
      <c r="A83938"/>
    </row>
    <row r="83939" spans="1:1" x14ac:dyDescent="0.25">
      <c r="A83939"/>
    </row>
    <row r="83940" spans="1:1" x14ac:dyDescent="0.25">
      <c r="A83940"/>
    </row>
    <row r="83941" spans="1:1" x14ac:dyDescent="0.25">
      <c r="A83941"/>
    </row>
    <row r="83942" spans="1:1" x14ac:dyDescent="0.25">
      <c r="A83942"/>
    </row>
    <row r="83943" spans="1:1" x14ac:dyDescent="0.25">
      <c r="A83943"/>
    </row>
    <row r="83944" spans="1:1" x14ac:dyDescent="0.25">
      <c r="A83944"/>
    </row>
    <row r="83945" spans="1:1" x14ac:dyDescent="0.25">
      <c r="A83945"/>
    </row>
    <row r="83946" spans="1:1" x14ac:dyDescent="0.25">
      <c r="A83946"/>
    </row>
    <row r="83947" spans="1:1" x14ac:dyDescent="0.25">
      <c r="A83947"/>
    </row>
    <row r="83948" spans="1:1" x14ac:dyDescent="0.25">
      <c r="A83948"/>
    </row>
    <row r="83949" spans="1:1" x14ac:dyDescent="0.25">
      <c r="A83949"/>
    </row>
    <row r="83950" spans="1:1" x14ac:dyDescent="0.25">
      <c r="A83950"/>
    </row>
    <row r="83951" spans="1:1" x14ac:dyDescent="0.25">
      <c r="A83951"/>
    </row>
    <row r="83952" spans="1:1" x14ac:dyDescent="0.25">
      <c r="A83952"/>
    </row>
    <row r="83953" spans="1:1" x14ac:dyDescent="0.25">
      <c r="A83953"/>
    </row>
    <row r="83954" spans="1:1" x14ac:dyDescent="0.25">
      <c r="A83954"/>
    </row>
    <row r="83955" spans="1:1" x14ac:dyDescent="0.25">
      <c r="A83955"/>
    </row>
    <row r="83956" spans="1:1" x14ac:dyDescent="0.25">
      <c r="A83956"/>
    </row>
    <row r="83957" spans="1:1" x14ac:dyDescent="0.25">
      <c r="A83957"/>
    </row>
    <row r="83958" spans="1:1" x14ac:dyDescent="0.25">
      <c r="A83958"/>
    </row>
    <row r="83959" spans="1:1" x14ac:dyDescent="0.25">
      <c r="A83959"/>
    </row>
    <row r="83960" spans="1:1" x14ac:dyDescent="0.25">
      <c r="A83960"/>
    </row>
    <row r="83961" spans="1:1" x14ac:dyDescent="0.25">
      <c r="A83961"/>
    </row>
    <row r="83962" spans="1:1" x14ac:dyDescent="0.25">
      <c r="A83962"/>
    </row>
    <row r="83963" spans="1:1" x14ac:dyDescent="0.25">
      <c r="A83963"/>
    </row>
    <row r="83964" spans="1:1" x14ac:dyDescent="0.25">
      <c r="A83964"/>
    </row>
    <row r="83965" spans="1:1" x14ac:dyDescent="0.25">
      <c r="A83965"/>
    </row>
    <row r="83966" spans="1:1" x14ac:dyDescent="0.25">
      <c r="A83966"/>
    </row>
    <row r="83967" spans="1:1" x14ac:dyDescent="0.25">
      <c r="A83967"/>
    </row>
    <row r="83968" spans="1:1" x14ac:dyDescent="0.25">
      <c r="A83968"/>
    </row>
    <row r="83969" spans="1:1" x14ac:dyDescent="0.25">
      <c r="A83969"/>
    </row>
    <row r="83970" spans="1:1" x14ac:dyDescent="0.25">
      <c r="A83970"/>
    </row>
    <row r="83971" spans="1:1" x14ac:dyDescent="0.25">
      <c r="A83971"/>
    </row>
    <row r="83972" spans="1:1" x14ac:dyDescent="0.25">
      <c r="A83972"/>
    </row>
    <row r="83973" spans="1:1" x14ac:dyDescent="0.25">
      <c r="A83973"/>
    </row>
    <row r="83974" spans="1:1" x14ac:dyDescent="0.25">
      <c r="A83974"/>
    </row>
    <row r="83975" spans="1:1" x14ac:dyDescent="0.25">
      <c r="A83975"/>
    </row>
    <row r="83976" spans="1:1" x14ac:dyDescent="0.25">
      <c r="A83976"/>
    </row>
    <row r="83977" spans="1:1" x14ac:dyDescent="0.25">
      <c r="A83977"/>
    </row>
    <row r="83978" spans="1:1" x14ac:dyDescent="0.25">
      <c r="A83978"/>
    </row>
    <row r="83979" spans="1:1" x14ac:dyDescent="0.25">
      <c r="A83979"/>
    </row>
    <row r="83980" spans="1:1" x14ac:dyDescent="0.25">
      <c r="A83980"/>
    </row>
    <row r="83981" spans="1:1" x14ac:dyDescent="0.25">
      <c r="A83981"/>
    </row>
    <row r="83982" spans="1:1" x14ac:dyDescent="0.25">
      <c r="A83982"/>
    </row>
    <row r="83983" spans="1:1" x14ac:dyDescent="0.25">
      <c r="A83983"/>
    </row>
    <row r="83984" spans="1:1" x14ac:dyDescent="0.25">
      <c r="A83984"/>
    </row>
    <row r="83985" spans="1:1" x14ac:dyDescent="0.25">
      <c r="A83985"/>
    </row>
    <row r="83986" spans="1:1" x14ac:dyDescent="0.25">
      <c r="A83986"/>
    </row>
    <row r="83987" spans="1:1" x14ac:dyDescent="0.25">
      <c r="A83987"/>
    </row>
    <row r="83988" spans="1:1" x14ac:dyDescent="0.25">
      <c r="A83988"/>
    </row>
    <row r="83989" spans="1:1" x14ac:dyDescent="0.25">
      <c r="A83989"/>
    </row>
    <row r="83990" spans="1:1" x14ac:dyDescent="0.25">
      <c r="A83990"/>
    </row>
    <row r="83991" spans="1:1" x14ac:dyDescent="0.25">
      <c r="A83991"/>
    </row>
    <row r="83992" spans="1:1" x14ac:dyDescent="0.25">
      <c r="A83992"/>
    </row>
    <row r="83993" spans="1:1" x14ac:dyDescent="0.25">
      <c r="A83993"/>
    </row>
    <row r="83994" spans="1:1" x14ac:dyDescent="0.25">
      <c r="A83994"/>
    </row>
    <row r="83995" spans="1:1" x14ac:dyDescent="0.25">
      <c r="A83995"/>
    </row>
    <row r="83996" spans="1:1" x14ac:dyDescent="0.25">
      <c r="A83996"/>
    </row>
    <row r="83997" spans="1:1" x14ac:dyDescent="0.25">
      <c r="A83997"/>
    </row>
    <row r="83998" spans="1:1" x14ac:dyDescent="0.25">
      <c r="A83998"/>
    </row>
    <row r="83999" spans="1:1" x14ac:dyDescent="0.25">
      <c r="A83999"/>
    </row>
    <row r="84000" spans="1:1" x14ac:dyDescent="0.25">
      <c r="A84000"/>
    </row>
    <row r="84001" spans="1:1" x14ac:dyDescent="0.25">
      <c r="A84001"/>
    </row>
    <row r="84002" spans="1:1" x14ac:dyDescent="0.25">
      <c r="A84002"/>
    </row>
    <row r="84003" spans="1:1" x14ac:dyDescent="0.25">
      <c r="A84003"/>
    </row>
    <row r="84004" spans="1:1" x14ac:dyDescent="0.25">
      <c r="A84004"/>
    </row>
    <row r="84005" spans="1:1" x14ac:dyDescent="0.25">
      <c r="A84005"/>
    </row>
    <row r="84006" spans="1:1" x14ac:dyDescent="0.25">
      <c r="A84006"/>
    </row>
    <row r="84007" spans="1:1" x14ac:dyDescent="0.25">
      <c r="A84007"/>
    </row>
    <row r="84008" spans="1:1" x14ac:dyDescent="0.25">
      <c r="A84008"/>
    </row>
    <row r="84009" spans="1:1" x14ac:dyDescent="0.25">
      <c r="A84009"/>
    </row>
    <row r="84010" spans="1:1" x14ac:dyDescent="0.25">
      <c r="A84010"/>
    </row>
    <row r="84011" spans="1:1" x14ac:dyDescent="0.25">
      <c r="A84011"/>
    </row>
    <row r="84012" spans="1:1" x14ac:dyDescent="0.25">
      <c r="A84012"/>
    </row>
    <row r="84013" spans="1:1" x14ac:dyDescent="0.25">
      <c r="A84013"/>
    </row>
    <row r="84014" spans="1:1" x14ac:dyDescent="0.25">
      <c r="A84014"/>
    </row>
    <row r="84015" spans="1:1" x14ac:dyDescent="0.25">
      <c r="A84015"/>
    </row>
    <row r="84016" spans="1:1" x14ac:dyDescent="0.25">
      <c r="A84016"/>
    </row>
    <row r="84017" spans="1:1" x14ac:dyDescent="0.25">
      <c r="A84017"/>
    </row>
    <row r="84018" spans="1:1" x14ac:dyDescent="0.25">
      <c r="A84018"/>
    </row>
    <row r="84019" spans="1:1" x14ac:dyDescent="0.25">
      <c r="A84019"/>
    </row>
    <row r="84020" spans="1:1" x14ac:dyDescent="0.25">
      <c r="A84020"/>
    </row>
    <row r="84021" spans="1:1" x14ac:dyDescent="0.25">
      <c r="A84021"/>
    </row>
    <row r="84022" spans="1:1" x14ac:dyDescent="0.25">
      <c r="A84022"/>
    </row>
    <row r="84023" spans="1:1" x14ac:dyDescent="0.25">
      <c r="A84023"/>
    </row>
    <row r="84024" spans="1:1" x14ac:dyDescent="0.25">
      <c r="A84024"/>
    </row>
    <row r="84025" spans="1:1" x14ac:dyDescent="0.25">
      <c r="A84025"/>
    </row>
    <row r="84026" spans="1:1" x14ac:dyDescent="0.25">
      <c r="A84026"/>
    </row>
    <row r="84027" spans="1:1" x14ac:dyDescent="0.25">
      <c r="A84027"/>
    </row>
    <row r="84028" spans="1:1" x14ac:dyDescent="0.25">
      <c r="A84028"/>
    </row>
    <row r="84029" spans="1:1" x14ac:dyDescent="0.25">
      <c r="A84029"/>
    </row>
    <row r="84030" spans="1:1" x14ac:dyDescent="0.25">
      <c r="A84030"/>
    </row>
    <row r="84031" spans="1:1" x14ac:dyDescent="0.25">
      <c r="A84031"/>
    </row>
    <row r="84032" spans="1:1" x14ac:dyDescent="0.25">
      <c r="A84032"/>
    </row>
    <row r="84033" spans="1:1" x14ac:dyDescent="0.25">
      <c r="A84033"/>
    </row>
    <row r="84034" spans="1:1" x14ac:dyDescent="0.25">
      <c r="A84034"/>
    </row>
    <row r="84035" spans="1:1" x14ac:dyDescent="0.25">
      <c r="A84035"/>
    </row>
    <row r="84036" spans="1:1" x14ac:dyDescent="0.25">
      <c r="A84036"/>
    </row>
    <row r="84037" spans="1:1" x14ac:dyDescent="0.25">
      <c r="A84037"/>
    </row>
    <row r="84038" spans="1:1" x14ac:dyDescent="0.25">
      <c r="A84038"/>
    </row>
    <row r="84039" spans="1:1" x14ac:dyDescent="0.25">
      <c r="A84039"/>
    </row>
    <row r="84040" spans="1:1" x14ac:dyDescent="0.25">
      <c r="A84040"/>
    </row>
    <row r="84041" spans="1:1" x14ac:dyDescent="0.25">
      <c r="A84041"/>
    </row>
    <row r="84042" spans="1:1" x14ac:dyDescent="0.25">
      <c r="A84042"/>
    </row>
    <row r="84043" spans="1:1" x14ac:dyDescent="0.25">
      <c r="A84043"/>
    </row>
    <row r="84044" spans="1:1" x14ac:dyDescent="0.25">
      <c r="A84044"/>
    </row>
    <row r="84045" spans="1:1" x14ac:dyDescent="0.25">
      <c r="A84045"/>
    </row>
    <row r="84046" spans="1:1" x14ac:dyDescent="0.25">
      <c r="A84046"/>
    </row>
    <row r="84047" spans="1:1" x14ac:dyDescent="0.25">
      <c r="A84047"/>
    </row>
    <row r="84048" spans="1:1" x14ac:dyDescent="0.25">
      <c r="A84048"/>
    </row>
    <row r="84049" spans="1:1" x14ac:dyDescent="0.25">
      <c r="A84049"/>
    </row>
    <row r="84050" spans="1:1" x14ac:dyDescent="0.25">
      <c r="A84050"/>
    </row>
    <row r="84051" spans="1:1" x14ac:dyDescent="0.25">
      <c r="A84051"/>
    </row>
    <row r="84052" spans="1:1" x14ac:dyDescent="0.25">
      <c r="A84052"/>
    </row>
    <row r="84053" spans="1:1" x14ac:dyDescent="0.25">
      <c r="A84053"/>
    </row>
    <row r="84054" spans="1:1" x14ac:dyDescent="0.25">
      <c r="A84054"/>
    </row>
    <row r="84055" spans="1:1" x14ac:dyDescent="0.25">
      <c r="A84055"/>
    </row>
    <row r="84056" spans="1:1" x14ac:dyDescent="0.25">
      <c r="A84056"/>
    </row>
    <row r="84057" spans="1:1" x14ac:dyDescent="0.25">
      <c r="A84057"/>
    </row>
    <row r="84058" spans="1:1" x14ac:dyDescent="0.25">
      <c r="A84058"/>
    </row>
    <row r="84059" spans="1:1" x14ac:dyDescent="0.25">
      <c r="A84059"/>
    </row>
    <row r="84060" spans="1:1" x14ac:dyDescent="0.25">
      <c r="A84060"/>
    </row>
    <row r="84061" spans="1:1" x14ac:dyDescent="0.25">
      <c r="A84061"/>
    </row>
    <row r="84062" spans="1:1" x14ac:dyDescent="0.25">
      <c r="A84062"/>
    </row>
    <row r="84063" spans="1:1" x14ac:dyDescent="0.25">
      <c r="A84063"/>
    </row>
    <row r="84064" spans="1:1" x14ac:dyDescent="0.25">
      <c r="A84064"/>
    </row>
    <row r="84065" spans="1:1" x14ac:dyDescent="0.25">
      <c r="A84065"/>
    </row>
    <row r="84066" spans="1:1" x14ac:dyDescent="0.25">
      <c r="A84066"/>
    </row>
    <row r="84067" spans="1:1" x14ac:dyDescent="0.25">
      <c r="A84067"/>
    </row>
    <row r="84068" spans="1:1" x14ac:dyDescent="0.25">
      <c r="A84068"/>
    </row>
    <row r="84069" spans="1:1" x14ac:dyDescent="0.25">
      <c r="A84069"/>
    </row>
    <row r="84070" spans="1:1" x14ac:dyDescent="0.25">
      <c r="A84070"/>
    </row>
    <row r="84071" spans="1:1" x14ac:dyDescent="0.25">
      <c r="A84071"/>
    </row>
    <row r="84072" spans="1:1" x14ac:dyDescent="0.25">
      <c r="A84072"/>
    </row>
    <row r="84073" spans="1:1" x14ac:dyDescent="0.25">
      <c r="A84073"/>
    </row>
    <row r="84074" spans="1:1" x14ac:dyDescent="0.25">
      <c r="A84074"/>
    </row>
    <row r="84075" spans="1:1" x14ac:dyDescent="0.25">
      <c r="A84075"/>
    </row>
    <row r="84076" spans="1:1" x14ac:dyDescent="0.25">
      <c r="A84076"/>
    </row>
    <row r="84077" spans="1:1" x14ac:dyDescent="0.25">
      <c r="A84077"/>
    </row>
    <row r="84078" spans="1:1" x14ac:dyDescent="0.25">
      <c r="A84078"/>
    </row>
    <row r="84079" spans="1:1" x14ac:dyDescent="0.25">
      <c r="A84079"/>
    </row>
    <row r="84080" spans="1:1" x14ac:dyDescent="0.25">
      <c r="A84080"/>
    </row>
    <row r="84081" spans="1:1" x14ac:dyDescent="0.25">
      <c r="A84081"/>
    </row>
    <row r="84082" spans="1:1" x14ac:dyDescent="0.25">
      <c r="A84082"/>
    </row>
    <row r="84083" spans="1:1" x14ac:dyDescent="0.25">
      <c r="A84083"/>
    </row>
    <row r="84084" spans="1:1" x14ac:dyDescent="0.25">
      <c r="A84084"/>
    </row>
    <row r="84085" spans="1:1" x14ac:dyDescent="0.25">
      <c r="A84085"/>
    </row>
    <row r="84086" spans="1:1" x14ac:dyDescent="0.25">
      <c r="A84086"/>
    </row>
    <row r="84087" spans="1:1" x14ac:dyDescent="0.25">
      <c r="A84087"/>
    </row>
    <row r="84088" spans="1:1" x14ac:dyDescent="0.25">
      <c r="A84088"/>
    </row>
    <row r="84089" spans="1:1" x14ac:dyDescent="0.25">
      <c r="A84089"/>
    </row>
    <row r="84090" spans="1:1" x14ac:dyDescent="0.25">
      <c r="A84090"/>
    </row>
    <row r="84091" spans="1:1" x14ac:dyDescent="0.25">
      <c r="A84091"/>
    </row>
    <row r="84092" spans="1:1" x14ac:dyDescent="0.25">
      <c r="A84092"/>
    </row>
    <row r="84093" spans="1:1" x14ac:dyDescent="0.25">
      <c r="A84093"/>
    </row>
    <row r="84094" spans="1:1" x14ac:dyDescent="0.25">
      <c r="A84094"/>
    </row>
    <row r="84095" spans="1:1" x14ac:dyDescent="0.25">
      <c r="A84095"/>
    </row>
    <row r="84096" spans="1:1" x14ac:dyDescent="0.25">
      <c r="A84096"/>
    </row>
    <row r="84097" spans="1:1" x14ac:dyDescent="0.25">
      <c r="A84097"/>
    </row>
    <row r="84098" spans="1:1" x14ac:dyDescent="0.25">
      <c r="A84098"/>
    </row>
    <row r="84099" spans="1:1" x14ac:dyDescent="0.25">
      <c r="A84099"/>
    </row>
    <row r="84100" spans="1:1" x14ac:dyDescent="0.25">
      <c r="A84100"/>
    </row>
    <row r="84101" spans="1:1" x14ac:dyDescent="0.25">
      <c r="A84101"/>
    </row>
    <row r="84102" spans="1:1" x14ac:dyDescent="0.25">
      <c r="A84102"/>
    </row>
    <row r="84103" spans="1:1" x14ac:dyDescent="0.25">
      <c r="A84103"/>
    </row>
    <row r="84104" spans="1:1" x14ac:dyDescent="0.25">
      <c r="A84104"/>
    </row>
    <row r="84105" spans="1:1" x14ac:dyDescent="0.25">
      <c r="A84105"/>
    </row>
    <row r="84106" spans="1:1" x14ac:dyDescent="0.25">
      <c r="A84106"/>
    </row>
    <row r="84107" spans="1:1" x14ac:dyDescent="0.25">
      <c r="A84107"/>
    </row>
    <row r="84108" spans="1:1" x14ac:dyDescent="0.25">
      <c r="A84108"/>
    </row>
    <row r="84109" spans="1:1" x14ac:dyDescent="0.25">
      <c r="A84109"/>
    </row>
    <row r="84110" spans="1:1" x14ac:dyDescent="0.25">
      <c r="A84110"/>
    </row>
    <row r="84111" spans="1:1" x14ac:dyDescent="0.25">
      <c r="A84111"/>
    </row>
    <row r="84112" spans="1:1" x14ac:dyDescent="0.25">
      <c r="A84112"/>
    </row>
    <row r="84113" spans="1:1" x14ac:dyDescent="0.25">
      <c r="A84113"/>
    </row>
    <row r="84114" spans="1:1" x14ac:dyDescent="0.25">
      <c r="A84114"/>
    </row>
    <row r="84115" spans="1:1" x14ac:dyDescent="0.25">
      <c r="A84115"/>
    </row>
    <row r="84116" spans="1:1" x14ac:dyDescent="0.25">
      <c r="A84116"/>
    </row>
    <row r="84117" spans="1:1" x14ac:dyDescent="0.25">
      <c r="A84117"/>
    </row>
    <row r="84118" spans="1:1" x14ac:dyDescent="0.25">
      <c r="A84118"/>
    </row>
    <row r="84119" spans="1:1" x14ac:dyDescent="0.25">
      <c r="A84119"/>
    </row>
    <row r="84120" spans="1:1" x14ac:dyDescent="0.25">
      <c r="A84120"/>
    </row>
    <row r="84121" spans="1:1" x14ac:dyDescent="0.25">
      <c r="A84121"/>
    </row>
    <row r="84122" spans="1:1" x14ac:dyDescent="0.25">
      <c r="A84122"/>
    </row>
    <row r="84123" spans="1:1" x14ac:dyDescent="0.25">
      <c r="A84123"/>
    </row>
    <row r="84124" spans="1:1" x14ac:dyDescent="0.25">
      <c r="A84124"/>
    </row>
    <row r="84125" spans="1:1" x14ac:dyDescent="0.25">
      <c r="A84125"/>
    </row>
    <row r="84126" spans="1:1" x14ac:dyDescent="0.25">
      <c r="A84126"/>
    </row>
    <row r="84127" spans="1:1" x14ac:dyDescent="0.25">
      <c r="A84127"/>
    </row>
    <row r="84128" spans="1:1" x14ac:dyDescent="0.25">
      <c r="A84128"/>
    </row>
    <row r="84129" spans="1:1" x14ac:dyDescent="0.25">
      <c r="A84129"/>
    </row>
    <row r="84130" spans="1:1" x14ac:dyDescent="0.25">
      <c r="A84130"/>
    </row>
    <row r="84131" spans="1:1" x14ac:dyDescent="0.25">
      <c r="A84131"/>
    </row>
    <row r="84132" spans="1:1" x14ac:dyDescent="0.25">
      <c r="A84132"/>
    </row>
    <row r="84133" spans="1:1" x14ac:dyDescent="0.25">
      <c r="A84133"/>
    </row>
    <row r="84134" spans="1:1" x14ac:dyDescent="0.25">
      <c r="A84134"/>
    </row>
    <row r="84135" spans="1:1" x14ac:dyDescent="0.25">
      <c r="A84135"/>
    </row>
    <row r="84136" spans="1:1" x14ac:dyDescent="0.25">
      <c r="A84136"/>
    </row>
    <row r="84137" spans="1:1" x14ac:dyDescent="0.25">
      <c r="A84137"/>
    </row>
    <row r="84138" spans="1:1" x14ac:dyDescent="0.25">
      <c r="A84138"/>
    </row>
    <row r="84139" spans="1:1" x14ac:dyDescent="0.25">
      <c r="A84139"/>
    </row>
    <row r="84140" spans="1:1" x14ac:dyDescent="0.25">
      <c r="A84140"/>
    </row>
    <row r="84141" spans="1:1" x14ac:dyDescent="0.25">
      <c r="A84141"/>
    </row>
    <row r="84142" spans="1:1" x14ac:dyDescent="0.25">
      <c r="A84142"/>
    </row>
    <row r="84143" spans="1:1" x14ac:dyDescent="0.25">
      <c r="A84143"/>
    </row>
    <row r="84144" spans="1:1" x14ac:dyDescent="0.25">
      <c r="A84144"/>
    </row>
    <row r="84145" spans="1:1" x14ac:dyDescent="0.25">
      <c r="A84145"/>
    </row>
    <row r="84146" spans="1:1" x14ac:dyDescent="0.25">
      <c r="A84146"/>
    </row>
    <row r="84147" spans="1:1" x14ac:dyDescent="0.25">
      <c r="A84147"/>
    </row>
    <row r="84148" spans="1:1" x14ac:dyDescent="0.25">
      <c r="A84148"/>
    </row>
    <row r="84149" spans="1:1" x14ac:dyDescent="0.25">
      <c r="A84149"/>
    </row>
    <row r="84150" spans="1:1" x14ac:dyDescent="0.25">
      <c r="A84150"/>
    </row>
    <row r="84151" spans="1:1" x14ac:dyDescent="0.25">
      <c r="A84151"/>
    </row>
    <row r="84152" spans="1:1" x14ac:dyDescent="0.25">
      <c r="A84152"/>
    </row>
    <row r="84153" spans="1:1" x14ac:dyDescent="0.25">
      <c r="A84153"/>
    </row>
    <row r="84154" spans="1:1" x14ac:dyDescent="0.25">
      <c r="A84154"/>
    </row>
    <row r="84155" spans="1:1" x14ac:dyDescent="0.25">
      <c r="A84155"/>
    </row>
    <row r="84156" spans="1:1" x14ac:dyDescent="0.25">
      <c r="A84156"/>
    </row>
    <row r="84157" spans="1:1" x14ac:dyDescent="0.25">
      <c r="A84157"/>
    </row>
    <row r="84158" spans="1:1" x14ac:dyDescent="0.25">
      <c r="A84158"/>
    </row>
    <row r="84159" spans="1:1" x14ac:dyDescent="0.25">
      <c r="A84159"/>
    </row>
    <row r="84160" spans="1:1" x14ac:dyDescent="0.25">
      <c r="A84160"/>
    </row>
    <row r="84161" spans="1:1" x14ac:dyDescent="0.25">
      <c r="A84161"/>
    </row>
    <row r="84162" spans="1:1" x14ac:dyDescent="0.25">
      <c r="A84162"/>
    </row>
    <row r="84163" spans="1:1" x14ac:dyDescent="0.25">
      <c r="A84163"/>
    </row>
    <row r="84164" spans="1:1" x14ac:dyDescent="0.25">
      <c r="A84164"/>
    </row>
    <row r="84165" spans="1:1" x14ac:dyDescent="0.25">
      <c r="A84165"/>
    </row>
    <row r="84166" spans="1:1" x14ac:dyDescent="0.25">
      <c r="A84166"/>
    </row>
    <row r="84167" spans="1:1" x14ac:dyDescent="0.25">
      <c r="A84167"/>
    </row>
    <row r="84168" spans="1:1" x14ac:dyDescent="0.25">
      <c r="A84168"/>
    </row>
    <row r="84169" spans="1:1" x14ac:dyDescent="0.25">
      <c r="A84169"/>
    </row>
    <row r="84170" spans="1:1" x14ac:dyDescent="0.25">
      <c r="A84170"/>
    </row>
    <row r="84171" spans="1:1" x14ac:dyDescent="0.25">
      <c r="A84171"/>
    </row>
    <row r="84172" spans="1:1" x14ac:dyDescent="0.25">
      <c r="A84172"/>
    </row>
    <row r="84173" spans="1:1" x14ac:dyDescent="0.25">
      <c r="A84173"/>
    </row>
    <row r="84174" spans="1:1" x14ac:dyDescent="0.25">
      <c r="A84174"/>
    </row>
    <row r="84175" spans="1:1" x14ac:dyDescent="0.25">
      <c r="A84175"/>
    </row>
    <row r="84176" spans="1:1" x14ac:dyDescent="0.25">
      <c r="A84176"/>
    </row>
    <row r="84177" spans="1:1" x14ac:dyDescent="0.25">
      <c r="A84177"/>
    </row>
    <row r="84178" spans="1:1" x14ac:dyDescent="0.25">
      <c r="A84178"/>
    </row>
    <row r="84179" spans="1:1" x14ac:dyDescent="0.25">
      <c r="A84179"/>
    </row>
    <row r="84180" spans="1:1" x14ac:dyDescent="0.25">
      <c r="A84180"/>
    </row>
    <row r="84181" spans="1:1" x14ac:dyDescent="0.25">
      <c r="A84181"/>
    </row>
    <row r="84182" spans="1:1" x14ac:dyDescent="0.25">
      <c r="A84182"/>
    </row>
    <row r="84183" spans="1:1" x14ac:dyDescent="0.25">
      <c r="A84183"/>
    </row>
    <row r="84184" spans="1:1" x14ac:dyDescent="0.25">
      <c r="A84184"/>
    </row>
    <row r="84185" spans="1:1" x14ac:dyDescent="0.25">
      <c r="A84185"/>
    </row>
    <row r="84186" spans="1:1" x14ac:dyDescent="0.25">
      <c r="A84186"/>
    </row>
    <row r="84187" spans="1:1" x14ac:dyDescent="0.25">
      <c r="A84187"/>
    </row>
    <row r="84188" spans="1:1" x14ac:dyDescent="0.25">
      <c r="A84188"/>
    </row>
    <row r="84189" spans="1:1" x14ac:dyDescent="0.25">
      <c r="A84189"/>
    </row>
    <row r="84190" spans="1:1" x14ac:dyDescent="0.25">
      <c r="A84190"/>
    </row>
    <row r="84191" spans="1:1" x14ac:dyDescent="0.25">
      <c r="A84191"/>
    </row>
    <row r="84192" spans="1:1" x14ac:dyDescent="0.25">
      <c r="A84192"/>
    </row>
    <row r="84193" spans="1:1" x14ac:dyDescent="0.25">
      <c r="A84193"/>
    </row>
    <row r="84194" spans="1:1" x14ac:dyDescent="0.25">
      <c r="A84194"/>
    </row>
    <row r="84195" spans="1:1" x14ac:dyDescent="0.25">
      <c r="A84195"/>
    </row>
    <row r="84196" spans="1:1" x14ac:dyDescent="0.25">
      <c r="A84196"/>
    </row>
    <row r="84197" spans="1:1" x14ac:dyDescent="0.25">
      <c r="A84197"/>
    </row>
    <row r="84198" spans="1:1" x14ac:dyDescent="0.25">
      <c r="A84198"/>
    </row>
    <row r="84199" spans="1:1" x14ac:dyDescent="0.25">
      <c r="A84199"/>
    </row>
    <row r="84200" spans="1:1" x14ac:dyDescent="0.25">
      <c r="A84200"/>
    </row>
    <row r="84201" spans="1:1" x14ac:dyDescent="0.25">
      <c r="A84201"/>
    </row>
    <row r="84202" spans="1:1" x14ac:dyDescent="0.25">
      <c r="A84202"/>
    </row>
    <row r="84203" spans="1:1" x14ac:dyDescent="0.25">
      <c r="A84203"/>
    </row>
    <row r="84204" spans="1:1" x14ac:dyDescent="0.25">
      <c r="A84204"/>
    </row>
    <row r="84205" spans="1:1" x14ac:dyDescent="0.25">
      <c r="A84205"/>
    </row>
    <row r="84206" spans="1:1" x14ac:dyDescent="0.25">
      <c r="A84206"/>
    </row>
    <row r="84207" spans="1:1" x14ac:dyDescent="0.25">
      <c r="A84207"/>
    </row>
    <row r="84208" spans="1:1" x14ac:dyDescent="0.25">
      <c r="A84208"/>
    </row>
    <row r="84209" spans="1:1" x14ac:dyDescent="0.25">
      <c r="A84209"/>
    </row>
    <row r="84210" spans="1:1" x14ac:dyDescent="0.25">
      <c r="A84210"/>
    </row>
    <row r="84211" spans="1:1" x14ac:dyDescent="0.25">
      <c r="A84211"/>
    </row>
    <row r="84212" spans="1:1" x14ac:dyDescent="0.25">
      <c r="A84212"/>
    </row>
    <row r="84213" spans="1:1" x14ac:dyDescent="0.25">
      <c r="A84213"/>
    </row>
    <row r="84214" spans="1:1" x14ac:dyDescent="0.25">
      <c r="A84214"/>
    </row>
    <row r="84215" spans="1:1" x14ac:dyDescent="0.25">
      <c r="A84215"/>
    </row>
    <row r="84216" spans="1:1" x14ac:dyDescent="0.25">
      <c r="A84216"/>
    </row>
    <row r="84217" spans="1:1" x14ac:dyDescent="0.25">
      <c r="A84217"/>
    </row>
    <row r="84218" spans="1:1" x14ac:dyDescent="0.25">
      <c r="A84218"/>
    </row>
    <row r="84219" spans="1:1" x14ac:dyDescent="0.25">
      <c r="A84219"/>
    </row>
    <row r="84220" spans="1:1" x14ac:dyDescent="0.25">
      <c r="A84220"/>
    </row>
    <row r="84221" spans="1:1" x14ac:dyDescent="0.25">
      <c r="A84221"/>
    </row>
    <row r="84222" spans="1:1" x14ac:dyDescent="0.25">
      <c r="A84222"/>
    </row>
    <row r="84223" spans="1:1" x14ac:dyDescent="0.25">
      <c r="A84223"/>
    </row>
    <row r="84224" spans="1:1" x14ac:dyDescent="0.25">
      <c r="A84224"/>
    </row>
    <row r="84225" spans="1:1" x14ac:dyDescent="0.25">
      <c r="A84225"/>
    </row>
    <row r="84226" spans="1:1" x14ac:dyDescent="0.25">
      <c r="A84226"/>
    </row>
    <row r="84227" spans="1:1" x14ac:dyDescent="0.25">
      <c r="A84227"/>
    </row>
    <row r="84228" spans="1:1" x14ac:dyDescent="0.25">
      <c r="A84228"/>
    </row>
    <row r="84229" spans="1:1" x14ac:dyDescent="0.25">
      <c r="A84229"/>
    </row>
    <row r="84230" spans="1:1" x14ac:dyDescent="0.25">
      <c r="A84230"/>
    </row>
    <row r="84231" spans="1:1" x14ac:dyDescent="0.25">
      <c r="A84231"/>
    </row>
    <row r="84232" spans="1:1" x14ac:dyDescent="0.25">
      <c r="A84232"/>
    </row>
    <row r="84233" spans="1:1" x14ac:dyDescent="0.25">
      <c r="A84233"/>
    </row>
    <row r="84234" spans="1:1" x14ac:dyDescent="0.25">
      <c r="A84234"/>
    </row>
    <row r="84235" spans="1:1" x14ac:dyDescent="0.25">
      <c r="A84235"/>
    </row>
    <row r="84236" spans="1:1" x14ac:dyDescent="0.25">
      <c r="A84236"/>
    </row>
    <row r="84237" spans="1:1" x14ac:dyDescent="0.25">
      <c r="A84237"/>
    </row>
    <row r="84238" spans="1:1" x14ac:dyDescent="0.25">
      <c r="A84238"/>
    </row>
    <row r="84239" spans="1:1" x14ac:dyDescent="0.25">
      <c r="A84239"/>
    </row>
    <row r="84240" spans="1:1" x14ac:dyDescent="0.25">
      <c r="A84240"/>
    </row>
    <row r="84241" spans="1:1" x14ac:dyDescent="0.25">
      <c r="A84241"/>
    </row>
    <row r="84242" spans="1:1" x14ac:dyDescent="0.25">
      <c r="A84242"/>
    </row>
    <row r="84243" spans="1:1" x14ac:dyDescent="0.25">
      <c r="A84243"/>
    </row>
    <row r="84244" spans="1:1" x14ac:dyDescent="0.25">
      <c r="A84244"/>
    </row>
    <row r="84245" spans="1:1" x14ac:dyDescent="0.25">
      <c r="A84245"/>
    </row>
    <row r="84246" spans="1:1" x14ac:dyDescent="0.25">
      <c r="A84246"/>
    </row>
    <row r="84247" spans="1:1" x14ac:dyDescent="0.25">
      <c r="A84247"/>
    </row>
    <row r="84248" spans="1:1" x14ac:dyDescent="0.25">
      <c r="A84248"/>
    </row>
    <row r="84249" spans="1:1" x14ac:dyDescent="0.25">
      <c r="A84249"/>
    </row>
    <row r="84250" spans="1:1" x14ac:dyDescent="0.25">
      <c r="A84250"/>
    </row>
    <row r="84251" spans="1:1" x14ac:dyDescent="0.25">
      <c r="A84251"/>
    </row>
    <row r="84252" spans="1:1" x14ac:dyDescent="0.25">
      <c r="A84252"/>
    </row>
    <row r="84253" spans="1:1" x14ac:dyDescent="0.25">
      <c r="A84253"/>
    </row>
    <row r="84254" spans="1:1" x14ac:dyDescent="0.25">
      <c r="A84254"/>
    </row>
    <row r="84255" spans="1:1" x14ac:dyDescent="0.25">
      <c r="A84255"/>
    </row>
    <row r="84256" spans="1:1" x14ac:dyDescent="0.25">
      <c r="A84256"/>
    </row>
    <row r="84257" spans="1:1" x14ac:dyDescent="0.25">
      <c r="A84257"/>
    </row>
    <row r="84258" spans="1:1" x14ac:dyDescent="0.25">
      <c r="A84258"/>
    </row>
    <row r="84259" spans="1:1" x14ac:dyDescent="0.25">
      <c r="A84259"/>
    </row>
    <row r="84260" spans="1:1" x14ac:dyDescent="0.25">
      <c r="A84260"/>
    </row>
    <row r="84261" spans="1:1" x14ac:dyDescent="0.25">
      <c r="A84261"/>
    </row>
    <row r="84262" spans="1:1" x14ac:dyDescent="0.25">
      <c r="A84262"/>
    </row>
    <row r="84263" spans="1:1" x14ac:dyDescent="0.25">
      <c r="A84263"/>
    </row>
    <row r="84264" spans="1:1" x14ac:dyDescent="0.25">
      <c r="A84264"/>
    </row>
    <row r="84265" spans="1:1" x14ac:dyDescent="0.25">
      <c r="A84265"/>
    </row>
    <row r="84266" spans="1:1" x14ac:dyDescent="0.25">
      <c r="A84266"/>
    </row>
    <row r="84267" spans="1:1" x14ac:dyDescent="0.25">
      <c r="A84267"/>
    </row>
    <row r="84268" spans="1:1" x14ac:dyDescent="0.25">
      <c r="A84268"/>
    </row>
    <row r="84269" spans="1:1" x14ac:dyDescent="0.25">
      <c r="A84269"/>
    </row>
    <row r="84270" spans="1:1" x14ac:dyDescent="0.25">
      <c r="A84270"/>
    </row>
    <row r="84271" spans="1:1" x14ac:dyDescent="0.25">
      <c r="A84271"/>
    </row>
    <row r="84272" spans="1:1" x14ac:dyDescent="0.25">
      <c r="A84272"/>
    </row>
    <row r="84273" spans="1:1" x14ac:dyDescent="0.25">
      <c r="A84273"/>
    </row>
    <row r="84274" spans="1:1" x14ac:dyDescent="0.25">
      <c r="A84274"/>
    </row>
    <row r="84275" spans="1:1" x14ac:dyDescent="0.25">
      <c r="A84275"/>
    </row>
    <row r="84276" spans="1:1" x14ac:dyDescent="0.25">
      <c r="A84276"/>
    </row>
    <row r="84277" spans="1:1" x14ac:dyDescent="0.25">
      <c r="A84277"/>
    </row>
    <row r="84278" spans="1:1" x14ac:dyDescent="0.25">
      <c r="A84278"/>
    </row>
    <row r="84279" spans="1:1" x14ac:dyDescent="0.25">
      <c r="A84279"/>
    </row>
    <row r="84280" spans="1:1" x14ac:dyDescent="0.25">
      <c r="A84280"/>
    </row>
    <row r="84281" spans="1:1" x14ac:dyDescent="0.25">
      <c r="A84281"/>
    </row>
    <row r="84282" spans="1:1" x14ac:dyDescent="0.25">
      <c r="A84282"/>
    </row>
    <row r="84283" spans="1:1" x14ac:dyDescent="0.25">
      <c r="A84283"/>
    </row>
    <row r="84284" spans="1:1" x14ac:dyDescent="0.25">
      <c r="A84284"/>
    </row>
    <row r="84285" spans="1:1" x14ac:dyDescent="0.25">
      <c r="A84285"/>
    </row>
    <row r="84286" spans="1:1" x14ac:dyDescent="0.25">
      <c r="A84286"/>
    </row>
    <row r="84287" spans="1:1" x14ac:dyDescent="0.25">
      <c r="A84287"/>
    </row>
    <row r="84288" spans="1:1" x14ac:dyDescent="0.25">
      <c r="A84288"/>
    </row>
    <row r="84289" spans="1:1" x14ac:dyDescent="0.25">
      <c r="A84289"/>
    </row>
    <row r="84290" spans="1:1" x14ac:dyDescent="0.25">
      <c r="A84290"/>
    </row>
    <row r="84291" spans="1:1" x14ac:dyDescent="0.25">
      <c r="A84291"/>
    </row>
    <row r="84292" spans="1:1" x14ac:dyDescent="0.25">
      <c r="A84292"/>
    </row>
    <row r="84293" spans="1:1" x14ac:dyDescent="0.25">
      <c r="A84293"/>
    </row>
    <row r="84294" spans="1:1" x14ac:dyDescent="0.25">
      <c r="A84294"/>
    </row>
    <row r="84295" spans="1:1" x14ac:dyDescent="0.25">
      <c r="A84295"/>
    </row>
    <row r="84296" spans="1:1" x14ac:dyDescent="0.25">
      <c r="A84296"/>
    </row>
    <row r="84297" spans="1:1" x14ac:dyDescent="0.25">
      <c r="A84297"/>
    </row>
    <row r="84298" spans="1:1" x14ac:dyDescent="0.25">
      <c r="A84298"/>
    </row>
    <row r="84299" spans="1:1" x14ac:dyDescent="0.25">
      <c r="A84299"/>
    </row>
    <row r="84300" spans="1:1" x14ac:dyDescent="0.25">
      <c r="A84300"/>
    </row>
    <row r="84301" spans="1:1" x14ac:dyDescent="0.25">
      <c r="A84301"/>
    </row>
    <row r="84302" spans="1:1" x14ac:dyDescent="0.25">
      <c r="A84302"/>
    </row>
    <row r="84303" spans="1:1" x14ac:dyDescent="0.25">
      <c r="A84303"/>
    </row>
    <row r="84304" spans="1:1" x14ac:dyDescent="0.25">
      <c r="A84304"/>
    </row>
    <row r="84305" spans="1:1" x14ac:dyDescent="0.25">
      <c r="A84305"/>
    </row>
    <row r="84306" spans="1:1" x14ac:dyDescent="0.25">
      <c r="A84306"/>
    </row>
    <row r="84307" spans="1:1" x14ac:dyDescent="0.25">
      <c r="A84307"/>
    </row>
    <row r="84308" spans="1:1" x14ac:dyDescent="0.25">
      <c r="A84308"/>
    </row>
    <row r="84309" spans="1:1" x14ac:dyDescent="0.25">
      <c r="A84309"/>
    </row>
    <row r="84310" spans="1:1" x14ac:dyDescent="0.25">
      <c r="A84310"/>
    </row>
    <row r="84311" spans="1:1" x14ac:dyDescent="0.25">
      <c r="A84311"/>
    </row>
    <row r="84312" spans="1:1" x14ac:dyDescent="0.25">
      <c r="A84312"/>
    </row>
    <row r="84313" spans="1:1" x14ac:dyDescent="0.25">
      <c r="A84313"/>
    </row>
    <row r="84314" spans="1:1" x14ac:dyDescent="0.25">
      <c r="A84314"/>
    </row>
    <row r="84315" spans="1:1" x14ac:dyDescent="0.25">
      <c r="A84315"/>
    </row>
    <row r="84316" spans="1:1" x14ac:dyDescent="0.25">
      <c r="A84316"/>
    </row>
    <row r="84317" spans="1:1" x14ac:dyDescent="0.25">
      <c r="A84317"/>
    </row>
    <row r="84318" spans="1:1" x14ac:dyDescent="0.25">
      <c r="A84318"/>
    </row>
    <row r="84319" spans="1:1" x14ac:dyDescent="0.25">
      <c r="A84319"/>
    </row>
    <row r="84320" spans="1:1" x14ac:dyDescent="0.25">
      <c r="A84320"/>
    </row>
    <row r="84321" spans="1:1" x14ac:dyDescent="0.25">
      <c r="A84321"/>
    </row>
    <row r="84322" spans="1:1" x14ac:dyDescent="0.25">
      <c r="A84322"/>
    </row>
    <row r="84323" spans="1:1" x14ac:dyDescent="0.25">
      <c r="A84323"/>
    </row>
    <row r="84324" spans="1:1" x14ac:dyDescent="0.25">
      <c r="A84324"/>
    </row>
    <row r="84325" spans="1:1" x14ac:dyDescent="0.25">
      <c r="A84325"/>
    </row>
    <row r="84326" spans="1:1" x14ac:dyDescent="0.25">
      <c r="A84326"/>
    </row>
    <row r="84327" spans="1:1" x14ac:dyDescent="0.25">
      <c r="A84327"/>
    </row>
    <row r="84328" spans="1:1" x14ac:dyDescent="0.25">
      <c r="A84328"/>
    </row>
    <row r="84329" spans="1:1" x14ac:dyDescent="0.25">
      <c r="A84329"/>
    </row>
    <row r="84330" spans="1:1" x14ac:dyDescent="0.25">
      <c r="A84330"/>
    </row>
    <row r="84331" spans="1:1" x14ac:dyDescent="0.25">
      <c r="A84331"/>
    </row>
    <row r="84332" spans="1:1" x14ac:dyDescent="0.25">
      <c r="A84332"/>
    </row>
    <row r="84333" spans="1:1" x14ac:dyDescent="0.25">
      <c r="A84333"/>
    </row>
    <row r="84334" spans="1:1" x14ac:dyDescent="0.25">
      <c r="A84334"/>
    </row>
    <row r="84335" spans="1:1" x14ac:dyDescent="0.25">
      <c r="A84335"/>
    </row>
    <row r="84336" spans="1:1" x14ac:dyDescent="0.25">
      <c r="A84336"/>
    </row>
    <row r="84337" spans="1:1" x14ac:dyDescent="0.25">
      <c r="A84337"/>
    </row>
    <row r="84338" spans="1:1" x14ac:dyDescent="0.25">
      <c r="A84338"/>
    </row>
    <row r="84339" spans="1:1" x14ac:dyDescent="0.25">
      <c r="A84339"/>
    </row>
    <row r="84340" spans="1:1" x14ac:dyDescent="0.25">
      <c r="A84340"/>
    </row>
    <row r="84341" spans="1:1" x14ac:dyDescent="0.25">
      <c r="A84341"/>
    </row>
    <row r="84342" spans="1:1" x14ac:dyDescent="0.25">
      <c r="A84342"/>
    </row>
    <row r="84343" spans="1:1" x14ac:dyDescent="0.25">
      <c r="A84343"/>
    </row>
    <row r="84344" spans="1:1" x14ac:dyDescent="0.25">
      <c r="A84344"/>
    </row>
    <row r="84345" spans="1:1" x14ac:dyDescent="0.25">
      <c r="A84345"/>
    </row>
    <row r="84346" spans="1:1" x14ac:dyDescent="0.25">
      <c r="A84346"/>
    </row>
    <row r="84347" spans="1:1" x14ac:dyDescent="0.25">
      <c r="A84347"/>
    </row>
    <row r="84348" spans="1:1" x14ac:dyDescent="0.25">
      <c r="A84348"/>
    </row>
    <row r="84349" spans="1:1" x14ac:dyDescent="0.25">
      <c r="A84349"/>
    </row>
    <row r="84350" spans="1:1" x14ac:dyDescent="0.25">
      <c r="A84350"/>
    </row>
    <row r="84351" spans="1:1" x14ac:dyDescent="0.25">
      <c r="A84351"/>
    </row>
    <row r="84352" spans="1:1" x14ac:dyDescent="0.25">
      <c r="A84352"/>
    </row>
    <row r="84353" spans="1:1" x14ac:dyDescent="0.25">
      <c r="A84353"/>
    </row>
    <row r="84354" spans="1:1" x14ac:dyDescent="0.25">
      <c r="A84354"/>
    </row>
    <row r="84355" spans="1:1" x14ac:dyDescent="0.25">
      <c r="A84355"/>
    </row>
    <row r="84356" spans="1:1" x14ac:dyDescent="0.25">
      <c r="A84356"/>
    </row>
    <row r="84357" spans="1:1" x14ac:dyDescent="0.25">
      <c r="A84357"/>
    </row>
    <row r="84358" spans="1:1" x14ac:dyDescent="0.25">
      <c r="A84358"/>
    </row>
    <row r="84359" spans="1:1" x14ac:dyDescent="0.25">
      <c r="A84359"/>
    </row>
    <row r="84360" spans="1:1" x14ac:dyDescent="0.25">
      <c r="A84360"/>
    </row>
    <row r="84361" spans="1:1" x14ac:dyDescent="0.25">
      <c r="A84361"/>
    </row>
    <row r="84362" spans="1:1" x14ac:dyDescent="0.25">
      <c r="A84362"/>
    </row>
    <row r="84363" spans="1:1" x14ac:dyDescent="0.25">
      <c r="A84363"/>
    </row>
    <row r="84364" spans="1:1" x14ac:dyDescent="0.25">
      <c r="A84364"/>
    </row>
    <row r="84365" spans="1:1" x14ac:dyDescent="0.25">
      <c r="A84365"/>
    </row>
    <row r="84366" spans="1:1" x14ac:dyDescent="0.25">
      <c r="A84366"/>
    </row>
    <row r="84367" spans="1:1" x14ac:dyDescent="0.25">
      <c r="A84367"/>
    </row>
    <row r="84368" spans="1:1" x14ac:dyDescent="0.25">
      <c r="A84368"/>
    </row>
    <row r="84369" spans="1:1" x14ac:dyDescent="0.25">
      <c r="A84369"/>
    </row>
    <row r="84370" spans="1:1" x14ac:dyDescent="0.25">
      <c r="A84370"/>
    </row>
    <row r="84371" spans="1:1" x14ac:dyDescent="0.25">
      <c r="A84371"/>
    </row>
    <row r="84372" spans="1:1" x14ac:dyDescent="0.25">
      <c r="A84372"/>
    </row>
    <row r="84373" spans="1:1" x14ac:dyDescent="0.25">
      <c r="A84373"/>
    </row>
    <row r="84374" spans="1:1" x14ac:dyDescent="0.25">
      <c r="A84374"/>
    </row>
    <row r="84375" spans="1:1" x14ac:dyDescent="0.25">
      <c r="A84375"/>
    </row>
    <row r="84376" spans="1:1" x14ac:dyDescent="0.25">
      <c r="A84376"/>
    </row>
    <row r="84377" spans="1:1" x14ac:dyDescent="0.25">
      <c r="A84377"/>
    </row>
    <row r="84378" spans="1:1" x14ac:dyDescent="0.25">
      <c r="A84378"/>
    </row>
    <row r="84379" spans="1:1" x14ac:dyDescent="0.25">
      <c r="A84379"/>
    </row>
    <row r="84380" spans="1:1" x14ac:dyDescent="0.25">
      <c r="A84380"/>
    </row>
    <row r="84381" spans="1:1" x14ac:dyDescent="0.25">
      <c r="A84381"/>
    </row>
    <row r="84382" spans="1:1" x14ac:dyDescent="0.25">
      <c r="A84382"/>
    </row>
    <row r="84383" spans="1:1" x14ac:dyDescent="0.25">
      <c r="A84383"/>
    </row>
    <row r="84384" spans="1:1" x14ac:dyDescent="0.25">
      <c r="A84384"/>
    </row>
    <row r="84385" spans="1:1" x14ac:dyDescent="0.25">
      <c r="A84385"/>
    </row>
    <row r="84386" spans="1:1" x14ac:dyDescent="0.25">
      <c r="A84386"/>
    </row>
    <row r="84387" spans="1:1" x14ac:dyDescent="0.25">
      <c r="A84387"/>
    </row>
    <row r="84388" spans="1:1" x14ac:dyDescent="0.25">
      <c r="A84388"/>
    </row>
    <row r="84389" spans="1:1" x14ac:dyDescent="0.25">
      <c r="A84389"/>
    </row>
    <row r="84390" spans="1:1" x14ac:dyDescent="0.25">
      <c r="A84390"/>
    </row>
    <row r="84391" spans="1:1" x14ac:dyDescent="0.25">
      <c r="A84391"/>
    </row>
    <row r="84392" spans="1:1" x14ac:dyDescent="0.25">
      <c r="A84392"/>
    </row>
    <row r="84393" spans="1:1" x14ac:dyDescent="0.25">
      <c r="A84393"/>
    </row>
    <row r="84394" spans="1:1" x14ac:dyDescent="0.25">
      <c r="A84394"/>
    </row>
    <row r="84395" spans="1:1" x14ac:dyDescent="0.25">
      <c r="A84395"/>
    </row>
    <row r="84396" spans="1:1" x14ac:dyDescent="0.25">
      <c r="A84396"/>
    </row>
    <row r="84397" spans="1:1" x14ac:dyDescent="0.25">
      <c r="A84397"/>
    </row>
    <row r="84398" spans="1:1" x14ac:dyDescent="0.25">
      <c r="A84398"/>
    </row>
    <row r="84399" spans="1:1" x14ac:dyDescent="0.25">
      <c r="A84399"/>
    </row>
    <row r="84400" spans="1:1" x14ac:dyDescent="0.25">
      <c r="A84400"/>
    </row>
    <row r="84401" spans="1:1" x14ac:dyDescent="0.25">
      <c r="A84401"/>
    </row>
    <row r="84402" spans="1:1" x14ac:dyDescent="0.25">
      <c r="A84402"/>
    </row>
    <row r="84403" spans="1:1" x14ac:dyDescent="0.25">
      <c r="A84403"/>
    </row>
    <row r="84404" spans="1:1" x14ac:dyDescent="0.25">
      <c r="A84404"/>
    </row>
    <row r="84405" spans="1:1" x14ac:dyDescent="0.25">
      <c r="A84405"/>
    </row>
    <row r="84406" spans="1:1" x14ac:dyDescent="0.25">
      <c r="A84406"/>
    </row>
    <row r="84407" spans="1:1" x14ac:dyDescent="0.25">
      <c r="A84407"/>
    </row>
    <row r="84408" spans="1:1" x14ac:dyDescent="0.25">
      <c r="A84408"/>
    </row>
    <row r="84409" spans="1:1" x14ac:dyDescent="0.25">
      <c r="A84409"/>
    </row>
    <row r="84410" spans="1:1" x14ac:dyDescent="0.25">
      <c r="A84410"/>
    </row>
    <row r="84411" spans="1:1" x14ac:dyDescent="0.25">
      <c r="A84411"/>
    </row>
    <row r="84412" spans="1:1" x14ac:dyDescent="0.25">
      <c r="A84412"/>
    </row>
    <row r="84413" spans="1:1" x14ac:dyDescent="0.25">
      <c r="A84413"/>
    </row>
    <row r="84414" spans="1:1" x14ac:dyDescent="0.25">
      <c r="A84414"/>
    </row>
    <row r="84415" spans="1:1" x14ac:dyDescent="0.25">
      <c r="A84415"/>
    </row>
    <row r="84416" spans="1:1" x14ac:dyDescent="0.25">
      <c r="A84416"/>
    </row>
    <row r="84417" spans="1:1" x14ac:dyDescent="0.25">
      <c r="A84417"/>
    </row>
    <row r="84418" spans="1:1" x14ac:dyDescent="0.25">
      <c r="A84418"/>
    </row>
    <row r="84419" spans="1:1" x14ac:dyDescent="0.25">
      <c r="A84419"/>
    </row>
    <row r="84420" spans="1:1" x14ac:dyDescent="0.25">
      <c r="A84420"/>
    </row>
    <row r="84421" spans="1:1" x14ac:dyDescent="0.25">
      <c r="A84421"/>
    </row>
    <row r="84422" spans="1:1" x14ac:dyDescent="0.25">
      <c r="A84422"/>
    </row>
    <row r="84423" spans="1:1" x14ac:dyDescent="0.25">
      <c r="A84423"/>
    </row>
    <row r="84424" spans="1:1" x14ac:dyDescent="0.25">
      <c r="A84424"/>
    </row>
    <row r="84425" spans="1:1" x14ac:dyDescent="0.25">
      <c r="A84425"/>
    </row>
    <row r="84426" spans="1:1" x14ac:dyDescent="0.25">
      <c r="A84426"/>
    </row>
    <row r="84427" spans="1:1" x14ac:dyDescent="0.25">
      <c r="A84427"/>
    </row>
    <row r="84428" spans="1:1" x14ac:dyDescent="0.25">
      <c r="A84428"/>
    </row>
    <row r="84429" spans="1:1" x14ac:dyDescent="0.25">
      <c r="A84429"/>
    </row>
    <row r="84430" spans="1:1" x14ac:dyDescent="0.25">
      <c r="A84430"/>
    </row>
    <row r="84431" spans="1:1" x14ac:dyDescent="0.25">
      <c r="A84431"/>
    </row>
    <row r="84432" spans="1:1" x14ac:dyDescent="0.25">
      <c r="A84432"/>
    </row>
    <row r="84433" spans="1:1" x14ac:dyDescent="0.25">
      <c r="A84433"/>
    </row>
    <row r="84434" spans="1:1" x14ac:dyDescent="0.25">
      <c r="A84434"/>
    </row>
    <row r="84435" spans="1:1" x14ac:dyDescent="0.25">
      <c r="A84435"/>
    </row>
    <row r="84436" spans="1:1" x14ac:dyDescent="0.25">
      <c r="A84436"/>
    </row>
    <row r="84437" spans="1:1" x14ac:dyDescent="0.25">
      <c r="A84437"/>
    </row>
    <row r="84438" spans="1:1" x14ac:dyDescent="0.25">
      <c r="A84438"/>
    </row>
    <row r="84439" spans="1:1" x14ac:dyDescent="0.25">
      <c r="A84439"/>
    </row>
    <row r="84440" spans="1:1" x14ac:dyDescent="0.25">
      <c r="A84440"/>
    </row>
    <row r="84441" spans="1:1" x14ac:dyDescent="0.25">
      <c r="A84441"/>
    </row>
    <row r="84442" spans="1:1" x14ac:dyDescent="0.25">
      <c r="A84442"/>
    </row>
    <row r="84443" spans="1:1" x14ac:dyDescent="0.25">
      <c r="A84443"/>
    </row>
    <row r="84444" spans="1:1" x14ac:dyDescent="0.25">
      <c r="A84444"/>
    </row>
    <row r="84445" spans="1:1" x14ac:dyDescent="0.25">
      <c r="A84445"/>
    </row>
    <row r="84446" spans="1:1" x14ac:dyDescent="0.25">
      <c r="A84446"/>
    </row>
    <row r="84447" spans="1:1" x14ac:dyDescent="0.25">
      <c r="A84447"/>
    </row>
    <row r="84448" spans="1:1" x14ac:dyDescent="0.25">
      <c r="A84448"/>
    </row>
    <row r="84449" spans="1:1" x14ac:dyDescent="0.25">
      <c r="A84449"/>
    </row>
    <row r="84450" spans="1:1" x14ac:dyDescent="0.25">
      <c r="A84450"/>
    </row>
    <row r="84451" spans="1:1" x14ac:dyDescent="0.25">
      <c r="A84451"/>
    </row>
    <row r="84452" spans="1:1" x14ac:dyDescent="0.25">
      <c r="A84452"/>
    </row>
    <row r="84453" spans="1:1" x14ac:dyDescent="0.25">
      <c r="A84453"/>
    </row>
    <row r="84454" spans="1:1" x14ac:dyDescent="0.25">
      <c r="A84454"/>
    </row>
    <row r="84455" spans="1:1" x14ac:dyDescent="0.25">
      <c r="A84455"/>
    </row>
    <row r="84456" spans="1:1" x14ac:dyDescent="0.25">
      <c r="A84456"/>
    </row>
    <row r="84457" spans="1:1" x14ac:dyDescent="0.25">
      <c r="A84457"/>
    </row>
    <row r="84458" spans="1:1" x14ac:dyDescent="0.25">
      <c r="A84458"/>
    </row>
    <row r="84459" spans="1:1" x14ac:dyDescent="0.25">
      <c r="A84459"/>
    </row>
    <row r="84460" spans="1:1" x14ac:dyDescent="0.25">
      <c r="A84460"/>
    </row>
    <row r="84461" spans="1:1" x14ac:dyDescent="0.25">
      <c r="A84461"/>
    </row>
    <row r="84462" spans="1:1" x14ac:dyDescent="0.25">
      <c r="A84462"/>
    </row>
    <row r="84463" spans="1:1" x14ac:dyDescent="0.25">
      <c r="A84463"/>
    </row>
    <row r="84464" spans="1:1" x14ac:dyDescent="0.25">
      <c r="A84464"/>
    </row>
    <row r="84465" spans="1:1" x14ac:dyDescent="0.25">
      <c r="A84465"/>
    </row>
    <row r="84466" spans="1:1" x14ac:dyDescent="0.25">
      <c r="A84466"/>
    </row>
    <row r="84467" spans="1:1" x14ac:dyDescent="0.25">
      <c r="A84467"/>
    </row>
    <row r="84468" spans="1:1" x14ac:dyDescent="0.25">
      <c r="A84468"/>
    </row>
    <row r="84469" spans="1:1" x14ac:dyDescent="0.25">
      <c r="A84469"/>
    </row>
    <row r="84470" spans="1:1" x14ac:dyDescent="0.25">
      <c r="A84470"/>
    </row>
    <row r="84471" spans="1:1" x14ac:dyDescent="0.25">
      <c r="A84471"/>
    </row>
    <row r="84472" spans="1:1" x14ac:dyDescent="0.25">
      <c r="A84472"/>
    </row>
    <row r="84473" spans="1:1" x14ac:dyDescent="0.25">
      <c r="A84473"/>
    </row>
    <row r="84474" spans="1:1" x14ac:dyDescent="0.25">
      <c r="A84474"/>
    </row>
    <row r="84475" spans="1:1" x14ac:dyDescent="0.25">
      <c r="A84475"/>
    </row>
    <row r="84476" spans="1:1" x14ac:dyDescent="0.25">
      <c r="A84476"/>
    </row>
    <row r="84477" spans="1:1" x14ac:dyDescent="0.25">
      <c r="A84477"/>
    </row>
    <row r="84478" spans="1:1" x14ac:dyDescent="0.25">
      <c r="A84478"/>
    </row>
    <row r="84479" spans="1:1" x14ac:dyDescent="0.25">
      <c r="A84479"/>
    </row>
    <row r="84480" spans="1:1" x14ac:dyDescent="0.25">
      <c r="A84480"/>
    </row>
    <row r="84481" spans="1:1" x14ac:dyDescent="0.25">
      <c r="A84481"/>
    </row>
    <row r="84482" spans="1:1" x14ac:dyDescent="0.25">
      <c r="A84482"/>
    </row>
    <row r="84483" spans="1:1" x14ac:dyDescent="0.25">
      <c r="A84483"/>
    </row>
    <row r="84484" spans="1:1" x14ac:dyDescent="0.25">
      <c r="A84484"/>
    </row>
    <row r="84485" spans="1:1" x14ac:dyDescent="0.25">
      <c r="A84485"/>
    </row>
    <row r="84486" spans="1:1" x14ac:dyDescent="0.25">
      <c r="A84486"/>
    </row>
    <row r="84487" spans="1:1" x14ac:dyDescent="0.25">
      <c r="A84487"/>
    </row>
    <row r="84488" spans="1:1" x14ac:dyDescent="0.25">
      <c r="A84488"/>
    </row>
    <row r="84489" spans="1:1" x14ac:dyDescent="0.25">
      <c r="A84489"/>
    </row>
    <row r="84490" spans="1:1" x14ac:dyDescent="0.25">
      <c r="A84490"/>
    </row>
    <row r="84491" spans="1:1" x14ac:dyDescent="0.25">
      <c r="A84491"/>
    </row>
    <row r="84492" spans="1:1" x14ac:dyDescent="0.25">
      <c r="A84492"/>
    </row>
    <row r="84493" spans="1:1" x14ac:dyDescent="0.25">
      <c r="A84493"/>
    </row>
    <row r="84494" spans="1:1" x14ac:dyDescent="0.25">
      <c r="A84494"/>
    </row>
    <row r="84495" spans="1:1" x14ac:dyDescent="0.25">
      <c r="A84495"/>
    </row>
    <row r="84496" spans="1:1" x14ac:dyDescent="0.25">
      <c r="A84496"/>
    </row>
    <row r="84497" spans="1:1" x14ac:dyDescent="0.25">
      <c r="A84497"/>
    </row>
    <row r="84498" spans="1:1" x14ac:dyDescent="0.25">
      <c r="A84498"/>
    </row>
    <row r="84499" spans="1:1" x14ac:dyDescent="0.25">
      <c r="A84499"/>
    </row>
    <row r="84500" spans="1:1" x14ac:dyDescent="0.25">
      <c r="A84500"/>
    </row>
    <row r="84501" spans="1:1" x14ac:dyDescent="0.25">
      <c r="A84501"/>
    </row>
    <row r="84502" spans="1:1" x14ac:dyDescent="0.25">
      <c r="A84502"/>
    </row>
    <row r="84503" spans="1:1" x14ac:dyDescent="0.25">
      <c r="A84503"/>
    </row>
    <row r="84504" spans="1:1" x14ac:dyDescent="0.25">
      <c r="A84504"/>
    </row>
    <row r="84505" spans="1:1" x14ac:dyDescent="0.25">
      <c r="A84505"/>
    </row>
    <row r="84506" spans="1:1" x14ac:dyDescent="0.25">
      <c r="A84506"/>
    </row>
    <row r="84507" spans="1:1" x14ac:dyDescent="0.25">
      <c r="A84507"/>
    </row>
    <row r="84508" spans="1:1" x14ac:dyDescent="0.25">
      <c r="A84508"/>
    </row>
    <row r="84509" spans="1:1" x14ac:dyDescent="0.25">
      <c r="A84509"/>
    </row>
    <row r="84510" spans="1:1" x14ac:dyDescent="0.25">
      <c r="A84510"/>
    </row>
    <row r="84511" spans="1:1" x14ac:dyDescent="0.25">
      <c r="A84511"/>
    </row>
    <row r="84512" spans="1:1" x14ac:dyDescent="0.25">
      <c r="A84512"/>
    </row>
    <row r="84513" spans="1:1" x14ac:dyDescent="0.25">
      <c r="A84513"/>
    </row>
    <row r="84514" spans="1:1" x14ac:dyDescent="0.25">
      <c r="A84514"/>
    </row>
    <row r="84515" spans="1:1" x14ac:dyDescent="0.25">
      <c r="A84515"/>
    </row>
    <row r="84516" spans="1:1" x14ac:dyDescent="0.25">
      <c r="A84516"/>
    </row>
    <row r="84517" spans="1:1" x14ac:dyDescent="0.25">
      <c r="A84517"/>
    </row>
    <row r="84518" spans="1:1" x14ac:dyDescent="0.25">
      <c r="A84518"/>
    </row>
    <row r="84519" spans="1:1" x14ac:dyDescent="0.25">
      <c r="A84519"/>
    </row>
    <row r="84520" spans="1:1" x14ac:dyDescent="0.25">
      <c r="A84520"/>
    </row>
    <row r="84521" spans="1:1" x14ac:dyDescent="0.25">
      <c r="A84521"/>
    </row>
    <row r="84522" spans="1:1" x14ac:dyDescent="0.25">
      <c r="A84522"/>
    </row>
    <row r="84523" spans="1:1" x14ac:dyDescent="0.25">
      <c r="A84523"/>
    </row>
    <row r="84524" spans="1:1" x14ac:dyDescent="0.25">
      <c r="A84524"/>
    </row>
    <row r="84525" spans="1:1" x14ac:dyDescent="0.25">
      <c r="A84525"/>
    </row>
    <row r="84526" spans="1:1" x14ac:dyDescent="0.25">
      <c r="A84526"/>
    </row>
    <row r="84527" spans="1:1" x14ac:dyDescent="0.25">
      <c r="A84527"/>
    </row>
    <row r="84528" spans="1:1" x14ac:dyDescent="0.25">
      <c r="A84528"/>
    </row>
    <row r="84529" spans="1:1" x14ac:dyDescent="0.25">
      <c r="A84529"/>
    </row>
    <row r="84530" spans="1:1" x14ac:dyDescent="0.25">
      <c r="A84530"/>
    </row>
    <row r="84531" spans="1:1" x14ac:dyDescent="0.25">
      <c r="A84531"/>
    </row>
    <row r="84532" spans="1:1" x14ac:dyDescent="0.25">
      <c r="A84532"/>
    </row>
    <row r="84533" spans="1:1" x14ac:dyDescent="0.25">
      <c r="A84533"/>
    </row>
    <row r="84534" spans="1:1" x14ac:dyDescent="0.25">
      <c r="A84534"/>
    </row>
    <row r="84535" spans="1:1" x14ac:dyDescent="0.25">
      <c r="A84535"/>
    </row>
    <row r="84536" spans="1:1" x14ac:dyDescent="0.25">
      <c r="A84536"/>
    </row>
    <row r="84537" spans="1:1" x14ac:dyDescent="0.25">
      <c r="A84537"/>
    </row>
    <row r="84538" spans="1:1" x14ac:dyDescent="0.25">
      <c r="A84538"/>
    </row>
    <row r="84539" spans="1:1" x14ac:dyDescent="0.25">
      <c r="A84539"/>
    </row>
    <row r="84540" spans="1:1" x14ac:dyDescent="0.25">
      <c r="A84540"/>
    </row>
    <row r="84541" spans="1:1" x14ac:dyDescent="0.25">
      <c r="A84541"/>
    </row>
    <row r="84542" spans="1:1" x14ac:dyDescent="0.25">
      <c r="A84542"/>
    </row>
    <row r="84543" spans="1:1" x14ac:dyDescent="0.25">
      <c r="A84543"/>
    </row>
    <row r="84544" spans="1:1" x14ac:dyDescent="0.25">
      <c r="A84544"/>
    </row>
    <row r="84545" spans="1:1" x14ac:dyDescent="0.25">
      <c r="A84545"/>
    </row>
    <row r="84546" spans="1:1" x14ac:dyDescent="0.25">
      <c r="A84546"/>
    </row>
    <row r="84547" spans="1:1" x14ac:dyDescent="0.25">
      <c r="A84547"/>
    </row>
    <row r="84548" spans="1:1" x14ac:dyDescent="0.25">
      <c r="A84548"/>
    </row>
    <row r="84549" spans="1:1" x14ac:dyDescent="0.25">
      <c r="A84549"/>
    </row>
    <row r="84550" spans="1:1" x14ac:dyDescent="0.25">
      <c r="A84550"/>
    </row>
    <row r="84551" spans="1:1" x14ac:dyDescent="0.25">
      <c r="A84551"/>
    </row>
    <row r="84552" spans="1:1" x14ac:dyDescent="0.25">
      <c r="A84552"/>
    </row>
    <row r="84553" spans="1:1" x14ac:dyDescent="0.25">
      <c r="A84553"/>
    </row>
    <row r="84554" spans="1:1" x14ac:dyDescent="0.25">
      <c r="A84554"/>
    </row>
    <row r="84555" spans="1:1" x14ac:dyDescent="0.25">
      <c r="A84555"/>
    </row>
    <row r="84556" spans="1:1" x14ac:dyDescent="0.25">
      <c r="A84556"/>
    </row>
    <row r="84557" spans="1:1" x14ac:dyDescent="0.25">
      <c r="A84557"/>
    </row>
    <row r="84558" spans="1:1" x14ac:dyDescent="0.25">
      <c r="A84558"/>
    </row>
    <row r="84559" spans="1:1" x14ac:dyDescent="0.25">
      <c r="A84559"/>
    </row>
    <row r="84560" spans="1:1" x14ac:dyDescent="0.25">
      <c r="A84560"/>
    </row>
    <row r="84561" spans="1:1" x14ac:dyDescent="0.25">
      <c r="A84561"/>
    </row>
    <row r="84562" spans="1:1" x14ac:dyDescent="0.25">
      <c r="A84562"/>
    </row>
    <row r="84563" spans="1:1" x14ac:dyDescent="0.25">
      <c r="A84563"/>
    </row>
    <row r="84564" spans="1:1" x14ac:dyDescent="0.25">
      <c r="A84564"/>
    </row>
    <row r="84565" spans="1:1" x14ac:dyDescent="0.25">
      <c r="A84565"/>
    </row>
    <row r="84566" spans="1:1" x14ac:dyDescent="0.25">
      <c r="A84566"/>
    </row>
    <row r="84567" spans="1:1" x14ac:dyDescent="0.25">
      <c r="A84567"/>
    </row>
    <row r="84568" spans="1:1" x14ac:dyDescent="0.25">
      <c r="A84568"/>
    </row>
    <row r="84569" spans="1:1" x14ac:dyDescent="0.25">
      <c r="A84569"/>
    </row>
    <row r="84570" spans="1:1" x14ac:dyDescent="0.25">
      <c r="A84570"/>
    </row>
    <row r="84571" spans="1:1" x14ac:dyDescent="0.25">
      <c r="A84571"/>
    </row>
    <row r="84572" spans="1:1" x14ac:dyDescent="0.25">
      <c r="A84572"/>
    </row>
    <row r="84573" spans="1:1" x14ac:dyDescent="0.25">
      <c r="A84573"/>
    </row>
    <row r="84574" spans="1:1" x14ac:dyDescent="0.25">
      <c r="A84574"/>
    </row>
    <row r="84575" spans="1:1" x14ac:dyDescent="0.25">
      <c r="A84575"/>
    </row>
    <row r="84576" spans="1:1" x14ac:dyDescent="0.25">
      <c r="A84576"/>
    </row>
    <row r="84577" spans="1:1" x14ac:dyDescent="0.25">
      <c r="A84577"/>
    </row>
    <row r="84578" spans="1:1" x14ac:dyDescent="0.25">
      <c r="A84578"/>
    </row>
    <row r="84579" spans="1:1" x14ac:dyDescent="0.25">
      <c r="A84579"/>
    </row>
    <row r="84580" spans="1:1" x14ac:dyDescent="0.25">
      <c r="A84580"/>
    </row>
    <row r="84581" spans="1:1" x14ac:dyDescent="0.25">
      <c r="A84581"/>
    </row>
    <row r="84582" spans="1:1" x14ac:dyDescent="0.25">
      <c r="A84582"/>
    </row>
    <row r="84583" spans="1:1" x14ac:dyDescent="0.25">
      <c r="A84583"/>
    </row>
    <row r="84584" spans="1:1" x14ac:dyDescent="0.25">
      <c r="A84584"/>
    </row>
    <row r="84585" spans="1:1" x14ac:dyDescent="0.25">
      <c r="A84585"/>
    </row>
    <row r="84586" spans="1:1" x14ac:dyDescent="0.25">
      <c r="A84586"/>
    </row>
    <row r="84587" spans="1:1" x14ac:dyDescent="0.25">
      <c r="A84587"/>
    </row>
    <row r="84588" spans="1:1" x14ac:dyDescent="0.25">
      <c r="A84588"/>
    </row>
    <row r="84589" spans="1:1" x14ac:dyDescent="0.25">
      <c r="A84589"/>
    </row>
    <row r="84590" spans="1:1" x14ac:dyDescent="0.25">
      <c r="A84590"/>
    </row>
    <row r="84591" spans="1:1" x14ac:dyDescent="0.25">
      <c r="A84591"/>
    </row>
    <row r="84592" spans="1:1" x14ac:dyDescent="0.25">
      <c r="A84592"/>
    </row>
    <row r="84593" spans="1:1" x14ac:dyDescent="0.25">
      <c r="A84593"/>
    </row>
    <row r="84594" spans="1:1" x14ac:dyDescent="0.25">
      <c r="A84594"/>
    </row>
    <row r="84595" spans="1:1" x14ac:dyDescent="0.25">
      <c r="A84595"/>
    </row>
    <row r="84596" spans="1:1" x14ac:dyDescent="0.25">
      <c r="A84596"/>
    </row>
    <row r="84597" spans="1:1" x14ac:dyDescent="0.25">
      <c r="A84597"/>
    </row>
    <row r="84598" spans="1:1" x14ac:dyDescent="0.25">
      <c r="A84598"/>
    </row>
    <row r="84599" spans="1:1" x14ac:dyDescent="0.25">
      <c r="A84599"/>
    </row>
    <row r="84600" spans="1:1" x14ac:dyDescent="0.25">
      <c r="A84600"/>
    </row>
    <row r="84601" spans="1:1" x14ac:dyDescent="0.25">
      <c r="A84601"/>
    </row>
    <row r="84602" spans="1:1" x14ac:dyDescent="0.25">
      <c r="A84602"/>
    </row>
    <row r="84603" spans="1:1" x14ac:dyDescent="0.25">
      <c r="A84603"/>
    </row>
    <row r="84604" spans="1:1" x14ac:dyDescent="0.25">
      <c r="A84604"/>
    </row>
    <row r="84605" spans="1:1" x14ac:dyDescent="0.25">
      <c r="A84605"/>
    </row>
    <row r="84606" spans="1:1" x14ac:dyDescent="0.25">
      <c r="A84606"/>
    </row>
    <row r="84607" spans="1:1" x14ac:dyDescent="0.25">
      <c r="A84607"/>
    </row>
    <row r="84608" spans="1:1" x14ac:dyDescent="0.25">
      <c r="A84608"/>
    </row>
    <row r="84609" spans="1:1" x14ac:dyDescent="0.25">
      <c r="A84609"/>
    </row>
    <row r="84610" spans="1:1" x14ac:dyDescent="0.25">
      <c r="A84610"/>
    </row>
    <row r="84611" spans="1:1" x14ac:dyDescent="0.25">
      <c r="A84611"/>
    </row>
    <row r="84612" spans="1:1" x14ac:dyDescent="0.25">
      <c r="A84612"/>
    </row>
    <row r="84613" spans="1:1" x14ac:dyDescent="0.25">
      <c r="A84613"/>
    </row>
    <row r="84614" spans="1:1" x14ac:dyDescent="0.25">
      <c r="A84614"/>
    </row>
    <row r="84615" spans="1:1" x14ac:dyDescent="0.25">
      <c r="A84615"/>
    </row>
    <row r="84616" spans="1:1" x14ac:dyDescent="0.25">
      <c r="A84616"/>
    </row>
    <row r="84617" spans="1:1" x14ac:dyDescent="0.25">
      <c r="A84617"/>
    </row>
    <row r="84618" spans="1:1" x14ac:dyDescent="0.25">
      <c r="A84618"/>
    </row>
    <row r="84619" spans="1:1" x14ac:dyDescent="0.25">
      <c r="A84619"/>
    </row>
    <row r="84620" spans="1:1" x14ac:dyDescent="0.25">
      <c r="A84620"/>
    </row>
    <row r="84621" spans="1:1" x14ac:dyDescent="0.25">
      <c r="A84621"/>
    </row>
    <row r="84622" spans="1:1" x14ac:dyDescent="0.25">
      <c r="A84622"/>
    </row>
    <row r="84623" spans="1:1" x14ac:dyDescent="0.25">
      <c r="A84623"/>
    </row>
    <row r="84624" spans="1:1" x14ac:dyDescent="0.25">
      <c r="A84624"/>
    </row>
    <row r="84625" spans="1:1" x14ac:dyDescent="0.25">
      <c r="A84625"/>
    </row>
    <row r="84626" spans="1:1" x14ac:dyDescent="0.25">
      <c r="A84626"/>
    </row>
    <row r="84627" spans="1:1" x14ac:dyDescent="0.25">
      <c r="A84627"/>
    </row>
    <row r="84628" spans="1:1" x14ac:dyDescent="0.25">
      <c r="A84628"/>
    </row>
    <row r="84629" spans="1:1" x14ac:dyDescent="0.25">
      <c r="A84629"/>
    </row>
    <row r="84630" spans="1:1" x14ac:dyDescent="0.25">
      <c r="A84630"/>
    </row>
    <row r="84631" spans="1:1" x14ac:dyDescent="0.25">
      <c r="A84631"/>
    </row>
    <row r="84632" spans="1:1" x14ac:dyDescent="0.25">
      <c r="A84632"/>
    </row>
    <row r="84633" spans="1:1" x14ac:dyDescent="0.25">
      <c r="A84633"/>
    </row>
    <row r="84634" spans="1:1" x14ac:dyDescent="0.25">
      <c r="A84634"/>
    </row>
    <row r="84635" spans="1:1" x14ac:dyDescent="0.25">
      <c r="A84635"/>
    </row>
    <row r="84636" spans="1:1" x14ac:dyDescent="0.25">
      <c r="A84636"/>
    </row>
    <row r="84637" spans="1:1" x14ac:dyDescent="0.25">
      <c r="A84637"/>
    </row>
    <row r="84638" spans="1:1" x14ac:dyDescent="0.25">
      <c r="A84638"/>
    </row>
    <row r="84639" spans="1:1" x14ac:dyDescent="0.25">
      <c r="A84639"/>
    </row>
    <row r="84640" spans="1:1" x14ac:dyDescent="0.25">
      <c r="A84640"/>
    </row>
    <row r="84641" spans="1:1" x14ac:dyDescent="0.25">
      <c r="A84641"/>
    </row>
    <row r="84642" spans="1:1" x14ac:dyDescent="0.25">
      <c r="A84642"/>
    </row>
    <row r="84643" spans="1:1" x14ac:dyDescent="0.25">
      <c r="A84643"/>
    </row>
    <row r="84644" spans="1:1" x14ac:dyDescent="0.25">
      <c r="A84644"/>
    </row>
    <row r="84645" spans="1:1" x14ac:dyDescent="0.25">
      <c r="A84645"/>
    </row>
    <row r="84646" spans="1:1" x14ac:dyDescent="0.25">
      <c r="A84646"/>
    </row>
    <row r="84647" spans="1:1" x14ac:dyDescent="0.25">
      <c r="A84647"/>
    </row>
    <row r="84648" spans="1:1" x14ac:dyDescent="0.25">
      <c r="A84648"/>
    </row>
    <row r="84649" spans="1:1" x14ac:dyDescent="0.25">
      <c r="A84649"/>
    </row>
    <row r="84650" spans="1:1" x14ac:dyDescent="0.25">
      <c r="A84650"/>
    </row>
    <row r="84651" spans="1:1" x14ac:dyDescent="0.25">
      <c r="A84651"/>
    </row>
    <row r="84652" spans="1:1" x14ac:dyDescent="0.25">
      <c r="A84652"/>
    </row>
    <row r="84653" spans="1:1" x14ac:dyDescent="0.25">
      <c r="A84653"/>
    </row>
    <row r="84654" spans="1:1" x14ac:dyDescent="0.25">
      <c r="A84654"/>
    </row>
    <row r="84655" spans="1:1" x14ac:dyDescent="0.25">
      <c r="A84655"/>
    </row>
    <row r="84656" spans="1:1" x14ac:dyDescent="0.25">
      <c r="A84656"/>
    </row>
    <row r="84657" spans="1:1" x14ac:dyDescent="0.25">
      <c r="A84657"/>
    </row>
    <row r="84658" spans="1:1" x14ac:dyDescent="0.25">
      <c r="A84658"/>
    </row>
    <row r="84659" spans="1:1" x14ac:dyDescent="0.25">
      <c r="A84659"/>
    </row>
    <row r="84660" spans="1:1" x14ac:dyDescent="0.25">
      <c r="A84660"/>
    </row>
    <row r="84661" spans="1:1" x14ac:dyDescent="0.25">
      <c r="A84661"/>
    </row>
    <row r="84662" spans="1:1" x14ac:dyDescent="0.25">
      <c r="A84662"/>
    </row>
    <row r="84663" spans="1:1" x14ac:dyDescent="0.25">
      <c r="A84663"/>
    </row>
    <row r="84664" spans="1:1" x14ac:dyDescent="0.25">
      <c r="A84664"/>
    </row>
    <row r="84665" spans="1:1" x14ac:dyDescent="0.25">
      <c r="A84665"/>
    </row>
    <row r="84666" spans="1:1" x14ac:dyDescent="0.25">
      <c r="A84666"/>
    </row>
    <row r="84667" spans="1:1" x14ac:dyDescent="0.25">
      <c r="A84667"/>
    </row>
    <row r="84668" spans="1:1" x14ac:dyDescent="0.25">
      <c r="A84668"/>
    </row>
    <row r="84669" spans="1:1" x14ac:dyDescent="0.25">
      <c r="A84669"/>
    </row>
    <row r="84670" spans="1:1" x14ac:dyDescent="0.25">
      <c r="A84670"/>
    </row>
    <row r="84671" spans="1:1" x14ac:dyDescent="0.25">
      <c r="A84671"/>
    </row>
    <row r="84672" spans="1:1" x14ac:dyDescent="0.25">
      <c r="A84672"/>
    </row>
    <row r="84673" spans="1:1" x14ac:dyDescent="0.25">
      <c r="A84673"/>
    </row>
    <row r="84674" spans="1:1" x14ac:dyDescent="0.25">
      <c r="A84674"/>
    </row>
    <row r="84675" spans="1:1" x14ac:dyDescent="0.25">
      <c r="A84675"/>
    </row>
    <row r="84676" spans="1:1" x14ac:dyDescent="0.25">
      <c r="A84676"/>
    </row>
    <row r="84677" spans="1:1" x14ac:dyDescent="0.25">
      <c r="A84677"/>
    </row>
    <row r="84678" spans="1:1" x14ac:dyDescent="0.25">
      <c r="A84678"/>
    </row>
    <row r="84679" spans="1:1" x14ac:dyDescent="0.25">
      <c r="A84679"/>
    </row>
    <row r="84680" spans="1:1" x14ac:dyDescent="0.25">
      <c r="A84680"/>
    </row>
    <row r="84681" spans="1:1" x14ac:dyDescent="0.25">
      <c r="A84681"/>
    </row>
    <row r="84682" spans="1:1" x14ac:dyDescent="0.25">
      <c r="A84682"/>
    </row>
    <row r="84683" spans="1:1" x14ac:dyDescent="0.25">
      <c r="A84683"/>
    </row>
    <row r="84684" spans="1:1" x14ac:dyDescent="0.25">
      <c r="A84684"/>
    </row>
    <row r="84685" spans="1:1" x14ac:dyDescent="0.25">
      <c r="A84685"/>
    </row>
    <row r="84686" spans="1:1" x14ac:dyDescent="0.25">
      <c r="A84686"/>
    </row>
    <row r="84687" spans="1:1" x14ac:dyDescent="0.25">
      <c r="A84687"/>
    </row>
    <row r="84688" spans="1:1" x14ac:dyDescent="0.25">
      <c r="A84688"/>
    </row>
    <row r="84689" spans="1:1" x14ac:dyDescent="0.25">
      <c r="A84689"/>
    </row>
    <row r="84690" spans="1:1" x14ac:dyDescent="0.25">
      <c r="A84690"/>
    </row>
    <row r="84691" spans="1:1" x14ac:dyDescent="0.25">
      <c r="A84691"/>
    </row>
    <row r="84692" spans="1:1" x14ac:dyDescent="0.25">
      <c r="A84692"/>
    </row>
    <row r="84693" spans="1:1" x14ac:dyDescent="0.25">
      <c r="A84693"/>
    </row>
    <row r="84694" spans="1:1" x14ac:dyDescent="0.25">
      <c r="A84694"/>
    </row>
    <row r="84695" spans="1:1" x14ac:dyDescent="0.25">
      <c r="A84695"/>
    </row>
    <row r="84696" spans="1:1" x14ac:dyDescent="0.25">
      <c r="A84696"/>
    </row>
    <row r="84697" spans="1:1" x14ac:dyDescent="0.25">
      <c r="A84697"/>
    </row>
    <row r="84698" spans="1:1" x14ac:dyDescent="0.25">
      <c r="A84698"/>
    </row>
    <row r="84699" spans="1:1" x14ac:dyDescent="0.25">
      <c r="A84699"/>
    </row>
    <row r="84700" spans="1:1" x14ac:dyDescent="0.25">
      <c r="A84700"/>
    </row>
    <row r="84701" spans="1:1" x14ac:dyDescent="0.25">
      <c r="A84701"/>
    </row>
    <row r="84702" spans="1:1" x14ac:dyDescent="0.25">
      <c r="A84702"/>
    </row>
    <row r="84703" spans="1:1" x14ac:dyDescent="0.25">
      <c r="A84703"/>
    </row>
    <row r="84704" spans="1:1" x14ac:dyDescent="0.25">
      <c r="A84704"/>
    </row>
    <row r="84705" spans="1:1" x14ac:dyDescent="0.25">
      <c r="A84705"/>
    </row>
    <row r="84706" spans="1:1" x14ac:dyDescent="0.25">
      <c r="A84706"/>
    </row>
    <row r="84707" spans="1:1" x14ac:dyDescent="0.25">
      <c r="A84707"/>
    </row>
    <row r="84708" spans="1:1" x14ac:dyDescent="0.25">
      <c r="A84708"/>
    </row>
    <row r="84709" spans="1:1" x14ac:dyDescent="0.25">
      <c r="A84709"/>
    </row>
    <row r="84710" spans="1:1" x14ac:dyDescent="0.25">
      <c r="A84710"/>
    </row>
    <row r="84711" spans="1:1" x14ac:dyDescent="0.25">
      <c r="A84711"/>
    </row>
    <row r="84712" spans="1:1" x14ac:dyDescent="0.25">
      <c r="A84712"/>
    </row>
    <row r="84713" spans="1:1" x14ac:dyDescent="0.25">
      <c r="A84713"/>
    </row>
    <row r="84714" spans="1:1" x14ac:dyDescent="0.25">
      <c r="A84714"/>
    </row>
    <row r="84715" spans="1:1" x14ac:dyDescent="0.25">
      <c r="A84715"/>
    </row>
    <row r="84716" spans="1:1" x14ac:dyDescent="0.25">
      <c r="A84716"/>
    </row>
    <row r="84717" spans="1:1" x14ac:dyDescent="0.25">
      <c r="A84717"/>
    </row>
    <row r="84718" spans="1:1" x14ac:dyDescent="0.25">
      <c r="A84718"/>
    </row>
    <row r="84719" spans="1:1" x14ac:dyDescent="0.25">
      <c r="A84719"/>
    </row>
    <row r="84720" spans="1:1" x14ac:dyDescent="0.25">
      <c r="A84720"/>
    </row>
    <row r="84721" spans="1:1" x14ac:dyDescent="0.25">
      <c r="A84721"/>
    </row>
    <row r="84722" spans="1:1" x14ac:dyDescent="0.25">
      <c r="A84722"/>
    </row>
    <row r="84723" spans="1:1" x14ac:dyDescent="0.25">
      <c r="A84723"/>
    </row>
    <row r="84724" spans="1:1" x14ac:dyDescent="0.25">
      <c r="A84724"/>
    </row>
    <row r="84725" spans="1:1" x14ac:dyDescent="0.25">
      <c r="A84725"/>
    </row>
    <row r="84726" spans="1:1" x14ac:dyDescent="0.25">
      <c r="A84726"/>
    </row>
    <row r="84727" spans="1:1" x14ac:dyDescent="0.25">
      <c r="A84727"/>
    </row>
    <row r="84728" spans="1:1" x14ac:dyDescent="0.25">
      <c r="A84728"/>
    </row>
    <row r="84729" spans="1:1" x14ac:dyDescent="0.25">
      <c r="A84729"/>
    </row>
    <row r="84730" spans="1:1" x14ac:dyDescent="0.25">
      <c r="A84730"/>
    </row>
    <row r="84731" spans="1:1" x14ac:dyDescent="0.25">
      <c r="A84731"/>
    </row>
    <row r="84732" spans="1:1" x14ac:dyDescent="0.25">
      <c r="A84732"/>
    </row>
    <row r="84733" spans="1:1" x14ac:dyDescent="0.25">
      <c r="A84733"/>
    </row>
    <row r="84734" spans="1:1" x14ac:dyDescent="0.25">
      <c r="A84734"/>
    </row>
    <row r="84735" spans="1:1" x14ac:dyDescent="0.25">
      <c r="A84735"/>
    </row>
    <row r="84736" spans="1:1" x14ac:dyDescent="0.25">
      <c r="A84736"/>
    </row>
    <row r="84737" spans="1:1" x14ac:dyDescent="0.25">
      <c r="A84737"/>
    </row>
    <row r="84738" spans="1:1" x14ac:dyDescent="0.25">
      <c r="A84738"/>
    </row>
    <row r="84739" spans="1:1" x14ac:dyDescent="0.25">
      <c r="A84739"/>
    </row>
    <row r="84740" spans="1:1" x14ac:dyDescent="0.25">
      <c r="A84740"/>
    </row>
    <row r="84741" spans="1:1" x14ac:dyDescent="0.25">
      <c r="A84741"/>
    </row>
    <row r="84742" spans="1:1" x14ac:dyDescent="0.25">
      <c r="A84742"/>
    </row>
    <row r="84743" spans="1:1" x14ac:dyDescent="0.25">
      <c r="A84743"/>
    </row>
    <row r="84744" spans="1:1" x14ac:dyDescent="0.25">
      <c r="A84744"/>
    </row>
    <row r="84745" spans="1:1" x14ac:dyDescent="0.25">
      <c r="A84745"/>
    </row>
    <row r="84746" spans="1:1" x14ac:dyDescent="0.25">
      <c r="A84746"/>
    </row>
    <row r="84747" spans="1:1" x14ac:dyDescent="0.25">
      <c r="A84747"/>
    </row>
    <row r="84748" spans="1:1" x14ac:dyDescent="0.25">
      <c r="A84748"/>
    </row>
    <row r="84749" spans="1:1" x14ac:dyDescent="0.25">
      <c r="A84749"/>
    </row>
    <row r="84750" spans="1:1" x14ac:dyDescent="0.25">
      <c r="A84750"/>
    </row>
    <row r="84751" spans="1:1" x14ac:dyDescent="0.25">
      <c r="A84751"/>
    </row>
    <row r="84752" spans="1:1" x14ac:dyDescent="0.25">
      <c r="A84752"/>
    </row>
    <row r="84753" spans="1:1" x14ac:dyDescent="0.25">
      <c r="A84753"/>
    </row>
    <row r="84754" spans="1:1" x14ac:dyDescent="0.25">
      <c r="A84754"/>
    </row>
    <row r="84755" spans="1:1" x14ac:dyDescent="0.25">
      <c r="A84755"/>
    </row>
    <row r="84756" spans="1:1" x14ac:dyDescent="0.25">
      <c r="A84756"/>
    </row>
    <row r="84757" spans="1:1" x14ac:dyDescent="0.25">
      <c r="A84757"/>
    </row>
    <row r="84758" spans="1:1" x14ac:dyDescent="0.25">
      <c r="A84758"/>
    </row>
    <row r="84759" spans="1:1" x14ac:dyDescent="0.25">
      <c r="A84759"/>
    </row>
    <row r="84760" spans="1:1" x14ac:dyDescent="0.25">
      <c r="A84760"/>
    </row>
    <row r="84761" spans="1:1" x14ac:dyDescent="0.25">
      <c r="A84761"/>
    </row>
    <row r="84762" spans="1:1" x14ac:dyDescent="0.25">
      <c r="A84762"/>
    </row>
    <row r="84763" spans="1:1" x14ac:dyDescent="0.25">
      <c r="A84763"/>
    </row>
    <row r="84764" spans="1:1" x14ac:dyDescent="0.25">
      <c r="A84764"/>
    </row>
    <row r="84765" spans="1:1" x14ac:dyDescent="0.25">
      <c r="A84765"/>
    </row>
    <row r="84766" spans="1:1" x14ac:dyDescent="0.25">
      <c r="A84766"/>
    </row>
    <row r="84767" spans="1:1" x14ac:dyDescent="0.25">
      <c r="A84767"/>
    </row>
    <row r="84768" spans="1:1" x14ac:dyDescent="0.25">
      <c r="A84768"/>
    </row>
    <row r="84769" spans="1:1" x14ac:dyDescent="0.25">
      <c r="A84769"/>
    </row>
    <row r="84770" spans="1:1" x14ac:dyDescent="0.25">
      <c r="A84770"/>
    </row>
    <row r="84771" spans="1:1" x14ac:dyDescent="0.25">
      <c r="A84771"/>
    </row>
    <row r="84772" spans="1:1" x14ac:dyDescent="0.25">
      <c r="A84772"/>
    </row>
    <row r="84773" spans="1:1" x14ac:dyDescent="0.25">
      <c r="A84773"/>
    </row>
    <row r="84774" spans="1:1" x14ac:dyDescent="0.25">
      <c r="A84774"/>
    </row>
    <row r="84775" spans="1:1" x14ac:dyDescent="0.25">
      <c r="A84775"/>
    </row>
    <row r="84776" spans="1:1" x14ac:dyDescent="0.25">
      <c r="A84776"/>
    </row>
    <row r="84777" spans="1:1" x14ac:dyDescent="0.25">
      <c r="A84777"/>
    </row>
    <row r="84778" spans="1:1" x14ac:dyDescent="0.25">
      <c r="A84778"/>
    </row>
    <row r="84779" spans="1:1" x14ac:dyDescent="0.25">
      <c r="A84779"/>
    </row>
    <row r="84780" spans="1:1" x14ac:dyDescent="0.25">
      <c r="A84780"/>
    </row>
    <row r="84781" spans="1:1" x14ac:dyDescent="0.25">
      <c r="A84781"/>
    </row>
    <row r="84782" spans="1:1" x14ac:dyDescent="0.25">
      <c r="A84782"/>
    </row>
    <row r="84783" spans="1:1" x14ac:dyDescent="0.25">
      <c r="A84783"/>
    </row>
    <row r="84784" spans="1:1" x14ac:dyDescent="0.25">
      <c r="A84784"/>
    </row>
    <row r="84785" spans="1:1" x14ac:dyDescent="0.25">
      <c r="A84785"/>
    </row>
    <row r="84786" spans="1:1" x14ac:dyDescent="0.25">
      <c r="A84786"/>
    </row>
    <row r="84787" spans="1:1" x14ac:dyDescent="0.25">
      <c r="A84787"/>
    </row>
    <row r="84788" spans="1:1" x14ac:dyDescent="0.25">
      <c r="A84788"/>
    </row>
    <row r="84789" spans="1:1" x14ac:dyDescent="0.25">
      <c r="A84789"/>
    </row>
    <row r="84790" spans="1:1" x14ac:dyDescent="0.25">
      <c r="A84790"/>
    </row>
    <row r="84791" spans="1:1" x14ac:dyDescent="0.25">
      <c r="A84791"/>
    </row>
    <row r="84792" spans="1:1" x14ac:dyDescent="0.25">
      <c r="A84792"/>
    </row>
    <row r="84793" spans="1:1" x14ac:dyDescent="0.25">
      <c r="A84793"/>
    </row>
    <row r="84794" spans="1:1" x14ac:dyDescent="0.25">
      <c r="A84794"/>
    </row>
    <row r="84795" spans="1:1" x14ac:dyDescent="0.25">
      <c r="A84795"/>
    </row>
    <row r="84796" spans="1:1" x14ac:dyDescent="0.25">
      <c r="A84796"/>
    </row>
    <row r="84797" spans="1:1" x14ac:dyDescent="0.25">
      <c r="A84797"/>
    </row>
    <row r="84798" spans="1:1" x14ac:dyDescent="0.25">
      <c r="A84798"/>
    </row>
    <row r="84799" spans="1:1" x14ac:dyDescent="0.25">
      <c r="A84799"/>
    </row>
    <row r="84800" spans="1:1" x14ac:dyDescent="0.25">
      <c r="A84800"/>
    </row>
    <row r="84801" spans="1:1" x14ac:dyDescent="0.25">
      <c r="A84801"/>
    </row>
    <row r="84802" spans="1:1" x14ac:dyDescent="0.25">
      <c r="A84802"/>
    </row>
    <row r="84803" spans="1:1" x14ac:dyDescent="0.25">
      <c r="A84803"/>
    </row>
    <row r="84804" spans="1:1" x14ac:dyDescent="0.25">
      <c r="A84804"/>
    </row>
    <row r="84805" spans="1:1" x14ac:dyDescent="0.25">
      <c r="A84805"/>
    </row>
    <row r="84806" spans="1:1" x14ac:dyDescent="0.25">
      <c r="A84806"/>
    </row>
    <row r="84807" spans="1:1" x14ac:dyDescent="0.25">
      <c r="A84807"/>
    </row>
    <row r="84808" spans="1:1" x14ac:dyDescent="0.25">
      <c r="A84808"/>
    </row>
    <row r="84809" spans="1:1" x14ac:dyDescent="0.25">
      <c r="A84809"/>
    </row>
    <row r="84810" spans="1:1" x14ac:dyDescent="0.25">
      <c r="A84810"/>
    </row>
    <row r="84811" spans="1:1" x14ac:dyDescent="0.25">
      <c r="A84811"/>
    </row>
    <row r="84812" spans="1:1" x14ac:dyDescent="0.25">
      <c r="A84812"/>
    </row>
    <row r="84813" spans="1:1" x14ac:dyDescent="0.25">
      <c r="A84813"/>
    </row>
    <row r="84814" spans="1:1" x14ac:dyDescent="0.25">
      <c r="A84814"/>
    </row>
    <row r="84815" spans="1:1" x14ac:dyDescent="0.25">
      <c r="A84815"/>
    </row>
    <row r="84816" spans="1:1" x14ac:dyDescent="0.25">
      <c r="A84816"/>
    </row>
    <row r="84817" spans="1:1" x14ac:dyDescent="0.25">
      <c r="A84817"/>
    </row>
    <row r="84818" spans="1:1" x14ac:dyDescent="0.25">
      <c r="A84818"/>
    </row>
    <row r="84819" spans="1:1" x14ac:dyDescent="0.25">
      <c r="A84819"/>
    </row>
    <row r="84820" spans="1:1" x14ac:dyDescent="0.25">
      <c r="A84820"/>
    </row>
    <row r="84821" spans="1:1" x14ac:dyDescent="0.25">
      <c r="A84821"/>
    </row>
    <row r="84822" spans="1:1" x14ac:dyDescent="0.25">
      <c r="A84822"/>
    </row>
    <row r="84823" spans="1:1" x14ac:dyDescent="0.25">
      <c r="A84823"/>
    </row>
    <row r="84824" spans="1:1" x14ac:dyDescent="0.25">
      <c r="A84824"/>
    </row>
    <row r="84825" spans="1:1" x14ac:dyDescent="0.25">
      <c r="A84825"/>
    </row>
    <row r="84826" spans="1:1" x14ac:dyDescent="0.25">
      <c r="A84826"/>
    </row>
    <row r="84827" spans="1:1" x14ac:dyDescent="0.25">
      <c r="A84827"/>
    </row>
    <row r="84828" spans="1:1" x14ac:dyDescent="0.25">
      <c r="A84828"/>
    </row>
    <row r="84829" spans="1:1" x14ac:dyDescent="0.25">
      <c r="A84829"/>
    </row>
    <row r="84830" spans="1:1" x14ac:dyDescent="0.25">
      <c r="A84830"/>
    </row>
    <row r="84831" spans="1:1" x14ac:dyDescent="0.25">
      <c r="A84831"/>
    </row>
    <row r="84832" spans="1:1" x14ac:dyDescent="0.25">
      <c r="A84832"/>
    </row>
    <row r="84833" spans="1:1" x14ac:dyDescent="0.25">
      <c r="A84833"/>
    </row>
    <row r="84834" spans="1:1" x14ac:dyDescent="0.25">
      <c r="A84834"/>
    </row>
    <row r="84835" spans="1:1" x14ac:dyDescent="0.25">
      <c r="A84835"/>
    </row>
    <row r="84836" spans="1:1" x14ac:dyDescent="0.25">
      <c r="A84836"/>
    </row>
    <row r="84837" spans="1:1" x14ac:dyDescent="0.25">
      <c r="A84837"/>
    </row>
    <row r="84838" spans="1:1" x14ac:dyDescent="0.25">
      <c r="A84838"/>
    </row>
    <row r="84839" spans="1:1" x14ac:dyDescent="0.25">
      <c r="A84839"/>
    </row>
    <row r="84840" spans="1:1" x14ac:dyDescent="0.25">
      <c r="A84840"/>
    </row>
    <row r="84841" spans="1:1" x14ac:dyDescent="0.25">
      <c r="A84841"/>
    </row>
    <row r="84842" spans="1:1" x14ac:dyDescent="0.25">
      <c r="A84842"/>
    </row>
    <row r="84843" spans="1:1" x14ac:dyDescent="0.25">
      <c r="A84843"/>
    </row>
    <row r="84844" spans="1:1" x14ac:dyDescent="0.25">
      <c r="A84844"/>
    </row>
    <row r="84845" spans="1:1" x14ac:dyDescent="0.25">
      <c r="A84845"/>
    </row>
    <row r="84846" spans="1:1" x14ac:dyDescent="0.25">
      <c r="A84846"/>
    </row>
    <row r="84847" spans="1:1" x14ac:dyDescent="0.25">
      <c r="A84847"/>
    </row>
    <row r="84848" spans="1:1" x14ac:dyDescent="0.25">
      <c r="A84848"/>
    </row>
    <row r="84849" spans="1:1" x14ac:dyDescent="0.25">
      <c r="A84849"/>
    </row>
    <row r="84850" spans="1:1" x14ac:dyDescent="0.25">
      <c r="A84850"/>
    </row>
    <row r="84851" spans="1:1" x14ac:dyDescent="0.25">
      <c r="A84851"/>
    </row>
    <row r="84852" spans="1:1" x14ac:dyDescent="0.25">
      <c r="A84852"/>
    </row>
    <row r="84853" spans="1:1" x14ac:dyDescent="0.25">
      <c r="A84853"/>
    </row>
    <row r="84854" spans="1:1" x14ac:dyDescent="0.25">
      <c r="A84854"/>
    </row>
    <row r="84855" spans="1:1" x14ac:dyDescent="0.25">
      <c r="A84855"/>
    </row>
    <row r="84856" spans="1:1" x14ac:dyDescent="0.25">
      <c r="A84856"/>
    </row>
    <row r="84857" spans="1:1" x14ac:dyDescent="0.25">
      <c r="A84857"/>
    </row>
    <row r="84858" spans="1:1" x14ac:dyDescent="0.25">
      <c r="A84858"/>
    </row>
    <row r="84859" spans="1:1" x14ac:dyDescent="0.25">
      <c r="A84859"/>
    </row>
    <row r="84860" spans="1:1" x14ac:dyDescent="0.25">
      <c r="A84860"/>
    </row>
    <row r="84861" spans="1:1" x14ac:dyDescent="0.25">
      <c r="A84861"/>
    </row>
    <row r="84862" spans="1:1" x14ac:dyDescent="0.25">
      <c r="A84862"/>
    </row>
    <row r="84863" spans="1:1" x14ac:dyDescent="0.25">
      <c r="A84863"/>
    </row>
    <row r="84864" spans="1:1" x14ac:dyDescent="0.25">
      <c r="A84864"/>
    </row>
    <row r="84865" spans="1:1" x14ac:dyDescent="0.25">
      <c r="A84865"/>
    </row>
    <row r="84866" spans="1:1" x14ac:dyDescent="0.25">
      <c r="A84866"/>
    </row>
    <row r="84867" spans="1:1" x14ac:dyDescent="0.25">
      <c r="A84867"/>
    </row>
    <row r="84868" spans="1:1" x14ac:dyDescent="0.25">
      <c r="A84868"/>
    </row>
    <row r="84869" spans="1:1" x14ac:dyDescent="0.25">
      <c r="A84869"/>
    </row>
    <row r="84870" spans="1:1" x14ac:dyDescent="0.25">
      <c r="A84870"/>
    </row>
    <row r="84871" spans="1:1" x14ac:dyDescent="0.25">
      <c r="A84871"/>
    </row>
    <row r="84872" spans="1:1" x14ac:dyDescent="0.25">
      <c r="A84872"/>
    </row>
    <row r="84873" spans="1:1" x14ac:dyDescent="0.25">
      <c r="A84873"/>
    </row>
    <row r="84874" spans="1:1" x14ac:dyDescent="0.25">
      <c r="A84874"/>
    </row>
    <row r="84875" spans="1:1" x14ac:dyDescent="0.25">
      <c r="A84875"/>
    </row>
    <row r="84876" spans="1:1" x14ac:dyDescent="0.25">
      <c r="A84876"/>
    </row>
    <row r="84877" spans="1:1" x14ac:dyDescent="0.25">
      <c r="A84877"/>
    </row>
    <row r="84878" spans="1:1" x14ac:dyDescent="0.25">
      <c r="A84878"/>
    </row>
    <row r="84879" spans="1:1" x14ac:dyDescent="0.25">
      <c r="A84879"/>
    </row>
    <row r="84880" spans="1:1" x14ac:dyDescent="0.25">
      <c r="A84880"/>
    </row>
    <row r="84881" spans="1:1" x14ac:dyDescent="0.25">
      <c r="A84881"/>
    </row>
    <row r="84882" spans="1:1" x14ac:dyDescent="0.25">
      <c r="A84882"/>
    </row>
    <row r="84883" spans="1:1" x14ac:dyDescent="0.25">
      <c r="A84883"/>
    </row>
    <row r="84884" spans="1:1" x14ac:dyDescent="0.25">
      <c r="A84884"/>
    </row>
    <row r="84885" spans="1:1" x14ac:dyDescent="0.25">
      <c r="A84885"/>
    </row>
    <row r="84886" spans="1:1" x14ac:dyDescent="0.25">
      <c r="A84886"/>
    </row>
    <row r="84887" spans="1:1" x14ac:dyDescent="0.25">
      <c r="A84887"/>
    </row>
    <row r="84888" spans="1:1" x14ac:dyDescent="0.25">
      <c r="A84888"/>
    </row>
    <row r="84889" spans="1:1" x14ac:dyDescent="0.25">
      <c r="A84889"/>
    </row>
    <row r="84890" spans="1:1" x14ac:dyDescent="0.25">
      <c r="A84890"/>
    </row>
    <row r="84891" spans="1:1" x14ac:dyDescent="0.25">
      <c r="A84891"/>
    </row>
    <row r="84892" spans="1:1" x14ac:dyDescent="0.25">
      <c r="A84892"/>
    </row>
    <row r="84893" spans="1:1" x14ac:dyDescent="0.25">
      <c r="A84893"/>
    </row>
    <row r="84894" spans="1:1" x14ac:dyDescent="0.25">
      <c r="A84894"/>
    </row>
    <row r="84895" spans="1:1" x14ac:dyDescent="0.25">
      <c r="A84895"/>
    </row>
    <row r="84896" spans="1:1" x14ac:dyDescent="0.25">
      <c r="A84896"/>
    </row>
    <row r="84897" spans="1:1" x14ac:dyDescent="0.25">
      <c r="A84897"/>
    </row>
    <row r="84898" spans="1:1" x14ac:dyDescent="0.25">
      <c r="A84898"/>
    </row>
    <row r="84899" spans="1:1" x14ac:dyDescent="0.25">
      <c r="A84899"/>
    </row>
    <row r="84900" spans="1:1" x14ac:dyDescent="0.25">
      <c r="A84900"/>
    </row>
    <row r="84901" spans="1:1" x14ac:dyDescent="0.25">
      <c r="A84901"/>
    </row>
    <row r="84902" spans="1:1" x14ac:dyDescent="0.25">
      <c r="A84902"/>
    </row>
    <row r="84903" spans="1:1" x14ac:dyDescent="0.25">
      <c r="A84903"/>
    </row>
    <row r="84904" spans="1:1" x14ac:dyDescent="0.25">
      <c r="A84904"/>
    </row>
    <row r="84905" spans="1:1" x14ac:dyDescent="0.25">
      <c r="A84905"/>
    </row>
    <row r="84906" spans="1:1" x14ac:dyDescent="0.25">
      <c r="A84906"/>
    </row>
    <row r="84907" spans="1:1" x14ac:dyDescent="0.25">
      <c r="A84907"/>
    </row>
    <row r="84908" spans="1:1" x14ac:dyDescent="0.25">
      <c r="A84908"/>
    </row>
    <row r="84909" spans="1:1" x14ac:dyDescent="0.25">
      <c r="A84909"/>
    </row>
    <row r="84910" spans="1:1" x14ac:dyDescent="0.25">
      <c r="A84910"/>
    </row>
    <row r="84911" spans="1:1" x14ac:dyDescent="0.25">
      <c r="A84911"/>
    </row>
    <row r="84912" spans="1:1" x14ac:dyDescent="0.25">
      <c r="A84912"/>
    </row>
    <row r="84913" spans="1:1" x14ac:dyDescent="0.25">
      <c r="A84913"/>
    </row>
    <row r="84914" spans="1:1" x14ac:dyDescent="0.25">
      <c r="A84914"/>
    </row>
    <row r="84915" spans="1:1" x14ac:dyDescent="0.25">
      <c r="A84915"/>
    </row>
    <row r="84916" spans="1:1" x14ac:dyDescent="0.25">
      <c r="A84916"/>
    </row>
    <row r="84917" spans="1:1" x14ac:dyDescent="0.25">
      <c r="A84917"/>
    </row>
    <row r="84918" spans="1:1" x14ac:dyDescent="0.25">
      <c r="A84918"/>
    </row>
    <row r="84919" spans="1:1" x14ac:dyDescent="0.25">
      <c r="A84919"/>
    </row>
    <row r="84920" spans="1:1" x14ac:dyDescent="0.25">
      <c r="A84920"/>
    </row>
    <row r="84921" spans="1:1" x14ac:dyDescent="0.25">
      <c r="A84921"/>
    </row>
    <row r="84922" spans="1:1" x14ac:dyDescent="0.25">
      <c r="A84922"/>
    </row>
    <row r="84923" spans="1:1" x14ac:dyDescent="0.25">
      <c r="A84923"/>
    </row>
    <row r="84924" spans="1:1" x14ac:dyDescent="0.25">
      <c r="A84924"/>
    </row>
    <row r="84925" spans="1:1" x14ac:dyDescent="0.25">
      <c r="A84925"/>
    </row>
    <row r="84926" spans="1:1" x14ac:dyDescent="0.25">
      <c r="A84926"/>
    </row>
    <row r="84927" spans="1:1" x14ac:dyDescent="0.25">
      <c r="A84927"/>
    </row>
    <row r="84928" spans="1:1" x14ac:dyDescent="0.25">
      <c r="A84928"/>
    </row>
    <row r="84929" spans="1:1" x14ac:dyDescent="0.25">
      <c r="A84929"/>
    </row>
    <row r="84930" spans="1:1" x14ac:dyDescent="0.25">
      <c r="A84930"/>
    </row>
    <row r="84931" spans="1:1" x14ac:dyDescent="0.25">
      <c r="A84931"/>
    </row>
    <row r="84932" spans="1:1" x14ac:dyDescent="0.25">
      <c r="A84932"/>
    </row>
    <row r="84933" spans="1:1" x14ac:dyDescent="0.25">
      <c r="A84933"/>
    </row>
    <row r="84934" spans="1:1" x14ac:dyDescent="0.25">
      <c r="A84934"/>
    </row>
    <row r="84935" spans="1:1" x14ac:dyDescent="0.25">
      <c r="A84935"/>
    </row>
    <row r="84936" spans="1:1" x14ac:dyDescent="0.25">
      <c r="A84936"/>
    </row>
    <row r="84937" spans="1:1" x14ac:dyDescent="0.25">
      <c r="A84937"/>
    </row>
    <row r="84938" spans="1:1" x14ac:dyDescent="0.25">
      <c r="A84938"/>
    </row>
    <row r="84939" spans="1:1" x14ac:dyDescent="0.25">
      <c r="A84939"/>
    </row>
    <row r="84940" spans="1:1" x14ac:dyDescent="0.25">
      <c r="A84940"/>
    </row>
    <row r="84941" spans="1:1" x14ac:dyDescent="0.25">
      <c r="A84941"/>
    </row>
    <row r="84942" spans="1:1" x14ac:dyDescent="0.25">
      <c r="A84942"/>
    </row>
    <row r="84943" spans="1:1" x14ac:dyDescent="0.25">
      <c r="A84943"/>
    </row>
    <row r="84944" spans="1:1" x14ac:dyDescent="0.25">
      <c r="A84944"/>
    </row>
    <row r="84945" spans="1:1" x14ac:dyDescent="0.25">
      <c r="A84945"/>
    </row>
    <row r="84946" spans="1:1" x14ac:dyDescent="0.25">
      <c r="A84946"/>
    </row>
    <row r="84947" spans="1:1" x14ac:dyDescent="0.25">
      <c r="A84947"/>
    </row>
    <row r="84948" spans="1:1" x14ac:dyDescent="0.25">
      <c r="A84948"/>
    </row>
    <row r="84949" spans="1:1" x14ac:dyDescent="0.25">
      <c r="A84949"/>
    </row>
    <row r="84950" spans="1:1" x14ac:dyDescent="0.25">
      <c r="A84950"/>
    </row>
    <row r="84951" spans="1:1" x14ac:dyDescent="0.25">
      <c r="A84951"/>
    </row>
    <row r="84952" spans="1:1" x14ac:dyDescent="0.25">
      <c r="A84952"/>
    </row>
    <row r="84953" spans="1:1" x14ac:dyDescent="0.25">
      <c r="A84953"/>
    </row>
    <row r="84954" spans="1:1" x14ac:dyDescent="0.25">
      <c r="A84954"/>
    </row>
    <row r="84955" spans="1:1" x14ac:dyDescent="0.25">
      <c r="A84955"/>
    </row>
    <row r="84956" spans="1:1" x14ac:dyDescent="0.25">
      <c r="A84956"/>
    </row>
    <row r="84957" spans="1:1" x14ac:dyDescent="0.25">
      <c r="A84957"/>
    </row>
    <row r="84958" spans="1:1" x14ac:dyDescent="0.25">
      <c r="A84958"/>
    </row>
    <row r="84959" spans="1:1" x14ac:dyDescent="0.25">
      <c r="A84959"/>
    </row>
    <row r="84960" spans="1:1" x14ac:dyDescent="0.25">
      <c r="A84960"/>
    </row>
    <row r="84961" spans="1:1" x14ac:dyDescent="0.25">
      <c r="A84961"/>
    </row>
    <row r="84962" spans="1:1" x14ac:dyDescent="0.25">
      <c r="A84962"/>
    </row>
    <row r="84963" spans="1:1" x14ac:dyDescent="0.25">
      <c r="A84963"/>
    </row>
    <row r="84964" spans="1:1" x14ac:dyDescent="0.25">
      <c r="A84964"/>
    </row>
    <row r="84965" spans="1:1" x14ac:dyDescent="0.25">
      <c r="A84965"/>
    </row>
    <row r="84966" spans="1:1" x14ac:dyDescent="0.25">
      <c r="A84966"/>
    </row>
    <row r="84967" spans="1:1" x14ac:dyDescent="0.25">
      <c r="A84967"/>
    </row>
    <row r="84968" spans="1:1" x14ac:dyDescent="0.25">
      <c r="A84968"/>
    </row>
    <row r="84969" spans="1:1" x14ac:dyDescent="0.25">
      <c r="A84969"/>
    </row>
    <row r="84970" spans="1:1" x14ac:dyDescent="0.25">
      <c r="A84970"/>
    </row>
    <row r="84971" spans="1:1" x14ac:dyDescent="0.25">
      <c r="A84971"/>
    </row>
    <row r="84972" spans="1:1" x14ac:dyDescent="0.25">
      <c r="A84972"/>
    </row>
    <row r="84973" spans="1:1" x14ac:dyDescent="0.25">
      <c r="A84973"/>
    </row>
    <row r="84974" spans="1:1" x14ac:dyDescent="0.25">
      <c r="A84974"/>
    </row>
    <row r="84975" spans="1:1" x14ac:dyDescent="0.25">
      <c r="A84975"/>
    </row>
    <row r="84976" spans="1:1" x14ac:dyDescent="0.25">
      <c r="A84976"/>
    </row>
    <row r="84977" spans="1:1" x14ac:dyDescent="0.25">
      <c r="A84977"/>
    </row>
    <row r="84978" spans="1:1" x14ac:dyDescent="0.25">
      <c r="A84978"/>
    </row>
    <row r="84979" spans="1:1" x14ac:dyDescent="0.25">
      <c r="A84979"/>
    </row>
    <row r="84980" spans="1:1" x14ac:dyDescent="0.25">
      <c r="A84980"/>
    </row>
    <row r="84981" spans="1:1" x14ac:dyDescent="0.25">
      <c r="A84981"/>
    </row>
    <row r="84982" spans="1:1" x14ac:dyDescent="0.25">
      <c r="A84982"/>
    </row>
    <row r="84983" spans="1:1" x14ac:dyDescent="0.25">
      <c r="A84983"/>
    </row>
    <row r="84984" spans="1:1" x14ac:dyDescent="0.25">
      <c r="A84984"/>
    </row>
    <row r="84985" spans="1:1" x14ac:dyDescent="0.25">
      <c r="A84985"/>
    </row>
    <row r="84986" spans="1:1" x14ac:dyDescent="0.25">
      <c r="A84986"/>
    </row>
    <row r="84987" spans="1:1" x14ac:dyDescent="0.25">
      <c r="A84987"/>
    </row>
    <row r="84988" spans="1:1" x14ac:dyDescent="0.25">
      <c r="A84988"/>
    </row>
    <row r="84989" spans="1:1" x14ac:dyDescent="0.25">
      <c r="A84989"/>
    </row>
    <row r="84990" spans="1:1" x14ac:dyDescent="0.25">
      <c r="A84990"/>
    </row>
    <row r="84991" spans="1:1" x14ac:dyDescent="0.25">
      <c r="A84991"/>
    </row>
    <row r="84992" spans="1:1" x14ac:dyDescent="0.25">
      <c r="A84992"/>
    </row>
    <row r="84993" spans="1:1" x14ac:dyDescent="0.25">
      <c r="A84993"/>
    </row>
    <row r="84994" spans="1:1" x14ac:dyDescent="0.25">
      <c r="A84994"/>
    </row>
    <row r="84995" spans="1:1" x14ac:dyDescent="0.25">
      <c r="A84995"/>
    </row>
    <row r="84996" spans="1:1" x14ac:dyDescent="0.25">
      <c r="A84996"/>
    </row>
    <row r="84997" spans="1:1" x14ac:dyDescent="0.25">
      <c r="A84997"/>
    </row>
    <row r="84998" spans="1:1" x14ac:dyDescent="0.25">
      <c r="A84998"/>
    </row>
    <row r="84999" spans="1:1" x14ac:dyDescent="0.25">
      <c r="A84999"/>
    </row>
    <row r="85000" spans="1:1" x14ac:dyDescent="0.25">
      <c r="A85000"/>
    </row>
    <row r="85001" spans="1:1" x14ac:dyDescent="0.25">
      <c r="A85001"/>
    </row>
    <row r="85002" spans="1:1" x14ac:dyDescent="0.25">
      <c r="A85002"/>
    </row>
    <row r="85003" spans="1:1" x14ac:dyDescent="0.25">
      <c r="A85003"/>
    </row>
    <row r="85004" spans="1:1" x14ac:dyDescent="0.25">
      <c r="A85004"/>
    </row>
    <row r="85005" spans="1:1" x14ac:dyDescent="0.25">
      <c r="A85005"/>
    </row>
    <row r="85006" spans="1:1" x14ac:dyDescent="0.25">
      <c r="A85006"/>
    </row>
    <row r="85007" spans="1:1" x14ac:dyDescent="0.25">
      <c r="A85007"/>
    </row>
    <row r="85008" spans="1:1" x14ac:dyDescent="0.25">
      <c r="A85008"/>
    </row>
    <row r="85009" spans="1:1" x14ac:dyDescent="0.25">
      <c r="A85009"/>
    </row>
    <row r="85010" spans="1:1" x14ac:dyDescent="0.25">
      <c r="A85010"/>
    </row>
    <row r="85011" spans="1:1" x14ac:dyDescent="0.25">
      <c r="A85011"/>
    </row>
    <row r="85012" spans="1:1" x14ac:dyDescent="0.25">
      <c r="A85012"/>
    </row>
    <row r="85013" spans="1:1" x14ac:dyDescent="0.25">
      <c r="A85013"/>
    </row>
    <row r="85014" spans="1:1" x14ac:dyDescent="0.25">
      <c r="A85014"/>
    </row>
    <row r="85015" spans="1:1" x14ac:dyDescent="0.25">
      <c r="A85015"/>
    </row>
    <row r="85016" spans="1:1" x14ac:dyDescent="0.25">
      <c r="A85016"/>
    </row>
    <row r="85017" spans="1:1" x14ac:dyDescent="0.25">
      <c r="A85017"/>
    </row>
    <row r="85018" spans="1:1" x14ac:dyDescent="0.25">
      <c r="A85018"/>
    </row>
    <row r="85019" spans="1:1" x14ac:dyDescent="0.25">
      <c r="A85019"/>
    </row>
    <row r="85020" spans="1:1" x14ac:dyDescent="0.25">
      <c r="A85020"/>
    </row>
    <row r="85021" spans="1:1" x14ac:dyDescent="0.25">
      <c r="A85021"/>
    </row>
    <row r="85022" spans="1:1" x14ac:dyDescent="0.25">
      <c r="A85022"/>
    </row>
    <row r="85023" spans="1:1" x14ac:dyDescent="0.25">
      <c r="A85023"/>
    </row>
    <row r="85024" spans="1:1" x14ac:dyDescent="0.25">
      <c r="A85024"/>
    </row>
    <row r="85025" spans="1:1" x14ac:dyDescent="0.25">
      <c r="A85025"/>
    </row>
    <row r="85026" spans="1:1" x14ac:dyDescent="0.25">
      <c r="A85026"/>
    </row>
    <row r="85027" spans="1:1" x14ac:dyDescent="0.25">
      <c r="A85027"/>
    </row>
    <row r="85028" spans="1:1" x14ac:dyDescent="0.25">
      <c r="A85028"/>
    </row>
    <row r="85029" spans="1:1" x14ac:dyDescent="0.25">
      <c r="A85029"/>
    </row>
    <row r="85030" spans="1:1" x14ac:dyDescent="0.25">
      <c r="A85030"/>
    </row>
    <row r="85031" spans="1:1" x14ac:dyDescent="0.25">
      <c r="A85031"/>
    </row>
    <row r="85032" spans="1:1" x14ac:dyDescent="0.25">
      <c r="A85032"/>
    </row>
    <row r="85033" spans="1:1" x14ac:dyDescent="0.25">
      <c r="A85033"/>
    </row>
    <row r="85034" spans="1:1" x14ac:dyDescent="0.25">
      <c r="A85034"/>
    </row>
    <row r="85035" spans="1:1" x14ac:dyDescent="0.25">
      <c r="A85035"/>
    </row>
    <row r="85036" spans="1:1" x14ac:dyDescent="0.25">
      <c r="A85036"/>
    </row>
    <row r="85037" spans="1:1" x14ac:dyDescent="0.25">
      <c r="A85037"/>
    </row>
    <row r="85038" spans="1:1" x14ac:dyDescent="0.25">
      <c r="A85038"/>
    </row>
    <row r="85039" spans="1:1" x14ac:dyDescent="0.25">
      <c r="A85039"/>
    </row>
    <row r="85040" spans="1:1" x14ac:dyDescent="0.25">
      <c r="A85040"/>
    </row>
    <row r="85041" spans="1:1" x14ac:dyDescent="0.25">
      <c r="A85041"/>
    </row>
    <row r="85042" spans="1:1" x14ac:dyDescent="0.25">
      <c r="A85042"/>
    </row>
    <row r="85043" spans="1:1" x14ac:dyDescent="0.25">
      <c r="A85043"/>
    </row>
    <row r="85044" spans="1:1" x14ac:dyDescent="0.25">
      <c r="A85044"/>
    </row>
    <row r="85045" spans="1:1" x14ac:dyDescent="0.25">
      <c r="A85045"/>
    </row>
    <row r="85046" spans="1:1" x14ac:dyDescent="0.25">
      <c r="A85046"/>
    </row>
    <row r="85047" spans="1:1" x14ac:dyDescent="0.25">
      <c r="A85047"/>
    </row>
    <row r="85048" spans="1:1" x14ac:dyDescent="0.25">
      <c r="A85048"/>
    </row>
    <row r="85049" spans="1:1" x14ac:dyDescent="0.25">
      <c r="A85049"/>
    </row>
    <row r="85050" spans="1:1" x14ac:dyDescent="0.25">
      <c r="A85050"/>
    </row>
    <row r="85051" spans="1:1" x14ac:dyDescent="0.25">
      <c r="A85051"/>
    </row>
    <row r="85052" spans="1:1" x14ac:dyDescent="0.25">
      <c r="A85052"/>
    </row>
    <row r="85053" spans="1:1" x14ac:dyDescent="0.25">
      <c r="A85053"/>
    </row>
    <row r="85054" spans="1:1" x14ac:dyDescent="0.25">
      <c r="A85054"/>
    </row>
    <row r="85055" spans="1:1" x14ac:dyDescent="0.25">
      <c r="A85055"/>
    </row>
    <row r="85056" spans="1:1" x14ac:dyDescent="0.25">
      <c r="A85056"/>
    </row>
    <row r="85057" spans="1:1" x14ac:dyDescent="0.25">
      <c r="A85057"/>
    </row>
    <row r="85058" spans="1:1" x14ac:dyDescent="0.25">
      <c r="A85058"/>
    </row>
    <row r="85059" spans="1:1" x14ac:dyDescent="0.25">
      <c r="A85059"/>
    </row>
    <row r="85060" spans="1:1" x14ac:dyDescent="0.25">
      <c r="A85060"/>
    </row>
    <row r="85061" spans="1:1" x14ac:dyDescent="0.25">
      <c r="A85061"/>
    </row>
    <row r="85062" spans="1:1" x14ac:dyDescent="0.25">
      <c r="A85062"/>
    </row>
    <row r="85063" spans="1:1" x14ac:dyDescent="0.25">
      <c r="A85063"/>
    </row>
    <row r="85064" spans="1:1" x14ac:dyDescent="0.25">
      <c r="A85064"/>
    </row>
    <row r="85065" spans="1:1" x14ac:dyDescent="0.25">
      <c r="A85065"/>
    </row>
    <row r="85066" spans="1:1" x14ac:dyDescent="0.25">
      <c r="A85066"/>
    </row>
    <row r="85067" spans="1:1" x14ac:dyDescent="0.25">
      <c r="A85067"/>
    </row>
    <row r="85068" spans="1:1" x14ac:dyDescent="0.25">
      <c r="A85068"/>
    </row>
    <row r="85069" spans="1:1" x14ac:dyDescent="0.25">
      <c r="A85069"/>
    </row>
    <row r="85070" spans="1:1" x14ac:dyDescent="0.25">
      <c r="A85070"/>
    </row>
    <row r="85071" spans="1:1" x14ac:dyDescent="0.25">
      <c r="A85071"/>
    </row>
    <row r="85072" spans="1:1" x14ac:dyDescent="0.25">
      <c r="A85072"/>
    </row>
    <row r="85073" spans="1:1" x14ac:dyDescent="0.25">
      <c r="A85073"/>
    </row>
    <row r="85074" spans="1:1" x14ac:dyDescent="0.25">
      <c r="A85074"/>
    </row>
    <row r="85075" spans="1:1" x14ac:dyDescent="0.25">
      <c r="A85075"/>
    </row>
    <row r="85076" spans="1:1" x14ac:dyDescent="0.25">
      <c r="A85076"/>
    </row>
    <row r="85077" spans="1:1" x14ac:dyDescent="0.25">
      <c r="A85077"/>
    </row>
    <row r="85078" spans="1:1" x14ac:dyDescent="0.25">
      <c r="A85078"/>
    </row>
    <row r="85079" spans="1:1" x14ac:dyDescent="0.25">
      <c r="A85079"/>
    </row>
    <row r="85080" spans="1:1" x14ac:dyDescent="0.25">
      <c r="A85080"/>
    </row>
    <row r="85081" spans="1:1" x14ac:dyDescent="0.25">
      <c r="A85081"/>
    </row>
    <row r="85082" spans="1:1" x14ac:dyDescent="0.25">
      <c r="A85082"/>
    </row>
    <row r="85083" spans="1:1" x14ac:dyDescent="0.25">
      <c r="A85083"/>
    </row>
    <row r="85084" spans="1:1" x14ac:dyDescent="0.25">
      <c r="A85084"/>
    </row>
    <row r="85085" spans="1:1" x14ac:dyDescent="0.25">
      <c r="A85085"/>
    </row>
    <row r="85086" spans="1:1" x14ac:dyDescent="0.25">
      <c r="A85086"/>
    </row>
    <row r="85087" spans="1:1" x14ac:dyDescent="0.25">
      <c r="A85087"/>
    </row>
    <row r="85088" spans="1:1" x14ac:dyDescent="0.25">
      <c r="A85088"/>
    </row>
    <row r="85089" spans="1:1" x14ac:dyDescent="0.25">
      <c r="A85089"/>
    </row>
    <row r="85090" spans="1:1" x14ac:dyDescent="0.25">
      <c r="A85090"/>
    </row>
    <row r="85091" spans="1:1" x14ac:dyDescent="0.25">
      <c r="A85091"/>
    </row>
    <row r="85092" spans="1:1" x14ac:dyDescent="0.25">
      <c r="A85092"/>
    </row>
    <row r="85093" spans="1:1" x14ac:dyDescent="0.25">
      <c r="A85093"/>
    </row>
    <row r="85094" spans="1:1" x14ac:dyDescent="0.25">
      <c r="A85094"/>
    </row>
    <row r="85095" spans="1:1" x14ac:dyDescent="0.25">
      <c r="A85095"/>
    </row>
    <row r="85096" spans="1:1" x14ac:dyDescent="0.25">
      <c r="A85096"/>
    </row>
    <row r="85097" spans="1:1" x14ac:dyDescent="0.25">
      <c r="A85097"/>
    </row>
    <row r="85098" spans="1:1" x14ac:dyDescent="0.25">
      <c r="A85098"/>
    </row>
    <row r="85099" spans="1:1" x14ac:dyDescent="0.25">
      <c r="A85099"/>
    </row>
    <row r="85100" spans="1:1" x14ac:dyDescent="0.25">
      <c r="A85100"/>
    </row>
    <row r="85101" spans="1:1" x14ac:dyDescent="0.25">
      <c r="A85101"/>
    </row>
    <row r="85102" spans="1:1" x14ac:dyDescent="0.25">
      <c r="A85102"/>
    </row>
    <row r="85103" spans="1:1" x14ac:dyDescent="0.25">
      <c r="A85103"/>
    </row>
    <row r="85104" spans="1:1" x14ac:dyDescent="0.25">
      <c r="A85104"/>
    </row>
    <row r="85105" spans="1:1" x14ac:dyDescent="0.25">
      <c r="A85105"/>
    </row>
    <row r="85106" spans="1:1" x14ac:dyDescent="0.25">
      <c r="A85106"/>
    </row>
    <row r="85107" spans="1:1" x14ac:dyDescent="0.25">
      <c r="A85107"/>
    </row>
    <row r="85108" spans="1:1" x14ac:dyDescent="0.25">
      <c r="A85108"/>
    </row>
    <row r="85109" spans="1:1" x14ac:dyDescent="0.25">
      <c r="A85109"/>
    </row>
    <row r="85110" spans="1:1" x14ac:dyDescent="0.25">
      <c r="A85110"/>
    </row>
    <row r="85111" spans="1:1" x14ac:dyDescent="0.25">
      <c r="A85111"/>
    </row>
    <row r="85112" spans="1:1" x14ac:dyDescent="0.25">
      <c r="A85112"/>
    </row>
    <row r="85113" spans="1:1" x14ac:dyDescent="0.25">
      <c r="A85113"/>
    </row>
    <row r="85114" spans="1:1" x14ac:dyDescent="0.25">
      <c r="A85114"/>
    </row>
    <row r="85115" spans="1:1" x14ac:dyDescent="0.25">
      <c r="A85115"/>
    </row>
    <row r="85116" spans="1:1" x14ac:dyDescent="0.25">
      <c r="A85116"/>
    </row>
    <row r="85117" spans="1:1" x14ac:dyDescent="0.25">
      <c r="A85117"/>
    </row>
    <row r="85118" spans="1:1" x14ac:dyDescent="0.25">
      <c r="A85118"/>
    </row>
    <row r="85119" spans="1:1" x14ac:dyDescent="0.25">
      <c r="A85119"/>
    </row>
    <row r="85120" spans="1:1" x14ac:dyDescent="0.25">
      <c r="A85120"/>
    </row>
    <row r="85121" spans="1:1" x14ac:dyDescent="0.25">
      <c r="A85121"/>
    </row>
    <row r="85122" spans="1:1" x14ac:dyDescent="0.25">
      <c r="A85122"/>
    </row>
    <row r="85123" spans="1:1" x14ac:dyDescent="0.25">
      <c r="A85123"/>
    </row>
    <row r="85124" spans="1:1" x14ac:dyDescent="0.25">
      <c r="A85124"/>
    </row>
    <row r="85125" spans="1:1" x14ac:dyDescent="0.25">
      <c r="A85125"/>
    </row>
    <row r="85126" spans="1:1" x14ac:dyDescent="0.25">
      <c r="A85126"/>
    </row>
    <row r="85127" spans="1:1" x14ac:dyDescent="0.25">
      <c r="A85127"/>
    </row>
    <row r="85128" spans="1:1" x14ac:dyDescent="0.25">
      <c r="A85128"/>
    </row>
    <row r="85129" spans="1:1" x14ac:dyDescent="0.25">
      <c r="A85129"/>
    </row>
    <row r="85130" spans="1:1" x14ac:dyDescent="0.25">
      <c r="A85130"/>
    </row>
    <row r="85131" spans="1:1" x14ac:dyDescent="0.25">
      <c r="A85131"/>
    </row>
    <row r="85132" spans="1:1" x14ac:dyDescent="0.25">
      <c r="A85132"/>
    </row>
    <row r="85133" spans="1:1" x14ac:dyDescent="0.25">
      <c r="A85133"/>
    </row>
    <row r="85134" spans="1:1" x14ac:dyDescent="0.25">
      <c r="A85134"/>
    </row>
    <row r="85135" spans="1:1" x14ac:dyDescent="0.25">
      <c r="A85135"/>
    </row>
    <row r="85136" spans="1:1" x14ac:dyDescent="0.25">
      <c r="A85136"/>
    </row>
    <row r="85137" spans="1:1" x14ac:dyDescent="0.25">
      <c r="A85137"/>
    </row>
    <row r="85138" spans="1:1" x14ac:dyDescent="0.25">
      <c r="A85138"/>
    </row>
    <row r="85139" spans="1:1" x14ac:dyDescent="0.25">
      <c r="A85139"/>
    </row>
    <row r="85140" spans="1:1" x14ac:dyDescent="0.25">
      <c r="A85140"/>
    </row>
    <row r="85141" spans="1:1" x14ac:dyDescent="0.25">
      <c r="A85141"/>
    </row>
    <row r="85142" spans="1:1" x14ac:dyDescent="0.25">
      <c r="A85142"/>
    </row>
    <row r="85143" spans="1:1" x14ac:dyDescent="0.25">
      <c r="A85143"/>
    </row>
    <row r="85144" spans="1:1" x14ac:dyDescent="0.25">
      <c r="A85144"/>
    </row>
    <row r="85145" spans="1:1" x14ac:dyDescent="0.25">
      <c r="A85145"/>
    </row>
    <row r="85146" spans="1:1" x14ac:dyDescent="0.25">
      <c r="A85146"/>
    </row>
    <row r="85147" spans="1:1" x14ac:dyDescent="0.25">
      <c r="A85147"/>
    </row>
    <row r="85148" spans="1:1" x14ac:dyDescent="0.25">
      <c r="A85148"/>
    </row>
    <row r="85149" spans="1:1" x14ac:dyDescent="0.25">
      <c r="A85149"/>
    </row>
    <row r="85150" spans="1:1" x14ac:dyDescent="0.25">
      <c r="A85150"/>
    </row>
    <row r="85151" spans="1:1" x14ac:dyDescent="0.25">
      <c r="A85151"/>
    </row>
    <row r="85152" spans="1:1" x14ac:dyDescent="0.25">
      <c r="A85152"/>
    </row>
    <row r="85153" spans="1:1" x14ac:dyDescent="0.25">
      <c r="A85153"/>
    </row>
    <row r="85154" spans="1:1" x14ac:dyDescent="0.25">
      <c r="A85154"/>
    </row>
    <row r="85155" spans="1:1" x14ac:dyDescent="0.25">
      <c r="A85155"/>
    </row>
    <row r="85156" spans="1:1" x14ac:dyDescent="0.25">
      <c r="A85156"/>
    </row>
    <row r="85157" spans="1:1" x14ac:dyDescent="0.25">
      <c r="A85157"/>
    </row>
    <row r="85158" spans="1:1" x14ac:dyDescent="0.25">
      <c r="A85158"/>
    </row>
    <row r="85159" spans="1:1" x14ac:dyDescent="0.25">
      <c r="A85159"/>
    </row>
    <row r="85160" spans="1:1" x14ac:dyDescent="0.25">
      <c r="A85160"/>
    </row>
    <row r="85161" spans="1:1" x14ac:dyDescent="0.25">
      <c r="A85161"/>
    </row>
    <row r="85162" spans="1:1" x14ac:dyDescent="0.25">
      <c r="A85162"/>
    </row>
    <row r="85163" spans="1:1" x14ac:dyDescent="0.25">
      <c r="A85163"/>
    </row>
    <row r="85164" spans="1:1" x14ac:dyDescent="0.25">
      <c r="A85164"/>
    </row>
    <row r="85165" spans="1:1" x14ac:dyDescent="0.25">
      <c r="A85165"/>
    </row>
    <row r="85166" spans="1:1" x14ac:dyDescent="0.25">
      <c r="A85166"/>
    </row>
    <row r="85167" spans="1:1" x14ac:dyDescent="0.25">
      <c r="A85167"/>
    </row>
    <row r="85168" spans="1:1" x14ac:dyDescent="0.25">
      <c r="A85168"/>
    </row>
    <row r="85169" spans="1:1" x14ac:dyDescent="0.25">
      <c r="A85169"/>
    </row>
    <row r="85170" spans="1:1" x14ac:dyDescent="0.25">
      <c r="A85170"/>
    </row>
    <row r="85171" spans="1:1" x14ac:dyDescent="0.25">
      <c r="A85171"/>
    </row>
    <row r="85172" spans="1:1" x14ac:dyDescent="0.25">
      <c r="A85172"/>
    </row>
    <row r="85173" spans="1:1" x14ac:dyDescent="0.25">
      <c r="A85173"/>
    </row>
    <row r="85174" spans="1:1" x14ac:dyDescent="0.25">
      <c r="A85174"/>
    </row>
    <row r="85175" spans="1:1" x14ac:dyDescent="0.25">
      <c r="A85175"/>
    </row>
    <row r="85176" spans="1:1" x14ac:dyDescent="0.25">
      <c r="A85176"/>
    </row>
    <row r="85177" spans="1:1" x14ac:dyDescent="0.25">
      <c r="A85177"/>
    </row>
    <row r="85178" spans="1:1" x14ac:dyDescent="0.25">
      <c r="A85178"/>
    </row>
    <row r="85179" spans="1:1" x14ac:dyDescent="0.25">
      <c r="A85179"/>
    </row>
    <row r="85180" spans="1:1" x14ac:dyDescent="0.25">
      <c r="A85180"/>
    </row>
    <row r="85181" spans="1:1" x14ac:dyDescent="0.25">
      <c r="A85181"/>
    </row>
    <row r="85182" spans="1:1" x14ac:dyDescent="0.25">
      <c r="A85182"/>
    </row>
    <row r="85183" spans="1:1" x14ac:dyDescent="0.25">
      <c r="A85183"/>
    </row>
    <row r="85184" spans="1:1" x14ac:dyDescent="0.25">
      <c r="A85184"/>
    </row>
    <row r="85185" spans="1:1" x14ac:dyDescent="0.25">
      <c r="A85185"/>
    </row>
    <row r="85186" spans="1:1" x14ac:dyDescent="0.25">
      <c r="A85186"/>
    </row>
    <row r="85187" spans="1:1" x14ac:dyDescent="0.25">
      <c r="A85187"/>
    </row>
    <row r="85188" spans="1:1" x14ac:dyDescent="0.25">
      <c r="A85188"/>
    </row>
    <row r="85189" spans="1:1" x14ac:dyDescent="0.25">
      <c r="A85189"/>
    </row>
    <row r="85190" spans="1:1" x14ac:dyDescent="0.25">
      <c r="A85190"/>
    </row>
    <row r="85191" spans="1:1" x14ac:dyDescent="0.25">
      <c r="A85191"/>
    </row>
    <row r="85192" spans="1:1" x14ac:dyDescent="0.25">
      <c r="A85192"/>
    </row>
    <row r="85193" spans="1:1" x14ac:dyDescent="0.25">
      <c r="A85193"/>
    </row>
    <row r="85194" spans="1:1" x14ac:dyDescent="0.25">
      <c r="A85194"/>
    </row>
    <row r="85195" spans="1:1" x14ac:dyDescent="0.25">
      <c r="A85195"/>
    </row>
    <row r="85196" spans="1:1" x14ac:dyDescent="0.25">
      <c r="A85196"/>
    </row>
    <row r="85197" spans="1:1" x14ac:dyDescent="0.25">
      <c r="A85197"/>
    </row>
    <row r="85198" spans="1:1" x14ac:dyDescent="0.25">
      <c r="A85198"/>
    </row>
    <row r="85199" spans="1:1" x14ac:dyDescent="0.25">
      <c r="A85199"/>
    </row>
    <row r="85200" spans="1:1" x14ac:dyDescent="0.25">
      <c r="A85200"/>
    </row>
    <row r="85201" spans="1:1" x14ac:dyDescent="0.25">
      <c r="A85201"/>
    </row>
    <row r="85202" spans="1:1" x14ac:dyDescent="0.25">
      <c r="A85202"/>
    </row>
    <row r="85203" spans="1:1" x14ac:dyDescent="0.25">
      <c r="A85203"/>
    </row>
    <row r="85204" spans="1:1" x14ac:dyDescent="0.25">
      <c r="A85204"/>
    </row>
    <row r="85205" spans="1:1" x14ac:dyDescent="0.25">
      <c r="A85205"/>
    </row>
    <row r="85206" spans="1:1" x14ac:dyDescent="0.25">
      <c r="A85206"/>
    </row>
    <row r="85207" spans="1:1" x14ac:dyDescent="0.25">
      <c r="A85207"/>
    </row>
    <row r="85208" spans="1:1" x14ac:dyDescent="0.25">
      <c r="A85208"/>
    </row>
    <row r="85209" spans="1:1" x14ac:dyDescent="0.25">
      <c r="A85209"/>
    </row>
    <row r="85210" spans="1:1" x14ac:dyDescent="0.25">
      <c r="A85210"/>
    </row>
    <row r="85211" spans="1:1" x14ac:dyDescent="0.25">
      <c r="A85211"/>
    </row>
    <row r="85212" spans="1:1" x14ac:dyDescent="0.25">
      <c r="A85212"/>
    </row>
    <row r="85213" spans="1:1" x14ac:dyDescent="0.25">
      <c r="A85213"/>
    </row>
    <row r="85214" spans="1:1" x14ac:dyDescent="0.25">
      <c r="A85214"/>
    </row>
    <row r="85215" spans="1:1" x14ac:dyDescent="0.25">
      <c r="A85215"/>
    </row>
    <row r="85216" spans="1:1" x14ac:dyDescent="0.25">
      <c r="A85216"/>
    </row>
    <row r="85217" spans="1:1" x14ac:dyDescent="0.25">
      <c r="A85217"/>
    </row>
    <row r="85218" spans="1:1" x14ac:dyDescent="0.25">
      <c r="A85218"/>
    </row>
    <row r="85219" spans="1:1" x14ac:dyDescent="0.25">
      <c r="A85219"/>
    </row>
    <row r="85220" spans="1:1" x14ac:dyDescent="0.25">
      <c r="A85220"/>
    </row>
    <row r="85221" spans="1:1" x14ac:dyDescent="0.25">
      <c r="A85221"/>
    </row>
    <row r="85222" spans="1:1" x14ac:dyDescent="0.25">
      <c r="A85222"/>
    </row>
    <row r="85223" spans="1:1" x14ac:dyDescent="0.25">
      <c r="A85223"/>
    </row>
    <row r="85224" spans="1:1" x14ac:dyDescent="0.25">
      <c r="A85224"/>
    </row>
    <row r="85225" spans="1:1" x14ac:dyDescent="0.25">
      <c r="A85225"/>
    </row>
    <row r="85226" spans="1:1" x14ac:dyDescent="0.25">
      <c r="A85226"/>
    </row>
    <row r="85227" spans="1:1" x14ac:dyDescent="0.25">
      <c r="A85227"/>
    </row>
    <row r="85228" spans="1:1" x14ac:dyDescent="0.25">
      <c r="A85228"/>
    </row>
    <row r="85229" spans="1:1" x14ac:dyDescent="0.25">
      <c r="A85229"/>
    </row>
    <row r="85230" spans="1:1" x14ac:dyDescent="0.25">
      <c r="A85230"/>
    </row>
    <row r="85231" spans="1:1" x14ac:dyDescent="0.25">
      <c r="A85231"/>
    </row>
    <row r="85232" spans="1:1" x14ac:dyDescent="0.25">
      <c r="A85232"/>
    </row>
    <row r="85233" spans="1:1" x14ac:dyDescent="0.25">
      <c r="A85233"/>
    </row>
    <row r="85234" spans="1:1" x14ac:dyDescent="0.25">
      <c r="A85234"/>
    </row>
    <row r="85235" spans="1:1" x14ac:dyDescent="0.25">
      <c r="A85235"/>
    </row>
    <row r="85236" spans="1:1" x14ac:dyDescent="0.25">
      <c r="A85236"/>
    </row>
    <row r="85237" spans="1:1" x14ac:dyDescent="0.25">
      <c r="A85237"/>
    </row>
    <row r="85238" spans="1:1" x14ac:dyDescent="0.25">
      <c r="A85238"/>
    </row>
    <row r="85239" spans="1:1" x14ac:dyDescent="0.25">
      <c r="A85239"/>
    </row>
    <row r="85240" spans="1:1" x14ac:dyDescent="0.25">
      <c r="A85240"/>
    </row>
    <row r="85241" spans="1:1" x14ac:dyDescent="0.25">
      <c r="A85241"/>
    </row>
    <row r="85242" spans="1:1" x14ac:dyDescent="0.25">
      <c r="A85242"/>
    </row>
    <row r="85243" spans="1:1" x14ac:dyDescent="0.25">
      <c r="A85243"/>
    </row>
    <row r="85244" spans="1:1" x14ac:dyDescent="0.25">
      <c r="A85244"/>
    </row>
    <row r="85245" spans="1:1" x14ac:dyDescent="0.25">
      <c r="A85245"/>
    </row>
    <row r="85246" spans="1:1" x14ac:dyDescent="0.25">
      <c r="A85246"/>
    </row>
    <row r="85247" spans="1:1" x14ac:dyDescent="0.25">
      <c r="A85247"/>
    </row>
    <row r="85248" spans="1:1" x14ac:dyDescent="0.25">
      <c r="A85248"/>
    </row>
    <row r="85249" spans="1:1" x14ac:dyDescent="0.25">
      <c r="A85249"/>
    </row>
    <row r="85250" spans="1:1" x14ac:dyDescent="0.25">
      <c r="A85250"/>
    </row>
    <row r="85251" spans="1:1" x14ac:dyDescent="0.25">
      <c r="A85251"/>
    </row>
    <row r="85252" spans="1:1" x14ac:dyDescent="0.25">
      <c r="A85252"/>
    </row>
    <row r="85253" spans="1:1" x14ac:dyDescent="0.25">
      <c r="A85253"/>
    </row>
    <row r="85254" spans="1:1" x14ac:dyDescent="0.25">
      <c r="A85254"/>
    </row>
    <row r="85255" spans="1:1" x14ac:dyDescent="0.25">
      <c r="A85255"/>
    </row>
    <row r="85256" spans="1:1" x14ac:dyDescent="0.25">
      <c r="A85256"/>
    </row>
    <row r="85257" spans="1:1" x14ac:dyDescent="0.25">
      <c r="A85257"/>
    </row>
    <row r="85258" spans="1:1" x14ac:dyDescent="0.25">
      <c r="A85258"/>
    </row>
    <row r="85259" spans="1:1" x14ac:dyDescent="0.25">
      <c r="A85259"/>
    </row>
    <row r="85260" spans="1:1" x14ac:dyDescent="0.25">
      <c r="A85260"/>
    </row>
    <row r="85261" spans="1:1" x14ac:dyDescent="0.25">
      <c r="A85261"/>
    </row>
    <row r="85262" spans="1:1" x14ac:dyDescent="0.25">
      <c r="A85262"/>
    </row>
    <row r="85263" spans="1:1" x14ac:dyDescent="0.25">
      <c r="A85263"/>
    </row>
    <row r="85264" spans="1:1" x14ac:dyDescent="0.25">
      <c r="A85264"/>
    </row>
    <row r="85265" spans="1:1" x14ac:dyDescent="0.25">
      <c r="A85265"/>
    </row>
    <row r="85266" spans="1:1" x14ac:dyDescent="0.25">
      <c r="A85266"/>
    </row>
    <row r="85267" spans="1:1" x14ac:dyDescent="0.25">
      <c r="A85267"/>
    </row>
    <row r="85268" spans="1:1" x14ac:dyDescent="0.25">
      <c r="A85268"/>
    </row>
    <row r="85269" spans="1:1" x14ac:dyDescent="0.25">
      <c r="A85269"/>
    </row>
    <row r="85270" spans="1:1" x14ac:dyDescent="0.25">
      <c r="A85270"/>
    </row>
    <row r="85271" spans="1:1" x14ac:dyDescent="0.25">
      <c r="A85271"/>
    </row>
    <row r="85272" spans="1:1" x14ac:dyDescent="0.25">
      <c r="A85272"/>
    </row>
    <row r="85273" spans="1:1" x14ac:dyDescent="0.25">
      <c r="A85273"/>
    </row>
    <row r="85274" spans="1:1" x14ac:dyDescent="0.25">
      <c r="A85274"/>
    </row>
    <row r="85275" spans="1:1" x14ac:dyDescent="0.25">
      <c r="A85275"/>
    </row>
    <row r="85276" spans="1:1" x14ac:dyDescent="0.25">
      <c r="A85276"/>
    </row>
    <row r="85277" spans="1:1" x14ac:dyDescent="0.25">
      <c r="A85277"/>
    </row>
    <row r="85278" spans="1:1" x14ac:dyDescent="0.25">
      <c r="A85278"/>
    </row>
    <row r="85279" spans="1:1" x14ac:dyDescent="0.25">
      <c r="A85279"/>
    </row>
    <row r="85280" spans="1:1" x14ac:dyDescent="0.25">
      <c r="A85280"/>
    </row>
    <row r="85281" spans="1:1" x14ac:dyDescent="0.25">
      <c r="A85281"/>
    </row>
    <row r="85282" spans="1:1" x14ac:dyDescent="0.25">
      <c r="A85282"/>
    </row>
    <row r="85283" spans="1:1" x14ac:dyDescent="0.25">
      <c r="A85283"/>
    </row>
    <row r="85284" spans="1:1" x14ac:dyDescent="0.25">
      <c r="A85284"/>
    </row>
    <row r="85285" spans="1:1" x14ac:dyDescent="0.25">
      <c r="A85285"/>
    </row>
    <row r="85286" spans="1:1" x14ac:dyDescent="0.25">
      <c r="A85286"/>
    </row>
    <row r="85287" spans="1:1" x14ac:dyDescent="0.25">
      <c r="A85287"/>
    </row>
    <row r="85288" spans="1:1" x14ac:dyDescent="0.25">
      <c r="A85288"/>
    </row>
    <row r="85289" spans="1:1" x14ac:dyDescent="0.25">
      <c r="A85289"/>
    </row>
    <row r="85290" spans="1:1" x14ac:dyDescent="0.25">
      <c r="A85290"/>
    </row>
    <row r="85291" spans="1:1" x14ac:dyDescent="0.25">
      <c r="A85291"/>
    </row>
    <row r="85292" spans="1:1" x14ac:dyDescent="0.25">
      <c r="A85292"/>
    </row>
    <row r="85293" spans="1:1" x14ac:dyDescent="0.25">
      <c r="A85293"/>
    </row>
    <row r="85294" spans="1:1" x14ac:dyDescent="0.25">
      <c r="A85294"/>
    </row>
    <row r="85295" spans="1:1" x14ac:dyDescent="0.25">
      <c r="A85295"/>
    </row>
    <row r="85296" spans="1:1" x14ac:dyDescent="0.25">
      <c r="A85296"/>
    </row>
    <row r="85297" spans="1:1" x14ac:dyDescent="0.25">
      <c r="A85297"/>
    </row>
    <row r="85298" spans="1:1" x14ac:dyDescent="0.25">
      <c r="A85298"/>
    </row>
    <row r="85299" spans="1:1" x14ac:dyDescent="0.25">
      <c r="A85299"/>
    </row>
    <row r="85300" spans="1:1" x14ac:dyDescent="0.25">
      <c r="A85300"/>
    </row>
    <row r="85301" spans="1:1" x14ac:dyDescent="0.25">
      <c r="A85301"/>
    </row>
    <row r="85302" spans="1:1" x14ac:dyDescent="0.25">
      <c r="A85302"/>
    </row>
    <row r="85303" spans="1:1" x14ac:dyDescent="0.25">
      <c r="A85303"/>
    </row>
    <row r="85304" spans="1:1" x14ac:dyDescent="0.25">
      <c r="A85304"/>
    </row>
    <row r="85305" spans="1:1" x14ac:dyDescent="0.25">
      <c r="A85305"/>
    </row>
    <row r="85306" spans="1:1" x14ac:dyDescent="0.25">
      <c r="A85306"/>
    </row>
    <row r="85307" spans="1:1" x14ac:dyDescent="0.25">
      <c r="A85307"/>
    </row>
    <row r="85308" spans="1:1" x14ac:dyDescent="0.25">
      <c r="A85308"/>
    </row>
    <row r="85309" spans="1:1" x14ac:dyDescent="0.25">
      <c r="A85309"/>
    </row>
    <row r="85310" spans="1:1" x14ac:dyDescent="0.25">
      <c r="A85310"/>
    </row>
    <row r="85311" spans="1:1" x14ac:dyDescent="0.25">
      <c r="A85311"/>
    </row>
    <row r="85312" spans="1:1" x14ac:dyDescent="0.25">
      <c r="A85312"/>
    </row>
    <row r="85313" spans="1:1" x14ac:dyDescent="0.25">
      <c r="A85313"/>
    </row>
    <row r="85314" spans="1:1" x14ac:dyDescent="0.25">
      <c r="A85314"/>
    </row>
    <row r="85315" spans="1:1" x14ac:dyDescent="0.25">
      <c r="A85315"/>
    </row>
    <row r="85316" spans="1:1" x14ac:dyDescent="0.25">
      <c r="A85316"/>
    </row>
    <row r="85317" spans="1:1" x14ac:dyDescent="0.25">
      <c r="A85317"/>
    </row>
    <row r="85318" spans="1:1" x14ac:dyDescent="0.25">
      <c r="A85318"/>
    </row>
    <row r="85319" spans="1:1" x14ac:dyDescent="0.25">
      <c r="A85319"/>
    </row>
    <row r="85320" spans="1:1" x14ac:dyDescent="0.25">
      <c r="A85320"/>
    </row>
    <row r="85321" spans="1:1" x14ac:dyDescent="0.25">
      <c r="A85321"/>
    </row>
    <row r="85322" spans="1:1" x14ac:dyDescent="0.25">
      <c r="A85322"/>
    </row>
    <row r="85323" spans="1:1" x14ac:dyDescent="0.25">
      <c r="A85323"/>
    </row>
    <row r="85324" spans="1:1" x14ac:dyDescent="0.25">
      <c r="A85324"/>
    </row>
    <row r="85325" spans="1:1" x14ac:dyDescent="0.25">
      <c r="A85325"/>
    </row>
    <row r="85326" spans="1:1" x14ac:dyDescent="0.25">
      <c r="A85326"/>
    </row>
    <row r="85327" spans="1:1" x14ac:dyDescent="0.25">
      <c r="A85327"/>
    </row>
    <row r="85328" spans="1:1" x14ac:dyDescent="0.25">
      <c r="A85328"/>
    </row>
    <row r="85329" spans="1:1" x14ac:dyDescent="0.25">
      <c r="A85329"/>
    </row>
    <row r="85330" spans="1:1" x14ac:dyDescent="0.25">
      <c r="A85330"/>
    </row>
    <row r="85331" spans="1:1" x14ac:dyDescent="0.25">
      <c r="A85331"/>
    </row>
    <row r="85332" spans="1:1" x14ac:dyDescent="0.25">
      <c r="A85332"/>
    </row>
    <row r="85333" spans="1:1" x14ac:dyDescent="0.25">
      <c r="A85333"/>
    </row>
    <row r="85334" spans="1:1" x14ac:dyDescent="0.25">
      <c r="A85334"/>
    </row>
    <row r="85335" spans="1:1" x14ac:dyDescent="0.25">
      <c r="A85335"/>
    </row>
    <row r="85336" spans="1:1" x14ac:dyDescent="0.25">
      <c r="A85336"/>
    </row>
    <row r="85337" spans="1:1" x14ac:dyDescent="0.25">
      <c r="A85337"/>
    </row>
    <row r="85338" spans="1:1" x14ac:dyDescent="0.25">
      <c r="A85338"/>
    </row>
    <row r="85339" spans="1:1" x14ac:dyDescent="0.25">
      <c r="A85339"/>
    </row>
    <row r="85340" spans="1:1" x14ac:dyDescent="0.25">
      <c r="A85340"/>
    </row>
    <row r="85341" spans="1:1" x14ac:dyDescent="0.25">
      <c r="A85341"/>
    </row>
    <row r="85342" spans="1:1" x14ac:dyDescent="0.25">
      <c r="A85342"/>
    </row>
    <row r="85343" spans="1:1" x14ac:dyDescent="0.25">
      <c r="A85343"/>
    </row>
    <row r="85344" spans="1:1" x14ac:dyDescent="0.25">
      <c r="A85344"/>
    </row>
    <row r="85345" spans="1:1" x14ac:dyDescent="0.25">
      <c r="A85345"/>
    </row>
    <row r="85346" spans="1:1" x14ac:dyDescent="0.25">
      <c r="A85346"/>
    </row>
    <row r="85347" spans="1:1" x14ac:dyDescent="0.25">
      <c r="A85347"/>
    </row>
    <row r="85348" spans="1:1" x14ac:dyDescent="0.25">
      <c r="A85348"/>
    </row>
    <row r="85349" spans="1:1" x14ac:dyDescent="0.25">
      <c r="A85349"/>
    </row>
    <row r="85350" spans="1:1" x14ac:dyDescent="0.25">
      <c r="A85350"/>
    </row>
    <row r="85351" spans="1:1" x14ac:dyDescent="0.25">
      <c r="A85351"/>
    </row>
    <row r="85352" spans="1:1" x14ac:dyDescent="0.25">
      <c r="A85352"/>
    </row>
    <row r="85353" spans="1:1" x14ac:dyDescent="0.25">
      <c r="A85353"/>
    </row>
    <row r="85354" spans="1:1" x14ac:dyDescent="0.25">
      <c r="A85354"/>
    </row>
    <row r="85355" spans="1:1" x14ac:dyDescent="0.25">
      <c r="A85355"/>
    </row>
    <row r="85356" spans="1:1" x14ac:dyDescent="0.25">
      <c r="A85356"/>
    </row>
    <row r="85357" spans="1:1" x14ac:dyDescent="0.25">
      <c r="A85357"/>
    </row>
    <row r="85358" spans="1:1" x14ac:dyDescent="0.25">
      <c r="A85358"/>
    </row>
    <row r="85359" spans="1:1" x14ac:dyDescent="0.25">
      <c r="A85359"/>
    </row>
    <row r="85360" spans="1:1" x14ac:dyDescent="0.25">
      <c r="A85360"/>
    </row>
    <row r="85361" spans="1:1" x14ac:dyDescent="0.25">
      <c r="A85361"/>
    </row>
    <row r="85362" spans="1:1" x14ac:dyDescent="0.25">
      <c r="A85362"/>
    </row>
    <row r="85363" spans="1:1" x14ac:dyDescent="0.25">
      <c r="A85363"/>
    </row>
    <row r="85364" spans="1:1" x14ac:dyDescent="0.25">
      <c r="A85364"/>
    </row>
    <row r="85365" spans="1:1" x14ac:dyDescent="0.25">
      <c r="A85365"/>
    </row>
    <row r="85366" spans="1:1" x14ac:dyDescent="0.25">
      <c r="A85366"/>
    </row>
    <row r="85367" spans="1:1" x14ac:dyDescent="0.25">
      <c r="A85367"/>
    </row>
    <row r="85368" spans="1:1" x14ac:dyDescent="0.25">
      <c r="A85368"/>
    </row>
    <row r="85369" spans="1:1" x14ac:dyDescent="0.25">
      <c r="A85369"/>
    </row>
    <row r="85370" spans="1:1" x14ac:dyDescent="0.25">
      <c r="A85370"/>
    </row>
    <row r="85371" spans="1:1" x14ac:dyDescent="0.25">
      <c r="A85371"/>
    </row>
    <row r="85372" spans="1:1" x14ac:dyDescent="0.25">
      <c r="A85372"/>
    </row>
    <row r="85373" spans="1:1" x14ac:dyDescent="0.25">
      <c r="A85373"/>
    </row>
    <row r="85374" spans="1:1" x14ac:dyDescent="0.25">
      <c r="A85374"/>
    </row>
    <row r="85375" spans="1:1" x14ac:dyDescent="0.25">
      <c r="A85375"/>
    </row>
    <row r="85376" spans="1:1" x14ac:dyDescent="0.25">
      <c r="A85376"/>
    </row>
    <row r="85377" spans="1:1" x14ac:dyDescent="0.25">
      <c r="A85377"/>
    </row>
    <row r="85378" spans="1:1" x14ac:dyDescent="0.25">
      <c r="A85378"/>
    </row>
    <row r="85379" spans="1:1" x14ac:dyDescent="0.25">
      <c r="A85379"/>
    </row>
    <row r="85380" spans="1:1" x14ac:dyDescent="0.25">
      <c r="A85380"/>
    </row>
    <row r="85381" spans="1:1" x14ac:dyDescent="0.25">
      <c r="A85381"/>
    </row>
    <row r="85382" spans="1:1" x14ac:dyDescent="0.25">
      <c r="A85382"/>
    </row>
    <row r="85383" spans="1:1" x14ac:dyDescent="0.25">
      <c r="A85383"/>
    </row>
    <row r="85384" spans="1:1" x14ac:dyDescent="0.25">
      <c r="A85384"/>
    </row>
    <row r="85385" spans="1:1" x14ac:dyDescent="0.25">
      <c r="A85385"/>
    </row>
    <row r="85386" spans="1:1" x14ac:dyDescent="0.25">
      <c r="A85386"/>
    </row>
    <row r="85387" spans="1:1" x14ac:dyDescent="0.25">
      <c r="A85387"/>
    </row>
    <row r="85388" spans="1:1" x14ac:dyDescent="0.25">
      <c r="A85388"/>
    </row>
    <row r="85389" spans="1:1" x14ac:dyDescent="0.25">
      <c r="A85389"/>
    </row>
    <row r="85390" spans="1:1" x14ac:dyDescent="0.25">
      <c r="A85390"/>
    </row>
    <row r="85391" spans="1:1" x14ac:dyDescent="0.25">
      <c r="A85391"/>
    </row>
    <row r="85392" spans="1:1" x14ac:dyDescent="0.25">
      <c r="A85392"/>
    </row>
    <row r="85393" spans="1:1" x14ac:dyDescent="0.25">
      <c r="A85393"/>
    </row>
    <row r="85394" spans="1:1" x14ac:dyDescent="0.25">
      <c r="A85394"/>
    </row>
    <row r="85395" spans="1:1" x14ac:dyDescent="0.25">
      <c r="A85395"/>
    </row>
    <row r="85396" spans="1:1" x14ac:dyDescent="0.25">
      <c r="A85396"/>
    </row>
    <row r="85397" spans="1:1" x14ac:dyDescent="0.25">
      <c r="A85397"/>
    </row>
    <row r="85398" spans="1:1" x14ac:dyDescent="0.25">
      <c r="A85398"/>
    </row>
    <row r="85399" spans="1:1" x14ac:dyDescent="0.25">
      <c r="A85399"/>
    </row>
    <row r="85400" spans="1:1" x14ac:dyDescent="0.25">
      <c r="A85400"/>
    </row>
    <row r="85401" spans="1:1" x14ac:dyDescent="0.25">
      <c r="A85401"/>
    </row>
    <row r="85402" spans="1:1" x14ac:dyDescent="0.25">
      <c r="A85402"/>
    </row>
    <row r="85403" spans="1:1" x14ac:dyDescent="0.25">
      <c r="A85403"/>
    </row>
    <row r="85404" spans="1:1" x14ac:dyDescent="0.25">
      <c r="A85404"/>
    </row>
    <row r="85405" spans="1:1" x14ac:dyDescent="0.25">
      <c r="A85405"/>
    </row>
    <row r="85406" spans="1:1" x14ac:dyDescent="0.25">
      <c r="A85406"/>
    </row>
    <row r="85407" spans="1:1" x14ac:dyDescent="0.25">
      <c r="A85407"/>
    </row>
    <row r="85408" spans="1:1" x14ac:dyDescent="0.25">
      <c r="A85408"/>
    </row>
    <row r="85409" spans="1:1" x14ac:dyDescent="0.25">
      <c r="A85409"/>
    </row>
    <row r="85410" spans="1:1" x14ac:dyDescent="0.25">
      <c r="A85410"/>
    </row>
    <row r="85411" spans="1:1" x14ac:dyDescent="0.25">
      <c r="A85411"/>
    </row>
    <row r="85412" spans="1:1" x14ac:dyDescent="0.25">
      <c r="A85412"/>
    </row>
    <row r="85413" spans="1:1" x14ac:dyDescent="0.25">
      <c r="A85413"/>
    </row>
    <row r="85414" spans="1:1" x14ac:dyDescent="0.25">
      <c r="A85414"/>
    </row>
    <row r="85415" spans="1:1" x14ac:dyDescent="0.25">
      <c r="A85415"/>
    </row>
    <row r="85416" spans="1:1" x14ac:dyDescent="0.25">
      <c r="A85416"/>
    </row>
    <row r="85417" spans="1:1" x14ac:dyDescent="0.25">
      <c r="A85417"/>
    </row>
    <row r="85418" spans="1:1" x14ac:dyDescent="0.25">
      <c r="A85418"/>
    </row>
    <row r="85419" spans="1:1" x14ac:dyDescent="0.25">
      <c r="A85419"/>
    </row>
    <row r="85420" spans="1:1" x14ac:dyDescent="0.25">
      <c r="A85420"/>
    </row>
    <row r="85421" spans="1:1" x14ac:dyDescent="0.25">
      <c r="A85421"/>
    </row>
    <row r="85422" spans="1:1" x14ac:dyDescent="0.25">
      <c r="A85422"/>
    </row>
    <row r="85423" spans="1:1" x14ac:dyDescent="0.25">
      <c r="A85423"/>
    </row>
    <row r="85424" spans="1:1" x14ac:dyDescent="0.25">
      <c r="A85424"/>
    </row>
    <row r="85425" spans="1:1" x14ac:dyDescent="0.25">
      <c r="A85425"/>
    </row>
    <row r="85426" spans="1:1" x14ac:dyDescent="0.25">
      <c r="A85426"/>
    </row>
    <row r="85427" spans="1:1" x14ac:dyDescent="0.25">
      <c r="A85427"/>
    </row>
    <row r="85428" spans="1:1" x14ac:dyDescent="0.25">
      <c r="A85428"/>
    </row>
    <row r="85429" spans="1:1" x14ac:dyDescent="0.25">
      <c r="A85429"/>
    </row>
    <row r="85430" spans="1:1" x14ac:dyDescent="0.25">
      <c r="A85430"/>
    </row>
    <row r="85431" spans="1:1" x14ac:dyDescent="0.25">
      <c r="A85431"/>
    </row>
    <row r="85432" spans="1:1" x14ac:dyDescent="0.25">
      <c r="A85432"/>
    </row>
    <row r="85433" spans="1:1" x14ac:dyDescent="0.25">
      <c r="A85433"/>
    </row>
    <row r="85434" spans="1:1" x14ac:dyDescent="0.25">
      <c r="A85434"/>
    </row>
    <row r="85435" spans="1:1" x14ac:dyDescent="0.25">
      <c r="A85435"/>
    </row>
    <row r="85436" spans="1:1" x14ac:dyDescent="0.25">
      <c r="A85436"/>
    </row>
    <row r="85437" spans="1:1" x14ac:dyDescent="0.25">
      <c r="A85437"/>
    </row>
    <row r="85438" spans="1:1" x14ac:dyDescent="0.25">
      <c r="A85438"/>
    </row>
    <row r="85439" spans="1:1" x14ac:dyDescent="0.25">
      <c r="A85439"/>
    </row>
    <row r="85440" spans="1:1" x14ac:dyDescent="0.25">
      <c r="A85440"/>
    </row>
    <row r="85441" spans="1:1" x14ac:dyDescent="0.25">
      <c r="A85441"/>
    </row>
    <row r="85442" spans="1:1" x14ac:dyDescent="0.25">
      <c r="A85442"/>
    </row>
    <row r="85443" spans="1:1" x14ac:dyDescent="0.25">
      <c r="A85443"/>
    </row>
    <row r="85444" spans="1:1" x14ac:dyDescent="0.25">
      <c r="A85444"/>
    </row>
    <row r="85445" spans="1:1" x14ac:dyDescent="0.25">
      <c r="A85445"/>
    </row>
    <row r="85446" spans="1:1" x14ac:dyDescent="0.25">
      <c r="A85446"/>
    </row>
    <row r="85447" spans="1:1" x14ac:dyDescent="0.25">
      <c r="A85447"/>
    </row>
    <row r="85448" spans="1:1" x14ac:dyDescent="0.25">
      <c r="A85448"/>
    </row>
    <row r="85449" spans="1:1" x14ac:dyDescent="0.25">
      <c r="A85449"/>
    </row>
    <row r="85450" spans="1:1" x14ac:dyDescent="0.25">
      <c r="A85450"/>
    </row>
    <row r="85451" spans="1:1" x14ac:dyDescent="0.25">
      <c r="A85451"/>
    </row>
    <row r="85452" spans="1:1" x14ac:dyDescent="0.25">
      <c r="A85452"/>
    </row>
    <row r="85453" spans="1:1" x14ac:dyDescent="0.25">
      <c r="A85453"/>
    </row>
    <row r="85454" spans="1:1" x14ac:dyDescent="0.25">
      <c r="A85454"/>
    </row>
    <row r="85455" spans="1:1" x14ac:dyDescent="0.25">
      <c r="A85455"/>
    </row>
    <row r="85456" spans="1:1" x14ac:dyDescent="0.25">
      <c r="A85456"/>
    </row>
    <row r="85457" spans="1:1" x14ac:dyDescent="0.25">
      <c r="A85457"/>
    </row>
    <row r="85458" spans="1:1" x14ac:dyDescent="0.25">
      <c r="A85458"/>
    </row>
    <row r="85459" spans="1:1" x14ac:dyDescent="0.25">
      <c r="A85459"/>
    </row>
    <row r="85460" spans="1:1" x14ac:dyDescent="0.25">
      <c r="A85460"/>
    </row>
    <row r="85461" spans="1:1" x14ac:dyDescent="0.25">
      <c r="A85461"/>
    </row>
    <row r="85462" spans="1:1" x14ac:dyDescent="0.25">
      <c r="A85462"/>
    </row>
    <row r="85463" spans="1:1" x14ac:dyDescent="0.25">
      <c r="A85463"/>
    </row>
    <row r="85464" spans="1:1" x14ac:dyDescent="0.25">
      <c r="A85464"/>
    </row>
    <row r="85465" spans="1:1" x14ac:dyDescent="0.25">
      <c r="A85465"/>
    </row>
    <row r="85466" spans="1:1" x14ac:dyDescent="0.25">
      <c r="A85466"/>
    </row>
    <row r="85467" spans="1:1" x14ac:dyDescent="0.25">
      <c r="A85467"/>
    </row>
    <row r="85468" spans="1:1" x14ac:dyDescent="0.25">
      <c r="A85468"/>
    </row>
    <row r="85469" spans="1:1" x14ac:dyDescent="0.25">
      <c r="A85469"/>
    </row>
    <row r="85470" spans="1:1" x14ac:dyDescent="0.25">
      <c r="A85470"/>
    </row>
    <row r="85471" spans="1:1" x14ac:dyDescent="0.25">
      <c r="A85471"/>
    </row>
    <row r="85472" spans="1:1" x14ac:dyDescent="0.25">
      <c r="A85472"/>
    </row>
    <row r="85473" spans="1:1" x14ac:dyDescent="0.25">
      <c r="A85473"/>
    </row>
    <row r="85474" spans="1:1" x14ac:dyDescent="0.25">
      <c r="A85474"/>
    </row>
    <row r="85475" spans="1:1" x14ac:dyDescent="0.25">
      <c r="A85475"/>
    </row>
    <row r="85476" spans="1:1" x14ac:dyDescent="0.25">
      <c r="A85476"/>
    </row>
    <row r="85477" spans="1:1" x14ac:dyDescent="0.25">
      <c r="A85477"/>
    </row>
    <row r="85478" spans="1:1" x14ac:dyDescent="0.25">
      <c r="A85478"/>
    </row>
    <row r="85479" spans="1:1" x14ac:dyDescent="0.25">
      <c r="A85479"/>
    </row>
    <row r="85480" spans="1:1" x14ac:dyDescent="0.25">
      <c r="A85480"/>
    </row>
    <row r="85481" spans="1:1" x14ac:dyDescent="0.25">
      <c r="A85481"/>
    </row>
    <row r="85482" spans="1:1" x14ac:dyDescent="0.25">
      <c r="A85482"/>
    </row>
    <row r="85483" spans="1:1" x14ac:dyDescent="0.25">
      <c r="A85483"/>
    </row>
    <row r="85484" spans="1:1" x14ac:dyDescent="0.25">
      <c r="A85484"/>
    </row>
    <row r="85485" spans="1:1" x14ac:dyDescent="0.25">
      <c r="A85485"/>
    </row>
    <row r="85486" spans="1:1" x14ac:dyDescent="0.25">
      <c r="A85486"/>
    </row>
    <row r="85487" spans="1:1" x14ac:dyDescent="0.25">
      <c r="A85487"/>
    </row>
    <row r="85488" spans="1:1" x14ac:dyDescent="0.25">
      <c r="A85488"/>
    </row>
    <row r="85489" spans="1:1" x14ac:dyDescent="0.25">
      <c r="A85489"/>
    </row>
    <row r="85490" spans="1:1" x14ac:dyDescent="0.25">
      <c r="A85490"/>
    </row>
    <row r="85491" spans="1:1" x14ac:dyDescent="0.25">
      <c r="A85491"/>
    </row>
    <row r="85492" spans="1:1" x14ac:dyDescent="0.25">
      <c r="A85492"/>
    </row>
    <row r="85493" spans="1:1" x14ac:dyDescent="0.25">
      <c r="A85493"/>
    </row>
    <row r="85494" spans="1:1" x14ac:dyDescent="0.25">
      <c r="A85494"/>
    </row>
    <row r="85495" spans="1:1" x14ac:dyDescent="0.25">
      <c r="A85495"/>
    </row>
    <row r="85496" spans="1:1" x14ac:dyDescent="0.25">
      <c r="A85496"/>
    </row>
    <row r="85497" spans="1:1" x14ac:dyDescent="0.25">
      <c r="A85497"/>
    </row>
    <row r="85498" spans="1:1" x14ac:dyDescent="0.25">
      <c r="A85498"/>
    </row>
    <row r="85499" spans="1:1" x14ac:dyDescent="0.25">
      <c r="A85499"/>
    </row>
    <row r="85500" spans="1:1" x14ac:dyDescent="0.25">
      <c r="A85500"/>
    </row>
    <row r="85501" spans="1:1" x14ac:dyDescent="0.25">
      <c r="A85501"/>
    </row>
    <row r="85502" spans="1:1" x14ac:dyDescent="0.25">
      <c r="A85502"/>
    </row>
    <row r="85503" spans="1:1" x14ac:dyDescent="0.25">
      <c r="A85503"/>
    </row>
    <row r="85504" spans="1:1" x14ac:dyDescent="0.25">
      <c r="A85504"/>
    </row>
    <row r="85505" spans="1:1" x14ac:dyDescent="0.25">
      <c r="A85505"/>
    </row>
    <row r="85506" spans="1:1" x14ac:dyDescent="0.25">
      <c r="A85506"/>
    </row>
    <row r="85507" spans="1:1" x14ac:dyDescent="0.25">
      <c r="A85507"/>
    </row>
    <row r="85508" spans="1:1" x14ac:dyDescent="0.25">
      <c r="A85508"/>
    </row>
    <row r="85509" spans="1:1" x14ac:dyDescent="0.25">
      <c r="A85509"/>
    </row>
    <row r="85510" spans="1:1" x14ac:dyDescent="0.25">
      <c r="A85510"/>
    </row>
    <row r="85511" spans="1:1" x14ac:dyDescent="0.25">
      <c r="A85511"/>
    </row>
    <row r="85512" spans="1:1" x14ac:dyDescent="0.25">
      <c r="A85512"/>
    </row>
    <row r="85513" spans="1:1" x14ac:dyDescent="0.25">
      <c r="A85513"/>
    </row>
    <row r="85514" spans="1:1" x14ac:dyDescent="0.25">
      <c r="A85514"/>
    </row>
    <row r="85515" spans="1:1" x14ac:dyDescent="0.25">
      <c r="A85515"/>
    </row>
    <row r="85516" spans="1:1" x14ac:dyDescent="0.25">
      <c r="A85516"/>
    </row>
    <row r="85517" spans="1:1" x14ac:dyDescent="0.25">
      <c r="A85517"/>
    </row>
    <row r="85518" spans="1:1" x14ac:dyDescent="0.25">
      <c r="A85518"/>
    </row>
    <row r="85519" spans="1:1" x14ac:dyDescent="0.25">
      <c r="A85519"/>
    </row>
    <row r="85520" spans="1:1" x14ac:dyDescent="0.25">
      <c r="A85520"/>
    </row>
    <row r="85521" spans="1:1" x14ac:dyDescent="0.25">
      <c r="A85521"/>
    </row>
    <row r="85522" spans="1:1" x14ac:dyDescent="0.25">
      <c r="A85522"/>
    </row>
    <row r="85523" spans="1:1" x14ac:dyDescent="0.25">
      <c r="A85523"/>
    </row>
    <row r="85524" spans="1:1" x14ac:dyDescent="0.25">
      <c r="A85524"/>
    </row>
    <row r="85525" spans="1:1" x14ac:dyDescent="0.25">
      <c r="A85525"/>
    </row>
    <row r="85526" spans="1:1" x14ac:dyDescent="0.25">
      <c r="A85526"/>
    </row>
    <row r="85527" spans="1:1" x14ac:dyDescent="0.25">
      <c r="A85527"/>
    </row>
    <row r="85528" spans="1:1" x14ac:dyDescent="0.25">
      <c r="A85528"/>
    </row>
    <row r="85529" spans="1:1" x14ac:dyDescent="0.25">
      <c r="A85529"/>
    </row>
    <row r="85530" spans="1:1" x14ac:dyDescent="0.25">
      <c r="A85530"/>
    </row>
    <row r="85531" spans="1:1" x14ac:dyDescent="0.25">
      <c r="A85531"/>
    </row>
    <row r="85532" spans="1:1" x14ac:dyDescent="0.25">
      <c r="A85532"/>
    </row>
    <row r="85533" spans="1:1" x14ac:dyDescent="0.25">
      <c r="A85533"/>
    </row>
    <row r="85534" spans="1:1" x14ac:dyDescent="0.25">
      <c r="A85534"/>
    </row>
    <row r="85535" spans="1:1" x14ac:dyDescent="0.25">
      <c r="A85535"/>
    </row>
    <row r="85536" spans="1:1" x14ac:dyDescent="0.25">
      <c r="A85536"/>
    </row>
    <row r="85537" spans="1:1" x14ac:dyDescent="0.25">
      <c r="A85537"/>
    </row>
    <row r="85538" spans="1:1" x14ac:dyDescent="0.25">
      <c r="A85538"/>
    </row>
    <row r="85539" spans="1:1" x14ac:dyDescent="0.25">
      <c r="A85539"/>
    </row>
    <row r="85540" spans="1:1" x14ac:dyDescent="0.25">
      <c r="A85540"/>
    </row>
    <row r="85541" spans="1:1" x14ac:dyDescent="0.25">
      <c r="A85541"/>
    </row>
    <row r="85542" spans="1:1" x14ac:dyDescent="0.25">
      <c r="A85542"/>
    </row>
    <row r="85543" spans="1:1" x14ac:dyDescent="0.25">
      <c r="A85543"/>
    </row>
    <row r="85544" spans="1:1" x14ac:dyDescent="0.25">
      <c r="A85544"/>
    </row>
    <row r="85545" spans="1:1" x14ac:dyDescent="0.25">
      <c r="A85545"/>
    </row>
    <row r="85546" spans="1:1" x14ac:dyDescent="0.25">
      <c r="A85546"/>
    </row>
    <row r="85547" spans="1:1" x14ac:dyDescent="0.25">
      <c r="A85547"/>
    </row>
    <row r="85548" spans="1:1" x14ac:dyDescent="0.25">
      <c r="A85548"/>
    </row>
    <row r="85549" spans="1:1" x14ac:dyDescent="0.25">
      <c r="A85549"/>
    </row>
    <row r="85550" spans="1:1" x14ac:dyDescent="0.25">
      <c r="A85550"/>
    </row>
    <row r="85551" spans="1:1" x14ac:dyDescent="0.25">
      <c r="A85551"/>
    </row>
    <row r="85552" spans="1:1" x14ac:dyDescent="0.25">
      <c r="A85552"/>
    </row>
    <row r="85553" spans="1:1" x14ac:dyDescent="0.25">
      <c r="A85553"/>
    </row>
    <row r="85554" spans="1:1" x14ac:dyDescent="0.25">
      <c r="A85554"/>
    </row>
    <row r="85555" spans="1:1" x14ac:dyDescent="0.25">
      <c r="A85555"/>
    </row>
    <row r="85556" spans="1:1" x14ac:dyDescent="0.25">
      <c r="A85556"/>
    </row>
    <row r="85557" spans="1:1" x14ac:dyDescent="0.25">
      <c r="A85557"/>
    </row>
    <row r="85558" spans="1:1" x14ac:dyDescent="0.25">
      <c r="A85558"/>
    </row>
    <row r="85559" spans="1:1" x14ac:dyDescent="0.25">
      <c r="A85559"/>
    </row>
    <row r="85560" spans="1:1" x14ac:dyDescent="0.25">
      <c r="A85560"/>
    </row>
    <row r="85561" spans="1:1" x14ac:dyDescent="0.25">
      <c r="A85561"/>
    </row>
    <row r="85562" spans="1:1" x14ac:dyDescent="0.25">
      <c r="A85562"/>
    </row>
    <row r="85563" spans="1:1" x14ac:dyDescent="0.25">
      <c r="A85563"/>
    </row>
    <row r="85564" spans="1:1" x14ac:dyDescent="0.25">
      <c r="A85564"/>
    </row>
    <row r="85565" spans="1:1" x14ac:dyDescent="0.25">
      <c r="A85565"/>
    </row>
    <row r="85566" spans="1:1" x14ac:dyDescent="0.25">
      <c r="A85566"/>
    </row>
    <row r="85567" spans="1:1" x14ac:dyDescent="0.25">
      <c r="A85567"/>
    </row>
    <row r="85568" spans="1:1" x14ac:dyDescent="0.25">
      <c r="A85568"/>
    </row>
    <row r="85569" spans="1:1" x14ac:dyDescent="0.25">
      <c r="A85569"/>
    </row>
    <row r="85570" spans="1:1" x14ac:dyDescent="0.25">
      <c r="A85570"/>
    </row>
    <row r="85571" spans="1:1" x14ac:dyDescent="0.25">
      <c r="A85571"/>
    </row>
    <row r="85572" spans="1:1" x14ac:dyDescent="0.25">
      <c r="A85572"/>
    </row>
    <row r="85573" spans="1:1" x14ac:dyDescent="0.25">
      <c r="A85573"/>
    </row>
    <row r="85574" spans="1:1" x14ac:dyDescent="0.25">
      <c r="A85574"/>
    </row>
    <row r="85575" spans="1:1" x14ac:dyDescent="0.25">
      <c r="A85575"/>
    </row>
    <row r="85576" spans="1:1" x14ac:dyDescent="0.25">
      <c r="A85576"/>
    </row>
    <row r="85577" spans="1:1" x14ac:dyDescent="0.25">
      <c r="A85577"/>
    </row>
    <row r="85578" spans="1:1" x14ac:dyDescent="0.25">
      <c r="A85578"/>
    </row>
    <row r="85579" spans="1:1" x14ac:dyDescent="0.25">
      <c r="A85579"/>
    </row>
    <row r="85580" spans="1:1" x14ac:dyDescent="0.25">
      <c r="A85580"/>
    </row>
    <row r="85581" spans="1:1" x14ac:dyDescent="0.25">
      <c r="A85581"/>
    </row>
    <row r="85582" spans="1:1" x14ac:dyDescent="0.25">
      <c r="A85582"/>
    </row>
    <row r="85583" spans="1:1" x14ac:dyDescent="0.25">
      <c r="A85583"/>
    </row>
    <row r="85584" spans="1:1" x14ac:dyDescent="0.25">
      <c r="A85584"/>
    </row>
    <row r="85585" spans="1:1" x14ac:dyDescent="0.25">
      <c r="A85585"/>
    </row>
    <row r="85586" spans="1:1" x14ac:dyDescent="0.25">
      <c r="A85586"/>
    </row>
    <row r="85587" spans="1:1" x14ac:dyDescent="0.25">
      <c r="A85587"/>
    </row>
    <row r="85588" spans="1:1" x14ac:dyDescent="0.25">
      <c r="A85588"/>
    </row>
    <row r="85589" spans="1:1" x14ac:dyDescent="0.25">
      <c r="A85589"/>
    </row>
    <row r="85590" spans="1:1" x14ac:dyDescent="0.25">
      <c r="A85590"/>
    </row>
    <row r="85591" spans="1:1" x14ac:dyDescent="0.25">
      <c r="A85591"/>
    </row>
    <row r="85592" spans="1:1" x14ac:dyDescent="0.25">
      <c r="A85592"/>
    </row>
    <row r="85593" spans="1:1" x14ac:dyDescent="0.25">
      <c r="A85593"/>
    </row>
    <row r="85594" spans="1:1" x14ac:dyDescent="0.25">
      <c r="A85594"/>
    </row>
    <row r="85595" spans="1:1" x14ac:dyDescent="0.25">
      <c r="A85595"/>
    </row>
    <row r="85596" spans="1:1" x14ac:dyDescent="0.25">
      <c r="A85596"/>
    </row>
    <row r="85597" spans="1:1" x14ac:dyDescent="0.25">
      <c r="A85597"/>
    </row>
    <row r="85598" spans="1:1" x14ac:dyDescent="0.25">
      <c r="A85598"/>
    </row>
    <row r="85599" spans="1:1" x14ac:dyDescent="0.25">
      <c r="A85599"/>
    </row>
    <row r="85600" spans="1:1" x14ac:dyDescent="0.25">
      <c r="A85600"/>
    </row>
    <row r="85601" spans="1:1" x14ac:dyDescent="0.25">
      <c r="A85601"/>
    </row>
    <row r="85602" spans="1:1" x14ac:dyDescent="0.25">
      <c r="A85602"/>
    </row>
    <row r="85603" spans="1:1" x14ac:dyDescent="0.25">
      <c r="A85603"/>
    </row>
    <row r="85604" spans="1:1" x14ac:dyDescent="0.25">
      <c r="A85604"/>
    </row>
    <row r="85605" spans="1:1" x14ac:dyDescent="0.25">
      <c r="A85605"/>
    </row>
    <row r="85606" spans="1:1" x14ac:dyDescent="0.25">
      <c r="A85606"/>
    </row>
    <row r="85607" spans="1:1" x14ac:dyDescent="0.25">
      <c r="A85607"/>
    </row>
    <row r="85608" spans="1:1" x14ac:dyDescent="0.25">
      <c r="A85608"/>
    </row>
    <row r="85609" spans="1:1" x14ac:dyDescent="0.25">
      <c r="A85609"/>
    </row>
    <row r="85610" spans="1:1" x14ac:dyDescent="0.25">
      <c r="A85610"/>
    </row>
    <row r="85611" spans="1:1" x14ac:dyDescent="0.25">
      <c r="A85611"/>
    </row>
    <row r="85612" spans="1:1" x14ac:dyDescent="0.25">
      <c r="A85612"/>
    </row>
    <row r="85613" spans="1:1" x14ac:dyDescent="0.25">
      <c r="A85613"/>
    </row>
    <row r="85614" spans="1:1" x14ac:dyDescent="0.25">
      <c r="A85614"/>
    </row>
    <row r="85615" spans="1:1" x14ac:dyDescent="0.25">
      <c r="A85615"/>
    </row>
    <row r="85616" spans="1:1" x14ac:dyDescent="0.25">
      <c r="A85616"/>
    </row>
    <row r="85617" spans="1:1" x14ac:dyDescent="0.25">
      <c r="A85617"/>
    </row>
    <row r="85618" spans="1:1" x14ac:dyDescent="0.25">
      <c r="A85618"/>
    </row>
    <row r="85619" spans="1:1" x14ac:dyDescent="0.25">
      <c r="A85619"/>
    </row>
    <row r="85620" spans="1:1" x14ac:dyDescent="0.25">
      <c r="A85620"/>
    </row>
    <row r="85621" spans="1:1" x14ac:dyDescent="0.25">
      <c r="A85621"/>
    </row>
    <row r="85622" spans="1:1" x14ac:dyDescent="0.25">
      <c r="A85622"/>
    </row>
    <row r="85623" spans="1:1" x14ac:dyDescent="0.25">
      <c r="A85623"/>
    </row>
    <row r="85624" spans="1:1" x14ac:dyDescent="0.25">
      <c r="A85624"/>
    </row>
    <row r="85625" spans="1:1" x14ac:dyDescent="0.25">
      <c r="A85625"/>
    </row>
    <row r="85626" spans="1:1" x14ac:dyDescent="0.25">
      <c r="A85626"/>
    </row>
    <row r="85627" spans="1:1" x14ac:dyDescent="0.25">
      <c r="A85627"/>
    </row>
    <row r="85628" spans="1:1" x14ac:dyDescent="0.25">
      <c r="A85628"/>
    </row>
    <row r="85629" spans="1:1" x14ac:dyDescent="0.25">
      <c r="A85629"/>
    </row>
    <row r="85630" spans="1:1" x14ac:dyDescent="0.25">
      <c r="A85630"/>
    </row>
    <row r="85631" spans="1:1" x14ac:dyDescent="0.25">
      <c r="A85631"/>
    </row>
    <row r="85632" spans="1:1" x14ac:dyDescent="0.25">
      <c r="A85632"/>
    </row>
    <row r="85633" spans="1:1" x14ac:dyDescent="0.25">
      <c r="A85633"/>
    </row>
    <row r="85634" spans="1:1" x14ac:dyDescent="0.25">
      <c r="A85634"/>
    </row>
    <row r="85635" spans="1:1" x14ac:dyDescent="0.25">
      <c r="A85635"/>
    </row>
    <row r="85636" spans="1:1" x14ac:dyDescent="0.25">
      <c r="A85636"/>
    </row>
    <row r="85637" spans="1:1" x14ac:dyDescent="0.25">
      <c r="A85637"/>
    </row>
    <row r="85638" spans="1:1" x14ac:dyDescent="0.25">
      <c r="A85638"/>
    </row>
    <row r="85639" spans="1:1" x14ac:dyDescent="0.25">
      <c r="A85639"/>
    </row>
    <row r="85640" spans="1:1" x14ac:dyDescent="0.25">
      <c r="A85640"/>
    </row>
    <row r="85641" spans="1:1" x14ac:dyDescent="0.25">
      <c r="A85641"/>
    </row>
    <row r="85642" spans="1:1" x14ac:dyDescent="0.25">
      <c r="A85642"/>
    </row>
    <row r="85643" spans="1:1" x14ac:dyDescent="0.25">
      <c r="A85643"/>
    </row>
    <row r="85644" spans="1:1" x14ac:dyDescent="0.25">
      <c r="A85644"/>
    </row>
    <row r="85645" spans="1:1" x14ac:dyDescent="0.25">
      <c r="A85645"/>
    </row>
    <row r="85646" spans="1:1" x14ac:dyDescent="0.25">
      <c r="A85646"/>
    </row>
    <row r="85647" spans="1:1" x14ac:dyDescent="0.25">
      <c r="A85647"/>
    </row>
    <row r="85648" spans="1:1" x14ac:dyDescent="0.25">
      <c r="A85648"/>
    </row>
    <row r="85649" spans="1:1" x14ac:dyDescent="0.25">
      <c r="A85649"/>
    </row>
    <row r="85650" spans="1:1" x14ac:dyDescent="0.25">
      <c r="A85650"/>
    </row>
    <row r="85651" spans="1:1" x14ac:dyDescent="0.25">
      <c r="A85651"/>
    </row>
    <row r="85652" spans="1:1" x14ac:dyDescent="0.25">
      <c r="A85652"/>
    </row>
    <row r="85653" spans="1:1" x14ac:dyDescent="0.25">
      <c r="A85653"/>
    </row>
    <row r="85654" spans="1:1" x14ac:dyDescent="0.25">
      <c r="A85654"/>
    </row>
    <row r="85655" spans="1:1" x14ac:dyDescent="0.25">
      <c r="A85655"/>
    </row>
    <row r="85656" spans="1:1" x14ac:dyDescent="0.25">
      <c r="A85656"/>
    </row>
    <row r="85657" spans="1:1" x14ac:dyDescent="0.25">
      <c r="A85657"/>
    </row>
    <row r="85658" spans="1:1" x14ac:dyDescent="0.25">
      <c r="A85658"/>
    </row>
    <row r="85659" spans="1:1" x14ac:dyDescent="0.25">
      <c r="A85659"/>
    </row>
    <row r="85660" spans="1:1" x14ac:dyDescent="0.25">
      <c r="A85660"/>
    </row>
    <row r="85661" spans="1:1" x14ac:dyDescent="0.25">
      <c r="A85661"/>
    </row>
    <row r="85662" spans="1:1" x14ac:dyDescent="0.25">
      <c r="A85662"/>
    </row>
    <row r="85663" spans="1:1" x14ac:dyDescent="0.25">
      <c r="A85663"/>
    </row>
    <row r="85664" spans="1:1" x14ac:dyDescent="0.25">
      <c r="A85664"/>
    </row>
    <row r="85665" spans="1:1" x14ac:dyDescent="0.25">
      <c r="A85665"/>
    </row>
    <row r="85666" spans="1:1" x14ac:dyDescent="0.25">
      <c r="A85666"/>
    </row>
    <row r="85667" spans="1:1" x14ac:dyDescent="0.25">
      <c r="A85667"/>
    </row>
    <row r="85668" spans="1:1" x14ac:dyDescent="0.25">
      <c r="A85668"/>
    </row>
    <row r="85669" spans="1:1" x14ac:dyDescent="0.25">
      <c r="A85669"/>
    </row>
    <row r="85670" spans="1:1" x14ac:dyDescent="0.25">
      <c r="A85670"/>
    </row>
    <row r="85671" spans="1:1" x14ac:dyDescent="0.25">
      <c r="A85671"/>
    </row>
    <row r="85672" spans="1:1" x14ac:dyDescent="0.25">
      <c r="A85672"/>
    </row>
    <row r="85673" spans="1:1" x14ac:dyDescent="0.25">
      <c r="A85673"/>
    </row>
    <row r="85674" spans="1:1" x14ac:dyDescent="0.25">
      <c r="A85674"/>
    </row>
    <row r="85675" spans="1:1" x14ac:dyDescent="0.25">
      <c r="A85675"/>
    </row>
    <row r="85676" spans="1:1" x14ac:dyDescent="0.25">
      <c r="A85676"/>
    </row>
    <row r="85677" spans="1:1" x14ac:dyDescent="0.25">
      <c r="A85677"/>
    </row>
    <row r="85678" spans="1:1" x14ac:dyDescent="0.25">
      <c r="A85678"/>
    </row>
    <row r="85679" spans="1:1" x14ac:dyDescent="0.25">
      <c r="A85679"/>
    </row>
    <row r="85680" spans="1:1" x14ac:dyDescent="0.25">
      <c r="A85680"/>
    </row>
    <row r="85681" spans="1:1" x14ac:dyDescent="0.25">
      <c r="A85681"/>
    </row>
    <row r="85682" spans="1:1" x14ac:dyDescent="0.25">
      <c r="A85682"/>
    </row>
    <row r="85683" spans="1:1" x14ac:dyDescent="0.25">
      <c r="A85683"/>
    </row>
    <row r="85684" spans="1:1" x14ac:dyDescent="0.25">
      <c r="A85684"/>
    </row>
    <row r="85685" spans="1:1" x14ac:dyDescent="0.25">
      <c r="A85685"/>
    </row>
    <row r="85686" spans="1:1" x14ac:dyDescent="0.25">
      <c r="A85686"/>
    </row>
    <row r="85687" spans="1:1" x14ac:dyDescent="0.25">
      <c r="A85687"/>
    </row>
    <row r="85688" spans="1:1" x14ac:dyDescent="0.25">
      <c r="A85688"/>
    </row>
    <row r="85689" spans="1:1" x14ac:dyDescent="0.25">
      <c r="A85689"/>
    </row>
    <row r="85690" spans="1:1" x14ac:dyDescent="0.25">
      <c r="A85690"/>
    </row>
    <row r="85691" spans="1:1" x14ac:dyDescent="0.25">
      <c r="A85691"/>
    </row>
    <row r="85692" spans="1:1" x14ac:dyDescent="0.25">
      <c r="A85692"/>
    </row>
    <row r="85693" spans="1:1" x14ac:dyDescent="0.25">
      <c r="A85693"/>
    </row>
    <row r="85694" spans="1:1" x14ac:dyDescent="0.25">
      <c r="A85694"/>
    </row>
    <row r="85695" spans="1:1" x14ac:dyDescent="0.25">
      <c r="A85695"/>
    </row>
    <row r="85696" spans="1:1" x14ac:dyDescent="0.25">
      <c r="A85696"/>
    </row>
    <row r="85697" spans="1:1" x14ac:dyDescent="0.25">
      <c r="A85697"/>
    </row>
    <row r="85698" spans="1:1" x14ac:dyDescent="0.25">
      <c r="A85698"/>
    </row>
    <row r="85699" spans="1:1" x14ac:dyDescent="0.25">
      <c r="A85699"/>
    </row>
    <row r="85700" spans="1:1" x14ac:dyDescent="0.25">
      <c r="A85700"/>
    </row>
    <row r="85701" spans="1:1" x14ac:dyDescent="0.25">
      <c r="A85701"/>
    </row>
    <row r="85702" spans="1:1" x14ac:dyDescent="0.25">
      <c r="A85702"/>
    </row>
    <row r="85703" spans="1:1" x14ac:dyDescent="0.25">
      <c r="A85703"/>
    </row>
    <row r="85704" spans="1:1" x14ac:dyDescent="0.25">
      <c r="A85704"/>
    </row>
    <row r="85705" spans="1:1" x14ac:dyDescent="0.25">
      <c r="A85705"/>
    </row>
    <row r="85706" spans="1:1" x14ac:dyDescent="0.25">
      <c r="A85706"/>
    </row>
    <row r="85707" spans="1:1" x14ac:dyDescent="0.25">
      <c r="A85707"/>
    </row>
    <row r="85708" spans="1:1" x14ac:dyDescent="0.25">
      <c r="A85708"/>
    </row>
    <row r="85709" spans="1:1" x14ac:dyDescent="0.25">
      <c r="A85709"/>
    </row>
    <row r="85710" spans="1:1" x14ac:dyDescent="0.25">
      <c r="A85710"/>
    </row>
    <row r="85711" spans="1:1" x14ac:dyDescent="0.25">
      <c r="A85711"/>
    </row>
    <row r="85712" spans="1:1" x14ac:dyDescent="0.25">
      <c r="A85712"/>
    </row>
    <row r="85713" spans="1:1" x14ac:dyDescent="0.25">
      <c r="A85713"/>
    </row>
    <row r="85714" spans="1:1" x14ac:dyDescent="0.25">
      <c r="A85714"/>
    </row>
    <row r="85715" spans="1:1" x14ac:dyDescent="0.25">
      <c r="A85715"/>
    </row>
    <row r="85716" spans="1:1" x14ac:dyDescent="0.25">
      <c r="A85716"/>
    </row>
    <row r="85717" spans="1:1" x14ac:dyDescent="0.25">
      <c r="A85717"/>
    </row>
    <row r="85718" spans="1:1" x14ac:dyDescent="0.25">
      <c r="A85718"/>
    </row>
    <row r="85719" spans="1:1" x14ac:dyDescent="0.25">
      <c r="A85719"/>
    </row>
    <row r="85720" spans="1:1" x14ac:dyDescent="0.25">
      <c r="A85720"/>
    </row>
    <row r="85721" spans="1:1" x14ac:dyDescent="0.25">
      <c r="A85721"/>
    </row>
    <row r="85722" spans="1:1" x14ac:dyDescent="0.25">
      <c r="A85722"/>
    </row>
    <row r="85723" spans="1:1" x14ac:dyDescent="0.25">
      <c r="A85723"/>
    </row>
    <row r="85724" spans="1:1" x14ac:dyDescent="0.25">
      <c r="A85724"/>
    </row>
    <row r="85725" spans="1:1" x14ac:dyDescent="0.25">
      <c r="A85725"/>
    </row>
    <row r="85726" spans="1:1" x14ac:dyDescent="0.25">
      <c r="A85726"/>
    </row>
    <row r="85727" spans="1:1" x14ac:dyDescent="0.25">
      <c r="A85727"/>
    </row>
    <row r="85728" spans="1:1" x14ac:dyDescent="0.25">
      <c r="A85728"/>
    </row>
    <row r="85729" spans="1:1" x14ac:dyDescent="0.25">
      <c r="A85729"/>
    </row>
    <row r="85730" spans="1:1" x14ac:dyDescent="0.25">
      <c r="A85730"/>
    </row>
    <row r="85731" spans="1:1" x14ac:dyDescent="0.25">
      <c r="A85731"/>
    </row>
    <row r="85732" spans="1:1" x14ac:dyDescent="0.25">
      <c r="A85732"/>
    </row>
    <row r="85733" spans="1:1" x14ac:dyDescent="0.25">
      <c r="A85733"/>
    </row>
    <row r="85734" spans="1:1" x14ac:dyDescent="0.25">
      <c r="A85734"/>
    </row>
    <row r="85735" spans="1:1" x14ac:dyDescent="0.25">
      <c r="A85735"/>
    </row>
    <row r="85736" spans="1:1" x14ac:dyDescent="0.25">
      <c r="A85736"/>
    </row>
    <row r="85737" spans="1:1" x14ac:dyDescent="0.25">
      <c r="A85737"/>
    </row>
    <row r="85738" spans="1:1" x14ac:dyDescent="0.25">
      <c r="A85738"/>
    </row>
    <row r="85739" spans="1:1" x14ac:dyDescent="0.25">
      <c r="A85739"/>
    </row>
    <row r="85740" spans="1:1" x14ac:dyDescent="0.25">
      <c r="A85740"/>
    </row>
    <row r="85741" spans="1:1" x14ac:dyDescent="0.25">
      <c r="A85741"/>
    </row>
    <row r="85742" spans="1:1" x14ac:dyDescent="0.25">
      <c r="A85742"/>
    </row>
    <row r="85743" spans="1:1" x14ac:dyDescent="0.25">
      <c r="A85743"/>
    </row>
    <row r="85744" spans="1:1" x14ac:dyDescent="0.25">
      <c r="A85744"/>
    </row>
    <row r="85745" spans="1:1" x14ac:dyDescent="0.25">
      <c r="A85745"/>
    </row>
    <row r="85746" spans="1:1" x14ac:dyDescent="0.25">
      <c r="A85746"/>
    </row>
    <row r="85747" spans="1:1" x14ac:dyDescent="0.25">
      <c r="A85747"/>
    </row>
    <row r="85748" spans="1:1" x14ac:dyDescent="0.25">
      <c r="A85748"/>
    </row>
    <row r="85749" spans="1:1" x14ac:dyDescent="0.25">
      <c r="A85749"/>
    </row>
    <row r="85750" spans="1:1" x14ac:dyDescent="0.25">
      <c r="A85750"/>
    </row>
    <row r="85751" spans="1:1" x14ac:dyDescent="0.25">
      <c r="A85751"/>
    </row>
    <row r="85752" spans="1:1" x14ac:dyDescent="0.25">
      <c r="A85752"/>
    </row>
    <row r="85753" spans="1:1" x14ac:dyDescent="0.25">
      <c r="A85753"/>
    </row>
    <row r="85754" spans="1:1" x14ac:dyDescent="0.25">
      <c r="A85754"/>
    </row>
    <row r="85755" spans="1:1" x14ac:dyDescent="0.25">
      <c r="A85755"/>
    </row>
    <row r="85756" spans="1:1" x14ac:dyDescent="0.25">
      <c r="A85756"/>
    </row>
    <row r="85757" spans="1:1" x14ac:dyDescent="0.25">
      <c r="A85757"/>
    </row>
    <row r="85758" spans="1:1" x14ac:dyDescent="0.25">
      <c r="A85758"/>
    </row>
    <row r="85759" spans="1:1" x14ac:dyDescent="0.25">
      <c r="A85759"/>
    </row>
    <row r="85760" spans="1:1" x14ac:dyDescent="0.25">
      <c r="A85760"/>
    </row>
    <row r="85761" spans="1:1" x14ac:dyDescent="0.25">
      <c r="A85761"/>
    </row>
    <row r="85762" spans="1:1" x14ac:dyDescent="0.25">
      <c r="A85762"/>
    </row>
    <row r="85763" spans="1:1" x14ac:dyDescent="0.25">
      <c r="A85763"/>
    </row>
    <row r="85764" spans="1:1" x14ac:dyDescent="0.25">
      <c r="A85764"/>
    </row>
    <row r="85765" spans="1:1" x14ac:dyDescent="0.25">
      <c r="A85765"/>
    </row>
    <row r="85766" spans="1:1" x14ac:dyDescent="0.25">
      <c r="A85766"/>
    </row>
    <row r="85767" spans="1:1" x14ac:dyDescent="0.25">
      <c r="A85767"/>
    </row>
    <row r="85768" spans="1:1" x14ac:dyDescent="0.25">
      <c r="A85768"/>
    </row>
    <row r="85769" spans="1:1" x14ac:dyDescent="0.25">
      <c r="A85769"/>
    </row>
    <row r="85770" spans="1:1" x14ac:dyDescent="0.25">
      <c r="A85770"/>
    </row>
    <row r="85771" spans="1:1" x14ac:dyDescent="0.25">
      <c r="A85771"/>
    </row>
    <row r="85772" spans="1:1" x14ac:dyDescent="0.25">
      <c r="A85772"/>
    </row>
    <row r="85773" spans="1:1" x14ac:dyDescent="0.25">
      <c r="A85773"/>
    </row>
    <row r="85774" spans="1:1" x14ac:dyDescent="0.25">
      <c r="A85774"/>
    </row>
    <row r="85775" spans="1:1" x14ac:dyDescent="0.25">
      <c r="A85775"/>
    </row>
    <row r="85776" spans="1:1" x14ac:dyDescent="0.25">
      <c r="A85776"/>
    </row>
    <row r="85777" spans="1:1" x14ac:dyDescent="0.25">
      <c r="A85777"/>
    </row>
    <row r="85778" spans="1:1" x14ac:dyDescent="0.25">
      <c r="A85778"/>
    </row>
    <row r="85779" spans="1:1" x14ac:dyDescent="0.25">
      <c r="A85779"/>
    </row>
    <row r="85780" spans="1:1" x14ac:dyDescent="0.25">
      <c r="A85780"/>
    </row>
    <row r="85781" spans="1:1" x14ac:dyDescent="0.25">
      <c r="A85781"/>
    </row>
    <row r="85782" spans="1:1" x14ac:dyDescent="0.25">
      <c r="A85782"/>
    </row>
    <row r="85783" spans="1:1" x14ac:dyDescent="0.25">
      <c r="A85783"/>
    </row>
    <row r="85784" spans="1:1" x14ac:dyDescent="0.25">
      <c r="A85784"/>
    </row>
    <row r="85785" spans="1:1" x14ac:dyDescent="0.25">
      <c r="A85785"/>
    </row>
    <row r="85786" spans="1:1" x14ac:dyDescent="0.25">
      <c r="A85786"/>
    </row>
    <row r="85787" spans="1:1" x14ac:dyDescent="0.25">
      <c r="A85787"/>
    </row>
    <row r="85788" spans="1:1" x14ac:dyDescent="0.25">
      <c r="A85788"/>
    </row>
    <row r="85789" spans="1:1" x14ac:dyDescent="0.25">
      <c r="A85789"/>
    </row>
    <row r="85790" spans="1:1" x14ac:dyDescent="0.25">
      <c r="A85790"/>
    </row>
    <row r="85791" spans="1:1" x14ac:dyDescent="0.25">
      <c r="A85791"/>
    </row>
    <row r="85792" spans="1:1" x14ac:dyDescent="0.25">
      <c r="A85792"/>
    </row>
    <row r="85793" spans="1:1" x14ac:dyDescent="0.25">
      <c r="A85793"/>
    </row>
    <row r="85794" spans="1:1" x14ac:dyDescent="0.25">
      <c r="A85794"/>
    </row>
    <row r="85795" spans="1:1" x14ac:dyDescent="0.25">
      <c r="A85795"/>
    </row>
    <row r="85796" spans="1:1" x14ac:dyDescent="0.25">
      <c r="A85796"/>
    </row>
    <row r="85797" spans="1:1" x14ac:dyDescent="0.25">
      <c r="A85797"/>
    </row>
    <row r="85798" spans="1:1" x14ac:dyDescent="0.25">
      <c r="A85798"/>
    </row>
    <row r="85799" spans="1:1" x14ac:dyDescent="0.25">
      <c r="A85799"/>
    </row>
    <row r="85800" spans="1:1" x14ac:dyDescent="0.25">
      <c r="A85800"/>
    </row>
    <row r="85801" spans="1:1" x14ac:dyDescent="0.25">
      <c r="A85801"/>
    </row>
    <row r="85802" spans="1:1" x14ac:dyDescent="0.25">
      <c r="A85802"/>
    </row>
    <row r="85803" spans="1:1" x14ac:dyDescent="0.25">
      <c r="A85803"/>
    </row>
    <row r="85804" spans="1:1" x14ac:dyDescent="0.25">
      <c r="A85804"/>
    </row>
    <row r="85805" spans="1:1" x14ac:dyDescent="0.25">
      <c r="A85805"/>
    </row>
    <row r="85806" spans="1:1" x14ac:dyDescent="0.25">
      <c r="A85806"/>
    </row>
    <row r="85807" spans="1:1" x14ac:dyDescent="0.25">
      <c r="A85807"/>
    </row>
    <row r="85808" spans="1:1" x14ac:dyDescent="0.25">
      <c r="A85808"/>
    </row>
    <row r="85809" spans="1:1" x14ac:dyDescent="0.25">
      <c r="A85809"/>
    </row>
    <row r="85810" spans="1:1" x14ac:dyDescent="0.25">
      <c r="A85810"/>
    </row>
    <row r="85811" spans="1:1" x14ac:dyDescent="0.25">
      <c r="A85811"/>
    </row>
    <row r="85812" spans="1:1" x14ac:dyDescent="0.25">
      <c r="A85812"/>
    </row>
    <row r="85813" spans="1:1" x14ac:dyDescent="0.25">
      <c r="A85813"/>
    </row>
    <row r="85814" spans="1:1" x14ac:dyDescent="0.25">
      <c r="A85814"/>
    </row>
    <row r="85815" spans="1:1" x14ac:dyDescent="0.25">
      <c r="A85815"/>
    </row>
    <row r="85816" spans="1:1" x14ac:dyDescent="0.25">
      <c r="A85816"/>
    </row>
    <row r="85817" spans="1:1" x14ac:dyDescent="0.25">
      <c r="A85817"/>
    </row>
    <row r="85818" spans="1:1" x14ac:dyDescent="0.25">
      <c r="A85818"/>
    </row>
    <row r="85819" spans="1:1" x14ac:dyDescent="0.25">
      <c r="A85819"/>
    </row>
    <row r="85820" spans="1:1" x14ac:dyDescent="0.25">
      <c r="A85820"/>
    </row>
    <row r="85821" spans="1:1" x14ac:dyDescent="0.25">
      <c r="A85821"/>
    </row>
    <row r="85822" spans="1:1" x14ac:dyDescent="0.25">
      <c r="A85822"/>
    </row>
    <row r="85823" spans="1:1" x14ac:dyDescent="0.25">
      <c r="A85823"/>
    </row>
    <row r="85824" spans="1:1" x14ac:dyDescent="0.25">
      <c r="A85824"/>
    </row>
    <row r="85825" spans="1:1" x14ac:dyDescent="0.25">
      <c r="A85825"/>
    </row>
    <row r="85826" spans="1:1" x14ac:dyDescent="0.25">
      <c r="A85826"/>
    </row>
    <row r="85827" spans="1:1" x14ac:dyDescent="0.25">
      <c r="A85827"/>
    </row>
    <row r="85828" spans="1:1" x14ac:dyDescent="0.25">
      <c r="A85828"/>
    </row>
    <row r="85829" spans="1:1" x14ac:dyDescent="0.25">
      <c r="A85829"/>
    </row>
    <row r="85830" spans="1:1" x14ac:dyDescent="0.25">
      <c r="A85830"/>
    </row>
    <row r="85831" spans="1:1" x14ac:dyDescent="0.25">
      <c r="A85831"/>
    </row>
    <row r="85832" spans="1:1" x14ac:dyDescent="0.25">
      <c r="A85832"/>
    </row>
    <row r="85833" spans="1:1" x14ac:dyDescent="0.25">
      <c r="A85833"/>
    </row>
    <row r="85834" spans="1:1" x14ac:dyDescent="0.25">
      <c r="A85834"/>
    </row>
    <row r="85835" spans="1:1" x14ac:dyDescent="0.25">
      <c r="A85835"/>
    </row>
    <row r="85836" spans="1:1" x14ac:dyDescent="0.25">
      <c r="A85836"/>
    </row>
    <row r="85837" spans="1:1" x14ac:dyDescent="0.25">
      <c r="A85837"/>
    </row>
    <row r="85838" spans="1:1" x14ac:dyDescent="0.25">
      <c r="A85838"/>
    </row>
    <row r="85839" spans="1:1" x14ac:dyDescent="0.25">
      <c r="A85839"/>
    </row>
    <row r="85840" spans="1:1" x14ac:dyDescent="0.25">
      <c r="A85840"/>
    </row>
    <row r="85841" spans="1:1" x14ac:dyDescent="0.25">
      <c r="A85841"/>
    </row>
    <row r="85842" spans="1:1" x14ac:dyDescent="0.25">
      <c r="A85842"/>
    </row>
    <row r="85843" spans="1:1" x14ac:dyDescent="0.25">
      <c r="A85843"/>
    </row>
    <row r="85844" spans="1:1" x14ac:dyDescent="0.25">
      <c r="A85844"/>
    </row>
    <row r="85845" spans="1:1" x14ac:dyDescent="0.25">
      <c r="A85845"/>
    </row>
    <row r="85846" spans="1:1" x14ac:dyDescent="0.25">
      <c r="A85846"/>
    </row>
    <row r="85847" spans="1:1" x14ac:dyDescent="0.25">
      <c r="A85847"/>
    </row>
    <row r="85848" spans="1:1" x14ac:dyDescent="0.25">
      <c r="A85848"/>
    </row>
    <row r="85849" spans="1:1" x14ac:dyDescent="0.25">
      <c r="A85849"/>
    </row>
    <row r="85850" spans="1:1" x14ac:dyDescent="0.25">
      <c r="A85850"/>
    </row>
    <row r="85851" spans="1:1" x14ac:dyDescent="0.25">
      <c r="A85851"/>
    </row>
    <row r="85852" spans="1:1" x14ac:dyDescent="0.25">
      <c r="A85852"/>
    </row>
    <row r="85853" spans="1:1" x14ac:dyDescent="0.25">
      <c r="A85853"/>
    </row>
    <row r="85854" spans="1:1" x14ac:dyDescent="0.25">
      <c r="A85854"/>
    </row>
    <row r="85855" spans="1:1" x14ac:dyDescent="0.25">
      <c r="A85855"/>
    </row>
    <row r="85856" spans="1:1" x14ac:dyDescent="0.25">
      <c r="A85856"/>
    </row>
    <row r="85857" spans="1:1" x14ac:dyDescent="0.25">
      <c r="A85857"/>
    </row>
    <row r="85858" spans="1:1" x14ac:dyDescent="0.25">
      <c r="A85858"/>
    </row>
    <row r="85859" spans="1:1" x14ac:dyDescent="0.25">
      <c r="A85859"/>
    </row>
    <row r="85860" spans="1:1" x14ac:dyDescent="0.25">
      <c r="A85860"/>
    </row>
    <row r="85861" spans="1:1" x14ac:dyDescent="0.25">
      <c r="A85861"/>
    </row>
    <row r="85862" spans="1:1" x14ac:dyDescent="0.25">
      <c r="A85862"/>
    </row>
    <row r="85863" spans="1:1" x14ac:dyDescent="0.25">
      <c r="A85863"/>
    </row>
    <row r="85864" spans="1:1" x14ac:dyDescent="0.25">
      <c r="A85864"/>
    </row>
    <row r="85865" spans="1:1" x14ac:dyDescent="0.25">
      <c r="A85865"/>
    </row>
    <row r="85866" spans="1:1" x14ac:dyDescent="0.25">
      <c r="A85866"/>
    </row>
    <row r="85867" spans="1:1" x14ac:dyDescent="0.25">
      <c r="A85867"/>
    </row>
    <row r="85868" spans="1:1" x14ac:dyDescent="0.25">
      <c r="A85868"/>
    </row>
    <row r="85869" spans="1:1" x14ac:dyDescent="0.25">
      <c r="A85869"/>
    </row>
    <row r="85870" spans="1:1" x14ac:dyDescent="0.25">
      <c r="A85870"/>
    </row>
    <row r="85871" spans="1:1" x14ac:dyDescent="0.25">
      <c r="A85871"/>
    </row>
    <row r="85872" spans="1:1" x14ac:dyDescent="0.25">
      <c r="A85872"/>
    </row>
    <row r="85873" spans="1:1" x14ac:dyDescent="0.25">
      <c r="A85873"/>
    </row>
    <row r="85874" spans="1:1" x14ac:dyDescent="0.25">
      <c r="A85874"/>
    </row>
    <row r="85875" spans="1:1" x14ac:dyDescent="0.25">
      <c r="A85875"/>
    </row>
    <row r="85876" spans="1:1" x14ac:dyDescent="0.25">
      <c r="A85876"/>
    </row>
    <row r="85877" spans="1:1" x14ac:dyDescent="0.25">
      <c r="A85877"/>
    </row>
    <row r="85878" spans="1:1" x14ac:dyDescent="0.25">
      <c r="A85878"/>
    </row>
    <row r="85879" spans="1:1" x14ac:dyDescent="0.25">
      <c r="A85879"/>
    </row>
    <row r="85880" spans="1:1" x14ac:dyDescent="0.25">
      <c r="A85880"/>
    </row>
    <row r="85881" spans="1:1" x14ac:dyDescent="0.25">
      <c r="A85881"/>
    </row>
    <row r="85882" spans="1:1" x14ac:dyDescent="0.25">
      <c r="A85882"/>
    </row>
    <row r="85883" spans="1:1" x14ac:dyDescent="0.25">
      <c r="A85883"/>
    </row>
    <row r="85884" spans="1:1" x14ac:dyDescent="0.25">
      <c r="A85884"/>
    </row>
    <row r="85885" spans="1:1" x14ac:dyDescent="0.25">
      <c r="A85885"/>
    </row>
    <row r="85886" spans="1:1" x14ac:dyDescent="0.25">
      <c r="A85886"/>
    </row>
    <row r="85887" spans="1:1" x14ac:dyDescent="0.25">
      <c r="A85887"/>
    </row>
    <row r="85888" spans="1:1" x14ac:dyDescent="0.25">
      <c r="A85888"/>
    </row>
    <row r="85889" spans="1:1" x14ac:dyDescent="0.25">
      <c r="A85889"/>
    </row>
    <row r="85890" spans="1:1" x14ac:dyDescent="0.25">
      <c r="A85890"/>
    </row>
    <row r="85891" spans="1:1" x14ac:dyDescent="0.25">
      <c r="A85891"/>
    </row>
    <row r="85892" spans="1:1" x14ac:dyDescent="0.25">
      <c r="A85892"/>
    </row>
    <row r="85893" spans="1:1" x14ac:dyDescent="0.25">
      <c r="A85893"/>
    </row>
    <row r="85894" spans="1:1" x14ac:dyDescent="0.25">
      <c r="A85894"/>
    </row>
    <row r="85895" spans="1:1" x14ac:dyDescent="0.25">
      <c r="A85895"/>
    </row>
    <row r="85896" spans="1:1" x14ac:dyDescent="0.25">
      <c r="A85896"/>
    </row>
    <row r="85897" spans="1:1" x14ac:dyDescent="0.25">
      <c r="A85897"/>
    </row>
    <row r="85898" spans="1:1" x14ac:dyDescent="0.25">
      <c r="A85898"/>
    </row>
    <row r="85899" spans="1:1" x14ac:dyDescent="0.25">
      <c r="A85899"/>
    </row>
    <row r="85900" spans="1:1" x14ac:dyDescent="0.25">
      <c r="A85900"/>
    </row>
    <row r="85901" spans="1:1" x14ac:dyDescent="0.25">
      <c r="A85901"/>
    </row>
    <row r="85902" spans="1:1" x14ac:dyDescent="0.25">
      <c r="A85902"/>
    </row>
    <row r="85903" spans="1:1" x14ac:dyDescent="0.25">
      <c r="A85903"/>
    </row>
    <row r="85904" spans="1:1" x14ac:dyDescent="0.25">
      <c r="A85904"/>
    </row>
    <row r="85905" spans="1:1" x14ac:dyDescent="0.25">
      <c r="A85905"/>
    </row>
    <row r="85906" spans="1:1" x14ac:dyDescent="0.25">
      <c r="A85906"/>
    </row>
    <row r="85907" spans="1:1" x14ac:dyDescent="0.25">
      <c r="A85907"/>
    </row>
    <row r="85908" spans="1:1" x14ac:dyDescent="0.25">
      <c r="A85908"/>
    </row>
    <row r="85909" spans="1:1" x14ac:dyDescent="0.25">
      <c r="A85909"/>
    </row>
    <row r="85910" spans="1:1" x14ac:dyDescent="0.25">
      <c r="A85910"/>
    </row>
    <row r="85911" spans="1:1" x14ac:dyDescent="0.25">
      <c r="A85911"/>
    </row>
    <row r="85912" spans="1:1" x14ac:dyDescent="0.25">
      <c r="A85912"/>
    </row>
    <row r="85913" spans="1:1" x14ac:dyDescent="0.25">
      <c r="A85913"/>
    </row>
    <row r="85914" spans="1:1" x14ac:dyDescent="0.25">
      <c r="A85914"/>
    </row>
    <row r="85915" spans="1:1" x14ac:dyDescent="0.25">
      <c r="A85915"/>
    </row>
    <row r="85916" spans="1:1" x14ac:dyDescent="0.25">
      <c r="A85916"/>
    </row>
    <row r="85917" spans="1:1" x14ac:dyDescent="0.25">
      <c r="A85917"/>
    </row>
    <row r="85918" spans="1:1" x14ac:dyDescent="0.25">
      <c r="A85918"/>
    </row>
    <row r="85919" spans="1:1" x14ac:dyDescent="0.25">
      <c r="A85919"/>
    </row>
    <row r="85920" spans="1:1" x14ac:dyDescent="0.25">
      <c r="A85920"/>
    </row>
    <row r="85921" spans="1:1" x14ac:dyDescent="0.25">
      <c r="A85921"/>
    </row>
    <row r="85922" spans="1:1" x14ac:dyDescent="0.25">
      <c r="A85922"/>
    </row>
    <row r="85923" spans="1:1" x14ac:dyDescent="0.25">
      <c r="A85923"/>
    </row>
    <row r="85924" spans="1:1" x14ac:dyDescent="0.25">
      <c r="A85924"/>
    </row>
    <row r="85925" spans="1:1" x14ac:dyDescent="0.25">
      <c r="A85925"/>
    </row>
    <row r="85926" spans="1:1" x14ac:dyDescent="0.25">
      <c r="A85926"/>
    </row>
    <row r="85927" spans="1:1" x14ac:dyDescent="0.25">
      <c r="A85927"/>
    </row>
    <row r="85928" spans="1:1" x14ac:dyDescent="0.25">
      <c r="A85928"/>
    </row>
    <row r="85929" spans="1:1" x14ac:dyDescent="0.25">
      <c r="A85929"/>
    </row>
    <row r="85930" spans="1:1" x14ac:dyDescent="0.25">
      <c r="A85930"/>
    </row>
    <row r="85931" spans="1:1" x14ac:dyDescent="0.25">
      <c r="A85931"/>
    </row>
    <row r="85932" spans="1:1" x14ac:dyDescent="0.25">
      <c r="A85932"/>
    </row>
    <row r="85933" spans="1:1" x14ac:dyDescent="0.25">
      <c r="A85933"/>
    </row>
    <row r="85934" spans="1:1" x14ac:dyDescent="0.25">
      <c r="A85934"/>
    </row>
    <row r="85935" spans="1:1" x14ac:dyDescent="0.25">
      <c r="A85935"/>
    </row>
    <row r="85936" spans="1:1" x14ac:dyDescent="0.25">
      <c r="A85936"/>
    </row>
    <row r="85937" spans="1:1" x14ac:dyDescent="0.25">
      <c r="A85937"/>
    </row>
    <row r="85938" spans="1:1" x14ac:dyDescent="0.25">
      <c r="A85938"/>
    </row>
    <row r="85939" spans="1:1" x14ac:dyDescent="0.25">
      <c r="A85939"/>
    </row>
    <row r="85940" spans="1:1" x14ac:dyDescent="0.25">
      <c r="A85940"/>
    </row>
    <row r="85941" spans="1:1" x14ac:dyDescent="0.25">
      <c r="A85941"/>
    </row>
    <row r="85942" spans="1:1" x14ac:dyDescent="0.25">
      <c r="A85942"/>
    </row>
    <row r="85943" spans="1:1" x14ac:dyDescent="0.25">
      <c r="A85943"/>
    </row>
    <row r="85944" spans="1:1" x14ac:dyDescent="0.25">
      <c r="A85944"/>
    </row>
    <row r="85945" spans="1:1" x14ac:dyDescent="0.25">
      <c r="A85945"/>
    </row>
    <row r="85946" spans="1:1" x14ac:dyDescent="0.25">
      <c r="A85946"/>
    </row>
    <row r="85947" spans="1:1" x14ac:dyDescent="0.25">
      <c r="A85947"/>
    </row>
    <row r="85948" spans="1:1" x14ac:dyDescent="0.25">
      <c r="A85948"/>
    </row>
    <row r="85949" spans="1:1" x14ac:dyDescent="0.25">
      <c r="A85949"/>
    </row>
    <row r="85950" spans="1:1" x14ac:dyDescent="0.25">
      <c r="A85950"/>
    </row>
    <row r="85951" spans="1:1" x14ac:dyDescent="0.25">
      <c r="A85951"/>
    </row>
    <row r="85952" spans="1:1" x14ac:dyDescent="0.25">
      <c r="A85952"/>
    </row>
    <row r="85953" spans="1:1" x14ac:dyDescent="0.25">
      <c r="A85953"/>
    </row>
    <row r="85954" spans="1:1" x14ac:dyDescent="0.25">
      <c r="A85954"/>
    </row>
    <row r="85955" spans="1:1" x14ac:dyDescent="0.25">
      <c r="A85955"/>
    </row>
    <row r="85956" spans="1:1" x14ac:dyDescent="0.25">
      <c r="A85956"/>
    </row>
    <row r="85957" spans="1:1" x14ac:dyDescent="0.25">
      <c r="A85957"/>
    </row>
    <row r="85958" spans="1:1" x14ac:dyDescent="0.25">
      <c r="A85958"/>
    </row>
    <row r="85959" spans="1:1" x14ac:dyDescent="0.25">
      <c r="A85959"/>
    </row>
    <row r="85960" spans="1:1" x14ac:dyDescent="0.25">
      <c r="A85960"/>
    </row>
    <row r="85961" spans="1:1" x14ac:dyDescent="0.25">
      <c r="A85961"/>
    </row>
    <row r="85962" spans="1:1" x14ac:dyDescent="0.25">
      <c r="A85962"/>
    </row>
    <row r="85963" spans="1:1" x14ac:dyDescent="0.25">
      <c r="A85963"/>
    </row>
    <row r="85964" spans="1:1" x14ac:dyDescent="0.25">
      <c r="A85964"/>
    </row>
    <row r="85965" spans="1:1" x14ac:dyDescent="0.25">
      <c r="A85965"/>
    </row>
    <row r="85966" spans="1:1" x14ac:dyDescent="0.25">
      <c r="A85966"/>
    </row>
    <row r="85967" spans="1:1" x14ac:dyDescent="0.25">
      <c r="A85967"/>
    </row>
    <row r="85968" spans="1:1" x14ac:dyDescent="0.25">
      <c r="A85968"/>
    </row>
    <row r="85969" spans="1:1" x14ac:dyDescent="0.25">
      <c r="A85969"/>
    </row>
    <row r="85970" spans="1:1" x14ac:dyDescent="0.25">
      <c r="A85970"/>
    </row>
    <row r="85971" spans="1:1" x14ac:dyDescent="0.25">
      <c r="A85971"/>
    </row>
    <row r="85972" spans="1:1" x14ac:dyDescent="0.25">
      <c r="A85972"/>
    </row>
    <row r="85973" spans="1:1" x14ac:dyDescent="0.25">
      <c r="A85973"/>
    </row>
    <row r="85974" spans="1:1" x14ac:dyDescent="0.25">
      <c r="A85974"/>
    </row>
    <row r="85975" spans="1:1" x14ac:dyDescent="0.25">
      <c r="A85975"/>
    </row>
    <row r="85976" spans="1:1" x14ac:dyDescent="0.25">
      <c r="A85976"/>
    </row>
    <row r="85977" spans="1:1" x14ac:dyDescent="0.25">
      <c r="A85977"/>
    </row>
    <row r="85978" spans="1:1" x14ac:dyDescent="0.25">
      <c r="A85978"/>
    </row>
    <row r="85979" spans="1:1" x14ac:dyDescent="0.25">
      <c r="A85979"/>
    </row>
    <row r="85980" spans="1:1" x14ac:dyDescent="0.25">
      <c r="A85980"/>
    </row>
    <row r="85981" spans="1:1" x14ac:dyDescent="0.25">
      <c r="A85981"/>
    </row>
    <row r="85982" spans="1:1" x14ac:dyDescent="0.25">
      <c r="A85982"/>
    </row>
    <row r="85983" spans="1:1" x14ac:dyDescent="0.25">
      <c r="A85983"/>
    </row>
    <row r="85984" spans="1:1" x14ac:dyDescent="0.25">
      <c r="A85984"/>
    </row>
    <row r="85985" spans="1:1" x14ac:dyDescent="0.25">
      <c r="A85985"/>
    </row>
    <row r="85986" spans="1:1" x14ac:dyDescent="0.25">
      <c r="A85986"/>
    </row>
    <row r="85987" spans="1:1" x14ac:dyDescent="0.25">
      <c r="A85987"/>
    </row>
    <row r="85988" spans="1:1" x14ac:dyDescent="0.25">
      <c r="A85988"/>
    </row>
    <row r="85989" spans="1:1" x14ac:dyDescent="0.25">
      <c r="A85989"/>
    </row>
    <row r="85990" spans="1:1" x14ac:dyDescent="0.25">
      <c r="A85990"/>
    </row>
    <row r="85991" spans="1:1" x14ac:dyDescent="0.25">
      <c r="A85991"/>
    </row>
    <row r="85992" spans="1:1" x14ac:dyDescent="0.25">
      <c r="A85992"/>
    </row>
    <row r="85993" spans="1:1" x14ac:dyDescent="0.25">
      <c r="A85993"/>
    </row>
    <row r="85994" spans="1:1" x14ac:dyDescent="0.25">
      <c r="A85994"/>
    </row>
    <row r="85995" spans="1:1" x14ac:dyDescent="0.25">
      <c r="A85995"/>
    </row>
    <row r="85996" spans="1:1" x14ac:dyDescent="0.25">
      <c r="A85996"/>
    </row>
    <row r="85997" spans="1:1" x14ac:dyDescent="0.25">
      <c r="A85997"/>
    </row>
    <row r="85998" spans="1:1" x14ac:dyDescent="0.25">
      <c r="A85998"/>
    </row>
    <row r="85999" spans="1:1" x14ac:dyDescent="0.25">
      <c r="A85999"/>
    </row>
    <row r="86000" spans="1:1" x14ac:dyDescent="0.25">
      <c r="A86000"/>
    </row>
    <row r="86001" spans="1:1" x14ac:dyDescent="0.25">
      <c r="A86001"/>
    </row>
    <row r="86002" spans="1:1" x14ac:dyDescent="0.25">
      <c r="A86002"/>
    </row>
    <row r="86003" spans="1:1" x14ac:dyDescent="0.25">
      <c r="A86003"/>
    </row>
    <row r="86004" spans="1:1" x14ac:dyDescent="0.25">
      <c r="A86004"/>
    </row>
    <row r="86005" spans="1:1" x14ac:dyDescent="0.25">
      <c r="A86005"/>
    </row>
    <row r="86006" spans="1:1" x14ac:dyDescent="0.25">
      <c r="A86006"/>
    </row>
    <row r="86007" spans="1:1" x14ac:dyDescent="0.25">
      <c r="A86007"/>
    </row>
    <row r="86008" spans="1:1" x14ac:dyDescent="0.25">
      <c r="A86008"/>
    </row>
    <row r="86009" spans="1:1" x14ac:dyDescent="0.25">
      <c r="A86009"/>
    </row>
    <row r="86010" spans="1:1" x14ac:dyDescent="0.25">
      <c r="A86010"/>
    </row>
    <row r="86011" spans="1:1" x14ac:dyDescent="0.25">
      <c r="A86011"/>
    </row>
    <row r="86012" spans="1:1" x14ac:dyDescent="0.25">
      <c r="A86012"/>
    </row>
    <row r="86013" spans="1:1" x14ac:dyDescent="0.25">
      <c r="A86013"/>
    </row>
    <row r="86014" spans="1:1" x14ac:dyDescent="0.25">
      <c r="A86014"/>
    </row>
    <row r="86015" spans="1:1" x14ac:dyDescent="0.25">
      <c r="A86015"/>
    </row>
    <row r="86016" spans="1:1" x14ac:dyDescent="0.25">
      <c r="A86016"/>
    </row>
    <row r="86017" spans="1:1" x14ac:dyDescent="0.25">
      <c r="A86017"/>
    </row>
    <row r="86018" spans="1:1" x14ac:dyDescent="0.25">
      <c r="A86018"/>
    </row>
    <row r="86019" spans="1:1" x14ac:dyDescent="0.25">
      <c r="A86019"/>
    </row>
    <row r="86020" spans="1:1" x14ac:dyDescent="0.25">
      <c r="A86020"/>
    </row>
    <row r="86021" spans="1:1" x14ac:dyDescent="0.25">
      <c r="A86021"/>
    </row>
    <row r="86022" spans="1:1" x14ac:dyDescent="0.25">
      <c r="A86022"/>
    </row>
    <row r="86023" spans="1:1" x14ac:dyDescent="0.25">
      <c r="A86023"/>
    </row>
    <row r="86024" spans="1:1" x14ac:dyDescent="0.25">
      <c r="A86024"/>
    </row>
    <row r="86025" spans="1:1" x14ac:dyDescent="0.25">
      <c r="A86025"/>
    </row>
    <row r="86026" spans="1:1" x14ac:dyDescent="0.25">
      <c r="A86026"/>
    </row>
    <row r="86027" spans="1:1" x14ac:dyDescent="0.25">
      <c r="A86027"/>
    </row>
    <row r="86028" spans="1:1" x14ac:dyDescent="0.25">
      <c r="A86028"/>
    </row>
    <row r="86029" spans="1:1" x14ac:dyDescent="0.25">
      <c r="A86029"/>
    </row>
    <row r="86030" spans="1:1" x14ac:dyDescent="0.25">
      <c r="A86030"/>
    </row>
    <row r="86031" spans="1:1" x14ac:dyDescent="0.25">
      <c r="A86031"/>
    </row>
    <row r="86032" spans="1:1" x14ac:dyDescent="0.25">
      <c r="A86032"/>
    </row>
    <row r="86033" spans="1:1" x14ac:dyDescent="0.25">
      <c r="A86033"/>
    </row>
    <row r="86034" spans="1:1" x14ac:dyDescent="0.25">
      <c r="A86034"/>
    </row>
    <row r="86035" spans="1:1" x14ac:dyDescent="0.25">
      <c r="A86035"/>
    </row>
    <row r="86036" spans="1:1" x14ac:dyDescent="0.25">
      <c r="A86036"/>
    </row>
    <row r="86037" spans="1:1" x14ac:dyDescent="0.25">
      <c r="A86037"/>
    </row>
    <row r="86038" spans="1:1" x14ac:dyDescent="0.25">
      <c r="A86038"/>
    </row>
    <row r="86039" spans="1:1" x14ac:dyDescent="0.25">
      <c r="A86039"/>
    </row>
    <row r="86040" spans="1:1" x14ac:dyDescent="0.25">
      <c r="A86040"/>
    </row>
    <row r="86041" spans="1:1" x14ac:dyDescent="0.25">
      <c r="A86041"/>
    </row>
    <row r="86042" spans="1:1" x14ac:dyDescent="0.25">
      <c r="A86042"/>
    </row>
    <row r="86043" spans="1:1" x14ac:dyDescent="0.25">
      <c r="A86043"/>
    </row>
    <row r="86044" spans="1:1" x14ac:dyDescent="0.25">
      <c r="A86044"/>
    </row>
    <row r="86045" spans="1:1" x14ac:dyDescent="0.25">
      <c r="A86045"/>
    </row>
    <row r="86046" spans="1:1" x14ac:dyDescent="0.25">
      <c r="A86046"/>
    </row>
    <row r="86047" spans="1:1" x14ac:dyDescent="0.25">
      <c r="A86047"/>
    </row>
    <row r="86048" spans="1:1" x14ac:dyDescent="0.25">
      <c r="A86048"/>
    </row>
    <row r="86049" spans="1:1" x14ac:dyDescent="0.25">
      <c r="A86049"/>
    </row>
    <row r="86050" spans="1:1" x14ac:dyDescent="0.25">
      <c r="A86050"/>
    </row>
    <row r="86051" spans="1:1" x14ac:dyDescent="0.25">
      <c r="A86051"/>
    </row>
    <row r="86052" spans="1:1" x14ac:dyDescent="0.25">
      <c r="A86052"/>
    </row>
    <row r="86053" spans="1:1" x14ac:dyDescent="0.25">
      <c r="A86053"/>
    </row>
    <row r="86054" spans="1:1" x14ac:dyDescent="0.25">
      <c r="A86054"/>
    </row>
    <row r="86055" spans="1:1" x14ac:dyDescent="0.25">
      <c r="A86055"/>
    </row>
    <row r="86056" spans="1:1" x14ac:dyDescent="0.25">
      <c r="A86056"/>
    </row>
    <row r="86057" spans="1:1" x14ac:dyDescent="0.25">
      <c r="A86057"/>
    </row>
    <row r="86058" spans="1:1" x14ac:dyDescent="0.25">
      <c r="A86058"/>
    </row>
    <row r="86059" spans="1:1" x14ac:dyDescent="0.25">
      <c r="A86059"/>
    </row>
    <row r="86060" spans="1:1" x14ac:dyDescent="0.25">
      <c r="A86060"/>
    </row>
    <row r="86061" spans="1:1" x14ac:dyDescent="0.25">
      <c r="A86061"/>
    </row>
    <row r="86062" spans="1:1" x14ac:dyDescent="0.25">
      <c r="A86062"/>
    </row>
    <row r="86063" spans="1:1" x14ac:dyDescent="0.25">
      <c r="A86063"/>
    </row>
    <row r="86064" spans="1:1" x14ac:dyDescent="0.25">
      <c r="A86064"/>
    </row>
    <row r="86065" spans="1:1" x14ac:dyDescent="0.25">
      <c r="A86065"/>
    </row>
    <row r="86066" spans="1:1" x14ac:dyDescent="0.25">
      <c r="A86066"/>
    </row>
    <row r="86067" spans="1:1" x14ac:dyDescent="0.25">
      <c r="A86067"/>
    </row>
    <row r="86068" spans="1:1" x14ac:dyDescent="0.25">
      <c r="A86068"/>
    </row>
    <row r="86069" spans="1:1" x14ac:dyDescent="0.25">
      <c r="A86069"/>
    </row>
    <row r="86070" spans="1:1" x14ac:dyDescent="0.25">
      <c r="A86070"/>
    </row>
    <row r="86071" spans="1:1" x14ac:dyDescent="0.25">
      <c r="A86071"/>
    </row>
    <row r="86072" spans="1:1" x14ac:dyDescent="0.25">
      <c r="A86072"/>
    </row>
    <row r="86073" spans="1:1" x14ac:dyDescent="0.25">
      <c r="A86073"/>
    </row>
    <row r="86074" spans="1:1" x14ac:dyDescent="0.25">
      <c r="A86074"/>
    </row>
    <row r="86075" spans="1:1" x14ac:dyDescent="0.25">
      <c r="A86075"/>
    </row>
    <row r="86076" spans="1:1" x14ac:dyDescent="0.25">
      <c r="A86076"/>
    </row>
    <row r="86077" spans="1:1" x14ac:dyDescent="0.25">
      <c r="A86077"/>
    </row>
    <row r="86078" spans="1:1" x14ac:dyDescent="0.25">
      <c r="A86078"/>
    </row>
    <row r="86079" spans="1:1" x14ac:dyDescent="0.25">
      <c r="A86079"/>
    </row>
    <row r="86080" spans="1:1" x14ac:dyDescent="0.25">
      <c r="A86080"/>
    </row>
    <row r="86081" spans="1:1" x14ac:dyDescent="0.25">
      <c r="A86081"/>
    </row>
    <row r="86082" spans="1:1" x14ac:dyDescent="0.25">
      <c r="A86082"/>
    </row>
    <row r="86083" spans="1:1" x14ac:dyDescent="0.25">
      <c r="A86083"/>
    </row>
    <row r="86084" spans="1:1" x14ac:dyDescent="0.25">
      <c r="A86084"/>
    </row>
    <row r="86085" spans="1:1" x14ac:dyDescent="0.25">
      <c r="A86085"/>
    </row>
    <row r="86086" spans="1:1" x14ac:dyDescent="0.25">
      <c r="A86086"/>
    </row>
    <row r="86087" spans="1:1" x14ac:dyDescent="0.25">
      <c r="A86087"/>
    </row>
    <row r="86088" spans="1:1" x14ac:dyDescent="0.25">
      <c r="A86088"/>
    </row>
    <row r="86089" spans="1:1" x14ac:dyDescent="0.25">
      <c r="A86089"/>
    </row>
    <row r="86090" spans="1:1" x14ac:dyDescent="0.25">
      <c r="A86090"/>
    </row>
    <row r="86091" spans="1:1" x14ac:dyDescent="0.25">
      <c r="A86091"/>
    </row>
    <row r="86092" spans="1:1" x14ac:dyDescent="0.25">
      <c r="A86092"/>
    </row>
    <row r="86093" spans="1:1" x14ac:dyDescent="0.25">
      <c r="A86093"/>
    </row>
    <row r="86094" spans="1:1" x14ac:dyDescent="0.25">
      <c r="A86094"/>
    </row>
    <row r="86095" spans="1:1" x14ac:dyDescent="0.25">
      <c r="A86095"/>
    </row>
    <row r="86096" spans="1:1" x14ac:dyDescent="0.25">
      <c r="A86096"/>
    </row>
    <row r="86097" spans="1:1" x14ac:dyDescent="0.25">
      <c r="A86097"/>
    </row>
    <row r="86098" spans="1:1" x14ac:dyDescent="0.25">
      <c r="A86098"/>
    </row>
    <row r="86099" spans="1:1" x14ac:dyDescent="0.25">
      <c r="A86099"/>
    </row>
    <row r="86100" spans="1:1" x14ac:dyDescent="0.25">
      <c r="A86100"/>
    </row>
    <row r="86101" spans="1:1" x14ac:dyDescent="0.25">
      <c r="A86101"/>
    </row>
    <row r="86102" spans="1:1" x14ac:dyDescent="0.25">
      <c r="A86102"/>
    </row>
    <row r="86103" spans="1:1" x14ac:dyDescent="0.25">
      <c r="A86103"/>
    </row>
    <row r="86104" spans="1:1" x14ac:dyDescent="0.25">
      <c r="A86104"/>
    </row>
    <row r="86105" spans="1:1" x14ac:dyDescent="0.25">
      <c r="A86105"/>
    </row>
    <row r="86106" spans="1:1" x14ac:dyDescent="0.25">
      <c r="A86106"/>
    </row>
    <row r="86107" spans="1:1" x14ac:dyDescent="0.25">
      <c r="A86107"/>
    </row>
    <row r="86108" spans="1:1" x14ac:dyDescent="0.25">
      <c r="A86108"/>
    </row>
    <row r="86109" spans="1:1" x14ac:dyDescent="0.25">
      <c r="A86109"/>
    </row>
    <row r="86110" spans="1:1" x14ac:dyDescent="0.25">
      <c r="A86110"/>
    </row>
    <row r="86111" spans="1:1" x14ac:dyDescent="0.25">
      <c r="A86111"/>
    </row>
    <row r="86112" spans="1:1" x14ac:dyDescent="0.25">
      <c r="A86112"/>
    </row>
    <row r="86113" spans="1:1" x14ac:dyDescent="0.25">
      <c r="A86113"/>
    </row>
    <row r="86114" spans="1:1" x14ac:dyDescent="0.25">
      <c r="A86114"/>
    </row>
    <row r="86115" spans="1:1" x14ac:dyDescent="0.25">
      <c r="A86115"/>
    </row>
    <row r="86116" spans="1:1" x14ac:dyDescent="0.25">
      <c r="A86116"/>
    </row>
    <row r="86117" spans="1:1" x14ac:dyDescent="0.25">
      <c r="A86117"/>
    </row>
    <row r="86118" spans="1:1" x14ac:dyDescent="0.25">
      <c r="A86118"/>
    </row>
    <row r="86119" spans="1:1" x14ac:dyDescent="0.25">
      <c r="A86119"/>
    </row>
    <row r="86120" spans="1:1" x14ac:dyDescent="0.25">
      <c r="A86120"/>
    </row>
    <row r="86121" spans="1:1" x14ac:dyDescent="0.25">
      <c r="A86121"/>
    </row>
    <row r="86122" spans="1:1" x14ac:dyDescent="0.25">
      <c r="A86122"/>
    </row>
    <row r="86123" spans="1:1" x14ac:dyDescent="0.25">
      <c r="A86123"/>
    </row>
    <row r="86124" spans="1:1" x14ac:dyDescent="0.25">
      <c r="A86124"/>
    </row>
    <row r="86125" spans="1:1" x14ac:dyDescent="0.25">
      <c r="A86125"/>
    </row>
    <row r="86126" spans="1:1" x14ac:dyDescent="0.25">
      <c r="A86126"/>
    </row>
    <row r="86127" spans="1:1" x14ac:dyDescent="0.25">
      <c r="A86127"/>
    </row>
    <row r="86128" spans="1:1" x14ac:dyDescent="0.25">
      <c r="A86128"/>
    </row>
    <row r="86129" spans="1:1" x14ac:dyDescent="0.25">
      <c r="A86129"/>
    </row>
    <row r="86130" spans="1:1" x14ac:dyDescent="0.25">
      <c r="A86130"/>
    </row>
    <row r="86131" spans="1:1" x14ac:dyDescent="0.25">
      <c r="A86131"/>
    </row>
    <row r="86132" spans="1:1" x14ac:dyDescent="0.25">
      <c r="A86132"/>
    </row>
    <row r="86133" spans="1:1" x14ac:dyDescent="0.25">
      <c r="A86133"/>
    </row>
    <row r="86134" spans="1:1" x14ac:dyDescent="0.25">
      <c r="A86134"/>
    </row>
    <row r="86135" spans="1:1" x14ac:dyDescent="0.25">
      <c r="A86135"/>
    </row>
    <row r="86136" spans="1:1" x14ac:dyDescent="0.25">
      <c r="A86136"/>
    </row>
    <row r="86137" spans="1:1" x14ac:dyDescent="0.25">
      <c r="A86137"/>
    </row>
    <row r="86138" spans="1:1" x14ac:dyDescent="0.25">
      <c r="A86138"/>
    </row>
    <row r="86139" spans="1:1" x14ac:dyDescent="0.25">
      <c r="A86139"/>
    </row>
    <row r="86140" spans="1:1" x14ac:dyDescent="0.25">
      <c r="A86140"/>
    </row>
    <row r="86141" spans="1:1" x14ac:dyDescent="0.25">
      <c r="A86141"/>
    </row>
    <row r="86142" spans="1:1" x14ac:dyDescent="0.25">
      <c r="A86142"/>
    </row>
    <row r="86143" spans="1:1" x14ac:dyDescent="0.25">
      <c r="A86143"/>
    </row>
    <row r="86144" spans="1:1" x14ac:dyDescent="0.25">
      <c r="A86144"/>
    </row>
    <row r="86145" spans="1:1" x14ac:dyDescent="0.25">
      <c r="A86145"/>
    </row>
    <row r="86146" spans="1:1" x14ac:dyDescent="0.25">
      <c r="A86146"/>
    </row>
    <row r="86147" spans="1:1" x14ac:dyDescent="0.25">
      <c r="A86147"/>
    </row>
    <row r="86148" spans="1:1" x14ac:dyDescent="0.25">
      <c r="A86148"/>
    </row>
    <row r="86149" spans="1:1" x14ac:dyDescent="0.25">
      <c r="A86149"/>
    </row>
    <row r="86150" spans="1:1" x14ac:dyDescent="0.25">
      <c r="A86150"/>
    </row>
    <row r="86151" spans="1:1" x14ac:dyDescent="0.25">
      <c r="A86151"/>
    </row>
    <row r="86152" spans="1:1" x14ac:dyDescent="0.25">
      <c r="A86152"/>
    </row>
    <row r="86153" spans="1:1" x14ac:dyDescent="0.25">
      <c r="A86153"/>
    </row>
    <row r="86154" spans="1:1" x14ac:dyDescent="0.25">
      <c r="A86154"/>
    </row>
    <row r="86155" spans="1:1" x14ac:dyDescent="0.25">
      <c r="A86155"/>
    </row>
    <row r="86156" spans="1:1" x14ac:dyDescent="0.25">
      <c r="A86156"/>
    </row>
    <row r="86157" spans="1:1" x14ac:dyDescent="0.25">
      <c r="A86157"/>
    </row>
    <row r="86158" spans="1:1" x14ac:dyDescent="0.25">
      <c r="A86158"/>
    </row>
    <row r="86159" spans="1:1" x14ac:dyDescent="0.25">
      <c r="A86159"/>
    </row>
    <row r="86160" spans="1:1" x14ac:dyDescent="0.25">
      <c r="A86160"/>
    </row>
    <row r="86161" spans="1:1" x14ac:dyDescent="0.25">
      <c r="A86161"/>
    </row>
    <row r="86162" spans="1:1" x14ac:dyDescent="0.25">
      <c r="A86162"/>
    </row>
    <row r="86163" spans="1:1" x14ac:dyDescent="0.25">
      <c r="A86163"/>
    </row>
    <row r="86164" spans="1:1" x14ac:dyDescent="0.25">
      <c r="A86164"/>
    </row>
    <row r="86165" spans="1:1" x14ac:dyDescent="0.25">
      <c r="A86165"/>
    </row>
    <row r="86166" spans="1:1" x14ac:dyDescent="0.25">
      <c r="A86166"/>
    </row>
    <row r="86167" spans="1:1" x14ac:dyDescent="0.25">
      <c r="A86167"/>
    </row>
    <row r="86168" spans="1:1" x14ac:dyDescent="0.25">
      <c r="A86168"/>
    </row>
    <row r="86169" spans="1:1" x14ac:dyDescent="0.25">
      <c r="A86169"/>
    </row>
    <row r="86170" spans="1:1" x14ac:dyDescent="0.25">
      <c r="A86170"/>
    </row>
    <row r="86171" spans="1:1" x14ac:dyDescent="0.25">
      <c r="A86171"/>
    </row>
    <row r="86172" spans="1:1" x14ac:dyDescent="0.25">
      <c r="A86172"/>
    </row>
    <row r="86173" spans="1:1" x14ac:dyDescent="0.25">
      <c r="A86173"/>
    </row>
    <row r="86174" spans="1:1" x14ac:dyDescent="0.25">
      <c r="A86174"/>
    </row>
    <row r="86175" spans="1:1" x14ac:dyDescent="0.25">
      <c r="A86175"/>
    </row>
    <row r="86176" spans="1:1" x14ac:dyDescent="0.25">
      <c r="A86176"/>
    </row>
    <row r="86177" spans="1:1" x14ac:dyDescent="0.25">
      <c r="A86177"/>
    </row>
    <row r="86178" spans="1:1" x14ac:dyDescent="0.25">
      <c r="A86178"/>
    </row>
    <row r="86179" spans="1:1" x14ac:dyDescent="0.25">
      <c r="A86179"/>
    </row>
    <row r="86180" spans="1:1" x14ac:dyDescent="0.25">
      <c r="A86180"/>
    </row>
    <row r="86181" spans="1:1" x14ac:dyDescent="0.25">
      <c r="A86181"/>
    </row>
    <row r="86182" spans="1:1" x14ac:dyDescent="0.25">
      <c r="A86182"/>
    </row>
    <row r="86183" spans="1:1" x14ac:dyDescent="0.25">
      <c r="A86183"/>
    </row>
    <row r="86184" spans="1:1" x14ac:dyDescent="0.25">
      <c r="A86184"/>
    </row>
    <row r="86185" spans="1:1" x14ac:dyDescent="0.25">
      <c r="A86185"/>
    </row>
    <row r="86186" spans="1:1" x14ac:dyDescent="0.25">
      <c r="A86186"/>
    </row>
    <row r="86187" spans="1:1" x14ac:dyDescent="0.25">
      <c r="A86187"/>
    </row>
    <row r="86188" spans="1:1" x14ac:dyDescent="0.25">
      <c r="A86188"/>
    </row>
    <row r="86189" spans="1:1" x14ac:dyDescent="0.25">
      <c r="A86189"/>
    </row>
    <row r="86190" spans="1:1" x14ac:dyDescent="0.25">
      <c r="A86190"/>
    </row>
    <row r="86191" spans="1:1" x14ac:dyDescent="0.25">
      <c r="A86191"/>
    </row>
    <row r="86192" spans="1:1" x14ac:dyDescent="0.25">
      <c r="A86192"/>
    </row>
    <row r="86193" spans="1:1" x14ac:dyDescent="0.25">
      <c r="A86193"/>
    </row>
    <row r="86194" spans="1:1" x14ac:dyDescent="0.25">
      <c r="A86194"/>
    </row>
    <row r="86195" spans="1:1" x14ac:dyDescent="0.25">
      <c r="A86195"/>
    </row>
    <row r="86196" spans="1:1" x14ac:dyDescent="0.25">
      <c r="A86196"/>
    </row>
    <row r="86197" spans="1:1" x14ac:dyDescent="0.25">
      <c r="A86197"/>
    </row>
    <row r="86198" spans="1:1" x14ac:dyDescent="0.25">
      <c r="A86198"/>
    </row>
    <row r="86199" spans="1:1" x14ac:dyDescent="0.25">
      <c r="A86199"/>
    </row>
    <row r="86200" spans="1:1" x14ac:dyDescent="0.25">
      <c r="A86200"/>
    </row>
    <row r="86201" spans="1:1" x14ac:dyDescent="0.25">
      <c r="A86201"/>
    </row>
    <row r="86202" spans="1:1" x14ac:dyDescent="0.25">
      <c r="A86202"/>
    </row>
    <row r="86203" spans="1:1" x14ac:dyDescent="0.25">
      <c r="A86203"/>
    </row>
    <row r="86204" spans="1:1" x14ac:dyDescent="0.25">
      <c r="A86204"/>
    </row>
    <row r="86205" spans="1:1" x14ac:dyDescent="0.25">
      <c r="A86205"/>
    </row>
    <row r="86206" spans="1:1" x14ac:dyDescent="0.25">
      <c r="A86206"/>
    </row>
    <row r="86207" spans="1:1" x14ac:dyDescent="0.25">
      <c r="A86207"/>
    </row>
    <row r="86208" spans="1:1" x14ac:dyDescent="0.25">
      <c r="A86208"/>
    </row>
    <row r="86209" spans="1:1" x14ac:dyDescent="0.25">
      <c r="A86209"/>
    </row>
    <row r="86210" spans="1:1" x14ac:dyDescent="0.25">
      <c r="A86210"/>
    </row>
    <row r="86211" spans="1:1" x14ac:dyDescent="0.25">
      <c r="A86211"/>
    </row>
    <row r="86212" spans="1:1" x14ac:dyDescent="0.25">
      <c r="A86212"/>
    </row>
    <row r="86213" spans="1:1" x14ac:dyDescent="0.25">
      <c r="A86213"/>
    </row>
    <row r="86214" spans="1:1" x14ac:dyDescent="0.25">
      <c r="A86214"/>
    </row>
    <row r="86215" spans="1:1" x14ac:dyDescent="0.25">
      <c r="A86215"/>
    </row>
    <row r="86216" spans="1:1" x14ac:dyDescent="0.25">
      <c r="A86216"/>
    </row>
    <row r="86217" spans="1:1" x14ac:dyDescent="0.25">
      <c r="A86217"/>
    </row>
    <row r="86218" spans="1:1" x14ac:dyDescent="0.25">
      <c r="A86218"/>
    </row>
    <row r="86219" spans="1:1" x14ac:dyDescent="0.25">
      <c r="A86219"/>
    </row>
    <row r="86220" spans="1:1" x14ac:dyDescent="0.25">
      <c r="A86220"/>
    </row>
    <row r="86221" spans="1:1" x14ac:dyDescent="0.25">
      <c r="A86221"/>
    </row>
    <row r="86222" spans="1:1" x14ac:dyDescent="0.25">
      <c r="A86222"/>
    </row>
    <row r="86223" spans="1:1" x14ac:dyDescent="0.25">
      <c r="A86223"/>
    </row>
    <row r="86224" spans="1:1" x14ac:dyDescent="0.25">
      <c r="A86224"/>
    </row>
    <row r="86225" spans="1:1" x14ac:dyDescent="0.25">
      <c r="A86225"/>
    </row>
    <row r="86226" spans="1:1" x14ac:dyDescent="0.25">
      <c r="A86226"/>
    </row>
    <row r="86227" spans="1:1" x14ac:dyDescent="0.25">
      <c r="A86227"/>
    </row>
    <row r="86228" spans="1:1" x14ac:dyDescent="0.25">
      <c r="A86228"/>
    </row>
    <row r="86229" spans="1:1" x14ac:dyDescent="0.25">
      <c r="A86229"/>
    </row>
    <row r="86230" spans="1:1" x14ac:dyDescent="0.25">
      <c r="A86230"/>
    </row>
    <row r="86231" spans="1:1" x14ac:dyDescent="0.25">
      <c r="A86231"/>
    </row>
    <row r="86232" spans="1:1" x14ac:dyDescent="0.25">
      <c r="A86232"/>
    </row>
    <row r="86233" spans="1:1" x14ac:dyDescent="0.25">
      <c r="A86233"/>
    </row>
    <row r="86234" spans="1:1" x14ac:dyDescent="0.25">
      <c r="A86234"/>
    </row>
    <row r="86235" spans="1:1" x14ac:dyDescent="0.25">
      <c r="A86235"/>
    </row>
    <row r="86236" spans="1:1" x14ac:dyDescent="0.25">
      <c r="A86236"/>
    </row>
    <row r="86237" spans="1:1" x14ac:dyDescent="0.25">
      <c r="A86237"/>
    </row>
    <row r="86238" spans="1:1" x14ac:dyDescent="0.25">
      <c r="A86238"/>
    </row>
    <row r="86239" spans="1:1" x14ac:dyDescent="0.25">
      <c r="A86239"/>
    </row>
    <row r="86240" spans="1:1" x14ac:dyDescent="0.25">
      <c r="A86240"/>
    </row>
    <row r="86241" spans="1:1" x14ac:dyDescent="0.25">
      <c r="A86241"/>
    </row>
    <row r="86242" spans="1:1" x14ac:dyDescent="0.25">
      <c r="A86242"/>
    </row>
    <row r="86243" spans="1:1" x14ac:dyDescent="0.25">
      <c r="A86243"/>
    </row>
    <row r="86244" spans="1:1" x14ac:dyDescent="0.25">
      <c r="A86244"/>
    </row>
    <row r="86245" spans="1:1" x14ac:dyDescent="0.25">
      <c r="A86245"/>
    </row>
    <row r="86246" spans="1:1" x14ac:dyDescent="0.25">
      <c r="A86246"/>
    </row>
    <row r="86247" spans="1:1" x14ac:dyDescent="0.25">
      <c r="A86247"/>
    </row>
    <row r="86248" spans="1:1" x14ac:dyDescent="0.25">
      <c r="A86248"/>
    </row>
    <row r="86249" spans="1:1" x14ac:dyDescent="0.25">
      <c r="A86249"/>
    </row>
    <row r="86250" spans="1:1" x14ac:dyDescent="0.25">
      <c r="A86250"/>
    </row>
    <row r="86251" spans="1:1" x14ac:dyDescent="0.25">
      <c r="A86251"/>
    </row>
    <row r="86252" spans="1:1" x14ac:dyDescent="0.25">
      <c r="A86252"/>
    </row>
    <row r="86253" spans="1:1" x14ac:dyDescent="0.25">
      <c r="A86253"/>
    </row>
    <row r="86254" spans="1:1" x14ac:dyDescent="0.25">
      <c r="A86254"/>
    </row>
    <row r="86255" spans="1:1" x14ac:dyDescent="0.25">
      <c r="A86255"/>
    </row>
    <row r="86256" spans="1:1" x14ac:dyDescent="0.25">
      <c r="A86256"/>
    </row>
    <row r="86257" spans="1:1" x14ac:dyDescent="0.25">
      <c r="A86257"/>
    </row>
    <row r="86258" spans="1:1" x14ac:dyDescent="0.25">
      <c r="A86258"/>
    </row>
    <row r="86259" spans="1:1" x14ac:dyDescent="0.25">
      <c r="A86259"/>
    </row>
    <row r="86260" spans="1:1" x14ac:dyDescent="0.25">
      <c r="A86260"/>
    </row>
    <row r="86261" spans="1:1" x14ac:dyDescent="0.25">
      <c r="A86261"/>
    </row>
    <row r="86262" spans="1:1" x14ac:dyDescent="0.25">
      <c r="A86262"/>
    </row>
    <row r="86263" spans="1:1" x14ac:dyDescent="0.25">
      <c r="A86263"/>
    </row>
    <row r="86264" spans="1:1" x14ac:dyDescent="0.25">
      <c r="A86264"/>
    </row>
    <row r="86265" spans="1:1" x14ac:dyDescent="0.25">
      <c r="A86265"/>
    </row>
    <row r="86266" spans="1:1" x14ac:dyDescent="0.25">
      <c r="A86266"/>
    </row>
    <row r="86267" spans="1:1" x14ac:dyDescent="0.25">
      <c r="A86267"/>
    </row>
    <row r="86268" spans="1:1" x14ac:dyDescent="0.25">
      <c r="A86268"/>
    </row>
    <row r="86269" spans="1:1" x14ac:dyDescent="0.25">
      <c r="A86269"/>
    </row>
    <row r="86270" spans="1:1" x14ac:dyDescent="0.25">
      <c r="A86270"/>
    </row>
    <row r="86271" spans="1:1" x14ac:dyDescent="0.25">
      <c r="A86271"/>
    </row>
    <row r="86272" spans="1:1" x14ac:dyDescent="0.25">
      <c r="A86272"/>
    </row>
    <row r="86273" spans="1:1" x14ac:dyDescent="0.25">
      <c r="A86273"/>
    </row>
    <row r="86274" spans="1:1" x14ac:dyDescent="0.25">
      <c r="A86274"/>
    </row>
    <row r="86275" spans="1:1" x14ac:dyDescent="0.25">
      <c r="A86275"/>
    </row>
    <row r="86276" spans="1:1" x14ac:dyDescent="0.25">
      <c r="A86276"/>
    </row>
    <row r="86277" spans="1:1" x14ac:dyDescent="0.25">
      <c r="A86277"/>
    </row>
    <row r="86278" spans="1:1" x14ac:dyDescent="0.25">
      <c r="A86278"/>
    </row>
    <row r="86279" spans="1:1" x14ac:dyDescent="0.25">
      <c r="A86279"/>
    </row>
    <row r="86280" spans="1:1" x14ac:dyDescent="0.25">
      <c r="A86280"/>
    </row>
    <row r="86281" spans="1:1" x14ac:dyDescent="0.25">
      <c r="A86281"/>
    </row>
    <row r="86282" spans="1:1" x14ac:dyDescent="0.25">
      <c r="A86282"/>
    </row>
    <row r="86283" spans="1:1" x14ac:dyDescent="0.25">
      <c r="A86283"/>
    </row>
    <row r="86284" spans="1:1" x14ac:dyDescent="0.25">
      <c r="A86284"/>
    </row>
    <row r="86285" spans="1:1" x14ac:dyDescent="0.25">
      <c r="A86285"/>
    </row>
    <row r="86286" spans="1:1" x14ac:dyDescent="0.25">
      <c r="A86286"/>
    </row>
    <row r="86287" spans="1:1" x14ac:dyDescent="0.25">
      <c r="A86287"/>
    </row>
    <row r="86288" spans="1:1" x14ac:dyDescent="0.25">
      <c r="A86288"/>
    </row>
    <row r="86289" spans="1:1" x14ac:dyDescent="0.25">
      <c r="A86289"/>
    </row>
    <row r="86290" spans="1:1" x14ac:dyDescent="0.25">
      <c r="A86290"/>
    </row>
    <row r="86291" spans="1:1" x14ac:dyDescent="0.25">
      <c r="A86291"/>
    </row>
    <row r="86292" spans="1:1" x14ac:dyDescent="0.25">
      <c r="A86292"/>
    </row>
    <row r="86293" spans="1:1" x14ac:dyDescent="0.25">
      <c r="A86293"/>
    </row>
    <row r="86294" spans="1:1" x14ac:dyDescent="0.25">
      <c r="A86294"/>
    </row>
    <row r="86295" spans="1:1" x14ac:dyDescent="0.25">
      <c r="A86295"/>
    </row>
    <row r="86296" spans="1:1" x14ac:dyDescent="0.25">
      <c r="A86296"/>
    </row>
    <row r="86297" spans="1:1" x14ac:dyDescent="0.25">
      <c r="A86297"/>
    </row>
    <row r="86298" spans="1:1" x14ac:dyDescent="0.25">
      <c r="A86298"/>
    </row>
    <row r="86299" spans="1:1" x14ac:dyDescent="0.25">
      <c r="A86299"/>
    </row>
    <row r="86300" spans="1:1" x14ac:dyDescent="0.25">
      <c r="A86300"/>
    </row>
    <row r="86301" spans="1:1" x14ac:dyDescent="0.25">
      <c r="A86301"/>
    </row>
    <row r="86302" spans="1:1" x14ac:dyDescent="0.25">
      <c r="A86302"/>
    </row>
    <row r="86303" spans="1:1" x14ac:dyDescent="0.25">
      <c r="A86303"/>
    </row>
    <row r="86304" spans="1:1" x14ac:dyDescent="0.25">
      <c r="A86304"/>
    </row>
    <row r="86305" spans="1:1" x14ac:dyDescent="0.25">
      <c r="A86305"/>
    </row>
    <row r="86306" spans="1:1" x14ac:dyDescent="0.25">
      <c r="A86306"/>
    </row>
    <row r="86307" spans="1:1" x14ac:dyDescent="0.25">
      <c r="A86307"/>
    </row>
    <row r="86308" spans="1:1" x14ac:dyDescent="0.25">
      <c r="A86308"/>
    </row>
    <row r="86309" spans="1:1" x14ac:dyDescent="0.25">
      <c r="A86309"/>
    </row>
    <row r="86310" spans="1:1" x14ac:dyDescent="0.25">
      <c r="A86310"/>
    </row>
    <row r="86311" spans="1:1" x14ac:dyDescent="0.25">
      <c r="A86311"/>
    </row>
    <row r="86312" spans="1:1" x14ac:dyDescent="0.25">
      <c r="A86312"/>
    </row>
    <row r="86313" spans="1:1" x14ac:dyDescent="0.25">
      <c r="A86313"/>
    </row>
    <row r="86314" spans="1:1" x14ac:dyDescent="0.25">
      <c r="A86314"/>
    </row>
    <row r="86315" spans="1:1" x14ac:dyDescent="0.25">
      <c r="A86315"/>
    </row>
    <row r="86316" spans="1:1" x14ac:dyDescent="0.25">
      <c r="A86316"/>
    </row>
    <row r="86317" spans="1:1" x14ac:dyDescent="0.25">
      <c r="A86317"/>
    </row>
    <row r="86318" spans="1:1" x14ac:dyDescent="0.25">
      <c r="A86318"/>
    </row>
    <row r="86319" spans="1:1" x14ac:dyDescent="0.25">
      <c r="A86319"/>
    </row>
    <row r="86320" spans="1:1" x14ac:dyDescent="0.25">
      <c r="A86320"/>
    </row>
    <row r="86321" spans="1:1" x14ac:dyDescent="0.25">
      <c r="A86321"/>
    </row>
    <row r="86322" spans="1:1" x14ac:dyDescent="0.25">
      <c r="A86322"/>
    </row>
    <row r="86323" spans="1:1" x14ac:dyDescent="0.25">
      <c r="A86323"/>
    </row>
    <row r="86324" spans="1:1" x14ac:dyDescent="0.25">
      <c r="A86324"/>
    </row>
    <row r="86325" spans="1:1" x14ac:dyDescent="0.25">
      <c r="A86325"/>
    </row>
    <row r="86326" spans="1:1" x14ac:dyDescent="0.25">
      <c r="A86326"/>
    </row>
    <row r="86327" spans="1:1" x14ac:dyDescent="0.25">
      <c r="A86327"/>
    </row>
    <row r="86328" spans="1:1" x14ac:dyDescent="0.25">
      <c r="A86328"/>
    </row>
    <row r="86329" spans="1:1" x14ac:dyDescent="0.25">
      <c r="A86329"/>
    </row>
    <row r="86330" spans="1:1" x14ac:dyDescent="0.25">
      <c r="A86330"/>
    </row>
    <row r="86331" spans="1:1" x14ac:dyDescent="0.25">
      <c r="A86331"/>
    </row>
    <row r="86332" spans="1:1" x14ac:dyDescent="0.25">
      <c r="A86332"/>
    </row>
    <row r="86333" spans="1:1" x14ac:dyDescent="0.25">
      <c r="A86333"/>
    </row>
    <row r="86334" spans="1:1" x14ac:dyDescent="0.25">
      <c r="A86334"/>
    </row>
    <row r="86335" spans="1:1" x14ac:dyDescent="0.25">
      <c r="A86335"/>
    </row>
    <row r="86336" spans="1:1" x14ac:dyDescent="0.25">
      <c r="A86336"/>
    </row>
    <row r="86337" spans="1:1" x14ac:dyDescent="0.25">
      <c r="A86337"/>
    </row>
    <row r="86338" spans="1:1" x14ac:dyDescent="0.25">
      <c r="A86338"/>
    </row>
    <row r="86339" spans="1:1" x14ac:dyDescent="0.25">
      <c r="A86339"/>
    </row>
    <row r="86340" spans="1:1" x14ac:dyDescent="0.25">
      <c r="A86340"/>
    </row>
    <row r="86341" spans="1:1" x14ac:dyDescent="0.25">
      <c r="A86341"/>
    </row>
    <row r="86342" spans="1:1" x14ac:dyDescent="0.25">
      <c r="A86342"/>
    </row>
    <row r="86343" spans="1:1" x14ac:dyDescent="0.25">
      <c r="A86343"/>
    </row>
    <row r="86344" spans="1:1" x14ac:dyDescent="0.25">
      <c r="A86344"/>
    </row>
    <row r="86345" spans="1:1" x14ac:dyDescent="0.25">
      <c r="A86345"/>
    </row>
    <row r="86346" spans="1:1" x14ac:dyDescent="0.25">
      <c r="A86346"/>
    </row>
    <row r="86347" spans="1:1" x14ac:dyDescent="0.25">
      <c r="A86347"/>
    </row>
    <row r="86348" spans="1:1" x14ac:dyDescent="0.25">
      <c r="A86348"/>
    </row>
    <row r="86349" spans="1:1" x14ac:dyDescent="0.25">
      <c r="A86349"/>
    </row>
    <row r="86350" spans="1:1" x14ac:dyDescent="0.25">
      <c r="A86350"/>
    </row>
    <row r="86351" spans="1:1" x14ac:dyDescent="0.25">
      <c r="A86351"/>
    </row>
    <row r="86352" spans="1:1" x14ac:dyDescent="0.25">
      <c r="A86352"/>
    </row>
    <row r="86353" spans="1:1" x14ac:dyDescent="0.25">
      <c r="A86353"/>
    </row>
    <row r="86354" spans="1:1" x14ac:dyDescent="0.25">
      <c r="A86354"/>
    </row>
    <row r="86355" spans="1:1" x14ac:dyDescent="0.25">
      <c r="A86355"/>
    </row>
    <row r="86356" spans="1:1" x14ac:dyDescent="0.25">
      <c r="A86356"/>
    </row>
    <row r="86357" spans="1:1" x14ac:dyDescent="0.25">
      <c r="A86357"/>
    </row>
    <row r="86358" spans="1:1" x14ac:dyDescent="0.25">
      <c r="A86358"/>
    </row>
    <row r="86359" spans="1:1" x14ac:dyDescent="0.25">
      <c r="A86359"/>
    </row>
    <row r="86360" spans="1:1" x14ac:dyDescent="0.25">
      <c r="A86360"/>
    </row>
    <row r="86361" spans="1:1" x14ac:dyDescent="0.25">
      <c r="A86361"/>
    </row>
    <row r="86362" spans="1:1" x14ac:dyDescent="0.25">
      <c r="A86362"/>
    </row>
    <row r="86363" spans="1:1" x14ac:dyDescent="0.25">
      <c r="A86363"/>
    </row>
    <row r="86364" spans="1:1" x14ac:dyDescent="0.25">
      <c r="A86364"/>
    </row>
    <row r="86365" spans="1:1" x14ac:dyDescent="0.25">
      <c r="A86365"/>
    </row>
    <row r="86366" spans="1:1" x14ac:dyDescent="0.25">
      <c r="A86366"/>
    </row>
    <row r="86367" spans="1:1" x14ac:dyDescent="0.25">
      <c r="A86367"/>
    </row>
    <row r="86368" spans="1:1" x14ac:dyDescent="0.25">
      <c r="A86368"/>
    </row>
    <row r="86369" spans="1:1" x14ac:dyDescent="0.25">
      <c r="A86369"/>
    </row>
    <row r="86370" spans="1:1" x14ac:dyDescent="0.25">
      <c r="A86370"/>
    </row>
    <row r="86371" spans="1:1" x14ac:dyDescent="0.25">
      <c r="A86371"/>
    </row>
    <row r="86372" spans="1:1" x14ac:dyDescent="0.25">
      <c r="A86372"/>
    </row>
    <row r="86373" spans="1:1" x14ac:dyDescent="0.25">
      <c r="A86373"/>
    </row>
    <row r="86374" spans="1:1" x14ac:dyDescent="0.25">
      <c r="A86374"/>
    </row>
    <row r="86375" spans="1:1" x14ac:dyDescent="0.25">
      <c r="A86375"/>
    </row>
    <row r="86376" spans="1:1" x14ac:dyDescent="0.25">
      <c r="A86376"/>
    </row>
    <row r="86377" spans="1:1" x14ac:dyDescent="0.25">
      <c r="A86377"/>
    </row>
    <row r="86378" spans="1:1" x14ac:dyDescent="0.25">
      <c r="A86378"/>
    </row>
    <row r="86379" spans="1:1" x14ac:dyDescent="0.25">
      <c r="A86379"/>
    </row>
    <row r="86380" spans="1:1" x14ac:dyDescent="0.25">
      <c r="A86380"/>
    </row>
    <row r="86381" spans="1:1" x14ac:dyDescent="0.25">
      <c r="A86381"/>
    </row>
    <row r="86382" spans="1:1" x14ac:dyDescent="0.25">
      <c r="A86382"/>
    </row>
    <row r="86383" spans="1:1" x14ac:dyDescent="0.25">
      <c r="A86383"/>
    </row>
    <row r="86384" spans="1:1" x14ac:dyDescent="0.25">
      <c r="A86384"/>
    </row>
    <row r="86385" spans="1:1" x14ac:dyDescent="0.25">
      <c r="A86385"/>
    </row>
    <row r="86386" spans="1:1" x14ac:dyDescent="0.25">
      <c r="A86386"/>
    </row>
    <row r="86387" spans="1:1" x14ac:dyDescent="0.25">
      <c r="A86387"/>
    </row>
    <row r="86388" spans="1:1" x14ac:dyDescent="0.25">
      <c r="A86388"/>
    </row>
    <row r="86389" spans="1:1" x14ac:dyDescent="0.25">
      <c r="A86389"/>
    </row>
    <row r="86390" spans="1:1" x14ac:dyDescent="0.25">
      <c r="A86390"/>
    </row>
    <row r="86391" spans="1:1" x14ac:dyDescent="0.25">
      <c r="A86391"/>
    </row>
    <row r="86392" spans="1:1" x14ac:dyDescent="0.25">
      <c r="A86392"/>
    </row>
    <row r="86393" spans="1:1" x14ac:dyDescent="0.25">
      <c r="A86393"/>
    </row>
    <row r="86394" spans="1:1" x14ac:dyDescent="0.25">
      <c r="A86394"/>
    </row>
    <row r="86395" spans="1:1" x14ac:dyDescent="0.25">
      <c r="A86395"/>
    </row>
    <row r="86396" spans="1:1" x14ac:dyDescent="0.25">
      <c r="A86396"/>
    </row>
    <row r="86397" spans="1:1" x14ac:dyDescent="0.25">
      <c r="A86397"/>
    </row>
    <row r="86398" spans="1:1" x14ac:dyDescent="0.25">
      <c r="A86398"/>
    </row>
    <row r="86399" spans="1:1" x14ac:dyDescent="0.25">
      <c r="A86399"/>
    </row>
    <row r="86400" spans="1:1" x14ac:dyDescent="0.25">
      <c r="A86400"/>
    </row>
    <row r="86401" spans="1:1" x14ac:dyDescent="0.25">
      <c r="A86401"/>
    </row>
    <row r="86402" spans="1:1" x14ac:dyDescent="0.25">
      <c r="A86402"/>
    </row>
    <row r="86403" spans="1:1" x14ac:dyDescent="0.25">
      <c r="A86403"/>
    </row>
    <row r="86404" spans="1:1" x14ac:dyDescent="0.25">
      <c r="A86404"/>
    </row>
    <row r="86405" spans="1:1" x14ac:dyDescent="0.25">
      <c r="A86405"/>
    </row>
    <row r="86406" spans="1:1" x14ac:dyDescent="0.25">
      <c r="A86406"/>
    </row>
    <row r="86407" spans="1:1" x14ac:dyDescent="0.25">
      <c r="A86407"/>
    </row>
    <row r="86408" spans="1:1" x14ac:dyDescent="0.25">
      <c r="A86408"/>
    </row>
    <row r="86409" spans="1:1" x14ac:dyDescent="0.25">
      <c r="A86409"/>
    </row>
    <row r="86410" spans="1:1" x14ac:dyDescent="0.25">
      <c r="A86410"/>
    </row>
    <row r="86411" spans="1:1" x14ac:dyDescent="0.25">
      <c r="A86411"/>
    </row>
    <row r="86412" spans="1:1" x14ac:dyDescent="0.25">
      <c r="A86412"/>
    </row>
    <row r="86413" spans="1:1" x14ac:dyDescent="0.25">
      <c r="A86413"/>
    </row>
    <row r="86414" spans="1:1" x14ac:dyDescent="0.25">
      <c r="A86414"/>
    </row>
    <row r="86415" spans="1:1" x14ac:dyDescent="0.25">
      <c r="A86415"/>
    </row>
    <row r="86416" spans="1:1" x14ac:dyDescent="0.25">
      <c r="A86416"/>
    </row>
    <row r="86417" spans="1:1" x14ac:dyDescent="0.25">
      <c r="A86417"/>
    </row>
    <row r="86418" spans="1:1" x14ac:dyDescent="0.25">
      <c r="A86418"/>
    </row>
    <row r="86419" spans="1:1" x14ac:dyDescent="0.25">
      <c r="A86419"/>
    </row>
    <row r="86420" spans="1:1" x14ac:dyDescent="0.25">
      <c r="A86420"/>
    </row>
    <row r="86421" spans="1:1" x14ac:dyDescent="0.25">
      <c r="A86421"/>
    </row>
    <row r="86422" spans="1:1" x14ac:dyDescent="0.25">
      <c r="A86422"/>
    </row>
    <row r="86423" spans="1:1" x14ac:dyDescent="0.25">
      <c r="A86423"/>
    </row>
    <row r="86424" spans="1:1" x14ac:dyDescent="0.25">
      <c r="A86424"/>
    </row>
    <row r="86425" spans="1:1" x14ac:dyDescent="0.25">
      <c r="A86425"/>
    </row>
    <row r="86426" spans="1:1" x14ac:dyDescent="0.25">
      <c r="A86426"/>
    </row>
    <row r="86427" spans="1:1" x14ac:dyDescent="0.25">
      <c r="A86427"/>
    </row>
    <row r="86428" spans="1:1" x14ac:dyDescent="0.25">
      <c r="A86428"/>
    </row>
    <row r="86429" spans="1:1" x14ac:dyDescent="0.25">
      <c r="A86429"/>
    </row>
    <row r="86430" spans="1:1" x14ac:dyDescent="0.25">
      <c r="A86430"/>
    </row>
    <row r="86431" spans="1:1" x14ac:dyDescent="0.25">
      <c r="A86431"/>
    </row>
    <row r="86432" spans="1:1" x14ac:dyDescent="0.25">
      <c r="A86432"/>
    </row>
    <row r="86433" spans="1:1" x14ac:dyDescent="0.25">
      <c r="A86433"/>
    </row>
    <row r="86434" spans="1:1" x14ac:dyDescent="0.25">
      <c r="A86434"/>
    </row>
    <row r="86435" spans="1:1" x14ac:dyDescent="0.25">
      <c r="A86435"/>
    </row>
    <row r="86436" spans="1:1" x14ac:dyDescent="0.25">
      <c r="A86436"/>
    </row>
    <row r="86437" spans="1:1" x14ac:dyDescent="0.25">
      <c r="A86437"/>
    </row>
    <row r="86438" spans="1:1" x14ac:dyDescent="0.25">
      <c r="A86438"/>
    </row>
    <row r="86439" spans="1:1" x14ac:dyDescent="0.25">
      <c r="A86439"/>
    </row>
    <row r="86440" spans="1:1" x14ac:dyDescent="0.25">
      <c r="A86440"/>
    </row>
    <row r="86441" spans="1:1" x14ac:dyDescent="0.25">
      <c r="A86441"/>
    </row>
    <row r="86442" spans="1:1" x14ac:dyDescent="0.25">
      <c r="A86442"/>
    </row>
    <row r="86443" spans="1:1" x14ac:dyDescent="0.25">
      <c r="A86443"/>
    </row>
    <row r="86444" spans="1:1" x14ac:dyDescent="0.25">
      <c r="A86444"/>
    </row>
    <row r="86445" spans="1:1" x14ac:dyDescent="0.25">
      <c r="A86445"/>
    </row>
    <row r="86446" spans="1:1" x14ac:dyDescent="0.25">
      <c r="A86446"/>
    </row>
    <row r="86447" spans="1:1" x14ac:dyDescent="0.25">
      <c r="A86447"/>
    </row>
    <row r="86448" spans="1:1" x14ac:dyDescent="0.25">
      <c r="A86448"/>
    </row>
    <row r="86449" spans="1:1" x14ac:dyDescent="0.25">
      <c r="A86449"/>
    </row>
    <row r="86450" spans="1:1" x14ac:dyDescent="0.25">
      <c r="A86450"/>
    </row>
    <row r="86451" spans="1:1" x14ac:dyDescent="0.25">
      <c r="A86451"/>
    </row>
    <row r="86452" spans="1:1" x14ac:dyDescent="0.25">
      <c r="A86452"/>
    </row>
    <row r="86453" spans="1:1" x14ac:dyDescent="0.25">
      <c r="A86453"/>
    </row>
    <row r="86454" spans="1:1" x14ac:dyDescent="0.25">
      <c r="A86454"/>
    </row>
    <row r="86455" spans="1:1" x14ac:dyDescent="0.25">
      <c r="A86455"/>
    </row>
    <row r="86456" spans="1:1" x14ac:dyDescent="0.25">
      <c r="A86456"/>
    </row>
    <row r="86457" spans="1:1" x14ac:dyDescent="0.25">
      <c r="A86457"/>
    </row>
    <row r="86458" spans="1:1" x14ac:dyDescent="0.25">
      <c r="A86458"/>
    </row>
    <row r="86459" spans="1:1" x14ac:dyDescent="0.25">
      <c r="A86459"/>
    </row>
    <row r="86460" spans="1:1" x14ac:dyDescent="0.25">
      <c r="A86460"/>
    </row>
    <row r="86461" spans="1:1" x14ac:dyDescent="0.25">
      <c r="A86461"/>
    </row>
    <row r="86462" spans="1:1" x14ac:dyDescent="0.25">
      <c r="A86462"/>
    </row>
    <row r="86463" spans="1:1" x14ac:dyDescent="0.25">
      <c r="A86463"/>
    </row>
    <row r="86464" spans="1:1" x14ac:dyDescent="0.25">
      <c r="A86464"/>
    </row>
    <row r="86465" spans="1:1" x14ac:dyDescent="0.25">
      <c r="A86465"/>
    </row>
    <row r="86466" spans="1:1" x14ac:dyDescent="0.25">
      <c r="A86466"/>
    </row>
    <row r="86467" spans="1:1" x14ac:dyDescent="0.25">
      <c r="A86467"/>
    </row>
    <row r="86468" spans="1:1" x14ac:dyDescent="0.25">
      <c r="A86468"/>
    </row>
    <row r="86469" spans="1:1" x14ac:dyDescent="0.25">
      <c r="A86469"/>
    </row>
    <row r="86470" spans="1:1" x14ac:dyDescent="0.25">
      <c r="A86470"/>
    </row>
    <row r="86471" spans="1:1" x14ac:dyDescent="0.25">
      <c r="A86471"/>
    </row>
    <row r="86472" spans="1:1" x14ac:dyDescent="0.25">
      <c r="A86472"/>
    </row>
    <row r="86473" spans="1:1" x14ac:dyDescent="0.25">
      <c r="A86473"/>
    </row>
    <row r="86474" spans="1:1" x14ac:dyDescent="0.25">
      <c r="A86474"/>
    </row>
    <row r="86475" spans="1:1" x14ac:dyDescent="0.25">
      <c r="A86475"/>
    </row>
    <row r="86476" spans="1:1" x14ac:dyDescent="0.25">
      <c r="A86476"/>
    </row>
    <row r="86477" spans="1:1" x14ac:dyDescent="0.25">
      <c r="A86477"/>
    </row>
    <row r="86478" spans="1:1" x14ac:dyDescent="0.25">
      <c r="A86478"/>
    </row>
    <row r="86479" spans="1:1" x14ac:dyDescent="0.25">
      <c r="A86479"/>
    </row>
    <row r="86480" spans="1:1" x14ac:dyDescent="0.25">
      <c r="A86480"/>
    </row>
    <row r="86481" spans="1:1" x14ac:dyDescent="0.25">
      <c r="A86481"/>
    </row>
    <row r="86482" spans="1:1" x14ac:dyDescent="0.25">
      <c r="A86482"/>
    </row>
    <row r="86483" spans="1:1" x14ac:dyDescent="0.25">
      <c r="A86483"/>
    </row>
    <row r="86484" spans="1:1" x14ac:dyDescent="0.25">
      <c r="A86484"/>
    </row>
    <row r="86485" spans="1:1" x14ac:dyDescent="0.25">
      <c r="A86485"/>
    </row>
    <row r="86486" spans="1:1" x14ac:dyDescent="0.25">
      <c r="A86486"/>
    </row>
    <row r="86487" spans="1:1" x14ac:dyDescent="0.25">
      <c r="A86487"/>
    </row>
    <row r="86488" spans="1:1" x14ac:dyDescent="0.25">
      <c r="A86488"/>
    </row>
    <row r="86489" spans="1:1" x14ac:dyDescent="0.25">
      <c r="A86489"/>
    </row>
    <row r="86490" spans="1:1" x14ac:dyDescent="0.25">
      <c r="A86490"/>
    </row>
    <row r="86491" spans="1:1" x14ac:dyDescent="0.25">
      <c r="A86491"/>
    </row>
    <row r="86492" spans="1:1" x14ac:dyDescent="0.25">
      <c r="A86492"/>
    </row>
    <row r="86493" spans="1:1" x14ac:dyDescent="0.25">
      <c r="A86493"/>
    </row>
    <row r="86494" spans="1:1" x14ac:dyDescent="0.25">
      <c r="A86494"/>
    </row>
    <row r="86495" spans="1:1" x14ac:dyDescent="0.25">
      <c r="A86495"/>
    </row>
    <row r="86496" spans="1:1" x14ac:dyDescent="0.25">
      <c r="A86496"/>
    </row>
    <row r="86497" spans="1:1" x14ac:dyDescent="0.25">
      <c r="A86497"/>
    </row>
    <row r="86498" spans="1:1" x14ac:dyDescent="0.25">
      <c r="A86498"/>
    </row>
    <row r="86499" spans="1:1" x14ac:dyDescent="0.25">
      <c r="A86499"/>
    </row>
    <row r="86500" spans="1:1" x14ac:dyDescent="0.25">
      <c r="A86500"/>
    </row>
    <row r="86501" spans="1:1" x14ac:dyDescent="0.25">
      <c r="A86501"/>
    </row>
    <row r="86502" spans="1:1" x14ac:dyDescent="0.25">
      <c r="A86502"/>
    </row>
    <row r="86503" spans="1:1" x14ac:dyDescent="0.25">
      <c r="A86503"/>
    </row>
    <row r="86504" spans="1:1" x14ac:dyDescent="0.25">
      <c r="A86504"/>
    </row>
    <row r="86505" spans="1:1" x14ac:dyDescent="0.25">
      <c r="A86505"/>
    </row>
    <row r="86506" spans="1:1" x14ac:dyDescent="0.25">
      <c r="A86506"/>
    </row>
    <row r="86507" spans="1:1" x14ac:dyDescent="0.25">
      <c r="A86507"/>
    </row>
    <row r="86508" spans="1:1" x14ac:dyDescent="0.25">
      <c r="A86508"/>
    </row>
    <row r="86509" spans="1:1" x14ac:dyDescent="0.25">
      <c r="A86509"/>
    </row>
    <row r="86510" spans="1:1" x14ac:dyDescent="0.25">
      <c r="A86510"/>
    </row>
    <row r="86511" spans="1:1" x14ac:dyDescent="0.25">
      <c r="A86511"/>
    </row>
    <row r="86512" spans="1:1" x14ac:dyDescent="0.25">
      <c r="A86512"/>
    </row>
    <row r="86513" spans="1:1" x14ac:dyDescent="0.25">
      <c r="A86513"/>
    </row>
    <row r="86514" spans="1:1" x14ac:dyDescent="0.25">
      <c r="A86514"/>
    </row>
    <row r="86515" spans="1:1" x14ac:dyDescent="0.25">
      <c r="A86515"/>
    </row>
    <row r="86516" spans="1:1" x14ac:dyDescent="0.25">
      <c r="A86516"/>
    </row>
    <row r="86517" spans="1:1" x14ac:dyDescent="0.25">
      <c r="A86517"/>
    </row>
    <row r="86518" spans="1:1" x14ac:dyDescent="0.25">
      <c r="A86518"/>
    </row>
    <row r="86519" spans="1:1" x14ac:dyDescent="0.25">
      <c r="A86519"/>
    </row>
    <row r="86520" spans="1:1" x14ac:dyDescent="0.25">
      <c r="A86520"/>
    </row>
    <row r="86521" spans="1:1" x14ac:dyDescent="0.25">
      <c r="A86521"/>
    </row>
    <row r="86522" spans="1:1" x14ac:dyDescent="0.25">
      <c r="A86522"/>
    </row>
    <row r="86523" spans="1:1" x14ac:dyDescent="0.25">
      <c r="A86523"/>
    </row>
    <row r="86524" spans="1:1" x14ac:dyDescent="0.25">
      <c r="A86524"/>
    </row>
    <row r="86525" spans="1:1" x14ac:dyDescent="0.25">
      <c r="A86525"/>
    </row>
    <row r="86526" spans="1:1" x14ac:dyDescent="0.25">
      <c r="A86526"/>
    </row>
    <row r="86527" spans="1:1" x14ac:dyDescent="0.25">
      <c r="A86527"/>
    </row>
    <row r="86528" spans="1:1" x14ac:dyDescent="0.25">
      <c r="A86528"/>
    </row>
    <row r="86529" spans="1:1" x14ac:dyDescent="0.25">
      <c r="A86529"/>
    </row>
    <row r="86530" spans="1:1" x14ac:dyDescent="0.25">
      <c r="A86530"/>
    </row>
    <row r="86531" spans="1:1" x14ac:dyDescent="0.25">
      <c r="A86531"/>
    </row>
    <row r="86532" spans="1:1" x14ac:dyDescent="0.25">
      <c r="A86532"/>
    </row>
    <row r="86533" spans="1:1" x14ac:dyDescent="0.25">
      <c r="A86533"/>
    </row>
    <row r="86534" spans="1:1" x14ac:dyDescent="0.25">
      <c r="A86534"/>
    </row>
    <row r="86535" spans="1:1" x14ac:dyDescent="0.25">
      <c r="A86535"/>
    </row>
    <row r="86536" spans="1:1" x14ac:dyDescent="0.25">
      <c r="A86536"/>
    </row>
    <row r="86537" spans="1:1" x14ac:dyDescent="0.25">
      <c r="A86537"/>
    </row>
    <row r="86538" spans="1:1" x14ac:dyDescent="0.25">
      <c r="A86538"/>
    </row>
    <row r="86539" spans="1:1" x14ac:dyDescent="0.25">
      <c r="A86539"/>
    </row>
    <row r="86540" spans="1:1" x14ac:dyDescent="0.25">
      <c r="A86540"/>
    </row>
    <row r="86541" spans="1:1" x14ac:dyDescent="0.25">
      <c r="A86541"/>
    </row>
    <row r="86542" spans="1:1" x14ac:dyDescent="0.25">
      <c r="A86542"/>
    </row>
    <row r="86543" spans="1:1" x14ac:dyDescent="0.25">
      <c r="A86543"/>
    </row>
    <row r="86544" spans="1:1" x14ac:dyDescent="0.25">
      <c r="A86544"/>
    </row>
    <row r="86545" spans="1:1" x14ac:dyDescent="0.25">
      <c r="A86545"/>
    </row>
    <row r="86546" spans="1:1" x14ac:dyDescent="0.25">
      <c r="A86546"/>
    </row>
    <row r="86547" spans="1:1" x14ac:dyDescent="0.25">
      <c r="A86547"/>
    </row>
    <row r="86548" spans="1:1" x14ac:dyDescent="0.25">
      <c r="A86548"/>
    </row>
    <row r="86549" spans="1:1" x14ac:dyDescent="0.25">
      <c r="A86549"/>
    </row>
    <row r="86550" spans="1:1" x14ac:dyDescent="0.25">
      <c r="A86550"/>
    </row>
    <row r="86551" spans="1:1" x14ac:dyDescent="0.25">
      <c r="A86551"/>
    </row>
    <row r="86552" spans="1:1" x14ac:dyDescent="0.25">
      <c r="A86552"/>
    </row>
    <row r="86553" spans="1:1" x14ac:dyDescent="0.25">
      <c r="A86553"/>
    </row>
    <row r="86554" spans="1:1" x14ac:dyDescent="0.25">
      <c r="A86554"/>
    </row>
    <row r="86555" spans="1:1" x14ac:dyDescent="0.25">
      <c r="A86555"/>
    </row>
    <row r="86556" spans="1:1" x14ac:dyDescent="0.25">
      <c r="A86556"/>
    </row>
    <row r="86557" spans="1:1" x14ac:dyDescent="0.25">
      <c r="A86557"/>
    </row>
    <row r="86558" spans="1:1" x14ac:dyDescent="0.25">
      <c r="A86558"/>
    </row>
    <row r="86559" spans="1:1" x14ac:dyDescent="0.25">
      <c r="A86559"/>
    </row>
    <row r="86560" spans="1:1" x14ac:dyDescent="0.25">
      <c r="A86560"/>
    </row>
    <row r="86561" spans="1:1" x14ac:dyDescent="0.25">
      <c r="A86561"/>
    </row>
    <row r="86562" spans="1:1" x14ac:dyDescent="0.25">
      <c r="A86562"/>
    </row>
    <row r="86563" spans="1:1" x14ac:dyDescent="0.25">
      <c r="A86563"/>
    </row>
    <row r="86564" spans="1:1" x14ac:dyDescent="0.25">
      <c r="A86564"/>
    </row>
    <row r="86565" spans="1:1" x14ac:dyDescent="0.25">
      <c r="A86565"/>
    </row>
    <row r="86566" spans="1:1" x14ac:dyDescent="0.25">
      <c r="A86566"/>
    </row>
    <row r="86567" spans="1:1" x14ac:dyDescent="0.25">
      <c r="A86567"/>
    </row>
    <row r="86568" spans="1:1" x14ac:dyDescent="0.25">
      <c r="A86568"/>
    </row>
    <row r="86569" spans="1:1" x14ac:dyDescent="0.25">
      <c r="A86569"/>
    </row>
    <row r="86570" spans="1:1" x14ac:dyDescent="0.25">
      <c r="A86570"/>
    </row>
    <row r="86571" spans="1:1" x14ac:dyDescent="0.25">
      <c r="A86571"/>
    </row>
    <row r="86572" spans="1:1" x14ac:dyDescent="0.25">
      <c r="A86572"/>
    </row>
    <row r="86573" spans="1:1" x14ac:dyDescent="0.25">
      <c r="A86573"/>
    </row>
    <row r="86574" spans="1:1" x14ac:dyDescent="0.25">
      <c r="A86574"/>
    </row>
    <row r="86575" spans="1:1" x14ac:dyDescent="0.25">
      <c r="A86575"/>
    </row>
    <row r="86576" spans="1:1" x14ac:dyDescent="0.25">
      <c r="A86576"/>
    </row>
    <row r="86577" spans="1:1" x14ac:dyDescent="0.25">
      <c r="A86577"/>
    </row>
    <row r="86578" spans="1:1" x14ac:dyDescent="0.25">
      <c r="A86578"/>
    </row>
    <row r="86579" spans="1:1" x14ac:dyDescent="0.25">
      <c r="A86579"/>
    </row>
    <row r="86580" spans="1:1" x14ac:dyDescent="0.25">
      <c r="A86580"/>
    </row>
    <row r="86581" spans="1:1" x14ac:dyDescent="0.25">
      <c r="A86581"/>
    </row>
    <row r="86582" spans="1:1" x14ac:dyDescent="0.25">
      <c r="A86582"/>
    </row>
    <row r="86583" spans="1:1" x14ac:dyDescent="0.25">
      <c r="A86583"/>
    </row>
    <row r="86584" spans="1:1" x14ac:dyDescent="0.25">
      <c r="A86584"/>
    </row>
    <row r="86585" spans="1:1" x14ac:dyDescent="0.25">
      <c r="A86585"/>
    </row>
    <row r="86586" spans="1:1" x14ac:dyDescent="0.25">
      <c r="A86586"/>
    </row>
    <row r="86587" spans="1:1" x14ac:dyDescent="0.25">
      <c r="A86587"/>
    </row>
    <row r="86588" spans="1:1" x14ac:dyDescent="0.25">
      <c r="A86588"/>
    </row>
    <row r="86589" spans="1:1" x14ac:dyDescent="0.25">
      <c r="A86589"/>
    </row>
    <row r="86590" spans="1:1" x14ac:dyDescent="0.25">
      <c r="A86590"/>
    </row>
    <row r="86591" spans="1:1" x14ac:dyDescent="0.25">
      <c r="A86591"/>
    </row>
    <row r="86592" spans="1:1" x14ac:dyDescent="0.25">
      <c r="A86592"/>
    </row>
    <row r="86593" spans="1:1" x14ac:dyDescent="0.25">
      <c r="A86593"/>
    </row>
    <row r="86594" spans="1:1" x14ac:dyDescent="0.25">
      <c r="A86594"/>
    </row>
    <row r="86595" spans="1:1" x14ac:dyDescent="0.25">
      <c r="A86595"/>
    </row>
    <row r="86596" spans="1:1" x14ac:dyDescent="0.25">
      <c r="A86596"/>
    </row>
    <row r="86597" spans="1:1" x14ac:dyDescent="0.25">
      <c r="A86597"/>
    </row>
    <row r="86598" spans="1:1" x14ac:dyDescent="0.25">
      <c r="A86598"/>
    </row>
    <row r="86599" spans="1:1" x14ac:dyDescent="0.25">
      <c r="A86599"/>
    </row>
    <row r="86600" spans="1:1" x14ac:dyDescent="0.25">
      <c r="A86600"/>
    </row>
    <row r="86601" spans="1:1" x14ac:dyDescent="0.25">
      <c r="A86601"/>
    </row>
    <row r="86602" spans="1:1" x14ac:dyDescent="0.25">
      <c r="A86602"/>
    </row>
    <row r="86603" spans="1:1" x14ac:dyDescent="0.25">
      <c r="A86603"/>
    </row>
    <row r="86604" spans="1:1" x14ac:dyDescent="0.25">
      <c r="A86604"/>
    </row>
    <row r="86605" spans="1:1" x14ac:dyDescent="0.25">
      <c r="A86605"/>
    </row>
    <row r="86606" spans="1:1" x14ac:dyDescent="0.25">
      <c r="A86606"/>
    </row>
    <row r="86607" spans="1:1" x14ac:dyDescent="0.25">
      <c r="A86607"/>
    </row>
    <row r="86608" spans="1:1" x14ac:dyDescent="0.25">
      <c r="A86608"/>
    </row>
    <row r="86609" spans="1:1" x14ac:dyDescent="0.25">
      <c r="A86609"/>
    </row>
    <row r="86610" spans="1:1" x14ac:dyDescent="0.25">
      <c r="A86610"/>
    </row>
    <row r="86611" spans="1:1" x14ac:dyDescent="0.25">
      <c r="A86611"/>
    </row>
    <row r="86612" spans="1:1" x14ac:dyDescent="0.25">
      <c r="A86612"/>
    </row>
    <row r="86613" spans="1:1" x14ac:dyDescent="0.25">
      <c r="A86613"/>
    </row>
    <row r="86614" spans="1:1" x14ac:dyDescent="0.25">
      <c r="A86614"/>
    </row>
    <row r="86615" spans="1:1" x14ac:dyDescent="0.25">
      <c r="A86615"/>
    </row>
    <row r="86616" spans="1:1" x14ac:dyDescent="0.25">
      <c r="A86616"/>
    </row>
    <row r="86617" spans="1:1" x14ac:dyDescent="0.25">
      <c r="A86617"/>
    </row>
    <row r="86618" spans="1:1" x14ac:dyDescent="0.25">
      <c r="A86618"/>
    </row>
    <row r="86619" spans="1:1" x14ac:dyDescent="0.25">
      <c r="A86619"/>
    </row>
    <row r="86620" spans="1:1" x14ac:dyDescent="0.25">
      <c r="A86620"/>
    </row>
    <row r="86621" spans="1:1" x14ac:dyDescent="0.25">
      <c r="A86621"/>
    </row>
    <row r="86622" spans="1:1" x14ac:dyDescent="0.25">
      <c r="A86622"/>
    </row>
    <row r="86623" spans="1:1" x14ac:dyDescent="0.25">
      <c r="A86623"/>
    </row>
    <row r="86624" spans="1:1" x14ac:dyDescent="0.25">
      <c r="A86624"/>
    </row>
    <row r="86625" spans="1:1" x14ac:dyDescent="0.25">
      <c r="A86625"/>
    </row>
    <row r="86626" spans="1:1" x14ac:dyDescent="0.25">
      <c r="A86626"/>
    </row>
    <row r="86627" spans="1:1" x14ac:dyDescent="0.25">
      <c r="A86627"/>
    </row>
    <row r="86628" spans="1:1" x14ac:dyDescent="0.25">
      <c r="A86628"/>
    </row>
    <row r="86629" spans="1:1" x14ac:dyDescent="0.25">
      <c r="A86629"/>
    </row>
    <row r="86630" spans="1:1" x14ac:dyDescent="0.25">
      <c r="A86630"/>
    </row>
    <row r="86631" spans="1:1" x14ac:dyDescent="0.25">
      <c r="A86631"/>
    </row>
    <row r="86632" spans="1:1" x14ac:dyDescent="0.25">
      <c r="A86632"/>
    </row>
    <row r="86633" spans="1:1" x14ac:dyDescent="0.25">
      <c r="A86633"/>
    </row>
    <row r="86634" spans="1:1" x14ac:dyDescent="0.25">
      <c r="A86634"/>
    </row>
    <row r="86635" spans="1:1" x14ac:dyDescent="0.25">
      <c r="A86635"/>
    </row>
    <row r="86636" spans="1:1" x14ac:dyDescent="0.25">
      <c r="A86636"/>
    </row>
    <row r="86637" spans="1:1" x14ac:dyDescent="0.25">
      <c r="A86637"/>
    </row>
    <row r="86638" spans="1:1" x14ac:dyDescent="0.25">
      <c r="A86638"/>
    </row>
    <row r="86639" spans="1:1" x14ac:dyDescent="0.25">
      <c r="A86639"/>
    </row>
    <row r="86640" spans="1:1" x14ac:dyDescent="0.25">
      <c r="A86640"/>
    </row>
    <row r="86641" spans="1:1" x14ac:dyDescent="0.25">
      <c r="A86641"/>
    </row>
    <row r="86642" spans="1:1" x14ac:dyDescent="0.25">
      <c r="A86642"/>
    </row>
    <row r="86643" spans="1:1" x14ac:dyDescent="0.25">
      <c r="A86643"/>
    </row>
    <row r="86644" spans="1:1" x14ac:dyDescent="0.25">
      <c r="A86644"/>
    </row>
    <row r="86645" spans="1:1" x14ac:dyDescent="0.25">
      <c r="A86645"/>
    </row>
    <row r="86646" spans="1:1" x14ac:dyDescent="0.25">
      <c r="A86646"/>
    </row>
    <row r="86647" spans="1:1" x14ac:dyDescent="0.25">
      <c r="A86647"/>
    </row>
    <row r="86648" spans="1:1" x14ac:dyDescent="0.25">
      <c r="A86648"/>
    </row>
    <row r="86649" spans="1:1" x14ac:dyDescent="0.25">
      <c r="A86649"/>
    </row>
    <row r="86650" spans="1:1" x14ac:dyDescent="0.25">
      <c r="A86650"/>
    </row>
    <row r="86651" spans="1:1" x14ac:dyDescent="0.25">
      <c r="A86651"/>
    </row>
    <row r="86652" spans="1:1" x14ac:dyDescent="0.25">
      <c r="A86652"/>
    </row>
    <row r="86653" spans="1:1" x14ac:dyDescent="0.25">
      <c r="A86653"/>
    </row>
    <row r="86654" spans="1:1" x14ac:dyDescent="0.25">
      <c r="A86654"/>
    </row>
    <row r="86655" spans="1:1" x14ac:dyDescent="0.25">
      <c r="A86655"/>
    </row>
    <row r="86656" spans="1:1" x14ac:dyDescent="0.25">
      <c r="A86656"/>
    </row>
    <row r="86657" spans="1:1" x14ac:dyDescent="0.25">
      <c r="A86657"/>
    </row>
    <row r="86658" spans="1:1" x14ac:dyDescent="0.25">
      <c r="A86658"/>
    </row>
    <row r="86659" spans="1:1" x14ac:dyDescent="0.25">
      <c r="A86659"/>
    </row>
    <row r="86660" spans="1:1" x14ac:dyDescent="0.25">
      <c r="A86660"/>
    </row>
    <row r="86661" spans="1:1" x14ac:dyDescent="0.25">
      <c r="A86661"/>
    </row>
    <row r="86662" spans="1:1" x14ac:dyDescent="0.25">
      <c r="A86662"/>
    </row>
    <row r="86663" spans="1:1" x14ac:dyDescent="0.25">
      <c r="A86663"/>
    </row>
    <row r="86664" spans="1:1" x14ac:dyDescent="0.25">
      <c r="A86664"/>
    </row>
    <row r="86665" spans="1:1" x14ac:dyDescent="0.25">
      <c r="A86665"/>
    </row>
    <row r="86666" spans="1:1" x14ac:dyDescent="0.25">
      <c r="A86666"/>
    </row>
    <row r="86667" spans="1:1" x14ac:dyDescent="0.25">
      <c r="A86667"/>
    </row>
    <row r="86668" spans="1:1" x14ac:dyDescent="0.25">
      <c r="A86668"/>
    </row>
    <row r="86669" spans="1:1" x14ac:dyDescent="0.25">
      <c r="A86669"/>
    </row>
    <row r="86670" spans="1:1" x14ac:dyDescent="0.25">
      <c r="A86670"/>
    </row>
    <row r="86671" spans="1:1" x14ac:dyDescent="0.25">
      <c r="A86671"/>
    </row>
    <row r="86672" spans="1:1" x14ac:dyDescent="0.25">
      <c r="A86672"/>
    </row>
    <row r="86673" spans="1:1" x14ac:dyDescent="0.25">
      <c r="A86673"/>
    </row>
    <row r="86674" spans="1:1" x14ac:dyDescent="0.25">
      <c r="A86674"/>
    </row>
    <row r="86675" spans="1:1" x14ac:dyDescent="0.25">
      <c r="A86675"/>
    </row>
    <row r="86676" spans="1:1" x14ac:dyDescent="0.25">
      <c r="A86676"/>
    </row>
    <row r="86677" spans="1:1" x14ac:dyDescent="0.25">
      <c r="A86677"/>
    </row>
    <row r="86678" spans="1:1" x14ac:dyDescent="0.25">
      <c r="A86678"/>
    </row>
    <row r="86679" spans="1:1" x14ac:dyDescent="0.25">
      <c r="A86679"/>
    </row>
    <row r="86680" spans="1:1" x14ac:dyDescent="0.25">
      <c r="A86680"/>
    </row>
    <row r="86681" spans="1:1" x14ac:dyDescent="0.25">
      <c r="A86681"/>
    </row>
    <row r="86682" spans="1:1" x14ac:dyDescent="0.25">
      <c r="A86682"/>
    </row>
    <row r="86683" spans="1:1" x14ac:dyDescent="0.25">
      <c r="A86683"/>
    </row>
    <row r="86684" spans="1:1" x14ac:dyDescent="0.25">
      <c r="A86684"/>
    </row>
    <row r="86685" spans="1:1" x14ac:dyDescent="0.25">
      <c r="A86685"/>
    </row>
    <row r="86686" spans="1:1" x14ac:dyDescent="0.25">
      <c r="A86686"/>
    </row>
    <row r="86687" spans="1:1" x14ac:dyDescent="0.25">
      <c r="A86687"/>
    </row>
    <row r="86688" spans="1:1" x14ac:dyDescent="0.25">
      <c r="A86688"/>
    </row>
    <row r="86689" spans="1:1" x14ac:dyDescent="0.25">
      <c r="A86689"/>
    </row>
    <row r="86690" spans="1:1" x14ac:dyDescent="0.25">
      <c r="A86690"/>
    </row>
    <row r="86691" spans="1:1" x14ac:dyDescent="0.25">
      <c r="A86691"/>
    </row>
    <row r="86692" spans="1:1" x14ac:dyDescent="0.25">
      <c r="A86692"/>
    </row>
    <row r="86693" spans="1:1" x14ac:dyDescent="0.25">
      <c r="A86693"/>
    </row>
    <row r="86694" spans="1:1" x14ac:dyDescent="0.25">
      <c r="A86694"/>
    </row>
    <row r="86695" spans="1:1" x14ac:dyDescent="0.25">
      <c r="A86695"/>
    </row>
    <row r="86696" spans="1:1" x14ac:dyDescent="0.25">
      <c r="A86696"/>
    </row>
    <row r="86697" spans="1:1" x14ac:dyDescent="0.25">
      <c r="A86697"/>
    </row>
    <row r="86698" spans="1:1" x14ac:dyDescent="0.25">
      <c r="A86698"/>
    </row>
    <row r="86699" spans="1:1" x14ac:dyDescent="0.25">
      <c r="A86699"/>
    </row>
    <row r="86700" spans="1:1" x14ac:dyDescent="0.25">
      <c r="A86700"/>
    </row>
    <row r="86701" spans="1:1" x14ac:dyDescent="0.25">
      <c r="A86701"/>
    </row>
    <row r="86702" spans="1:1" x14ac:dyDescent="0.25">
      <c r="A86702"/>
    </row>
    <row r="86703" spans="1:1" x14ac:dyDescent="0.25">
      <c r="A86703"/>
    </row>
    <row r="86704" spans="1:1" x14ac:dyDescent="0.25">
      <c r="A86704"/>
    </row>
    <row r="86705" spans="1:1" x14ac:dyDescent="0.25">
      <c r="A86705"/>
    </row>
    <row r="86706" spans="1:1" x14ac:dyDescent="0.25">
      <c r="A86706"/>
    </row>
    <row r="86707" spans="1:1" x14ac:dyDescent="0.25">
      <c r="A86707"/>
    </row>
    <row r="86708" spans="1:1" x14ac:dyDescent="0.25">
      <c r="A86708"/>
    </row>
    <row r="86709" spans="1:1" x14ac:dyDescent="0.25">
      <c r="A86709"/>
    </row>
    <row r="86710" spans="1:1" x14ac:dyDescent="0.25">
      <c r="A86710"/>
    </row>
    <row r="86711" spans="1:1" x14ac:dyDescent="0.25">
      <c r="A86711"/>
    </row>
    <row r="86712" spans="1:1" x14ac:dyDescent="0.25">
      <c r="A86712"/>
    </row>
    <row r="86713" spans="1:1" x14ac:dyDescent="0.25">
      <c r="A86713"/>
    </row>
    <row r="86714" spans="1:1" x14ac:dyDescent="0.25">
      <c r="A86714"/>
    </row>
    <row r="86715" spans="1:1" x14ac:dyDescent="0.25">
      <c r="A86715"/>
    </row>
    <row r="86716" spans="1:1" x14ac:dyDescent="0.25">
      <c r="A86716"/>
    </row>
    <row r="86717" spans="1:1" x14ac:dyDescent="0.25">
      <c r="A86717"/>
    </row>
    <row r="86718" spans="1:1" x14ac:dyDescent="0.25">
      <c r="A86718"/>
    </row>
    <row r="86719" spans="1:1" x14ac:dyDescent="0.25">
      <c r="A86719"/>
    </row>
    <row r="86720" spans="1:1" x14ac:dyDescent="0.25">
      <c r="A86720"/>
    </row>
    <row r="86721" spans="1:1" x14ac:dyDescent="0.25">
      <c r="A86721"/>
    </row>
    <row r="86722" spans="1:1" x14ac:dyDescent="0.25">
      <c r="A86722"/>
    </row>
    <row r="86723" spans="1:1" x14ac:dyDescent="0.25">
      <c r="A86723"/>
    </row>
    <row r="86724" spans="1:1" x14ac:dyDescent="0.25">
      <c r="A86724"/>
    </row>
    <row r="86725" spans="1:1" x14ac:dyDescent="0.25">
      <c r="A86725"/>
    </row>
    <row r="86726" spans="1:1" x14ac:dyDescent="0.25">
      <c r="A86726"/>
    </row>
    <row r="86727" spans="1:1" x14ac:dyDescent="0.25">
      <c r="A86727"/>
    </row>
    <row r="86728" spans="1:1" x14ac:dyDescent="0.25">
      <c r="A86728"/>
    </row>
    <row r="86729" spans="1:1" x14ac:dyDescent="0.25">
      <c r="A86729"/>
    </row>
    <row r="86730" spans="1:1" x14ac:dyDescent="0.25">
      <c r="A86730"/>
    </row>
    <row r="86731" spans="1:1" x14ac:dyDescent="0.25">
      <c r="A86731"/>
    </row>
    <row r="86732" spans="1:1" x14ac:dyDescent="0.25">
      <c r="A86732"/>
    </row>
    <row r="86733" spans="1:1" x14ac:dyDescent="0.25">
      <c r="A86733"/>
    </row>
    <row r="86734" spans="1:1" x14ac:dyDescent="0.25">
      <c r="A86734"/>
    </row>
    <row r="86735" spans="1:1" x14ac:dyDescent="0.25">
      <c r="A86735"/>
    </row>
    <row r="86736" spans="1:1" x14ac:dyDescent="0.25">
      <c r="A86736"/>
    </row>
    <row r="86737" spans="1:1" x14ac:dyDescent="0.25">
      <c r="A86737"/>
    </row>
    <row r="86738" spans="1:1" x14ac:dyDescent="0.25">
      <c r="A86738"/>
    </row>
    <row r="86739" spans="1:1" x14ac:dyDescent="0.25">
      <c r="A86739"/>
    </row>
    <row r="86740" spans="1:1" x14ac:dyDescent="0.25">
      <c r="A86740"/>
    </row>
    <row r="86741" spans="1:1" x14ac:dyDescent="0.25">
      <c r="A86741"/>
    </row>
    <row r="86742" spans="1:1" x14ac:dyDescent="0.25">
      <c r="A86742"/>
    </row>
    <row r="86743" spans="1:1" x14ac:dyDescent="0.25">
      <c r="A86743"/>
    </row>
    <row r="86744" spans="1:1" x14ac:dyDescent="0.25">
      <c r="A86744"/>
    </row>
    <row r="86745" spans="1:1" x14ac:dyDescent="0.25">
      <c r="A86745"/>
    </row>
    <row r="86746" spans="1:1" x14ac:dyDescent="0.25">
      <c r="A86746"/>
    </row>
    <row r="86747" spans="1:1" x14ac:dyDescent="0.25">
      <c r="A86747"/>
    </row>
    <row r="86748" spans="1:1" x14ac:dyDescent="0.25">
      <c r="A86748"/>
    </row>
    <row r="86749" spans="1:1" x14ac:dyDescent="0.25">
      <c r="A86749"/>
    </row>
    <row r="86750" spans="1:1" x14ac:dyDescent="0.25">
      <c r="A86750"/>
    </row>
    <row r="86751" spans="1:1" x14ac:dyDescent="0.25">
      <c r="A86751"/>
    </row>
    <row r="86752" spans="1:1" x14ac:dyDescent="0.25">
      <c r="A86752"/>
    </row>
    <row r="86753" spans="1:1" x14ac:dyDescent="0.25">
      <c r="A86753"/>
    </row>
    <row r="86754" spans="1:1" x14ac:dyDescent="0.25">
      <c r="A86754"/>
    </row>
    <row r="86755" spans="1:1" x14ac:dyDescent="0.25">
      <c r="A86755"/>
    </row>
    <row r="86756" spans="1:1" x14ac:dyDescent="0.25">
      <c r="A86756"/>
    </row>
    <row r="86757" spans="1:1" x14ac:dyDescent="0.25">
      <c r="A86757"/>
    </row>
    <row r="86758" spans="1:1" x14ac:dyDescent="0.25">
      <c r="A86758"/>
    </row>
    <row r="86759" spans="1:1" x14ac:dyDescent="0.25">
      <c r="A86759"/>
    </row>
    <row r="86760" spans="1:1" x14ac:dyDescent="0.25">
      <c r="A86760"/>
    </row>
    <row r="86761" spans="1:1" x14ac:dyDescent="0.25">
      <c r="A86761"/>
    </row>
    <row r="86762" spans="1:1" x14ac:dyDescent="0.25">
      <c r="A86762"/>
    </row>
    <row r="86763" spans="1:1" x14ac:dyDescent="0.25">
      <c r="A86763"/>
    </row>
    <row r="86764" spans="1:1" x14ac:dyDescent="0.25">
      <c r="A86764"/>
    </row>
    <row r="86765" spans="1:1" x14ac:dyDescent="0.25">
      <c r="A86765"/>
    </row>
    <row r="86766" spans="1:1" x14ac:dyDescent="0.25">
      <c r="A86766"/>
    </row>
    <row r="86767" spans="1:1" x14ac:dyDescent="0.25">
      <c r="A86767"/>
    </row>
    <row r="86768" spans="1:1" x14ac:dyDescent="0.25">
      <c r="A86768"/>
    </row>
    <row r="86769" spans="1:1" x14ac:dyDescent="0.25">
      <c r="A86769"/>
    </row>
    <row r="86770" spans="1:1" x14ac:dyDescent="0.25">
      <c r="A86770"/>
    </row>
    <row r="86771" spans="1:1" x14ac:dyDescent="0.25">
      <c r="A86771"/>
    </row>
    <row r="86772" spans="1:1" x14ac:dyDescent="0.25">
      <c r="A86772"/>
    </row>
    <row r="86773" spans="1:1" x14ac:dyDescent="0.25">
      <c r="A86773"/>
    </row>
    <row r="86774" spans="1:1" x14ac:dyDescent="0.25">
      <c r="A86774"/>
    </row>
    <row r="86775" spans="1:1" x14ac:dyDescent="0.25">
      <c r="A86775"/>
    </row>
    <row r="86776" spans="1:1" x14ac:dyDescent="0.25">
      <c r="A86776"/>
    </row>
    <row r="86777" spans="1:1" x14ac:dyDescent="0.25">
      <c r="A86777"/>
    </row>
    <row r="86778" spans="1:1" x14ac:dyDescent="0.25">
      <c r="A86778"/>
    </row>
    <row r="86779" spans="1:1" x14ac:dyDescent="0.25">
      <c r="A86779"/>
    </row>
    <row r="86780" spans="1:1" x14ac:dyDescent="0.25">
      <c r="A86780"/>
    </row>
    <row r="86781" spans="1:1" x14ac:dyDescent="0.25">
      <c r="A86781"/>
    </row>
    <row r="86782" spans="1:1" x14ac:dyDescent="0.25">
      <c r="A86782"/>
    </row>
    <row r="86783" spans="1:1" x14ac:dyDescent="0.25">
      <c r="A86783"/>
    </row>
    <row r="86784" spans="1:1" x14ac:dyDescent="0.25">
      <c r="A86784"/>
    </row>
    <row r="86785" spans="1:1" x14ac:dyDescent="0.25">
      <c r="A86785"/>
    </row>
    <row r="86786" spans="1:1" x14ac:dyDescent="0.25">
      <c r="A86786"/>
    </row>
    <row r="86787" spans="1:1" x14ac:dyDescent="0.25">
      <c r="A86787"/>
    </row>
    <row r="86788" spans="1:1" x14ac:dyDescent="0.25">
      <c r="A86788"/>
    </row>
    <row r="86789" spans="1:1" x14ac:dyDescent="0.25">
      <c r="A86789"/>
    </row>
    <row r="86790" spans="1:1" x14ac:dyDescent="0.25">
      <c r="A86790"/>
    </row>
    <row r="86791" spans="1:1" x14ac:dyDescent="0.25">
      <c r="A86791"/>
    </row>
    <row r="86792" spans="1:1" x14ac:dyDescent="0.25">
      <c r="A86792"/>
    </row>
    <row r="86793" spans="1:1" x14ac:dyDescent="0.25">
      <c r="A86793"/>
    </row>
    <row r="86794" spans="1:1" x14ac:dyDescent="0.25">
      <c r="A86794"/>
    </row>
    <row r="86795" spans="1:1" x14ac:dyDescent="0.25">
      <c r="A86795"/>
    </row>
    <row r="86796" spans="1:1" x14ac:dyDescent="0.25">
      <c r="A86796"/>
    </row>
    <row r="86797" spans="1:1" x14ac:dyDescent="0.25">
      <c r="A86797"/>
    </row>
    <row r="86798" spans="1:1" x14ac:dyDescent="0.25">
      <c r="A86798"/>
    </row>
    <row r="86799" spans="1:1" x14ac:dyDescent="0.25">
      <c r="A86799"/>
    </row>
    <row r="86800" spans="1:1" x14ac:dyDescent="0.25">
      <c r="A86800"/>
    </row>
    <row r="86801" spans="1:1" x14ac:dyDescent="0.25">
      <c r="A86801"/>
    </row>
    <row r="86802" spans="1:1" x14ac:dyDescent="0.25">
      <c r="A86802"/>
    </row>
    <row r="86803" spans="1:1" x14ac:dyDescent="0.25">
      <c r="A86803"/>
    </row>
    <row r="86804" spans="1:1" x14ac:dyDescent="0.25">
      <c r="A86804"/>
    </row>
    <row r="86805" spans="1:1" x14ac:dyDescent="0.25">
      <c r="A86805"/>
    </row>
    <row r="86806" spans="1:1" x14ac:dyDescent="0.25">
      <c r="A86806"/>
    </row>
    <row r="86807" spans="1:1" x14ac:dyDescent="0.25">
      <c r="A86807"/>
    </row>
    <row r="86808" spans="1:1" x14ac:dyDescent="0.25">
      <c r="A86808"/>
    </row>
    <row r="86809" spans="1:1" x14ac:dyDescent="0.25">
      <c r="A86809"/>
    </row>
    <row r="86810" spans="1:1" x14ac:dyDescent="0.25">
      <c r="A86810"/>
    </row>
    <row r="86811" spans="1:1" x14ac:dyDescent="0.25">
      <c r="A86811"/>
    </row>
    <row r="86812" spans="1:1" x14ac:dyDescent="0.25">
      <c r="A86812"/>
    </row>
    <row r="86813" spans="1:1" x14ac:dyDescent="0.25">
      <c r="A86813"/>
    </row>
    <row r="86814" spans="1:1" x14ac:dyDescent="0.25">
      <c r="A86814"/>
    </row>
    <row r="86815" spans="1:1" x14ac:dyDescent="0.25">
      <c r="A86815"/>
    </row>
    <row r="86816" spans="1:1" x14ac:dyDescent="0.25">
      <c r="A86816"/>
    </row>
    <row r="86817" spans="1:1" x14ac:dyDescent="0.25">
      <c r="A86817"/>
    </row>
    <row r="86818" spans="1:1" x14ac:dyDescent="0.25">
      <c r="A86818"/>
    </row>
    <row r="86819" spans="1:1" x14ac:dyDescent="0.25">
      <c r="A86819"/>
    </row>
    <row r="86820" spans="1:1" x14ac:dyDescent="0.25">
      <c r="A86820"/>
    </row>
    <row r="86821" spans="1:1" x14ac:dyDescent="0.25">
      <c r="A86821"/>
    </row>
    <row r="86822" spans="1:1" x14ac:dyDescent="0.25">
      <c r="A86822"/>
    </row>
    <row r="86823" spans="1:1" x14ac:dyDescent="0.25">
      <c r="A86823"/>
    </row>
    <row r="86824" spans="1:1" x14ac:dyDescent="0.25">
      <c r="A86824"/>
    </row>
    <row r="86825" spans="1:1" x14ac:dyDescent="0.25">
      <c r="A86825"/>
    </row>
    <row r="86826" spans="1:1" x14ac:dyDescent="0.25">
      <c r="A86826"/>
    </row>
    <row r="86827" spans="1:1" x14ac:dyDescent="0.25">
      <c r="A86827"/>
    </row>
    <row r="86828" spans="1:1" x14ac:dyDescent="0.25">
      <c r="A86828"/>
    </row>
    <row r="86829" spans="1:1" x14ac:dyDescent="0.25">
      <c r="A86829"/>
    </row>
    <row r="86830" spans="1:1" x14ac:dyDescent="0.25">
      <c r="A86830"/>
    </row>
    <row r="86831" spans="1:1" x14ac:dyDescent="0.25">
      <c r="A86831"/>
    </row>
    <row r="86832" spans="1:1" x14ac:dyDescent="0.25">
      <c r="A86832"/>
    </row>
    <row r="86833" spans="1:1" x14ac:dyDescent="0.25">
      <c r="A86833"/>
    </row>
    <row r="86834" spans="1:1" x14ac:dyDescent="0.25">
      <c r="A86834"/>
    </row>
    <row r="86835" spans="1:1" x14ac:dyDescent="0.25">
      <c r="A86835"/>
    </row>
    <row r="86836" spans="1:1" x14ac:dyDescent="0.25">
      <c r="A86836"/>
    </row>
    <row r="86837" spans="1:1" x14ac:dyDescent="0.25">
      <c r="A86837"/>
    </row>
    <row r="86838" spans="1:1" x14ac:dyDescent="0.25">
      <c r="A86838"/>
    </row>
    <row r="86839" spans="1:1" x14ac:dyDescent="0.25">
      <c r="A86839"/>
    </row>
    <row r="86840" spans="1:1" x14ac:dyDescent="0.25">
      <c r="A86840"/>
    </row>
    <row r="86841" spans="1:1" x14ac:dyDescent="0.25">
      <c r="A86841"/>
    </row>
    <row r="86842" spans="1:1" x14ac:dyDescent="0.25">
      <c r="A86842"/>
    </row>
    <row r="86843" spans="1:1" x14ac:dyDescent="0.25">
      <c r="A86843"/>
    </row>
    <row r="86844" spans="1:1" x14ac:dyDescent="0.25">
      <c r="A86844"/>
    </row>
    <row r="86845" spans="1:1" x14ac:dyDescent="0.25">
      <c r="A86845"/>
    </row>
    <row r="86846" spans="1:1" x14ac:dyDescent="0.25">
      <c r="A86846"/>
    </row>
    <row r="86847" spans="1:1" x14ac:dyDescent="0.25">
      <c r="A86847"/>
    </row>
    <row r="86848" spans="1:1" x14ac:dyDescent="0.25">
      <c r="A86848"/>
    </row>
    <row r="86849" spans="1:1" x14ac:dyDescent="0.25">
      <c r="A86849"/>
    </row>
    <row r="86850" spans="1:1" x14ac:dyDescent="0.25">
      <c r="A86850"/>
    </row>
    <row r="86851" spans="1:1" x14ac:dyDescent="0.25">
      <c r="A86851"/>
    </row>
    <row r="86852" spans="1:1" x14ac:dyDescent="0.25">
      <c r="A86852"/>
    </row>
    <row r="86853" spans="1:1" x14ac:dyDescent="0.25">
      <c r="A86853"/>
    </row>
    <row r="86854" spans="1:1" x14ac:dyDescent="0.25">
      <c r="A86854"/>
    </row>
    <row r="86855" spans="1:1" x14ac:dyDescent="0.25">
      <c r="A86855"/>
    </row>
    <row r="86856" spans="1:1" x14ac:dyDescent="0.25">
      <c r="A86856"/>
    </row>
    <row r="86857" spans="1:1" x14ac:dyDescent="0.25">
      <c r="A86857"/>
    </row>
    <row r="86858" spans="1:1" x14ac:dyDescent="0.25">
      <c r="A86858"/>
    </row>
    <row r="86859" spans="1:1" x14ac:dyDescent="0.25">
      <c r="A86859"/>
    </row>
    <row r="86860" spans="1:1" x14ac:dyDescent="0.25">
      <c r="A86860"/>
    </row>
    <row r="86861" spans="1:1" x14ac:dyDescent="0.25">
      <c r="A86861"/>
    </row>
    <row r="86862" spans="1:1" x14ac:dyDescent="0.25">
      <c r="A86862"/>
    </row>
    <row r="86863" spans="1:1" x14ac:dyDescent="0.25">
      <c r="A86863"/>
    </row>
    <row r="86864" spans="1:1" x14ac:dyDescent="0.25">
      <c r="A86864"/>
    </row>
    <row r="86865" spans="1:1" x14ac:dyDescent="0.25">
      <c r="A86865"/>
    </row>
    <row r="86866" spans="1:1" x14ac:dyDescent="0.25">
      <c r="A86866"/>
    </row>
    <row r="86867" spans="1:1" x14ac:dyDescent="0.25">
      <c r="A86867"/>
    </row>
    <row r="86868" spans="1:1" x14ac:dyDescent="0.25">
      <c r="A86868"/>
    </row>
    <row r="86869" spans="1:1" x14ac:dyDescent="0.25">
      <c r="A86869"/>
    </row>
    <row r="86870" spans="1:1" x14ac:dyDescent="0.25">
      <c r="A86870"/>
    </row>
    <row r="86871" spans="1:1" x14ac:dyDescent="0.25">
      <c r="A86871"/>
    </row>
    <row r="86872" spans="1:1" x14ac:dyDescent="0.25">
      <c r="A86872"/>
    </row>
    <row r="86873" spans="1:1" x14ac:dyDescent="0.25">
      <c r="A86873"/>
    </row>
    <row r="86874" spans="1:1" x14ac:dyDescent="0.25">
      <c r="A86874"/>
    </row>
    <row r="86875" spans="1:1" x14ac:dyDescent="0.25">
      <c r="A86875"/>
    </row>
    <row r="86876" spans="1:1" x14ac:dyDescent="0.25">
      <c r="A86876"/>
    </row>
    <row r="86877" spans="1:1" x14ac:dyDescent="0.25">
      <c r="A86877"/>
    </row>
    <row r="86878" spans="1:1" x14ac:dyDescent="0.25">
      <c r="A86878"/>
    </row>
    <row r="86879" spans="1:1" x14ac:dyDescent="0.25">
      <c r="A86879"/>
    </row>
    <row r="86880" spans="1:1" x14ac:dyDescent="0.25">
      <c r="A86880"/>
    </row>
    <row r="86881" spans="1:1" x14ac:dyDescent="0.25">
      <c r="A86881"/>
    </row>
    <row r="86882" spans="1:1" x14ac:dyDescent="0.25">
      <c r="A86882"/>
    </row>
    <row r="86883" spans="1:1" x14ac:dyDescent="0.25">
      <c r="A86883"/>
    </row>
    <row r="86884" spans="1:1" x14ac:dyDescent="0.25">
      <c r="A86884"/>
    </row>
    <row r="86885" spans="1:1" x14ac:dyDescent="0.25">
      <c r="A86885"/>
    </row>
    <row r="86886" spans="1:1" x14ac:dyDescent="0.25">
      <c r="A86886"/>
    </row>
    <row r="86887" spans="1:1" x14ac:dyDescent="0.25">
      <c r="A86887"/>
    </row>
    <row r="86888" spans="1:1" x14ac:dyDescent="0.25">
      <c r="A86888"/>
    </row>
    <row r="86889" spans="1:1" x14ac:dyDescent="0.25">
      <c r="A86889"/>
    </row>
    <row r="86890" spans="1:1" x14ac:dyDescent="0.25">
      <c r="A86890"/>
    </row>
    <row r="86891" spans="1:1" x14ac:dyDescent="0.25">
      <c r="A86891"/>
    </row>
    <row r="86892" spans="1:1" x14ac:dyDescent="0.25">
      <c r="A86892"/>
    </row>
    <row r="86893" spans="1:1" x14ac:dyDescent="0.25">
      <c r="A86893"/>
    </row>
    <row r="86894" spans="1:1" x14ac:dyDescent="0.25">
      <c r="A86894"/>
    </row>
    <row r="86895" spans="1:1" x14ac:dyDescent="0.25">
      <c r="A86895"/>
    </row>
    <row r="86896" spans="1:1" x14ac:dyDescent="0.25">
      <c r="A86896"/>
    </row>
    <row r="86897" spans="1:1" x14ac:dyDescent="0.25">
      <c r="A86897"/>
    </row>
    <row r="86898" spans="1:1" x14ac:dyDescent="0.25">
      <c r="A86898"/>
    </row>
    <row r="86899" spans="1:1" x14ac:dyDescent="0.25">
      <c r="A86899"/>
    </row>
    <row r="86900" spans="1:1" x14ac:dyDescent="0.25">
      <c r="A86900"/>
    </row>
    <row r="86901" spans="1:1" x14ac:dyDescent="0.25">
      <c r="A86901"/>
    </row>
    <row r="86902" spans="1:1" x14ac:dyDescent="0.25">
      <c r="A86902"/>
    </row>
    <row r="86903" spans="1:1" x14ac:dyDescent="0.25">
      <c r="A86903"/>
    </row>
    <row r="86904" spans="1:1" x14ac:dyDescent="0.25">
      <c r="A86904"/>
    </row>
    <row r="86905" spans="1:1" x14ac:dyDescent="0.25">
      <c r="A86905"/>
    </row>
    <row r="86906" spans="1:1" x14ac:dyDescent="0.25">
      <c r="A86906"/>
    </row>
    <row r="86907" spans="1:1" x14ac:dyDescent="0.25">
      <c r="A86907"/>
    </row>
    <row r="86908" spans="1:1" x14ac:dyDescent="0.25">
      <c r="A86908"/>
    </row>
    <row r="86909" spans="1:1" x14ac:dyDescent="0.25">
      <c r="A86909"/>
    </row>
    <row r="86910" spans="1:1" x14ac:dyDescent="0.25">
      <c r="A86910"/>
    </row>
    <row r="86911" spans="1:1" x14ac:dyDescent="0.25">
      <c r="A86911"/>
    </row>
    <row r="86912" spans="1:1" x14ac:dyDescent="0.25">
      <c r="A86912"/>
    </row>
    <row r="86913" spans="1:1" x14ac:dyDescent="0.25">
      <c r="A86913"/>
    </row>
    <row r="86914" spans="1:1" x14ac:dyDescent="0.25">
      <c r="A86914"/>
    </row>
    <row r="86915" spans="1:1" x14ac:dyDescent="0.25">
      <c r="A86915"/>
    </row>
    <row r="86916" spans="1:1" x14ac:dyDescent="0.25">
      <c r="A86916"/>
    </row>
    <row r="86917" spans="1:1" x14ac:dyDescent="0.25">
      <c r="A86917"/>
    </row>
    <row r="86918" spans="1:1" x14ac:dyDescent="0.25">
      <c r="A86918"/>
    </row>
    <row r="86919" spans="1:1" x14ac:dyDescent="0.25">
      <c r="A86919"/>
    </row>
    <row r="86920" spans="1:1" x14ac:dyDescent="0.25">
      <c r="A86920"/>
    </row>
    <row r="86921" spans="1:1" x14ac:dyDescent="0.25">
      <c r="A86921"/>
    </row>
    <row r="86922" spans="1:1" x14ac:dyDescent="0.25">
      <c r="A86922"/>
    </row>
    <row r="86923" spans="1:1" x14ac:dyDescent="0.25">
      <c r="A86923"/>
    </row>
    <row r="86924" spans="1:1" x14ac:dyDescent="0.25">
      <c r="A86924"/>
    </row>
    <row r="86925" spans="1:1" x14ac:dyDescent="0.25">
      <c r="A86925"/>
    </row>
    <row r="86926" spans="1:1" x14ac:dyDescent="0.25">
      <c r="A86926"/>
    </row>
    <row r="86927" spans="1:1" x14ac:dyDescent="0.25">
      <c r="A86927"/>
    </row>
    <row r="86928" spans="1:1" x14ac:dyDescent="0.25">
      <c r="A86928"/>
    </row>
    <row r="86929" spans="1:1" x14ac:dyDescent="0.25">
      <c r="A86929"/>
    </row>
    <row r="86930" spans="1:1" x14ac:dyDescent="0.25">
      <c r="A86930"/>
    </row>
    <row r="86931" spans="1:1" x14ac:dyDescent="0.25">
      <c r="A86931"/>
    </row>
    <row r="86932" spans="1:1" x14ac:dyDescent="0.25">
      <c r="A86932"/>
    </row>
    <row r="86933" spans="1:1" x14ac:dyDescent="0.25">
      <c r="A86933"/>
    </row>
    <row r="86934" spans="1:1" x14ac:dyDescent="0.25">
      <c r="A86934"/>
    </row>
    <row r="86935" spans="1:1" x14ac:dyDescent="0.25">
      <c r="A86935"/>
    </row>
    <row r="86936" spans="1:1" x14ac:dyDescent="0.25">
      <c r="A86936"/>
    </row>
    <row r="86937" spans="1:1" x14ac:dyDescent="0.25">
      <c r="A86937"/>
    </row>
    <row r="86938" spans="1:1" x14ac:dyDescent="0.25">
      <c r="A86938"/>
    </row>
    <row r="86939" spans="1:1" x14ac:dyDescent="0.25">
      <c r="A86939"/>
    </row>
    <row r="86940" spans="1:1" x14ac:dyDescent="0.25">
      <c r="A86940"/>
    </row>
    <row r="86941" spans="1:1" x14ac:dyDescent="0.25">
      <c r="A86941"/>
    </row>
    <row r="86942" spans="1:1" x14ac:dyDescent="0.25">
      <c r="A86942"/>
    </row>
    <row r="86943" spans="1:1" x14ac:dyDescent="0.25">
      <c r="A86943"/>
    </row>
    <row r="86944" spans="1:1" x14ac:dyDescent="0.25">
      <c r="A86944"/>
    </row>
    <row r="86945" spans="1:1" x14ac:dyDescent="0.25">
      <c r="A86945"/>
    </row>
    <row r="86946" spans="1:1" x14ac:dyDescent="0.25">
      <c r="A86946"/>
    </row>
    <row r="86947" spans="1:1" x14ac:dyDescent="0.25">
      <c r="A86947"/>
    </row>
    <row r="86948" spans="1:1" x14ac:dyDescent="0.25">
      <c r="A86948"/>
    </row>
    <row r="86949" spans="1:1" x14ac:dyDescent="0.25">
      <c r="A86949"/>
    </row>
    <row r="86950" spans="1:1" x14ac:dyDescent="0.25">
      <c r="A86950"/>
    </row>
    <row r="86951" spans="1:1" x14ac:dyDescent="0.25">
      <c r="A86951"/>
    </row>
    <row r="86952" spans="1:1" x14ac:dyDescent="0.25">
      <c r="A86952"/>
    </row>
    <row r="86953" spans="1:1" x14ac:dyDescent="0.25">
      <c r="A86953"/>
    </row>
    <row r="86954" spans="1:1" x14ac:dyDescent="0.25">
      <c r="A86954"/>
    </row>
    <row r="86955" spans="1:1" x14ac:dyDescent="0.25">
      <c r="A86955"/>
    </row>
    <row r="86956" spans="1:1" x14ac:dyDescent="0.25">
      <c r="A86956"/>
    </row>
    <row r="86957" spans="1:1" x14ac:dyDescent="0.25">
      <c r="A86957"/>
    </row>
    <row r="86958" spans="1:1" x14ac:dyDescent="0.25">
      <c r="A86958"/>
    </row>
    <row r="86959" spans="1:1" x14ac:dyDescent="0.25">
      <c r="A86959"/>
    </row>
    <row r="86960" spans="1:1" x14ac:dyDescent="0.25">
      <c r="A86960"/>
    </row>
    <row r="86961" spans="1:1" x14ac:dyDescent="0.25">
      <c r="A86961"/>
    </row>
    <row r="86962" spans="1:1" x14ac:dyDescent="0.25">
      <c r="A86962"/>
    </row>
    <row r="86963" spans="1:1" x14ac:dyDescent="0.25">
      <c r="A86963"/>
    </row>
    <row r="86964" spans="1:1" x14ac:dyDescent="0.25">
      <c r="A86964"/>
    </row>
    <row r="86965" spans="1:1" x14ac:dyDescent="0.25">
      <c r="A86965"/>
    </row>
    <row r="86966" spans="1:1" x14ac:dyDescent="0.25">
      <c r="A86966"/>
    </row>
    <row r="86967" spans="1:1" x14ac:dyDescent="0.25">
      <c r="A86967"/>
    </row>
    <row r="86968" spans="1:1" x14ac:dyDescent="0.25">
      <c r="A86968"/>
    </row>
    <row r="86969" spans="1:1" x14ac:dyDescent="0.25">
      <c r="A86969"/>
    </row>
    <row r="86970" spans="1:1" x14ac:dyDescent="0.25">
      <c r="A86970"/>
    </row>
    <row r="86971" spans="1:1" x14ac:dyDescent="0.25">
      <c r="A86971"/>
    </row>
    <row r="86972" spans="1:1" x14ac:dyDescent="0.25">
      <c r="A86972"/>
    </row>
    <row r="86973" spans="1:1" x14ac:dyDescent="0.25">
      <c r="A86973"/>
    </row>
    <row r="86974" spans="1:1" x14ac:dyDescent="0.25">
      <c r="A86974"/>
    </row>
    <row r="86975" spans="1:1" x14ac:dyDescent="0.25">
      <c r="A86975"/>
    </row>
    <row r="86976" spans="1:1" x14ac:dyDescent="0.25">
      <c r="A86976"/>
    </row>
    <row r="86977" spans="1:1" x14ac:dyDescent="0.25">
      <c r="A86977"/>
    </row>
    <row r="86978" spans="1:1" x14ac:dyDescent="0.25">
      <c r="A86978"/>
    </row>
    <row r="86979" spans="1:1" x14ac:dyDescent="0.25">
      <c r="A86979"/>
    </row>
    <row r="86980" spans="1:1" x14ac:dyDescent="0.25">
      <c r="A86980"/>
    </row>
    <row r="86981" spans="1:1" x14ac:dyDescent="0.25">
      <c r="A86981"/>
    </row>
    <row r="86982" spans="1:1" x14ac:dyDescent="0.25">
      <c r="A86982"/>
    </row>
    <row r="86983" spans="1:1" x14ac:dyDescent="0.25">
      <c r="A86983"/>
    </row>
    <row r="86984" spans="1:1" x14ac:dyDescent="0.25">
      <c r="A86984"/>
    </row>
    <row r="86985" spans="1:1" x14ac:dyDescent="0.25">
      <c r="A86985"/>
    </row>
    <row r="86986" spans="1:1" x14ac:dyDescent="0.25">
      <c r="A86986"/>
    </row>
    <row r="86987" spans="1:1" x14ac:dyDescent="0.25">
      <c r="A86987"/>
    </row>
    <row r="86988" spans="1:1" x14ac:dyDescent="0.25">
      <c r="A86988"/>
    </row>
    <row r="86989" spans="1:1" x14ac:dyDescent="0.25">
      <c r="A86989"/>
    </row>
    <row r="86990" spans="1:1" x14ac:dyDescent="0.25">
      <c r="A86990"/>
    </row>
    <row r="86991" spans="1:1" x14ac:dyDescent="0.25">
      <c r="A86991"/>
    </row>
    <row r="86992" spans="1:1" x14ac:dyDescent="0.25">
      <c r="A86992"/>
    </row>
    <row r="86993" spans="1:1" x14ac:dyDescent="0.25">
      <c r="A86993"/>
    </row>
    <row r="86994" spans="1:1" x14ac:dyDescent="0.25">
      <c r="A86994"/>
    </row>
    <row r="86995" spans="1:1" x14ac:dyDescent="0.25">
      <c r="A86995"/>
    </row>
    <row r="86996" spans="1:1" x14ac:dyDescent="0.25">
      <c r="A86996"/>
    </row>
    <row r="86997" spans="1:1" x14ac:dyDescent="0.25">
      <c r="A86997"/>
    </row>
    <row r="86998" spans="1:1" x14ac:dyDescent="0.25">
      <c r="A86998"/>
    </row>
    <row r="86999" spans="1:1" x14ac:dyDescent="0.25">
      <c r="A86999"/>
    </row>
    <row r="87000" spans="1:1" x14ac:dyDescent="0.25">
      <c r="A87000"/>
    </row>
    <row r="87001" spans="1:1" x14ac:dyDescent="0.25">
      <c r="A87001"/>
    </row>
    <row r="87002" spans="1:1" x14ac:dyDescent="0.25">
      <c r="A87002"/>
    </row>
    <row r="87003" spans="1:1" x14ac:dyDescent="0.25">
      <c r="A87003"/>
    </row>
    <row r="87004" spans="1:1" x14ac:dyDescent="0.25">
      <c r="A87004"/>
    </row>
    <row r="87005" spans="1:1" x14ac:dyDescent="0.25">
      <c r="A87005"/>
    </row>
    <row r="87006" spans="1:1" x14ac:dyDescent="0.25">
      <c r="A87006"/>
    </row>
    <row r="87007" spans="1:1" x14ac:dyDescent="0.25">
      <c r="A87007"/>
    </row>
    <row r="87008" spans="1:1" x14ac:dyDescent="0.25">
      <c r="A87008"/>
    </row>
    <row r="87009" spans="1:1" x14ac:dyDescent="0.25">
      <c r="A87009"/>
    </row>
    <row r="87010" spans="1:1" x14ac:dyDescent="0.25">
      <c r="A87010"/>
    </row>
    <row r="87011" spans="1:1" x14ac:dyDescent="0.25">
      <c r="A87011"/>
    </row>
    <row r="87012" spans="1:1" x14ac:dyDescent="0.25">
      <c r="A87012"/>
    </row>
    <row r="87013" spans="1:1" x14ac:dyDescent="0.25">
      <c r="A87013"/>
    </row>
    <row r="87014" spans="1:1" x14ac:dyDescent="0.25">
      <c r="A87014"/>
    </row>
    <row r="87015" spans="1:1" x14ac:dyDescent="0.25">
      <c r="A87015"/>
    </row>
    <row r="87016" spans="1:1" x14ac:dyDescent="0.25">
      <c r="A87016"/>
    </row>
    <row r="87017" spans="1:1" x14ac:dyDescent="0.25">
      <c r="A87017"/>
    </row>
    <row r="87018" spans="1:1" x14ac:dyDescent="0.25">
      <c r="A87018"/>
    </row>
    <row r="87019" spans="1:1" x14ac:dyDescent="0.25">
      <c r="A87019"/>
    </row>
    <row r="87020" spans="1:1" x14ac:dyDescent="0.25">
      <c r="A87020"/>
    </row>
    <row r="87021" spans="1:1" x14ac:dyDescent="0.25">
      <c r="A87021"/>
    </row>
    <row r="87022" spans="1:1" x14ac:dyDescent="0.25">
      <c r="A87022"/>
    </row>
    <row r="87023" spans="1:1" x14ac:dyDescent="0.25">
      <c r="A87023"/>
    </row>
    <row r="87024" spans="1:1" x14ac:dyDescent="0.25">
      <c r="A87024"/>
    </row>
    <row r="87025" spans="1:1" x14ac:dyDescent="0.25">
      <c r="A87025"/>
    </row>
    <row r="87026" spans="1:1" x14ac:dyDescent="0.25">
      <c r="A87026"/>
    </row>
    <row r="87027" spans="1:1" x14ac:dyDescent="0.25">
      <c r="A87027"/>
    </row>
    <row r="87028" spans="1:1" x14ac:dyDescent="0.25">
      <c r="A87028"/>
    </row>
    <row r="87029" spans="1:1" x14ac:dyDescent="0.25">
      <c r="A87029"/>
    </row>
    <row r="87030" spans="1:1" x14ac:dyDescent="0.25">
      <c r="A87030"/>
    </row>
    <row r="87031" spans="1:1" x14ac:dyDescent="0.25">
      <c r="A87031"/>
    </row>
    <row r="87032" spans="1:1" x14ac:dyDescent="0.25">
      <c r="A87032"/>
    </row>
    <row r="87033" spans="1:1" x14ac:dyDescent="0.25">
      <c r="A87033"/>
    </row>
    <row r="87034" spans="1:1" x14ac:dyDescent="0.25">
      <c r="A87034"/>
    </row>
    <row r="87035" spans="1:1" x14ac:dyDescent="0.25">
      <c r="A87035"/>
    </row>
    <row r="87036" spans="1:1" x14ac:dyDescent="0.25">
      <c r="A87036"/>
    </row>
    <row r="87037" spans="1:1" x14ac:dyDescent="0.25">
      <c r="A87037"/>
    </row>
    <row r="87038" spans="1:1" x14ac:dyDescent="0.25">
      <c r="A87038"/>
    </row>
    <row r="87039" spans="1:1" x14ac:dyDescent="0.25">
      <c r="A87039"/>
    </row>
    <row r="87040" spans="1:1" x14ac:dyDescent="0.25">
      <c r="A87040"/>
    </row>
    <row r="87041" spans="1:1" x14ac:dyDescent="0.25">
      <c r="A87041"/>
    </row>
    <row r="87042" spans="1:1" x14ac:dyDescent="0.25">
      <c r="A87042"/>
    </row>
    <row r="87043" spans="1:1" x14ac:dyDescent="0.25">
      <c r="A87043"/>
    </row>
    <row r="87044" spans="1:1" x14ac:dyDescent="0.25">
      <c r="A87044"/>
    </row>
    <row r="87045" spans="1:1" x14ac:dyDescent="0.25">
      <c r="A87045"/>
    </row>
    <row r="87046" spans="1:1" x14ac:dyDescent="0.25">
      <c r="A87046"/>
    </row>
    <row r="87047" spans="1:1" x14ac:dyDescent="0.25">
      <c r="A87047"/>
    </row>
    <row r="87048" spans="1:1" x14ac:dyDescent="0.25">
      <c r="A87048"/>
    </row>
    <row r="87049" spans="1:1" x14ac:dyDescent="0.25">
      <c r="A87049"/>
    </row>
    <row r="87050" spans="1:1" x14ac:dyDescent="0.25">
      <c r="A87050"/>
    </row>
    <row r="87051" spans="1:1" x14ac:dyDescent="0.25">
      <c r="A87051"/>
    </row>
    <row r="87052" spans="1:1" x14ac:dyDescent="0.25">
      <c r="A87052"/>
    </row>
    <row r="87053" spans="1:1" x14ac:dyDescent="0.25">
      <c r="A87053"/>
    </row>
    <row r="87054" spans="1:1" x14ac:dyDescent="0.25">
      <c r="A87054"/>
    </row>
    <row r="87055" spans="1:1" x14ac:dyDescent="0.25">
      <c r="A87055"/>
    </row>
    <row r="87056" spans="1:1" x14ac:dyDescent="0.25">
      <c r="A87056"/>
    </row>
    <row r="87057" spans="1:1" x14ac:dyDescent="0.25">
      <c r="A87057"/>
    </row>
    <row r="87058" spans="1:1" x14ac:dyDescent="0.25">
      <c r="A87058"/>
    </row>
    <row r="87059" spans="1:1" x14ac:dyDescent="0.25">
      <c r="A87059"/>
    </row>
    <row r="87060" spans="1:1" x14ac:dyDescent="0.25">
      <c r="A87060"/>
    </row>
    <row r="87061" spans="1:1" x14ac:dyDescent="0.25">
      <c r="A87061"/>
    </row>
    <row r="87062" spans="1:1" x14ac:dyDescent="0.25">
      <c r="A87062"/>
    </row>
    <row r="87063" spans="1:1" x14ac:dyDescent="0.25">
      <c r="A87063"/>
    </row>
    <row r="87064" spans="1:1" x14ac:dyDescent="0.25">
      <c r="A87064"/>
    </row>
    <row r="87065" spans="1:1" x14ac:dyDescent="0.25">
      <c r="A87065"/>
    </row>
    <row r="87066" spans="1:1" x14ac:dyDescent="0.25">
      <c r="A87066"/>
    </row>
    <row r="87067" spans="1:1" x14ac:dyDescent="0.25">
      <c r="A87067"/>
    </row>
    <row r="87068" spans="1:1" x14ac:dyDescent="0.25">
      <c r="A87068"/>
    </row>
    <row r="87069" spans="1:1" x14ac:dyDescent="0.25">
      <c r="A87069"/>
    </row>
    <row r="87070" spans="1:1" x14ac:dyDescent="0.25">
      <c r="A87070"/>
    </row>
    <row r="87071" spans="1:1" x14ac:dyDescent="0.25">
      <c r="A87071"/>
    </row>
    <row r="87072" spans="1:1" x14ac:dyDescent="0.25">
      <c r="A87072"/>
    </row>
    <row r="87073" spans="1:1" x14ac:dyDescent="0.25">
      <c r="A87073"/>
    </row>
    <row r="87074" spans="1:1" x14ac:dyDescent="0.25">
      <c r="A87074"/>
    </row>
    <row r="87075" spans="1:1" x14ac:dyDescent="0.25">
      <c r="A87075"/>
    </row>
    <row r="87076" spans="1:1" x14ac:dyDescent="0.25">
      <c r="A87076"/>
    </row>
    <row r="87077" spans="1:1" x14ac:dyDescent="0.25">
      <c r="A87077"/>
    </row>
    <row r="87078" spans="1:1" x14ac:dyDescent="0.25">
      <c r="A87078"/>
    </row>
    <row r="87079" spans="1:1" x14ac:dyDescent="0.25">
      <c r="A87079"/>
    </row>
    <row r="87080" spans="1:1" x14ac:dyDescent="0.25">
      <c r="A87080"/>
    </row>
    <row r="87081" spans="1:1" x14ac:dyDescent="0.25">
      <c r="A87081"/>
    </row>
    <row r="87082" spans="1:1" x14ac:dyDescent="0.25">
      <c r="A87082"/>
    </row>
    <row r="87083" spans="1:1" x14ac:dyDescent="0.25">
      <c r="A87083"/>
    </row>
    <row r="87084" spans="1:1" x14ac:dyDescent="0.25">
      <c r="A87084"/>
    </row>
    <row r="87085" spans="1:1" x14ac:dyDescent="0.25">
      <c r="A87085"/>
    </row>
    <row r="87086" spans="1:1" x14ac:dyDescent="0.25">
      <c r="A87086"/>
    </row>
    <row r="87087" spans="1:1" x14ac:dyDescent="0.25">
      <c r="A87087"/>
    </row>
    <row r="87088" spans="1:1" x14ac:dyDescent="0.25">
      <c r="A87088"/>
    </row>
    <row r="87089" spans="1:1" x14ac:dyDescent="0.25">
      <c r="A87089"/>
    </row>
    <row r="87090" spans="1:1" x14ac:dyDescent="0.25">
      <c r="A87090"/>
    </row>
    <row r="87091" spans="1:1" x14ac:dyDescent="0.25">
      <c r="A87091"/>
    </row>
    <row r="87092" spans="1:1" x14ac:dyDescent="0.25">
      <c r="A87092"/>
    </row>
    <row r="87093" spans="1:1" x14ac:dyDescent="0.25">
      <c r="A87093"/>
    </row>
    <row r="87094" spans="1:1" x14ac:dyDescent="0.25">
      <c r="A87094"/>
    </row>
    <row r="87095" spans="1:1" x14ac:dyDescent="0.25">
      <c r="A87095"/>
    </row>
    <row r="87096" spans="1:1" x14ac:dyDescent="0.25">
      <c r="A87096"/>
    </row>
    <row r="87097" spans="1:1" x14ac:dyDescent="0.25">
      <c r="A87097"/>
    </row>
    <row r="87098" spans="1:1" x14ac:dyDescent="0.25">
      <c r="A87098"/>
    </row>
    <row r="87099" spans="1:1" x14ac:dyDescent="0.25">
      <c r="A87099"/>
    </row>
    <row r="87100" spans="1:1" x14ac:dyDescent="0.25">
      <c r="A87100"/>
    </row>
    <row r="87101" spans="1:1" x14ac:dyDescent="0.25">
      <c r="A87101"/>
    </row>
    <row r="87102" spans="1:1" x14ac:dyDescent="0.25">
      <c r="A87102"/>
    </row>
    <row r="87103" spans="1:1" x14ac:dyDescent="0.25">
      <c r="A87103"/>
    </row>
    <row r="87104" spans="1:1" x14ac:dyDescent="0.25">
      <c r="A87104"/>
    </row>
    <row r="87105" spans="1:1" x14ac:dyDescent="0.25">
      <c r="A87105"/>
    </row>
    <row r="87106" spans="1:1" x14ac:dyDescent="0.25">
      <c r="A87106"/>
    </row>
    <row r="87107" spans="1:1" x14ac:dyDescent="0.25">
      <c r="A87107"/>
    </row>
    <row r="87108" spans="1:1" x14ac:dyDescent="0.25">
      <c r="A87108"/>
    </row>
    <row r="87109" spans="1:1" x14ac:dyDescent="0.25">
      <c r="A87109"/>
    </row>
    <row r="87110" spans="1:1" x14ac:dyDescent="0.25">
      <c r="A87110"/>
    </row>
    <row r="87111" spans="1:1" x14ac:dyDescent="0.25">
      <c r="A87111"/>
    </row>
    <row r="87112" spans="1:1" x14ac:dyDescent="0.25">
      <c r="A87112"/>
    </row>
    <row r="87113" spans="1:1" x14ac:dyDescent="0.25">
      <c r="A87113"/>
    </row>
    <row r="87114" spans="1:1" x14ac:dyDescent="0.25">
      <c r="A87114"/>
    </row>
    <row r="87115" spans="1:1" x14ac:dyDescent="0.25">
      <c r="A87115"/>
    </row>
    <row r="87116" spans="1:1" x14ac:dyDescent="0.25">
      <c r="A87116"/>
    </row>
    <row r="87117" spans="1:1" x14ac:dyDescent="0.25">
      <c r="A87117"/>
    </row>
    <row r="87118" spans="1:1" x14ac:dyDescent="0.25">
      <c r="A87118"/>
    </row>
    <row r="87119" spans="1:1" x14ac:dyDescent="0.25">
      <c r="A87119"/>
    </row>
    <row r="87120" spans="1:1" x14ac:dyDescent="0.25">
      <c r="A87120"/>
    </row>
    <row r="87121" spans="1:1" x14ac:dyDescent="0.25">
      <c r="A87121"/>
    </row>
    <row r="87122" spans="1:1" x14ac:dyDescent="0.25">
      <c r="A87122"/>
    </row>
    <row r="87123" spans="1:1" x14ac:dyDescent="0.25">
      <c r="A87123"/>
    </row>
    <row r="87124" spans="1:1" x14ac:dyDescent="0.25">
      <c r="A87124"/>
    </row>
    <row r="87125" spans="1:1" x14ac:dyDescent="0.25">
      <c r="A87125"/>
    </row>
    <row r="87126" spans="1:1" x14ac:dyDescent="0.25">
      <c r="A87126"/>
    </row>
    <row r="87127" spans="1:1" x14ac:dyDescent="0.25">
      <c r="A87127"/>
    </row>
    <row r="87128" spans="1:1" x14ac:dyDescent="0.25">
      <c r="A87128"/>
    </row>
    <row r="87129" spans="1:1" x14ac:dyDescent="0.25">
      <c r="A87129"/>
    </row>
    <row r="87130" spans="1:1" x14ac:dyDescent="0.25">
      <c r="A87130"/>
    </row>
    <row r="87131" spans="1:1" x14ac:dyDescent="0.25">
      <c r="A87131"/>
    </row>
    <row r="87132" spans="1:1" x14ac:dyDescent="0.25">
      <c r="A87132"/>
    </row>
    <row r="87133" spans="1:1" x14ac:dyDescent="0.25">
      <c r="A87133"/>
    </row>
    <row r="87134" spans="1:1" x14ac:dyDescent="0.25">
      <c r="A87134"/>
    </row>
    <row r="87135" spans="1:1" x14ac:dyDescent="0.25">
      <c r="A87135"/>
    </row>
    <row r="87136" spans="1:1" x14ac:dyDescent="0.25">
      <c r="A87136"/>
    </row>
    <row r="87137" spans="1:1" x14ac:dyDescent="0.25">
      <c r="A87137"/>
    </row>
    <row r="87138" spans="1:1" x14ac:dyDescent="0.25">
      <c r="A87138"/>
    </row>
    <row r="87139" spans="1:1" x14ac:dyDescent="0.25">
      <c r="A87139"/>
    </row>
    <row r="87140" spans="1:1" x14ac:dyDescent="0.25">
      <c r="A87140"/>
    </row>
    <row r="87141" spans="1:1" x14ac:dyDescent="0.25">
      <c r="A87141"/>
    </row>
    <row r="87142" spans="1:1" x14ac:dyDescent="0.25">
      <c r="A87142"/>
    </row>
    <row r="87143" spans="1:1" x14ac:dyDescent="0.25">
      <c r="A87143"/>
    </row>
    <row r="87144" spans="1:1" x14ac:dyDescent="0.25">
      <c r="A87144"/>
    </row>
    <row r="87145" spans="1:1" x14ac:dyDescent="0.25">
      <c r="A87145"/>
    </row>
    <row r="87146" spans="1:1" x14ac:dyDescent="0.25">
      <c r="A87146"/>
    </row>
    <row r="87147" spans="1:1" x14ac:dyDescent="0.25">
      <c r="A87147"/>
    </row>
    <row r="87148" spans="1:1" x14ac:dyDescent="0.25">
      <c r="A87148"/>
    </row>
    <row r="87149" spans="1:1" x14ac:dyDescent="0.25">
      <c r="A87149"/>
    </row>
    <row r="87150" spans="1:1" x14ac:dyDescent="0.25">
      <c r="A87150"/>
    </row>
    <row r="87151" spans="1:1" x14ac:dyDescent="0.25">
      <c r="A87151"/>
    </row>
    <row r="87152" spans="1:1" x14ac:dyDescent="0.25">
      <c r="A87152"/>
    </row>
    <row r="87153" spans="1:1" x14ac:dyDescent="0.25">
      <c r="A87153"/>
    </row>
    <row r="87154" spans="1:1" x14ac:dyDescent="0.25">
      <c r="A87154"/>
    </row>
    <row r="87155" spans="1:1" x14ac:dyDescent="0.25">
      <c r="A87155"/>
    </row>
    <row r="87156" spans="1:1" x14ac:dyDescent="0.25">
      <c r="A87156"/>
    </row>
    <row r="87157" spans="1:1" x14ac:dyDescent="0.25">
      <c r="A87157"/>
    </row>
    <row r="87158" spans="1:1" x14ac:dyDescent="0.25">
      <c r="A87158"/>
    </row>
    <row r="87159" spans="1:1" x14ac:dyDescent="0.25">
      <c r="A87159"/>
    </row>
    <row r="87160" spans="1:1" x14ac:dyDescent="0.25">
      <c r="A87160"/>
    </row>
    <row r="87161" spans="1:1" x14ac:dyDescent="0.25">
      <c r="A87161"/>
    </row>
    <row r="87162" spans="1:1" x14ac:dyDescent="0.25">
      <c r="A87162"/>
    </row>
    <row r="87163" spans="1:1" x14ac:dyDescent="0.25">
      <c r="A87163"/>
    </row>
    <row r="87164" spans="1:1" x14ac:dyDescent="0.25">
      <c r="A87164"/>
    </row>
    <row r="87165" spans="1:1" x14ac:dyDescent="0.25">
      <c r="A87165"/>
    </row>
    <row r="87166" spans="1:1" x14ac:dyDescent="0.25">
      <c r="A87166"/>
    </row>
    <row r="87167" spans="1:1" x14ac:dyDescent="0.25">
      <c r="A87167"/>
    </row>
    <row r="87168" spans="1:1" x14ac:dyDescent="0.25">
      <c r="A87168"/>
    </row>
    <row r="87169" spans="1:1" x14ac:dyDescent="0.25">
      <c r="A87169"/>
    </row>
    <row r="87170" spans="1:1" x14ac:dyDescent="0.25">
      <c r="A87170"/>
    </row>
    <row r="87171" spans="1:1" x14ac:dyDescent="0.25">
      <c r="A87171"/>
    </row>
    <row r="87172" spans="1:1" x14ac:dyDescent="0.25">
      <c r="A87172"/>
    </row>
    <row r="87173" spans="1:1" x14ac:dyDescent="0.25">
      <c r="A87173"/>
    </row>
    <row r="87174" spans="1:1" x14ac:dyDescent="0.25">
      <c r="A87174"/>
    </row>
    <row r="87175" spans="1:1" x14ac:dyDescent="0.25">
      <c r="A87175"/>
    </row>
    <row r="87176" spans="1:1" x14ac:dyDescent="0.25">
      <c r="A87176"/>
    </row>
    <row r="87177" spans="1:1" x14ac:dyDescent="0.25">
      <c r="A87177"/>
    </row>
    <row r="87178" spans="1:1" x14ac:dyDescent="0.25">
      <c r="A87178"/>
    </row>
    <row r="87179" spans="1:1" x14ac:dyDescent="0.25">
      <c r="A87179"/>
    </row>
    <row r="87180" spans="1:1" x14ac:dyDescent="0.25">
      <c r="A87180"/>
    </row>
    <row r="87181" spans="1:1" x14ac:dyDescent="0.25">
      <c r="A87181"/>
    </row>
    <row r="87182" spans="1:1" x14ac:dyDescent="0.25">
      <c r="A87182"/>
    </row>
    <row r="87183" spans="1:1" x14ac:dyDescent="0.25">
      <c r="A87183"/>
    </row>
    <row r="87184" spans="1:1" x14ac:dyDescent="0.25">
      <c r="A87184"/>
    </row>
    <row r="87185" spans="1:1" x14ac:dyDescent="0.25">
      <c r="A87185"/>
    </row>
    <row r="87186" spans="1:1" x14ac:dyDescent="0.25">
      <c r="A87186"/>
    </row>
    <row r="87187" spans="1:1" x14ac:dyDescent="0.25">
      <c r="A87187"/>
    </row>
    <row r="87188" spans="1:1" x14ac:dyDescent="0.25">
      <c r="A87188"/>
    </row>
    <row r="87189" spans="1:1" x14ac:dyDescent="0.25">
      <c r="A87189"/>
    </row>
    <row r="87190" spans="1:1" x14ac:dyDescent="0.25">
      <c r="A87190"/>
    </row>
    <row r="87191" spans="1:1" x14ac:dyDescent="0.25">
      <c r="A87191"/>
    </row>
    <row r="87192" spans="1:1" x14ac:dyDescent="0.25">
      <c r="A87192"/>
    </row>
    <row r="87193" spans="1:1" x14ac:dyDescent="0.25">
      <c r="A87193"/>
    </row>
    <row r="87194" spans="1:1" x14ac:dyDescent="0.25">
      <c r="A87194"/>
    </row>
    <row r="87195" spans="1:1" x14ac:dyDescent="0.25">
      <c r="A87195"/>
    </row>
    <row r="87196" spans="1:1" x14ac:dyDescent="0.25">
      <c r="A87196"/>
    </row>
    <row r="87197" spans="1:1" x14ac:dyDescent="0.25">
      <c r="A87197"/>
    </row>
    <row r="87198" spans="1:1" x14ac:dyDescent="0.25">
      <c r="A87198"/>
    </row>
    <row r="87199" spans="1:1" x14ac:dyDescent="0.25">
      <c r="A87199"/>
    </row>
    <row r="87200" spans="1:1" x14ac:dyDescent="0.25">
      <c r="A87200"/>
    </row>
    <row r="87201" spans="1:1" x14ac:dyDescent="0.25">
      <c r="A87201"/>
    </row>
    <row r="87202" spans="1:1" x14ac:dyDescent="0.25">
      <c r="A87202"/>
    </row>
    <row r="87203" spans="1:1" x14ac:dyDescent="0.25">
      <c r="A87203"/>
    </row>
    <row r="87204" spans="1:1" x14ac:dyDescent="0.25">
      <c r="A87204"/>
    </row>
    <row r="87205" spans="1:1" x14ac:dyDescent="0.25">
      <c r="A87205"/>
    </row>
    <row r="87206" spans="1:1" x14ac:dyDescent="0.25">
      <c r="A87206"/>
    </row>
    <row r="87207" spans="1:1" x14ac:dyDescent="0.25">
      <c r="A87207"/>
    </row>
    <row r="87208" spans="1:1" x14ac:dyDescent="0.25">
      <c r="A87208"/>
    </row>
    <row r="87209" spans="1:1" x14ac:dyDescent="0.25">
      <c r="A87209"/>
    </row>
    <row r="87210" spans="1:1" x14ac:dyDescent="0.25">
      <c r="A87210"/>
    </row>
    <row r="87211" spans="1:1" x14ac:dyDescent="0.25">
      <c r="A87211"/>
    </row>
    <row r="87212" spans="1:1" x14ac:dyDescent="0.25">
      <c r="A87212"/>
    </row>
    <row r="87213" spans="1:1" x14ac:dyDescent="0.25">
      <c r="A87213"/>
    </row>
    <row r="87214" spans="1:1" x14ac:dyDescent="0.25">
      <c r="A87214"/>
    </row>
    <row r="87215" spans="1:1" x14ac:dyDescent="0.25">
      <c r="A87215"/>
    </row>
    <row r="87216" spans="1:1" x14ac:dyDescent="0.25">
      <c r="A87216"/>
    </row>
    <row r="87217" spans="1:1" x14ac:dyDescent="0.25">
      <c r="A87217"/>
    </row>
    <row r="87218" spans="1:1" x14ac:dyDescent="0.25">
      <c r="A87218"/>
    </row>
    <row r="87219" spans="1:1" x14ac:dyDescent="0.25">
      <c r="A87219"/>
    </row>
    <row r="87220" spans="1:1" x14ac:dyDescent="0.25">
      <c r="A87220"/>
    </row>
    <row r="87221" spans="1:1" x14ac:dyDescent="0.25">
      <c r="A87221"/>
    </row>
    <row r="87222" spans="1:1" x14ac:dyDescent="0.25">
      <c r="A87222"/>
    </row>
    <row r="87223" spans="1:1" x14ac:dyDescent="0.25">
      <c r="A87223"/>
    </row>
    <row r="87224" spans="1:1" x14ac:dyDescent="0.25">
      <c r="A87224"/>
    </row>
    <row r="87225" spans="1:1" x14ac:dyDescent="0.25">
      <c r="A87225"/>
    </row>
    <row r="87226" spans="1:1" x14ac:dyDescent="0.25">
      <c r="A87226"/>
    </row>
    <row r="87227" spans="1:1" x14ac:dyDescent="0.25">
      <c r="A87227"/>
    </row>
    <row r="87228" spans="1:1" x14ac:dyDescent="0.25">
      <c r="A87228"/>
    </row>
    <row r="87229" spans="1:1" x14ac:dyDescent="0.25">
      <c r="A87229"/>
    </row>
    <row r="87230" spans="1:1" x14ac:dyDescent="0.25">
      <c r="A87230"/>
    </row>
    <row r="87231" spans="1:1" x14ac:dyDescent="0.25">
      <c r="A87231"/>
    </row>
    <row r="87232" spans="1:1" x14ac:dyDescent="0.25">
      <c r="A87232"/>
    </row>
    <row r="87233" spans="1:1" x14ac:dyDescent="0.25">
      <c r="A87233"/>
    </row>
    <row r="87234" spans="1:1" x14ac:dyDescent="0.25">
      <c r="A87234"/>
    </row>
    <row r="87235" spans="1:1" x14ac:dyDescent="0.25">
      <c r="A87235"/>
    </row>
    <row r="87236" spans="1:1" x14ac:dyDescent="0.25">
      <c r="A87236"/>
    </row>
    <row r="87237" spans="1:1" x14ac:dyDescent="0.25">
      <c r="A87237"/>
    </row>
    <row r="87238" spans="1:1" x14ac:dyDescent="0.25">
      <c r="A87238"/>
    </row>
    <row r="87239" spans="1:1" x14ac:dyDescent="0.25">
      <c r="A87239"/>
    </row>
    <row r="87240" spans="1:1" x14ac:dyDescent="0.25">
      <c r="A87240"/>
    </row>
    <row r="87241" spans="1:1" x14ac:dyDescent="0.25">
      <c r="A87241"/>
    </row>
    <row r="87242" spans="1:1" x14ac:dyDescent="0.25">
      <c r="A87242"/>
    </row>
    <row r="87243" spans="1:1" x14ac:dyDescent="0.25">
      <c r="A87243"/>
    </row>
    <row r="87244" spans="1:1" x14ac:dyDescent="0.25">
      <c r="A87244"/>
    </row>
    <row r="87245" spans="1:1" x14ac:dyDescent="0.25">
      <c r="A87245"/>
    </row>
    <row r="87246" spans="1:1" x14ac:dyDescent="0.25">
      <c r="A87246"/>
    </row>
    <row r="87247" spans="1:1" x14ac:dyDescent="0.25">
      <c r="A87247"/>
    </row>
    <row r="87248" spans="1:1" x14ac:dyDescent="0.25">
      <c r="A87248"/>
    </row>
    <row r="87249" spans="1:1" x14ac:dyDescent="0.25">
      <c r="A87249"/>
    </row>
    <row r="87250" spans="1:1" x14ac:dyDescent="0.25">
      <c r="A87250"/>
    </row>
    <row r="87251" spans="1:1" x14ac:dyDescent="0.25">
      <c r="A87251"/>
    </row>
    <row r="87252" spans="1:1" x14ac:dyDescent="0.25">
      <c r="A87252"/>
    </row>
    <row r="87253" spans="1:1" x14ac:dyDescent="0.25">
      <c r="A87253"/>
    </row>
    <row r="87254" spans="1:1" x14ac:dyDescent="0.25">
      <c r="A87254"/>
    </row>
    <row r="87255" spans="1:1" x14ac:dyDescent="0.25">
      <c r="A87255"/>
    </row>
    <row r="87256" spans="1:1" x14ac:dyDescent="0.25">
      <c r="A87256"/>
    </row>
    <row r="87257" spans="1:1" x14ac:dyDescent="0.25">
      <c r="A87257"/>
    </row>
    <row r="87258" spans="1:1" x14ac:dyDescent="0.25">
      <c r="A87258"/>
    </row>
    <row r="87259" spans="1:1" x14ac:dyDescent="0.25">
      <c r="A87259"/>
    </row>
    <row r="87260" spans="1:1" x14ac:dyDescent="0.25">
      <c r="A87260"/>
    </row>
    <row r="87261" spans="1:1" x14ac:dyDescent="0.25">
      <c r="A87261"/>
    </row>
    <row r="87262" spans="1:1" x14ac:dyDescent="0.25">
      <c r="A87262"/>
    </row>
    <row r="87263" spans="1:1" x14ac:dyDescent="0.25">
      <c r="A87263"/>
    </row>
    <row r="87264" spans="1:1" x14ac:dyDescent="0.25">
      <c r="A87264"/>
    </row>
    <row r="87265" spans="1:1" x14ac:dyDescent="0.25">
      <c r="A87265"/>
    </row>
    <row r="87266" spans="1:1" x14ac:dyDescent="0.25">
      <c r="A87266"/>
    </row>
    <row r="87267" spans="1:1" x14ac:dyDescent="0.25">
      <c r="A87267"/>
    </row>
    <row r="87268" spans="1:1" x14ac:dyDescent="0.25">
      <c r="A87268"/>
    </row>
    <row r="87269" spans="1:1" x14ac:dyDescent="0.25">
      <c r="A87269"/>
    </row>
    <row r="87270" spans="1:1" x14ac:dyDescent="0.25">
      <c r="A87270"/>
    </row>
    <row r="87271" spans="1:1" x14ac:dyDescent="0.25">
      <c r="A87271"/>
    </row>
    <row r="87272" spans="1:1" x14ac:dyDescent="0.25">
      <c r="A87272"/>
    </row>
    <row r="87273" spans="1:1" x14ac:dyDescent="0.25">
      <c r="A87273"/>
    </row>
    <row r="87274" spans="1:1" x14ac:dyDescent="0.25">
      <c r="A87274"/>
    </row>
    <row r="87275" spans="1:1" x14ac:dyDescent="0.25">
      <c r="A87275"/>
    </row>
    <row r="87276" spans="1:1" x14ac:dyDescent="0.25">
      <c r="A87276"/>
    </row>
    <row r="87277" spans="1:1" x14ac:dyDescent="0.25">
      <c r="A87277"/>
    </row>
    <row r="87278" spans="1:1" x14ac:dyDescent="0.25">
      <c r="A87278"/>
    </row>
    <row r="87279" spans="1:1" x14ac:dyDescent="0.25">
      <c r="A87279"/>
    </row>
    <row r="87280" spans="1:1" x14ac:dyDescent="0.25">
      <c r="A87280"/>
    </row>
    <row r="87281" spans="1:1" x14ac:dyDescent="0.25">
      <c r="A87281"/>
    </row>
    <row r="87282" spans="1:1" x14ac:dyDescent="0.25">
      <c r="A87282"/>
    </row>
    <row r="87283" spans="1:1" x14ac:dyDescent="0.25">
      <c r="A87283"/>
    </row>
    <row r="87284" spans="1:1" x14ac:dyDescent="0.25">
      <c r="A87284"/>
    </row>
    <row r="87285" spans="1:1" x14ac:dyDescent="0.25">
      <c r="A87285"/>
    </row>
    <row r="87286" spans="1:1" x14ac:dyDescent="0.25">
      <c r="A87286"/>
    </row>
    <row r="87287" spans="1:1" x14ac:dyDescent="0.25">
      <c r="A87287"/>
    </row>
    <row r="87288" spans="1:1" x14ac:dyDescent="0.25">
      <c r="A87288"/>
    </row>
    <row r="87289" spans="1:1" x14ac:dyDescent="0.25">
      <c r="A87289"/>
    </row>
    <row r="87290" spans="1:1" x14ac:dyDescent="0.25">
      <c r="A87290"/>
    </row>
    <row r="87291" spans="1:1" x14ac:dyDescent="0.25">
      <c r="A87291"/>
    </row>
    <row r="87292" spans="1:1" x14ac:dyDescent="0.25">
      <c r="A87292"/>
    </row>
    <row r="87293" spans="1:1" x14ac:dyDescent="0.25">
      <c r="A87293"/>
    </row>
    <row r="87294" spans="1:1" x14ac:dyDescent="0.25">
      <c r="A87294"/>
    </row>
    <row r="87295" spans="1:1" x14ac:dyDescent="0.25">
      <c r="A87295"/>
    </row>
    <row r="87296" spans="1:1" x14ac:dyDescent="0.25">
      <c r="A87296"/>
    </row>
    <row r="87297" spans="1:1" x14ac:dyDescent="0.25">
      <c r="A87297"/>
    </row>
    <row r="87298" spans="1:1" x14ac:dyDescent="0.25">
      <c r="A87298"/>
    </row>
    <row r="87299" spans="1:1" x14ac:dyDescent="0.25">
      <c r="A87299"/>
    </row>
    <row r="87300" spans="1:1" x14ac:dyDescent="0.25">
      <c r="A87300"/>
    </row>
    <row r="87301" spans="1:1" x14ac:dyDescent="0.25">
      <c r="A87301"/>
    </row>
    <row r="87302" spans="1:1" x14ac:dyDescent="0.25">
      <c r="A87302"/>
    </row>
    <row r="87303" spans="1:1" x14ac:dyDescent="0.25">
      <c r="A87303"/>
    </row>
    <row r="87304" spans="1:1" x14ac:dyDescent="0.25">
      <c r="A87304"/>
    </row>
    <row r="87305" spans="1:1" x14ac:dyDescent="0.25">
      <c r="A87305"/>
    </row>
    <row r="87306" spans="1:1" x14ac:dyDescent="0.25">
      <c r="A87306"/>
    </row>
    <row r="87307" spans="1:1" x14ac:dyDescent="0.25">
      <c r="A87307"/>
    </row>
    <row r="87308" spans="1:1" x14ac:dyDescent="0.25">
      <c r="A87308"/>
    </row>
    <row r="87309" spans="1:1" x14ac:dyDescent="0.25">
      <c r="A87309"/>
    </row>
    <row r="87310" spans="1:1" x14ac:dyDescent="0.25">
      <c r="A87310"/>
    </row>
    <row r="87311" spans="1:1" x14ac:dyDescent="0.25">
      <c r="A87311"/>
    </row>
    <row r="87312" spans="1:1" x14ac:dyDescent="0.25">
      <c r="A87312"/>
    </row>
    <row r="87313" spans="1:1" x14ac:dyDescent="0.25">
      <c r="A87313"/>
    </row>
    <row r="87314" spans="1:1" x14ac:dyDescent="0.25">
      <c r="A87314"/>
    </row>
    <row r="87315" spans="1:1" x14ac:dyDescent="0.25">
      <c r="A87315"/>
    </row>
    <row r="87316" spans="1:1" x14ac:dyDescent="0.25">
      <c r="A87316"/>
    </row>
    <row r="87317" spans="1:1" x14ac:dyDescent="0.25">
      <c r="A87317"/>
    </row>
    <row r="87318" spans="1:1" x14ac:dyDescent="0.25">
      <c r="A87318"/>
    </row>
    <row r="87319" spans="1:1" x14ac:dyDescent="0.25">
      <c r="A87319"/>
    </row>
    <row r="87320" spans="1:1" x14ac:dyDescent="0.25">
      <c r="A87320"/>
    </row>
    <row r="87321" spans="1:1" x14ac:dyDescent="0.25">
      <c r="A87321"/>
    </row>
    <row r="87322" spans="1:1" x14ac:dyDescent="0.25">
      <c r="A87322"/>
    </row>
    <row r="87323" spans="1:1" x14ac:dyDescent="0.25">
      <c r="A87323"/>
    </row>
    <row r="87324" spans="1:1" x14ac:dyDescent="0.25">
      <c r="A87324"/>
    </row>
    <row r="87325" spans="1:1" x14ac:dyDescent="0.25">
      <c r="A87325"/>
    </row>
    <row r="87326" spans="1:1" x14ac:dyDescent="0.25">
      <c r="A87326"/>
    </row>
    <row r="87327" spans="1:1" x14ac:dyDescent="0.25">
      <c r="A87327"/>
    </row>
    <row r="87328" spans="1:1" x14ac:dyDescent="0.25">
      <c r="A87328"/>
    </row>
    <row r="87329" spans="1:1" x14ac:dyDescent="0.25">
      <c r="A87329"/>
    </row>
    <row r="87330" spans="1:1" x14ac:dyDescent="0.25">
      <c r="A87330"/>
    </row>
    <row r="87331" spans="1:1" x14ac:dyDescent="0.25">
      <c r="A87331"/>
    </row>
    <row r="87332" spans="1:1" x14ac:dyDescent="0.25">
      <c r="A87332"/>
    </row>
    <row r="87333" spans="1:1" x14ac:dyDescent="0.25">
      <c r="A87333"/>
    </row>
    <row r="87334" spans="1:1" x14ac:dyDescent="0.25">
      <c r="A87334"/>
    </row>
    <row r="87335" spans="1:1" x14ac:dyDescent="0.25">
      <c r="A87335"/>
    </row>
    <row r="87336" spans="1:1" x14ac:dyDescent="0.25">
      <c r="A87336"/>
    </row>
    <row r="87337" spans="1:1" x14ac:dyDescent="0.25">
      <c r="A87337"/>
    </row>
    <row r="87338" spans="1:1" x14ac:dyDescent="0.25">
      <c r="A87338"/>
    </row>
    <row r="87339" spans="1:1" x14ac:dyDescent="0.25">
      <c r="A87339"/>
    </row>
    <row r="87340" spans="1:1" x14ac:dyDescent="0.25">
      <c r="A87340"/>
    </row>
    <row r="87341" spans="1:1" x14ac:dyDescent="0.25">
      <c r="A87341"/>
    </row>
    <row r="87342" spans="1:1" x14ac:dyDescent="0.25">
      <c r="A87342"/>
    </row>
    <row r="87343" spans="1:1" x14ac:dyDescent="0.25">
      <c r="A87343"/>
    </row>
    <row r="87344" spans="1:1" x14ac:dyDescent="0.25">
      <c r="A87344"/>
    </row>
    <row r="87345" spans="1:1" x14ac:dyDescent="0.25">
      <c r="A87345"/>
    </row>
    <row r="87346" spans="1:1" x14ac:dyDescent="0.25">
      <c r="A87346"/>
    </row>
    <row r="87347" spans="1:1" x14ac:dyDescent="0.25">
      <c r="A87347"/>
    </row>
    <row r="87348" spans="1:1" x14ac:dyDescent="0.25">
      <c r="A87348"/>
    </row>
    <row r="87349" spans="1:1" x14ac:dyDescent="0.25">
      <c r="A87349"/>
    </row>
    <row r="87350" spans="1:1" x14ac:dyDescent="0.25">
      <c r="A87350"/>
    </row>
    <row r="87351" spans="1:1" x14ac:dyDescent="0.25">
      <c r="A87351"/>
    </row>
    <row r="87352" spans="1:1" x14ac:dyDescent="0.25">
      <c r="A87352"/>
    </row>
    <row r="87353" spans="1:1" x14ac:dyDescent="0.25">
      <c r="A87353"/>
    </row>
    <row r="87354" spans="1:1" x14ac:dyDescent="0.25">
      <c r="A87354"/>
    </row>
    <row r="87355" spans="1:1" x14ac:dyDescent="0.25">
      <c r="A87355"/>
    </row>
    <row r="87356" spans="1:1" x14ac:dyDescent="0.25">
      <c r="A87356"/>
    </row>
    <row r="87357" spans="1:1" x14ac:dyDescent="0.25">
      <c r="A87357"/>
    </row>
    <row r="87358" spans="1:1" x14ac:dyDescent="0.25">
      <c r="A87358"/>
    </row>
    <row r="87359" spans="1:1" x14ac:dyDescent="0.25">
      <c r="A87359"/>
    </row>
    <row r="87360" spans="1:1" x14ac:dyDescent="0.25">
      <c r="A87360"/>
    </row>
    <row r="87361" spans="1:1" x14ac:dyDescent="0.25">
      <c r="A87361"/>
    </row>
    <row r="87362" spans="1:1" x14ac:dyDescent="0.25">
      <c r="A87362"/>
    </row>
    <row r="87363" spans="1:1" x14ac:dyDescent="0.25">
      <c r="A87363"/>
    </row>
    <row r="87364" spans="1:1" x14ac:dyDescent="0.25">
      <c r="A87364"/>
    </row>
    <row r="87365" spans="1:1" x14ac:dyDescent="0.25">
      <c r="A87365"/>
    </row>
    <row r="87366" spans="1:1" x14ac:dyDescent="0.25">
      <c r="A87366"/>
    </row>
    <row r="87367" spans="1:1" x14ac:dyDescent="0.25">
      <c r="A87367"/>
    </row>
    <row r="87368" spans="1:1" x14ac:dyDescent="0.25">
      <c r="A87368"/>
    </row>
    <row r="87369" spans="1:1" x14ac:dyDescent="0.25">
      <c r="A87369"/>
    </row>
    <row r="87370" spans="1:1" x14ac:dyDescent="0.25">
      <c r="A87370"/>
    </row>
    <row r="87371" spans="1:1" x14ac:dyDescent="0.25">
      <c r="A87371"/>
    </row>
    <row r="87372" spans="1:1" x14ac:dyDescent="0.25">
      <c r="A87372"/>
    </row>
    <row r="87373" spans="1:1" x14ac:dyDescent="0.25">
      <c r="A87373"/>
    </row>
    <row r="87374" spans="1:1" x14ac:dyDescent="0.25">
      <c r="A87374"/>
    </row>
    <row r="87375" spans="1:1" x14ac:dyDescent="0.25">
      <c r="A87375"/>
    </row>
    <row r="87376" spans="1:1" x14ac:dyDescent="0.25">
      <c r="A87376"/>
    </row>
    <row r="87377" spans="1:1" x14ac:dyDescent="0.25">
      <c r="A87377"/>
    </row>
    <row r="87378" spans="1:1" x14ac:dyDescent="0.25">
      <c r="A87378"/>
    </row>
    <row r="87379" spans="1:1" x14ac:dyDescent="0.25">
      <c r="A87379"/>
    </row>
    <row r="87380" spans="1:1" x14ac:dyDescent="0.25">
      <c r="A87380"/>
    </row>
    <row r="87381" spans="1:1" x14ac:dyDescent="0.25">
      <c r="A87381"/>
    </row>
    <row r="87382" spans="1:1" x14ac:dyDescent="0.25">
      <c r="A87382"/>
    </row>
    <row r="87383" spans="1:1" x14ac:dyDescent="0.25">
      <c r="A87383"/>
    </row>
    <row r="87384" spans="1:1" x14ac:dyDescent="0.25">
      <c r="A87384"/>
    </row>
    <row r="87385" spans="1:1" x14ac:dyDescent="0.25">
      <c r="A87385"/>
    </row>
    <row r="87386" spans="1:1" x14ac:dyDescent="0.25">
      <c r="A87386"/>
    </row>
    <row r="87387" spans="1:1" x14ac:dyDescent="0.25">
      <c r="A87387"/>
    </row>
    <row r="87388" spans="1:1" x14ac:dyDescent="0.25">
      <c r="A87388"/>
    </row>
    <row r="87389" spans="1:1" x14ac:dyDescent="0.25">
      <c r="A87389"/>
    </row>
    <row r="87390" spans="1:1" x14ac:dyDescent="0.25">
      <c r="A87390"/>
    </row>
    <row r="87391" spans="1:1" x14ac:dyDescent="0.25">
      <c r="A87391"/>
    </row>
    <row r="87392" spans="1:1" x14ac:dyDescent="0.25">
      <c r="A87392"/>
    </row>
    <row r="87393" spans="1:1" x14ac:dyDescent="0.25">
      <c r="A87393"/>
    </row>
    <row r="87394" spans="1:1" x14ac:dyDescent="0.25">
      <c r="A87394"/>
    </row>
    <row r="87395" spans="1:1" x14ac:dyDescent="0.25">
      <c r="A87395"/>
    </row>
    <row r="87396" spans="1:1" x14ac:dyDescent="0.25">
      <c r="A87396"/>
    </row>
    <row r="87397" spans="1:1" x14ac:dyDescent="0.25">
      <c r="A87397"/>
    </row>
    <row r="87398" spans="1:1" x14ac:dyDescent="0.25">
      <c r="A87398"/>
    </row>
    <row r="87399" spans="1:1" x14ac:dyDescent="0.25">
      <c r="A87399"/>
    </row>
    <row r="87400" spans="1:1" x14ac:dyDescent="0.25">
      <c r="A87400"/>
    </row>
    <row r="87401" spans="1:1" x14ac:dyDescent="0.25">
      <c r="A87401"/>
    </row>
    <row r="87402" spans="1:1" x14ac:dyDescent="0.25">
      <c r="A87402"/>
    </row>
    <row r="87403" spans="1:1" x14ac:dyDescent="0.25">
      <c r="A87403"/>
    </row>
    <row r="87404" spans="1:1" x14ac:dyDescent="0.25">
      <c r="A87404"/>
    </row>
    <row r="87405" spans="1:1" x14ac:dyDescent="0.25">
      <c r="A87405"/>
    </row>
    <row r="87406" spans="1:1" x14ac:dyDescent="0.25">
      <c r="A87406"/>
    </row>
    <row r="87407" spans="1:1" x14ac:dyDescent="0.25">
      <c r="A87407"/>
    </row>
    <row r="87408" spans="1:1" x14ac:dyDescent="0.25">
      <c r="A87408"/>
    </row>
    <row r="87409" spans="1:1" x14ac:dyDescent="0.25">
      <c r="A87409"/>
    </row>
    <row r="87410" spans="1:1" x14ac:dyDescent="0.25">
      <c r="A87410"/>
    </row>
    <row r="87411" spans="1:1" x14ac:dyDescent="0.25">
      <c r="A87411"/>
    </row>
    <row r="87412" spans="1:1" x14ac:dyDescent="0.25">
      <c r="A87412"/>
    </row>
    <row r="87413" spans="1:1" x14ac:dyDescent="0.25">
      <c r="A87413"/>
    </row>
    <row r="87414" spans="1:1" x14ac:dyDescent="0.25">
      <c r="A87414"/>
    </row>
    <row r="87415" spans="1:1" x14ac:dyDescent="0.25">
      <c r="A87415"/>
    </row>
    <row r="87416" spans="1:1" x14ac:dyDescent="0.25">
      <c r="A87416"/>
    </row>
    <row r="87417" spans="1:1" x14ac:dyDescent="0.25">
      <c r="A87417"/>
    </row>
    <row r="87418" spans="1:1" x14ac:dyDescent="0.25">
      <c r="A87418"/>
    </row>
    <row r="87419" spans="1:1" x14ac:dyDescent="0.25">
      <c r="A87419"/>
    </row>
    <row r="87420" spans="1:1" x14ac:dyDescent="0.25">
      <c r="A87420"/>
    </row>
    <row r="87421" spans="1:1" x14ac:dyDescent="0.25">
      <c r="A87421"/>
    </row>
    <row r="87422" spans="1:1" x14ac:dyDescent="0.25">
      <c r="A87422"/>
    </row>
    <row r="87423" spans="1:1" x14ac:dyDescent="0.25">
      <c r="A87423"/>
    </row>
    <row r="87424" spans="1:1" x14ac:dyDescent="0.25">
      <c r="A87424"/>
    </row>
    <row r="87425" spans="1:1" x14ac:dyDescent="0.25">
      <c r="A87425"/>
    </row>
    <row r="87426" spans="1:1" x14ac:dyDescent="0.25">
      <c r="A87426"/>
    </row>
    <row r="87427" spans="1:1" x14ac:dyDescent="0.25">
      <c r="A87427"/>
    </row>
    <row r="87428" spans="1:1" x14ac:dyDescent="0.25">
      <c r="A87428"/>
    </row>
    <row r="87429" spans="1:1" x14ac:dyDescent="0.25">
      <c r="A87429"/>
    </row>
    <row r="87430" spans="1:1" x14ac:dyDescent="0.25">
      <c r="A87430"/>
    </row>
    <row r="87431" spans="1:1" x14ac:dyDescent="0.25">
      <c r="A87431"/>
    </row>
    <row r="87432" spans="1:1" x14ac:dyDescent="0.25">
      <c r="A87432"/>
    </row>
    <row r="87433" spans="1:1" x14ac:dyDescent="0.25">
      <c r="A87433"/>
    </row>
    <row r="87434" spans="1:1" x14ac:dyDescent="0.25">
      <c r="A87434"/>
    </row>
    <row r="87435" spans="1:1" x14ac:dyDescent="0.25">
      <c r="A87435"/>
    </row>
    <row r="87436" spans="1:1" x14ac:dyDescent="0.25">
      <c r="A87436"/>
    </row>
    <row r="87437" spans="1:1" x14ac:dyDescent="0.25">
      <c r="A87437"/>
    </row>
    <row r="87438" spans="1:1" x14ac:dyDescent="0.25">
      <c r="A87438"/>
    </row>
    <row r="87439" spans="1:1" x14ac:dyDescent="0.25">
      <c r="A87439"/>
    </row>
    <row r="87440" spans="1:1" x14ac:dyDescent="0.25">
      <c r="A87440"/>
    </row>
    <row r="87441" spans="1:1" x14ac:dyDescent="0.25">
      <c r="A87441"/>
    </row>
    <row r="87442" spans="1:1" x14ac:dyDescent="0.25">
      <c r="A87442"/>
    </row>
    <row r="87443" spans="1:1" x14ac:dyDescent="0.25">
      <c r="A87443"/>
    </row>
    <row r="87444" spans="1:1" x14ac:dyDescent="0.25">
      <c r="A87444"/>
    </row>
    <row r="87445" spans="1:1" x14ac:dyDescent="0.25">
      <c r="A87445"/>
    </row>
    <row r="87446" spans="1:1" x14ac:dyDescent="0.25">
      <c r="A87446"/>
    </row>
    <row r="87447" spans="1:1" x14ac:dyDescent="0.25">
      <c r="A87447"/>
    </row>
    <row r="87448" spans="1:1" x14ac:dyDescent="0.25">
      <c r="A87448"/>
    </row>
    <row r="87449" spans="1:1" x14ac:dyDescent="0.25">
      <c r="A87449"/>
    </row>
    <row r="87450" spans="1:1" x14ac:dyDescent="0.25">
      <c r="A87450"/>
    </row>
    <row r="87451" spans="1:1" x14ac:dyDescent="0.25">
      <c r="A87451"/>
    </row>
    <row r="87452" spans="1:1" x14ac:dyDescent="0.25">
      <c r="A87452"/>
    </row>
    <row r="87453" spans="1:1" x14ac:dyDescent="0.25">
      <c r="A87453"/>
    </row>
    <row r="87454" spans="1:1" x14ac:dyDescent="0.25">
      <c r="A87454"/>
    </row>
    <row r="87455" spans="1:1" x14ac:dyDescent="0.25">
      <c r="A87455"/>
    </row>
    <row r="87456" spans="1:1" x14ac:dyDescent="0.25">
      <c r="A87456"/>
    </row>
    <row r="87457" spans="1:1" x14ac:dyDescent="0.25">
      <c r="A87457"/>
    </row>
    <row r="87458" spans="1:1" x14ac:dyDescent="0.25">
      <c r="A87458"/>
    </row>
    <row r="87459" spans="1:1" x14ac:dyDescent="0.25">
      <c r="A87459"/>
    </row>
    <row r="87460" spans="1:1" x14ac:dyDescent="0.25">
      <c r="A87460"/>
    </row>
    <row r="87461" spans="1:1" x14ac:dyDescent="0.25">
      <c r="A87461"/>
    </row>
    <row r="87462" spans="1:1" x14ac:dyDescent="0.25">
      <c r="A87462"/>
    </row>
    <row r="87463" spans="1:1" x14ac:dyDescent="0.25">
      <c r="A87463"/>
    </row>
    <row r="87464" spans="1:1" x14ac:dyDescent="0.25">
      <c r="A87464"/>
    </row>
    <row r="87465" spans="1:1" x14ac:dyDescent="0.25">
      <c r="A87465"/>
    </row>
    <row r="87466" spans="1:1" x14ac:dyDescent="0.25">
      <c r="A87466"/>
    </row>
    <row r="87467" spans="1:1" x14ac:dyDescent="0.25">
      <c r="A87467"/>
    </row>
    <row r="87468" spans="1:1" x14ac:dyDescent="0.25">
      <c r="A87468"/>
    </row>
    <row r="87469" spans="1:1" x14ac:dyDescent="0.25">
      <c r="A87469"/>
    </row>
    <row r="87470" spans="1:1" x14ac:dyDescent="0.25">
      <c r="A87470"/>
    </row>
    <row r="87471" spans="1:1" x14ac:dyDescent="0.25">
      <c r="A87471"/>
    </row>
    <row r="87472" spans="1:1" x14ac:dyDescent="0.25">
      <c r="A87472"/>
    </row>
    <row r="87473" spans="1:1" x14ac:dyDescent="0.25">
      <c r="A87473"/>
    </row>
    <row r="87474" spans="1:1" x14ac:dyDescent="0.25">
      <c r="A87474"/>
    </row>
    <row r="87475" spans="1:1" x14ac:dyDescent="0.25">
      <c r="A87475"/>
    </row>
    <row r="87476" spans="1:1" x14ac:dyDescent="0.25">
      <c r="A87476"/>
    </row>
    <row r="87477" spans="1:1" x14ac:dyDescent="0.25">
      <c r="A87477"/>
    </row>
    <row r="87478" spans="1:1" x14ac:dyDescent="0.25">
      <c r="A87478"/>
    </row>
    <row r="87479" spans="1:1" x14ac:dyDescent="0.25">
      <c r="A87479"/>
    </row>
    <row r="87480" spans="1:1" x14ac:dyDescent="0.25">
      <c r="A87480"/>
    </row>
    <row r="87481" spans="1:1" x14ac:dyDescent="0.25">
      <c r="A87481"/>
    </row>
    <row r="87482" spans="1:1" x14ac:dyDescent="0.25">
      <c r="A87482"/>
    </row>
    <row r="87483" spans="1:1" x14ac:dyDescent="0.25">
      <c r="A87483"/>
    </row>
    <row r="87484" spans="1:1" x14ac:dyDescent="0.25">
      <c r="A87484"/>
    </row>
    <row r="87485" spans="1:1" x14ac:dyDescent="0.25">
      <c r="A87485"/>
    </row>
    <row r="87486" spans="1:1" x14ac:dyDescent="0.25">
      <c r="A87486"/>
    </row>
    <row r="87487" spans="1:1" x14ac:dyDescent="0.25">
      <c r="A87487"/>
    </row>
    <row r="87488" spans="1:1" x14ac:dyDescent="0.25">
      <c r="A87488"/>
    </row>
    <row r="87489" spans="1:1" x14ac:dyDescent="0.25">
      <c r="A87489"/>
    </row>
    <row r="87490" spans="1:1" x14ac:dyDescent="0.25">
      <c r="A87490"/>
    </row>
    <row r="87491" spans="1:1" x14ac:dyDescent="0.25">
      <c r="A87491"/>
    </row>
    <row r="87492" spans="1:1" x14ac:dyDescent="0.25">
      <c r="A87492"/>
    </row>
    <row r="87493" spans="1:1" x14ac:dyDescent="0.25">
      <c r="A87493"/>
    </row>
    <row r="87494" spans="1:1" x14ac:dyDescent="0.25">
      <c r="A87494"/>
    </row>
    <row r="87495" spans="1:1" x14ac:dyDescent="0.25">
      <c r="A87495"/>
    </row>
    <row r="87496" spans="1:1" x14ac:dyDescent="0.25">
      <c r="A87496"/>
    </row>
    <row r="87497" spans="1:1" x14ac:dyDescent="0.25">
      <c r="A87497"/>
    </row>
    <row r="87498" spans="1:1" x14ac:dyDescent="0.25">
      <c r="A87498"/>
    </row>
    <row r="87499" spans="1:1" x14ac:dyDescent="0.25">
      <c r="A87499"/>
    </row>
    <row r="87500" spans="1:1" x14ac:dyDescent="0.25">
      <c r="A87500"/>
    </row>
    <row r="87501" spans="1:1" x14ac:dyDescent="0.25">
      <c r="A87501"/>
    </row>
    <row r="87502" spans="1:1" x14ac:dyDescent="0.25">
      <c r="A87502"/>
    </row>
    <row r="87503" spans="1:1" x14ac:dyDescent="0.25">
      <c r="A87503"/>
    </row>
    <row r="87504" spans="1:1" x14ac:dyDescent="0.25">
      <c r="A87504"/>
    </row>
    <row r="87505" spans="1:1" x14ac:dyDescent="0.25">
      <c r="A87505"/>
    </row>
    <row r="87506" spans="1:1" x14ac:dyDescent="0.25">
      <c r="A87506"/>
    </row>
    <row r="87507" spans="1:1" x14ac:dyDescent="0.25">
      <c r="A87507"/>
    </row>
    <row r="87508" spans="1:1" x14ac:dyDescent="0.25">
      <c r="A87508"/>
    </row>
    <row r="87509" spans="1:1" x14ac:dyDescent="0.25">
      <c r="A87509"/>
    </row>
    <row r="87510" spans="1:1" x14ac:dyDescent="0.25">
      <c r="A87510"/>
    </row>
    <row r="87511" spans="1:1" x14ac:dyDescent="0.25">
      <c r="A87511"/>
    </row>
    <row r="87512" spans="1:1" x14ac:dyDescent="0.25">
      <c r="A87512"/>
    </row>
    <row r="87513" spans="1:1" x14ac:dyDescent="0.25">
      <c r="A87513"/>
    </row>
    <row r="87514" spans="1:1" x14ac:dyDescent="0.25">
      <c r="A87514"/>
    </row>
    <row r="87515" spans="1:1" x14ac:dyDescent="0.25">
      <c r="A87515"/>
    </row>
    <row r="87516" spans="1:1" x14ac:dyDescent="0.25">
      <c r="A87516"/>
    </row>
    <row r="87517" spans="1:1" x14ac:dyDescent="0.25">
      <c r="A87517"/>
    </row>
    <row r="87518" spans="1:1" x14ac:dyDescent="0.25">
      <c r="A87518"/>
    </row>
    <row r="87519" spans="1:1" x14ac:dyDescent="0.25">
      <c r="A87519"/>
    </row>
    <row r="87520" spans="1:1" x14ac:dyDescent="0.25">
      <c r="A87520"/>
    </row>
    <row r="87521" spans="1:1" x14ac:dyDescent="0.25">
      <c r="A87521"/>
    </row>
    <row r="87522" spans="1:1" x14ac:dyDescent="0.25">
      <c r="A87522"/>
    </row>
    <row r="87523" spans="1:1" x14ac:dyDescent="0.25">
      <c r="A87523"/>
    </row>
    <row r="87524" spans="1:1" x14ac:dyDescent="0.25">
      <c r="A87524"/>
    </row>
    <row r="87525" spans="1:1" x14ac:dyDescent="0.25">
      <c r="A87525"/>
    </row>
    <row r="87526" spans="1:1" x14ac:dyDescent="0.25">
      <c r="A87526"/>
    </row>
    <row r="87527" spans="1:1" x14ac:dyDescent="0.25">
      <c r="A87527"/>
    </row>
    <row r="87528" spans="1:1" x14ac:dyDescent="0.25">
      <c r="A87528"/>
    </row>
    <row r="87529" spans="1:1" x14ac:dyDescent="0.25">
      <c r="A87529"/>
    </row>
    <row r="87530" spans="1:1" x14ac:dyDescent="0.25">
      <c r="A87530"/>
    </row>
    <row r="87531" spans="1:1" x14ac:dyDescent="0.25">
      <c r="A87531"/>
    </row>
    <row r="87532" spans="1:1" x14ac:dyDescent="0.25">
      <c r="A87532"/>
    </row>
    <row r="87533" spans="1:1" x14ac:dyDescent="0.25">
      <c r="A87533"/>
    </row>
    <row r="87534" spans="1:1" x14ac:dyDescent="0.25">
      <c r="A87534"/>
    </row>
    <row r="87535" spans="1:1" x14ac:dyDescent="0.25">
      <c r="A87535"/>
    </row>
    <row r="87536" spans="1:1" x14ac:dyDescent="0.25">
      <c r="A87536"/>
    </row>
    <row r="87537" spans="1:1" x14ac:dyDescent="0.25">
      <c r="A87537"/>
    </row>
    <row r="87538" spans="1:1" x14ac:dyDescent="0.25">
      <c r="A87538"/>
    </row>
    <row r="87539" spans="1:1" x14ac:dyDescent="0.25">
      <c r="A87539"/>
    </row>
    <row r="87540" spans="1:1" x14ac:dyDescent="0.25">
      <c r="A87540"/>
    </row>
    <row r="87541" spans="1:1" x14ac:dyDescent="0.25">
      <c r="A87541"/>
    </row>
    <row r="87542" spans="1:1" x14ac:dyDescent="0.25">
      <c r="A87542"/>
    </row>
    <row r="87543" spans="1:1" x14ac:dyDescent="0.25">
      <c r="A87543"/>
    </row>
    <row r="87544" spans="1:1" x14ac:dyDescent="0.25">
      <c r="A87544"/>
    </row>
    <row r="87545" spans="1:1" x14ac:dyDescent="0.25">
      <c r="A87545"/>
    </row>
    <row r="87546" spans="1:1" x14ac:dyDescent="0.25">
      <c r="A87546"/>
    </row>
    <row r="87547" spans="1:1" x14ac:dyDescent="0.25">
      <c r="A87547"/>
    </row>
    <row r="87548" spans="1:1" x14ac:dyDescent="0.25">
      <c r="A87548"/>
    </row>
    <row r="87549" spans="1:1" x14ac:dyDescent="0.25">
      <c r="A87549"/>
    </row>
    <row r="87550" spans="1:1" x14ac:dyDescent="0.25">
      <c r="A87550"/>
    </row>
    <row r="87551" spans="1:1" x14ac:dyDescent="0.25">
      <c r="A87551"/>
    </row>
    <row r="87552" spans="1:1" x14ac:dyDescent="0.25">
      <c r="A87552"/>
    </row>
    <row r="87553" spans="1:1" x14ac:dyDescent="0.25">
      <c r="A87553"/>
    </row>
    <row r="87554" spans="1:1" x14ac:dyDescent="0.25">
      <c r="A87554"/>
    </row>
    <row r="87555" spans="1:1" x14ac:dyDescent="0.25">
      <c r="A87555"/>
    </row>
    <row r="87556" spans="1:1" x14ac:dyDescent="0.25">
      <c r="A87556"/>
    </row>
    <row r="87557" spans="1:1" x14ac:dyDescent="0.25">
      <c r="A87557"/>
    </row>
    <row r="87558" spans="1:1" x14ac:dyDescent="0.25">
      <c r="A87558"/>
    </row>
    <row r="87559" spans="1:1" x14ac:dyDescent="0.25">
      <c r="A87559"/>
    </row>
    <row r="87560" spans="1:1" x14ac:dyDescent="0.25">
      <c r="A87560"/>
    </row>
    <row r="87561" spans="1:1" x14ac:dyDescent="0.25">
      <c r="A87561"/>
    </row>
    <row r="87562" spans="1:1" x14ac:dyDescent="0.25">
      <c r="A87562"/>
    </row>
    <row r="87563" spans="1:1" x14ac:dyDescent="0.25">
      <c r="A87563"/>
    </row>
    <row r="87564" spans="1:1" x14ac:dyDescent="0.25">
      <c r="A87564"/>
    </row>
    <row r="87565" spans="1:1" x14ac:dyDescent="0.25">
      <c r="A87565"/>
    </row>
    <row r="87566" spans="1:1" x14ac:dyDescent="0.25">
      <c r="A87566"/>
    </row>
    <row r="87567" spans="1:1" x14ac:dyDescent="0.25">
      <c r="A87567"/>
    </row>
    <row r="87568" spans="1:1" x14ac:dyDescent="0.25">
      <c r="A87568"/>
    </row>
    <row r="87569" spans="1:1" x14ac:dyDescent="0.25">
      <c r="A87569"/>
    </row>
    <row r="87570" spans="1:1" x14ac:dyDescent="0.25">
      <c r="A87570"/>
    </row>
    <row r="87571" spans="1:1" x14ac:dyDescent="0.25">
      <c r="A87571"/>
    </row>
    <row r="87572" spans="1:1" x14ac:dyDescent="0.25">
      <c r="A87572"/>
    </row>
    <row r="87573" spans="1:1" x14ac:dyDescent="0.25">
      <c r="A87573"/>
    </row>
    <row r="87574" spans="1:1" x14ac:dyDescent="0.25">
      <c r="A87574"/>
    </row>
    <row r="87575" spans="1:1" x14ac:dyDescent="0.25">
      <c r="A87575"/>
    </row>
    <row r="87576" spans="1:1" x14ac:dyDescent="0.25">
      <c r="A87576"/>
    </row>
    <row r="87577" spans="1:1" x14ac:dyDescent="0.25">
      <c r="A87577"/>
    </row>
    <row r="87578" spans="1:1" x14ac:dyDescent="0.25">
      <c r="A87578"/>
    </row>
    <row r="87579" spans="1:1" x14ac:dyDescent="0.25">
      <c r="A87579"/>
    </row>
    <row r="87580" spans="1:1" x14ac:dyDescent="0.25">
      <c r="A87580"/>
    </row>
    <row r="87581" spans="1:1" x14ac:dyDescent="0.25">
      <c r="A87581"/>
    </row>
    <row r="87582" spans="1:1" x14ac:dyDescent="0.25">
      <c r="A87582"/>
    </row>
    <row r="87583" spans="1:1" x14ac:dyDescent="0.25">
      <c r="A87583"/>
    </row>
    <row r="87584" spans="1:1" x14ac:dyDescent="0.25">
      <c r="A87584"/>
    </row>
    <row r="87585" spans="1:1" x14ac:dyDescent="0.25">
      <c r="A87585"/>
    </row>
    <row r="87586" spans="1:1" x14ac:dyDescent="0.25">
      <c r="A87586"/>
    </row>
    <row r="87587" spans="1:1" x14ac:dyDescent="0.25">
      <c r="A87587"/>
    </row>
    <row r="87588" spans="1:1" x14ac:dyDescent="0.25">
      <c r="A87588"/>
    </row>
    <row r="87589" spans="1:1" x14ac:dyDescent="0.25">
      <c r="A87589"/>
    </row>
    <row r="87590" spans="1:1" x14ac:dyDescent="0.25">
      <c r="A87590"/>
    </row>
    <row r="87591" spans="1:1" x14ac:dyDescent="0.25">
      <c r="A87591"/>
    </row>
    <row r="87592" spans="1:1" x14ac:dyDescent="0.25">
      <c r="A87592"/>
    </row>
    <row r="87593" spans="1:1" x14ac:dyDescent="0.25">
      <c r="A87593"/>
    </row>
    <row r="87594" spans="1:1" x14ac:dyDescent="0.25">
      <c r="A87594"/>
    </row>
    <row r="87595" spans="1:1" x14ac:dyDescent="0.25">
      <c r="A87595"/>
    </row>
    <row r="87596" spans="1:1" x14ac:dyDescent="0.25">
      <c r="A87596"/>
    </row>
    <row r="87597" spans="1:1" x14ac:dyDescent="0.25">
      <c r="A87597"/>
    </row>
    <row r="87598" spans="1:1" x14ac:dyDescent="0.25">
      <c r="A87598"/>
    </row>
    <row r="87599" spans="1:1" x14ac:dyDescent="0.25">
      <c r="A87599"/>
    </row>
    <row r="87600" spans="1:1" x14ac:dyDescent="0.25">
      <c r="A87600"/>
    </row>
    <row r="87601" spans="1:1" x14ac:dyDescent="0.25">
      <c r="A87601"/>
    </row>
    <row r="87602" spans="1:1" x14ac:dyDescent="0.25">
      <c r="A87602"/>
    </row>
    <row r="87603" spans="1:1" x14ac:dyDescent="0.25">
      <c r="A87603"/>
    </row>
    <row r="87604" spans="1:1" x14ac:dyDescent="0.25">
      <c r="A87604"/>
    </row>
    <row r="87605" spans="1:1" x14ac:dyDescent="0.25">
      <c r="A87605"/>
    </row>
    <row r="87606" spans="1:1" x14ac:dyDescent="0.25">
      <c r="A87606"/>
    </row>
    <row r="87607" spans="1:1" x14ac:dyDescent="0.25">
      <c r="A87607"/>
    </row>
    <row r="87608" spans="1:1" x14ac:dyDescent="0.25">
      <c r="A87608"/>
    </row>
    <row r="87609" spans="1:1" x14ac:dyDescent="0.25">
      <c r="A87609"/>
    </row>
    <row r="87610" spans="1:1" x14ac:dyDescent="0.25">
      <c r="A87610"/>
    </row>
    <row r="87611" spans="1:1" x14ac:dyDescent="0.25">
      <c r="A87611"/>
    </row>
    <row r="87612" spans="1:1" x14ac:dyDescent="0.25">
      <c r="A87612"/>
    </row>
    <row r="87613" spans="1:1" x14ac:dyDescent="0.25">
      <c r="A87613"/>
    </row>
    <row r="87614" spans="1:1" x14ac:dyDescent="0.25">
      <c r="A87614"/>
    </row>
    <row r="87615" spans="1:1" x14ac:dyDescent="0.25">
      <c r="A87615"/>
    </row>
    <row r="87616" spans="1:1" x14ac:dyDescent="0.25">
      <c r="A87616"/>
    </row>
    <row r="87617" spans="1:1" x14ac:dyDescent="0.25">
      <c r="A87617"/>
    </row>
    <row r="87618" spans="1:1" x14ac:dyDescent="0.25">
      <c r="A87618"/>
    </row>
    <row r="87619" spans="1:1" x14ac:dyDescent="0.25">
      <c r="A87619"/>
    </row>
    <row r="87620" spans="1:1" x14ac:dyDescent="0.25">
      <c r="A87620"/>
    </row>
    <row r="87621" spans="1:1" x14ac:dyDescent="0.25">
      <c r="A87621"/>
    </row>
    <row r="87622" spans="1:1" x14ac:dyDescent="0.25">
      <c r="A87622"/>
    </row>
    <row r="87623" spans="1:1" x14ac:dyDescent="0.25">
      <c r="A87623"/>
    </row>
    <row r="87624" spans="1:1" x14ac:dyDescent="0.25">
      <c r="A87624"/>
    </row>
    <row r="87625" spans="1:1" x14ac:dyDescent="0.25">
      <c r="A87625"/>
    </row>
    <row r="87626" spans="1:1" x14ac:dyDescent="0.25">
      <c r="A87626"/>
    </row>
    <row r="87627" spans="1:1" x14ac:dyDescent="0.25">
      <c r="A87627"/>
    </row>
    <row r="87628" spans="1:1" x14ac:dyDescent="0.25">
      <c r="A87628"/>
    </row>
    <row r="87629" spans="1:1" x14ac:dyDescent="0.25">
      <c r="A87629"/>
    </row>
    <row r="87630" spans="1:1" x14ac:dyDescent="0.25">
      <c r="A87630"/>
    </row>
    <row r="87631" spans="1:1" x14ac:dyDescent="0.25">
      <c r="A87631"/>
    </row>
    <row r="87632" spans="1:1" x14ac:dyDescent="0.25">
      <c r="A87632"/>
    </row>
    <row r="87633" spans="1:1" x14ac:dyDescent="0.25">
      <c r="A87633"/>
    </row>
    <row r="87634" spans="1:1" x14ac:dyDescent="0.25">
      <c r="A87634"/>
    </row>
    <row r="87635" spans="1:1" x14ac:dyDescent="0.25">
      <c r="A87635"/>
    </row>
    <row r="87636" spans="1:1" x14ac:dyDescent="0.25">
      <c r="A87636"/>
    </row>
    <row r="87637" spans="1:1" x14ac:dyDescent="0.25">
      <c r="A87637"/>
    </row>
    <row r="87638" spans="1:1" x14ac:dyDescent="0.25">
      <c r="A87638"/>
    </row>
    <row r="87639" spans="1:1" x14ac:dyDescent="0.25">
      <c r="A87639"/>
    </row>
    <row r="87640" spans="1:1" x14ac:dyDescent="0.25">
      <c r="A87640"/>
    </row>
    <row r="87641" spans="1:1" x14ac:dyDescent="0.25">
      <c r="A87641"/>
    </row>
    <row r="87642" spans="1:1" x14ac:dyDescent="0.25">
      <c r="A87642"/>
    </row>
    <row r="87643" spans="1:1" x14ac:dyDescent="0.25">
      <c r="A87643"/>
    </row>
    <row r="87644" spans="1:1" x14ac:dyDescent="0.25">
      <c r="A87644"/>
    </row>
    <row r="87645" spans="1:1" x14ac:dyDescent="0.25">
      <c r="A87645"/>
    </row>
    <row r="87646" spans="1:1" x14ac:dyDescent="0.25">
      <c r="A87646"/>
    </row>
    <row r="87647" spans="1:1" x14ac:dyDescent="0.25">
      <c r="A87647"/>
    </row>
    <row r="87648" spans="1:1" x14ac:dyDescent="0.25">
      <c r="A87648"/>
    </row>
    <row r="87649" spans="1:1" x14ac:dyDescent="0.25">
      <c r="A87649"/>
    </row>
    <row r="87650" spans="1:1" x14ac:dyDescent="0.25">
      <c r="A87650"/>
    </row>
    <row r="87651" spans="1:1" x14ac:dyDescent="0.25">
      <c r="A87651"/>
    </row>
    <row r="87652" spans="1:1" x14ac:dyDescent="0.25">
      <c r="A87652"/>
    </row>
    <row r="87653" spans="1:1" x14ac:dyDescent="0.25">
      <c r="A87653"/>
    </row>
    <row r="87654" spans="1:1" x14ac:dyDescent="0.25">
      <c r="A87654"/>
    </row>
    <row r="87655" spans="1:1" x14ac:dyDescent="0.25">
      <c r="A87655"/>
    </row>
    <row r="87656" spans="1:1" x14ac:dyDescent="0.25">
      <c r="A87656"/>
    </row>
    <row r="87657" spans="1:1" x14ac:dyDescent="0.25">
      <c r="A87657"/>
    </row>
    <row r="87658" spans="1:1" x14ac:dyDescent="0.25">
      <c r="A87658"/>
    </row>
    <row r="87659" spans="1:1" x14ac:dyDescent="0.25">
      <c r="A87659"/>
    </row>
    <row r="87660" spans="1:1" x14ac:dyDescent="0.25">
      <c r="A87660"/>
    </row>
    <row r="87661" spans="1:1" x14ac:dyDescent="0.25">
      <c r="A87661"/>
    </row>
    <row r="87662" spans="1:1" x14ac:dyDescent="0.25">
      <c r="A87662"/>
    </row>
    <row r="87663" spans="1:1" x14ac:dyDescent="0.25">
      <c r="A87663"/>
    </row>
    <row r="87664" spans="1:1" x14ac:dyDescent="0.25">
      <c r="A87664"/>
    </row>
    <row r="87665" spans="1:1" x14ac:dyDescent="0.25">
      <c r="A87665"/>
    </row>
    <row r="87666" spans="1:1" x14ac:dyDescent="0.25">
      <c r="A87666"/>
    </row>
    <row r="87667" spans="1:1" x14ac:dyDescent="0.25">
      <c r="A87667"/>
    </row>
    <row r="87668" spans="1:1" x14ac:dyDescent="0.25">
      <c r="A87668"/>
    </row>
    <row r="87669" spans="1:1" x14ac:dyDescent="0.25">
      <c r="A87669"/>
    </row>
    <row r="87670" spans="1:1" x14ac:dyDescent="0.25">
      <c r="A87670"/>
    </row>
    <row r="87671" spans="1:1" x14ac:dyDescent="0.25">
      <c r="A87671"/>
    </row>
    <row r="87672" spans="1:1" x14ac:dyDescent="0.25">
      <c r="A87672"/>
    </row>
    <row r="87673" spans="1:1" x14ac:dyDescent="0.25">
      <c r="A87673"/>
    </row>
    <row r="87674" spans="1:1" x14ac:dyDescent="0.25">
      <c r="A87674"/>
    </row>
    <row r="87675" spans="1:1" x14ac:dyDescent="0.25">
      <c r="A87675"/>
    </row>
    <row r="87676" spans="1:1" x14ac:dyDescent="0.25">
      <c r="A87676"/>
    </row>
    <row r="87677" spans="1:1" x14ac:dyDescent="0.25">
      <c r="A87677"/>
    </row>
    <row r="87678" spans="1:1" x14ac:dyDescent="0.25">
      <c r="A87678"/>
    </row>
    <row r="87679" spans="1:1" x14ac:dyDescent="0.25">
      <c r="A87679"/>
    </row>
    <row r="87680" spans="1:1" x14ac:dyDescent="0.25">
      <c r="A87680"/>
    </row>
    <row r="87681" spans="1:1" x14ac:dyDescent="0.25">
      <c r="A87681"/>
    </row>
    <row r="87682" spans="1:1" x14ac:dyDescent="0.25">
      <c r="A87682"/>
    </row>
    <row r="87683" spans="1:1" x14ac:dyDescent="0.25">
      <c r="A87683"/>
    </row>
    <row r="87684" spans="1:1" x14ac:dyDescent="0.25">
      <c r="A87684"/>
    </row>
    <row r="87685" spans="1:1" x14ac:dyDescent="0.25">
      <c r="A87685"/>
    </row>
    <row r="87686" spans="1:1" x14ac:dyDescent="0.25">
      <c r="A87686"/>
    </row>
    <row r="87687" spans="1:1" x14ac:dyDescent="0.25">
      <c r="A87687"/>
    </row>
    <row r="87688" spans="1:1" x14ac:dyDescent="0.25">
      <c r="A87688"/>
    </row>
    <row r="87689" spans="1:1" x14ac:dyDescent="0.25">
      <c r="A87689"/>
    </row>
    <row r="87690" spans="1:1" x14ac:dyDescent="0.25">
      <c r="A87690"/>
    </row>
    <row r="87691" spans="1:1" x14ac:dyDescent="0.25">
      <c r="A87691"/>
    </row>
    <row r="87692" spans="1:1" x14ac:dyDescent="0.25">
      <c r="A87692"/>
    </row>
    <row r="87693" spans="1:1" x14ac:dyDescent="0.25">
      <c r="A87693"/>
    </row>
    <row r="87694" spans="1:1" x14ac:dyDescent="0.25">
      <c r="A87694"/>
    </row>
    <row r="87695" spans="1:1" x14ac:dyDescent="0.25">
      <c r="A87695"/>
    </row>
    <row r="87696" spans="1:1" x14ac:dyDescent="0.25">
      <c r="A87696"/>
    </row>
    <row r="87697" spans="1:1" x14ac:dyDescent="0.25">
      <c r="A87697"/>
    </row>
    <row r="87698" spans="1:1" x14ac:dyDescent="0.25">
      <c r="A87698"/>
    </row>
    <row r="87699" spans="1:1" x14ac:dyDescent="0.25">
      <c r="A87699"/>
    </row>
    <row r="87700" spans="1:1" x14ac:dyDescent="0.25">
      <c r="A87700"/>
    </row>
    <row r="87701" spans="1:1" x14ac:dyDescent="0.25">
      <c r="A87701"/>
    </row>
    <row r="87702" spans="1:1" x14ac:dyDescent="0.25">
      <c r="A87702"/>
    </row>
    <row r="87703" spans="1:1" x14ac:dyDescent="0.25">
      <c r="A87703"/>
    </row>
    <row r="87704" spans="1:1" x14ac:dyDescent="0.25">
      <c r="A87704"/>
    </row>
    <row r="87705" spans="1:1" x14ac:dyDescent="0.25">
      <c r="A87705"/>
    </row>
    <row r="87706" spans="1:1" x14ac:dyDescent="0.25">
      <c r="A87706"/>
    </row>
    <row r="87707" spans="1:1" x14ac:dyDescent="0.25">
      <c r="A87707"/>
    </row>
    <row r="87708" spans="1:1" x14ac:dyDescent="0.25">
      <c r="A87708"/>
    </row>
    <row r="87709" spans="1:1" x14ac:dyDescent="0.25">
      <c r="A87709"/>
    </row>
    <row r="87710" spans="1:1" x14ac:dyDescent="0.25">
      <c r="A87710"/>
    </row>
    <row r="87711" spans="1:1" x14ac:dyDescent="0.25">
      <c r="A87711"/>
    </row>
    <row r="87712" spans="1:1" x14ac:dyDescent="0.25">
      <c r="A87712"/>
    </row>
    <row r="87713" spans="1:1" x14ac:dyDescent="0.25">
      <c r="A87713"/>
    </row>
    <row r="87714" spans="1:1" x14ac:dyDescent="0.25">
      <c r="A87714"/>
    </row>
    <row r="87715" spans="1:1" x14ac:dyDescent="0.25">
      <c r="A87715"/>
    </row>
    <row r="87716" spans="1:1" x14ac:dyDescent="0.25">
      <c r="A87716"/>
    </row>
    <row r="87717" spans="1:1" x14ac:dyDescent="0.25">
      <c r="A87717"/>
    </row>
    <row r="87718" spans="1:1" x14ac:dyDescent="0.25">
      <c r="A87718"/>
    </row>
    <row r="87719" spans="1:1" x14ac:dyDescent="0.25">
      <c r="A87719"/>
    </row>
    <row r="87720" spans="1:1" x14ac:dyDescent="0.25">
      <c r="A87720"/>
    </row>
    <row r="87721" spans="1:1" x14ac:dyDescent="0.25">
      <c r="A87721"/>
    </row>
    <row r="87722" spans="1:1" x14ac:dyDescent="0.25">
      <c r="A87722"/>
    </row>
    <row r="87723" spans="1:1" x14ac:dyDescent="0.25">
      <c r="A87723"/>
    </row>
    <row r="87724" spans="1:1" x14ac:dyDescent="0.25">
      <c r="A87724"/>
    </row>
    <row r="87725" spans="1:1" x14ac:dyDescent="0.25">
      <c r="A87725"/>
    </row>
    <row r="87726" spans="1:1" x14ac:dyDescent="0.25">
      <c r="A87726"/>
    </row>
    <row r="87727" spans="1:1" x14ac:dyDescent="0.25">
      <c r="A87727"/>
    </row>
    <row r="87728" spans="1:1" x14ac:dyDescent="0.25">
      <c r="A87728"/>
    </row>
    <row r="87729" spans="1:1" x14ac:dyDescent="0.25">
      <c r="A87729"/>
    </row>
    <row r="87730" spans="1:1" x14ac:dyDescent="0.25">
      <c r="A87730"/>
    </row>
    <row r="87731" spans="1:1" x14ac:dyDescent="0.25">
      <c r="A87731"/>
    </row>
    <row r="87732" spans="1:1" x14ac:dyDescent="0.25">
      <c r="A87732"/>
    </row>
    <row r="87733" spans="1:1" x14ac:dyDescent="0.25">
      <c r="A87733"/>
    </row>
    <row r="87734" spans="1:1" x14ac:dyDescent="0.25">
      <c r="A87734"/>
    </row>
    <row r="87735" spans="1:1" x14ac:dyDescent="0.25">
      <c r="A87735"/>
    </row>
    <row r="87736" spans="1:1" x14ac:dyDescent="0.25">
      <c r="A87736"/>
    </row>
    <row r="87737" spans="1:1" x14ac:dyDescent="0.25">
      <c r="A87737"/>
    </row>
    <row r="87738" spans="1:1" x14ac:dyDescent="0.25">
      <c r="A87738"/>
    </row>
    <row r="87739" spans="1:1" x14ac:dyDescent="0.25">
      <c r="A87739"/>
    </row>
    <row r="87740" spans="1:1" x14ac:dyDescent="0.25">
      <c r="A87740"/>
    </row>
    <row r="87741" spans="1:1" x14ac:dyDescent="0.25">
      <c r="A87741"/>
    </row>
    <row r="87742" spans="1:1" x14ac:dyDescent="0.25">
      <c r="A87742"/>
    </row>
    <row r="87743" spans="1:1" x14ac:dyDescent="0.25">
      <c r="A87743"/>
    </row>
    <row r="87744" spans="1:1" x14ac:dyDescent="0.25">
      <c r="A87744"/>
    </row>
    <row r="87745" spans="1:1" x14ac:dyDescent="0.25">
      <c r="A87745"/>
    </row>
    <row r="87746" spans="1:1" x14ac:dyDescent="0.25">
      <c r="A87746"/>
    </row>
    <row r="87747" spans="1:1" x14ac:dyDescent="0.25">
      <c r="A87747"/>
    </row>
    <row r="87748" spans="1:1" x14ac:dyDescent="0.25">
      <c r="A87748"/>
    </row>
    <row r="87749" spans="1:1" x14ac:dyDescent="0.25">
      <c r="A87749"/>
    </row>
    <row r="87750" spans="1:1" x14ac:dyDescent="0.25">
      <c r="A87750"/>
    </row>
    <row r="87751" spans="1:1" x14ac:dyDescent="0.25">
      <c r="A87751"/>
    </row>
    <row r="87752" spans="1:1" x14ac:dyDescent="0.25">
      <c r="A87752"/>
    </row>
    <row r="87753" spans="1:1" x14ac:dyDescent="0.25">
      <c r="A87753"/>
    </row>
    <row r="87754" spans="1:1" x14ac:dyDescent="0.25">
      <c r="A87754"/>
    </row>
    <row r="87755" spans="1:1" x14ac:dyDescent="0.25">
      <c r="A87755"/>
    </row>
    <row r="87756" spans="1:1" x14ac:dyDescent="0.25">
      <c r="A87756"/>
    </row>
    <row r="87757" spans="1:1" x14ac:dyDescent="0.25">
      <c r="A87757"/>
    </row>
    <row r="87758" spans="1:1" x14ac:dyDescent="0.25">
      <c r="A87758"/>
    </row>
    <row r="87759" spans="1:1" x14ac:dyDescent="0.25">
      <c r="A87759"/>
    </row>
    <row r="87760" spans="1:1" x14ac:dyDescent="0.25">
      <c r="A87760"/>
    </row>
    <row r="87761" spans="1:1" x14ac:dyDescent="0.25">
      <c r="A87761"/>
    </row>
    <row r="87762" spans="1:1" x14ac:dyDescent="0.25">
      <c r="A87762"/>
    </row>
    <row r="87763" spans="1:1" x14ac:dyDescent="0.25">
      <c r="A87763"/>
    </row>
    <row r="87764" spans="1:1" x14ac:dyDescent="0.25">
      <c r="A87764"/>
    </row>
    <row r="87765" spans="1:1" x14ac:dyDescent="0.25">
      <c r="A87765"/>
    </row>
    <row r="87766" spans="1:1" x14ac:dyDescent="0.25">
      <c r="A87766"/>
    </row>
    <row r="87767" spans="1:1" x14ac:dyDescent="0.25">
      <c r="A87767"/>
    </row>
    <row r="87768" spans="1:1" x14ac:dyDescent="0.25">
      <c r="A87768"/>
    </row>
    <row r="87769" spans="1:1" x14ac:dyDescent="0.25">
      <c r="A87769"/>
    </row>
    <row r="87770" spans="1:1" x14ac:dyDescent="0.25">
      <c r="A87770"/>
    </row>
    <row r="87771" spans="1:1" x14ac:dyDescent="0.25">
      <c r="A87771"/>
    </row>
    <row r="87772" spans="1:1" x14ac:dyDescent="0.25">
      <c r="A87772"/>
    </row>
    <row r="87773" spans="1:1" x14ac:dyDescent="0.25">
      <c r="A87773"/>
    </row>
    <row r="87774" spans="1:1" x14ac:dyDescent="0.25">
      <c r="A87774"/>
    </row>
    <row r="87775" spans="1:1" x14ac:dyDescent="0.25">
      <c r="A87775"/>
    </row>
    <row r="87776" spans="1:1" x14ac:dyDescent="0.25">
      <c r="A87776"/>
    </row>
    <row r="87777" spans="1:1" x14ac:dyDescent="0.25">
      <c r="A87777"/>
    </row>
    <row r="87778" spans="1:1" x14ac:dyDescent="0.25">
      <c r="A87778"/>
    </row>
    <row r="87779" spans="1:1" x14ac:dyDescent="0.25">
      <c r="A87779"/>
    </row>
    <row r="87780" spans="1:1" x14ac:dyDescent="0.25">
      <c r="A87780"/>
    </row>
    <row r="87781" spans="1:1" x14ac:dyDescent="0.25">
      <c r="A87781"/>
    </row>
    <row r="87782" spans="1:1" x14ac:dyDescent="0.25">
      <c r="A87782"/>
    </row>
    <row r="87783" spans="1:1" x14ac:dyDescent="0.25">
      <c r="A87783"/>
    </row>
    <row r="87784" spans="1:1" x14ac:dyDescent="0.25">
      <c r="A87784"/>
    </row>
    <row r="87785" spans="1:1" x14ac:dyDescent="0.25">
      <c r="A87785"/>
    </row>
    <row r="87786" spans="1:1" x14ac:dyDescent="0.25">
      <c r="A87786"/>
    </row>
    <row r="87787" spans="1:1" x14ac:dyDescent="0.25">
      <c r="A87787"/>
    </row>
    <row r="87788" spans="1:1" x14ac:dyDescent="0.25">
      <c r="A87788"/>
    </row>
    <row r="87789" spans="1:1" x14ac:dyDescent="0.25">
      <c r="A87789"/>
    </row>
    <row r="87790" spans="1:1" x14ac:dyDescent="0.25">
      <c r="A87790"/>
    </row>
    <row r="87791" spans="1:1" x14ac:dyDescent="0.25">
      <c r="A87791"/>
    </row>
    <row r="87792" spans="1:1" x14ac:dyDescent="0.25">
      <c r="A87792"/>
    </row>
    <row r="87793" spans="1:1" x14ac:dyDescent="0.25">
      <c r="A87793"/>
    </row>
    <row r="87794" spans="1:1" x14ac:dyDescent="0.25">
      <c r="A87794"/>
    </row>
    <row r="87795" spans="1:1" x14ac:dyDescent="0.25">
      <c r="A87795"/>
    </row>
    <row r="87796" spans="1:1" x14ac:dyDescent="0.25">
      <c r="A87796"/>
    </row>
    <row r="87797" spans="1:1" x14ac:dyDescent="0.25">
      <c r="A87797"/>
    </row>
    <row r="87798" spans="1:1" x14ac:dyDescent="0.25">
      <c r="A87798"/>
    </row>
    <row r="87799" spans="1:1" x14ac:dyDescent="0.25">
      <c r="A87799"/>
    </row>
    <row r="87800" spans="1:1" x14ac:dyDescent="0.25">
      <c r="A87800"/>
    </row>
    <row r="87801" spans="1:1" x14ac:dyDescent="0.25">
      <c r="A87801"/>
    </row>
    <row r="87802" spans="1:1" x14ac:dyDescent="0.25">
      <c r="A87802"/>
    </row>
    <row r="87803" spans="1:1" x14ac:dyDescent="0.25">
      <c r="A87803"/>
    </row>
    <row r="87804" spans="1:1" x14ac:dyDescent="0.25">
      <c r="A87804"/>
    </row>
    <row r="87805" spans="1:1" x14ac:dyDescent="0.25">
      <c r="A87805"/>
    </row>
    <row r="87806" spans="1:1" x14ac:dyDescent="0.25">
      <c r="A87806"/>
    </row>
    <row r="87807" spans="1:1" x14ac:dyDescent="0.25">
      <c r="A87807"/>
    </row>
    <row r="87808" spans="1:1" x14ac:dyDescent="0.25">
      <c r="A87808"/>
    </row>
    <row r="87809" spans="1:1" x14ac:dyDescent="0.25">
      <c r="A87809"/>
    </row>
    <row r="87810" spans="1:1" x14ac:dyDescent="0.25">
      <c r="A87810"/>
    </row>
    <row r="87811" spans="1:1" x14ac:dyDescent="0.25">
      <c r="A87811"/>
    </row>
    <row r="87812" spans="1:1" x14ac:dyDescent="0.25">
      <c r="A87812"/>
    </row>
    <row r="87813" spans="1:1" x14ac:dyDescent="0.25">
      <c r="A87813"/>
    </row>
    <row r="87814" spans="1:1" x14ac:dyDescent="0.25">
      <c r="A87814"/>
    </row>
    <row r="87815" spans="1:1" x14ac:dyDescent="0.25">
      <c r="A87815"/>
    </row>
    <row r="87816" spans="1:1" x14ac:dyDescent="0.25">
      <c r="A87816"/>
    </row>
    <row r="87817" spans="1:1" x14ac:dyDescent="0.25">
      <c r="A87817"/>
    </row>
    <row r="87818" spans="1:1" x14ac:dyDescent="0.25">
      <c r="A87818"/>
    </row>
    <row r="87819" spans="1:1" x14ac:dyDescent="0.25">
      <c r="A87819"/>
    </row>
    <row r="87820" spans="1:1" x14ac:dyDescent="0.25">
      <c r="A87820"/>
    </row>
    <row r="87821" spans="1:1" x14ac:dyDescent="0.25">
      <c r="A87821"/>
    </row>
    <row r="87822" spans="1:1" x14ac:dyDescent="0.25">
      <c r="A87822"/>
    </row>
    <row r="87823" spans="1:1" x14ac:dyDescent="0.25">
      <c r="A87823"/>
    </row>
    <row r="87824" spans="1:1" x14ac:dyDescent="0.25">
      <c r="A87824"/>
    </row>
    <row r="87825" spans="1:1" x14ac:dyDescent="0.25">
      <c r="A87825"/>
    </row>
    <row r="87826" spans="1:1" x14ac:dyDescent="0.25">
      <c r="A87826"/>
    </row>
    <row r="87827" spans="1:1" x14ac:dyDescent="0.25">
      <c r="A87827"/>
    </row>
    <row r="87828" spans="1:1" x14ac:dyDescent="0.25">
      <c r="A87828"/>
    </row>
    <row r="87829" spans="1:1" x14ac:dyDescent="0.25">
      <c r="A87829"/>
    </row>
    <row r="87830" spans="1:1" x14ac:dyDescent="0.25">
      <c r="A87830"/>
    </row>
    <row r="87831" spans="1:1" x14ac:dyDescent="0.25">
      <c r="A87831"/>
    </row>
    <row r="87832" spans="1:1" x14ac:dyDescent="0.25">
      <c r="A87832"/>
    </row>
    <row r="87833" spans="1:1" x14ac:dyDescent="0.25">
      <c r="A87833"/>
    </row>
    <row r="87834" spans="1:1" x14ac:dyDescent="0.25">
      <c r="A87834"/>
    </row>
    <row r="87835" spans="1:1" x14ac:dyDescent="0.25">
      <c r="A87835"/>
    </row>
    <row r="87836" spans="1:1" x14ac:dyDescent="0.25">
      <c r="A87836"/>
    </row>
    <row r="87837" spans="1:1" x14ac:dyDescent="0.25">
      <c r="A87837"/>
    </row>
    <row r="87838" spans="1:1" x14ac:dyDescent="0.25">
      <c r="A87838"/>
    </row>
    <row r="87839" spans="1:1" x14ac:dyDescent="0.25">
      <c r="A87839"/>
    </row>
    <row r="87840" spans="1:1" x14ac:dyDescent="0.25">
      <c r="A87840"/>
    </row>
    <row r="87841" spans="1:1" x14ac:dyDescent="0.25">
      <c r="A87841"/>
    </row>
    <row r="87842" spans="1:1" x14ac:dyDescent="0.25">
      <c r="A87842"/>
    </row>
    <row r="87843" spans="1:1" x14ac:dyDescent="0.25">
      <c r="A87843"/>
    </row>
    <row r="87844" spans="1:1" x14ac:dyDescent="0.25">
      <c r="A87844"/>
    </row>
    <row r="87845" spans="1:1" x14ac:dyDescent="0.25">
      <c r="A87845"/>
    </row>
    <row r="87846" spans="1:1" x14ac:dyDescent="0.25">
      <c r="A87846"/>
    </row>
    <row r="87847" spans="1:1" x14ac:dyDescent="0.25">
      <c r="A87847"/>
    </row>
    <row r="87848" spans="1:1" x14ac:dyDescent="0.25">
      <c r="A87848"/>
    </row>
    <row r="87849" spans="1:1" x14ac:dyDescent="0.25">
      <c r="A87849"/>
    </row>
    <row r="87850" spans="1:1" x14ac:dyDescent="0.25">
      <c r="A87850"/>
    </row>
    <row r="87851" spans="1:1" x14ac:dyDescent="0.25">
      <c r="A87851"/>
    </row>
    <row r="87852" spans="1:1" x14ac:dyDescent="0.25">
      <c r="A87852"/>
    </row>
    <row r="87853" spans="1:1" x14ac:dyDescent="0.25">
      <c r="A87853"/>
    </row>
    <row r="87854" spans="1:1" x14ac:dyDescent="0.25">
      <c r="A87854"/>
    </row>
    <row r="87855" spans="1:1" x14ac:dyDescent="0.25">
      <c r="A87855"/>
    </row>
    <row r="87856" spans="1:1" x14ac:dyDescent="0.25">
      <c r="A87856"/>
    </row>
    <row r="87857" spans="1:1" x14ac:dyDescent="0.25">
      <c r="A87857"/>
    </row>
    <row r="87858" spans="1:1" x14ac:dyDescent="0.25">
      <c r="A87858"/>
    </row>
    <row r="87859" spans="1:1" x14ac:dyDescent="0.25">
      <c r="A87859"/>
    </row>
    <row r="87860" spans="1:1" x14ac:dyDescent="0.25">
      <c r="A87860"/>
    </row>
    <row r="87861" spans="1:1" x14ac:dyDescent="0.25">
      <c r="A87861"/>
    </row>
    <row r="87862" spans="1:1" x14ac:dyDescent="0.25">
      <c r="A87862"/>
    </row>
    <row r="87863" spans="1:1" x14ac:dyDescent="0.25">
      <c r="A87863"/>
    </row>
    <row r="87864" spans="1:1" x14ac:dyDescent="0.25">
      <c r="A87864"/>
    </row>
    <row r="87865" spans="1:1" x14ac:dyDescent="0.25">
      <c r="A87865"/>
    </row>
    <row r="87866" spans="1:1" x14ac:dyDescent="0.25">
      <c r="A87866"/>
    </row>
    <row r="87867" spans="1:1" x14ac:dyDescent="0.25">
      <c r="A87867"/>
    </row>
    <row r="87868" spans="1:1" x14ac:dyDescent="0.25">
      <c r="A87868"/>
    </row>
    <row r="87869" spans="1:1" x14ac:dyDescent="0.25">
      <c r="A87869"/>
    </row>
    <row r="87870" spans="1:1" x14ac:dyDescent="0.25">
      <c r="A87870"/>
    </row>
    <row r="87871" spans="1:1" x14ac:dyDescent="0.25">
      <c r="A87871"/>
    </row>
    <row r="87872" spans="1:1" x14ac:dyDescent="0.25">
      <c r="A87872"/>
    </row>
    <row r="87873" spans="1:1" x14ac:dyDescent="0.25">
      <c r="A87873"/>
    </row>
    <row r="87874" spans="1:1" x14ac:dyDescent="0.25">
      <c r="A87874"/>
    </row>
    <row r="87875" spans="1:1" x14ac:dyDescent="0.25">
      <c r="A87875"/>
    </row>
    <row r="87876" spans="1:1" x14ac:dyDescent="0.25">
      <c r="A87876"/>
    </row>
    <row r="87877" spans="1:1" x14ac:dyDescent="0.25">
      <c r="A87877"/>
    </row>
    <row r="87878" spans="1:1" x14ac:dyDescent="0.25">
      <c r="A87878"/>
    </row>
    <row r="87879" spans="1:1" x14ac:dyDescent="0.25">
      <c r="A87879"/>
    </row>
    <row r="87880" spans="1:1" x14ac:dyDescent="0.25">
      <c r="A87880"/>
    </row>
    <row r="87881" spans="1:1" x14ac:dyDescent="0.25">
      <c r="A87881"/>
    </row>
    <row r="87882" spans="1:1" x14ac:dyDescent="0.25">
      <c r="A87882"/>
    </row>
    <row r="87883" spans="1:1" x14ac:dyDescent="0.25">
      <c r="A87883"/>
    </row>
    <row r="87884" spans="1:1" x14ac:dyDescent="0.25">
      <c r="A87884"/>
    </row>
    <row r="87885" spans="1:1" x14ac:dyDescent="0.25">
      <c r="A87885"/>
    </row>
    <row r="87886" spans="1:1" x14ac:dyDescent="0.25">
      <c r="A87886"/>
    </row>
    <row r="87887" spans="1:1" x14ac:dyDescent="0.25">
      <c r="A87887"/>
    </row>
    <row r="87888" spans="1:1" x14ac:dyDescent="0.25">
      <c r="A87888"/>
    </row>
    <row r="87889" spans="1:1" x14ac:dyDescent="0.25">
      <c r="A87889"/>
    </row>
    <row r="87890" spans="1:1" x14ac:dyDescent="0.25">
      <c r="A87890"/>
    </row>
    <row r="87891" spans="1:1" x14ac:dyDescent="0.25">
      <c r="A87891"/>
    </row>
    <row r="87892" spans="1:1" x14ac:dyDescent="0.25">
      <c r="A87892"/>
    </row>
    <row r="87893" spans="1:1" x14ac:dyDescent="0.25">
      <c r="A87893"/>
    </row>
    <row r="87894" spans="1:1" x14ac:dyDescent="0.25">
      <c r="A87894"/>
    </row>
    <row r="87895" spans="1:1" x14ac:dyDescent="0.25">
      <c r="A87895"/>
    </row>
    <row r="87896" spans="1:1" x14ac:dyDescent="0.25">
      <c r="A87896"/>
    </row>
    <row r="87897" spans="1:1" x14ac:dyDescent="0.25">
      <c r="A87897"/>
    </row>
    <row r="87898" spans="1:1" x14ac:dyDescent="0.25">
      <c r="A87898"/>
    </row>
    <row r="87899" spans="1:1" x14ac:dyDescent="0.25">
      <c r="A87899"/>
    </row>
    <row r="87900" spans="1:1" x14ac:dyDescent="0.25">
      <c r="A87900"/>
    </row>
    <row r="87901" spans="1:1" x14ac:dyDescent="0.25">
      <c r="A87901"/>
    </row>
    <row r="87902" spans="1:1" x14ac:dyDescent="0.25">
      <c r="A87902"/>
    </row>
    <row r="87903" spans="1:1" x14ac:dyDescent="0.25">
      <c r="A87903"/>
    </row>
    <row r="87904" spans="1:1" x14ac:dyDescent="0.25">
      <c r="A87904"/>
    </row>
    <row r="87905" spans="1:1" x14ac:dyDescent="0.25">
      <c r="A87905"/>
    </row>
    <row r="87906" spans="1:1" x14ac:dyDescent="0.25">
      <c r="A87906"/>
    </row>
    <row r="87907" spans="1:1" x14ac:dyDescent="0.25">
      <c r="A87907"/>
    </row>
    <row r="87908" spans="1:1" x14ac:dyDescent="0.25">
      <c r="A87908"/>
    </row>
    <row r="87909" spans="1:1" x14ac:dyDescent="0.25">
      <c r="A87909"/>
    </row>
    <row r="87910" spans="1:1" x14ac:dyDescent="0.25">
      <c r="A87910"/>
    </row>
    <row r="87911" spans="1:1" x14ac:dyDescent="0.25">
      <c r="A87911"/>
    </row>
    <row r="87912" spans="1:1" x14ac:dyDescent="0.25">
      <c r="A87912"/>
    </row>
    <row r="87913" spans="1:1" x14ac:dyDescent="0.25">
      <c r="A87913"/>
    </row>
    <row r="87914" spans="1:1" x14ac:dyDescent="0.25">
      <c r="A87914"/>
    </row>
    <row r="87915" spans="1:1" x14ac:dyDescent="0.25">
      <c r="A87915"/>
    </row>
    <row r="87916" spans="1:1" x14ac:dyDescent="0.25">
      <c r="A87916"/>
    </row>
    <row r="87917" spans="1:1" x14ac:dyDescent="0.25">
      <c r="A87917"/>
    </row>
    <row r="87918" spans="1:1" x14ac:dyDescent="0.25">
      <c r="A87918"/>
    </row>
    <row r="87919" spans="1:1" x14ac:dyDescent="0.25">
      <c r="A87919"/>
    </row>
    <row r="87920" spans="1:1" x14ac:dyDescent="0.25">
      <c r="A87920"/>
    </row>
    <row r="87921" spans="1:1" x14ac:dyDescent="0.25">
      <c r="A87921"/>
    </row>
    <row r="87922" spans="1:1" x14ac:dyDescent="0.25">
      <c r="A87922"/>
    </row>
    <row r="87923" spans="1:1" x14ac:dyDescent="0.25">
      <c r="A87923"/>
    </row>
    <row r="87924" spans="1:1" x14ac:dyDescent="0.25">
      <c r="A87924"/>
    </row>
    <row r="87925" spans="1:1" x14ac:dyDescent="0.25">
      <c r="A87925"/>
    </row>
    <row r="87926" spans="1:1" x14ac:dyDescent="0.25">
      <c r="A87926"/>
    </row>
    <row r="87927" spans="1:1" x14ac:dyDescent="0.25">
      <c r="A87927"/>
    </row>
    <row r="87928" spans="1:1" x14ac:dyDescent="0.25">
      <c r="A87928"/>
    </row>
    <row r="87929" spans="1:1" x14ac:dyDescent="0.25">
      <c r="A87929"/>
    </row>
    <row r="87930" spans="1:1" x14ac:dyDescent="0.25">
      <c r="A87930"/>
    </row>
    <row r="87931" spans="1:1" x14ac:dyDescent="0.25">
      <c r="A87931"/>
    </row>
    <row r="87932" spans="1:1" x14ac:dyDescent="0.25">
      <c r="A87932"/>
    </row>
    <row r="87933" spans="1:1" x14ac:dyDescent="0.25">
      <c r="A87933"/>
    </row>
    <row r="87934" spans="1:1" x14ac:dyDescent="0.25">
      <c r="A87934"/>
    </row>
    <row r="87935" spans="1:1" x14ac:dyDescent="0.25">
      <c r="A87935"/>
    </row>
    <row r="87936" spans="1:1" x14ac:dyDescent="0.25">
      <c r="A87936"/>
    </row>
    <row r="87937" spans="1:1" x14ac:dyDescent="0.25">
      <c r="A87937"/>
    </row>
    <row r="87938" spans="1:1" x14ac:dyDescent="0.25">
      <c r="A87938"/>
    </row>
    <row r="87939" spans="1:1" x14ac:dyDescent="0.25">
      <c r="A87939"/>
    </row>
    <row r="87940" spans="1:1" x14ac:dyDescent="0.25">
      <c r="A87940"/>
    </row>
    <row r="87941" spans="1:1" x14ac:dyDescent="0.25">
      <c r="A87941"/>
    </row>
    <row r="87942" spans="1:1" x14ac:dyDescent="0.25">
      <c r="A87942"/>
    </row>
    <row r="87943" spans="1:1" x14ac:dyDescent="0.25">
      <c r="A87943"/>
    </row>
    <row r="87944" spans="1:1" x14ac:dyDescent="0.25">
      <c r="A87944"/>
    </row>
    <row r="87945" spans="1:1" x14ac:dyDescent="0.25">
      <c r="A87945"/>
    </row>
    <row r="87946" spans="1:1" x14ac:dyDescent="0.25">
      <c r="A87946"/>
    </row>
    <row r="87947" spans="1:1" x14ac:dyDescent="0.25">
      <c r="A87947"/>
    </row>
    <row r="87948" spans="1:1" x14ac:dyDescent="0.25">
      <c r="A87948"/>
    </row>
    <row r="87949" spans="1:1" x14ac:dyDescent="0.25">
      <c r="A87949"/>
    </row>
    <row r="87950" spans="1:1" x14ac:dyDescent="0.25">
      <c r="A87950"/>
    </row>
    <row r="87951" spans="1:1" x14ac:dyDescent="0.25">
      <c r="A87951"/>
    </row>
    <row r="87952" spans="1:1" x14ac:dyDescent="0.25">
      <c r="A87952"/>
    </row>
    <row r="87953" spans="1:1" x14ac:dyDescent="0.25">
      <c r="A87953"/>
    </row>
    <row r="87954" spans="1:1" x14ac:dyDescent="0.25">
      <c r="A87954"/>
    </row>
    <row r="87955" spans="1:1" x14ac:dyDescent="0.25">
      <c r="A87955"/>
    </row>
    <row r="87956" spans="1:1" x14ac:dyDescent="0.25">
      <c r="A87956"/>
    </row>
    <row r="87957" spans="1:1" x14ac:dyDescent="0.25">
      <c r="A87957"/>
    </row>
    <row r="87958" spans="1:1" x14ac:dyDescent="0.25">
      <c r="A87958"/>
    </row>
    <row r="87959" spans="1:1" x14ac:dyDescent="0.25">
      <c r="A87959"/>
    </row>
    <row r="87960" spans="1:1" x14ac:dyDescent="0.25">
      <c r="A87960"/>
    </row>
    <row r="87961" spans="1:1" x14ac:dyDescent="0.25">
      <c r="A87961"/>
    </row>
    <row r="87962" spans="1:1" x14ac:dyDescent="0.25">
      <c r="A87962"/>
    </row>
    <row r="87963" spans="1:1" x14ac:dyDescent="0.25">
      <c r="A87963"/>
    </row>
    <row r="87964" spans="1:1" x14ac:dyDescent="0.25">
      <c r="A87964"/>
    </row>
    <row r="87965" spans="1:1" x14ac:dyDescent="0.25">
      <c r="A87965"/>
    </row>
    <row r="87966" spans="1:1" x14ac:dyDescent="0.25">
      <c r="A87966"/>
    </row>
    <row r="87967" spans="1:1" x14ac:dyDescent="0.25">
      <c r="A87967"/>
    </row>
    <row r="87968" spans="1:1" x14ac:dyDescent="0.25">
      <c r="A87968"/>
    </row>
    <row r="87969" spans="1:1" x14ac:dyDescent="0.25">
      <c r="A87969"/>
    </row>
    <row r="87970" spans="1:1" x14ac:dyDescent="0.25">
      <c r="A87970"/>
    </row>
    <row r="87971" spans="1:1" x14ac:dyDescent="0.25">
      <c r="A87971"/>
    </row>
    <row r="87972" spans="1:1" x14ac:dyDescent="0.25">
      <c r="A87972"/>
    </row>
    <row r="87973" spans="1:1" x14ac:dyDescent="0.25">
      <c r="A87973"/>
    </row>
    <row r="87974" spans="1:1" x14ac:dyDescent="0.25">
      <c r="A87974"/>
    </row>
    <row r="87975" spans="1:1" x14ac:dyDescent="0.25">
      <c r="A87975"/>
    </row>
    <row r="87976" spans="1:1" x14ac:dyDescent="0.25">
      <c r="A87976"/>
    </row>
    <row r="87977" spans="1:1" x14ac:dyDescent="0.25">
      <c r="A87977"/>
    </row>
    <row r="87978" spans="1:1" x14ac:dyDescent="0.25">
      <c r="A87978"/>
    </row>
    <row r="87979" spans="1:1" x14ac:dyDescent="0.25">
      <c r="A87979"/>
    </row>
    <row r="87980" spans="1:1" x14ac:dyDescent="0.25">
      <c r="A87980"/>
    </row>
    <row r="87981" spans="1:1" x14ac:dyDescent="0.25">
      <c r="A87981"/>
    </row>
    <row r="87982" spans="1:1" x14ac:dyDescent="0.25">
      <c r="A87982"/>
    </row>
    <row r="87983" spans="1:1" x14ac:dyDescent="0.25">
      <c r="A87983"/>
    </row>
    <row r="87984" spans="1:1" x14ac:dyDescent="0.25">
      <c r="A87984"/>
    </row>
    <row r="87985" spans="1:1" x14ac:dyDescent="0.25">
      <c r="A87985"/>
    </row>
    <row r="87986" spans="1:1" x14ac:dyDescent="0.25">
      <c r="A87986"/>
    </row>
    <row r="87987" spans="1:1" x14ac:dyDescent="0.25">
      <c r="A87987"/>
    </row>
    <row r="87988" spans="1:1" x14ac:dyDescent="0.25">
      <c r="A87988"/>
    </row>
    <row r="87989" spans="1:1" x14ac:dyDescent="0.25">
      <c r="A87989"/>
    </row>
    <row r="87990" spans="1:1" x14ac:dyDescent="0.25">
      <c r="A87990"/>
    </row>
    <row r="87991" spans="1:1" x14ac:dyDescent="0.25">
      <c r="A87991"/>
    </row>
    <row r="87992" spans="1:1" x14ac:dyDescent="0.25">
      <c r="A87992"/>
    </row>
    <row r="87993" spans="1:1" x14ac:dyDescent="0.25">
      <c r="A87993"/>
    </row>
    <row r="87994" spans="1:1" x14ac:dyDescent="0.25">
      <c r="A87994"/>
    </row>
    <row r="87995" spans="1:1" x14ac:dyDescent="0.25">
      <c r="A87995"/>
    </row>
    <row r="87996" spans="1:1" x14ac:dyDescent="0.25">
      <c r="A87996"/>
    </row>
    <row r="87997" spans="1:1" x14ac:dyDescent="0.25">
      <c r="A87997"/>
    </row>
    <row r="87998" spans="1:1" x14ac:dyDescent="0.25">
      <c r="A87998"/>
    </row>
    <row r="87999" spans="1:1" x14ac:dyDescent="0.25">
      <c r="A87999"/>
    </row>
    <row r="88000" spans="1:1" x14ac:dyDescent="0.25">
      <c r="A88000"/>
    </row>
    <row r="88001" spans="1:1" x14ac:dyDescent="0.25">
      <c r="A88001"/>
    </row>
    <row r="88002" spans="1:1" x14ac:dyDescent="0.25">
      <c r="A88002"/>
    </row>
    <row r="88003" spans="1:1" x14ac:dyDescent="0.25">
      <c r="A88003"/>
    </row>
    <row r="88004" spans="1:1" x14ac:dyDescent="0.25">
      <c r="A88004"/>
    </row>
    <row r="88005" spans="1:1" x14ac:dyDescent="0.25">
      <c r="A88005"/>
    </row>
    <row r="88006" spans="1:1" x14ac:dyDescent="0.25">
      <c r="A88006"/>
    </row>
    <row r="88007" spans="1:1" x14ac:dyDescent="0.25">
      <c r="A88007"/>
    </row>
    <row r="88008" spans="1:1" x14ac:dyDescent="0.25">
      <c r="A88008"/>
    </row>
    <row r="88009" spans="1:1" x14ac:dyDescent="0.25">
      <c r="A88009"/>
    </row>
    <row r="88010" spans="1:1" x14ac:dyDescent="0.25">
      <c r="A88010"/>
    </row>
    <row r="88011" spans="1:1" x14ac:dyDescent="0.25">
      <c r="A88011"/>
    </row>
    <row r="88012" spans="1:1" x14ac:dyDescent="0.25">
      <c r="A88012"/>
    </row>
    <row r="88013" spans="1:1" x14ac:dyDescent="0.25">
      <c r="A88013"/>
    </row>
    <row r="88014" spans="1:1" x14ac:dyDescent="0.25">
      <c r="A88014"/>
    </row>
    <row r="88015" spans="1:1" x14ac:dyDescent="0.25">
      <c r="A88015"/>
    </row>
    <row r="88016" spans="1:1" x14ac:dyDescent="0.25">
      <c r="A88016"/>
    </row>
    <row r="88017" spans="1:1" x14ac:dyDescent="0.25">
      <c r="A88017"/>
    </row>
    <row r="88018" spans="1:1" x14ac:dyDescent="0.25">
      <c r="A88018"/>
    </row>
    <row r="88019" spans="1:1" x14ac:dyDescent="0.25">
      <c r="A88019"/>
    </row>
    <row r="88020" spans="1:1" x14ac:dyDescent="0.25">
      <c r="A88020"/>
    </row>
    <row r="88021" spans="1:1" x14ac:dyDescent="0.25">
      <c r="A88021"/>
    </row>
    <row r="88022" spans="1:1" x14ac:dyDescent="0.25">
      <c r="A88022"/>
    </row>
    <row r="88023" spans="1:1" x14ac:dyDescent="0.25">
      <c r="A88023"/>
    </row>
    <row r="88024" spans="1:1" x14ac:dyDescent="0.25">
      <c r="A88024"/>
    </row>
    <row r="88025" spans="1:1" x14ac:dyDescent="0.25">
      <c r="A88025"/>
    </row>
    <row r="88026" spans="1:1" x14ac:dyDescent="0.25">
      <c r="A88026"/>
    </row>
    <row r="88027" spans="1:1" x14ac:dyDescent="0.25">
      <c r="A88027"/>
    </row>
    <row r="88028" spans="1:1" x14ac:dyDescent="0.25">
      <c r="A88028"/>
    </row>
    <row r="88029" spans="1:1" x14ac:dyDescent="0.25">
      <c r="A88029"/>
    </row>
    <row r="88030" spans="1:1" x14ac:dyDescent="0.25">
      <c r="A88030"/>
    </row>
    <row r="88031" spans="1:1" x14ac:dyDescent="0.25">
      <c r="A88031"/>
    </row>
    <row r="88032" spans="1:1" x14ac:dyDescent="0.25">
      <c r="A88032"/>
    </row>
    <row r="88033" spans="1:1" x14ac:dyDescent="0.25">
      <c r="A88033"/>
    </row>
    <row r="88034" spans="1:1" x14ac:dyDescent="0.25">
      <c r="A88034"/>
    </row>
    <row r="88035" spans="1:1" x14ac:dyDescent="0.25">
      <c r="A88035"/>
    </row>
    <row r="88036" spans="1:1" x14ac:dyDescent="0.25">
      <c r="A88036"/>
    </row>
    <row r="88037" spans="1:1" x14ac:dyDescent="0.25">
      <c r="A88037"/>
    </row>
    <row r="88038" spans="1:1" x14ac:dyDescent="0.25">
      <c r="A88038"/>
    </row>
    <row r="88039" spans="1:1" x14ac:dyDescent="0.25">
      <c r="A88039"/>
    </row>
    <row r="88040" spans="1:1" x14ac:dyDescent="0.25">
      <c r="A88040"/>
    </row>
    <row r="88041" spans="1:1" x14ac:dyDescent="0.25">
      <c r="A88041"/>
    </row>
    <row r="88042" spans="1:1" x14ac:dyDescent="0.25">
      <c r="A88042"/>
    </row>
    <row r="88043" spans="1:1" x14ac:dyDescent="0.25">
      <c r="A88043"/>
    </row>
    <row r="88044" spans="1:1" x14ac:dyDescent="0.25">
      <c r="A88044"/>
    </row>
    <row r="88045" spans="1:1" x14ac:dyDescent="0.25">
      <c r="A88045"/>
    </row>
    <row r="88046" spans="1:1" x14ac:dyDescent="0.25">
      <c r="A88046"/>
    </row>
    <row r="88047" spans="1:1" x14ac:dyDescent="0.25">
      <c r="A88047"/>
    </row>
    <row r="88048" spans="1:1" x14ac:dyDescent="0.25">
      <c r="A88048"/>
    </row>
    <row r="88049" spans="1:1" x14ac:dyDescent="0.25">
      <c r="A88049"/>
    </row>
    <row r="88050" spans="1:1" x14ac:dyDescent="0.25">
      <c r="A88050"/>
    </row>
    <row r="88051" spans="1:1" x14ac:dyDescent="0.25">
      <c r="A88051"/>
    </row>
    <row r="88052" spans="1:1" x14ac:dyDescent="0.25">
      <c r="A88052"/>
    </row>
    <row r="88053" spans="1:1" x14ac:dyDescent="0.25">
      <c r="A88053"/>
    </row>
    <row r="88054" spans="1:1" x14ac:dyDescent="0.25">
      <c r="A88054"/>
    </row>
    <row r="88055" spans="1:1" x14ac:dyDescent="0.25">
      <c r="A88055"/>
    </row>
    <row r="88056" spans="1:1" x14ac:dyDescent="0.25">
      <c r="A88056"/>
    </row>
    <row r="88057" spans="1:1" x14ac:dyDescent="0.25">
      <c r="A88057"/>
    </row>
    <row r="88058" spans="1:1" x14ac:dyDescent="0.25">
      <c r="A88058"/>
    </row>
    <row r="88059" spans="1:1" x14ac:dyDescent="0.25">
      <c r="A88059"/>
    </row>
    <row r="88060" spans="1:1" x14ac:dyDescent="0.25">
      <c r="A88060"/>
    </row>
    <row r="88061" spans="1:1" x14ac:dyDescent="0.25">
      <c r="A88061"/>
    </row>
    <row r="88062" spans="1:1" x14ac:dyDescent="0.25">
      <c r="A88062"/>
    </row>
    <row r="88063" spans="1:1" x14ac:dyDescent="0.25">
      <c r="A88063"/>
    </row>
    <row r="88064" spans="1:1" x14ac:dyDescent="0.25">
      <c r="A88064"/>
    </row>
    <row r="88065" spans="1:1" x14ac:dyDescent="0.25">
      <c r="A88065"/>
    </row>
    <row r="88066" spans="1:1" x14ac:dyDescent="0.25">
      <c r="A88066"/>
    </row>
    <row r="88067" spans="1:1" x14ac:dyDescent="0.25">
      <c r="A88067"/>
    </row>
    <row r="88068" spans="1:1" x14ac:dyDescent="0.25">
      <c r="A88068"/>
    </row>
    <row r="88069" spans="1:1" x14ac:dyDescent="0.25">
      <c r="A88069"/>
    </row>
    <row r="88070" spans="1:1" x14ac:dyDescent="0.25">
      <c r="A88070"/>
    </row>
    <row r="88071" spans="1:1" x14ac:dyDescent="0.25">
      <c r="A88071"/>
    </row>
    <row r="88072" spans="1:1" x14ac:dyDescent="0.25">
      <c r="A88072"/>
    </row>
    <row r="88073" spans="1:1" x14ac:dyDescent="0.25">
      <c r="A88073"/>
    </row>
    <row r="88074" spans="1:1" x14ac:dyDescent="0.25">
      <c r="A88074"/>
    </row>
    <row r="88075" spans="1:1" x14ac:dyDescent="0.25">
      <c r="A88075"/>
    </row>
    <row r="88076" spans="1:1" x14ac:dyDescent="0.25">
      <c r="A88076"/>
    </row>
    <row r="88077" spans="1:1" x14ac:dyDescent="0.25">
      <c r="A88077"/>
    </row>
    <row r="88078" spans="1:1" x14ac:dyDescent="0.25">
      <c r="A88078"/>
    </row>
    <row r="88079" spans="1:1" x14ac:dyDescent="0.25">
      <c r="A88079"/>
    </row>
    <row r="88080" spans="1:1" x14ac:dyDescent="0.25">
      <c r="A88080"/>
    </row>
    <row r="88081" spans="1:1" x14ac:dyDescent="0.25">
      <c r="A88081"/>
    </row>
    <row r="88082" spans="1:1" x14ac:dyDescent="0.25">
      <c r="A88082"/>
    </row>
    <row r="88083" spans="1:1" x14ac:dyDescent="0.25">
      <c r="A88083"/>
    </row>
    <row r="88084" spans="1:1" x14ac:dyDescent="0.25">
      <c r="A88084"/>
    </row>
    <row r="88085" spans="1:1" x14ac:dyDescent="0.25">
      <c r="A88085"/>
    </row>
    <row r="88086" spans="1:1" x14ac:dyDescent="0.25">
      <c r="A88086"/>
    </row>
    <row r="88087" spans="1:1" x14ac:dyDescent="0.25">
      <c r="A88087"/>
    </row>
    <row r="88088" spans="1:1" x14ac:dyDescent="0.25">
      <c r="A88088"/>
    </row>
    <row r="88089" spans="1:1" x14ac:dyDescent="0.25">
      <c r="A88089"/>
    </row>
    <row r="88090" spans="1:1" x14ac:dyDescent="0.25">
      <c r="A88090"/>
    </row>
    <row r="88091" spans="1:1" x14ac:dyDescent="0.25">
      <c r="A88091"/>
    </row>
    <row r="88092" spans="1:1" x14ac:dyDescent="0.25">
      <c r="A88092"/>
    </row>
    <row r="88093" spans="1:1" x14ac:dyDescent="0.25">
      <c r="A88093"/>
    </row>
    <row r="88094" spans="1:1" x14ac:dyDescent="0.25">
      <c r="A88094"/>
    </row>
    <row r="88095" spans="1:1" x14ac:dyDescent="0.25">
      <c r="A88095"/>
    </row>
    <row r="88096" spans="1:1" x14ac:dyDescent="0.25">
      <c r="A88096"/>
    </row>
    <row r="88097" spans="1:1" x14ac:dyDescent="0.25">
      <c r="A88097"/>
    </row>
    <row r="88098" spans="1:1" x14ac:dyDescent="0.25">
      <c r="A88098"/>
    </row>
    <row r="88099" spans="1:1" x14ac:dyDescent="0.25">
      <c r="A88099"/>
    </row>
    <row r="88100" spans="1:1" x14ac:dyDescent="0.25">
      <c r="A88100"/>
    </row>
    <row r="88101" spans="1:1" x14ac:dyDescent="0.25">
      <c r="A88101"/>
    </row>
    <row r="88102" spans="1:1" x14ac:dyDescent="0.25">
      <c r="A88102"/>
    </row>
    <row r="88103" spans="1:1" x14ac:dyDescent="0.25">
      <c r="A88103"/>
    </row>
    <row r="88104" spans="1:1" x14ac:dyDescent="0.25">
      <c r="A88104"/>
    </row>
    <row r="88105" spans="1:1" x14ac:dyDescent="0.25">
      <c r="A88105"/>
    </row>
    <row r="88106" spans="1:1" x14ac:dyDescent="0.25">
      <c r="A88106"/>
    </row>
    <row r="88107" spans="1:1" x14ac:dyDescent="0.25">
      <c r="A88107"/>
    </row>
    <row r="88108" spans="1:1" x14ac:dyDescent="0.25">
      <c r="A88108"/>
    </row>
    <row r="88109" spans="1:1" x14ac:dyDescent="0.25">
      <c r="A88109"/>
    </row>
    <row r="88110" spans="1:1" x14ac:dyDescent="0.25">
      <c r="A88110"/>
    </row>
    <row r="88111" spans="1:1" x14ac:dyDescent="0.25">
      <c r="A88111"/>
    </row>
    <row r="88112" spans="1:1" x14ac:dyDescent="0.25">
      <c r="A88112"/>
    </row>
    <row r="88113" spans="1:1" x14ac:dyDescent="0.25">
      <c r="A88113"/>
    </row>
    <row r="88114" spans="1:1" x14ac:dyDescent="0.25">
      <c r="A88114"/>
    </row>
    <row r="88115" spans="1:1" x14ac:dyDescent="0.25">
      <c r="A88115"/>
    </row>
    <row r="88116" spans="1:1" x14ac:dyDescent="0.25">
      <c r="A88116"/>
    </row>
    <row r="88117" spans="1:1" x14ac:dyDescent="0.25">
      <c r="A88117"/>
    </row>
    <row r="88118" spans="1:1" x14ac:dyDescent="0.25">
      <c r="A88118"/>
    </row>
    <row r="88119" spans="1:1" x14ac:dyDescent="0.25">
      <c r="A88119"/>
    </row>
    <row r="88120" spans="1:1" x14ac:dyDescent="0.25">
      <c r="A88120"/>
    </row>
    <row r="88121" spans="1:1" x14ac:dyDescent="0.25">
      <c r="A88121"/>
    </row>
    <row r="88122" spans="1:1" x14ac:dyDescent="0.25">
      <c r="A88122"/>
    </row>
    <row r="88123" spans="1:1" x14ac:dyDescent="0.25">
      <c r="A88123"/>
    </row>
    <row r="88124" spans="1:1" x14ac:dyDescent="0.25">
      <c r="A88124"/>
    </row>
    <row r="88125" spans="1:1" x14ac:dyDescent="0.25">
      <c r="A88125"/>
    </row>
    <row r="88126" spans="1:1" x14ac:dyDescent="0.25">
      <c r="A88126"/>
    </row>
    <row r="88127" spans="1:1" x14ac:dyDescent="0.25">
      <c r="A88127"/>
    </row>
    <row r="88128" spans="1:1" x14ac:dyDescent="0.25">
      <c r="A88128"/>
    </row>
    <row r="88129" spans="1:1" x14ac:dyDescent="0.25">
      <c r="A88129"/>
    </row>
    <row r="88130" spans="1:1" x14ac:dyDescent="0.25">
      <c r="A88130"/>
    </row>
    <row r="88131" spans="1:1" x14ac:dyDescent="0.25">
      <c r="A88131"/>
    </row>
    <row r="88132" spans="1:1" x14ac:dyDescent="0.25">
      <c r="A88132"/>
    </row>
    <row r="88133" spans="1:1" x14ac:dyDescent="0.25">
      <c r="A88133"/>
    </row>
    <row r="88134" spans="1:1" x14ac:dyDescent="0.25">
      <c r="A88134"/>
    </row>
    <row r="88135" spans="1:1" x14ac:dyDescent="0.25">
      <c r="A88135"/>
    </row>
    <row r="88136" spans="1:1" x14ac:dyDescent="0.25">
      <c r="A88136"/>
    </row>
    <row r="88137" spans="1:1" x14ac:dyDescent="0.25">
      <c r="A88137"/>
    </row>
    <row r="88138" spans="1:1" x14ac:dyDescent="0.25">
      <c r="A88138"/>
    </row>
    <row r="88139" spans="1:1" x14ac:dyDescent="0.25">
      <c r="A88139"/>
    </row>
    <row r="88140" spans="1:1" x14ac:dyDescent="0.25">
      <c r="A88140"/>
    </row>
    <row r="88141" spans="1:1" x14ac:dyDescent="0.25">
      <c r="A88141"/>
    </row>
    <row r="88142" spans="1:1" x14ac:dyDescent="0.25">
      <c r="A88142"/>
    </row>
    <row r="88143" spans="1:1" x14ac:dyDescent="0.25">
      <c r="A88143"/>
    </row>
    <row r="88144" spans="1:1" x14ac:dyDescent="0.25">
      <c r="A88144"/>
    </row>
    <row r="88145" spans="1:1" x14ac:dyDescent="0.25">
      <c r="A88145"/>
    </row>
    <row r="88146" spans="1:1" x14ac:dyDescent="0.25">
      <c r="A88146"/>
    </row>
    <row r="88147" spans="1:1" x14ac:dyDescent="0.25">
      <c r="A88147"/>
    </row>
    <row r="88148" spans="1:1" x14ac:dyDescent="0.25">
      <c r="A88148"/>
    </row>
    <row r="88149" spans="1:1" x14ac:dyDescent="0.25">
      <c r="A88149"/>
    </row>
    <row r="88150" spans="1:1" x14ac:dyDescent="0.25">
      <c r="A88150"/>
    </row>
    <row r="88151" spans="1:1" x14ac:dyDescent="0.25">
      <c r="A88151"/>
    </row>
    <row r="88152" spans="1:1" x14ac:dyDescent="0.25">
      <c r="A88152"/>
    </row>
    <row r="88153" spans="1:1" x14ac:dyDescent="0.25">
      <c r="A88153"/>
    </row>
    <row r="88154" spans="1:1" x14ac:dyDescent="0.25">
      <c r="A88154"/>
    </row>
    <row r="88155" spans="1:1" x14ac:dyDescent="0.25">
      <c r="A88155"/>
    </row>
    <row r="88156" spans="1:1" x14ac:dyDescent="0.25">
      <c r="A88156"/>
    </row>
    <row r="88157" spans="1:1" x14ac:dyDescent="0.25">
      <c r="A88157"/>
    </row>
    <row r="88158" spans="1:1" x14ac:dyDescent="0.25">
      <c r="A88158"/>
    </row>
    <row r="88159" spans="1:1" x14ac:dyDescent="0.25">
      <c r="A88159"/>
    </row>
    <row r="88160" spans="1:1" x14ac:dyDescent="0.25">
      <c r="A88160"/>
    </row>
    <row r="88161" spans="1:1" x14ac:dyDescent="0.25">
      <c r="A88161"/>
    </row>
    <row r="88162" spans="1:1" x14ac:dyDescent="0.25">
      <c r="A88162"/>
    </row>
    <row r="88163" spans="1:1" x14ac:dyDescent="0.25">
      <c r="A88163"/>
    </row>
    <row r="88164" spans="1:1" x14ac:dyDescent="0.25">
      <c r="A88164"/>
    </row>
    <row r="88165" spans="1:1" x14ac:dyDescent="0.25">
      <c r="A88165"/>
    </row>
    <row r="88166" spans="1:1" x14ac:dyDescent="0.25">
      <c r="A88166"/>
    </row>
    <row r="88167" spans="1:1" x14ac:dyDescent="0.25">
      <c r="A88167"/>
    </row>
    <row r="88168" spans="1:1" x14ac:dyDescent="0.25">
      <c r="A88168"/>
    </row>
    <row r="88169" spans="1:1" x14ac:dyDescent="0.25">
      <c r="A88169"/>
    </row>
    <row r="88170" spans="1:1" x14ac:dyDescent="0.25">
      <c r="A88170"/>
    </row>
    <row r="88171" spans="1:1" x14ac:dyDescent="0.25">
      <c r="A88171"/>
    </row>
    <row r="88172" spans="1:1" x14ac:dyDescent="0.25">
      <c r="A88172"/>
    </row>
    <row r="88173" spans="1:1" x14ac:dyDescent="0.25">
      <c r="A88173"/>
    </row>
    <row r="88174" spans="1:1" x14ac:dyDescent="0.25">
      <c r="A88174"/>
    </row>
    <row r="88175" spans="1:1" x14ac:dyDescent="0.25">
      <c r="A88175"/>
    </row>
    <row r="88176" spans="1:1" x14ac:dyDescent="0.25">
      <c r="A88176"/>
    </row>
    <row r="88177" spans="1:1" x14ac:dyDescent="0.25">
      <c r="A88177"/>
    </row>
    <row r="88178" spans="1:1" x14ac:dyDescent="0.25">
      <c r="A88178"/>
    </row>
    <row r="88179" spans="1:1" x14ac:dyDescent="0.25">
      <c r="A88179"/>
    </row>
    <row r="88180" spans="1:1" x14ac:dyDescent="0.25">
      <c r="A88180"/>
    </row>
    <row r="88181" spans="1:1" x14ac:dyDescent="0.25">
      <c r="A88181"/>
    </row>
    <row r="88182" spans="1:1" x14ac:dyDescent="0.25">
      <c r="A88182"/>
    </row>
    <row r="88183" spans="1:1" x14ac:dyDescent="0.25">
      <c r="A88183"/>
    </row>
    <row r="88184" spans="1:1" x14ac:dyDescent="0.25">
      <c r="A88184"/>
    </row>
    <row r="88185" spans="1:1" x14ac:dyDescent="0.25">
      <c r="A88185"/>
    </row>
    <row r="88186" spans="1:1" x14ac:dyDescent="0.25">
      <c r="A88186"/>
    </row>
    <row r="88187" spans="1:1" x14ac:dyDescent="0.25">
      <c r="A88187"/>
    </row>
    <row r="88188" spans="1:1" x14ac:dyDescent="0.25">
      <c r="A88188"/>
    </row>
    <row r="88189" spans="1:1" x14ac:dyDescent="0.25">
      <c r="A88189"/>
    </row>
    <row r="88190" spans="1:1" x14ac:dyDescent="0.25">
      <c r="A88190"/>
    </row>
    <row r="88191" spans="1:1" x14ac:dyDescent="0.25">
      <c r="A88191"/>
    </row>
    <row r="88192" spans="1:1" x14ac:dyDescent="0.25">
      <c r="A88192"/>
    </row>
    <row r="88193" spans="1:1" x14ac:dyDescent="0.25">
      <c r="A88193"/>
    </row>
    <row r="88194" spans="1:1" x14ac:dyDescent="0.25">
      <c r="A88194"/>
    </row>
    <row r="88195" spans="1:1" x14ac:dyDescent="0.25">
      <c r="A88195"/>
    </row>
    <row r="88196" spans="1:1" x14ac:dyDescent="0.25">
      <c r="A88196"/>
    </row>
    <row r="88197" spans="1:1" x14ac:dyDescent="0.25">
      <c r="A88197"/>
    </row>
    <row r="88198" spans="1:1" x14ac:dyDescent="0.25">
      <c r="A88198"/>
    </row>
    <row r="88199" spans="1:1" x14ac:dyDescent="0.25">
      <c r="A88199"/>
    </row>
    <row r="88200" spans="1:1" x14ac:dyDescent="0.25">
      <c r="A88200"/>
    </row>
    <row r="88201" spans="1:1" x14ac:dyDescent="0.25">
      <c r="A88201"/>
    </row>
    <row r="88202" spans="1:1" x14ac:dyDescent="0.25">
      <c r="A88202"/>
    </row>
    <row r="88203" spans="1:1" x14ac:dyDescent="0.25">
      <c r="A88203"/>
    </row>
    <row r="88204" spans="1:1" x14ac:dyDescent="0.25">
      <c r="A88204"/>
    </row>
    <row r="88205" spans="1:1" x14ac:dyDescent="0.25">
      <c r="A88205"/>
    </row>
    <row r="88206" spans="1:1" x14ac:dyDescent="0.25">
      <c r="A88206"/>
    </row>
    <row r="88207" spans="1:1" x14ac:dyDescent="0.25">
      <c r="A88207"/>
    </row>
    <row r="88208" spans="1:1" x14ac:dyDescent="0.25">
      <c r="A88208"/>
    </row>
    <row r="88209" spans="1:1" x14ac:dyDescent="0.25">
      <c r="A88209"/>
    </row>
    <row r="88210" spans="1:1" x14ac:dyDescent="0.25">
      <c r="A88210"/>
    </row>
    <row r="88211" spans="1:1" x14ac:dyDescent="0.25">
      <c r="A88211"/>
    </row>
    <row r="88212" spans="1:1" x14ac:dyDescent="0.25">
      <c r="A88212"/>
    </row>
    <row r="88213" spans="1:1" x14ac:dyDescent="0.25">
      <c r="A88213"/>
    </row>
    <row r="88214" spans="1:1" x14ac:dyDescent="0.25">
      <c r="A88214"/>
    </row>
    <row r="88215" spans="1:1" x14ac:dyDescent="0.25">
      <c r="A88215"/>
    </row>
    <row r="88216" spans="1:1" x14ac:dyDescent="0.25">
      <c r="A88216"/>
    </row>
    <row r="88217" spans="1:1" x14ac:dyDescent="0.25">
      <c r="A88217"/>
    </row>
    <row r="88218" spans="1:1" x14ac:dyDescent="0.25">
      <c r="A88218"/>
    </row>
    <row r="88219" spans="1:1" x14ac:dyDescent="0.25">
      <c r="A88219"/>
    </row>
    <row r="88220" spans="1:1" x14ac:dyDescent="0.25">
      <c r="A88220"/>
    </row>
    <row r="88221" spans="1:1" x14ac:dyDescent="0.25">
      <c r="A88221"/>
    </row>
    <row r="88222" spans="1:1" x14ac:dyDescent="0.25">
      <c r="A88222"/>
    </row>
    <row r="88223" spans="1:1" x14ac:dyDescent="0.25">
      <c r="A88223"/>
    </row>
    <row r="88224" spans="1:1" x14ac:dyDescent="0.25">
      <c r="A88224"/>
    </row>
    <row r="88225" spans="1:1" x14ac:dyDescent="0.25">
      <c r="A88225"/>
    </row>
    <row r="88226" spans="1:1" x14ac:dyDescent="0.25">
      <c r="A88226"/>
    </row>
    <row r="88227" spans="1:1" x14ac:dyDescent="0.25">
      <c r="A88227"/>
    </row>
    <row r="88228" spans="1:1" x14ac:dyDescent="0.25">
      <c r="A88228"/>
    </row>
    <row r="88229" spans="1:1" x14ac:dyDescent="0.25">
      <c r="A88229"/>
    </row>
    <row r="88230" spans="1:1" x14ac:dyDescent="0.25">
      <c r="A88230"/>
    </row>
    <row r="88231" spans="1:1" x14ac:dyDescent="0.25">
      <c r="A88231"/>
    </row>
    <row r="88232" spans="1:1" x14ac:dyDescent="0.25">
      <c r="A88232"/>
    </row>
    <row r="88233" spans="1:1" x14ac:dyDescent="0.25">
      <c r="A88233"/>
    </row>
    <row r="88234" spans="1:1" x14ac:dyDescent="0.25">
      <c r="A88234"/>
    </row>
    <row r="88235" spans="1:1" x14ac:dyDescent="0.25">
      <c r="A88235"/>
    </row>
    <row r="88236" spans="1:1" x14ac:dyDescent="0.25">
      <c r="A88236"/>
    </row>
    <row r="88237" spans="1:1" x14ac:dyDescent="0.25">
      <c r="A88237"/>
    </row>
    <row r="88238" spans="1:1" x14ac:dyDescent="0.25">
      <c r="A88238"/>
    </row>
    <row r="88239" spans="1:1" x14ac:dyDescent="0.25">
      <c r="A88239"/>
    </row>
    <row r="88240" spans="1:1" x14ac:dyDescent="0.25">
      <c r="A88240"/>
    </row>
    <row r="88241" spans="1:1" x14ac:dyDescent="0.25">
      <c r="A88241"/>
    </row>
    <row r="88242" spans="1:1" x14ac:dyDescent="0.25">
      <c r="A88242"/>
    </row>
    <row r="88243" spans="1:1" x14ac:dyDescent="0.25">
      <c r="A88243"/>
    </row>
    <row r="88244" spans="1:1" x14ac:dyDescent="0.25">
      <c r="A88244"/>
    </row>
    <row r="88245" spans="1:1" x14ac:dyDescent="0.25">
      <c r="A88245"/>
    </row>
    <row r="88246" spans="1:1" x14ac:dyDescent="0.25">
      <c r="A88246"/>
    </row>
    <row r="88247" spans="1:1" x14ac:dyDescent="0.25">
      <c r="A88247"/>
    </row>
    <row r="88248" spans="1:1" x14ac:dyDescent="0.25">
      <c r="A88248"/>
    </row>
    <row r="88249" spans="1:1" x14ac:dyDescent="0.25">
      <c r="A88249"/>
    </row>
    <row r="88250" spans="1:1" x14ac:dyDescent="0.25">
      <c r="A88250"/>
    </row>
    <row r="88251" spans="1:1" x14ac:dyDescent="0.25">
      <c r="A88251"/>
    </row>
    <row r="88252" spans="1:1" x14ac:dyDescent="0.25">
      <c r="A88252"/>
    </row>
    <row r="88253" spans="1:1" x14ac:dyDescent="0.25">
      <c r="A88253"/>
    </row>
    <row r="88254" spans="1:1" x14ac:dyDescent="0.25">
      <c r="A88254"/>
    </row>
    <row r="88255" spans="1:1" x14ac:dyDescent="0.25">
      <c r="A88255"/>
    </row>
    <row r="88256" spans="1:1" x14ac:dyDescent="0.25">
      <c r="A88256"/>
    </row>
    <row r="88257" spans="1:1" x14ac:dyDescent="0.25">
      <c r="A88257"/>
    </row>
    <row r="88258" spans="1:1" x14ac:dyDescent="0.25">
      <c r="A88258"/>
    </row>
    <row r="88259" spans="1:1" x14ac:dyDescent="0.25">
      <c r="A88259"/>
    </row>
    <row r="88260" spans="1:1" x14ac:dyDescent="0.25">
      <c r="A88260"/>
    </row>
    <row r="88261" spans="1:1" x14ac:dyDescent="0.25">
      <c r="A88261"/>
    </row>
    <row r="88262" spans="1:1" x14ac:dyDescent="0.25">
      <c r="A88262"/>
    </row>
    <row r="88263" spans="1:1" x14ac:dyDescent="0.25">
      <c r="A88263"/>
    </row>
    <row r="88264" spans="1:1" x14ac:dyDescent="0.25">
      <c r="A88264"/>
    </row>
    <row r="88265" spans="1:1" x14ac:dyDescent="0.25">
      <c r="A88265"/>
    </row>
    <row r="88266" spans="1:1" x14ac:dyDescent="0.25">
      <c r="A88266"/>
    </row>
    <row r="88267" spans="1:1" x14ac:dyDescent="0.25">
      <c r="A88267"/>
    </row>
    <row r="88268" spans="1:1" x14ac:dyDescent="0.25">
      <c r="A88268"/>
    </row>
    <row r="88269" spans="1:1" x14ac:dyDescent="0.25">
      <c r="A88269"/>
    </row>
    <row r="88270" spans="1:1" x14ac:dyDescent="0.25">
      <c r="A88270"/>
    </row>
    <row r="88271" spans="1:1" x14ac:dyDescent="0.25">
      <c r="A88271"/>
    </row>
    <row r="88272" spans="1:1" x14ac:dyDescent="0.25">
      <c r="A88272"/>
    </row>
    <row r="88273" spans="1:1" x14ac:dyDescent="0.25">
      <c r="A88273"/>
    </row>
    <row r="88274" spans="1:1" x14ac:dyDescent="0.25">
      <c r="A88274"/>
    </row>
    <row r="88275" spans="1:1" x14ac:dyDescent="0.25">
      <c r="A88275"/>
    </row>
    <row r="88276" spans="1:1" x14ac:dyDescent="0.25">
      <c r="A88276"/>
    </row>
    <row r="88277" spans="1:1" x14ac:dyDescent="0.25">
      <c r="A88277"/>
    </row>
    <row r="88278" spans="1:1" x14ac:dyDescent="0.25">
      <c r="A88278"/>
    </row>
    <row r="88279" spans="1:1" x14ac:dyDescent="0.25">
      <c r="A88279"/>
    </row>
    <row r="88280" spans="1:1" x14ac:dyDescent="0.25">
      <c r="A88280"/>
    </row>
    <row r="88281" spans="1:1" x14ac:dyDescent="0.25">
      <c r="A88281"/>
    </row>
    <row r="88282" spans="1:1" x14ac:dyDescent="0.25">
      <c r="A88282"/>
    </row>
    <row r="88283" spans="1:1" x14ac:dyDescent="0.25">
      <c r="A88283"/>
    </row>
    <row r="88284" spans="1:1" x14ac:dyDescent="0.25">
      <c r="A88284"/>
    </row>
    <row r="88285" spans="1:1" x14ac:dyDescent="0.25">
      <c r="A88285"/>
    </row>
    <row r="88286" spans="1:1" x14ac:dyDescent="0.25">
      <c r="A88286"/>
    </row>
    <row r="88287" spans="1:1" x14ac:dyDescent="0.25">
      <c r="A88287"/>
    </row>
    <row r="88288" spans="1:1" x14ac:dyDescent="0.25">
      <c r="A88288"/>
    </row>
    <row r="88289" spans="1:1" x14ac:dyDescent="0.25">
      <c r="A88289"/>
    </row>
    <row r="88290" spans="1:1" x14ac:dyDescent="0.25">
      <c r="A88290"/>
    </row>
    <row r="88291" spans="1:1" x14ac:dyDescent="0.25">
      <c r="A88291"/>
    </row>
    <row r="88292" spans="1:1" x14ac:dyDescent="0.25">
      <c r="A88292"/>
    </row>
    <row r="88293" spans="1:1" x14ac:dyDescent="0.25">
      <c r="A88293"/>
    </row>
    <row r="88294" spans="1:1" x14ac:dyDescent="0.25">
      <c r="A88294"/>
    </row>
    <row r="88295" spans="1:1" x14ac:dyDescent="0.25">
      <c r="A88295"/>
    </row>
    <row r="88296" spans="1:1" x14ac:dyDescent="0.25">
      <c r="A88296"/>
    </row>
    <row r="88297" spans="1:1" x14ac:dyDescent="0.25">
      <c r="A88297"/>
    </row>
    <row r="88298" spans="1:1" x14ac:dyDescent="0.25">
      <c r="A88298"/>
    </row>
    <row r="88299" spans="1:1" x14ac:dyDescent="0.25">
      <c r="A88299"/>
    </row>
    <row r="88300" spans="1:1" x14ac:dyDescent="0.25">
      <c r="A88300"/>
    </row>
    <row r="88301" spans="1:1" x14ac:dyDescent="0.25">
      <c r="A88301"/>
    </row>
    <row r="88302" spans="1:1" x14ac:dyDescent="0.25">
      <c r="A88302"/>
    </row>
    <row r="88303" spans="1:1" x14ac:dyDescent="0.25">
      <c r="A88303"/>
    </row>
    <row r="88304" spans="1:1" x14ac:dyDescent="0.25">
      <c r="A88304"/>
    </row>
    <row r="88305" spans="1:1" x14ac:dyDescent="0.25">
      <c r="A88305"/>
    </row>
    <row r="88306" spans="1:1" x14ac:dyDescent="0.25">
      <c r="A88306"/>
    </row>
    <row r="88307" spans="1:1" x14ac:dyDescent="0.25">
      <c r="A88307"/>
    </row>
    <row r="88308" spans="1:1" x14ac:dyDescent="0.25">
      <c r="A88308"/>
    </row>
    <row r="88309" spans="1:1" x14ac:dyDescent="0.25">
      <c r="A88309"/>
    </row>
    <row r="88310" spans="1:1" x14ac:dyDescent="0.25">
      <c r="A88310"/>
    </row>
    <row r="88311" spans="1:1" x14ac:dyDescent="0.25">
      <c r="A88311"/>
    </row>
    <row r="88312" spans="1:1" x14ac:dyDescent="0.25">
      <c r="A88312"/>
    </row>
    <row r="88313" spans="1:1" x14ac:dyDescent="0.25">
      <c r="A88313"/>
    </row>
    <row r="88314" spans="1:1" x14ac:dyDescent="0.25">
      <c r="A88314"/>
    </row>
    <row r="88315" spans="1:1" x14ac:dyDescent="0.25">
      <c r="A88315"/>
    </row>
    <row r="88316" spans="1:1" x14ac:dyDescent="0.25">
      <c r="A88316"/>
    </row>
    <row r="88317" spans="1:1" x14ac:dyDescent="0.25">
      <c r="A88317"/>
    </row>
    <row r="88318" spans="1:1" x14ac:dyDescent="0.25">
      <c r="A88318"/>
    </row>
    <row r="88319" spans="1:1" x14ac:dyDescent="0.25">
      <c r="A88319"/>
    </row>
    <row r="88320" spans="1:1" x14ac:dyDescent="0.25">
      <c r="A88320"/>
    </row>
    <row r="88321" spans="1:1" x14ac:dyDescent="0.25">
      <c r="A88321"/>
    </row>
    <row r="88322" spans="1:1" x14ac:dyDescent="0.25">
      <c r="A88322"/>
    </row>
    <row r="88323" spans="1:1" x14ac:dyDescent="0.25">
      <c r="A88323"/>
    </row>
    <row r="88324" spans="1:1" x14ac:dyDescent="0.25">
      <c r="A88324"/>
    </row>
    <row r="88325" spans="1:1" x14ac:dyDescent="0.25">
      <c r="A88325"/>
    </row>
    <row r="88326" spans="1:1" x14ac:dyDescent="0.25">
      <c r="A88326"/>
    </row>
    <row r="88327" spans="1:1" x14ac:dyDescent="0.25">
      <c r="A88327"/>
    </row>
    <row r="88328" spans="1:1" x14ac:dyDescent="0.25">
      <c r="A88328"/>
    </row>
    <row r="88329" spans="1:1" x14ac:dyDescent="0.25">
      <c r="A88329"/>
    </row>
    <row r="88330" spans="1:1" x14ac:dyDescent="0.25">
      <c r="A88330"/>
    </row>
    <row r="88331" spans="1:1" x14ac:dyDescent="0.25">
      <c r="A88331"/>
    </row>
    <row r="88332" spans="1:1" x14ac:dyDescent="0.25">
      <c r="A88332"/>
    </row>
    <row r="88333" spans="1:1" x14ac:dyDescent="0.25">
      <c r="A88333"/>
    </row>
    <row r="88334" spans="1:1" x14ac:dyDescent="0.25">
      <c r="A88334"/>
    </row>
    <row r="88335" spans="1:1" x14ac:dyDescent="0.25">
      <c r="A88335"/>
    </row>
    <row r="88336" spans="1:1" x14ac:dyDescent="0.25">
      <c r="A88336"/>
    </row>
    <row r="88337" spans="1:1" x14ac:dyDescent="0.25">
      <c r="A88337"/>
    </row>
    <row r="88338" spans="1:1" x14ac:dyDescent="0.25">
      <c r="A88338"/>
    </row>
    <row r="88339" spans="1:1" x14ac:dyDescent="0.25">
      <c r="A88339"/>
    </row>
    <row r="88340" spans="1:1" x14ac:dyDescent="0.25">
      <c r="A88340"/>
    </row>
    <row r="88341" spans="1:1" x14ac:dyDescent="0.25">
      <c r="A88341"/>
    </row>
    <row r="88342" spans="1:1" x14ac:dyDescent="0.25">
      <c r="A88342"/>
    </row>
    <row r="88343" spans="1:1" x14ac:dyDescent="0.25">
      <c r="A88343"/>
    </row>
    <row r="88344" spans="1:1" x14ac:dyDescent="0.25">
      <c r="A88344"/>
    </row>
    <row r="88345" spans="1:1" x14ac:dyDescent="0.25">
      <c r="A88345"/>
    </row>
    <row r="88346" spans="1:1" x14ac:dyDescent="0.25">
      <c r="A88346"/>
    </row>
    <row r="88347" spans="1:1" x14ac:dyDescent="0.25">
      <c r="A88347"/>
    </row>
    <row r="88348" spans="1:1" x14ac:dyDescent="0.25">
      <c r="A88348"/>
    </row>
    <row r="88349" spans="1:1" x14ac:dyDescent="0.25">
      <c r="A88349"/>
    </row>
    <row r="88350" spans="1:1" x14ac:dyDescent="0.25">
      <c r="A88350"/>
    </row>
    <row r="88351" spans="1:1" x14ac:dyDescent="0.25">
      <c r="A88351"/>
    </row>
    <row r="88352" spans="1:1" x14ac:dyDescent="0.25">
      <c r="A88352"/>
    </row>
    <row r="88353" spans="1:1" x14ac:dyDescent="0.25">
      <c r="A88353"/>
    </row>
    <row r="88354" spans="1:1" x14ac:dyDescent="0.25">
      <c r="A88354"/>
    </row>
    <row r="88355" spans="1:1" x14ac:dyDescent="0.25">
      <c r="A88355"/>
    </row>
    <row r="88356" spans="1:1" x14ac:dyDescent="0.25">
      <c r="A88356"/>
    </row>
    <row r="88357" spans="1:1" x14ac:dyDescent="0.25">
      <c r="A88357"/>
    </row>
    <row r="88358" spans="1:1" x14ac:dyDescent="0.25">
      <c r="A88358"/>
    </row>
    <row r="88359" spans="1:1" x14ac:dyDescent="0.25">
      <c r="A88359"/>
    </row>
    <row r="88360" spans="1:1" x14ac:dyDescent="0.25">
      <c r="A88360"/>
    </row>
    <row r="88361" spans="1:1" x14ac:dyDescent="0.25">
      <c r="A88361"/>
    </row>
    <row r="88362" spans="1:1" x14ac:dyDescent="0.25">
      <c r="A88362"/>
    </row>
    <row r="88363" spans="1:1" x14ac:dyDescent="0.25">
      <c r="A88363"/>
    </row>
    <row r="88364" spans="1:1" x14ac:dyDescent="0.25">
      <c r="A88364"/>
    </row>
    <row r="88365" spans="1:1" x14ac:dyDescent="0.25">
      <c r="A88365"/>
    </row>
    <row r="88366" spans="1:1" x14ac:dyDescent="0.25">
      <c r="A88366"/>
    </row>
    <row r="88367" spans="1:1" x14ac:dyDescent="0.25">
      <c r="A88367"/>
    </row>
    <row r="88368" spans="1:1" x14ac:dyDescent="0.25">
      <c r="A88368"/>
    </row>
    <row r="88369" spans="1:1" x14ac:dyDescent="0.25">
      <c r="A88369"/>
    </row>
    <row r="88370" spans="1:1" x14ac:dyDescent="0.25">
      <c r="A88370"/>
    </row>
    <row r="88371" spans="1:1" x14ac:dyDescent="0.25">
      <c r="A88371"/>
    </row>
    <row r="88372" spans="1:1" x14ac:dyDescent="0.25">
      <c r="A88372"/>
    </row>
    <row r="88373" spans="1:1" x14ac:dyDescent="0.25">
      <c r="A88373"/>
    </row>
    <row r="88374" spans="1:1" x14ac:dyDescent="0.25">
      <c r="A88374"/>
    </row>
    <row r="88375" spans="1:1" x14ac:dyDescent="0.25">
      <c r="A88375"/>
    </row>
    <row r="88376" spans="1:1" x14ac:dyDescent="0.25">
      <c r="A88376"/>
    </row>
    <row r="88377" spans="1:1" x14ac:dyDescent="0.25">
      <c r="A88377"/>
    </row>
    <row r="88378" spans="1:1" x14ac:dyDescent="0.25">
      <c r="A88378"/>
    </row>
    <row r="88379" spans="1:1" x14ac:dyDescent="0.25">
      <c r="A88379"/>
    </row>
    <row r="88380" spans="1:1" x14ac:dyDescent="0.25">
      <c r="A88380"/>
    </row>
    <row r="88381" spans="1:1" x14ac:dyDescent="0.25">
      <c r="A88381"/>
    </row>
    <row r="88382" spans="1:1" x14ac:dyDescent="0.25">
      <c r="A88382"/>
    </row>
    <row r="88383" spans="1:1" x14ac:dyDescent="0.25">
      <c r="A88383"/>
    </row>
    <row r="88384" spans="1:1" x14ac:dyDescent="0.25">
      <c r="A88384"/>
    </row>
    <row r="88385" spans="1:1" x14ac:dyDescent="0.25">
      <c r="A88385"/>
    </row>
    <row r="88386" spans="1:1" x14ac:dyDescent="0.25">
      <c r="A88386"/>
    </row>
    <row r="88387" spans="1:1" x14ac:dyDescent="0.25">
      <c r="A88387"/>
    </row>
    <row r="88388" spans="1:1" x14ac:dyDescent="0.25">
      <c r="A88388"/>
    </row>
    <row r="88389" spans="1:1" x14ac:dyDescent="0.25">
      <c r="A88389"/>
    </row>
    <row r="88390" spans="1:1" x14ac:dyDescent="0.25">
      <c r="A88390"/>
    </row>
    <row r="88391" spans="1:1" x14ac:dyDescent="0.25">
      <c r="A88391"/>
    </row>
    <row r="88392" spans="1:1" x14ac:dyDescent="0.25">
      <c r="A88392"/>
    </row>
    <row r="88393" spans="1:1" x14ac:dyDescent="0.25">
      <c r="A88393"/>
    </row>
    <row r="88394" spans="1:1" x14ac:dyDescent="0.25">
      <c r="A88394"/>
    </row>
    <row r="88395" spans="1:1" x14ac:dyDescent="0.25">
      <c r="A88395"/>
    </row>
    <row r="88396" spans="1:1" x14ac:dyDescent="0.25">
      <c r="A88396"/>
    </row>
    <row r="88397" spans="1:1" x14ac:dyDescent="0.25">
      <c r="A88397"/>
    </row>
    <row r="88398" spans="1:1" x14ac:dyDescent="0.25">
      <c r="A88398"/>
    </row>
    <row r="88399" spans="1:1" x14ac:dyDescent="0.25">
      <c r="A88399"/>
    </row>
    <row r="88400" spans="1:1" x14ac:dyDescent="0.25">
      <c r="A88400"/>
    </row>
    <row r="88401" spans="1:1" x14ac:dyDescent="0.25">
      <c r="A88401"/>
    </row>
    <row r="88402" spans="1:1" x14ac:dyDescent="0.25">
      <c r="A88402"/>
    </row>
    <row r="88403" spans="1:1" x14ac:dyDescent="0.25">
      <c r="A88403"/>
    </row>
    <row r="88404" spans="1:1" x14ac:dyDescent="0.25">
      <c r="A88404"/>
    </row>
    <row r="88405" spans="1:1" x14ac:dyDescent="0.25">
      <c r="A88405"/>
    </row>
    <row r="88406" spans="1:1" x14ac:dyDescent="0.25">
      <c r="A88406"/>
    </row>
    <row r="88407" spans="1:1" x14ac:dyDescent="0.25">
      <c r="A88407"/>
    </row>
    <row r="88408" spans="1:1" x14ac:dyDescent="0.25">
      <c r="A88408"/>
    </row>
    <row r="88409" spans="1:1" x14ac:dyDescent="0.25">
      <c r="A88409"/>
    </row>
    <row r="88410" spans="1:1" x14ac:dyDescent="0.25">
      <c r="A88410"/>
    </row>
    <row r="88411" spans="1:1" x14ac:dyDescent="0.25">
      <c r="A88411"/>
    </row>
    <row r="88412" spans="1:1" x14ac:dyDescent="0.25">
      <c r="A88412"/>
    </row>
    <row r="88413" spans="1:1" x14ac:dyDescent="0.25">
      <c r="A88413"/>
    </row>
    <row r="88414" spans="1:1" x14ac:dyDescent="0.25">
      <c r="A88414"/>
    </row>
    <row r="88415" spans="1:1" x14ac:dyDescent="0.25">
      <c r="A88415"/>
    </row>
    <row r="88416" spans="1:1" x14ac:dyDescent="0.25">
      <c r="A88416"/>
    </row>
    <row r="88417" spans="1:1" x14ac:dyDescent="0.25">
      <c r="A88417"/>
    </row>
    <row r="88418" spans="1:1" x14ac:dyDescent="0.25">
      <c r="A88418"/>
    </row>
    <row r="88419" spans="1:1" x14ac:dyDescent="0.25">
      <c r="A88419"/>
    </row>
    <row r="88420" spans="1:1" x14ac:dyDescent="0.25">
      <c r="A88420"/>
    </row>
    <row r="88421" spans="1:1" x14ac:dyDescent="0.25">
      <c r="A88421"/>
    </row>
    <row r="88422" spans="1:1" x14ac:dyDescent="0.25">
      <c r="A88422"/>
    </row>
    <row r="88423" spans="1:1" x14ac:dyDescent="0.25">
      <c r="A88423"/>
    </row>
    <row r="88424" spans="1:1" x14ac:dyDescent="0.25">
      <c r="A88424"/>
    </row>
    <row r="88425" spans="1:1" x14ac:dyDescent="0.25">
      <c r="A88425"/>
    </row>
    <row r="88426" spans="1:1" x14ac:dyDescent="0.25">
      <c r="A88426"/>
    </row>
    <row r="88427" spans="1:1" x14ac:dyDescent="0.25">
      <c r="A88427"/>
    </row>
    <row r="88428" spans="1:1" x14ac:dyDescent="0.25">
      <c r="A88428"/>
    </row>
    <row r="88429" spans="1:1" x14ac:dyDescent="0.25">
      <c r="A88429"/>
    </row>
    <row r="88430" spans="1:1" x14ac:dyDescent="0.25">
      <c r="A88430"/>
    </row>
    <row r="88431" spans="1:1" x14ac:dyDescent="0.25">
      <c r="A88431"/>
    </row>
    <row r="88432" spans="1:1" x14ac:dyDescent="0.25">
      <c r="A88432"/>
    </row>
    <row r="88433" spans="1:1" x14ac:dyDescent="0.25">
      <c r="A88433"/>
    </row>
    <row r="88434" spans="1:1" x14ac:dyDescent="0.25">
      <c r="A88434"/>
    </row>
    <row r="88435" spans="1:1" x14ac:dyDescent="0.25">
      <c r="A88435"/>
    </row>
    <row r="88436" spans="1:1" x14ac:dyDescent="0.25">
      <c r="A88436"/>
    </row>
    <row r="88437" spans="1:1" x14ac:dyDescent="0.25">
      <c r="A88437"/>
    </row>
    <row r="88438" spans="1:1" x14ac:dyDescent="0.25">
      <c r="A88438"/>
    </row>
    <row r="88439" spans="1:1" x14ac:dyDescent="0.25">
      <c r="A88439"/>
    </row>
    <row r="88440" spans="1:1" x14ac:dyDescent="0.25">
      <c r="A88440"/>
    </row>
    <row r="88441" spans="1:1" x14ac:dyDescent="0.25">
      <c r="A88441"/>
    </row>
    <row r="88442" spans="1:1" x14ac:dyDescent="0.25">
      <c r="A88442"/>
    </row>
    <row r="88443" spans="1:1" x14ac:dyDescent="0.25">
      <c r="A88443"/>
    </row>
    <row r="88444" spans="1:1" x14ac:dyDescent="0.25">
      <c r="A88444"/>
    </row>
    <row r="88445" spans="1:1" x14ac:dyDescent="0.25">
      <c r="A88445"/>
    </row>
    <row r="88446" spans="1:1" x14ac:dyDescent="0.25">
      <c r="A88446"/>
    </row>
    <row r="88447" spans="1:1" x14ac:dyDescent="0.25">
      <c r="A88447"/>
    </row>
    <row r="88448" spans="1:1" x14ac:dyDescent="0.25">
      <c r="A88448"/>
    </row>
    <row r="88449" spans="1:1" x14ac:dyDescent="0.25">
      <c r="A88449"/>
    </row>
    <row r="88450" spans="1:1" x14ac:dyDescent="0.25">
      <c r="A88450"/>
    </row>
    <row r="88451" spans="1:1" x14ac:dyDescent="0.25">
      <c r="A88451"/>
    </row>
    <row r="88452" spans="1:1" x14ac:dyDescent="0.25">
      <c r="A88452"/>
    </row>
    <row r="88453" spans="1:1" x14ac:dyDescent="0.25">
      <c r="A88453"/>
    </row>
    <row r="88454" spans="1:1" x14ac:dyDescent="0.25">
      <c r="A88454"/>
    </row>
    <row r="88455" spans="1:1" x14ac:dyDescent="0.25">
      <c r="A88455"/>
    </row>
    <row r="88456" spans="1:1" x14ac:dyDescent="0.25">
      <c r="A88456"/>
    </row>
    <row r="88457" spans="1:1" x14ac:dyDescent="0.25">
      <c r="A88457"/>
    </row>
    <row r="88458" spans="1:1" x14ac:dyDescent="0.25">
      <c r="A88458"/>
    </row>
    <row r="88459" spans="1:1" x14ac:dyDescent="0.25">
      <c r="A88459"/>
    </row>
    <row r="88460" spans="1:1" x14ac:dyDescent="0.25">
      <c r="A88460"/>
    </row>
    <row r="88461" spans="1:1" x14ac:dyDescent="0.25">
      <c r="A88461"/>
    </row>
    <row r="88462" spans="1:1" x14ac:dyDescent="0.25">
      <c r="A88462"/>
    </row>
    <row r="88463" spans="1:1" x14ac:dyDescent="0.25">
      <c r="A88463"/>
    </row>
    <row r="88464" spans="1:1" x14ac:dyDescent="0.25">
      <c r="A88464"/>
    </row>
    <row r="88465" spans="1:1" x14ac:dyDescent="0.25">
      <c r="A88465"/>
    </row>
    <row r="88466" spans="1:1" x14ac:dyDescent="0.25">
      <c r="A88466"/>
    </row>
    <row r="88467" spans="1:1" x14ac:dyDescent="0.25">
      <c r="A88467"/>
    </row>
    <row r="88468" spans="1:1" x14ac:dyDescent="0.25">
      <c r="A88468"/>
    </row>
    <row r="88469" spans="1:1" x14ac:dyDescent="0.25">
      <c r="A88469"/>
    </row>
    <row r="88470" spans="1:1" x14ac:dyDescent="0.25">
      <c r="A88470"/>
    </row>
    <row r="88471" spans="1:1" x14ac:dyDescent="0.25">
      <c r="A88471"/>
    </row>
    <row r="88472" spans="1:1" x14ac:dyDescent="0.25">
      <c r="A88472"/>
    </row>
    <row r="88473" spans="1:1" x14ac:dyDescent="0.25">
      <c r="A88473"/>
    </row>
    <row r="88474" spans="1:1" x14ac:dyDescent="0.25">
      <c r="A88474"/>
    </row>
    <row r="88475" spans="1:1" x14ac:dyDescent="0.25">
      <c r="A88475"/>
    </row>
    <row r="88476" spans="1:1" x14ac:dyDescent="0.25">
      <c r="A88476"/>
    </row>
    <row r="88477" spans="1:1" x14ac:dyDescent="0.25">
      <c r="A88477"/>
    </row>
    <row r="88478" spans="1:1" x14ac:dyDescent="0.25">
      <c r="A88478"/>
    </row>
    <row r="88479" spans="1:1" x14ac:dyDescent="0.25">
      <c r="A88479"/>
    </row>
    <row r="88480" spans="1:1" x14ac:dyDescent="0.25">
      <c r="A88480"/>
    </row>
    <row r="88481" spans="1:1" x14ac:dyDescent="0.25">
      <c r="A88481"/>
    </row>
    <row r="88482" spans="1:1" x14ac:dyDescent="0.25">
      <c r="A88482"/>
    </row>
    <row r="88483" spans="1:1" x14ac:dyDescent="0.25">
      <c r="A88483"/>
    </row>
    <row r="88484" spans="1:1" x14ac:dyDescent="0.25">
      <c r="A88484"/>
    </row>
    <row r="88485" spans="1:1" x14ac:dyDescent="0.25">
      <c r="A88485"/>
    </row>
    <row r="88486" spans="1:1" x14ac:dyDescent="0.25">
      <c r="A88486"/>
    </row>
    <row r="88487" spans="1:1" x14ac:dyDescent="0.25">
      <c r="A88487"/>
    </row>
    <row r="88488" spans="1:1" x14ac:dyDescent="0.25">
      <c r="A88488"/>
    </row>
    <row r="88489" spans="1:1" x14ac:dyDescent="0.25">
      <c r="A88489"/>
    </row>
    <row r="88490" spans="1:1" x14ac:dyDescent="0.25">
      <c r="A88490"/>
    </row>
    <row r="88491" spans="1:1" x14ac:dyDescent="0.25">
      <c r="A88491"/>
    </row>
    <row r="88492" spans="1:1" x14ac:dyDescent="0.25">
      <c r="A88492"/>
    </row>
    <row r="88493" spans="1:1" x14ac:dyDescent="0.25">
      <c r="A88493"/>
    </row>
    <row r="88494" spans="1:1" x14ac:dyDescent="0.25">
      <c r="A88494"/>
    </row>
    <row r="88495" spans="1:1" x14ac:dyDescent="0.25">
      <c r="A88495"/>
    </row>
    <row r="88496" spans="1:1" x14ac:dyDescent="0.25">
      <c r="A88496"/>
    </row>
    <row r="88497" spans="1:1" x14ac:dyDescent="0.25">
      <c r="A88497"/>
    </row>
    <row r="88498" spans="1:1" x14ac:dyDescent="0.25">
      <c r="A88498"/>
    </row>
    <row r="88499" spans="1:1" x14ac:dyDescent="0.25">
      <c r="A88499"/>
    </row>
    <row r="88500" spans="1:1" x14ac:dyDescent="0.25">
      <c r="A88500"/>
    </row>
    <row r="88501" spans="1:1" x14ac:dyDescent="0.25">
      <c r="A88501"/>
    </row>
    <row r="88502" spans="1:1" x14ac:dyDescent="0.25">
      <c r="A88502"/>
    </row>
    <row r="88503" spans="1:1" x14ac:dyDescent="0.25">
      <c r="A88503"/>
    </row>
    <row r="88504" spans="1:1" x14ac:dyDescent="0.25">
      <c r="A88504"/>
    </row>
    <row r="88505" spans="1:1" x14ac:dyDescent="0.25">
      <c r="A88505"/>
    </row>
    <row r="88506" spans="1:1" x14ac:dyDescent="0.25">
      <c r="A88506"/>
    </row>
    <row r="88507" spans="1:1" x14ac:dyDescent="0.25">
      <c r="A88507"/>
    </row>
    <row r="88508" spans="1:1" x14ac:dyDescent="0.25">
      <c r="A88508"/>
    </row>
    <row r="88509" spans="1:1" x14ac:dyDescent="0.25">
      <c r="A88509"/>
    </row>
    <row r="88510" spans="1:1" x14ac:dyDescent="0.25">
      <c r="A88510"/>
    </row>
    <row r="88511" spans="1:1" x14ac:dyDescent="0.25">
      <c r="A88511"/>
    </row>
    <row r="88512" spans="1:1" x14ac:dyDescent="0.25">
      <c r="A88512"/>
    </row>
    <row r="88513" spans="1:1" x14ac:dyDescent="0.25">
      <c r="A88513"/>
    </row>
    <row r="88514" spans="1:1" x14ac:dyDescent="0.25">
      <c r="A88514"/>
    </row>
    <row r="88515" spans="1:1" x14ac:dyDescent="0.25">
      <c r="A88515"/>
    </row>
    <row r="88516" spans="1:1" x14ac:dyDescent="0.25">
      <c r="A88516"/>
    </row>
    <row r="88517" spans="1:1" x14ac:dyDescent="0.25">
      <c r="A88517"/>
    </row>
    <row r="88518" spans="1:1" x14ac:dyDescent="0.25">
      <c r="A88518"/>
    </row>
    <row r="88519" spans="1:1" x14ac:dyDescent="0.25">
      <c r="A88519"/>
    </row>
    <row r="88520" spans="1:1" x14ac:dyDescent="0.25">
      <c r="A88520"/>
    </row>
    <row r="88521" spans="1:1" x14ac:dyDescent="0.25">
      <c r="A88521"/>
    </row>
    <row r="88522" spans="1:1" x14ac:dyDescent="0.25">
      <c r="A88522"/>
    </row>
    <row r="88523" spans="1:1" x14ac:dyDescent="0.25">
      <c r="A88523"/>
    </row>
    <row r="88524" spans="1:1" x14ac:dyDescent="0.25">
      <c r="A88524"/>
    </row>
    <row r="88525" spans="1:1" x14ac:dyDescent="0.25">
      <c r="A88525"/>
    </row>
    <row r="88526" spans="1:1" x14ac:dyDescent="0.25">
      <c r="A88526"/>
    </row>
    <row r="88527" spans="1:1" x14ac:dyDescent="0.25">
      <c r="A88527"/>
    </row>
    <row r="88528" spans="1:1" x14ac:dyDescent="0.25">
      <c r="A88528"/>
    </row>
    <row r="88529" spans="1:1" x14ac:dyDescent="0.25">
      <c r="A88529"/>
    </row>
    <row r="88530" spans="1:1" x14ac:dyDescent="0.25">
      <c r="A88530"/>
    </row>
    <row r="88531" spans="1:1" x14ac:dyDescent="0.25">
      <c r="A88531"/>
    </row>
    <row r="88532" spans="1:1" x14ac:dyDescent="0.25">
      <c r="A88532"/>
    </row>
    <row r="88533" spans="1:1" x14ac:dyDescent="0.25">
      <c r="A88533"/>
    </row>
    <row r="88534" spans="1:1" x14ac:dyDescent="0.25">
      <c r="A88534"/>
    </row>
    <row r="88535" spans="1:1" x14ac:dyDescent="0.25">
      <c r="A88535"/>
    </row>
    <row r="88536" spans="1:1" x14ac:dyDescent="0.25">
      <c r="A88536"/>
    </row>
    <row r="88537" spans="1:1" x14ac:dyDescent="0.25">
      <c r="A88537"/>
    </row>
    <row r="88538" spans="1:1" x14ac:dyDescent="0.25">
      <c r="A88538"/>
    </row>
    <row r="88539" spans="1:1" x14ac:dyDescent="0.25">
      <c r="A88539"/>
    </row>
    <row r="88540" spans="1:1" x14ac:dyDescent="0.25">
      <c r="A88540"/>
    </row>
    <row r="88541" spans="1:1" x14ac:dyDescent="0.25">
      <c r="A88541"/>
    </row>
    <row r="88542" spans="1:1" x14ac:dyDescent="0.25">
      <c r="A88542"/>
    </row>
    <row r="88543" spans="1:1" x14ac:dyDescent="0.25">
      <c r="A88543"/>
    </row>
    <row r="88544" spans="1:1" x14ac:dyDescent="0.25">
      <c r="A88544"/>
    </row>
    <row r="88545" spans="1:1" x14ac:dyDescent="0.25">
      <c r="A88545"/>
    </row>
    <row r="88546" spans="1:1" x14ac:dyDescent="0.25">
      <c r="A88546"/>
    </row>
    <row r="88547" spans="1:1" x14ac:dyDescent="0.25">
      <c r="A88547"/>
    </row>
    <row r="88548" spans="1:1" x14ac:dyDescent="0.25">
      <c r="A88548"/>
    </row>
    <row r="88549" spans="1:1" x14ac:dyDescent="0.25">
      <c r="A88549"/>
    </row>
    <row r="88550" spans="1:1" x14ac:dyDescent="0.25">
      <c r="A88550"/>
    </row>
    <row r="88551" spans="1:1" x14ac:dyDescent="0.25">
      <c r="A88551"/>
    </row>
    <row r="88552" spans="1:1" x14ac:dyDescent="0.25">
      <c r="A88552"/>
    </row>
    <row r="88553" spans="1:1" x14ac:dyDescent="0.25">
      <c r="A88553"/>
    </row>
    <row r="88554" spans="1:1" x14ac:dyDescent="0.25">
      <c r="A88554"/>
    </row>
    <row r="88555" spans="1:1" x14ac:dyDescent="0.25">
      <c r="A88555"/>
    </row>
    <row r="88556" spans="1:1" x14ac:dyDescent="0.25">
      <c r="A88556"/>
    </row>
    <row r="88557" spans="1:1" x14ac:dyDescent="0.25">
      <c r="A88557"/>
    </row>
    <row r="88558" spans="1:1" x14ac:dyDescent="0.25">
      <c r="A88558"/>
    </row>
    <row r="88559" spans="1:1" x14ac:dyDescent="0.25">
      <c r="A88559"/>
    </row>
    <row r="88560" spans="1:1" x14ac:dyDescent="0.25">
      <c r="A88560"/>
    </row>
    <row r="88561" spans="1:1" x14ac:dyDescent="0.25">
      <c r="A88561"/>
    </row>
    <row r="88562" spans="1:1" x14ac:dyDescent="0.25">
      <c r="A88562"/>
    </row>
    <row r="88563" spans="1:1" x14ac:dyDescent="0.25">
      <c r="A88563"/>
    </row>
    <row r="88564" spans="1:1" x14ac:dyDescent="0.25">
      <c r="A88564"/>
    </row>
    <row r="88565" spans="1:1" x14ac:dyDescent="0.25">
      <c r="A88565"/>
    </row>
    <row r="88566" spans="1:1" x14ac:dyDescent="0.25">
      <c r="A88566"/>
    </row>
    <row r="88567" spans="1:1" x14ac:dyDescent="0.25">
      <c r="A88567"/>
    </row>
    <row r="88568" spans="1:1" x14ac:dyDescent="0.25">
      <c r="A88568"/>
    </row>
    <row r="88569" spans="1:1" x14ac:dyDescent="0.25">
      <c r="A88569"/>
    </row>
    <row r="88570" spans="1:1" x14ac:dyDescent="0.25">
      <c r="A88570"/>
    </row>
    <row r="88571" spans="1:1" x14ac:dyDescent="0.25">
      <c r="A88571"/>
    </row>
    <row r="88572" spans="1:1" x14ac:dyDescent="0.25">
      <c r="A88572"/>
    </row>
    <row r="88573" spans="1:1" x14ac:dyDescent="0.25">
      <c r="A88573"/>
    </row>
    <row r="88574" spans="1:1" x14ac:dyDescent="0.25">
      <c r="A88574"/>
    </row>
    <row r="88575" spans="1:1" x14ac:dyDescent="0.25">
      <c r="A88575"/>
    </row>
    <row r="88576" spans="1:1" x14ac:dyDescent="0.25">
      <c r="A88576"/>
    </row>
    <row r="88577" spans="1:1" x14ac:dyDescent="0.25">
      <c r="A88577"/>
    </row>
    <row r="88578" spans="1:1" x14ac:dyDescent="0.25">
      <c r="A88578"/>
    </row>
    <row r="88579" spans="1:1" x14ac:dyDescent="0.25">
      <c r="A88579"/>
    </row>
    <row r="88580" spans="1:1" x14ac:dyDescent="0.25">
      <c r="A88580"/>
    </row>
    <row r="88581" spans="1:1" x14ac:dyDescent="0.25">
      <c r="A88581"/>
    </row>
    <row r="88582" spans="1:1" x14ac:dyDescent="0.25">
      <c r="A88582"/>
    </row>
    <row r="88583" spans="1:1" x14ac:dyDescent="0.25">
      <c r="A88583"/>
    </row>
    <row r="88584" spans="1:1" x14ac:dyDescent="0.25">
      <c r="A88584"/>
    </row>
    <row r="88585" spans="1:1" x14ac:dyDescent="0.25">
      <c r="A88585"/>
    </row>
    <row r="88586" spans="1:1" x14ac:dyDescent="0.25">
      <c r="A88586"/>
    </row>
    <row r="88587" spans="1:1" x14ac:dyDescent="0.25">
      <c r="A88587"/>
    </row>
    <row r="88588" spans="1:1" x14ac:dyDescent="0.25">
      <c r="A88588"/>
    </row>
    <row r="88589" spans="1:1" x14ac:dyDescent="0.25">
      <c r="A88589"/>
    </row>
    <row r="88590" spans="1:1" x14ac:dyDescent="0.25">
      <c r="A88590"/>
    </row>
    <row r="88591" spans="1:1" x14ac:dyDescent="0.25">
      <c r="A88591"/>
    </row>
    <row r="88592" spans="1:1" x14ac:dyDescent="0.25">
      <c r="A88592"/>
    </row>
    <row r="88593" spans="1:1" x14ac:dyDescent="0.25">
      <c r="A88593"/>
    </row>
    <row r="88594" spans="1:1" x14ac:dyDescent="0.25">
      <c r="A88594"/>
    </row>
    <row r="88595" spans="1:1" x14ac:dyDescent="0.25">
      <c r="A88595"/>
    </row>
    <row r="88596" spans="1:1" x14ac:dyDescent="0.25">
      <c r="A88596"/>
    </row>
    <row r="88597" spans="1:1" x14ac:dyDescent="0.25">
      <c r="A88597"/>
    </row>
    <row r="88598" spans="1:1" x14ac:dyDescent="0.25">
      <c r="A88598"/>
    </row>
    <row r="88599" spans="1:1" x14ac:dyDescent="0.25">
      <c r="A88599"/>
    </row>
    <row r="88600" spans="1:1" x14ac:dyDescent="0.25">
      <c r="A88600"/>
    </row>
    <row r="88601" spans="1:1" x14ac:dyDescent="0.25">
      <c r="A88601"/>
    </row>
    <row r="88602" spans="1:1" x14ac:dyDescent="0.25">
      <c r="A88602"/>
    </row>
    <row r="88603" spans="1:1" x14ac:dyDescent="0.25">
      <c r="A88603"/>
    </row>
    <row r="88604" spans="1:1" x14ac:dyDescent="0.25">
      <c r="A88604"/>
    </row>
    <row r="88605" spans="1:1" x14ac:dyDescent="0.25">
      <c r="A88605"/>
    </row>
    <row r="88606" spans="1:1" x14ac:dyDescent="0.25">
      <c r="A88606"/>
    </row>
    <row r="88607" spans="1:1" x14ac:dyDescent="0.25">
      <c r="A88607"/>
    </row>
    <row r="88608" spans="1:1" x14ac:dyDescent="0.25">
      <c r="A88608"/>
    </row>
    <row r="88609" spans="1:1" x14ac:dyDescent="0.25">
      <c r="A88609"/>
    </row>
    <row r="88610" spans="1:1" x14ac:dyDescent="0.25">
      <c r="A88610"/>
    </row>
    <row r="88611" spans="1:1" x14ac:dyDescent="0.25">
      <c r="A88611"/>
    </row>
    <row r="88612" spans="1:1" x14ac:dyDescent="0.25">
      <c r="A88612"/>
    </row>
    <row r="88613" spans="1:1" x14ac:dyDescent="0.25">
      <c r="A88613"/>
    </row>
    <row r="88614" spans="1:1" x14ac:dyDescent="0.25">
      <c r="A88614"/>
    </row>
    <row r="88615" spans="1:1" x14ac:dyDescent="0.25">
      <c r="A88615"/>
    </row>
    <row r="88616" spans="1:1" x14ac:dyDescent="0.25">
      <c r="A88616"/>
    </row>
    <row r="88617" spans="1:1" x14ac:dyDescent="0.25">
      <c r="A88617"/>
    </row>
    <row r="88618" spans="1:1" x14ac:dyDescent="0.25">
      <c r="A88618"/>
    </row>
    <row r="88619" spans="1:1" x14ac:dyDescent="0.25">
      <c r="A88619"/>
    </row>
    <row r="88620" spans="1:1" x14ac:dyDescent="0.25">
      <c r="A88620"/>
    </row>
    <row r="88621" spans="1:1" x14ac:dyDescent="0.25">
      <c r="A88621"/>
    </row>
    <row r="88622" spans="1:1" x14ac:dyDescent="0.25">
      <c r="A88622"/>
    </row>
    <row r="88623" spans="1:1" x14ac:dyDescent="0.25">
      <c r="A88623"/>
    </row>
    <row r="88624" spans="1:1" x14ac:dyDescent="0.25">
      <c r="A88624"/>
    </row>
    <row r="88625" spans="1:1" x14ac:dyDescent="0.25">
      <c r="A88625"/>
    </row>
    <row r="88626" spans="1:1" x14ac:dyDescent="0.25">
      <c r="A88626"/>
    </row>
    <row r="88627" spans="1:1" x14ac:dyDescent="0.25">
      <c r="A88627"/>
    </row>
    <row r="88628" spans="1:1" x14ac:dyDescent="0.25">
      <c r="A88628"/>
    </row>
    <row r="88629" spans="1:1" x14ac:dyDescent="0.25">
      <c r="A88629"/>
    </row>
    <row r="88630" spans="1:1" x14ac:dyDescent="0.25">
      <c r="A88630"/>
    </row>
    <row r="88631" spans="1:1" x14ac:dyDescent="0.25">
      <c r="A88631"/>
    </row>
    <row r="88632" spans="1:1" x14ac:dyDescent="0.25">
      <c r="A88632"/>
    </row>
    <row r="88633" spans="1:1" x14ac:dyDescent="0.25">
      <c r="A88633"/>
    </row>
    <row r="88634" spans="1:1" x14ac:dyDescent="0.25">
      <c r="A88634"/>
    </row>
    <row r="88635" spans="1:1" x14ac:dyDescent="0.25">
      <c r="A88635"/>
    </row>
    <row r="88636" spans="1:1" x14ac:dyDescent="0.25">
      <c r="A88636"/>
    </row>
    <row r="88637" spans="1:1" x14ac:dyDescent="0.25">
      <c r="A88637"/>
    </row>
    <row r="88638" spans="1:1" x14ac:dyDescent="0.25">
      <c r="A88638"/>
    </row>
    <row r="88639" spans="1:1" x14ac:dyDescent="0.25">
      <c r="A88639"/>
    </row>
    <row r="88640" spans="1:1" x14ac:dyDescent="0.25">
      <c r="A88640"/>
    </row>
    <row r="88641" spans="1:1" x14ac:dyDescent="0.25">
      <c r="A88641"/>
    </row>
    <row r="88642" spans="1:1" x14ac:dyDescent="0.25">
      <c r="A88642"/>
    </row>
    <row r="88643" spans="1:1" x14ac:dyDescent="0.25">
      <c r="A88643"/>
    </row>
    <row r="88644" spans="1:1" x14ac:dyDescent="0.25">
      <c r="A88644"/>
    </row>
    <row r="88645" spans="1:1" x14ac:dyDescent="0.25">
      <c r="A88645"/>
    </row>
    <row r="88646" spans="1:1" x14ac:dyDescent="0.25">
      <c r="A88646"/>
    </row>
    <row r="88647" spans="1:1" x14ac:dyDescent="0.25">
      <c r="A88647"/>
    </row>
    <row r="88648" spans="1:1" x14ac:dyDescent="0.25">
      <c r="A88648"/>
    </row>
    <row r="88649" spans="1:1" x14ac:dyDescent="0.25">
      <c r="A88649"/>
    </row>
    <row r="88650" spans="1:1" x14ac:dyDescent="0.25">
      <c r="A88650"/>
    </row>
    <row r="88651" spans="1:1" x14ac:dyDescent="0.25">
      <c r="A88651"/>
    </row>
    <row r="88652" spans="1:1" x14ac:dyDescent="0.25">
      <c r="A88652"/>
    </row>
    <row r="88653" spans="1:1" x14ac:dyDescent="0.25">
      <c r="A88653"/>
    </row>
    <row r="88654" spans="1:1" x14ac:dyDescent="0.25">
      <c r="A88654"/>
    </row>
    <row r="88655" spans="1:1" x14ac:dyDescent="0.25">
      <c r="A88655"/>
    </row>
    <row r="88656" spans="1:1" x14ac:dyDescent="0.25">
      <c r="A88656"/>
    </row>
    <row r="88657" spans="1:1" x14ac:dyDescent="0.25">
      <c r="A88657"/>
    </row>
    <row r="88658" spans="1:1" x14ac:dyDescent="0.25">
      <c r="A88658"/>
    </row>
    <row r="88659" spans="1:1" x14ac:dyDescent="0.25">
      <c r="A88659"/>
    </row>
    <row r="88660" spans="1:1" x14ac:dyDescent="0.25">
      <c r="A88660"/>
    </row>
    <row r="88661" spans="1:1" x14ac:dyDescent="0.25">
      <c r="A88661"/>
    </row>
    <row r="88662" spans="1:1" x14ac:dyDescent="0.25">
      <c r="A88662"/>
    </row>
    <row r="88663" spans="1:1" x14ac:dyDescent="0.25">
      <c r="A88663"/>
    </row>
    <row r="88664" spans="1:1" x14ac:dyDescent="0.25">
      <c r="A88664"/>
    </row>
    <row r="88665" spans="1:1" x14ac:dyDescent="0.25">
      <c r="A88665"/>
    </row>
    <row r="88666" spans="1:1" x14ac:dyDescent="0.25">
      <c r="A88666"/>
    </row>
    <row r="88667" spans="1:1" x14ac:dyDescent="0.25">
      <c r="A88667"/>
    </row>
    <row r="88668" spans="1:1" x14ac:dyDescent="0.25">
      <c r="A88668"/>
    </row>
    <row r="88669" spans="1:1" x14ac:dyDescent="0.25">
      <c r="A88669"/>
    </row>
    <row r="88670" spans="1:1" x14ac:dyDescent="0.25">
      <c r="A88670"/>
    </row>
    <row r="88671" spans="1:1" x14ac:dyDescent="0.25">
      <c r="A88671"/>
    </row>
    <row r="88672" spans="1:1" x14ac:dyDescent="0.25">
      <c r="A88672"/>
    </row>
    <row r="88673" spans="1:1" x14ac:dyDescent="0.25">
      <c r="A88673"/>
    </row>
    <row r="88674" spans="1:1" x14ac:dyDescent="0.25">
      <c r="A88674"/>
    </row>
    <row r="88675" spans="1:1" x14ac:dyDescent="0.25">
      <c r="A88675"/>
    </row>
    <row r="88676" spans="1:1" x14ac:dyDescent="0.25">
      <c r="A88676"/>
    </row>
    <row r="88677" spans="1:1" x14ac:dyDescent="0.25">
      <c r="A88677"/>
    </row>
    <row r="88678" spans="1:1" x14ac:dyDescent="0.25">
      <c r="A88678"/>
    </row>
    <row r="88679" spans="1:1" x14ac:dyDescent="0.25">
      <c r="A88679"/>
    </row>
    <row r="88680" spans="1:1" x14ac:dyDescent="0.25">
      <c r="A88680"/>
    </row>
    <row r="88681" spans="1:1" x14ac:dyDescent="0.25">
      <c r="A88681"/>
    </row>
    <row r="88682" spans="1:1" x14ac:dyDescent="0.25">
      <c r="A88682"/>
    </row>
    <row r="88683" spans="1:1" x14ac:dyDescent="0.25">
      <c r="A88683"/>
    </row>
    <row r="88684" spans="1:1" x14ac:dyDescent="0.25">
      <c r="A88684"/>
    </row>
    <row r="88685" spans="1:1" x14ac:dyDescent="0.25">
      <c r="A88685"/>
    </row>
    <row r="88686" spans="1:1" x14ac:dyDescent="0.25">
      <c r="A88686"/>
    </row>
    <row r="88687" spans="1:1" x14ac:dyDescent="0.25">
      <c r="A88687"/>
    </row>
    <row r="88688" spans="1:1" x14ac:dyDescent="0.25">
      <c r="A88688"/>
    </row>
    <row r="88689" spans="1:1" x14ac:dyDescent="0.25">
      <c r="A88689"/>
    </row>
    <row r="88690" spans="1:1" x14ac:dyDescent="0.25">
      <c r="A88690"/>
    </row>
    <row r="88691" spans="1:1" x14ac:dyDescent="0.25">
      <c r="A88691"/>
    </row>
    <row r="88692" spans="1:1" x14ac:dyDescent="0.25">
      <c r="A88692"/>
    </row>
    <row r="88693" spans="1:1" x14ac:dyDescent="0.25">
      <c r="A88693"/>
    </row>
    <row r="88694" spans="1:1" x14ac:dyDescent="0.25">
      <c r="A88694"/>
    </row>
    <row r="88695" spans="1:1" x14ac:dyDescent="0.25">
      <c r="A88695"/>
    </row>
    <row r="88696" spans="1:1" x14ac:dyDescent="0.25">
      <c r="A88696"/>
    </row>
    <row r="88697" spans="1:1" x14ac:dyDescent="0.25">
      <c r="A88697"/>
    </row>
    <row r="88698" spans="1:1" x14ac:dyDescent="0.25">
      <c r="A88698"/>
    </row>
    <row r="88699" spans="1:1" x14ac:dyDescent="0.25">
      <c r="A88699"/>
    </row>
    <row r="88700" spans="1:1" x14ac:dyDescent="0.25">
      <c r="A88700"/>
    </row>
    <row r="88701" spans="1:1" x14ac:dyDescent="0.25">
      <c r="A88701"/>
    </row>
    <row r="88702" spans="1:1" x14ac:dyDescent="0.25">
      <c r="A88702"/>
    </row>
    <row r="88703" spans="1:1" x14ac:dyDescent="0.25">
      <c r="A88703"/>
    </row>
    <row r="88704" spans="1:1" x14ac:dyDescent="0.25">
      <c r="A88704"/>
    </row>
    <row r="88705" spans="1:1" x14ac:dyDescent="0.25">
      <c r="A88705"/>
    </row>
    <row r="88706" spans="1:1" x14ac:dyDescent="0.25">
      <c r="A88706"/>
    </row>
    <row r="88707" spans="1:1" x14ac:dyDescent="0.25">
      <c r="A88707"/>
    </row>
    <row r="88708" spans="1:1" x14ac:dyDescent="0.25">
      <c r="A88708"/>
    </row>
    <row r="88709" spans="1:1" x14ac:dyDescent="0.25">
      <c r="A88709"/>
    </row>
    <row r="88710" spans="1:1" x14ac:dyDescent="0.25">
      <c r="A88710"/>
    </row>
    <row r="88711" spans="1:1" x14ac:dyDescent="0.25">
      <c r="A88711"/>
    </row>
    <row r="88712" spans="1:1" x14ac:dyDescent="0.25">
      <c r="A88712"/>
    </row>
    <row r="88713" spans="1:1" x14ac:dyDescent="0.25">
      <c r="A88713"/>
    </row>
    <row r="88714" spans="1:1" x14ac:dyDescent="0.25">
      <c r="A88714"/>
    </row>
    <row r="88715" spans="1:1" x14ac:dyDescent="0.25">
      <c r="A88715"/>
    </row>
    <row r="88716" spans="1:1" x14ac:dyDescent="0.25">
      <c r="A88716"/>
    </row>
    <row r="88717" spans="1:1" x14ac:dyDescent="0.25">
      <c r="A88717"/>
    </row>
    <row r="88718" spans="1:1" x14ac:dyDescent="0.25">
      <c r="A88718"/>
    </row>
    <row r="88719" spans="1:1" x14ac:dyDescent="0.25">
      <c r="A88719"/>
    </row>
    <row r="88720" spans="1:1" x14ac:dyDescent="0.25">
      <c r="A88720"/>
    </row>
    <row r="88721" spans="1:1" x14ac:dyDescent="0.25">
      <c r="A88721"/>
    </row>
    <row r="88722" spans="1:1" x14ac:dyDescent="0.25">
      <c r="A88722"/>
    </row>
    <row r="88723" spans="1:1" x14ac:dyDescent="0.25">
      <c r="A88723"/>
    </row>
    <row r="88724" spans="1:1" x14ac:dyDescent="0.25">
      <c r="A88724"/>
    </row>
    <row r="88725" spans="1:1" x14ac:dyDescent="0.25">
      <c r="A88725"/>
    </row>
    <row r="88726" spans="1:1" x14ac:dyDescent="0.25">
      <c r="A88726"/>
    </row>
    <row r="88727" spans="1:1" x14ac:dyDescent="0.25">
      <c r="A88727"/>
    </row>
    <row r="88728" spans="1:1" x14ac:dyDescent="0.25">
      <c r="A88728"/>
    </row>
    <row r="88729" spans="1:1" x14ac:dyDescent="0.25">
      <c r="A88729"/>
    </row>
    <row r="88730" spans="1:1" x14ac:dyDescent="0.25">
      <c r="A88730"/>
    </row>
    <row r="88731" spans="1:1" x14ac:dyDescent="0.25">
      <c r="A88731"/>
    </row>
    <row r="88732" spans="1:1" x14ac:dyDescent="0.25">
      <c r="A88732"/>
    </row>
    <row r="88733" spans="1:1" x14ac:dyDescent="0.25">
      <c r="A88733"/>
    </row>
    <row r="88734" spans="1:1" x14ac:dyDescent="0.25">
      <c r="A88734"/>
    </row>
    <row r="88735" spans="1:1" x14ac:dyDescent="0.25">
      <c r="A88735"/>
    </row>
    <row r="88736" spans="1:1" x14ac:dyDescent="0.25">
      <c r="A88736"/>
    </row>
    <row r="88737" spans="1:1" x14ac:dyDescent="0.25">
      <c r="A88737"/>
    </row>
    <row r="88738" spans="1:1" x14ac:dyDescent="0.25">
      <c r="A88738"/>
    </row>
    <row r="88739" spans="1:1" x14ac:dyDescent="0.25">
      <c r="A88739"/>
    </row>
    <row r="88740" spans="1:1" x14ac:dyDescent="0.25">
      <c r="A88740"/>
    </row>
    <row r="88741" spans="1:1" x14ac:dyDescent="0.25">
      <c r="A88741"/>
    </row>
    <row r="88742" spans="1:1" x14ac:dyDescent="0.25">
      <c r="A88742"/>
    </row>
    <row r="88743" spans="1:1" x14ac:dyDescent="0.25">
      <c r="A88743"/>
    </row>
    <row r="88744" spans="1:1" x14ac:dyDescent="0.25">
      <c r="A88744"/>
    </row>
    <row r="88745" spans="1:1" x14ac:dyDescent="0.25">
      <c r="A88745"/>
    </row>
    <row r="88746" spans="1:1" x14ac:dyDescent="0.25">
      <c r="A88746"/>
    </row>
    <row r="88747" spans="1:1" x14ac:dyDescent="0.25">
      <c r="A88747"/>
    </row>
    <row r="88748" spans="1:1" x14ac:dyDescent="0.25">
      <c r="A88748"/>
    </row>
    <row r="88749" spans="1:1" x14ac:dyDescent="0.25">
      <c r="A88749"/>
    </row>
    <row r="88750" spans="1:1" x14ac:dyDescent="0.25">
      <c r="A88750"/>
    </row>
    <row r="88751" spans="1:1" x14ac:dyDescent="0.25">
      <c r="A88751"/>
    </row>
    <row r="88752" spans="1:1" x14ac:dyDescent="0.25">
      <c r="A88752"/>
    </row>
    <row r="88753" spans="1:1" x14ac:dyDescent="0.25">
      <c r="A88753"/>
    </row>
    <row r="88754" spans="1:1" x14ac:dyDescent="0.25">
      <c r="A88754"/>
    </row>
    <row r="88755" spans="1:1" x14ac:dyDescent="0.25">
      <c r="A88755"/>
    </row>
    <row r="88756" spans="1:1" x14ac:dyDescent="0.25">
      <c r="A88756"/>
    </row>
    <row r="88757" spans="1:1" x14ac:dyDescent="0.25">
      <c r="A88757"/>
    </row>
    <row r="88758" spans="1:1" x14ac:dyDescent="0.25">
      <c r="A88758"/>
    </row>
    <row r="88759" spans="1:1" x14ac:dyDescent="0.25">
      <c r="A88759"/>
    </row>
    <row r="88760" spans="1:1" x14ac:dyDescent="0.25">
      <c r="A88760"/>
    </row>
    <row r="88761" spans="1:1" x14ac:dyDescent="0.25">
      <c r="A88761"/>
    </row>
    <row r="88762" spans="1:1" x14ac:dyDescent="0.25">
      <c r="A88762"/>
    </row>
    <row r="88763" spans="1:1" x14ac:dyDescent="0.25">
      <c r="A88763"/>
    </row>
    <row r="88764" spans="1:1" x14ac:dyDescent="0.25">
      <c r="A88764"/>
    </row>
    <row r="88765" spans="1:1" x14ac:dyDescent="0.25">
      <c r="A88765"/>
    </row>
    <row r="88766" spans="1:1" x14ac:dyDescent="0.25">
      <c r="A88766"/>
    </row>
    <row r="88767" spans="1:1" x14ac:dyDescent="0.25">
      <c r="A88767"/>
    </row>
    <row r="88768" spans="1:1" x14ac:dyDescent="0.25">
      <c r="A88768"/>
    </row>
    <row r="88769" spans="1:1" x14ac:dyDescent="0.25">
      <c r="A88769"/>
    </row>
    <row r="88770" spans="1:1" x14ac:dyDescent="0.25">
      <c r="A88770"/>
    </row>
    <row r="88771" spans="1:1" x14ac:dyDescent="0.25">
      <c r="A88771"/>
    </row>
    <row r="88772" spans="1:1" x14ac:dyDescent="0.25">
      <c r="A88772"/>
    </row>
    <row r="88773" spans="1:1" x14ac:dyDescent="0.25">
      <c r="A88773"/>
    </row>
    <row r="88774" spans="1:1" x14ac:dyDescent="0.25">
      <c r="A88774"/>
    </row>
    <row r="88775" spans="1:1" x14ac:dyDescent="0.25">
      <c r="A88775"/>
    </row>
    <row r="88776" spans="1:1" x14ac:dyDescent="0.25">
      <c r="A88776"/>
    </row>
    <row r="88777" spans="1:1" x14ac:dyDescent="0.25">
      <c r="A88777"/>
    </row>
    <row r="88778" spans="1:1" x14ac:dyDescent="0.25">
      <c r="A88778"/>
    </row>
    <row r="88779" spans="1:1" x14ac:dyDescent="0.25">
      <c r="A88779"/>
    </row>
    <row r="88780" spans="1:1" x14ac:dyDescent="0.25">
      <c r="A88780"/>
    </row>
    <row r="88781" spans="1:1" x14ac:dyDescent="0.25">
      <c r="A88781"/>
    </row>
    <row r="88782" spans="1:1" x14ac:dyDescent="0.25">
      <c r="A88782"/>
    </row>
    <row r="88783" spans="1:1" x14ac:dyDescent="0.25">
      <c r="A88783"/>
    </row>
    <row r="88784" spans="1:1" x14ac:dyDescent="0.25">
      <c r="A88784"/>
    </row>
    <row r="88785" spans="1:1" x14ac:dyDescent="0.25">
      <c r="A88785"/>
    </row>
    <row r="88786" spans="1:1" x14ac:dyDescent="0.25">
      <c r="A88786"/>
    </row>
    <row r="88787" spans="1:1" x14ac:dyDescent="0.25">
      <c r="A88787"/>
    </row>
    <row r="88788" spans="1:1" x14ac:dyDescent="0.25">
      <c r="A88788"/>
    </row>
    <row r="88789" spans="1:1" x14ac:dyDescent="0.25">
      <c r="A88789"/>
    </row>
    <row r="88790" spans="1:1" x14ac:dyDescent="0.25">
      <c r="A88790"/>
    </row>
    <row r="88791" spans="1:1" x14ac:dyDescent="0.25">
      <c r="A88791"/>
    </row>
    <row r="88792" spans="1:1" x14ac:dyDescent="0.25">
      <c r="A88792"/>
    </row>
    <row r="88793" spans="1:1" x14ac:dyDescent="0.25">
      <c r="A88793"/>
    </row>
    <row r="88794" spans="1:1" x14ac:dyDescent="0.25">
      <c r="A88794"/>
    </row>
    <row r="88795" spans="1:1" x14ac:dyDescent="0.25">
      <c r="A88795"/>
    </row>
    <row r="88796" spans="1:1" x14ac:dyDescent="0.25">
      <c r="A88796"/>
    </row>
    <row r="88797" spans="1:1" x14ac:dyDescent="0.25">
      <c r="A88797"/>
    </row>
    <row r="88798" spans="1:1" x14ac:dyDescent="0.25">
      <c r="A88798"/>
    </row>
    <row r="88799" spans="1:1" x14ac:dyDescent="0.25">
      <c r="A88799"/>
    </row>
    <row r="88800" spans="1:1" x14ac:dyDescent="0.25">
      <c r="A88800"/>
    </row>
    <row r="88801" spans="1:1" x14ac:dyDescent="0.25">
      <c r="A88801"/>
    </row>
    <row r="88802" spans="1:1" x14ac:dyDescent="0.25">
      <c r="A88802"/>
    </row>
    <row r="88803" spans="1:1" x14ac:dyDescent="0.25">
      <c r="A88803"/>
    </row>
    <row r="88804" spans="1:1" x14ac:dyDescent="0.25">
      <c r="A88804"/>
    </row>
    <row r="88805" spans="1:1" x14ac:dyDescent="0.25">
      <c r="A88805"/>
    </row>
    <row r="88806" spans="1:1" x14ac:dyDescent="0.25">
      <c r="A88806"/>
    </row>
    <row r="88807" spans="1:1" x14ac:dyDescent="0.25">
      <c r="A88807"/>
    </row>
    <row r="88808" spans="1:1" x14ac:dyDescent="0.25">
      <c r="A88808"/>
    </row>
    <row r="88809" spans="1:1" x14ac:dyDescent="0.25">
      <c r="A88809"/>
    </row>
    <row r="88810" spans="1:1" x14ac:dyDescent="0.25">
      <c r="A88810"/>
    </row>
    <row r="88811" spans="1:1" x14ac:dyDescent="0.25">
      <c r="A88811"/>
    </row>
    <row r="88812" spans="1:1" x14ac:dyDescent="0.25">
      <c r="A88812"/>
    </row>
    <row r="88813" spans="1:1" x14ac:dyDescent="0.25">
      <c r="A88813"/>
    </row>
    <row r="88814" spans="1:1" x14ac:dyDescent="0.25">
      <c r="A88814"/>
    </row>
    <row r="88815" spans="1:1" x14ac:dyDescent="0.25">
      <c r="A88815"/>
    </row>
    <row r="88816" spans="1:1" x14ac:dyDescent="0.25">
      <c r="A88816"/>
    </row>
    <row r="88817" spans="1:1" x14ac:dyDescent="0.25">
      <c r="A88817"/>
    </row>
    <row r="88818" spans="1:1" x14ac:dyDescent="0.25">
      <c r="A88818"/>
    </row>
    <row r="88819" spans="1:1" x14ac:dyDescent="0.25">
      <c r="A88819"/>
    </row>
    <row r="88820" spans="1:1" x14ac:dyDescent="0.25">
      <c r="A88820"/>
    </row>
    <row r="88821" spans="1:1" x14ac:dyDescent="0.25">
      <c r="A88821"/>
    </row>
    <row r="88822" spans="1:1" x14ac:dyDescent="0.25">
      <c r="A88822"/>
    </row>
    <row r="88823" spans="1:1" x14ac:dyDescent="0.25">
      <c r="A88823"/>
    </row>
    <row r="88824" spans="1:1" x14ac:dyDescent="0.25">
      <c r="A88824"/>
    </row>
    <row r="88825" spans="1:1" x14ac:dyDescent="0.25">
      <c r="A88825"/>
    </row>
    <row r="88826" spans="1:1" x14ac:dyDescent="0.25">
      <c r="A88826"/>
    </row>
    <row r="88827" spans="1:1" x14ac:dyDescent="0.25">
      <c r="A88827"/>
    </row>
    <row r="88828" spans="1:1" x14ac:dyDescent="0.25">
      <c r="A88828"/>
    </row>
    <row r="88829" spans="1:1" x14ac:dyDescent="0.25">
      <c r="A88829"/>
    </row>
    <row r="88830" spans="1:1" x14ac:dyDescent="0.25">
      <c r="A88830"/>
    </row>
    <row r="88831" spans="1:1" x14ac:dyDescent="0.25">
      <c r="A88831"/>
    </row>
    <row r="88832" spans="1:1" x14ac:dyDescent="0.25">
      <c r="A88832"/>
    </row>
    <row r="88833" spans="1:1" x14ac:dyDescent="0.25">
      <c r="A88833"/>
    </row>
    <row r="88834" spans="1:1" x14ac:dyDescent="0.25">
      <c r="A88834"/>
    </row>
    <row r="88835" spans="1:1" x14ac:dyDescent="0.25">
      <c r="A88835"/>
    </row>
    <row r="88836" spans="1:1" x14ac:dyDescent="0.25">
      <c r="A88836"/>
    </row>
    <row r="88837" spans="1:1" x14ac:dyDescent="0.25">
      <c r="A88837"/>
    </row>
    <row r="88838" spans="1:1" x14ac:dyDescent="0.25">
      <c r="A88838"/>
    </row>
    <row r="88839" spans="1:1" x14ac:dyDescent="0.25">
      <c r="A88839"/>
    </row>
    <row r="88840" spans="1:1" x14ac:dyDescent="0.25">
      <c r="A88840"/>
    </row>
    <row r="88841" spans="1:1" x14ac:dyDescent="0.25">
      <c r="A88841"/>
    </row>
    <row r="88842" spans="1:1" x14ac:dyDescent="0.25">
      <c r="A88842"/>
    </row>
    <row r="88843" spans="1:1" x14ac:dyDescent="0.25">
      <c r="A88843"/>
    </row>
    <row r="88844" spans="1:1" x14ac:dyDescent="0.25">
      <c r="A88844"/>
    </row>
    <row r="88845" spans="1:1" x14ac:dyDescent="0.25">
      <c r="A88845"/>
    </row>
    <row r="88846" spans="1:1" x14ac:dyDescent="0.25">
      <c r="A88846"/>
    </row>
    <row r="88847" spans="1:1" x14ac:dyDescent="0.25">
      <c r="A88847"/>
    </row>
    <row r="88848" spans="1:1" x14ac:dyDescent="0.25">
      <c r="A88848"/>
    </row>
    <row r="88849" spans="1:1" x14ac:dyDescent="0.25">
      <c r="A88849"/>
    </row>
    <row r="88850" spans="1:1" x14ac:dyDescent="0.25">
      <c r="A88850"/>
    </row>
    <row r="88851" spans="1:1" x14ac:dyDescent="0.25">
      <c r="A88851"/>
    </row>
    <row r="88852" spans="1:1" x14ac:dyDescent="0.25">
      <c r="A88852"/>
    </row>
    <row r="88853" spans="1:1" x14ac:dyDescent="0.25">
      <c r="A88853"/>
    </row>
    <row r="88854" spans="1:1" x14ac:dyDescent="0.25">
      <c r="A88854"/>
    </row>
    <row r="88855" spans="1:1" x14ac:dyDescent="0.25">
      <c r="A88855"/>
    </row>
    <row r="88856" spans="1:1" x14ac:dyDescent="0.25">
      <c r="A88856"/>
    </row>
    <row r="88857" spans="1:1" x14ac:dyDescent="0.25">
      <c r="A88857"/>
    </row>
    <row r="88858" spans="1:1" x14ac:dyDescent="0.25">
      <c r="A88858"/>
    </row>
    <row r="88859" spans="1:1" x14ac:dyDescent="0.25">
      <c r="A88859"/>
    </row>
    <row r="88860" spans="1:1" x14ac:dyDescent="0.25">
      <c r="A88860"/>
    </row>
    <row r="88861" spans="1:1" x14ac:dyDescent="0.25">
      <c r="A88861"/>
    </row>
    <row r="88862" spans="1:1" x14ac:dyDescent="0.25">
      <c r="A88862"/>
    </row>
    <row r="88863" spans="1:1" x14ac:dyDescent="0.25">
      <c r="A88863"/>
    </row>
    <row r="88864" spans="1:1" x14ac:dyDescent="0.25">
      <c r="A88864"/>
    </row>
    <row r="88865" spans="1:1" x14ac:dyDescent="0.25">
      <c r="A88865"/>
    </row>
    <row r="88866" spans="1:1" x14ac:dyDescent="0.25">
      <c r="A88866"/>
    </row>
    <row r="88867" spans="1:1" x14ac:dyDescent="0.25">
      <c r="A88867"/>
    </row>
    <row r="88868" spans="1:1" x14ac:dyDescent="0.25">
      <c r="A88868"/>
    </row>
    <row r="88869" spans="1:1" x14ac:dyDescent="0.25">
      <c r="A88869"/>
    </row>
    <row r="88870" spans="1:1" x14ac:dyDescent="0.25">
      <c r="A88870"/>
    </row>
    <row r="88871" spans="1:1" x14ac:dyDescent="0.25">
      <c r="A88871"/>
    </row>
    <row r="88872" spans="1:1" x14ac:dyDescent="0.25">
      <c r="A88872"/>
    </row>
    <row r="88873" spans="1:1" x14ac:dyDescent="0.25">
      <c r="A88873"/>
    </row>
    <row r="88874" spans="1:1" x14ac:dyDescent="0.25">
      <c r="A88874"/>
    </row>
    <row r="88875" spans="1:1" x14ac:dyDescent="0.25">
      <c r="A88875"/>
    </row>
    <row r="88876" spans="1:1" x14ac:dyDescent="0.25">
      <c r="A88876"/>
    </row>
    <row r="88877" spans="1:1" x14ac:dyDescent="0.25">
      <c r="A88877"/>
    </row>
    <row r="88878" spans="1:1" x14ac:dyDescent="0.25">
      <c r="A88878"/>
    </row>
    <row r="88879" spans="1:1" x14ac:dyDescent="0.25">
      <c r="A88879"/>
    </row>
    <row r="88880" spans="1:1" x14ac:dyDescent="0.25">
      <c r="A88880"/>
    </row>
    <row r="88881" spans="1:1" x14ac:dyDescent="0.25">
      <c r="A88881"/>
    </row>
    <row r="88882" spans="1:1" x14ac:dyDescent="0.25">
      <c r="A88882"/>
    </row>
    <row r="88883" spans="1:1" x14ac:dyDescent="0.25">
      <c r="A88883"/>
    </row>
    <row r="88884" spans="1:1" x14ac:dyDescent="0.25">
      <c r="A88884"/>
    </row>
    <row r="88885" spans="1:1" x14ac:dyDescent="0.25">
      <c r="A88885"/>
    </row>
    <row r="88886" spans="1:1" x14ac:dyDescent="0.25">
      <c r="A88886"/>
    </row>
    <row r="88887" spans="1:1" x14ac:dyDescent="0.25">
      <c r="A88887"/>
    </row>
    <row r="88888" spans="1:1" x14ac:dyDescent="0.25">
      <c r="A88888"/>
    </row>
    <row r="88889" spans="1:1" x14ac:dyDescent="0.25">
      <c r="A88889"/>
    </row>
    <row r="88890" spans="1:1" x14ac:dyDescent="0.25">
      <c r="A88890"/>
    </row>
    <row r="88891" spans="1:1" x14ac:dyDescent="0.25">
      <c r="A88891"/>
    </row>
    <row r="88892" spans="1:1" x14ac:dyDescent="0.25">
      <c r="A88892"/>
    </row>
    <row r="88893" spans="1:1" x14ac:dyDescent="0.25">
      <c r="A88893"/>
    </row>
    <row r="88894" spans="1:1" x14ac:dyDescent="0.25">
      <c r="A88894"/>
    </row>
    <row r="88895" spans="1:1" x14ac:dyDescent="0.25">
      <c r="A88895"/>
    </row>
    <row r="88896" spans="1:1" x14ac:dyDescent="0.25">
      <c r="A88896"/>
    </row>
    <row r="88897" spans="1:1" x14ac:dyDescent="0.25">
      <c r="A88897"/>
    </row>
    <row r="88898" spans="1:1" x14ac:dyDescent="0.25">
      <c r="A88898"/>
    </row>
    <row r="88899" spans="1:1" x14ac:dyDescent="0.25">
      <c r="A88899"/>
    </row>
    <row r="88900" spans="1:1" x14ac:dyDescent="0.25">
      <c r="A88900"/>
    </row>
    <row r="88901" spans="1:1" x14ac:dyDescent="0.25">
      <c r="A88901"/>
    </row>
    <row r="88902" spans="1:1" x14ac:dyDescent="0.25">
      <c r="A88902"/>
    </row>
    <row r="88903" spans="1:1" x14ac:dyDescent="0.25">
      <c r="A88903"/>
    </row>
    <row r="88904" spans="1:1" x14ac:dyDescent="0.25">
      <c r="A88904"/>
    </row>
    <row r="88905" spans="1:1" x14ac:dyDescent="0.25">
      <c r="A88905"/>
    </row>
    <row r="88906" spans="1:1" x14ac:dyDescent="0.25">
      <c r="A88906"/>
    </row>
    <row r="88907" spans="1:1" x14ac:dyDescent="0.25">
      <c r="A88907"/>
    </row>
    <row r="88908" spans="1:1" x14ac:dyDescent="0.25">
      <c r="A88908"/>
    </row>
    <row r="88909" spans="1:1" x14ac:dyDescent="0.25">
      <c r="A88909"/>
    </row>
    <row r="88910" spans="1:1" x14ac:dyDescent="0.25">
      <c r="A88910"/>
    </row>
    <row r="88911" spans="1:1" x14ac:dyDescent="0.25">
      <c r="A88911"/>
    </row>
    <row r="88912" spans="1:1" x14ac:dyDescent="0.25">
      <c r="A88912"/>
    </row>
    <row r="88913" spans="1:1" x14ac:dyDescent="0.25">
      <c r="A88913"/>
    </row>
    <row r="88914" spans="1:1" x14ac:dyDescent="0.25">
      <c r="A88914"/>
    </row>
    <row r="88915" spans="1:1" x14ac:dyDescent="0.25">
      <c r="A88915"/>
    </row>
    <row r="88916" spans="1:1" x14ac:dyDescent="0.25">
      <c r="A88916"/>
    </row>
    <row r="88917" spans="1:1" x14ac:dyDescent="0.25">
      <c r="A88917"/>
    </row>
    <row r="88918" spans="1:1" x14ac:dyDescent="0.25">
      <c r="A88918"/>
    </row>
    <row r="88919" spans="1:1" x14ac:dyDescent="0.25">
      <c r="A88919"/>
    </row>
    <row r="88920" spans="1:1" x14ac:dyDescent="0.25">
      <c r="A88920"/>
    </row>
    <row r="88921" spans="1:1" x14ac:dyDescent="0.25">
      <c r="A88921"/>
    </row>
    <row r="88922" spans="1:1" x14ac:dyDescent="0.25">
      <c r="A88922"/>
    </row>
    <row r="88923" spans="1:1" x14ac:dyDescent="0.25">
      <c r="A88923"/>
    </row>
    <row r="88924" spans="1:1" x14ac:dyDescent="0.25">
      <c r="A88924"/>
    </row>
    <row r="88925" spans="1:1" x14ac:dyDescent="0.25">
      <c r="A88925"/>
    </row>
    <row r="88926" spans="1:1" x14ac:dyDescent="0.25">
      <c r="A88926"/>
    </row>
    <row r="88927" spans="1:1" x14ac:dyDescent="0.25">
      <c r="A88927"/>
    </row>
    <row r="88928" spans="1:1" x14ac:dyDescent="0.25">
      <c r="A88928"/>
    </row>
    <row r="88929" spans="1:1" x14ac:dyDescent="0.25">
      <c r="A88929"/>
    </row>
    <row r="88930" spans="1:1" x14ac:dyDescent="0.25">
      <c r="A88930"/>
    </row>
    <row r="88931" spans="1:1" x14ac:dyDescent="0.25">
      <c r="A88931"/>
    </row>
    <row r="88932" spans="1:1" x14ac:dyDescent="0.25">
      <c r="A88932"/>
    </row>
    <row r="88933" spans="1:1" x14ac:dyDescent="0.25">
      <c r="A88933"/>
    </row>
    <row r="88934" spans="1:1" x14ac:dyDescent="0.25">
      <c r="A88934"/>
    </row>
    <row r="88935" spans="1:1" x14ac:dyDescent="0.25">
      <c r="A88935"/>
    </row>
    <row r="88936" spans="1:1" x14ac:dyDescent="0.25">
      <c r="A88936"/>
    </row>
    <row r="88937" spans="1:1" x14ac:dyDescent="0.25">
      <c r="A88937"/>
    </row>
    <row r="88938" spans="1:1" x14ac:dyDescent="0.25">
      <c r="A88938"/>
    </row>
    <row r="88939" spans="1:1" x14ac:dyDescent="0.25">
      <c r="A88939"/>
    </row>
    <row r="88940" spans="1:1" x14ac:dyDescent="0.25">
      <c r="A88940"/>
    </row>
    <row r="88941" spans="1:1" x14ac:dyDescent="0.25">
      <c r="A88941"/>
    </row>
    <row r="88942" spans="1:1" x14ac:dyDescent="0.25">
      <c r="A88942"/>
    </row>
    <row r="88943" spans="1:1" x14ac:dyDescent="0.25">
      <c r="A88943"/>
    </row>
    <row r="88944" spans="1:1" x14ac:dyDescent="0.25">
      <c r="A88944"/>
    </row>
    <row r="88945" spans="1:1" x14ac:dyDescent="0.25">
      <c r="A88945"/>
    </row>
    <row r="88946" spans="1:1" x14ac:dyDescent="0.25">
      <c r="A88946"/>
    </row>
    <row r="88947" spans="1:1" x14ac:dyDescent="0.25">
      <c r="A88947"/>
    </row>
    <row r="88948" spans="1:1" x14ac:dyDescent="0.25">
      <c r="A88948"/>
    </row>
    <row r="88949" spans="1:1" x14ac:dyDescent="0.25">
      <c r="A88949"/>
    </row>
    <row r="88950" spans="1:1" x14ac:dyDescent="0.25">
      <c r="A88950"/>
    </row>
    <row r="88951" spans="1:1" x14ac:dyDescent="0.25">
      <c r="A88951"/>
    </row>
    <row r="88952" spans="1:1" x14ac:dyDescent="0.25">
      <c r="A88952"/>
    </row>
    <row r="88953" spans="1:1" x14ac:dyDescent="0.25">
      <c r="A88953"/>
    </row>
    <row r="88954" spans="1:1" x14ac:dyDescent="0.25">
      <c r="A88954"/>
    </row>
    <row r="88955" spans="1:1" x14ac:dyDescent="0.25">
      <c r="A88955"/>
    </row>
    <row r="88956" spans="1:1" x14ac:dyDescent="0.25">
      <c r="A88956"/>
    </row>
    <row r="88957" spans="1:1" x14ac:dyDescent="0.25">
      <c r="A88957"/>
    </row>
    <row r="88958" spans="1:1" x14ac:dyDescent="0.25">
      <c r="A88958"/>
    </row>
    <row r="88959" spans="1:1" x14ac:dyDescent="0.25">
      <c r="A88959"/>
    </row>
    <row r="88960" spans="1:1" x14ac:dyDescent="0.25">
      <c r="A88960"/>
    </row>
    <row r="88961" spans="1:1" x14ac:dyDescent="0.25">
      <c r="A88961"/>
    </row>
    <row r="88962" spans="1:1" x14ac:dyDescent="0.25">
      <c r="A88962"/>
    </row>
    <row r="88963" spans="1:1" x14ac:dyDescent="0.25">
      <c r="A88963"/>
    </row>
    <row r="88964" spans="1:1" x14ac:dyDescent="0.25">
      <c r="A88964"/>
    </row>
    <row r="88965" spans="1:1" x14ac:dyDescent="0.25">
      <c r="A88965"/>
    </row>
    <row r="88966" spans="1:1" x14ac:dyDescent="0.25">
      <c r="A88966"/>
    </row>
    <row r="88967" spans="1:1" x14ac:dyDescent="0.25">
      <c r="A88967"/>
    </row>
    <row r="88968" spans="1:1" x14ac:dyDescent="0.25">
      <c r="A88968"/>
    </row>
    <row r="88969" spans="1:1" x14ac:dyDescent="0.25">
      <c r="A88969"/>
    </row>
    <row r="88970" spans="1:1" x14ac:dyDescent="0.25">
      <c r="A88970"/>
    </row>
    <row r="88971" spans="1:1" x14ac:dyDescent="0.25">
      <c r="A88971"/>
    </row>
    <row r="88972" spans="1:1" x14ac:dyDescent="0.25">
      <c r="A88972"/>
    </row>
    <row r="88973" spans="1:1" x14ac:dyDescent="0.25">
      <c r="A88973"/>
    </row>
    <row r="88974" spans="1:1" x14ac:dyDescent="0.25">
      <c r="A88974"/>
    </row>
    <row r="88975" spans="1:1" x14ac:dyDescent="0.25">
      <c r="A88975"/>
    </row>
    <row r="88976" spans="1:1" x14ac:dyDescent="0.25">
      <c r="A88976"/>
    </row>
    <row r="88977" spans="1:1" x14ac:dyDescent="0.25">
      <c r="A88977"/>
    </row>
    <row r="88978" spans="1:1" x14ac:dyDescent="0.25">
      <c r="A88978"/>
    </row>
    <row r="88979" spans="1:1" x14ac:dyDescent="0.25">
      <c r="A88979"/>
    </row>
    <row r="88980" spans="1:1" x14ac:dyDescent="0.25">
      <c r="A88980"/>
    </row>
    <row r="88981" spans="1:1" x14ac:dyDescent="0.25">
      <c r="A88981"/>
    </row>
    <row r="88982" spans="1:1" x14ac:dyDescent="0.25">
      <c r="A88982"/>
    </row>
    <row r="88983" spans="1:1" x14ac:dyDescent="0.25">
      <c r="A88983"/>
    </row>
    <row r="88984" spans="1:1" x14ac:dyDescent="0.25">
      <c r="A88984"/>
    </row>
    <row r="88985" spans="1:1" x14ac:dyDescent="0.25">
      <c r="A88985"/>
    </row>
    <row r="88986" spans="1:1" x14ac:dyDescent="0.25">
      <c r="A88986"/>
    </row>
    <row r="88987" spans="1:1" x14ac:dyDescent="0.25">
      <c r="A88987"/>
    </row>
    <row r="88988" spans="1:1" x14ac:dyDescent="0.25">
      <c r="A88988"/>
    </row>
    <row r="88989" spans="1:1" x14ac:dyDescent="0.25">
      <c r="A88989"/>
    </row>
    <row r="88990" spans="1:1" x14ac:dyDescent="0.25">
      <c r="A88990"/>
    </row>
    <row r="88991" spans="1:1" x14ac:dyDescent="0.25">
      <c r="A88991"/>
    </row>
    <row r="88992" spans="1:1" x14ac:dyDescent="0.25">
      <c r="A88992"/>
    </row>
    <row r="88993" spans="1:1" x14ac:dyDescent="0.25">
      <c r="A88993"/>
    </row>
    <row r="88994" spans="1:1" x14ac:dyDescent="0.25">
      <c r="A88994"/>
    </row>
    <row r="88995" spans="1:1" x14ac:dyDescent="0.25">
      <c r="A88995"/>
    </row>
    <row r="88996" spans="1:1" x14ac:dyDescent="0.25">
      <c r="A88996"/>
    </row>
    <row r="88997" spans="1:1" x14ac:dyDescent="0.25">
      <c r="A88997"/>
    </row>
    <row r="88998" spans="1:1" x14ac:dyDescent="0.25">
      <c r="A88998"/>
    </row>
    <row r="88999" spans="1:1" x14ac:dyDescent="0.25">
      <c r="A88999"/>
    </row>
    <row r="89000" spans="1:1" x14ac:dyDescent="0.25">
      <c r="A89000"/>
    </row>
    <row r="89001" spans="1:1" x14ac:dyDescent="0.25">
      <c r="A89001"/>
    </row>
    <row r="89002" spans="1:1" x14ac:dyDescent="0.25">
      <c r="A89002"/>
    </row>
    <row r="89003" spans="1:1" x14ac:dyDescent="0.25">
      <c r="A89003"/>
    </row>
    <row r="89004" spans="1:1" x14ac:dyDescent="0.25">
      <c r="A89004"/>
    </row>
    <row r="89005" spans="1:1" x14ac:dyDescent="0.25">
      <c r="A89005"/>
    </row>
    <row r="89006" spans="1:1" x14ac:dyDescent="0.25">
      <c r="A89006"/>
    </row>
    <row r="89007" spans="1:1" x14ac:dyDescent="0.25">
      <c r="A89007"/>
    </row>
    <row r="89008" spans="1:1" x14ac:dyDescent="0.25">
      <c r="A89008"/>
    </row>
    <row r="89009" spans="1:1" x14ac:dyDescent="0.25">
      <c r="A89009"/>
    </row>
    <row r="89010" spans="1:1" x14ac:dyDescent="0.25">
      <c r="A89010"/>
    </row>
    <row r="89011" spans="1:1" x14ac:dyDescent="0.25">
      <c r="A89011"/>
    </row>
    <row r="89012" spans="1:1" x14ac:dyDescent="0.25">
      <c r="A89012"/>
    </row>
    <row r="89013" spans="1:1" x14ac:dyDescent="0.25">
      <c r="A89013"/>
    </row>
    <row r="89014" spans="1:1" x14ac:dyDescent="0.25">
      <c r="A89014"/>
    </row>
    <row r="89015" spans="1:1" x14ac:dyDescent="0.25">
      <c r="A89015"/>
    </row>
    <row r="89016" spans="1:1" x14ac:dyDescent="0.25">
      <c r="A89016"/>
    </row>
    <row r="89017" spans="1:1" x14ac:dyDescent="0.25">
      <c r="A89017"/>
    </row>
    <row r="89018" spans="1:1" x14ac:dyDescent="0.25">
      <c r="A89018"/>
    </row>
    <row r="89019" spans="1:1" x14ac:dyDescent="0.25">
      <c r="A89019"/>
    </row>
    <row r="89020" spans="1:1" x14ac:dyDescent="0.25">
      <c r="A89020"/>
    </row>
    <row r="89021" spans="1:1" x14ac:dyDescent="0.25">
      <c r="A89021"/>
    </row>
    <row r="89022" spans="1:1" x14ac:dyDescent="0.25">
      <c r="A89022"/>
    </row>
    <row r="89023" spans="1:1" x14ac:dyDescent="0.25">
      <c r="A89023"/>
    </row>
    <row r="89024" spans="1:1" x14ac:dyDescent="0.25">
      <c r="A89024"/>
    </row>
    <row r="89025" spans="1:1" x14ac:dyDescent="0.25">
      <c r="A89025"/>
    </row>
    <row r="89026" spans="1:1" x14ac:dyDescent="0.25">
      <c r="A89026"/>
    </row>
    <row r="89027" spans="1:1" x14ac:dyDescent="0.25">
      <c r="A89027"/>
    </row>
    <row r="89028" spans="1:1" x14ac:dyDescent="0.25">
      <c r="A89028"/>
    </row>
    <row r="89029" spans="1:1" x14ac:dyDescent="0.25">
      <c r="A89029"/>
    </row>
    <row r="89030" spans="1:1" x14ac:dyDescent="0.25">
      <c r="A89030"/>
    </row>
    <row r="89031" spans="1:1" x14ac:dyDescent="0.25">
      <c r="A89031"/>
    </row>
    <row r="89032" spans="1:1" x14ac:dyDescent="0.25">
      <c r="A89032"/>
    </row>
    <row r="89033" spans="1:1" x14ac:dyDescent="0.25">
      <c r="A89033"/>
    </row>
    <row r="89034" spans="1:1" x14ac:dyDescent="0.25">
      <c r="A89034"/>
    </row>
    <row r="89035" spans="1:1" x14ac:dyDescent="0.25">
      <c r="A89035"/>
    </row>
    <row r="89036" spans="1:1" x14ac:dyDescent="0.25">
      <c r="A89036"/>
    </row>
    <row r="89037" spans="1:1" x14ac:dyDescent="0.25">
      <c r="A89037"/>
    </row>
    <row r="89038" spans="1:1" x14ac:dyDescent="0.25">
      <c r="A89038"/>
    </row>
    <row r="89039" spans="1:1" x14ac:dyDescent="0.25">
      <c r="A89039"/>
    </row>
    <row r="89040" spans="1:1" x14ac:dyDescent="0.25">
      <c r="A89040"/>
    </row>
    <row r="89041" spans="1:1" x14ac:dyDescent="0.25">
      <c r="A89041"/>
    </row>
    <row r="89042" spans="1:1" x14ac:dyDescent="0.25">
      <c r="A89042"/>
    </row>
    <row r="89043" spans="1:1" x14ac:dyDescent="0.25">
      <c r="A89043"/>
    </row>
    <row r="89044" spans="1:1" x14ac:dyDescent="0.25">
      <c r="A89044"/>
    </row>
    <row r="89045" spans="1:1" x14ac:dyDescent="0.25">
      <c r="A89045"/>
    </row>
    <row r="89046" spans="1:1" x14ac:dyDescent="0.25">
      <c r="A89046"/>
    </row>
    <row r="89047" spans="1:1" x14ac:dyDescent="0.25">
      <c r="A89047"/>
    </row>
    <row r="89048" spans="1:1" x14ac:dyDescent="0.25">
      <c r="A89048"/>
    </row>
    <row r="89049" spans="1:1" x14ac:dyDescent="0.25">
      <c r="A89049"/>
    </row>
    <row r="89050" spans="1:1" x14ac:dyDescent="0.25">
      <c r="A89050"/>
    </row>
    <row r="89051" spans="1:1" x14ac:dyDescent="0.25">
      <c r="A89051"/>
    </row>
    <row r="89052" spans="1:1" x14ac:dyDescent="0.25">
      <c r="A89052"/>
    </row>
    <row r="89053" spans="1:1" x14ac:dyDescent="0.25">
      <c r="A89053"/>
    </row>
    <row r="89054" spans="1:1" x14ac:dyDescent="0.25">
      <c r="A89054"/>
    </row>
    <row r="89055" spans="1:1" x14ac:dyDescent="0.25">
      <c r="A89055"/>
    </row>
    <row r="89056" spans="1:1" x14ac:dyDescent="0.25">
      <c r="A89056"/>
    </row>
    <row r="89057" spans="1:1" x14ac:dyDescent="0.25">
      <c r="A89057"/>
    </row>
    <row r="89058" spans="1:1" x14ac:dyDescent="0.25">
      <c r="A89058"/>
    </row>
    <row r="89059" spans="1:1" x14ac:dyDescent="0.25">
      <c r="A89059"/>
    </row>
    <row r="89060" spans="1:1" x14ac:dyDescent="0.25">
      <c r="A89060"/>
    </row>
    <row r="89061" spans="1:1" x14ac:dyDescent="0.25">
      <c r="A89061"/>
    </row>
    <row r="89062" spans="1:1" x14ac:dyDescent="0.25">
      <c r="A89062"/>
    </row>
    <row r="89063" spans="1:1" x14ac:dyDescent="0.25">
      <c r="A89063"/>
    </row>
    <row r="89064" spans="1:1" x14ac:dyDescent="0.25">
      <c r="A89064"/>
    </row>
    <row r="89065" spans="1:1" x14ac:dyDescent="0.25">
      <c r="A89065"/>
    </row>
    <row r="89066" spans="1:1" x14ac:dyDescent="0.25">
      <c r="A89066"/>
    </row>
    <row r="89067" spans="1:1" x14ac:dyDescent="0.25">
      <c r="A89067"/>
    </row>
    <row r="89068" spans="1:1" x14ac:dyDescent="0.25">
      <c r="A89068"/>
    </row>
    <row r="89069" spans="1:1" x14ac:dyDescent="0.25">
      <c r="A89069"/>
    </row>
    <row r="89070" spans="1:1" x14ac:dyDescent="0.25">
      <c r="A89070"/>
    </row>
    <row r="89071" spans="1:1" x14ac:dyDescent="0.25">
      <c r="A89071"/>
    </row>
    <row r="89072" spans="1:1" x14ac:dyDescent="0.25">
      <c r="A89072"/>
    </row>
    <row r="89073" spans="1:1" x14ac:dyDescent="0.25">
      <c r="A89073"/>
    </row>
    <row r="89074" spans="1:1" x14ac:dyDescent="0.25">
      <c r="A89074"/>
    </row>
    <row r="89075" spans="1:1" x14ac:dyDescent="0.25">
      <c r="A89075"/>
    </row>
    <row r="89076" spans="1:1" x14ac:dyDescent="0.25">
      <c r="A89076"/>
    </row>
    <row r="89077" spans="1:1" x14ac:dyDescent="0.25">
      <c r="A89077"/>
    </row>
    <row r="89078" spans="1:1" x14ac:dyDescent="0.25">
      <c r="A89078"/>
    </row>
    <row r="89079" spans="1:1" x14ac:dyDescent="0.25">
      <c r="A89079"/>
    </row>
    <row r="89080" spans="1:1" x14ac:dyDescent="0.25">
      <c r="A89080"/>
    </row>
    <row r="89081" spans="1:1" x14ac:dyDescent="0.25">
      <c r="A89081"/>
    </row>
    <row r="89082" spans="1:1" x14ac:dyDescent="0.25">
      <c r="A89082"/>
    </row>
    <row r="89083" spans="1:1" x14ac:dyDescent="0.25">
      <c r="A89083"/>
    </row>
    <row r="89084" spans="1:1" x14ac:dyDescent="0.25">
      <c r="A89084"/>
    </row>
    <row r="89085" spans="1:1" x14ac:dyDescent="0.25">
      <c r="A89085"/>
    </row>
    <row r="89086" spans="1:1" x14ac:dyDescent="0.25">
      <c r="A89086"/>
    </row>
    <row r="89087" spans="1:1" x14ac:dyDescent="0.25">
      <c r="A89087"/>
    </row>
    <row r="89088" spans="1:1" x14ac:dyDescent="0.25">
      <c r="A89088"/>
    </row>
    <row r="89089" spans="1:1" x14ac:dyDescent="0.25">
      <c r="A89089"/>
    </row>
    <row r="89090" spans="1:1" x14ac:dyDescent="0.25">
      <c r="A89090"/>
    </row>
    <row r="89091" spans="1:1" x14ac:dyDescent="0.25">
      <c r="A89091"/>
    </row>
    <row r="89092" spans="1:1" x14ac:dyDescent="0.25">
      <c r="A89092"/>
    </row>
    <row r="89093" spans="1:1" x14ac:dyDescent="0.25">
      <c r="A89093"/>
    </row>
    <row r="89094" spans="1:1" x14ac:dyDescent="0.25">
      <c r="A89094"/>
    </row>
    <row r="89095" spans="1:1" x14ac:dyDescent="0.25">
      <c r="A89095"/>
    </row>
    <row r="89096" spans="1:1" x14ac:dyDescent="0.25">
      <c r="A89096"/>
    </row>
    <row r="89097" spans="1:1" x14ac:dyDescent="0.25">
      <c r="A89097"/>
    </row>
    <row r="89098" spans="1:1" x14ac:dyDescent="0.25">
      <c r="A89098"/>
    </row>
    <row r="89099" spans="1:1" x14ac:dyDescent="0.25">
      <c r="A89099"/>
    </row>
    <row r="89100" spans="1:1" x14ac:dyDescent="0.25">
      <c r="A89100"/>
    </row>
    <row r="89101" spans="1:1" x14ac:dyDescent="0.25">
      <c r="A89101"/>
    </row>
    <row r="89102" spans="1:1" x14ac:dyDescent="0.25">
      <c r="A89102"/>
    </row>
    <row r="89103" spans="1:1" x14ac:dyDescent="0.25">
      <c r="A89103"/>
    </row>
    <row r="89104" spans="1:1" x14ac:dyDescent="0.25">
      <c r="A89104"/>
    </row>
    <row r="89105" spans="1:1" x14ac:dyDescent="0.25">
      <c r="A89105"/>
    </row>
    <row r="89106" spans="1:1" x14ac:dyDescent="0.25">
      <c r="A89106"/>
    </row>
    <row r="89107" spans="1:1" x14ac:dyDescent="0.25">
      <c r="A89107"/>
    </row>
    <row r="89108" spans="1:1" x14ac:dyDescent="0.25">
      <c r="A89108"/>
    </row>
    <row r="89109" spans="1:1" x14ac:dyDescent="0.25">
      <c r="A89109"/>
    </row>
    <row r="89110" spans="1:1" x14ac:dyDescent="0.25">
      <c r="A89110"/>
    </row>
    <row r="89111" spans="1:1" x14ac:dyDescent="0.25">
      <c r="A89111"/>
    </row>
    <row r="89112" spans="1:1" x14ac:dyDescent="0.25">
      <c r="A89112"/>
    </row>
    <row r="89113" spans="1:1" x14ac:dyDescent="0.25">
      <c r="A89113"/>
    </row>
    <row r="89114" spans="1:1" x14ac:dyDescent="0.25">
      <c r="A89114"/>
    </row>
    <row r="89115" spans="1:1" x14ac:dyDescent="0.25">
      <c r="A89115"/>
    </row>
    <row r="89116" spans="1:1" x14ac:dyDescent="0.25">
      <c r="A89116"/>
    </row>
    <row r="89117" spans="1:1" x14ac:dyDescent="0.25">
      <c r="A89117"/>
    </row>
    <row r="89118" spans="1:1" x14ac:dyDescent="0.25">
      <c r="A89118"/>
    </row>
    <row r="89119" spans="1:1" x14ac:dyDescent="0.25">
      <c r="A89119"/>
    </row>
    <row r="89120" spans="1:1" x14ac:dyDescent="0.25">
      <c r="A89120"/>
    </row>
    <row r="89121" spans="1:1" x14ac:dyDescent="0.25">
      <c r="A89121"/>
    </row>
    <row r="89122" spans="1:1" x14ac:dyDescent="0.25">
      <c r="A89122"/>
    </row>
    <row r="89123" spans="1:1" x14ac:dyDescent="0.25">
      <c r="A89123"/>
    </row>
    <row r="89124" spans="1:1" x14ac:dyDescent="0.25">
      <c r="A89124"/>
    </row>
    <row r="89125" spans="1:1" x14ac:dyDescent="0.25">
      <c r="A89125"/>
    </row>
    <row r="89126" spans="1:1" x14ac:dyDescent="0.25">
      <c r="A89126"/>
    </row>
    <row r="89127" spans="1:1" x14ac:dyDescent="0.25">
      <c r="A89127"/>
    </row>
    <row r="89128" spans="1:1" x14ac:dyDescent="0.25">
      <c r="A89128"/>
    </row>
    <row r="89129" spans="1:1" x14ac:dyDescent="0.25">
      <c r="A89129"/>
    </row>
    <row r="89130" spans="1:1" x14ac:dyDescent="0.25">
      <c r="A89130"/>
    </row>
    <row r="89131" spans="1:1" x14ac:dyDescent="0.25">
      <c r="A89131"/>
    </row>
    <row r="89132" spans="1:1" x14ac:dyDescent="0.25">
      <c r="A89132"/>
    </row>
    <row r="89133" spans="1:1" x14ac:dyDescent="0.25">
      <c r="A89133"/>
    </row>
    <row r="89134" spans="1:1" x14ac:dyDescent="0.25">
      <c r="A89134"/>
    </row>
    <row r="89135" spans="1:1" x14ac:dyDescent="0.25">
      <c r="A89135"/>
    </row>
    <row r="89136" spans="1:1" x14ac:dyDescent="0.25">
      <c r="A89136"/>
    </row>
    <row r="89137" spans="1:1" x14ac:dyDescent="0.25">
      <c r="A89137"/>
    </row>
    <row r="89138" spans="1:1" x14ac:dyDescent="0.25">
      <c r="A89138"/>
    </row>
    <row r="89139" spans="1:1" x14ac:dyDescent="0.25">
      <c r="A89139"/>
    </row>
    <row r="89140" spans="1:1" x14ac:dyDescent="0.25">
      <c r="A89140"/>
    </row>
    <row r="89141" spans="1:1" x14ac:dyDescent="0.25">
      <c r="A89141"/>
    </row>
    <row r="89142" spans="1:1" x14ac:dyDescent="0.25">
      <c r="A89142"/>
    </row>
    <row r="89143" spans="1:1" x14ac:dyDescent="0.25">
      <c r="A89143"/>
    </row>
    <row r="89144" spans="1:1" x14ac:dyDescent="0.25">
      <c r="A89144"/>
    </row>
    <row r="89145" spans="1:1" x14ac:dyDescent="0.25">
      <c r="A89145"/>
    </row>
    <row r="89146" spans="1:1" x14ac:dyDescent="0.25">
      <c r="A89146"/>
    </row>
    <row r="89147" spans="1:1" x14ac:dyDescent="0.25">
      <c r="A89147"/>
    </row>
    <row r="89148" spans="1:1" x14ac:dyDescent="0.25">
      <c r="A89148"/>
    </row>
    <row r="89149" spans="1:1" x14ac:dyDescent="0.25">
      <c r="A89149"/>
    </row>
    <row r="89150" spans="1:1" x14ac:dyDescent="0.25">
      <c r="A89150"/>
    </row>
    <row r="89151" spans="1:1" x14ac:dyDescent="0.25">
      <c r="A89151"/>
    </row>
    <row r="89152" spans="1:1" x14ac:dyDescent="0.25">
      <c r="A89152"/>
    </row>
    <row r="89153" spans="1:1" x14ac:dyDescent="0.25">
      <c r="A89153"/>
    </row>
    <row r="89154" spans="1:1" x14ac:dyDescent="0.25">
      <c r="A89154"/>
    </row>
    <row r="89155" spans="1:1" x14ac:dyDescent="0.25">
      <c r="A89155"/>
    </row>
    <row r="89156" spans="1:1" x14ac:dyDescent="0.25">
      <c r="A89156"/>
    </row>
    <row r="89157" spans="1:1" x14ac:dyDescent="0.25">
      <c r="A89157"/>
    </row>
    <row r="89158" spans="1:1" x14ac:dyDescent="0.25">
      <c r="A89158"/>
    </row>
    <row r="89159" spans="1:1" x14ac:dyDescent="0.25">
      <c r="A89159"/>
    </row>
    <row r="89160" spans="1:1" x14ac:dyDescent="0.25">
      <c r="A89160"/>
    </row>
    <row r="89161" spans="1:1" x14ac:dyDescent="0.25">
      <c r="A89161"/>
    </row>
    <row r="89162" spans="1:1" x14ac:dyDescent="0.25">
      <c r="A89162"/>
    </row>
    <row r="89163" spans="1:1" x14ac:dyDescent="0.25">
      <c r="A89163"/>
    </row>
    <row r="89164" spans="1:1" x14ac:dyDescent="0.25">
      <c r="A89164"/>
    </row>
    <row r="89165" spans="1:1" x14ac:dyDescent="0.25">
      <c r="A89165"/>
    </row>
    <row r="89166" spans="1:1" x14ac:dyDescent="0.25">
      <c r="A89166"/>
    </row>
    <row r="89167" spans="1:1" x14ac:dyDescent="0.25">
      <c r="A89167"/>
    </row>
    <row r="89168" spans="1:1" x14ac:dyDescent="0.25">
      <c r="A89168"/>
    </row>
    <row r="89169" spans="1:1" x14ac:dyDescent="0.25">
      <c r="A89169"/>
    </row>
    <row r="89170" spans="1:1" x14ac:dyDescent="0.25">
      <c r="A89170"/>
    </row>
    <row r="89171" spans="1:1" x14ac:dyDescent="0.25">
      <c r="A89171"/>
    </row>
    <row r="89172" spans="1:1" x14ac:dyDescent="0.25">
      <c r="A89172"/>
    </row>
    <row r="89173" spans="1:1" x14ac:dyDescent="0.25">
      <c r="A89173"/>
    </row>
    <row r="89174" spans="1:1" x14ac:dyDescent="0.25">
      <c r="A89174"/>
    </row>
    <row r="89175" spans="1:1" x14ac:dyDescent="0.25">
      <c r="A89175"/>
    </row>
    <row r="89176" spans="1:1" x14ac:dyDescent="0.25">
      <c r="A89176"/>
    </row>
    <row r="89177" spans="1:1" x14ac:dyDescent="0.25">
      <c r="A89177"/>
    </row>
    <row r="89178" spans="1:1" x14ac:dyDescent="0.25">
      <c r="A89178"/>
    </row>
    <row r="89179" spans="1:1" x14ac:dyDescent="0.25">
      <c r="A89179"/>
    </row>
    <row r="89180" spans="1:1" x14ac:dyDescent="0.25">
      <c r="A89180"/>
    </row>
    <row r="89181" spans="1:1" x14ac:dyDescent="0.25">
      <c r="A89181"/>
    </row>
    <row r="89182" spans="1:1" x14ac:dyDescent="0.25">
      <c r="A89182"/>
    </row>
    <row r="89183" spans="1:1" x14ac:dyDescent="0.25">
      <c r="A89183"/>
    </row>
    <row r="89184" spans="1:1" x14ac:dyDescent="0.25">
      <c r="A89184"/>
    </row>
    <row r="89185" spans="1:1" x14ac:dyDescent="0.25">
      <c r="A89185"/>
    </row>
    <row r="89186" spans="1:1" x14ac:dyDescent="0.25">
      <c r="A89186"/>
    </row>
    <row r="89187" spans="1:1" x14ac:dyDescent="0.25">
      <c r="A89187"/>
    </row>
    <row r="89188" spans="1:1" x14ac:dyDescent="0.25">
      <c r="A89188"/>
    </row>
    <row r="89189" spans="1:1" x14ac:dyDescent="0.25">
      <c r="A89189"/>
    </row>
    <row r="89190" spans="1:1" x14ac:dyDescent="0.25">
      <c r="A89190"/>
    </row>
    <row r="89191" spans="1:1" x14ac:dyDescent="0.25">
      <c r="A89191"/>
    </row>
    <row r="89192" spans="1:1" x14ac:dyDescent="0.25">
      <c r="A89192"/>
    </row>
    <row r="89193" spans="1:1" x14ac:dyDescent="0.25">
      <c r="A89193"/>
    </row>
    <row r="89194" spans="1:1" x14ac:dyDescent="0.25">
      <c r="A89194"/>
    </row>
    <row r="89195" spans="1:1" x14ac:dyDescent="0.25">
      <c r="A89195"/>
    </row>
    <row r="89196" spans="1:1" x14ac:dyDescent="0.25">
      <c r="A89196"/>
    </row>
    <row r="89197" spans="1:1" x14ac:dyDescent="0.25">
      <c r="A89197"/>
    </row>
    <row r="89198" spans="1:1" x14ac:dyDescent="0.25">
      <c r="A89198"/>
    </row>
    <row r="89199" spans="1:1" x14ac:dyDescent="0.25">
      <c r="A89199"/>
    </row>
    <row r="89200" spans="1:1" x14ac:dyDescent="0.25">
      <c r="A89200"/>
    </row>
    <row r="89201" spans="1:1" x14ac:dyDescent="0.25">
      <c r="A89201"/>
    </row>
    <row r="89202" spans="1:1" x14ac:dyDescent="0.25">
      <c r="A89202"/>
    </row>
    <row r="89203" spans="1:1" x14ac:dyDescent="0.25">
      <c r="A89203"/>
    </row>
    <row r="89204" spans="1:1" x14ac:dyDescent="0.25">
      <c r="A89204"/>
    </row>
    <row r="89205" spans="1:1" x14ac:dyDescent="0.25">
      <c r="A89205"/>
    </row>
    <row r="89206" spans="1:1" x14ac:dyDescent="0.25">
      <c r="A89206"/>
    </row>
    <row r="89207" spans="1:1" x14ac:dyDescent="0.25">
      <c r="A89207"/>
    </row>
    <row r="89208" spans="1:1" x14ac:dyDescent="0.25">
      <c r="A89208"/>
    </row>
    <row r="89209" spans="1:1" x14ac:dyDescent="0.25">
      <c r="A89209"/>
    </row>
    <row r="89210" spans="1:1" x14ac:dyDescent="0.25">
      <c r="A89210"/>
    </row>
    <row r="89211" spans="1:1" x14ac:dyDescent="0.25">
      <c r="A89211"/>
    </row>
    <row r="89212" spans="1:1" x14ac:dyDescent="0.25">
      <c r="A89212"/>
    </row>
    <row r="89213" spans="1:1" x14ac:dyDescent="0.25">
      <c r="A89213"/>
    </row>
    <row r="89214" spans="1:1" x14ac:dyDescent="0.25">
      <c r="A89214"/>
    </row>
    <row r="89215" spans="1:1" x14ac:dyDescent="0.25">
      <c r="A89215"/>
    </row>
    <row r="89216" spans="1:1" x14ac:dyDescent="0.25">
      <c r="A89216"/>
    </row>
    <row r="89217" spans="1:1" x14ac:dyDescent="0.25">
      <c r="A89217"/>
    </row>
    <row r="89218" spans="1:1" x14ac:dyDescent="0.25">
      <c r="A89218"/>
    </row>
    <row r="89219" spans="1:1" x14ac:dyDescent="0.25">
      <c r="A89219"/>
    </row>
    <row r="89220" spans="1:1" x14ac:dyDescent="0.25">
      <c r="A89220"/>
    </row>
    <row r="89221" spans="1:1" x14ac:dyDescent="0.25">
      <c r="A89221"/>
    </row>
    <row r="89222" spans="1:1" x14ac:dyDescent="0.25">
      <c r="A89222"/>
    </row>
    <row r="89223" spans="1:1" x14ac:dyDescent="0.25">
      <c r="A89223"/>
    </row>
    <row r="89224" spans="1:1" x14ac:dyDescent="0.25">
      <c r="A89224"/>
    </row>
    <row r="89225" spans="1:1" x14ac:dyDescent="0.25">
      <c r="A89225"/>
    </row>
    <row r="89226" spans="1:1" x14ac:dyDescent="0.25">
      <c r="A89226"/>
    </row>
    <row r="89227" spans="1:1" x14ac:dyDescent="0.25">
      <c r="A89227"/>
    </row>
    <row r="89228" spans="1:1" x14ac:dyDescent="0.25">
      <c r="A89228"/>
    </row>
    <row r="89229" spans="1:1" x14ac:dyDescent="0.25">
      <c r="A89229"/>
    </row>
    <row r="89230" spans="1:1" x14ac:dyDescent="0.25">
      <c r="A89230"/>
    </row>
    <row r="89231" spans="1:1" x14ac:dyDescent="0.25">
      <c r="A89231"/>
    </row>
    <row r="89232" spans="1:1" x14ac:dyDescent="0.25">
      <c r="A89232"/>
    </row>
    <row r="89233" spans="1:1" x14ac:dyDescent="0.25">
      <c r="A89233"/>
    </row>
    <row r="89234" spans="1:1" x14ac:dyDescent="0.25">
      <c r="A89234"/>
    </row>
    <row r="89235" spans="1:1" x14ac:dyDescent="0.25">
      <c r="A89235"/>
    </row>
    <row r="89236" spans="1:1" x14ac:dyDescent="0.25">
      <c r="A89236"/>
    </row>
    <row r="89237" spans="1:1" x14ac:dyDescent="0.25">
      <c r="A89237"/>
    </row>
    <row r="89238" spans="1:1" x14ac:dyDescent="0.25">
      <c r="A89238"/>
    </row>
    <row r="89239" spans="1:1" x14ac:dyDescent="0.25">
      <c r="A89239"/>
    </row>
    <row r="89240" spans="1:1" x14ac:dyDescent="0.25">
      <c r="A89240"/>
    </row>
    <row r="89241" spans="1:1" x14ac:dyDescent="0.25">
      <c r="A89241"/>
    </row>
    <row r="89242" spans="1:1" x14ac:dyDescent="0.25">
      <c r="A89242"/>
    </row>
    <row r="89243" spans="1:1" x14ac:dyDescent="0.25">
      <c r="A89243"/>
    </row>
    <row r="89244" spans="1:1" x14ac:dyDescent="0.25">
      <c r="A89244"/>
    </row>
    <row r="89245" spans="1:1" x14ac:dyDescent="0.25">
      <c r="A89245"/>
    </row>
    <row r="89246" spans="1:1" x14ac:dyDescent="0.25">
      <c r="A89246"/>
    </row>
    <row r="89247" spans="1:1" x14ac:dyDescent="0.25">
      <c r="A89247"/>
    </row>
    <row r="89248" spans="1:1" x14ac:dyDescent="0.25">
      <c r="A89248"/>
    </row>
    <row r="89249" spans="1:1" x14ac:dyDescent="0.25">
      <c r="A89249"/>
    </row>
    <row r="89250" spans="1:1" x14ac:dyDescent="0.25">
      <c r="A89250"/>
    </row>
    <row r="89251" spans="1:1" x14ac:dyDescent="0.25">
      <c r="A89251"/>
    </row>
    <row r="89252" spans="1:1" x14ac:dyDescent="0.25">
      <c r="A89252"/>
    </row>
    <row r="89253" spans="1:1" x14ac:dyDescent="0.25">
      <c r="A89253"/>
    </row>
    <row r="89254" spans="1:1" x14ac:dyDescent="0.25">
      <c r="A89254"/>
    </row>
    <row r="89255" spans="1:1" x14ac:dyDescent="0.25">
      <c r="A89255"/>
    </row>
    <row r="89256" spans="1:1" x14ac:dyDescent="0.25">
      <c r="A89256"/>
    </row>
    <row r="89257" spans="1:1" x14ac:dyDescent="0.25">
      <c r="A89257"/>
    </row>
    <row r="89258" spans="1:1" x14ac:dyDescent="0.25">
      <c r="A89258"/>
    </row>
    <row r="89259" spans="1:1" x14ac:dyDescent="0.25">
      <c r="A89259"/>
    </row>
    <row r="89260" spans="1:1" x14ac:dyDescent="0.25">
      <c r="A89260"/>
    </row>
    <row r="89261" spans="1:1" x14ac:dyDescent="0.25">
      <c r="A89261"/>
    </row>
    <row r="89262" spans="1:1" x14ac:dyDescent="0.25">
      <c r="A89262"/>
    </row>
    <row r="89263" spans="1:1" x14ac:dyDescent="0.25">
      <c r="A89263"/>
    </row>
    <row r="89264" spans="1:1" x14ac:dyDescent="0.25">
      <c r="A89264"/>
    </row>
    <row r="89265" spans="1:1" x14ac:dyDescent="0.25">
      <c r="A89265"/>
    </row>
    <row r="89266" spans="1:1" x14ac:dyDescent="0.25">
      <c r="A89266"/>
    </row>
    <row r="89267" spans="1:1" x14ac:dyDescent="0.25">
      <c r="A89267"/>
    </row>
    <row r="89268" spans="1:1" x14ac:dyDescent="0.25">
      <c r="A89268"/>
    </row>
    <row r="89269" spans="1:1" x14ac:dyDescent="0.25">
      <c r="A89269"/>
    </row>
    <row r="89270" spans="1:1" x14ac:dyDescent="0.25">
      <c r="A89270"/>
    </row>
    <row r="89271" spans="1:1" x14ac:dyDescent="0.25">
      <c r="A89271"/>
    </row>
    <row r="89272" spans="1:1" x14ac:dyDescent="0.25">
      <c r="A89272"/>
    </row>
    <row r="89273" spans="1:1" x14ac:dyDescent="0.25">
      <c r="A89273"/>
    </row>
    <row r="89274" spans="1:1" x14ac:dyDescent="0.25">
      <c r="A89274"/>
    </row>
    <row r="89275" spans="1:1" x14ac:dyDescent="0.25">
      <c r="A89275"/>
    </row>
    <row r="89276" spans="1:1" x14ac:dyDescent="0.25">
      <c r="A89276"/>
    </row>
    <row r="89277" spans="1:1" x14ac:dyDescent="0.25">
      <c r="A89277"/>
    </row>
    <row r="89278" spans="1:1" x14ac:dyDescent="0.25">
      <c r="A89278"/>
    </row>
    <row r="89279" spans="1:1" x14ac:dyDescent="0.25">
      <c r="A89279"/>
    </row>
    <row r="89280" spans="1:1" x14ac:dyDescent="0.25">
      <c r="A89280"/>
    </row>
    <row r="89281" spans="1:1" x14ac:dyDescent="0.25">
      <c r="A89281"/>
    </row>
    <row r="89282" spans="1:1" x14ac:dyDescent="0.25">
      <c r="A89282"/>
    </row>
    <row r="89283" spans="1:1" x14ac:dyDescent="0.25">
      <c r="A89283"/>
    </row>
    <row r="89284" spans="1:1" x14ac:dyDescent="0.25">
      <c r="A89284"/>
    </row>
    <row r="89285" spans="1:1" x14ac:dyDescent="0.25">
      <c r="A89285"/>
    </row>
    <row r="89286" spans="1:1" x14ac:dyDescent="0.25">
      <c r="A89286"/>
    </row>
    <row r="89287" spans="1:1" x14ac:dyDescent="0.25">
      <c r="A89287"/>
    </row>
    <row r="89288" spans="1:1" x14ac:dyDescent="0.25">
      <c r="A89288"/>
    </row>
    <row r="89289" spans="1:1" x14ac:dyDescent="0.25">
      <c r="A89289"/>
    </row>
    <row r="89290" spans="1:1" x14ac:dyDescent="0.25">
      <c r="A89290"/>
    </row>
    <row r="89291" spans="1:1" x14ac:dyDescent="0.25">
      <c r="A89291"/>
    </row>
    <row r="89292" spans="1:1" x14ac:dyDescent="0.25">
      <c r="A89292"/>
    </row>
    <row r="89293" spans="1:1" x14ac:dyDescent="0.25">
      <c r="A89293"/>
    </row>
    <row r="89294" spans="1:1" x14ac:dyDescent="0.25">
      <c r="A89294"/>
    </row>
    <row r="89295" spans="1:1" x14ac:dyDescent="0.25">
      <c r="A89295"/>
    </row>
    <row r="89296" spans="1:1" x14ac:dyDescent="0.25">
      <c r="A89296"/>
    </row>
    <row r="89297" spans="1:1" x14ac:dyDescent="0.25">
      <c r="A89297"/>
    </row>
    <row r="89298" spans="1:1" x14ac:dyDescent="0.25">
      <c r="A89298"/>
    </row>
    <row r="89299" spans="1:1" x14ac:dyDescent="0.25">
      <c r="A89299"/>
    </row>
    <row r="89300" spans="1:1" x14ac:dyDescent="0.25">
      <c r="A89300"/>
    </row>
    <row r="89301" spans="1:1" x14ac:dyDescent="0.25">
      <c r="A89301"/>
    </row>
    <row r="89302" spans="1:1" x14ac:dyDescent="0.25">
      <c r="A89302"/>
    </row>
    <row r="89303" spans="1:1" x14ac:dyDescent="0.25">
      <c r="A89303"/>
    </row>
    <row r="89304" spans="1:1" x14ac:dyDescent="0.25">
      <c r="A89304"/>
    </row>
    <row r="89305" spans="1:1" x14ac:dyDescent="0.25">
      <c r="A89305"/>
    </row>
    <row r="89306" spans="1:1" x14ac:dyDescent="0.25">
      <c r="A89306"/>
    </row>
    <row r="89307" spans="1:1" x14ac:dyDescent="0.25">
      <c r="A89307"/>
    </row>
    <row r="89308" spans="1:1" x14ac:dyDescent="0.25">
      <c r="A89308"/>
    </row>
    <row r="89309" spans="1:1" x14ac:dyDescent="0.25">
      <c r="A89309"/>
    </row>
    <row r="89310" spans="1:1" x14ac:dyDescent="0.25">
      <c r="A89310"/>
    </row>
    <row r="89311" spans="1:1" x14ac:dyDescent="0.25">
      <c r="A89311"/>
    </row>
    <row r="89312" spans="1:1" x14ac:dyDescent="0.25">
      <c r="A89312"/>
    </row>
    <row r="89313" spans="1:1" x14ac:dyDescent="0.25">
      <c r="A89313"/>
    </row>
    <row r="89314" spans="1:1" x14ac:dyDescent="0.25">
      <c r="A89314"/>
    </row>
    <row r="89315" spans="1:1" x14ac:dyDescent="0.25">
      <c r="A89315"/>
    </row>
    <row r="89316" spans="1:1" x14ac:dyDescent="0.25">
      <c r="A89316"/>
    </row>
    <row r="89317" spans="1:1" x14ac:dyDescent="0.25">
      <c r="A89317"/>
    </row>
    <row r="89318" spans="1:1" x14ac:dyDescent="0.25">
      <c r="A89318"/>
    </row>
    <row r="89319" spans="1:1" x14ac:dyDescent="0.25">
      <c r="A89319"/>
    </row>
    <row r="89320" spans="1:1" x14ac:dyDescent="0.25">
      <c r="A89320"/>
    </row>
    <row r="89321" spans="1:1" x14ac:dyDescent="0.25">
      <c r="A89321"/>
    </row>
    <row r="89322" spans="1:1" x14ac:dyDescent="0.25">
      <c r="A89322"/>
    </row>
    <row r="89323" spans="1:1" x14ac:dyDescent="0.25">
      <c r="A89323"/>
    </row>
    <row r="89324" spans="1:1" x14ac:dyDescent="0.25">
      <c r="A89324"/>
    </row>
    <row r="89325" spans="1:1" x14ac:dyDescent="0.25">
      <c r="A89325"/>
    </row>
    <row r="89326" spans="1:1" x14ac:dyDescent="0.25">
      <c r="A89326"/>
    </row>
    <row r="89327" spans="1:1" x14ac:dyDescent="0.25">
      <c r="A89327"/>
    </row>
    <row r="89328" spans="1:1" x14ac:dyDescent="0.25">
      <c r="A89328"/>
    </row>
    <row r="89329" spans="1:1" x14ac:dyDescent="0.25">
      <c r="A89329"/>
    </row>
    <row r="89330" spans="1:1" x14ac:dyDescent="0.25">
      <c r="A89330"/>
    </row>
    <row r="89331" spans="1:1" x14ac:dyDescent="0.25">
      <c r="A89331"/>
    </row>
    <row r="89332" spans="1:1" x14ac:dyDescent="0.25">
      <c r="A89332"/>
    </row>
    <row r="89333" spans="1:1" x14ac:dyDescent="0.25">
      <c r="A89333"/>
    </row>
    <row r="89334" spans="1:1" x14ac:dyDescent="0.25">
      <c r="A89334"/>
    </row>
    <row r="89335" spans="1:1" x14ac:dyDescent="0.25">
      <c r="A89335"/>
    </row>
    <row r="89336" spans="1:1" x14ac:dyDescent="0.25">
      <c r="A89336"/>
    </row>
    <row r="89337" spans="1:1" x14ac:dyDescent="0.25">
      <c r="A89337"/>
    </row>
    <row r="89338" spans="1:1" x14ac:dyDescent="0.25">
      <c r="A89338"/>
    </row>
    <row r="89339" spans="1:1" x14ac:dyDescent="0.25">
      <c r="A89339"/>
    </row>
    <row r="89340" spans="1:1" x14ac:dyDescent="0.25">
      <c r="A89340"/>
    </row>
    <row r="89341" spans="1:1" x14ac:dyDescent="0.25">
      <c r="A89341"/>
    </row>
    <row r="89342" spans="1:1" x14ac:dyDescent="0.25">
      <c r="A89342"/>
    </row>
    <row r="89343" spans="1:1" x14ac:dyDescent="0.25">
      <c r="A89343"/>
    </row>
    <row r="89344" spans="1:1" x14ac:dyDescent="0.25">
      <c r="A89344"/>
    </row>
    <row r="89345" spans="1:1" x14ac:dyDescent="0.25">
      <c r="A89345"/>
    </row>
    <row r="89346" spans="1:1" x14ac:dyDescent="0.25">
      <c r="A89346"/>
    </row>
    <row r="89347" spans="1:1" x14ac:dyDescent="0.25">
      <c r="A89347"/>
    </row>
    <row r="89348" spans="1:1" x14ac:dyDescent="0.25">
      <c r="A89348"/>
    </row>
    <row r="89349" spans="1:1" x14ac:dyDescent="0.25">
      <c r="A89349"/>
    </row>
    <row r="89350" spans="1:1" x14ac:dyDescent="0.25">
      <c r="A89350"/>
    </row>
    <row r="89351" spans="1:1" x14ac:dyDescent="0.25">
      <c r="A89351"/>
    </row>
    <row r="89352" spans="1:1" x14ac:dyDescent="0.25">
      <c r="A89352"/>
    </row>
    <row r="89353" spans="1:1" x14ac:dyDescent="0.25">
      <c r="A89353"/>
    </row>
    <row r="89354" spans="1:1" x14ac:dyDescent="0.25">
      <c r="A89354"/>
    </row>
    <row r="89355" spans="1:1" x14ac:dyDescent="0.25">
      <c r="A89355"/>
    </row>
    <row r="89356" spans="1:1" x14ac:dyDescent="0.25">
      <c r="A89356"/>
    </row>
    <row r="89357" spans="1:1" x14ac:dyDescent="0.25">
      <c r="A89357"/>
    </row>
    <row r="89358" spans="1:1" x14ac:dyDescent="0.25">
      <c r="A89358"/>
    </row>
    <row r="89359" spans="1:1" x14ac:dyDescent="0.25">
      <c r="A89359"/>
    </row>
    <row r="89360" spans="1:1" x14ac:dyDescent="0.25">
      <c r="A89360"/>
    </row>
    <row r="89361" spans="1:1" x14ac:dyDescent="0.25">
      <c r="A89361"/>
    </row>
    <row r="89362" spans="1:1" x14ac:dyDescent="0.25">
      <c r="A89362"/>
    </row>
    <row r="89363" spans="1:1" x14ac:dyDescent="0.25">
      <c r="A89363"/>
    </row>
    <row r="89364" spans="1:1" x14ac:dyDescent="0.25">
      <c r="A89364"/>
    </row>
    <row r="89365" spans="1:1" x14ac:dyDescent="0.25">
      <c r="A89365"/>
    </row>
    <row r="89366" spans="1:1" x14ac:dyDescent="0.25">
      <c r="A89366"/>
    </row>
    <row r="89367" spans="1:1" x14ac:dyDescent="0.25">
      <c r="A89367"/>
    </row>
    <row r="89368" spans="1:1" x14ac:dyDescent="0.25">
      <c r="A89368"/>
    </row>
    <row r="89369" spans="1:1" x14ac:dyDescent="0.25">
      <c r="A89369"/>
    </row>
    <row r="89370" spans="1:1" x14ac:dyDescent="0.25">
      <c r="A89370"/>
    </row>
    <row r="89371" spans="1:1" x14ac:dyDescent="0.25">
      <c r="A89371"/>
    </row>
    <row r="89372" spans="1:1" x14ac:dyDescent="0.25">
      <c r="A89372"/>
    </row>
    <row r="89373" spans="1:1" x14ac:dyDescent="0.25">
      <c r="A89373"/>
    </row>
    <row r="89374" spans="1:1" x14ac:dyDescent="0.25">
      <c r="A89374"/>
    </row>
    <row r="89375" spans="1:1" x14ac:dyDescent="0.25">
      <c r="A89375"/>
    </row>
    <row r="89376" spans="1:1" x14ac:dyDescent="0.25">
      <c r="A89376"/>
    </row>
    <row r="89377" spans="1:1" x14ac:dyDescent="0.25">
      <c r="A89377"/>
    </row>
    <row r="89378" spans="1:1" x14ac:dyDescent="0.25">
      <c r="A89378"/>
    </row>
    <row r="89379" spans="1:1" x14ac:dyDescent="0.25">
      <c r="A89379"/>
    </row>
    <row r="89380" spans="1:1" x14ac:dyDescent="0.25">
      <c r="A89380"/>
    </row>
    <row r="89381" spans="1:1" x14ac:dyDescent="0.25">
      <c r="A89381"/>
    </row>
    <row r="89382" spans="1:1" x14ac:dyDescent="0.25">
      <c r="A89382"/>
    </row>
    <row r="89383" spans="1:1" x14ac:dyDescent="0.25">
      <c r="A89383"/>
    </row>
    <row r="89384" spans="1:1" x14ac:dyDescent="0.25">
      <c r="A89384"/>
    </row>
    <row r="89385" spans="1:1" x14ac:dyDescent="0.25">
      <c r="A89385"/>
    </row>
    <row r="89386" spans="1:1" x14ac:dyDescent="0.25">
      <c r="A89386"/>
    </row>
    <row r="89387" spans="1:1" x14ac:dyDescent="0.25">
      <c r="A89387"/>
    </row>
    <row r="89388" spans="1:1" x14ac:dyDescent="0.25">
      <c r="A89388"/>
    </row>
    <row r="89389" spans="1:1" x14ac:dyDescent="0.25">
      <c r="A89389"/>
    </row>
    <row r="89390" spans="1:1" x14ac:dyDescent="0.25">
      <c r="A89390"/>
    </row>
    <row r="89391" spans="1:1" x14ac:dyDescent="0.25">
      <c r="A89391"/>
    </row>
    <row r="89392" spans="1:1" x14ac:dyDescent="0.25">
      <c r="A89392"/>
    </row>
    <row r="89393" spans="1:1" x14ac:dyDescent="0.25">
      <c r="A89393"/>
    </row>
    <row r="89394" spans="1:1" x14ac:dyDescent="0.25">
      <c r="A89394"/>
    </row>
    <row r="89395" spans="1:1" x14ac:dyDescent="0.25">
      <c r="A89395"/>
    </row>
    <row r="89396" spans="1:1" x14ac:dyDescent="0.25">
      <c r="A89396"/>
    </row>
    <row r="89397" spans="1:1" x14ac:dyDescent="0.25">
      <c r="A89397"/>
    </row>
    <row r="89398" spans="1:1" x14ac:dyDescent="0.25">
      <c r="A89398"/>
    </row>
    <row r="89399" spans="1:1" x14ac:dyDescent="0.25">
      <c r="A89399"/>
    </row>
    <row r="89400" spans="1:1" x14ac:dyDescent="0.25">
      <c r="A89400"/>
    </row>
    <row r="89401" spans="1:1" x14ac:dyDescent="0.25">
      <c r="A89401"/>
    </row>
    <row r="89402" spans="1:1" x14ac:dyDescent="0.25">
      <c r="A89402"/>
    </row>
    <row r="89403" spans="1:1" x14ac:dyDescent="0.25">
      <c r="A89403"/>
    </row>
    <row r="89404" spans="1:1" x14ac:dyDescent="0.25">
      <c r="A89404"/>
    </row>
    <row r="89405" spans="1:1" x14ac:dyDescent="0.25">
      <c r="A89405"/>
    </row>
    <row r="89406" spans="1:1" x14ac:dyDescent="0.25">
      <c r="A89406"/>
    </row>
    <row r="89407" spans="1:1" x14ac:dyDescent="0.25">
      <c r="A89407"/>
    </row>
    <row r="89408" spans="1:1" x14ac:dyDescent="0.25">
      <c r="A89408"/>
    </row>
    <row r="89409" spans="1:1" x14ac:dyDescent="0.25">
      <c r="A89409"/>
    </row>
    <row r="89410" spans="1:1" x14ac:dyDescent="0.25">
      <c r="A89410"/>
    </row>
    <row r="89411" spans="1:1" x14ac:dyDescent="0.25">
      <c r="A89411"/>
    </row>
    <row r="89412" spans="1:1" x14ac:dyDescent="0.25">
      <c r="A89412"/>
    </row>
    <row r="89413" spans="1:1" x14ac:dyDescent="0.25">
      <c r="A89413"/>
    </row>
    <row r="89414" spans="1:1" x14ac:dyDescent="0.25">
      <c r="A89414"/>
    </row>
    <row r="89415" spans="1:1" x14ac:dyDescent="0.25">
      <c r="A89415"/>
    </row>
    <row r="89416" spans="1:1" x14ac:dyDescent="0.25">
      <c r="A89416"/>
    </row>
    <row r="89417" spans="1:1" x14ac:dyDescent="0.25">
      <c r="A89417"/>
    </row>
    <row r="89418" spans="1:1" x14ac:dyDescent="0.25">
      <c r="A89418"/>
    </row>
    <row r="89419" spans="1:1" x14ac:dyDescent="0.25">
      <c r="A89419"/>
    </row>
    <row r="89420" spans="1:1" x14ac:dyDescent="0.25">
      <c r="A89420"/>
    </row>
    <row r="89421" spans="1:1" x14ac:dyDescent="0.25">
      <c r="A89421"/>
    </row>
    <row r="89422" spans="1:1" x14ac:dyDescent="0.25">
      <c r="A89422"/>
    </row>
    <row r="89423" spans="1:1" x14ac:dyDescent="0.25">
      <c r="A89423"/>
    </row>
    <row r="89424" spans="1:1" x14ac:dyDescent="0.25">
      <c r="A89424"/>
    </row>
    <row r="89425" spans="1:1" x14ac:dyDescent="0.25">
      <c r="A89425"/>
    </row>
    <row r="89426" spans="1:1" x14ac:dyDescent="0.25">
      <c r="A89426"/>
    </row>
    <row r="89427" spans="1:1" x14ac:dyDescent="0.25">
      <c r="A89427"/>
    </row>
    <row r="89428" spans="1:1" x14ac:dyDescent="0.25">
      <c r="A89428"/>
    </row>
    <row r="89429" spans="1:1" x14ac:dyDescent="0.25">
      <c r="A89429"/>
    </row>
    <row r="89430" spans="1:1" x14ac:dyDescent="0.25">
      <c r="A89430"/>
    </row>
    <row r="89431" spans="1:1" x14ac:dyDescent="0.25">
      <c r="A89431"/>
    </row>
    <row r="89432" spans="1:1" x14ac:dyDescent="0.25">
      <c r="A89432"/>
    </row>
    <row r="89433" spans="1:1" x14ac:dyDescent="0.25">
      <c r="A89433"/>
    </row>
    <row r="89434" spans="1:1" x14ac:dyDescent="0.25">
      <c r="A89434"/>
    </row>
    <row r="89435" spans="1:1" x14ac:dyDescent="0.25">
      <c r="A89435"/>
    </row>
    <row r="89436" spans="1:1" x14ac:dyDescent="0.25">
      <c r="A89436"/>
    </row>
    <row r="89437" spans="1:1" x14ac:dyDescent="0.25">
      <c r="A89437"/>
    </row>
    <row r="89438" spans="1:1" x14ac:dyDescent="0.25">
      <c r="A89438"/>
    </row>
    <row r="89439" spans="1:1" x14ac:dyDescent="0.25">
      <c r="A89439"/>
    </row>
    <row r="89440" spans="1:1" x14ac:dyDescent="0.25">
      <c r="A89440"/>
    </row>
    <row r="89441" spans="1:1" x14ac:dyDescent="0.25">
      <c r="A89441"/>
    </row>
    <row r="89442" spans="1:1" x14ac:dyDescent="0.25">
      <c r="A89442"/>
    </row>
    <row r="89443" spans="1:1" x14ac:dyDescent="0.25">
      <c r="A89443"/>
    </row>
    <row r="89444" spans="1:1" x14ac:dyDescent="0.25">
      <c r="A89444"/>
    </row>
    <row r="89445" spans="1:1" x14ac:dyDescent="0.25">
      <c r="A89445"/>
    </row>
    <row r="89446" spans="1:1" x14ac:dyDescent="0.25">
      <c r="A89446"/>
    </row>
    <row r="89447" spans="1:1" x14ac:dyDescent="0.25">
      <c r="A89447"/>
    </row>
    <row r="89448" spans="1:1" x14ac:dyDescent="0.25">
      <c r="A89448"/>
    </row>
    <row r="89449" spans="1:1" x14ac:dyDescent="0.25">
      <c r="A89449"/>
    </row>
    <row r="89450" spans="1:1" x14ac:dyDescent="0.25">
      <c r="A89450"/>
    </row>
    <row r="89451" spans="1:1" x14ac:dyDescent="0.25">
      <c r="A89451"/>
    </row>
    <row r="89452" spans="1:1" x14ac:dyDescent="0.25">
      <c r="A89452"/>
    </row>
    <row r="89453" spans="1:1" x14ac:dyDescent="0.25">
      <c r="A89453"/>
    </row>
    <row r="89454" spans="1:1" x14ac:dyDescent="0.25">
      <c r="A89454"/>
    </row>
    <row r="89455" spans="1:1" x14ac:dyDescent="0.25">
      <c r="A89455"/>
    </row>
    <row r="89456" spans="1:1" x14ac:dyDescent="0.25">
      <c r="A89456"/>
    </row>
    <row r="89457" spans="1:1" x14ac:dyDescent="0.25">
      <c r="A89457"/>
    </row>
    <row r="89458" spans="1:1" x14ac:dyDescent="0.25">
      <c r="A89458"/>
    </row>
    <row r="89459" spans="1:1" x14ac:dyDescent="0.25">
      <c r="A89459"/>
    </row>
    <row r="89460" spans="1:1" x14ac:dyDescent="0.25">
      <c r="A89460"/>
    </row>
    <row r="89461" spans="1:1" x14ac:dyDescent="0.25">
      <c r="A89461"/>
    </row>
    <row r="89462" spans="1:1" x14ac:dyDescent="0.25">
      <c r="A89462"/>
    </row>
    <row r="89463" spans="1:1" x14ac:dyDescent="0.25">
      <c r="A89463"/>
    </row>
    <row r="89464" spans="1:1" x14ac:dyDescent="0.25">
      <c r="A89464"/>
    </row>
    <row r="89465" spans="1:1" x14ac:dyDescent="0.25">
      <c r="A89465"/>
    </row>
    <row r="89466" spans="1:1" x14ac:dyDescent="0.25">
      <c r="A89466"/>
    </row>
    <row r="89467" spans="1:1" x14ac:dyDescent="0.25">
      <c r="A89467"/>
    </row>
    <row r="89468" spans="1:1" x14ac:dyDescent="0.25">
      <c r="A89468"/>
    </row>
    <row r="89469" spans="1:1" x14ac:dyDescent="0.25">
      <c r="A89469"/>
    </row>
    <row r="89470" spans="1:1" x14ac:dyDescent="0.25">
      <c r="A89470"/>
    </row>
    <row r="89471" spans="1:1" x14ac:dyDescent="0.25">
      <c r="A89471"/>
    </row>
    <row r="89472" spans="1:1" x14ac:dyDescent="0.25">
      <c r="A89472"/>
    </row>
    <row r="89473" spans="1:1" x14ac:dyDescent="0.25">
      <c r="A89473"/>
    </row>
    <row r="89474" spans="1:1" x14ac:dyDescent="0.25">
      <c r="A89474"/>
    </row>
    <row r="89475" spans="1:1" x14ac:dyDescent="0.25">
      <c r="A89475"/>
    </row>
    <row r="89476" spans="1:1" x14ac:dyDescent="0.25">
      <c r="A89476"/>
    </row>
    <row r="89477" spans="1:1" x14ac:dyDescent="0.25">
      <c r="A89477"/>
    </row>
    <row r="89478" spans="1:1" x14ac:dyDescent="0.25">
      <c r="A89478"/>
    </row>
    <row r="89479" spans="1:1" x14ac:dyDescent="0.25">
      <c r="A89479"/>
    </row>
    <row r="89480" spans="1:1" x14ac:dyDescent="0.25">
      <c r="A89480"/>
    </row>
    <row r="89481" spans="1:1" x14ac:dyDescent="0.25">
      <c r="A89481"/>
    </row>
    <row r="89482" spans="1:1" x14ac:dyDescent="0.25">
      <c r="A89482"/>
    </row>
    <row r="89483" spans="1:1" x14ac:dyDescent="0.25">
      <c r="A89483"/>
    </row>
    <row r="89484" spans="1:1" x14ac:dyDescent="0.25">
      <c r="A89484"/>
    </row>
    <row r="89485" spans="1:1" x14ac:dyDescent="0.25">
      <c r="A89485"/>
    </row>
    <row r="89486" spans="1:1" x14ac:dyDescent="0.25">
      <c r="A89486"/>
    </row>
    <row r="89487" spans="1:1" x14ac:dyDescent="0.25">
      <c r="A89487"/>
    </row>
    <row r="89488" spans="1:1" x14ac:dyDescent="0.25">
      <c r="A89488"/>
    </row>
    <row r="89489" spans="1:1" x14ac:dyDescent="0.25">
      <c r="A89489"/>
    </row>
    <row r="89490" spans="1:1" x14ac:dyDescent="0.25">
      <c r="A89490"/>
    </row>
    <row r="89491" spans="1:1" x14ac:dyDescent="0.25">
      <c r="A89491"/>
    </row>
    <row r="89492" spans="1:1" x14ac:dyDescent="0.25">
      <c r="A89492"/>
    </row>
    <row r="89493" spans="1:1" x14ac:dyDescent="0.25">
      <c r="A89493"/>
    </row>
    <row r="89494" spans="1:1" x14ac:dyDescent="0.25">
      <c r="A89494"/>
    </row>
    <row r="89495" spans="1:1" x14ac:dyDescent="0.25">
      <c r="A89495"/>
    </row>
    <row r="89496" spans="1:1" x14ac:dyDescent="0.25">
      <c r="A89496"/>
    </row>
    <row r="89497" spans="1:1" x14ac:dyDescent="0.25">
      <c r="A89497"/>
    </row>
    <row r="89498" spans="1:1" x14ac:dyDescent="0.25">
      <c r="A89498"/>
    </row>
    <row r="89499" spans="1:1" x14ac:dyDescent="0.25">
      <c r="A89499"/>
    </row>
    <row r="89500" spans="1:1" x14ac:dyDescent="0.25">
      <c r="A89500"/>
    </row>
    <row r="89501" spans="1:1" x14ac:dyDescent="0.25">
      <c r="A89501"/>
    </row>
    <row r="89502" spans="1:1" x14ac:dyDescent="0.25">
      <c r="A89502"/>
    </row>
    <row r="89503" spans="1:1" x14ac:dyDescent="0.25">
      <c r="A89503"/>
    </row>
    <row r="89504" spans="1:1" x14ac:dyDescent="0.25">
      <c r="A89504"/>
    </row>
    <row r="89505" spans="1:1" x14ac:dyDescent="0.25">
      <c r="A89505"/>
    </row>
    <row r="89506" spans="1:1" x14ac:dyDescent="0.25">
      <c r="A89506"/>
    </row>
    <row r="89507" spans="1:1" x14ac:dyDescent="0.25">
      <c r="A89507"/>
    </row>
    <row r="89508" spans="1:1" x14ac:dyDescent="0.25">
      <c r="A89508"/>
    </row>
    <row r="89509" spans="1:1" x14ac:dyDescent="0.25">
      <c r="A89509"/>
    </row>
    <row r="89510" spans="1:1" x14ac:dyDescent="0.25">
      <c r="A89510"/>
    </row>
    <row r="89511" spans="1:1" x14ac:dyDescent="0.25">
      <c r="A89511"/>
    </row>
    <row r="89512" spans="1:1" x14ac:dyDescent="0.25">
      <c r="A89512"/>
    </row>
    <row r="89513" spans="1:1" x14ac:dyDescent="0.25">
      <c r="A89513"/>
    </row>
    <row r="89514" spans="1:1" x14ac:dyDescent="0.25">
      <c r="A89514"/>
    </row>
    <row r="89515" spans="1:1" x14ac:dyDescent="0.25">
      <c r="A89515"/>
    </row>
    <row r="89516" spans="1:1" x14ac:dyDescent="0.25">
      <c r="A89516"/>
    </row>
    <row r="89517" spans="1:1" x14ac:dyDescent="0.25">
      <c r="A89517"/>
    </row>
    <row r="89518" spans="1:1" x14ac:dyDescent="0.25">
      <c r="A89518"/>
    </row>
    <row r="89519" spans="1:1" x14ac:dyDescent="0.25">
      <c r="A89519"/>
    </row>
    <row r="89520" spans="1:1" x14ac:dyDescent="0.25">
      <c r="A89520"/>
    </row>
    <row r="89521" spans="1:1" x14ac:dyDescent="0.25">
      <c r="A89521"/>
    </row>
    <row r="89522" spans="1:1" x14ac:dyDescent="0.25">
      <c r="A89522"/>
    </row>
    <row r="89523" spans="1:1" x14ac:dyDescent="0.25">
      <c r="A89523"/>
    </row>
    <row r="89524" spans="1:1" x14ac:dyDescent="0.25">
      <c r="A89524"/>
    </row>
    <row r="89525" spans="1:1" x14ac:dyDescent="0.25">
      <c r="A89525"/>
    </row>
    <row r="89526" spans="1:1" x14ac:dyDescent="0.25">
      <c r="A89526"/>
    </row>
    <row r="89527" spans="1:1" x14ac:dyDescent="0.25">
      <c r="A89527"/>
    </row>
    <row r="89528" spans="1:1" x14ac:dyDescent="0.25">
      <c r="A89528"/>
    </row>
    <row r="89529" spans="1:1" x14ac:dyDescent="0.25">
      <c r="A89529"/>
    </row>
    <row r="89530" spans="1:1" x14ac:dyDescent="0.25">
      <c r="A89530"/>
    </row>
    <row r="89531" spans="1:1" x14ac:dyDescent="0.25">
      <c r="A89531"/>
    </row>
    <row r="89532" spans="1:1" x14ac:dyDescent="0.25">
      <c r="A89532"/>
    </row>
    <row r="89533" spans="1:1" x14ac:dyDescent="0.25">
      <c r="A89533"/>
    </row>
    <row r="89534" spans="1:1" x14ac:dyDescent="0.25">
      <c r="A89534"/>
    </row>
    <row r="89535" spans="1:1" x14ac:dyDescent="0.25">
      <c r="A89535"/>
    </row>
    <row r="89536" spans="1:1" x14ac:dyDescent="0.25">
      <c r="A89536"/>
    </row>
    <row r="89537" spans="1:1" x14ac:dyDescent="0.25">
      <c r="A89537"/>
    </row>
    <row r="89538" spans="1:1" x14ac:dyDescent="0.25">
      <c r="A89538"/>
    </row>
    <row r="89539" spans="1:1" x14ac:dyDescent="0.25">
      <c r="A89539"/>
    </row>
    <row r="89540" spans="1:1" x14ac:dyDescent="0.25">
      <c r="A89540"/>
    </row>
    <row r="89541" spans="1:1" x14ac:dyDescent="0.25">
      <c r="A89541"/>
    </row>
    <row r="89542" spans="1:1" x14ac:dyDescent="0.25">
      <c r="A89542"/>
    </row>
    <row r="89543" spans="1:1" x14ac:dyDescent="0.25">
      <c r="A89543"/>
    </row>
    <row r="89544" spans="1:1" x14ac:dyDescent="0.25">
      <c r="A89544"/>
    </row>
    <row r="89545" spans="1:1" x14ac:dyDescent="0.25">
      <c r="A89545"/>
    </row>
    <row r="89546" spans="1:1" x14ac:dyDescent="0.25">
      <c r="A89546"/>
    </row>
    <row r="89547" spans="1:1" x14ac:dyDescent="0.25">
      <c r="A89547"/>
    </row>
    <row r="89548" spans="1:1" x14ac:dyDescent="0.25">
      <c r="A89548"/>
    </row>
    <row r="89549" spans="1:1" x14ac:dyDescent="0.25">
      <c r="A89549"/>
    </row>
    <row r="89550" spans="1:1" x14ac:dyDescent="0.25">
      <c r="A89550"/>
    </row>
    <row r="89551" spans="1:1" x14ac:dyDescent="0.25">
      <c r="A89551"/>
    </row>
    <row r="89552" spans="1:1" x14ac:dyDescent="0.25">
      <c r="A89552"/>
    </row>
    <row r="89553" spans="1:1" x14ac:dyDescent="0.25">
      <c r="A89553"/>
    </row>
    <row r="89554" spans="1:1" x14ac:dyDescent="0.25">
      <c r="A89554"/>
    </row>
    <row r="89555" spans="1:1" x14ac:dyDescent="0.25">
      <c r="A89555"/>
    </row>
    <row r="89556" spans="1:1" x14ac:dyDescent="0.25">
      <c r="A89556"/>
    </row>
    <row r="89557" spans="1:1" x14ac:dyDescent="0.25">
      <c r="A89557"/>
    </row>
    <row r="89558" spans="1:1" x14ac:dyDescent="0.25">
      <c r="A89558"/>
    </row>
    <row r="89559" spans="1:1" x14ac:dyDescent="0.25">
      <c r="A89559"/>
    </row>
    <row r="89560" spans="1:1" x14ac:dyDescent="0.25">
      <c r="A89560"/>
    </row>
    <row r="89561" spans="1:1" x14ac:dyDescent="0.25">
      <c r="A89561"/>
    </row>
    <row r="89562" spans="1:1" x14ac:dyDescent="0.25">
      <c r="A89562"/>
    </row>
    <row r="89563" spans="1:1" x14ac:dyDescent="0.25">
      <c r="A89563"/>
    </row>
    <row r="89564" spans="1:1" x14ac:dyDescent="0.25">
      <c r="A89564"/>
    </row>
    <row r="89565" spans="1:1" x14ac:dyDescent="0.25">
      <c r="A89565"/>
    </row>
    <row r="89566" spans="1:1" x14ac:dyDescent="0.25">
      <c r="A89566"/>
    </row>
    <row r="89567" spans="1:1" x14ac:dyDescent="0.25">
      <c r="A89567"/>
    </row>
    <row r="89568" spans="1:1" x14ac:dyDescent="0.25">
      <c r="A89568"/>
    </row>
    <row r="89569" spans="1:1" x14ac:dyDescent="0.25">
      <c r="A89569"/>
    </row>
    <row r="89570" spans="1:1" x14ac:dyDescent="0.25">
      <c r="A89570"/>
    </row>
    <row r="89571" spans="1:1" x14ac:dyDescent="0.25">
      <c r="A89571"/>
    </row>
    <row r="89572" spans="1:1" x14ac:dyDescent="0.25">
      <c r="A89572"/>
    </row>
    <row r="89573" spans="1:1" x14ac:dyDescent="0.25">
      <c r="A89573"/>
    </row>
    <row r="89574" spans="1:1" x14ac:dyDescent="0.25">
      <c r="A89574"/>
    </row>
    <row r="89575" spans="1:1" x14ac:dyDescent="0.25">
      <c r="A89575"/>
    </row>
    <row r="89576" spans="1:1" x14ac:dyDescent="0.25">
      <c r="A89576"/>
    </row>
    <row r="89577" spans="1:1" x14ac:dyDescent="0.25">
      <c r="A89577"/>
    </row>
    <row r="89578" spans="1:1" x14ac:dyDescent="0.25">
      <c r="A89578"/>
    </row>
    <row r="89579" spans="1:1" x14ac:dyDescent="0.25">
      <c r="A89579"/>
    </row>
    <row r="89580" spans="1:1" x14ac:dyDescent="0.25">
      <c r="A89580"/>
    </row>
    <row r="89581" spans="1:1" x14ac:dyDescent="0.25">
      <c r="A89581"/>
    </row>
    <row r="89582" spans="1:1" x14ac:dyDescent="0.25">
      <c r="A89582"/>
    </row>
    <row r="89583" spans="1:1" x14ac:dyDescent="0.25">
      <c r="A89583"/>
    </row>
    <row r="89584" spans="1:1" x14ac:dyDescent="0.25">
      <c r="A89584"/>
    </row>
    <row r="89585" spans="1:1" x14ac:dyDescent="0.25">
      <c r="A89585"/>
    </row>
    <row r="89586" spans="1:1" x14ac:dyDescent="0.25">
      <c r="A89586"/>
    </row>
    <row r="89587" spans="1:1" x14ac:dyDescent="0.25">
      <c r="A89587"/>
    </row>
    <row r="89588" spans="1:1" x14ac:dyDescent="0.25">
      <c r="A89588"/>
    </row>
    <row r="89589" spans="1:1" x14ac:dyDescent="0.25">
      <c r="A89589"/>
    </row>
    <row r="89590" spans="1:1" x14ac:dyDescent="0.25">
      <c r="A89590"/>
    </row>
    <row r="89591" spans="1:1" x14ac:dyDescent="0.25">
      <c r="A89591"/>
    </row>
    <row r="89592" spans="1:1" x14ac:dyDescent="0.25">
      <c r="A89592"/>
    </row>
    <row r="89593" spans="1:1" x14ac:dyDescent="0.25">
      <c r="A89593"/>
    </row>
    <row r="89594" spans="1:1" x14ac:dyDescent="0.25">
      <c r="A89594"/>
    </row>
    <row r="89595" spans="1:1" x14ac:dyDescent="0.25">
      <c r="A89595"/>
    </row>
    <row r="89596" spans="1:1" x14ac:dyDescent="0.25">
      <c r="A89596"/>
    </row>
    <row r="89597" spans="1:1" x14ac:dyDescent="0.25">
      <c r="A89597"/>
    </row>
    <row r="89598" spans="1:1" x14ac:dyDescent="0.25">
      <c r="A89598"/>
    </row>
    <row r="89599" spans="1:1" x14ac:dyDescent="0.25">
      <c r="A89599"/>
    </row>
    <row r="89600" spans="1:1" x14ac:dyDescent="0.25">
      <c r="A89600"/>
    </row>
    <row r="89601" spans="1:1" x14ac:dyDescent="0.25">
      <c r="A89601"/>
    </row>
    <row r="89602" spans="1:1" x14ac:dyDescent="0.25">
      <c r="A89602"/>
    </row>
    <row r="89603" spans="1:1" x14ac:dyDescent="0.25">
      <c r="A89603"/>
    </row>
    <row r="89604" spans="1:1" x14ac:dyDescent="0.25">
      <c r="A89604"/>
    </row>
    <row r="89605" spans="1:1" x14ac:dyDescent="0.25">
      <c r="A89605"/>
    </row>
    <row r="89606" spans="1:1" x14ac:dyDescent="0.25">
      <c r="A89606"/>
    </row>
    <row r="89607" spans="1:1" x14ac:dyDescent="0.25">
      <c r="A89607"/>
    </row>
    <row r="89608" spans="1:1" x14ac:dyDescent="0.25">
      <c r="A89608"/>
    </row>
    <row r="89609" spans="1:1" x14ac:dyDescent="0.25">
      <c r="A89609"/>
    </row>
    <row r="89610" spans="1:1" x14ac:dyDescent="0.25">
      <c r="A89610"/>
    </row>
    <row r="89611" spans="1:1" x14ac:dyDescent="0.25">
      <c r="A89611"/>
    </row>
    <row r="89612" spans="1:1" x14ac:dyDescent="0.25">
      <c r="A89612"/>
    </row>
    <row r="89613" spans="1:1" x14ac:dyDescent="0.25">
      <c r="A89613"/>
    </row>
    <row r="89614" spans="1:1" x14ac:dyDescent="0.25">
      <c r="A89614"/>
    </row>
    <row r="89615" spans="1:1" x14ac:dyDescent="0.25">
      <c r="A89615"/>
    </row>
    <row r="89616" spans="1:1" x14ac:dyDescent="0.25">
      <c r="A89616"/>
    </row>
    <row r="89617" spans="1:1" x14ac:dyDescent="0.25">
      <c r="A89617"/>
    </row>
    <row r="89618" spans="1:1" x14ac:dyDescent="0.25">
      <c r="A89618"/>
    </row>
    <row r="89619" spans="1:1" x14ac:dyDescent="0.25">
      <c r="A89619"/>
    </row>
    <row r="89620" spans="1:1" x14ac:dyDescent="0.25">
      <c r="A89620"/>
    </row>
    <row r="89621" spans="1:1" x14ac:dyDescent="0.25">
      <c r="A89621"/>
    </row>
    <row r="89622" spans="1:1" x14ac:dyDescent="0.25">
      <c r="A89622"/>
    </row>
    <row r="89623" spans="1:1" x14ac:dyDescent="0.25">
      <c r="A89623"/>
    </row>
    <row r="89624" spans="1:1" x14ac:dyDescent="0.25">
      <c r="A89624"/>
    </row>
    <row r="89625" spans="1:1" x14ac:dyDescent="0.25">
      <c r="A89625"/>
    </row>
    <row r="89626" spans="1:1" x14ac:dyDescent="0.25">
      <c r="A89626"/>
    </row>
    <row r="89627" spans="1:1" x14ac:dyDescent="0.25">
      <c r="A89627"/>
    </row>
    <row r="89628" spans="1:1" x14ac:dyDescent="0.25">
      <c r="A89628"/>
    </row>
    <row r="89629" spans="1:1" x14ac:dyDescent="0.25">
      <c r="A89629"/>
    </row>
    <row r="89630" spans="1:1" x14ac:dyDescent="0.25">
      <c r="A89630"/>
    </row>
    <row r="89631" spans="1:1" x14ac:dyDescent="0.25">
      <c r="A89631"/>
    </row>
    <row r="89632" spans="1:1" x14ac:dyDescent="0.25">
      <c r="A89632"/>
    </row>
    <row r="89633" spans="1:1" x14ac:dyDescent="0.25">
      <c r="A89633"/>
    </row>
    <row r="89634" spans="1:1" x14ac:dyDescent="0.25">
      <c r="A89634"/>
    </row>
    <row r="89635" spans="1:1" x14ac:dyDescent="0.25">
      <c r="A89635"/>
    </row>
    <row r="89636" spans="1:1" x14ac:dyDescent="0.25">
      <c r="A89636"/>
    </row>
    <row r="89637" spans="1:1" x14ac:dyDescent="0.25">
      <c r="A89637"/>
    </row>
    <row r="89638" spans="1:1" x14ac:dyDescent="0.25">
      <c r="A89638"/>
    </row>
    <row r="89639" spans="1:1" x14ac:dyDescent="0.25">
      <c r="A89639"/>
    </row>
    <row r="89640" spans="1:1" x14ac:dyDescent="0.25">
      <c r="A89640"/>
    </row>
    <row r="89641" spans="1:1" x14ac:dyDescent="0.25">
      <c r="A89641"/>
    </row>
    <row r="89642" spans="1:1" x14ac:dyDescent="0.25">
      <c r="A89642"/>
    </row>
    <row r="89643" spans="1:1" x14ac:dyDescent="0.25">
      <c r="A89643"/>
    </row>
    <row r="89644" spans="1:1" x14ac:dyDescent="0.25">
      <c r="A89644"/>
    </row>
    <row r="89645" spans="1:1" x14ac:dyDescent="0.25">
      <c r="A89645"/>
    </row>
    <row r="89646" spans="1:1" x14ac:dyDescent="0.25">
      <c r="A89646"/>
    </row>
    <row r="89647" spans="1:1" x14ac:dyDescent="0.25">
      <c r="A89647"/>
    </row>
    <row r="89648" spans="1:1" x14ac:dyDescent="0.25">
      <c r="A89648"/>
    </row>
    <row r="89649" spans="1:1" x14ac:dyDescent="0.25">
      <c r="A89649"/>
    </row>
    <row r="89650" spans="1:1" x14ac:dyDescent="0.25">
      <c r="A89650"/>
    </row>
    <row r="89651" spans="1:1" x14ac:dyDescent="0.25">
      <c r="A89651"/>
    </row>
    <row r="89652" spans="1:1" x14ac:dyDescent="0.25">
      <c r="A89652"/>
    </row>
    <row r="89653" spans="1:1" x14ac:dyDescent="0.25">
      <c r="A89653"/>
    </row>
    <row r="89654" spans="1:1" x14ac:dyDescent="0.25">
      <c r="A89654"/>
    </row>
    <row r="89655" spans="1:1" x14ac:dyDescent="0.25">
      <c r="A89655"/>
    </row>
    <row r="89656" spans="1:1" x14ac:dyDescent="0.25">
      <c r="A89656"/>
    </row>
    <row r="89657" spans="1:1" x14ac:dyDescent="0.25">
      <c r="A89657"/>
    </row>
    <row r="89658" spans="1:1" x14ac:dyDescent="0.25">
      <c r="A89658"/>
    </row>
    <row r="89659" spans="1:1" x14ac:dyDescent="0.25">
      <c r="A89659"/>
    </row>
    <row r="89660" spans="1:1" x14ac:dyDescent="0.25">
      <c r="A89660"/>
    </row>
    <row r="89661" spans="1:1" x14ac:dyDescent="0.25">
      <c r="A89661"/>
    </row>
    <row r="89662" spans="1:1" x14ac:dyDescent="0.25">
      <c r="A89662"/>
    </row>
    <row r="89663" spans="1:1" x14ac:dyDescent="0.25">
      <c r="A89663"/>
    </row>
    <row r="89664" spans="1:1" x14ac:dyDescent="0.25">
      <c r="A89664"/>
    </row>
    <row r="89665" spans="1:1" x14ac:dyDescent="0.25">
      <c r="A89665"/>
    </row>
    <row r="89666" spans="1:1" x14ac:dyDescent="0.25">
      <c r="A89666"/>
    </row>
    <row r="89667" spans="1:1" x14ac:dyDescent="0.25">
      <c r="A89667"/>
    </row>
    <row r="89668" spans="1:1" x14ac:dyDescent="0.25">
      <c r="A89668"/>
    </row>
    <row r="89669" spans="1:1" x14ac:dyDescent="0.25">
      <c r="A89669"/>
    </row>
    <row r="89670" spans="1:1" x14ac:dyDescent="0.25">
      <c r="A89670"/>
    </row>
    <row r="89671" spans="1:1" x14ac:dyDescent="0.25">
      <c r="A89671"/>
    </row>
    <row r="89672" spans="1:1" x14ac:dyDescent="0.25">
      <c r="A89672"/>
    </row>
    <row r="89673" spans="1:1" x14ac:dyDescent="0.25">
      <c r="A89673"/>
    </row>
    <row r="89674" spans="1:1" x14ac:dyDescent="0.25">
      <c r="A89674"/>
    </row>
    <row r="89675" spans="1:1" x14ac:dyDescent="0.25">
      <c r="A89675"/>
    </row>
    <row r="89676" spans="1:1" x14ac:dyDescent="0.25">
      <c r="A89676"/>
    </row>
    <row r="89677" spans="1:1" x14ac:dyDescent="0.25">
      <c r="A89677"/>
    </row>
    <row r="89678" spans="1:1" x14ac:dyDescent="0.25">
      <c r="A89678"/>
    </row>
    <row r="89679" spans="1:1" x14ac:dyDescent="0.25">
      <c r="A89679"/>
    </row>
    <row r="89680" spans="1:1" x14ac:dyDescent="0.25">
      <c r="A89680"/>
    </row>
    <row r="89681" spans="1:1" x14ac:dyDescent="0.25">
      <c r="A89681"/>
    </row>
    <row r="89682" spans="1:1" x14ac:dyDescent="0.25">
      <c r="A89682"/>
    </row>
    <row r="89683" spans="1:1" x14ac:dyDescent="0.25">
      <c r="A89683"/>
    </row>
    <row r="89684" spans="1:1" x14ac:dyDescent="0.25">
      <c r="A89684"/>
    </row>
    <row r="89685" spans="1:1" x14ac:dyDescent="0.25">
      <c r="A89685"/>
    </row>
    <row r="89686" spans="1:1" x14ac:dyDescent="0.25">
      <c r="A89686"/>
    </row>
    <row r="89687" spans="1:1" x14ac:dyDescent="0.25">
      <c r="A89687"/>
    </row>
    <row r="89688" spans="1:1" x14ac:dyDescent="0.25">
      <c r="A89688"/>
    </row>
    <row r="89689" spans="1:1" x14ac:dyDescent="0.25">
      <c r="A89689"/>
    </row>
    <row r="89690" spans="1:1" x14ac:dyDescent="0.25">
      <c r="A89690"/>
    </row>
    <row r="89691" spans="1:1" x14ac:dyDescent="0.25">
      <c r="A89691"/>
    </row>
    <row r="89692" spans="1:1" x14ac:dyDescent="0.25">
      <c r="A89692"/>
    </row>
    <row r="89693" spans="1:1" x14ac:dyDescent="0.25">
      <c r="A89693"/>
    </row>
    <row r="89694" spans="1:1" x14ac:dyDescent="0.25">
      <c r="A89694"/>
    </row>
    <row r="89695" spans="1:1" x14ac:dyDescent="0.25">
      <c r="A89695"/>
    </row>
    <row r="89696" spans="1:1" x14ac:dyDescent="0.25">
      <c r="A89696"/>
    </row>
    <row r="89697" spans="1:1" x14ac:dyDescent="0.25">
      <c r="A89697"/>
    </row>
    <row r="89698" spans="1:1" x14ac:dyDescent="0.25">
      <c r="A89698"/>
    </row>
    <row r="89699" spans="1:1" x14ac:dyDescent="0.25">
      <c r="A89699"/>
    </row>
    <row r="89700" spans="1:1" x14ac:dyDescent="0.25">
      <c r="A89700"/>
    </row>
    <row r="89701" spans="1:1" x14ac:dyDescent="0.25">
      <c r="A89701"/>
    </row>
    <row r="89702" spans="1:1" x14ac:dyDescent="0.25">
      <c r="A89702"/>
    </row>
    <row r="89703" spans="1:1" x14ac:dyDescent="0.25">
      <c r="A89703"/>
    </row>
    <row r="89704" spans="1:1" x14ac:dyDescent="0.25">
      <c r="A89704"/>
    </row>
    <row r="89705" spans="1:1" x14ac:dyDescent="0.25">
      <c r="A89705"/>
    </row>
    <row r="89706" spans="1:1" x14ac:dyDescent="0.25">
      <c r="A89706"/>
    </row>
    <row r="89707" spans="1:1" x14ac:dyDescent="0.25">
      <c r="A89707"/>
    </row>
    <row r="89708" spans="1:1" x14ac:dyDescent="0.25">
      <c r="A89708"/>
    </row>
    <row r="89709" spans="1:1" x14ac:dyDescent="0.25">
      <c r="A89709"/>
    </row>
    <row r="89710" spans="1:1" x14ac:dyDescent="0.25">
      <c r="A89710"/>
    </row>
    <row r="89711" spans="1:1" x14ac:dyDescent="0.25">
      <c r="A89711"/>
    </row>
    <row r="89712" spans="1:1" x14ac:dyDescent="0.25">
      <c r="A89712"/>
    </row>
    <row r="89713" spans="1:1" x14ac:dyDescent="0.25">
      <c r="A89713"/>
    </row>
    <row r="89714" spans="1:1" x14ac:dyDescent="0.25">
      <c r="A89714"/>
    </row>
    <row r="89715" spans="1:1" x14ac:dyDescent="0.25">
      <c r="A89715"/>
    </row>
    <row r="89716" spans="1:1" x14ac:dyDescent="0.25">
      <c r="A89716"/>
    </row>
    <row r="89717" spans="1:1" x14ac:dyDescent="0.25">
      <c r="A89717"/>
    </row>
    <row r="89718" spans="1:1" x14ac:dyDescent="0.25">
      <c r="A89718"/>
    </row>
    <row r="89719" spans="1:1" x14ac:dyDescent="0.25">
      <c r="A89719"/>
    </row>
    <row r="89720" spans="1:1" x14ac:dyDescent="0.25">
      <c r="A89720"/>
    </row>
    <row r="89721" spans="1:1" x14ac:dyDescent="0.25">
      <c r="A89721"/>
    </row>
    <row r="89722" spans="1:1" x14ac:dyDescent="0.25">
      <c r="A89722"/>
    </row>
    <row r="89723" spans="1:1" x14ac:dyDescent="0.25">
      <c r="A89723"/>
    </row>
    <row r="89724" spans="1:1" x14ac:dyDescent="0.25">
      <c r="A89724"/>
    </row>
    <row r="89725" spans="1:1" x14ac:dyDescent="0.25">
      <c r="A89725"/>
    </row>
    <row r="89726" spans="1:1" x14ac:dyDescent="0.25">
      <c r="A89726"/>
    </row>
    <row r="89727" spans="1:1" x14ac:dyDescent="0.25">
      <c r="A89727"/>
    </row>
    <row r="89728" spans="1:1" x14ac:dyDescent="0.25">
      <c r="A89728"/>
    </row>
    <row r="89729" spans="1:1" x14ac:dyDescent="0.25">
      <c r="A89729"/>
    </row>
    <row r="89730" spans="1:1" x14ac:dyDescent="0.25">
      <c r="A89730"/>
    </row>
    <row r="89731" spans="1:1" x14ac:dyDescent="0.25">
      <c r="A89731"/>
    </row>
    <row r="89732" spans="1:1" x14ac:dyDescent="0.25">
      <c r="A89732"/>
    </row>
    <row r="89733" spans="1:1" x14ac:dyDescent="0.25">
      <c r="A89733"/>
    </row>
    <row r="89734" spans="1:1" x14ac:dyDescent="0.25">
      <c r="A89734"/>
    </row>
    <row r="89735" spans="1:1" x14ac:dyDescent="0.25">
      <c r="A89735"/>
    </row>
    <row r="89736" spans="1:1" x14ac:dyDescent="0.25">
      <c r="A89736"/>
    </row>
    <row r="89737" spans="1:1" x14ac:dyDescent="0.25">
      <c r="A89737"/>
    </row>
    <row r="89738" spans="1:1" x14ac:dyDescent="0.25">
      <c r="A89738"/>
    </row>
    <row r="89739" spans="1:1" x14ac:dyDescent="0.25">
      <c r="A89739"/>
    </row>
    <row r="89740" spans="1:1" x14ac:dyDescent="0.25">
      <c r="A89740"/>
    </row>
    <row r="89741" spans="1:1" x14ac:dyDescent="0.25">
      <c r="A89741"/>
    </row>
    <row r="89742" spans="1:1" x14ac:dyDescent="0.25">
      <c r="A89742"/>
    </row>
    <row r="89743" spans="1:1" x14ac:dyDescent="0.25">
      <c r="A89743"/>
    </row>
    <row r="89744" spans="1:1" x14ac:dyDescent="0.25">
      <c r="A89744"/>
    </row>
    <row r="89745" spans="1:1" x14ac:dyDescent="0.25">
      <c r="A89745"/>
    </row>
    <row r="89746" spans="1:1" x14ac:dyDescent="0.25">
      <c r="A89746"/>
    </row>
    <row r="89747" spans="1:1" x14ac:dyDescent="0.25">
      <c r="A89747"/>
    </row>
    <row r="89748" spans="1:1" x14ac:dyDescent="0.25">
      <c r="A89748"/>
    </row>
    <row r="89749" spans="1:1" x14ac:dyDescent="0.25">
      <c r="A89749"/>
    </row>
    <row r="89750" spans="1:1" x14ac:dyDescent="0.25">
      <c r="A89750"/>
    </row>
    <row r="89751" spans="1:1" x14ac:dyDescent="0.25">
      <c r="A89751"/>
    </row>
    <row r="89752" spans="1:1" x14ac:dyDescent="0.25">
      <c r="A89752"/>
    </row>
    <row r="89753" spans="1:1" x14ac:dyDescent="0.25">
      <c r="A89753"/>
    </row>
    <row r="89754" spans="1:1" x14ac:dyDescent="0.25">
      <c r="A89754"/>
    </row>
    <row r="89755" spans="1:1" x14ac:dyDescent="0.25">
      <c r="A89755"/>
    </row>
    <row r="89756" spans="1:1" x14ac:dyDescent="0.25">
      <c r="A89756"/>
    </row>
    <row r="89757" spans="1:1" x14ac:dyDescent="0.25">
      <c r="A89757"/>
    </row>
    <row r="89758" spans="1:1" x14ac:dyDescent="0.25">
      <c r="A89758"/>
    </row>
    <row r="89759" spans="1:1" x14ac:dyDescent="0.25">
      <c r="A89759"/>
    </row>
    <row r="89760" spans="1:1" x14ac:dyDescent="0.25">
      <c r="A89760"/>
    </row>
    <row r="89761" spans="1:1" x14ac:dyDescent="0.25">
      <c r="A89761"/>
    </row>
    <row r="89762" spans="1:1" x14ac:dyDescent="0.25">
      <c r="A89762"/>
    </row>
    <row r="89763" spans="1:1" x14ac:dyDescent="0.25">
      <c r="A89763"/>
    </row>
    <row r="89764" spans="1:1" x14ac:dyDescent="0.25">
      <c r="A89764"/>
    </row>
    <row r="89765" spans="1:1" x14ac:dyDescent="0.25">
      <c r="A89765"/>
    </row>
    <row r="89766" spans="1:1" x14ac:dyDescent="0.25">
      <c r="A89766"/>
    </row>
    <row r="89767" spans="1:1" x14ac:dyDescent="0.25">
      <c r="A89767"/>
    </row>
    <row r="89768" spans="1:1" x14ac:dyDescent="0.25">
      <c r="A89768"/>
    </row>
    <row r="89769" spans="1:1" x14ac:dyDescent="0.25">
      <c r="A89769"/>
    </row>
    <row r="89770" spans="1:1" x14ac:dyDescent="0.25">
      <c r="A89770"/>
    </row>
    <row r="89771" spans="1:1" x14ac:dyDescent="0.25">
      <c r="A89771"/>
    </row>
    <row r="89772" spans="1:1" x14ac:dyDescent="0.25">
      <c r="A89772"/>
    </row>
    <row r="89773" spans="1:1" x14ac:dyDescent="0.25">
      <c r="A89773"/>
    </row>
    <row r="89774" spans="1:1" x14ac:dyDescent="0.25">
      <c r="A89774"/>
    </row>
    <row r="89775" spans="1:1" x14ac:dyDescent="0.25">
      <c r="A89775"/>
    </row>
    <row r="89776" spans="1:1" x14ac:dyDescent="0.25">
      <c r="A89776"/>
    </row>
    <row r="89777" spans="1:1" x14ac:dyDescent="0.25">
      <c r="A89777"/>
    </row>
    <row r="89778" spans="1:1" x14ac:dyDescent="0.25">
      <c r="A89778"/>
    </row>
    <row r="89779" spans="1:1" x14ac:dyDescent="0.25">
      <c r="A89779"/>
    </row>
    <row r="89780" spans="1:1" x14ac:dyDescent="0.25">
      <c r="A89780"/>
    </row>
    <row r="89781" spans="1:1" x14ac:dyDescent="0.25">
      <c r="A89781"/>
    </row>
    <row r="89782" spans="1:1" x14ac:dyDescent="0.25">
      <c r="A89782"/>
    </row>
    <row r="89783" spans="1:1" x14ac:dyDescent="0.25">
      <c r="A89783"/>
    </row>
    <row r="89784" spans="1:1" x14ac:dyDescent="0.25">
      <c r="A89784"/>
    </row>
    <row r="89785" spans="1:1" x14ac:dyDescent="0.25">
      <c r="A89785"/>
    </row>
    <row r="89786" spans="1:1" x14ac:dyDescent="0.25">
      <c r="A89786"/>
    </row>
    <row r="89787" spans="1:1" x14ac:dyDescent="0.25">
      <c r="A89787"/>
    </row>
    <row r="89788" spans="1:1" x14ac:dyDescent="0.25">
      <c r="A89788"/>
    </row>
    <row r="89789" spans="1:1" x14ac:dyDescent="0.25">
      <c r="A89789"/>
    </row>
    <row r="89790" spans="1:1" x14ac:dyDescent="0.25">
      <c r="A89790"/>
    </row>
    <row r="89791" spans="1:1" x14ac:dyDescent="0.25">
      <c r="A89791"/>
    </row>
    <row r="89792" spans="1:1" x14ac:dyDescent="0.25">
      <c r="A89792"/>
    </row>
    <row r="89793" spans="1:1" x14ac:dyDescent="0.25">
      <c r="A89793"/>
    </row>
    <row r="89794" spans="1:1" x14ac:dyDescent="0.25">
      <c r="A89794"/>
    </row>
    <row r="89795" spans="1:1" x14ac:dyDescent="0.25">
      <c r="A89795"/>
    </row>
    <row r="89796" spans="1:1" x14ac:dyDescent="0.25">
      <c r="A89796"/>
    </row>
    <row r="89797" spans="1:1" x14ac:dyDescent="0.25">
      <c r="A89797"/>
    </row>
    <row r="89798" spans="1:1" x14ac:dyDescent="0.25">
      <c r="A89798"/>
    </row>
    <row r="89799" spans="1:1" x14ac:dyDescent="0.25">
      <c r="A89799"/>
    </row>
    <row r="89800" spans="1:1" x14ac:dyDescent="0.25">
      <c r="A89800"/>
    </row>
    <row r="89801" spans="1:1" x14ac:dyDescent="0.25">
      <c r="A89801"/>
    </row>
    <row r="89802" spans="1:1" x14ac:dyDescent="0.25">
      <c r="A89802"/>
    </row>
    <row r="89803" spans="1:1" x14ac:dyDescent="0.25">
      <c r="A89803"/>
    </row>
    <row r="89804" spans="1:1" x14ac:dyDescent="0.25">
      <c r="A89804"/>
    </row>
    <row r="89805" spans="1:1" x14ac:dyDescent="0.25">
      <c r="A89805"/>
    </row>
    <row r="89806" spans="1:1" x14ac:dyDescent="0.25">
      <c r="A89806"/>
    </row>
    <row r="89807" spans="1:1" x14ac:dyDescent="0.25">
      <c r="A89807"/>
    </row>
    <row r="89808" spans="1:1" x14ac:dyDescent="0.25">
      <c r="A89808"/>
    </row>
    <row r="89809" spans="1:1" x14ac:dyDescent="0.25">
      <c r="A89809"/>
    </row>
    <row r="89810" spans="1:1" x14ac:dyDescent="0.25">
      <c r="A89810"/>
    </row>
    <row r="89811" spans="1:1" x14ac:dyDescent="0.25">
      <c r="A89811"/>
    </row>
    <row r="89812" spans="1:1" x14ac:dyDescent="0.25">
      <c r="A89812"/>
    </row>
    <row r="89813" spans="1:1" x14ac:dyDescent="0.25">
      <c r="A89813"/>
    </row>
    <row r="89814" spans="1:1" x14ac:dyDescent="0.25">
      <c r="A89814"/>
    </row>
    <row r="89815" spans="1:1" x14ac:dyDescent="0.25">
      <c r="A89815"/>
    </row>
    <row r="89816" spans="1:1" x14ac:dyDescent="0.25">
      <c r="A89816"/>
    </row>
    <row r="89817" spans="1:1" x14ac:dyDescent="0.25">
      <c r="A89817"/>
    </row>
    <row r="89818" spans="1:1" x14ac:dyDescent="0.25">
      <c r="A89818"/>
    </row>
    <row r="89819" spans="1:1" x14ac:dyDescent="0.25">
      <c r="A89819"/>
    </row>
    <row r="89820" spans="1:1" x14ac:dyDescent="0.25">
      <c r="A89820"/>
    </row>
    <row r="89821" spans="1:1" x14ac:dyDescent="0.25">
      <c r="A89821"/>
    </row>
    <row r="89822" spans="1:1" x14ac:dyDescent="0.25">
      <c r="A89822"/>
    </row>
    <row r="89823" spans="1:1" x14ac:dyDescent="0.25">
      <c r="A89823"/>
    </row>
    <row r="89824" spans="1:1" x14ac:dyDescent="0.25">
      <c r="A89824"/>
    </row>
    <row r="89825" spans="1:1" x14ac:dyDescent="0.25">
      <c r="A89825"/>
    </row>
    <row r="89826" spans="1:1" x14ac:dyDescent="0.25">
      <c r="A89826"/>
    </row>
    <row r="89827" spans="1:1" x14ac:dyDescent="0.25">
      <c r="A89827"/>
    </row>
    <row r="89828" spans="1:1" x14ac:dyDescent="0.25">
      <c r="A89828"/>
    </row>
    <row r="89829" spans="1:1" x14ac:dyDescent="0.25">
      <c r="A89829"/>
    </row>
    <row r="89830" spans="1:1" x14ac:dyDescent="0.25">
      <c r="A89830"/>
    </row>
    <row r="89831" spans="1:1" x14ac:dyDescent="0.25">
      <c r="A89831"/>
    </row>
    <row r="89832" spans="1:1" x14ac:dyDescent="0.25">
      <c r="A89832"/>
    </row>
    <row r="89833" spans="1:1" x14ac:dyDescent="0.25">
      <c r="A89833"/>
    </row>
    <row r="89834" spans="1:1" x14ac:dyDescent="0.25">
      <c r="A89834"/>
    </row>
    <row r="89835" spans="1:1" x14ac:dyDescent="0.25">
      <c r="A89835"/>
    </row>
    <row r="89836" spans="1:1" x14ac:dyDescent="0.25">
      <c r="A89836"/>
    </row>
    <row r="89837" spans="1:1" x14ac:dyDescent="0.25">
      <c r="A89837"/>
    </row>
    <row r="89838" spans="1:1" x14ac:dyDescent="0.25">
      <c r="A89838"/>
    </row>
    <row r="89839" spans="1:1" x14ac:dyDescent="0.25">
      <c r="A89839"/>
    </row>
    <row r="89840" spans="1:1" x14ac:dyDescent="0.25">
      <c r="A89840"/>
    </row>
    <row r="89841" spans="1:1" x14ac:dyDescent="0.25">
      <c r="A89841"/>
    </row>
    <row r="89842" spans="1:1" x14ac:dyDescent="0.25">
      <c r="A89842"/>
    </row>
    <row r="89843" spans="1:1" x14ac:dyDescent="0.25">
      <c r="A89843"/>
    </row>
    <row r="89844" spans="1:1" x14ac:dyDescent="0.25">
      <c r="A89844"/>
    </row>
    <row r="89845" spans="1:1" x14ac:dyDescent="0.25">
      <c r="A89845"/>
    </row>
    <row r="89846" spans="1:1" x14ac:dyDescent="0.25">
      <c r="A89846"/>
    </row>
    <row r="89847" spans="1:1" x14ac:dyDescent="0.25">
      <c r="A89847"/>
    </row>
    <row r="89848" spans="1:1" x14ac:dyDescent="0.25">
      <c r="A89848"/>
    </row>
    <row r="89849" spans="1:1" x14ac:dyDescent="0.25">
      <c r="A89849"/>
    </row>
    <row r="89850" spans="1:1" x14ac:dyDescent="0.25">
      <c r="A89850"/>
    </row>
    <row r="89851" spans="1:1" x14ac:dyDescent="0.25">
      <c r="A89851"/>
    </row>
    <row r="89852" spans="1:1" x14ac:dyDescent="0.25">
      <c r="A89852"/>
    </row>
    <row r="89853" spans="1:1" x14ac:dyDescent="0.25">
      <c r="A89853"/>
    </row>
    <row r="89854" spans="1:1" x14ac:dyDescent="0.25">
      <c r="A89854"/>
    </row>
    <row r="89855" spans="1:1" x14ac:dyDescent="0.25">
      <c r="A89855"/>
    </row>
    <row r="89856" spans="1:1" x14ac:dyDescent="0.25">
      <c r="A89856"/>
    </row>
    <row r="89857" spans="1:1" x14ac:dyDescent="0.25">
      <c r="A89857"/>
    </row>
    <row r="89858" spans="1:1" x14ac:dyDescent="0.25">
      <c r="A89858"/>
    </row>
    <row r="89859" spans="1:1" x14ac:dyDescent="0.25">
      <c r="A89859"/>
    </row>
    <row r="89860" spans="1:1" x14ac:dyDescent="0.25">
      <c r="A89860"/>
    </row>
    <row r="89861" spans="1:1" x14ac:dyDescent="0.25">
      <c r="A89861"/>
    </row>
    <row r="89862" spans="1:1" x14ac:dyDescent="0.25">
      <c r="A89862"/>
    </row>
    <row r="89863" spans="1:1" x14ac:dyDescent="0.25">
      <c r="A89863"/>
    </row>
    <row r="89864" spans="1:1" x14ac:dyDescent="0.25">
      <c r="A89864"/>
    </row>
    <row r="89865" spans="1:1" x14ac:dyDescent="0.25">
      <c r="A89865"/>
    </row>
    <row r="89866" spans="1:1" x14ac:dyDescent="0.25">
      <c r="A89866"/>
    </row>
    <row r="89867" spans="1:1" x14ac:dyDescent="0.25">
      <c r="A89867"/>
    </row>
    <row r="89868" spans="1:1" x14ac:dyDescent="0.25">
      <c r="A89868"/>
    </row>
    <row r="89869" spans="1:1" x14ac:dyDescent="0.25">
      <c r="A89869"/>
    </row>
    <row r="89870" spans="1:1" x14ac:dyDescent="0.25">
      <c r="A89870"/>
    </row>
    <row r="89871" spans="1:1" x14ac:dyDescent="0.25">
      <c r="A89871"/>
    </row>
    <row r="89872" spans="1:1" x14ac:dyDescent="0.25">
      <c r="A89872"/>
    </row>
    <row r="89873" spans="1:1" x14ac:dyDescent="0.25">
      <c r="A89873"/>
    </row>
    <row r="89874" spans="1:1" x14ac:dyDescent="0.25">
      <c r="A89874"/>
    </row>
    <row r="89875" spans="1:1" x14ac:dyDescent="0.25">
      <c r="A89875"/>
    </row>
    <row r="89876" spans="1:1" x14ac:dyDescent="0.25">
      <c r="A89876"/>
    </row>
    <row r="89877" spans="1:1" x14ac:dyDescent="0.25">
      <c r="A89877"/>
    </row>
    <row r="89878" spans="1:1" x14ac:dyDescent="0.25">
      <c r="A89878"/>
    </row>
    <row r="89879" spans="1:1" x14ac:dyDescent="0.25">
      <c r="A89879"/>
    </row>
    <row r="89880" spans="1:1" x14ac:dyDescent="0.25">
      <c r="A89880"/>
    </row>
    <row r="89881" spans="1:1" x14ac:dyDescent="0.25">
      <c r="A89881"/>
    </row>
    <row r="89882" spans="1:1" x14ac:dyDescent="0.25">
      <c r="A89882"/>
    </row>
    <row r="89883" spans="1:1" x14ac:dyDescent="0.25">
      <c r="A89883"/>
    </row>
    <row r="89884" spans="1:1" x14ac:dyDescent="0.25">
      <c r="A89884"/>
    </row>
    <row r="89885" spans="1:1" x14ac:dyDescent="0.25">
      <c r="A89885"/>
    </row>
    <row r="89886" spans="1:1" x14ac:dyDescent="0.25">
      <c r="A89886"/>
    </row>
    <row r="89887" spans="1:1" x14ac:dyDescent="0.25">
      <c r="A89887"/>
    </row>
    <row r="89888" spans="1:1" x14ac:dyDescent="0.25">
      <c r="A89888"/>
    </row>
    <row r="89889" spans="1:1" x14ac:dyDescent="0.25">
      <c r="A89889"/>
    </row>
    <row r="89890" spans="1:1" x14ac:dyDescent="0.25">
      <c r="A89890"/>
    </row>
    <row r="89891" spans="1:1" x14ac:dyDescent="0.25">
      <c r="A89891"/>
    </row>
    <row r="89892" spans="1:1" x14ac:dyDescent="0.25">
      <c r="A89892"/>
    </row>
    <row r="89893" spans="1:1" x14ac:dyDescent="0.25">
      <c r="A89893"/>
    </row>
    <row r="89894" spans="1:1" x14ac:dyDescent="0.25">
      <c r="A89894"/>
    </row>
    <row r="89895" spans="1:1" x14ac:dyDescent="0.25">
      <c r="A89895"/>
    </row>
    <row r="89896" spans="1:1" x14ac:dyDescent="0.25">
      <c r="A89896"/>
    </row>
    <row r="89897" spans="1:1" x14ac:dyDescent="0.25">
      <c r="A89897"/>
    </row>
    <row r="89898" spans="1:1" x14ac:dyDescent="0.25">
      <c r="A89898"/>
    </row>
    <row r="89899" spans="1:1" x14ac:dyDescent="0.25">
      <c r="A89899"/>
    </row>
    <row r="89900" spans="1:1" x14ac:dyDescent="0.25">
      <c r="A89900"/>
    </row>
    <row r="89901" spans="1:1" x14ac:dyDescent="0.25">
      <c r="A89901"/>
    </row>
    <row r="89902" spans="1:1" x14ac:dyDescent="0.25">
      <c r="A89902"/>
    </row>
    <row r="89903" spans="1:1" x14ac:dyDescent="0.25">
      <c r="A89903"/>
    </row>
    <row r="89904" spans="1:1" x14ac:dyDescent="0.25">
      <c r="A89904"/>
    </row>
    <row r="89905" spans="1:1" x14ac:dyDescent="0.25">
      <c r="A89905"/>
    </row>
    <row r="89906" spans="1:1" x14ac:dyDescent="0.25">
      <c r="A89906"/>
    </row>
    <row r="89907" spans="1:1" x14ac:dyDescent="0.25">
      <c r="A89907"/>
    </row>
    <row r="89908" spans="1:1" x14ac:dyDescent="0.25">
      <c r="A89908"/>
    </row>
    <row r="89909" spans="1:1" x14ac:dyDescent="0.25">
      <c r="A89909"/>
    </row>
    <row r="89910" spans="1:1" x14ac:dyDescent="0.25">
      <c r="A89910"/>
    </row>
    <row r="89911" spans="1:1" x14ac:dyDescent="0.25">
      <c r="A89911"/>
    </row>
    <row r="89912" spans="1:1" x14ac:dyDescent="0.25">
      <c r="A89912"/>
    </row>
    <row r="89913" spans="1:1" x14ac:dyDescent="0.25">
      <c r="A89913"/>
    </row>
    <row r="89914" spans="1:1" x14ac:dyDescent="0.25">
      <c r="A89914"/>
    </row>
    <row r="89915" spans="1:1" x14ac:dyDescent="0.25">
      <c r="A89915"/>
    </row>
    <row r="89916" spans="1:1" x14ac:dyDescent="0.25">
      <c r="A89916"/>
    </row>
    <row r="89917" spans="1:1" x14ac:dyDescent="0.25">
      <c r="A89917"/>
    </row>
    <row r="89918" spans="1:1" x14ac:dyDescent="0.25">
      <c r="A89918"/>
    </row>
    <row r="89919" spans="1:1" x14ac:dyDescent="0.25">
      <c r="A89919"/>
    </row>
    <row r="89920" spans="1:1" x14ac:dyDescent="0.25">
      <c r="A89920"/>
    </row>
    <row r="89921" spans="1:1" x14ac:dyDescent="0.25">
      <c r="A89921"/>
    </row>
    <row r="89922" spans="1:1" x14ac:dyDescent="0.25">
      <c r="A89922"/>
    </row>
    <row r="89923" spans="1:1" x14ac:dyDescent="0.25">
      <c r="A89923"/>
    </row>
    <row r="89924" spans="1:1" x14ac:dyDescent="0.25">
      <c r="A89924"/>
    </row>
    <row r="89925" spans="1:1" x14ac:dyDescent="0.25">
      <c r="A89925"/>
    </row>
    <row r="89926" spans="1:1" x14ac:dyDescent="0.25">
      <c r="A89926"/>
    </row>
    <row r="89927" spans="1:1" x14ac:dyDescent="0.25">
      <c r="A89927"/>
    </row>
    <row r="89928" spans="1:1" x14ac:dyDescent="0.25">
      <c r="A89928"/>
    </row>
    <row r="89929" spans="1:1" x14ac:dyDescent="0.25">
      <c r="A89929"/>
    </row>
    <row r="89930" spans="1:1" x14ac:dyDescent="0.25">
      <c r="A89930"/>
    </row>
    <row r="89931" spans="1:1" x14ac:dyDescent="0.25">
      <c r="A89931"/>
    </row>
    <row r="89932" spans="1:1" x14ac:dyDescent="0.25">
      <c r="A89932"/>
    </row>
    <row r="89933" spans="1:1" x14ac:dyDescent="0.25">
      <c r="A89933"/>
    </row>
    <row r="89934" spans="1:1" x14ac:dyDescent="0.25">
      <c r="A89934"/>
    </row>
    <row r="89935" spans="1:1" x14ac:dyDescent="0.25">
      <c r="A89935"/>
    </row>
    <row r="89936" spans="1:1" x14ac:dyDescent="0.25">
      <c r="A89936"/>
    </row>
    <row r="89937" spans="1:1" x14ac:dyDescent="0.25">
      <c r="A89937"/>
    </row>
    <row r="89938" spans="1:1" x14ac:dyDescent="0.25">
      <c r="A89938"/>
    </row>
    <row r="89939" spans="1:1" x14ac:dyDescent="0.25">
      <c r="A89939"/>
    </row>
    <row r="89940" spans="1:1" x14ac:dyDescent="0.25">
      <c r="A89940"/>
    </row>
    <row r="89941" spans="1:1" x14ac:dyDescent="0.25">
      <c r="A89941"/>
    </row>
    <row r="89942" spans="1:1" x14ac:dyDescent="0.25">
      <c r="A89942"/>
    </row>
    <row r="89943" spans="1:1" x14ac:dyDescent="0.25">
      <c r="A89943"/>
    </row>
    <row r="89944" spans="1:1" x14ac:dyDescent="0.25">
      <c r="A89944"/>
    </row>
    <row r="89945" spans="1:1" x14ac:dyDescent="0.25">
      <c r="A89945"/>
    </row>
    <row r="89946" spans="1:1" x14ac:dyDescent="0.25">
      <c r="A89946"/>
    </row>
    <row r="89947" spans="1:1" x14ac:dyDescent="0.25">
      <c r="A89947"/>
    </row>
    <row r="89948" spans="1:1" x14ac:dyDescent="0.25">
      <c r="A89948"/>
    </row>
    <row r="89949" spans="1:1" x14ac:dyDescent="0.25">
      <c r="A89949"/>
    </row>
    <row r="89950" spans="1:1" x14ac:dyDescent="0.25">
      <c r="A89950"/>
    </row>
    <row r="89951" spans="1:1" x14ac:dyDescent="0.25">
      <c r="A89951"/>
    </row>
    <row r="89952" spans="1:1" x14ac:dyDescent="0.25">
      <c r="A89952"/>
    </row>
    <row r="89953" spans="1:1" x14ac:dyDescent="0.25">
      <c r="A89953"/>
    </row>
    <row r="89954" spans="1:1" x14ac:dyDescent="0.25">
      <c r="A89954"/>
    </row>
    <row r="89955" spans="1:1" x14ac:dyDescent="0.25">
      <c r="A89955"/>
    </row>
    <row r="89956" spans="1:1" x14ac:dyDescent="0.25">
      <c r="A89956"/>
    </row>
    <row r="89957" spans="1:1" x14ac:dyDescent="0.25">
      <c r="A89957"/>
    </row>
    <row r="89958" spans="1:1" x14ac:dyDescent="0.25">
      <c r="A89958"/>
    </row>
    <row r="89959" spans="1:1" x14ac:dyDescent="0.25">
      <c r="A89959"/>
    </row>
    <row r="89960" spans="1:1" x14ac:dyDescent="0.25">
      <c r="A89960"/>
    </row>
    <row r="89961" spans="1:1" x14ac:dyDescent="0.25">
      <c r="A89961"/>
    </row>
    <row r="89962" spans="1:1" x14ac:dyDescent="0.25">
      <c r="A89962"/>
    </row>
    <row r="89963" spans="1:1" x14ac:dyDescent="0.25">
      <c r="A89963"/>
    </row>
    <row r="89964" spans="1:1" x14ac:dyDescent="0.25">
      <c r="A89964"/>
    </row>
    <row r="89965" spans="1:1" x14ac:dyDescent="0.25">
      <c r="A89965"/>
    </row>
    <row r="89966" spans="1:1" x14ac:dyDescent="0.25">
      <c r="A89966"/>
    </row>
    <row r="89967" spans="1:1" x14ac:dyDescent="0.25">
      <c r="A89967"/>
    </row>
    <row r="89968" spans="1:1" x14ac:dyDescent="0.25">
      <c r="A89968"/>
    </row>
    <row r="89969" spans="1:1" x14ac:dyDescent="0.25">
      <c r="A89969"/>
    </row>
    <row r="89970" spans="1:1" x14ac:dyDescent="0.25">
      <c r="A89970"/>
    </row>
    <row r="89971" spans="1:1" x14ac:dyDescent="0.25">
      <c r="A89971"/>
    </row>
    <row r="89972" spans="1:1" x14ac:dyDescent="0.25">
      <c r="A89972"/>
    </row>
    <row r="89973" spans="1:1" x14ac:dyDescent="0.25">
      <c r="A89973"/>
    </row>
    <row r="89974" spans="1:1" x14ac:dyDescent="0.25">
      <c r="A89974"/>
    </row>
    <row r="89975" spans="1:1" x14ac:dyDescent="0.25">
      <c r="A89975"/>
    </row>
    <row r="89976" spans="1:1" x14ac:dyDescent="0.25">
      <c r="A89976"/>
    </row>
    <row r="89977" spans="1:1" x14ac:dyDescent="0.25">
      <c r="A89977"/>
    </row>
    <row r="89978" spans="1:1" x14ac:dyDescent="0.25">
      <c r="A89978"/>
    </row>
    <row r="89979" spans="1:1" x14ac:dyDescent="0.25">
      <c r="A89979"/>
    </row>
    <row r="89980" spans="1:1" x14ac:dyDescent="0.25">
      <c r="A89980"/>
    </row>
    <row r="89981" spans="1:1" x14ac:dyDescent="0.25">
      <c r="A89981"/>
    </row>
    <row r="89982" spans="1:1" x14ac:dyDescent="0.25">
      <c r="A89982"/>
    </row>
    <row r="89983" spans="1:1" x14ac:dyDescent="0.25">
      <c r="A89983"/>
    </row>
    <row r="89984" spans="1:1" x14ac:dyDescent="0.25">
      <c r="A89984"/>
    </row>
    <row r="89985" spans="1:1" x14ac:dyDescent="0.25">
      <c r="A89985"/>
    </row>
    <row r="89986" spans="1:1" x14ac:dyDescent="0.25">
      <c r="A89986"/>
    </row>
    <row r="89987" spans="1:1" x14ac:dyDescent="0.25">
      <c r="A89987"/>
    </row>
    <row r="89988" spans="1:1" x14ac:dyDescent="0.25">
      <c r="A89988"/>
    </row>
    <row r="89989" spans="1:1" x14ac:dyDescent="0.25">
      <c r="A89989"/>
    </row>
    <row r="89990" spans="1:1" x14ac:dyDescent="0.25">
      <c r="A89990"/>
    </row>
    <row r="89991" spans="1:1" x14ac:dyDescent="0.25">
      <c r="A89991"/>
    </row>
    <row r="89992" spans="1:1" x14ac:dyDescent="0.25">
      <c r="A89992"/>
    </row>
    <row r="89993" spans="1:1" x14ac:dyDescent="0.25">
      <c r="A89993"/>
    </row>
    <row r="89994" spans="1:1" x14ac:dyDescent="0.25">
      <c r="A89994"/>
    </row>
    <row r="89995" spans="1:1" x14ac:dyDescent="0.25">
      <c r="A89995"/>
    </row>
    <row r="89996" spans="1:1" x14ac:dyDescent="0.25">
      <c r="A89996"/>
    </row>
    <row r="89997" spans="1:1" x14ac:dyDescent="0.25">
      <c r="A89997"/>
    </row>
    <row r="89998" spans="1:1" x14ac:dyDescent="0.25">
      <c r="A89998"/>
    </row>
    <row r="89999" spans="1:1" x14ac:dyDescent="0.25">
      <c r="A89999"/>
    </row>
    <row r="90000" spans="1:1" x14ac:dyDescent="0.25">
      <c r="A90000"/>
    </row>
    <row r="90001" spans="1:1" x14ac:dyDescent="0.25">
      <c r="A90001"/>
    </row>
    <row r="90002" spans="1:1" x14ac:dyDescent="0.25">
      <c r="A90002"/>
    </row>
    <row r="90003" spans="1:1" x14ac:dyDescent="0.25">
      <c r="A90003"/>
    </row>
    <row r="90004" spans="1:1" x14ac:dyDescent="0.25">
      <c r="A90004"/>
    </row>
    <row r="90005" spans="1:1" x14ac:dyDescent="0.25">
      <c r="A90005"/>
    </row>
    <row r="90006" spans="1:1" x14ac:dyDescent="0.25">
      <c r="A90006"/>
    </row>
    <row r="90007" spans="1:1" x14ac:dyDescent="0.25">
      <c r="A90007"/>
    </row>
    <row r="90008" spans="1:1" x14ac:dyDescent="0.25">
      <c r="A90008"/>
    </row>
    <row r="90009" spans="1:1" x14ac:dyDescent="0.25">
      <c r="A90009"/>
    </row>
    <row r="90010" spans="1:1" x14ac:dyDescent="0.25">
      <c r="A90010"/>
    </row>
    <row r="90011" spans="1:1" x14ac:dyDescent="0.25">
      <c r="A90011"/>
    </row>
    <row r="90012" spans="1:1" x14ac:dyDescent="0.25">
      <c r="A90012"/>
    </row>
    <row r="90013" spans="1:1" x14ac:dyDescent="0.25">
      <c r="A90013"/>
    </row>
    <row r="90014" spans="1:1" x14ac:dyDescent="0.25">
      <c r="A90014"/>
    </row>
    <row r="90015" spans="1:1" x14ac:dyDescent="0.25">
      <c r="A90015"/>
    </row>
    <row r="90016" spans="1:1" x14ac:dyDescent="0.25">
      <c r="A90016"/>
    </row>
    <row r="90017" spans="1:1" x14ac:dyDescent="0.25">
      <c r="A90017"/>
    </row>
    <row r="90018" spans="1:1" x14ac:dyDescent="0.25">
      <c r="A90018"/>
    </row>
    <row r="90019" spans="1:1" x14ac:dyDescent="0.25">
      <c r="A90019"/>
    </row>
    <row r="90020" spans="1:1" x14ac:dyDescent="0.25">
      <c r="A90020"/>
    </row>
    <row r="90021" spans="1:1" x14ac:dyDescent="0.25">
      <c r="A90021"/>
    </row>
    <row r="90022" spans="1:1" x14ac:dyDescent="0.25">
      <c r="A90022"/>
    </row>
    <row r="90023" spans="1:1" x14ac:dyDescent="0.25">
      <c r="A90023"/>
    </row>
    <row r="90024" spans="1:1" x14ac:dyDescent="0.25">
      <c r="A90024"/>
    </row>
    <row r="90025" spans="1:1" x14ac:dyDescent="0.25">
      <c r="A90025"/>
    </row>
    <row r="90026" spans="1:1" x14ac:dyDescent="0.25">
      <c r="A90026"/>
    </row>
    <row r="90027" spans="1:1" x14ac:dyDescent="0.25">
      <c r="A90027"/>
    </row>
    <row r="90028" spans="1:1" x14ac:dyDescent="0.25">
      <c r="A90028"/>
    </row>
    <row r="90029" spans="1:1" x14ac:dyDescent="0.25">
      <c r="A90029"/>
    </row>
    <row r="90030" spans="1:1" x14ac:dyDescent="0.25">
      <c r="A90030"/>
    </row>
    <row r="90031" spans="1:1" x14ac:dyDescent="0.25">
      <c r="A90031"/>
    </row>
    <row r="90032" spans="1:1" x14ac:dyDescent="0.25">
      <c r="A90032"/>
    </row>
    <row r="90033" spans="1:1" x14ac:dyDescent="0.25">
      <c r="A90033"/>
    </row>
    <row r="90034" spans="1:1" x14ac:dyDescent="0.25">
      <c r="A90034"/>
    </row>
    <row r="90035" spans="1:1" x14ac:dyDescent="0.25">
      <c r="A90035"/>
    </row>
    <row r="90036" spans="1:1" x14ac:dyDescent="0.25">
      <c r="A90036"/>
    </row>
    <row r="90037" spans="1:1" x14ac:dyDescent="0.25">
      <c r="A90037"/>
    </row>
    <row r="90038" spans="1:1" x14ac:dyDescent="0.25">
      <c r="A90038"/>
    </row>
    <row r="90039" spans="1:1" x14ac:dyDescent="0.25">
      <c r="A90039"/>
    </row>
    <row r="90040" spans="1:1" x14ac:dyDescent="0.25">
      <c r="A90040"/>
    </row>
    <row r="90041" spans="1:1" x14ac:dyDescent="0.25">
      <c r="A90041"/>
    </row>
    <row r="90042" spans="1:1" x14ac:dyDescent="0.25">
      <c r="A90042"/>
    </row>
    <row r="90043" spans="1:1" x14ac:dyDescent="0.25">
      <c r="A90043"/>
    </row>
    <row r="90044" spans="1:1" x14ac:dyDescent="0.25">
      <c r="A90044"/>
    </row>
    <row r="90045" spans="1:1" x14ac:dyDescent="0.25">
      <c r="A90045"/>
    </row>
    <row r="90046" spans="1:1" x14ac:dyDescent="0.25">
      <c r="A90046"/>
    </row>
    <row r="90047" spans="1:1" x14ac:dyDescent="0.25">
      <c r="A90047"/>
    </row>
    <row r="90048" spans="1:1" x14ac:dyDescent="0.25">
      <c r="A90048"/>
    </row>
    <row r="90049" spans="1:1" x14ac:dyDescent="0.25">
      <c r="A90049"/>
    </row>
    <row r="90050" spans="1:1" x14ac:dyDescent="0.25">
      <c r="A90050"/>
    </row>
    <row r="90051" spans="1:1" x14ac:dyDescent="0.25">
      <c r="A90051"/>
    </row>
    <row r="90052" spans="1:1" x14ac:dyDescent="0.25">
      <c r="A90052"/>
    </row>
    <row r="90053" spans="1:1" x14ac:dyDescent="0.25">
      <c r="A90053"/>
    </row>
    <row r="90054" spans="1:1" x14ac:dyDescent="0.25">
      <c r="A90054"/>
    </row>
    <row r="90055" spans="1:1" x14ac:dyDescent="0.25">
      <c r="A90055"/>
    </row>
    <row r="90056" spans="1:1" x14ac:dyDescent="0.25">
      <c r="A90056"/>
    </row>
    <row r="90057" spans="1:1" x14ac:dyDescent="0.25">
      <c r="A90057"/>
    </row>
    <row r="90058" spans="1:1" x14ac:dyDescent="0.25">
      <c r="A90058"/>
    </row>
    <row r="90059" spans="1:1" x14ac:dyDescent="0.25">
      <c r="A90059"/>
    </row>
    <row r="90060" spans="1:1" x14ac:dyDescent="0.25">
      <c r="A90060"/>
    </row>
    <row r="90061" spans="1:1" x14ac:dyDescent="0.25">
      <c r="A90061"/>
    </row>
    <row r="90062" spans="1:1" x14ac:dyDescent="0.25">
      <c r="A90062"/>
    </row>
    <row r="90063" spans="1:1" x14ac:dyDescent="0.25">
      <c r="A90063"/>
    </row>
    <row r="90064" spans="1:1" x14ac:dyDescent="0.25">
      <c r="A90064"/>
    </row>
    <row r="90065" spans="1:1" x14ac:dyDescent="0.25">
      <c r="A90065"/>
    </row>
    <row r="90066" spans="1:1" x14ac:dyDescent="0.25">
      <c r="A90066"/>
    </row>
    <row r="90067" spans="1:1" x14ac:dyDescent="0.25">
      <c r="A90067"/>
    </row>
    <row r="90068" spans="1:1" x14ac:dyDescent="0.25">
      <c r="A90068"/>
    </row>
    <row r="90069" spans="1:1" x14ac:dyDescent="0.25">
      <c r="A90069"/>
    </row>
    <row r="90070" spans="1:1" x14ac:dyDescent="0.25">
      <c r="A90070"/>
    </row>
    <row r="90071" spans="1:1" x14ac:dyDescent="0.25">
      <c r="A90071"/>
    </row>
    <row r="90072" spans="1:1" x14ac:dyDescent="0.25">
      <c r="A90072"/>
    </row>
    <row r="90073" spans="1:1" x14ac:dyDescent="0.25">
      <c r="A90073"/>
    </row>
    <row r="90074" spans="1:1" x14ac:dyDescent="0.25">
      <c r="A90074"/>
    </row>
    <row r="90075" spans="1:1" x14ac:dyDescent="0.25">
      <c r="A90075"/>
    </row>
    <row r="90076" spans="1:1" x14ac:dyDescent="0.25">
      <c r="A90076"/>
    </row>
    <row r="90077" spans="1:1" x14ac:dyDescent="0.25">
      <c r="A90077"/>
    </row>
    <row r="90078" spans="1:1" x14ac:dyDescent="0.25">
      <c r="A90078"/>
    </row>
    <row r="90079" spans="1:1" x14ac:dyDescent="0.25">
      <c r="A90079"/>
    </row>
    <row r="90080" spans="1:1" x14ac:dyDescent="0.25">
      <c r="A90080"/>
    </row>
    <row r="90081" spans="1:1" x14ac:dyDescent="0.25">
      <c r="A90081"/>
    </row>
    <row r="90082" spans="1:1" x14ac:dyDescent="0.25">
      <c r="A90082"/>
    </row>
    <row r="90083" spans="1:1" x14ac:dyDescent="0.25">
      <c r="A90083"/>
    </row>
    <row r="90084" spans="1:1" x14ac:dyDescent="0.25">
      <c r="A90084"/>
    </row>
    <row r="90085" spans="1:1" x14ac:dyDescent="0.25">
      <c r="A90085"/>
    </row>
    <row r="90086" spans="1:1" x14ac:dyDescent="0.25">
      <c r="A90086"/>
    </row>
    <row r="90087" spans="1:1" x14ac:dyDescent="0.25">
      <c r="A90087"/>
    </row>
    <row r="90088" spans="1:1" x14ac:dyDescent="0.25">
      <c r="A90088"/>
    </row>
    <row r="90089" spans="1:1" x14ac:dyDescent="0.25">
      <c r="A90089"/>
    </row>
    <row r="90090" spans="1:1" x14ac:dyDescent="0.25">
      <c r="A90090"/>
    </row>
    <row r="90091" spans="1:1" x14ac:dyDescent="0.25">
      <c r="A90091"/>
    </row>
    <row r="90092" spans="1:1" x14ac:dyDescent="0.25">
      <c r="A90092"/>
    </row>
    <row r="90093" spans="1:1" x14ac:dyDescent="0.25">
      <c r="A90093"/>
    </row>
    <row r="90094" spans="1:1" x14ac:dyDescent="0.25">
      <c r="A90094"/>
    </row>
    <row r="90095" spans="1:1" x14ac:dyDescent="0.25">
      <c r="A90095"/>
    </row>
    <row r="90096" spans="1:1" x14ac:dyDescent="0.25">
      <c r="A90096"/>
    </row>
    <row r="90097" spans="1:1" x14ac:dyDescent="0.25">
      <c r="A90097"/>
    </row>
    <row r="90098" spans="1:1" x14ac:dyDescent="0.25">
      <c r="A90098"/>
    </row>
    <row r="90099" spans="1:1" x14ac:dyDescent="0.25">
      <c r="A90099"/>
    </row>
    <row r="90100" spans="1:1" x14ac:dyDescent="0.25">
      <c r="A90100"/>
    </row>
    <row r="90101" spans="1:1" x14ac:dyDescent="0.25">
      <c r="A90101"/>
    </row>
    <row r="90102" spans="1:1" x14ac:dyDescent="0.25">
      <c r="A90102"/>
    </row>
    <row r="90103" spans="1:1" x14ac:dyDescent="0.25">
      <c r="A90103"/>
    </row>
    <row r="90104" spans="1:1" x14ac:dyDescent="0.25">
      <c r="A90104"/>
    </row>
    <row r="90105" spans="1:1" x14ac:dyDescent="0.25">
      <c r="A90105"/>
    </row>
    <row r="90106" spans="1:1" x14ac:dyDescent="0.25">
      <c r="A90106"/>
    </row>
    <row r="90107" spans="1:1" x14ac:dyDescent="0.25">
      <c r="A90107"/>
    </row>
    <row r="90108" spans="1:1" x14ac:dyDescent="0.25">
      <c r="A90108"/>
    </row>
    <row r="90109" spans="1:1" x14ac:dyDescent="0.25">
      <c r="A90109"/>
    </row>
    <row r="90110" spans="1:1" x14ac:dyDescent="0.25">
      <c r="A90110"/>
    </row>
    <row r="90111" spans="1:1" x14ac:dyDescent="0.25">
      <c r="A90111"/>
    </row>
    <row r="90112" spans="1:1" x14ac:dyDescent="0.25">
      <c r="A90112"/>
    </row>
    <row r="90113" spans="1:1" x14ac:dyDescent="0.25">
      <c r="A90113"/>
    </row>
    <row r="90114" spans="1:1" x14ac:dyDescent="0.25">
      <c r="A90114"/>
    </row>
    <row r="90115" spans="1:1" x14ac:dyDescent="0.25">
      <c r="A90115"/>
    </row>
    <row r="90116" spans="1:1" x14ac:dyDescent="0.25">
      <c r="A90116"/>
    </row>
    <row r="90117" spans="1:1" x14ac:dyDescent="0.25">
      <c r="A90117"/>
    </row>
    <row r="90118" spans="1:1" x14ac:dyDescent="0.25">
      <c r="A90118"/>
    </row>
    <row r="90119" spans="1:1" x14ac:dyDescent="0.25">
      <c r="A90119"/>
    </row>
    <row r="90120" spans="1:1" x14ac:dyDescent="0.25">
      <c r="A90120"/>
    </row>
    <row r="90121" spans="1:1" x14ac:dyDescent="0.25">
      <c r="A90121"/>
    </row>
    <row r="90122" spans="1:1" x14ac:dyDescent="0.25">
      <c r="A90122"/>
    </row>
    <row r="90123" spans="1:1" x14ac:dyDescent="0.25">
      <c r="A90123"/>
    </row>
    <row r="90124" spans="1:1" x14ac:dyDescent="0.25">
      <c r="A90124"/>
    </row>
    <row r="90125" spans="1:1" x14ac:dyDescent="0.25">
      <c r="A90125"/>
    </row>
    <row r="90126" spans="1:1" x14ac:dyDescent="0.25">
      <c r="A90126"/>
    </row>
    <row r="90127" spans="1:1" x14ac:dyDescent="0.25">
      <c r="A90127"/>
    </row>
    <row r="90128" spans="1:1" x14ac:dyDescent="0.25">
      <c r="A90128"/>
    </row>
    <row r="90129" spans="1:1" x14ac:dyDescent="0.25">
      <c r="A90129"/>
    </row>
    <row r="90130" spans="1:1" x14ac:dyDescent="0.25">
      <c r="A90130"/>
    </row>
    <row r="90131" spans="1:1" x14ac:dyDescent="0.25">
      <c r="A90131"/>
    </row>
    <row r="90132" spans="1:1" x14ac:dyDescent="0.25">
      <c r="A90132"/>
    </row>
    <row r="90133" spans="1:1" x14ac:dyDescent="0.25">
      <c r="A90133"/>
    </row>
    <row r="90134" spans="1:1" x14ac:dyDescent="0.25">
      <c r="A90134"/>
    </row>
    <row r="90135" spans="1:1" x14ac:dyDescent="0.25">
      <c r="A90135"/>
    </row>
    <row r="90136" spans="1:1" x14ac:dyDescent="0.25">
      <c r="A90136"/>
    </row>
    <row r="90137" spans="1:1" x14ac:dyDescent="0.25">
      <c r="A90137"/>
    </row>
    <row r="90138" spans="1:1" x14ac:dyDescent="0.25">
      <c r="A90138"/>
    </row>
    <row r="90139" spans="1:1" x14ac:dyDescent="0.25">
      <c r="A90139"/>
    </row>
    <row r="90140" spans="1:1" x14ac:dyDescent="0.25">
      <c r="A90140"/>
    </row>
    <row r="90141" spans="1:1" x14ac:dyDescent="0.25">
      <c r="A90141"/>
    </row>
    <row r="90142" spans="1:1" x14ac:dyDescent="0.25">
      <c r="A90142"/>
    </row>
    <row r="90143" spans="1:1" x14ac:dyDescent="0.25">
      <c r="A90143"/>
    </row>
    <row r="90144" spans="1:1" x14ac:dyDescent="0.25">
      <c r="A90144"/>
    </row>
    <row r="90145" spans="1:1" x14ac:dyDescent="0.25">
      <c r="A90145"/>
    </row>
    <row r="90146" spans="1:1" x14ac:dyDescent="0.25">
      <c r="A90146"/>
    </row>
    <row r="90147" spans="1:1" x14ac:dyDescent="0.25">
      <c r="A90147"/>
    </row>
    <row r="90148" spans="1:1" x14ac:dyDescent="0.25">
      <c r="A90148"/>
    </row>
    <row r="90149" spans="1:1" x14ac:dyDescent="0.25">
      <c r="A90149"/>
    </row>
    <row r="90150" spans="1:1" x14ac:dyDescent="0.25">
      <c r="A90150"/>
    </row>
    <row r="90151" spans="1:1" x14ac:dyDescent="0.25">
      <c r="A90151"/>
    </row>
    <row r="90152" spans="1:1" x14ac:dyDescent="0.25">
      <c r="A90152"/>
    </row>
    <row r="90153" spans="1:1" x14ac:dyDescent="0.25">
      <c r="A90153"/>
    </row>
    <row r="90154" spans="1:1" x14ac:dyDescent="0.25">
      <c r="A90154"/>
    </row>
    <row r="90155" spans="1:1" x14ac:dyDescent="0.25">
      <c r="A90155"/>
    </row>
    <row r="90156" spans="1:1" x14ac:dyDescent="0.25">
      <c r="A90156"/>
    </row>
    <row r="90157" spans="1:1" x14ac:dyDescent="0.25">
      <c r="A90157"/>
    </row>
    <row r="90158" spans="1:1" x14ac:dyDescent="0.25">
      <c r="A90158"/>
    </row>
    <row r="90159" spans="1:1" x14ac:dyDescent="0.25">
      <c r="A90159"/>
    </row>
    <row r="90160" spans="1:1" x14ac:dyDescent="0.25">
      <c r="A90160"/>
    </row>
    <row r="90161" spans="1:1" x14ac:dyDescent="0.25">
      <c r="A90161"/>
    </row>
    <row r="90162" spans="1:1" x14ac:dyDescent="0.25">
      <c r="A90162"/>
    </row>
    <row r="90163" spans="1:1" x14ac:dyDescent="0.25">
      <c r="A90163"/>
    </row>
    <row r="90164" spans="1:1" x14ac:dyDescent="0.25">
      <c r="A90164"/>
    </row>
    <row r="90165" spans="1:1" x14ac:dyDescent="0.25">
      <c r="A90165"/>
    </row>
    <row r="90166" spans="1:1" x14ac:dyDescent="0.25">
      <c r="A90166"/>
    </row>
    <row r="90167" spans="1:1" x14ac:dyDescent="0.25">
      <c r="A90167"/>
    </row>
    <row r="90168" spans="1:1" x14ac:dyDescent="0.25">
      <c r="A90168"/>
    </row>
    <row r="90169" spans="1:1" x14ac:dyDescent="0.25">
      <c r="A90169"/>
    </row>
    <row r="90170" spans="1:1" x14ac:dyDescent="0.25">
      <c r="A90170"/>
    </row>
    <row r="90171" spans="1:1" x14ac:dyDescent="0.25">
      <c r="A90171"/>
    </row>
    <row r="90172" spans="1:1" x14ac:dyDescent="0.25">
      <c r="A90172"/>
    </row>
    <row r="90173" spans="1:1" x14ac:dyDescent="0.25">
      <c r="A90173"/>
    </row>
    <row r="90174" spans="1:1" x14ac:dyDescent="0.25">
      <c r="A90174"/>
    </row>
    <row r="90175" spans="1:1" x14ac:dyDescent="0.25">
      <c r="A90175"/>
    </row>
    <row r="90176" spans="1:1" x14ac:dyDescent="0.25">
      <c r="A90176"/>
    </row>
    <row r="90177" spans="1:1" x14ac:dyDescent="0.25">
      <c r="A90177"/>
    </row>
    <row r="90178" spans="1:1" x14ac:dyDescent="0.25">
      <c r="A90178"/>
    </row>
    <row r="90179" spans="1:1" x14ac:dyDescent="0.25">
      <c r="A90179"/>
    </row>
    <row r="90180" spans="1:1" x14ac:dyDescent="0.25">
      <c r="A90180"/>
    </row>
    <row r="90181" spans="1:1" x14ac:dyDescent="0.25">
      <c r="A90181"/>
    </row>
    <row r="90182" spans="1:1" x14ac:dyDescent="0.25">
      <c r="A90182"/>
    </row>
    <row r="90183" spans="1:1" x14ac:dyDescent="0.25">
      <c r="A90183"/>
    </row>
    <row r="90184" spans="1:1" x14ac:dyDescent="0.25">
      <c r="A90184"/>
    </row>
    <row r="90185" spans="1:1" x14ac:dyDescent="0.25">
      <c r="A90185"/>
    </row>
    <row r="90186" spans="1:1" x14ac:dyDescent="0.25">
      <c r="A90186"/>
    </row>
    <row r="90187" spans="1:1" x14ac:dyDescent="0.25">
      <c r="A90187"/>
    </row>
    <row r="90188" spans="1:1" x14ac:dyDescent="0.25">
      <c r="A90188"/>
    </row>
    <row r="90189" spans="1:1" x14ac:dyDescent="0.25">
      <c r="A90189"/>
    </row>
    <row r="90190" spans="1:1" x14ac:dyDescent="0.25">
      <c r="A90190"/>
    </row>
    <row r="90191" spans="1:1" x14ac:dyDescent="0.25">
      <c r="A90191"/>
    </row>
    <row r="90192" spans="1:1" x14ac:dyDescent="0.25">
      <c r="A90192"/>
    </row>
    <row r="90193" spans="1:1" x14ac:dyDescent="0.25">
      <c r="A90193"/>
    </row>
    <row r="90194" spans="1:1" x14ac:dyDescent="0.25">
      <c r="A90194"/>
    </row>
    <row r="90195" spans="1:1" x14ac:dyDescent="0.25">
      <c r="A90195"/>
    </row>
    <row r="90196" spans="1:1" x14ac:dyDescent="0.25">
      <c r="A90196"/>
    </row>
    <row r="90197" spans="1:1" x14ac:dyDescent="0.25">
      <c r="A90197"/>
    </row>
    <row r="90198" spans="1:1" x14ac:dyDescent="0.25">
      <c r="A90198"/>
    </row>
    <row r="90199" spans="1:1" x14ac:dyDescent="0.25">
      <c r="A90199"/>
    </row>
    <row r="90200" spans="1:1" x14ac:dyDescent="0.25">
      <c r="A90200"/>
    </row>
    <row r="90201" spans="1:1" x14ac:dyDescent="0.25">
      <c r="A90201"/>
    </row>
    <row r="90202" spans="1:1" x14ac:dyDescent="0.25">
      <c r="A90202"/>
    </row>
    <row r="90203" spans="1:1" x14ac:dyDescent="0.25">
      <c r="A90203"/>
    </row>
    <row r="90204" spans="1:1" x14ac:dyDescent="0.25">
      <c r="A90204"/>
    </row>
    <row r="90205" spans="1:1" x14ac:dyDescent="0.25">
      <c r="A90205"/>
    </row>
    <row r="90206" spans="1:1" x14ac:dyDescent="0.25">
      <c r="A90206"/>
    </row>
    <row r="90207" spans="1:1" x14ac:dyDescent="0.25">
      <c r="A90207"/>
    </row>
    <row r="90208" spans="1:1" x14ac:dyDescent="0.25">
      <c r="A90208"/>
    </row>
    <row r="90209" spans="1:1" x14ac:dyDescent="0.25">
      <c r="A90209"/>
    </row>
    <row r="90210" spans="1:1" x14ac:dyDescent="0.25">
      <c r="A90210"/>
    </row>
    <row r="90211" spans="1:1" x14ac:dyDescent="0.25">
      <c r="A90211"/>
    </row>
    <row r="90212" spans="1:1" x14ac:dyDescent="0.25">
      <c r="A90212"/>
    </row>
    <row r="90213" spans="1:1" x14ac:dyDescent="0.25">
      <c r="A90213"/>
    </row>
    <row r="90214" spans="1:1" x14ac:dyDescent="0.25">
      <c r="A90214"/>
    </row>
    <row r="90215" spans="1:1" x14ac:dyDescent="0.25">
      <c r="A90215"/>
    </row>
    <row r="90216" spans="1:1" x14ac:dyDescent="0.25">
      <c r="A90216"/>
    </row>
    <row r="90217" spans="1:1" x14ac:dyDescent="0.25">
      <c r="A90217"/>
    </row>
    <row r="90218" spans="1:1" x14ac:dyDescent="0.25">
      <c r="A90218"/>
    </row>
    <row r="90219" spans="1:1" x14ac:dyDescent="0.25">
      <c r="A90219"/>
    </row>
    <row r="90220" spans="1:1" x14ac:dyDescent="0.25">
      <c r="A90220"/>
    </row>
    <row r="90221" spans="1:1" x14ac:dyDescent="0.25">
      <c r="A90221"/>
    </row>
    <row r="90222" spans="1:1" x14ac:dyDescent="0.25">
      <c r="A90222"/>
    </row>
    <row r="90223" spans="1:1" x14ac:dyDescent="0.25">
      <c r="A90223"/>
    </row>
    <row r="90224" spans="1:1" x14ac:dyDescent="0.25">
      <c r="A90224"/>
    </row>
    <row r="90225" spans="1:1" x14ac:dyDescent="0.25">
      <c r="A90225"/>
    </row>
    <row r="90226" spans="1:1" x14ac:dyDescent="0.25">
      <c r="A90226"/>
    </row>
    <row r="90227" spans="1:1" x14ac:dyDescent="0.25">
      <c r="A90227"/>
    </row>
    <row r="90228" spans="1:1" x14ac:dyDescent="0.25">
      <c r="A90228"/>
    </row>
    <row r="90229" spans="1:1" x14ac:dyDescent="0.25">
      <c r="A90229"/>
    </row>
    <row r="90230" spans="1:1" x14ac:dyDescent="0.25">
      <c r="A90230"/>
    </row>
    <row r="90231" spans="1:1" x14ac:dyDescent="0.25">
      <c r="A90231"/>
    </row>
    <row r="90232" spans="1:1" x14ac:dyDescent="0.25">
      <c r="A90232"/>
    </row>
    <row r="90233" spans="1:1" x14ac:dyDescent="0.25">
      <c r="A90233"/>
    </row>
    <row r="90234" spans="1:1" x14ac:dyDescent="0.25">
      <c r="A90234"/>
    </row>
    <row r="90235" spans="1:1" x14ac:dyDescent="0.25">
      <c r="A90235"/>
    </row>
    <row r="90236" spans="1:1" x14ac:dyDescent="0.25">
      <c r="A90236"/>
    </row>
    <row r="90237" spans="1:1" x14ac:dyDescent="0.25">
      <c r="A90237"/>
    </row>
    <row r="90238" spans="1:1" x14ac:dyDescent="0.25">
      <c r="A90238"/>
    </row>
    <row r="90239" spans="1:1" x14ac:dyDescent="0.25">
      <c r="A90239"/>
    </row>
    <row r="90240" spans="1:1" x14ac:dyDescent="0.25">
      <c r="A90240"/>
    </row>
    <row r="90241" spans="1:1" x14ac:dyDescent="0.25">
      <c r="A90241"/>
    </row>
    <row r="90242" spans="1:1" x14ac:dyDescent="0.25">
      <c r="A90242"/>
    </row>
    <row r="90243" spans="1:1" x14ac:dyDescent="0.25">
      <c r="A90243"/>
    </row>
    <row r="90244" spans="1:1" x14ac:dyDescent="0.25">
      <c r="A90244"/>
    </row>
    <row r="90245" spans="1:1" x14ac:dyDescent="0.25">
      <c r="A90245"/>
    </row>
    <row r="90246" spans="1:1" x14ac:dyDescent="0.25">
      <c r="A90246"/>
    </row>
    <row r="90247" spans="1:1" x14ac:dyDescent="0.25">
      <c r="A90247"/>
    </row>
    <row r="90248" spans="1:1" x14ac:dyDescent="0.25">
      <c r="A90248"/>
    </row>
    <row r="90249" spans="1:1" x14ac:dyDescent="0.25">
      <c r="A90249"/>
    </row>
    <row r="90250" spans="1:1" x14ac:dyDescent="0.25">
      <c r="A90250"/>
    </row>
    <row r="90251" spans="1:1" x14ac:dyDescent="0.25">
      <c r="A90251"/>
    </row>
    <row r="90252" spans="1:1" x14ac:dyDescent="0.25">
      <c r="A90252"/>
    </row>
    <row r="90253" spans="1:1" x14ac:dyDescent="0.25">
      <c r="A90253"/>
    </row>
    <row r="90254" spans="1:1" x14ac:dyDescent="0.25">
      <c r="A90254"/>
    </row>
    <row r="90255" spans="1:1" x14ac:dyDescent="0.25">
      <c r="A90255"/>
    </row>
    <row r="90256" spans="1:1" x14ac:dyDescent="0.25">
      <c r="A90256"/>
    </row>
    <row r="90257" spans="1:1" x14ac:dyDescent="0.25">
      <c r="A90257"/>
    </row>
    <row r="90258" spans="1:1" x14ac:dyDescent="0.25">
      <c r="A90258"/>
    </row>
    <row r="90259" spans="1:1" x14ac:dyDescent="0.25">
      <c r="A90259"/>
    </row>
    <row r="90260" spans="1:1" x14ac:dyDescent="0.25">
      <c r="A90260"/>
    </row>
    <row r="90261" spans="1:1" x14ac:dyDescent="0.25">
      <c r="A90261"/>
    </row>
    <row r="90262" spans="1:1" x14ac:dyDescent="0.25">
      <c r="A90262"/>
    </row>
    <row r="90263" spans="1:1" x14ac:dyDescent="0.25">
      <c r="A90263"/>
    </row>
    <row r="90264" spans="1:1" x14ac:dyDescent="0.25">
      <c r="A90264"/>
    </row>
    <row r="90265" spans="1:1" x14ac:dyDescent="0.25">
      <c r="A90265"/>
    </row>
    <row r="90266" spans="1:1" x14ac:dyDescent="0.25">
      <c r="A90266"/>
    </row>
    <row r="90267" spans="1:1" x14ac:dyDescent="0.25">
      <c r="A90267"/>
    </row>
    <row r="90268" spans="1:1" x14ac:dyDescent="0.25">
      <c r="A90268"/>
    </row>
    <row r="90269" spans="1:1" x14ac:dyDescent="0.25">
      <c r="A90269"/>
    </row>
    <row r="90270" spans="1:1" x14ac:dyDescent="0.25">
      <c r="A90270"/>
    </row>
    <row r="90271" spans="1:1" x14ac:dyDescent="0.25">
      <c r="A90271"/>
    </row>
    <row r="90272" spans="1:1" x14ac:dyDescent="0.25">
      <c r="A90272"/>
    </row>
    <row r="90273" spans="1:1" x14ac:dyDescent="0.25">
      <c r="A90273"/>
    </row>
    <row r="90274" spans="1:1" x14ac:dyDescent="0.25">
      <c r="A90274"/>
    </row>
    <row r="90275" spans="1:1" x14ac:dyDescent="0.25">
      <c r="A90275"/>
    </row>
    <row r="90276" spans="1:1" x14ac:dyDescent="0.25">
      <c r="A90276"/>
    </row>
    <row r="90277" spans="1:1" x14ac:dyDescent="0.25">
      <c r="A90277"/>
    </row>
    <row r="90278" spans="1:1" x14ac:dyDescent="0.25">
      <c r="A90278"/>
    </row>
    <row r="90279" spans="1:1" x14ac:dyDescent="0.25">
      <c r="A90279"/>
    </row>
    <row r="90280" spans="1:1" x14ac:dyDescent="0.25">
      <c r="A90280"/>
    </row>
    <row r="90281" spans="1:1" x14ac:dyDescent="0.25">
      <c r="A90281"/>
    </row>
    <row r="90282" spans="1:1" x14ac:dyDescent="0.25">
      <c r="A90282"/>
    </row>
    <row r="90283" spans="1:1" x14ac:dyDescent="0.25">
      <c r="A90283"/>
    </row>
    <row r="90284" spans="1:1" x14ac:dyDescent="0.25">
      <c r="A90284"/>
    </row>
    <row r="90285" spans="1:1" x14ac:dyDescent="0.25">
      <c r="A90285"/>
    </row>
    <row r="90286" spans="1:1" x14ac:dyDescent="0.25">
      <c r="A90286"/>
    </row>
    <row r="90287" spans="1:1" x14ac:dyDescent="0.25">
      <c r="A90287"/>
    </row>
    <row r="90288" spans="1:1" x14ac:dyDescent="0.25">
      <c r="A90288"/>
    </row>
    <row r="90289" spans="1:1" x14ac:dyDescent="0.25">
      <c r="A90289"/>
    </row>
    <row r="90290" spans="1:1" x14ac:dyDescent="0.25">
      <c r="A90290"/>
    </row>
    <row r="90291" spans="1:1" x14ac:dyDescent="0.25">
      <c r="A90291"/>
    </row>
    <row r="90292" spans="1:1" x14ac:dyDescent="0.25">
      <c r="A90292"/>
    </row>
    <row r="90293" spans="1:1" x14ac:dyDescent="0.25">
      <c r="A90293"/>
    </row>
    <row r="90294" spans="1:1" x14ac:dyDescent="0.25">
      <c r="A90294"/>
    </row>
    <row r="90295" spans="1:1" x14ac:dyDescent="0.25">
      <c r="A90295"/>
    </row>
    <row r="90296" spans="1:1" x14ac:dyDescent="0.25">
      <c r="A90296"/>
    </row>
    <row r="90297" spans="1:1" x14ac:dyDescent="0.25">
      <c r="A90297"/>
    </row>
    <row r="90298" spans="1:1" x14ac:dyDescent="0.25">
      <c r="A90298"/>
    </row>
    <row r="90299" spans="1:1" x14ac:dyDescent="0.25">
      <c r="A90299"/>
    </row>
    <row r="90300" spans="1:1" x14ac:dyDescent="0.25">
      <c r="A90300"/>
    </row>
    <row r="90301" spans="1:1" x14ac:dyDescent="0.25">
      <c r="A90301"/>
    </row>
    <row r="90302" spans="1:1" x14ac:dyDescent="0.25">
      <c r="A90302"/>
    </row>
    <row r="90303" spans="1:1" x14ac:dyDescent="0.25">
      <c r="A90303"/>
    </row>
    <row r="90304" spans="1:1" x14ac:dyDescent="0.25">
      <c r="A90304"/>
    </row>
    <row r="90305" spans="1:1" x14ac:dyDescent="0.25">
      <c r="A90305"/>
    </row>
    <row r="90306" spans="1:1" x14ac:dyDescent="0.25">
      <c r="A90306"/>
    </row>
    <row r="90307" spans="1:1" x14ac:dyDescent="0.25">
      <c r="A90307"/>
    </row>
    <row r="90308" spans="1:1" x14ac:dyDescent="0.25">
      <c r="A90308"/>
    </row>
    <row r="90309" spans="1:1" x14ac:dyDescent="0.25">
      <c r="A90309"/>
    </row>
    <row r="90310" spans="1:1" x14ac:dyDescent="0.25">
      <c r="A90310"/>
    </row>
    <row r="90311" spans="1:1" x14ac:dyDescent="0.25">
      <c r="A90311"/>
    </row>
    <row r="90312" spans="1:1" x14ac:dyDescent="0.25">
      <c r="A90312"/>
    </row>
    <row r="90313" spans="1:1" x14ac:dyDescent="0.25">
      <c r="A90313"/>
    </row>
    <row r="90314" spans="1:1" x14ac:dyDescent="0.25">
      <c r="A90314"/>
    </row>
    <row r="90315" spans="1:1" x14ac:dyDescent="0.25">
      <c r="A90315"/>
    </row>
    <row r="90316" spans="1:1" x14ac:dyDescent="0.25">
      <c r="A90316"/>
    </row>
    <row r="90317" spans="1:1" x14ac:dyDescent="0.25">
      <c r="A90317"/>
    </row>
    <row r="90318" spans="1:1" x14ac:dyDescent="0.25">
      <c r="A90318"/>
    </row>
    <row r="90319" spans="1:1" x14ac:dyDescent="0.25">
      <c r="A90319"/>
    </row>
    <row r="90320" spans="1:1" x14ac:dyDescent="0.25">
      <c r="A90320"/>
    </row>
    <row r="90321" spans="1:1" x14ac:dyDescent="0.25">
      <c r="A90321"/>
    </row>
    <row r="90322" spans="1:1" x14ac:dyDescent="0.25">
      <c r="A90322"/>
    </row>
    <row r="90323" spans="1:1" x14ac:dyDescent="0.25">
      <c r="A90323"/>
    </row>
    <row r="90324" spans="1:1" x14ac:dyDescent="0.25">
      <c r="A90324"/>
    </row>
    <row r="90325" spans="1:1" x14ac:dyDescent="0.25">
      <c r="A90325"/>
    </row>
    <row r="90326" spans="1:1" x14ac:dyDescent="0.25">
      <c r="A90326"/>
    </row>
    <row r="90327" spans="1:1" x14ac:dyDescent="0.25">
      <c r="A90327"/>
    </row>
    <row r="90328" spans="1:1" x14ac:dyDescent="0.25">
      <c r="A90328"/>
    </row>
    <row r="90329" spans="1:1" x14ac:dyDescent="0.25">
      <c r="A90329"/>
    </row>
    <row r="90330" spans="1:1" x14ac:dyDescent="0.25">
      <c r="A90330"/>
    </row>
    <row r="90331" spans="1:1" x14ac:dyDescent="0.25">
      <c r="A90331"/>
    </row>
    <row r="90332" spans="1:1" x14ac:dyDescent="0.25">
      <c r="A90332"/>
    </row>
    <row r="90333" spans="1:1" x14ac:dyDescent="0.25">
      <c r="A90333"/>
    </row>
    <row r="90334" spans="1:1" x14ac:dyDescent="0.25">
      <c r="A90334"/>
    </row>
    <row r="90335" spans="1:1" x14ac:dyDescent="0.25">
      <c r="A90335"/>
    </row>
    <row r="90336" spans="1:1" x14ac:dyDescent="0.25">
      <c r="A90336"/>
    </row>
    <row r="90337" spans="1:1" x14ac:dyDescent="0.25">
      <c r="A90337"/>
    </row>
    <row r="90338" spans="1:1" x14ac:dyDescent="0.25">
      <c r="A90338"/>
    </row>
    <row r="90339" spans="1:1" x14ac:dyDescent="0.25">
      <c r="A90339"/>
    </row>
    <row r="90340" spans="1:1" x14ac:dyDescent="0.25">
      <c r="A90340"/>
    </row>
    <row r="90341" spans="1:1" x14ac:dyDescent="0.25">
      <c r="A90341"/>
    </row>
    <row r="90342" spans="1:1" x14ac:dyDescent="0.25">
      <c r="A90342"/>
    </row>
    <row r="90343" spans="1:1" x14ac:dyDescent="0.25">
      <c r="A90343"/>
    </row>
    <row r="90344" spans="1:1" x14ac:dyDescent="0.25">
      <c r="A90344"/>
    </row>
    <row r="90345" spans="1:1" x14ac:dyDescent="0.25">
      <c r="A90345"/>
    </row>
    <row r="90346" spans="1:1" x14ac:dyDescent="0.25">
      <c r="A90346"/>
    </row>
    <row r="90347" spans="1:1" x14ac:dyDescent="0.25">
      <c r="A90347"/>
    </row>
    <row r="90348" spans="1:1" x14ac:dyDescent="0.25">
      <c r="A90348"/>
    </row>
    <row r="90349" spans="1:1" x14ac:dyDescent="0.25">
      <c r="A90349"/>
    </row>
    <row r="90350" spans="1:1" x14ac:dyDescent="0.25">
      <c r="A90350"/>
    </row>
    <row r="90351" spans="1:1" x14ac:dyDescent="0.25">
      <c r="A90351"/>
    </row>
    <row r="90352" spans="1:1" x14ac:dyDescent="0.25">
      <c r="A90352"/>
    </row>
    <row r="90353" spans="1:1" x14ac:dyDescent="0.25">
      <c r="A90353"/>
    </row>
    <row r="90354" spans="1:1" x14ac:dyDescent="0.25">
      <c r="A90354"/>
    </row>
    <row r="90355" spans="1:1" x14ac:dyDescent="0.25">
      <c r="A90355"/>
    </row>
    <row r="90356" spans="1:1" x14ac:dyDescent="0.25">
      <c r="A90356"/>
    </row>
    <row r="90357" spans="1:1" x14ac:dyDescent="0.25">
      <c r="A90357"/>
    </row>
    <row r="90358" spans="1:1" x14ac:dyDescent="0.25">
      <c r="A90358"/>
    </row>
    <row r="90359" spans="1:1" x14ac:dyDescent="0.25">
      <c r="A90359"/>
    </row>
    <row r="90360" spans="1:1" x14ac:dyDescent="0.25">
      <c r="A90360"/>
    </row>
    <row r="90361" spans="1:1" x14ac:dyDescent="0.25">
      <c r="A90361"/>
    </row>
    <row r="90362" spans="1:1" x14ac:dyDescent="0.25">
      <c r="A90362"/>
    </row>
    <row r="90363" spans="1:1" x14ac:dyDescent="0.25">
      <c r="A90363"/>
    </row>
    <row r="90364" spans="1:1" x14ac:dyDescent="0.25">
      <c r="A90364"/>
    </row>
    <row r="90365" spans="1:1" x14ac:dyDescent="0.25">
      <c r="A90365"/>
    </row>
    <row r="90366" spans="1:1" x14ac:dyDescent="0.25">
      <c r="A90366"/>
    </row>
    <row r="90367" spans="1:1" x14ac:dyDescent="0.25">
      <c r="A90367"/>
    </row>
    <row r="90368" spans="1:1" x14ac:dyDescent="0.25">
      <c r="A90368"/>
    </row>
    <row r="90369" spans="1:1" x14ac:dyDescent="0.25">
      <c r="A90369"/>
    </row>
    <row r="90370" spans="1:1" x14ac:dyDescent="0.25">
      <c r="A90370"/>
    </row>
    <row r="90371" spans="1:1" x14ac:dyDescent="0.25">
      <c r="A90371"/>
    </row>
    <row r="90372" spans="1:1" x14ac:dyDescent="0.25">
      <c r="A90372"/>
    </row>
    <row r="90373" spans="1:1" x14ac:dyDescent="0.25">
      <c r="A90373"/>
    </row>
    <row r="90374" spans="1:1" x14ac:dyDescent="0.25">
      <c r="A90374"/>
    </row>
    <row r="90375" spans="1:1" x14ac:dyDescent="0.25">
      <c r="A90375"/>
    </row>
    <row r="90376" spans="1:1" x14ac:dyDescent="0.25">
      <c r="A90376"/>
    </row>
    <row r="90377" spans="1:1" x14ac:dyDescent="0.25">
      <c r="A90377"/>
    </row>
    <row r="90378" spans="1:1" x14ac:dyDescent="0.25">
      <c r="A90378"/>
    </row>
    <row r="90379" spans="1:1" x14ac:dyDescent="0.25">
      <c r="A90379"/>
    </row>
    <row r="90380" spans="1:1" x14ac:dyDescent="0.25">
      <c r="A90380"/>
    </row>
    <row r="90381" spans="1:1" x14ac:dyDescent="0.25">
      <c r="A90381"/>
    </row>
    <row r="90382" spans="1:1" x14ac:dyDescent="0.25">
      <c r="A90382"/>
    </row>
    <row r="90383" spans="1:1" x14ac:dyDescent="0.25">
      <c r="A90383"/>
    </row>
    <row r="90384" spans="1:1" x14ac:dyDescent="0.25">
      <c r="A90384"/>
    </row>
    <row r="90385" spans="1:1" x14ac:dyDescent="0.25">
      <c r="A90385"/>
    </row>
    <row r="90386" spans="1:1" x14ac:dyDescent="0.25">
      <c r="A90386"/>
    </row>
    <row r="90387" spans="1:1" x14ac:dyDescent="0.25">
      <c r="A90387"/>
    </row>
    <row r="90388" spans="1:1" x14ac:dyDescent="0.25">
      <c r="A90388"/>
    </row>
    <row r="90389" spans="1:1" x14ac:dyDescent="0.25">
      <c r="A90389"/>
    </row>
    <row r="90390" spans="1:1" x14ac:dyDescent="0.25">
      <c r="A90390"/>
    </row>
    <row r="90391" spans="1:1" x14ac:dyDescent="0.25">
      <c r="A90391"/>
    </row>
    <row r="90392" spans="1:1" x14ac:dyDescent="0.25">
      <c r="A90392"/>
    </row>
    <row r="90393" spans="1:1" x14ac:dyDescent="0.25">
      <c r="A90393"/>
    </row>
    <row r="90394" spans="1:1" x14ac:dyDescent="0.25">
      <c r="A90394"/>
    </row>
    <row r="90395" spans="1:1" x14ac:dyDescent="0.25">
      <c r="A90395"/>
    </row>
    <row r="90396" spans="1:1" x14ac:dyDescent="0.25">
      <c r="A90396"/>
    </row>
    <row r="90397" spans="1:1" x14ac:dyDescent="0.25">
      <c r="A90397"/>
    </row>
    <row r="90398" spans="1:1" x14ac:dyDescent="0.25">
      <c r="A90398"/>
    </row>
    <row r="90399" spans="1:1" x14ac:dyDescent="0.25">
      <c r="A90399"/>
    </row>
    <row r="90400" spans="1:1" x14ac:dyDescent="0.25">
      <c r="A90400"/>
    </row>
    <row r="90401" spans="1:1" x14ac:dyDescent="0.25">
      <c r="A90401"/>
    </row>
    <row r="90402" spans="1:1" x14ac:dyDescent="0.25">
      <c r="A90402"/>
    </row>
    <row r="90403" spans="1:1" x14ac:dyDescent="0.25">
      <c r="A90403"/>
    </row>
    <row r="90404" spans="1:1" x14ac:dyDescent="0.25">
      <c r="A90404"/>
    </row>
    <row r="90405" spans="1:1" x14ac:dyDescent="0.25">
      <c r="A90405"/>
    </row>
    <row r="90406" spans="1:1" x14ac:dyDescent="0.25">
      <c r="A90406"/>
    </row>
    <row r="90407" spans="1:1" x14ac:dyDescent="0.25">
      <c r="A90407"/>
    </row>
    <row r="90408" spans="1:1" x14ac:dyDescent="0.25">
      <c r="A90408"/>
    </row>
    <row r="90409" spans="1:1" x14ac:dyDescent="0.25">
      <c r="A90409"/>
    </row>
    <row r="90410" spans="1:1" x14ac:dyDescent="0.25">
      <c r="A90410"/>
    </row>
    <row r="90411" spans="1:1" x14ac:dyDescent="0.25">
      <c r="A90411"/>
    </row>
    <row r="90412" spans="1:1" x14ac:dyDescent="0.25">
      <c r="A90412"/>
    </row>
    <row r="90413" spans="1:1" x14ac:dyDescent="0.25">
      <c r="A90413"/>
    </row>
    <row r="90414" spans="1:1" x14ac:dyDescent="0.25">
      <c r="A90414"/>
    </row>
    <row r="90415" spans="1:1" x14ac:dyDescent="0.25">
      <c r="A90415"/>
    </row>
    <row r="90416" spans="1:1" x14ac:dyDescent="0.25">
      <c r="A90416"/>
    </row>
    <row r="90417" spans="1:1" x14ac:dyDescent="0.25">
      <c r="A90417"/>
    </row>
    <row r="90418" spans="1:1" x14ac:dyDescent="0.25">
      <c r="A90418"/>
    </row>
    <row r="90419" spans="1:1" x14ac:dyDescent="0.25">
      <c r="A90419"/>
    </row>
    <row r="90420" spans="1:1" x14ac:dyDescent="0.25">
      <c r="A90420"/>
    </row>
    <row r="90421" spans="1:1" x14ac:dyDescent="0.25">
      <c r="A90421"/>
    </row>
    <row r="90422" spans="1:1" x14ac:dyDescent="0.25">
      <c r="A90422"/>
    </row>
    <row r="90423" spans="1:1" x14ac:dyDescent="0.25">
      <c r="A90423"/>
    </row>
    <row r="90424" spans="1:1" x14ac:dyDescent="0.25">
      <c r="A90424"/>
    </row>
    <row r="90425" spans="1:1" x14ac:dyDescent="0.25">
      <c r="A90425"/>
    </row>
    <row r="90426" spans="1:1" x14ac:dyDescent="0.25">
      <c r="A90426"/>
    </row>
    <row r="90427" spans="1:1" x14ac:dyDescent="0.25">
      <c r="A90427"/>
    </row>
    <row r="90428" spans="1:1" x14ac:dyDescent="0.25">
      <c r="A90428"/>
    </row>
    <row r="90429" spans="1:1" x14ac:dyDescent="0.25">
      <c r="A90429"/>
    </row>
    <row r="90430" spans="1:1" x14ac:dyDescent="0.25">
      <c r="A90430"/>
    </row>
    <row r="90431" spans="1:1" x14ac:dyDescent="0.25">
      <c r="A90431"/>
    </row>
    <row r="90432" spans="1:1" x14ac:dyDescent="0.25">
      <c r="A90432"/>
    </row>
    <row r="90433" spans="1:1" x14ac:dyDescent="0.25">
      <c r="A90433"/>
    </row>
    <row r="90434" spans="1:1" x14ac:dyDescent="0.25">
      <c r="A90434"/>
    </row>
    <row r="90435" spans="1:1" x14ac:dyDescent="0.25">
      <c r="A90435"/>
    </row>
    <row r="90436" spans="1:1" x14ac:dyDescent="0.25">
      <c r="A90436"/>
    </row>
    <row r="90437" spans="1:1" x14ac:dyDescent="0.25">
      <c r="A90437"/>
    </row>
    <row r="90438" spans="1:1" x14ac:dyDescent="0.25">
      <c r="A90438"/>
    </row>
    <row r="90439" spans="1:1" x14ac:dyDescent="0.25">
      <c r="A90439"/>
    </row>
    <row r="90440" spans="1:1" x14ac:dyDescent="0.25">
      <c r="A90440"/>
    </row>
    <row r="90441" spans="1:1" x14ac:dyDescent="0.25">
      <c r="A90441"/>
    </row>
    <row r="90442" spans="1:1" x14ac:dyDescent="0.25">
      <c r="A90442"/>
    </row>
    <row r="90443" spans="1:1" x14ac:dyDescent="0.25">
      <c r="A90443"/>
    </row>
    <row r="90444" spans="1:1" x14ac:dyDescent="0.25">
      <c r="A90444"/>
    </row>
    <row r="90445" spans="1:1" x14ac:dyDescent="0.25">
      <c r="A90445"/>
    </row>
    <row r="90446" spans="1:1" x14ac:dyDescent="0.25">
      <c r="A90446"/>
    </row>
    <row r="90447" spans="1:1" x14ac:dyDescent="0.25">
      <c r="A90447"/>
    </row>
    <row r="90448" spans="1:1" x14ac:dyDescent="0.25">
      <c r="A90448"/>
    </row>
    <row r="90449" spans="1:1" x14ac:dyDescent="0.25">
      <c r="A90449"/>
    </row>
    <row r="90450" spans="1:1" x14ac:dyDescent="0.25">
      <c r="A90450"/>
    </row>
    <row r="90451" spans="1:1" x14ac:dyDescent="0.25">
      <c r="A90451"/>
    </row>
    <row r="90452" spans="1:1" x14ac:dyDescent="0.25">
      <c r="A90452"/>
    </row>
    <row r="90453" spans="1:1" x14ac:dyDescent="0.25">
      <c r="A90453"/>
    </row>
    <row r="90454" spans="1:1" x14ac:dyDescent="0.25">
      <c r="A90454"/>
    </row>
    <row r="90455" spans="1:1" x14ac:dyDescent="0.25">
      <c r="A90455"/>
    </row>
    <row r="90456" spans="1:1" x14ac:dyDescent="0.25">
      <c r="A90456"/>
    </row>
    <row r="90457" spans="1:1" x14ac:dyDescent="0.25">
      <c r="A90457"/>
    </row>
    <row r="90458" spans="1:1" x14ac:dyDescent="0.25">
      <c r="A90458"/>
    </row>
    <row r="90459" spans="1:1" x14ac:dyDescent="0.25">
      <c r="A90459"/>
    </row>
    <row r="90460" spans="1:1" x14ac:dyDescent="0.25">
      <c r="A90460"/>
    </row>
    <row r="90461" spans="1:1" x14ac:dyDescent="0.25">
      <c r="A90461"/>
    </row>
    <row r="90462" spans="1:1" x14ac:dyDescent="0.25">
      <c r="A90462"/>
    </row>
    <row r="90463" spans="1:1" x14ac:dyDescent="0.25">
      <c r="A90463"/>
    </row>
    <row r="90464" spans="1:1" x14ac:dyDescent="0.25">
      <c r="A90464"/>
    </row>
    <row r="90465" spans="1:1" x14ac:dyDescent="0.25">
      <c r="A90465"/>
    </row>
    <row r="90466" spans="1:1" x14ac:dyDescent="0.25">
      <c r="A90466"/>
    </row>
    <row r="90467" spans="1:1" x14ac:dyDescent="0.25">
      <c r="A90467"/>
    </row>
    <row r="90468" spans="1:1" x14ac:dyDescent="0.25">
      <c r="A90468"/>
    </row>
    <row r="90469" spans="1:1" x14ac:dyDescent="0.25">
      <c r="A90469"/>
    </row>
    <row r="90470" spans="1:1" x14ac:dyDescent="0.25">
      <c r="A90470"/>
    </row>
    <row r="90471" spans="1:1" x14ac:dyDescent="0.25">
      <c r="A90471"/>
    </row>
    <row r="90472" spans="1:1" x14ac:dyDescent="0.25">
      <c r="A90472"/>
    </row>
    <row r="90473" spans="1:1" x14ac:dyDescent="0.25">
      <c r="A90473"/>
    </row>
    <row r="90474" spans="1:1" x14ac:dyDescent="0.25">
      <c r="A90474"/>
    </row>
    <row r="90475" spans="1:1" x14ac:dyDescent="0.25">
      <c r="A90475"/>
    </row>
    <row r="90476" spans="1:1" x14ac:dyDescent="0.25">
      <c r="A90476"/>
    </row>
    <row r="90477" spans="1:1" x14ac:dyDescent="0.25">
      <c r="A90477"/>
    </row>
    <row r="90478" spans="1:1" x14ac:dyDescent="0.25">
      <c r="A90478"/>
    </row>
    <row r="90479" spans="1:1" x14ac:dyDescent="0.25">
      <c r="A90479"/>
    </row>
    <row r="90480" spans="1:1" x14ac:dyDescent="0.25">
      <c r="A90480"/>
    </row>
    <row r="90481" spans="1:1" x14ac:dyDescent="0.25">
      <c r="A90481"/>
    </row>
    <row r="90482" spans="1:1" x14ac:dyDescent="0.25">
      <c r="A90482"/>
    </row>
    <row r="90483" spans="1:1" x14ac:dyDescent="0.25">
      <c r="A90483"/>
    </row>
    <row r="90484" spans="1:1" x14ac:dyDescent="0.25">
      <c r="A90484"/>
    </row>
    <row r="90485" spans="1:1" x14ac:dyDescent="0.25">
      <c r="A90485"/>
    </row>
    <row r="90486" spans="1:1" x14ac:dyDescent="0.25">
      <c r="A90486"/>
    </row>
    <row r="90487" spans="1:1" x14ac:dyDescent="0.25">
      <c r="A90487"/>
    </row>
    <row r="90488" spans="1:1" x14ac:dyDescent="0.25">
      <c r="A90488"/>
    </row>
    <row r="90489" spans="1:1" x14ac:dyDescent="0.25">
      <c r="A90489"/>
    </row>
    <row r="90490" spans="1:1" x14ac:dyDescent="0.25">
      <c r="A90490"/>
    </row>
    <row r="90491" spans="1:1" x14ac:dyDescent="0.25">
      <c r="A90491"/>
    </row>
    <row r="90492" spans="1:1" x14ac:dyDescent="0.25">
      <c r="A90492"/>
    </row>
    <row r="90493" spans="1:1" x14ac:dyDescent="0.25">
      <c r="A90493"/>
    </row>
    <row r="90494" spans="1:1" x14ac:dyDescent="0.25">
      <c r="A90494"/>
    </row>
    <row r="90495" spans="1:1" x14ac:dyDescent="0.25">
      <c r="A90495"/>
    </row>
    <row r="90496" spans="1:1" x14ac:dyDescent="0.25">
      <c r="A90496"/>
    </row>
    <row r="90497" spans="1:1" x14ac:dyDescent="0.25">
      <c r="A90497"/>
    </row>
    <row r="90498" spans="1:1" x14ac:dyDescent="0.25">
      <c r="A90498"/>
    </row>
    <row r="90499" spans="1:1" x14ac:dyDescent="0.25">
      <c r="A90499"/>
    </row>
    <row r="90500" spans="1:1" x14ac:dyDescent="0.25">
      <c r="A90500"/>
    </row>
    <row r="90501" spans="1:1" x14ac:dyDescent="0.25">
      <c r="A90501"/>
    </row>
    <row r="90502" spans="1:1" x14ac:dyDescent="0.25">
      <c r="A90502"/>
    </row>
    <row r="90503" spans="1:1" x14ac:dyDescent="0.25">
      <c r="A90503"/>
    </row>
    <row r="90504" spans="1:1" x14ac:dyDescent="0.25">
      <c r="A90504"/>
    </row>
    <row r="90505" spans="1:1" x14ac:dyDescent="0.25">
      <c r="A90505"/>
    </row>
    <row r="90506" spans="1:1" x14ac:dyDescent="0.25">
      <c r="A90506"/>
    </row>
    <row r="90507" spans="1:1" x14ac:dyDescent="0.25">
      <c r="A90507"/>
    </row>
    <row r="90508" spans="1:1" x14ac:dyDescent="0.25">
      <c r="A90508"/>
    </row>
    <row r="90509" spans="1:1" x14ac:dyDescent="0.25">
      <c r="A90509"/>
    </row>
    <row r="90510" spans="1:1" x14ac:dyDescent="0.25">
      <c r="A90510"/>
    </row>
    <row r="90511" spans="1:1" x14ac:dyDescent="0.25">
      <c r="A90511"/>
    </row>
    <row r="90512" spans="1:1" x14ac:dyDescent="0.25">
      <c r="A90512"/>
    </row>
    <row r="90513" spans="1:1" x14ac:dyDescent="0.25">
      <c r="A90513"/>
    </row>
    <row r="90514" spans="1:1" x14ac:dyDescent="0.25">
      <c r="A90514"/>
    </row>
    <row r="90515" spans="1:1" x14ac:dyDescent="0.25">
      <c r="A90515"/>
    </row>
    <row r="90516" spans="1:1" x14ac:dyDescent="0.25">
      <c r="A90516"/>
    </row>
    <row r="90517" spans="1:1" x14ac:dyDescent="0.25">
      <c r="A90517"/>
    </row>
    <row r="90518" spans="1:1" x14ac:dyDescent="0.25">
      <c r="A90518"/>
    </row>
    <row r="90519" spans="1:1" x14ac:dyDescent="0.25">
      <c r="A90519"/>
    </row>
    <row r="90520" spans="1:1" x14ac:dyDescent="0.25">
      <c r="A90520"/>
    </row>
    <row r="90521" spans="1:1" x14ac:dyDescent="0.25">
      <c r="A90521"/>
    </row>
    <row r="90522" spans="1:1" x14ac:dyDescent="0.25">
      <c r="A90522"/>
    </row>
    <row r="90523" spans="1:1" x14ac:dyDescent="0.25">
      <c r="A90523"/>
    </row>
    <row r="90524" spans="1:1" x14ac:dyDescent="0.25">
      <c r="A90524"/>
    </row>
    <row r="90525" spans="1:1" x14ac:dyDescent="0.25">
      <c r="A90525"/>
    </row>
    <row r="90526" spans="1:1" x14ac:dyDescent="0.25">
      <c r="A90526"/>
    </row>
    <row r="90527" spans="1:1" x14ac:dyDescent="0.25">
      <c r="A90527"/>
    </row>
    <row r="90528" spans="1:1" x14ac:dyDescent="0.25">
      <c r="A90528"/>
    </row>
    <row r="90529" spans="1:1" x14ac:dyDescent="0.25">
      <c r="A90529"/>
    </row>
    <row r="90530" spans="1:1" x14ac:dyDescent="0.25">
      <c r="A90530"/>
    </row>
    <row r="90531" spans="1:1" x14ac:dyDescent="0.25">
      <c r="A90531"/>
    </row>
    <row r="90532" spans="1:1" x14ac:dyDescent="0.25">
      <c r="A90532"/>
    </row>
    <row r="90533" spans="1:1" x14ac:dyDescent="0.25">
      <c r="A90533"/>
    </row>
    <row r="90534" spans="1:1" x14ac:dyDescent="0.25">
      <c r="A90534"/>
    </row>
    <row r="90535" spans="1:1" x14ac:dyDescent="0.25">
      <c r="A90535"/>
    </row>
    <row r="90536" spans="1:1" x14ac:dyDescent="0.25">
      <c r="A90536"/>
    </row>
    <row r="90537" spans="1:1" x14ac:dyDescent="0.25">
      <c r="A90537"/>
    </row>
    <row r="90538" spans="1:1" x14ac:dyDescent="0.25">
      <c r="A90538"/>
    </row>
    <row r="90539" spans="1:1" x14ac:dyDescent="0.25">
      <c r="A90539"/>
    </row>
    <row r="90540" spans="1:1" x14ac:dyDescent="0.25">
      <c r="A90540"/>
    </row>
    <row r="90541" spans="1:1" x14ac:dyDescent="0.25">
      <c r="A90541"/>
    </row>
    <row r="90542" spans="1:1" x14ac:dyDescent="0.25">
      <c r="A90542"/>
    </row>
    <row r="90543" spans="1:1" x14ac:dyDescent="0.25">
      <c r="A90543"/>
    </row>
    <row r="90544" spans="1:1" x14ac:dyDescent="0.25">
      <c r="A90544"/>
    </row>
    <row r="90545" spans="1:1" x14ac:dyDescent="0.25">
      <c r="A90545"/>
    </row>
    <row r="90546" spans="1:1" x14ac:dyDescent="0.25">
      <c r="A90546"/>
    </row>
    <row r="90547" spans="1:1" x14ac:dyDescent="0.25">
      <c r="A90547"/>
    </row>
    <row r="90548" spans="1:1" x14ac:dyDescent="0.25">
      <c r="A90548"/>
    </row>
    <row r="90549" spans="1:1" x14ac:dyDescent="0.25">
      <c r="A90549"/>
    </row>
    <row r="90550" spans="1:1" x14ac:dyDescent="0.25">
      <c r="A90550"/>
    </row>
    <row r="90551" spans="1:1" x14ac:dyDescent="0.25">
      <c r="A90551"/>
    </row>
    <row r="90552" spans="1:1" x14ac:dyDescent="0.25">
      <c r="A90552"/>
    </row>
    <row r="90553" spans="1:1" x14ac:dyDescent="0.25">
      <c r="A90553"/>
    </row>
    <row r="90554" spans="1:1" x14ac:dyDescent="0.25">
      <c r="A90554"/>
    </row>
    <row r="90555" spans="1:1" x14ac:dyDescent="0.25">
      <c r="A90555"/>
    </row>
    <row r="90556" spans="1:1" x14ac:dyDescent="0.25">
      <c r="A90556"/>
    </row>
    <row r="90557" spans="1:1" x14ac:dyDescent="0.25">
      <c r="A90557"/>
    </row>
    <row r="90558" spans="1:1" x14ac:dyDescent="0.25">
      <c r="A90558"/>
    </row>
    <row r="90559" spans="1:1" x14ac:dyDescent="0.25">
      <c r="A90559"/>
    </row>
    <row r="90560" spans="1:1" x14ac:dyDescent="0.25">
      <c r="A90560"/>
    </row>
    <row r="90561" spans="1:1" x14ac:dyDescent="0.25">
      <c r="A90561"/>
    </row>
    <row r="90562" spans="1:1" x14ac:dyDescent="0.25">
      <c r="A90562"/>
    </row>
    <row r="90563" spans="1:1" x14ac:dyDescent="0.25">
      <c r="A90563"/>
    </row>
    <row r="90564" spans="1:1" x14ac:dyDescent="0.25">
      <c r="A90564"/>
    </row>
    <row r="90565" spans="1:1" x14ac:dyDescent="0.25">
      <c r="A90565"/>
    </row>
    <row r="90566" spans="1:1" x14ac:dyDescent="0.25">
      <c r="A90566"/>
    </row>
    <row r="90567" spans="1:1" x14ac:dyDescent="0.25">
      <c r="A90567"/>
    </row>
    <row r="90568" spans="1:1" x14ac:dyDescent="0.25">
      <c r="A90568"/>
    </row>
    <row r="90569" spans="1:1" x14ac:dyDescent="0.25">
      <c r="A90569"/>
    </row>
    <row r="90570" spans="1:1" x14ac:dyDescent="0.25">
      <c r="A90570"/>
    </row>
    <row r="90571" spans="1:1" x14ac:dyDescent="0.25">
      <c r="A90571"/>
    </row>
    <row r="90572" spans="1:1" x14ac:dyDescent="0.25">
      <c r="A90572"/>
    </row>
    <row r="90573" spans="1:1" x14ac:dyDescent="0.25">
      <c r="A90573"/>
    </row>
    <row r="90574" spans="1:1" x14ac:dyDescent="0.25">
      <c r="A90574"/>
    </row>
    <row r="90575" spans="1:1" x14ac:dyDescent="0.25">
      <c r="A90575"/>
    </row>
    <row r="90576" spans="1:1" x14ac:dyDescent="0.25">
      <c r="A90576"/>
    </row>
    <row r="90577" spans="1:1" x14ac:dyDescent="0.25">
      <c r="A90577"/>
    </row>
    <row r="90578" spans="1:1" x14ac:dyDescent="0.25">
      <c r="A90578"/>
    </row>
    <row r="90579" spans="1:1" x14ac:dyDescent="0.25">
      <c r="A90579"/>
    </row>
    <row r="90580" spans="1:1" x14ac:dyDescent="0.25">
      <c r="A90580"/>
    </row>
    <row r="90581" spans="1:1" x14ac:dyDescent="0.25">
      <c r="A90581"/>
    </row>
    <row r="90582" spans="1:1" x14ac:dyDescent="0.25">
      <c r="A90582"/>
    </row>
    <row r="90583" spans="1:1" x14ac:dyDescent="0.25">
      <c r="A90583"/>
    </row>
    <row r="90584" spans="1:1" x14ac:dyDescent="0.25">
      <c r="A90584"/>
    </row>
    <row r="90585" spans="1:1" x14ac:dyDescent="0.25">
      <c r="A90585"/>
    </row>
    <row r="90586" spans="1:1" x14ac:dyDescent="0.25">
      <c r="A90586"/>
    </row>
    <row r="90587" spans="1:1" x14ac:dyDescent="0.25">
      <c r="A90587"/>
    </row>
    <row r="90588" spans="1:1" x14ac:dyDescent="0.25">
      <c r="A90588"/>
    </row>
    <row r="90589" spans="1:1" x14ac:dyDescent="0.25">
      <c r="A90589"/>
    </row>
    <row r="90590" spans="1:1" x14ac:dyDescent="0.25">
      <c r="A90590"/>
    </row>
    <row r="90591" spans="1:1" x14ac:dyDescent="0.25">
      <c r="A90591"/>
    </row>
    <row r="90592" spans="1:1" x14ac:dyDescent="0.25">
      <c r="A90592"/>
    </row>
    <row r="90593" spans="1:1" x14ac:dyDescent="0.25">
      <c r="A90593"/>
    </row>
    <row r="90594" spans="1:1" x14ac:dyDescent="0.25">
      <c r="A90594"/>
    </row>
    <row r="90595" spans="1:1" x14ac:dyDescent="0.25">
      <c r="A90595"/>
    </row>
    <row r="90596" spans="1:1" x14ac:dyDescent="0.25">
      <c r="A90596"/>
    </row>
    <row r="90597" spans="1:1" x14ac:dyDescent="0.25">
      <c r="A90597"/>
    </row>
    <row r="90598" spans="1:1" x14ac:dyDescent="0.25">
      <c r="A90598"/>
    </row>
    <row r="90599" spans="1:1" x14ac:dyDescent="0.25">
      <c r="A90599"/>
    </row>
    <row r="90600" spans="1:1" x14ac:dyDescent="0.25">
      <c r="A90600"/>
    </row>
    <row r="90601" spans="1:1" x14ac:dyDescent="0.25">
      <c r="A90601"/>
    </row>
    <row r="90602" spans="1:1" x14ac:dyDescent="0.25">
      <c r="A90602"/>
    </row>
    <row r="90603" spans="1:1" x14ac:dyDescent="0.25">
      <c r="A90603"/>
    </row>
    <row r="90604" spans="1:1" x14ac:dyDescent="0.25">
      <c r="A90604"/>
    </row>
    <row r="90605" spans="1:1" x14ac:dyDescent="0.25">
      <c r="A90605"/>
    </row>
    <row r="90606" spans="1:1" x14ac:dyDescent="0.25">
      <c r="A90606"/>
    </row>
    <row r="90607" spans="1:1" x14ac:dyDescent="0.25">
      <c r="A90607"/>
    </row>
    <row r="90608" spans="1:1" x14ac:dyDescent="0.25">
      <c r="A90608"/>
    </row>
    <row r="90609" spans="1:1" x14ac:dyDescent="0.25">
      <c r="A90609"/>
    </row>
    <row r="90610" spans="1:1" x14ac:dyDescent="0.25">
      <c r="A90610"/>
    </row>
    <row r="90611" spans="1:1" x14ac:dyDescent="0.25">
      <c r="A90611"/>
    </row>
    <row r="90612" spans="1:1" x14ac:dyDescent="0.25">
      <c r="A90612"/>
    </row>
    <row r="90613" spans="1:1" x14ac:dyDescent="0.25">
      <c r="A90613"/>
    </row>
    <row r="90614" spans="1:1" x14ac:dyDescent="0.25">
      <c r="A90614"/>
    </row>
    <row r="90615" spans="1:1" x14ac:dyDescent="0.25">
      <c r="A90615"/>
    </row>
    <row r="90616" spans="1:1" x14ac:dyDescent="0.25">
      <c r="A90616"/>
    </row>
    <row r="90617" spans="1:1" x14ac:dyDescent="0.25">
      <c r="A90617"/>
    </row>
    <row r="90618" spans="1:1" x14ac:dyDescent="0.25">
      <c r="A90618"/>
    </row>
    <row r="90619" spans="1:1" x14ac:dyDescent="0.25">
      <c r="A90619"/>
    </row>
    <row r="90620" spans="1:1" x14ac:dyDescent="0.25">
      <c r="A90620"/>
    </row>
    <row r="90621" spans="1:1" x14ac:dyDescent="0.25">
      <c r="A90621"/>
    </row>
    <row r="90622" spans="1:1" x14ac:dyDescent="0.25">
      <c r="A90622"/>
    </row>
    <row r="90623" spans="1:1" x14ac:dyDescent="0.25">
      <c r="A90623"/>
    </row>
    <row r="90624" spans="1:1" x14ac:dyDescent="0.25">
      <c r="A90624"/>
    </row>
    <row r="90625" spans="1:1" x14ac:dyDescent="0.25">
      <c r="A90625"/>
    </row>
    <row r="90626" spans="1:1" x14ac:dyDescent="0.25">
      <c r="A90626"/>
    </row>
    <row r="90627" spans="1:1" x14ac:dyDescent="0.25">
      <c r="A90627"/>
    </row>
    <row r="90628" spans="1:1" x14ac:dyDescent="0.25">
      <c r="A90628"/>
    </row>
    <row r="90629" spans="1:1" x14ac:dyDescent="0.25">
      <c r="A90629"/>
    </row>
    <row r="90630" spans="1:1" x14ac:dyDescent="0.25">
      <c r="A90630"/>
    </row>
    <row r="90631" spans="1:1" x14ac:dyDescent="0.25">
      <c r="A90631"/>
    </row>
    <row r="90632" spans="1:1" x14ac:dyDescent="0.25">
      <c r="A90632"/>
    </row>
    <row r="90633" spans="1:1" x14ac:dyDescent="0.25">
      <c r="A90633"/>
    </row>
    <row r="90634" spans="1:1" x14ac:dyDescent="0.25">
      <c r="A90634"/>
    </row>
    <row r="90635" spans="1:1" x14ac:dyDescent="0.25">
      <c r="A90635"/>
    </row>
    <row r="90636" spans="1:1" x14ac:dyDescent="0.25">
      <c r="A90636"/>
    </row>
    <row r="90637" spans="1:1" x14ac:dyDescent="0.25">
      <c r="A90637"/>
    </row>
    <row r="90638" spans="1:1" x14ac:dyDescent="0.25">
      <c r="A90638"/>
    </row>
    <row r="90639" spans="1:1" x14ac:dyDescent="0.25">
      <c r="A90639"/>
    </row>
    <row r="90640" spans="1:1" x14ac:dyDescent="0.25">
      <c r="A90640"/>
    </row>
    <row r="90641" spans="1:1" x14ac:dyDescent="0.25">
      <c r="A90641"/>
    </row>
    <row r="90642" spans="1:1" x14ac:dyDescent="0.25">
      <c r="A90642"/>
    </row>
    <row r="90643" spans="1:1" x14ac:dyDescent="0.25">
      <c r="A90643"/>
    </row>
    <row r="90644" spans="1:1" x14ac:dyDescent="0.25">
      <c r="A90644"/>
    </row>
    <row r="90645" spans="1:1" x14ac:dyDescent="0.25">
      <c r="A90645"/>
    </row>
    <row r="90646" spans="1:1" x14ac:dyDescent="0.25">
      <c r="A90646"/>
    </row>
    <row r="90647" spans="1:1" x14ac:dyDescent="0.25">
      <c r="A90647"/>
    </row>
    <row r="90648" spans="1:1" x14ac:dyDescent="0.25">
      <c r="A90648"/>
    </row>
    <row r="90649" spans="1:1" x14ac:dyDescent="0.25">
      <c r="A90649"/>
    </row>
    <row r="90650" spans="1:1" x14ac:dyDescent="0.25">
      <c r="A90650"/>
    </row>
    <row r="90651" spans="1:1" x14ac:dyDescent="0.25">
      <c r="A90651"/>
    </row>
    <row r="90652" spans="1:1" x14ac:dyDescent="0.25">
      <c r="A90652"/>
    </row>
    <row r="90653" spans="1:1" x14ac:dyDescent="0.25">
      <c r="A90653"/>
    </row>
    <row r="90654" spans="1:1" x14ac:dyDescent="0.25">
      <c r="A90654"/>
    </row>
    <row r="90655" spans="1:1" x14ac:dyDescent="0.25">
      <c r="A90655"/>
    </row>
    <row r="90656" spans="1:1" x14ac:dyDescent="0.25">
      <c r="A90656"/>
    </row>
    <row r="90657" spans="1:1" x14ac:dyDescent="0.25">
      <c r="A90657"/>
    </row>
    <row r="90658" spans="1:1" x14ac:dyDescent="0.25">
      <c r="A90658"/>
    </row>
    <row r="90659" spans="1:1" x14ac:dyDescent="0.25">
      <c r="A90659"/>
    </row>
    <row r="90660" spans="1:1" x14ac:dyDescent="0.25">
      <c r="A90660"/>
    </row>
    <row r="90661" spans="1:1" x14ac:dyDescent="0.25">
      <c r="A90661"/>
    </row>
    <row r="90662" spans="1:1" x14ac:dyDescent="0.25">
      <c r="A90662"/>
    </row>
    <row r="90663" spans="1:1" x14ac:dyDescent="0.25">
      <c r="A90663"/>
    </row>
    <row r="90664" spans="1:1" x14ac:dyDescent="0.25">
      <c r="A90664"/>
    </row>
    <row r="90665" spans="1:1" x14ac:dyDescent="0.25">
      <c r="A90665"/>
    </row>
    <row r="90666" spans="1:1" x14ac:dyDescent="0.25">
      <c r="A90666"/>
    </row>
    <row r="90667" spans="1:1" x14ac:dyDescent="0.25">
      <c r="A90667"/>
    </row>
    <row r="90668" spans="1:1" x14ac:dyDescent="0.25">
      <c r="A90668"/>
    </row>
    <row r="90669" spans="1:1" x14ac:dyDescent="0.25">
      <c r="A90669"/>
    </row>
    <row r="90670" spans="1:1" x14ac:dyDescent="0.25">
      <c r="A90670"/>
    </row>
    <row r="90671" spans="1:1" x14ac:dyDescent="0.25">
      <c r="A90671"/>
    </row>
    <row r="90672" spans="1:1" x14ac:dyDescent="0.25">
      <c r="A90672"/>
    </row>
    <row r="90673" spans="1:1" x14ac:dyDescent="0.25">
      <c r="A90673"/>
    </row>
    <row r="90674" spans="1:1" x14ac:dyDescent="0.25">
      <c r="A90674"/>
    </row>
    <row r="90675" spans="1:1" x14ac:dyDescent="0.25">
      <c r="A90675"/>
    </row>
    <row r="90676" spans="1:1" x14ac:dyDescent="0.25">
      <c r="A90676"/>
    </row>
    <row r="90677" spans="1:1" x14ac:dyDescent="0.25">
      <c r="A90677"/>
    </row>
    <row r="90678" spans="1:1" x14ac:dyDescent="0.25">
      <c r="A90678"/>
    </row>
    <row r="90679" spans="1:1" x14ac:dyDescent="0.25">
      <c r="A90679"/>
    </row>
    <row r="90680" spans="1:1" x14ac:dyDescent="0.25">
      <c r="A90680"/>
    </row>
    <row r="90681" spans="1:1" x14ac:dyDescent="0.25">
      <c r="A90681"/>
    </row>
    <row r="90682" spans="1:1" x14ac:dyDescent="0.25">
      <c r="A90682"/>
    </row>
    <row r="90683" spans="1:1" x14ac:dyDescent="0.25">
      <c r="A90683"/>
    </row>
    <row r="90684" spans="1:1" x14ac:dyDescent="0.25">
      <c r="A90684"/>
    </row>
    <row r="90685" spans="1:1" x14ac:dyDescent="0.25">
      <c r="A90685"/>
    </row>
    <row r="90686" spans="1:1" x14ac:dyDescent="0.25">
      <c r="A90686"/>
    </row>
    <row r="90687" spans="1:1" x14ac:dyDescent="0.25">
      <c r="A90687"/>
    </row>
    <row r="90688" spans="1:1" x14ac:dyDescent="0.25">
      <c r="A90688"/>
    </row>
    <row r="90689" spans="1:1" x14ac:dyDescent="0.25">
      <c r="A90689"/>
    </row>
    <row r="90690" spans="1:1" x14ac:dyDescent="0.25">
      <c r="A90690"/>
    </row>
    <row r="90691" spans="1:1" x14ac:dyDescent="0.25">
      <c r="A90691"/>
    </row>
    <row r="90692" spans="1:1" x14ac:dyDescent="0.25">
      <c r="A90692"/>
    </row>
    <row r="90693" spans="1:1" x14ac:dyDescent="0.25">
      <c r="A90693"/>
    </row>
    <row r="90694" spans="1:1" x14ac:dyDescent="0.25">
      <c r="A90694"/>
    </row>
    <row r="90695" spans="1:1" x14ac:dyDescent="0.25">
      <c r="A90695"/>
    </row>
    <row r="90696" spans="1:1" x14ac:dyDescent="0.25">
      <c r="A90696"/>
    </row>
    <row r="90697" spans="1:1" x14ac:dyDescent="0.25">
      <c r="A90697"/>
    </row>
    <row r="90698" spans="1:1" x14ac:dyDescent="0.25">
      <c r="A90698"/>
    </row>
    <row r="90699" spans="1:1" x14ac:dyDescent="0.25">
      <c r="A90699"/>
    </row>
    <row r="90700" spans="1:1" x14ac:dyDescent="0.25">
      <c r="A90700"/>
    </row>
    <row r="90701" spans="1:1" x14ac:dyDescent="0.25">
      <c r="A90701"/>
    </row>
    <row r="90702" spans="1:1" x14ac:dyDescent="0.25">
      <c r="A90702"/>
    </row>
    <row r="90703" spans="1:1" x14ac:dyDescent="0.25">
      <c r="A90703"/>
    </row>
    <row r="90704" spans="1:1" x14ac:dyDescent="0.25">
      <c r="A90704"/>
    </row>
    <row r="90705" spans="1:1" x14ac:dyDescent="0.25">
      <c r="A90705"/>
    </row>
    <row r="90706" spans="1:1" x14ac:dyDescent="0.25">
      <c r="A90706"/>
    </row>
    <row r="90707" spans="1:1" x14ac:dyDescent="0.25">
      <c r="A90707"/>
    </row>
    <row r="90708" spans="1:1" x14ac:dyDescent="0.25">
      <c r="A90708"/>
    </row>
    <row r="90709" spans="1:1" x14ac:dyDescent="0.25">
      <c r="A90709"/>
    </row>
    <row r="90710" spans="1:1" x14ac:dyDescent="0.25">
      <c r="A90710"/>
    </row>
    <row r="90711" spans="1:1" x14ac:dyDescent="0.25">
      <c r="A90711"/>
    </row>
    <row r="90712" spans="1:1" x14ac:dyDescent="0.25">
      <c r="A90712"/>
    </row>
    <row r="90713" spans="1:1" x14ac:dyDescent="0.25">
      <c r="A90713"/>
    </row>
    <row r="90714" spans="1:1" x14ac:dyDescent="0.25">
      <c r="A90714"/>
    </row>
    <row r="90715" spans="1:1" x14ac:dyDescent="0.25">
      <c r="A90715"/>
    </row>
    <row r="90716" spans="1:1" x14ac:dyDescent="0.25">
      <c r="A90716"/>
    </row>
    <row r="90717" spans="1:1" x14ac:dyDescent="0.25">
      <c r="A90717"/>
    </row>
    <row r="90718" spans="1:1" x14ac:dyDescent="0.25">
      <c r="A90718"/>
    </row>
    <row r="90719" spans="1:1" x14ac:dyDescent="0.25">
      <c r="A90719"/>
    </row>
    <row r="90720" spans="1:1" x14ac:dyDescent="0.25">
      <c r="A90720"/>
    </row>
    <row r="90721" spans="1:1" x14ac:dyDescent="0.25">
      <c r="A90721"/>
    </row>
    <row r="90722" spans="1:1" x14ac:dyDescent="0.25">
      <c r="A90722"/>
    </row>
    <row r="90723" spans="1:1" x14ac:dyDescent="0.25">
      <c r="A90723"/>
    </row>
    <row r="90724" spans="1:1" x14ac:dyDescent="0.25">
      <c r="A90724"/>
    </row>
    <row r="90725" spans="1:1" x14ac:dyDescent="0.25">
      <c r="A90725"/>
    </row>
    <row r="90726" spans="1:1" x14ac:dyDescent="0.25">
      <c r="A90726"/>
    </row>
    <row r="90727" spans="1:1" x14ac:dyDescent="0.25">
      <c r="A90727"/>
    </row>
    <row r="90728" spans="1:1" x14ac:dyDescent="0.25">
      <c r="A90728"/>
    </row>
    <row r="90729" spans="1:1" x14ac:dyDescent="0.25">
      <c r="A90729"/>
    </row>
    <row r="90730" spans="1:1" x14ac:dyDescent="0.25">
      <c r="A90730"/>
    </row>
    <row r="90731" spans="1:1" x14ac:dyDescent="0.25">
      <c r="A90731"/>
    </row>
    <row r="90732" spans="1:1" x14ac:dyDescent="0.25">
      <c r="A90732"/>
    </row>
    <row r="90733" spans="1:1" x14ac:dyDescent="0.25">
      <c r="A90733"/>
    </row>
    <row r="90734" spans="1:1" x14ac:dyDescent="0.25">
      <c r="A90734"/>
    </row>
    <row r="90735" spans="1:1" x14ac:dyDescent="0.25">
      <c r="A90735"/>
    </row>
    <row r="90736" spans="1:1" x14ac:dyDescent="0.25">
      <c r="A90736"/>
    </row>
    <row r="90737" spans="1:1" x14ac:dyDescent="0.25">
      <c r="A90737"/>
    </row>
    <row r="90738" spans="1:1" x14ac:dyDescent="0.25">
      <c r="A90738"/>
    </row>
    <row r="90739" spans="1:1" x14ac:dyDescent="0.25">
      <c r="A90739"/>
    </row>
    <row r="90740" spans="1:1" x14ac:dyDescent="0.25">
      <c r="A90740"/>
    </row>
    <row r="90741" spans="1:1" x14ac:dyDescent="0.25">
      <c r="A90741"/>
    </row>
    <row r="90742" spans="1:1" x14ac:dyDescent="0.25">
      <c r="A90742"/>
    </row>
    <row r="90743" spans="1:1" x14ac:dyDescent="0.25">
      <c r="A90743"/>
    </row>
    <row r="90744" spans="1:1" x14ac:dyDescent="0.25">
      <c r="A90744"/>
    </row>
    <row r="90745" spans="1:1" x14ac:dyDescent="0.25">
      <c r="A90745"/>
    </row>
    <row r="90746" spans="1:1" x14ac:dyDescent="0.25">
      <c r="A90746"/>
    </row>
    <row r="90747" spans="1:1" x14ac:dyDescent="0.25">
      <c r="A90747"/>
    </row>
    <row r="90748" spans="1:1" x14ac:dyDescent="0.25">
      <c r="A90748"/>
    </row>
    <row r="90749" spans="1:1" x14ac:dyDescent="0.25">
      <c r="A90749"/>
    </row>
    <row r="90750" spans="1:1" x14ac:dyDescent="0.25">
      <c r="A90750"/>
    </row>
    <row r="90751" spans="1:1" x14ac:dyDescent="0.25">
      <c r="A90751"/>
    </row>
    <row r="90752" spans="1:1" x14ac:dyDescent="0.25">
      <c r="A90752"/>
    </row>
    <row r="90753" spans="1:1" x14ac:dyDescent="0.25">
      <c r="A90753"/>
    </row>
    <row r="90754" spans="1:1" x14ac:dyDescent="0.25">
      <c r="A90754"/>
    </row>
    <row r="90755" spans="1:1" x14ac:dyDescent="0.25">
      <c r="A90755"/>
    </row>
    <row r="90756" spans="1:1" x14ac:dyDescent="0.25">
      <c r="A90756"/>
    </row>
    <row r="90757" spans="1:1" x14ac:dyDescent="0.25">
      <c r="A90757"/>
    </row>
    <row r="90758" spans="1:1" x14ac:dyDescent="0.25">
      <c r="A90758"/>
    </row>
    <row r="90759" spans="1:1" x14ac:dyDescent="0.25">
      <c r="A90759"/>
    </row>
    <row r="90760" spans="1:1" x14ac:dyDescent="0.25">
      <c r="A90760"/>
    </row>
    <row r="90761" spans="1:1" x14ac:dyDescent="0.25">
      <c r="A90761"/>
    </row>
    <row r="90762" spans="1:1" x14ac:dyDescent="0.25">
      <c r="A90762"/>
    </row>
    <row r="90763" spans="1:1" x14ac:dyDescent="0.25">
      <c r="A90763"/>
    </row>
    <row r="90764" spans="1:1" x14ac:dyDescent="0.25">
      <c r="A90764"/>
    </row>
    <row r="90765" spans="1:1" x14ac:dyDescent="0.25">
      <c r="A90765"/>
    </row>
    <row r="90766" spans="1:1" x14ac:dyDescent="0.25">
      <c r="A90766"/>
    </row>
    <row r="90767" spans="1:1" x14ac:dyDescent="0.25">
      <c r="A90767"/>
    </row>
    <row r="90768" spans="1:1" x14ac:dyDescent="0.25">
      <c r="A90768"/>
    </row>
    <row r="90769" spans="1:1" x14ac:dyDescent="0.25">
      <c r="A90769"/>
    </row>
    <row r="90770" spans="1:1" x14ac:dyDescent="0.25">
      <c r="A90770"/>
    </row>
    <row r="90771" spans="1:1" x14ac:dyDescent="0.25">
      <c r="A90771"/>
    </row>
    <row r="90772" spans="1:1" x14ac:dyDescent="0.25">
      <c r="A90772"/>
    </row>
    <row r="90773" spans="1:1" x14ac:dyDescent="0.25">
      <c r="A90773"/>
    </row>
    <row r="90774" spans="1:1" x14ac:dyDescent="0.25">
      <c r="A90774"/>
    </row>
    <row r="90775" spans="1:1" x14ac:dyDescent="0.25">
      <c r="A90775"/>
    </row>
    <row r="90776" spans="1:1" x14ac:dyDescent="0.25">
      <c r="A90776"/>
    </row>
    <row r="90777" spans="1:1" x14ac:dyDescent="0.25">
      <c r="A90777"/>
    </row>
    <row r="90778" spans="1:1" x14ac:dyDescent="0.25">
      <c r="A90778"/>
    </row>
    <row r="90779" spans="1:1" x14ac:dyDescent="0.25">
      <c r="A90779"/>
    </row>
    <row r="90780" spans="1:1" x14ac:dyDescent="0.25">
      <c r="A90780"/>
    </row>
    <row r="90781" spans="1:1" x14ac:dyDescent="0.25">
      <c r="A90781"/>
    </row>
    <row r="90782" spans="1:1" x14ac:dyDescent="0.25">
      <c r="A90782"/>
    </row>
    <row r="90783" spans="1:1" x14ac:dyDescent="0.25">
      <c r="A90783"/>
    </row>
    <row r="90784" spans="1:1" x14ac:dyDescent="0.25">
      <c r="A90784"/>
    </row>
    <row r="90785" spans="1:1" x14ac:dyDescent="0.25">
      <c r="A90785"/>
    </row>
    <row r="90786" spans="1:1" x14ac:dyDescent="0.25">
      <c r="A90786"/>
    </row>
    <row r="90787" spans="1:1" x14ac:dyDescent="0.25">
      <c r="A90787"/>
    </row>
    <row r="90788" spans="1:1" x14ac:dyDescent="0.25">
      <c r="A90788"/>
    </row>
    <row r="90789" spans="1:1" x14ac:dyDescent="0.25">
      <c r="A90789"/>
    </row>
    <row r="90790" spans="1:1" x14ac:dyDescent="0.25">
      <c r="A90790"/>
    </row>
    <row r="90791" spans="1:1" x14ac:dyDescent="0.25">
      <c r="A90791"/>
    </row>
    <row r="90792" spans="1:1" x14ac:dyDescent="0.25">
      <c r="A90792"/>
    </row>
    <row r="90793" spans="1:1" x14ac:dyDescent="0.25">
      <c r="A90793"/>
    </row>
    <row r="90794" spans="1:1" x14ac:dyDescent="0.25">
      <c r="A90794"/>
    </row>
    <row r="90795" spans="1:1" x14ac:dyDescent="0.25">
      <c r="A90795"/>
    </row>
    <row r="90796" spans="1:1" x14ac:dyDescent="0.25">
      <c r="A90796"/>
    </row>
    <row r="90797" spans="1:1" x14ac:dyDescent="0.25">
      <c r="A90797"/>
    </row>
    <row r="90798" spans="1:1" x14ac:dyDescent="0.25">
      <c r="A90798"/>
    </row>
    <row r="90799" spans="1:1" x14ac:dyDescent="0.25">
      <c r="A90799"/>
    </row>
    <row r="90800" spans="1:1" x14ac:dyDescent="0.25">
      <c r="A90800"/>
    </row>
    <row r="90801" spans="1:1" x14ac:dyDescent="0.25">
      <c r="A90801"/>
    </row>
    <row r="90802" spans="1:1" x14ac:dyDescent="0.25">
      <c r="A90802"/>
    </row>
    <row r="90803" spans="1:1" x14ac:dyDescent="0.25">
      <c r="A90803"/>
    </row>
    <row r="90804" spans="1:1" x14ac:dyDescent="0.25">
      <c r="A90804"/>
    </row>
    <row r="90805" spans="1:1" x14ac:dyDescent="0.25">
      <c r="A90805"/>
    </row>
    <row r="90806" spans="1:1" x14ac:dyDescent="0.25">
      <c r="A90806"/>
    </row>
    <row r="90807" spans="1:1" x14ac:dyDescent="0.25">
      <c r="A90807"/>
    </row>
    <row r="90808" spans="1:1" x14ac:dyDescent="0.25">
      <c r="A90808"/>
    </row>
    <row r="90809" spans="1:1" x14ac:dyDescent="0.25">
      <c r="A90809"/>
    </row>
    <row r="90810" spans="1:1" x14ac:dyDescent="0.25">
      <c r="A90810"/>
    </row>
    <row r="90811" spans="1:1" x14ac:dyDescent="0.25">
      <c r="A90811"/>
    </row>
    <row r="90812" spans="1:1" x14ac:dyDescent="0.25">
      <c r="A90812"/>
    </row>
    <row r="90813" spans="1:1" x14ac:dyDescent="0.25">
      <c r="A90813"/>
    </row>
    <row r="90814" spans="1:1" x14ac:dyDescent="0.25">
      <c r="A90814"/>
    </row>
    <row r="90815" spans="1:1" x14ac:dyDescent="0.25">
      <c r="A90815"/>
    </row>
    <row r="90816" spans="1:1" x14ac:dyDescent="0.25">
      <c r="A90816"/>
    </row>
    <row r="90817" spans="1:1" x14ac:dyDescent="0.25">
      <c r="A90817"/>
    </row>
    <row r="90818" spans="1:1" x14ac:dyDescent="0.25">
      <c r="A90818"/>
    </row>
    <row r="90819" spans="1:1" x14ac:dyDescent="0.25">
      <c r="A90819"/>
    </row>
    <row r="90820" spans="1:1" x14ac:dyDescent="0.25">
      <c r="A90820"/>
    </row>
    <row r="90821" spans="1:1" x14ac:dyDescent="0.25">
      <c r="A90821"/>
    </row>
    <row r="90822" spans="1:1" x14ac:dyDescent="0.25">
      <c r="A90822"/>
    </row>
    <row r="90823" spans="1:1" x14ac:dyDescent="0.25">
      <c r="A90823"/>
    </row>
    <row r="90824" spans="1:1" x14ac:dyDescent="0.25">
      <c r="A90824"/>
    </row>
    <row r="90825" spans="1:1" x14ac:dyDescent="0.25">
      <c r="A90825"/>
    </row>
    <row r="90826" spans="1:1" x14ac:dyDescent="0.25">
      <c r="A90826"/>
    </row>
    <row r="90827" spans="1:1" x14ac:dyDescent="0.25">
      <c r="A90827"/>
    </row>
    <row r="90828" spans="1:1" x14ac:dyDescent="0.25">
      <c r="A90828"/>
    </row>
    <row r="90829" spans="1:1" x14ac:dyDescent="0.25">
      <c r="A90829"/>
    </row>
    <row r="90830" spans="1:1" x14ac:dyDescent="0.25">
      <c r="A90830"/>
    </row>
    <row r="90831" spans="1:1" x14ac:dyDescent="0.25">
      <c r="A90831"/>
    </row>
    <row r="90832" spans="1:1" x14ac:dyDescent="0.25">
      <c r="A90832"/>
    </row>
    <row r="90833" spans="1:1" x14ac:dyDescent="0.25">
      <c r="A90833"/>
    </row>
    <row r="90834" spans="1:1" x14ac:dyDescent="0.25">
      <c r="A90834"/>
    </row>
    <row r="90835" spans="1:1" x14ac:dyDescent="0.25">
      <c r="A90835"/>
    </row>
    <row r="90836" spans="1:1" x14ac:dyDescent="0.25">
      <c r="A90836"/>
    </row>
    <row r="90837" spans="1:1" x14ac:dyDescent="0.25">
      <c r="A90837"/>
    </row>
    <row r="90838" spans="1:1" x14ac:dyDescent="0.25">
      <c r="A90838"/>
    </row>
    <row r="90839" spans="1:1" x14ac:dyDescent="0.25">
      <c r="A90839"/>
    </row>
    <row r="90840" spans="1:1" x14ac:dyDescent="0.25">
      <c r="A90840"/>
    </row>
    <row r="90841" spans="1:1" x14ac:dyDescent="0.25">
      <c r="A90841"/>
    </row>
    <row r="90842" spans="1:1" x14ac:dyDescent="0.25">
      <c r="A90842"/>
    </row>
    <row r="90843" spans="1:1" x14ac:dyDescent="0.25">
      <c r="A90843"/>
    </row>
    <row r="90844" spans="1:1" x14ac:dyDescent="0.25">
      <c r="A90844"/>
    </row>
    <row r="90845" spans="1:1" x14ac:dyDescent="0.25">
      <c r="A90845"/>
    </row>
    <row r="90846" spans="1:1" x14ac:dyDescent="0.25">
      <c r="A90846"/>
    </row>
    <row r="90847" spans="1:1" x14ac:dyDescent="0.25">
      <c r="A90847"/>
    </row>
    <row r="90848" spans="1:1" x14ac:dyDescent="0.25">
      <c r="A90848"/>
    </row>
    <row r="90849" spans="1:1" x14ac:dyDescent="0.25">
      <c r="A90849"/>
    </row>
    <row r="90850" spans="1:1" x14ac:dyDescent="0.25">
      <c r="A90850"/>
    </row>
    <row r="90851" spans="1:1" x14ac:dyDescent="0.25">
      <c r="A90851"/>
    </row>
    <row r="90852" spans="1:1" x14ac:dyDescent="0.25">
      <c r="A90852"/>
    </row>
    <row r="90853" spans="1:1" x14ac:dyDescent="0.25">
      <c r="A90853"/>
    </row>
    <row r="90854" spans="1:1" x14ac:dyDescent="0.25">
      <c r="A90854"/>
    </row>
    <row r="90855" spans="1:1" x14ac:dyDescent="0.25">
      <c r="A90855"/>
    </row>
    <row r="90856" spans="1:1" x14ac:dyDescent="0.25">
      <c r="A90856"/>
    </row>
    <row r="90857" spans="1:1" x14ac:dyDescent="0.25">
      <c r="A90857"/>
    </row>
    <row r="90858" spans="1:1" x14ac:dyDescent="0.25">
      <c r="A90858"/>
    </row>
    <row r="90859" spans="1:1" x14ac:dyDescent="0.25">
      <c r="A90859"/>
    </row>
    <row r="90860" spans="1:1" x14ac:dyDescent="0.25">
      <c r="A90860"/>
    </row>
    <row r="90861" spans="1:1" x14ac:dyDescent="0.25">
      <c r="A90861"/>
    </row>
    <row r="90862" spans="1:1" x14ac:dyDescent="0.25">
      <c r="A90862"/>
    </row>
    <row r="90863" spans="1:1" x14ac:dyDescent="0.25">
      <c r="A90863"/>
    </row>
    <row r="90864" spans="1:1" x14ac:dyDescent="0.25">
      <c r="A90864"/>
    </row>
    <row r="90865" spans="1:1" x14ac:dyDescent="0.25">
      <c r="A90865"/>
    </row>
    <row r="90866" spans="1:1" x14ac:dyDescent="0.25">
      <c r="A90866"/>
    </row>
    <row r="90867" spans="1:1" x14ac:dyDescent="0.25">
      <c r="A90867"/>
    </row>
    <row r="90868" spans="1:1" x14ac:dyDescent="0.25">
      <c r="A90868"/>
    </row>
    <row r="90869" spans="1:1" x14ac:dyDescent="0.25">
      <c r="A90869"/>
    </row>
    <row r="90870" spans="1:1" x14ac:dyDescent="0.25">
      <c r="A90870"/>
    </row>
    <row r="90871" spans="1:1" x14ac:dyDescent="0.25">
      <c r="A90871"/>
    </row>
    <row r="90872" spans="1:1" x14ac:dyDescent="0.25">
      <c r="A90872"/>
    </row>
    <row r="90873" spans="1:1" x14ac:dyDescent="0.25">
      <c r="A90873"/>
    </row>
    <row r="90874" spans="1:1" x14ac:dyDescent="0.25">
      <c r="A90874"/>
    </row>
    <row r="90875" spans="1:1" x14ac:dyDescent="0.25">
      <c r="A90875"/>
    </row>
    <row r="90876" spans="1:1" x14ac:dyDescent="0.25">
      <c r="A90876"/>
    </row>
    <row r="90877" spans="1:1" x14ac:dyDescent="0.25">
      <c r="A90877"/>
    </row>
    <row r="90878" spans="1:1" x14ac:dyDescent="0.25">
      <c r="A90878"/>
    </row>
    <row r="90879" spans="1:1" x14ac:dyDescent="0.25">
      <c r="A90879"/>
    </row>
    <row r="90880" spans="1:1" x14ac:dyDescent="0.25">
      <c r="A90880"/>
    </row>
    <row r="90881" spans="1:1" x14ac:dyDescent="0.25">
      <c r="A90881"/>
    </row>
    <row r="90882" spans="1:1" x14ac:dyDescent="0.25">
      <c r="A90882"/>
    </row>
    <row r="90883" spans="1:1" x14ac:dyDescent="0.25">
      <c r="A90883"/>
    </row>
    <row r="90884" spans="1:1" x14ac:dyDescent="0.25">
      <c r="A90884"/>
    </row>
    <row r="90885" spans="1:1" x14ac:dyDescent="0.25">
      <c r="A90885"/>
    </row>
    <row r="90886" spans="1:1" x14ac:dyDescent="0.25">
      <c r="A90886"/>
    </row>
    <row r="90887" spans="1:1" x14ac:dyDescent="0.25">
      <c r="A90887"/>
    </row>
    <row r="90888" spans="1:1" x14ac:dyDescent="0.25">
      <c r="A90888"/>
    </row>
    <row r="90889" spans="1:1" x14ac:dyDescent="0.25">
      <c r="A90889"/>
    </row>
    <row r="90890" spans="1:1" x14ac:dyDescent="0.25">
      <c r="A90890"/>
    </row>
    <row r="90891" spans="1:1" x14ac:dyDescent="0.25">
      <c r="A90891"/>
    </row>
    <row r="90892" spans="1:1" x14ac:dyDescent="0.25">
      <c r="A90892"/>
    </row>
    <row r="90893" spans="1:1" x14ac:dyDescent="0.25">
      <c r="A90893"/>
    </row>
    <row r="90894" spans="1:1" x14ac:dyDescent="0.25">
      <c r="A90894"/>
    </row>
    <row r="90895" spans="1:1" x14ac:dyDescent="0.25">
      <c r="A90895"/>
    </row>
    <row r="90896" spans="1:1" x14ac:dyDescent="0.25">
      <c r="A90896"/>
    </row>
    <row r="90897" spans="1:1" x14ac:dyDescent="0.25">
      <c r="A90897"/>
    </row>
    <row r="90898" spans="1:1" x14ac:dyDescent="0.25">
      <c r="A90898"/>
    </row>
    <row r="90899" spans="1:1" x14ac:dyDescent="0.25">
      <c r="A90899"/>
    </row>
    <row r="90900" spans="1:1" x14ac:dyDescent="0.25">
      <c r="A90900"/>
    </row>
    <row r="90901" spans="1:1" x14ac:dyDescent="0.25">
      <c r="A90901"/>
    </row>
    <row r="90902" spans="1:1" x14ac:dyDescent="0.25">
      <c r="A90902"/>
    </row>
    <row r="90903" spans="1:1" x14ac:dyDescent="0.25">
      <c r="A90903"/>
    </row>
    <row r="90904" spans="1:1" x14ac:dyDescent="0.25">
      <c r="A90904"/>
    </row>
    <row r="90905" spans="1:1" x14ac:dyDescent="0.25">
      <c r="A90905"/>
    </row>
    <row r="90906" spans="1:1" x14ac:dyDescent="0.25">
      <c r="A90906"/>
    </row>
    <row r="90907" spans="1:1" x14ac:dyDescent="0.25">
      <c r="A90907"/>
    </row>
    <row r="90908" spans="1:1" x14ac:dyDescent="0.25">
      <c r="A90908"/>
    </row>
    <row r="90909" spans="1:1" x14ac:dyDescent="0.25">
      <c r="A90909"/>
    </row>
    <row r="90910" spans="1:1" x14ac:dyDescent="0.25">
      <c r="A90910"/>
    </row>
    <row r="90911" spans="1:1" x14ac:dyDescent="0.25">
      <c r="A90911"/>
    </row>
    <row r="90912" spans="1:1" x14ac:dyDescent="0.25">
      <c r="A90912"/>
    </row>
    <row r="90913" spans="1:1" x14ac:dyDescent="0.25">
      <c r="A90913"/>
    </row>
    <row r="90914" spans="1:1" x14ac:dyDescent="0.25">
      <c r="A90914"/>
    </row>
    <row r="90915" spans="1:1" x14ac:dyDescent="0.25">
      <c r="A90915"/>
    </row>
    <row r="90916" spans="1:1" x14ac:dyDescent="0.25">
      <c r="A90916"/>
    </row>
    <row r="90917" spans="1:1" x14ac:dyDescent="0.25">
      <c r="A90917"/>
    </row>
    <row r="90918" spans="1:1" x14ac:dyDescent="0.25">
      <c r="A90918"/>
    </row>
    <row r="90919" spans="1:1" x14ac:dyDescent="0.25">
      <c r="A90919"/>
    </row>
    <row r="90920" spans="1:1" x14ac:dyDescent="0.25">
      <c r="A90920"/>
    </row>
    <row r="90921" spans="1:1" x14ac:dyDescent="0.25">
      <c r="A90921"/>
    </row>
    <row r="90922" spans="1:1" x14ac:dyDescent="0.25">
      <c r="A90922"/>
    </row>
    <row r="90923" spans="1:1" x14ac:dyDescent="0.25">
      <c r="A90923"/>
    </row>
    <row r="90924" spans="1:1" x14ac:dyDescent="0.25">
      <c r="A90924"/>
    </row>
    <row r="90925" spans="1:1" x14ac:dyDescent="0.25">
      <c r="A90925"/>
    </row>
    <row r="90926" spans="1:1" x14ac:dyDescent="0.25">
      <c r="A90926"/>
    </row>
    <row r="90927" spans="1:1" x14ac:dyDescent="0.25">
      <c r="A90927"/>
    </row>
    <row r="90928" spans="1:1" x14ac:dyDescent="0.25">
      <c r="A90928"/>
    </row>
    <row r="90929" spans="1:1" x14ac:dyDescent="0.25">
      <c r="A90929"/>
    </row>
    <row r="90930" spans="1:1" x14ac:dyDescent="0.25">
      <c r="A90930"/>
    </row>
    <row r="90931" spans="1:1" x14ac:dyDescent="0.25">
      <c r="A90931"/>
    </row>
    <row r="90932" spans="1:1" x14ac:dyDescent="0.25">
      <c r="A90932"/>
    </row>
    <row r="90933" spans="1:1" x14ac:dyDescent="0.25">
      <c r="A90933"/>
    </row>
    <row r="90934" spans="1:1" x14ac:dyDescent="0.25">
      <c r="A90934"/>
    </row>
    <row r="90935" spans="1:1" x14ac:dyDescent="0.25">
      <c r="A90935"/>
    </row>
    <row r="90936" spans="1:1" x14ac:dyDescent="0.25">
      <c r="A90936"/>
    </row>
    <row r="90937" spans="1:1" x14ac:dyDescent="0.25">
      <c r="A90937"/>
    </row>
    <row r="90938" spans="1:1" x14ac:dyDescent="0.25">
      <c r="A90938"/>
    </row>
    <row r="90939" spans="1:1" x14ac:dyDescent="0.25">
      <c r="A90939"/>
    </row>
    <row r="90940" spans="1:1" x14ac:dyDescent="0.25">
      <c r="A90940"/>
    </row>
    <row r="90941" spans="1:1" x14ac:dyDescent="0.25">
      <c r="A90941"/>
    </row>
    <row r="90942" spans="1:1" x14ac:dyDescent="0.25">
      <c r="A90942"/>
    </row>
    <row r="90943" spans="1:1" x14ac:dyDescent="0.25">
      <c r="A90943"/>
    </row>
    <row r="90944" spans="1:1" x14ac:dyDescent="0.25">
      <c r="A90944"/>
    </row>
    <row r="90945" spans="1:1" x14ac:dyDescent="0.25">
      <c r="A90945"/>
    </row>
    <row r="90946" spans="1:1" x14ac:dyDescent="0.25">
      <c r="A90946"/>
    </row>
    <row r="90947" spans="1:1" x14ac:dyDescent="0.25">
      <c r="A90947"/>
    </row>
    <row r="90948" spans="1:1" x14ac:dyDescent="0.25">
      <c r="A90948"/>
    </row>
    <row r="90949" spans="1:1" x14ac:dyDescent="0.25">
      <c r="A90949"/>
    </row>
    <row r="90950" spans="1:1" x14ac:dyDescent="0.25">
      <c r="A90950"/>
    </row>
    <row r="90951" spans="1:1" x14ac:dyDescent="0.25">
      <c r="A90951"/>
    </row>
    <row r="90952" spans="1:1" x14ac:dyDescent="0.25">
      <c r="A90952"/>
    </row>
    <row r="90953" spans="1:1" x14ac:dyDescent="0.25">
      <c r="A90953"/>
    </row>
    <row r="90954" spans="1:1" x14ac:dyDescent="0.25">
      <c r="A90954"/>
    </row>
    <row r="90955" spans="1:1" x14ac:dyDescent="0.25">
      <c r="A90955"/>
    </row>
    <row r="90956" spans="1:1" x14ac:dyDescent="0.25">
      <c r="A90956"/>
    </row>
    <row r="90957" spans="1:1" x14ac:dyDescent="0.25">
      <c r="A90957"/>
    </row>
    <row r="90958" spans="1:1" x14ac:dyDescent="0.25">
      <c r="A90958"/>
    </row>
    <row r="90959" spans="1:1" x14ac:dyDescent="0.25">
      <c r="A90959"/>
    </row>
    <row r="90960" spans="1:1" x14ac:dyDescent="0.25">
      <c r="A90960"/>
    </row>
    <row r="90961" spans="1:1" x14ac:dyDescent="0.25">
      <c r="A90961"/>
    </row>
    <row r="90962" spans="1:1" x14ac:dyDescent="0.25">
      <c r="A90962"/>
    </row>
    <row r="90963" spans="1:1" x14ac:dyDescent="0.25">
      <c r="A90963"/>
    </row>
    <row r="90964" spans="1:1" x14ac:dyDescent="0.25">
      <c r="A90964"/>
    </row>
    <row r="90965" spans="1:1" x14ac:dyDescent="0.25">
      <c r="A90965"/>
    </row>
    <row r="90966" spans="1:1" x14ac:dyDescent="0.25">
      <c r="A90966"/>
    </row>
    <row r="90967" spans="1:1" x14ac:dyDescent="0.25">
      <c r="A90967"/>
    </row>
    <row r="90968" spans="1:1" x14ac:dyDescent="0.25">
      <c r="A90968"/>
    </row>
    <row r="90969" spans="1:1" x14ac:dyDescent="0.25">
      <c r="A90969"/>
    </row>
    <row r="90970" spans="1:1" x14ac:dyDescent="0.25">
      <c r="A90970"/>
    </row>
    <row r="90971" spans="1:1" x14ac:dyDescent="0.25">
      <c r="A90971"/>
    </row>
    <row r="90972" spans="1:1" x14ac:dyDescent="0.25">
      <c r="A90972"/>
    </row>
    <row r="90973" spans="1:1" x14ac:dyDescent="0.25">
      <c r="A90973"/>
    </row>
    <row r="90974" spans="1:1" x14ac:dyDescent="0.25">
      <c r="A90974"/>
    </row>
    <row r="90975" spans="1:1" x14ac:dyDescent="0.25">
      <c r="A90975"/>
    </row>
    <row r="90976" spans="1:1" x14ac:dyDescent="0.25">
      <c r="A90976"/>
    </row>
    <row r="90977" spans="1:1" x14ac:dyDescent="0.25">
      <c r="A90977"/>
    </row>
    <row r="90978" spans="1:1" x14ac:dyDescent="0.25">
      <c r="A90978"/>
    </row>
    <row r="90979" spans="1:1" x14ac:dyDescent="0.25">
      <c r="A90979"/>
    </row>
    <row r="90980" spans="1:1" x14ac:dyDescent="0.25">
      <c r="A90980"/>
    </row>
    <row r="90981" spans="1:1" x14ac:dyDescent="0.25">
      <c r="A90981"/>
    </row>
    <row r="90982" spans="1:1" x14ac:dyDescent="0.25">
      <c r="A90982"/>
    </row>
    <row r="90983" spans="1:1" x14ac:dyDescent="0.25">
      <c r="A90983"/>
    </row>
    <row r="90984" spans="1:1" x14ac:dyDescent="0.25">
      <c r="A90984"/>
    </row>
    <row r="90985" spans="1:1" x14ac:dyDescent="0.25">
      <c r="A90985"/>
    </row>
    <row r="90986" spans="1:1" x14ac:dyDescent="0.25">
      <c r="A90986"/>
    </row>
    <row r="90987" spans="1:1" x14ac:dyDescent="0.25">
      <c r="A90987"/>
    </row>
    <row r="90988" spans="1:1" x14ac:dyDescent="0.25">
      <c r="A90988"/>
    </row>
    <row r="90989" spans="1:1" x14ac:dyDescent="0.25">
      <c r="A90989"/>
    </row>
    <row r="90990" spans="1:1" x14ac:dyDescent="0.25">
      <c r="A90990"/>
    </row>
    <row r="90991" spans="1:1" x14ac:dyDescent="0.25">
      <c r="A90991"/>
    </row>
    <row r="90992" spans="1:1" x14ac:dyDescent="0.25">
      <c r="A90992"/>
    </row>
    <row r="90993" spans="1:1" x14ac:dyDescent="0.25">
      <c r="A90993"/>
    </row>
    <row r="90994" spans="1:1" x14ac:dyDescent="0.25">
      <c r="A90994"/>
    </row>
    <row r="90995" spans="1:1" x14ac:dyDescent="0.25">
      <c r="A90995"/>
    </row>
    <row r="90996" spans="1:1" x14ac:dyDescent="0.25">
      <c r="A90996"/>
    </row>
    <row r="90997" spans="1:1" x14ac:dyDescent="0.25">
      <c r="A90997"/>
    </row>
    <row r="90998" spans="1:1" x14ac:dyDescent="0.25">
      <c r="A90998"/>
    </row>
    <row r="90999" spans="1:1" x14ac:dyDescent="0.25">
      <c r="A90999"/>
    </row>
    <row r="91000" spans="1:1" x14ac:dyDescent="0.25">
      <c r="A91000"/>
    </row>
    <row r="91001" spans="1:1" x14ac:dyDescent="0.25">
      <c r="A91001"/>
    </row>
    <row r="91002" spans="1:1" x14ac:dyDescent="0.25">
      <c r="A91002"/>
    </row>
    <row r="91003" spans="1:1" x14ac:dyDescent="0.25">
      <c r="A91003"/>
    </row>
    <row r="91004" spans="1:1" x14ac:dyDescent="0.25">
      <c r="A91004"/>
    </row>
    <row r="91005" spans="1:1" x14ac:dyDescent="0.25">
      <c r="A91005"/>
    </row>
    <row r="91006" spans="1:1" x14ac:dyDescent="0.25">
      <c r="A91006"/>
    </row>
    <row r="91007" spans="1:1" x14ac:dyDescent="0.25">
      <c r="A91007"/>
    </row>
    <row r="91008" spans="1:1" x14ac:dyDescent="0.25">
      <c r="A91008"/>
    </row>
    <row r="91009" spans="1:1" x14ac:dyDescent="0.25">
      <c r="A91009"/>
    </row>
    <row r="91010" spans="1:1" x14ac:dyDescent="0.25">
      <c r="A91010"/>
    </row>
    <row r="91011" spans="1:1" x14ac:dyDescent="0.25">
      <c r="A91011"/>
    </row>
    <row r="91012" spans="1:1" x14ac:dyDescent="0.25">
      <c r="A91012"/>
    </row>
    <row r="91013" spans="1:1" x14ac:dyDescent="0.25">
      <c r="A91013"/>
    </row>
    <row r="91014" spans="1:1" x14ac:dyDescent="0.25">
      <c r="A91014"/>
    </row>
    <row r="91015" spans="1:1" x14ac:dyDescent="0.25">
      <c r="A91015"/>
    </row>
    <row r="91016" spans="1:1" x14ac:dyDescent="0.25">
      <c r="A91016"/>
    </row>
    <row r="91017" spans="1:1" x14ac:dyDescent="0.25">
      <c r="A91017"/>
    </row>
    <row r="91018" spans="1:1" x14ac:dyDescent="0.25">
      <c r="A91018"/>
    </row>
    <row r="91019" spans="1:1" x14ac:dyDescent="0.25">
      <c r="A91019"/>
    </row>
    <row r="91020" spans="1:1" x14ac:dyDescent="0.25">
      <c r="A91020"/>
    </row>
    <row r="91021" spans="1:1" x14ac:dyDescent="0.25">
      <c r="A91021"/>
    </row>
    <row r="91022" spans="1:1" x14ac:dyDescent="0.25">
      <c r="A91022"/>
    </row>
    <row r="91023" spans="1:1" x14ac:dyDescent="0.25">
      <c r="A91023"/>
    </row>
    <row r="91024" spans="1:1" x14ac:dyDescent="0.25">
      <c r="A91024"/>
    </row>
    <row r="91025" spans="1:1" x14ac:dyDescent="0.25">
      <c r="A91025"/>
    </row>
    <row r="91026" spans="1:1" x14ac:dyDescent="0.25">
      <c r="A91026"/>
    </row>
    <row r="91027" spans="1:1" x14ac:dyDescent="0.25">
      <c r="A91027"/>
    </row>
    <row r="91028" spans="1:1" x14ac:dyDescent="0.25">
      <c r="A91028"/>
    </row>
    <row r="91029" spans="1:1" x14ac:dyDescent="0.25">
      <c r="A91029"/>
    </row>
    <row r="91030" spans="1:1" x14ac:dyDescent="0.25">
      <c r="A91030"/>
    </row>
    <row r="91031" spans="1:1" x14ac:dyDescent="0.25">
      <c r="A91031"/>
    </row>
    <row r="91032" spans="1:1" x14ac:dyDescent="0.25">
      <c r="A91032"/>
    </row>
    <row r="91033" spans="1:1" x14ac:dyDescent="0.25">
      <c r="A91033"/>
    </row>
    <row r="91034" spans="1:1" x14ac:dyDescent="0.25">
      <c r="A91034"/>
    </row>
    <row r="91035" spans="1:1" x14ac:dyDescent="0.25">
      <c r="A91035"/>
    </row>
    <row r="91036" spans="1:1" x14ac:dyDescent="0.25">
      <c r="A91036"/>
    </row>
    <row r="91037" spans="1:1" x14ac:dyDescent="0.25">
      <c r="A91037"/>
    </row>
    <row r="91038" spans="1:1" x14ac:dyDescent="0.25">
      <c r="A91038"/>
    </row>
    <row r="91039" spans="1:1" x14ac:dyDescent="0.25">
      <c r="A91039"/>
    </row>
    <row r="91040" spans="1:1" x14ac:dyDescent="0.25">
      <c r="A91040"/>
    </row>
    <row r="91041" spans="1:1" x14ac:dyDescent="0.25">
      <c r="A91041"/>
    </row>
    <row r="91042" spans="1:1" x14ac:dyDescent="0.25">
      <c r="A91042"/>
    </row>
    <row r="91043" spans="1:1" x14ac:dyDescent="0.25">
      <c r="A91043"/>
    </row>
    <row r="91044" spans="1:1" x14ac:dyDescent="0.25">
      <c r="A91044"/>
    </row>
    <row r="91045" spans="1:1" x14ac:dyDescent="0.25">
      <c r="A91045"/>
    </row>
    <row r="91046" spans="1:1" x14ac:dyDescent="0.25">
      <c r="A91046"/>
    </row>
    <row r="91047" spans="1:1" x14ac:dyDescent="0.25">
      <c r="A91047"/>
    </row>
    <row r="91048" spans="1:1" x14ac:dyDescent="0.25">
      <c r="A91048"/>
    </row>
    <row r="91049" spans="1:1" x14ac:dyDescent="0.25">
      <c r="A91049"/>
    </row>
    <row r="91050" spans="1:1" x14ac:dyDescent="0.25">
      <c r="A91050"/>
    </row>
    <row r="91051" spans="1:1" x14ac:dyDescent="0.25">
      <c r="A91051"/>
    </row>
    <row r="91052" spans="1:1" x14ac:dyDescent="0.25">
      <c r="A91052"/>
    </row>
    <row r="91053" spans="1:1" x14ac:dyDescent="0.25">
      <c r="A91053"/>
    </row>
    <row r="91054" spans="1:1" x14ac:dyDescent="0.25">
      <c r="A91054"/>
    </row>
    <row r="91055" spans="1:1" x14ac:dyDescent="0.25">
      <c r="A91055"/>
    </row>
    <row r="91056" spans="1:1" x14ac:dyDescent="0.25">
      <c r="A91056"/>
    </row>
    <row r="91057" spans="1:1" x14ac:dyDescent="0.25">
      <c r="A91057"/>
    </row>
    <row r="91058" spans="1:1" x14ac:dyDescent="0.25">
      <c r="A91058"/>
    </row>
    <row r="91059" spans="1:1" x14ac:dyDescent="0.25">
      <c r="A91059"/>
    </row>
    <row r="91060" spans="1:1" x14ac:dyDescent="0.25">
      <c r="A91060"/>
    </row>
    <row r="91061" spans="1:1" x14ac:dyDescent="0.25">
      <c r="A91061"/>
    </row>
    <row r="91062" spans="1:1" x14ac:dyDescent="0.25">
      <c r="A91062"/>
    </row>
    <row r="91063" spans="1:1" x14ac:dyDescent="0.25">
      <c r="A91063"/>
    </row>
    <row r="91064" spans="1:1" x14ac:dyDescent="0.25">
      <c r="A91064"/>
    </row>
    <row r="91065" spans="1:1" x14ac:dyDescent="0.25">
      <c r="A91065"/>
    </row>
    <row r="91066" spans="1:1" x14ac:dyDescent="0.25">
      <c r="A91066"/>
    </row>
    <row r="91067" spans="1:1" x14ac:dyDescent="0.25">
      <c r="A91067"/>
    </row>
    <row r="91068" spans="1:1" x14ac:dyDescent="0.25">
      <c r="A91068"/>
    </row>
    <row r="91069" spans="1:1" x14ac:dyDescent="0.25">
      <c r="A91069"/>
    </row>
    <row r="91070" spans="1:1" x14ac:dyDescent="0.25">
      <c r="A91070"/>
    </row>
    <row r="91071" spans="1:1" x14ac:dyDescent="0.25">
      <c r="A91071"/>
    </row>
    <row r="91072" spans="1:1" x14ac:dyDescent="0.25">
      <c r="A91072"/>
    </row>
    <row r="91073" spans="1:1" x14ac:dyDescent="0.25">
      <c r="A91073"/>
    </row>
    <row r="91074" spans="1:1" x14ac:dyDescent="0.25">
      <c r="A91074"/>
    </row>
    <row r="91075" spans="1:1" x14ac:dyDescent="0.25">
      <c r="A91075"/>
    </row>
    <row r="91076" spans="1:1" x14ac:dyDescent="0.25">
      <c r="A91076"/>
    </row>
    <row r="91077" spans="1:1" x14ac:dyDescent="0.25">
      <c r="A91077"/>
    </row>
    <row r="91078" spans="1:1" x14ac:dyDescent="0.25">
      <c r="A91078"/>
    </row>
    <row r="91079" spans="1:1" x14ac:dyDescent="0.25">
      <c r="A91079"/>
    </row>
    <row r="91080" spans="1:1" x14ac:dyDescent="0.25">
      <c r="A91080"/>
    </row>
    <row r="91081" spans="1:1" x14ac:dyDescent="0.25">
      <c r="A91081"/>
    </row>
    <row r="91082" spans="1:1" x14ac:dyDescent="0.25">
      <c r="A91082"/>
    </row>
    <row r="91083" spans="1:1" x14ac:dyDescent="0.25">
      <c r="A91083"/>
    </row>
    <row r="91084" spans="1:1" x14ac:dyDescent="0.25">
      <c r="A91084"/>
    </row>
    <row r="91085" spans="1:1" x14ac:dyDescent="0.25">
      <c r="A91085"/>
    </row>
    <row r="91086" spans="1:1" x14ac:dyDescent="0.25">
      <c r="A91086"/>
    </row>
    <row r="91087" spans="1:1" x14ac:dyDescent="0.25">
      <c r="A91087"/>
    </row>
    <row r="91088" spans="1:1" x14ac:dyDescent="0.25">
      <c r="A91088"/>
    </row>
    <row r="91089" spans="1:1" x14ac:dyDescent="0.25">
      <c r="A91089"/>
    </row>
    <row r="91090" spans="1:1" x14ac:dyDescent="0.25">
      <c r="A91090"/>
    </row>
    <row r="91091" spans="1:1" x14ac:dyDescent="0.25">
      <c r="A91091"/>
    </row>
    <row r="91092" spans="1:1" x14ac:dyDescent="0.25">
      <c r="A91092"/>
    </row>
    <row r="91093" spans="1:1" x14ac:dyDescent="0.25">
      <c r="A91093"/>
    </row>
    <row r="91094" spans="1:1" x14ac:dyDescent="0.25">
      <c r="A91094"/>
    </row>
    <row r="91095" spans="1:1" x14ac:dyDescent="0.25">
      <c r="A91095"/>
    </row>
    <row r="91096" spans="1:1" x14ac:dyDescent="0.25">
      <c r="A91096"/>
    </row>
    <row r="91097" spans="1:1" x14ac:dyDescent="0.25">
      <c r="A91097"/>
    </row>
    <row r="91098" spans="1:1" x14ac:dyDescent="0.25">
      <c r="A91098"/>
    </row>
    <row r="91099" spans="1:1" x14ac:dyDescent="0.25">
      <c r="A91099"/>
    </row>
    <row r="91100" spans="1:1" x14ac:dyDescent="0.25">
      <c r="A91100"/>
    </row>
    <row r="91101" spans="1:1" x14ac:dyDescent="0.25">
      <c r="A91101"/>
    </row>
    <row r="91102" spans="1:1" x14ac:dyDescent="0.25">
      <c r="A91102"/>
    </row>
    <row r="91103" spans="1:1" x14ac:dyDescent="0.25">
      <c r="A91103"/>
    </row>
    <row r="91104" spans="1:1" x14ac:dyDescent="0.25">
      <c r="A91104"/>
    </row>
    <row r="91105" spans="1:1" x14ac:dyDescent="0.25">
      <c r="A91105"/>
    </row>
    <row r="91106" spans="1:1" x14ac:dyDescent="0.25">
      <c r="A91106"/>
    </row>
    <row r="91107" spans="1:1" x14ac:dyDescent="0.25">
      <c r="A91107"/>
    </row>
    <row r="91108" spans="1:1" x14ac:dyDescent="0.25">
      <c r="A91108"/>
    </row>
    <row r="91109" spans="1:1" x14ac:dyDescent="0.25">
      <c r="A91109"/>
    </row>
    <row r="91110" spans="1:1" x14ac:dyDescent="0.25">
      <c r="A91110"/>
    </row>
    <row r="91111" spans="1:1" x14ac:dyDescent="0.25">
      <c r="A91111"/>
    </row>
    <row r="91112" spans="1:1" x14ac:dyDescent="0.25">
      <c r="A91112"/>
    </row>
    <row r="91113" spans="1:1" x14ac:dyDescent="0.25">
      <c r="A91113"/>
    </row>
    <row r="91114" spans="1:1" x14ac:dyDescent="0.25">
      <c r="A91114"/>
    </row>
    <row r="91115" spans="1:1" x14ac:dyDescent="0.25">
      <c r="A91115"/>
    </row>
    <row r="91116" spans="1:1" x14ac:dyDescent="0.25">
      <c r="A91116"/>
    </row>
    <row r="91117" spans="1:1" x14ac:dyDescent="0.25">
      <c r="A91117"/>
    </row>
    <row r="91118" spans="1:1" x14ac:dyDescent="0.25">
      <c r="A91118"/>
    </row>
    <row r="91119" spans="1:1" x14ac:dyDescent="0.25">
      <c r="A91119"/>
    </row>
    <row r="91120" spans="1:1" x14ac:dyDescent="0.25">
      <c r="A91120"/>
    </row>
    <row r="91121" spans="1:1" x14ac:dyDescent="0.25">
      <c r="A91121"/>
    </row>
    <row r="91122" spans="1:1" x14ac:dyDescent="0.25">
      <c r="A91122"/>
    </row>
    <row r="91123" spans="1:1" x14ac:dyDescent="0.25">
      <c r="A91123"/>
    </row>
    <row r="91124" spans="1:1" x14ac:dyDescent="0.25">
      <c r="A91124"/>
    </row>
    <row r="91125" spans="1:1" x14ac:dyDescent="0.25">
      <c r="A91125"/>
    </row>
    <row r="91126" spans="1:1" x14ac:dyDescent="0.25">
      <c r="A91126"/>
    </row>
    <row r="91127" spans="1:1" x14ac:dyDescent="0.25">
      <c r="A91127"/>
    </row>
    <row r="91128" spans="1:1" x14ac:dyDescent="0.25">
      <c r="A91128"/>
    </row>
    <row r="91129" spans="1:1" x14ac:dyDescent="0.25">
      <c r="A91129"/>
    </row>
    <row r="91130" spans="1:1" x14ac:dyDescent="0.25">
      <c r="A91130"/>
    </row>
    <row r="91131" spans="1:1" x14ac:dyDescent="0.25">
      <c r="A91131"/>
    </row>
    <row r="91132" spans="1:1" x14ac:dyDescent="0.25">
      <c r="A91132"/>
    </row>
    <row r="91133" spans="1:1" x14ac:dyDescent="0.25">
      <c r="A91133"/>
    </row>
    <row r="91134" spans="1:1" x14ac:dyDescent="0.25">
      <c r="A91134"/>
    </row>
    <row r="91135" spans="1:1" x14ac:dyDescent="0.25">
      <c r="A91135"/>
    </row>
    <row r="91136" spans="1:1" x14ac:dyDescent="0.25">
      <c r="A91136"/>
    </row>
    <row r="91137" spans="1:1" x14ac:dyDescent="0.25">
      <c r="A91137"/>
    </row>
    <row r="91138" spans="1:1" x14ac:dyDescent="0.25">
      <c r="A91138"/>
    </row>
    <row r="91139" spans="1:1" x14ac:dyDescent="0.25">
      <c r="A91139"/>
    </row>
    <row r="91140" spans="1:1" x14ac:dyDescent="0.25">
      <c r="A91140"/>
    </row>
    <row r="91141" spans="1:1" x14ac:dyDescent="0.25">
      <c r="A91141"/>
    </row>
    <row r="91142" spans="1:1" x14ac:dyDescent="0.25">
      <c r="A91142"/>
    </row>
    <row r="91143" spans="1:1" x14ac:dyDescent="0.25">
      <c r="A91143"/>
    </row>
    <row r="91144" spans="1:1" x14ac:dyDescent="0.25">
      <c r="A91144"/>
    </row>
    <row r="91145" spans="1:1" x14ac:dyDescent="0.25">
      <c r="A91145"/>
    </row>
    <row r="91146" spans="1:1" x14ac:dyDescent="0.25">
      <c r="A91146"/>
    </row>
    <row r="91147" spans="1:1" x14ac:dyDescent="0.25">
      <c r="A91147"/>
    </row>
    <row r="91148" spans="1:1" x14ac:dyDescent="0.25">
      <c r="A91148"/>
    </row>
    <row r="91149" spans="1:1" x14ac:dyDescent="0.25">
      <c r="A91149"/>
    </row>
    <row r="91150" spans="1:1" x14ac:dyDescent="0.25">
      <c r="A91150"/>
    </row>
    <row r="91151" spans="1:1" x14ac:dyDescent="0.25">
      <c r="A91151"/>
    </row>
    <row r="91152" spans="1:1" x14ac:dyDescent="0.25">
      <c r="A91152"/>
    </row>
    <row r="91153" spans="1:1" x14ac:dyDescent="0.25">
      <c r="A91153"/>
    </row>
    <row r="91154" spans="1:1" x14ac:dyDescent="0.25">
      <c r="A91154"/>
    </row>
    <row r="91155" spans="1:1" x14ac:dyDescent="0.25">
      <c r="A91155"/>
    </row>
    <row r="91156" spans="1:1" x14ac:dyDescent="0.25">
      <c r="A91156"/>
    </row>
    <row r="91157" spans="1:1" x14ac:dyDescent="0.25">
      <c r="A91157"/>
    </row>
    <row r="91158" spans="1:1" x14ac:dyDescent="0.25">
      <c r="A91158"/>
    </row>
    <row r="91159" spans="1:1" x14ac:dyDescent="0.25">
      <c r="A91159"/>
    </row>
    <row r="91160" spans="1:1" x14ac:dyDescent="0.25">
      <c r="A91160"/>
    </row>
    <row r="91161" spans="1:1" x14ac:dyDescent="0.25">
      <c r="A91161"/>
    </row>
    <row r="91162" spans="1:1" x14ac:dyDescent="0.25">
      <c r="A91162"/>
    </row>
    <row r="91163" spans="1:1" x14ac:dyDescent="0.25">
      <c r="A91163"/>
    </row>
    <row r="91164" spans="1:1" x14ac:dyDescent="0.25">
      <c r="A91164"/>
    </row>
    <row r="91165" spans="1:1" x14ac:dyDescent="0.25">
      <c r="A91165"/>
    </row>
    <row r="91166" spans="1:1" x14ac:dyDescent="0.25">
      <c r="A91166"/>
    </row>
    <row r="91167" spans="1:1" x14ac:dyDescent="0.25">
      <c r="A91167"/>
    </row>
    <row r="91168" spans="1:1" x14ac:dyDescent="0.25">
      <c r="A91168"/>
    </row>
    <row r="91169" spans="1:1" x14ac:dyDescent="0.25">
      <c r="A91169"/>
    </row>
    <row r="91170" spans="1:1" x14ac:dyDescent="0.25">
      <c r="A91170"/>
    </row>
    <row r="91171" spans="1:1" x14ac:dyDescent="0.25">
      <c r="A91171"/>
    </row>
    <row r="91172" spans="1:1" x14ac:dyDescent="0.25">
      <c r="A91172"/>
    </row>
    <row r="91173" spans="1:1" x14ac:dyDescent="0.25">
      <c r="A91173"/>
    </row>
    <row r="91174" spans="1:1" x14ac:dyDescent="0.25">
      <c r="A91174"/>
    </row>
    <row r="91175" spans="1:1" x14ac:dyDescent="0.25">
      <c r="A91175"/>
    </row>
    <row r="91176" spans="1:1" x14ac:dyDescent="0.25">
      <c r="A91176"/>
    </row>
    <row r="91177" spans="1:1" x14ac:dyDescent="0.25">
      <c r="A91177"/>
    </row>
    <row r="91178" spans="1:1" x14ac:dyDescent="0.25">
      <c r="A91178"/>
    </row>
    <row r="91179" spans="1:1" x14ac:dyDescent="0.25">
      <c r="A91179"/>
    </row>
    <row r="91180" spans="1:1" x14ac:dyDescent="0.25">
      <c r="A91180"/>
    </row>
    <row r="91181" spans="1:1" x14ac:dyDescent="0.25">
      <c r="A91181"/>
    </row>
    <row r="91182" spans="1:1" x14ac:dyDescent="0.25">
      <c r="A91182"/>
    </row>
    <row r="91183" spans="1:1" x14ac:dyDescent="0.25">
      <c r="A91183"/>
    </row>
    <row r="91184" spans="1:1" x14ac:dyDescent="0.25">
      <c r="A91184"/>
    </row>
    <row r="91185" spans="1:1" x14ac:dyDescent="0.25">
      <c r="A91185"/>
    </row>
    <row r="91186" spans="1:1" x14ac:dyDescent="0.25">
      <c r="A91186"/>
    </row>
    <row r="91187" spans="1:1" x14ac:dyDescent="0.25">
      <c r="A91187"/>
    </row>
    <row r="91188" spans="1:1" x14ac:dyDescent="0.25">
      <c r="A91188"/>
    </row>
    <row r="91189" spans="1:1" x14ac:dyDescent="0.25">
      <c r="A91189"/>
    </row>
    <row r="91190" spans="1:1" x14ac:dyDescent="0.25">
      <c r="A91190"/>
    </row>
    <row r="91191" spans="1:1" x14ac:dyDescent="0.25">
      <c r="A91191"/>
    </row>
    <row r="91192" spans="1:1" x14ac:dyDescent="0.25">
      <c r="A91192"/>
    </row>
    <row r="91193" spans="1:1" x14ac:dyDescent="0.25">
      <c r="A91193"/>
    </row>
    <row r="91194" spans="1:1" x14ac:dyDescent="0.25">
      <c r="A91194"/>
    </row>
    <row r="91195" spans="1:1" x14ac:dyDescent="0.25">
      <c r="A91195"/>
    </row>
    <row r="91196" spans="1:1" x14ac:dyDescent="0.25">
      <c r="A91196"/>
    </row>
    <row r="91197" spans="1:1" x14ac:dyDescent="0.25">
      <c r="A91197"/>
    </row>
    <row r="91198" spans="1:1" x14ac:dyDescent="0.25">
      <c r="A91198"/>
    </row>
    <row r="91199" spans="1:1" x14ac:dyDescent="0.25">
      <c r="A91199"/>
    </row>
    <row r="91200" spans="1:1" x14ac:dyDescent="0.25">
      <c r="A91200"/>
    </row>
    <row r="91201" spans="1:1" x14ac:dyDescent="0.25">
      <c r="A91201"/>
    </row>
    <row r="91202" spans="1:1" x14ac:dyDescent="0.25">
      <c r="A91202"/>
    </row>
    <row r="91203" spans="1:1" x14ac:dyDescent="0.25">
      <c r="A91203"/>
    </row>
    <row r="91204" spans="1:1" x14ac:dyDescent="0.25">
      <c r="A91204"/>
    </row>
    <row r="91205" spans="1:1" x14ac:dyDescent="0.25">
      <c r="A91205"/>
    </row>
    <row r="91206" spans="1:1" x14ac:dyDescent="0.25">
      <c r="A91206"/>
    </row>
    <row r="91207" spans="1:1" x14ac:dyDescent="0.25">
      <c r="A91207"/>
    </row>
    <row r="91208" spans="1:1" x14ac:dyDescent="0.25">
      <c r="A91208"/>
    </row>
    <row r="91209" spans="1:1" x14ac:dyDescent="0.25">
      <c r="A91209"/>
    </row>
    <row r="91210" spans="1:1" x14ac:dyDescent="0.25">
      <c r="A91210"/>
    </row>
    <row r="91211" spans="1:1" x14ac:dyDescent="0.25">
      <c r="A91211"/>
    </row>
    <row r="91212" spans="1:1" x14ac:dyDescent="0.25">
      <c r="A91212"/>
    </row>
    <row r="91213" spans="1:1" x14ac:dyDescent="0.25">
      <c r="A91213"/>
    </row>
    <row r="91214" spans="1:1" x14ac:dyDescent="0.25">
      <c r="A91214"/>
    </row>
    <row r="91215" spans="1:1" x14ac:dyDescent="0.25">
      <c r="A91215"/>
    </row>
    <row r="91216" spans="1:1" x14ac:dyDescent="0.25">
      <c r="A91216"/>
    </row>
    <row r="91217" spans="1:1" x14ac:dyDescent="0.25">
      <c r="A91217"/>
    </row>
    <row r="91218" spans="1:1" x14ac:dyDescent="0.25">
      <c r="A91218"/>
    </row>
    <row r="91219" spans="1:1" x14ac:dyDescent="0.25">
      <c r="A91219"/>
    </row>
    <row r="91220" spans="1:1" x14ac:dyDescent="0.25">
      <c r="A91220"/>
    </row>
    <row r="91221" spans="1:1" x14ac:dyDescent="0.25">
      <c r="A91221"/>
    </row>
    <row r="91222" spans="1:1" x14ac:dyDescent="0.25">
      <c r="A91222"/>
    </row>
    <row r="91223" spans="1:1" x14ac:dyDescent="0.25">
      <c r="A91223"/>
    </row>
    <row r="91224" spans="1:1" x14ac:dyDescent="0.25">
      <c r="A91224"/>
    </row>
    <row r="91225" spans="1:1" x14ac:dyDescent="0.25">
      <c r="A91225"/>
    </row>
    <row r="91226" spans="1:1" x14ac:dyDescent="0.25">
      <c r="A91226"/>
    </row>
    <row r="91227" spans="1:1" x14ac:dyDescent="0.25">
      <c r="A91227"/>
    </row>
    <row r="91228" spans="1:1" x14ac:dyDescent="0.25">
      <c r="A91228"/>
    </row>
    <row r="91229" spans="1:1" x14ac:dyDescent="0.25">
      <c r="A91229"/>
    </row>
    <row r="91230" spans="1:1" x14ac:dyDescent="0.25">
      <c r="A91230"/>
    </row>
    <row r="91231" spans="1:1" x14ac:dyDescent="0.25">
      <c r="A91231"/>
    </row>
    <row r="91232" spans="1:1" x14ac:dyDescent="0.25">
      <c r="A91232"/>
    </row>
    <row r="91233" spans="1:1" x14ac:dyDescent="0.25">
      <c r="A91233"/>
    </row>
    <row r="91234" spans="1:1" x14ac:dyDescent="0.25">
      <c r="A91234"/>
    </row>
    <row r="91235" spans="1:1" x14ac:dyDescent="0.25">
      <c r="A91235"/>
    </row>
    <row r="91236" spans="1:1" x14ac:dyDescent="0.25">
      <c r="A91236"/>
    </row>
    <row r="91237" spans="1:1" x14ac:dyDescent="0.25">
      <c r="A91237"/>
    </row>
    <row r="91238" spans="1:1" x14ac:dyDescent="0.25">
      <c r="A91238"/>
    </row>
    <row r="91239" spans="1:1" x14ac:dyDescent="0.25">
      <c r="A91239"/>
    </row>
    <row r="91240" spans="1:1" x14ac:dyDescent="0.25">
      <c r="A91240"/>
    </row>
    <row r="91241" spans="1:1" x14ac:dyDescent="0.25">
      <c r="A91241"/>
    </row>
    <row r="91242" spans="1:1" x14ac:dyDescent="0.25">
      <c r="A91242"/>
    </row>
    <row r="91243" spans="1:1" x14ac:dyDescent="0.25">
      <c r="A91243"/>
    </row>
    <row r="91244" spans="1:1" x14ac:dyDescent="0.25">
      <c r="A91244"/>
    </row>
    <row r="91245" spans="1:1" x14ac:dyDescent="0.25">
      <c r="A91245"/>
    </row>
    <row r="91246" spans="1:1" x14ac:dyDescent="0.25">
      <c r="A91246"/>
    </row>
    <row r="91247" spans="1:1" x14ac:dyDescent="0.25">
      <c r="A91247"/>
    </row>
    <row r="91248" spans="1:1" x14ac:dyDescent="0.25">
      <c r="A91248"/>
    </row>
    <row r="91249" spans="1:1" x14ac:dyDescent="0.25">
      <c r="A91249"/>
    </row>
    <row r="91250" spans="1:1" x14ac:dyDescent="0.25">
      <c r="A91250"/>
    </row>
    <row r="91251" spans="1:1" x14ac:dyDescent="0.25">
      <c r="A91251"/>
    </row>
    <row r="91252" spans="1:1" x14ac:dyDescent="0.25">
      <c r="A91252"/>
    </row>
    <row r="91253" spans="1:1" x14ac:dyDescent="0.25">
      <c r="A91253"/>
    </row>
    <row r="91254" spans="1:1" x14ac:dyDescent="0.25">
      <c r="A91254"/>
    </row>
    <row r="91255" spans="1:1" x14ac:dyDescent="0.25">
      <c r="A91255"/>
    </row>
    <row r="91256" spans="1:1" x14ac:dyDescent="0.25">
      <c r="A91256"/>
    </row>
    <row r="91257" spans="1:1" x14ac:dyDescent="0.25">
      <c r="A91257"/>
    </row>
    <row r="91258" spans="1:1" x14ac:dyDescent="0.25">
      <c r="A91258"/>
    </row>
    <row r="91259" spans="1:1" x14ac:dyDescent="0.25">
      <c r="A91259"/>
    </row>
    <row r="91260" spans="1:1" x14ac:dyDescent="0.25">
      <c r="A91260"/>
    </row>
    <row r="91261" spans="1:1" x14ac:dyDescent="0.25">
      <c r="A91261"/>
    </row>
    <row r="91262" spans="1:1" x14ac:dyDescent="0.25">
      <c r="A91262"/>
    </row>
    <row r="91263" spans="1:1" x14ac:dyDescent="0.25">
      <c r="A91263"/>
    </row>
    <row r="91264" spans="1:1" x14ac:dyDescent="0.25">
      <c r="A91264"/>
    </row>
    <row r="91265" spans="1:1" x14ac:dyDescent="0.25">
      <c r="A91265"/>
    </row>
    <row r="91266" spans="1:1" x14ac:dyDescent="0.25">
      <c r="A91266"/>
    </row>
    <row r="91267" spans="1:1" x14ac:dyDescent="0.25">
      <c r="A91267"/>
    </row>
    <row r="91268" spans="1:1" x14ac:dyDescent="0.25">
      <c r="A91268"/>
    </row>
    <row r="91269" spans="1:1" x14ac:dyDescent="0.25">
      <c r="A91269"/>
    </row>
    <row r="91270" spans="1:1" x14ac:dyDescent="0.25">
      <c r="A91270"/>
    </row>
    <row r="91271" spans="1:1" x14ac:dyDescent="0.25">
      <c r="A91271"/>
    </row>
    <row r="91272" spans="1:1" x14ac:dyDescent="0.25">
      <c r="A91272"/>
    </row>
    <row r="91273" spans="1:1" x14ac:dyDescent="0.25">
      <c r="A91273"/>
    </row>
    <row r="91274" spans="1:1" x14ac:dyDescent="0.25">
      <c r="A91274"/>
    </row>
    <row r="91275" spans="1:1" x14ac:dyDescent="0.25">
      <c r="A91275"/>
    </row>
    <row r="91276" spans="1:1" x14ac:dyDescent="0.25">
      <c r="A91276"/>
    </row>
    <row r="91277" spans="1:1" x14ac:dyDescent="0.25">
      <c r="A91277"/>
    </row>
    <row r="91278" spans="1:1" x14ac:dyDescent="0.25">
      <c r="A91278"/>
    </row>
    <row r="91279" spans="1:1" x14ac:dyDescent="0.25">
      <c r="A91279"/>
    </row>
    <row r="91280" spans="1:1" x14ac:dyDescent="0.25">
      <c r="A91280"/>
    </row>
    <row r="91281" spans="1:1" x14ac:dyDescent="0.25">
      <c r="A91281"/>
    </row>
    <row r="91282" spans="1:1" x14ac:dyDescent="0.25">
      <c r="A91282"/>
    </row>
    <row r="91283" spans="1:1" x14ac:dyDescent="0.25">
      <c r="A91283"/>
    </row>
    <row r="91284" spans="1:1" x14ac:dyDescent="0.25">
      <c r="A91284"/>
    </row>
    <row r="91285" spans="1:1" x14ac:dyDescent="0.25">
      <c r="A91285"/>
    </row>
    <row r="91286" spans="1:1" x14ac:dyDescent="0.25">
      <c r="A91286"/>
    </row>
    <row r="91287" spans="1:1" x14ac:dyDescent="0.25">
      <c r="A91287"/>
    </row>
    <row r="91288" spans="1:1" x14ac:dyDescent="0.25">
      <c r="A91288"/>
    </row>
    <row r="91289" spans="1:1" x14ac:dyDescent="0.25">
      <c r="A91289"/>
    </row>
    <row r="91290" spans="1:1" x14ac:dyDescent="0.25">
      <c r="A91290"/>
    </row>
    <row r="91291" spans="1:1" x14ac:dyDescent="0.25">
      <c r="A91291"/>
    </row>
    <row r="91292" spans="1:1" x14ac:dyDescent="0.25">
      <c r="A91292"/>
    </row>
    <row r="91293" spans="1:1" x14ac:dyDescent="0.25">
      <c r="A91293"/>
    </row>
    <row r="91294" spans="1:1" x14ac:dyDescent="0.25">
      <c r="A91294"/>
    </row>
    <row r="91295" spans="1:1" x14ac:dyDescent="0.25">
      <c r="A91295"/>
    </row>
    <row r="91296" spans="1:1" x14ac:dyDescent="0.25">
      <c r="A91296"/>
    </row>
    <row r="91297" spans="1:1" x14ac:dyDescent="0.25">
      <c r="A91297"/>
    </row>
    <row r="91298" spans="1:1" x14ac:dyDescent="0.25">
      <c r="A91298"/>
    </row>
    <row r="91299" spans="1:1" x14ac:dyDescent="0.25">
      <c r="A91299"/>
    </row>
    <row r="91300" spans="1:1" x14ac:dyDescent="0.25">
      <c r="A91300"/>
    </row>
    <row r="91301" spans="1:1" x14ac:dyDescent="0.25">
      <c r="A91301"/>
    </row>
    <row r="91302" spans="1:1" x14ac:dyDescent="0.25">
      <c r="A91302"/>
    </row>
    <row r="91303" spans="1:1" x14ac:dyDescent="0.25">
      <c r="A91303"/>
    </row>
    <row r="91304" spans="1:1" x14ac:dyDescent="0.25">
      <c r="A91304"/>
    </row>
    <row r="91305" spans="1:1" x14ac:dyDescent="0.25">
      <c r="A91305"/>
    </row>
    <row r="91306" spans="1:1" x14ac:dyDescent="0.25">
      <c r="A91306"/>
    </row>
    <row r="91307" spans="1:1" x14ac:dyDescent="0.25">
      <c r="A91307"/>
    </row>
    <row r="91308" spans="1:1" x14ac:dyDescent="0.25">
      <c r="A91308"/>
    </row>
    <row r="91309" spans="1:1" x14ac:dyDescent="0.25">
      <c r="A91309"/>
    </row>
    <row r="91310" spans="1:1" x14ac:dyDescent="0.25">
      <c r="A91310"/>
    </row>
    <row r="91311" spans="1:1" x14ac:dyDescent="0.25">
      <c r="A91311"/>
    </row>
    <row r="91312" spans="1:1" x14ac:dyDescent="0.25">
      <c r="A91312"/>
    </row>
    <row r="91313" spans="1:1" x14ac:dyDescent="0.25">
      <c r="A91313"/>
    </row>
    <row r="91314" spans="1:1" x14ac:dyDescent="0.25">
      <c r="A91314"/>
    </row>
    <row r="91315" spans="1:1" x14ac:dyDescent="0.25">
      <c r="A91315"/>
    </row>
    <row r="91316" spans="1:1" x14ac:dyDescent="0.25">
      <c r="A91316"/>
    </row>
    <row r="91317" spans="1:1" x14ac:dyDescent="0.25">
      <c r="A91317"/>
    </row>
    <row r="91318" spans="1:1" x14ac:dyDescent="0.25">
      <c r="A91318"/>
    </row>
    <row r="91319" spans="1:1" x14ac:dyDescent="0.25">
      <c r="A91319"/>
    </row>
    <row r="91320" spans="1:1" x14ac:dyDescent="0.25">
      <c r="A91320"/>
    </row>
    <row r="91321" spans="1:1" x14ac:dyDescent="0.25">
      <c r="A91321"/>
    </row>
    <row r="91322" spans="1:1" x14ac:dyDescent="0.25">
      <c r="A91322"/>
    </row>
    <row r="91323" spans="1:1" x14ac:dyDescent="0.25">
      <c r="A91323"/>
    </row>
    <row r="91324" spans="1:1" x14ac:dyDescent="0.25">
      <c r="A91324"/>
    </row>
    <row r="91325" spans="1:1" x14ac:dyDescent="0.25">
      <c r="A91325"/>
    </row>
    <row r="91326" spans="1:1" x14ac:dyDescent="0.25">
      <c r="A91326"/>
    </row>
    <row r="91327" spans="1:1" x14ac:dyDescent="0.25">
      <c r="A91327"/>
    </row>
    <row r="91328" spans="1:1" x14ac:dyDescent="0.25">
      <c r="A91328"/>
    </row>
    <row r="91329" spans="1:1" x14ac:dyDescent="0.25">
      <c r="A91329"/>
    </row>
    <row r="91330" spans="1:1" x14ac:dyDescent="0.25">
      <c r="A91330"/>
    </row>
    <row r="91331" spans="1:1" x14ac:dyDescent="0.25">
      <c r="A91331"/>
    </row>
    <row r="91332" spans="1:1" x14ac:dyDescent="0.25">
      <c r="A91332"/>
    </row>
    <row r="91333" spans="1:1" x14ac:dyDescent="0.25">
      <c r="A91333"/>
    </row>
    <row r="91334" spans="1:1" x14ac:dyDescent="0.25">
      <c r="A91334"/>
    </row>
    <row r="91335" spans="1:1" x14ac:dyDescent="0.25">
      <c r="A91335"/>
    </row>
    <row r="91336" spans="1:1" x14ac:dyDescent="0.25">
      <c r="A91336"/>
    </row>
    <row r="91337" spans="1:1" x14ac:dyDescent="0.25">
      <c r="A91337"/>
    </row>
    <row r="91338" spans="1:1" x14ac:dyDescent="0.25">
      <c r="A91338"/>
    </row>
    <row r="91339" spans="1:1" x14ac:dyDescent="0.25">
      <c r="A91339"/>
    </row>
    <row r="91340" spans="1:1" x14ac:dyDescent="0.25">
      <c r="A91340"/>
    </row>
    <row r="91341" spans="1:1" x14ac:dyDescent="0.25">
      <c r="A91341"/>
    </row>
    <row r="91342" spans="1:1" x14ac:dyDescent="0.25">
      <c r="A91342"/>
    </row>
    <row r="91343" spans="1:1" x14ac:dyDescent="0.25">
      <c r="A91343"/>
    </row>
    <row r="91344" spans="1:1" x14ac:dyDescent="0.25">
      <c r="A91344"/>
    </row>
    <row r="91345" spans="1:1" x14ac:dyDescent="0.25">
      <c r="A91345"/>
    </row>
    <row r="91346" spans="1:1" x14ac:dyDescent="0.25">
      <c r="A91346"/>
    </row>
    <row r="91347" spans="1:1" x14ac:dyDescent="0.25">
      <c r="A91347"/>
    </row>
    <row r="91348" spans="1:1" x14ac:dyDescent="0.25">
      <c r="A91348"/>
    </row>
    <row r="91349" spans="1:1" x14ac:dyDescent="0.25">
      <c r="A91349"/>
    </row>
    <row r="91350" spans="1:1" x14ac:dyDescent="0.25">
      <c r="A91350"/>
    </row>
    <row r="91351" spans="1:1" x14ac:dyDescent="0.25">
      <c r="A91351"/>
    </row>
    <row r="91352" spans="1:1" x14ac:dyDescent="0.25">
      <c r="A91352"/>
    </row>
    <row r="91353" spans="1:1" x14ac:dyDescent="0.25">
      <c r="A91353"/>
    </row>
    <row r="91354" spans="1:1" x14ac:dyDescent="0.25">
      <c r="A91354"/>
    </row>
    <row r="91355" spans="1:1" x14ac:dyDescent="0.25">
      <c r="A91355"/>
    </row>
    <row r="91356" spans="1:1" x14ac:dyDescent="0.25">
      <c r="A91356"/>
    </row>
    <row r="91357" spans="1:1" x14ac:dyDescent="0.25">
      <c r="A91357"/>
    </row>
    <row r="91358" spans="1:1" x14ac:dyDescent="0.25">
      <c r="A91358"/>
    </row>
    <row r="91359" spans="1:1" x14ac:dyDescent="0.25">
      <c r="A91359"/>
    </row>
    <row r="91360" spans="1:1" x14ac:dyDescent="0.25">
      <c r="A91360"/>
    </row>
    <row r="91361" spans="1:1" x14ac:dyDescent="0.25">
      <c r="A91361"/>
    </row>
    <row r="91362" spans="1:1" x14ac:dyDescent="0.25">
      <c r="A91362"/>
    </row>
    <row r="91363" spans="1:1" x14ac:dyDescent="0.25">
      <c r="A91363"/>
    </row>
    <row r="91364" spans="1:1" x14ac:dyDescent="0.25">
      <c r="A91364"/>
    </row>
    <row r="91365" spans="1:1" x14ac:dyDescent="0.25">
      <c r="A91365"/>
    </row>
    <row r="91366" spans="1:1" x14ac:dyDescent="0.25">
      <c r="A91366"/>
    </row>
    <row r="91367" spans="1:1" x14ac:dyDescent="0.25">
      <c r="A91367"/>
    </row>
    <row r="91368" spans="1:1" x14ac:dyDescent="0.25">
      <c r="A91368"/>
    </row>
    <row r="91369" spans="1:1" x14ac:dyDescent="0.25">
      <c r="A91369"/>
    </row>
    <row r="91370" spans="1:1" x14ac:dyDescent="0.25">
      <c r="A91370"/>
    </row>
    <row r="91371" spans="1:1" x14ac:dyDescent="0.25">
      <c r="A91371"/>
    </row>
    <row r="91372" spans="1:1" x14ac:dyDescent="0.25">
      <c r="A91372"/>
    </row>
    <row r="91373" spans="1:1" x14ac:dyDescent="0.25">
      <c r="A91373"/>
    </row>
    <row r="91374" spans="1:1" x14ac:dyDescent="0.25">
      <c r="A91374"/>
    </row>
    <row r="91375" spans="1:1" x14ac:dyDescent="0.25">
      <c r="A91375"/>
    </row>
    <row r="91376" spans="1:1" x14ac:dyDescent="0.25">
      <c r="A91376"/>
    </row>
    <row r="91377" spans="1:1" x14ac:dyDescent="0.25">
      <c r="A91377"/>
    </row>
    <row r="91378" spans="1:1" x14ac:dyDescent="0.25">
      <c r="A91378"/>
    </row>
    <row r="91379" spans="1:1" x14ac:dyDescent="0.25">
      <c r="A91379"/>
    </row>
    <row r="91380" spans="1:1" x14ac:dyDescent="0.25">
      <c r="A91380"/>
    </row>
    <row r="91381" spans="1:1" x14ac:dyDescent="0.25">
      <c r="A91381"/>
    </row>
    <row r="91382" spans="1:1" x14ac:dyDescent="0.25">
      <c r="A91382"/>
    </row>
    <row r="91383" spans="1:1" x14ac:dyDescent="0.25">
      <c r="A91383"/>
    </row>
    <row r="91384" spans="1:1" x14ac:dyDescent="0.25">
      <c r="A91384"/>
    </row>
    <row r="91385" spans="1:1" x14ac:dyDescent="0.25">
      <c r="A91385"/>
    </row>
    <row r="91386" spans="1:1" x14ac:dyDescent="0.25">
      <c r="A91386"/>
    </row>
    <row r="91387" spans="1:1" x14ac:dyDescent="0.25">
      <c r="A91387"/>
    </row>
    <row r="91388" spans="1:1" x14ac:dyDescent="0.25">
      <c r="A91388"/>
    </row>
    <row r="91389" spans="1:1" x14ac:dyDescent="0.25">
      <c r="A91389"/>
    </row>
    <row r="91390" spans="1:1" x14ac:dyDescent="0.25">
      <c r="A91390"/>
    </row>
    <row r="91391" spans="1:1" x14ac:dyDescent="0.25">
      <c r="A91391"/>
    </row>
    <row r="91392" spans="1:1" x14ac:dyDescent="0.25">
      <c r="A91392"/>
    </row>
    <row r="91393" spans="1:1" x14ac:dyDescent="0.25">
      <c r="A91393"/>
    </row>
    <row r="91394" spans="1:1" x14ac:dyDescent="0.25">
      <c r="A91394"/>
    </row>
    <row r="91395" spans="1:1" x14ac:dyDescent="0.25">
      <c r="A91395"/>
    </row>
    <row r="91396" spans="1:1" x14ac:dyDescent="0.25">
      <c r="A91396"/>
    </row>
    <row r="91397" spans="1:1" x14ac:dyDescent="0.25">
      <c r="A91397"/>
    </row>
    <row r="91398" spans="1:1" x14ac:dyDescent="0.25">
      <c r="A91398"/>
    </row>
    <row r="91399" spans="1:1" x14ac:dyDescent="0.25">
      <c r="A91399"/>
    </row>
    <row r="91400" spans="1:1" x14ac:dyDescent="0.25">
      <c r="A91400"/>
    </row>
    <row r="91401" spans="1:1" x14ac:dyDescent="0.25">
      <c r="A91401"/>
    </row>
    <row r="91402" spans="1:1" x14ac:dyDescent="0.25">
      <c r="A91402"/>
    </row>
    <row r="91403" spans="1:1" x14ac:dyDescent="0.25">
      <c r="A91403"/>
    </row>
    <row r="91404" spans="1:1" x14ac:dyDescent="0.25">
      <c r="A91404"/>
    </row>
    <row r="91405" spans="1:1" x14ac:dyDescent="0.25">
      <c r="A91405"/>
    </row>
    <row r="91406" spans="1:1" x14ac:dyDescent="0.25">
      <c r="A91406"/>
    </row>
    <row r="91407" spans="1:1" x14ac:dyDescent="0.25">
      <c r="A91407"/>
    </row>
    <row r="91408" spans="1:1" x14ac:dyDescent="0.25">
      <c r="A91408"/>
    </row>
    <row r="91409" spans="1:1" x14ac:dyDescent="0.25">
      <c r="A91409"/>
    </row>
    <row r="91410" spans="1:1" x14ac:dyDescent="0.25">
      <c r="A91410"/>
    </row>
    <row r="91411" spans="1:1" x14ac:dyDescent="0.25">
      <c r="A91411"/>
    </row>
    <row r="91412" spans="1:1" x14ac:dyDescent="0.25">
      <c r="A91412"/>
    </row>
    <row r="91413" spans="1:1" x14ac:dyDescent="0.25">
      <c r="A91413"/>
    </row>
    <row r="91414" spans="1:1" x14ac:dyDescent="0.25">
      <c r="A91414"/>
    </row>
    <row r="91415" spans="1:1" x14ac:dyDescent="0.25">
      <c r="A91415"/>
    </row>
    <row r="91416" spans="1:1" x14ac:dyDescent="0.25">
      <c r="A91416"/>
    </row>
    <row r="91417" spans="1:1" x14ac:dyDescent="0.25">
      <c r="A91417"/>
    </row>
    <row r="91418" spans="1:1" x14ac:dyDescent="0.25">
      <c r="A91418"/>
    </row>
    <row r="91419" spans="1:1" x14ac:dyDescent="0.25">
      <c r="A91419"/>
    </row>
    <row r="91420" spans="1:1" x14ac:dyDescent="0.25">
      <c r="A91420"/>
    </row>
    <row r="91421" spans="1:1" x14ac:dyDescent="0.25">
      <c r="A91421"/>
    </row>
    <row r="91422" spans="1:1" x14ac:dyDescent="0.25">
      <c r="A91422"/>
    </row>
    <row r="91423" spans="1:1" x14ac:dyDescent="0.25">
      <c r="A91423"/>
    </row>
    <row r="91424" spans="1:1" x14ac:dyDescent="0.25">
      <c r="A91424"/>
    </row>
    <row r="91425" spans="1:1" x14ac:dyDescent="0.25">
      <c r="A91425"/>
    </row>
    <row r="91426" spans="1:1" x14ac:dyDescent="0.25">
      <c r="A91426"/>
    </row>
    <row r="91427" spans="1:1" x14ac:dyDescent="0.25">
      <c r="A91427"/>
    </row>
    <row r="91428" spans="1:1" x14ac:dyDescent="0.25">
      <c r="A91428"/>
    </row>
    <row r="91429" spans="1:1" x14ac:dyDescent="0.25">
      <c r="A91429"/>
    </row>
    <row r="91430" spans="1:1" x14ac:dyDescent="0.25">
      <c r="A91430"/>
    </row>
    <row r="91431" spans="1:1" x14ac:dyDescent="0.25">
      <c r="A91431"/>
    </row>
    <row r="91432" spans="1:1" x14ac:dyDescent="0.25">
      <c r="A91432"/>
    </row>
    <row r="91433" spans="1:1" x14ac:dyDescent="0.25">
      <c r="A91433"/>
    </row>
    <row r="91434" spans="1:1" x14ac:dyDescent="0.25">
      <c r="A91434"/>
    </row>
    <row r="91435" spans="1:1" x14ac:dyDescent="0.25">
      <c r="A91435"/>
    </row>
    <row r="91436" spans="1:1" x14ac:dyDescent="0.25">
      <c r="A91436"/>
    </row>
    <row r="91437" spans="1:1" x14ac:dyDescent="0.25">
      <c r="A91437"/>
    </row>
    <row r="91438" spans="1:1" x14ac:dyDescent="0.25">
      <c r="A91438"/>
    </row>
    <row r="91439" spans="1:1" x14ac:dyDescent="0.25">
      <c r="A91439"/>
    </row>
    <row r="91440" spans="1:1" x14ac:dyDescent="0.25">
      <c r="A91440"/>
    </row>
    <row r="91441" spans="1:1" x14ac:dyDescent="0.25">
      <c r="A91441"/>
    </row>
    <row r="91442" spans="1:1" x14ac:dyDescent="0.25">
      <c r="A91442"/>
    </row>
    <row r="91443" spans="1:1" x14ac:dyDescent="0.25">
      <c r="A91443"/>
    </row>
    <row r="91444" spans="1:1" x14ac:dyDescent="0.25">
      <c r="A91444"/>
    </row>
    <row r="91445" spans="1:1" x14ac:dyDescent="0.25">
      <c r="A91445"/>
    </row>
    <row r="91446" spans="1:1" x14ac:dyDescent="0.25">
      <c r="A91446"/>
    </row>
    <row r="91447" spans="1:1" x14ac:dyDescent="0.25">
      <c r="A91447"/>
    </row>
    <row r="91448" spans="1:1" x14ac:dyDescent="0.25">
      <c r="A91448"/>
    </row>
    <row r="91449" spans="1:1" x14ac:dyDescent="0.25">
      <c r="A91449"/>
    </row>
    <row r="91450" spans="1:1" x14ac:dyDescent="0.25">
      <c r="A91450"/>
    </row>
    <row r="91451" spans="1:1" x14ac:dyDescent="0.25">
      <c r="A91451"/>
    </row>
    <row r="91452" spans="1:1" x14ac:dyDescent="0.25">
      <c r="A91452"/>
    </row>
    <row r="91453" spans="1:1" x14ac:dyDescent="0.25">
      <c r="A91453"/>
    </row>
    <row r="91454" spans="1:1" x14ac:dyDescent="0.25">
      <c r="A91454"/>
    </row>
    <row r="91455" spans="1:1" x14ac:dyDescent="0.25">
      <c r="A91455"/>
    </row>
    <row r="91456" spans="1:1" x14ac:dyDescent="0.25">
      <c r="A91456"/>
    </row>
    <row r="91457" spans="1:1" x14ac:dyDescent="0.25">
      <c r="A91457"/>
    </row>
    <row r="91458" spans="1:1" x14ac:dyDescent="0.25">
      <c r="A91458"/>
    </row>
    <row r="91459" spans="1:1" x14ac:dyDescent="0.25">
      <c r="A91459"/>
    </row>
    <row r="91460" spans="1:1" x14ac:dyDescent="0.25">
      <c r="A91460"/>
    </row>
    <row r="91461" spans="1:1" x14ac:dyDescent="0.25">
      <c r="A91461"/>
    </row>
    <row r="91462" spans="1:1" x14ac:dyDescent="0.25">
      <c r="A91462"/>
    </row>
    <row r="91463" spans="1:1" x14ac:dyDescent="0.25">
      <c r="A91463"/>
    </row>
    <row r="91464" spans="1:1" x14ac:dyDescent="0.25">
      <c r="A91464"/>
    </row>
    <row r="91465" spans="1:1" x14ac:dyDescent="0.25">
      <c r="A91465"/>
    </row>
    <row r="91466" spans="1:1" x14ac:dyDescent="0.25">
      <c r="A91466"/>
    </row>
    <row r="91467" spans="1:1" x14ac:dyDescent="0.25">
      <c r="A91467"/>
    </row>
    <row r="91468" spans="1:1" x14ac:dyDescent="0.25">
      <c r="A91468"/>
    </row>
    <row r="91469" spans="1:1" x14ac:dyDescent="0.25">
      <c r="A91469"/>
    </row>
    <row r="91470" spans="1:1" x14ac:dyDescent="0.25">
      <c r="A91470"/>
    </row>
    <row r="91471" spans="1:1" x14ac:dyDescent="0.25">
      <c r="A91471"/>
    </row>
    <row r="91472" spans="1:1" x14ac:dyDescent="0.25">
      <c r="A91472"/>
    </row>
    <row r="91473" spans="1:1" x14ac:dyDescent="0.25">
      <c r="A91473"/>
    </row>
    <row r="91474" spans="1:1" x14ac:dyDescent="0.25">
      <c r="A91474"/>
    </row>
    <row r="91475" spans="1:1" x14ac:dyDescent="0.25">
      <c r="A91475"/>
    </row>
    <row r="91476" spans="1:1" x14ac:dyDescent="0.25">
      <c r="A91476"/>
    </row>
    <row r="91477" spans="1:1" x14ac:dyDescent="0.25">
      <c r="A91477"/>
    </row>
    <row r="91478" spans="1:1" x14ac:dyDescent="0.25">
      <c r="A91478"/>
    </row>
    <row r="91479" spans="1:1" x14ac:dyDescent="0.25">
      <c r="A91479"/>
    </row>
    <row r="91480" spans="1:1" x14ac:dyDescent="0.25">
      <c r="A91480"/>
    </row>
    <row r="91481" spans="1:1" x14ac:dyDescent="0.25">
      <c r="A91481"/>
    </row>
    <row r="91482" spans="1:1" x14ac:dyDescent="0.25">
      <c r="A91482"/>
    </row>
    <row r="91483" spans="1:1" x14ac:dyDescent="0.25">
      <c r="A91483"/>
    </row>
    <row r="91484" spans="1:1" x14ac:dyDescent="0.25">
      <c r="A91484"/>
    </row>
    <row r="91485" spans="1:1" x14ac:dyDescent="0.25">
      <c r="A91485"/>
    </row>
    <row r="91486" spans="1:1" x14ac:dyDescent="0.25">
      <c r="A91486"/>
    </row>
    <row r="91487" spans="1:1" x14ac:dyDescent="0.25">
      <c r="A91487"/>
    </row>
    <row r="91488" spans="1:1" x14ac:dyDescent="0.25">
      <c r="A91488"/>
    </row>
    <row r="91489" spans="1:1" x14ac:dyDescent="0.25">
      <c r="A91489"/>
    </row>
    <row r="91490" spans="1:1" x14ac:dyDescent="0.25">
      <c r="A91490"/>
    </row>
    <row r="91491" spans="1:1" x14ac:dyDescent="0.25">
      <c r="A91491"/>
    </row>
    <row r="91492" spans="1:1" x14ac:dyDescent="0.25">
      <c r="A91492"/>
    </row>
    <row r="91493" spans="1:1" x14ac:dyDescent="0.25">
      <c r="A91493"/>
    </row>
    <row r="91494" spans="1:1" x14ac:dyDescent="0.25">
      <c r="A91494"/>
    </row>
    <row r="91495" spans="1:1" x14ac:dyDescent="0.25">
      <c r="A91495"/>
    </row>
    <row r="91496" spans="1:1" x14ac:dyDescent="0.25">
      <c r="A91496"/>
    </row>
    <row r="91497" spans="1:1" x14ac:dyDescent="0.25">
      <c r="A91497"/>
    </row>
    <row r="91498" spans="1:1" x14ac:dyDescent="0.25">
      <c r="A91498"/>
    </row>
    <row r="91499" spans="1:1" x14ac:dyDescent="0.25">
      <c r="A91499"/>
    </row>
    <row r="91500" spans="1:1" x14ac:dyDescent="0.25">
      <c r="A91500"/>
    </row>
    <row r="91501" spans="1:1" x14ac:dyDescent="0.25">
      <c r="A91501"/>
    </row>
    <row r="91502" spans="1:1" x14ac:dyDescent="0.25">
      <c r="A91502"/>
    </row>
    <row r="91503" spans="1:1" x14ac:dyDescent="0.25">
      <c r="A91503"/>
    </row>
    <row r="91504" spans="1:1" x14ac:dyDescent="0.25">
      <c r="A91504"/>
    </row>
    <row r="91505" spans="1:1" x14ac:dyDescent="0.25">
      <c r="A91505"/>
    </row>
    <row r="91506" spans="1:1" x14ac:dyDescent="0.25">
      <c r="A91506"/>
    </row>
    <row r="91507" spans="1:1" x14ac:dyDescent="0.25">
      <c r="A91507"/>
    </row>
    <row r="91508" spans="1:1" x14ac:dyDescent="0.25">
      <c r="A91508"/>
    </row>
    <row r="91509" spans="1:1" x14ac:dyDescent="0.25">
      <c r="A91509"/>
    </row>
    <row r="91510" spans="1:1" x14ac:dyDescent="0.25">
      <c r="A91510"/>
    </row>
    <row r="91511" spans="1:1" x14ac:dyDescent="0.25">
      <c r="A91511"/>
    </row>
    <row r="91512" spans="1:1" x14ac:dyDescent="0.25">
      <c r="A91512"/>
    </row>
    <row r="91513" spans="1:1" x14ac:dyDescent="0.25">
      <c r="A91513"/>
    </row>
    <row r="91514" spans="1:1" x14ac:dyDescent="0.25">
      <c r="A91514"/>
    </row>
    <row r="91515" spans="1:1" x14ac:dyDescent="0.25">
      <c r="A91515"/>
    </row>
    <row r="91516" spans="1:1" x14ac:dyDescent="0.25">
      <c r="A91516"/>
    </row>
    <row r="91517" spans="1:1" x14ac:dyDescent="0.25">
      <c r="A91517"/>
    </row>
    <row r="91518" spans="1:1" x14ac:dyDescent="0.25">
      <c r="A91518"/>
    </row>
    <row r="91519" spans="1:1" x14ac:dyDescent="0.25">
      <c r="A91519"/>
    </row>
    <row r="91520" spans="1:1" x14ac:dyDescent="0.25">
      <c r="A91520"/>
    </row>
    <row r="91521" spans="1:1" x14ac:dyDescent="0.25">
      <c r="A91521"/>
    </row>
    <row r="91522" spans="1:1" x14ac:dyDescent="0.25">
      <c r="A91522"/>
    </row>
    <row r="91523" spans="1:1" x14ac:dyDescent="0.25">
      <c r="A91523"/>
    </row>
    <row r="91524" spans="1:1" x14ac:dyDescent="0.25">
      <c r="A91524"/>
    </row>
    <row r="91525" spans="1:1" x14ac:dyDescent="0.25">
      <c r="A91525"/>
    </row>
    <row r="91526" spans="1:1" x14ac:dyDescent="0.25">
      <c r="A91526"/>
    </row>
    <row r="91527" spans="1:1" x14ac:dyDescent="0.25">
      <c r="A91527"/>
    </row>
    <row r="91528" spans="1:1" x14ac:dyDescent="0.25">
      <c r="A91528"/>
    </row>
    <row r="91529" spans="1:1" x14ac:dyDescent="0.25">
      <c r="A91529"/>
    </row>
    <row r="91530" spans="1:1" x14ac:dyDescent="0.25">
      <c r="A91530"/>
    </row>
    <row r="91531" spans="1:1" x14ac:dyDescent="0.25">
      <c r="A91531"/>
    </row>
    <row r="91532" spans="1:1" x14ac:dyDescent="0.25">
      <c r="A91532"/>
    </row>
    <row r="91533" spans="1:1" x14ac:dyDescent="0.25">
      <c r="A91533"/>
    </row>
    <row r="91534" spans="1:1" x14ac:dyDescent="0.25">
      <c r="A91534"/>
    </row>
    <row r="91535" spans="1:1" x14ac:dyDescent="0.25">
      <c r="A91535"/>
    </row>
    <row r="91536" spans="1:1" x14ac:dyDescent="0.25">
      <c r="A91536"/>
    </row>
    <row r="91537" spans="1:1" x14ac:dyDescent="0.25">
      <c r="A91537"/>
    </row>
    <row r="91538" spans="1:1" x14ac:dyDescent="0.25">
      <c r="A91538"/>
    </row>
    <row r="91539" spans="1:1" x14ac:dyDescent="0.25">
      <c r="A91539"/>
    </row>
    <row r="91540" spans="1:1" x14ac:dyDescent="0.25">
      <c r="A91540"/>
    </row>
    <row r="91541" spans="1:1" x14ac:dyDescent="0.25">
      <c r="A91541"/>
    </row>
    <row r="91542" spans="1:1" x14ac:dyDescent="0.25">
      <c r="A91542"/>
    </row>
    <row r="91543" spans="1:1" x14ac:dyDescent="0.25">
      <c r="A91543"/>
    </row>
    <row r="91544" spans="1:1" x14ac:dyDescent="0.25">
      <c r="A91544"/>
    </row>
    <row r="91545" spans="1:1" x14ac:dyDescent="0.25">
      <c r="A91545"/>
    </row>
    <row r="91546" spans="1:1" x14ac:dyDescent="0.25">
      <c r="A91546"/>
    </row>
    <row r="91547" spans="1:1" x14ac:dyDescent="0.25">
      <c r="A91547"/>
    </row>
    <row r="91548" spans="1:1" x14ac:dyDescent="0.25">
      <c r="A91548"/>
    </row>
    <row r="91549" spans="1:1" x14ac:dyDescent="0.25">
      <c r="A91549"/>
    </row>
    <row r="91550" spans="1:1" x14ac:dyDescent="0.25">
      <c r="A91550"/>
    </row>
    <row r="91551" spans="1:1" x14ac:dyDescent="0.25">
      <c r="A91551"/>
    </row>
    <row r="91552" spans="1:1" x14ac:dyDescent="0.25">
      <c r="A91552"/>
    </row>
    <row r="91553" spans="1:1" x14ac:dyDescent="0.25">
      <c r="A91553"/>
    </row>
    <row r="91554" spans="1:1" x14ac:dyDescent="0.25">
      <c r="A91554"/>
    </row>
    <row r="91555" spans="1:1" x14ac:dyDescent="0.25">
      <c r="A91555"/>
    </row>
    <row r="91556" spans="1:1" x14ac:dyDescent="0.25">
      <c r="A91556"/>
    </row>
    <row r="91557" spans="1:1" x14ac:dyDescent="0.25">
      <c r="A91557"/>
    </row>
    <row r="91558" spans="1:1" x14ac:dyDescent="0.25">
      <c r="A91558"/>
    </row>
    <row r="91559" spans="1:1" x14ac:dyDescent="0.25">
      <c r="A91559"/>
    </row>
    <row r="91560" spans="1:1" x14ac:dyDescent="0.25">
      <c r="A91560"/>
    </row>
    <row r="91561" spans="1:1" x14ac:dyDescent="0.25">
      <c r="A91561"/>
    </row>
    <row r="91562" spans="1:1" x14ac:dyDescent="0.25">
      <c r="A91562"/>
    </row>
    <row r="91563" spans="1:1" x14ac:dyDescent="0.25">
      <c r="A91563"/>
    </row>
    <row r="91564" spans="1:1" x14ac:dyDescent="0.25">
      <c r="A91564"/>
    </row>
    <row r="91565" spans="1:1" x14ac:dyDescent="0.25">
      <c r="A91565"/>
    </row>
    <row r="91566" spans="1:1" x14ac:dyDescent="0.25">
      <c r="A91566"/>
    </row>
    <row r="91567" spans="1:1" x14ac:dyDescent="0.25">
      <c r="A91567"/>
    </row>
    <row r="91568" spans="1:1" x14ac:dyDescent="0.25">
      <c r="A91568"/>
    </row>
    <row r="91569" spans="1:1" x14ac:dyDescent="0.25">
      <c r="A91569"/>
    </row>
    <row r="91570" spans="1:1" x14ac:dyDescent="0.25">
      <c r="A91570"/>
    </row>
    <row r="91571" spans="1:1" x14ac:dyDescent="0.25">
      <c r="A91571"/>
    </row>
    <row r="91572" spans="1:1" x14ac:dyDescent="0.25">
      <c r="A91572"/>
    </row>
    <row r="91573" spans="1:1" x14ac:dyDescent="0.25">
      <c r="A91573"/>
    </row>
    <row r="91574" spans="1:1" x14ac:dyDescent="0.25">
      <c r="A91574"/>
    </row>
    <row r="91575" spans="1:1" x14ac:dyDescent="0.25">
      <c r="A91575"/>
    </row>
    <row r="91576" spans="1:1" x14ac:dyDescent="0.25">
      <c r="A91576"/>
    </row>
    <row r="91577" spans="1:1" x14ac:dyDescent="0.25">
      <c r="A91577"/>
    </row>
    <row r="91578" spans="1:1" x14ac:dyDescent="0.25">
      <c r="A91578"/>
    </row>
    <row r="91579" spans="1:1" x14ac:dyDescent="0.25">
      <c r="A91579"/>
    </row>
    <row r="91580" spans="1:1" x14ac:dyDescent="0.25">
      <c r="A91580"/>
    </row>
    <row r="91581" spans="1:1" x14ac:dyDescent="0.25">
      <c r="A91581"/>
    </row>
    <row r="91582" spans="1:1" x14ac:dyDescent="0.25">
      <c r="A91582"/>
    </row>
    <row r="91583" spans="1:1" x14ac:dyDescent="0.25">
      <c r="A91583"/>
    </row>
    <row r="91584" spans="1:1" x14ac:dyDescent="0.25">
      <c r="A91584"/>
    </row>
    <row r="91585" spans="1:1" x14ac:dyDescent="0.25">
      <c r="A91585"/>
    </row>
    <row r="91586" spans="1:1" x14ac:dyDescent="0.25">
      <c r="A91586"/>
    </row>
    <row r="91587" spans="1:1" x14ac:dyDescent="0.25">
      <c r="A91587"/>
    </row>
    <row r="91588" spans="1:1" x14ac:dyDescent="0.25">
      <c r="A91588"/>
    </row>
    <row r="91589" spans="1:1" x14ac:dyDescent="0.25">
      <c r="A91589"/>
    </row>
    <row r="91590" spans="1:1" x14ac:dyDescent="0.25">
      <c r="A91590"/>
    </row>
    <row r="91591" spans="1:1" x14ac:dyDescent="0.25">
      <c r="A91591"/>
    </row>
    <row r="91592" spans="1:1" x14ac:dyDescent="0.25">
      <c r="A91592"/>
    </row>
    <row r="91593" spans="1:1" x14ac:dyDescent="0.25">
      <c r="A91593"/>
    </row>
    <row r="91594" spans="1:1" x14ac:dyDescent="0.25">
      <c r="A91594"/>
    </row>
    <row r="91595" spans="1:1" x14ac:dyDescent="0.25">
      <c r="A91595"/>
    </row>
    <row r="91596" spans="1:1" x14ac:dyDescent="0.25">
      <c r="A91596"/>
    </row>
    <row r="91597" spans="1:1" x14ac:dyDescent="0.25">
      <c r="A91597"/>
    </row>
    <row r="91598" spans="1:1" x14ac:dyDescent="0.25">
      <c r="A91598"/>
    </row>
    <row r="91599" spans="1:1" x14ac:dyDescent="0.25">
      <c r="A91599"/>
    </row>
    <row r="91600" spans="1:1" x14ac:dyDescent="0.25">
      <c r="A91600"/>
    </row>
    <row r="91601" spans="1:1" x14ac:dyDescent="0.25">
      <c r="A91601"/>
    </row>
    <row r="91602" spans="1:1" x14ac:dyDescent="0.25">
      <c r="A91602"/>
    </row>
    <row r="91603" spans="1:1" x14ac:dyDescent="0.25">
      <c r="A91603"/>
    </row>
    <row r="91604" spans="1:1" x14ac:dyDescent="0.25">
      <c r="A91604"/>
    </row>
    <row r="91605" spans="1:1" x14ac:dyDescent="0.25">
      <c r="A91605"/>
    </row>
    <row r="91606" spans="1:1" x14ac:dyDescent="0.25">
      <c r="A91606"/>
    </row>
    <row r="91607" spans="1:1" x14ac:dyDescent="0.25">
      <c r="A91607"/>
    </row>
    <row r="91608" spans="1:1" x14ac:dyDescent="0.25">
      <c r="A91608"/>
    </row>
    <row r="91609" spans="1:1" x14ac:dyDescent="0.25">
      <c r="A91609"/>
    </row>
    <row r="91610" spans="1:1" x14ac:dyDescent="0.25">
      <c r="A91610"/>
    </row>
    <row r="91611" spans="1:1" x14ac:dyDescent="0.25">
      <c r="A91611"/>
    </row>
    <row r="91612" spans="1:1" x14ac:dyDescent="0.25">
      <c r="A91612"/>
    </row>
    <row r="91613" spans="1:1" x14ac:dyDescent="0.25">
      <c r="A91613"/>
    </row>
    <row r="91614" spans="1:1" x14ac:dyDescent="0.25">
      <c r="A91614"/>
    </row>
    <row r="91615" spans="1:1" x14ac:dyDescent="0.25">
      <c r="A91615"/>
    </row>
    <row r="91616" spans="1:1" x14ac:dyDescent="0.25">
      <c r="A91616"/>
    </row>
    <row r="91617" spans="1:1" x14ac:dyDescent="0.25">
      <c r="A91617"/>
    </row>
    <row r="91618" spans="1:1" x14ac:dyDescent="0.25">
      <c r="A91618"/>
    </row>
    <row r="91619" spans="1:1" x14ac:dyDescent="0.25">
      <c r="A91619"/>
    </row>
    <row r="91620" spans="1:1" x14ac:dyDescent="0.25">
      <c r="A91620"/>
    </row>
    <row r="91621" spans="1:1" x14ac:dyDescent="0.25">
      <c r="A91621"/>
    </row>
    <row r="91622" spans="1:1" x14ac:dyDescent="0.25">
      <c r="A91622"/>
    </row>
    <row r="91623" spans="1:1" x14ac:dyDescent="0.25">
      <c r="A91623"/>
    </row>
    <row r="91624" spans="1:1" x14ac:dyDescent="0.25">
      <c r="A91624"/>
    </row>
    <row r="91625" spans="1:1" x14ac:dyDescent="0.25">
      <c r="A91625"/>
    </row>
    <row r="91626" spans="1:1" x14ac:dyDescent="0.25">
      <c r="A91626"/>
    </row>
    <row r="91627" spans="1:1" x14ac:dyDescent="0.25">
      <c r="A91627"/>
    </row>
    <row r="91628" spans="1:1" x14ac:dyDescent="0.25">
      <c r="A91628"/>
    </row>
    <row r="91629" spans="1:1" x14ac:dyDescent="0.25">
      <c r="A91629"/>
    </row>
    <row r="91630" spans="1:1" x14ac:dyDescent="0.25">
      <c r="A91630"/>
    </row>
    <row r="91631" spans="1:1" x14ac:dyDescent="0.25">
      <c r="A91631"/>
    </row>
    <row r="91632" spans="1:1" x14ac:dyDescent="0.25">
      <c r="A91632"/>
    </row>
    <row r="91633" spans="1:1" x14ac:dyDescent="0.25">
      <c r="A91633"/>
    </row>
    <row r="91634" spans="1:1" x14ac:dyDescent="0.25">
      <c r="A91634"/>
    </row>
    <row r="91635" spans="1:1" x14ac:dyDescent="0.25">
      <c r="A91635"/>
    </row>
    <row r="91636" spans="1:1" x14ac:dyDescent="0.25">
      <c r="A91636"/>
    </row>
    <row r="91637" spans="1:1" x14ac:dyDescent="0.25">
      <c r="A91637"/>
    </row>
    <row r="91638" spans="1:1" x14ac:dyDescent="0.25">
      <c r="A91638"/>
    </row>
    <row r="91639" spans="1:1" x14ac:dyDescent="0.25">
      <c r="A91639"/>
    </row>
    <row r="91640" spans="1:1" x14ac:dyDescent="0.25">
      <c r="A91640"/>
    </row>
    <row r="91641" spans="1:1" x14ac:dyDescent="0.25">
      <c r="A91641"/>
    </row>
    <row r="91642" spans="1:1" x14ac:dyDescent="0.25">
      <c r="A91642"/>
    </row>
    <row r="91643" spans="1:1" x14ac:dyDescent="0.25">
      <c r="A91643"/>
    </row>
    <row r="91644" spans="1:1" x14ac:dyDescent="0.25">
      <c r="A91644"/>
    </row>
    <row r="91645" spans="1:1" x14ac:dyDescent="0.25">
      <c r="A91645"/>
    </row>
    <row r="91646" spans="1:1" x14ac:dyDescent="0.25">
      <c r="A91646"/>
    </row>
    <row r="91647" spans="1:1" x14ac:dyDescent="0.25">
      <c r="A91647"/>
    </row>
    <row r="91648" spans="1:1" x14ac:dyDescent="0.25">
      <c r="A91648"/>
    </row>
    <row r="91649" spans="1:1" x14ac:dyDescent="0.25">
      <c r="A91649"/>
    </row>
    <row r="91650" spans="1:1" x14ac:dyDescent="0.25">
      <c r="A91650"/>
    </row>
    <row r="91651" spans="1:1" x14ac:dyDescent="0.25">
      <c r="A91651"/>
    </row>
    <row r="91652" spans="1:1" x14ac:dyDescent="0.25">
      <c r="A91652"/>
    </row>
    <row r="91653" spans="1:1" x14ac:dyDescent="0.25">
      <c r="A91653"/>
    </row>
    <row r="91654" spans="1:1" x14ac:dyDescent="0.25">
      <c r="A91654"/>
    </row>
    <row r="91655" spans="1:1" x14ac:dyDescent="0.25">
      <c r="A91655"/>
    </row>
    <row r="91656" spans="1:1" x14ac:dyDescent="0.25">
      <c r="A91656"/>
    </row>
    <row r="91657" spans="1:1" x14ac:dyDescent="0.25">
      <c r="A91657"/>
    </row>
    <row r="91658" spans="1:1" x14ac:dyDescent="0.25">
      <c r="A91658"/>
    </row>
    <row r="91659" spans="1:1" x14ac:dyDescent="0.25">
      <c r="A91659"/>
    </row>
    <row r="91660" spans="1:1" x14ac:dyDescent="0.25">
      <c r="A91660"/>
    </row>
    <row r="91661" spans="1:1" x14ac:dyDescent="0.25">
      <c r="A91661"/>
    </row>
    <row r="91662" spans="1:1" x14ac:dyDescent="0.25">
      <c r="A91662"/>
    </row>
    <row r="91663" spans="1:1" x14ac:dyDescent="0.25">
      <c r="A91663"/>
    </row>
    <row r="91664" spans="1:1" x14ac:dyDescent="0.25">
      <c r="A91664"/>
    </row>
    <row r="91665" spans="1:1" x14ac:dyDescent="0.25">
      <c r="A91665"/>
    </row>
    <row r="91666" spans="1:1" x14ac:dyDescent="0.25">
      <c r="A91666"/>
    </row>
    <row r="91667" spans="1:1" x14ac:dyDescent="0.25">
      <c r="A91667"/>
    </row>
    <row r="91668" spans="1:1" x14ac:dyDescent="0.25">
      <c r="A91668"/>
    </row>
    <row r="91669" spans="1:1" x14ac:dyDescent="0.25">
      <c r="A91669"/>
    </row>
    <row r="91670" spans="1:1" x14ac:dyDescent="0.25">
      <c r="A91670"/>
    </row>
    <row r="91671" spans="1:1" x14ac:dyDescent="0.25">
      <c r="A91671"/>
    </row>
    <row r="91672" spans="1:1" x14ac:dyDescent="0.25">
      <c r="A91672"/>
    </row>
    <row r="91673" spans="1:1" x14ac:dyDescent="0.25">
      <c r="A91673"/>
    </row>
    <row r="91674" spans="1:1" x14ac:dyDescent="0.25">
      <c r="A91674"/>
    </row>
    <row r="91675" spans="1:1" x14ac:dyDescent="0.25">
      <c r="A91675"/>
    </row>
    <row r="91676" spans="1:1" x14ac:dyDescent="0.25">
      <c r="A91676"/>
    </row>
    <row r="91677" spans="1:1" x14ac:dyDescent="0.25">
      <c r="A91677"/>
    </row>
    <row r="91678" spans="1:1" x14ac:dyDescent="0.25">
      <c r="A91678"/>
    </row>
    <row r="91679" spans="1:1" x14ac:dyDescent="0.25">
      <c r="A91679"/>
    </row>
    <row r="91680" spans="1:1" x14ac:dyDescent="0.25">
      <c r="A91680"/>
    </row>
    <row r="91681" spans="1:1" x14ac:dyDescent="0.25">
      <c r="A91681"/>
    </row>
    <row r="91682" spans="1:1" x14ac:dyDescent="0.25">
      <c r="A91682"/>
    </row>
    <row r="91683" spans="1:1" x14ac:dyDescent="0.25">
      <c r="A91683"/>
    </row>
    <row r="91684" spans="1:1" x14ac:dyDescent="0.25">
      <c r="A91684"/>
    </row>
    <row r="91685" spans="1:1" x14ac:dyDescent="0.25">
      <c r="A91685"/>
    </row>
    <row r="91686" spans="1:1" x14ac:dyDescent="0.25">
      <c r="A91686"/>
    </row>
    <row r="91687" spans="1:1" x14ac:dyDescent="0.25">
      <c r="A91687"/>
    </row>
    <row r="91688" spans="1:1" x14ac:dyDescent="0.25">
      <c r="A91688"/>
    </row>
    <row r="91689" spans="1:1" x14ac:dyDescent="0.25">
      <c r="A91689"/>
    </row>
    <row r="91690" spans="1:1" x14ac:dyDescent="0.25">
      <c r="A91690"/>
    </row>
    <row r="91691" spans="1:1" x14ac:dyDescent="0.25">
      <c r="A91691"/>
    </row>
    <row r="91692" spans="1:1" x14ac:dyDescent="0.25">
      <c r="A91692"/>
    </row>
    <row r="91693" spans="1:1" x14ac:dyDescent="0.25">
      <c r="A91693"/>
    </row>
    <row r="91694" spans="1:1" x14ac:dyDescent="0.25">
      <c r="A91694"/>
    </row>
    <row r="91695" spans="1:1" x14ac:dyDescent="0.25">
      <c r="A91695"/>
    </row>
    <row r="91696" spans="1:1" x14ac:dyDescent="0.25">
      <c r="A91696"/>
    </row>
    <row r="91697" spans="1:1" x14ac:dyDescent="0.25">
      <c r="A91697"/>
    </row>
    <row r="91698" spans="1:1" x14ac:dyDescent="0.25">
      <c r="A91698"/>
    </row>
    <row r="91699" spans="1:1" x14ac:dyDescent="0.25">
      <c r="A91699"/>
    </row>
    <row r="91700" spans="1:1" x14ac:dyDescent="0.25">
      <c r="A91700"/>
    </row>
    <row r="91701" spans="1:1" x14ac:dyDescent="0.25">
      <c r="A91701"/>
    </row>
    <row r="91702" spans="1:1" x14ac:dyDescent="0.25">
      <c r="A91702"/>
    </row>
    <row r="91703" spans="1:1" x14ac:dyDescent="0.25">
      <c r="A91703"/>
    </row>
    <row r="91704" spans="1:1" x14ac:dyDescent="0.25">
      <c r="A91704"/>
    </row>
    <row r="91705" spans="1:1" x14ac:dyDescent="0.25">
      <c r="A91705"/>
    </row>
    <row r="91706" spans="1:1" x14ac:dyDescent="0.25">
      <c r="A91706"/>
    </row>
    <row r="91707" spans="1:1" x14ac:dyDescent="0.25">
      <c r="A91707"/>
    </row>
    <row r="91708" spans="1:1" x14ac:dyDescent="0.25">
      <c r="A91708"/>
    </row>
    <row r="91709" spans="1:1" x14ac:dyDescent="0.25">
      <c r="A91709"/>
    </row>
    <row r="91710" spans="1:1" x14ac:dyDescent="0.25">
      <c r="A91710"/>
    </row>
    <row r="91711" spans="1:1" x14ac:dyDescent="0.25">
      <c r="A91711"/>
    </row>
    <row r="91712" spans="1:1" x14ac:dyDescent="0.25">
      <c r="A91712"/>
    </row>
    <row r="91713" spans="1:1" x14ac:dyDescent="0.25">
      <c r="A91713"/>
    </row>
    <row r="91714" spans="1:1" x14ac:dyDescent="0.25">
      <c r="A91714"/>
    </row>
    <row r="91715" spans="1:1" x14ac:dyDescent="0.25">
      <c r="A91715"/>
    </row>
    <row r="91716" spans="1:1" x14ac:dyDescent="0.25">
      <c r="A91716"/>
    </row>
    <row r="91717" spans="1:1" x14ac:dyDescent="0.25">
      <c r="A91717"/>
    </row>
    <row r="91718" spans="1:1" x14ac:dyDescent="0.25">
      <c r="A91718"/>
    </row>
    <row r="91719" spans="1:1" x14ac:dyDescent="0.25">
      <c r="A91719"/>
    </row>
    <row r="91720" spans="1:1" x14ac:dyDescent="0.25">
      <c r="A91720"/>
    </row>
    <row r="91721" spans="1:1" x14ac:dyDescent="0.25">
      <c r="A91721"/>
    </row>
    <row r="91722" spans="1:1" x14ac:dyDescent="0.25">
      <c r="A91722"/>
    </row>
    <row r="91723" spans="1:1" x14ac:dyDescent="0.25">
      <c r="A91723"/>
    </row>
    <row r="91724" spans="1:1" x14ac:dyDescent="0.25">
      <c r="A91724"/>
    </row>
    <row r="91725" spans="1:1" x14ac:dyDescent="0.25">
      <c r="A91725"/>
    </row>
    <row r="91726" spans="1:1" x14ac:dyDescent="0.25">
      <c r="A91726"/>
    </row>
    <row r="91727" spans="1:1" x14ac:dyDescent="0.25">
      <c r="A91727"/>
    </row>
    <row r="91728" spans="1:1" x14ac:dyDescent="0.25">
      <c r="A91728"/>
    </row>
    <row r="91729" spans="1:1" x14ac:dyDescent="0.25">
      <c r="A91729"/>
    </row>
    <row r="91730" spans="1:1" x14ac:dyDescent="0.25">
      <c r="A91730"/>
    </row>
    <row r="91731" spans="1:1" x14ac:dyDescent="0.25">
      <c r="A91731"/>
    </row>
    <row r="91732" spans="1:1" x14ac:dyDescent="0.25">
      <c r="A91732"/>
    </row>
    <row r="91733" spans="1:1" x14ac:dyDescent="0.25">
      <c r="A91733"/>
    </row>
    <row r="91734" spans="1:1" x14ac:dyDescent="0.25">
      <c r="A91734"/>
    </row>
    <row r="91735" spans="1:1" x14ac:dyDescent="0.25">
      <c r="A91735"/>
    </row>
    <row r="91736" spans="1:1" x14ac:dyDescent="0.25">
      <c r="A91736"/>
    </row>
    <row r="91737" spans="1:1" x14ac:dyDescent="0.25">
      <c r="A91737"/>
    </row>
    <row r="91738" spans="1:1" x14ac:dyDescent="0.25">
      <c r="A91738"/>
    </row>
    <row r="91739" spans="1:1" x14ac:dyDescent="0.25">
      <c r="A91739"/>
    </row>
    <row r="91740" spans="1:1" x14ac:dyDescent="0.25">
      <c r="A91740"/>
    </row>
    <row r="91741" spans="1:1" x14ac:dyDescent="0.25">
      <c r="A91741"/>
    </row>
    <row r="91742" spans="1:1" x14ac:dyDescent="0.25">
      <c r="A91742"/>
    </row>
    <row r="91743" spans="1:1" x14ac:dyDescent="0.25">
      <c r="A91743"/>
    </row>
    <row r="91744" spans="1:1" x14ac:dyDescent="0.25">
      <c r="A91744"/>
    </row>
    <row r="91745" spans="1:1" x14ac:dyDescent="0.25">
      <c r="A91745"/>
    </row>
    <row r="91746" spans="1:1" x14ac:dyDescent="0.25">
      <c r="A91746"/>
    </row>
    <row r="91747" spans="1:1" x14ac:dyDescent="0.25">
      <c r="A91747"/>
    </row>
    <row r="91748" spans="1:1" x14ac:dyDescent="0.25">
      <c r="A91748"/>
    </row>
    <row r="91749" spans="1:1" x14ac:dyDescent="0.25">
      <c r="A91749"/>
    </row>
    <row r="91750" spans="1:1" x14ac:dyDescent="0.25">
      <c r="A91750"/>
    </row>
    <row r="91751" spans="1:1" x14ac:dyDescent="0.25">
      <c r="A91751"/>
    </row>
    <row r="91752" spans="1:1" x14ac:dyDescent="0.25">
      <c r="A91752"/>
    </row>
    <row r="91753" spans="1:1" x14ac:dyDescent="0.25">
      <c r="A91753"/>
    </row>
    <row r="91754" spans="1:1" x14ac:dyDescent="0.25">
      <c r="A91754"/>
    </row>
    <row r="91755" spans="1:1" x14ac:dyDescent="0.25">
      <c r="A91755"/>
    </row>
    <row r="91756" spans="1:1" x14ac:dyDescent="0.25">
      <c r="A91756"/>
    </row>
    <row r="91757" spans="1:1" x14ac:dyDescent="0.25">
      <c r="A91757"/>
    </row>
    <row r="91758" spans="1:1" x14ac:dyDescent="0.25">
      <c r="A91758"/>
    </row>
    <row r="91759" spans="1:1" x14ac:dyDescent="0.25">
      <c r="A91759"/>
    </row>
    <row r="91760" spans="1:1" x14ac:dyDescent="0.25">
      <c r="A91760"/>
    </row>
    <row r="91761" spans="1:1" x14ac:dyDescent="0.25">
      <c r="A91761"/>
    </row>
    <row r="91762" spans="1:1" x14ac:dyDescent="0.25">
      <c r="A91762"/>
    </row>
    <row r="91763" spans="1:1" x14ac:dyDescent="0.25">
      <c r="A91763"/>
    </row>
    <row r="91764" spans="1:1" x14ac:dyDescent="0.25">
      <c r="A91764"/>
    </row>
    <row r="91765" spans="1:1" x14ac:dyDescent="0.25">
      <c r="A91765"/>
    </row>
    <row r="91766" spans="1:1" x14ac:dyDescent="0.25">
      <c r="A91766"/>
    </row>
    <row r="91767" spans="1:1" x14ac:dyDescent="0.25">
      <c r="A91767"/>
    </row>
    <row r="91768" spans="1:1" x14ac:dyDescent="0.25">
      <c r="A91768"/>
    </row>
    <row r="91769" spans="1:1" x14ac:dyDescent="0.25">
      <c r="A91769"/>
    </row>
    <row r="91770" spans="1:1" x14ac:dyDescent="0.25">
      <c r="A91770"/>
    </row>
    <row r="91771" spans="1:1" x14ac:dyDescent="0.25">
      <c r="A91771"/>
    </row>
    <row r="91772" spans="1:1" x14ac:dyDescent="0.25">
      <c r="A91772"/>
    </row>
    <row r="91773" spans="1:1" x14ac:dyDescent="0.25">
      <c r="A91773"/>
    </row>
    <row r="91774" spans="1:1" x14ac:dyDescent="0.25">
      <c r="A91774"/>
    </row>
    <row r="91775" spans="1:1" x14ac:dyDescent="0.25">
      <c r="A91775"/>
    </row>
    <row r="91776" spans="1:1" x14ac:dyDescent="0.25">
      <c r="A91776"/>
    </row>
    <row r="91777" spans="1:1" x14ac:dyDescent="0.25">
      <c r="A91777"/>
    </row>
    <row r="91778" spans="1:1" x14ac:dyDescent="0.25">
      <c r="A91778"/>
    </row>
    <row r="91779" spans="1:1" x14ac:dyDescent="0.25">
      <c r="A91779"/>
    </row>
    <row r="91780" spans="1:1" x14ac:dyDescent="0.25">
      <c r="A91780"/>
    </row>
    <row r="91781" spans="1:1" x14ac:dyDescent="0.25">
      <c r="A91781"/>
    </row>
    <row r="91782" spans="1:1" x14ac:dyDescent="0.25">
      <c r="A91782"/>
    </row>
    <row r="91783" spans="1:1" x14ac:dyDescent="0.25">
      <c r="A91783"/>
    </row>
    <row r="91784" spans="1:1" x14ac:dyDescent="0.25">
      <c r="A91784"/>
    </row>
    <row r="91785" spans="1:1" x14ac:dyDescent="0.25">
      <c r="A91785"/>
    </row>
    <row r="91786" spans="1:1" x14ac:dyDescent="0.25">
      <c r="A91786"/>
    </row>
    <row r="91787" spans="1:1" x14ac:dyDescent="0.25">
      <c r="A91787"/>
    </row>
    <row r="91788" spans="1:1" x14ac:dyDescent="0.25">
      <c r="A91788"/>
    </row>
    <row r="91789" spans="1:1" x14ac:dyDescent="0.25">
      <c r="A91789"/>
    </row>
    <row r="91790" spans="1:1" x14ac:dyDescent="0.25">
      <c r="A91790"/>
    </row>
    <row r="91791" spans="1:1" x14ac:dyDescent="0.25">
      <c r="A91791"/>
    </row>
    <row r="91792" spans="1:1" x14ac:dyDescent="0.25">
      <c r="A91792"/>
    </row>
    <row r="91793" spans="1:1" x14ac:dyDescent="0.25">
      <c r="A91793"/>
    </row>
    <row r="91794" spans="1:1" x14ac:dyDescent="0.25">
      <c r="A91794"/>
    </row>
    <row r="91795" spans="1:1" x14ac:dyDescent="0.25">
      <c r="A91795"/>
    </row>
    <row r="91796" spans="1:1" x14ac:dyDescent="0.25">
      <c r="A91796"/>
    </row>
    <row r="91797" spans="1:1" x14ac:dyDescent="0.25">
      <c r="A91797"/>
    </row>
    <row r="91798" spans="1:1" x14ac:dyDescent="0.25">
      <c r="A91798"/>
    </row>
    <row r="91799" spans="1:1" x14ac:dyDescent="0.25">
      <c r="A91799"/>
    </row>
    <row r="91800" spans="1:1" x14ac:dyDescent="0.25">
      <c r="A91800"/>
    </row>
    <row r="91801" spans="1:1" x14ac:dyDescent="0.25">
      <c r="A91801"/>
    </row>
    <row r="91802" spans="1:1" x14ac:dyDescent="0.25">
      <c r="A91802"/>
    </row>
    <row r="91803" spans="1:1" x14ac:dyDescent="0.25">
      <c r="A91803"/>
    </row>
    <row r="91804" spans="1:1" x14ac:dyDescent="0.25">
      <c r="A91804"/>
    </row>
    <row r="91805" spans="1:1" x14ac:dyDescent="0.25">
      <c r="A91805"/>
    </row>
    <row r="91806" spans="1:1" x14ac:dyDescent="0.25">
      <c r="A91806"/>
    </row>
    <row r="91807" spans="1:1" x14ac:dyDescent="0.25">
      <c r="A91807"/>
    </row>
    <row r="91808" spans="1:1" x14ac:dyDescent="0.25">
      <c r="A91808"/>
    </row>
    <row r="91809" spans="1:1" x14ac:dyDescent="0.25">
      <c r="A91809"/>
    </row>
    <row r="91810" spans="1:1" x14ac:dyDescent="0.25">
      <c r="A91810"/>
    </row>
    <row r="91811" spans="1:1" x14ac:dyDescent="0.25">
      <c r="A91811"/>
    </row>
    <row r="91812" spans="1:1" x14ac:dyDescent="0.25">
      <c r="A91812"/>
    </row>
    <row r="91813" spans="1:1" x14ac:dyDescent="0.25">
      <c r="A91813"/>
    </row>
    <row r="91814" spans="1:1" x14ac:dyDescent="0.25">
      <c r="A91814"/>
    </row>
    <row r="91815" spans="1:1" x14ac:dyDescent="0.25">
      <c r="A91815"/>
    </row>
    <row r="91816" spans="1:1" x14ac:dyDescent="0.25">
      <c r="A91816"/>
    </row>
    <row r="91817" spans="1:1" x14ac:dyDescent="0.25">
      <c r="A91817"/>
    </row>
    <row r="91818" spans="1:1" x14ac:dyDescent="0.25">
      <c r="A91818"/>
    </row>
    <row r="91819" spans="1:1" x14ac:dyDescent="0.25">
      <c r="A91819"/>
    </row>
    <row r="91820" spans="1:1" x14ac:dyDescent="0.25">
      <c r="A91820"/>
    </row>
    <row r="91821" spans="1:1" x14ac:dyDescent="0.25">
      <c r="A91821"/>
    </row>
    <row r="91822" spans="1:1" x14ac:dyDescent="0.25">
      <c r="A91822"/>
    </row>
    <row r="91823" spans="1:1" x14ac:dyDescent="0.25">
      <c r="A91823"/>
    </row>
    <row r="91824" spans="1:1" x14ac:dyDescent="0.25">
      <c r="A91824"/>
    </row>
    <row r="91825" spans="1:1" x14ac:dyDescent="0.25">
      <c r="A91825"/>
    </row>
    <row r="91826" spans="1:1" x14ac:dyDescent="0.25">
      <c r="A91826"/>
    </row>
    <row r="91827" spans="1:1" x14ac:dyDescent="0.25">
      <c r="A91827"/>
    </row>
    <row r="91828" spans="1:1" x14ac:dyDescent="0.25">
      <c r="A91828"/>
    </row>
    <row r="91829" spans="1:1" x14ac:dyDescent="0.25">
      <c r="A91829"/>
    </row>
    <row r="91830" spans="1:1" x14ac:dyDescent="0.25">
      <c r="A91830"/>
    </row>
    <row r="91831" spans="1:1" x14ac:dyDescent="0.25">
      <c r="A91831"/>
    </row>
    <row r="91832" spans="1:1" x14ac:dyDescent="0.25">
      <c r="A91832"/>
    </row>
    <row r="91833" spans="1:1" x14ac:dyDescent="0.25">
      <c r="A91833"/>
    </row>
    <row r="91834" spans="1:1" x14ac:dyDescent="0.25">
      <c r="A91834"/>
    </row>
    <row r="91835" spans="1:1" x14ac:dyDescent="0.25">
      <c r="A91835"/>
    </row>
    <row r="91836" spans="1:1" x14ac:dyDescent="0.25">
      <c r="A91836"/>
    </row>
    <row r="91837" spans="1:1" x14ac:dyDescent="0.25">
      <c r="A91837"/>
    </row>
    <row r="91838" spans="1:1" x14ac:dyDescent="0.25">
      <c r="A91838"/>
    </row>
    <row r="91839" spans="1:1" x14ac:dyDescent="0.25">
      <c r="A91839"/>
    </row>
    <row r="91840" spans="1:1" x14ac:dyDescent="0.25">
      <c r="A91840"/>
    </row>
    <row r="91841" spans="1:1" x14ac:dyDescent="0.25">
      <c r="A91841"/>
    </row>
    <row r="91842" spans="1:1" x14ac:dyDescent="0.25">
      <c r="A91842"/>
    </row>
    <row r="91843" spans="1:1" x14ac:dyDescent="0.25">
      <c r="A91843"/>
    </row>
    <row r="91844" spans="1:1" x14ac:dyDescent="0.25">
      <c r="A91844"/>
    </row>
    <row r="91845" spans="1:1" x14ac:dyDescent="0.25">
      <c r="A91845"/>
    </row>
    <row r="91846" spans="1:1" x14ac:dyDescent="0.25">
      <c r="A91846"/>
    </row>
    <row r="91847" spans="1:1" x14ac:dyDescent="0.25">
      <c r="A91847"/>
    </row>
    <row r="91848" spans="1:1" x14ac:dyDescent="0.25">
      <c r="A91848"/>
    </row>
    <row r="91849" spans="1:1" x14ac:dyDescent="0.25">
      <c r="A91849"/>
    </row>
    <row r="91850" spans="1:1" x14ac:dyDescent="0.25">
      <c r="A91850"/>
    </row>
    <row r="91851" spans="1:1" x14ac:dyDescent="0.25">
      <c r="A91851"/>
    </row>
    <row r="91852" spans="1:1" x14ac:dyDescent="0.25">
      <c r="A91852"/>
    </row>
    <row r="91853" spans="1:1" x14ac:dyDescent="0.25">
      <c r="A91853"/>
    </row>
    <row r="91854" spans="1:1" x14ac:dyDescent="0.25">
      <c r="A91854"/>
    </row>
    <row r="91855" spans="1:1" x14ac:dyDescent="0.25">
      <c r="A91855"/>
    </row>
    <row r="91856" spans="1:1" x14ac:dyDescent="0.25">
      <c r="A91856"/>
    </row>
    <row r="91857" spans="1:1" x14ac:dyDescent="0.25">
      <c r="A91857"/>
    </row>
    <row r="91858" spans="1:1" x14ac:dyDescent="0.25">
      <c r="A91858"/>
    </row>
    <row r="91859" spans="1:1" x14ac:dyDescent="0.25">
      <c r="A91859"/>
    </row>
    <row r="91860" spans="1:1" x14ac:dyDescent="0.25">
      <c r="A91860"/>
    </row>
    <row r="91861" spans="1:1" x14ac:dyDescent="0.25">
      <c r="A91861"/>
    </row>
    <row r="91862" spans="1:1" x14ac:dyDescent="0.25">
      <c r="A91862"/>
    </row>
    <row r="91863" spans="1:1" x14ac:dyDescent="0.25">
      <c r="A91863"/>
    </row>
    <row r="91864" spans="1:1" x14ac:dyDescent="0.25">
      <c r="A91864"/>
    </row>
    <row r="91865" spans="1:1" x14ac:dyDescent="0.25">
      <c r="A91865"/>
    </row>
    <row r="91866" spans="1:1" x14ac:dyDescent="0.25">
      <c r="A91866"/>
    </row>
    <row r="91867" spans="1:1" x14ac:dyDescent="0.25">
      <c r="A91867"/>
    </row>
    <row r="91868" spans="1:1" x14ac:dyDescent="0.25">
      <c r="A91868"/>
    </row>
    <row r="91869" spans="1:1" x14ac:dyDescent="0.25">
      <c r="A91869"/>
    </row>
    <row r="91870" spans="1:1" x14ac:dyDescent="0.25">
      <c r="A91870"/>
    </row>
    <row r="91871" spans="1:1" x14ac:dyDescent="0.25">
      <c r="A91871"/>
    </row>
    <row r="91872" spans="1:1" x14ac:dyDescent="0.25">
      <c r="A91872"/>
    </row>
    <row r="91873" spans="1:1" x14ac:dyDescent="0.25">
      <c r="A91873"/>
    </row>
    <row r="91874" spans="1:1" x14ac:dyDescent="0.25">
      <c r="A91874"/>
    </row>
    <row r="91875" spans="1:1" x14ac:dyDescent="0.25">
      <c r="A91875"/>
    </row>
    <row r="91876" spans="1:1" x14ac:dyDescent="0.25">
      <c r="A91876"/>
    </row>
    <row r="91877" spans="1:1" x14ac:dyDescent="0.25">
      <c r="A91877"/>
    </row>
    <row r="91878" spans="1:1" x14ac:dyDescent="0.25">
      <c r="A91878"/>
    </row>
    <row r="91879" spans="1:1" x14ac:dyDescent="0.25">
      <c r="A91879"/>
    </row>
    <row r="91880" spans="1:1" x14ac:dyDescent="0.25">
      <c r="A91880"/>
    </row>
    <row r="91881" spans="1:1" x14ac:dyDescent="0.25">
      <c r="A91881"/>
    </row>
    <row r="91882" spans="1:1" x14ac:dyDescent="0.25">
      <c r="A91882"/>
    </row>
    <row r="91883" spans="1:1" x14ac:dyDescent="0.25">
      <c r="A91883"/>
    </row>
    <row r="91884" spans="1:1" x14ac:dyDescent="0.25">
      <c r="A91884"/>
    </row>
    <row r="91885" spans="1:1" x14ac:dyDescent="0.25">
      <c r="A91885"/>
    </row>
    <row r="91886" spans="1:1" x14ac:dyDescent="0.25">
      <c r="A91886"/>
    </row>
    <row r="91887" spans="1:1" x14ac:dyDescent="0.25">
      <c r="A91887"/>
    </row>
    <row r="91888" spans="1:1" x14ac:dyDescent="0.25">
      <c r="A91888"/>
    </row>
    <row r="91889" spans="1:1" x14ac:dyDescent="0.25">
      <c r="A91889"/>
    </row>
    <row r="91890" spans="1:1" x14ac:dyDescent="0.25">
      <c r="A91890"/>
    </row>
    <row r="91891" spans="1:1" x14ac:dyDescent="0.25">
      <c r="A91891"/>
    </row>
    <row r="91892" spans="1:1" x14ac:dyDescent="0.25">
      <c r="A91892"/>
    </row>
    <row r="91893" spans="1:1" x14ac:dyDescent="0.25">
      <c r="A91893"/>
    </row>
    <row r="91894" spans="1:1" x14ac:dyDescent="0.25">
      <c r="A91894"/>
    </row>
    <row r="91895" spans="1:1" x14ac:dyDescent="0.25">
      <c r="A91895"/>
    </row>
    <row r="91896" spans="1:1" x14ac:dyDescent="0.25">
      <c r="A91896"/>
    </row>
    <row r="91897" spans="1:1" x14ac:dyDescent="0.25">
      <c r="A91897"/>
    </row>
    <row r="91898" spans="1:1" x14ac:dyDescent="0.25">
      <c r="A91898"/>
    </row>
    <row r="91899" spans="1:1" x14ac:dyDescent="0.25">
      <c r="A91899"/>
    </row>
    <row r="91900" spans="1:1" x14ac:dyDescent="0.25">
      <c r="A91900"/>
    </row>
    <row r="91901" spans="1:1" x14ac:dyDescent="0.25">
      <c r="A91901"/>
    </row>
    <row r="91902" spans="1:1" x14ac:dyDescent="0.25">
      <c r="A91902"/>
    </row>
    <row r="91903" spans="1:1" x14ac:dyDescent="0.25">
      <c r="A91903"/>
    </row>
    <row r="91904" spans="1:1" x14ac:dyDescent="0.25">
      <c r="A91904"/>
    </row>
    <row r="91905" spans="1:1" x14ac:dyDescent="0.25">
      <c r="A91905"/>
    </row>
    <row r="91906" spans="1:1" x14ac:dyDescent="0.25">
      <c r="A91906"/>
    </row>
    <row r="91907" spans="1:1" x14ac:dyDescent="0.25">
      <c r="A91907"/>
    </row>
    <row r="91908" spans="1:1" x14ac:dyDescent="0.25">
      <c r="A91908"/>
    </row>
    <row r="91909" spans="1:1" x14ac:dyDescent="0.25">
      <c r="A91909"/>
    </row>
    <row r="91910" spans="1:1" x14ac:dyDescent="0.25">
      <c r="A91910"/>
    </row>
    <row r="91911" spans="1:1" x14ac:dyDescent="0.25">
      <c r="A91911"/>
    </row>
    <row r="91912" spans="1:1" x14ac:dyDescent="0.25">
      <c r="A91912"/>
    </row>
    <row r="91913" spans="1:1" x14ac:dyDescent="0.25">
      <c r="A91913"/>
    </row>
    <row r="91914" spans="1:1" x14ac:dyDescent="0.25">
      <c r="A91914"/>
    </row>
    <row r="91915" spans="1:1" x14ac:dyDescent="0.25">
      <c r="A91915"/>
    </row>
    <row r="91916" spans="1:1" x14ac:dyDescent="0.25">
      <c r="A91916"/>
    </row>
    <row r="91917" spans="1:1" x14ac:dyDescent="0.25">
      <c r="A91917"/>
    </row>
    <row r="91918" spans="1:1" x14ac:dyDescent="0.25">
      <c r="A91918"/>
    </row>
    <row r="91919" spans="1:1" x14ac:dyDescent="0.25">
      <c r="A91919"/>
    </row>
    <row r="91920" spans="1:1" x14ac:dyDescent="0.25">
      <c r="A91920"/>
    </row>
    <row r="91921" spans="1:1" x14ac:dyDescent="0.25">
      <c r="A91921"/>
    </row>
    <row r="91922" spans="1:1" x14ac:dyDescent="0.25">
      <c r="A91922"/>
    </row>
    <row r="91923" spans="1:1" x14ac:dyDescent="0.25">
      <c r="A91923"/>
    </row>
    <row r="91924" spans="1:1" x14ac:dyDescent="0.25">
      <c r="A91924"/>
    </row>
    <row r="91925" spans="1:1" x14ac:dyDescent="0.25">
      <c r="A91925"/>
    </row>
    <row r="91926" spans="1:1" x14ac:dyDescent="0.25">
      <c r="A91926"/>
    </row>
    <row r="91927" spans="1:1" x14ac:dyDescent="0.25">
      <c r="A91927"/>
    </row>
    <row r="91928" spans="1:1" x14ac:dyDescent="0.25">
      <c r="A91928"/>
    </row>
    <row r="91929" spans="1:1" x14ac:dyDescent="0.25">
      <c r="A91929"/>
    </row>
    <row r="91930" spans="1:1" x14ac:dyDescent="0.25">
      <c r="A91930"/>
    </row>
    <row r="91931" spans="1:1" x14ac:dyDescent="0.25">
      <c r="A91931"/>
    </row>
    <row r="91932" spans="1:1" x14ac:dyDescent="0.25">
      <c r="A91932"/>
    </row>
    <row r="91933" spans="1:1" x14ac:dyDescent="0.25">
      <c r="A91933"/>
    </row>
    <row r="91934" spans="1:1" x14ac:dyDescent="0.25">
      <c r="A91934"/>
    </row>
    <row r="91935" spans="1:1" x14ac:dyDescent="0.25">
      <c r="A91935"/>
    </row>
    <row r="91936" spans="1:1" x14ac:dyDescent="0.25">
      <c r="A91936"/>
    </row>
    <row r="91937" spans="1:1" x14ac:dyDescent="0.25">
      <c r="A91937"/>
    </row>
    <row r="91938" spans="1:1" x14ac:dyDescent="0.25">
      <c r="A91938"/>
    </row>
    <row r="91939" spans="1:1" x14ac:dyDescent="0.25">
      <c r="A91939"/>
    </row>
    <row r="91940" spans="1:1" x14ac:dyDescent="0.25">
      <c r="A91940"/>
    </row>
    <row r="91941" spans="1:1" x14ac:dyDescent="0.25">
      <c r="A91941"/>
    </row>
    <row r="91942" spans="1:1" x14ac:dyDescent="0.25">
      <c r="A91942"/>
    </row>
    <row r="91943" spans="1:1" x14ac:dyDescent="0.25">
      <c r="A91943"/>
    </row>
    <row r="91944" spans="1:1" x14ac:dyDescent="0.25">
      <c r="A91944"/>
    </row>
    <row r="91945" spans="1:1" x14ac:dyDescent="0.25">
      <c r="A91945"/>
    </row>
    <row r="91946" spans="1:1" x14ac:dyDescent="0.25">
      <c r="A91946"/>
    </row>
    <row r="91947" spans="1:1" x14ac:dyDescent="0.25">
      <c r="A91947"/>
    </row>
    <row r="91948" spans="1:1" x14ac:dyDescent="0.25">
      <c r="A91948"/>
    </row>
    <row r="91949" spans="1:1" x14ac:dyDescent="0.25">
      <c r="A91949"/>
    </row>
    <row r="91950" spans="1:1" x14ac:dyDescent="0.25">
      <c r="A91950"/>
    </row>
    <row r="91951" spans="1:1" x14ac:dyDescent="0.25">
      <c r="A91951"/>
    </row>
    <row r="91952" spans="1:1" x14ac:dyDescent="0.25">
      <c r="A91952"/>
    </row>
    <row r="91953" spans="1:1" x14ac:dyDescent="0.25">
      <c r="A91953"/>
    </row>
    <row r="91954" spans="1:1" x14ac:dyDescent="0.25">
      <c r="A91954"/>
    </row>
    <row r="91955" spans="1:1" x14ac:dyDescent="0.25">
      <c r="A91955"/>
    </row>
    <row r="91956" spans="1:1" x14ac:dyDescent="0.25">
      <c r="A91956"/>
    </row>
    <row r="91957" spans="1:1" x14ac:dyDescent="0.25">
      <c r="A91957"/>
    </row>
    <row r="91958" spans="1:1" x14ac:dyDescent="0.25">
      <c r="A91958"/>
    </row>
    <row r="91959" spans="1:1" x14ac:dyDescent="0.25">
      <c r="A91959"/>
    </row>
    <row r="91960" spans="1:1" x14ac:dyDescent="0.25">
      <c r="A91960"/>
    </row>
    <row r="91961" spans="1:1" x14ac:dyDescent="0.25">
      <c r="A91961"/>
    </row>
    <row r="91962" spans="1:1" x14ac:dyDescent="0.25">
      <c r="A91962"/>
    </row>
    <row r="91963" spans="1:1" x14ac:dyDescent="0.25">
      <c r="A91963"/>
    </row>
    <row r="91964" spans="1:1" x14ac:dyDescent="0.25">
      <c r="A91964"/>
    </row>
    <row r="91965" spans="1:1" x14ac:dyDescent="0.25">
      <c r="A91965"/>
    </row>
    <row r="91966" spans="1:1" x14ac:dyDescent="0.25">
      <c r="A91966"/>
    </row>
    <row r="91967" spans="1:1" x14ac:dyDescent="0.25">
      <c r="A91967"/>
    </row>
    <row r="91968" spans="1:1" x14ac:dyDescent="0.25">
      <c r="A91968"/>
    </row>
    <row r="91969" spans="1:1" x14ac:dyDescent="0.25">
      <c r="A91969"/>
    </row>
    <row r="91970" spans="1:1" x14ac:dyDescent="0.25">
      <c r="A91970"/>
    </row>
    <row r="91971" spans="1:1" x14ac:dyDescent="0.25">
      <c r="A91971"/>
    </row>
    <row r="91972" spans="1:1" x14ac:dyDescent="0.25">
      <c r="A91972"/>
    </row>
    <row r="91973" spans="1:1" x14ac:dyDescent="0.25">
      <c r="A91973"/>
    </row>
    <row r="91974" spans="1:1" x14ac:dyDescent="0.25">
      <c r="A91974"/>
    </row>
    <row r="91975" spans="1:1" x14ac:dyDescent="0.25">
      <c r="A91975"/>
    </row>
    <row r="91976" spans="1:1" x14ac:dyDescent="0.25">
      <c r="A91976"/>
    </row>
    <row r="91977" spans="1:1" x14ac:dyDescent="0.25">
      <c r="A91977"/>
    </row>
    <row r="91978" spans="1:1" x14ac:dyDescent="0.25">
      <c r="A91978"/>
    </row>
    <row r="91979" spans="1:1" x14ac:dyDescent="0.25">
      <c r="A91979"/>
    </row>
    <row r="91980" spans="1:1" x14ac:dyDescent="0.25">
      <c r="A91980"/>
    </row>
    <row r="91981" spans="1:1" x14ac:dyDescent="0.25">
      <c r="A91981"/>
    </row>
    <row r="91982" spans="1:1" x14ac:dyDescent="0.25">
      <c r="A91982"/>
    </row>
    <row r="91983" spans="1:1" x14ac:dyDescent="0.25">
      <c r="A91983"/>
    </row>
    <row r="91984" spans="1:1" x14ac:dyDescent="0.25">
      <c r="A91984"/>
    </row>
    <row r="91985" spans="1:1" x14ac:dyDescent="0.25">
      <c r="A91985"/>
    </row>
    <row r="91986" spans="1:1" x14ac:dyDescent="0.25">
      <c r="A91986"/>
    </row>
    <row r="91987" spans="1:1" x14ac:dyDescent="0.25">
      <c r="A91987"/>
    </row>
    <row r="91988" spans="1:1" x14ac:dyDescent="0.25">
      <c r="A91988"/>
    </row>
    <row r="91989" spans="1:1" x14ac:dyDescent="0.25">
      <c r="A91989"/>
    </row>
    <row r="91990" spans="1:1" x14ac:dyDescent="0.25">
      <c r="A91990"/>
    </row>
    <row r="91991" spans="1:1" x14ac:dyDescent="0.25">
      <c r="A91991"/>
    </row>
    <row r="91992" spans="1:1" x14ac:dyDescent="0.25">
      <c r="A91992"/>
    </row>
    <row r="91993" spans="1:1" x14ac:dyDescent="0.25">
      <c r="A91993"/>
    </row>
    <row r="91994" spans="1:1" x14ac:dyDescent="0.25">
      <c r="A91994"/>
    </row>
    <row r="91995" spans="1:1" x14ac:dyDescent="0.25">
      <c r="A91995"/>
    </row>
    <row r="91996" spans="1:1" x14ac:dyDescent="0.25">
      <c r="A91996"/>
    </row>
    <row r="91997" spans="1:1" x14ac:dyDescent="0.25">
      <c r="A91997"/>
    </row>
    <row r="91998" spans="1:1" x14ac:dyDescent="0.25">
      <c r="A91998"/>
    </row>
    <row r="91999" spans="1:1" x14ac:dyDescent="0.25">
      <c r="A91999"/>
    </row>
    <row r="92000" spans="1:1" x14ac:dyDescent="0.25">
      <c r="A92000"/>
    </row>
    <row r="92001" spans="1:1" x14ac:dyDescent="0.25">
      <c r="A92001"/>
    </row>
    <row r="92002" spans="1:1" x14ac:dyDescent="0.25">
      <c r="A92002"/>
    </row>
    <row r="92003" spans="1:1" x14ac:dyDescent="0.25">
      <c r="A92003"/>
    </row>
    <row r="92004" spans="1:1" x14ac:dyDescent="0.25">
      <c r="A92004"/>
    </row>
    <row r="92005" spans="1:1" x14ac:dyDescent="0.25">
      <c r="A92005"/>
    </row>
    <row r="92006" spans="1:1" x14ac:dyDescent="0.25">
      <c r="A92006"/>
    </row>
    <row r="92007" spans="1:1" x14ac:dyDescent="0.25">
      <c r="A92007"/>
    </row>
    <row r="92008" spans="1:1" x14ac:dyDescent="0.25">
      <c r="A92008"/>
    </row>
    <row r="92009" spans="1:1" x14ac:dyDescent="0.25">
      <c r="A92009"/>
    </row>
    <row r="92010" spans="1:1" x14ac:dyDescent="0.25">
      <c r="A92010"/>
    </row>
    <row r="92011" spans="1:1" x14ac:dyDescent="0.25">
      <c r="A92011"/>
    </row>
    <row r="92012" spans="1:1" x14ac:dyDescent="0.25">
      <c r="A92012"/>
    </row>
    <row r="92013" spans="1:1" x14ac:dyDescent="0.25">
      <c r="A92013"/>
    </row>
    <row r="92014" spans="1:1" x14ac:dyDescent="0.25">
      <c r="A92014"/>
    </row>
    <row r="92015" spans="1:1" x14ac:dyDescent="0.25">
      <c r="A92015"/>
    </row>
    <row r="92016" spans="1:1" x14ac:dyDescent="0.25">
      <c r="A92016"/>
    </row>
    <row r="92017" spans="1:1" x14ac:dyDescent="0.25">
      <c r="A92017"/>
    </row>
    <row r="92018" spans="1:1" x14ac:dyDescent="0.25">
      <c r="A92018"/>
    </row>
    <row r="92019" spans="1:1" x14ac:dyDescent="0.25">
      <c r="A92019"/>
    </row>
    <row r="92020" spans="1:1" x14ac:dyDescent="0.25">
      <c r="A92020"/>
    </row>
    <row r="92021" spans="1:1" x14ac:dyDescent="0.25">
      <c r="A92021"/>
    </row>
    <row r="92022" spans="1:1" x14ac:dyDescent="0.25">
      <c r="A92022"/>
    </row>
    <row r="92023" spans="1:1" x14ac:dyDescent="0.25">
      <c r="A92023"/>
    </row>
    <row r="92024" spans="1:1" x14ac:dyDescent="0.25">
      <c r="A92024"/>
    </row>
    <row r="92025" spans="1:1" x14ac:dyDescent="0.25">
      <c r="A92025"/>
    </row>
    <row r="92026" spans="1:1" x14ac:dyDescent="0.25">
      <c r="A92026"/>
    </row>
    <row r="92027" spans="1:1" x14ac:dyDescent="0.25">
      <c r="A92027"/>
    </row>
    <row r="92028" spans="1:1" x14ac:dyDescent="0.25">
      <c r="A92028"/>
    </row>
    <row r="92029" spans="1:1" x14ac:dyDescent="0.25">
      <c r="A92029"/>
    </row>
    <row r="92030" spans="1:1" x14ac:dyDescent="0.25">
      <c r="A92030"/>
    </row>
    <row r="92031" spans="1:1" x14ac:dyDescent="0.25">
      <c r="A92031"/>
    </row>
    <row r="92032" spans="1:1" x14ac:dyDescent="0.25">
      <c r="A92032"/>
    </row>
    <row r="92033" spans="1:1" x14ac:dyDescent="0.25">
      <c r="A92033"/>
    </row>
    <row r="92034" spans="1:1" x14ac:dyDescent="0.25">
      <c r="A92034"/>
    </row>
    <row r="92035" spans="1:1" x14ac:dyDescent="0.25">
      <c r="A92035"/>
    </row>
    <row r="92036" spans="1:1" x14ac:dyDescent="0.25">
      <c r="A92036"/>
    </row>
    <row r="92037" spans="1:1" x14ac:dyDescent="0.25">
      <c r="A92037"/>
    </row>
    <row r="92038" spans="1:1" x14ac:dyDescent="0.25">
      <c r="A92038"/>
    </row>
    <row r="92039" spans="1:1" x14ac:dyDescent="0.25">
      <c r="A92039"/>
    </row>
    <row r="92040" spans="1:1" x14ac:dyDescent="0.25">
      <c r="A92040"/>
    </row>
    <row r="92041" spans="1:1" x14ac:dyDescent="0.25">
      <c r="A92041"/>
    </row>
    <row r="92042" spans="1:1" x14ac:dyDescent="0.25">
      <c r="A92042"/>
    </row>
    <row r="92043" spans="1:1" x14ac:dyDescent="0.25">
      <c r="A92043"/>
    </row>
    <row r="92044" spans="1:1" x14ac:dyDescent="0.25">
      <c r="A92044"/>
    </row>
    <row r="92045" spans="1:1" x14ac:dyDescent="0.25">
      <c r="A92045"/>
    </row>
    <row r="92046" spans="1:1" x14ac:dyDescent="0.25">
      <c r="A92046"/>
    </row>
    <row r="92047" spans="1:1" x14ac:dyDescent="0.25">
      <c r="A92047"/>
    </row>
    <row r="92048" spans="1:1" x14ac:dyDescent="0.25">
      <c r="A92048"/>
    </row>
    <row r="92049" spans="1:1" x14ac:dyDescent="0.25">
      <c r="A92049"/>
    </row>
    <row r="92050" spans="1:1" x14ac:dyDescent="0.25">
      <c r="A92050"/>
    </row>
    <row r="92051" spans="1:1" x14ac:dyDescent="0.25">
      <c r="A92051"/>
    </row>
    <row r="92052" spans="1:1" x14ac:dyDescent="0.25">
      <c r="A92052"/>
    </row>
    <row r="92053" spans="1:1" x14ac:dyDescent="0.25">
      <c r="A92053"/>
    </row>
    <row r="92054" spans="1:1" x14ac:dyDescent="0.25">
      <c r="A92054"/>
    </row>
    <row r="92055" spans="1:1" x14ac:dyDescent="0.25">
      <c r="A92055"/>
    </row>
    <row r="92056" spans="1:1" x14ac:dyDescent="0.25">
      <c r="A92056"/>
    </row>
    <row r="92057" spans="1:1" x14ac:dyDescent="0.25">
      <c r="A92057"/>
    </row>
    <row r="92058" spans="1:1" x14ac:dyDescent="0.25">
      <c r="A92058"/>
    </row>
    <row r="92059" spans="1:1" x14ac:dyDescent="0.25">
      <c r="A92059"/>
    </row>
    <row r="92060" spans="1:1" x14ac:dyDescent="0.25">
      <c r="A92060"/>
    </row>
    <row r="92061" spans="1:1" x14ac:dyDescent="0.25">
      <c r="A92061"/>
    </row>
    <row r="92062" spans="1:1" x14ac:dyDescent="0.25">
      <c r="A92062"/>
    </row>
    <row r="92063" spans="1:1" x14ac:dyDescent="0.25">
      <c r="A92063"/>
    </row>
    <row r="92064" spans="1:1" x14ac:dyDescent="0.25">
      <c r="A92064"/>
    </row>
    <row r="92065" spans="1:1" x14ac:dyDescent="0.25">
      <c r="A92065"/>
    </row>
    <row r="92066" spans="1:1" x14ac:dyDescent="0.25">
      <c r="A92066"/>
    </row>
    <row r="92067" spans="1:1" x14ac:dyDescent="0.25">
      <c r="A92067"/>
    </row>
    <row r="92068" spans="1:1" x14ac:dyDescent="0.25">
      <c r="A92068"/>
    </row>
    <row r="92069" spans="1:1" x14ac:dyDescent="0.25">
      <c r="A92069"/>
    </row>
    <row r="92070" spans="1:1" x14ac:dyDescent="0.25">
      <c r="A92070"/>
    </row>
    <row r="92071" spans="1:1" x14ac:dyDescent="0.25">
      <c r="A92071"/>
    </row>
    <row r="92072" spans="1:1" x14ac:dyDescent="0.25">
      <c r="A92072"/>
    </row>
    <row r="92073" spans="1:1" x14ac:dyDescent="0.25">
      <c r="A92073"/>
    </row>
    <row r="92074" spans="1:1" x14ac:dyDescent="0.25">
      <c r="A92074"/>
    </row>
    <row r="92075" spans="1:1" x14ac:dyDescent="0.25">
      <c r="A92075"/>
    </row>
    <row r="92076" spans="1:1" x14ac:dyDescent="0.25">
      <c r="A92076"/>
    </row>
    <row r="92077" spans="1:1" x14ac:dyDescent="0.25">
      <c r="A92077"/>
    </row>
    <row r="92078" spans="1:1" x14ac:dyDescent="0.25">
      <c r="A92078"/>
    </row>
    <row r="92079" spans="1:1" x14ac:dyDescent="0.25">
      <c r="A92079"/>
    </row>
    <row r="92080" spans="1:1" x14ac:dyDescent="0.25">
      <c r="A92080"/>
    </row>
    <row r="92081" spans="1:1" x14ac:dyDescent="0.25">
      <c r="A92081"/>
    </row>
    <row r="92082" spans="1:1" x14ac:dyDescent="0.25">
      <c r="A92082"/>
    </row>
    <row r="92083" spans="1:1" x14ac:dyDescent="0.25">
      <c r="A92083"/>
    </row>
    <row r="92084" spans="1:1" x14ac:dyDescent="0.25">
      <c r="A92084"/>
    </row>
    <row r="92085" spans="1:1" x14ac:dyDescent="0.25">
      <c r="A92085"/>
    </row>
    <row r="92086" spans="1:1" x14ac:dyDescent="0.25">
      <c r="A92086"/>
    </row>
    <row r="92087" spans="1:1" x14ac:dyDescent="0.25">
      <c r="A92087"/>
    </row>
    <row r="92088" spans="1:1" x14ac:dyDescent="0.25">
      <c r="A92088"/>
    </row>
    <row r="92089" spans="1:1" x14ac:dyDescent="0.25">
      <c r="A92089"/>
    </row>
    <row r="92090" spans="1:1" x14ac:dyDescent="0.25">
      <c r="A92090"/>
    </row>
    <row r="92091" spans="1:1" x14ac:dyDescent="0.25">
      <c r="A92091"/>
    </row>
    <row r="92092" spans="1:1" x14ac:dyDescent="0.25">
      <c r="A92092"/>
    </row>
    <row r="92093" spans="1:1" x14ac:dyDescent="0.25">
      <c r="A92093"/>
    </row>
    <row r="92094" spans="1:1" x14ac:dyDescent="0.25">
      <c r="A92094"/>
    </row>
    <row r="92095" spans="1:1" x14ac:dyDescent="0.25">
      <c r="A92095"/>
    </row>
    <row r="92096" spans="1:1" x14ac:dyDescent="0.25">
      <c r="A92096"/>
    </row>
    <row r="92097" spans="1:1" x14ac:dyDescent="0.25">
      <c r="A92097"/>
    </row>
    <row r="92098" spans="1:1" x14ac:dyDescent="0.25">
      <c r="A92098"/>
    </row>
    <row r="92099" spans="1:1" x14ac:dyDescent="0.25">
      <c r="A92099"/>
    </row>
    <row r="92100" spans="1:1" x14ac:dyDescent="0.25">
      <c r="A92100"/>
    </row>
    <row r="92101" spans="1:1" x14ac:dyDescent="0.25">
      <c r="A92101"/>
    </row>
    <row r="92102" spans="1:1" x14ac:dyDescent="0.25">
      <c r="A92102"/>
    </row>
    <row r="92103" spans="1:1" x14ac:dyDescent="0.25">
      <c r="A92103"/>
    </row>
    <row r="92104" spans="1:1" x14ac:dyDescent="0.25">
      <c r="A92104"/>
    </row>
    <row r="92105" spans="1:1" x14ac:dyDescent="0.25">
      <c r="A92105"/>
    </row>
    <row r="92106" spans="1:1" x14ac:dyDescent="0.25">
      <c r="A92106"/>
    </row>
    <row r="92107" spans="1:1" x14ac:dyDescent="0.25">
      <c r="A92107"/>
    </row>
    <row r="92108" spans="1:1" x14ac:dyDescent="0.25">
      <c r="A92108"/>
    </row>
    <row r="92109" spans="1:1" x14ac:dyDescent="0.25">
      <c r="A92109"/>
    </row>
    <row r="92110" spans="1:1" x14ac:dyDescent="0.25">
      <c r="A92110"/>
    </row>
    <row r="92111" spans="1:1" x14ac:dyDescent="0.25">
      <c r="A92111"/>
    </row>
    <row r="92112" spans="1:1" x14ac:dyDescent="0.25">
      <c r="A92112"/>
    </row>
    <row r="92113" spans="1:1" x14ac:dyDescent="0.25">
      <c r="A92113"/>
    </row>
    <row r="92114" spans="1:1" x14ac:dyDescent="0.25">
      <c r="A92114"/>
    </row>
    <row r="92115" spans="1:1" x14ac:dyDescent="0.25">
      <c r="A92115"/>
    </row>
    <row r="92116" spans="1:1" x14ac:dyDescent="0.25">
      <c r="A92116"/>
    </row>
    <row r="92117" spans="1:1" x14ac:dyDescent="0.25">
      <c r="A92117"/>
    </row>
    <row r="92118" spans="1:1" x14ac:dyDescent="0.25">
      <c r="A92118"/>
    </row>
    <row r="92119" spans="1:1" x14ac:dyDescent="0.25">
      <c r="A92119"/>
    </row>
    <row r="92120" spans="1:1" x14ac:dyDescent="0.25">
      <c r="A92120"/>
    </row>
    <row r="92121" spans="1:1" x14ac:dyDescent="0.25">
      <c r="A92121"/>
    </row>
    <row r="92122" spans="1:1" x14ac:dyDescent="0.25">
      <c r="A92122"/>
    </row>
    <row r="92123" spans="1:1" x14ac:dyDescent="0.25">
      <c r="A92123"/>
    </row>
    <row r="92124" spans="1:1" x14ac:dyDescent="0.25">
      <c r="A92124"/>
    </row>
    <row r="92125" spans="1:1" x14ac:dyDescent="0.25">
      <c r="A92125"/>
    </row>
    <row r="92126" spans="1:1" x14ac:dyDescent="0.25">
      <c r="A92126"/>
    </row>
    <row r="92127" spans="1:1" x14ac:dyDescent="0.25">
      <c r="A92127"/>
    </row>
    <row r="92128" spans="1:1" x14ac:dyDescent="0.25">
      <c r="A92128"/>
    </row>
    <row r="92129" spans="1:1" x14ac:dyDescent="0.25">
      <c r="A92129"/>
    </row>
    <row r="92130" spans="1:1" x14ac:dyDescent="0.25">
      <c r="A92130"/>
    </row>
    <row r="92131" spans="1:1" x14ac:dyDescent="0.25">
      <c r="A92131"/>
    </row>
    <row r="92132" spans="1:1" x14ac:dyDescent="0.25">
      <c r="A92132"/>
    </row>
    <row r="92133" spans="1:1" x14ac:dyDescent="0.25">
      <c r="A92133"/>
    </row>
    <row r="92134" spans="1:1" x14ac:dyDescent="0.25">
      <c r="A92134"/>
    </row>
    <row r="92135" spans="1:1" x14ac:dyDescent="0.25">
      <c r="A92135"/>
    </row>
    <row r="92136" spans="1:1" x14ac:dyDescent="0.25">
      <c r="A92136"/>
    </row>
    <row r="92137" spans="1:1" x14ac:dyDescent="0.25">
      <c r="A92137"/>
    </row>
    <row r="92138" spans="1:1" x14ac:dyDescent="0.25">
      <c r="A92138"/>
    </row>
    <row r="92139" spans="1:1" x14ac:dyDescent="0.25">
      <c r="A92139"/>
    </row>
    <row r="92140" spans="1:1" x14ac:dyDescent="0.25">
      <c r="A92140"/>
    </row>
    <row r="92141" spans="1:1" x14ac:dyDescent="0.25">
      <c r="A92141"/>
    </row>
    <row r="92142" spans="1:1" x14ac:dyDescent="0.25">
      <c r="A92142"/>
    </row>
    <row r="92143" spans="1:1" x14ac:dyDescent="0.25">
      <c r="A92143"/>
    </row>
    <row r="92144" spans="1:1" x14ac:dyDescent="0.25">
      <c r="A92144"/>
    </row>
    <row r="92145" spans="1:1" x14ac:dyDescent="0.25">
      <c r="A92145"/>
    </row>
    <row r="92146" spans="1:1" x14ac:dyDescent="0.25">
      <c r="A92146"/>
    </row>
    <row r="92147" spans="1:1" x14ac:dyDescent="0.25">
      <c r="A92147"/>
    </row>
    <row r="92148" spans="1:1" x14ac:dyDescent="0.25">
      <c r="A92148"/>
    </row>
    <row r="92149" spans="1:1" x14ac:dyDescent="0.25">
      <c r="A92149"/>
    </row>
    <row r="92150" spans="1:1" x14ac:dyDescent="0.25">
      <c r="A92150"/>
    </row>
    <row r="92151" spans="1:1" x14ac:dyDescent="0.25">
      <c r="A92151"/>
    </row>
    <row r="92152" spans="1:1" x14ac:dyDescent="0.25">
      <c r="A92152"/>
    </row>
    <row r="92153" spans="1:1" x14ac:dyDescent="0.25">
      <c r="A92153"/>
    </row>
    <row r="92154" spans="1:1" x14ac:dyDescent="0.25">
      <c r="A92154"/>
    </row>
    <row r="92155" spans="1:1" x14ac:dyDescent="0.25">
      <c r="A92155"/>
    </row>
    <row r="92156" spans="1:1" x14ac:dyDescent="0.25">
      <c r="A92156"/>
    </row>
    <row r="92157" spans="1:1" x14ac:dyDescent="0.25">
      <c r="A92157"/>
    </row>
    <row r="92158" spans="1:1" x14ac:dyDescent="0.25">
      <c r="A92158"/>
    </row>
    <row r="92159" spans="1:1" x14ac:dyDescent="0.25">
      <c r="A92159"/>
    </row>
    <row r="92160" spans="1:1" x14ac:dyDescent="0.25">
      <c r="A92160"/>
    </row>
    <row r="92161" spans="1:1" x14ac:dyDescent="0.25">
      <c r="A92161"/>
    </row>
    <row r="92162" spans="1:1" x14ac:dyDescent="0.25">
      <c r="A92162"/>
    </row>
    <row r="92163" spans="1:1" x14ac:dyDescent="0.25">
      <c r="A92163"/>
    </row>
    <row r="92164" spans="1:1" x14ac:dyDescent="0.25">
      <c r="A92164"/>
    </row>
    <row r="92165" spans="1:1" x14ac:dyDescent="0.25">
      <c r="A92165"/>
    </row>
    <row r="92166" spans="1:1" x14ac:dyDescent="0.25">
      <c r="A92166"/>
    </row>
    <row r="92167" spans="1:1" x14ac:dyDescent="0.25">
      <c r="A92167"/>
    </row>
    <row r="92168" spans="1:1" x14ac:dyDescent="0.25">
      <c r="A92168"/>
    </row>
    <row r="92169" spans="1:1" x14ac:dyDescent="0.25">
      <c r="A92169"/>
    </row>
    <row r="92170" spans="1:1" x14ac:dyDescent="0.25">
      <c r="A92170"/>
    </row>
    <row r="92171" spans="1:1" x14ac:dyDescent="0.25">
      <c r="A92171"/>
    </row>
    <row r="92172" spans="1:1" x14ac:dyDescent="0.25">
      <c r="A92172"/>
    </row>
    <row r="92173" spans="1:1" x14ac:dyDescent="0.25">
      <c r="A92173"/>
    </row>
    <row r="92174" spans="1:1" x14ac:dyDescent="0.25">
      <c r="A92174"/>
    </row>
    <row r="92175" spans="1:1" x14ac:dyDescent="0.25">
      <c r="A92175"/>
    </row>
    <row r="92176" spans="1:1" x14ac:dyDescent="0.25">
      <c r="A92176"/>
    </row>
    <row r="92177" spans="1:1" x14ac:dyDescent="0.25">
      <c r="A92177"/>
    </row>
    <row r="92178" spans="1:1" x14ac:dyDescent="0.25">
      <c r="A92178"/>
    </row>
    <row r="92179" spans="1:1" x14ac:dyDescent="0.25">
      <c r="A92179"/>
    </row>
    <row r="92180" spans="1:1" x14ac:dyDescent="0.25">
      <c r="A92180"/>
    </row>
    <row r="92181" spans="1:1" x14ac:dyDescent="0.25">
      <c r="A92181"/>
    </row>
    <row r="92182" spans="1:1" x14ac:dyDescent="0.25">
      <c r="A92182"/>
    </row>
    <row r="92183" spans="1:1" x14ac:dyDescent="0.25">
      <c r="A92183"/>
    </row>
    <row r="92184" spans="1:1" x14ac:dyDescent="0.25">
      <c r="A92184"/>
    </row>
    <row r="92185" spans="1:1" x14ac:dyDescent="0.25">
      <c r="A92185"/>
    </row>
    <row r="92186" spans="1:1" x14ac:dyDescent="0.25">
      <c r="A92186"/>
    </row>
    <row r="92187" spans="1:1" x14ac:dyDescent="0.25">
      <c r="A92187"/>
    </row>
    <row r="92188" spans="1:1" x14ac:dyDescent="0.25">
      <c r="A92188"/>
    </row>
    <row r="92189" spans="1:1" x14ac:dyDescent="0.25">
      <c r="A92189"/>
    </row>
    <row r="92190" spans="1:1" x14ac:dyDescent="0.25">
      <c r="A92190"/>
    </row>
    <row r="92191" spans="1:1" x14ac:dyDescent="0.25">
      <c r="A92191"/>
    </row>
    <row r="92192" spans="1:1" x14ac:dyDescent="0.25">
      <c r="A92192"/>
    </row>
    <row r="92193" spans="1:1" x14ac:dyDescent="0.25">
      <c r="A92193"/>
    </row>
    <row r="92194" spans="1:1" x14ac:dyDescent="0.25">
      <c r="A92194"/>
    </row>
    <row r="92195" spans="1:1" x14ac:dyDescent="0.25">
      <c r="A92195"/>
    </row>
    <row r="92196" spans="1:1" x14ac:dyDescent="0.25">
      <c r="A92196"/>
    </row>
    <row r="92197" spans="1:1" x14ac:dyDescent="0.25">
      <c r="A92197"/>
    </row>
    <row r="92198" spans="1:1" x14ac:dyDescent="0.25">
      <c r="A92198"/>
    </row>
    <row r="92199" spans="1:1" x14ac:dyDescent="0.25">
      <c r="A92199"/>
    </row>
    <row r="92200" spans="1:1" x14ac:dyDescent="0.25">
      <c r="A92200"/>
    </row>
    <row r="92201" spans="1:1" x14ac:dyDescent="0.25">
      <c r="A92201"/>
    </row>
    <row r="92202" spans="1:1" x14ac:dyDescent="0.25">
      <c r="A92202"/>
    </row>
    <row r="92203" spans="1:1" x14ac:dyDescent="0.25">
      <c r="A92203"/>
    </row>
    <row r="92204" spans="1:1" x14ac:dyDescent="0.25">
      <c r="A92204"/>
    </row>
    <row r="92205" spans="1:1" x14ac:dyDescent="0.25">
      <c r="A92205"/>
    </row>
    <row r="92206" spans="1:1" x14ac:dyDescent="0.25">
      <c r="A92206"/>
    </row>
    <row r="92207" spans="1:1" x14ac:dyDescent="0.25">
      <c r="A92207"/>
    </row>
    <row r="92208" spans="1:1" x14ac:dyDescent="0.25">
      <c r="A92208"/>
    </row>
    <row r="92209" spans="1:1" x14ac:dyDescent="0.25">
      <c r="A92209"/>
    </row>
    <row r="92210" spans="1:1" x14ac:dyDescent="0.25">
      <c r="A92210"/>
    </row>
    <row r="92211" spans="1:1" x14ac:dyDescent="0.25">
      <c r="A92211"/>
    </row>
    <row r="92212" spans="1:1" x14ac:dyDescent="0.25">
      <c r="A92212"/>
    </row>
    <row r="92213" spans="1:1" x14ac:dyDescent="0.25">
      <c r="A92213"/>
    </row>
    <row r="92214" spans="1:1" x14ac:dyDescent="0.25">
      <c r="A92214"/>
    </row>
    <row r="92215" spans="1:1" x14ac:dyDescent="0.25">
      <c r="A92215"/>
    </row>
    <row r="92216" spans="1:1" x14ac:dyDescent="0.25">
      <c r="A92216"/>
    </row>
    <row r="92217" spans="1:1" x14ac:dyDescent="0.25">
      <c r="A92217"/>
    </row>
    <row r="92218" spans="1:1" x14ac:dyDescent="0.25">
      <c r="A92218"/>
    </row>
    <row r="92219" spans="1:1" x14ac:dyDescent="0.25">
      <c r="A92219"/>
    </row>
    <row r="92220" spans="1:1" x14ac:dyDescent="0.25">
      <c r="A92220"/>
    </row>
    <row r="92221" spans="1:1" x14ac:dyDescent="0.25">
      <c r="A92221"/>
    </row>
    <row r="92222" spans="1:1" x14ac:dyDescent="0.25">
      <c r="A92222"/>
    </row>
    <row r="92223" spans="1:1" x14ac:dyDescent="0.25">
      <c r="A92223"/>
    </row>
    <row r="92224" spans="1:1" x14ac:dyDescent="0.25">
      <c r="A92224"/>
    </row>
    <row r="92225" spans="1:1" x14ac:dyDescent="0.25">
      <c r="A92225"/>
    </row>
    <row r="92226" spans="1:1" x14ac:dyDescent="0.25">
      <c r="A92226"/>
    </row>
    <row r="92227" spans="1:1" x14ac:dyDescent="0.25">
      <c r="A92227"/>
    </row>
    <row r="92228" spans="1:1" x14ac:dyDescent="0.25">
      <c r="A92228"/>
    </row>
    <row r="92229" spans="1:1" x14ac:dyDescent="0.25">
      <c r="A92229"/>
    </row>
    <row r="92230" spans="1:1" x14ac:dyDescent="0.25">
      <c r="A92230"/>
    </row>
    <row r="92231" spans="1:1" x14ac:dyDescent="0.25">
      <c r="A92231"/>
    </row>
    <row r="92232" spans="1:1" x14ac:dyDescent="0.25">
      <c r="A92232"/>
    </row>
    <row r="92233" spans="1:1" x14ac:dyDescent="0.25">
      <c r="A92233"/>
    </row>
    <row r="92234" spans="1:1" x14ac:dyDescent="0.25">
      <c r="A92234"/>
    </row>
    <row r="92235" spans="1:1" x14ac:dyDescent="0.25">
      <c r="A92235"/>
    </row>
    <row r="92236" spans="1:1" x14ac:dyDescent="0.25">
      <c r="A92236"/>
    </row>
    <row r="92237" spans="1:1" x14ac:dyDescent="0.25">
      <c r="A92237"/>
    </row>
    <row r="92238" spans="1:1" x14ac:dyDescent="0.25">
      <c r="A92238"/>
    </row>
    <row r="92239" spans="1:1" x14ac:dyDescent="0.25">
      <c r="A92239"/>
    </row>
    <row r="92240" spans="1:1" x14ac:dyDescent="0.25">
      <c r="A92240"/>
    </row>
    <row r="92241" spans="1:1" x14ac:dyDescent="0.25">
      <c r="A92241"/>
    </row>
    <row r="92242" spans="1:1" x14ac:dyDescent="0.25">
      <c r="A92242"/>
    </row>
    <row r="92243" spans="1:1" x14ac:dyDescent="0.25">
      <c r="A92243"/>
    </row>
    <row r="92244" spans="1:1" x14ac:dyDescent="0.25">
      <c r="A92244"/>
    </row>
    <row r="92245" spans="1:1" x14ac:dyDescent="0.25">
      <c r="A92245"/>
    </row>
    <row r="92246" spans="1:1" x14ac:dyDescent="0.25">
      <c r="A92246"/>
    </row>
    <row r="92247" spans="1:1" x14ac:dyDescent="0.25">
      <c r="A92247"/>
    </row>
    <row r="92248" spans="1:1" x14ac:dyDescent="0.25">
      <c r="A92248"/>
    </row>
    <row r="92249" spans="1:1" x14ac:dyDescent="0.25">
      <c r="A92249"/>
    </row>
    <row r="92250" spans="1:1" x14ac:dyDescent="0.25">
      <c r="A92250"/>
    </row>
    <row r="92251" spans="1:1" x14ac:dyDescent="0.25">
      <c r="A92251"/>
    </row>
    <row r="92252" spans="1:1" x14ac:dyDescent="0.25">
      <c r="A92252"/>
    </row>
    <row r="92253" spans="1:1" x14ac:dyDescent="0.25">
      <c r="A92253"/>
    </row>
    <row r="92254" spans="1:1" x14ac:dyDescent="0.25">
      <c r="A92254"/>
    </row>
    <row r="92255" spans="1:1" x14ac:dyDescent="0.25">
      <c r="A92255"/>
    </row>
    <row r="92256" spans="1:1" x14ac:dyDescent="0.25">
      <c r="A92256"/>
    </row>
    <row r="92257" spans="1:1" x14ac:dyDescent="0.25">
      <c r="A92257"/>
    </row>
    <row r="92258" spans="1:1" x14ac:dyDescent="0.25">
      <c r="A92258"/>
    </row>
    <row r="92259" spans="1:1" x14ac:dyDescent="0.25">
      <c r="A92259"/>
    </row>
    <row r="92260" spans="1:1" x14ac:dyDescent="0.25">
      <c r="A92260"/>
    </row>
    <row r="92261" spans="1:1" x14ac:dyDescent="0.25">
      <c r="A92261"/>
    </row>
    <row r="92262" spans="1:1" x14ac:dyDescent="0.25">
      <c r="A92262"/>
    </row>
    <row r="92263" spans="1:1" x14ac:dyDescent="0.25">
      <c r="A92263"/>
    </row>
    <row r="92264" spans="1:1" x14ac:dyDescent="0.25">
      <c r="A92264"/>
    </row>
    <row r="92265" spans="1:1" x14ac:dyDescent="0.25">
      <c r="A92265"/>
    </row>
    <row r="92266" spans="1:1" x14ac:dyDescent="0.25">
      <c r="A92266"/>
    </row>
    <row r="92267" spans="1:1" x14ac:dyDescent="0.25">
      <c r="A92267"/>
    </row>
    <row r="92268" spans="1:1" x14ac:dyDescent="0.25">
      <c r="A92268"/>
    </row>
    <row r="92269" spans="1:1" x14ac:dyDescent="0.25">
      <c r="A92269"/>
    </row>
    <row r="92270" spans="1:1" x14ac:dyDescent="0.25">
      <c r="A92270"/>
    </row>
    <row r="92271" spans="1:1" x14ac:dyDescent="0.25">
      <c r="A92271"/>
    </row>
    <row r="92272" spans="1:1" x14ac:dyDescent="0.25">
      <c r="A92272"/>
    </row>
    <row r="92273" spans="1:1" x14ac:dyDescent="0.25">
      <c r="A92273"/>
    </row>
    <row r="92274" spans="1:1" x14ac:dyDescent="0.25">
      <c r="A92274"/>
    </row>
    <row r="92275" spans="1:1" x14ac:dyDescent="0.25">
      <c r="A92275"/>
    </row>
    <row r="92276" spans="1:1" x14ac:dyDescent="0.25">
      <c r="A92276"/>
    </row>
    <row r="92277" spans="1:1" x14ac:dyDescent="0.25">
      <c r="A92277"/>
    </row>
    <row r="92278" spans="1:1" x14ac:dyDescent="0.25">
      <c r="A92278"/>
    </row>
    <row r="92279" spans="1:1" x14ac:dyDescent="0.25">
      <c r="A92279"/>
    </row>
    <row r="92280" spans="1:1" x14ac:dyDescent="0.25">
      <c r="A92280"/>
    </row>
    <row r="92281" spans="1:1" x14ac:dyDescent="0.25">
      <c r="A92281"/>
    </row>
    <row r="92282" spans="1:1" x14ac:dyDescent="0.25">
      <c r="A92282"/>
    </row>
    <row r="92283" spans="1:1" x14ac:dyDescent="0.25">
      <c r="A92283"/>
    </row>
    <row r="92284" spans="1:1" x14ac:dyDescent="0.25">
      <c r="A92284"/>
    </row>
    <row r="92285" spans="1:1" x14ac:dyDescent="0.25">
      <c r="A92285"/>
    </row>
    <row r="92286" spans="1:1" x14ac:dyDescent="0.25">
      <c r="A92286"/>
    </row>
    <row r="92287" spans="1:1" x14ac:dyDescent="0.25">
      <c r="A92287"/>
    </row>
    <row r="92288" spans="1:1" x14ac:dyDescent="0.25">
      <c r="A92288"/>
    </row>
    <row r="92289" spans="1:1" x14ac:dyDescent="0.25">
      <c r="A92289"/>
    </row>
    <row r="92290" spans="1:1" x14ac:dyDescent="0.25">
      <c r="A92290"/>
    </row>
    <row r="92291" spans="1:1" x14ac:dyDescent="0.25">
      <c r="A92291"/>
    </row>
    <row r="92292" spans="1:1" x14ac:dyDescent="0.25">
      <c r="A92292"/>
    </row>
    <row r="92293" spans="1:1" x14ac:dyDescent="0.25">
      <c r="A92293"/>
    </row>
    <row r="92294" spans="1:1" x14ac:dyDescent="0.25">
      <c r="A92294"/>
    </row>
    <row r="92295" spans="1:1" x14ac:dyDescent="0.25">
      <c r="A92295"/>
    </row>
    <row r="92296" spans="1:1" x14ac:dyDescent="0.25">
      <c r="A92296"/>
    </row>
    <row r="92297" spans="1:1" x14ac:dyDescent="0.25">
      <c r="A92297"/>
    </row>
    <row r="92298" spans="1:1" x14ac:dyDescent="0.25">
      <c r="A92298"/>
    </row>
    <row r="92299" spans="1:1" x14ac:dyDescent="0.25">
      <c r="A92299"/>
    </row>
    <row r="92300" spans="1:1" x14ac:dyDescent="0.25">
      <c r="A92300"/>
    </row>
    <row r="92301" spans="1:1" x14ac:dyDescent="0.25">
      <c r="A92301"/>
    </row>
    <row r="92302" spans="1:1" x14ac:dyDescent="0.25">
      <c r="A92302"/>
    </row>
    <row r="92303" spans="1:1" x14ac:dyDescent="0.25">
      <c r="A92303"/>
    </row>
    <row r="92304" spans="1:1" x14ac:dyDescent="0.25">
      <c r="A92304"/>
    </row>
    <row r="92305" spans="1:1" x14ac:dyDescent="0.25">
      <c r="A92305"/>
    </row>
    <row r="92306" spans="1:1" x14ac:dyDescent="0.25">
      <c r="A92306"/>
    </row>
    <row r="92307" spans="1:1" x14ac:dyDescent="0.25">
      <c r="A92307"/>
    </row>
    <row r="92308" spans="1:1" x14ac:dyDescent="0.25">
      <c r="A92308"/>
    </row>
    <row r="92309" spans="1:1" x14ac:dyDescent="0.25">
      <c r="A92309"/>
    </row>
    <row r="92310" spans="1:1" x14ac:dyDescent="0.25">
      <c r="A92310"/>
    </row>
    <row r="92311" spans="1:1" x14ac:dyDescent="0.25">
      <c r="A92311"/>
    </row>
    <row r="92312" spans="1:1" x14ac:dyDescent="0.25">
      <c r="A92312"/>
    </row>
    <row r="92313" spans="1:1" x14ac:dyDescent="0.25">
      <c r="A92313"/>
    </row>
    <row r="92314" spans="1:1" x14ac:dyDescent="0.25">
      <c r="A92314"/>
    </row>
    <row r="92315" spans="1:1" x14ac:dyDescent="0.25">
      <c r="A92315"/>
    </row>
    <row r="92316" spans="1:1" x14ac:dyDescent="0.25">
      <c r="A92316"/>
    </row>
    <row r="92317" spans="1:1" x14ac:dyDescent="0.25">
      <c r="A92317"/>
    </row>
    <row r="92318" spans="1:1" x14ac:dyDescent="0.25">
      <c r="A92318"/>
    </row>
    <row r="92319" spans="1:1" x14ac:dyDescent="0.25">
      <c r="A92319"/>
    </row>
    <row r="92320" spans="1:1" x14ac:dyDescent="0.25">
      <c r="A92320"/>
    </row>
    <row r="92321" spans="1:1" x14ac:dyDescent="0.25">
      <c r="A92321"/>
    </row>
    <row r="92322" spans="1:1" x14ac:dyDescent="0.25">
      <c r="A92322"/>
    </row>
    <row r="92323" spans="1:1" x14ac:dyDescent="0.25">
      <c r="A92323"/>
    </row>
    <row r="92324" spans="1:1" x14ac:dyDescent="0.25">
      <c r="A92324"/>
    </row>
    <row r="92325" spans="1:1" x14ac:dyDescent="0.25">
      <c r="A92325"/>
    </row>
    <row r="92326" spans="1:1" x14ac:dyDescent="0.25">
      <c r="A92326"/>
    </row>
    <row r="92327" spans="1:1" x14ac:dyDescent="0.25">
      <c r="A92327"/>
    </row>
    <row r="92328" spans="1:1" x14ac:dyDescent="0.25">
      <c r="A92328"/>
    </row>
    <row r="92329" spans="1:1" x14ac:dyDescent="0.25">
      <c r="A92329"/>
    </row>
    <row r="92330" spans="1:1" x14ac:dyDescent="0.25">
      <c r="A92330"/>
    </row>
    <row r="92331" spans="1:1" x14ac:dyDescent="0.25">
      <c r="A92331"/>
    </row>
    <row r="92332" spans="1:1" x14ac:dyDescent="0.25">
      <c r="A92332"/>
    </row>
    <row r="92333" spans="1:1" x14ac:dyDescent="0.25">
      <c r="A92333"/>
    </row>
    <row r="92334" spans="1:1" x14ac:dyDescent="0.25">
      <c r="A92334"/>
    </row>
    <row r="92335" spans="1:1" x14ac:dyDescent="0.25">
      <c r="A92335"/>
    </row>
    <row r="92336" spans="1:1" x14ac:dyDescent="0.25">
      <c r="A92336"/>
    </row>
    <row r="92337" spans="1:1" x14ac:dyDescent="0.25">
      <c r="A92337"/>
    </row>
    <row r="92338" spans="1:1" x14ac:dyDescent="0.25">
      <c r="A92338"/>
    </row>
    <row r="92339" spans="1:1" x14ac:dyDescent="0.25">
      <c r="A92339"/>
    </row>
    <row r="92340" spans="1:1" x14ac:dyDescent="0.25">
      <c r="A92340"/>
    </row>
    <row r="92341" spans="1:1" x14ac:dyDescent="0.25">
      <c r="A92341"/>
    </row>
    <row r="92342" spans="1:1" x14ac:dyDescent="0.25">
      <c r="A92342"/>
    </row>
    <row r="92343" spans="1:1" x14ac:dyDescent="0.25">
      <c r="A92343"/>
    </row>
    <row r="92344" spans="1:1" x14ac:dyDescent="0.25">
      <c r="A92344"/>
    </row>
    <row r="92345" spans="1:1" x14ac:dyDescent="0.25">
      <c r="A92345"/>
    </row>
    <row r="92346" spans="1:1" x14ac:dyDescent="0.25">
      <c r="A92346"/>
    </row>
    <row r="92347" spans="1:1" x14ac:dyDescent="0.25">
      <c r="A92347"/>
    </row>
    <row r="92348" spans="1:1" x14ac:dyDescent="0.25">
      <c r="A92348"/>
    </row>
    <row r="92349" spans="1:1" x14ac:dyDescent="0.25">
      <c r="A92349"/>
    </row>
    <row r="92350" spans="1:1" x14ac:dyDescent="0.25">
      <c r="A92350"/>
    </row>
    <row r="92351" spans="1:1" x14ac:dyDescent="0.25">
      <c r="A92351"/>
    </row>
    <row r="92352" spans="1:1" x14ac:dyDescent="0.25">
      <c r="A92352"/>
    </row>
    <row r="92353" spans="1:1" x14ac:dyDescent="0.25">
      <c r="A92353"/>
    </row>
    <row r="92354" spans="1:1" x14ac:dyDescent="0.25">
      <c r="A92354"/>
    </row>
    <row r="92355" spans="1:1" x14ac:dyDescent="0.25">
      <c r="A92355"/>
    </row>
    <row r="92356" spans="1:1" x14ac:dyDescent="0.25">
      <c r="A92356"/>
    </row>
    <row r="92357" spans="1:1" x14ac:dyDescent="0.25">
      <c r="A92357"/>
    </row>
    <row r="92358" spans="1:1" x14ac:dyDescent="0.25">
      <c r="A92358"/>
    </row>
    <row r="92359" spans="1:1" x14ac:dyDescent="0.25">
      <c r="A92359"/>
    </row>
    <row r="92360" spans="1:1" x14ac:dyDescent="0.25">
      <c r="A92360"/>
    </row>
    <row r="92361" spans="1:1" x14ac:dyDescent="0.25">
      <c r="A92361"/>
    </row>
    <row r="92362" spans="1:1" x14ac:dyDescent="0.25">
      <c r="A92362"/>
    </row>
    <row r="92363" spans="1:1" x14ac:dyDescent="0.25">
      <c r="A92363"/>
    </row>
    <row r="92364" spans="1:1" x14ac:dyDescent="0.25">
      <c r="A92364"/>
    </row>
    <row r="92365" spans="1:1" x14ac:dyDescent="0.25">
      <c r="A92365"/>
    </row>
    <row r="92366" spans="1:1" x14ac:dyDescent="0.25">
      <c r="A92366"/>
    </row>
    <row r="92367" spans="1:1" x14ac:dyDescent="0.25">
      <c r="A92367"/>
    </row>
    <row r="92368" spans="1:1" x14ac:dyDescent="0.25">
      <c r="A92368"/>
    </row>
    <row r="92369" spans="1:1" x14ac:dyDescent="0.25">
      <c r="A92369"/>
    </row>
    <row r="92370" spans="1:1" x14ac:dyDescent="0.25">
      <c r="A92370"/>
    </row>
    <row r="92371" spans="1:1" x14ac:dyDescent="0.25">
      <c r="A92371"/>
    </row>
    <row r="92372" spans="1:1" x14ac:dyDescent="0.25">
      <c r="A92372"/>
    </row>
    <row r="92373" spans="1:1" x14ac:dyDescent="0.25">
      <c r="A92373"/>
    </row>
    <row r="92374" spans="1:1" x14ac:dyDescent="0.25">
      <c r="A92374"/>
    </row>
    <row r="92375" spans="1:1" x14ac:dyDescent="0.25">
      <c r="A92375"/>
    </row>
    <row r="92376" spans="1:1" x14ac:dyDescent="0.25">
      <c r="A92376"/>
    </row>
    <row r="92377" spans="1:1" x14ac:dyDescent="0.25">
      <c r="A92377"/>
    </row>
    <row r="92378" spans="1:1" x14ac:dyDescent="0.25">
      <c r="A92378"/>
    </row>
    <row r="92379" spans="1:1" x14ac:dyDescent="0.25">
      <c r="A92379"/>
    </row>
    <row r="92380" spans="1:1" x14ac:dyDescent="0.25">
      <c r="A92380"/>
    </row>
    <row r="92381" spans="1:1" x14ac:dyDescent="0.25">
      <c r="A92381"/>
    </row>
    <row r="92382" spans="1:1" x14ac:dyDescent="0.25">
      <c r="A92382"/>
    </row>
    <row r="92383" spans="1:1" x14ac:dyDescent="0.25">
      <c r="A92383"/>
    </row>
    <row r="92384" spans="1:1" x14ac:dyDescent="0.25">
      <c r="A92384"/>
    </row>
    <row r="92385" spans="1:1" x14ac:dyDescent="0.25">
      <c r="A92385"/>
    </row>
    <row r="92386" spans="1:1" x14ac:dyDescent="0.25">
      <c r="A92386"/>
    </row>
    <row r="92387" spans="1:1" x14ac:dyDescent="0.25">
      <c r="A92387"/>
    </row>
    <row r="92388" spans="1:1" x14ac:dyDescent="0.25">
      <c r="A92388"/>
    </row>
    <row r="92389" spans="1:1" x14ac:dyDescent="0.25">
      <c r="A92389"/>
    </row>
    <row r="92390" spans="1:1" x14ac:dyDescent="0.25">
      <c r="A92390"/>
    </row>
    <row r="92391" spans="1:1" x14ac:dyDescent="0.25">
      <c r="A92391"/>
    </row>
    <row r="92392" spans="1:1" x14ac:dyDescent="0.25">
      <c r="A92392"/>
    </row>
    <row r="92393" spans="1:1" x14ac:dyDescent="0.25">
      <c r="A92393"/>
    </row>
    <row r="92394" spans="1:1" x14ac:dyDescent="0.25">
      <c r="A92394"/>
    </row>
    <row r="92395" spans="1:1" x14ac:dyDescent="0.25">
      <c r="A92395"/>
    </row>
    <row r="92396" spans="1:1" x14ac:dyDescent="0.25">
      <c r="A92396"/>
    </row>
    <row r="92397" spans="1:1" x14ac:dyDescent="0.25">
      <c r="A92397"/>
    </row>
    <row r="92398" spans="1:1" x14ac:dyDescent="0.25">
      <c r="A92398"/>
    </row>
    <row r="92399" spans="1:1" x14ac:dyDescent="0.25">
      <c r="A92399"/>
    </row>
    <row r="92400" spans="1:1" x14ac:dyDescent="0.25">
      <c r="A92400"/>
    </row>
    <row r="92401" spans="1:1" x14ac:dyDescent="0.25">
      <c r="A92401"/>
    </row>
    <row r="92402" spans="1:1" x14ac:dyDescent="0.25">
      <c r="A92402"/>
    </row>
    <row r="92403" spans="1:1" x14ac:dyDescent="0.25">
      <c r="A92403"/>
    </row>
    <row r="92404" spans="1:1" x14ac:dyDescent="0.25">
      <c r="A92404"/>
    </row>
    <row r="92405" spans="1:1" x14ac:dyDescent="0.25">
      <c r="A92405"/>
    </row>
    <row r="92406" spans="1:1" x14ac:dyDescent="0.25">
      <c r="A92406"/>
    </row>
    <row r="92407" spans="1:1" x14ac:dyDescent="0.25">
      <c r="A92407"/>
    </row>
    <row r="92408" spans="1:1" x14ac:dyDescent="0.25">
      <c r="A92408"/>
    </row>
    <row r="92409" spans="1:1" x14ac:dyDescent="0.25">
      <c r="A92409"/>
    </row>
    <row r="92410" spans="1:1" x14ac:dyDescent="0.25">
      <c r="A92410"/>
    </row>
    <row r="92411" spans="1:1" x14ac:dyDescent="0.25">
      <c r="A92411"/>
    </row>
    <row r="92412" spans="1:1" x14ac:dyDescent="0.25">
      <c r="A92412"/>
    </row>
    <row r="92413" spans="1:1" x14ac:dyDescent="0.25">
      <c r="A92413"/>
    </row>
    <row r="92414" spans="1:1" x14ac:dyDescent="0.25">
      <c r="A92414"/>
    </row>
    <row r="92415" spans="1:1" x14ac:dyDescent="0.25">
      <c r="A92415"/>
    </row>
    <row r="92416" spans="1:1" x14ac:dyDescent="0.25">
      <c r="A92416"/>
    </row>
    <row r="92417" spans="1:1" x14ac:dyDescent="0.25">
      <c r="A92417"/>
    </row>
    <row r="92418" spans="1:1" x14ac:dyDescent="0.25">
      <c r="A92418"/>
    </row>
    <row r="92419" spans="1:1" x14ac:dyDescent="0.25">
      <c r="A92419"/>
    </row>
    <row r="92420" spans="1:1" x14ac:dyDescent="0.25">
      <c r="A92420"/>
    </row>
    <row r="92421" spans="1:1" x14ac:dyDescent="0.25">
      <c r="A92421"/>
    </row>
    <row r="92422" spans="1:1" x14ac:dyDescent="0.25">
      <c r="A92422"/>
    </row>
    <row r="92423" spans="1:1" x14ac:dyDescent="0.25">
      <c r="A92423"/>
    </row>
    <row r="92424" spans="1:1" x14ac:dyDescent="0.25">
      <c r="A92424"/>
    </row>
    <row r="92425" spans="1:1" x14ac:dyDescent="0.25">
      <c r="A92425"/>
    </row>
    <row r="92426" spans="1:1" x14ac:dyDescent="0.25">
      <c r="A92426"/>
    </row>
    <row r="92427" spans="1:1" x14ac:dyDescent="0.25">
      <c r="A92427"/>
    </row>
    <row r="92428" spans="1:1" x14ac:dyDescent="0.25">
      <c r="A92428"/>
    </row>
    <row r="92429" spans="1:1" x14ac:dyDescent="0.25">
      <c r="A92429"/>
    </row>
    <row r="92430" spans="1:1" x14ac:dyDescent="0.25">
      <c r="A92430"/>
    </row>
    <row r="92431" spans="1:1" x14ac:dyDescent="0.25">
      <c r="A92431"/>
    </row>
    <row r="92432" spans="1:1" x14ac:dyDescent="0.25">
      <c r="A92432"/>
    </row>
    <row r="92433" spans="1:1" x14ac:dyDescent="0.25">
      <c r="A92433"/>
    </row>
    <row r="92434" spans="1:1" x14ac:dyDescent="0.25">
      <c r="A92434"/>
    </row>
    <row r="92435" spans="1:1" x14ac:dyDescent="0.25">
      <c r="A92435"/>
    </row>
    <row r="92436" spans="1:1" x14ac:dyDescent="0.25">
      <c r="A92436"/>
    </row>
    <row r="92437" spans="1:1" x14ac:dyDescent="0.25">
      <c r="A92437"/>
    </row>
    <row r="92438" spans="1:1" x14ac:dyDescent="0.25">
      <c r="A92438"/>
    </row>
    <row r="92439" spans="1:1" x14ac:dyDescent="0.25">
      <c r="A92439"/>
    </row>
    <row r="92440" spans="1:1" x14ac:dyDescent="0.25">
      <c r="A92440"/>
    </row>
    <row r="92441" spans="1:1" x14ac:dyDescent="0.25">
      <c r="A92441"/>
    </row>
    <row r="92442" spans="1:1" x14ac:dyDescent="0.25">
      <c r="A92442"/>
    </row>
    <row r="92443" spans="1:1" x14ac:dyDescent="0.25">
      <c r="A92443"/>
    </row>
    <row r="92444" spans="1:1" x14ac:dyDescent="0.25">
      <c r="A92444"/>
    </row>
    <row r="92445" spans="1:1" x14ac:dyDescent="0.25">
      <c r="A92445"/>
    </row>
    <row r="92446" spans="1:1" x14ac:dyDescent="0.25">
      <c r="A92446"/>
    </row>
    <row r="92447" spans="1:1" x14ac:dyDescent="0.25">
      <c r="A92447"/>
    </row>
    <row r="92448" spans="1:1" x14ac:dyDescent="0.25">
      <c r="A92448"/>
    </row>
    <row r="92449" spans="1:1" x14ac:dyDescent="0.25">
      <c r="A92449"/>
    </row>
    <row r="92450" spans="1:1" x14ac:dyDescent="0.25">
      <c r="A92450"/>
    </row>
    <row r="92451" spans="1:1" x14ac:dyDescent="0.25">
      <c r="A92451"/>
    </row>
    <row r="92452" spans="1:1" x14ac:dyDescent="0.25">
      <c r="A92452"/>
    </row>
    <row r="92453" spans="1:1" x14ac:dyDescent="0.25">
      <c r="A92453"/>
    </row>
    <row r="92454" spans="1:1" x14ac:dyDescent="0.25">
      <c r="A92454"/>
    </row>
    <row r="92455" spans="1:1" x14ac:dyDescent="0.25">
      <c r="A92455"/>
    </row>
    <row r="92456" spans="1:1" x14ac:dyDescent="0.25">
      <c r="A92456"/>
    </row>
    <row r="92457" spans="1:1" x14ac:dyDescent="0.25">
      <c r="A92457"/>
    </row>
    <row r="92458" spans="1:1" x14ac:dyDescent="0.25">
      <c r="A92458"/>
    </row>
    <row r="92459" spans="1:1" x14ac:dyDescent="0.25">
      <c r="A92459"/>
    </row>
    <row r="92460" spans="1:1" x14ac:dyDescent="0.25">
      <c r="A92460"/>
    </row>
    <row r="92461" spans="1:1" x14ac:dyDescent="0.25">
      <c r="A92461"/>
    </row>
    <row r="92462" spans="1:1" x14ac:dyDescent="0.25">
      <c r="A92462"/>
    </row>
    <row r="92463" spans="1:1" x14ac:dyDescent="0.25">
      <c r="A92463"/>
    </row>
    <row r="92464" spans="1:1" x14ac:dyDescent="0.25">
      <c r="A92464"/>
    </row>
    <row r="92465" spans="1:1" x14ac:dyDescent="0.25">
      <c r="A92465"/>
    </row>
    <row r="92466" spans="1:1" x14ac:dyDescent="0.25">
      <c r="A92466"/>
    </row>
    <row r="92467" spans="1:1" x14ac:dyDescent="0.25">
      <c r="A92467"/>
    </row>
    <row r="92468" spans="1:1" x14ac:dyDescent="0.25">
      <c r="A92468"/>
    </row>
    <row r="92469" spans="1:1" x14ac:dyDescent="0.25">
      <c r="A92469"/>
    </row>
    <row r="92470" spans="1:1" x14ac:dyDescent="0.25">
      <c r="A92470"/>
    </row>
    <row r="92471" spans="1:1" x14ac:dyDescent="0.25">
      <c r="A92471"/>
    </row>
    <row r="92472" spans="1:1" x14ac:dyDescent="0.25">
      <c r="A92472"/>
    </row>
    <row r="92473" spans="1:1" x14ac:dyDescent="0.25">
      <c r="A92473"/>
    </row>
    <row r="92474" spans="1:1" x14ac:dyDescent="0.25">
      <c r="A92474"/>
    </row>
    <row r="92475" spans="1:1" x14ac:dyDescent="0.25">
      <c r="A92475"/>
    </row>
    <row r="92476" spans="1:1" x14ac:dyDescent="0.25">
      <c r="A92476"/>
    </row>
    <row r="92477" spans="1:1" x14ac:dyDescent="0.25">
      <c r="A92477"/>
    </row>
    <row r="92478" spans="1:1" x14ac:dyDescent="0.25">
      <c r="A92478"/>
    </row>
    <row r="92479" spans="1:1" x14ac:dyDescent="0.25">
      <c r="A92479"/>
    </row>
    <row r="92480" spans="1:1" x14ac:dyDescent="0.25">
      <c r="A92480"/>
    </row>
    <row r="92481" spans="1:1" x14ac:dyDescent="0.25">
      <c r="A92481"/>
    </row>
    <row r="92482" spans="1:1" x14ac:dyDescent="0.25">
      <c r="A92482"/>
    </row>
    <row r="92483" spans="1:1" x14ac:dyDescent="0.25">
      <c r="A92483"/>
    </row>
    <row r="92484" spans="1:1" x14ac:dyDescent="0.25">
      <c r="A92484"/>
    </row>
    <row r="92485" spans="1:1" x14ac:dyDescent="0.25">
      <c r="A92485"/>
    </row>
    <row r="92486" spans="1:1" x14ac:dyDescent="0.25">
      <c r="A92486"/>
    </row>
    <row r="92487" spans="1:1" x14ac:dyDescent="0.25">
      <c r="A92487"/>
    </row>
    <row r="92488" spans="1:1" x14ac:dyDescent="0.25">
      <c r="A92488"/>
    </row>
    <row r="92489" spans="1:1" x14ac:dyDescent="0.25">
      <c r="A92489"/>
    </row>
    <row r="92490" spans="1:1" x14ac:dyDescent="0.25">
      <c r="A92490"/>
    </row>
    <row r="92491" spans="1:1" x14ac:dyDescent="0.25">
      <c r="A92491"/>
    </row>
    <row r="92492" spans="1:1" x14ac:dyDescent="0.25">
      <c r="A92492"/>
    </row>
    <row r="92493" spans="1:1" x14ac:dyDescent="0.25">
      <c r="A92493"/>
    </row>
    <row r="92494" spans="1:1" x14ac:dyDescent="0.25">
      <c r="A92494"/>
    </row>
    <row r="92495" spans="1:1" x14ac:dyDescent="0.25">
      <c r="A92495"/>
    </row>
    <row r="92496" spans="1:1" x14ac:dyDescent="0.25">
      <c r="A92496"/>
    </row>
    <row r="92497" spans="1:1" x14ac:dyDescent="0.25">
      <c r="A92497"/>
    </row>
    <row r="92498" spans="1:1" x14ac:dyDescent="0.25">
      <c r="A92498"/>
    </row>
    <row r="92499" spans="1:1" x14ac:dyDescent="0.25">
      <c r="A92499"/>
    </row>
    <row r="92500" spans="1:1" x14ac:dyDescent="0.25">
      <c r="A92500"/>
    </row>
    <row r="92501" spans="1:1" x14ac:dyDescent="0.25">
      <c r="A92501"/>
    </row>
    <row r="92502" spans="1:1" x14ac:dyDescent="0.25">
      <c r="A92502"/>
    </row>
    <row r="92503" spans="1:1" x14ac:dyDescent="0.25">
      <c r="A92503"/>
    </row>
    <row r="92504" spans="1:1" x14ac:dyDescent="0.25">
      <c r="A92504"/>
    </row>
    <row r="92505" spans="1:1" x14ac:dyDescent="0.25">
      <c r="A92505"/>
    </row>
    <row r="92506" spans="1:1" x14ac:dyDescent="0.25">
      <c r="A92506"/>
    </row>
    <row r="92507" spans="1:1" x14ac:dyDescent="0.25">
      <c r="A92507"/>
    </row>
    <row r="92508" spans="1:1" x14ac:dyDescent="0.25">
      <c r="A92508"/>
    </row>
    <row r="92509" spans="1:1" x14ac:dyDescent="0.25">
      <c r="A92509"/>
    </row>
    <row r="92510" spans="1:1" x14ac:dyDescent="0.25">
      <c r="A92510"/>
    </row>
    <row r="92511" spans="1:1" x14ac:dyDescent="0.25">
      <c r="A92511"/>
    </row>
    <row r="92512" spans="1:1" x14ac:dyDescent="0.25">
      <c r="A92512"/>
    </row>
    <row r="92513" spans="1:1" x14ac:dyDescent="0.25">
      <c r="A92513"/>
    </row>
    <row r="92514" spans="1:1" x14ac:dyDescent="0.25">
      <c r="A92514"/>
    </row>
    <row r="92515" spans="1:1" x14ac:dyDescent="0.25">
      <c r="A92515"/>
    </row>
    <row r="92516" spans="1:1" x14ac:dyDescent="0.25">
      <c r="A92516"/>
    </row>
    <row r="92517" spans="1:1" x14ac:dyDescent="0.25">
      <c r="A92517"/>
    </row>
    <row r="92518" spans="1:1" x14ac:dyDescent="0.25">
      <c r="A92518"/>
    </row>
    <row r="92519" spans="1:1" x14ac:dyDescent="0.25">
      <c r="A92519"/>
    </row>
    <row r="92520" spans="1:1" x14ac:dyDescent="0.25">
      <c r="A92520"/>
    </row>
    <row r="92521" spans="1:1" x14ac:dyDescent="0.25">
      <c r="A92521"/>
    </row>
    <row r="92522" spans="1:1" x14ac:dyDescent="0.25">
      <c r="A92522"/>
    </row>
    <row r="92523" spans="1:1" x14ac:dyDescent="0.25">
      <c r="A92523"/>
    </row>
    <row r="92524" spans="1:1" x14ac:dyDescent="0.25">
      <c r="A92524"/>
    </row>
    <row r="92525" spans="1:1" x14ac:dyDescent="0.25">
      <c r="A92525"/>
    </row>
    <row r="92526" spans="1:1" x14ac:dyDescent="0.25">
      <c r="A92526"/>
    </row>
    <row r="92527" spans="1:1" x14ac:dyDescent="0.25">
      <c r="A92527"/>
    </row>
    <row r="92528" spans="1:1" x14ac:dyDescent="0.25">
      <c r="A92528"/>
    </row>
    <row r="92529" spans="1:1" x14ac:dyDescent="0.25">
      <c r="A92529"/>
    </row>
    <row r="92530" spans="1:1" x14ac:dyDescent="0.25">
      <c r="A92530"/>
    </row>
    <row r="92531" spans="1:1" x14ac:dyDescent="0.25">
      <c r="A92531"/>
    </row>
    <row r="92532" spans="1:1" x14ac:dyDescent="0.25">
      <c r="A92532"/>
    </row>
    <row r="92533" spans="1:1" x14ac:dyDescent="0.25">
      <c r="A92533"/>
    </row>
    <row r="92534" spans="1:1" x14ac:dyDescent="0.25">
      <c r="A92534"/>
    </row>
    <row r="92535" spans="1:1" x14ac:dyDescent="0.25">
      <c r="A92535"/>
    </row>
    <row r="92536" spans="1:1" x14ac:dyDescent="0.25">
      <c r="A92536"/>
    </row>
    <row r="92537" spans="1:1" x14ac:dyDescent="0.25">
      <c r="A92537"/>
    </row>
    <row r="92538" spans="1:1" x14ac:dyDescent="0.25">
      <c r="A92538"/>
    </row>
    <row r="92539" spans="1:1" x14ac:dyDescent="0.25">
      <c r="A92539"/>
    </row>
    <row r="92540" spans="1:1" x14ac:dyDescent="0.25">
      <c r="A92540"/>
    </row>
    <row r="92541" spans="1:1" x14ac:dyDescent="0.25">
      <c r="A92541"/>
    </row>
    <row r="92542" spans="1:1" x14ac:dyDescent="0.25">
      <c r="A92542"/>
    </row>
    <row r="92543" spans="1:1" x14ac:dyDescent="0.25">
      <c r="A92543"/>
    </row>
    <row r="92544" spans="1:1" x14ac:dyDescent="0.25">
      <c r="A92544"/>
    </row>
    <row r="92545" spans="1:1" x14ac:dyDescent="0.25">
      <c r="A92545"/>
    </row>
    <row r="92546" spans="1:1" x14ac:dyDescent="0.25">
      <c r="A92546"/>
    </row>
    <row r="92547" spans="1:1" x14ac:dyDescent="0.25">
      <c r="A92547"/>
    </row>
    <row r="92548" spans="1:1" x14ac:dyDescent="0.25">
      <c r="A92548"/>
    </row>
    <row r="92549" spans="1:1" x14ac:dyDescent="0.25">
      <c r="A92549"/>
    </row>
    <row r="92550" spans="1:1" x14ac:dyDescent="0.25">
      <c r="A92550"/>
    </row>
    <row r="92551" spans="1:1" x14ac:dyDescent="0.25">
      <c r="A92551"/>
    </row>
    <row r="92552" spans="1:1" x14ac:dyDescent="0.25">
      <c r="A92552"/>
    </row>
    <row r="92553" spans="1:1" x14ac:dyDescent="0.25">
      <c r="A92553"/>
    </row>
    <row r="92554" spans="1:1" x14ac:dyDescent="0.25">
      <c r="A92554"/>
    </row>
    <row r="92555" spans="1:1" x14ac:dyDescent="0.25">
      <c r="A92555"/>
    </row>
    <row r="92556" spans="1:1" x14ac:dyDescent="0.25">
      <c r="A92556"/>
    </row>
    <row r="92557" spans="1:1" x14ac:dyDescent="0.25">
      <c r="A92557"/>
    </row>
    <row r="92558" spans="1:1" x14ac:dyDescent="0.25">
      <c r="A92558"/>
    </row>
    <row r="92559" spans="1:1" x14ac:dyDescent="0.25">
      <c r="A92559"/>
    </row>
    <row r="92560" spans="1:1" x14ac:dyDescent="0.25">
      <c r="A92560"/>
    </row>
    <row r="92561" spans="1:1" x14ac:dyDescent="0.25">
      <c r="A92561"/>
    </row>
    <row r="92562" spans="1:1" x14ac:dyDescent="0.25">
      <c r="A92562"/>
    </row>
    <row r="92563" spans="1:1" x14ac:dyDescent="0.25">
      <c r="A92563"/>
    </row>
    <row r="92564" spans="1:1" x14ac:dyDescent="0.25">
      <c r="A92564"/>
    </row>
    <row r="92565" spans="1:1" x14ac:dyDescent="0.25">
      <c r="A92565"/>
    </row>
    <row r="92566" spans="1:1" x14ac:dyDescent="0.25">
      <c r="A92566"/>
    </row>
    <row r="92567" spans="1:1" x14ac:dyDescent="0.25">
      <c r="A92567"/>
    </row>
    <row r="92568" spans="1:1" x14ac:dyDescent="0.25">
      <c r="A92568"/>
    </row>
    <row r="92569" spans="1:1" x14ac:dyDescent="0.25">
      <c r="A92569"/>
    </row>
    <row r="92570" spans="1:1" x14ac:dyDescent="0.25">
      <c r="A92570"/>
    </row>
    <row r="92571" spans="1:1" x14ac:dyDescent="0.25">
      <c r="A92571"/>
    </row>
    <row r="92572" spans="1:1" x14ac:dyDescent="0.25">
      <c r="A92572"/>
    </row>
    <row r="92573" spans="1:1" x14ac:dyDescent="0.25">
      <c r="A92573"/>
    </row>
    <row r="92574" spans="1:1" x14ac:dyDescent="0.25">
      <c r="A92574"/>
    </row>
    <row r="92575" spans="1:1" x14ac:dyDescent="0.25">
      <c r="A92575"/>
    </row>
    <row r="92576" spans="1:1" x14ac:dyDescent="0.25">
      <c r="A92576"/>
    </row>
    <row r="92577" spans="1:1" x14ac:dyDescent="0.25">
      <c r="A92577"/>
    </row>
    <row r="92578" spans="1:1" x14ac:dyDescent="0.25">
      <c r="A92578"/>
    </row>
    <row r="92579" spans="1:1" x14ac:dyDescent="0.25">
      <c r="A92579"/>
    </row>
    <row r="92580" spans="1:1" x14ac:dyDescent="0.25">
      <c r="A92580"/>
    </row>
    <row r="92581" spans="1:1" x14ac:dyDescent="0.25">
      <c r="A92581"/>
    </row>
    <row r="92582" spans="1:1" x14ac:dyDescent="0.25">
      <c r="A92582"/>
    </row>
    <row r="92583" spans="1:1" x14ac:dyDescent="0.25">
      <c r="A92583"/>
    </row>
    <row r="92584" spans="1:1" x14ac:dyDescent="0.25">
      <c r="A92584"/>
    </row>
    <row r="92585" spans="1:1" x14ac:dyDescent="0.25">
      <c r="A92585"/>
    </row>
    <row r="92586" spans="1:1" x14ac:dyDescent="0.25">
      <c r="A92586"/>
    </row>
    <row r="92587" spans="1:1" x14ac:dyDescent="0.25">
      <c r="A92587"/>
    </row>
    <row r="92588" spans="1:1" x14ac:dyDescent="0.25">
      <c r="A92588"/>
    </row>
    <row r="92589" spans="1:1" x14ac:dyDescent="0.25">
      <c r="A92589"/>
    </row>
    <row r="92590" spans="1:1" x14ac:dyDescent="0.25">
      <c r="A92590"/>
    </row>
    <row r="92591" spans="1:1" x14ac:dyDescent="0.25">
      <c r="A92591"/>
    </row>
    <row r="92592" spans="1:1" x14ac:dyDescent="0.25">
      <c r="A92592"/>
    </row>
    <row r="92593" spans="1:1" x14ac:dyDescent="0.25">
      <c r="A92593"/>
    </row>
    <row r="92594" spans="1:1" x14ac:dyDescent="0.25">
      <c r="A92594"/>
    </row>
    <row r="92595" spans="1:1" x14ac:dyDescent="0.25">
      <c r="A92595"/>
    </row>
    <row r="92596" spans="1:1" x14ac:dyDescent="0.25">
      <c r="A92596"/>
    </row>
    <row r="92597" spans="1:1" x14ac:dyDescent="0.25">
      <c r="A92597"/>
    </row>
    <row r="92598" spans="1:1" x14ac:dyDescent="0.25">
      <c r="A92598"/>
    </row>
    <row r="92599" spans="1:1" x14ac:dyDescent="0.25">
      <c r="A92599"/>
    </row>
    <row r="92600" spans="1:1" x14ac:dyDescent="0.25">
      <c r="A92600"/>
    </row>
    <row r="92601" spans="1:1" x14ac:dyDescent="0.25">
      <c r="A92601"/>
    </row>
    <row r="92602" spans="1:1" x14ac:dyDescent="0.25">
      <c r="A92602"/>
    </row>
    <row r="92603" spans="1:1" x14ac:dyDescent="0.25">
      <c r="A92603"/>
    </row>
    <row r="92604" spans="1:1" x14ac:dyDescent="0.25">
      <c r="A92604"/>
    </row>
    <row r="92605" spans="1:1" x14ac:dyDescent="0.25">
      <c r="A92605"/>
    </row>
    <row r="92606" spans="1:1" x14ac:dyDescent="0.25">
      <c r="A92606"/>
    </row>
    <row r="92607" spans="1:1" x14ac:dyDescent="0.25">
      <c r="A92607"/>
    </row>
    <row r="92608" spans="1:1" x14ac:dyDescent="0.25">
      <c r="A92608"/>
    </row>
    <row r="92609" spans="1:1" x14ac:dyDescent="0.25">
      <c r="A92609"/>
    </row>
    <row r="92610" spans="1:1" x14ac:dyDescent="0.25">
      <c r="A92610"/>
    </row>
    <row r="92611" spans="1:1" x14ac:dyDescent="0.25">
      <c r="A92611"/>
    </row>
    <row r="92612" spans="1:1" x14ac:dyDescent="0.25">
      <c r="A92612"/>
    </row>
    <row r="92613" spans="1:1" x14ac:dyDescent="0.25">
      <c r="A92613"/>
    </row>
    <row r="92614" spans="1:1" x14ac:dyDescent="0.25">
      <c r="A92614"/>
    </row>
    <row r="92615" spans="1:1" x14ac:dyDescent="0.25">
      <c r="A92615"/>
    </row>
    <row r="92616" spans="1:1" x14ac:dyDescent="0.25">
      <c r="A92616"/>
    </row>
    <row r="92617" spans="1:1" x14ac:dyDescent="0.25">
      <c r="A92617"/>
    </row>
    <row r="92618" spans="1:1" x14ac:dyDescent="0.25">
      <c r="A92618"/>
    </row>
    <row r="92619" spans="1:1" x14ac:dyDescent="0.25">
      <c r="A92619"/>
    </row>
    <row r="92620" spans="1:1" x14ac:dyDescent="0.25">
      <c r="A92620"/>
    </row>
    <row r="92621" spans="1:1" x14ac:dyDescent="0.25">
      <c r="A92621"/>
    </row>
    <row r="92622" spans="1:1" x14ac:dyDescent="0.25">
      <c r="A92622"/>
    </row>
    <row r="92623" spans="1:1" x14ac:dyDescent="0.25">
      <c r="A92623"/>
    </row>
    <row r="92624" spans="1:1" x14ac:dyDescent="0.25">
      <c r="A92624"/>
    </row>
    <row r="92625" spans="1:1" x14ac:dyDescent="0.25">
      <c r="A92625"/>
    </row>
    <row r="92626" spans="1:1" x14ac:dyDescent="0.25">
      <c r="A92626"/>
    </row>
    <row r="92627" spans="1:1" x14ac:dyDescent="0.25">
      <c r="A92627"/>
    </row>
    <row r="92628" spans="1:1" x14ac:dyDescent="0.25">
      <c r="A92628"/>
    </row>
    <row r="92629" spans="1:1" x14ac:dyDescent="0.25">
      <c r="A92629"/>
    </row>
    <row r="92630" spans="1:1" x14ac:dyDescent="0.25">
      <c r="A92630"/>
    </row>
    <row r="92631" spans="1:1" x14ac:dyDescent="0.25">
      <c r="A92631"/>
    </row>
    <row r="92632" spans="1:1" x14ac:dyDescent="0.25">
      <c r="A92632"/>
    </row>
    <row r="92633" spans="1:1" x14ac:dyDescent="0.25">
      <c r="A92633"/>
    </row>
    <row r="92634" spans="1:1" x14ac:dyDescent="0.25">
      <c r="A92634"/>
    </row>
    <row r="92635" spans="1:1" x14ac:dyDescent="0.25">
      <c r="A92635"/>
    </row>
    <row r="92636" spans="1:1" x14ac:dyDescent="0.25">
      <c r="A92636"/>
    </row>
    <row r="92637" spans="1:1" x14ac:dyDescent="0.25">
      <c r="A92637"/>
    </row>
    <row r="92638" spans="1:1" x14ac:dyDescent="0.25">
      <c r="A92638"/>
    </row>
    <row r="92639" spans="1:1" x14ac:dyDescent="0.25">
      <c r="A92639"/>
    </row>
    <row r="92640" spans="1:1" x14ac:dyDescent="0.25">
      <c r="A92640"/>
    </row>
    <row r="92641" spans="1:1" x14ac:dyDescent="0.25">
      <c r="A92641"/>
    </row>
    <row r="92642" spans="1:1" x14ac:dyDescent="0.25">
      <c r="A92642"/>
    </row>
    <row r="92643" spans="1:1" x14ac:dyDescent="0.25">
      <c r="A92643"/>
    </row>
    <row r="92644" spans="1:1" x14ac:dyDescent="0.25">
      <c r="A92644"/>
    </row>
    <row r="92645" spans="1:1" x14ac:dyDescent="0.25">
      <c r="A92645"/>
    </row>
    <row r="92646" spans="1:1" x14ac:dyDescent="0.25">
      <c r="A92646"/>
    </row>
    <row r="92647" spans="1:1" x14ac:dyDescent="0.25">
      <c r="A92647"/>
    </row>
    <row r="92648" spans="1:1" x14ac:dyDescent="0.25">
      <c r="A92648"/>
    </row>
    <row r="92649" spans="1:1" x14ac:dyDescent="0.25">
      <c r="A92649"/>
    </row>
    <row r="92650" spans="1:1" x14ac:dyDescent="0.25">
      <c r="A92650"/>
    </row>
    <row r="92651" spans="1:1" x14ac:dyDescent="0.25">
      <c r="A92651"/>
    </row>
    <row r="92652" spans="1:1" x14ac:dyDescent="0.25">
      <c r="A92652"/>
    </row>
    <row r="92653" spans="1:1" x14ac:dyDescent="0.25">
      <c r="A92653"/>
    </row>
    <row r="92654" spans="1:1" x14ac:dyDescent="0.25">
      <c r="A92654"/>
    </row>
    <row r="92655" spans="1:1" x14ac:dyDescent="0.25">
      <c r="A92655"/>
    </row>
    <row r="92656" spans="1:1" x14ac:dyDescent="0.25">
      <c r="A92656"/>
    </row>
    <row r="92657" spans="1:1" x14ac:dyDescent="0.25">
      <c r="A92657"/>
    </row>
    <row r="92658" spans="1:1" x14ac:dyDescent="0.25">
      <c r="A92658"/>
    </row>
    <row r="92659" spans="1:1" x14ac:dyDescent="0.25">
      <c r="A92659"/>
    </row>
    <row r="92660" spans="1:1" x14ac:dyDescent="0.25">
      <c r="A92660"/>
    </row>
    <row r="92661" spans="1:1" x14ac:dyDescent="0.25">
      <c r="A92661"/>
    </row>
    <row r="92662" spans="1:1" x14ac:dyDescent="0.25">
      <c r="A92662"/>
    </row>
    <row r="92663" spans="1:1" x14ac:dyDescent="0.25">
      <c r="A92663"/>
    </row>
    <row r="92664" spans="1:1" x14ac:dyDescent="0.25">
      <c r="A92664"/>
    </row>
    <row r="92665" spans="1:1" x14ac:dyDescent="0.25">
      <c r="A92665"/>
    </row>
    <row r="92666" spans="1:1" x14ac:dyDescent="0.25">
      <c r="A92666"/>
    </row>
    <row r="92667" spans="1:1" x14ac:dyDescent="0.25">
      <c r="A92667"/>
    </row>
    <row r="92668" spans="1:1" x14ac:dyDescent="0.25">
      <c r="A92668"/>
    </row>
    <row r="92669" spans="1:1" x14ac:dyDescent="0.25">
      <c r="A92669"/>
    </row>
    <row r="92670" spans="1:1" x14ac:dyDescent="0.25">
      <c r="A92670"/>
    </row>
    <row r="92671" spans="1:1" x14ac:dyDescent="0.25">
      <c r="A92671"/>
    </row>
    <row r="92672" spans="1:1" x14ac:dyDescent="0.25">
      <c r="A92672"/>
    </row>
    <row r="92673" spans="1:1" x14ac:dyDescent="0.25">
      <c r="A92673"/>
    </row>
    <row r="92674" spans="1:1" x14ac:dyDescent="0.25">
      <c r="A92674"/>
    </row>
    <row r="92675" spans="1:1" x14ac:dyDescent="0.25">
      <c r="A92675"/>
    </row>
    <row r="92676" spans="1:1" x14ac:dyDescent="0.25">
      <c r="A92676"/>
    </row>
    <row r="92677" spans="1:1" x14ac:dyDescent="0.25">
      <c r="A92677"/>
    </row>
    <row r="92678" spans="1:1" x14ac:dyDescent="0.25">
      <c r="A92678"/>
    </row>
    <row r="92679" spans="1:1" x14ac:dyDescent="0.25">
      <c r="A92679"/>
    </row>
    <row r="92680" spans="1:1" x14ac:dyDescent="0.25">
      <c r="A92680"/>
    </row>
    <row r="92681" spans="1:1" x14ac:dyDescent="0.25">
      <c r="A92681"/>
    </row>
    <row r="92682" spans="1:1" x14ac:dyDescent="0.25">
      <c r="A92682"/>
    </row>
    <row r="92683" spans="1:1" x14ac:dyDescent="0.25">
      <c r="A92683"/>
    </row>
    <row r="92684" spans="1:1" x14ac:dyDescent="0.25">
      <c r="A92684"/>
    </row>
    <row r="92685" spans="1:1" x14ac:dyDescent="0.25">
      <c r="A92685"/>
    </row>
    <row r="92686" spans="1:1" x14ac:dyDescent="0.25">
      <c r="A92686"/>
    </row>
    <row r="92687" spans="1:1" x14ac:dyDescent="0.25">
      <c r="A92687"/>
    </row>
    <row r="92688" spans="1:1" x14ac:dyDescent="0.25">
      <c r="A92688"/>
    </row>
    <row r="92689" spans="1:1" x14ac:dyDescent="0.25">
      <c r="A92689"/>
    </row>
    <row r="92690" spans="1:1" x14ac:dyDescent="0.25">
      <c r="A92690"/>
    </row>
    <row r="92691" spans="1:1" x14ac:dyDescent="0.25">
      <c r="A92691"/>
    </row>
    <row r="92692" spans="1:1" x14ac:dyDescent="0.25">
      <c r="A92692"/>
    </row>
    <row r="92693" spans="1:1" x14ac:dyDescent="0.25">
      <c r="A92693"/>
    </row>
    <row r="92694" spans="1:1" x14ac:dyDescent="0.25">
      <c r="A92694"/>
    </row>
    <row r="92695" spans="1:1" x14ac:dyDescent="0.25">
      <c r="A92695"/>
    </row>
    <row r="92696" spans="1:1" x14ac:dyDescent="0.25">
      <c r="A92696"/>
    </row>
    <row r="92697" spans="1:1" x14ac:dyDescent="0.25">
      <c r="A92697"/>
    </row>
    <row r="92698" spans="1:1" x14ac:dyDescent="0.25">
      <c r="A92698"/>
    </row>
    <row r="92699" spans="1:1" x14ac:dyDescent="0.25">
      <c r="A92699"/>
    </row>
    <row r="92700" spans="1:1" x14ac:dyDescent="0.25">
      <c r="A92700"/>
    </row>
    <row r="92701" spans="1:1" x14ac:dyDescent="0.25">
      <c r="A92701"/>
    </row>
    <row r="92702" spans="1:1" x14ac:dyDescent="0.25">
      <c r="A92702"/>
    </row>
    <row r="92703" spans="1:1" x14ac:dyDescent="0.25">
      <c r="A92703"/>
    </row>
    <row r="92704" spans="1:1" x14ac:dyDescent="0.25">
      <c r="A92704"/>
    </row>
    <row r="92705" spans="1:1" x14ac:dyDescent="0.25">
      <c r="A92705"/>
    </row>
    <row r="92706" spans="1:1" x14ac:dyDescent="0.25">
      <c r="A92706"/>
    </row>
    <row r="92707" spans="1:1" x14ac:dyDescent="0.25">
      <c r="A92707"/>
    </row>
    <row r="92708" spans="1:1" x14ac:dyDescent="0.25">
      <c r="A92708"/>
    </row>
    <row r="92709" spans="1:1" x14ac:dyDescent="0.25">
      <c r="A92709"/>
    </row>
    <row r="92710" spans="1:1" x14ac:dyDescent="0.25">
      <c r="A92710"/>
    </row>
    <row r="92711" spans="1:1" x14ac:dyDescent="0.25">
      <c r="A92711"/>
    </row>
    <row r="92712" spans="1:1" x14ac:dyDescent="0.25">
      <c r="A92712"/>
    </row>
    <row r="92713" spans="1:1" x14ac:dyDescent="0.25">
      <c r="A92713"/>
    </row>
    <row r="92714" spans="1:1" x14ac:dyDescent="0.25">
      <c r="A92714"/>
    </row>
    <row r="92715" spans="1:1" x14ac:dyDescent="0.25">
      <c r="A92715"/>
    </row>
    <row r="92716" spans="1:1" x14ac:dyDescent="0.25">
      <c r="A92716"/>
    </row>
    <row r="92717" spans="1:1" x14ac:dyDescent="0.25">
      <c r="A92717"/>
    </row>
    <row r="92718" spans="1:1" x14ac:dyDescent="0.25">
      <c r="A92718"/>
    </row>
    <row r="92719" spans="1:1" x14ac:dyDescent="0.25">
      <c r="A92719"/>
    </row>
    <row r="92720" spans="1:1" x14ac:dyDescent="0.25">
      <c r="A92720"/>
    </row>
    <row r="92721" spans="1:1" x14ac:dyDescent="0.25">
      <c r="A92721"/>
    </row>
    <row r="92722" spans="1:1" x14ac:dyDescent="0.25">
      <c r="A92722"/>
    </row>
    <row r="92723" spans="1:1" x14ac:dyDescent="0.25">
      <c r="A92723"/>
    </row>
    <row r="92724" spans="1:1" x14ac:dyDescent="0.25">
      <c r="A92724"/>
    </row>
    <row r="92725" spans="1:1" x14ac:dyDescent="0.25">
      <c r="A92725"/>
    </row>
    <row r="92726" spans="1:1" x14ac:dyDescent="0.25">
      <c r="A92726"/>
    </row>
    <row r="92727" spans="1:1" x14ac:dyDescent="0.25">
      <c r="A92727"/>
    </row>
    <row r="92728" spans="1:1" x14ac:dyDescent="0.25">
      <c r="A92728"/>
    </row>
    <row r="92729" spans="1:1" x14ac:dyDescent="0.25">
      <c r="A92729"/>
    </row>
    <row r="92730" spans="1:1" x14ac:dyDescent="0.25">
      <c r="A92730"/>
    </row>
    <row r="92731" spans="1:1" x14ac:dyDescent="0.25">
      <c r="A92731"/>
    </row>
    <row r="92732" spans="1:1" x14ac:dyDescent="0.25">
      <c r="A92732"/>
    </row>
    <row r="92733" spans="1:1" x14ac:dyDescent="0.25">
      <c r="A92733"/>
    </row>
    <row r="92734" spans="1:1" x14ac:dyDescent="0.25">
      <c r="A92734"/>
    </row>
    <row r="92735" spans="1:1" x14ac:dyDescent="0.25">
      <c r="A92735"/>
    </row>
    <row r="92736" spans="1:1" x14ac:dyDescent="0.25">
      <c r="A92736"/>
    </row>
    <row r="92737" spans="1:1" x14ac:dyDescent="0.25">
      <c r="A92737"/>
    </row>
    <row r="92738" spans="1:1" x14ac:dyDescent="0.25">
      <c r="A92738"/>
    </row>
    <row r="92739" spans="1:1" x14ac:dyDescent="0.25">
      <c r="A92739"/>
    </row>
    <row r="92740" spans="1:1" x14ac:dyDescent="0.25">
      <c r="A92740"/>
    </row>
    <row r="92741" spans="1:1" x14ac:dyDescent="0.25">
      <c r="A92741"/>
    </row>
    <row r="92742" spans="1:1" x14ac:dyDescent="0.25">
      <c r="A92742"/>
    </row>
    <row r="92743" spans="1:1" x14ac:dyDescent="0.25">
      <c r="A92743"/>
    </row>
    <row r="92744" spans="1:1" x14ac:dyDescent="0.25">
      <c r="A92744"/>
    </row>
    <row r="92745" spans="1:1" x14ac:dyDescent="0.25">
      <c r="A92745"/>
    </row>
    <row r="92746" spans="1:1" x14ac:dyDescent="0.25">
      <c r="A92746"/>
    </row>
    <row r="92747" spans="1:1" x14ac:dyDescent="0.25">
      <c r="A92747"/>
    </row>
    <row r="92748" spans="1:1" x14ac:dyDescent="0.25">
      <c r="A92748"/>
    </row>
    <row r="92749" spans="1:1" x14ac:dyDescent="0.25">
      <c r="A92749"/>
    </row>
    <row r="92750" spans="1:1" x14ac:dyDescent="0.25">
      <c r="A92750"/>
    </row>
    <row r="92751" spans="1:1" x14ac:dyDescent="0.25">
      <c r="A92751"/>
    </row>
    <row r="92752" spans="1:1" x14ac:dyDescent="0.25">
      <c r="A92752"/>
    </row>
    <row r="92753" spans="1:1" x14ac:dyDescent="0.25">
      <c r="A92753"/>
    </row>
    <row r="92754" spans="1:1" x14ac:dyDescent="0.25">
      <c r="A92754"/>
    </row>
    <row r="92755" spans="1:1" x14ac:dyDescent="0.25">
      <c r="A92755"/>
    </row>
    <row r="92756" spans="1:1" x14ac:dyDescent="0.25">
      <c r="A92756"/>
    </row>
    <row r="92757" spans="1:1" x14ac:dyDescent="0.25">
      <c r="A92757"/>
    </row>
    <row r="92758" spans="1:1" x14ac:dyDescent="0.25">
      <c r="A92758"/>
    </row>
    <row r="92759" spans="1:1" x14ac:dyDescent="0.25">
      <c r="A92759"/>
    </row>
    <row r="92760" spans="1:1" x14ac:dyDescent="0.25">
      <c r="A92760"/>
    </row>
    <row r="92761" spans="1:1" x14ac:dyDescent="0.25">
      <c r="A92761"/>
    </row>
    <row r="92762" spans="1:1" x14ac:dyDescent="0.25">
      <c r="A92762"/>
    </row>
    <row r="92763" spans="1:1" x14ac:dyDescent="0.25">
      <c r="A92763"/>
    </row>
    <row r="92764" spans="1:1" x14ac:dyDescent="0.25">
      <c r="A92764"/>
    </row>
    <row r="92765" spans="1:1" x14ac:dyDescent="0.25">
      <c r="A92765"/>
    </row>
    <row r="92766" spans="1:1" x14ac:dyDescent="0.25">
      <c r="A92766"/>
    </row>
    <row r="92767" spans="1:1" x14ac:dyDescent="0.25">
      <c r="A92767"/>
    </row>
    <row r="92768" spans="1:1" x14ac:dyDescent="0.25">
      <c r="A92768"/>
    </row>
    <row r="92769" spans="1:1" x14ac:dyDescent="0.25">
      <c r="A92769"/>
    </row>
    <row r="92770" spans="1:1" x14ac:dyDescent="0.25">
      <c r="A92770"/>
    </row>
    <row r="92771" spans="1:1" x14ac:dyDescent="0.25">
      <c r="A92771"/>
    </row>
    <row r="92772" spans="1:1" x14ac:dyDescent="0.25">
      <c r="A92772"/>
    </row>
    <row r="92773" spans="1:1" x14ac:dyDescent="0.25">
      <c r="A92773"/>
    </row>
    <row r="92774" spans="1:1" x14ac:dyDescent="0.25">
      <c r="A92774"/>
    </row>
    <row r="92775" spans="1:1" x14ac:dyDescent="0.25">
      <c r="A92775"/>
    </row>
    <row r="92776" spans="1:1" x14ac:dyDescent="0.25">
      <c r="A92776"/>
    </row>
    <row r="92777" spans="1:1" x14ac:dyDescent="0.25">
      <c r="A92777"/>
    </row>
    <row r="92778" spans="1:1" x14ac:dyDescent="0.25">
      <c r="A92778"/>
    </row>
    <row r="92779" spans="1:1" x14ac:dyDescent="0.25">
      <c r="A92779"/>
    </row>
    <row r="92780" spans="1:1" x14ac:dyDescent="0.25">
      <c r="A92780"/>
    </row>
    <row r="92781" spans="1:1" x14ac:dyDescent="0.25">
      <c r="A92781"/>
    </row>
    <row r="92782" spans="1:1" x14ac:dyDescent="0.25">
      <c r="A92782"/>
    </row>
    <row r="92783" spans="1:1" x14ac:dyDescent="0.25">
      <c r="A92783"/>
    </row>
    <row r="92784" spans="1:1" x14ac:dyDescent="0.25">
      <c r="A92784"/>
    </row>
    <row r="92785" spans="1:1" x14ac:dyDescent="0.25">
      <c r="A92785"/>
    </row>
    <row r="92786" spans="1:1" x14ac:dyDescent="0.25">
      <c r="A92786"/>
    </row>
    <row r="92787" spans="1:1" x14ac:dyDescent="0.25">
      <c r="A92787"/>
    </row>
    <row r="92788" spans="1:1" x14ac:dyDescent="0.25">
      <c r="A92788"/>
    </row>
    <row r="92789" spans="1:1" x14ac:dyDescent="0.25">
      <c r="A92789"/>
    </row>
    <row r="92790" spans="1:1" x14ac:dyDescent="0.25">
      <c r="A92790"/>
    </row>
    <row r="92791" spans="1:1" x14ac:dyDescent="0.25">
      <c r="A92791"/>
    </row>
    <row r="92792" spans="1:1" x14ac:dyDescent="0.25">
      <c r="A92792"/>
    </row>
    <row r="92793" spans="1:1" x14ac:dyDescent="0.25">
      <c r="A92793"/>
    </row>
    <row r="92794" spans="1:1" x14ac:dyDescent="0.25">
      <c r="A92794"/>
    </row>
    <row r="92795" spans="1:1" x14ac:dyDescent="0.25">
      <c r="A92795"/>
    </row>
    <row r="92796" spans="1:1" x14ac:dyDescent="0.25">
      <c r="A92796"/>
    </row>
    <row r="92797" spans="1:1" x14ac:dyDescent="0.25">
      <c r="A92797"/>
    </row>
    <row r="92798" spans="1:1" x14ac:dyDescent="0.25">
      <c r="A92798"/>
    </row>
    <row r="92799" spans="1:1" x14ac:dyDescent="0.25">
      <c r="A92799"/>
    </row>
    <row r="92800" spans="1:1" x14ac:dyDescent="0.25">
      <c r="A92800"/>
    </row>
    <row r="92801" spans="1:1" x14ac:dyDescent="0.25">
      <c r="A92801"/>
    </row>
    <row r="92802" spans="1:1" x14ac:dyDescent="0.25">
      <c r="A92802"/>
    </row>
    <row r="92803" spans="1:1" x14ac:dyDescent="0.25">
      <c r="A92803"/>
    </row>
    <row r="92804" spans="1:1" x14ac:dyDescent="0.25">
      <c r="A92804"/>
    </row>
    <row r="92805" spans="1:1" x14ac:dyDescent="0.25">
      <c r="A92805"/>
    </row>
    <row r="92806" spans="1:1" x14ac:dyDescent="0.25">
      <c r="A92806"/>
    </row>
    <row r="92807" spans="1:1" x14ac:dyDescent="0.25">
      <c r="A92807"/>
    </row>
    <row r="92808" spans="1:1" x14ac:dyDescent="0.25">
      <c r="A92808"/>
    </row>
    <row r="92809" spans="1:1" x14ac:dyDescent="0.25">
      <c r="A92809"/>
    </row>
    <row r="92810" spans="1:1" x14ac:dyDescent="0.25">
      <c r="A92810"/>
    </row>
    <row r="92811" spans="1:1" x14ac:dyDescent="0.25">
      <c r="A92811"/>
    </row>
    <row r="92812" spans="1:1" x14ac:dyDescent="0.25">
      <c r="A92812"/>
    </row>
    <row r="92813" spans="1:1" x14ac:dyDescent="0.25">
      <c r="A92813"/>
    </row>
    <row r="92814" spans="1:1" x14ac:dyDescent="0.25">
      <c r="A92814"/>
    </row>
    <row r="92815" spans="1:1" x14ac:dyDescent="0.25">
      <c r="A92815"/>
    </row>
    <row r="92816" spans="1:1" x14ac:dyDescent="0.25">
      <c r="A92816"/>
    </row>
    <row r="92817" spans="1:1" x14ac:dyDescent="0.25">
      <c r="A92817"/>
    </row>
    <row r="92818" spans="1:1" x14ac:dyDescent="0.25">
      <c r="A92818"/>
    </row>
    <row r="92819" spans="1:1" x14ac:dyDescent="0.25">
      <c r="A92819"/>
    </row>
    <row r="92820" spans="1:1" x14ac:dyDescent="0.25">
      <c r="A92820"/>
    </row>
    <row r="92821" spans="1:1" x14ac:dyDescent="0.25">
      <c r="A92821"/>
    </row>
    <row r="92822" spans="1:1" x14ac:dyDescent="0.25">
      <c r="A92822"/>
    </row>
    <row r="92823" spans="1:1" x14ac:dyDescent="0.25">
      <c r="A92823"/>
    </row>
    <row r="92824" spans="1:1" x14ac:dyDescent="0.25">
      <c r="A92824"/>
    </row>
    <row r="92825" spans="1:1" x14ac:dyDescent="0.25">
      <c r="A92825"/>
    </row>
    <row r="92826" spans="1:1" x14ac:dyDescent="0.25">
      <c r="A92826"/>
    </row>
    <row r="92827" spans="1:1" x14ac:dyDescent="0.25">
      <c r="A92827"/>
    </row>
    <row r="92828" spans="1:1" x14ac:dyDescent="0.25">
      <c r="A92828"/>
    </row>
    <row r="92829" spans="1:1" x14ac:dyDescent="0.25">
      <c r="A92829"/>
    </row>
    <row r="92830" spans="1:1" x14ac:dyDescent="0.25">
      <c r="A92830"/>
    </row>
    <row r="92831" spans="1:1" x14ac:dyDescent="0.25">
      <c r="A92831"/>
    </row>
    <row r="92832" spans="1:1" x14ac:dyDescent="0.25">
      <c r="A92832"/>
    </row>
    <row r="92833" spans="1:1" x14ac:dyDescent="0.25">
      <c r="A92833"/>
    </row>
    <row r="92834" spans="1:1" x14ac:dyDescent="0.25">
      <c r="A92834"/>
    </row>
    <row r="92835" spans="1:1" x14ac:dyDescent="0.25">
      <c r="A92835"/>
    </row>
    <row r="92836" spans="1:1" x14ac:dyDescent="0.25">
      <c r="A92836"/>
    </row>
    <row r="92837" spans="1:1" x14ac:dyDescent="0.25">
      <c r="A92837"/>
    </row>
    <row r="92838" spans="1:1" x14ac:dyDescent="0.25">
      <c r="A92838"/>
    </row>
    <row r="92839" spans="1:1" x14ac:dyDescent="0.25">
      <c r="A92839"/>
    </row>
    <row r="92840" spans="1:1" x14ac:dyDescent="0.25">
      <c r="A92840"/>
    </row>
    <row r="92841" spans="1:1" x14ac:dyDescent="0.25">
      <c r="A92841"/>
    </row>
    <row r="92842" spans="1:1" x14ac:dyDescent="0.25">
      <c r="A92842"/>
    </row>
    <row r="92843" spans="1:1" x14ac:dyDescent="0.25">
      <c r="A92843"/>
    </row>
    <row r="92844" spans="1:1" x14ac:dyDescent="0.25">
      <c r="A92844"/>
    </row>
    <row r="92845" spans="1:1" x14ac:dyDescent="0.25">
      <c r="A92845"/>
    </row>
    <row r="92846" spans="1:1" x14ac:dyDescent="0.25">
      <c r="A92846"/>
    </row>
    <row r="92847" spans="1:1" x14ac:dyDescent="0.25">
      <c r="A92847"/>
    </row>
    <row r="92848" spans="1:1" x14ac:dyDescent="0.25">
      <c r="A92848"/>
    </row>
    <row r="92849" spans="1:1" x14ac:dyDescent="0.25">
      <c r="A92849"/>
    </row>
    <row r="92850" spans="1:1" x14ac:dyDescent="0.25">
      <c r="A92850"/>
    </row>
    <row r="92851" spans="1:1" x14ac:dyDescent="0.25">
      <c r="A92851"/>
    </row>
    <row r="92852" spans="1:1" x14ac:dyDescent="0.25">
      <c r="A92852"/>
    </row>
    <row r="92853" spans="1:1" x14ac:dyDescent="0.25">
      <c r="A92853"/>
    </row>
    <row r="92854" spans="1:1" x14ac:dyDescent="0.25">
      <c r="A92854"/>
    </row>
    <row r="92855" spans="1:1" x14ac:dyDescent="0.25">
      <c r="A92855"/>
    </row>
    <row r="92856" spans="1:1" x14ac:dyDescent="0.25">
      <c r="A92856"/>
    </row>
    <row r="92857" spans="1:1" x14ac:dyDescent="0.25">
      <c r="A92857"/>
    </row>
    <row r="92858" spans="1:1" x14ac:dyDescent="0.25">
      <c r="A92858"/>
    </row>
    <row r="92859" spans="1:1" x14ac:dyDescent="0.25">
      <c r="A92859"/>
    </row>
    <row r="92860" spans="1:1" x14ac:dyDescent="0.25">
      <c r="A92860"/>
    </row>
    <row r="92861" spans="1:1" x14ac:dyDescent="0.25">
      <c r="A92861"/>
    </row>
    <row r="92862" spans="1:1" x14ac:dyDescent="0.25">
      <c r="A92862"/>
    </row>
    <row r="92863" spans="1:1" x14ac:dyDescent="0.25">
      <c r="A92863"/>
    </row>
    <row r="92864" spans="1:1" x14ac:dyDescent="0.25">
      <c r="A92864"/>
    </row>
    <row r="92865" spans="1:1" x14ac:dyDescent="0.25">
      <c r="A92865"/>
    </row>
    <row r="92866" spans="1:1" x14ac:dyDescent="0.25">
      <c r="A92866"/>
    </row>
    <row r="92867" spans="1:1" x14ac:dyDescent="0.25">
      <c r="A92867"/>
    </row>
    <row r="92868" spans="1:1" x14ac:dyDescent="0.25">
      <c r="A92868"/>
    </row>
    <row r="92869" spans="1:1" x14ac:dyDescent="0.25">
      <c r="A92869"/>
    </row>
    <row r="92870" spans="1:1" x14ac:dyDescent="0.25">
      <c r="A92870"/>
    </row>
    <row r="92871" spans="1:1" x14ac:dyDescent="0.25">
      <c r="A92871"/>
    </row>
    <row r="92872" spans="1:1" x14ac:dyDescent="0.25">
      <c r="A92872"/>
    </row>
    <row r="92873" spans="1:1" x14ac:dyDescent="0.25">
      <c r="A92873"/>
    </row>
    <row r="92874" spans="1:1" x14ac:dyDescent="0.25">
      <c r="A92874"/>
    </row>
    <row r="92875" spans="1:1" x14ac:dyDescent="0.25">
      <c r="A92875"/>
    </row>
    <row r="92876" spans="1:1" x14ac:dyDescent="0.25">
      <c r="A92876"/>
    </row>
    <row r="92877" spans="1:1" x14ac:dyDescent="0.25">
      <c r="A92877"/>
    </row>
    <row r="92878" spans="1:1" x14ac:dyDescent="0.25">
      <c r="A92878"/>
    </row>
    <row r="92879" spans="1:1" x14ac:dyDescent="0.25">
      <c r="A92879"/>
    </row>
    <row r="92880" spans="1:1" x14ac:dyDescent="0.25">
      <c r="A92880"/>
    </row>
    <row r="92881" spans="1:1" x14ac:dyDescent="0.25">
      <c r="A92881"/>
    </row>
    <row r="92882" spans="1:1" x14ac:dyDescent="0.25">
      <c r="A92882"/>
    </row>
    <row r="92883" spans="1:1" x14ac:dyDescent="0.25">
      <c r="A92883"/>
    </row>
    <row r="92884" spans="1:1" x14ac:dyDescent="0.25">
      <c r="A92884"/>
    </row>
    <row r="92885" spans="1:1" x14ac:dyDescent="0.25">
      <c r="A92885"/>
    </row>
    <row r="92886" spans="1:1" x14ac:dyDescent="0.25">
      <c r="A92886"/>
    </row>
    <row r="92887" spans="1:1" x14ac:dyDescent="0.25">
      <c r="A92887"/>
    </row>
    <row r="92888" spans="1:1" x14ac:dyDescent="0.25">
      <c r="A92888"/>
    </row>
    <row r="92889" spans="1:1" x14ac:dyDescent="0.25">
      <c r="A92889"/>
    </row>
    <row r="92890" spans="1:1" x14ac:dyDescent="0.25">
      <c r="A92890"/>
    </row>
    <row r="92891" spans="1:1" x14ac:dyDescent="0.25">
      <c r="A92891"/>
    </row>
    <row r="92892" spans="1:1" x14ac:dyDescent="0.25">
      <c r="A92892"/>
    </row>
    <row r="92893" spans="1:1" x14ac:dyDescent="0.25">
      <c r="A92893"/>
    </row>
    <row r="92894" spans="1:1" x14ac:dyDescent="0.25">
      <c r="A92894"/>
    </row>
    <row r="92895" spans="1:1" x14ac:dyDescent="0.25">
      <c r="A92895"/>
    </row>
    <row r="92896" spans="1:1" x14ac:dyDescent="0.25">
      <c r="A92896"/>
    </row>
    <row r="92897" spans="1:1" x14ac:dyDescent="0.25">
      <c r="A92897"/>
    </row>
    <row r="92898" spans="1:1" x14ac:dyDescent="0.25">
      <c r="A92898"/>
    </row>
    <row r="92899" spans="1:1" x14ac:dyDescent="0.25">
      <c r="A92899"/>
    </row>
    <row r="92900" spans="1:1" x14ac:dyDescent="0.25">
      <c r="A92900"/>
    </row>
    <row r="92901" spans="1:1" x14ac:dyDescent="0.25">
      <c r="A92901"/>
    </row>
    <row r="92902" spans="1:1" x14ac:dyDescent="0.25">
      <c r="A92902"/>
    </row>
    <row r="92903" spans="1:1" x14ac:dyDescent="0.25">
      <c r="A92903"/>
    </row>
    <row r="92904" spans="1:1" x14ac:dyDescent="0.25">
      <c r="A92904"/>
    </row>
    <row r="92905" spans="1:1" x14ac:dyDescent="0.25">
      <c r="A92905"/>
    </row>
    <row r="92906" spans="1:1" x14ac:dyDescent="0.25">
      <c r="A92906"/>
    </row>
    <row r="92907" spans="1:1" x14ac:dyDescent="0.25">
      <c r="A92907"/>
    </row>
    <row r="92908" spans="1:1" x14ac:dyDescent="0.25">
      <c r="A92908"/>
    </row>
    <row r="92909" spans="1:1" x14ac:dyDescent="0.25">
      <c r="A92909"/>
    </row>
    <row r="92910" spans="1:1" x14ac:dyDescent="0.25">
      <c r="A92910"/>
    </row>
    <row r="92911" spans="1:1" x14ac:dyDescent="0.25">
      <c r="A92911"/>
    </row>
    <row r="92912" spans="1:1" x14ac:dyDescent="0.25">
      <c r="A92912"/>
    </row>
    <row r="92913" spans="1:1" x14ac:dyDescent="0.25">
      <c r="A92913"/>
    </row>
    <row r="92914" spans="1:1" x14ac:dyDescent="0.25">
      <c r="A92914"/>
    </row>
    <row r="92915" spans="1:1" x14ac:dyDescent="0.25">
      <c r="A92915"/>
    </row>
    <row r="92916" spans="1:1" x14ac:dyDescent="0.25">
      <c r="A92916"/>
    </row>
    <row r="92917" spans="1:1" x14ac:dyDescent="0.25">
      <c r="A92917"/>
    </row>
    <row r="92918" spans="1:1" x14ac:dyDescent="0.25">
      <c r="A92918"/>
    </row>
    <row r="92919" spans="1:1" x14ac:dyDescent="0.25">
      <c r="A92919"/>
    </row>
    <row r="92920" spans="1:1" x14ac:dyDescent="0.25">
      <c r="A92920"/>
    </row>
    <row r="92921" spans="1:1" x14ac:dyDescent="0.25">
      <c r="A92921"/>
    </row>
    <row r="92922" spans="1:1" x14ac:dyDescent="0.25">
      <c r="A92922"/>
    </row>
    <row r="92923" spans="1:1" x14ac:dyDescent="0.25">
      <c r="A92923"/>
    </row>
    <row r="92924" spans="1:1" x14ac:dyDescent="0.25">
      <c r="A92924"/>
    </row>
    <row r="92925" spans="1:1" x14ac:dyDescent="0.25">
      <c r="A92925"/>
    </row>
    <row r="92926" spans="1:1" x14ac:dyDescent="0.25">
      <c r="A92926"/>
    </row>
    <row r="92927" spans="1:1" x14ac:dyDescent="0.25">
      <c r="A92927"/>
    </row>
    <row r="92928" spans="1:1" x14ac:dyDescent="0.25">
      <c r="A92928"/>
    </row>
    <row r="92929" spans="1:1" x14ac:dyDescent="0.25">
      <c r="A92929"/>
    </row>
    <row r="92930" spans="1:1" x14ac:dyDescent="0.25">
      <c r="A92930"/>
    </row>
    <row r="92931" spans="1:1" x14ac:dyDescent="0.25">
      <c r="A92931"/>
    </row>
    <row r="92932" spans="1:1" x14ac:dyDescent="0.25">
      <c r="A92932"/>
    </row>
    <row r="92933" spans="1:1" x14ac:dyDescent="0.25">
      <c r="A92933"/>
    </row>
    <row r="92934" spans="1:1" x14ac:dyDescent="0.25">
      <c r="A92934"/>
    </row>
    <row r="92935" spans="1:1" x14ac:dyDescent="0.25">
      <c r="A92935"/>
    </row>
    <row r="92936" spans="1:1" x14ac:dyDescent="0.25">
      <c r="A92936"/>
    </row>
    <row r="92937" spans="1:1" x14ac:dyDescent="0.25">
      <c r="A92937"/>
    </row>
    <row r="92938" spans="1:1" x14ac:dyDescent="0.25">
      <c r="A92938"/>
    </row>
    <row r="92939" spans="1:1" x14ac:dyDescent="0.25">
      <c r="A92939"/>
    </row>
    <row r="92940" spans="1:1" x14ac:dyDescent="0.25">
      <c r="A92940"/>
    </row>
    <row r="92941" spans="1:1" x14ac:dyDescent="0.25">
      <c r="A92941"/>
    </row>
    <row r="92942" spans="1:1" x14ac:dyDescent="0.25">
      <c r="A92942"/>
    </row>
    <row r="92943" spans="1:1" x14ac:dyDescent="0.25">
      <c r="A92943"/>
    </row>
    <row r="92944" spans="1:1" x14ac:dyDescent="0.25">
      <c r="A92944"/>
    </row>
    <row r="92945" spans="1:1" x14ac:dyDescent="0.25">
      <c r="A92945"/>
    </row>
    <row r="92946" spans="1:1" x14ac:dyDescent="0.25">
      <c r="A92946"/>
    </row>
    <row r="92947" spans="1:1" x14ac:dyDescent="0.25">
      <c r="A92947"/>
    </row>
    <row r="92948" spans="1:1" x14ac:dyDescent="0.25">
      <c r="A92948"/>
    </row>
    <row r="92949" spans="1:1" x14ac:dyDescent="0.25">
      <c r="A92949"/>
    </row>
    <row r="92950" spans="1:1" x14ac:dyDescent="0.25">
      <c r="A92950"/>
    </row>
    <row r="92951" spans="1:1" x14ac:dyDescent="0.25">
      <c r="A92951"/>
    </row>
    <row r="92952" spans="1:1" x14ac:dyDescent="0.25">
      <c r="A92952"/>
    </row>
    <row r="92953" spans="1:1" x14ac:dyDescent="0.25">
      <c r="A92953"/>
    </row>
    <row r="92954" spans="1:1" x14ac:dyDescent="0.25">
      <c r="A92954"/>
    </row>
    <row r="92955" spans="1:1" x14ac:dyDescent="0.25">
      <c r="A92955"/>
    </row>
    <row r="92956" spans="1:1" x14ac:dyDescent="0.25">
      <c r="A92956"/>
    </row>
    <row r="92957" spans="1:1" x14ac:dyDescent="0.25">
      <c r="A92957"/>
    </row>
    <row r="92958" spans="1:1" x14ac:dyDescent="0.25">
      <c r="A92958"/>
    </row>
    <row r="92959" spans="1:1" x14ac:dyDescent="0.25">
      <c r="A92959"/>
    </row>
    <row r="92960" spans="1:1" x14ac:dyDescent="0.25">
      <c r="A92960"/>
    </row>
    <row r="92961" spans="1:1" x14ac:dyDescent="0.25">
      <c r="A92961"/>
    </row>
    <row r="92962" spans="1:1" x14ac:dyDescent="0.25">
      <c r="A92962"/>
    </row>
    <row r="92963" spans="1:1" x14ac:dyDescent="0.25">
      <c r="A92963"/>
    </row>
    <row r="92964" spans="1:1" x14ac:dyDescent="0.25">
      <c r="A92964"/>
    </row>
    <row r="92965" spans="1:1" x14ac:dyDescent="0.25">
      <c r="A92965"/>
    </row>
    <row r="92966" spans="1:1" x14ac:dyDescent="0.25">
      <c r="A92966"/>
    </row>
    <row r="92967" spans="1:1" x14ac:dyDescent="0.25">
      <c r="A92967"/>
    </row>
    <row r="92968" spans="1:1" x14ac:dyDescent="0.25">
      <c r="A92968"/>
    </row>
    <row r="92969" spans="1:1" x14ac:dyDescent="0.25">
      <c r="A92969"/>
    </row>
    <row r="92970" spans="1:1" x14ac:dyDescent="0.25">
      <c r="A92970"/>
    </row>
    <row r="92971" spans="1:1" x14ac:dyDescent="0.25">
      <c r="A92971"/>
    </row>
    <row r="92972" spans="1:1" x14ac:dyDescent="0.25">
      <c r="A92972"/>
    </row>
    <row r="92973" spans="1:1" x14ac:dyDescent="0.25">
      <c r="A92973"/>
    </row>
    <row r="92974" spans="1:1" x14ac:dyDescent="0.25">
      <c r="A92974"/>
    </row>
    <row r="92975" spans="1:1" x14ac:dyDescent="0.25">
      <c r="A92975"/>
    </row>
    <row r="92976" spans="1:1" x14ac:dyDescent="0.25">
      <c r="A92976"/>
    </row>
    <row r="92977" spans="1:1" x14ac:dyDescent="0.25">
      <c r="A92977"/>
    </row>
    <row r="92978" spans="1:1" x14ac:dyDescent="0.25">
      <c r="A92978"/>
    </row>
    <row r="92979" spans="1:1" x14ac:dyDescent="0.25">
      <c r="A92979"/>
    </row>
    <row r="92980" spans="1:1" x14ac:dyDescent="0.25">
      <c r="A92980"/>
    </row>
    <row r="92981" spans="1:1" x14ac:dyDescent="0.25">
      <c r="A92981"/>
    </row>
    <row r="92982" spans="1:1" x14ac:dyDescent="0.25">
      <c r="A92982"/>
    </row>
    <row r="92983" spans="1:1" x14ac:dyDescent="0.25">
      <c r="A92983"/>
    </row>
    <row r="92984" spans="1:1" x14ac:dyDescent="0.25">
      <c r="A92984"/>
    </row>
    <row r="92985" spans="1:1" x14ac:dyDescent="0.25">
      <c r="A92985"/>
    </row>
    <row r="92986" spans="1:1" x14ac:dyDescent="0.25">
      <c r="A92986"/>
    </row>
    <row r="92987" spans="1:1" x14ac:dyDescent="0.25">
      <c r="A92987"/>
    </row>
    <row r="92988" spans="1:1" x14ac:dyDescent="0.25">
      <c r="A92988"/>
    </row>
    <row r="92989" spans="1:1" x14ac:dyDescent="0.25">
      <c r="A92989"/>
    </row>
    <row r="92990" spans="1:1" x14ac:dyDescent="0.25">
      <c r="A92990"/>
    </row>
    <row r="92991" spans="1:1" x14ac:dyDescent="0.25">
      <c r="A92991"/>
    </row>
    <row r="92992" spans="1:1" x14ac:dyDescent="0.25">
      <c r="A92992"/>
    </row>
    <row r="92993" spans="1:1" x14ac:dyDescent="0.25">
      <c r="A92993"/>
    </row>
    <row r="92994" spans="1:1" x14ac:dyDescent="0.25">
      <c r="A92994"/>
    </row>
    <row r="92995" spans="1:1" x14ac:dyDescent="0.25">
      <c r="A92995"/>
    </row>
    <row r="92996" spans="1:1" x14ac:dyDescent="0.25">
      <c r="A92996"/>
    </row>
    <row r="92997" spans="1:1" x14ac:dyDescent="0.25">
      <c r="A92997"/>
    </row>
    <row r="92998" spans="1:1" x14ac:dyDescent="0.25">
      <c r="A92998"/>
    </row>
    <row r="92999" spans="1:1" x14ac:dyDescent="0.25">
      <c r="A92999"/>
    </row>
    <row r="93000" spans="1:1" x14ac:dyDescent="0.25">
      <c r="A93000"/>
    </row>
    <row r="93001" spans="1:1" x14ac:dyDescent="0.25">
      <c r="A93001"/>
    </row>
    <row r="93002" spans="1:1" x14ac:dyDescent="0.25">
      <c r="A93002"/>
    </row>
    <row r="93003" spans="1:1" x14ac:dyDescent="0.25">
      <c r="A93003"/>
    </row>
    <row r="93004" spans="1:1" x14ac:dyDescent="0.25">
      <c r="A93004"/>
    </row>
    <row r="93005" spans="1:1" x14ac:dyDescent="0.25">
      <c r="A93005"/>
    </row>
    <row r="93006" spans="1:1" x14ac:dyDescent="0.25">
      <c r="A93006"/>
    </row>
    <row r="93007" spans="1:1" x14ac:dyDescent="0.25">
      <c r="A93007"/>
    </row>
    <row r="93008" spans="1:1" x14ac:dyDescent="0.25">
      <c r="A93008"/>
    </row>
    <row r="93009" spans="1:1" x14ac:dyDescent="0.25">
      <c r="A93009"/>
    </row>
    <row r="93010" spans="1:1" x14ac:dyDescent="0.25">
      <c r="A93010"/>
    </row>
    <row r="93011" spans="1:1" x14ac:dyDescent="0.25">
      <c r="A93011"/>
    </row>
    <row r="93012" spans="1:1" x14ac:dyDescent="0.25">
      <c r="A93012"/>
    </row>
    <row r="93013" spans="1:1" x14ac:dyDescent="0.25">
      <c r="A93013"/>
    </row>
    <row r="93014" spans="1:1" x14ac:dyDescent="0.25">
      <c r="A93014"/>
    </row>
    <row r="93015" spans="1:1" x14ac:dyDescent="0.25">
      <c r="A93015"/>
    </row>
    <row r="93016" spans="1:1" x14ac:dyDescent="0.25">
      <c r="A93016"/>
    </row>
    <row r="93017" spans="1:1" x14ac:dyDescent="0.25">
      <c r="A93017"/>
    </row>
    <row r="93018" spans="1:1" x14ac:dyDescent="0.25">
      <c r="A93018"/>
    </row>
    <row r="93019" spans="1:1" x14ac:dyDescent="0.25">
      <c r="A93019"/>
    </row>
    <row r="93020" spans="1:1" x14ac:dyDescent="0.25">
      <c r="A93020"/>
    </row>
    <row r="93021" spans="1:1" x14ac:dyDescent="0.25">
      <c r="A93021"/>
    </row>
    <row r="93022" spans="1:1" x14ac:dyDescent="0.25">
      <c r="A93022"/>
    </row>
    <row r="93023" spans="1:1" x14ac:dyDescent="0.25">
      <c r="A93023"/>
    </row>
    <row r="93024" spans="1:1" x14ac:dyDescent="0.25">
      <c r="A93024"/>
    </row>
    <row r="93025" spans="1:1" x14ac:dyDescent="0.25">
      <c r="A93025"/>
    </row>
    <row r="93026" spans="1:1" x14ac:dyDescent="0.25">
      <c r="A93026"/>
    </row>
    <row r="93027" spans="1:1" x14ac:dyDescent="0.25">
      <c r="A93027"/>
    </row>
    <row r="93028" spans="1:1" x14ac:dyDescent="0.25">
      <c r="A93028"/>
    </row>
    <row r="93029" spans="1:1" x14ac:dyDescent="0.25">
      <c r="A93029"/>
    </row>
    <row r="93030" spans="1:1" x14ac:dyDescent="0.25">
      <c r="A93030"/>
    </row>
    <row r="93031" spans="1:1" x14ac:dyDescent="0.25">
      <c r="A93031"/>
    </row>
    <row r="93032" spans="1:1" x14ac:dyDescent="0.25">
      <c r="A93032"/>
    </row>
    <row r="93033" spans="1:1" x14ac:dyDescent="0.25">
      <c r="A93033"/>
    </row>
    <row r="93034" spans="1:1" x14ac:dyDescent="0.25">
      <c r="A93034"/>
    </row>
    <row r="93035" spans="1:1" x14ac:dyDescent="0.25">
      <c r="A93035"/>
    </row>
    <row r="93036" spans="1:1" x14ac:dyDescent="0.25">
      <c r="A93036"/>
    </row>
    <row r="93037" spans="1:1" x14ac:dyDescent="0.25">
      <c r="A93037"/>
    </row>
    <row r="93038" spans="1:1" x14ac:dyDescent="0.25">
      <c r="A93038"/>
    </row>
    <row r="93039" spans="1:1" x14ac:dyDescent="0.25">
      <c r="A93039"/>
    </row>
    <row r="93040" spans="1:1" x14ac:dyDescent="0.25">
      <c r="A93040"/>
    </row>
    <row r="93041" spans="1:1" x14ac:dyDescent="0.25">
      <c r="A93041"/>
    </row>
    <row r="93042" spans="1:1" x14ac:dyDescent="0.25">
      <c r="A93042"/>
    </row>
    <row r="93043" spans="1:1" x14ac:dyDescent="0.25">
      <c r="A93043"/>
    </row>
    <row r="93044" spans="1:1" x14ac:dyDescent="0.25">
      <c r="A93044"/>
    </row>
    <row r="93045" spans="1:1" x14ac:dyDescent="0.25">
      <c r="A93045"/>
    </row>
    <row r="93046" spans="1:1" x14ac:dyDescent="0.25">
      <c r="A93046"/>
    </row>
    <row r="93047" spans="1:1" x14ac:dyDescent="0.25">
      <c r="A93047"/>
    </row>
    <row r="93048" spans="1:1" x14ac:dyDescent="0.25">
      <c r="A93048"/>
    </row>
    <row r="93049" spans="1:1" x14ac:dyDescent="0.25">
      <c r="A93049"/>
    </row>
    <row r="93050" spans="1:1" x14ac:dyDescent="0.25">
      <c r="A93050"/>
    </row>
    <row r="93051" spans="1:1" x14ac:dyDescent="0.25">
      <c r="A93051"/>
    </row>
    <row r="93052" spans="1:1" x14ac:dyDescent="0.25">
      <c r="A93052"/>
    </row>
    <row r="93053" spans="1:1" x14ac:dyDescent="0.25">
      <c r="A93053"/>
    </row>
    <row r="93054" spans="1:1" x14ac:dyDescent="0.25">
      <c r="A93054"/>
    </row>
    <row r="93055" spans="1:1" x14ac:dyDescent="0.25">
      <c r="A93055"/>
    </row>
    <row r="93056" spans="1:1" x14ac:dyDescent="0.25">
      <c r="A93056"/>
    </row>
    <row r="93057" spans="1:1" x14ac:dyDescent="0.25">
      <c r="A93057"/>
    </row>
    <row r="93058" spans="1:1" x14ac:dyDescent="0.25">
      <c r="A93058"/>
    </row>
    <row r="93059" spans="1:1" x14ac:dyDescent="0.25">
      <c r="A93059"/>
    </row>
    <row r="93060" spans="1:1" x14ac:dyDescent="0.25">
      <c r="A93060"/>
    </row>
    <row r="93061" spans="1:1" x14ac:dyDescent="0.25">
      <c r="A93061"/>
    </row>
    <row r="93062" spans="1:1" x14ac:dyDescent="0.25">
      <c r="A93062"/>
    </row>
    <row r="93063" spans="1:1" x14ac:dyDescent="0.25">
      <c r="A93063"/>
    </row>
    <row r="93064" spans="1:1" x14ac:dyDescent="0.25">
      <c r="A93064"/>
    </row>
    <row r="93065" spans="1:1" x14ac:dyDescent="0.25">
      <c r="A93065"/>
    </row>
    <row r="93066" spans="1:1" x14ac:dyDescent="0.25">
      <c r="A93066"/>
    </row>
    <row r="93067" spans="1:1" x14ac:dyDescent="0.25">
      <c r="A93067"/>
    </row>
    <row r="93068" spans="1:1" x14ac:dyDescent="0.25">
      <c r="A93068"/>
    </row>
    <row r="93069" spans="1:1" x14ac:dyDescent="0.25">
      <c r="A93069"/>
    </row>
    <row r="93070" spans="1:1" x14ac:dyDescent="0.25">
      <c r="A93070"/>
    </row>
    <row r="93071" spans="1:1" x14ac:dyDescent="0.25">
      <c r="A93071"/>
    </row>
    <row r="93072" spans="1:1" x14ac:dyDescent="0.25">
      <c r="A93072"/>
    </row>
    <row r="93073" spans="1:1" x14ac:dyDescent="0.25">
      <c r="A93073"/>
    </row>
    <row r="93074" spans="1:1" x14ac:dyDescent="0.25">
      <c r="A93074"/>
    </row>
    <row r="93075" spans="1:1" x14ac:dyDescent="0.25">
      <c r="A93075"/>
    </row>
    <row r="93076" spans="1:1" x14ac:dyDescent="0.25">
      <c r="A93076"/>
    </row>
    <row r="93077" spans="1:1" x14ac:dyDescent="0.25">
      <c r="A93077"/>
    </row>
    <row r="93078" spans="1:1" x14ac:dyDescent="0.25">
      <c r="A93078"/>
    </row>
    <row r="93079" spans="1:1" x14ac:dyDescent="0.25">
      <c r="A93079"/>
    </row>
    <row r="93080" spans="1:1" x14ac:dyDescent="0.25">
      <c r="A93080"/>
    </row>
    <row r="93081" spans="1:1" x14ac:dyDescent="0.25">
      <c r="A93081"/>
    </row>
    <row r="93082" spans="1:1" x14ac:dyDescent="0.25">
      <c r="A93082"/>
    </row>
    <row r="93083" spans="1:1" x14ac:dyDescent="0.25">
      <c r="A93083"/>
    </row>
    <row r="93084" spans="1:1" x14ac:dyDescent="0.25">
      <c r="A93084"/>
    </row>
    <row r="93085" spans="1:1" x14ac:dyDescent="0.25">
      <c r="A93085"/>
    </row>
    <row r="93086" spans="1:1" x14ac:dyDescent="0.25">
      <c r="A93086"/>
    </row>
    <row r="93087" spans="1:1" x14ac:dyDescent="0.25">
      <c r="A93087"/>
    </row>
    <row r="93088" spans="1:1" x14ac:dyDescent="0.25">
      <c r="A93088"/>
    </row>
    <row r="93089" spans="1:1" x14ac:dyDescent="0.25">
      <c r="A93089"/>
    </row>
    <row r="93090" spans="1:1" x14ac:dyDescent="0.25">
      <c r="A93090"/>
    </row>
    <row r="93091" spans="1:1" x14ac:dyDescent="0.25">
      <c r="A93091"/>
    </row>
    <row r="93092" spans="1:1" x14ac:dyDescent="0.25">
      <c r="A93092"/>
    </row>
    <row r="93093" spans="1:1" x14ac:dyDescent="0.25">
      <c r="A93093"/>
    </row>
    <row r="93094" spans="1:1" x14ac:dyDescent="0.25">
      <c r="A93094"/>
    </row>
    <row r="93095" spans="1:1" x14ac:dyDescent="0.25">
      <c r="A93095"/>
    </row>
    <row r="93096" spans="1:1" x14ac:dyDescent="0.25">
      <c r="A93096"/>
    </row>
    <row r="93097" spans="1:1" x14ac:dyDescent="0.25">
      <c r="A93097"/>
    </row>
    <row r="93098" spans="1:1" x14ac:dyDescent="0.25">
      <c r="A93098"/>
    </row>
    <row r="93099" spans="1:1" x14ac:dyDescent="0.25">
      <c r="A93099"/>
    </row>
    <row r="93100" spans="1:1" x14ac:dyDescent="0.25">
      <c r="A93100"/>
    </row>
    <row r="93101" spans="1:1" x14ac:dyDescent="0.25">
      <c r="A93101"/>
    </row>
    <row r="93102" spans="1:1" x14ac:dyDescent="0.25">
      <c r="A93102"/>
    </row>
    <row r="93103" spans="1:1" x14ac:dyDescent="0.25">
      <c r="A93103"/>
    </row>
    <row r="93104" spans="1:1" x14ac:dyDescent="0.25">
      <c r="A93104"/>
    </row>
    <row r="93105" spans="1:1" x14ac:dyDescent="0.25">
      <c r="A93105"/>
    </row>
    <row r="93106" spans="1:1" x14ac:dyDescent="0.25">
      <c r="A93106"/>
    </row>
    <row r="93107" spans="1:1" x14ac:dyDescent="0.25">
      <c r="A93107"/>
    </row>
    <row r="93108" spans="1:1" x14ac:dyDescent="0.25">
      <c r="A93108"/>
    </row>
    <row r="93109" spans="1:1" x14ac:dyDescent="0.25">
      <c r="A93109"/>
    </row>
    <row r="93110" spans="1:1" x14ac:dyDescent="0.25">
      <c r="A93110"/>
    </row>
    <row r="93111" spans="1:1" x14ac:dyDescent="0.25">
      <c r="A93111"/>
    </row>
    <row r="93112" spans="1:1" x14ac:dyDescent="0.25">
      <c r="A93112"/>
    </row>
    <row r="93113" spans="1:1" x14ac:dyDescent="0.25">
      <c r="A93113"/>
    </row>
    <row r="93114" spans="1:1" x14ac:dyDescent="0.25">
      <c r="A93114"/>
    </row>
    <row r="93115" spans="1:1" x14ac:dyDescent="0.25">
      <c r="A93115"/>
    </row>
    <row r="93116" spans="1:1" x14ac:dyDescent="0.25">
      <c r="A93116"/>
    </row>
    <row r="93117" spans="1:1" x14ac:dyDescent="0.25">
      <c r="A93117"/>
    </row>
    <row r="93118" spans="1:1" x14ac:dyDescent="0.25">
      <c r="A93118"/>
    </row>
    <row r="93119" spans="1:1" x14ac:dyDescent="0.25">
      <c r="A93119"/>
    </row>
    <row r="93120" spans="1:1" x14ac:dyDescent="0.25">
      <c r="A93120"/>
    </row>
    <row r="93121" spans="1:1" x14ac:dyDescent="0.25">
      <c r="A93121"/>
    </row>
    <row r="93122" spans="1:1" x14ac:dyDescent="0.25">
      <c r="A93122"/>
    </row>
    <row r="93123" spans="1:1" x14ac:dyDescent="0.25">
      <c r="A93123"/>
    </row>
    <row r="93124" spans="1:1" x14ac:dyDescent="0.25">
      <c r="A93124"/>
    </row>
    <row r="93125" spans="1:1" x14ac:dyDescent="0.25">
      <c r="A93125"/>
    </row>
    <row r="93126" spans="1:1" x14ac:dyDescent="0.25">
      <c r="A93126"/>
    </row>
    <row r="93127" spans="1:1" x14ac:dyDescent="0.25">
      <c r="A93127"/>
    </row>
    <row r="93128" spans="1:1" x14ac:dyDescent="0.25">
      <c r="A93128"/>
    </row>
    <row r="93129" spans="1:1" x14ac:dyDescent="0.25">
      <c r="A93129"/>
    </row>
    <row r="93130" spans="1:1" x14ac:dyDescent="0.25">
      <c r="A93130"/>
    </row>
    <row r="93131" spans="1:1" x14ac:dyDescent="0.25">
      <c r="A93131"/>
    </row>
    <row r="93132" spans="1:1" x14ac:dyDescent="0.25">
      <c r="A93132"/>
    </row>
    <row r="93133" spans="1:1" x14ac:dyDescent="0.25">
      <c r="A93133"/>
    </row>
    <row r="93134" spans="1:1" x14ac:dyDescent="0.25">
      <c r="A93134"/>
    </row>
    <row r="93135" spans="1:1" x14ac:dyDescent="0.25">
      <c r="A93135"/>
    </row>
    <row r="93136" spans="1:1" x14ac:dyDescent="0.25">
      <c r="A93136"/>
    </row>
    <row r="93137" spans="1:1" x14ac:dyDescent="0.25">
      <c r="A93137"/>
    </row>
    <row r="93138" spans="1:1" x14ac:dyDescent="0.25">
      <c r="A93138"/>
    </row>
    <row r="93139" spans="1:1" x14ac:dyDescent="0.25">
      <c r="A93139"/>
    </row>
    <row r="93140" spans="1:1" x14ac:dyDescent="0.25">
      <c r="A93140"/>
    </row>
    <row r="93141" spans="1:1" x14ac:dyDescent="0.25">
      <c r="A93141"/>
    </row>
    <row r="93142" spans="1:1" x14ac:dyDescent="0.25">
      <c r="A93142"/>
    </row>
    <row r="93143" spans="1:1" x14ac:dyDescent="0.25">
      <c r="A93143"/>
    </row>
    <row r="93144" spans="1:1" x14ac:dyDescent="0.25">
      <c r="A93144"/>
    </row>
    <row r="93145" spans="1:1" x14ac:dyDescent="0.25">
      <c r="A93145"/>
    </row>
    <row r="93146" spans="1:1" x14ac:dyDescent="0.25">
      <c r="A93146"/>
    </row>
    <row r="93147" spans="1:1" x14ac:dyDescent="0.25">
      <c r="A93147"/>
    </row>
    <row r="93148" spans="1:1" x14ac:dyDescent="0.25">
      <c r="A93148"/>
    </row>
    <row r="93149" spans="1:1" x14ac:dyDescent="0.25">
      <c r="A93149"/>
    </row>
    <row r="93150" spans="1:1" x14ac:dyDescent="0.25">
      <c r="A93150"/>
    </row>
    <row r="93151" spans="1:1" x14ac:dyDescent="0.25">
      <c r="A93151"/>
    </row>
    <row r="93152" spans="1:1" x14ac:dyDescent="0.25">
      <c r="A93152"/>
    </row>
    <row r="93153" spans="1:1" x14ac:dyDescent="0.25">
      <c r="A93153"/>
    </row>
    <row r="93154" spans="1:1" x14ac:dyDescent="0.25">
      <c r="A93154"/>
    </row>
    <row r="93155" spans="1:1" x14ac:dyDescent="0.25">
      <c r="A93155"/>
    </row>
    <row r="93156" spans="1:1" x14ac:dyDescent="0.25">
      <c r="A93156"/>
    </row>
    <row r="93157" spans="1:1" x14ac:dyDescent="0.25">
      <c r="A93157"/>
    </row>
    <row r="93158" spans="1:1" x14ac:dyDescent="0.25">
      <c r="A93158"/>
    </row>
    <row r="93159" spans="1:1" x14ac:dyDescent="0.25">
      <c r="A93159"/>
    </row>
    <row r="93160" spans="1:1" x14ac:dyDescent="0.25">
      <c r="A93160"/>
    </row>
    <row r="93161" spans="1:1" x14ac:dyDescent="0.25">
      <c r="A93161"/>
    </row>
    <row r="93162" spans="1:1" x14ac:dyDescent="0.25">
      <c r="A93162"/>
    </row>
    <row r="93163" spans="1:1" x14ac:dyDescent="0.25">
      <c r="A93163"/>
    </row>
    <row r="93164" spans="1:1" x14ac:dyDescent="0.25">
      <c r="A93164"/>
    </row>
    <row r="93165" spans="1:1" x14ac:dyDescent="0.25">
      <c r="A93165"/>
    </row>
    <row r="93166" spans="1:1" x14ac:dyDescent="0.25">
      <c r="A93166"/>
    </row>
    <row r="93167" spans="1:1" x14ac:dyDescent="0.25">
      <c r="A93167"/>
    </row>
    <row r="93168" spans="1:1" x14ac:dyDescent="0.25">
      <c r="A93168"/>
    </row>
    <row r="93169" spans="1:1" x14ac:dyDescent="0.25">
      <c r="A93169"/>
    </row>
    <row r="93170" spans="1:1" x14ac:dyDescent="0.25">
      <c r="A93170"/>
    </row>
    <row r="93171" spans="1:1" x14ac:dyDescent="0.25">
      <c r="A93171"/>
    </row>
    <row r="93172" spans="1:1" x14ac:dyDescent="0.25">
      <c r="A93172"/>
    </row>
    <row r="93173" spans="1:1" x14ac:dyDescent="0.25">
      <c r="A93173"/>
    </row>
    <row r="93174" spans="1:1" x14ac:dyDescent="0.25">
      <c r="A93174"/>
    </row>
    <row r="93175" spans="1:1" x14ac:dyDescent="0.25">
      <c r="A93175"/>
    </row>
    <row r="93176" spans="1:1" x14ac:dyDescent="0.25">
      <c r="A93176"/>
    </row>
    <row r="93177" spans="1:1" x14ac:dyDescent="0.25">
      <c r="A93177"/>
    </row>
    <row r="93178" spans="1:1" x14ac:dyDescent="0.25">
      <c r="A93178"/>
    </row>
    <row r="93179" spans="1:1" x14ac:dyDescent="0.25">
      <c r="A93179"/>
    </row>
    <row r="93180" spans="1:1" x14ac:dyDescent="0.25">
      <c r="A93180"/>
    </row>
    <row r="93181" spans="1:1" x14ac:dyDescent="0.25">
      <c r="A93181"/>
    </row>
    <row r="93182" spans="1:1" x14ac:dyDescent="0.25">
      <c r="A93182"/>
    </row>
    <row r="93183" spans="1:1" x14ac:dyDescent="0.25">
      <c r="A93183"/>
    </row>
    <row r="93184" spans="1:1" x14ac:dyDescent="0.25">
      <c r="A93184"/>
    </row>
    <row r="93185" spans="1:1" x14ac:dyDescent="0.25">
      <c r="A93185"/>
    </row>
    <row r="93186" spans="1:1" x14ac:dyDescent="0.25">
      <c r="A93186"/>
    </row>
    <row r="93187" spans="1:1" x14ac:dyDescent="0.25">
      <c r="A93187"/>
    </row>
    <row r="93188" spans="1:1" x14ac:dyDescent="0.25">
      <c r="A93188"/>
    </row>
    <row r="93189" spans="1:1" x14ac:dyDescent="0.25">
      <c r="A93189"/>
    </row>
    <row r="93190" spans="1:1" x14ac:dyDescent="0.25">
      <c r="A93190"/>
    </row>
    <row r="93191" spans="1:1" x14ac:dyDescent="0.25">
      <c r="A93191"/>
    </row>
    <row r="93192" spans="1:1" x14ac:dyDescent="0.25">
      <c r="A93192"/>
    </row>
    <row r="93193" spans="1:1" x14ac:dyDescent="0.25">
      <c r="A93193"/>
    </row>
    <row r="93194" spans="1:1" x14ac:dyDescent="0.25">
      <c r="A93194"/>
    </row>
    <row r="93195" spans="1:1" x14ac:dyDescent="0.25">
      <c r="A93195"/>
    </row>
    <row r="93196" spans="1:1" x14ac:dyDescent="0.25">
      <c r="A93196"/>
    </row>
    <row r="93197" spans="1:1" x14ac:dyDescent="0.25">
      <c r="A93197"/>
    </row>
    <row r="93198" spans="1:1" x14ac:dyDescent="0.25">
      <c r="A93198"/>
    </row>
    <row r="93199" spans="1:1" x14ac:dyDescent="0.25">
      <c r="A93199"/>
    </row>
    <row r="93200" spans="1:1" x14ac:dyDescent="0.25">
      <c r="A93200"/>
    </row>
    <row r="93201" spans="1:1" x14ac:dyDescent="0.25">
      <c r="A93201"/>
    </row>
    <row r="93202" spans="1:1" x14ac:dyDescent="0.25">
      <c r="A93202"/>
    </row>
    <row r="93203" spans="1:1" x14ac:dyDescent="0.25">
      <c r="A93203"/>
    </row>
    <row r="93204" spans="1:1" x14ac:dyDescent="0.25">
      <c r="A93204"/>
    </row>
    <row r="93205" spans="1:1" x14ac:dyDescent="0.25">
      <c r="A93205"/>
    </row>
    <row r="93206" spans="1:1" x14ac:dyDescent="0.25">
      <c r="A93206"/>
    </row>
    <row r="93207" spans="1:1" x14ac:dyDescent="0.25">
      <c r="A93207"/>
    </row>
    <row r="93208" spans="1:1" x14ac:dyDescent="0.25">
      <c r="A93208"/>
    </row>
    <row r="93209" spans="1:1" x14ac:dyDescent="0.25">
      <c r="A93209"/>
    </row>
    <row r="93210" spans="1:1" x14ac:dyDescent="0.25">
      <c r="A93210"/>
    </row>
    <row r="93211" spans="1:1" x14ac:dyDescent="0.25">
      <c r="A93211"/>
    </row>
    <row r="93212" spans="1:1" x14ac:dyDescent="0.25">
      <c r="A93212"/>
    </row>
    <row r="93213" spans="1:1" x14ac:dyDescent="0.25">
      <c r="A93213"/>
    </row>
    <row r="93214" spans="1:1" x14ac:dyDescent="0.25">
      <c r="A93214"/>
    </row>
    <row r="93215" spans="1:1" x14ac:dyDescent="0.25">
      <c r="A93215"/>
    </row>
    <row r="93216" spans="1:1" x14ac:dyDescent="0.25">
      <c r="A93216"/>
    </row>
    <row r="93217" spans="1:1" x14ac:dyDescent="0.25">
      <c r="A93217"/>
    </row>
    <row r="93218" spans="1:1" x14ac:dyDescent="0.25">
      <c r="A93218"/>
    </row>
    <row r="93219" spans="1:1" x14ac:dyDescent="0.25">
      <c r="A93219"/>
    </row>
    <row r="93220" spans="1:1" x14ac:dyDescent="0.25">
      <c r="A93220"/>
    </row>
    <row r="93221" spans="1:1" x14ac:dyDescent="0.25">
      <c r="A93221"/>
    </row>
    <row r="93222" spans="1:1" x14ac:dyDescent="0.25">
      <c r="A93222"/>
    </row>
    <row r="93223" spans="1:1" x14ac:dyDescent="0.25">
      <c r="A93223"/>
    </row>
    <row r="93224" spans="1:1" x14ac:dyDescent="0.25">
      <c r="A93224"/>
    </row>
    <row r="93225" spans="1:1" x14ac:dyDescent="0.25">
      <c r="A93225"/>
    </row>
    <row r="93226" spans="1:1" x14ac:dyDescent="0.25">
      <c r="A93226"/>
    </row>
    <row r="93227" spans="1:1" x14ac:dyDescent="0.25">
      <c r="A93227"/>
    </row>
    <row r="93228" spans="1:1" x14ac:dyDescent="0.25">
      <c r="A93228"/>
    </row>
    <row r="93229" spans="1:1" x14ac:dyDescent="0.25">
      <c r="A93229"/>
    </row>
    <row r="93230" spans="1:1" x14ac:dyDescent="0.25">
      <c r="A93230"/>
    </row>
    <row r="93231" spans="1:1" x14ac:dyDescent="0.25">
      <c r="A93231"/>
    </row>
    <row r="93232" spans="1:1" x14ac:dyDescent="0.25">
      <c r="A93232"/>
    </row>
    <row r="93233" spans="1:1" x14ac:dyDescent="0.25">
      <c r="A93233"/>
    </row>
    <row r="93234" spans="1:1" x14ac:dyDescent="0.25">
      <c r="A93234"/>
    </row>
    <row r="93235" spans="1:1" x14ac:dyDescent="0.25">
      <c r="A93235"/>
    </row>
    <row r="93236" spans="1:1" x14ac:dyDescent="0.25">
      <c r="A93236"/>
    </row>
    <row r="93237" spans="1:1" x14ac:dyDescent="0.25">
      <c r="A93237"/>
    </row>
    <row r="93238" spans="1:1" x14ac:dyDescent="0.25">
      <c r="A93238"/>
    </row>
    <row r="93239" spans="1:1" x14ac:dyDescent="0.25">
      <c r="A93239"/>
    </row>
    <row r="93240" spans="1:1" x14ac:dyDescent="0.25">
      <c r="A93240"/>
    </row>
    <row r="93241" spans="1:1" x14ac:dyDescent="0.25">
      <c r="A93241"/>
    </row>
    <row r="93242" spans="1:1" x14ac:dyDescent="0.25">
      <c r="A93242"/>
    </row>
    <row r="93243" spans="1:1" x14ac:dyDescent="0.25">
      <c r="A93243"/>
    </row>
    <row r="93244" spans="1:1" x14ac:dyDescent="0.25">
      <c r="A93244"/>
    </row>
    <row r="93245" spans="1:1" x14ac:dyDescent="0.25">
      <c r="A93245"/>
    </row>
    <row r="93246" spans="1:1" x14ac:dyDescent="0.25">
      <c r="A93246"/>
    </row>
    <row r="93247" spans="1:1" x14ac:dyDescent="0.25">
      <c r="A93247"/>
    </row>
    <row r="93248" spans="1:1" x14ac:dyDescent="0.25">
      <c r="A93248"/>
    </row>
    <row r="93249" spans="1:1" x14ac:dyDescent="0.25">
      <c r="A93249"/>
    </row>
    <row r="93250" spans="1:1" x14ac:dyDescent="0.25">
      <c r="A93250"/>
    </row>
    <row r="93251" spans="1:1" x14ac:dyDescent="0.25">
      <c r="A93251"/>
    </row>
    <row r="93252" spans="1:1" x14ac:dyDescent="0.25">
      <c r="A93252"/>
    </row>
    <row r="93253" spans="1:1" x14ac:dyDescent="0.25">
      <c r="A93253"/>
    </row>
    <row r="93254" spans="1:1" x14ac:dyDescent="0.25">
      <c r="A93254"/>
    </row>
    <row r="93255" spans="1:1" x14ac:dyDescent="0.25">
      <c r="A93255"/>
    </row>
    <row r="93256" spans="1:1" x14ac:dyDescent="0.25">
      <c r="A93256"/>
    </row>
    <row r="93257" spans="1:1" x14ac:dyDescent="0.25">
      <c r="A93257"/>
    </row>
    <row r="93258" spans="1:1" x14ac:dyDescent="0.25">
      <c r="A93258"/>
    </row>
    <row r="93259" spans="1:1" x14ac:dyDescent="0.25">
      <c r="A93259"/>
    </row>
    <row r="93260" spans="1:1" x14ac:dyDescent="0.25">
      <c r="A93260"/>
    </row>
    <row r="93261" spans="1:1" x14ac:dyDescent="0.25">
      <c r="A93261"/>
    </row>
    <row r="93262" spans="1:1" x14ac:dyDescent="0.25">
      <c r="A93262"/>
    </row>
    <row r="93263" spans="1:1" x14ac:dyDescent="0.25">
      <c r="A93263"/>
    </row>
    <row r="93264" spans="1:1" x14ac:dyDescent="0.25">
      <c r="A93264"/>
    </row>
    <row r="93265" spans="1:1" x14ac:dyDescent="0.25">
      <c r="A93265"/>
    </row>
    <row r="93266" spans="1:1" x14ac:dyDescent="0.25">
      <c r="A93266"/>
    </row>
    <row r="93267" spans="1:1" x14ac:dyDescent="0.25">
      <c r="A93267"/>
    </row>
    <row r="93268" spans="1:1" x14ac:dyDescent="0.25">
      <c r="A93268"/>
    </row>
    <row r="93269" spans="1:1" x14ac:dyDescent="0.25">
      <c r="A93269"/>
    </row>
    <row r="93270" spans="1:1" x14ac:dyDescent="0.25">
      <c r="A93270"/>
    </row>
    <row r="93271" spans="1:1" x14ac:dyDescent="0.25">
      <c r="A93271"/>
    </row>
    <row r="93272" spans="1:1" x14ac:dyDescent="0.25">
      <c r="A93272"/>
    </row>
    <row r="93273" spans="1:1" x14ac:dyDescent="0.25">
      <c r="A93273"/>
    </row>
    <row r="93274" spans="1:1" x14ac:dyDescent="0.25">
      <c r="A93274"/>
    </row>
    <row r="93275" spans="1:1" x14ac:dyDescent="0.25">
      <c r="A93275"/>
    </row>
    <row r="93276" spans="1:1" x14ac:dyDescent="0.25">
      <c r="A93276"/>
    </row>
    <row r="93277" spans="1:1" x14ac:dyDescent="0.25">
      <c r="A93277"/>
    </row>
    <row r="93278" spans="1:1" x14ac:dyDescent="0.25">
      <c r="A93278"/>
    </row>
    <row r="93279" spans="1:1" x14ac:dyDescent="0.25">
      <c r="A93279"/>
    </row>
    <row r="93280" spans="1:1" x14ac:dyDescent="0.25">
      <c r="A93280"/>
    </row>
    <row r="93281" spans="1:1" x14ac:dyDescent="0.25">
      <c r="A93281"/>
    </row>
    <row r="93282" spans="1:1" x14ac:dyDescent="0.25">
      <c r="A93282"/>
    </row>
    <row r="93283" spans="1:1" x14ac:dyDescent="0.25">
      <c r="A93283"/>
    </row>
    <row r="93284" spans="1:1" x14ac:dyDescent="0.25">
      <c r="A93284"/>
    </row>
    <row r="93285" spans="1:1" x14ac:dyDescent="0.25">
      <c r="A93285"/>
    </row>
    <row r="93286" spans="1:1" x14ac:dyDescent="0.25">
      <c r="A93286"/>
    </row>
    <row r="93287" spans="1:1" x14ac:dyDescent="0.25">
      <c r="A93287"/>
    </row>
    <row r="93288" spans="1:1" x14ac:dyDescent="0.25">
      <c r="A93288"/>
    </row>
    <row r="93289" spans="1:1" x14ac:dyDescent="0.25">
      <c r="A93289"/>
    </row>
    <row r="93290" spans="1:1" x14ac:dyDescent="0.25">
      <c r="A93290"/>
    </row>
    <row r="93291" spans="1:1" x14ac:dyDescent="0.25">
      <c r="A93291"/>
    </row>
    <row r="93292" spans="1:1" x14ac:dyDescent="0.25">
      <c r="A93292"/>
    </row>
    <row r="93293" spans="1:1" x14ac:dyDescent="0.25">
      <c r="A93293"/>
    </row>
    <row r="93294" spans="1:1" x14ac:dyDescent="0.25">
      <c r="A93294"/>
    </row>
    <row r="93295" spans="1:1" x14ac:dyDescent="0.25">
      <c r="A93295"/>
    </row>
    <row r="93296" spans="1:1" x14ac:dyDescent="0.25">
      <c r="A93296"/>
    </row>
    <row r="93297" spans="1:1" x14ac:dyDescent="0.25">
      <c r="A93297"/>
    </row>
    <row r="93298" spans="1:1" x14ac:dyDescent="0.25">
      <c r="A93298"/>
    </row>
    <row r="93299" spans="1:1" x14ac:dyDescent="0.25">
      <c r="A93299"/>
    </row>
    <row r="93300" spans="1:1" x14ac:dyDescent="0.25">
      <c r="A93300"/>
    </row>
    <row r="93301" spans="1:1" x14ac:dyDescent="0.25">
      <c r="A93301"/>
    </row>
    <row r="93302" spans="1:1" x14ac:dyDescent="0.25">
      <c r="A93302"/>
    </row>
    <row r="93303" spans="1:1" x14ac:dyDescent="0.25">
      <c r="A93303"/>
    </row>
    <row r="93304" spans="1:1" x14ac:dyDescent="0.25">
      <c r="A93304"/>
    </row>
    <row r="93305" spans="1:1" x14ac:dyDescent="0.25">
      <c r="A93305"/>
    </row>
    <row r="93306" spans="1:1" x14ac:dyDescent="0.25">
      <c r="A93306"/>
    </row>
    <row r="93307" spans="1:1" x14ac:dyDescent="0.25">
      <c r="A93307"/>
    </row>
    <row r="93308" spans="1:1" x14ac:dyDescent="0.25">
      <c r="A93308"/>
    </row>
    <row r="93309" spans="1:1" x14ac:dyDescent="0.25">
      <c r="A93309"/>
    </row>
    <row r="93310" spans="1:1" x14ac:dyDescent="0.25">
      <c r="A93310"/>
    </row>
    <row r="93311" spans="1:1" x14ac:dyDescent="0.25">
      <c r="A93311"/>
    </row>
    <row r="93312" spans="1:1" x14ac:dyDescent="0.25">
      <c r="A93312"/>
    </row>
    <row r="93313" spans="1:1" x14ac:dyDescent="0.25">
      <c r="A93313"/>
    </row>
    <row r="93314" spans="1:1" x14ac:dyDescent="0.25">
      <c r="A93314"/>
    </row>
    <row r="93315" spans="1:1" x14ac:dyDescent="0.25">
      <c r="A93315"/>
    </row>
    <row r="93316" spans="1:1" x14ac:dyDescent="0.25">
      <c r="A93316"/>
    </row>
    <row r="93317" spans="1:1" x14ac:dyDescent="0.25">
      <c r="A93317"/>
    </row>
    <row r="93318" spans="1:1" x14ac:dyDescent="0.25">
      <c r="A93318"/>
    </row>
    <row r="93319" spans="1:1" x14ac:dyDescent="0.25">
      <c r="A93319"/>
    </row>
    <row r="93320" spans="1:1" x14ac:dyDescent="0.25">
      <c r="A93320"/>
    </row>
    <row r="93321" spans="1:1" x14ac:dyDescent="0.25">
      <c r="A93321"/>
    </row>
    <row r="93322" spans="1:1" x14ac:dyDescent="0.25">
      <c r="A93322"/>
    </row>
    <row r="93323" spans="1:1" x14ac:dyDescent="0.25">
      <c r="A93323"/>
    </row>
    <row r="93324" spans="1:1" x14ac:dyDescent="0.25">
      <c r="A93324"/>
    </row>
    <row r="93325" spans="1:1" x14ac:dyDescent="0.25">
      <c r="A93325"/>
    </row>
    <row r="93326" spans="1:1" x14ac:dyDescent="0.25">
      <c r="A93326"/>
    </row>
    <row r="93327" spans="1:1" x14ac:dyDescent="0.25">
      <c r="A93327"/>
    </row>
    <row r="93328" spans="1:1" x14ac:dyDescent="0.25">
      <c r="A93328"/>
    </row>
    <row r="93329" spans="1:1" x14ac:dyDescent="0.25">
      <c r="A93329"/>
    </row>
    <row r="93330" spans="1:1" x14ac:dyDescent="0.25">
      <c r="A93330"/>
    </row>
    <row r="93331" spans="1:1" x14ac:dyDescent="0.25">
      <c r="A93331"/>
    </row>
    <row r="93332" spans="1:1" x14ac:dyDescent="0.25">
      <c r="A93332"/>
    </row>
    <row r="93333" spans="1:1" x14ac:dyDescent="0.25">
      <c r="A93333"/>
    </row>
    <row r="93334" spans="1:1" x14ac:dyDescent="0.25">
      <c r="A93334"/>
    </row>
    <row r="93335" spans="1:1" x14ac:dyDescent="0.25">
      <c r="A93335"/>
    </row>
    <row r="93336" spans="1:1" x14ac:dyDescent="0.25">
      <c r="A93336"/>
    </row>
    <row r="93337" spans="1:1" x14ac:dyDescent="0.25">
      <c r="A93337"/>
    </row>
    <row r="93338" spans="1:1" x14ac:dyDescent="0.25">
      <c r="A93338"/>
    </row>
    <row r="93339" spans="1:1" x14ac:dyDescent="0.25">
      <c r="A93339"/>
    </row>
    <row r="93340" spans="1:1" x14ac:dyDescent="0.25">
      <c r="A93340"/>
    </row>
    <row r="93341" spans="1:1" x14ac:dyDescent="0.25">
      <c r="A93341"/>
    </row>
    <row r="93342" spans="1:1" x14ac:dyDescent="0.25">
      <c r="A93342"/>
    </row>
    <row r="93343" spans="1:1" x14ac:dyDescent="0.25">
      <c r="A93343"/>
    </row>
    <row r="93344" spans="1:1" x14ac:dyDescent="0.25">
      <c r="A93344"/>
    </row>
    <row r="93345" spans="1:1" x14ac:dyDescent="0.25">
      <c r="A93345"/>
    </row>
    <row r="93346" spans="1:1" x14ac:dyDescent="0.25">
      <c r="A93346"/>
    </row>
    <row r="93347" spans="1:1" x14ac:dyDescent="0.25">
      <c r="A93347"/>
    </row>
    <row r="93348" spans="1:1" x14ac:dyDescent="0.25">
      <c r="A93348"/>
    </row>
    <row r="93349" spans="1:1" x14ac:dyDescent="0.25">
      <c r="A93349"/>
    </row>
    <row r="93350" spans="1:1" x14ac:dyDescent="0.25">
      <c r="A93350"/>
    </row>
    <row r="93351" spans="1:1" x14ac:dyDescent="0.25">
      <c r="A93351"/>
    </row>
    <row r="93352" spans="1:1" x14ac:dyDescent="0.25">
      <c r="A93352"/>
    </row>
    <row r="93353" spans="1:1" x14ac:dyDescent="0.25">
      <c r="A93353"/>
    </row>
    <row r="93354" spans="1:1" x14ac:dyDescent="0.25">
      <c r="A93354"/>
    </row>
    <row r="93355" spans="1:1" x14ac:dyDescent="0.25">
      <c r="A93355"/>
    </row>
    <row r="93356" spans="1:1" x14ac:dyDescent="0.25">
      <c r="A93356"/>
    </row>
    <row r="93357" spans="1:1" x14ac:dyDescent="0.25">
      <c r="A93357"/>
    </row>
    <row r="93358" spans="1:1" x14ac:dyDescent="0.25">
      <c r="A93358"/>
    </row>
    <row r="93359" spans="1:1" x14ac:dyDescent="0.25">
      <c r="A93359"/>
    </row>
    <row r="93360" spans="1:1" x14ac:dyDescent="0.25">
      <c r="A93360"/>
    </row>
    <row r="93361" spans="1:1" x14ac:dyDescent="0.25">
      <c r="A93361"/>
    </row>
    <row r="93362" spans="1:1" x14ac:dyDescent="0.25">
      <c r="A93362"/>
    </row>
    <row r="93363" spans="1:1" x14ac:dyDescent="0.25">
      <c r="A93363"/>
    </row>
    <row r="93364" spans="1:1" x14ac:dyDescent="0.25">
      <c r="A93364"/>
    </row>
    <row r="93365" spans="1:1" x14ac:dyDescent="0.25">
      <c r="A93365"/>
    </row>
    <row r="93366" spans="1:1" x14ac:dyDescent="0.25">
      <c r="A93366"/>
    </row>
    <row r="93367" spans="1:1" x14ac:dyDescent="0.25">
      <c r="A93367"/>
    </row>
    <row r="93368" spans="1:1" x14ac:dyDescent="0.25">
      <c r="A93368"/>
    </row>
    <row r="93369" spans="1:1" x14ac:dyDescent="0.25">
      <c r="A93369"/>
    </row>
    <row r="93370" spans="1:1" x14ac:dyDescent="0.25">
      <c r="A93370"/>
    </row>
    <row r="93371" spans="1:1" x14ac:dyDescent="0.25">
      <c r="A93371"/>
    </row>
    <row r="93372" spans="1:1" x14ac:dyDescent="0.25">
      <c r="A93372"/>
    </row>
    <row r="93373" spans="1:1" x14ac:dyDescent="0.25">
      <c r="A93373"/>
    </row>
    <row r="93374" spans="1:1" x14ac:dyDescent="0.25">
      <c r="A93374"/>
    </row>
    <row r="93375" spans="1:1" x14ac:dyDescent="0.25">
      <c r="A93375"/>
    </row>
    <row r="93376" spans="1:1" x14ac:dyDescent="0.25">
      <c r="A93376"/>
    </row>
    <row r="93377" spans="1:1" x14ac:dyDescent="0.25">
      <c r="A93377"/>
    </row>
    <row r="93378" spans="1:1" x14ac:dyDescent="0.25">
      <c r="A93378"/>
    </row>
    <row r="93379" spans="1:1" x14ac:dyDescent="0.25">
      <c r="A93379"/>
    </row>
    <row r="93380" spans="1:1" x14ac:dyDescent="0.25">
      <c r="A93380"/>
    </row>
    <row r="93381" spans="1:1" x14ac:dyDescent="0.25">
      <c r="A93381"/>
    </row>
    <row r="93382" spans="1:1" x14ac:dyDescent="0.25">
      <c r="A93382"/>
    </row>
    <row r="93383" spans="1:1" x14ac:dyDescent="0.25">
      <c r="A93383"/>
    </row>
    <row r="93384" spans="1:1" x14ac:dyDescent="0.25">
      <c r="A93384"/>
    </row>
    <row r="93385" spans="1:1" x14ac:dyDescent="0.25">
      <c r="A93385"/>
    </row>
    <row r="93386" spans="1:1" x14ac:dyDescent="0.25">
      <c r="A93386"/>
    </row>
    <row r="93387" spans="1:1" x14ac:dyDescent="0.25">
      <c r="A93387"/>
    </row>
    <row r="93388" spans="1:1" x14ac:dyDescent="0.25">
      <c r="A93388"/>
    </row>
    <row r="93389" spans="1:1" x14ac:dyDescent="0.25">
      <c r="A93389"/>
    </row>
    <row r="93390" spans="1:1" x14ac:dyDescent="0.25">
      <c r="A93390"/>
    </row>
    <row r="93391" spans="1:1" x14ac:dyDescent="0.25">
      <c r="A93391"/>
    </row>
    <row r="93392" spans="1:1" x14ac:dyDescent="0.25">
      <c r="A93392"/>
    </row>
    <row r="93393" spans="1:1" x14ac:dyDescent="0.25">
      <c r="A93393"/>
    </row>
    <row r="93394" spans="1:1" x14ac:dyDescent="0.25">
      <c r="A93394"/>
    </row>
    <row r="93395" spans="1:1" x14ac:dyDescent="0.25">
      <c r="A93395"/>
    </row>
    <row r="93396" spans="1:1" x14ac:dyDescent="0.25">
      <c r="A93396"/>
    </row>
    <row r="93397" spans="1:1" x14ac:dyDescent="0.25">
      <c r="A93397"/>
    </row>
    <row r="93398" spans="1:1" x14ac:dyDescent="0.25">
      <c r="A93398"/>
    </row>
    <row r="93399" spans="1:1" x14ac:dyDescent="0.25">
      <c r="A93399"/>
    </row>
    <row r="93400" spans="1:1" x14ac:dyDescent="0.25">
      <c r="A93400"/>
    </row>
    <row r="93401" spans="1:1" x14ac:dyDescent="0.25">
      <c r="A93401"/>
    </row>
    <row r="93402" spans="1:1" x14ac:dyDescent="0.25">
      <c r="A93402"/>
    </row>
    <row r="93403" spans="1:1" x14ac:dyDescent="0.25">
      <c r="A93403"/>
    </row>
    <row r="93404" spans="1:1" x14ac:dyDescent="0.25">
      <c r="A93404"/>
    </row>
    <row r="93405" spans="1:1" x14ac:dyDescent="0.25">
      <c r="A93405"/>
    </row>
    <row r="93406" spans="1:1" x14ac:dyDescent="0.25">
      <c r="A93406"/>
    </row>
    <row r="93407" spans="1:1" x14ac:dyDescent="0.25">
      <c r="A93407"/>
    </row>
    <row r="93408" spans="1:1" x14ac:dyDescent="0.25">
      <c r="A93408"/>
    </row>
    <row r="93409" spans="1:1" x14ac:dyDescent="0.25">
      <c r="A93409"/>
    </row>
    <row r="93410" spans="1:1" x14ac:dyDescent="0.25">
      <c r="A93410"/>
    </row>
    <row r="93411" spans="1:1" x14ac:dyDescent="0.25">
      <c r="A93411"/>
    </row>
    <row r="93412" spans="1:1" x14ac:dyDescent="0.25">
      <c r="A93412"/>
    </row>
    <row r="93413" spans="1:1" x14ac:dyDescent="0.25">
      <c r="A93413"/>
    </row>
    <row r="93414" spans="1:1" x14ac:dyDescent="0.25">
      <c r="A93414"/>
    </row>
    <row r="93415" spans="1:1" x14ac:dyDescent="0.25">
      <c r="A93415"/>
    </row>
    <row r="93416" spans="1:1" x14ac:dyDescent="0.25">
      <c r="A93416"/>
    </row>
    <row r="93417" spans="1:1" x14ac:dyDescent="0.25">
      <c r="A93417"/>
    </row>
    <row r="93418" spans="1:1" x14ac:dyDescent="0.25">
      <c r="A93418"/>
    </row>
    <row r="93419" spans="1:1" x14ac:dyDescent="0.25">
      <c r="A93419"/>
    </row>
    <row r="93420" spans="1:1" x14ac:dyDescent="0.25">
      <c r="A93420"/>
    </row>
    <row r="93421" spans="1:1" x14ac:dyDescent="0.25">
      <c r="A93421"/>
    </row>
    <row r="93422" spans="1:1" x14ac:dyDescent="0.25">
      <c r="A93422"/>
    </row>
    <row r="93423" spans="1:1" x14ac:dyDescent="0.25">
      <c r="A93423"/>
    </row>
    <row r="93424" spans="1:1" x14ac:dyDescent="0.25">
      <c r="A93424"/>
    </row>
    <row r="93425" spans="1:1" x14ac:dyDescent="0.25">
      <c r="A93425"/>
    </row>
    <row r="93426" spans="1:1" x14ac:dyDescent="0.25">
      <c r="A93426"/>
    </row>
    <row r="93427" spans="1:1" x14ac:dyDescent="0.25">
      <c r="A93427"/>
    </row>
    <row r="93428" spans="1:1" x14ac:dyDescent="0.25">
      <c r="A93428"/>
    </row>
    <row r="93429" spans="1:1" x14ac:dyDescent="0.25">
      <c r="A93429"/>
    </row>
    <row r="93430" spans="1:1" x14ac:dyDescent="0.25">
      <c r="A93430"/>
    </row>
    <row r="93431" spans="1:1" x14ac:dyDescent="0.25">
      <c r="A93431"/>
    </row>
    <row r="93432" spans="1:1" x14ac:dyDescent="0.25">
      <c r="A93432"/>
    </row>
    <row r="93433" spans="1:1" x14ac:dyDescent="0.25">
      <c r="A93433"/>
    </row>
    <row r="93434" spans="1:1" x14ac:dyDescent="0.25">
      <c r="A93434"/>
    </row>
    <row r="93435" spans="1:1" x14ac:dyDescent="0.25">
      <c r="A93435"/>
    </row>
    <row r="93436" spans="1:1" x14ac:dyDescent="0.25">
      <c r="A93436"/>
    </row>
    <row r="93437" spans="1:1" x14ac:dyDescent="0.25">
      <c r="A93437"/>
    </row>
    <row r="93438" spans="1:1" x14ac:dyDescent="0.25">
      <c r="A93438"/>
    </row>
    <row r="93439" spans="1:1" x14ac:dyDescent="0.25">
      <c r="A93439"/>
    </row>
    <row r="93440" spans="1:1" x14ac:dyDescent="0.25">
      <c r="A93440"/>
    </row>
    <row r="93441" spans="1:1" x14ac:dyDescent="0.25">
      <c r="A93441"/>
    </row>
    <row r="93442" spans="1:1" x14ac:dyDescent="0.25">
      <c r="A93442"/>
    </row>
    <row r="93443" spans="1:1" x14ac:dyDescent="0.25">
      <c r="A93443"/>
    </row>
    <row r="93444" spans="1:1" x14ac:dyDescent="0.25">
      <c r="A93444"/>
    </row>
    <row r="93445" spans="1:1" x14ac:dyDescent="0.25">
      <c r="A93445"/>
    </row>
    <row r="93446" spans="1:1" x14ac:dyDescent="0.25">
      <c r="A93446"/>
    </row>
    <row r="93447" spans="1:1" x14ac:dyDescent="0.25">
      <c r="A93447"/>
    </row>
    <row r="93448" spans="1:1" x14ac:dyDescent="0.25">
      <c r="A93448"/>
    </row>
    <row r="93449" spans="1:1" x14ac:dyDescent="0.25">
      <c r="A93449"/>
    </row>
    <row r="93450" spans="1:1" x14ac:dyDescent="0.25">
      <c r="A93450"/>
    </row>
    <row r="93451" spans="1:1" x14ac:dyDescent="0.25">
      <c r="A93451"/>
    </row>
    <row r="93452" spans="1:1" x14ac:dyDescent="0.25">
      <c r="A93452"/>
    </row>
    <row r="93453" spans="1:1" x14ac:dyDescent="0.25">
      <c r="A93453"/>
    </row>
    <row r="93454" spans="1:1" x14ac:dyDescent="0.25">
      <c r="A93454"/>
    </row>
    <row r="93455" spans="1:1" x14ac:dyDescent="0.25">
      <c r="A93455"/>
    </row>
    <row r="93456" spans="1:1" x14ac:dyDescent="0.25">
      <c r="A93456"/>
    </row>
    <row r="93457" spans="1:1" x14ac:dyDescent="0.25">
      <c r="A93457"/>
    </row>
    <row r="93458" spans="1:1" x14ac:dyDescent="0.25">
      <c r="A93458"/>
    </row>
    <row r="93459" spans="1:1" x14ac:dyDescent="0.25">
      <c r="A93459"/>
    </row>
    <row r="93460" spans="1:1" x14ac:dyDescent="0.25">
      <c r="A93460"/>
    </row>
    <row r="93461" spans="1:1" x14ac:dyDescent="0.25">
      <c r="A93461"/>
    </row>
    <row r="93462" spans="1:1" x14ac:dyDescent="0.25">
      <c r="A93462"/>
    </row>
    <row r="93463" spans="1:1" x14ac:dyDescent="0.25">
      <c r="A93463"/>
    </row>
    <row r="93464" spans="1:1" x14ac:dyDescent="0.25">
      <c r="A93464"/>
    </row>
    <row r="93465" spans="1:1" x14ac:dyDescent="0.25">
      <c r="A93465"/>
    </row>
    <row r="93466" spans="1:1" x14ac:dyDescent="0.25">
      <c r="A93466"/>
    </row>
    <row r="93467" spans="1:1" x14ac:dyDescent="0.25">
      <c r="A93467"/>
    </row>
    <row r="93468" spans="1:1" x14ac:dyDescent="0.25">
      <c r="A93468"/>
    </row>
    <row r="93469" spans="1:1" x14ac:dyDescent="0.25">
      <c r="A93469"/>
    </row>
    <row r="93470" spans="1:1" x14ac:dyDescent="0.25">
      <c r="A93470"/>
    </row>
    <row r="93471" spans="1:1" x14ac:dyDescent="0.25">
      <c r="A93471"/>
    </row>
    <row r="93472" spans="1:1" x14ac:dyDescent="0.25">
      <c r="A93472"/>
    </row>
    <row r="93473" spans="1:1" x14ac:dyDescent="0.25">
      <c r="A93473"/>
    </row>
    <row r="93474" spans="1:1" x14ac:dyDescent="0.25">
      <c r="A93474"/>
    </row>
    <row r="93475" spans="1:1" x14ac:dyDescent="0.25">
      <c r="A93475"/>
    </row>
    <row r="93476" spans="1:1" x14ac:dyDescent="0.25">
      <c r="A93476"/>
    </row>
    <row r="93477" spans="1:1" x14ac:dyDescent="0.25">
      <c r="A93477"/>
    </row>
    <row r="93478" spans="1:1" x14ac:dyDescent="0.25">
      <c r="A93478"/>
    </row>
    <row r="93479" spans="1:1" x14ac:dyDescent="0.25">
      <c r="A93479"/>
    </row>
    <row r="93480" spans="1:1" x14ac:dyDescent="0.25">
      <c r="A93480"/>
    </row>
    <row r="93481" spans="1:1" x14ac:dyDescent="0.25">
      <c r="A93481"/>
    </row>
    <row r="93482" spans="1:1" x14ac:dyDescent="0.25">
      <c r="A93482"/>
    </row>
    <row r="93483" spans="1:1" x14ac:dyDescent="0.25">
      <c r="A93483"/>
    </row>
    <row r="93484" spans="1:1" x14ac:dyDescent="0.25">
      <c r="A93484"/>
    </row>
    <row r="93485" spans="1:1" x14ac:dyDescent="0.25">
      <c r="A93485"/>
    </row>
    <row r="93486" spans="1:1" x14ac:dyDescent="0.25">
      <c r="A93486"/>
    </row>
    <row r="93487" spans="1:1" x14ac:dyDescent="0.25">
      <c r="A93487"/>
    </row>
    <row r="93488" spans="1:1" x14ac:dyDescent="0.25">
      <c r="A93488"/>
    </row>
    <row r="93489" spans="1:1" x14ac:dyDescent="0.25">
      <c r="A93489"/>
    </row>
    <row r="93490" spans="1:1" x14ac:dyDescent="0.25">
      <c r="A93490"/>
    </row>
    <row r="93491" spans="1:1" x14ac:dyDescent="0.25">
      <c r="A93491"/>
    </row>
    <row r="93492" spans="1:1" x14ac:dyDescent="0.25">
      <c r="A93492"/>
    </row>
    <row r="93493" spans="1:1" x14ac:dyDescent="0.25">
      <c r="A93493"/>
    </row>
    <row r="93494" spans="1:1" x14ac:dyDescent="0.25">
      <c r="A93494"/>
    </row>
    <row r="93495" spans="1:1" x14ac:dyDescent="0.25">
      <c r="A93495"/>
    </row>
    <row r="93496" spans="1:1" x14ac:dyDescent="0.25">
      <c r="A93496"/>
    </row>
    <row r="93497" spans="1:1" x14ac:dyDescent="0.25">
      <c r="A93497"/>
    </row>
    <row r="93498" spans="1:1" x14ac:dyDescent="0.25">
      <c r="A93498"/>
    </row>
    <row r="93499" spans="1:1" x14ac:dyDescent="0.25">
      <c r="A93499"/>
    </row>
    <row r="93500" spans="1:1" x14ac:dyDescent="0.25">
      <c r="A93500"/>
    </row>
    <row r="93501" spans="1:1" x14ac:dyDescent="0.25">
      <c r="A93501"/>
    </row>
    <row r="93502" spans="1:1" x14ac:dyDescent="0.25">
      <c r="A93502"/>
    </row>
    <row r="93503" spans="1:1" x14ac:dyDescent="0.25">
      <c r="A93503"/>
    </row>
    <row r="93504" spans="1:1" x14ac:dyDescent="0.25">
      <c r="A93504"/>
    </row>
    <row r="93505" spans="1:1" x14ac:dyDescent="0.25">
      <c r="A93505"/>
    </row>
    <row r="93506" spans="1:1" x14ac:dyDescent="0.25">
      <c r="A93506"/>
    </row>
    <row r="93507" spans="1:1" x14ac:dyDescent="0.25">
      <c r="A93507"/>
    </row>
    <row r="93508" spans="1:1" x14ac:dyDescent="0.25">
      <c r="A93508"/>
    </row>
    <row r="93509" spans="1:1" x14ac:dyDescent="0.25">
      <c r="A93509"/>
    </row>
    <row r="93510" spans="1:1" x14ac:dyDescent="0.25">
      <c r="A93510"/>
    </row>
    <row r="93511" spans="1:1" x14ac:dyDescent="0.25">
      <c r="A93511"/>
    </row>
    <row r="93512" spans="1:1" x14ac:dyDescent="0.25">
      <c r="A93512"/>
    </row>
    <row r="93513" spans="1:1" x14ac:dyDescent="0.25">
      <c r="A93513"/>
    </row>
    <row r="93514" spans="1:1" x14ac:dyDescent="0.25">
      <c r="A93514"/>
    </row>
    <row r="93515" spans="1:1" x14ac:dyDescent="0.25">
      <c r="A93515"/>
    </row>
    <row r="93516" spans="1:1" x14ac:dyDescent="0.25">
      <c r="A93516"/>
    </row>
    <row r="93517" spans="1:1" x14ac:dyDescent="0.25">
      <c r="A93517"/>
    </row>
    <row r="93518" spans="1:1" x14ac:dyDescent="0.25">
      <c r="A93518"/>
    </row>
    <row r="93519" spans="1:1" x14ac:dyDescent="0.25">
      <c r="A93519"/>
    </row>
    <row r="93520" spans="1:1" x14ac:dyDescent="0.25">
      <c r="A93520"/>
    </row>
    <row r="93521" spans="1:1" x14ac:dyDescent="0.25">
      <c r="A93521"/>
    </row>
    <row r="93522" spans="1:1" x14ac:dyDescent="0.25">
      <c r="A93522"/>
    </row>
    <row r="93523" spans="1:1" x14ac:dyDescent="0.25">
      <c r="A93523"/>
    </row>
    <row r="93524" spans="1:1" x14ac:dyDescent="0.25">
      <c r="A93524"/>
    </row>
    <row r="93525" spans="1:1" x14ac:dyDescent="0.25">
      <c r="A93525"/>
    </row>
    <row r="93526" spans="1:1" x14ac:dyDescent="0.25">
      <c r="A93526"/>
    </row>
    <row r="93527" spans="1:1" x14ac:dyDescent="0.25">
      <c r="A93527"/>
    </row>
    <row r="93528" spans="1:1" x14ac:dyDescent="0.25">
      <c r="A93528"/>
    </row>
    <row r="93529" spans="1:1" x14ac:dyDescent="0.25">
      <c r="A93529"/>
    </row>
    <row r="93530" spans="1:1" x14ac:dyDescent="0.25">
      <c r="A93530"/>
    </row>
    <row r="93531" spans="1:1" x14ac:dyDescent="0.25">
      <c r="A93531"/>
    </row>
    <row r="93532" spans="1:1" x14ac:dyDescent="0.25">
      <c r="A93532"/>
    </row>
    <row r="93533" spans="1:1" x14ac:dyDescent="0.25">
      <c r="A93533"/>
    </row>
    <row r="93534" spans="1:1" x14ac:dyDescent="0.25">
      <c r="A93534"/>
    </row>
    <row r="93535" spans="1:1" x14ac:dyDescent="0.25">
      <c r="A93535"/>
    </row>
    <row r="93536" spans="1:1" x14ac:dyDescent="0.25">
      <c r="A93536"/>
    </row>
    <row r="93537" spans="1:1" x14ac:dyDescent="0.25">
      <c r="A93537"/>
    </row>
    <row r="93538" spans="1:1" x14ac:dyDescent="0.25">
      <c r="A93538"/>
    </row>
    <row r="93539" spans="1:1" x14ac:dyDescent="0.25">
      <c r="A93539"/>
    </row>
    <row r="93540" spans="1:1" x14ac:dyDescent="0.25">
      <c r="A93540"/>
    </row>
    <row r="93541" spans="1:1" x14ac:dyDescent="0.25">
      <c r="A93541"/>
    </row>
    <row r="93542" spans="1:1" x14ac:dyDescent="0.25">
      <c r="A93542"/>
    </row>
    <row r="93543" spans="1:1" x14ac:dyDescent="0.25">
      <c r="A93543"/>
    </row>
    <row r="93544" spans="1:1" x14ac:dyDescent="0.25">
      <c r="A93544"/>
    </row>
    <row r="93545" spans="1:1" x14ac:dyDescent="0.25">
      <c r="A93545"/>
    </row>
    <row r="93546" spans="1:1" x14ac:dyDescent="0.25">
      <c r="A93546"/>
    </row>
    <row r="93547" spans="1:1" x14ac:dyDescent="0.25">
      <c r="A93547"/>
    </row>
    <row r="93548" spans="1:1" x14ac:dyDescent="0.25">
      <c r="A93548"/>
    </row>
    <row r="93549" spans="1:1" x14ac:dyDescent="0.25">
      <c r="A93549"/>
    </row>
    <row r="93550" spans="1:1" x14ac:dyDescent="0.25">
      <c r="A93550"/>
    </row>
    <row r="93551" spans="1:1" x14ac:dyDescent="0.25">
      <c r="A93551"/>
    </row>
    <row r="93552" spans="1:1" x14ac:dyDescent="0.25">
      <c r="A93552"/>
    </row>
    <row r="93553" spans="1:1" x14ac:dyDescent="0.25">
      <c r="A93553"/>
    </row>
    <row r="93554" spans="1:1" x14ac:dyDescent="0.25">
      <c r="A93554"/>
    </row>
    <row r="93555" spans="1:1" x14ac:dyDescent="0.25">
      <c r="A93555"/>
    </row>
    <row r="93556" spans="1:1" x14ac:dyDescent="0.25">
      <c r="A93556"/>
    </row>
    <row r="93557" spans="1:1" x14ac:dyDescent="0.25">
      <c r="A93557"/>
    </row>
    <row r="93558" spans="1:1" x14ac:dyDescent="0.25">
      <c r="A93558"/>
    </row>
    <row r="93559" spans="1:1" x14ac:dyDescent="0.25">
      <c r="A93559"/>
    </row>
    <row r="93560" spans="1:1" x14ac:dyDescent="0.25">
      <c r="A93560"/>
    </row>
    <row r="93561" spans="1:1" x14ac:dyDescent="0.25">
      <c r="A93561"/>
    </row>
    <row r="93562" spans="1:1" x14ac:dyDescent="0.25">
      <c r="A93562"/>
    </row>
    <row r="93563" spans="1:1" x14ac:dyDescent="0.25">
      <c r="A93563"/>
    </row>
    <row r="93564" spans="1:1" x14ac:dyDescent="0.25">
      <c r="A93564"/>
    </row>
    <row r="93565" spans="1:1" x14ac:dyDescent="0.25">
      <c r="A93565"/>
    </row>
    <row r="93566" spans="1:1" x14ac:dyDescent="0.25">
      <c r="A93566"/>
    </row>
    <row r="93567" spans="1:1" x14ac:dyDescent="0.25">
      <c r="A93567"/>
    </row>
    <row r="93568" spans="1:1" x14ac:dyDescent="0.25">
      <c r="A93568"/>
    </row>
    <row r="93569" spans="1:1" x14ac:dyDescent="0.25">
      <c r="A93569"/>
    </row>
    <row r="93570" spans="1:1" x14ac:dyDescent="0.25">
      <c r="A93570"/>
    </row>
    <row r="93571" spans="1:1" x14ac:dyDescent="0.25">
      <c r="A93571"/>
    </row>
    <row r="93572" spans="1:1" x14ac:dyDescent="0.25">
      <c r="A93572"/>
    </row>
    <row r="93573" spans="1:1" x14ac:dyDescent="0.25">
      <c r="A93573"/>
    </row>
    <row r="93574" spans="1:1" x14ac:dyDescent="0.25">
      <c r="A93574"/>
    </row>
    <row r="93575" spans="1:1" x14ac:dyDescent="0.25">
      <c r="A93575"/>
    </row>
    <row r="93576" spans="1:1" x14ac:dyDescent="0.25">
      <c r="A93576"/>
    </row>
    <row r="93577" spans="1:1" x14ac:dyDescent="0.25">
      <c r="A93577"/>
    </row>
    <row r="93578" spans="1:1" x14ac:dyDescent="0.25">
      <c r="A93578"/>
    </row>
    <row r="93579" spans="1:1" x14ac:dyDescent="0.25">
      <c r="A93579"/>
    </row>
    <row r="93580" spans="1:1" x14ac:dyDescent="0.25">
      <c r="A93580"/>
    </row>
    <row r="93581" spans="1:1" x14ac:dyDescent="0.25">
      <c r="A93581"/>
    </row>
    <row r="93582" spans="1:1" x14ac:dyDescent="0.25">
      <c r="A93582"/>
    </row>
    <row r="93583" spans="1:1" x14ac:dyDescent="0.25">
      <c r="A93583"/>
    </row>
    <row r="93584" spans="1:1" x14ac:dyDescent="0.25">
      <c r="A93584"/>
    </row>
    <row r="93585" spans="1:1" x14ac:dyDescent="0.25">
      <c r="A93585"/>
    </row>
    <row r="93586" spans="1:1" x14ac:dyDescent="0.25">
      <c r="A93586"/>
    </row>
    <row r="93587" spans="1:1" x14ac:dyDescent="0.25">
      <c r="A93587"/>
    </row>
    <row r="93588" spans="1:1" x14ac:dyDescent="0.25">
      <c r="A93588"/>
    </row>
    <row r="93589" spans="1:1" x14ac:dyDescent="0.25">
      <c r="A93589"/>
    </row>
    <row r="93590" spans="1:1" x14ac:dyDescent="0.25">
      <c r="A93590"/>
    </row>
    <row r="93591" spans="1:1" x14ac:dyDescent="0.25">
      <c r="A93591"/>
    </row>
    <row r="93592" spans="1:1" x14ac:dyDescent="0.25">
      <c r="A93592"/>
    </row>
    <row r="93593" spans="1:1" x14ac:dyDescent="0.25">
      <c r="A93593"/>
    </row>
    <row r="93594" spans="1:1" x14ac:dyDescent="0.25">
      <c r="A93594"/>
    </row>
    <row r="93595" spans="1:1" x14ac:dyDescent="0.25">
      <c r="A93595"/>
    </row>
    <row r="93596" spans="1:1" x14ac:dyDescent="0.25">
      <c r="A93596"/>
    </row>
    <row r="93597" spans="1:1" x14ac:dyDescent="0.25">
      <c r="A93597"/>
    </row>
    <row r="93598" spans="1:1" x14ac:dyDescent="0.25">
      <c r="A93598"/>
    </row>
    <row r="93599" spans="1:1" x14ac:dyDescent="0.25">
      <c r="A93599"/>
    </row>
    <row r="93600" spans="1:1" x14ac:dyDescent="0.25">
      <c r="A93600"/>
    </row>
    <row r="93601" spans="1:1" x14ac:dyDescent="0.25">
      <c r="A93601"/>
    </row>
    <row r="93602" spans="1:1" x14ac:dyDescent="0.25">
      <c r="A93602"/>
    </row>
    <row r="93603" spans="1:1" x14ac:dyDescent="0.25">
      <c r="A93603"/>
    </row>
    <row r="93604" spans="1:1" x14ac:dyDescent="0.25">
      <c r="A93604"/>
    </row>
    <row r="93605" spans="1:1" x14ac:dyDescent="0.25">
      <c r="A93605"/>
    </row>
    <row r="93606" spans="1:1" x14ac:dyDescent="0.25">
      <c r="A93606"/>
    </row>
    <row r="93607" spans="1:1" x14ac:dyDescent="0.25">
      <c r="A93607"/>
    </row>
    <row r="93608" spans="1:1" x14ac:dyDescent="0.25">
      <c r="A93608"/>
    </row>
    <row r="93609" spans="1:1" x14ac:dyDescent="0.25">
      <c r="A93609"/>
    </row>
    <row r="93610" spans="1:1" x14ac:dyDescent="0.25">
      <c r="A93610"/>
    </row>
    <row r="93611" spans="1:1" x14ac:dyDescent="0.25">
      <c r="A93611"/>
    </row>
    <row r="93612" spans="1:1" x14ac:dyDescent="0.25">
      <c r="A93612"/>
    </row>
    <row r="93613" spans="1:1" x14ac:dyDescent="0.25">
      <c r="A93613"/>
    </row>
    <row r="93614" spans="1:1" x14ac:dyDescent="0.25">
      <c r="A93614"/>
    </row>
    <row r="93615" spans="1:1" x14ac:dyDescent="0.25">
      <c r="A93615"/>
    </row>
    <row r="93616" spans="1:1" x14ac:dyDescent="0.25">
      <c r="A93616"/>
    </row>
    <row r="93617" spans="1:1" x14ac:dyDescent="0.25">
      <c r="A93617"/>
    </row>
    <row r="93618" spans="1:1" x14ac:dyDescent="0.25">
      <c r="A93618"/>
    </row>
    <row r="93619" spans="1:1" x14ac:dyDescent="0.25">
      <c r="A93619"/>
    </row>
    <row r="93620" spans="1:1" x14ac:dyDescent="0.25">
      <c r="A93620"/>
    </row>
    <row r="93621" spans="1:1" x14ac:dyDescent="0.25">
      <c r="A93621"/>
    </row>
    <row r="93622" spans="1:1" x14ac:dyDescent="0.25">
      <c r="A93622"/>
    </row>
    <row r="93623" spans="1:1" x14ac:dyDescent="0.25">
      <c r="A93623"/>
    </row>
    <row r="93624" spans="1:1" x14ac:dyDescent="0.25">
      <c r="A93624"/>
    </row>
    <row r="93625" spans="1:1" x14ac:dyDescent="0.25">
      <c r="A93625"/>
    </row>
    <row r="93626" spans="1:1" x14ac:dyDescent="0.25">
      <c r="A93626"/>
    </row>
    <row r="93627" spans="1:1" x14ac:dyDescent="0.25">
      <c r="A93627"/>
    </row>
    <row r="93628" spans="1:1" x14ac:dyDescent="0.25">
      <c r="A93628"/>
    </row>
    <row r="93629" spans="1:1" x14ac:dyDescent="0.25">
      <c r="A93629"/>
    </row>
    <row r="93630" spans="1:1" x14ac:dyDescent="0.25">
      <c r="A93630"/>
    </row>
    <row r="93631" spans="1:1" x14ac:dyDescent="0.25">
      <c r="A93631"/>
    </row>
    <row r="93632" spans="1:1" x14ac:dyDescent="0.25">
      <c r="A93632"/>
    </row>
    <row r="93633" spans="1:1" x14ac:dyDescent="0.25">
      <c r="A93633"/>
    </row>
    <row r="93634" spans="1:1" x14ac:dyDescent="0.25">
      <c r="A93634"/>
    </row>
    <row r="93635" spans="1:1" x14ac:dyDescent="0.25">
      <c r="A93635"/>
    </row>
    <row r="93636" spans="1:1" x14ac:dyDescent="0.25">
      <c r="A93636"/>
    </row>
    <row r="93637" spans="1:1" x14ac:dyDescent="0.25">
      <c r="A93637"/>
    </row>
    <row r="93638" spans="1:1" x14ac:dyDescent="0.25">
      <c r="A93638"/>
    </row>
    <row r="93639" spans="1:1" x14ac:dyDescent="0.25">
      <c r="A93639"/>
    </row>
    <row r="93640" spans="1:1" x14ac:dyDescent="0.25">
      <c r="A93640"/>
    </row>
    <row r="93641" spans="1:1" x14ac:dyDescent="0.25">
      <c r="A93641"/>
    </row>
    <row r="93642" spans="1:1" x14ac:dyDescent="0.25">
      <c r="A93642"/>
    </row>
    <row r="93643" spans="1:1" x14ac:dyDescent="0.25">
      <c r="A93643"/>
    </row>
    <row r="93644" spans="1:1" x14ac:dyDescent="0.25">
      <c r="A93644"/>
    </row>
    <row r="93645" spans="1:1" x14ac:dyDescent="0.25">
      <c r="A93645"/>
    </row>
    <row r="93646" spans="1:1" x14ac:dyDescent="0.25">
      <c r="A93646"/>
    </row>
    <row r="93647" spans="1:1" x14ac:dyDescent="0.25">
      <c r="A93647"/>
    </row>
    <row r="93648" spans="1:1" x14ac:dyDescent="0.25">
      <c r="A93648"/>
    </row>
    <row r="93649" spans="1:1" x14ac:dyDescent="0.25">
      <c r="A93649"/>
    </row>
    <row r="93650" spans="1:1" x14ac:dyDescent="0.25">
      <c r="A93650"/>
    </row>
    <row r="93651" spans="1:1" x14ac:dyDescent="0.25">
      <c r="A93651"/>
    </row>
    <row r="93652" spans="1:1" x14ac:dyDescent="0.25">
      <c r="A93652"/>
    </row>
    <row r="93653" spans="1:1" x14ac:dyDescent="0.25">
      <c r="A93653"/>
    </row>
    <row r="93654" spans="1:1" x14ac:dyDescent="0.25">
      <c r="A93654"/>
    </row>
    <row r="93655" spans="1:1" x14ac:dyDescent="0.25">
      <c r="A93655"/>
    </row>
    <row r="93656" spans="1:1" x14ac:dyDescent="0.25">
      <c r="A93656"/>
    </row>
    <row r="93657" spans="1:1" x14ac:dyDescent="0.25">
      <c r="A93657"/>
    </row>
    <row r="93658" spans="1:1" x14ac:dyDescent="0.25">
      <c r="A93658"/>
    </row>
    <row r="93659" spans="1:1" x14ac:dyDescent="0.25">
      <c r="A93659"/>
    </row>
    <row r="93660" spans="1:1" x14ac:dyDescent="0.25">
      <c r="A93660"/>
    </row>
    <row r="93661" spans="1:1" x14ac:dyDescent="0.25">
      <c r="A93661"/>
    </row>
    <row r="93662" spans="1:1" x14ac:dyDescent="0.25">
      <c r="A93662"/>
    </row>
    <row r="93663" spans="1:1" x14ac:dyDescent="0.25">
      <c r="A93663"/>
    </row>
    <row r="93664" spans="1:1" x14ac:dyDescent="0.25">
      <c r="A93664"/>
    </row>
    <row r="93665" spans="1:1" x14ac:dyDescent="0.25">
      <c r="A93665"/>
    </row>
    <row r="93666" spans="1:1" x14ac:dyDescent="0.25">
      <c r="A93666"/>
    </row>
    <row r="93667" spans="1:1" x14ac:dyDescent="0.25">
      <c r="A93667"/>
    </row>
    <row r="93668" spans="1:1" x14ac:dyDescent="0.25">
      <c r="A93668"/>
    </row>
    <row r="93669" spans="1:1" x14ac:dyDescent="0.25">
      <c r="A93669"/>
    </row>
    <row r="93670" spans="1:1" x14ac:dyDescent="0.25">
      <c r="A93670"/>
    </row>
    <row r="93671" spans="1:1" x14ac:dyDescent="0.25">
      <c r="A93671"/>
    </row>
    <row r="93672" spans="1:1" x14ac:dyDescent="0.25">
      <c r="A93672"/>
    </row>
    <row r="93673" spans="1:1" x14ac:dyDescent="0.25">
      <c r="A93673"/>
    </row>
    <row r="93674" spans="1:1" x14ac:dyDescent="0.25">
      <c r="A93674"/>
    </row>
    <row r="93675" spans="1:1" x14ac:dyDescent="0.25">
      <c r="A93675"/>
    </row>
    <row r="93676" spans="1:1" x14ac:dyDescent="0.25">
      <c r="A93676"/>
    </row>
    <row r="93677" spans="1:1" x14ac:dyDescent="0.25">
      <c r="A93677"/>
    </row>
    <row r="93678" spans="1:1" x14ac:dyDescent="0.25">
      <c r="A93678"/>
    </row>
    <row r="93679" spans="1:1" x14ac:dyDescent="0.25">
      <c r="A93679"/>
    </row>
    <row r="93680" spans="1:1" x14ac:dyDescent="0.25">
      <c r="A93680"/>
    </row>
    <row r="93681" spans="1:1" x14ac:dyDescent="0.25">
      <c r="A93681"/>
    </row>
    <row r="93682" spans="1:1" x14ac:dyDescent="0.25">
      <c r="A93682"/>
    </row>
    <row r="93683" spans="1:1" x14ac:dyDescent="0.25">
      <c r="A93683"/>
    </row>
    <row r="93684" spans="1:1" x14ac:dyDescent="0.25">
      <c r="A93684"/>
    </row>
    <row r="93685" spans="1:1" x14ac:dyDescent="0.25">
      <c r="A93685"/>
    </row>
    <row r="93686" spans="1:1" x14ac:dyDescent="0.25">
      <c r="A93686"/>
    </row>
    <row r="93687" spans="1:1" x14ac:dyDescent="0.25">
      <c r="A93687"/>
    </row>
    <row r="93688" spans="1:1" x14ac:dyDescent="0.25">
      <c r="A93688"/>
    </row>
    <row r="93689" spans="1:1" x14ac:dyDescent="0.25">
      <c r="A93689"/>
    </row>
    <row r="93690" spans="1:1" x14ac:dyDescent="0.25">
      <c r="A93690"/>
    </row>
    <row r="93691" spans="1:1" x14ac:dyDescent="0.25">
      <c r="A93691"/>
    </row>
    <row r="93692" spans="1:1" x14ac:dyDescent="0.25">
      <c r="A93692"/>
    </row>
    <row r="93693" spans="1:1" x14ac:dyDescent="0.25">
      <c r="A93693"/>
    </row>
    <row r="93694" spans="1:1" x14ac:dyDescent="0.25">
      <c r="A93694"/>
    </row>
    <row r="93695" spans="1:1" x14ac:dyDescent="0.25">
      <c r="A93695"/>
    </row>
    <row r="93696" spans="1:1" x14ac:dyDescent="0.25">
      <c r="A93696"/>
    </row>
    <row r="93697" spans="1:1" x14ac:dyDescent="0.25">
      <c r="A93697"/>
    </row>
    <row r="93698" spans="1:1" x14ac:dyDescent="0.25">
      <c r="A93698"/>
    </row>
    <row r="93699" spans="1:1" x14ac:dyDescent="0.25">
      <c r="A93699"/>
    </row>
    <row r="93700" spans="1:1" x14ac:dyDescent="0.25">
      <c r="A93700"/>
    </row>
    <row r="93701" spans="1:1" x14ac:dyDescent="0.25">
      <c r="A93701"/>
    </row>
    <row r="93702" spans="1:1" x14ac:dyDescent="0.25">
      <c r="A93702"/>
    </row>
    <row r="93703" spans="1:1" x14ac:dyDescent="0.25">
      <c r="A93703"/>
    </row>
    <row r="93704" spans="1:1" x14ac:dyDescent="0.25">
      <c r="A93704"/>
    </row>
    <row r="93705" spans="1:1" x14ac:dyDescent="0.25">
      <c r="A93705"/>
    </row>
    <row r="93706" spans="1:1" x14ac:dyDescent="0.25">
      <c r="A93706"/>
    </row>
    <row r="93707" spans="1:1" x14ac:dyDescent="0.25">
      <c r="A93707"/>
    </row>
    <row r="93708" spans="1:1" x14ac:dyDescent="0.25">
      <c r="A93708"/>
    </row>
    <row r="93709" spans="1:1" x14ac:dyDescent="0.25">
      <c r="A93709"/>
    </row>
    <row r="93710" spans="1:1" x14ac:dyDescent="0.25">
      <c r="A93710"/>
    </row>
    <row r="93711" spans="1:1" x14ac:dyDescent="0.25">
      <c r="A93711"/>
    </row>
    <row r="93712" spans="1:1" x14ac:dyDescent="0.25">
      <c r="A93712"/>
    </row>
    <row r="93713" spans="1:1" x14ac:dyDescent="0.25">
      <c r="A93713"/>
    </row>
    <row r="93714" spans="1:1" x14ac:dyDescent="0.25">
      <c r="A93714"/>
    </row>
    <row r="93715" spans="1:1" x14ac:dyDescent="0.25">
      <c r="A93715"/>
    </row>
    <row r="93716" spans="1:1" x14ac:dyDescent="0.25">
      <c r="A93716"/>
    </row>
    <row r="93717" spans="1:1" x14ac:dyDescent="0.25">
      <c r="A93717"/>
    </row>
    <row r="93718" spans="1:1" x14ac:dyDescent="0.25">
      <c r="A93718"/>
    </row>
    <row r="93719" spans="1:1" x14ac:dyDescent="0.25">
      <c r="A93719"/>
    </row>
    <row r="93720" spans="1:1" x14ac:dyDescent="0.25">
      <c r="A93720"/>
    </row>
    <row r="93721" spans="1:1" x14ac:dyDescent="0.25">
      <c r="A93721"/>
    </row>
    <row r="93722" spans="1:1" x14ac:dyDescent="0.25">
      <c r="A93722"/>
    </row>
    <row r="93723" spans="1:1" x14ac:dyDescent="0.25">
      <c r="A93723"/>
    </row>
    <row r="93724" spans="1:1" x14ac:dyDescent="0.25">
      <c r="A93724"/>
    </row>
    <row r="93725" spans="1:1" x14ac:dyDescent="0.25">
      <c r="A93725"/>
    </row>
    <row r="93726" spans="1:1" x14ac:dyDescent="0.25">
      <c r="A93726"/>
    </row>
    <row r="93727" spans="1:1" x14ac:dyDescent="0.25">
      <c r="A93727"/>
    </row>
    <row r="93728" spans="1:1" x14ac:dyDescent="0.25">
      <c r="A93728"/>
    </row>
    <row r="93729" spans="1:1" x14ac:dyDescent="0.25">
      <c r="A93729"/>
    </row>
    <row r="93730" spans="1:1" x14ac:dyDescent="0.25">
      <c r="A93730"/>
    </row>
    <row r="93731" spans="1:1" x14ac:dyDescent="0.25">
      <c r="A93731"/>
    </row>
    <row r="93732" spans="1:1" x14ac:dyDescent="0.25">
      <c r="A93732"/>
    </row>
    <row r="93733" spans="1:1" x14ac:dyDescent="0.25">
      <c r="A93733"/>
    </row>
    <row r="93734" spans="1:1" x14ac:dyDescent="0.25">
      <c r="A93734"/>
    </row>
    <row r="93735" spans="1:1" x14ac:dyDescent="0.25">
      <c r="A93735"/>
    </row>
    <row r="93736" spans="1:1" x14ac:dyDescent="0.25">
      <c r="A93736"/>
    </row>
    <row r="93737" spans="1:1" x14ac:dyDescent="0.25">
      <c r="A93737"/>
    </row>
    <row r="93738" spans="1:1" x14ac:dyDescent="0.25">
      <c r="A93738"/>
    </row>
    <row r="93739" spans="1:1" x14ac:dyDescent="0.25">
      <c r="A93739"/>
    </row>
    <row r="93740" spans="1:1" x14ac:dyDescent="0.25">
      <c r="A93740"/>
    </row>
    <row r="93741" spans="1:1" x14ac:dyDescent="0.25">
      <c r="A93741"/>
    </row>
    <row r="93742" spans="1:1" x14ac:dyDescent="0.25">
      <c r="A93742"/>
    </row>
    <row r="93743" spans="1:1" x14ac:dyDescent="0.25">
      <c r="A93743"/>
    </row>
    <row r="93744" spans="1:1" x14ac:dyDescent="0.25">
      <c r="A93744"/>
    </row>
    <row r="93745" spans="1:1" x14ac:dyDescent="0.25">
      <c r="A93745"/>
    </row>
    <row r="93746" spans="1:1" x14ac:dyDescent="0.25">
      <c r="A93746"/>
    </row>
    <row r="93747" spans="1:1" x14ac:dyDescent="0.25">
      <c r="A93747"/>
    </row>
    <row r="93748" spans="1:1" x14ac:dyDescent="0.25">
      <c r="A93748"/>
    </row>
    <row r="93749" spans="1:1" x14ac:dyDescent="0.25">
      <c r="A93749"/>
    </row>
    <row r="93750" spans="1:1" x14ac:dyDescent="0.25">
      <c r="A93750"/>
    </row>
    <row r="93751" spans="1:1" x14ac:dyDescent="0.25">
      <c r="A93751"/>
    </row>
    <row r="93752" spans="1:1" x14ac:dyDescent="0.25">
      <c r="A93752"/>
    </row>
    <row r="93753" spans="1:1" x14ac:dyDescent="0.25">
      <c r="A93753"/>
    </row>
    <row r="93754" spans="1:1" x14ac:dyDescent="0.25">
      <c r="A93754"/>
    </row>
    <row r="93755" spans="1:1" x14ac:dyDescent="0.25">
      <c r="A93755"/>
    </row>
    <row r="93756" spans="1:1" x14ac:dyDescent="0.25">
      <c r="A93756"/>
    </row>
    <row r="93757" spans="1:1" x14ac:dyDescent="0.25">
      <c r="A93757"/>
    </row>
    <row r="93758" spans="1:1" x14ac:dyDescent="0.25">
      <c r="A93758"/>
    </row>
    <row r="93759" spans="1:1" x14ac:dyDescent="0.25">
      <c r="A93759"/>
    </row>
    <row r="93760" spans="1:1" x14ac:dyDescent="0.25">
      <c r="A93760"/>
    </row>
    <row r="93761" spans="1:1" x14ac:dyDescent="0.25">
      <c r="A93761"/>
    </row>
    <row r="93762" spans="1:1" x14ac:dyDescent="0.25">
      <c r="A93762"/>
    </row>
    <row r="93763" spans="1:1" x14ac:dyDescent="0.25">
      <c r="A93763"/>
    </row>
    <row r="93764" spans="1:1" x14ac:dyDescent="0.25">
      <c r="A93764"/>
    </row>
    <row r="93765" spans="1:1" x14ac:dyDescent="0.25">
      <c r="A93765"/>
    </row>
    <row r="93766" spans="1:1" x14ac:dyDescent="0.25">
      <c r="A93766"/>
    </row>
    <row r="93767" spans="1:1" x14ac:dyDescent="0.25">
      <c r="A93767"/>
    </row>
    <row r="93768" spans="1:1" x14ac:dyDescent="0.25">
      <c r="A93768"/>
    </row>
    <row r="93769" spans="1:1" x14ac:dyDescent="0.25">
      <c r="A93769"/>
    </row>
    <row r="93770" spans="1:1" x14ac:dyDescent="0.25">
      <c r="A93770"/>
    </row>
    <row r="93771" spans="1:1" x14ac:dyDescent="0.25">
      <c r="A93771"/>
    </row>
    <row r="93772" spans="1:1" x14ac:dyDescent="0.25">
      <c r="A93772"/>
    </row>
    <row r="93773" spans="1:1" x14ac:dyDescent="0.25">
      <c r="A93773"/>
    </row>
    <row r="93774" spans="1:1" x14ac:dyDescent="0.25">
      <c r="A93774"/>
    </row>
    <row r="93775" spans="1:1" x14ac:dyDescent="0.25">
      <c r="A93775"/>
    </row>
    <row r="93776" spans="1:1" x14ac:dyDescent="0.25">
      <c r="A93776"/>
    </row>
    <row r="93777" spans="1:1" x14ac:dyDescent="0.25">
      <c r="A93777"/>
    </row>
    <row r="93778" spans="1:1" x14ac:dyDescent="0.25">
      <c r="A93778"/>
    </row>
    <row r="93779" spans="1:1" x14ac:dyDescent="0.25">
      <c r="A93779"/>
    </row>
    <row r="93780" spans="1:1" x14ac:dyDescent="0.25">
      <c r="A93780"/>
    </row>
    <row r="93781" spans="1:1" x14ac:dyDescent="0.25">
      <c r="A93781"/>
    </row>
    <row r="93782" spans="1:1" x14ac:dyDescent="0.25">
      <c r="A93782"/>
    </row>
    <row r="93783" spans="1:1" x14ac:dyDescent="0.25">
      <c r="A93783"/>
    </row>
    <row r="93784" spans="1:1" x14ac:dyDescent="0.25">
      <c r="A93784"/>
    </row>
    <row r="93785" spans="1:1" x14ac:dyDescent="0.25">
      <c r="A93785"/>
    </row>
    <row r="93786" spans="1:1" x14ac:dyDescent="0.25">
      <c r="A93786"/>
    </row>
    <row r="93787" spans="1:1" x14ac:dyDescent="0.25">
      <c r="A93787"/>
    </row>
    <row r="93788" spans="1:1" x14ac:dyDescent="0.25">
      <c r="A93788"/>
    </row>
    <row r="93789" spans="1:1" x14ac:dyDescent="0.25">
      <c r="A93789"/>
    </row>
    <row r="93790" spans="1:1" x14ac:dyDescent="0.25">
      <c r="A93790"/>
    </row>
    <row r="93791" spans="1:1" x14ac:dyDescent="0.25">
      <c r="A93791"/>
    </row>
    <row r="93792" spans="1:1" x14ac:dyDescent="0.25">
      <c r="A93792"/>
    </row>
    <row r="93793" spans="1:1" x14ac:dyDescent="0.25">
      <c r="A93793"/>
    </row>
    <row r="93794" spans="1:1" x14ac:dyDescent="0.25">
      <c r="A93794"/>
    </row>
    <row r="93795" spans="1:1" x14ac:dyDescent="0.25">
      <c r="A93795"/>
    </row>
    <row r="93796" spans="1:1" x14ac:dyDescent="0.25">
      <c r="A93796"/>
    </row>
    <row r="93797" spans="1:1" x14ac:dyDescent="0.25">
      <c r="A93797"/>
    </row>
    <row r="93798" spans="1:1" x14ac:dyDescent="0.25">
      <c r="A93798"/>
    </row>
    <row r="93799" spans="1:1" x14ac:dyDescent="0.25">
      <c r="A93799"/>
    </row>
    <row r="93800" spans="1:1" x14ac:dyDescent="0.25">
      <c r="A93800"/>
    </row>
    <row r="93801" spans="1:1" x14ac:dyDescent="0.25">
      <c r="A93801"/>
    </row>
    <row r="93802" spans="1:1" x14ac:dyDescent="0.25">
      <c r="A93802"/>
    </row>
    <row r="93803" spans="1:1" x14ac:dyDescent="0.25">
      <c r="A93803"/>
    </row>
    <row r="93804" spans="1:1" x14ac:dyDescent="0.25">
      <c r="A93804"/>
    </row>
    <row r="93805" spans="1:1" x14ac:dyDescent="0.25">
      <c r="A93805"/>
    </row>
    <row r="93806" spans="1:1" x14ac:dyDescent="0.25">
      <c r="A93806"/>
    </row>
    <row r="93807" spans="1:1" x14ac:dyDescent="0.25">
      <c r="A93807"/>
    </row>
    <row r="93808" spans="1:1" x14ac:dyDescent="0.25">
      <c r="A93808"/>
    </row>
    <row r="93809" spans="1:1" x14ac:dyDescent="0.25">
      <c r="A93809"/>
    </row>
    <row r="93810" spans="1:1" x14ac:dyDescent="0.25">
      <c r="A93810"/>
    </row>
    <row r="93811" spans="1:1" x14ac:dyDescent="0.25">
      <c r="A93811"/>
    </row>
    <row r="93812" spans="1:1" x14ac:dyDescent="0.25">
      <c r="A93812"/>
    </row>
    <row r="93813" spans="1:1" x14ac:dyDescent="0.25">
      <c r="A93813"/>
    </row>
    <row r="93814" spans="1:1" x14ac:dyDescent="0.25">
      <c r="A93814"/>
    </row>
    <row r="93815" spans="1:1" x14ac:dyDescent="0.25">
      <c r="A93815"/>
    </row>
    <row r="93816" spans="1:1" x14ac:dyDescent="0.25">
      <c r="A93816"/>
    </row>
    <row r="93817" spans="1:1" x14ac:dyDescent="0.25">
      <c r="A93817"/>
    </row>
    <row r="93818" spans="1:1" x14ac:dyDescent="0.25">
      <c r="A93818"/>
    </row>
    <row r="93819" spans="1:1" x14ac:dyDescent="0.25">
      <c r="A93819"/>
    </row>
    <row r="93820" spans="1:1" x14ac:dyDescent="0.25">
      <c r="A93820"/>
    </row>
    <row r="93821" spans="1:1" x14ac:dyDescent="0.25">
      <c r="A93821"/>
    </row>
    <row r="93822" spans="1:1" x14ac:dyDescent="0.25">
      <c r="A93822"/>
    </row>
    <row r="93823" spans="1:1" x14ac:dyDescent="0.25">
      <c r="A93823"/>
    </row>
    <row r="93824" spans="1:1" x14ac:dyDescent="0.25">
      <c r="A93824"/>
    </row>
    <row r="93825" spans="1:1" x14ac:dyDescent="0.25">
      <c r="A93825"/>
    </row>
    <row r="93826" spans="1:1" x14ac:dyDescent="0.25">
      <c r="A93826"/>
    </row>
    <row r="93827" spans="1:1" x14ac:dyDescent="0.25">
      <c r="A93827"/>
    </row>
    <row r="93828" spans="1:1" x14ac:dyDescent="0.25">
      <c r="A93828"/>
    </row>
    <row r="93829" spans="1:1" x14ac:dyDescent="0.25">
      <c r="A93829"/>
    </row>
    <row r="93830" spans="1:1" x14ac:dyDescent="0.25">
      <c r="A93830"/>
    </row>
    <row r="93831" spans="1:1" x14ac:dyDescent="0.25">
      <c r="A93831"/>
    </row>
    <row r="93832" spans="1:1" x14ac:dyDescent="0.25">
      <c r="A93832"/>
    </row>
    <row r="93833" spans="1:1" x14ac:dyDescent="0.25">
      <c r="A93833"/>
    </row>
    <row r="93834" spans="1:1" x14ac:dyDescent="0.25">
      <c r="A93834"/>
    </row>
    <row r="93835" spans="1:1" x14ac:dyDescent="0.25">
      <c r="A93835"/>
    </row>
    <row r="93836" spans="1:1" x14ac:dyDescent="0.25">
      <c r="A93836"/>
    </row>
    <row r="93837" spans="1:1" x14ac:dyDescent="0.25">
      <c r="A93837"/>
    </row>
    <row r="93838" spans="1:1" x14ac:dyDescent="0.25">
      <c r="A93838"/>
    </row>
    <row r="93839" spans="1:1" x14ac:dyDescent="0.25">
      <c r="A93839"/>
    </row>
    <row r="93840" spans="1:1" x14ac:dyDescent="0.25">
      <c r="A93840"/>
    </row>
    <row r="93841" spans="1:1" x14ac:dyDescent="0.25">
      <c r="A93841"/>
    </row>
    <row r="93842" spans="1:1" x14ac:dyDescent="0.25">
      <c r="A93842"/>
    </row>
    <row r="93843" spans="1:1" x14ac:dyDescent="0.25">
      <c r="A93843"/>
    </row>
    <row r="93844" spans="1:1" x14ac:dyDescent="0.25">
      <c r="A93844"/>
    </row>
    <row r="93845" spans="1:1" x14ac:dyDescent="0.25">
      <c r="A93845"/>
    </row>
    <row r="93846" spans="1:1" x14ac:dyDescent="0.25">
      <c r="A93846"/>
    </row>
    <row r="93847" spans="1:1" x14ac:dyDescent="0.25">
      <c r="A93847"/>
    </row>
    <row r="93848" spans="1:1" x14ac:dyDescent="0.25">
      <c r="A93848"/>
    </row>
    <row r="93849" spans="1:1" x14ac:dyDescent="0.25">
      <c r="A93849"/>
    </row>
    <row r="93850" spans="1:1" x14ac:dyDescent="0.25">
      <c r="A93850"/>
    </row>
    <row r="93851" spans="1:1" x14ac:dyDescent="0.25">
      <c r="A93851"/>
    </row>
    <row r="93852" spans="1:1" x14ac:dyDescent="0.25">
      <c r="A93852"/>
    </row>
    <row r="93853" spans="1:1" x14ac:dyDescent="0.25">
      <c r="A93853"/>
    </row>
    <row r="93854" spans="1:1" x14ac:dyDescent="0.25">
      <c r="A93854"/>
    </row>
    <row r="93855" spans="1:1" x14ac:dyDescent="0.25">
      <c r="A93855"/>
    </row>
    <row r="93856" spans="1:1" x14ac:dyDescent="0.25">
      <c r="A93856"/>
    </row>
    <row r="93857" spans="1:1" x14ac:dyDescent="0.25">
      <c r="A93857"/>
    </row>
    <row r="93858" spans="1:1" x14ac:dyDescent="0.25">
      <c r="A93858"/>
    </row>
    <row r="93859" spans="1:1" x14ac:dyDescent="0.25">
      <c r="A93859"/>
    </row>
    <row r="93860" spans="1:1" x14ac:dyDescent="0.25">
      <c r="A93860"/>
    </row>
    <row r="93861" spans="1:1" x14ac:dyDescent="0.25">
      <c r="A93861"/>
    </row>
    <row r="93862" spans="1:1" x14ac:dyDescent="0.25">
      <c r="A93862"/>
    </row>
    <row r="93863" spans="1:1" x14ac:dyDescent="0.25">
      <c r="A93863"/>
    </row>
    <row r="93864" spans="1:1" x14ac:dyDescent="0.25">
      <c r="A93864"/>
    </row>
    <row r="93865" spans="1:1" x14ac:dyDescent="0.25">
      <c r="A93865"/>
    </row>
    <row r="93866" spans="1:1" x14ac:dyDescent="0.25">
      <c r="A93866"/>
    </row>
    <row r="93867" spans="1:1" x14ac:dyDescent="0.25">
      <c r="A93867"/>
    </row>
    <row r="93868" spans="1:1" x14ac:dyDescent="0.25">
      <c r="A93868"/>
    </row>
    <row r="93869" spans="1:1" x14ac:dyDescent="0.25">
      <c r="A93869"/>
    </row>
    <row r="93870" spans="1:1" x14ac:dyDescent="0.25">
      <c r="A93870"/>
    </row>
    <row r="93871" spans="1:1" x14ac:dyDescent="0.25">
      <c r="A93871"/>
    </row>
    <row r="93872" spans="1:1" x14ac:dyDescent="0.25">
      <c r="A93872"/>
    </row>
    <row r="93873" spans="1:1" x14ac:dyDescent="0.25">
      <c r="A93873"/>
    </row>
    <row r="93874" spans="1:1" x14ac:dyDescent="0.25">
      <c r="A93874"/>
    </row>
    <row r="93875" spans="1:1" x14ac:dyDescent="0.25">
      <c r="A93875"/>
    </row>
    <row r="93876" spans="1:1" x14ac:dyDescent="0.25">
      <c r="A93876"/>
    </row>
    <row r="93877" spans="1:1" x14ac:dyDescent="0.25">
      <c r="A93877"/>
    </row>
    <row r="93878" spans="1:1" x14ac:dyDescent="0.25">
      <c r="A93878"/>
    </row>
    <row r="93879" spans="1:1" x14ac:dyDescent="0.25">
      <c r="A93879"/>
    </row>
    <row r="93880" spans="1:1" x14ac:dyDescent="0.25">
      <c r="A93880"/>
    </row>
    <row r="93881" spans="1:1" x14ac:dyDescent="0.25">
      <c r="A93881"/>
    </row>
    <row r="93882" spans="1:1" x14ac:dyDescent="0.25">
      <c r="A93882"/>
    </row>
    <row r="93883" spans="1:1" x14ac:dyDescent="0.25">
      <c r="A93883"/>
    </row>
    <row r="93884" spans="1:1" x14ac:dyDescent="0.25">
      <c r="A93884"/>
    </row>
    <row r="93885" spans="1:1" x14ac:dyDescent="0.25">
      <c r="A93885"/>
    </row>
    <row r="93886" spans="1:1" x14ac:dyDescent="0.25">
      <c r="A93886"/>
    </row>
    <row r="93887" spans="1:1" x14ac:dyDescent="0.25">
      <c r="A93887"/>
    </row>
    <row r="93888" spans="1:1" x14ac:dyDescent="0.25">
      <c r="A93888"/>
    </row>
    <row r="93889" spans="1:1" x14ac:dyDescent="0.25">
      <c r="A93889"/>
    </row>
    <row r="93890" spans="1:1" x14ac:dyDescent="0.25">
      <c r="A93890"/>
    </row>
    <row r="93891" spans="1:1" x14ac:dyDescent="0.25">
      <c r="A93891"/>
    </row>
    <row r="93892" spans="1:1" x14ac:dyDescent="0.25">
      <c r="A93892"/>
    </row>
    <row r="93893" spans="1:1" x14ac:dyDescent="0.25">
      <c r="A93893"/>
    </row>
    <row r="93894" spans="1:1" x14ac:dyDescent="0.25">
      <c r="A93894"/>
    </row>
    <row r="93895" spans="1:1" x14ac:dyDescent="0.25">
      <c r="A93895"/>
    </row>
    <row r="93896" spans="1:1" x14ac:dyDescent="0.25">
      <c r="A93896"/>
    </row>
    <row r="93897" spans="1:1" x14ac:dyDescent="0.25">
      <c r="A93897"/>
    </row>
    <row r="93898" spans="1:1" x14ac:dyDescent="0.25">
      <c r="A93898"/>
    </row>
    <row r="93899" spans="1:1" x14ac:dyDescent="0.25">
      <c r="A93899"/>
    </row>
    <row r="93900" spans="1:1" x14ac:dyDescent="0.25">
      <c r="A93900"/>
    </row>
    <row r="93901" spans="1:1" x14ac:dyDescent="0.25">
      <c r="A93901"/>
    </row>
    <row r="93902" spans="1:1" x14ac:dyDescent="0.25">
      <c r="A93902"/>
    </row>
    <row r="93903" spans="1:1" x14ac:dyDescent="0.25">
      <c r="A93903"/>
    </row>
    <row r="93904" spans="1:1" x14ac:dyDescent="0.25">
      <c r="A93904"/>
    </row>
    <row r="93905" spans="1:1" x14ac:dyDescent="0.25">
      <c r="A93905"/>
    </row>
    <row r="93906" spans="1:1" x14ac:dyDescent="0.25">
      <c r="A93906"/>
    </row>
    <row r="93907" spans="1:1" x14ac:dyDescent="0.25">
      <c r="A93907"/>
    </row>
    <row r="93908" spans="1:1" x14ac:dyDescent="0.25">
      <c r="A93908"/>
    </row>
    <row r="93909" spans="1:1" x14ac:dyDescent="0.25">
      <c r="A93909"/>
    </row>
    <row r="93910" spans="1:1" x14ac:dyDescent="0.25">
      <c r="A93910"/>
    </row>
    <row r="93911" spans="1:1" x14ac:dyDescent="0.25">
      <c r="A93911"/>
    </row>
    <row r="93912" spans="1:1" x14ac:dyDescent="0.25">
      <c r="A93912"/>
    </row>
    <row r="93913" spans="1:1" x14ac:dyDescent="0.25">
      <c r="A93913"/>
    </row>
    <row r="93914" spans="1:1" x14ac:dyDescent="0.25">
      <c r="A93914"/>
    </row>
    <row r="93915" spans="1:1" x14ac:dyDescent="0.25">
      <c r="A93915"/>
    </row>
    <row r="93916" spans="1:1" x14ac:dyDescent="0.25">
      <c r="A93916"/>
    </row>
    <row r="93917" spans="1:1" x14ac:dyDescent="0.25">
      <c r="A93917"/>
    </row>
    <row r="93918" spans="1:1" x14ac:dyDescent="0.25">
      <c r="A93918"/>
    </row>
    <row r="93919" spans="1:1" x14ac:dyDescent="0.25">
      <c r="A93919"/>
    </row>
    <row r="93920" spans="1:1" x14ac:dyDescent="0.25">
      <c r="A93920"/>
    </row>
    <row r="93921" spans="1:1" x14ac:dyDescent="0.25">
      <c r="A93921"/>
    </row>
    <row r="93922" spans="1:1" x14ac:dyDescent="0.25">
      <c r="A93922"/>
    </row>
    <row r="93923" spans="1:1" x14ac:dyDescent="0.25">
      <c r="A93923"/>
    </row>
    <row r="93924" spans="1:1" x14ac:dyDescent="0.25">
      <c r="A93924"/>
    </row>
    <row r="93925" spans="1:1" x14ac:dyDescent="0.25">
      <c r="A93925"/>
    </row>
    <row r="93926" spans="1:1" x14ac:dyDescent="0.25">
      <c r="A93926"/>
    </row>
    <row r="93927" spans="1:1" x14ac:dyDescent="0.25">
      <c r="A93927"/>
    </row>
    <row r="93928" spans="1:1" x14ac:dyDescent="0.25">
      <c r="A93928"/>
    </row>
    <row r="93929" spans="1:1" x14ac:dyDescent="0.25">
      <c r="A93929"/>
    </row>
    <row r="93930" spans="1:1" x14ac:dyDescent="0.25">
      <c r="A93930"/>
    </row>
    <row r="93931" spans="1:1" x14ac:dyDescent="0.25">
      <c r="A93931"/>
    </row>
    <row r="93932" spans="1:1" x14ac:dyDescent="0.25">
      <c r="A93932"/>
    </row>
    <row r="93933" spans="1:1" x14ac:dyDescent="0.25">
      <c r="A93933"/>
    </row>
    <row r="93934" spans="1:1" x14ac:dyDescent="0.25">
      <c r="A93934"/>
    </row>
    <row r="93935" spans="1:1" x14ac:dyDescent="0.25">
      <c r="A93935"/>
    </row>
    <row r="93936" spans="1:1" x14ac:dyDescent="0.25">
      <c r="A93936"/>
    </row>
    <row r="93937" spans="1:1" x14ac:dyDescent="0.25">
      <c r="A93937"/>
    </row>
    <row r="93938" spans="1:1" x14ac:dyDescent="0.25">
      <c r="A93938"/>
    </row>
    <row r="93939" spans="1:1" x14ac:dyDescent="0.25">
      <c r="A93939"/>
    </row>
    <row r="93940" spans="1:1" x14ac:dyDescent="0.25">
      <c r="A93940"/>
    </row>
    <row r="93941" spans="1:1" x14ac:dyDescent="0.25">
      <c r="A93941"/>
    </row>
    <row r="93942" spans="1:1" x14ac:dyDescent="0.25">
      <c r="A93942"/>
    </row>
    <row r="93943" spans="1:1" x14ac:dyDescent="0.25">
      <c r="A93943"/>
    </row>
    <row r="93944" spans="1:1" x14ac:dyDescent="0.25">
      <c r="A93944"/>
    </row>
    <row r="93945" spans="1:1" x14ac:dyDescent="0.25">
      <c r="A93945"/>
    </row>
    <row r="93946" spans="1:1" x14ac:dyDescent="0.25">
      <c r="A93946"/>
    </row>
    <row r="93947" spans="1:1" x14ac:dyDescent="0.25">
      <c r="A93947"/>
    </row>
    <row r="93948" spans="1:1" x14ac:dyDescent="0.25">
      <c r="A93948"/>
    </row>
    <row r="93949" spans="1:1" x14ac:dyDescent="0.25">
      <c r="A93949"/>
    </row>
    <row r="93950" spans="1:1" x14ac:dyDescent="0.25">
      <c r="A93950"/>
    </row>
    <row r="93951" spans="1:1" x14ac:dyDescent="0.25">
      <c r="A93951"/>
    </row>
    <row r="93952" spans="1:1" x14ac:dyDescent="0.25">
      <c r="A93952"/>
    </row>
    <row r="93953" spans="1:1" x14ac:dyDescent="0.25">
      <c r="A93953"/>
    </row>
    <row r="93954" spans="1:1" x14ac:dyDescent="0.25">
      <c r="A93954"/>
    </row>
    <row r="93955" spans="1:1" x14ac:dyDescent="0.25">
      <c r="A93955"/>
    </row>
    <row r="93956" spans="1:1" x14ac:dyDescent="0.25">
      <c r="A93956"/>
    </row>
    <row r="93957" spans="1:1" x14ac:dyDescent="0.25">
      <c r="A93957"/>
    </row>
    <row r="93958" spans="1:1" x14ac:dyDescent="0.25">
      <c r="A93958"/>
    </row>
    <row r="93959" spans="1:1" x14ac:dyDescent="0.25">
      <c r="A93959"/>
    </row>
    <row r="93960" spans="1:1" x14ac:dyDescent="0.25">
      <c r="A93960"/>
    </row>
    <row r="93961" spans="1:1" x14ac:dyDescent="0.25">
      <c r="A93961"/>
    </row>
    <row r="93962" spans="1:1" x14ac:dyDescent="0.25">
      <c r="A93962"/>
    </row>
    <row r="93963" spans="1:1" x14ac:dyDescent="0.25">
      <c r="A93963"/>
    </row>
    <row r="93964" spans="1:1" x14ac:dyDescent="0.25">
      <c r="A93964"/>
    </row>
    <row r="93965" spans="1:1" x14ac:dyDescent="0.25">
      <c r="A93965"/>
    </row>
    <row r="93966" spans="1:1" x14ac:dyDescent="0.25">
      <c r="A93966"/>
    </row>
    <row r="93967" spans="1:1" x14ac:dyDescent="0.25">
      <c r="A93967"/>
    </row>
    <row r="93968" spans="1:1" x14ac:dyDescent="0.25">
      <c r="A93968"/>
    </row>
    <row r="93969" spans="1:1" x14ac:dyDescent="0.25">
      <c r="A93969"/>
    </row>
    <row r="93970" spans="1:1" x14ac:dyDescent="0.25">
      <c r="A93970"/>
    </row>
    <row r="93971" spans="1:1" x14ac:dyDescent="0.25">
      <c r="A93971"/>
    </row>
    <row r="93972" spans="1:1" x14ac:dyDescent="0.25">
      <c r="A93972"/>
    </row>
    <row r="93973" spans="1:1" x14ac:dyDescent="0.25">
      <c r="A93973"/>
    </row>
    <row r="93974" spans="1:1" x14ac:dyDescent="0.25">
      <c r="A93974"/>
    </row>
    <row r="93975" spans="1:1" x14ac:dyDescent="0.25">
      <c r="A93975"/>
    </row>
    <row r="93976" spans="1:1" x14ac:dyDescent="0.25">
      <c r="A93976"/>
    </row>
    <row r="93977" spans="1:1" x14ac:dyDescent="0.25">
      <c r="A93977"/>
    </row>
    <row r="93978" spans="1:1" x14ac:dyDescent="0.25">
      <c r="A93978"/>
    </row>
    <row r="93979" spans="1:1" x14ac:dyDescent="0.25">
      <c r="A93979"/>
    </row>
    <row r="93980" spans="1:1" x14ac:dyDescent="0.25">
      <c r="A93980"/>
    </row>
    <row r="93981" spans="1:1" x14ac:dyDescent="0.25">
      <c r="A93981"/>
    </row>
    <row r="93982" spans="1:1" x14ac:dyDescent="0.25">
      <c r="A93982"/>
    </row>
    <row r="93983" spans="1:1" x14ac:dyDescent="0.25">
      <c r="A93983"/>
    </row>
    <row r="93984" spans="1:1" x14ac:dyDescent="0.25">
      <c r="A93984"/>
    </row>
    <row r="93985" spans="1:1" x14ac:dyDescent="0.25">
      <c r="A93985"/>
    </row>
    <row r="93986" spans="1:1" x14ac:dyDescent="0.25">
      <c r="A93986"/>
    </row>
    <row r="93987" spans="1:1" x14ac:dyDescent="0.25">
      <c r="A93987"/>
    </row>
    <row r="93988" spans="1:1" x14ac:dyDescent="0.25">
      <c r="A93988"/>
    </row>
    <row r="93989" spans="1:1" x14ac:dyDescent="0.25">
      <c r="A93989"/>
    </row>
    <row r="93990" spans="1:1" x14ac:dyDescent="0.25">
      <c r="A93990"/>
    </row>
    <row r="93991" spans="1:1" x14ac:dyDescent="0.25">
      <c r="A93991"/>
    </row>
    <row r="93992" spans="1:1" x14ac:dyDescent="0.25">
      <c r="A93992"/>
    </row>
    <row r="93993" spans="1:1" x14ac:dyDescent="0.25">
      <c r="A93993"/>
    </row>
    <row r="93994" spans="1:1" x14ac:dyDescent="0.25">
      <c r="A93994"/>
    </row>
    <row r="93995" spans="1:1" x14ac:dyDescent="0.25">
      <c r="A93995"/>
    </row>
    <row r="93996" spans="1:1" x14ac:dyDescent="0.25">
      <c r="A93996"/>
    </row>
    <row r="93997" spans="1:1" x14ac:dyDescent="0.25">
      <c r="A93997"/>
    </row>
    <row r="93998" spans="1:1" x14ac:dyDescent="0.25">
      <c r="A93998"/>
    </row>
    <row r="93999" spans="1:1" x14ac:dyDescent="0.25">
      <c r="A93999"/>
    </row>
    <row r="94000" spans="1:1" x14ac:dyDescent="0.25">
      <c r="A94000"/>
    </row>
    <row r="94001" spans="1:1" x14ac:dyDescent="0.25">
      <c r="A94001"/>
    </row>
    <row r="94002" spans="1:1" x14ac:dyDescent="0.25">
      <c r="A94002"/>
    </row>
    <row r="94003" spans="1:1" x14ac:dyDescent="0.25">
      <c r="A94003"/>
    </row>
    <row r="94004" spans="1:1" x14ac:dyDescent="0.25">
      <c r="A94004"/>
    </row>
    <row r="94005" spans="1:1" x14ac:dyDescent="0.25">
      <c r="A94005"/>
    </row>
    <row r="94006" spans="1:1" x14ac:dyDescent="0.25">
      <c r="A94006"/>
    </row>
    <row r="94007" spans="1:1" x14ac:dyDescent="0.25">
      <c r="A94007"/>
    </row>
    <row r="94008" spans="1:1" x14ac:dyDescent="0.25">
      <c r="A94008"/>
    </row>
    <row r="94009" spans="1:1" x14ac:dyDescent="0.25">
      <c r="A94009"/>
    </row>
    <row r="94010" spans="1:1" x14ac:dyDescent="0.25">
      <c r="A94010"/>
    </row>
    <row r="94011" spans="1:1" x14ac:dyDescent="0.25">
      <c r="A94011"/>
    </row>
    <row r="94012" spans="1:1" x14ac:dyDescent="0.25">
      <c r="A94012"/>
    </row>
    <row r="94013" spans="1:1" x14ac:dyDescent="0.25">
      <c r="A94013"/>
    </row>
    <row r="94014" spans="1:1" x14ac:dyDescent="0.25">
      <c r="A94014"/>
    </row>
    <row r="94015" spans="1:1" x14ac:dyDescent="0.25">
      <c r="A94015"/>
    </row>
    <row r="94016" spans="1:1" x14ac:dyDescent="0.25">
      <c r="A94016"/>
    </row>
    <row r="94017" spans="1:1" x14ac:dyDescent="0.25">
      <c r="A94017"/>
    </row>
    <row r="94018" spans="1:1" x14ac:dyDescent="0.25">
      <c r="A94018"/>
    </row>
    <row r="94019" spans="1:1" x14ac:dyDescent="0.25">
      <c r="A94019"/>
    </row>
    <row r="94020" spans="1:1" x14ac:dyDescent="0.25">
      <c r="A94020"/>
    </row>
    <row r="94021" spans="1:1" x14ac:dyDescent="0.25">
      <c r="A94021"/>
    </row>
    <row r="94022" spans="1:1" x14ac:dyDescent="0.25">
      <c r="A94022"/>
    </row>
    <row r="94023" spans="1:1" x14ac:dyDescent="0.25">
      <c r="A94023"/>
    </row>
    <row r="94024" spans="1:1" x14ac:dyDescent="0.25">
      <c r="A94024"/>
    </row>
    <row r="94025" spans="1:1" x14ac:dyDescent="0.25">
      <c r="A94025"/>
    </row>
    <row r="94026" spans="1:1" x14ac:dyDescent="0.25">
      <c r="A94026"/>
    </row>
    <row r="94027" spans="1:1" x14ac:dyDescent="0.25">
      <c r="A94027"/>
    </row>
    <row r="94028" spans="1:1" x14ac:dyDescent="0.25">
      <c r="A94028"/>
    </row>
    <row r="94029" spans="1:1" x14ac:dyDescent="0.25">
      <c r="A94029"/>
    </row>
    <row r="94030" spans="1:1" x14ac:dyDescent="0.25">
      <c r="A94030"/>
    </row>
    <row r="94031" spans="1:1" x14ac:dyDescent="0.25">
      <c r="A94031"/>
    </row>
    <row r="94032" spans="1:1" x14ac:dyDescent="0.25">
      <c r="A94032"/>
    </row>
    <row r="94033" spans="1:1" x14ac:dyDescent="0.25">
      <c r="A94033"/>
    </row>
    <row r="94034" spans="1:1" x14ac:dyDescent="0.25">
      <c r="A94034"/>
    </row>
    <row r="94035" spans="1:1" x14ac:dyDescent="0.25">
      <c r="A94035"/>
    </row>
    <row r="94036" spans="1:1" x14ac:dyDescent="0.25">
      <c r="A94036"/>
    </row>
    <row r="94037" spans="1:1" x14ac:dyDescent="0.25">
      <c r="A94037"/>
    </row>
    <row r="94038" spans="1:1" x14ac:dyDescent="0.25">
      <c r="A94038"/>
    </row>
    <row r="94039" spans="1:1" x14ac:dyDescent="0.25">
      <c r="A94039"/>
    </row>
    <row r="94040" spans="1:1" x14ac:dyDescent="0.25">
      <c r="A94040"/>
    </row>
    <row r="94041" spans="1:1" x14ac:dyDescent="0.25">
      <c r="A94041"/>
    </row>
    <row r="94042" spans="1:1" x14ac:dyDescent="0.25">
      <c r="A94042"/>
    </row>
    <row r="94043" spans="1:1" x14ac:dyDescent="0.25">
      <c r="A94043"/>
    </row>
    <row r="94044" spans="1:1" x14ac:dyDescent="0.25">
      <c r="A94044"/>
    </row>
    <row r="94045" spans="1:1" x14ac:dyDescent="0.25">
      <c r="A94045"/>
    </row>
    <row r="94046" spans="1:1" x14ac:dyDescent="0.25">
      <c r="A94046"/>
    </row>
    <row r="94047" spans="1:1" x14ac:dyDescent="0.25">
      <c r="A94047"/>
    </row>
    <row r="94048" spans="1:1" x14ac:dyDescent="0.25">
      <c r="A94048"/>
    </row>
    <row r="94049" spans="1:1" x14ac:dyDescent="0.25">
      <c r="A94049"/>
    </row>
    <row r="94050" spans="1:1" x14ac:dyDescent="0.25">
      <c r="A94050"/>
    </row>
    <row r="94051" spans="1:1" x14ac:dyDescent="0.25">
      <c r="A94051"/>
    </row>
    <row r="94052" spans="1:1" x14ac:dyDescent="0.25">
      <c r="A94052"/>
    </row>
    <row r="94053" spans="1:1" x14ac:dyDescent="0.25">
      <c r="A94053"/>
    </row>
    <row r="94054" spans="1:1" x14ac:dyDescent="0.25">
      <c r="A94054"/>
    </row>
    <row r="94055" spans="1:1" x14ac:dyDescent="0.25">
      <c r="A94055"/>
    </row>
    <row r="94056" spans="1:1" x14ac:dyDescent="0.25">
      <c r="A94056"/>
    </row>
    <row r="94057" spans="1:1" x14ac:dyDescent="0.25">
      <c r="A94057"/>
    </row>
    <row r="94058" spans="1:1" x14ac:dyDescent="0.25">
      <c r="A94058"/>
    </row>
    <row r="94059" spans="1:1" x14ac:dyDescent="0.25">
      <c r="A94059"/>
    </row>
    <row r="94060" spans="1:1" x14ac:dyDescent="0.25">
      <c r="A94060"/>
    </row>
    <row r="94061" spans="1:1" x14ac:dyDescent="0.25">
      <c r="A94061"/>
    </row>
    <row r="94062" spans="1:1" x14ac:dyDescent="0.25">
      <c r="A94062"/>
    </row>
    <row r="94063" spans="1:1" x14ac:dyDescent="0.25">
      <c r="A94063"/>
    </row>
    <row r="94064" spans="1:1" x14ac:dyDescent="0.25">
      <c r="A94064"/>
    </row>
    <row r="94065" spans="1:1" x14ac:dyDescent="0.25">
      <c r="A94065"/>
    </row>
    <row r="94066" spans="1:1" x14ac:dyDescent="0.25">
      <c r="A94066"/>
    </row>
    <row r="94067" spans="1:1" x14ac:dyDescent="0.25">
      <c r="A94067"/>
    </row>
    <row r="94068" spans="1:1" x14ac:dyDescent="0.25">
      <c r="A94068"/>
    </row>
    <row r="94069" spans="1:1" x14ac:dyDescent="0.25">
      <c r="A94069"/>
    </row>
    <row r="94070" spans="1:1" x14ac:dyDescent="0.25">
      <c r="A94070"/>
    </row>
    <row r="94071" spans="1:1" x14ac:dyDescent="0.25">
      <c r="A94071"/>
    </row>
    <row r="94072" spans="1:1" x14ac:dyDescent="0.25">
      <c r="A94072"/>
    </row>
    <row r="94073" spans="1:1" x14ac:dyDescent="0.25">
      <c r="A94073"/>
    </row>
    <row r="94074" spans="1:1" x14ac:dyDescent="0.25">
      <c r="A94074"/>
    </row>
    <row r="94075" spans="1:1" x14ac:dyDescent="0.25">
      <c r="A94075"/>
    </row>
    <row r="94076" spans="1:1" x14ac:dyDescent="0.25">
      <c r="A94076"/>
    </row>
    <row r="94077" spans="1:1" x14ac:dyDescent="0.25">
      <c r="A94077"/>
    </row>
    <row r="94078" spans="1:1" x14ac:dyDescent="0.25">
      <c r="A94078"/>
    </row>
    <row r="94079" spans="1:1" x14ac:dyDescent="0.25">
      <c r="A94079"/>
    </row>
    <row r="94080" spans="1:1" x14ac:dyDescent="0.25">
      <c r="A94080"/>
    </row>
    <row r="94081" spans="1:1" x14ac:dyDescent="0.25">
      <c r="A94081"/>
    </row>
    <row r="94082" spans="1:1" x14ac:dyDescent="0.25">
      <c r="A94082"/>
    </row>
    <row r="94083" spans="1:1" x14ac:dyDescent="0.25">
      <c r="A94083"/>
    </row>
    <row r="94084" spans="1:1" x14ac:dyDescent="0.25">
      <c r="A94084"/>
    </row>
    <row r="94085" spans="1:1" x14ac:dyDescent="0.25">
      <c r="A94085"/>
    </row>
    <row r="94086" spans="1:1" x14ac:dyDescent="0.25">
      <c r="A94086"/>
    </row>
    <row r="94087" spans="1:1" x14ac:dyDescent="0.25">
      <c r="A94087"/>
    </row>
    <row r="94088" spans="1:1" x14ac:dyDescent="0.25">
      <c r="A94088"/>
    </row>
    <row r="94089" spans="1:1" x14ac:dyDescent="0.25">
      <c r="A94089"/>
    </row>
    <row r="94090" spans="1:1" x14ac:dyDescent="0.25">
      <c r="A94090"/>
    </row>
    <row r="94091" spans="1:1" x14ac:dyDescent="0.25">
      <c r="A94091"/>
    </row>
    <row r="94092" spans="1:1" x14ac:dyDescent="0.25">
      <c r="A94092"/>
    </row>
    <row r="94093" spans="1:1" x14ac:dyDescent="0.25">
      <c r="A94093"/>
    </row>
    <row r="94094" spans="1:1" x14ac:dyDescent="0.25">
      <c r="A94094"/>
    </row>
    <row r="94095" spans="1:1" x14ac:dyDescent="0.25">
      <c r="A94095"/>
    </row>
    <row r="94096" spans="1:1" x14ac:dyDescent="0.25">
      <c r="A94096"/>
    </row>
    <row r="94097" spans="1:1" x14ac:dyDescent="0.25">
      <c r="A94097"/>
    </row>
    <row r="94098" spans="1:1" x14ac:dyDescent="0.25">
      <c r="A94098"/>
    </row>
    <row r="94099" spans="1:1" x14ac:dyDescent="0.25">
      <c r="A94099"/>
    </row>
    <row r="94100" spans="1:1" x14ac:dyDescent="0.25">
      <c r="A94100"/>
    </row>
    <row r="94101" spans="1:1" x14ac:dyDescent="0.25">
      <c r="A94101"/>
    </row>
    <row r="94102" spans="1:1" x14ac:dyDescent="0.25">
      <c r="A94102"/>
    </row>
    <row r="94103" spans="1:1" x14ac:dyDescent="0.25">
      <c r="A94103"/>
    </row>
    <row r="94104" spans="1:1" x14ac:dyDescent="0.25">
      <c r="A94104"/>
    </row>
    <row r="94105" spans="1:1" x14ac:dyDescent="0.25">
      <c r="A94105"/>
    </row>
    <row r="94106" spans="1:1" x14ac:dyDescent="0.25">
      <c r="A94106"/>
    </row>
    <row r="94107" spans="1:1" x14ac:dyDescent="0.25">
      <c r="A94107"/>
    </row>
    <row r="94108" spans="1:1" x14ac:dyDescent="0.25">
      <c r="A94108"/>
    </row>
    <row r="94109" spans="1:1" x14ac:dyDescent="0.25">
      <c r="A94109"/>
    </row>
    <row r="94110" spans="1:1" x14ac:dyDescent="0.25">
      <c r="A94110"/>
    </row>
    <row r="94111" spans="1:1" x14ac:dyDescent="0.25">
      <c r="A94111"/>
    </row>
    <row r="94112" spans="1:1" x14ac:dyDescent="0.25">
      <c r="A94112"/>
    </row>
    <row r="94113" spans="1:1" x14ac:dyDescent="0.25">
      <c r="A94113"/>
    </row>
    <row r="94114" spans="1:1" x14ac:dyDescent="0.25">
      <c r="A94114"/>
    </row>
    <row r="94115" spans="1:1" x14ac:dyDescent="0.25">
      <c r="A94115"/>
    </row>
    <row r="94116" spans="1:1" x14ac:dyDescent="0.25">
      <c r="A94116"/>
    </row>
    <row r="94117" spans="1:1" x14ac:dyDescent="0.25">
      <c r="A94117"/>
    </row>
    <row r="94118" spans="1:1" x14ac:dyDescent="0.25">
      <c r="A94118"/>
    </row>
    <row r="94119" spans="1:1" x14ac:dyDescent="0.25">
      <c r="A94119"/>
    </row>
    <row r="94120" spans="1:1" x14ac:dyDescent="0.25">
      <c r="A94120"/>
    </row>
    <row r="94121" spans="1:1" x14ac:dyDescent="0.25">
      <c r="A94121"/>
    </row>
    <row r="94122" spans="1:1" x14ac:dyDescent="0.25">
      <c r="A94122"/>
    </row>
    <row r="94123" spans="1:1" x14ac:dyDescent="0.25">
      <c r="A94123"/>
    </row>
    <row r="94124" spans="1:1" x14ac:dyDescent="0.25">
      <c r="A94124"/>
    </row>
    <row r="94125" spans="1:1" x14ac:dyDescent="0.25">
      <c r="A94125"/>
    </row>
    <row r="94126" spans="1:1" x14ac:dyDescent="0.25">
      <c r="A94126"/>
    </row>
    <row r="94127" spans="1:1" x14ac:dyDescent="0.25">
      <c r="A94127"/>
    </row>
    <row r="94128" spans="1:1" x14ac:dyDescent="0.25">
      <c r="A94128"/>
    </row>
    <row r="94129" spans="1:1" x14ac:dyDescent="0.25">
      <c r="A94129"/>
    </row>
    <row r="94130" spans="1:1" x14ac:dyDescent="0.25">
      <c r="A94130"/>
    </row>
    <row r="94131" spans="1:1" x14ac:dyDescent="0.25">
      <c r="A94131"/>
    </row>
    <row r="94132" spans="1:1" x14ac:dyDescent="0.25">
      <c r="A94132"/>
    </row>
    <row r="94133" spans="1:1" x14ac:dyDescent="0.25">
      <c r="A94133"/>
    </row>
    <row r="94134" spans="1:1" x14ac:dyDescent="0.25">
      <c r="A94134"/>
    </row>
    <row r="94135" spans="1:1" x14ac:dyDescent="0.25">
      <c r="A94135"/>
    </row>
    <row r="94136" spans="1:1" x14ac:dyDescent="0.25">
      <c r="A94136"/>
    </row>
    <row r="94137" spans="1:1" x14ac:dyDescent="0.25">
      <c r="A94137"/>
    </row>
    <row r="94138" spans="1:1" x14ac:dyDescent="0.25">
      <c r="A94138"/>
    </row>
    <row r="94139" spans="1:1" x14ac:dyDescent="0.25">
      <c r="A94139"/>
    </row>
    <row r="94140" spans="1:1" x14ac:dyDescent="0.25">
      <c r="A94140"/>
    </row>
    <row r="94141" spans="1:1" x14ac:dyDescent="0.25">
      <c r="A94141"/>
    </row>
    <row r="94142" spans="1:1" x14ac:dyDescent="0.25">
      <c r="A94142"/>
    </row>
    <row r="94143" spans="1:1" x14ac:dyDescent="0.25">
      <c r="A94143"/>
    </row>
    <row r="94144" spans="1:1" x14ac:dyDescent="0.25">
      <c r="A94144"/>
    </row>
    <row r="94145" spans="1:1" x14ac:dyDescent="0.25">
      <c r="A94145"/>
    </row>
    <row r="94146" spans="1:1" x14ac:dyDescent="0.25">
      <c r="A94146"/>
    </row>
    <row r="94147" spans="1:1" x14ac:dyDescent="0.25">
      <c r="A94147"/>
    </row>
    <row r="94148" spans="1:1" x14ac:dyDescent="0.25">
      <c r="A94148"/>
    </row>
    <row r="94149" spans="1:1" x14ac:dyDescent="0.25">
      <c r="A94149"/>
    </row>
    <row r="94150" spans="1:1" x14ac:dyDescent="0.25">
      <c r="A94150"/>
    </row>
    <row r="94151" spans="1:1" x14ac:dyDescent="0.25">
      <c r="A94151"/>
    </row>
    <row r="94152" spans="1:1" x14ac:dyDescent="0.25">
      <c r="A94152"/>
    </row>
    <row r="94153" spans="1:1" x14ac:dyDescent="0.25">
      <c r="A94153"/>
    </row>
    <row r="94154" spans="1:1" x14ac:dyDescent="0.25">
      <c r="A94154"/>
    </row>
    <row r="94155" spans="1:1" x14ac:dyDescent="0.25">
      <c r="A94155"/>
    </row>
    <row r="94156" spans="1:1" x14ac:dyDescent="0.25">
      <c r="A94156"/>
    </row>
    <row r="94157" spans="1:1" x14ac:dyDescent="0.25">
      <c r="A94157"/>
    </row>
    <row r="94158" spans="1:1" x14ac:dyDescent="0.25">
      <c r="A94158"/>
    </row>
    <row r="94159" spans="1:1" x14ac:dyDescent="0.25">
      <c r="A94159"/>
    </row>
    <row r="94160" spans="1:1" x14ac:dyDescent="0.25">
      <c r="A94160"/>
    </row>
    <row r="94161" spans="1:1" x14ac:dyDescent="0.25">
      <c r="A94161"/>
    </row>
    <row r="94162" spans="1:1" x14ac:dyDescent="0.25">
      <c r="A94162"/>
    </row>
    <row r="94163" spans="1:1" x14ac:dyDescent="0.25">
      <c r="A94163"/>
    </row>
    <row r="94164" spans="1:1" x14ac:dyDescent="0.25">
      <c r="A94164"/>
    </row>
    <row r="94165" spans="1:1" x14ac:dyDescent="0.25">
      <c r="A94165"/>
    </row>
    <row r="94166" spans="1:1" x14ac:dyDescent="0.25">
      <c r="A94166"/>
    </row>
    <row r="94167" spans="1:1" x14ac:dyDescent="0.25">
      <c r="A94167"/>
    </row>
    <row r="94168" spans="1:1" x14ac:dyDescent="0.25">
      <c r="A94168"/>
    </row>
    <row r="94169" spans="1:1" x14ac:dyDescent="0.25">
      <c r="A94169"/>
    </row>
    <row r="94170" spans="1:1" x14ac:dyDescent="0.25">
      <c r="A94170"/>
    </row>
    <row r="94171" spans="1:1" x14ac:dyDescent="0.25">
      <c r="A94171"/>
    </row>
    <row r="94172" spans="1:1" x14ac:dyDescent="0.25">
      <c r="A94172"/>
    </row>
    <row r="94173" spans="1:1" x14ac:dyDescent="0.25">
      <c r="A94173"/>
    </row>
    <row r="94174" spans="1:1" x14ac:dyDescent="0.25">
      <c r="A94174"/>
    </row>
    <row r="94175" spans="1:1" x14ac:dyDescent="0.25">
      <c r="A94175"/>
    </row>
    <row r="94176" spans="1:1" x14ac:dyDescent="0.25">
      <c r="A94176"/>
    </row>
    <row r="94177" spans="1:1" x14ac:dyDescent="0.25">
      <c r="A94177"/>
    </row>
    <row r="94178" spans="1:1" x14ac:dyDescent="0.25">
      <c r="A94178"/>
    </row>
    <row r="94179" spans="1:1" x14ac:dyDescent="0.25">
      <c r="A94179"/>
    </row>
    <row r="94180" spans="1:1" x14ac:dyDescent="0.25">
      <c r="A94180"/>
    </row>
    <row r="94181" spans="1:1" x14ac:dyDescent="0.25">
      <c r="A94181"/>
    </row>
    <row r="94182" spans="1:1" x14ac:dyDescent="0.25">
      <c r="A94182"/>
    </row>
    <row r="94183" spans="1:1" x14ac:dyDescent="0.25">
      <c r="A94183"/>
    </row>
    <row r="94184" spans="1:1" x14ac:dyDescent="0.25">
      <c r="A94184"/>
    </row>
    <row r="94185" spans="1:1" x14ac:dyDescent="0.25">
      <c r="A94185"/>
    </row>
    <row r="94186" spans="1:1" x14ac:dyDescent="0.25">
      <c r="A94186"/>
    </row>
    <row r="94187" spans="1:1" x14ac:dyDescent="0.25">
      <c r="A94187"/>
    </row>
    <row r="94188" spans="1:1" x14ac:dyDescent="0.25">
      <c r="A94188"/>
    </row>
    <row r="94189" spans="1:1" x14ac:dyDescent="0.25">
      <c r="A94189"/>
    </row>
    <row r="94190" spans="1:1" x14ac:dyDescent="0.25">
      <c r="A94190"/>
    </row>
    <row r="94191" spans="1:1" x14ac:dyDescent="0.25">
      <c r="A94191"/>
    </row>
    <row r="94192" spans="1:1" x14ac:dyDescent="0.25">
      <c r="A94192"/>
    </row>
    <row r="94193" spans="1:1" x14ac:dyDescent="0.25">
      <c r="A94193"/>
    </row>
    <row r="94194" spans="1:1" x14ac:dyDescent="0.25">
      <c r="A94194"/>
    </row>
    <row r="94195" spans="1:1" x14ac:dyDescent="0.25">
      <c r="A94195"/>
    </row>
    <row r="94196" spans="1:1" x14ac:dyDescent="0.25">
      <c r="A94196"/>
    </row>
    <row r="94197" spans="1:1" x14ac:dyDescent="0.25">
      <c r="A94197"/>
    </row>
    <row r="94198" spans="1:1" x14ac:dyDescent="0.25">
      <c r="A94198"/>
    </row>
    <row r="94199" spans="1:1" x14ac:dyDescent="0.25">
      <c r="A94199"/>
    </row>
    <row r="94200" spans="1:1" x14ac:dyDescent="0.25">
      <c r="A94200"/>
    </row>
    <row r="94201" spans="1:1" x14ac:dyDescent="0.25">
      <c r="A94201"/>
    </row>
    <row r="94202" spans="1:1" x14ac:dyDescent="0.25">
      <c r="A94202"/>
    </row>
    <row r="94203" spans="1:1" x14ac:dyDescent="0.25">
      <c r="A94203"/>
    </row>
    <row r="94204" spans="1:1" x14ac:dyDescent="0.25">
      <c r="A94204"/>
    </row>
    <row r="94205" spans="1:1" x14ac:dyDescent="0.25">
      <c r="A94205"/>
    </row>
    <row r="94206" spans="1:1" x14ac:dyDescent="0.25">
      <c r="A94206"/>
    </row>
    <row r="94207" spans="1:1" x14ac:dyDescent="0.25">
      <c r="A94207"/>
    </row>
    <row r="94208" spans="1:1" x14ac:dyDescent="0.25">
      <c r="A94208"/>
    </row>
    <row r="94209" spans="1:1" x14ac:dyDescent="0.25">
      <c r="A94209"/>
    </row>
    <row r="94210" spans="1:1" x14ac:dyDescent="0.25">
      <c r="A94210"/>
    </row>
    <row r="94211" spans="1:1" x14ac:dyDescent="0.25">
      <c r="A94211"/>
    </row>
    <row r="94212" spans="1:1" x14ac:dyDescent="0.25">
      <c r="A94212"/>
    </row>
    <row r="94213" spans="1:1" x14ac:dyDescent="0.25">
      <c r="A94213"/>
    </row>
    <row r="94214" spans="1:1" x14ac:dyDescent="0.25">
      <c r="A94214"/>
    </row>
    <row r="94215" spans="1:1" x14ac:dyDescent="0.25">
      <c r="A94215"/>
    </row>
    <row r="94216" spans="1:1" x14ac:dyDescent="0.25">
      <c r="A94216"/>
    </row>
    <row r="94217" spans="1:1" x14ac:dyDescent="0.25">
      <c r="A94217"/>
    </row>
    <row r="94218" spans="1:1" x14ac:dyDescent="0.25">
      <c r="A94218"/>
    </row>
    <row r="94219" spans="1:1" x14ac:dyDescent="0.25">
      <c r="A94219"/>
    </row>
    <row r="94220" spans="1:1" x14ac:dyDescent="0.25">
      <c r="A94220"/>
    </row>
    <row r="94221" spans="1:1" x14ac:dyDescent="0.25">
      <c r="A94221"/>
    </row>
    <row r="94222" spans="1:1" x14ac:dyDescent="0.25">
      <c r="A94222"/>
    </row>
    <row r="94223" spans="1:1" x14ac:dyDescent="0.25">
      <c r="A94223"/>
    </row>
    <row r="94224" spans="1:1" x14ac:dyDescent="0.25">
      <c r="A94224"/>
    </row>
    <row r="94225" spans="1:1" x14ac:dyDescent="0.25">
      <c r="A94225"/>
    </row>
    <row r="94226" spans="1:1" x14ac:dyDescent="0.25">
      <c r="A94226"/>
    </row>
    <row r="94227" spans="1:1" x14ac:dyDescent="0.25">
      <c r="A94227"/>
    </row>
    <row r="94228" spans="1:1" x14ac:dyDescent="0.25">
      <c r="A94228"/>
    </row>
    <row r="94229" spans="1:1" x14ac:dyDescent="0.25">
      <c r="A94229"/>
    </row>
    <row r="94230" spans="1:1" x14ac:dyDescent="0.25">
      <c r="A94230"/>
    </row>
    <row r="94231" spans="1:1" x14ac:dyDescent="0.25">
      <c r="A94231"/>
    </row>
    <row r="94232" spans="1:1" x14ac:dyDescent="0.25">
      <c r="A94232"/>
    </row>
    <row r="94233" spans="1:1" x14ac:dyDescent="0.25">
      <c r="A94233"/>
    </row>
    <row r="94234" spans="1:1" x14ac:dyDescent="0.25">
      <c r="A94234"/>
    </row>
    <row r="94235" spans="1:1" x14ac:dyDescent="0.25">
      <c r="A94235"/>
    </row>
    <row r="94236" spans="1:1" x14ac:dyDescent="0.25">
      <c r="A94236"/>
    </row>
    <row r="94237" spans="1:1" x14ac:dyDescent="0.25">
      <c r="A94237"/>
    </row>
    <row r="94238" spans="1:1" x14ac:dyDescent="0.25">
      <c r="A94238"/>
    </row>
    <row r="94239" spans="1:1" x14ac:dyDescent="0.25">
      <c r="A94239"/>
    </row>
    <row r="94240" spans="1:1" x14ac:dyDescent="0.25">
      <c r="A94240"/>
    </row>
    <row r="94241" spans="1:1" x14ac:dyDescent="0.25">
      <c r="A94241"/>
    </row>
    <row r="94242" spans="1:1" x14ac:dyDescent="0.25">
      <c r="A94242"/>
    </row>
    <row r="94243" spans="1:1" x14ac:dyDescent="0.25">
      <c r="A94243"/>
    </row>
    <row r="94244" spans="1:1" x14ac:dyDescent="0.25">
      <c r="A94244"/>
    </row>
    <row r="94245" spans="1:1" x14ac:dyDescent="0.25">
      <c r="A94245"/>
    </row>
    <row r="94246" spans="1:1" x14ac:dyDescent="0.25">
      <c r="A94246"/>
    </row>
    <row r="94247" spans="1:1" x14ac:dyDescent="0.25">
      <c r="A94247"/>
    </row>
    <row r="94248" spans="1:1" x14ac:dyDescent="0.25">
      <c r="A94248"/>
    </row>
    <row r="94249" spans="1:1" x14ac:dyDescent="0.25">
      <c r="A94249"/>
    </row>
    <row r="94250" spans="1:1" x14ac:dyDescent="0.25">
      <c r="A94250"/>
    </row>
    <row r="94251" spans="1:1" x14ac:dyDescent="0.25">
      <c r="A94251"/>
    </row>
    <row r="94252" spans="1:1" x14ac:dyDescent="0.25">
      <c r="A94252"/>
    </row>
    <row r="94253" spans="1:1" x14ac:dyDescent="0.25">
      <c r="A94253"/>
    </row>
    <row r="94254" spans="1:1" x14ac:dyDescent="0.25">
      <c r="A94254"/>
    </row>
    <row r="94255" spans="1:1" x14ac:dyDescent="0.25">
      <c r="A94255"/>
    </row>
    <row r="94256" spans="1:1" x14ac:dyDescent="0.25">
      <c r="A94256"/>
    </row>
    <row r="94257" spans="1:1" x14ac:dyDescent="0.25">
      <c r="A94257"/>
    </row>
    <row r="94258" spans="1:1" x14ac:dyDescent="0.25">
      <c r="A94258"/>
    </row>
    <row r="94259" spans="1:1" x14ac:dyDescent="0.25">
      <c r="A94259"/>
    </row>
    <row r="94260" spans="1:1" x14ac:dyDescent="0.25">
      <c r="A94260"/>
    </row>
    <row r="94261" spans="1:1" x14ac:dyDescent="0.25">
      <c r="A94261"/>
    </row>
    <row r="94262" spans="1:1" x14ac:dyDescent="0.25">
      <c r="A94262"/>
    </row>
    <row r="94263" spans="1:1" x14ac:dyDescent="0.25">
      <c r="A94263"/>
    </row>
    <row r="94264" spans="1:1" x14ac:dyDescent="0.25">
      <c r="A94264"/>
    </row>
    <row r="94265" spans="1:1" x14ac:dyDescent="0.25">
      <c r="A94265"/>
    </row>
    <row r="94266" spans="1:1" x14ac:dyDescent="0.25">
      <c r="A94266"/>
    </row>
    <row r="94267" spans="1:1" x14ac:dyDescent="0.25">
      <c r="A94267"/>
    </row>
    <row r="94268" spans="1:1" x14ac:dyDescent="0.25">
      <c r="A94268"/>
    </row>
    <row r="94269" spans="1:1" x14ac:dyDescent="0.25">
      <c r="A94269"/>
    </row>
    <row r="94270" spans="1:1" x14ac:dyDescent="0.25">
      <c r="A94270"/>
    </row>
    <row r="94271" spans="1:1" x14ac:dyDescent="0.25">
      <c r="A94271"/>
    </row>
    <row r="94272" spans="1:1" x14ac:dyDescent="0.25">
      <c r="A94272"/>
    </row>
    <row r="94273" spans="1:1" x14ac:dyDescent="0.25">
      <c r="A94273"/>
    </row>
    <row r="94274" spans="1:1" x14ac:dyDescent="0.25">
      <c r="A94274"/>
    </row>
    <row r="94275" spans="1:1" x14ac:dyDescent="0.25">
      <c r="A94275"/>
    </row>
    <row r="94276" spans="1:1" x14ac:dyDescent="0.25">
      <c r="A94276"/>
    </row>
    <row r="94277" spans="1:1" x14ac:dyDescent="0.25">
      <c r="A94277"/>
    </row>
    <row r="94278" spans="1:1" x14ac:dyDescent="0.25">
      <c r="A94278"/>
    </row>
    <row r="94279" spans="1:1" x14ac:dyDescent="0.25">
      <c r="A94279"/>
    </row>
    <row r="94280" spans="1:1" x14ac:dyDescent="0.25">
      <c r="A94280"/>
    </row>
    <row r="94281" spans="1:1" x14ac:dyDescent="0.25">
      <c r="A94281"/>
    </row>
    <row r="94282" spans="1:1" x14ac:dyDescent="0.25">
      <c r="A94282"/>
    </row>
    <row r="94283" spans="1:1" x14ac:dyDescent="0.25">
      <c r="A94283"/>
    </row>
    <row r="94284" spans="1:1" x14ac:dyDescent="0.25">
      <c r="A94284"/>
    </row>
    <row r="94285" spans="1:1" x14ac:dyDescent="0.25">
      <c r="A94285"/>
    </row>
    <row r="94286" spans="1:1" x14ac:dyDescent="0.25">
      <c r="A94286"/>
    </row>
    <row r="94287" spans="1:1" x14ac:dyDescent="0.25">
      <c r="A94287"/>
    </row>
    <row r="94288" spans="1:1" x14ac:dyDescent="0.25">
      <c r="A94288"/>
    </row>
    <row r="94289" spans="1:1" x14ac:dyDescent="0.25">
      <c r="A94289"/>
    </row>
    <row r="94290" spans="1:1" x14ac:dyDescent="0.25">
      <c r="A94290"/>
    </row>
    <row r="94291" spans="1:1" x14ac:dyDescent="0.25">
      <c r="A94291"/>
    </row>
    <row r="94292" spans="1:1" x14ac:dyDescent="0.25">
      <c r="A94292"/>
    </row>
    <row r="94293" spans="1:1" x14ac:dyDescent="0.25">
      <c r="A94293"/>
    </row>
    <row r="94294" spans="1:1" x14ac:dyDescent="0.25">
      <c r="A94294"/>
    </row>
    <row r="94295" spans="1:1" x14ac:dyDescent="0.25">
      <c r="A94295"/>
    </row>
    <row r="94296" spans="1:1" x14ac:dyDescent="0.25">
      <c r="A94296"/>
    </row>
    <row r="94297" spans="1:1" x14ac:dyDescent="0.25">
      <c r="A94297"/>
    </row>
    <row r="94298" spans="1:1" x14ac:dyDescent="0.25">
      <c r="A94298"/>
    </row>
    <row r="94299" spans="1:1" x14ac:dyDescent="0.25">
      <c r="A94299"/>
    </row>
    <row r="94300" spans="1:1" x14ac:dyDescent="0.25">
      <c r="A94300"/>
    </row>
    <row r="94301" spans="1:1" x14ac:dyDescent="0.25">
      <c r="A94301"/>
    </row>
    <row r="94302" spans="1:1" x14ac:dyDescent="0.25">
      <c r="A94302"/>
    </row>
    <row r="94303" spans="1:1" x14ac:dyDescent="0.25">
      <c r="A94303"/>
    </row>
    <row r="94304" spans="1:1" x14ac:dyDescent="0.25">
      <c r="A94304"/>
    </row>
    <row r="94305" spans="1:1" x14ac:dyDescent="0.25">
      <c r="A94305"/>
    </row>
    <row r="94306" spans="1:1" x14ac:dyDescent="0.25">
      <c r="A94306"/>
    </row>
    <row r="94307" spans="1:1" x14ac:dyDescent="0.25">
      <c r="A94307"/>
    </row>
    <row r="94308" spans="1:1" x14ac:dyDescent="0.25">
      <c r="A94308"/>
    </row>
    <row r="94309" spans="1:1" x14ac:dyDescent="0.25">
      <c r="A94309"/>
    </row>
    <row r="94310" spans="1:1" x14ac:dyDescent="0.25">
      <c r="A94310"/>
    </row>
    <row r="94311" spans="1:1" x14ac:dyDescent="0.25">
      <c r="A94311"/>
    </row>
    <row r="94312" spans="1:1" x14ac:dyDescent="0.25">
      <c r="A94312"/>
    </row>
    <row r="94313" spans="1:1" x14ac:dyDescent="0.25">
      <c r="A94313"/>
    </row>
    <row r="94314" spans="1:1" x14ac:dyDescent="0.25">
      <c r="A94314"/>
    </row>
    <row r="94315" spans="1:1" x14ac:dyDescent="0.25">
      <c r="A94315"/>
    </row>
    <row r="94316" spans="1:1" x14ac:dyDescent="0.25">
      <c r="A94316"/>
    </row>
    <row r="94317" spans="1:1" x14ac:dyDescent="0.25">
      <c r="A94317"/>
    </row>
    <row r="94318" spans="1:1" x14ac:dyDescent="0.25">
      <c r="A94318"/>
    </row>
    <row r="94319" spans="1:1" x14ac:dyDescent="0.25">
      <c r="A94319"/>
    </row>
    <row r="94320" spans="1:1" x14ac:dyDescent="0.25">
      <c r="A94320"/>
    </row>
    <row r="94321" spans="1:1" x14ac:dyDescent="0.25">
      <c r="A94321"/>
    </row>
    <row r="94322" spans="1:1" x14ac:dyDescent="0.25">
      <c r="A94322"/>
    </row>
    <row r="94323" spans="1:1" x14ac:dyDescent="0.25">
      <c r="A94323"/>
    </row>
    <row r="94324" spans="1:1" x14ac:dyDescent="0.25">
      <c r="A94324"/>
    </row>
    <row r="94325" spans="1:1" x14ac:dyDescent="0.25">
      <c r="A94325"/>
    </row>
    <row r="94326" spans="1:1" x14ac:dyDescent="0.25">
      <c r="A94326"/>
    </row>
    <row r="94327" spans="1:1" x14ac:dyDescent="0.25">
      <c r="A94327"/>
    </row>
    <row r="94328" spans="1:1" x14ac:dyDescent="0.25">
      <c r="A94328"/>
    </row>
    <row r="94329" spans="1:1" x14ac:dyDescent="0.25">
      <c r="A94329"/>
    </row>
    <row r="94330" spans="1:1" x14ac:dyDescent="0.25">
      <c r="A94330"/>
    </row>
    <row r="94331" spans="1:1" x14ac:dyDescent="0.25">
      <c r="A94331"/>
    </row>
    <row r="94332" spans="1:1" x14ac:dyDescent="0.25">
      <c r="A94332"/>
    </row>
    <row r="94333" spans="1:1" x14ac:dyDescent="0.25">
      <c r="A94333"/>
    </row>
    <row r="94334" spans="1:1" x14ac:dyDescent="0.25">
      <c r="A94334"/>
    </row>
    <row r="94335" spans="1:1" x14ac:dyDescent="0.25">
      <c r="A94335"/>
    </row>
    <row r="94336" spans="1:1" x14ac:dyDescent="0.25">
      <c r="A94336"/>
    </row>
    <row r="94337" spans="1:1" x14ac:dyDescent="0.25">
      <c r="A94337"/>
    </row>
    <row r="94338" spans="1:1" x14ac:dyDescent="0.25">
      <c r="A94338"/>
    </row>
    <row r="94339" spans="1:1" x14ac:dyDescent="0.25">
      <c r="A94339"/>
    </row>
    <row r="94340" spans="1:1" x14ac:dyDescent="0.25">
      <c r="A94340"/>
    </row>
    <row r="94341" spans="1:1" x14ac:dyDescent="0.25">
      <c r="A94341"/>
    </row>
    <row r="94342" spans="1:1" x14ac:dyDescent="0.25">
      <c r="A94342"/>
    </row>
    <row r="94343" spans="1:1" x14ac:dyDescent="0.25">
      <c r="A94343"/>
    </row>
    <row r="94344" spans="1:1" x14ac:dyDescent="0.25">
      <c r="A94344"/>
    </row>
    <row r="94345" spans="1:1" x14ac:dyDescent="0.25">
      <c r="A94345"/>
    </row>
    <row r="94346" spans="1:1" x14ac:dyDescent="0.25">
      <c r="A94346"/>
    </row>
    <row r="94347" spans="1:1" x14ac:dyDescent="0.25">
      <c r="A94347"/>
    </row>
    <row r="94348" spans="1:1" x14ac:dyDescent="0.25">
      <c r="A94348"/>
    </row>
    <row r="94349" spans="1:1" x14ac:dyDescent="0.25">
      <c r="A94349"/>
    </row>
    <row r="94350" spans="1:1" x14ac:dyDescent="0.25">
      <c r="A94350"/>
    </row>
    <row r="94351" spans="1:1" x14ac:dyDescent="0.25">
      <c r="A94351"/>
    </row>
    <row r="94352" spans="1:1" x14ac:dyDescent="0.25">
      <c r="A94352"/>
    </row>
    <row r="94353" spans="1:1" x14ac:dyDescent="0.25">
      <c r="A94353"/>
    </row>
    <row r="94354" spans="1:1" x14ac:dyDescent="0.25">
      <c r="A94354"/>
    </row>
    <row r="94355" spans="1:1" x14ac:dyDescent="0.25">
      <c r="A94355"/>
    </row>
    <row r="94356" spans="1:1" x14ac:dyDescent="0.25">
      <c r="A94356"/>
    </row>
    <row r="94357" spans="1:1" x14ac:dyDescent="0.25">
      <c r="A94357"/>
    </row>
    <row r="94358" spans="1:1" x14ac:dyDescent="0.25">
      <c r="A94358"/>
    </row>
    <row r="94359" spans="1:1" x14ac:dyDescent="0.25">
      <c r="A94359"/>
    </row>
    <row r="94360" spans="1:1" x14ac:dyDescent="0.25">
      <c r="A94360"/>
    </row>
    <row r="94361" spans="1:1" x14ac:dyDescent="0.25">
      <c r="A94361"/>
    </row>
    <row r="94362" spans="1:1" x14ac:dyDescent="0.25">
      <c r="A94362"/>
    </row>
    <row r="94363" spans="1:1" x14ac:dyDescent="0.25">
      <c r="A94363"/>
    </row>
    <row r="94364" spans="1:1" x14ac:dyDescent="0.25">
      <c r="A94364"/>
    </row>
    <row r="94365" spans="1:1" x14ac:dyDescent="0.25">
      <c r="A94365"/>
    </row>
    <row r="94366" spans="1:1" x14ac:dyDescent="0.25">
      <c r="A94366"/>
    </row>
    <row r="94367" spans="1:1" x14ac:dyDescent="0.25">
      <c r="A94367"/>
    </row>
    <row r="94368" spans="1:1" x14ac:dyDescent="0.25">
      <c r="A94368"/>
    </row>
    <row r="94369" spans="1:1" x14ac:dyDescent="0.25">
      <c r="A94369"/>
    </row>
    <row r="94370" spans="1:1" x14ac:dyDescent="0.25">
      <c r="A94370"/>
    </row>
    <row r="94371" spans="1:1" x14ac:dyDescent="0.25">
      <c r="A94371"/>
    </row>
    <row r="94372" spans="1:1" x14ac:dyDescent="0.25">
      <c r="A94372"/>
    </row>
    <row r="94373" spans="1:1" x14ac:dyDescent="0.25">
      <c r="A94373"/>
    </row>
    <row r="94374" spans="1:1" x14ac:dyDescent="0.25">
      <c r="A94374"/>
    </row>
    <row r="94375" spans="1:1" x14ac:dyDescent="0.25">
      <c r="A94375"/>
    </row>
    <row r="94376" spans="1:1" x14ac:dyDescent="0.25">
      <c r="A94376"/>
    </row>
    <row r="94377" spans="1:1" x14ac:dyDescent="0.25">
      <c r="A94377"/>
    </row>
    <row r="94378" spans="1:1" x14ac:dyDescent="0.25">
      <c r="A94378"/>
    </row>
    <row r="94379" spans="1:1" x14ac:dyDescent="0.25">
      <c r="A94379"/>
    </row>
    <row r="94380" spans="1:1" x14ac:dyDescent="0.25">
      <c r="A94380"/>
    </row>
    <row r="94381" spans="1:1" x14ac:dyDescent="0.25">
      <c r="A94381"/>
    </row>
    <row r="94382" spans="1:1" x14ac:dyDescent="0.25">
      <c r="A94382"/>
    </row>
    <row r="94383" spans="1:1" x14ac:dyDescent="0.25">
      <c r="A94383"/>
    </row>
    <row r="94384" spans="1:1" x14ac:dyDescent="0.25">
      <c r="A94384"/>
    </row>
    <row r="94385" spans="1:1" x14ac:dyDescent="0.25">
      <c r="A94385"/>
    </row>
    <row r="94386" spans="1:1" x14ac:dyDescent="0.25">
      <c r="A94386"/>
    </row>
    <row r="94387" spans="1:1" x14ac:dyDescent="0.25">
      <c r="A94387"/>
    </row>
    <row r="94388" spans="1:1" x14ac:dyDescent="0.25">
      <c r="A94388"/>
    </row>
    <row r="94389" spans="1:1" x14ac:dyDescent="0.25">
      <c r="A94389"/>
    </row>
    <row r="94390" spans="1:1" x14ac:dyDescent="0.25">
      <c r="A94390"/>
    </row>
    <row r="94391" spans="1:1" x14ac:dyDescent="0.25">
      <c r="A94391"/>
    </row>
    <row r="94392" spans="1:1" x14ac:dyDescent="0.25">
      <c r="A94392"/>
    </row>
    <row r="94393" spans="1:1" x14ac:dyDescent="0.25">
      <c r="A94393"/>
    </row>
    <row r="94394" spans="1:1" x14ac:dyDescent="0.25">
      <c r="A94394"/>
    </row>
    <row r="94395" spans="1:1" x14ac:dyDescent="0.25">
      <c r="A94395"/>
    </row>
    <row r="94396" spans="1:1" x14ac:dyDescent="0.25">
      <c r="A94396"/>
    </row>
    <row r="94397" spans="1:1" x14ac:dyDescent="0.25">
      <c r="A94397"/>
    </row>
    <row r="94398" spans="1:1" x14ac:dyDescent="0.25">
      <c r="A94398"/>
    </row>
    <row r="94399" spans="1:1" x14ac:dyDescent="0.25">
      <c r="A94399"/>
    </row>
    <row r="94400" spans="1:1" x14ac:dyDescent="0.25">
      <c r="A94400"/>
    </row>
    <row r="94401" spans="1:1" x14ac:dyDescent="0.25">
      <c r="A94401"/>
    </row>
    <row r="94402" spans="1:1" x14ac:dyDescent="0.25">
      <c r="A94402"/>
    </row>
    <row r="94403" spans="1:1" x14ac:dyDescent="0.25">
      <c r="A94403"/>
    </row>
    <row r="94404" spans="1:1" x14ac:dyDescent="0.25">
      <c r="A94404"/>
    </row>
    <row r="94405" spans="1:1" x14ac:dyDescent="0.25">
      <c r="A94405"/>
    </row>
    <row r="94406" spans="1:1" x14ac:dyDescent="0.25">
      <c r="A94406"/>
    </row>
    <row r="94407" spans="1:1" x14ac:dyDescent="0.25">
      <c r="A94407"/>
    </row>
    <row r="94408" spans="1:1" x14ac:dyDescent="0.25">
      <c r="A94408"/>
    </row>
    <row r="94409" spans="1:1" x14ac:dyDescent="0.25">
      <c r="A94409"/>
    </row>
    <row r="94410" spans="1:1" x14ac:dyDescent="0.25">
      <c r="A94410"/>
    </row>
    <row r="94411" spans="1:1" x14ac:dyDescent="0.25">
      <c r="A94411"/>
    </row>
    <row r="94412" spans="1:1" x14ac:dyDescent="0.25">
      <c r="A94412"/>
    </row>
    <row r="94413" spans="1:1" x14ac:dyDescent="0.25">
      <c r="A94413"/>
    </row>
    <row r="94414" spans="1:1" x14ac:dyDescent="0.25">
      <c r="A94414"/>
    </row>
    <row r="94415" spans="1:1" x14ac:dyDescent="0.25">
      <c r="A94415"/>
    </row>
    <row r="94416" spans="1:1" x14ac:dyDescent="0.25">
      <c r="A94416"/>
    </row>
    <row r="94417" spans="1:1" x14ac:dyDescent="0.25">
      <c r="A94417"/>
    </row>
    <row r="94418" spans="1:1" x14ac:dyDescent="0.25">
      <c r="A94418"/>
    </row>
    <row r="94419" spans="1:1" x14ac:dyDescent="0.25">
      <c r="A94419"/>
    </row>
    <row r="94420" spans="1:1" x14ac:dyDescent="0.25">
      <c r="A94420"/>
    </row>
    <row r="94421" spans="1:1" x14ac:dyDescent="0.25">
      <c r="A94421"/>
    </row>
    <row r="94422" spans="1:1" x14ac:dyDescent="0.25">
      <c r="A94422"/>
    </row>
    <row r="94423" spans="1:1" x14ac:dyDescent="0.25">
      <c r="A94423"/>
    </row>
    <row r="94424" spans="1:1" x14ac:dyDescent="0.25">
      <c r="A94424"/>
    </row>
    <row r="94425" spans="1:1" x14ac:dyDescent="0.25">
      <c r="A94425"/>
    </row>
    <row r="94426" spans="1:1" x14ac:dyDescent="0.25">
      <c r="A94426"/>
    </row>
    <row r="94427" spans="1:1" x14ac:dyDescent="0.25">
      <c r="A94427"/>
    </row>
    <row r="94428" spans="1:1" x14ac:dyDescent="0.25">
      <c r="A94428"/>
    </row>
    <row r="94429" spans="1:1" x14ac:dyDescent="0.25">
      <c r="A94429"/>
    </row>
    <row r="94430" spans="1:1" x14ac:dyDescent="0.25">
      <c r="A94430"/>
    </row>
    <row r="94431" spans="1:1" x14ac:dyDescent="0.25">
      <c r="A94431"/>
    </row>
    <row r="94432" spans="1:1" x14ac:dyDescent="0.25">
      <c r="A94432"/>
    </row>
    <row r="94433" spans="1:1" x14ac:dyDescent="0.25">
      <c r="A94433"/>
    </row>
    <row r="94434" spans="1:1" x14ac:dyDescent="0.25">
      <c r="A94434"/>
    </row>
    <row r="94435" spans="1:1" x14ac:dyDescent="0.25">
      <c r="A94435"/>
    </row>
    <row r="94436" spans="1:1" x14ac:dyDescent="0.25">
      <c r="A94436"/>
    </row>
    <row r="94437" spans="1:1" x14ac:dyDescent="0.25">
      <c r="A94437"/>
    </row>
    <row r="94438" spans="1:1" x14ac:dyDescent="0.25">
      <c r="A94438"/>
    </row>
    <row r="94439" spans="1:1" x14ac:dyDescent="0.25">
      <c r="A94439"/>
    </row>
    <row r="94440" spans="1:1" x14ac:dyDescent="0.25">
      <c r="A94440"/>
    </row>
    <row r="94441" spans="1:1" x14ac:dyDescent="0.25">
      <c r="A94441"/>
    </row>
    <row r="94442" spans="1:1" x14ac:dyDescent="0.25">
      <c r="A94442"/>
    </row>
    <row r="94443" spans="1:1" x14ac:dyDescent="0.25">
      <c r="A94443"/>
    </row>
    <row r="94444" spans="1:1" x14ac:dyDescent="0.25">
      <c r="A94444"/>
    </row>
    <row r="94445" spans="1:1" x14ac:dyDescent="0.25">
      <c r="A94445"/>
    </row>
    <row r="94446" spans="1:1" x14ac:dyDescent="0.25">
      <c r="A94446"/>
    </row>
    <row r="94447" spans="1:1" x14ac:dyDescent="0.25">
      <c r="A94447"/>
    </row>
    <row r="94448" spans="1:1" x14ac:dyDescent="0.25">
      <c r="A94448"/>
    </row>
    <row r="94449" spans="1:1" x14ac:dyDescent="0.25">
      <c r="A94449"/>
    </row>
    <row r="94450" spans="1:1" x14ac:dyDescent="0.25">
      <c r="A94450"/>
    </row>
    <row r="94451" spans="1:1" x14ac:dyDescent="0.25">
      <c r="A94451"/>
    </row>
    <row r="94452" spans="1:1" x14ac:dyDescent="0.25">
      <c r="A94452"/>
    </row>
    <row r="94453" spans="1:1" x14ac:dyDescent="0.25">
      <c r="A94453"/>
    </row>
    <row r="94454" spans="1:1" x14ac:dyDescent="0.25">
      <c r="A94454"/>
    </row>
    <row r="94455" spans="1:1" x14ac:dyDescent="0.25">
      <c r="A94455"/>
    </row>
    <row r="94456" spans="1:1" x14ac:dyDescent="0.25">
      <c r="A94456"/>
    </row>
    <row r="94457" spans="1:1" x14ac:dyDescent="0.25">
      <c r="A94457"/>
    </row>
    <row r="94458" spans="1:1" x14ac:dyDescent="0.25">
      <c r="A94458"/>
    </row>
    <row r="94459" spans="1:1" x14ac:dyDescent="0.25">
      <c r="A94459"/>
    </row>
    <row r="94460" spans="1:1" x14ac:dyDescent="0.25">
      <c r="A94460"/>
    </row>
    <row r="94461" spans="1:1" x14ac:dyDescent="0.25">
      <c r="A94461"/>
    </row>
    <row r="94462" spans="1:1" x14ac:dyDescent="0.25">
      <c r="A94462"/>
    </row>
    <row r="94463" spans="1:1" x14ac:dyDescent="0.25">
      <c r="A94463"/>
    </row>
    <row r="94464" spans="1:1" x14ac:dyDescent="0.25">
      <c r="A94464"/>
    </row>
    <row r="94465" spans="1:1" x14ac:dyDescent="0.25">
      <c r="A94465"/>
    </row>
    <row r="94466" spans="1:1" x14ac:dyDescent="0.25">
      <c r="A94466"/>
    </row>
    <row r="94467" spans="1:1" x14ac:dyDescent="0.25">
      <c r="A94467"/>
    </row>
    <row r="94468" spans="1:1" x14ac:dyDescent="0.25">
      <c r="A94468"/>
    </row>
    <row r="94469" spans="1:1" x14ac:dyDescent="0.25">
      <c r="A94469"/>
    </row>
    <row r="94470" spans="1:1" x14ac:dyDescent="0.25">
      <c r="A94470"/>
    </row>
    <row r="94471" spans="1:1" x14ac:dyDescent="0.25">
      <c r="A94471"/>
    </row>
    <row r="94472" spans="1:1" x14ac:dyDescent="0.25">
      <c r="A94472"/>
    </row>
    <row r="94473" spans="1:1" x14ac:dyDescent="0.25">
      <c r="A94473"/>
    </row>
    <row r="94474" spans="1:1" x14ac:dyDescent="0.25">
      <c r="A94474"/>
    </row>
    <row r="94475" spans="1:1" x14ac:dyDescent="0.25">
      <c r="A94475"/>
    </row>
    <row r="94476" spans="1:1" x14ac:dyDescent="0.25">
      <c r="A94476"/>
    </row>
    <row r="94477" spans="1:1" x14ac:dyDescent="0.25">
      <c r="A94477"/>
    </row>
    <row r="94478" spans="1:1" x14ac:dyDescent="0.25">
      <c r="A94478"/>
    </row>
    <row r="94479" spans="1:1" x14ac:dyDescent="0.25">
      <c r="A94479"/>
    </row>
    <row r="94480" spans="1:1" x14ac:dyDescent="0.25">
      <c r="A94480"/>
    </row>
    <row r="94481" spans="1:1" x14ac:dyDescent="0.25">
      <c r="A94481"/>
    </row>
    <row r="94482" spans="1:1" x14ac:dyDescent="0.25">
      <c r="A94482"/>
    </row>
    <row r="94483" spans="1:1" x14ac:dyDescent="0.25">
      <c r="A94483"/>
    </row>
    <row r="94484" spans="1:1" x14ac:dyDescent="0.25">
      <c r="A94484"/>
    </row>
    <row r="94485" spans="1:1" x14ac:dyDescent="0.25">
      <c r="A94485"/>
    </row>
    <row r="94486" spans="1:1" x14ac:dyDescent="0.25">
      <c r="A94486"/>
    </row>
    <row r="94487" spans="1:1" x14ac:dyDescent="0.25">
      <c r="A94487"/>
    </row>
    <row r="94488" spans="1:1" x14ac:dyDescent="0.25">
      <c r="A94488"/>
    </row>
    <row r="94489" spans="1:1" x14ac:dyDescent="0.25">
      <c r="A94489"/>
    </row>
    <row r="94490" spans="1:1" x14ac:dyDescent="0.25">
      <c r="A94490"/>
    </row>
    <row r="94491" spans="1:1" x14ac:dyDescent="0.25">
      <c r="A94491"/>
    </row>
    <row r="94492" spans="1:1" x14ac:dyDescent="0.25">
      <c r="A94492"/>
    </row>
    <row r="94493" spans="1:1" x14ac:dyDescent="0.25">
      <c r="A94493"/>
    </row>
    <row r="94494" spans="1:1" x14ac:dyDescent="0.25">
      <c r="A94494"/>
    </row>
    <row r="94495" spans="1:1" x14ac:dyDescent="0.25">
      <c r="A94495"/>
    </row>
    <row r="94496" spans="1:1" x14ac:dyDescent="0.25">
      <c r="A94496"/>
    </row>
    <row r="94497" spans="1:1" x14ac:dyDescent="0.25">
      <c r="A94497"/>
    </row>
    <row r="94498" spans="1:1" x14ac:dyDescent="0.25">
      <c r="A94498"/>
    </row>
    <row r="94499" spans="1:1" x14ac:dyDescent="0.25">
      <c r="A94499"/>
    </row>
    <row r="94500" spans="1:1" x14ac:dyDescent="0.25">
      <c r="A94500"/>
    </row>
    <row r="94501" spans="1:1" x14ac:dyDescent="0.25">
      <c r="A94501"/>
    </row>
    <row r="94502" spans="1:1" x14ac:dyDescent="0.25">
      <c r="A94502"/>
    </row>
    <row r="94503" spans="1:1" x14ac:dyDescent="0.25">
      <c r="A94503"/>
    </row>
    <row r="94504" spans="1:1" x14ac:dyDescent="0.25">
      <c r="A94504"/>
    </row>
    <row r="94505" spans="1:1" x14ac:dyDescent="0.25">
      <c r="A94505"/>
    </row>
    <row r="94506" spans="1:1" x14ac:dyDescent="0.25">
      <c r="A94506"/>
    </row>
    <row r="94507" spans="1:1" x14ac:dyDescent="0.25">
      <c r="A94507"/>
    </row>
    <row r="94508" spans="1:1" x14ac:dyDescent="0.25">
      <c r="A94508"/>
    </row>
    <row r="94509" spans="1:1" x14ac:dyDescent="0.25">
      <c r="A94509"/>
    </row>
    <row r="94510" spans="1:1" x14ac:dyDescent="0.25">
      <c r="A94510"/>
    </row>
    <row r="94511" spans="1:1" x14ac:dyDescent="0.25">
      <c r="A94511"/>
    </row>
    <row r="94512" spans="1:1" x14ac:dyDescent="0.25">
      <c r="A94512"/>
    </row>
    <row r="94513" spans="1:1" x14ac:dyDescent="0.25">
      <c r="A94513"/>
    </row>
    <row r="94514" spans="1:1" x14ac:dyDescent="0.25">
      <c r="A94514"/>
    </row>
    <row r="94515" spans="1:1" x14ac:dyDescent="0.25">
      <c r="A94515"/>
    </row>
    <row r="94516" spans="1:1" x14ac:dyDescent="0.25">
      <c r="A94516"/>
    </row>
    <row r="94517" spans="1:1" x14ac:dyDescent="0.25">
      <c r="A94517"/>
    </row>
    <row r="94518" spans="1:1" x14ac:dyDescent="0.25">
      <c r="A94518"/>
    </row>
    <row r="94519" spans="1:1" x14ac:dyDescent="0.25">
      <c r="A94519"/>
    </row>
    <row r="94520" spans="1:1" x14ac:dyDescent="0.25">
      <c r="A94520"/>
    </row>
    <row r="94521" spans="1:1" x14ac:dyDescent="0.25">
      <c r="A94521"/>
    </row>
    <row r="94522" spans="1:1" x14ac:dyDescent="0.25">
      <c r="A94522"/>
    </row>
    <row r="94523" spans="1:1" x14ac:dyDescent="0.25">
      <c r="A94523"/>
    </row>
    <row r="94524" spans="1:1" x14ac:dyDescent="0.25">
      <c r="A94524"/>
    </row>
    <row r="94525" spans="1:1" x14ac:dyDescent="0.25">
      <c r="A94525"/>
    </row>
    <row r="94526" spans="1:1" x14ac:dyDescent="0.25">
      <c r="A94526"/>
    </row>
    <row r="94527" spans="1:1" x14ac:dyDescent="0.25">
      <c r="A94527"/>
    </row>
    <row r="94528" spans="1:1" x14ac:dyDescent="0.25">
      <c r="A94528"/>
    </row>
    <row r="94529" spans="1:1" x14ac:dyDescent="0.25">
      <c r="A94529"/>
    </row>
    <row r="94530" spans="1:1" x14ac:dyDescent="0.25">
      <c r="A94530"/>
    </row>
    <row r="94531" spans="1:1" x14ac:dyDescent="0.25">
      <c r="A94531"/>
    </row>
    <row r="94532" spans="1:1" x14ac:dyDescent="0.25">
      <c r="A94532"/>
    </row>
    <row r="94533" spans="1:1" x14ac:dyDescent="0.25">
      <c r="A94533"/>
    </row>
    <row r="94534" spans="1:1" x14ac:dyDescent="0.25">
      <c r="A94534"/>
    </row>
    <row r="94535" spans="1:1" x14ac:dyDescent="0.25">
      <c r="A94535"/>
    </row>
    <row r="94536" spans="1:1" x14ac:dyDescent="0.25">
      <c r="A94536"/>
    </row>
    <row r="94537" spans="1:1" x14ac:dyDescent="0.25">
      <c r="A94537"/>
    </row>
    <row r="94538" spans="1:1" x14ac:dyDescent="0.25">
      <c r="A94538"/>
    </row>
    <row r="94539" spans="1:1" x14ac:dyDescent="0.25">
      <c r="A94539"/>
    </row>
    <row r="94540" spans="1:1" x14ac:dyDescent="0.25">
      <c r="A94540"/>
    </row>
    <row r="94541" spans="1:1" x14ac:dyDescent="0.25">
      <c r="A94541"/>
    </row>
    <row r="94542" spans="1:1" x14ac:dyDescent="0.25">
      <c r="A94542"/>
    </row>
    <row r="94543" spans="1:1" x14ac:dyDescent="0.25">
      <c r="A94543"/>
    </row>
    <row r="94544" spans="1:1" x14ac:dyDescent="0.25">
      <c r="A94544"/>
    </row>
    <row r="94545" spans="1:1" x14ac:dyDescent="0.25">
      <c r="A94545"/>
    </row>
    <row r="94546" spans="1:1" x14ac:dyDescent="0.25">
      <c r="A94546"/>
    </row>
    <row r="94547" spans="1:1" x14ac:dyDescent="0.25">
      <c r="A94547"/>
    </row>
    <row r="94548" spans="1:1" x14ac:dyDescent="0.25">
      <c r="A94548"/>
    </row>
    <row r="94549" spans="1:1" x14ac:dyDescent="0.25">
      <c r="A94549"/>
    </row>
    <row r="94550" spans="1:1" x14ac:dyDescent="0.25">
      <c r="A94550"/>
    </row>
    <row r="94551" spans="1:1" x14ac:dyDescent="0.25">
      <c r="A94551"/>
    </row>
    <row r="94552" spans="1:1" x14ac:dyDescent="0.25">
      <c r="A94552"/>
    </row>
    <row r="94553" spans="1:1" x14ac:dyDescent="0.25">
      <c r="A94553"/>
    </row>
    <row r="94554" spans="1:1" x14ac:dyDescent="0.25">
      <c r="A94554"/>
    </row>
    <row r="94555" spans="1:1" x14ac:dyDescent="0.25">
      <c r="A94555"/>
    </row>
    <row r="94556" spans="1:1" x14ac:dyDescent="0.25">
      <c r="A94556"/>
    </row>
    <row r="94557" spans="1:1" x14ac:dyDescent="0.25">
      <c r="A94557"/>
    </row>
    <row r="94558" spans="1:1" x14ac:dyDescent="0.25">
      <c r="A94558"/>
    </row>
    <row r="94559" spans="1:1" x14ac:dyDescent="0.25">
      <c r="A94559"/>
    </row>
    <row r="94560" spans="1:1" x14ac:dyDescent="0.25">
      <c r="A94560"/>
    </row>
    <row r="94561" spans="1:1" x14ac:dyDescent="0.25">
      <c r="A94561"/>
    </row>
    <row r="94562" spans="1:1" x14ac:dyDescent="0.25">
      <c r="A94562"/>
    </row>
    <row r="94563" spans="1:1" x14ac:dyDescent="0.25">
      <c r="A94563"/>
    </row>
    <row r="94564" spans="1:1" x14ac:dyDescent="0.25">
      <c r="A94564"/>
    </row>
    <row r="94565" spans="1:1" x14ac:dyDescent="0.25">
      <c r="A94565"/>
    </row>
    <row r="94566" spans="1:1" x14ac:dyDescent="0.25">
      <c r="A94566"/>
    </row>
    <row r="94567" spans="1:1" x14ac:dyDescent="0.25">
      <c r="A94567"/>
    </row>
    <row r="94568" spans="1:1" x14ac:dyDescent="0.25">
      <c r="A94568"/>
    </row>
    <row r="94569" spans="1:1" x14ac:dyDescent="0.25">
      <c r="A94569"/>
    </row>
    <row r="94570" spans="1:1" x14ac:dyDescent="0.25">
      <c r="A94570"/>
    </row>
    <row r="94571" spans="1:1" x14ac:dyDescent="0.25">
      <c r="A94571"/>
    </row>
    <row r="94572" spans="1:1" x14ac:dyDescent="0.25">
      <c r="A94572"/>
    </row>
    <row r="94573" spans="1:1" x14ac:dyDescent="0.25">
      <c r="A94573"/>
    </row>
    <row r="94574" spans="1:1" x14ac:dyDescent="0.25">
      <c r="A94574"/>
    </row>
    <row r="94575" spans="1:1" x14ac:dyDescent="0.25">
      <c r="A94575"/>
    </row>
    <row r="94576" spans="1:1" x14ac:dyDescent="0.25">
      <c r="A94576"/>
    </row>
    <row r="94577" spans="1:1" x14ac:dyDescent="0.25">
      <c r="A94577"/>
    </row>
    <row r="94578" spans="1:1" x14ac:dyDescent="0.25">
      <c r="A94578"/>
    </row>
    <row r="94579" spans="1:1" x14ac:dyDescent="0.25">
      <c r="A94579"/>
    </row>
    <row r="94580" spans="1:1" x14ac:dyDescent="0.25">
      <c r="A94580"/>
    </row>
    <row r="94581" spans="1:1" x14ac:dyDescent="0.25">
      <c r="A94581"/>
    </row>
    <row r="94582" spans="1:1" x14ac:dyDescent="0.25">
      <c r="A94582"/>
    </row>
    <row r="94583" spans="1:1" x14ac:dyDescent="0.25">
      <c r="A94583"/>
    </row>
    <row r="94584" spans="1:1" x14ac:dyDescent="0.25">
      <c r="A94584"/>
    </row>
    <row r="94585" spans="1:1" x14ac:dyDescent="0.25">
      <c r="A94585"/>
    </row>
    <row r="94586" spans="1:1" x14ac:dyDescent="0.25">
      <c r="A94586"/>
    </row>
    <row r="94587" spans="1:1" x14ac:dyDescent="0.25">
      <c r="A94587"/>
    </row>
    <row r="94588" spans="1:1" x14ac:dyDescent="0.25">
      <c r="A94588"/>
    </row>
    <row r="94589" spans="1:1" x14ac:dyDescent="0.25">
      <c r="A94589"/>
    </row>
    <row r="94590" spans="1:1" x14ac:dyDescent="0.25">
      <c r="A94590"/>
    </row>
    <row r="94591" spans="1:1" x14ac:dyDescent="0.25">
      <c r="A94591"/>
    </row>
    <row r="94592" spans="1:1" x14ac:dyDescent="0.25">
      <c r="A94592"/>
    </row>
    <row r="94593" spans="1:1" x14ac:dyDescent="0.25">
      <c r="A94593"/>
    </row>
    <row r="94594" spans="1:1" x14ac:dyDescent="0.25">
      <c r="A94594"/>
    </row>
    <row r="94595" spans="1:1" x14ac:dyDescent="0.25">
      <c r="A94595"/>
    </row>
    <row r="94596" spans="1:1" x14ac:dyDescent="0.25">
      <c r="A94596"/>
    </row>
    <row r="94597" spans="1:1" x14ac:dyDescent="0.25">
      <c r="A94597"/>
    </row>
    <row r="94598" spans="1:1" x14ac:dyDescent="0.25">
      <c r="A94598"/>
    </row>
    <row r="94599" spans="1:1" x14ac:dyDescent="0.25">
      <c r="A94599"/>
    </row>
    <row r="94600" spans="1:1" x14ac:dyDescent="0.25">
      <c r="A94600"/>
    </row>
    <row r="94601" spans="1:1" x14ac:dyDescent="0.25">
      <c r="A94601"/>
    </row>
    <row r="94602" spans="1:1" x14ac:dyDescent="0.25">
      <c r="A94602"/>
    </row>
    <row r="94603" spans="1:1" x14ac:dyDescent="0.25">
      <c r="A94603"/>
    </row>
    <row r="94604" spans="1:1" x14ac:dyDescent="0.25">
      <c r="A94604"/>
    </row>
    <row r="94605" spans="1:1" x14ac:dyDescent="0.25">
      <c r="A94605"/>
    </row>
    <row r="94606" spans="1:1" x14ac:dyDescent="0.25">
      <c r="A94606"/>
    </row>
    <row r="94607" spans="1:1" x14ac:dyDescent="0.25">
      <c r="A94607"/>
    </row>
    <row r="94608" spans="1:1" x14ac:dyDescent="0.25">
      <c r="A94608"/>
    </row>
    <row r="94609" spans="1:1" x14ac:dyDescent="0.25">
      <c r="A94609"/>
    </row>
    <row r="94610" spans="1:1" x14ac:dyDescent="0.25">
      <c r="A94610"/>
    </row>
    <row r="94611" spans="1:1" x14ac:dyDescent="0.25">
      <c r="A94611"/>
    </row>
    <row r="94612" spans="1:1" x14ac:dyDescent="0.25">
      <c r="A94612"/>
    </row>
    <row r="94613" spans="1:1" x14ac:dyDescent="0.25">
      <c r="A94613"/>
    </row>
    <row r="94614" spans="1:1" x14ac:dyDescent="0.25">
      <c r="A94614"/>
    </row>
    <row r="94615" spans="1:1" x14ac:dyDescent="0.25">
      <c r="A94615"/>
    </row>
    <row r="94616" spans="1:1" x14ac:dyDescent="0.25">
      <c r="A94616"/>
    </row>
    <row r="94617" spans="1:1" x14ac:dyDescent="0.25">
      <c r="A94617"/>
    </row>
    <row r="94618" spans="1:1" x14ac:dyDescent="0.25">
      <c r="A94618"/>
    </row>
    <row r="94619" spans="1:1" x14ac:dyDescent="0.25">
      <c r="A94619"/>
    </row>
    <row r="94620" spans="1:1" x14ac:dyDescent="0.25">
      <c r="A94620"/>
    </row>
    <row r="94621" spans="1:1" x14ac:dyDescent="0.25">
      <c r="A94621"/>
    </row>
    <row r="94622" spans="1:1" x14ac:dyDescent="0.25">
      <c r="A94622"/>
    </row>
    <row r="94623" spans="1:1" x14ac:dyDescent="0.25">
      <c r="A94623"/>
    </row>
    <row r="94624" spans="1:1" x14ac:dyDescent="0.25">
      <c r="A94624"/>
    </row>
    <row r="94625" spans="1:1" x14ac:dyDescent="0.25">
      <c r="A94625"/>
    </row>
    <row r="94626" spans="1:1" x14ac:dyDescent="0.25">
      <c r="A94626"/>
    </row>
    <row r="94627" spans="1:1" x14ac:dyDescent="0.25">
      <c r="A94627"/>
    </row>
    <row r="94628" spans="1:1" x14ac:dyDescent="0.25">
      <c r="A94628"/>
    </row>
    <row r="94629" spans="1:1" x14ac:dyDescent="0.25">
      <c r="A94629"/>
    </row>
    <row r="94630" spans="1:1" x14ac:dyDescent="0.25">
      <c r="A94630"/>
    </row>
    <row r="94631" spans="1:1" x14ac:dyDescent="0.25">
      <c r="A94631"/>
    </row>
    <row r="94632" spans="1:1" x14ac:dyDescent="0.25">
      <c r="A94632"/>
    </row>
    <row r="94633" spans="1:1" x14ac:dyDescent="0.25">
      <c r="A94633"/>
    </row>
    <row r="94634" spans="1:1" x14ac:dyDescent="0.25">
      <c r="A94634"/>
    </row>
    <row r="94635" spans="1:1" x14ac:dyDescent="0.25">
      <c r="A94635"/>
    </row>
    <row r="94636" spans="1:1" x14ac:dyDescent="0.25">
      <c r="A94636"/>
    </row>
    <row r="94637" spans="1:1" x14ac:dyDescent="0.25">
      <c r="A94637"/>
    </row>
    <row r="94638" spans="1:1" x14ac:dyDescent="0.25">
      <c r="A94638"/>
    </row>
    <row r="94639" spans="1:1" x14ac:dyDescent="0.25">
      <c r="A94639"/>
    </row>
    <row r="94640" spans="1:1" x14ac:dyDescent="0.25">
      <c r="A94640"/>
    </row>
    <row r="94641" spans="1:1" x14ac:dyDescent="0.25">
      <c r="A94641"/>
    </row>
    <row r="94642" spans="1:1" x14ac:dyDescent="0.25">
      <c r="A94642"/>
    </row>
    <row r="94643" spans="1:1" x14ac:dyDescent="0.25">
      <c r="A94643"/>
    </row>
    <row r="94644" spans="1:1" x14ac:dyDescent="0.25">
      <c r="A94644"/>
    </row>
    <row r="94645" spans="1:1" x14ac:dyDescent="0.25">
      <c r="A94645"/>
    </row>
    <row r="94646" spans="1:1" x14ac:dyDescent="0.25">
      <c r="A94646"/>
    </row>
    <row r="94647" spans="1:1" x14ac:dyDescent="0.25">
      <c r="A94647"/>
    </row>
    <row r="94648" spans="1:1" x14ac:dyDescent="0.25">
      <c r="A94648"/>
    </row>
    <row r="94649" spans="1:1" x14ac:dyDescent="0.25">
      <c r="A94649"/>
    </row>
    <row r="94650" spans="1:1" x14ac:dyDescent="0.25">
      <c r="A94650"/>
    </row>
    <row r="94651" spans="1:1" x14ac:dyDescent="0.25">
      <c r="A94651"/>
    </row>
    <row r="94652" spans="1:1" x14ac:dyDescent="0.25">
      <c r="A94652"/>
    </row>
    <row r="94653" spans="1:1" x14ac:dyDescent="0.25">
      <c r="A94653"/>
    </row>
    <row r="94654" spans="1:1" x14ac:dyDescent="0.25">
      <c r="A94654"/>
    </row>
    <row r="94655" spans="1:1" x14ac:dyDescent="0.25">
      <c r="A94655"/>
    </row>
    <row r="94656" spans="1:1" x14ac:dyDescent="0.25">
      <c r="A94656"/>
    </row>
    <row r="94657" spans="1:1" x14ac:dyDescent="0.25">
      <c r="A94657"/>
    </row>
    <row r="94658" spans="1:1" x14ac:dyDescent="0.25">
      <c r="A94658"/>
    </row>
    <row r="94659" spans="1:1" x14ac:dyDescent="0.25">
      <c r="A94659"/>
    </row>
    <row r="94660" spans="1:1" x14ac:dyDescent="0.25">
      <c r="A94660"/>
    </row>
    <row r="94661" spans="1:1" x14ac:dyDescent="0.25">
      <c r="A94661"/>
    </row>
    <row r="94662" spans="1:1" x14ac:dyDescent="0.25">
      <c r="A94662"/>
    </row>
    <row r="94663" spans="1:1" x14ac:dyDescent="0.25">
      <c r="A94663"/>
    </row>
    <row r="94664" spans="1:1" x14ac:dyDescent="0.25">
      <c r="A94664"/>
    </row>
    <row r="94665" spans="1:1" x14ac:dyDescent="0.25">
      <c r="A94665"/>
    </row>
    <row r="94666" spans="1:1" x14ac:dyDescent="0.25">
      <c r="A94666"/>
    </row>
    <row r="94667" spans="1:1" x14ac:dyDescent="0.25">
      <c r="A94667"/>
    </row>
    <row r="94668" spans="1:1" x14ac:dyDescent="0.25">
      <c r="A94668"/>
    </row>
    <row r="94669" spans="1:1" x14ac:dyDescent="0.25">
      <c r="A94669"/>
    </row>
    <row r="94670" spans="1:1" x14ac:dyDescent="0.25">
      <c r="A94670"/>
    </row>
    <row r="94671" spans="1:1" x14ac:dyDescent="0.25">
      <c r="A94671"/>
    </row>
    <row r="94672" spans="1:1" x14ac:dyDescent="0.25">
      <c r="A94672"/>
    </row>
    <row r="94673" spans="1:1" x14ac:dyDescent="0.25">
      <c r="A94673"/>
    </row>
    <row r="94674" spans="1:1" x14ac:dyDescent="0.25">
      <c r="A94674"/>
    </row>
    <row r="94675" spans="1:1" x14ac:dyDescent="0.25">
      <c r="A94675"/>
    </row>
    <row r="94676" spans="1:1" x14ac:dyDescent="0.25">
      <c r="A94676"/>
    </row>
    <row r="94677" spans="1:1" x14ac:dyDescent="0.25">
      <c r="A94677"/>
    </row>
    <row r="94678" spans="1:1" x14ac:dyDescent="0.25">
      <c r="A94678"/>
    </row>
    <row r="94679" spans="1:1" x14ac:dyDescent="0.25">
      <c r="A94679"/>
    </row>
    <row r="94680" spans="1:1" x14ac:dyDescent="0.25">
      <c r="A94680"/>
    </row>
    <row r="94681" spans="1:1" x14ac:dyDescent="0.25">
      <c r="A94681"/>
    </row>
    <row r="94682" spans="1:1" x14ac:dyDescent="0.25">
      <c r="A94682"/>
    </row>
    <row r="94683" spans="1:1" x14ac:dyDescent="0.25">
      <c r="A94683"/>
    </row>
    <row r="94684" spans="1:1" x14ac:dyDescent="0.25">
      <c r="A94684"/>
    </row>
    <row r="94685" spans="1:1" x14ac:dyDescent="0.25">
      <c r="A94685"/>
    </row>
    <row r="94686" spans="1:1" x14ac:dyDescent="0.25">
      <c r="A94686"/>
    </row>
    <row r="94687" spans="1:1" x14ac:dyDescent="0.25">
      <c r="A94687"/>
    </row>
    <row r="94688" spans="1:1" x14ac:dyDescent="0.25">
      <c r="A94688"/>
    </row>
    <row r="94689" spans="1:1" x14ac:dyDescent="0.25">
      <c r="A94689"/>
    </row>
    <row r="94690" spans="1:1" x14ac:dyDescent="0.25">
      <c r="A94690"/>
    </row>
    <row r="94691" spans="1:1" x14ac:dyDescent="0.25">
      <c r="A94691"/>
    </row>
    <row r="94692" spans="1:1" x14ac:dyDescent="0.25">
      <c r="A94692"/>
    </row>
    <row r="94693" spans="1:1" x14ac:dyDescent="0.25">
      <c r="A94693"/>
    </row>
    <row r="94694" spans="1:1" x14ac:dyDescent="0.25">
      <c r="A94694"/>
    </row>
    <row r="94695" spans="1:1" x14ac:dyDescent="0.25">
      <c r="A94695"/>
    </row>
    <row r="94696" spans="1:1" x14ac:dyDescent="0.25">
      <c r="A94696"/>
    </row>
    <row r="94697" spans="1:1" x14ac:dyDescent="0.25">
      <c r="A94697"/>
    </row>
    <row r="94698" spans="1:1" x14ac:dyDescent="0.25">
      <c r="A94698"/>
    </row>
    <row r="94699" spans="1:1" x14ac:dyDescent="0.25">
      <c r="A94699"/>
    </row>
    <row r="94700" spans="1:1" x14ac:dyDescent="0.25">
      <c r="A94700"/>
    </row>
    <row r="94701" spans="1:1" x14ac:dyDescent="0.25">
      <c r="A94701"/>
    </row>
    <row r="94702" spans="1:1" x14ac:dyDescent="0.25">
      <c r="A94702"/>
    </row>
    <row r="94703" spans="1:1" x14ac:dyDescent="0.25">
      <c r="A94703"/>
    </row>
    <row r="94704" spans="1:1" x14ac:dyDescent="0.25">
      <c r="A94704"/>
    </row>
    <row r="94705" spans="1:1" x14ac:dyDescent="0.25">
      <c r="A94705"/>
    </row>
    <row r="94706" spans="1:1" x14ac:dyDescent="0.25">
      <c r="A94706"/>
    </row>
    <row r="94707" spans="1:1" x14ac:dyDescent="0.25">
      <c r="A94707"/>
    </row>
    <row r="94708" spans="1:1" x14ac:dyDescent="0.25">
      <c r="A94708"/>
    </row>
    <row r="94709" spans="1:1" x14ac:dyDescent="0.25">
      <c r="A94709"/>
    </row>
    <row r="94710" spans="1:1" x14ac:dyDescent="0.25">
      <c r="A94710"/>
    </row>
    <row r="94711" spans="1:1" x14ac:dyDescent="0.25">
      <c r="A94711"/>
    </row>
    <row r="94712" spans="1:1" x14ac:dyDescent="0.25">
      <c r="A94712"/>
    </row>
    <row r="94713" spans="1:1" x14ac:dyDescent="0.25">
      <c r="A94713"/>
    </row>
    <row r="94714" spans="1:1" x14ac:dyDescent="0.25">
      <c r="A94714"/>
    </row>
    <row r="94715" spans="1:1" x14ac:dyDescent="0.25">
      <c r="A94715"/>
    </row>
    <row r="94716" spans="1:1" x14ac:dyDescent="0.25">
      <c r="A94716"/>
    </row>
    <row r="94717" spans="1:1" x14ac:dyDescent="0.25">
      <c r="A94717"/>
    </row>
    <row r="94718" spans="1:1" x14ac:dyDescent="0.25">
      <c r="A94718"/>
    </row>
    <row r="94719" spans="1:1" x14ac:dyDescent="0.25">
      <c r="A94719"/>
    </row>
    <row r="94720" spans="1:1" x14ac:dyDescent="0.25">
      <c r="A94720"/>
    </row>
    <row r="94721" spans="1:1" x14ac:dyDescent="0.25">
      <c r="A94721"/>
    </row>
    <row r="94722" spans="1:1" x14ac:dyDescent="0.25">
      <c r="A94722"/>
    </row>
    <row r="94723" spans="1:1" x14ac:dyDescent="0.25">
      <c r="A94723"/>
    </row>
    <row r="94724" spans="1:1" x14ac:dyDescent="0.25">
      <c r="A94724"/>
    </row>
    <row r="94725" spans="1:1" x14ac:dyDescent="0.25">
      <c r="A94725"/>
    </row>
    <row r="94726" spans="1:1" x14ac:dyDescent="0.25">
      <c r="A94726"/>
    </row>
    <row r="94727" spans="1:1" x14ac:dyDescent="0.25">
      <c r="A94727"/>
    </row>
    <row r="94728" spans="1:1" x14ac:dyDescent="0.25">
      <c r="A94728"/>
    </row>
    <row r="94729" spans="1:1" x14ac:dyDescent="0.25">
      <c r="A94729"/>
    </row>
    <row r="94730" spans="1:1" x14ac:dyDescent="0.25">
      <c r="A94730"/>
    </row>
    <row r="94731" spans="1:1" x14ac:dyDescent="0.25">
      <c r="A94731"/>
    </row>
    <row r="94732" spans="1:1" x14ac:dyDescent="0.25">
      <c r="A94732"/>
    </row>
    <row r="94733" spans="1:1" x14ac:dyDescent="0.25">
      <c r="A94733"/>
    </row>
    <row r="94734" spans="1:1" x14ac:dyDescent="0.25">
      <c r="A94734"/>
    </row>
    <row r="94735" spans="1:1" x14ac:dyDescent="0.25">
      <c r="A94735"/>
    </row>
    <row r="94736" spans="1:1" x14ac:dyDescent="0.25">
      <c r="A94736"/>
    </row>
    <row r="94737" spans="1:1" x14ac:dyDescent="0.25">
      <c r="A94737"/>
    </row>
    <row r="94738" spans="1:1" x14ac:dyDescent="0.25">
      <c r="A94738"/>
    </row>
    <row r="94739" spans="1:1" x14ac:dyDescent="0.25">
      <c r="A94739"/>
    </row>
    <row r="94740" spans="1:1" x14ac:dyDescent="0.25">
      <c r="A94740"/>
    </row>
    <row r="94741" spans="1:1" x14ac:dyDescent="0.25">
      <c r="A94741"/>
    </row>
    <row r="94742" spans="1:1" x14ac:dyDescent="0.25">
      <c r="A94742"/>
    </row>
    <row r="94743" spans="1:1" x14ac:dyDescent="0.25">
      <c r="A94743"/>
    </row>
    <row r="94744" spans="1:1" x14ac:dyDescent="0.25">
      <c r="A94744"/>
    </row>
    <row r="94745" spans="1:1" x14ac:dyDescent="0.25">
      <c r="A94745"/>
    </row>
    <row r="94746" spans="1:1" x14ac:dyDescent="0.25">
      <c r="A94746"/>
    </row>
    <row r="94747" spans="1:1" x14ac:dyDescent="0.25">
      <c r="A94747"/>
    </row>
    <row r="94748" spans="1:1" x14ac:dyDescent="0.25">
      <c r="A94748"/>
    </row>
    <row r="94749" spans="1:1" x14ac:dyDescent="0.25">
      <c r="A94749"/>
    </row>
    <row r="94750" spans="1:1" x14ac:dyDescent="0.25">
      <c r="A94750"/>
    </row>
    <row r="94751" spans="1:1" x14ac:dyDescent="0.25">
      <c r="A94751"/>
    </row>
    <row r="94752" spans="1:1" x14ac:dyDescent="0.25">
      <c r="A94752"/>
    </row>
    <row r="94753" spans="1:1" x14ac:dyDescent="0.25">
      <c r="A94753"/>
    </row>
    <row r="94754" spans="1:1" x14ac:dyDescent="0.25">
      <c r="A94754"/>
    </row>
    <row r="94755" spans="1:1" x14ac:dyDescent="0.25">
      <c r="A94755"/>
    </row>
    <row r="94756" spans="1:1" x14ac:dyDescent="0.25">
      <c r="A94756"/>
    </row>
    <row r="94757" spans="1:1" x14ac:dyDescent="0.25">
      <c r="A94757"/>
    </row>
    <row r="94758" spans="1:1" x14ac:dyDescent="0.25">
      <c r="A94758"/>
    </row>
    <row r="94759" spans="1:1" x14ac:dyDescent="0.25">
      <c r="A94759"/>
    </row>
    <row r="94760" spans="1:1" x14ac:dyDescent="0.25">
      <c r="A94760"/>
    </row>
    <row r="94761" spans="1:1" x14ac:dyDescent="0.25">
      <c r="A94761"/>
    </row>
    <row r="94762" spans="1:1" x14ac:dyDescent="0.25">
      <c r="A94762"/>
    </row>
    <row r="94763" spans="1:1" x14ac:dyDescent="0.25">
      <c r="A94763"/>
    </row>
    <row r="94764" spans="1:1" x14ac:dyDescent="0.25">
      <c r="A94764"/>
    </row>
    <row r="94765" spans="1:1" x14ac:dyDescent="0.25">
      <c r="A94765"/>
    </row>
    <row r="94766" spans="1:1" x14ac:dyDescent="0.25">
      <c r="A94766"/>
    </row>
    <row r="94767" spans="1:1" x14ac:dyDescent="0.25">
      <c r="A94767"/>
    </row>
    <row r="94768" spans="1:1" x14ac:dyDescent="0.25">
      <c r="A94768"/>
    </row>
    <row r="94769" spans="1:1" x14ac:dyDescent="0.25">
      <c r="A94769"/>
    </row>
    <row r="94770" spans="1:1" x14ac:dyDescent="0.25">
      <c r="A94770"/>
    </row>
    <row r="94771" spans="1:1" x14ac:dyDescent="0.25">
      <c r="A94771"/>
    </row>
    <row r="94772" spans="1:1" x14ac:dyDescent="0.25">
      <c r="A94772"/>
    </row>
    <row r="94773" spans="1:1" x14ac:dyDescent="0.25">
      <c r="A94773"/>
    </row>
    <row r="94774" spans="1:1" x14ac:dyDescent="0.25">
      <c r="A94774"/>
    </row>
    <row r="94775" spans="1:1" x14ac:dyDescent="0.25">
      <c r="A94775"/>
    </row>
    <row r="94776" spans="1:1" x14ac:dyDescent="0.25">
      <c r="A94776"/>
    </row>
    <row r="94777" spans="1:1" x14ac:dyDescent="0.25">
      <c r="A94777"/>
    </row>
    <row r="94778" spans="1:1" x14ac:dyDescent="0.25">
      <c r="A94778"/>
    </row>
    <row r="94779" spans="1:1" x14ac:dyDescent="0.25">
      <c r="A94779"/>
    </row>
    <row r="94780" spans="1:1" x14ac:dyDescent="0.25">
      <c r="A94780"/>
    </row>
    <row r="94781" spans="1:1" x14ac:dyDescent="0.25">
      <c r="A94781"/>
    </row>
    <row r="94782" spans="1:1" x14ac:dyDescent="0.25">
      <c r="A94782"/>
    </row>
    <row r="94783" spans="1:1" x14ac:dyDescent="0.25">
      <c r="A94783"/>
    </row>
    <row r="94784" spans="1:1" x14ac:dyDescent="0.25">
      <c r="A94784"/>
    </row>
    <row r="94785" spans="1:1" x14ac:dyDescent="0.25">
      <c r="A94785"/>
    </row>
    <row r="94786" spans="1:1" x14ac:dyDescent="0.25">
      <c r="A94786"/>
    </row>
    <row r="94787" spans="1:1" x14ac:dyDescent="0.25">
      <c r="A94787"/>
    </row>
    <row r="94788" spans="1:1" x14ac:dyDescent="0.25">
      <c r="A94788"/>
    </row>
    <row r="94789" spans="1:1" x14ac:dyDescent="0.25">
      <c r="A94789"/>
    </row>
    <row r="94790" spans="1:1" x14ac:dyDescent="0.25">
      <c r="A94790"/>
    </row>
    <row r="94791" spans="1:1" x14ac:dyDescent="0.25">
      <c r="A94791"/>
    </row>
    <row r="94792" spans="1:1" x14ac:dyDescent="0.25">
      <c r="A94792"/>
    </row>
    <row r="94793" spans="1:1" x14ac:dyDescent="0.25">
      <c r="A94793"/>
    </row>
    <row r="94794" spans="1:1" x14ac:dyDescent="0.25">
      <c r="A94794"/>
    </row>
    <row r="94795" spans="1:1" x14ac:dyDescent="0.25">
      <c r="A94795"/>
    </row>
    <row r="94796" spans="1:1" x14ac:dyDescent="0.25">
      <c r="A94796"/>
    </row>
    <row r="94797" spans="1:1" x14ac:dyDescent="0.25">
      <c r="A94797"/>
    </row>
    <row r="94798" spans="1:1" x14ac:dyDescent="0.25">
      <c r="A94798"/>
    </row>
    <row r="94799" spans="1:1" x14ac:dyDescent="0.25">
      <c r="A94799"/>
    </row>
    <row r="94800" spans="1:1" x14ac:dyDescent="0.25">
      <c r="A94800"/>
    </row>
    <row r="94801" spans="1:1" x14ac:dyDescent="0.25">
      <c r="A94801"/>
    </row>
    <row r="94802" spans="1:1" x14ac:dyDescent="0.25">
      <c r="A94802"/>
    </row>
    <row r="94803" spans="1:1" x14ac:dyDescent="0.25">
      <c r="A94803"/>
    </row>
    <row r="94804" spans="1:1" x14ac:dyDescent="0.25">
      <c r="A94804"/>
    </row>
    <row r="94805" spans="1:1" x14ac:dyDescent="0.25">
      <c r="A94805"/>
    </row>
    <row r="94806" spans="1:1" x14ac:dyDescent="0.25">
      <c r="A94806"/>
    </row>
    <row r="94807" spans="1:1" x14ac:dyDescent="0.25">
      <c r="A94807"/>
    </row>
    <row r="94808" spans="1:1" x14ac:dyDescent="0.25">
      <c r="A94808"/>
    </row>
    <row r="94809" spans="1:1" x14ac:dyDescent="0.25">
      <c r="A94809"/>
    </row>
    <row r="94810" spans="1:1" x14ac:dyDescent="0.25">
      <c r="A94810"/>
    </row>
    <row r="94811" spans="1:1" x14ac:dyDescent="0.25">
      <c r="A94811"/>
    </row>
    <row r="94812" spans="1:1" x14ac:dyDescent="0.25">
      <c r="A94812"/>
    </row>
    <row r="94813" spans="1:1" x14ac:dyDescent="0.25">
      <c r="A94813"/>
    </row>
    <row r="94814" spans="1:1" x14ac:dyDescent="0.25">
      <c r="A94814"/>
    </row>
    <row r="94815" spans="1:1" x14ac:dyDescent="0.25">
      <c r="A94815"/>
    </row>
    <row r="94816" spans="1:1" x14ac:dyDescent="0.25">
      <c r="A94816"/>
    </row>
    <row r="94817" spans="1:1" x14ac:dyDescent="0.25">
      <c r="A94817"/>
    </row>
    <row r="94818" spans="1:1" x14ac:dyDescent="0.25">
      <c r="A94818"/>
    </row>
    <row r="94819" spans="1:1" x14ac:dyDescent="0.25">
      <c r="A94819"/>
    </row>
    <row r="94820" spans="1:1" x14ac:dyDescent="0.25">
      <c r="A94820"/>
    </row>
    <row r="94821" spans="1:1" x14ac:dyDescent="0.25">
      <c r="A94821"/>
    </row>
    <row r="94822" spans="1:1" x14ac:dyDescent="0.25">
      <c r="A94822"/>
    </row>
    <row r="94823" spans="1:1" x14ac:dyDescent="0.25">
      <c r="A94823"/>
    </row>
    <row r="94824" spans="1:1" x14ac:dyDescent="0.25">
      <c r="A94824"/>
    </row>
    <row r="94825" spans="1:1" x14ac:dyDescent="0.25">
      <c r="A94825"/>
    </row>
    <row r="94826" spans="1:1" x14ac:dyDescent="0.25">
      <c r="A94826"/>
    </row>
    <row r="94827" spans="1:1" x14ac:dyDescent="0.25">
      <c r="A94827"/>
    </row>
    <row r="94828" spans="1:1" x14ac:dyDescent="0.25">
      <c r="A94828"/>
    </row>
    <row r="94829" spans="1:1" x14ac:dyDescent="0.25">
      <c r="A94829"/>
    </row>
    <row r="94830" spans="1:1" x14ac:dyDescent="0.25">
      <c r="A94830"/>
    </row>
    <row r="94831" spans="1:1" x14ac:dyDescent="0.25">
      <c r="A94831"/>
    </row>
    <row r="94832" spans="1:1" x14ac:dyDescent="0.25">
      <c r="A94832"/>
    </row>
    <row r="94833" spans="1:1" x14ac:dyDescent="0.25">
      <c r="A94833"/>
    </row>
    <row r="94834" spans="1:1" x14ac:dyDescent="0.25">
      <c r="A94834"/>
    </row>
    <row r="94835" spans="1:1" x14ac:dyDescent="0.25">
      <c r="A94835"/>
    </row>
    <row r="94836" spans="1:1" x14ac:dyDescent="0.25">
      <c r="A94836"/>
    </row>
    <row r="94837" spans="1:1" x14ac:dyDescent="0.25">
      <c r="A94837"/>
    </row>
    <row r="94838" spans="1:1" x14ac:dyDescent="0.25">
      <c r="A94838"/>
    </row>
    <row r="94839" spans="1:1" x14ac:dyDescent="0.25">
      <c r="A94839"/>
    </row>
    <row r="94840" spans="1:1" x14ac:dyDescent="0.25">
      <c r="A94840"/>
    </row>
    <row r="94841" spans="1:1" x14ac:dyDescent="0.25">
      <c r="A94841"/>
    </row>
    <row r="94842" spans="1:1" x14ac:dyDescent="0.25">
      <c r="A94842"/>
    </row>
    <row r="94843" spans="1:1" x14ac:dyDescent="0.25">
      <c r="A94843"/>
    </row>
    <row r="94844" spans="1:1" x14ac:dyDescent="0.25">
      <c r="A94844"/>
    </row>
    <row r="94845" spans="1:1" x14ac:dyDescent="0.25">
      <c r="A94845"/>
    </row>
    <row r="94846" spans="1:1" x14ac:dyDescent="0.25">
      <c r="A94846"/>
    </row>
    <row r="94847" spans="1:1" x14ac:dyDescent="0.25">
      <c r="A94847"/>
    </row>
    <row r="94848" spans="1:1" x14ac:dyDescent="0.25">
      <c r="A94848"/>
    </row>
    <row r="94849" spans="1:1" x14ac:dyDescent="0.25">
      <c r="A94849"/>
    </row>
    <row r="94850" spans="1:1" x14ac:dyDescent="0.25">
      <c r="A94850"/>
    </row>
    <row r="94851" spans="1:1" x14ac:dyDescent="0.25">
      <c r="A94851"/>
    </row>
    <row r="94852" spans="1:1" x14ac:dyDescent="0.25">
      <c r="A94852"/>
    </row>
    <row r="94853" spans="1:1" x14ac:dyDescent="0.25">
      <c r="A94853"/>
    </row>
    <row r="94854" spans="1:1" x14ac:dyDescent="0.25">
      <c r="A94854"/>
    </row>
    <row r="94855" spans="1:1" x14ac:dyDescent="0.25">
      <c r="A94855"/>
    </row>
    <row r="94856" spans="1:1" x14ac:dyDescent="0.25">
      <c r="A94856"/>
    </row>
    <row r="94857" spans="1:1" x14ac:dyDescent="0.25">
      <c r="A94857"/>
    </row>
    <row r="94858" spans="1:1" x14ac:dyDescent="0.25">
      <c r="A94858"/>
    </row>
    <row r="94859" spans="1:1" x14ac:dyDescent="0.25">
      <c r="A94859"/>
    </row>
    <row r="94860" spans="1:1" x14ac:dyDescent="0.25">
      <c r="A94860"/>
    </row>
    <row r="94861" spans="1:1" x14ac:dyDescent="0.25">
      <c r="A94861"/>
    </row>
    <row r="94862" spans="1:1" x14ac:dyDescent="0.25">
      <c r="A94862"/>
    </row>
    <row r="94863" spans="1:1" x14ac:dyDescent="0.25">
      <c r="A94863"/>
    </row>
    <row r="94864" spans="1:1" x14ac:dyDescent="0.25">
      <c r="A94864"/>
    </row>
    <row r="94865" spans="1:1" x14ac:dyDescent="0.25">
      <c r="A94865"/>
    </row>
    <row r="94866" spans="1:1" x14ac:dyDescent="0.25">
      <c r="A94866"/>
    </row>
    <row r="94867" spans="1:1" x14ac:dyDescent="0.25">
      <c r="A94867"/>
    </row>
    <row r="94868" spans="1:1" x14ac:dyDescent="0.25">
      <c r="A94868"/>
    </row>
    <row r="94869" spans="1:1" x14ac:dyDescent="0.25">
      <c r="A94869"/>
    </row>
    <row r="94870" spans="1:1" x14ac:dyDescent="0.25">
      <c r="A94870"/>
    </row>
    <row r="94871" spans="1:1" x14ac:dyDescent="0.25">
      <c r="A94871"/>
    </row>
    <row r="94872" spans="1:1" x14ac:dyDescent="0.25">
      <c r="A94872"/>
    </row>
    <row r="94873" spans="1:1" x14ac:dyDescent="0.25">
      <c r="A94873"/>
    </row>
    <row r="94874" spans="1:1" x14ac:dyDescent="0.25">
      <c r="A94874"/>
    </row>
    <row r="94875" spans="1:1" x14ac:dyDescent="0.25">
      <c r="A94875"/>
    </row>
    <row r="94876" spans="1:1" x14ac:dyDescent="0.25">
      <c r="A94876"/>
    </row>
    <row r="94877" spans="1:1" x14ac:dyDescent="0.25">
      <c r="A94877"/>
    </row>
    <row r="94878" spans="1:1" x14ac:dyDescent="0.25">
      <c r="A94878"/>
    </row>
    <row r="94879" spans="1:1" x14ac:dyDescent="0.25">
      <c r="A94879"/>
    </row>
    <row r="94880" spans="1:1" x14ac:dyDescent="0.25">
      <c r="A94880"/>
    </row>
    <row r="94881" spans="1:1" x14ac:dyDescent="0.25">
      <c r="A94881"/>
    </row>
    <row r="94882" spans="1:1" x14ac:dyDescent="0.25">
      <c r="A94882"/>
    </row>
    <row r="94883" spans="1:1" x14ac:dyDescent="0.25">
      <c r="A94883"/>
    </row>
    <row r="94884" spans="1:1" x14ac:dyDescent="0.25">
      <c r="A94884"/>
    </row>
    <row r="94885" spans="1:1" x14ac:dyDescent="0.25">
      <c r="A94885"/>
    </row>
    <row r="94886" spans="1:1" x14ac:dyDescent="0.25">
      <c r="A94886"/>
    </row>
    <row r="94887" spans="1:1" x14ac:dyDescent="0.25">
      <c r="A94887"/>
    </row>
    <row r="94888" spans="1:1" x14ac:dyDescent="0.25">
      <c r="A94888"/>
    </row>
    <row r="94889" spans="1:1" x14ac:dyDescent="0.25">
      <c r="A94889"/>
    </row>
    <row r="94890" spans="1:1" x14ac:dyDescent="0.25">
      <c r="A94890"/>
    </row>
    <row r="94891" spans="1:1" x14ac:dyDescent="0.25">
      <c r="A94891"/>
    </row>
    <row r="94892" spans="1:1" x14ac:dyDescent="0.25">
      <c r="A94892"/>
    </row>
    <row r="94893" spans="1:1" x14ac:dyDescent="0.25">
      <c r="A94893"/>
    </row>
    <row r="94894" spans="1:1" x14ac:dyDescent="0.25">
      <c r="A94894"/>
    </row>
    <row r="94895" spans="1:1" x14ac:dyDescent="0.25">
      <c r="A94895"/>
    </row>
    <row r="94896" spans="1:1" x14ac:dyDescent="0.25">
      <c r="A94896"/>
    </row>
    <row r="94897" spans="1:1" x14ac:dyDescent="0.25">
      <c r="A94897"/>
    </row>
    <row r="94898" spans="1:1" x14ac:dyDescent="0.25">
      <c r="A94898"/>
    </row>
    <row r="94899" spans="1:1" x14ac:dyDescent="0.25">
      <c r="A94899"/>
    </row>
    <row r="94900" spans="1:1" x14ac:dyDescent="0.25">
      <c r="A94900"/>
    </row>
    <row r="94901" spans="1:1" x14ac:dyDescent="0.25">
      <c r="A94901"/>
    </row>
    <row r="94902" spans="1:1" x14ac:dyDescent="0.25">
      <c r="A94902"/>
    </row>
    <row r="94903" spans="1:1" x14ac:dyDescent="0.25">
      <c r="A94903"/>
    </row>
    <row r="94904" spans="1:1" x14ac:dyDescent="0.25">
      <c r="A94904"/>
    </row>
    <row r="94905" spans="1:1" x14ac:dyDescent="0.25">
      <c r="A94905"/>
    </row>
    <row r="94906" spans="1:1" x14ac:dyDescent="0.25">
      <c r="A94906"/>
    </row>
    <row r="94907" spans="1:1" x14ac:dyDescent="0.25">
      <c r="A94907"/>
    </row>
    <row r="94908" spans="1:1" x14ac:dyDescent="0.25">
      <c r="A94908"/>
    </row>
    <row r="94909" spans="1:1" x14ac:dyDescent="0.25">
      <c r="A94909"/>
    </row>
    <row r="94910" spans="1:1" x14ac:dyDescent="0.25">
      <c r="A94910"/>
    </row>
    <row r="94911" spans="1:1" x14ac:dyDescent="0.25">
      <c r="A94911"/>
    </row>
    <row r="94912" spans="1:1" x14ac:dyDescent="0.25">
      <c r="A94912"/>
    </row>
    <row r="94913" spans="1:1" x14ac:dyDescent="0.25">
      <c r="A94913"/>
    </row>
    <row r="94914" spans="1:1" x14ac:dyDescent="0.25">
      <c r="A94914"/>
    </row>
    <row r="94915" spans="1:1" x14ac:dyDescent="0.25">
      <c r="A94915"/>
    </row>
    <row r="94916" spans="1:1" x14ac:dyDescent="0.25">
      <c r="A94916"/>
    </row>
    <row r="94917" spans="1:1" x14ac:dyDescent="0.25">
      <c r="A94917"/>
    </row>
    <row r="94918" spans="1:1" x14ac:dyDescent="0.25">
      <c r="A94918"/>
    </row>
    <row r="94919" spans="1:1" x14ac:dyDescent="0.25">
      <c r="A94919"/>
    </row>
    <row r="94920" spans="1:1" x14ac:dyDescent="0.25">
      <c r="A94920"/>
    </row>
    <row r="94921" spans="1:1" x14ac:dyDescent="0.25">
      <c r="A94921"/>
    </row>
    <row r="94922" spans="1:1" x14ac:dyDescent="0.25">
      <c r="A94922"/>
    </row>
    <row r="94923" spans="1:1" x14ac:dyDescent="0.25">
      <c r="A94923"/>
    </row>
    <row r="94924" spans="1:1" x14ac:dyDescent="0.25">
      <c r="A94924"/>
    </row>
    <row r="94925" spans="1:1" x14ac:dyDescent="0.25">
      <c r="A94925"/>
    </row>
    <row r="94926" spans="1:1" x14ac:dyDescent="0.25">
      <c r="A94926"/>
    </row>
    <row r="94927" spans="1:1" x14ac:dyDescent="0.25">
      <c r="A94927"/>
    </row>
    <row r="94928" spans="1:1" x14ac:dyDescent="0.25">
      <c r="A94928"/>
    </row>
    <row r="94929" spans="1:1" x14ac:dyDescent="0.25">
      <c r="A94929"/>
    </row>
    <row r="94930" spans="1:1" x14ac:dyDescent="0.25">
      <c r="A94930"/>
    </row>
    <row r="94931" spans="1:1" x14ac:dyDescent="0.25">
      <c r="A94931"/>
    </row>
    <row r="94932" spans="1:1" x14ac:dyDescent="0.25">
      <c r="A94932"/>
    </row>
    <row r="94933" spans="1:1" x14ac:dyDescent="0.25">
      <c r="A94933"/>
    </row>
    <row r="94934" spans="1:1" x14ac:dyDescent="0.25">
      <c r="A94934"/>
    </row>
    <row r="94935" spans="1:1" x14ac:dyDescent="0.25">
      <c r="A94935"/>
    </row>
    <row r="94936" spans="1:1" x14ac:dyDescent="0.25">
      <c r="A94936"/>
    </row>
    <row r="94937" spans="1:1" x14ac:dyDescent="0.25">
      <c r="A94937"/>
    </row>
    <row r="94938" spans="1:1" x14ac:dyDescent="0.25">
      <c r="A94938"/>
    </row>
    <row r="94939" spans="1:1" x14ac:dyDescent="0.25">
      <c r="A94939"/>
    </row>
    <row r="94940" spans="1:1" x14ac:dyDescent="0.25">
      <c r="A94940"/>
    </row>
    <row r="94941" spans="1:1" x14ac:dyDescent="0.25">
      <c r="A94941"/>
    </row>
    <row r="94942" spans="1:1" x14ac:dyDescent="0.25">
      <c r="A94942"/>
    </row>
    <row r="94943" spans="1:1" x14ac:dyDescent="0.25">
      <c r="A94943"/>
    </row>
    <row r="94944" spans="1:1" x14ac:dyDescent="0.25">
      <c r="A94944"/>
    </row>
    <row r="94945" spans="1:1" x14ac:dyDescent="0.25">
      <c r="A94945"/>
    </row>
    <row r="94946" spans="1:1" x14ac:dyDescent="0.25">
      <c r="A94946"/>
    </row>
    <row r="94947" spans="1:1" x14ac:dyDescent="0.25">
      <c r="A94947"/>
    </row>
    <row r="94948" spans="1:1" x14ac:dyDescent="0.25">
      <c r="A94948"/>
    </row>
    <row r="94949" spans="1:1" x14ac:dyDescent="0.25">
      <c r="A94949"/>
    </row>
    <row r="94950" spans="1:1" x14ac:dyDescent="0.25">
      <c r="A94950"/>
    </row>
    <row r="94951" spans="1:1" x14ac:dyDescent="0.25">
      <c r="A94951"/>
    </row>
    <row r="94952" spans="1:1" x14ac:dyDescent="0.25">
      <c r="A94952"/>
    </row>
    <row r="94953" spans="1:1" x14ac:dyDescent="0.25">
      <c r="A94953"/>
    </row>
    <row r="94954" spans="1:1" x14ac:dyDescent="0.25">
      <c r="A94954"/>
    </row>
    <row r="94955" spans="1:1" x14ac:dyDescent="0.25">
      <c r="A94955"/>
    </row>
    <row r="94956" spans="1:1" x14ac:dyDescent="0.25">
      <c r="A94956"/>
    </row>
    <row r="94957" spans="1:1" x14ac:dyDescent="0.25">
      <c r="A94957"/>
    </row>
    <row r="94958" spans="1:1" x14ac:dyDescent="0.25">
      <c r="A94958"/>
    </row>
    <row r="94959" spans="1:1" x14ac:dyDescent="0.25">
      <c r="A94959"/>
    </row>
    <row r="94960" spans="1:1" x14ac:dyDescent="0.25">
      <c r="A94960"/>
    </row>
    <row r="94961" spans="1:1" x14ac:dyDescent="0.25">
      <c r="A94961"/>
    </row>
    <row r="94962" spans="1:1" x14ac:dyDescent="0.25">
      <c r="A94962"/>
    </row>
    <row r="94963" spans="1:1" x14ac:dyDescent="0.25">
      <c r="A94963"/>
    </row>
    <row r="94964" spans="1:1" x14ac:dyDescent="0.25">
      <c r="A94964"/>
    </row>
    <row r="94965" spans="1:1" x14ac:dyDescent="0.25">
      <c r="A94965"/>
    </row>
    <row r="94966" spans="1:1" x14ac:dyDescent="0.25">
      <c r="A94966"/>
    </row>
    <row r="94967" spans="1:1" x14ac:dyDescent="0.25">
      <c r="A94967"/>
    </row>
    <row r="94968" spans="1:1" x14ac:dyDescent="0.25">
      <c r="A94968"/>
    </row>
    <row r="94969" spans="1:1" x14ac:dyDescent="0.25">
      <c r="A94969"/>
    </row>
    <row r="94970" spans="1:1" x14ac:dyDescent="0.25">
      <c r="A94970"/>
    </row>
    <row r="94971" spans="1:1" x14ac:dyDescent="0.25">
      <c r="A94971"/>
    </row>
    <row r="94972" spans="1:1" x14ac:dyDescent="0.25">
      <c r="A94972"/>
    </row>
    <row r="94973" spans="1:1" x14ac:dyDescent="0.25">
      <c r="A94973"/>
    </row>
    <row r="94974" spans="1:1" x14ac:dyDescent="0.25">
      <c r="A94974"/>
    </row>
    <row r="94975" spans="1:1" x14ac:dyDescent="0.25">
      <c r="A94975"/>
    </row>
    <row r="94976" spans="1:1" x14ac:dyDescent="0.25">
      <c r="A94976"/>
    </row>
    <row r="94977" spans="1:1" x14ac:dyDescent="0.25">
      <c r="A94977"/>
    </row>
    <row r="94978" spans="1:1" x14ac:dyDescent="0.25">
      <c r="A94978"/>
    </row>
    <row r="94979" spans="1:1" x14ac:dyDescent="0.25">
      <c r="A94979"/>
    </row>
    <row r="94980" spans="1:1" x14ac:dyDescent="0.25">
      <c r="A94980"/>
    </row>
    <row r="94981" spans="1:1" x14ac:dyDescent="0.25">
      <c r="A94981"/>
    </row>
    <row r="94982" spans="1:1" x14ac:dyDescent="0.25">
      <c r="A94982"/>
    </row>
    <row r="94983" spans="1:1" x14ac:dyDescent="0.25">
      <c r="A94983"/>
    </row>
    <row r="94984" spans="1:1" x14ac:dyDescent="0.25">
      <c r="A94984"/>
    </row>
    <row r="94985" spans="1:1" x14ac:dyDescent="0.25">
      <c r="A94985"/>
    </row>
    <row r="94986" spans="1:1" x14ac:dyDescent="0.25">
      <c r="A94986"/>
    </row>
    <row r="94987" spans="1:1" x14ac:dyDescent="0.25">
      <c r="A94987"/>
    </row>
    <row r="94988" spans="1:1" x14ac:dyDescent="0.25">
      <c r="A94988"/>
    </row>
    <row r="94989" spans="1:1" x14ac:dyDescent="0.25">
      <c r="A94989"/>
    </row>
    <row r="94990" spans="1:1" x14ac:dyDescent="0.25">
      <c r="A94990"/>
    </row>
    <row r="94991" spans="1:1" x14ac:dyDescent="0.25">
      <c r="A94991"/>
    </row>
    <row r="94992" spans="1:1" x14ac:dyDescent="0.25">
      <c r="A94992"/>
    </row>
    <row r="94993" spans="1:1" x14ac:dyDescent="0.25">
      <c r="A94993"/>
    </row>
    <row r="94994" spans="1:1" x14ac:dyDescent="0.25">
      <c r="A94994"/>
    </row>
    <row r="94995" spans="1:1" x14ac:dyDescent="0.25">
      <c r="A94995"/>
    </row>
    <row r="94996" spans="1:1" x14ac:dyDescent="0.25">
      <c r="A94996"/>
    </row>
    <row r="94997" spans="1:1" x14ac:dyDescent="0.25">
      <c r="A94997"/>
    </row>
    <row r="94998" spans="1:1" x14ac:dyDescent="0.25">
      <c r="A94998"/>
    </row>
    <row r="94999" spans="1:1" x14ac:dyDescent="0.25">
      <c r="A94999"/>
    </row>
    <row r="95000" spans="1:1" x14ac:dyDescent="0.25">
      <c r="A95000"/>
    </row>
    <row r="95001" spans="1:1" x14ac:dyDescent="0.25">
      <c r="A95001"/>
    </row>
    <row r="95002" spans="1:1" x14ac:dyDescent="0.25">
      <c r="A95002"/>
    </row>
    <row r="95003" spans="1:1" x14ac:dyDescent="0.25">
      <c r="A95003"/>
    </row>
    <row r="95004" spans="1:1" x14ac:dyDescent="0.25">
      <c r="A95004"/>
    </row>
    <row r="95005" spans="1:1" x14ac:dyDescent="0.25">
      <c r="A95005"/>
    </row>
    <row r="95006" spans="1:1" x14ac:dyDescent="0.25">
      <c r="A95006"/>
    </row>
    <row r="95007" spans="1:1" x14ac:dyDescent="0.25">
      <c r="A95007"/>
    </row>
    <row r="95008" spans="1:1" x14ac:dyDescent="0.25">
      <c r="A95008"/>
    </row>
    <row r="95009" spans="1:1" x14ac:dyDescent="0.25">
      <c r="A95009"/>
    </row>
    <row r="95010" spans="1:1" x14ac:dyDescent="0.25">
      <c r="A95010"/>
    </row>
    <row r="95011" spans="1:1" x14ac:dyDescent="0.25">
      <c r="A95011"/>
    </row>
    <row r="95012" spans="1:1" x14ac:dyDescent="0.25">
      <c r="A95012"/>
    </row>
    <row r="95013" spans="1:1" x14ac:dyDescent="0.25">
      <c r="A95013"/>
    </row>
    <row r="95014" spans="1:1" x14ac:dyDescent="0.25">
      <c r="A95014"/>
    </row>
    <row r="95015" spans="1:1" x14ac:dyDescent="0.25">
      <c r="A95015"/>
    </row>
    <row r="95016" spans="1:1" x14ac:dyDescent="0.25">
      <c r="A95016"/>
    </row>
    <row r="95017" spans="1:1" x14ac:dyDescent="0.25">
      <c r="A95017"/>
    </row>
    <row r="95018" spans="1:1" x14ac:dyDescent="0.25">
      <c r="A95018"/>
    </row>
    <row r="95019" spans="1:1" x14ac:dyDescent="0.25">
      <c r="A95019"/>
    </row>
    <row r="95020" spans="1:1" x14ac:dyDescent="0.25">
      <c r="A95020"/>
    </row>
    <row r="95021" spans="1:1" x14ac:dyDescent="0.25">
      <c r="A95021"/>
    </row>
    <row r="95022" spans="1:1" x14ac:dyDescent="0.25">
      <c r="A95022"/>
    </row>
    <row r="95023" spans="1:1" x14ac:dyDescent="0.25">
      <c r="A95023"/>
    </row>
    <row r="95024" spans="1:1" x14ac:dyDescent="0.25">
      <c r="A95024"/>
    </row>
    <row r="95025" spans="1:1" x14ac:dyDescent="0.25">
      <c r="A95025"/>
    </row>
    <row r="95026" spans="1:1" x14ac:dyDescent="0.25">
      <c r="A95026"/>
    </row>
    <row r="95027" spans="1:1" x14ac:dyDescent="0.25">
      <c r="A95027"/>
    </row>
    <row r="95028" spans="1:1" x14ac:dyDescent="0.25">
      <c r="A95028"/>
    </row>
    <row r="95029" spans="1:1" x14ac:dyDescent="0.25">
      <c r="A95029"/>
    </row>
    <row r="95030" spans="1:1" x14ac:dyDescent="0.25">
      <c r="A95030"/>
    </row>
    <row r="95031" spans="1:1" x14ac:dyDescent="0.25">
      <c r="A95031"/>
    </row>
    <row r="95032" spans="1:1" x14ac:dyDescent="0.25">
      <c r="A95032"/>
    </row>
    <row r="95033" spans="1:1" x14ac:dyDescent="0.25">
      <c r="A95033"/>
    </row>
    <row r="95034" spans="1:1" x14ac:dyDescent="0.25">
      <c r="A95034"/>
    </row>
    <row r="95035" spans="1:1" x14ac:dyDescent="0.25">
      <c r="A95035"/>
    </row>
    <row r="95036" spans="1:1" x14ac:dyDescent="0.25">
      <c r="A95036"/>
    </row>
    <row r="95037" spans="1:1" x14ac:dyDescent="0.25">
      <c r="A95037"/>
    </row>
    <row r="95038" spans="1:1" x14ac:dyDescent="0.25">
      <c r="A95038"/>
    </row>
    <row r="95039" spans="1:1" x14ac:dyDescent="0.25">
      <c r="A95039"/>
    </row>
    <row r="95040" spans="1:1" x14ac:dyDescent="0.25">
      <c r="A95040"/>
    </row>
    <row r="95041" spans="1:1" x14ac:dyDescent="0.25">
      <c r="A95041"/>
    </row>
    <row r="95042" spans="1:1" x14ac:dyDescent="0.25">
      <c r="A95042"/>
    </row>
    <row r="95043" spans="1:1" x14ac:dyDescent="0.25">
      <c r="A95043"/>
    </row>
    <row r="95044" spans="1:1" x14ac:dyDescent="0.25">
      <c r="A95044"/>
    </row>
    <row r="95045" spans="1:1" x14ac:dyDescent="0.25">
      <c r="A95045"/>
    </row>
    <row r="95046" spans="1:1" x14ac:dyDescent="0.25">
      <c r="A95046"/>
    </row>
    <row r="95047" spans="1:1" x14ac:dyDescent="0.25">
      <c r="A95047"/>
    </row>
    <row r="95048" spans="1:1" x14ac:dyDescent="0.25">
      <c r="A95048"/>
    </row>
    <row r="95049" spans="1:1" x14ac:dyDescent="0.25">
      <c r="A95049"/>
    </row>
    <row r="95050" spans="1:1" x14ac:dyDescent="0.25">
      <c r="A95050"/>
    </row>
    <row r="95051" spans="1:1" x14ac:dyDescent="0.25">
      <c r="A95051"/>
    </row>
    <row r="95052" spans="1:1" x14ac:dyDescent="0.25">
      <c r="A95052"/>
    </row>
    <row r="95053" spans="1:1" x14ac:dyDescent="0.25">
      <c r="A95053"/>
    </row>
    <row r="95054" spans="1:1" x14ac:dyDescent="0.25">
      <c r="A95054"/>
    </row>
    <row r="95055" spans="1:1" x14ac:dyDescent="0.25">
      <c r="A95055"/>
    </row>
    <row r="95056" spans="1:1" x14ac:dyDescent="0.25">
      <c r="A95056"/>
    </row>
    <row r="95057" spans="1:1" x14ac:dyDescent="0.25">
      <c r="A95057"/>
    </row>
    <row r="95058" spans="1:1" x14ac:dyDescent="0.25">
      <c r="A95058"/>
    </row>
    <row r="95059" spans="1:1" x14ac:dyDescent="0.25">
      <c r="A95059"/>
    </row>
    <row r="95060" spans="1:1" x14ac:dyDescent="0.25">
      <c r="A95060"/>
    </row>
    <row r="95061" spans="1:1" x14ac:dyDescent="0.25">
      <c r="A95061"/>
    </row>
    <row r="95062" spans="1:1" x14ac:dyDescent="0.25">
      <c r="A95062"/>
    </row>
    <row r="95063" spans="1:1" x14ac:dyDescent="0.25">
      <c r="A95063"/>
    </row>
    <row r="95064" spans="1:1" x14ac:dyDescent="0.25">
      <c r="A95064"/>
    </row>
    <row r="95065" spans="1:1" x14ac:dyDescent="0.25">
      <c r="A95065"/>
    </row>
    <row r="95066" spans="1:1" x14ac:dyDescent="0.25">
      <c r="A95066"/>
    </row>
    <row r="95067" spans="1:1" x14ac:dyDescent="0.25">
      <c r="A95067"/>
    </row>
    <row r="95068" spans="1:1" x14ac:dyDescent="0.25">
      <c r="A95068"/>
    </row>
    <row r="95069" spans="1:1" x14ac:dyDescent="0.25">
      <c r="A95069"/>
    </row>
    <row r="95070" spans="1:1" x14ac:dyDescent="0.25">
      <c r="A95070"/>
    </row>
    <row r="95071" spans="1:1" x14ac:dyDescent="0.25">
      <c r="A95071"/>
    </row>
    <row r="95072" spans="1:1" x14ac:dyDescent="0.25">
      <c r="A95072"/>
    </row>
    <row r="95073" spans="1:1" x14ac:dyDescent="0.25">
      <c r="A95073"/>
    </row>
    <row r="95074" spans="1:1" x14ac:dyDescent="0.25">
      <c r="A95074"/>
    </row>
    <row r="95075" spans="1:1" x14ac:dyDescent="0.25">
      <c r="A95075"/>
    </row>
    <row r="95076" spans="1:1" x14ac:dyDescent="0.25">
      <c r="A95076"/>
    </row>
    <row r="95077" spans="1:1" x14ac:dyDescent="0.25">
      <c r="A95077"/>
    </row>
    <row r="95078" spans="1:1" x14ac:dyDescent="0.25">
      <c r="A95078"/>
    </row>
    <row r="95079" spans="1:1" x14ac:dyDescent="0.25">
      <c r="A95079"/>
    </row>
    <row r="95080" spans="1:1" x14ac:dyDescent="0.25">
      <c r="A95080"/>
    </row>
    <row r="95081" spans="1:1" x14ac:dyDescent="0.25">
      <c r="A95081"/>
    </row>
    <row r="95082" spans="1:1" x14ac:dyDescent="0.25">
      <c r="A95082"/>
    </row>
    <row r="95083" spans="1:1" x14ac:dyDescent="0.25">
      <c r="A95083"/>
    </row>
    <row r="95084" spans="1:1" x14ac:dyDescent="0.25">
      <c r="A95084"/>
    </row>
    <row r="95085" spans="1:1" x14ac:dyDescent="0.25">
      <c r="A95085"/>
    </row>
    <row r="95086" spans="1:1" x14ac:dyDescent="0.25">
      <c r="A95086"/>
    </row>
    <row r="95087" spans="1:1" x14ac:dyDescent="0.25">
      <c r="A95087"/>
    </row>
    <row r="95088" spans="1:1" x14ac:dyDescent="0.25">
      <c r="A95088"/>
    </row>
    <row r="95089" spans="1:1" x14ac:dyDescent="0.25">
      <c r="A95089"/>
    </row>
    <row r="95090" spans="1:1" x14ac:dyDescent="0.25">
      <c r="A95090"/>
    </row>
    <row r="95091" spans="1:1" x14ac:dyDescent="0.25">
      <c r="A95091"/>
    </row>
    <row r="95092" spans="1:1" x14ac:dyDescent="0.25">
      <c r="A95092"/>
    </row>
    <row r="95093" spans="1:1" x14ac:dyDescent="0.25">
      <c r="A95093"/>
    </row>
    <row r="95094" spans="1:1" x14ac:dyDescent="0.25">
      <c r="A95094"/>
    </row>
    <row r="95095" spans="1:1" x14ac:dyDescent="0.25">
      <c r="A95095"/>
    </row>
    <row r="95096" spans="1:1" x14ac:dyDescent="0.25">
      <c r="A95096"/>
    </row>
    <row r="95097" spans="1:1" x14ac:dyDescent="0.25">
      <c r="A95097"/>
    </row>
    <row r="95098" spans="1:1" x14ac:dyDescent="0.25">
      <c r="A95098"/>
    </row>
    <row r="95099" spans="1:1" x14ac:dyDescent="0.25">
      <c r="A95099"/>
    </row>
    <row r="95100" spans="1:1" x14ac:dyDescent="0.25">
      <c r="A95100"/>
    </row>
    <row r="95101" spans="1:1" x14ac:dyDescent="0.25">
      <c r="A95101"/>
    </row>
    <row r="95102" spans="1:1" x14ac:dyDescent="0.25">
      <c r="A95102"/>
    </row>
    <row r="95103" spans="1:1" x14ac:dyDescent="0.25">
      <c r="A95103"/>
    </row>
    <row r="95104" spans="1:1" x14ac:dyDescent="0.25">
      <c r="A95104"/>
    </row>
    <row r="95105" spans="1:1" x14ac:dyDescent="0.25">
      <c r="A95105"/>
    </row>
    <row r="95106" spans="1:1" x14ac:dyDescent="0.25">
      <c r="A95106"/>
    </row>
    <row r="95107" spans="1:1" x14ac:dyDescent="0.25">
      <c r="A95107"/>
    </row>
    <row r="95108" spans="1:1" x14ac:dyDescent="0.25">
      <c r="A95108"/>
    </row>
    <row r="95109" spans="1:1" x14ac:dyDescent="0.25">
      <c r="A95109"/>
    </row>
    <row r="95110" spans="1:1" x14ac:dyDescent="0.25">
      <c r="A95110"/>
    </row>
    <row r="95111" spans="1:1" x14ac:dyDescent="0.25">
      <c r="A95111"/>
    </row>
    <row r="95112" spans="1:1" x14ac:dyDescent="0.25">
      <c r="A95112"/>
    </row>
    <row r="95113" spans="1:1" x14ac:dyDescent="0.25">
      <c r="A95113"/>
    </row>
    <row r="95114" spans="1:1" x14ac:dyDescent="0.25">
      <c r="A95114"/>
    </row>
    <row r="95115" spans="1:1" x14ac:dyDescent="0.25">
      <c r="A95115"/>
    </row>
    <row r="95116" spans="1:1" x14ac:dyDescent="0.25">
      <c r="A95116"/>
    </row>
    <row r="95117" spans="1:1" x14ac:dyDescent="0.25">
      <c r="A95117"/>
    </row>
    <row r="95118" spans="1:1" x14ac:dyDescent="0.25">
      <c r="A95118"/>
    </row>
    <row r="95119" spans="1:1" x14ac:dyDescent="0.25">
      <c r="A95119"/>
    </row>
    <row r="95120" spans="1:1" x14ac:dyDescent="0.25">
      <c r="A95120"/>
    </row>
    <row r="95121" spans="1:1" x14ac:dyDescent="0.25">
      <c r="A95121"/>
    </row>
    <row r="95122" spans="1:1" x14ac:dyDescent="0.25">
      <c r="A95122"/>
    </row>
    <row r="95123" spans="1:1" x14ac:dyDescent="0.25">
      <c r="A95123"/>
    </row>
    <row r="95124" spans="1:1" x14ac:dyDescent="0.25">
      <c r="A95124"/>
    </row>
    <row r="95125" spans="1:1" x14ac:dyDescent="0.25">
      <c r="A95125"/>
    </row>
    <row r="95126" spans="1:1" x14ac:dyDescent="0.25">
      <c r="A95126"/>
    </row>
    <row r="95127" spans="1:1" x14ac:dyDescent="0.25">
      <c r="A95127"/>
    </row>
    <row r="95128" spans="1:1" x14ac:dyDescent="0.25">
      <c r="A95128"/>
    </row>
    <row r="95129" spans="1:1" x14ac:dyDescent="0.25">
      <c r="A95129"/>
    </row>
    <row r="95130" spans="1:1" x14ac:dyDescent="0.25">
      <c r="A95130"/>
    </row>
    <row r="95131" spans="1:1" x14ac:dyDescent="0.25">
      <c r="A95131"/>
    </row>
    <row r="95132" spans="1:1" x14ac:dyDescent="0.25">
      <c r="A95132"/>
    </row>
    <row r="95133" spans="1:1" x14ac:dyDescent="0.25">
      <c r="A95133"/>
    </row>
    <row r="95134" spans="1:1" x14ac:dyDescent="0.25">
      <c r="A95134"/>
    </row>
    <row r="95135" spans="1:1" x14ac:dyDescent="0.25">
      <c r="A95135"/>
    </row>
    <row r="95136" spans="1:1" x14ac:dyDescent="0.25">
      <c r="A95136"/>
    </row>
    <row r="95137" spans="1:1" x14ac:dyDescent="0.25">
      <c r="A95137"/>
    </row>
    <row r="95138" spans="1:1" x14ac:dyDescent="0.25">
      <c r="A95138"/>
    </row>
    <row r="95139" spans="1:1" x14ac:dyDescent="0.25">
      <c r="A95139"/>
    </row>
    <row r="95140" spans="1:1" x14ac:dyDescent="0.25">
      <c r="A95140"/>
    </row>
    <row r="95141" spans="1:1" x14ac:dyDescent="0.25">
      <c r="A95141"/>
    </row>
    <row r="95142" spans="1:1" x14ac:dyDescent="0.25">
      <c r="A95142"/>
    </row>
    <row r="95143" spans="1:1" x14ac:dyDescent="0.25">
      <c r="A95143"/>
    </row>
    <row r="95144" spans="1:1" x14ac:dyDescent="0.25">
      <c r="A95144"/>
    </row>
    <row r="95145" spans="1:1" x14ac:dyDescent="0.25">
      <c r="A95145"/>
    </row>
    <row r="95146" spans="1:1" x14ac:dyDescent="0.25">
      <c r="A95146"/>
    </row>
    <row r="95147" spans="1:1" x14ac:dyDescent="0.25">
      <c r="A95147"/>
    </row>
    <row r="95148" spans="1:1" x14ac:dyDescent="0.25">
      <c r="A95148"/>
    </row>
    <row r="95149" spans="1:1" x14ac:dyDescent="0.25">
      <c r="A95149"/>
    </row>
    <row r="95150" spans="1:1" x14ac:dyDescent="0.25">
      <c r="A95150"/>
    </row>
    <row r="95151" spans="1:1" x14ac:dyDescent="0.25">
      <c r="A95151"/>
    </row>
    <row r="95152" spans="1:1" x14ac:dyDescent="0.25">
      <c r="A95152"/>
    </row>
    <row r="95153" spans="1:1" x14ac:dyDescent="0.25">
      <c r="A95153"/>
    </row>
    <row r="95154" spans="1:1" x14ac:dyDescent="0.25">
      <c r="A95154"/>
    </row>
    <row r="95155" spans="1:1" x14ac:dyDescent="0.25">
      <c r="A95155"/>
    </row>
    <row r="95156" spans="1:1" x14ac:dyDescent="0.25">
      <c r="A95156"/>
    </row>
    <row r="95157" spans="1:1" x14ac:dyDescent="0.25">
      <c r="A95157"/>
    </row>
    <row r="95158" spans="1:1" x14ac:dyDescent="0.25">
      <c r="A95158"/>
    </row>
    <row r="95159" spans="1:1" x14ac:dyDescent="0.25">
      <c r="A95159"/>
    </row>
    <row r="95160" spans="1:1" x14ac:dyDescent="0.25">
      <c r="A95160"/>
    </row>
    <row r="95161" spans="1:1" x14ac:dyDescent="0.25">
      <c r="A95161"/>
    </row>
    <row r="95162" spans="1:1" x14ac:dyDescent="0.25">
      <c r="A95162"/>
    </row>
    <row r="95163" spans="1:1" x14ac:dyDescent="0.25">
      <c r="A95163"/>
    </row>
    <row r="95164" spans="1:1" x14ac:dyDescent="0.25">
      <c r="A95164"/>
    </row>
    <row r="95165" spans="1:1" x14ac:dyDescent="0.25">
      <c r="A95165"/>
    </row>
    <row r="95166" spans="1:1" x14ac:dyDescent="0.25">
      <c r="A95166"/>
    </row>
    <row r="95167" spans="1:1" x14ac:dyDescent="0.25">
      <c r="A95167"/>
    </row>
    <row r="95168" spans="1:1" x14ac:dyDescent="0.25">
      <c r="A95168"/>
    </row>
    <row r="95169" spans="1:1" x14ac:dyDescent="0.25">
      <c r="A95169"/>
    </row>
    <row r="95170" spans="1:1" x14ac:dyDescent="0.25">
      <c r="A95170"/>
    </row>
    <row r="95171" spans="1:1" x14ac:dyDescent="0.25">
      <c r="A95171"/>
    </row>
    <row r="95172" spans="1:1" x14ac:dyDescent="0.25">
      <c r="A95172"/>
    </row>
    <row r="95173" spans="1:1" x14ac:dyDescent="0.25">
      <c r="A95173"/>
    </row>
    <row r="95174" spans="1:1" x14ac:dyDescent="0.25">
      <c r="A95174"/>
    </row>
    <row r="95175" spans="1:1" x14ac:dyDescent="0.25">
      <c r="A95175"/>
    </row>
    <row r="95176" spans="1:1" x14ac:dyDescent="0.25">
      <c r="A95176"/>
    </row>
    <row r="95177" spans="1:1" x14ac:dyDescent="0.25">
      <c r="A95177"/>
    </row>
    <row r="95178" spans="1:1" x14ac:dyDescent="0.25">
      <c r="A95178"/>
    </row>
    <row r="95179" spans="1:1" x14ac:dyDescent="0.25">
      <c r="A95179"/>
    </row>
    <row r="95180" spans="1:1" x14ac:dyDescent="0.25">
      <c r="A95180"/>
    </row>
    <row r="95181" spans="1:1" x14ac:dyDescent="0.25">
      <c r="A95181"/>
    </row>
    <row r="95182" spans="1:1" x14ac:dyDescent="0.25">
      <c r="A95182"/>
    </row>
    <row r="95183" spans="1:1" x14ac:dyDescent="0.25">
      <c r="A95183"/>
    </row>
    <row r="95184" spans="1:1" x14ac:dyDescent="0.25">
      <c r="A95184"/>
    </row>
    <row r="95185" spans="1:1" x14ac:dyDescent="0.25">
      <c r="A95185"/>
    </row>
    <row r="95186" spans="1:1" x14ac:dyDescent="0.25">
      <c r="A95186"/>
    </row>
    <row r="95187" spans="1:1" x14ac:dyDescent="0.25">
      <c r="A95187"/>
    </row>
    <row r="95188" spans="1:1" x14ac:dyDescent="0.25">
      <c r="A95188"/>
    </row>
    <row r="95189" spans="1:1" x14ac:dyDescent="0.25">
      <c r="A95189"/>
    </row>
    <row r="95190" spans="1:1" x14ac:dyDescent="0.25">
      <c r="A95190"/>
    </row>
    <row r="95191" spans="1:1" x14ac:dyDescent="0.25">
      <c r="A95191"/>
    </row>
    <row r="95192" spans="1:1" x14ac:dyDescent="0.25">
      <c r="A95192"/>
    </row>
    <row r="95193" spans="1:1" x14ac:dyDescent="0.25">
      <c r="A95193"/>
    </row>
    <row r="95194" spans="1:1" x14ac:dyDescent="0.25">
      <c r="A95194"/>
    </row>
    <row r="95195" spans="1:1" x14ac:dyDescent="0.25">
      <c r="A95195"/>
    </row>
    <row r="95196" spans="1:1" x14ac:dyDescent="0.25">
      <c r="A95196"/>
    </row>
    <row r="95197" spans="1:1" x14ac:dyDescent="0.25">
      <c r="A95197"/>
    </row>
    <row r="95198" spans="1:1" x14ac:dyDescent="0.25">
      <c r="A95198"/>
    </row>
    <row r="95199" spans="1:1" x14ac:dyDescent="0.25">
      <c r="A95199"/>
    </row>
    <row r="95200" spans="1:1" x14ac:dyDescent="0.25">
      <c r="A95200"/>
    </row>
    <row r="95201" spans="1:1" x14ac:dyDescent="0.25">
      <c r="A95201"/>
    </row>
    <row r="95202" spans="1:1" x14ac:dyDescent="0.25">
      <c r="A95202"/>
    </row>
    <row r="95203" spans="1:1" x14ac:dyDescent="0.25">
      <c r="A95203"/>
    </row>
    <row r="95204" spans="1:1" x14ac:dyDescent="0.25">
      <c r="A95204"/>
    </row>
    <row r="95205" spans="1:1" x14ac:dyDescent="0.25">
      <c r="A95205"/>
    </row>
    <row r="95206" spans="1:1" x14ac:dyDescent="0.25">
      <c r="A95206"/>
    </row>
    <row r="95207" spans="1:1" x14ac:dyDescent="0.25">
      <c r="A95207"/>
    </row>
    <row r="95208" spans="1:1" x14ac:dyDescent="0.25">
      <c r="A95208"/>
    </row>
    <row r="95209" spans="1:1" x14ac:dyDescent="0.25">
      <c r="A95209"/>
    </row>
    <row r="95210" spans="1:1" x14ac:dyDescent="0.25">
      <c r="A95210"/>
    </row>
    <row r="95211" spans="1:1" x14ac:dyDescent="0.25">
      <c r="A95211"/>
    </row>
    <row r="95212" spans="1:1" x14ac:dyDescent="0.25">
      <c r="A95212"/>
    </row>
    <row r="95213" spans="1:1" x14ac:dyDescent="0.25">
      <c r="A95213"/>
    </row>
    <row r="95214" spans="1:1" x14ac:dyDescent="0.25">
      <c r="A95214"/>
    </row>
    <row r="95215" spans="1:1" x14ac:dyDescent="0.25">
      <c r="A95215"/>
    </row>
    <row r="95216" spans="1:1" x14ac:dyDescent="0.25">
      <c r="A95216"/>
    </row>
    <row r="95217" spans="1:1" x14ac:dyDescent="0.25">
      <c r="A95217"/>
    </row>
    <row r="95218" spans="1:1" x14ac:dyDescent="0.25">
      <c r="A95218"/>
    </row>
    <row r="95219" spans="1:1" x14ac:dyDescent="0.25">
      <c r="A95219"/>
    </row>
    <row r="95220" spans="1:1" x14ac:dyDescent="0.25">
      <c r="A95220"/>
    </row>
    <row r="95221" spans="1:1" x14ac:dyDescent="0.25">
      <c r="A95221"/>
    </row>
    <row r="95222" spans="1:1" x14ac:dyDescent="0.25">
      <c r="A95222"/>
    </row>
    <row r="95223" spans="1:1" x14ac:dyDescent="0.25">
      <c r="A95223"/>
    </row>
    <row r="95224" spans="1:1" x14ac:dyDescent="0.25">
      <c r="A95224"/>
    </row>
    <row r="95225" spans="1:1" x14ac:dyDescent="0.25">
      <c r="A95225"/>
    </row>
    <row r="95226" spans="1:1" x14ac:dyDescent="0.25">
      <c r="A95226"/>
    </row>
    <row r="95227" spans="1:1" x14ac:dyDescent="0.25">
      <c r="A95227"/>
    </row>
    <row r="95228" spans="1:1" x14ac:dyDescent="0.25">
      <c r="A95228"/>
    </row>
    <row r="95229" spans="1:1" x14ac:dyDescent="0.25">
      <c r="A95229"/>
    </row>
    <row r="95230" spans="1:1" x14ac:dyDescent="0.25">
      <c r="A95230"/>
    </row>
    <row r="95231" spans="1:1" x14ac:dyDescent="0.25">
      <c r="A95231"/>
    </row>
    <row r="95232" spans="1:1" x14ac:dyDescent="0.25">
      <c r="A95232"/>
    </row>
    <row r="95233" spans="1:1" x14ac:dyDescent="0.25">
      <c r="A95233"/>
    </row>
    <row r="95234" spans="1:1" x14ac:dyDescent="0.25">
      <c r="A95234"/>
    </row>
    <row r="95235" spans="1:1" x14ac:dyDescent="0.25">
      <c r="A95235"/>
    </row>
    <row r="95236" spans="1:1" x14ac:dyDescent="0.25">
      <c r="A95236"/>
    </row>
    <row r="95237" spans="1:1" x14ac:dyDescent="0.25">
      <c r="A95237"/>
    </row>
    <row r="95238" spans="1:1" x14ac:dyDescent="0.25">
      <c r="A95238"/>
    </row>
    <row r="95239" spans="1:1" x14ac:dyDescent="0.25">
      <c r="A95239"/>
    </row>
    <row r="95240" spans="1:1" x14ac:dyDescent="0.25">
      <c r="A95240"/>
    </row>
    <row r="95241" spans="1:1" x14ac:dyDescent="0.25">
      <c r="A95241"/>
    </row>
    <row r="95242" spans="1:1" x14ac:dyDescent="0.25">
      <c r="A95242"/>
    </row>
    <row r="95243" spans="1:1" x14ac:dyDescent="0.25">
      <c r="A95243"/>
    </row>
    <row r="95244" spans="1:1" x14ac:dyDescent="0.25">
      <c r="A95244"/>
    </row>
    <row r="95245" spans="1:1" x14ac:dyDescent="0.25">
      <c r="A95245"/>
    </row>
    <row r="95246" spans="1:1" x14ac:dyDescent="0.25">
      <c r="A95246"/>
    </row>
    <row r="95247" spans="1:1" x14ac:dyDescent="0.25">
      <c r="A95247"/>
    </row>
    <row r="95248" spans="1:1" x14ac:dyDescent="0.25">
      <c r="A95248"/>
    </row>
    <row r="95249" spans="1:1" x14ac:dyDescent="0.25">
      <c r="A95249"/>
    </row>
    <row r="95250" spans="1:1" x14ac:dyDescent="0.25">
      <c r="A95250"/>
    </row>
    <row r="95251" spans="1:1" x14ac:dyDescent="0.25">
      <c r="A95251"/>
    </row>
    <row r="95252" spans="1:1" x14ac:dyDescent="0.25">
      <c r="A95252"/>
    </row>
    <row r="95253" spans="1:1" x14ac:dyDescent="0.25">
      <c r="A95253"/>
    </row>
    <row r="95254" spans="1:1" x14ac:dyDescent="0.25">
      <c r="A95254"/>
    </row>
    <row r="95255" spans="1:1" x14ac:dyDescent="0.25">
      <c r="A95255"/>
    </row>
    <row r="95256" spans="1:1" x14ac:dyDescent="0.25">
      <c r="A95256"/>
    </row>
    <row r="95257" spans="1:1" x14ac:dyDescent="0.25">
      <c r="A95257"/>
    </row>
    <row r="95258" spans="1:1" x14ac:dyDescent="0.25">
      <c r="A95258"/>
    </row>
    <row r="95259" spans="1:1" x14ac:dyDescent="0.25">
      <c r="A95259"/>
    </row>
    <row r="95260" spans="1:1" x14ac:dyDescent="0.25">
      <c r="A95260"/>
    </row>
    <row r="95261" spans="1:1" x14ac:dyDescent="0.25">
      <c r="A95261"/>
    </row>
    <row r="95262" spans="1:1" x14ac:dyDescent="0.25">
      <c r="A95262"/>
    </row>
    <row r="95263" spans="1:1" x14ac:dyDescent="0.25">
      <c r="A95263"/>
    </row>
    <row r="95264" spans="1:1" x14ac:dyDescent="0.25">
      <c r="A95264"/>
    </row>
    <row r="95265" spans="1:1" x14ac:dyDescent="0.25">
      <c r="A95265"/>
    </row>
    <row r="95266" spans="1:1" x14ac:dyDescent="0.25">
      <c r="A95266"/>
    </row>
    <row r="95267" spans="1:1" x14ac:dyDescent="0.25">
      <c r="A95267"/>
    </row>
    <row r="95268" spans="1:1" x14ac:dyDescent="0.25">
      <c r="A95268"/>
    </row>
    <row r="95269" spans="1:1" x14ac:dyDescent="0.25">
      <c r="A95269"/>
    </row>
    <row r="95270" spans="1:1" x14ac:dyDescent="0.25">
      <c r="A95270"/>
    </row>
    <row r="95271" spans="1:1" x14ac:dyDescent="0.25">
      <c r="A95271"/>
    </row>
    <row r="95272" spans="1:1" x14ac:dyDescent="0.25">
      <c r="A95272"/>
    </row>
    <row r="95273" spans="1:1" x14ac:dyDescent="0.25">
      <c r="A95273"/>
    </row>
    <row r="95274" spans="1:1" x14ac:dyDescent="0.25">
      <c r="A95274"/>
    </row>
    <row r="95275" spans="1:1" x14ac:dyDescent="0.25">
      <c r="A95275"/>
    </row>
    <row r="95276" spans="1:1" x14ac:dyDescent="0.25">
      <c r="A95276"/>
    </row>
    <row r="95277" spans="1:1" x14ac:dyDescent="0.25">
      <c r="A95277"/>
    </row>
    <row r="95278" spans="1:1" x14ac:dyDescent="0.25">
      <c r="A95278"/>
    </row>
    <row r="95279" spans="1:1" x14ac:dyDescent="0.25">
      <c r="A95279"/>
    </row>
    <row r="95280" spans="1:1" x14ac:dyDescent="0.25">
      <c r="A95280"/>
    </row>
    <row r="95281" spans="1:1" x14ac:dyDescent="0.25">
      <c r="A95281"/>
    </row>
    <row r="95282" spans="1:1" x14ac:dyDescent="0.25">
      <c r="A95282"/>
    </row>
    <row r="95283" spans="1:1" x14ac:dyDescent="0.25">
      <c r="A95283"/>
    </row>
    <row r="95284" spans="1:1" x14ac:dyDescent="0.25">
      <c r="A95284"/>
    </row>
    <row r="95285" spans="1:1" x14ac:dyDescent="0.25">
      <c r="A95285"/>
    </row>
    <row r="95286" spans="1:1" x14ac:dyDescent="0.25">
      <c r="A95286"/>
    </row>
    <row r="95287" spans="1:1" x14ac:dyDescent="0.25">
      <c r="A95287"/>
    </row>
    <row r="95288" spans="1:1" x14ac:dyDescent="0.25">
      <c r="A95288"/>
    </row>
    <row r="95289" spans="1:1" x14ac:dyDescent="0.25">
      <c r="A95289"/>
    </row>
    <row r="95290" spans="1:1" x14ac:dyDescent="0.25">
      <c r="A95290"/>
    </row>
    <row r="95291" spans="1:1" x14ac:dyDescent="0.25">
      <c r="A95291"/>
    </row>
    <row r="95292" spans="1:1" x14ac:dyDescent="0.25">
      <c r="A95292"/>
    </row>
    <row r="95293" spans="1:1" x14ac:dyDescent="0.25">
      <c r="A95293"/>
    </row>
    <row r="95294" spans="1:1" x14ac:dyDescent="0.25">
      <c r="A95294"/>
    </row>
    <row r="95295" spans="1:1" x14ac:dyDescent="0.25">
      <c r="A95295"/>
    </row>
    <row r="95296" spans="1:1" x14ac:dyDescent="0.25">
      <c r="A95296"/>
    </row>
    <row r="95297" spans="1:1" x14ac:dyDescent="0.25">
      <c r="A95297"/>
    </row>
    <row r="95298" spans="1:1" x14ac:dyDescent="0.25">
      <c r="A95298"/>
    </row>
    <row r="95299" spans="1:1" x14ac:dyDescent="0.25">
      <c r="A95299"/>
    </row>
    <row r="95300" spans="1:1" x14ac:dyDescent="0.25">
      <c r="A95300"/>
    </row>
    <row r="95301" spans="1:1" x14ac:dyDescent="0.25">
      <c r="A95301"/>
    </row>
    <row r="95302" spans="1:1" x14ac:dyDescent="0.25">
      <c r="A95302"/>
    </row>
    <row r="95303" spans="1:1" x14ac:dyDescent="0.25">
      <c r="A95303"/>
    </row>
    <row r="95304" spans="1:1" x14ac:dyDescent="0.25">
      <c r="A95304"/>
    </row>
    <row r="95305" spans="1:1" x14ac:dyDescent="0.25">
      <c r="A95305"/>
    </row>
    <row r="95306" spans="1:1" x14ac:dyDescent="0.25">
      <c r="A95306"/>
    </row>
    <row r="95307" spans="1:1" x14ac:dyDescent="0.25">
      <c r="A95307"/>
    </row>
    <row r="95308" spans="1:1" x14ac:dyDescent="0.25">
      <c r="A95308"/>
    </row>
    <row r="95309" spans="1:1" x14ac:dyDescent="0.25">
      <c r="A95309"/>
    </row>
    <row r="95310" spans="1:1" x14ac:dyDescent="0.25">
      <c r="A95310"/>
    </row>
    <row r="95311" spans="1:1" x14ac:dyDescent="0.25">
      <c r="A95311"/>
    </row>
    <row r="95312" spans="1:1" x14ac:dyDescent="0.25">
      <c r="A95312"/>
    </row>
    <row r="95313" spans="1:1" x14ac:dyDescent="0.25">
      <c r="A95313"/>
    </row>
    <row r="95314" spans="1:1" x14ac:dyDescent="0.25">
      <c r="A95314"/>
    </row>
    <row r="95315" spans="1:1" x14ac:dyDescent="0.25">
      <c r="A95315"/>
    </row>
    <row r="95316" spans="1:1" x14ac:dyDescent="0.25">
      <c r="A95316"/>
    </row>
    <row r="95317" spans="1:1" x14ac:dyDescent="0.25">
      <c r="A95317"/>
    </row>
    <row r="95318" spans="1:1" x14ac:dyDescent="0.25">
      <c r="A95318"/>
    </row>
    <row r="95319" spans="1:1" x14ac:dyDescent="0.25">
      <c r="A95319"/>
    </row>
    <row r="95320" spans="1:1" x14ac:dyDescent="0.25">
      <c r="A95320"/>
    </row>
    <row r="95321" spans="1:1" x14ac:dyDescent="0.25">
      <c r="A95321"/>
    </row>
    <row r="95322" spans="1:1" x14ac:dyDescent="0.25">
      <c r="A95322"/>
    </row>
    <row r="95323" spans="1:1" x14ac:dyDescent="0.25">
      <c r="A95323"/>
    </row>
    <row r="95324" spans="1:1" x14ac:dyDescent="0.25">
      <c r="A95324"/>
    </row>
    <row r="95325" spans="1:1" x14ac:dyDescent="0.25">
      <c r="A95325"/>
    </row>
    <row r="95326" spans="1:1" x14ac:dyDescent="0.25">
      <c r="A95326"/>
    </row>
    <row r="95327" spans="1:1" x14ac:dyDescent="0.25">
      <c r="A95327"/>
    </row>
    <row r="95328" spans="1:1" x14ac:dyDescent="0.25">
      <c r="A95328"/>
    </row>
    <row r="95329" spans="1:1" x14ac:dyDescent="0.25">
      <c r="A95329"/>
    </row>
    <row r="95330" spans="1:1" x14ac:dyDescent="0.25">
      <c r="A95330"/>
    </row>
    <row r="95331" spans="1:1" x14ac:dyDescent="0.25">
      <c r="A95331"/>
    </row>
    <row r="95332" spans="1:1" x14ac:dyDescent="0.25">
      <c r="A95332"/>
    </row>
    <row r="95333" spans="1:1" x14ac:dyDescent="0.25">
      <c r="A95333"/>
    </row>
    <row r="95334" spans="1:1" x14ac:dyDescent="0.25">
      <c r="A95334"/>
    </row>
    <row r="95335" spans="1:1" x14ac:dyDescent="0.25">
      <c r="A95335"/>
    </row>
    <row r="95336" spans="1:1" x14ac:dyDescent="0.25">
      <c r="A95336"/>
    </row>
    <row r="95337" spans="1:1" x14ac:dyDescent="0.25">
      <c r="A95337"/>
    </row>
    <row r="95338" spans="1:1" x14ac:dyDescent="0.25">
      <c r="A95338"/>
    </row>
    <row r="95339" spans="1:1" x14ac:dyDescent="0.25">
      <c r="A95339"/>
    </row>
    <row r="95340" spans="1:1" x14ac:dyDescent="0.25">
      <c r="A95340"/>
    </row>
    <row r="95341" spans="1:1" x14ac:dyDescent="0.25">
      <c r="A95341"/>
    </row>
    <row r="95342" spans="1:1" x14ac:dyDescent="0.25">
      <c r="A95342"/>
    </row>
    <row r="95343" spans="1:1" x14ac:dyDescent="0.25">
      <c r="A95343"/>
    </row>
    <row r="95344" spans="1:1" x14ac:dyDescent="0.25">
      <c r="A95344"/>
    </row>
    <row r="95345" spans="1:1" x14ac:dyDescent="0.25">
      <c r="A95345"/>
    </row>
    <row r="95346" spans="1:1" x14ac:dyDescent="0.25">
      <c r="A95346"/>
    </row>
    <row r="95347" spans="1:1" x14ac:dyDescent="0.25">
      <c r="A95347"/>
    </row>
    <row r="95348" spans="1:1" x14ac:dyDescent="0.25">
      <c r="A95348"/>
    </row>
    <row r="95349" spans="1:1" x14ac:dyDescent="0.25">
      <c r="A95349"/>
    </row>
    <row r="95350" spans="1:1" x14ac:dyDescent="0.25">
      <c r="A95350"/>
    </row>
    <row r="95351" spans="1:1" x14ac:dyDescent="0.25">
      <c r="A95351"/>
    </row>
    <row r="95352" spans="1:1" x14ac:dyDescent="0.25">
      <c r="A95352"/>
    </row>
    <row r="95353" spans="1:1" x14ac:dyDescent="0.25">
      <c r="A95353"/>
    </row>
    <row r="95354" spans="1:1" x14ac:dyDescent="0.25">
      <c r="A95354"/>
    </row>
    <row r="95355" spans="1:1" x14ac:dyDescent="0.25">
      <c r="A95355"/>
    </row>
    <row r="95356" spans="1:1" x14ac:dyDescent="0.25">
      <c r="A95356"/>
    </row>
    <row r="95357" spans="1:1" x14ac:dyDescent="0.25">
      <c r="A95357"/>
    </row>
    <row r="95358" spans="1:1" x14ac:dyDescent="0.25">
      <c r="A95358"/>
    </row>
    <row r="95359" spans="1:1" x14ac:dyDescent="0.25">
      <c r="A95359"/>
    </row>
    <row r="95360" spans="1:1" x14ac:dyDescent="0.25">
      <c r="A95360"/>
    </row>
    <row r="95361" spans="1:1" x14ac:dyDescent="0.25">
      <c r="A95361"/>
    </row>
    <row r="95362" spans="1:1" x14ac:dyDescent="0.25">
      <c r="A95362"/>
    </row>
    <row r="95363" spans="1:1" x14ac:dyDescent="0.25">
      <c r="A95363"/>
    </row>
    <row r="95364" spans="1:1" x14ac:dyDescent="0.25">
      <c r="A95364"/>
    </row>
    <row r="95365" spans="1:1" x14ac:dyDescent="0.25">
      <c r="A95365"/>
    </row>
    <row r="95366" spans="1:1" x14ac:dyDescent="0.25">
      <c r="A95366"/>
    </row>
    <row r="95367" spans="1:1" x14ac:dyDescent="0.25">
      <c r="A95367"/>
    </row>
    <row r="95368" spans="1:1" x14ac:dyDescent="0.25">
      <c r="A95368"/>
    </row>
    <row r="95369" spans="1:1" x14ac:dyDescent="0.25">
      <c r="A95369"/>
    </row>
    <row r="95370" spans="1:1" x14ac:dyDescent="0.25">
      <c r="A95370"/>
    </row>
    <row r="95371" spans="1:1" x14ac:dyDescent="0.25">
      <c r="A95371"/>
    </row>
    <row r="95372" spans="1:1" x14ac:dyDescent="0.25">
      <c r="A95372"/>
    </row>
    <row r="95373" spans="1:1" x14ac:dyDescent="0.25">
      <c r="A95373"/>
    </row>
    <row r="95374" spans="1:1" x14ac:dyDescent="0.25">
      <c r="A95374"/>
    </row>
    <row r="95375" spans="1:1" x14ac:dyDescent="0.25">
      <c r="A95375"/>
    </row>
    <row r="95376" spans="1:1" x14ac:dyDescent="0.25">
      <c r="A95376"/>
    </row>
    <row r="95377" spans="1:1" x14ac:dyDescent="0.25">
      <c r="A95377"/>
    </row>
    <row r="95378" spans="1:1" x14ac:dyDescent="0.25">
      <c r="A95378"/>
    </row>
    <row r="95379" spans="1:1" x14ac:dyDescent="0.25">
      <c r="A95379"/>
    </row>
    <row r="95380" spans="1:1" x14ac:dyDescent="0.25">
      <c r="A95380"/>
    </row>
    <row r="95381" spans="1:1" x14ac:dyDescent="0.25">
      <c r="A95381"/>
    </row>
    <row r="95382" spans="1:1" x14ac:dyDescent="0.25">
      <c r="A95382"/>
    </row>
    <row r="95383" spans="1:1" x14ac:dyDescent="0.25">
      <c r="A95383"/>
    </row>
    <row r="95384" spans="1:1" x14ac:dyDescent="0.25">
      <c r="A95384"/>
    </row>
    <row r="95385" spans="1:1" x14ac:dyDescent="0.25">
      <c r="A95385"/>
    </row>
    <row r="95386" spans="1:1" x14ac:dyDescent="0.25">
      <c r="A95386"/>
    </row>
    <row r="95387" spans="1:1" x14ac:dyDescent="0.25">
      <c r="A95387"/>
    </row>
    <row r="95388" spans="1:1" x14ac:dyDescent="0.25">
      <c r="A95388"/>
    </row>
    <row r="95389" spans="1:1" x14ac:dyDescent="0.25">
      <c r="A95389"/>
    </row>
    <row r="95390" spans="1:1" x14ac:dyDescent="0.25">
      <c r="A95390"/>
    </row>
    <row r="95391" spans="1:1" x14ac:dyDescent="0.25">
      <c r="A95391"/>
    </row>
    <row r="95392" spans="1:1" x14ac:dyDescent="0.25">
      <c r="A95392"/>
    </row>
    <row r="95393" spans="1:1" x14ac:dyDescent="0.25">
      <c r="A95393"/>
    </row>
    <row r="95394" spans="1:1" x14ac:dyDescent="0.25">
      <c r="A95394"/>
    </row>
    <row r="95395" spans="1:1" x14ac:dyDescent="0.25">
      <c r="A95395"/>
    </row>
    <row r="95396" spans="1:1" x14ac:dyDescent="0.25">
      <c r="A95396"/>
    </row>
    <row r="95397" spans="1:1" x14ac:dyDescent="0.25">
      <c r="A95397"/>
    </row>
    <row r="95398" spans="1:1" x14ac:dyDescent="0.25">
      <c r="A95398"/>
    </row>
    <row r="95399" spans="1:1" x14ac:dyDescent="0.25">
      <c r="A95399"/>
    </row>
    <row r="95400" spans="1:1" x14ac:dyDescent="0.25">
      <c r="A95400"/>
    </row>
    <row r="95401" spans="1:1" x14ac:dyDescent="0.25">
      <c r="A95401"/>
    </row>
    <row r="95402" spans="1:1" x14ac:dyDescent="0.25">
      <c r="A95402"/>
    </row>
    <row r="95403" spans="1:1" x14ac:dyDescent="0.25">
      <c r="A95403"/>
    </row>
    <row r="95404" spans="1:1" x14ac:dyDescent="0.25">
      <c r="A95404"/>
    </row>
    <row r="95405" spans="1:1" x14ac:dyDescent="0.25">
      <c r="A95405"/>
    </row>
    <row r="95406" spans="1:1" x14ac:dyDescent="0.25">
      <c r="A95406"/>
    </row>
    <row r="95407" spans="1:1" x14ac:dyDescent="0.25">
      <c r="A95407"/>
    </row>
    <row r="95408" spans="1:1" x14ac:dyDescent="0.25">
      <c r="A95408"/>
    </row>
    <row r="95409" spans="1:1" x14ac:dyDescent="0.25">
      <c r="A95409"/>
    </row>
    <row r="95410" spans="1:1" x14ac:dyDescent="0.25">
      <c r="A95410"/>
    </row>
    <row r="95411" spans="1:1" x14ac:dyDescent="0.25">
      <c r="A95411"/>
    </row>
    <row r="95412" spans="1:1" x14ac:dyDescent="0.25">
      <c r="A95412"/>
    </row>
    <row r="95413" spans="1:1" x14ac:dyDescent="0.25">
      <c r="A95413"/>
    </row>
    <row r="95414" spans="1:1" x14ac:dyDescent="0.25">
      <c r="A95414"/>
    </row>
    <row r="95415" spans="1:1" x14ac:dyDescent="0.25">
      <c r="A95415"/>
    </row>
    <row r="95416" spans="1:1" x14ac:dyDescent="0.25">
      <c r="A95416"/>
    </row>
    <row r="95417" spans="1:1" x14ac:dyDescent="0.25">
      <c r="A95417"/>
    </row>
    <row r="95418" spans="1:1" x14ac:dyDescent="0.25">
      <c r="A95418"/>
    </row>
    <row r="95419" spans="1:1" x14ac:dyDescent="0.25">
      <c r="A95419"/>
    </row>
    <row r="95420" spans="1:1" x14ac:dyDescent="0.25">
      <c r="A95420"/>
    </row>
    <row r="95421" spans="1:1" x14ac:dyDescent="0.25">
      <c r="A95421"/>
    </row>
    <row r="95422" spans="1:1" x14ac:dyDescent="0.25">
      <c r="A95422"/>
    </row>
    <row r="95423" spans="1:1" x14ac:dyDescent="0.25">
      <c r="A95423"/>
    </row>
    <row r="95424" spans="1:1" x14ac:dyDescent="0.25">
      <c r="A95424"/>
    </row>
    <row r="95425" spans="1:1" x14ac:dyDescent="0.25">
      <c r="A95425"/>
    </row>
    <row r="95426" spans="1:1" x14ac:dyDescent="0.25">
      <c r="A95426"/>
    </row>
    <row r="95427" spans="1:1" x14ac:dyDescent="0.25">
      <c r="A95427"/>
    </row>
    <row r="95428" spans="1:1" x14ac:dyDescent="0.25">
      <c r="A95428"/>
    </row>
    <row r="95429" spans="1:1" x14ac:dyDescent="0.25">
      <c r="A95429"/>
    </row>
    <row r="95430" spans="1:1" x14ac:dyDescent="0.25">
      <c r="A95430"/>
    </row>
    <row r="95431" spans="1:1" x14ac:dyDescent="0.25">
      <c r="A95431"/>
    </row>
    <row r="95432" spans="1:1" x14ac:dyDescent="0.25">
      <c r="A95432"/>
    </row>
    <row r="95433" spans="1:1" x14ac:dyDescent="0.25">
      <c r="A95433"/>
    </row>
    <row r="95434" spans="1:1" x14ac:dyDescent="0.25">
      <c r="A95434"/>
    </row>
    <row r="95435" spans="1:1" x14ac:dyDescent="0.25">
      <c r="A95435"/>
    </row>
    <row r="95436" spans="1:1" x14ac:dyDescent="0.25">
      <c r="A95436"/>
    </row>
    <row r="95437" spans="1:1" x14ac:dyDescent="0.25">
      <c r="A95437"/>
    </row>
    <row r="95438" spans="1:1" x14ac:dyDescent="0.25">
      <c r="A95438"/>
    </row>
    <row r="95439" spans="1:1" x14ac:dyDescent="0.25">
      <c r="A95439"/>
    </row>
    <row r="95440" spans="1:1" x14ac:dyDescent="0.25">
      <c r="A95440"/>
    </row>
    <row r="95441" spans="1:1" x14ac:dyDescent="0.25">
      <c r="A95441"/>
    </row>
    <row r="95442" spans="1:1" x14ac:dyDescent="0.25">
      <c r="A95442"/>
    </row>
    <row r="95443" spans="1:1" x14ac:dyDescent="0.25">
      <c r="A95443"/>
    </row>
    <row r="95444" spans="1:1" x14ac:dyDescent="0.25">
      <c r="A95444"/>
    </row>
    <row r="95445" spans="1:1" x14ac:dyDescent="0.25">
      <c r="A95445"/>
    </row>
    <row r="95446" spans="1:1" x14ac:dyDescent="0.25">
      <c r="A95446"/>
    </row>
    <row r="95447" spans="1:1" x14ac:dyDescent="0.25">
      <c r="A95447"/>
    </row>
    <row r="95448" spans="1:1" x14ac:dyDescent="0.25">
      <c r="A95448"/>
    </row>
    <row r="95449" spans="1:1" x14ac:dyDescent="0.25">
      <c r="A95449"/>
    </row>
    <row r="95450" spans="1:1" x14ac:dyDescent="0.25">
      <c r="A95450"/>
    </row>
    <row r="95451" spans="1:1" x14ac:dyDescent="0.25">
      <c r="A95451"/>
    </row>
    <row r="95452" spans="1:1" x14ac:dyDescent="0.25">
      <c r="A95452"/>
    </row>
    <row r="95453" spans="1:1" x14ac:dyDescent="0.25">
      <c r="A95453"/>
    </row>
    <row r="95454" spans="1:1" x14ac:dyDescent="0.25">
      <c r="A95454"/>
    </row>
    <row r="95455" spans="1:1" x14ac:dyDescent="0.25">
      <c r="A95455"/>
    </row>
    <row r="95456" spans="1:1" x14ac:dyDescent="0.25">
      <c r="A95456"/>
    </row>
    <row r="95457" spans="1:1" x14ac:dyDescent="0.25">
      <c r="A95457"/>
    </row>
    <row r="95458" spans="1:1" x14ac:dyDescent="0.25">
      <c r="A95458"/>
    </row>
    <row r="95459" spans="1:1" x14ac:dyDescent="0.25">
      <c r="A95459"/>
    </row>
    <row r="95460" spans="1:1" x14ac:dyDescent="0.25">
      <c r="A95460"/>
    </row>
    <row r="95461" spans="1:1" x14ac:dyDescent="0.25">
      <c r="A95461"/>
    </row>
    <row r="95462" spans="1:1" x14ac:dyDescent="0.25">
      <c r="A95462"/>
    </row>
    <row r="95463" spans="1:1" x14ac:dyDescent="0.25">
      <c r="A95463"/>
    </row>
    <row r="95464" spans="1:1" x14ac:dyDescent="0.25">
      <c r="A95464"/>
    </row>
    <row r="95465" spans="1:1" x14ac:dyDescent="0.25">
      <c r="A95465"/>
    </row>
    <row r="95466" spans="1:1" x14ac:dyDescent="0.25">
      <c r="A95466"/>
    </row>
    <row r="95467" spans="1:1" x14ac:dyDescent="0.25">
      <c r="A95467"/>
    </row>
    <row r="95468" spans="1:1" x14ac:dyDescent="0.25">
      <c r="A95468"/>
    </row>
    <row r="95469" spans="1:1" x14ac:dyDescent="0.25">
      <c r="A95469"/>
    </row>
    <row r="95470" spans="1:1" x14ac:dyDescent="0.25">
      <c r="A95470"/>
    </row>
    <row r="95471" spans="1:1" x14ac:dyDescent="0.25">
      <c r="A95471"/>
    </row>
    <row r="95472" spans="1:1" x14ac:dyDescent="0.25">
      <c r="A95472"/>
    </row>
    <row r="95473" spans="1:1" x14ac:dyDescent="0.25">
      <c r="A95473"/>
    </row>
    <row r="95474" spans="1:1" x14ac:dyDescent="0.25">
      <c r="A95474"/>
    </row>
    <row r="95475" spans="1:1" x14ac:dyDescent="0.25">
      <c r="A95475"/>
    </row>
    <row r="95476" spans="1:1" x14ac:dyDescent="0.25">
      <c r="A95476"/>
    </row>
    <row r="95477" spans="1:1" x14ac:dyDescent="0.25">
      <c r="A95477"/>
    </row>
    <row r="95478" spans="1:1" x14ac:dyDescent="0.25">
      <c r="A95478"/>
    </row>
    <row r="95479" spans="1:1" x14ac:dyDescent="0.25">
      <c r="A95479"/>
    </row>
    <row r="95480" spans="1:1" x14ac:dyDescent="0.25">
      <c r="A95480"/>
    </row>
    <row r="95481" spans="1:1" x14ac:dyDescent="0.25">
      <c r="A95481"/>
    </row>
    <row r="95482" spans="1:1" x14ac:dyDescent="0.25">
      <c r="A95482"/>
    </row>
    <row r="95483" spans="1:1" x14ac:dyDescent="0.25">
      <c r="A95483"/>
    </row>
    <row r="95484" spans="1:1" x14ac:dyDescent="0.25">
      <c r="A95484"/>
    </row>
    <row r="95485" spans="1:1" x14ac:dyDescent="0.25">
      <c r="A95485"/>
    </row>
    <row r="95486" spans="1:1" x14ac:dyDescent="0.25">
      <c r="A95486"/>
    </row>
    <row r="95487" spans="1:1" x14ac:dyDescent="0.25">
      <c r="A95487"/>
    </row>
    <row r="95488" spans="1:1" x14ac:dyDescent="0.25">
      <c r="A95488"/>
    </row>
    <row r="95489" spans="1:1" x14ac:dyDescent="0.25">
      <c r="A95489"/>
    </row>
    <row r="95490" spans="1:1" x14ac:dyDescent="0.25">
      <c r="A95490"/>
    </row>
    <row r="95491" spans="1:1" x14ac:dyDescent="0.25">
      <c r="A95491"/>
    </row>
    <row r="95492" spans="1:1" x14ac:dyDescent="0.25">
      <c r="A95492"/>
    </row>
    <row r="95493" spans="1:1" x14ac:dyDescent="0.25">
      <c r="A95493"/>
    </row>
    <row r="95494" spans="1:1" x14ac:dyDescent="0.25">
      <c r="A95494"/>
    </row>
    <row r="95495" spans="1:1" x14ac:dyDescent="0.25">
      <c r="A95495"/>
    </row>
    <row r="95496" spans="1:1" x14ac:dyDescent="0.25">
      <c r="A95496"/>
    </row>
    <row r="95497" spans="1:1" x14ac:dyDescent="0.25">
      <c r="A95497"/>
    </row>
    <row r="95498" spans="1:1" x14ac:dyDescent="0.25">
      <c r="A95498"/>
    </row>
    <row r="95499" spans="1:1" x14ac:dyDescent="0.25">
      <c r="A95499"/>
    </row>
    <row r="95500" spans="1:1" x14ac:dyDescent="0.25">
      <c r="A95500"/>
    </row>
    <row r="95501" spans="1:1" x14ac:dyDescent="0.25">
      <c r="A95501"/>
    </row>
    <row r="95502" spans="1:1" x14ac:dyDescent="0.25">
      <c r="A95502"/>
    </row>
    <row r="95503" spans="1:1" x14ac:dyDescent="0.25">
      <c r="A95503"/>
    </row>
    <row r="95504" spans="1:1" x14ac:dyDescent="0.25">
      <c r="A95504"/>
    </row>
    <row r="95505" spans="1:1" x14ac:dyDescent="0.25">
      <c r="A95505"/>
    </row>
    <row r="95506" spans="1:1" x14ac:dyDescent="0.25">
      <c r="A95506"/>
    </row>
    <row r="95507" spans="1:1" x14ac:dyDescent="0.25">
      <c r="A95507"/>
    </row>
    <row r="95508" spans="1:1" x14ac:dyDescent="0.25">
      <c r="A95508"/>
    </row>
    <row r="95509" spans="1:1" x14ac:dyDescent="0.25">
      <c r="A95509"/>
    </row>
    <row r="95510" spans="1:1" x14ac:dyDescent="0.25">
      <c r="A95510"/>
    </row>
    <row r="95511" spans="1:1" x14ac:dyDescent="0.25">
      <c r="A95511"/>
    </row>
    <row r="95512" spans="1:1" x14ac:dyDescent="0.25">
      <c r="A95512"/>
    </row>
    <row r="95513" spans="1:1" x14ac:dyDescent="0.25">
      <c r="A95513"/>
    </row>
    <row r="95514" spans="1:1" x14ac:dyDescent="0.25">
      <c r="A95514"/>
    </row>
    <row r="95515" spans="1:1" x14ac:dyDescent="0.25">
      <c r="A95515"/>
    </row>
    <row r="95516" spans="1:1" x14ac:dyDescent="0.25">
      <c r="A95516"/>
    </row>
    <row r="95517" spans="1:1" x14ac:dyDescent="0.25">
      <c r="A95517"/>
    </row>
    <row r="95518" spans="1:1" x14ac:dyDescent="0.25">
      <c r="A95518"/>
    </row>
    <row r="95519" spans="1:1" x14ac:dyDescent="0.25">
      <c r="A95519"/>
    </row>
    <row r="95520" spans="1:1" x14ac:dyDescent="0.25">
      <c r="A95520"/>
    </row>
    <row r="95521" spans="1:1" x14ac:dyDescent="0.25">
      <c r="A95521"/>
    </row>
    <row r="95522" spans="1:1" x14ac:dyDescent="0.25">
      <c r="A95522"/>
    </row>
    <row r="95523" spans="1:1" x14ac:dyDescent="0.25">
      <c r="A95523"/>
    </row>
    <row r="95524" spans="1:1" x14ac:dyDescent="0.25">
      <c r="A95524"/>
    </row>
    <row r="95525" spans="1:1" x14ac:dyDescent="0.25">
      <c r="A95525"/>
    </row>
    <row r="95526" spans="1:1" x14ac:dyDescent="0.25">
      <c r="A95526"/>
    </row>
    <row r="95527" spans="1:1" x14ac:dyDescent="0.25">
      <c r="A95527"/>
    </row>
    <row r="95528" spans="1:1" x14ac:dyDescent="0.25">
      <c r="A95528"/>
    </row>
    <row r="95529" spans="1:1" x14ac:dyDescent="0.25">
      <c r="A95529"/>
    </row>
    <row r="95530" spans="1:1" x14ac:dyDescent="0.25">
      <c r="A95530"/>
    </row>
    <row r="95531" spans="1:1" x14ac:dyDescent="0.25">
      <c r="A95531"/>
    </row>
    <row r="95532" spans="1:1" x14ac:dyDescent="0.25">
      <c r="A95532"/>
    </row>
    <row r="95533" spans="1:1" x14ac:dyDescent="0.25">
      <c r="A95533"/>
    </row>
    <row r="95534" spans="1:1" x14ac:dyDescent="0.25">
      <c r="A95534"/>
    </row>
    <row r="95535" spans="1:1" x14ac:dyDescent="0.25">
      <c r="A95535"/>
    </row>
    <row r="95536" spans="1:1" x14ac:dyDescent="0.25">
      <c r="A95536"/>
    </row>
    <row r="95537" spans="1:1" x14ac:dyDescent="0.25">
      <c r="A95537"/>
    </row>
    <row r="95538" spans="1:1" x14ac:dyDescent="0.25">
      <c r="A95538"/>
    </row>
    <row r="95539" spans="1:1" x14ac:dyDescent="0.25">
      <c r="A95539"/>
    </row>
    <row r="95540" spans="1:1" x14ac:dyDescent="0.25">
      <c r="A95540"/>
    </row>
    <row r="95541" spans="1:1" x14ac:dyDescent="0.25">
      <c r="A95541"/>
    </row>
    <row r="95542" spans="1:1" x14ac:dyDescent="0.25">
      <c r="A95542"/>
    </row>
    <row r="95543" spans="1:1" x14ac:dyDescent="0.25">
      <c r="A95543"/>
    </row>
    <row r="95544" spans="1:1" x14ac:dyDescent="0.25">
      <c r="A95544"/>
    </row>
    <row r="95545" spans="1:1" x14ac:dyDescent="0.25">
      <c r="A95545"/>
    </row>
    <row r="95546" spans="1:1" x14ac:dyDescent="0.25">
      <c r="A95546"/>
    </row>
    <row r="95547" spans="1:1" x14ac:dyDescent="0.25">
      <c r="A95547"/>
    </row>
    <row r="95548" spans="1:1" x14ac:dyDescent="0.25">
      <c r="A95548"/>
    </row>
    <row r="95549" spans="1:1" x14ac:dyDescent="0.25">
      <c r="A95549"/>
    </row>
    <row r="95550" spans="1:1" x14ac:dyDescent="0.25">
      <c r="A95550"/>
    </row>
    <row r="95551" spans="1:1" x14ac:dyDescent="0.25">
      <c r="A95551"/>
    </row>
    <row r="95552" spans="1:1" x14ac:dyDescent="0.25">
      <c r="A95552"/>
    </row>
    <row r="95553" spans="1:1" x14ac:dyDescent="0.25">
      <c r="A95553"/>
    </row>
    <row r="95554" spans="1:1" x14ac:dyDescent="0.25">
      <c r="A95554"/>
    </row>
    <row r="95555" spans="1:1" x14ac:dyDescent="0.25">
      <c r="A95555"/>
    </row>
    <row r="95556" spans="1:1" x14ac:dyDescent="0.25">
      <c r="A95556"/>
    </row>
    <row r="95557" spans="1:1" x14ac:dyDescent="0.25">
      <c r="A95557"/>
    </row>
    <row r="95558" spans="1:1" x14ac:dyDescent="0.25">
      <c r="A95558"/>
    </row>
    <row r="95559" spans="1:1" x14ac:dyDescent="0.25">
      <c r="A95559"/>
    </row>
    <row r="95560" spans="1:1" x14ac:dyDescent="0.25">
      <c r="A95560"/>
    </row>
    <row r="95561" spans="1:1" x14ac:dyDescent="0.25">
      <c r="A95561"/>
    </row>
    <row r="95562" spans="1:1" x14ac:dyDescent="0.25">
      <c r="A95562"/>
    </row>
    <row r="95563" spans="1:1" x14ac:dyDescent="0.25">
      <c r="A95563"/>
    </row>
    <row r="95564" spans="1:1" x14ac:dyDescent="0.25">
      <c r="A95564"/>
    </row>
    <row r="95565" spans="1:1" x14ac:dyDescent="0.25">
      <c r="A95565"/>
    </row>
    <row r="95566" spans="1:1" x14ac:dyDescent="0.25">
      <c r="A95566"/>
    </row>
    <row r="95567" spans="1:1" x14ac:dyDescent="0.25">
      <c r="A95567"/>
    </row>
    <row r="95568" spans="1:1" x14ac:dyDescent="0.25">
      <c r="A95568"/>
    </row>
    <row r="95569" spans="1:1" x14ac:dyDescent="0.25">
      <c r="A95569"/>
    </row>
    <row r="95570" spans="1:1" x14ac:dyDescent="0.25">
      <c r="A95570"/>
    </row>
    <row r="95571" spans="1:1" x14ac:dyDescent="0.25">
      <c r="A95571"/>
    </row>
    <row r="95572" spans="1:1" x14ac:dyDescent="0.25">
      <c r="A95572"/>
    </row>
    <row r="95573" spans="1:1" x14ac:dyDescent="0.25">
      <c r="A95573"/>
    </row>
    <row r="95574" spans="1:1" x14ac:dyDescent="0.25">
      <c r="A95574"/>
    </row>
    <row r="95575" spans="1:1" x14ac:dyDescent="0.25">
      <c r="A95575"/>
    </row>
    <row r="95576" spans="1:1" x14ac:dyDescent="0.25">
      <c r="A95576"/>
    </row>
    <row r="95577" spans="1:1" x14ac:dyDescent="0.25">
      <c r="A95577"/>
    </row>
    <row r="95578" spans="1:1" x14ac:dyDescent="0.25">
      <c r="A95578"/>
    </row>
    <row r="95579" spans="1:1" x14ac:dyDescent="0.25">
      <c r="A95579"/>
    </row>
    <row r="95580" spans="1:1" x14ac:dyDescent="0.25">
      <c r="A95580"/>
    </row>
    <row r="95581" spans="1:1" x14ac:dyDescent="0.25">
      <c r="A95581"/>
    </row>
    <row r="95582" spans="1:1" x14ac:dyDescent="0.25">
      <c r="A95582"/>
    </row>
    <row r="95583" spans="1:1" x14ac:dyDescent="0.25">
      <c r="A95583"/>
    </row>
    <row r="95584" spans="1:1" x14ac:dyDescent="0.25">
      <c r="A95584"/>
    </row>
    <row r="95585" spans="1:1" x14ac:dyDescent="0.25">
      <c r="A95585"/>
    </row>
    <row r="95586" spans="1:1" x14ac:dyDescent="0.25">
      <c r="A95586"/>
    </row>
    <row r="95587" spans="1:1" x14ac:dyDescent="0.25">
      <c r="A95587"/>
    </row>
    <row r="95588" spans="1:1" x14ac:dyDescent="0.25">
      <c r="A95588"/>
    </row>
    <row r="95589" spans="1:1" x14ac:dyDescent="0.25">
      <c r="A95589"/>
    </row>
    <row r="95590" spans="1:1" x14ac:dyDescent="0.25">
      <c r="A95590"/>
    </row>
    <row r="95591" spans="1:1" x14ac:dyDescent="0.25">
      <c r="A95591"/>
    </row>
    <row r="95592" spans="1:1" x14ac:dyDescent="0.25">
      <c r="A95592"/>
    </row>
    <row r="95593" spans="1:1" x14ac:dyDescent="0.25">
      <c r="A95593"/>
    </row>
    <row r="95594" spans="1:1" x14ac:dyDescent="0.25">
      <c r="A95594"/>
    </row>
    <row r="95595" spans="1:1" x14ac:dyDescent="0.25">
      <c r="A95595"/>
    </row>
    <row r="95596" spans="1:1" x14ac:dyDescent="0.25">
      <c r="A95596"/>
    </row>
    <row r="95597" spans="1:1" x14ac:dyDescent="0.25">
      <c r="A95597"/>
    </row>
    <row r="95598" spans="1:1" x14ac:dyDescent="0.25">
      <c r="A95598"/>
    </row>
    <row r="95599" spans="1:1" x14ac:dyDescent="0.25">
      <c r="A95599"/>
    </row>
    <row r="95600" spans="1:1" x14ac:dyDescent="0.25">
      <c r="A95600"/>
    </row>
    <row r="95601" spans="1:1" x14ac:dyDescent="0.25">
      <c r="A95601"/>
    </row>
    <row r="95602" spans="1:1" x14ac:dyDescent="0.25">
      <c r="A95602"/>
    </row>
    <row r="95603" spans="1:1" x14ac:dyDescent="0.25">
      <c r="A95603"/>
    </row>
    <row r="95604" spans="1:1" x14ac:dyDescent="0.25">
      <c r="A95604"/>
    </row>
    <row r="95605" spans="1:1" x14ac:dyDescent="0.25">
      <c r="A95605"/>
    </row>
    <row r="95606" spans="1:1" x14ac:dyDescent="0.25">
      <c r="A95606"/>
    </row>
    <row r="95607" spans="1:1" x14ac:dyDescent="0.25">
      <c r="A95607"/>
    </row>
    <row r="95608" spans="1:1" x14ac:dyDescent="0.25">
      <c r="A95608"/>
    </row>
    <row r="95609" spans="1:1" x14ac:dyDescent="0.25">
      <c r="A95609"/>
    </row>
    <row r="95610" spans="1:1" x14ac:dyDescent="0.25">
      <c r="A95610"/>
    </row>
    <row r="95611" spans="1:1" x14ac:dyDescent="0.25">
      <c r="A95611"/>
    </row>
    <row r="95612" spans="1:1" x14ac:dyDescent="0.25">
      <c r="A95612"/>
    </row>
    <row r="95613" spans="1:1" x14ac:dyDescent="0.25">
      <c r="A95613"/>
    </row>
    <row r="95614" spans="1:1" x14ac:dyDescent="0.25">
      <c r="A95614"/>
    </row>
    <row r="95615" spans="1:1" x14ac:dyDescent="0.25">
      <c r="A95615"/>
    </row>
    <row r="95616" spans="1:1" x14ac:dyDescent="0.25">
      <c r="A95616"/>
    </row>
    <row r="95617" spans="1:1" x14ac:dyDescent="0.25">
      <c r="A95617"/>
    </row>
    <row r="95618" spans="1:1" x14ac:dyDescent="0.25">
      <c r="A95618"/>
    </row>
    <row r="95619" spans="1:1" x14ac:dyDescent="0.25">
      <c r="A95619"/>
    </row>
    <row r="95620" spans="1:1" x14ac:dyDescent="0.25">
      <c r="A95620"/>
    </row>
    <row r="95621" spans="1:1" x14ac:dyDescent="0.25">
      <c r="A95621"/>
    </row>
    <row r="95622" spans="1:1" x14ac:dyDescent="0.25">
      <c r="A95622"/>
    </row>
    <row r="95623" spans="1:1" x14ac:dyDescent="0.25">
      <c r="A95623"/>
    </row>
    <row r="95624" spans="1:1" x14ac:dyDescent="0.25">
      <c r="A95624"/>
    </row>
    <row r="95625" spans="1:1" x14ac:dyDescent="0.25">
      <c r="A95625"/>
    </row>
    <row r="95626" spans="1:1" x14ac:dyDescent="0.25">
      <c r="A95626"/>
    </row>
    <row r="95627" spans="1:1" x14ac:dyDescent="0.25">
      <c r="A95627"/>
    </row>
    <row r="95628" spans="1:1" x14ac:dyDescent="0.25">
      <c r="A95628"/>
    </row>
    <row r="95629" spans="1:1" x14ac:dyDescent="0.25">
      <c r="A95629"/>
    </row>
    <row r="95630" spans="1:1" x14ac:dyDescent="0.25">
      <c r="A95630"/>
    </row>
    <row r="95631" spans="1:1" x14ac:dyDescent="0.25">
      <c r="A95631"/>
    </row>
    <row r="95632" spans="1:1" x14ac:dyDescent="0.25">
      <c r="A95632"/>
    </row>
    <row r="95633" spans="1:1" x14ac:dyDescent="0.25">
      <c r="A95633"/>
    </row>
    <row r="95634" spans="1:1" x14ac:dyDescent="0.25">
      <c r="A95634"/>
    </row>
    <row r="95635" spans="1:1" x14ac:dyDescent="0.25">
      <c r="A95635"/>
    </row>
    <row r="95636" spans="1:1" x14ac:dyDescent="0.25">
      <c r="A95636"/>
    </row>
    <row r="95637" spans="1:1" x14ac:dyDescent="0.25">
      <c r="A95637"/>
    </row>
    <row r="95638" spans="1:1" x14ac:dyDescent="0.25">
      <c r="A95638"/>
    </row>
    <row r="95639" spans="1:1" x14ac:dyDescent="0.25">
      <c r="A95639"/>
    </row>
    <row r="95640" spans="1:1" x14ac:dyDescent="0.25">
      <c r="A95640"/>
    </row>
    <row r="95641" spans="1:1" x14ac:dyDescent="0.25">
      <c r="A95641"/>
    </row>
    <row r="95642" spans="1:1" x14ac:dyDescent="0.25">
      <c r="A95642"/>
    </row>
    <row r="95643" spans="1:1" x14ac:dyDescent="0.25">
      <c r="A95643"/>
    </row>
    <row r="95644" spans="1:1" x14ac:dyDescent="0.25">
      <c r="A95644"/>
    </row>
    <row r="95645" spans="1:1" x14ac:dyDescent="0.25">
      <c r="A95645"/>
    </row>
    <row r="95646" spans="1:1" x14ac:dyDescent="0.25">
      <c r="A95646"/>
    </row>
    <row r="95647" spans="1:1" x14ac:dyDescent="0.25">
      <c r="A95647"/>
    </row>
    <row r="95648" spans="1:1" x14ac:dyDescent="0.25">
      <c r="A95648"/>
    </row>
    <row r="95649" spans="1:1" x14ac:dyDescent="0.25">
      <c r="A95649"/>
    </row>
    <row r="95650" spans="1:1" x14ac:dyDescent="0.25">
      <c r="A95650"/>
    </row>
    <row r="95651" spans="1:1" x14ac:dyDescent="0.25">
      <c r="A95651"/>
    </row>
    <row r="95652" spans="1:1" x14ac:dyDescent="0.25">
      <c r="A95652"/>
    </row>
    <row r="95653" spans="1:1" x14ac:dyDescent="0.25">
      <c r="A95653"/>
    </row>
    <row r="95654" spans="1:1" x14ac:dyDescent="0.25">
      <c r="A95654"/>
    </row>
    <row r="95655" spans="1:1" x14ac:dyDescent="0.25">
      <c r="A95655"/>
    </row>
    <row r="95656" spans="1:1" x14ac:dyDescent="0.25">
      <c r="A95656"/>
    </row>
    <row r="95657" spans="1:1" x14ac:dyDescent="0.25">
      <c r="A95657"/>
    </row>
    <row r="95658" spans="1:1" x14ac:dyDescent="0.25">
      <c r="A95658"/>
    </row>
    <row r="95659" spans="1:1" x14ac:dyDescent="0.25">
      <c r="A95659"/>
    </row>
    <row r="95660" spans="1:1" x14ac:dyDescent="0.25">
      <c r="A95660"/>
    </row>
    <row r="95661" spans="1:1" x14ac:dyDescent="0.25">
      <c r="A95661"/>
    </row>
    <row r="95662" spans="1:1" x14ac:dyDescent="0.25">
      <c r="A95662"/>
    </row>
    <row r="95663" spans="1:1" x14ac:dyDescent="0.25">
      <c r="A95663"/>
    </row>
    <row r="95664" spans="1:1" x14ac:dyDescent="0.25">
      <c r="A95664"/>
    </row>
    <row r="95665" spans="1:1" x14ac:dyDescent="0.25">
      <c r="A95665"/>
    </row>
    <row r="95666" spans="1:1" x14ac:dyDescent="0.25">
      <c r="A95666"/>
    </row>
    <row r="95667" spans="1:1" x14ac:dyDescent="0.25">
      <c r="A95667"/>
    </row>
    <row r="95668" spans="1:1" x14ac:dyDescent="0.25">
      <c r="A95668"/>
    </row>
    <row r="95669" spans="1:1" x14ac:dyDescent="0.25">
      <c r="A95669"/>
    </row>
    <row r="95670" spans="1:1" x14ac:dyDescent="0.25">
      <c r="A95670"/>
    </row>
    <row r="95671" spans="1:1" x14ac:dyDescent="0.25">
      <c r="A95671"/>
    </row>
    <row r="95672" spans="1:1" x14ac:dyDescent="0.25">
      <c r="A95672"/>
    </row>
    <row r="95673" spans="1:1" x14ac:dyDescent="0.25">
      <c r="A95673"/>
    </row>
    <row r="95674" spans="1:1" x14ac:dyDescent="0.25">
      <c r="A95674"/>
    </row>
    <row r="95675" spans="1:1" x14ac:dyDescent="0.25">
      <c r="A95675"/>
    </row>
    <row r="95676" spans="1:1" x14ac:dyDescent="0.25">
      <c r="A95676"/>
    </row>
    <row r="95677" spans="1:1" x14ac:dyDescent="0.25">
      <c r="A95677"/>
    </row>
    <row r="95678" spans="1:1" x14ac:dyDescent="0.25">
      <c r="A95678"/>
    </row>
    <row r="95679" spans="1:1" x14ac:dyDescent="0.25">
      <c r="A95679"/>
    </row>
    <row r="95680" spans="1:1" x14ac:dyDescent="0.25">
      <c r="A95680"/>
    </row>
    <row r="95681" spans="1:1" x14ac:dyDescent="0.25">
      <c r="A95681"/>
    </row>
    <row r="95682" spans="1:1" x14ac:dyDescent="0.25">
      <c r="A95682"/>
    </row>
    <row r="95683" spans="1:1" x14ac:dyDescent="0.25">
      <c r="A95683"/>
    </row>
    <row r="95684" spans="1:1" x14ac:dyDescent="0.25">
      <c r="A95684"/>
    </row>
    <row r="95685" spans="1:1" x14ac:dyDescent="0.25">
      <c r="A95685"/>
    </row>
    <row r="95686" spans="1:1" x14ac:dyDescent="0.25">
      <c r="A95686"/>
    </row>
    <row r="95687" spans="1:1" x14ac:dyDescent="0.25">
      <c r="A95687"/>
    </row>
    <row r="95688" spans="1:1" x14ac:dyDescent="0.25">
      <c r="A95688"/>
    </row>
    <row r="95689" spans="1:1" x14ac:dyDescent="0.25">
      <c r="A95689"/>
    </row>
    <row r="95690" spans="1:1" x14ac:dyDescent="0.25">
      <c r="A95690"/>
    </row>
    <row r="95691" spans="1:1" x14ac:dyDescent="0.25">
      <c r="A95691"/>
    </row>
    <row r="95692" spans="1:1" x14ac:dyDescent="0.25">
      <c r="A95692"/>
    </row>
    <row r="95693" spans="1:1" x14ac:dyDescent="0.25">
      <c r="A95693"/>
    </row>
    <row r="95694" spans="1:1" x14ac:dyDescent="0.25">
      <c r="A95694"/>
    </row>
    <row r="95695" spans="1:1" x14ac:dyDescent="0.25">
      <c r="A95695"/>
    </row>
    <row r="95696" spans="1:1" x14ac:dyDescent="0.25">
      <c r="A95696"/>
    </row>
    <row r="95697" spans="1:1" x14ac:dyDescent="0.25">
      <c r="A95697"/>
    </row>
    <row r="95698" spans="1:1" x14ac:dyDescent="0.25">
      <c r="A95698"/>
    </row>
    <row r="95699" spans="1:1" x14ac:dyDescent="0.25">
      <c r="A95699"/>
    </row>
    <row r="95700" spans="1:1" x14ac:dyDescent="0.25">
      <c r="A95700"/>
    </row>
    <row r="95701" spans="1:1" x14ac:dyDescent="0.25">
      <c r="A95701"/>
    </row>
    <row r="95702" spans="1:1" x14ac:dyDescent="0.25">
      <c r="A95702"/>
    </row>
    <row r="95703" spans="1:1" x14ac:dyDescent="0.25">
      <c r="A95703"/>
    </row>
    <row r="95704" spans="1:1" x14ac:dyDescent="0.25">
      <c r="A95704"/>
    </row>
    <row r="95705" spans="1:1" x14ac:dyDescent="0.25">
      <c r="A95705"/>
    </row>
    <row r="95706" spans="1:1" x14ac:dyDescent="0.25">
      <c r="A95706"/>
    </row>
    <row r="95707" spans="1:1" x14ac:dyDescent="0.25">
      <c r="A95707"/>
    </row>
    <row r="95708" spans="1:1" x14ac:dyDescent="0.25">
      <c r="A95708"/>
    </row>
    <row r="95709" spans="1:1" x14ac:dyDescent="0.25">
      <c r="A95709"/>
    </row>
    <row r="95710" spans="1:1" x14ac:dyDescent="0.25">
      <c r="A95710"/>
    </row>
    <row r="95711" spans="1:1" x14ac:dyDescent="0.25">
      <c r="A95711"/>
    </row>
    <row r="95712" spans="1:1" x14ac:dyDescent="0.25">
      <c r="A95712"/>
    </row>
    <row r="95713" spans="1:1" x14ac:dyDescent="0.25">
      <c r="A95713"/>
    </row>
    <row r="95714" spans="1:1" x14ac:dyDescent="0.25">
      <c r="A95714"/>
    </row>
    <row r="95715" spans="1:1" x14ac:dyDescent="0.25">
      <c r="A95715"/>
    </row>
    <row r="95716" spans="1:1" x14ac:dyDescent="0.25">
      <c r="A95716"/>
    </row>
    <row r="95717" spans="1:1" x14ac:dyDescent="0.25">
      <c r="A95717"/>
    </row>
    <row r="95718" spans="1:1" x14ac:dyDescent="0.25">
      <c r="A95718"/>
    </row>
    <row r="95719" spans="1:1" x14ac:dyDescent="0.25">
      <c r="A95719"/>
    </row>
    <row r="95720" spans="1:1" x14ac:dyDescent="0.25">
      <c r="A95720"/>
    </row>
    <row r="95721" spans="1:1" x14ac:dyDescent="0.25">
      <c r="A95721"/>
    </row>
    <row r="95722" spans="1:1" x14ac:dyDescent="0.25">
      <c r="A95722"/>
    </row>
    <row r="95723" spans="1:1" x14ac:dyDescent="0.25">
      <c r="A95723"/>
    </row>
    <row r="95724" spans="1:1" x14ac:dyDescent="0.25">
      <c r="A95724"/>
    </row>
    <row r="95725" spans="1:1" x14ac:dyDescent="0.25">
      <c r="A95725"/>
    </row>
    <row r="95726" spans="1:1" x14ac:dyDescent="0.25">
      <c r="A95726"/>
    </row>
    <row r="95727" spans="1:1" x14ac:dyDescent="0.25">
      <c r="A95727"/>
    </row>
    <row r="95728" spans="1:1" x14ac:dyDescent="0.25">
      <c r="A95728"/>
    </row>
    <row r="95729" spans="1:1" x14ac:dyDescent="0.25">
      <c r="A95729"/>
    </row>
    <row r="95730" spans="1:1" x14ac:dyDescent="0.25">
      <c r="A95730"/>
    </row>
    <row r="95731" spans="1:1" x14ac:dyDescent="0.25">
      <c r="A95731"/>
    </row>
    <row r="95732" spans="1:1" x14ac:dyDescent="0.25">
      <c r="A95732"/>
    </row>
    <row r="95733" spans="1:1" x14ac:dyDescent="0.25">
      <c r="A95733"/>
    </row>
    <row r="95734" spans="1:1" x14ac:dyDescent="0.25">
      <c r="A95734"/>
    </row>
    <row r="95735" spans="1:1" x14ac:dyDescent="0.25">
      <c r="A95735"/>
    </row>
    <row r="95736" spans="1:1" x14ac:dyDescent="0.25">
      <c r="A95736"/>
    </row>
    <row r="95737" spans="1:1" x14ac:dyDescent="0.25">
      <c r="A95737"/>
    </row>
    <row r="95738" spans="1:1" x14ac:dyDescent="0.25">
      <c r="A95738"/>
    </row>
    <row r="95739" spans="1:1" x14ac:dyDescent="0.25">
      <c r="A95739"/>
    </row>
    <row r="95740" spans="1:1" x14ac:dyDescent="0.25">
      <c r="A95740"/>
    </row>
    <row r="95741" spans="1:1" x14ac:dyDescent="0.25">
      <c r="A95741"/>
    </row>
    <row r="95742" spans="1:1" x14ac:dyDescent="0.25">
      <c r="A95742"/>
    </row>
    <row r="95743" spans="1:1" x14ac:dyDescent="0.25">
      <c r="A95743"/>
    </row>
    <row r="95744" spans="1:1" x14ac:dyDescent="0.25">
      <c r="A95744"/>
    </row>
    <row r="95745" spans="1:1" x14ac:dyDescent="0.25">
      <c r="A95745"/>
    </row>
    <row r="95746" spans="1:1" x14ac:dyDescent="0.25">
      <c r="A95746"/>
    </row>
    <row r="95747" spans="1:1" x14ac:dyDescent="0.25">
      <c r="A95747"/>
    </row>
    <row r="95748" spans="1:1" x14ac:dyDescent="0.25">
      <c r="A95748"/>
    </row>
    <row r="95749" spans="1:1" x14ac:dyDescent="0.25">
      <c r="A95749"/>
    </row>
    <row r="95750" spans="1:1" x14ac:dyDescent="0.25">
      <c r="A95750"/>
    </row>
    <row r="95751" spans="1:1" x14ac:dyDescent="0.25">
      <c r="A95751"/>
    </row>
    <row r="95752" spans="1:1" x14ac:dyDescent="0.25">
      <c r="A95752"/>
    </row>
    <row r="95753" spans="1:1" x14ac:dyDescent="0.25">
      <c r="A95753"/>
    </row>
    <row r="95754" spans="1:1" x14ac:dyDescent="0.25">
      <c r="A95754"/>
    </row>
    <row r="95755" spans="1:1" x14ac:dyDescent="0.25">
      <c r="A95755"/>
    </row>
    <row r="95756" spans="1:1" x14ac:dyDescent="0.25">
      <c r="A95756"/>
    </row>
    <row r="95757" spans="1:1" x14ac:dyDescent="0.25">
      <c r="A95757"/>
    </row>
    <row r="95758" spans="1:1" x14ac:dyDescent="0.25">
      <c r="A95758"/>
    </row>
    <row r="95759" spans="1:1" x14ac:dyDescent="0.25">
      <c r="A95759"/>
    </row>
    <row r="95760" spans="1:1" x14ac:dyDescent="0.25">
      <c r="A95760"/>
    </row>
    <row r="95761" spans="1:1" x14ac:dyDescent="0.25">
      <c r="A95761"/>
    </row>
    <row r="95762" spans="1:1" x14ac:dyDescent="0.25">
      <c r="A95762"/>
    </row>
    <row r="95763" spans="1:1" x14ac:dyDescent="0.25">
      <c r="A95763"/>
    </row>
    <row r="95764" spans="1:1" x14ac:dyDescent="0.25">
      <c r="A95764"/>
    </row>
    <row r="95765" spans="1:1" x14ac:dyDescent="0.25">
      <c r="A95765"/>
    </row>
    <row r="95766" spans="1:1" x14ac:dyDescent="0.25">
      <c r="A95766"/>
    </row>
    <row r="95767" spans="1:1" x14ac:dyDescent="0.25">
      <c r="A95767"/>
    </row>
    <row r="95768" spans="1:1" x14ac:dyDescent="0.25">
      <c r="A95768"/>
    </row>
    <row r="95769" spans="1:1" x14ac:dyDescent="0.25">
      <c r="A95769"/>
    </row>
    <row r="95770" spans="1:1" x14ac:dyDescent="0.25">
      <c r="A95770"/>
    </row>
    <row r="95771" spans="1:1" x14ac:dyDescent="0.25">
      <c r="A95771"/>
    </row>
    <row r="95772" spans="1:1" x14ac:dyDescent="0.25">
      <c r="A95772"/>
    </row>
    <row r="95773" spans="1:1" x14ac:dyDescent="0.25">
      <c r="A95773"/>
    </row>
    <row r="95774" spans="1:1" x14ac:dyDescent="0.25">
      <c r="A95774"/>
    </row>
    <row r="95775" spans="1:1" x14ac:dyDescent="0.25">
      <c r="A95775"/>
    </row>
    <row r="95776" spans="1:1" x14ac:dyDescent="0.25">
      <c r="A95776"/>
    </row>
    <row r="95777" spans="1:1" x14ac:dyDescent="0.25">
      <c r="A95777"/>
    </row>
    <row r="95778" spans="1:1" x14ac:dyDescent="0.25">
      <c r="A95778"/>
    </row>
    <row r="95779" spans="1:1" x14ac:dyDescent="0.25">
      <c r="A95779"/>
    </row>
    <row r="95780" spans="1:1" x14ac:dyDescent="0.25">
      <c r="A95780"/>
    </row>
    <row r="95781" spans="1:1" x14ac:dyDescent="0.25">
      <c r="A95781"/>
    </row>
    <row r="95782" spans="1:1" x14ac:dyDescent="0.25">
      <c r="A95782"/>
    </row>
    <row r="95783" spans="1:1" x14ac:dyDescent="0.25">
      <c r="A95783"/>
    </row>
    <row r="95784" spans="1:1" x14ac:dyDescent="0.25">
      <c r="A95784"/>
    </row>
    <row r="95785" spans="1:1" x14ac:dyDescent="0.25">
      <c r="A95785"/>
    </row>
    <row r="95786" spans="1:1" x14ac:dyDescent="0.25">
      <c r="A95786"/>
    </row>
    <row r="95787" spans="1:1" x14ac:dyDescent="0.25">
      <c r="A95787"/>
    </row>
    <row r="95788" spans="1:1" x14ac:dyDescent="0.25">
      <c r="A95788"/>
    </row>
    <row r="95789" spans="1:1" x14ac:dyDescent="0.25">
      <c r="A95789"/>
    </row>
    <row r="95790" spans="1:1" x14ac:dyDescent="0.25">
      <c r="A95790"/>
    </row>
    <row r="95791" spans="1:1" x14ac:dyDescent="0.25">
      <c r="A95791"/>
    </row>
    <row r="95792" spans="1:1" x14ac:dyDescent="0.25">
      <c r="A95792"/>
    </row>
    <row r="95793" spans="1:1" x14ac:dyDescent="0.25">
      <c r="A95793"/>
    </row>
    <row r="95794" spans="1:1" x14ac:dyDescent="0.25">
      <c r="A95794"/>
    </row>
    <row r="95795" spans="1:1" x14ac:dyDescent="0.25">
      <c r="A95795"/>
    </row>
    <row r="95796" spans="1:1" x14ac:dyDescent="0.25">
      <c r="A95796"/>
    </row>
    <row r="95797" spans="1:1" x14ac:dyDescent="0.25">
      <c r="A95797"/>
    </row>
    <row r="95798" spans="1:1" x14ac:dyDescent="0.25">
      <c r="A95798"/>
    </row>
    <row r="95799" spans="1:1" x14ac:dyDescent="0.25">
      <c r="A95799"/>
    </row>
    <row r="95800" spans="1:1" x14ac:dyDescent="0.25">
      <c r="A95800"/>
    </row>
    <row r="95801" spans="1:1" x14ac:dyDescent="0.25">
      <c r="A95801"/>
    </row>
    <row r="95802" spans="1:1" x14ac:dyDescent="0.25">
      <c r="A95802"/>
    </row>
    <row r="95803" spans="1:1" x14ac:dyDescent="0.25">
      <c r="A95803"/>
    </row>
    <row r="95804" spans="1:1" x14ac:dyDescent="0.25">
      <c r="A95804"/>
    </row>
    <row r="95805" spans="1:1" x14ac:dyDescent="0.25">
      <c r="A95805"/>
    </row>
    <row r="95806" spans="1:1" x14ac:dyDescent="0.25">
      <c r="A95806"/>
    </row>
    <row r="95807" spans="1:1" x14ac:dyDescent="0.25">
      <c r="A95807"/>
    </row>
    <row r="95808" spans="1:1" x14ac:dyDescent="0.25">
      <c r="A95808"/>
    </row>
    <row r="95809" spans="1:1" x14ac:dyDescent="0.25">
      <c r="A95809"/>
    </row>
    <row r="95810" spans="1:1" x14ac:dyDescent="0.25">
      <c r="A95810"/>
    </row>
    <row r="95811" spans="1:1" x14ac:dyDescent="0.25">
      <c r="A95811"/>
    </row>
    <row r="95812" spans="1:1" x14ac:dyDescent="0.25">
      <c r="A95812"/>
    </row>
    <row r="95813" spans="1:1" x14ac:dyDescent="0.25">
      <c r="A95813"/>
    </row>
    <row r="95814" spans="1:1" x14ac:dyDescent="0.25">
      <c r="A95814"/>
    </row>
    <row r="95815" spans="1:1" x14ac:dyDescent="0.25">
      <c r="A95815"/>
    </row>
    <row r="95816" spans="1:1" x14ac:dyDescent="0.25">
      <c r="A95816"/>
    </row>
    <row r="95817" spans="1:1" x14ac:dyDescent="0.25">
      <c r="A95817"/>
    </row>
    <row r="95818" spans="1:1" x14ac:dyDescent="0.25">
      <c r="A95818"/>
    </row>
    <row r="95819" spans="1:1" x14ac:dyDescent="0.25">
      <c r="A95819"/>
    </row>
    <row r="95820" spans="1:1" x14ac:dyDescent="0.25">
      <c r="A95820"/>
    </row>
    <row r="95821" spans="1:1" x14ac:dyDescent="0.25">
      <c r="A95821"/>
    </row>
    <row r="95822" spans="1:1" x14ac:dyDescent="0.25">
      <c r="A95822"/>
    </row>
    <row r="95823" spans="1:1" x14ac:dyDescent="0.25">
      <c r="A95823"/>
    </row>
    <row r="95824" spans="1:1" x14ac:dyDescent="0.25">
      <c r="A95824"/>
    </row>
    <row r="95825" spans="1:1" x14ac:dyDescent="0.25">
      <c r="A95825"/>
    </row>
    <row r="95826" spans="1:1" x14ac:dyDescent="0.25">
      <c r="A95826"/>
    </row>
    <row r="95827" spans="1:1" x14ac:dyDescent="0.25">
      <c r="A95827"/>
    </row>
    <row r="95828" spans="1:1" x14ac:dyDescent="0.25">
      <c r="A95828"/>
    </row>
    <row r="95829" spans="1:1" x14ac:dyDescent="0.25">
      <c r="A95829"/>
    </row>
    <row r="95830" spans="1:1" x14ac:dyDescent="0.25">
      <c r="A95830"/>
    </row>
    <row r="95831" spans="1:1" x14ac:dyDescent="0.25">
      <c r="A95831"/>
    </row>
    <row r="95832" spans="1:1" x14ac:dyDescent="0.25">
      <c r="A95832"/>
    </row>
    <row r="95833" spans="1:1" x14ac:dyDescent="0.25">
      <c r="A95833"/>
    </row>
    <row r="95834" spans="1:1" x14ac:dyDescent="0.25">
      <c r="A95834"/>
    </row>
    <row r="95835" spans="1:1" x14ac:dyDescent="0.25">
      <c r="A95835"/>
    </row>
    <row r="95836" spans="1:1" x14ac:dyDescent="0.25">
      <c r="A95836"/>
    </row>
    <row r="95837" spans="1:1" x14ac:dyDescent="0.25">
      <c r="A95837"/>
    </row>
    <row r="95838" spans="1:1" x14ac:dyDescent="0.25">
      <c r="A95838"/>
    </row>
    <row r="95839" spans="1:1" x14ac:dyDescent="0.25">
      <c r="A95839"/>
    </row>
    <row r="95840" spans="1:1" x14ac:dyDescent="0.25">
      <c r="A95840"/>
    </row>
    <row r="95841" spans="1:1" x14ac:dyDescent="0.25">
      <c r="A95841"/>
    </row>
    <row r="95842" spans="1:1" x14ac:dyDescent="0.25">
      <c r="A95842"/>
    </row>
    <row r="95843" spans="1:1" x14ac:dyDescent="0.25">
      <c r="A95843"/>
    </row>
    <row r="95844" spans="1:1" x14ac:dyDescent="0.25">
      <c r="A95844"/>
    </row>
    <row r="95845" spans="1:1" x14ac:dyDescent="0.25">
      <c r="A95845"/>
    </row>
    <row r="95846" spans="1:1" x14ac:dyDescent="0.25">
      <c r="A95846"/>
    </row>
    <row r="95847" spans="1:1" x14ac:dyDescent="0.25">
      <c r="A95847"/>
    </row>
    <row r="95848" spans="1:1" x14ac:dyDescent="0.25">
      <c r="A95848"/>
    </row>
    <row r="95849" spans="1:1" x14ac:dyDescent="0.25">
      <c r="A95849"/>
    </row>
    <row r="95850" spans="1:1" x14ac:dyDescent="0.25">
      <c r="A95850"/>
    </row>
    <row r="95851" spans="1:1" x14ac:dyDescent="0.25">
      <c r="A95851"/>
    </row>
    <row r="95852" spans="1:1" x14ac:dyDescent="0.25">
      <c r="A95852"/>
    </row>
    <row r="95853" spans="1:1" x14ac:dyDescent="0.25">
      <c r="A95853"/>
    </row>
    <row r="95854" spans="1:1" x14ac:dyDescent="0.25">
      <c r="A95854"/>
    </row>
    <row r="95855" spans="1:1" x14ac:dyDescent="0.25">
      <c r="A95855"/>
    </row>
    <row r="95856" spans="1:1" x14ac:dyDescent="0.25">
      <c r="A95856"/>
    </row>
    <row r="95857" spans="1:1" x14ac:dyDescent="0.25">
      <c r="A95857"/>
    </row>
    <row r="95858" spans="1:1" x14ac:dyDescent="0.25">
      <c r="A95858"/>
    </row>
    <row r="95859" spans="1:1" x14ac:dyDescent="0.25">
      <c r="A95859"/>
    </row>
    <row r="95860" spans="1:1" x14ac:dyDescent="0.25">
      <c r="A95860"/>
    </row>
    <row r="95861" spans="1:1" x14ac:dyDescent="0.25">
      <c r="A95861"/>
    </row>
    <row r="95862" spans="1:1" x14ac:dyDescent="0.25">
      <c r="A95862"/>
    </row>
    <row r="95863" spans="1:1" x14ac:dyDescent="0.25">
      <c r="A95863"/>
    </row>
    <row r="95864" spans="1:1" x14ac:dyDescent="0.25">
      <c r="A95864"/>
    </row>
    <row r="95865" spans="1:1" x14ac:dyDescent="0.25">
      <c r="A95865"/>
    </row>
    <row r="95866" spans="1:1" x14ac:dyDescent="0.25">
      <c r="A95866"/>
    </row>
    <row r="95867" spans="1:1" x14ac:dyDescent="0.25">
      <c r="A95867"/>
    </row>
    <row r="95868" spans="1:1" x14ac:dyDescent="0.25">
      <c r="A95868"/>
    </row>
    <row r="95869" spans="1:1" x14ac:dyDescent="0.25">
      <c r="A95869"/>
    </row>
    <row r="95870" spans="1:1" x14ac:dyDescent="0.25">
      <c r="A95870"/>
    </row>
    <row r="95871" spans="1:1" x14ac:dyDescent="0.25">
      <c r="A95871"/>
    </row>
    <row r="95872" spans="1:1" x14ac:dyDescent="0.25">
      <c r="A95872"/>
    </row>
    <row r="95873" spans="1:1" x14ac:dyDescent="0.25">
      <c r="A95873"/>
    </row>
    <row r="95874" spans="1:1" x14ac:dyDescent="0.25">
      <c r="A95874"/>
    </row>
    <row r="95875" spans="1:1" x14ac:dyDescent="0.25">
      <c r="A95875"/>
    </row>
    <row r="95876" spans="1:1" x14ac:dyDescent="0.25">
      <c r="A95876"/>
    </row>
    <row r="95877" spans="1:1" x14ac:dyDescent="0.25">
      <c r="A95877"/>
    </row>
    <row r="95878" spans="1:1" x14ac:dyDescent="0.25">
      <c r="A95878"/>
    </row>
    <row r="95879" spans="1:1" x14ac:dyDescent="0.25">
      <c r="A95879"/>
    </row>
    <row r="95880" spans="1:1" x14ac:dyDescent="0.25">
      <c r="A95880"/>
    </row>
    <row r="95881" spans="1:1" x14ac:dyDescent="0.25">
      <c r="A95881"/>
    </row>
    <row r="95882" spans="1:1" x14ac:dyDescent="0.25">
      <c r="A95882"/>
    </row>
    <row r="95883" spans="1:1" x14ac:dyDescent="0.25">
      <c r="A95883"/>
    </row>
    <row r="95884" spans="1:1" x14ac:dyDescent="0.25">
      <c r="A95884"/>
    </row>
    <row r="95885" spans="1:1" x14ac:dyDescent="0.25">
      <c r="A95885"/>
    </row>
    <row r="95886" spans="1:1" x14ac:dyDescent="0.25">
      <c r="A95886"/>
    </row>
    <row r="95887" spans="1:1" x14ac:dyDescent="0.25">
      <c r="A95887"/>
    </row>
    <row r="95888" spans="1:1" x14ac:dyDescent="0.25">
      <c r="A95888"/>
    </row>
    <row r="95889" spans="1:1" x14ac:dyDescent="0.25">
      <c r="A95889"/>
    </row>
    <row r="95890" spans="1:1" x14ac:dyDescent="0.25">
      <c r="A95890"/>
    </row>
    <row r="95891" spans="1:1" x14ac:dyDescent="0.25">
      <c r="A95891"/>
    </row>
    <row r="95892" spans="1:1" x14ac:dyDescent="0.25">
      <c r="A95892"/>
    </row>
    <row r="95893" spans="1:1" x14ac:dyDescent="0.25">
      <c r="A95893"/>
    </row>
    <row r="95894" spans="1:1" x14ac:dyDescent="0.25">
      <c r="A95894"/>
    </row>
    <row r="95895" spans="1:1" x14ac:dyDescent="0.25">
      <c r="A95895"/>
    </row>
    <row r="95896" spans="1:1" x14ac:dyDescent="0.25">
      <c r="A95896"/>
    </row>
    <row r="95897" spans="1:1" x14ac:dyDescent="0.25">
      <c r="A95897"/>
    </row>
    <row r="95898" spans="1:1" x14ac:dyDescent="0.25">
      <c r="A95898"/>
    </row>
    <row r="95899" spans="1:1" x14ac:dyDescent="0.25">
      <c r="A95899"/>
    </row>
    <row r="95900" spans="1:1" x14ac:dyDescent="0.25">
      <c r="A95900"/>
    </row>
    <row r="95901" spans="1:1" x14ac:dyDescent="0.25">
      <c r="A95901"/>
    </row>
    <row r="95902" spans="1:1" x14ac:dyDescent="0.25">
      <c r="A95902"/>
    </row>
    <row r="95903" spans="1:1" x14ac:dyDescent="0.25">
      <c r="A95903"/>
    </row>
    <row r="95904" spans="1:1" x14ac:dyDescent="0.25">
      <c r="A95904"/>
    </row>
    <row r="95905" spans="1:1" x14ac:dyDescent="0.25">
      <c r="A95905"/>
    </row>
    <row r="95906" spans="1:1" x14ac:dyDescent="0.25">
      <c r="A95906"/>
    </row>
    <row r="95907" spans="1:1" x14ac:dyDescent="0.25">
      <c r="A95907"/>
    </row>
    <row r="95908" spans="1:1" x14ac:dyDescent="0.25">
      <c r="A95908"/>
    </row>
    <row r="95909" spans="1:1" x14ac:dyDescent="0.25">
      <c r="A95909"/>
    </row>
    <row r="95910" spans="1:1" x14ac:dyDescent="0.25">
      <c r="A95910"/>
    </row>
    <row r="95911" spans="1:1" x14ac:dyDescent="0.25">
      <c r="A95911"/>
    </row>
    <row r="95912" spans="1:1" x14ac:dyDescent="0.25">
      <c r="A95912"/>
    </row>
    <row r="95913" spans="1:1" x14ac:dyDescent="0.25">
      <c r="A95913"/>
    </row>
    <row r="95914" spans="1:1" x14ac:dyDescent="0.25">
      <c r="A95914"/>
    </row>
    <row r="95915" spans="1:1" x14ac:dyDescent="0.25">
      <c r="A95915"/>
    </row>
    <row r="95916" spans="1:1" x14ac:dyDescent="0.25">
      <c r="A95916"/>
    </row>
    <row r="95917" spans="1:1" x14ac:dyDescent="0.25">
      <c r="A95917"/>
    </row>
    <row r="95918" spans="1:1" x14ac:dyDescent="0.25">
      <c r="A95918"/>
    </row>
    <row r="95919" spans="1:1" x14ac:dyDescent="0.25">
      <c r="A95919"/>
    </row>
    <row r="95920" spans="1:1" x14ac:dyDescent="0.25">
      <c r="A95920"/>
    </row>
    <row r="95921" spans="1:1" x14ac:dyDescent="0.25">
      <c r="A95921"/>
    </row>
    <row r="95922" spans="1:1" x14ac:dyDescent="0.25">
      <c r="A95922"/>
    </row>
    <row r="95923" spans="1:1" x14ac:dyDescent="0.25">
      <c r="A95923"/>
    </row>
    <row r="95924" spans="1:1" x14ac:dyDescent="0.25">
      <c r="A95924"/>
    </row>
    <row r="95925" spans="1:1" x14ac:dyDescent="0.25">
      <c r="A95925"/>
    </row>
    <row r="95926" spans="1:1" x14ac:dyDescent="0.25">
      <c r="A95926"/>
    </row>
    <row r="95927" spans="1:1" x14ac:dyDescent="0.25">
      <c r="A95927"/>
    </row>
    <row r="95928" spans="1:1" x14ac:dyDescent="0.25">
      <c r="A95928"/>
    </row>
    <row r="95929" spans="1:1" x14ac:dyDescent="0.25">
      <c r="A95929"/>
    </row>
    <row r="95930" spans="1:1" x14ac:dyDescent="0.25">
      <c r="A95930"/>
    </row>
    <row r="95931" spans="1:1" x14ac:dyDescent="0.25">
      <c r="A95931"/>
    </row>
    <row r="95932" spans="1:1" x14ac:dyDescent="0.25">
      <c r="A95932"/>
    </row>
    <row r="95933" spans="1:1" x14ac:dyDescent="0.25">
      <c r="A95933"/>
    </row>
    <row r="95934" spans="1:1" x14ac:dyDescent="0.25">
      <c r="A95934"/>
    </row>
    <row r="95935" spans="1:1" x14ac:dyDescent="0.25">
      <c r="A95935"/>
    </row>
    <row r="95936" spans="1:1" x14ac:dyDescent="0.25">
      <c r="A95936"/>
    </row>
    <row r="95937" spans="1:1" x14ac:dyDescent="0.25">
      <c r="A95937"/>
    </row>
    <row r="95938" spans="1:1" x14ac:dyDescent="0.25">
      <c r="A95938"/>
    </row>
    <row r="95939" spans="1:1" x14ac:dyDescent="0.25">
      <c r="A95939"/>
    </row>
    <row r="95940" spans="1:1" x14ac:dyDescent="0.25">
      <c r="A95940"/>
    </row>
    <row r="95941" spans="1:1" x14ac:dyDescent="0.25">
      <c r="A95941"/>
    </row>
    <row r="95942" spans="1:1" x14ac:dyDescent="0.25">
      <c r="A95942"/>
    </row>
    <row r="95943" spans="1:1" x14ac:dyDescent="0.25">
      <c r="A95943"/>
    </row>
    <row r="95944" spans="1:1" x14ac:dyDescent="0.25">
      <c r="A95944"/>
    </row>
    <row r="95945" spans="1:1" x14ac:dyDescent="0.25">
      <c r="A95945"/>
    </row>
    <row r="95946" spans="1:1" x14ac:dyDescent="0.25">
      <c r="A95946"/>
    </row>
    <row r="95947" spans="1:1" x14ac:dyDescent="0.25">
      <c r="A95947"/>
    </row>
    <row r="95948" spans="1:1" x14ac:dyDescent="0.25">
      <c r="A95948"/>
    </row>
    <row r="95949" spans="1:1" x14ac:dyDescent="0.25">
      <c r="A95949"/>
    </row>
    <row r="95950" spans="1:1" x14ac:dyDescent="0.25">
      <c r="A95950"/>
    </row>
    <row r="95951" spans="1:1" x14ac:dyDescent="0.25">
      <c r="A95951"/>
    </row>
    <row r="95952" spans="1:1" x14ac:dyDescent="0.25">
      <c r="A95952"/>
    </row>
    <row r="95953" spans="1:1" x14ac:dyDescent="0.25">
      <c r="A95953"/>
    </row>
    <row r="95954" spans="1:1" x14ac:dyDescent="0.25">
      <c r="A95954"/>
    </row>
    <row r="95955" spans="1:1" x14ac:dyDescent="0.25">
      <c r="A95955"/>
    </row>
    <row r="95956" spans="1:1" x14ac:dyDescent="0.25">
      <c r="A95956"/>
    </row>
    <row r="95957" spans="1:1" x14ac:dyDescent="0.25">
      <c r="A95957"/>
    </row>
    <row r="95958" spans="1:1" x14ac:dyDescent="0.25">
      <c r="A95958"/>
    </row>
    <row r="95959" spans="1:1" x14ac:dyDescent="0.25">
      <c r="A95959"/>
    </row>
    <row r="95960" spans="1:1" x14ac:dyDescent="0.25">
      <c r="A95960"/>
    </row>
    <row r="95961" spans="1:1" x14ac:dyDescent="0.25">
      <c r="A95961"/>
    </row>
    <row r="95962" spans="1:1" x14ac:dyDescent="0.25">
      <c r="A95962"/>
    </row>
    <row r="95963" spans="1:1" x14ac:dyDescent="0.25">
      <c r="A95963"/>
    </row>
    <row r="95964" spans="1:1" x14ac:dyDescent="0.25">
      <c r="A95964"/>
    </row>
    <row r="95965" spans="1:1" x14ac:dyDescent="0.25">
      <c r="A95965"/>
    </row>
    <row r="95966" spans="1:1" x14ac:dyDescent="0.25">
      <c r="A95966"/>
    </row>
    <row r="95967" spans="1:1" x14ac:dyDescent="0.25">
      <c r="A95967"/>
    </row>
    <row r="95968" spans="1:1" x14ac:dyDescent="0.25">
      <c r="A95968"/>
    </row>
    <row r="95969" spans="1:1" x14ac:dyDescent="0.25">
      <c r="A95969"/>
    </row>
    <row r="95970" spans="1:1" x14ac:dyDescent="0.25">
      <c r="A95970"/>
    </row>
    <row r="95971" spans="1:1" x14ac:dyDescent="0.25">
      <c r="A95971"/>
    </row>
    <row r="95972" spans="1:1" x14ac:dyDescent="0.25">
      <c r="A95972"/>
    </row>
    <row r="95973" spans="1:1" x14ac:dyDescent="0.25">
      <c r="A95973"/>
    </row>
    <row r="95974" spans="1:1" x14ac:dyDescent="0.25">
      <c r="A95974"/>
    </row>
    <row r="95975" spans="1:1" x14ac:dyDescent="0.25">
      <c r="A95975"/>
    </row>
    <row r="95976" spans="1:1" x14ac:dyDescent="0.25">
      <c r="A95976"/>
    </row>
    <row r="95977" spans="1:1" x14ac:dyDescent="0.25">
      <c r="A95977"/>
    </row>
    <row r="95978" spans="1:1" x14ac:dyDescent="0.25">
      <c r="A95978"/>
    </row>
    <row r="95979" spans="1:1" x14ac:dyDescent="0.25">
      <c r="A95979"/>
    </row>
    <row r="95980" spans="1:1" x14ac:dyDescent="0.25">
      <c r="A95980"/>
    </row>
    <row r="95981" spans="1:1" x14ac:dyDescent="0.25">
      <c r="A95981"/>
    </row>
    <row r="95982" spans="1:1" x14ac:dyDescent="0.25">
      <c r="A95982"/>
    </row>
    <row r="95983" spans="1:1" x14ac:dyDescent="0.25">
      <c r="A95983"/>
    </row>
    <row r="95984" spans="1:1" x14ac:dyDescent="0.25">
      <c r="A95984"/>
    </row>
    <row r="95985" spans="1:1" x14ac:dyDescent="0.25">
      <c r="A95985"/>
    </row>
    <row r="95986" spans="1:1" x14ac:dyDescent="0.25">
      <c r="A95986"/>
    </row>
    <row r="95987" spans="1:1" x14ac:dyDescent="0.25">
      <c r="A95987"/>
    </row>
    <row r="95988" spans="1:1" x14ac:dyDescent="0.25">
      <c r="A95988"/>
    </row>
    <row r="95989" spans="1:1" x14ac:dyDescent="0.25">
      <c r="A95989"/>
    </row>
    <row r="95990" spans="1:1" x14ac:dyDescent="0.25">
      <c r="A95990"/>
    </row>
    <row r="95991" spans="1:1" x14ac:dyDescent="0.25">
      <c r="A95991"/>
    </row>
    <row r="95992" spans="1:1" x14ac:dyDescent="0.25">
      <c r="A95992"/>
    </row>
    <row r="95993" spans="1:1" x14ac:dyDescent="0.25">
      <c r="A95993"/>
    </row>
    <row r="95994" spans="1:1" x14ac:dyDescent="0.25">
      <c r="A95994"/>
    </row>
    <row r="95995" spans="1:1" x14ac:dyDescent="0.25">
      <c r="A95995"/>
    </row>
    <row r="95996" spans="1:1" x14ac:dyDescent="0.25">
      <c r="A95996"/>
    </row>
    <row r="95997" spans="1:1" x14ac:dyDescent="0.25">
      <c r="A95997"/>
    </row>
    <row r="95998" spans="1:1" x14ac:dyDescent="0.25">
      <c r="A95998"/>
    </row>
    <row r="95999" spans="1:1" x14ac:dyDescent="0.25">
      <c r="A95999"/>
    </row>
    <row r="96000" spans="1:1" x14ac:dyDescent="0.25">
      <c r="A96000"/>
    </row>
    <row r="96001" spans="1:1" x14ac:dyDescent="0.25">
      <c r="A96001"/>
    </row>
    <row r="96002" spans="1:1" x14ac:dyDescent="0.25">
      <c r="A96002"/>
    </row>
    <row r="96003" spans="1:1" x14ac:dyDescent="0.25">
      <c r="A96003"/>
    </row>
    <row r="96004" spans="1:1" x14ac:dyDescent="0.25">
      <c r="A96004"/>
    </row>
    <row r="96005" spans="1:1" x14ac:dyDescent="0.25">
      <c r="A96005"/>
    </row>
    <row r="96006" spans="1:1" x14ac:dyDescent="0.25">
      <c r="A96006"/>
    </row>
    <row r="96007" spans="1:1" x14ac:dyDescent="0.25">
      <c r="A96007"/>
    </row>
    <row r="96008" spans="1:1" x14ac:dyDescent="0.25">
      <c r="A96008"/>
    </row>
    <row r="96009" spans="1:1" x14ac:dyDescent="0.25">
      <c r="A96009"/>
    </row>
    <row r="96010" spans="1:1" x14ac:dyDescent="0.25">
      <c r="A96010"/>
    </row>
    <row r="96011" spans="1:1" x14ac:dyDescent="0.25">
      <c r="A96011"/>
    </row>
    <row r="96012" spans="1:1" x14ac:dyDescent="0.25">
      <c r="A96012"/>
    </row>
    <row r="96013" spans="1:1" x14ac:dyDescent="0.25">
      <c r="A96013"/>
    </row>
    <row r="96014" spans="1:1" x14ac:dyDescent="0.25">
      <c r="A96014"/>
    </row>
    <row r="96015" spans="1:1" x14ac:dyDescent="0.25">
      <c r="A96015"/>
    </row>
    <row r="96016" spans="1:1" x14ac:dyDescent="0.25">
      <c r="A96016"/>
    </row>
    <row r="96017" spans="1:1" x14ac:dyDescent="0.25">
      <c r="A96017"/>
    </row>
    <row r="96018" spans="1:1" x14ac:dyDescent="0.25">
      <c r="A96018"/>
    </row>
    <row r="96019" spans="1:1" x14ac:dyDescent="0.25">
      <c r="A96019"/>
    </row>
    <row r="96020" spans="1:1" x14ac:dyDescent="0.25">
      <c r="A96020"/>
    </row>
    <row r="96021" spans="1:1" x14ac:dyDescent="0.25">
      <c r="A96021"/>
    </row>
    <row r="96022" spans="1:1" x14ac:dyDescent="0.25">
      <c r="A96022"/>
    </row>
    <row r="96023" spans="1:1" x14ac:dyDescent="0.25">
      <c r="A96023"/>
    </row>
    <row r="96024" spans="1:1" x14ac:dyDescent="0.25">
      <c r="A96024"/>
    </row>
    <row r="96025" spans="1:1" x14ac:dyDescent="0.25">
      <c r="A96025"/>
    </row>
    <row r="96026" spans="1:1" x14ac:dyDescent="0.25">
      <c r="A96026"/>
    </row>
    <row r="96027" spans="1:1" x14ac:dyDescent="0.25">
      <c r="A96027"/>
    </row>
    <row r="96028" spans="1:1" x14ac:dyDescent="0.25">
      <c r="A96028"/>
    </row>
    <row r="96029" spans="1:1" x14ac:dyDescent="0.25">
      <c r="A96029"/>
    </row>
    <row r="96030" spans="1:1" x14ac:dyDescent="0.25">
      <c r="A96030"/>
    </row>
    <row r="96031" spans="1:1" x14ac:dyDescent="0.25">
      <c r="A96031"/>
    </row>
    <row r="96032" spans="1:1" x14ac:dyDescent="0.25">
      <c r="A96032"/>
    </row>
    <row r="96033" spans="1:1" x14ac:dyDescent="0.25">
      <c r="A96033"/>
    </row>
    <row r="96034" spans="1:1" x14ac:dyDescent="0.25">
      <c r="A96034"/>
    </row>
    <row r="96035" spans="1:1" x14ac:dyDescent="0.25">
      <c r="A96035"/>
    </row>
    <row r="96036" spans="1:1" x14ac:dyDescent="0.25">
      <c r="A96036"/>
    </row>
    <row r="96037" spans="1:1" x14ac:dyDescent="0.25">
      <c r="A96037"/>
    </row>
    <row r="96038" spans="1:1" x14ac:dyDescent="0.25">
      <c r="A96038"/>
    </row>
    <row r="96039" spans="1:1" x14ac:dyDescent="0.25">
      <c r="A96039"/>
    </row>
    <row r="96040" spans="1:1" x14ac:dyDescent="0.25">
      <c r="A96040"/>
    </row>
    <row r="96041" spans="1:1" x14ac:dyDescent="0.25">
      <c r="A96041"/>
    </row>
    <row r="96042" spans="1:1" x14ac:dyDescent="0.25">
      <c r="A96042"/>
    </row>
    <row r="96043" spans="1:1" x14ac:dyDescent="0.25">
      <c r="A96043"/>
    </row>
    <row r="96044" spans="1:1" x14ac:dyDescent="0.25">
      <c r="A96044"/>
    </row>
    <row r="96045" spans="1:1" x14ac:dyDescent="0.25">
      <c r="A96045"/>
    </row>
    <row r="96046" spans="1:1" x14ac:dyDescent="0.25">
      <c r="A96046"/>
    </row>
    <row r="96047" spans="1:1" x14ac:dyDescent="0.25">
      <c r="A96047"/>
    </row>
    <row r="96048" spans="1:1" x14ac:dyDescent="0.25">
      <c r="A96048"/>
    </row>
    <row r="96049" spans="1:1" x14ac:dyDescent="0.25">
      <c r="A96049"/>
    </row>
    <row r="96050" spans="1:1" x14ac:dyDescent="0.25">
      <c r="A96050"/>
    </row>
    <row r="96051" spans="1:1" x14ac:dyDescent="0.25">
      <c r="A96051"/>
    </row>
    <row r="96052" spans="1:1" x14ac:dyDescent="0.25">
      <c r="A96052"/>
    </row>
    <row r="96053" spans="1:1" x14ac:dyDescent="0.25">
      <c r="A96053"/>
    </row>
    <row r="96054" spans="1:1" x14ac:dyDescent="0.25">
      <c r="A96054"/>
    </row>
    <row r="96055" spans="1:1" x14ac:dyDescent="0.25">
      <c r="A96055"/>
    </row>
    <row r="96056" spans="1:1" x14ac:dyDescent="0.25">
      <c r="A96056"/>
    </row>
    <row r="96057" spans="1:1" x14ac:dyDescent="0.25">
      <c r="A96057"/>
    </row>
    <row r="96058" spans="1:1" x14ac:dyDescent="0.25">
      <c r="A96058"/>
    </row>
    <row r="96059" spans="1:1" x14ac:dyDescent="0.25">
      <c r="A96059"/>
    </row>
    <row r="96060" spans="1:1" x14ac:dyDescent="0.25">
      <c r="A96060"/>
    </row>
    <row r="96061" spans="1:1" x14ac:dyDescent="0.25">
      <c r="A96061"/>
    </row>
    <row r="96062" spans="1:1" x14ac:dyDescent="0.25">
      <c r="A96062"/>
    </row>
    <row r="96063" spans="1:1" x14ac:dyDescent="0.25">
      <c r="A96063"/>
    </row>
    <row r="96064" spans="1:1" x14ac:dyDescent="0.25">
      <c r="A96064"/>
    </row>
    <row r="96065" spans="1:1" x14ac:dyDescent="0.25">
      <c r="A96065"/>
    </row>
    <row r="96066" spans="1:1" x14ac:dyDescent="0.25">
      <c r="A96066"/>
    </row>
    <row r="96067" spans="1:1" x14ac:dyDescent="0.25">
      <c r="A96067"/>
    </row>
    <row r="96068" spans="1:1" x14ac:dyDescent="0.25">
      <c r="A96068"/>
    </row>
    <row r="96069" spans="1:1" x14ac:dyDescent="0.25">
      <c r="A96069"/>
    </row>
    <row r="96070" spans="1:1" x14ac:dyDescent="0.25">
      <c r="A96070"/>
    </row>
    <row r="96071" spans="1:1" x14ac:dyDescent="0.25">
      <c r="A96071"/>
    </row>
    <row r="96072" spans="1:1" x14ac:dyDescent="0.25">
      <c r="A96072"/>
    </row>
    <row r="96073" spans="1:1" x14ac:dyDescent="0.25">
      <c r="A96073"/>
    </row>
    <row r="96074" spans="1:1" x14ac:dyDescent="0.25">
      <c r="A96074"/>
    </row>
    <row r="96075" spans="1:1" x14ac:dyDescent="0.25">
      <c r="A96075"/>
    </row>
    <row r="96076" spans="1:1" x14ac:dyDescent="0.25">
      <c r="A96076"/>
    </row>
    <row r="96077" spans="1:1" x14ac:dyDescent="0.25">
      <c r="A96077"/>
    </row>
    <row r="96078" spans="1:1" x14ac:dyDescent="0.25">
      <c r="A96078"/>
    </row>
    <row r="96079" spans="1:1" x14ac:dyDescent="0.25">
      <c r="A96079"/>
    </row>
    <row r="96080" spans="1:1" x14ac:dyDescent="0.25">
      <c r="A96080"/>
    </row>
    <row r="96081" spans="1:1" x14ac:dyDescent="0.25">
      <c r="A96081"/>
    </row>
    <row r="96082" spans="1:1" x14ac:dyDescent="0.25">
      <c r="A96082"/>
    </row>
    <row r="96083" spans="1:1" x14ac:dyDescent="0.25">
      <c r="A96083"/>
    </row>
    <row r="96084" spans="1:1" x14ac:dyDescent="0.25">
      <c r="A96084"/>
    </row>
    <row r="96085" spans="1:1" x14ac:dyDescent="0.25">
      <c r="A96085"/>
    </row>
    <row r="96086" spans="1:1" x14ac:dyDescent="0.25">
      <c r="A96086"/>
    </row>
    <row r="96087" spans="1:1" x14ac:dyDescent="0.25">
      <c r="A96087"/>
    </row>
    <row r="96088" spans="1:1" x14ac:dyDescent="0.25">
      <c r="A96088"/>
    </row>
    <row r="96089" spans="1:1" x14ac:dyDescent="0.25">
      <c r="A96089"/>
    </row>
    <row r="96090" spans="1:1" x14ac:dyDescent="0.25">
      <c r="A96090"/>
    </row>
    <row r="96091" spans="1:1" x14ac:dyDescent="0.25">
      <c r="A96091"/>
    </row>
    <row r="96092" spans="1:1" x14ac:dyDescent="0.25">
      <c r="A96092"/>
    </row>
    <row r="96093" spans="1:1" x14ac:dyDescent="0.25">
      <c r="A96093"/>
    </row>
    <row r="96094" spans="1:1" x14ac:dyDescent="0.25">
      <c r="A96094"/>
    </row>
    <row r="96095" spans="1:1" x14ac:dyDescent="0.25">
      <c r="A96095"/>
    </row>
    <row r="96096" spans="1:1" x14ac:dyDescent="0.25">
      <c r="A96096"/>
    </row>
    <row r="96097" spans="1:1" x14ac:dyDescent="0.25">
      <c r="A96097"/>
    </row>
    <row r="96098" spans="1:1" x14ac:dyDescent="0.25">
      <c r="A96098"/>
    </row>
    <row r="96099" spans="1:1" x14ac:dyDescent="0.25">
      <c r="A96099"/>
    </row>
    <row r="96100" spans="1:1" x14ac:dyDescent="0.25">
      <c r="A96100"/>
    </row>
    <row r="96101" spans="1:1" x14ac:dyDescent="0.25">
      <c r="A96101"/>
    </row>
    <row r="96102" spans="1:1" x14ac:dyDescent="0.25">
      <c r="A96102"/>
    </row>
    <row r="96103" spans="1:1" x14ac:dyDescent="0.25">
      <c r="A96103"/>
    </row>
    <row r="96104" spans="1:1" x14ac:dyDescent="0.25">
      <c r="A96104"/>
    </row>
    <row r="96105" spans="1:1" x14ac:dyDescent="0.25">
      <c r="A96105"/>
    </row>
    <row r="96106" spans="1:1" x14ac:dyDescent="0.25">
      <c r="A96106"/>
    </row>
    <row r="96107" spans="1:1" x14ac:dyDescent="0.25">
      <c r="A96107"/>
    </row>
    <row r="96108" spans="1:1" x14ac:dyDescent="0.25">
      <c r="A96108"/>
    </row>
    <row r="96109" spans="1:1" x14ac:dyDescent="0.25">
      <c r="A96109"/>
    </row>
    <row r="96110" spans="1:1" x14ac:dyDescent="0.25">
      <c r="A96110"/>
    </row>
    <row r="96111" spans="1:1" x14ac:dyDescent="0.25">
      <c r="A96111"/>
    </row>
    <row r="96112" spans="1:1" x14ac:dyDescent="0.25">
      <c r="A96112"/>
    </row>
    <row r="96113" spans="1:1" x14ac:dyDescent="0.25">
      <c r="A96113"/>
    </row>
    <row r="96114" spans="1:1" x14ac:dyDescent="0.25">
      <c r="A96114"/>
    </row>
    <row r="96115" spans="1:1" x14ac:dyDescent="0.25">
      <c r="A96115"/>
    </row>
    <row r="96116" spans="1:1" x14ac:dyDescent="0.25">
      <c r="A96116"/>
    </row>
    <row r="96117" spans="1:1" x14ac:dyDescent="0.25">
      <c r="A96117"/>
    </row>
    <row r="96118" spans="1:1" x14ac:dyDescent="0.25">
      <c r="A96118"/>
    </row>
    <row r="96119" spans="1:1" x14ac:dyDescent="0.25">
      <c r="A96119"/>
    </row>
    <row r="96120" spans="1:1" x14ac:dyDescent="0.25">
      <c r="A96120"/>
    </row>
    <row r="96121" spans="1:1" x14ac:dyDescent="0.25">
      <c r="A96121"/>
    </row>
    <row r="96122" spans="1:1" x14ac:dyDescent="0.25">
      <c r="A96122"/>
    </row>
    <row r="96123" spans="1:1" x14ac:dyDescent="0.25">
      <c r="A96123"/>
    </row>
    <row r="96124" spans="1:1" x14ac:dyDescent="0.25">
      <c r="A96124"/>
    </row>
    <row r="96125" spans="1:1" x14ac:dyDescent="0.25">
      <c r="A96125"/>
    </row>
    <row r="96126" spans="1:1" x14ac:dyDescent="0.25">
      <c r="A96126"/>
    </row>
    <row r="96127" spans="1:1" x14ac:dyDescent="0.25">
      <c r="A96127"/>
    </row>
    <row r="96128" spans="1:1" x14ac:dyDescent="0.25">
      <c r="A96128"/>
    </row>
    <row r="96129" spans="1:1" x14ac:dyDescent="0.25">
      <c r="A96129"/>
    </row>
    <row r="96130" spans="1:1" x14ac:dyDescent="0.25">
      <c r="A96130"/>
    </row>
    <row r="96131" spans="1:1" x14ac:dyDescent="0.25">
      <c r="A96131"/>
    </row>
    <row r="96132" spans="1:1" x14ac:dyDescent="0.25">
      <c r="A96132"/>
    </row>
    <row r="96133" spans="1:1" x14ac:dyDescent="0.25">
      <c r="A96133"/>
    </row>
    <row r="96134" spans="1:1" x14ac:dyDescent="0.25">
      <c r="A96134"/>
    </row>
    <row r="96135" spans="1:1" x14ac:dyDescent="0.25">
      <c r="A96135"/>
    </row>
    <row r="96136" spans="1:1" x14ac:dyDescent="0.25">
      <c r="A96136"/>
    </row>
    <row r="96137" spans="1:1" x14ac:dyDescent="0.25">
      <c r="A96137"/>
    </row>
    <row r="96138" spans="1:1" x14ac:dyDescent="0.25">
      <c r="A96138"/>
    </row>
    <row r="96139" spans="1:1" x14ac:dyDescent="0.25">
      <c r="A96139"/>
    </row>
    <row r="96140" spans="1:1" x14ac:dyDescent="0.25">
      <c r="A96140"/>
    </row>
    <row r="96141" spans="1:1" x14ac:dyDescent="0.25">
      <c r="A96141"/>
    </row>
    <row r="96142" spans="1:1" x14ac:dyDescent="0.25">
      <c r="A96142"/>
    </row>
    <row r="96143" spans="1:1" x14ac:dyDescent="0.25">
      <c r="A96143"/>
    </row>
    <row r="96144" spans="1:1" x14ac:dyDescent="0.25">
      <c r="A96144"/>
    </row>
    <row r="96145" spans="1:1" x14ac:dyDescent="0.25">
      <c r="A96145"/>
    </row>
    <row r="96146" spans="1:1" x14ac:dyDescent="0.25">
      <c r="A96146"/>
    </row>
    <row r="96147" spans="1:1" x14ac:dyDescent="0.25">
      <c r="A96147"/>
    </row>
    <row r="96148" spans="1:1" x14ac:dyDescent="0.25">
      <c r="A96148"/>
    </row>
    <row r="96149" spans="1:1" x14ac:dyDescent="0.25">
      <c r="A96149"/>
    </row>
    <row r="96150" spans="1:1" x14ac:dyDescent="0.25">
      <c r="A96150"/>
    </row>
    <row r="96151" spans="1:1" x14ac:dyDescent="0.25">
      <c r="A96151"/>
    </row>
    <row r="96152" spans="1:1" x14ac:dyDescent="0.25">
      <c r="A96152"/>
    </row>
    <row r="96153" spans="1:1" x14ac:dyDescent="0.25">
      <c r="A96153"/>
    </row>
    <row r="96154" spans="1:1" x14ac:dyDescent="0.25">
      <c r="A96154"/>
    </row>
    <row r="96155" spans="1:1" x14ac:dyDescent="0.25">
      <c r="A96155"/>
    </row>
    <row r="96156" spans="1:1" x14ac:dyDescent="0.25">
      <c r="A96156"/>
    </row>
    <row r="96157" spans="1:1" x14ac:dyDescent="0.25">
      <c r="A96157"/>
    </row>
    <row r="96158" spans="1:1" x14ac:dyDescent="0.25">
      <c r="A96158"/>
    </row>
    <row r="96159" spans="1:1" x14ac:dyDescent="0.25">
      <c r="A96159"/>
    </row>
    <row r="96160" spans="1:1" x14ac:dyDescent="0.25">
      <c r="A96160"/>
    </row>
    <row r="96161" spans="1:1" x14ac:dyDescent="0.25">
      <c r="A96161"/>
    </row>
    <row r="96162" spans="1:1" x14ac:dyDescent="0.25">
      <c r="A96162"/>
    </row>
    <row r="96163" spans="1:1" x14ac:dyDescent="0.25">
      <c r="A96163"/>
    </row>
    <row r="96164" spans="1:1" x14ac:dyDescent="0.25">
      <c r="A96164"/>
    </row>
    <row r="96165" spans="1:1" x14ac:dyDescent="0.25">
      <c r="A96165"/>
    </row>
    <row r="96166" spans="1:1" x14ac:dyDescent="0.25">
      <c r="A96166"/>
    </row>
    <row r="96167" spans="1:1" x14ac:dyDescent="0.25">
      <c r="A96167"/>
    </row>
    <row r="96168" spans="1:1" x14ac:dyDescent="0.25">
      <c r="A96168"/>
    </row>
    <row r="96169" spans="1:1" x14ac:dyDescent="0.25">
      <c r="A96169"/>
    </row>
    <row r="96170" spans="1:1" x14ac:dyDescent="0.25">
      <c r="A96170"/>
    </row>
    <row r="96171" spans="1:1" x14ac:dyDescent="0.25">
      <c r="A96171"/>
    </row>
    <row r="96172" spans="1:1" x14ac:dyDescent="0.25">
      <c r="A96172"/>
    </row>
    <row r="96173" spans="1:1" x14ac:dyDescent="0.25">
      <c r="A96173"/>
    </row>
    <row r="96174" spans="1:1" x14ac:dyDescent="0.25">
      <c r="A96174"/>
    </row>
    <row r="96175" spans="1:1" x14ac:dyDescent="0.25">
      <c r="A96175"/>
    </row>
    <row r="96176" spans="1:1" x14ac:dyDescent="0.25">
      <c r="A96176"/>
    </row>
    <row r="96177" spans="1:1" x14ac:dyDescent="0.25">
      <c r="A96177"/>
    </row>
    <row r="96178" spans="1:1" x14ac:dyDescent="0.25">
      <c r="A96178"/>
    </row>
    <row r="96179" spans="1:1" x14ac:dyDescent="0.25">
      <c r="A96179"/>
    </row>
    <row r="96180" spans="1:1" x14ac:dyDescent="0.25">
      <c r="A96180"/>
    </row>
    <row r="96181" spans="1:1" x14ac:dyDescent="0.25">
      <c r="A96181"/>
    </row>
    <row r="96182" spans="1:1" x14ac:dyDescent="0.25">
      <c r="A96182"/>
    </row>
    <row r="96183" spans="1:1" x14ac:dyDescent="0.25">
      <c r="A96183"/>
    </row>
    <row r="96184" spans="1:1" x14ac:dyDescent="0.25">
      <c r="A96184"/>
    </row>
    <row r="96185" spans="1:1" x14ac:dyDescent="0.25">
      <c r="A96185"/>
    </row>
    <row r="96186" spans="1:1" x14ac:dyDescent="0.25">
      <c r="A96186"/>
    </row>
    <row r="96187" spans="1:1" x14ac:dyDescent="0.25">
      <c r="A96187"/>
    </row>
    <row r="96188" spans="1:1" x14ac:dyDescent="0.25">
      <c r="A96188"/>
    </row>
    <row r="96189" spans="1:1" x14ac:dyDescent="0.25">
      <c r="A96189"/>
    </row>
    <row r="96190" spans="1:1" x14ac:dyDescent="0.25">
      <c r="A96190"/>
    </row>
    <row r="96191" spans="1:1" x14ac:dyDescent="0.25">
      <c r="A96191"/>
    </row>
    <row r="96192" spans="1:1" x14ac:dyDescent="0.25">
      <c r="A96192"/>
    </row>
    <row r="96193" spans="1:1" x14ac:dyDescent="0.25">
      <c r="A96193"/>
    </row>
    <row r="96194" spans="1:1" x14ac:dyDescent="0.25">
      <c r="A96194"/>
    </row>
    <row r="96195" spans="1:1" x14ac:dyDescent="0.25">
      <c r="A96195"/>
    </row>
    <row r="96196" spans="1:1" x14ac:dyDescent="0.25">
      <c r="A96196"/>
    </row>
    <row r="96197" spans="1:1" x14ac:dyDescent="0.25">
      <c r="A96197"/>
    </row>
    <row r="96198" spans="1:1" x14ac:dyDescent="0.25">
      <c r="A96198"/>
    </row>
    <row r="96199" spans="1:1" x14ac:dyDescent="0.25">
      <c r="A96199"/>
    </row>
    <row r="96200" spans="1:1" x14ac:dyDescent="0.25">
      <c r="A96200"/>
    </row>
    <row r="96201" spans="1:1" x14ac:dyDescent="0.25">
      <c r="A96201"/>
    </row>
    <row r="96202" spans="1:1" x14ac:dyDescent="0.25">
      <c r="A96202"/>
    </row>
    <row r="96203" spans="1:1" x14ac:dyDescent="0.25">
      <c r="A96203"/>
    </row>
    <row r="96204" spans="1:1" x14ac:dyDescent="0.25">
      <c r="A96204"/>
    </row>
    <row r="96205" spans="1:1" x14ac:dyDescent="0.25">
      <c r="A96205"/>
    </row>
    <row r="96206" spans="1:1" x14ac:dyDescent="0.25">
      <c r="A96206"/>
    </row>
    <row r="96207" spans="1:1" x14ac:dyDescent="0.25">
      <c r="A96207"/>
    </row>
    <row r="96208" spans="1:1" x14ac:dyDescent="0.25">
      <c r="A96208"/>
    </row>
    <row r="96209" spans="1:1" x14ac:dyDescent="0.25">
      <c r="A96209"/>
    </row>
    <row r="96210" spans="1:1" x14ac:dyDescent="0.25">
      <c r="A96210"/>
    </row>
    <row r="96211" spans="1:1" x14ac:dyDescent="0.25">
      <c r="A96211"/>
    </row>
    <row r="96212" spans="1:1" x14ac:dyDescent="0.25">
      <c r="A96212"/>
    </row>
    <row r="96213" spans="1:1" x14ac:dyDescent="0.25">
      <c r="A96213"/>
    </row>
    <row r="96214" spans="1:1" x14ac:dyDescent="0.25">
      <c r="A96214"/>
    </row>
    <row r="96215" spans="1:1" x14ac:dyDescent="0.25">
      <c r="A96215"/>
    </row>
    <row r="96216" spans="1:1" x14ac:dyDescent="0.25">
      <c r="A96216"/>
    </row>
    <row r="96217" spans="1:1" x14ac:dyDescent="0.25">
      <c r="A96217"/>
    </row>
    <row r="96218" spans="1:1" x14ac:dyDescent="0.25">
      <c r="A96218"/>
    </row>
    <row r="96219" spans="1:1" x14ac:dyDescent="0.25">
      <c r="A96219"/>
    </row>
    <row r="96220" spans="1:1" x14ac:dyDescent="0.25">
      <c r="A96220"/>
    </row>
    <row r="96221" spans="1:1" x14ac:dyDescent="0.25">
      <c r="A96221"/>
    </row>
    <row r="96222" spans="1:1" x14ac:dyDescent="0.25">
      <c r="A96222"/>
    </row>
    <row r="96223" spans="1:1" x14ac:dyDescent="0.25">
      <c r="A96223"/>
    </row>
    <row r="96224" spans="1:1" x14ac:dyDescent="0.25">
      <c r="A96224"/>
    </row>
    <row r="96225" spans="1:1" x14ac:dyDescent="0.25">
      <c r="A96225"/>
    </row>
    <row r="96226" spans="1:1" x14ac:dyDescent="0.25">
      <c r="A96226"/>
    </row>
    <row r="96227" spans="1:1" x14ac:dyDescent="0.25">
      <c r="A96227"/>
    </row>
    <row r="96228" spans="1:1" x14ac:dyDescent="0.25">
      <c r="A96228"/>
    </row>
    <row r="96229" spans="1:1" x14ac:dyDescent="0.25">
      <c r="A96229"/>
    </row>
    <row r="96230" spans="1:1" x14ac:dyDescent="0.25">
      <c r="A96230"/>
    </row>
    <row r="96231" spans="1:1" x14ac:dyDescent="0.25">
      <c r="A96231"/>
    </row>
    <row r="96232" spans="1:1" x14ac:dyDescent="0.25">
      <c r="A96232"/>
    </row>
    <row r="96233" spans="1:1" x14ac:dyDescent="0.25">
      <c r="A96233"/>
    </row>
    <row r="96234" spans="1:1" x14ac:dyDescent="0.25">
      <c r="A96234"/>
    </row>
    <row r="96235" spans="1:1" x14ac:dyDescent="0.25">
      <c r="A96235"/>
    </row>
    <row r="96236" spans="1:1" x14ac:dyDescent="0.25">
      <c r="A96236"/>
    </row>
    <row r="96237" spans="1:1" x14ac:dyDescent="0.25">
      <c r="A96237"/>
    </row>
    <row r="96238" spans="1:1" x14ac:dyDescent="0.25">
      <c r="A96238"/>
    </row>
    <row r="96239" spans="1:1" x14ac:dyDescent="0.25">
      <c r="A96239"/>
    </row>
    <row r="96240" spans="1:1" x14ac:dyDescent="0.25">
      <c r="A96240"/>
    </row>
    <row r="96241" spans="1:1" x14ac:dyDescent="0.25">
      <c r="A96241"/>
    </row>
    <row r="96242" spans="1:1" x14ac:dyDescent="0.25">
      <c r="A96242"/>
    </row>
    <row r="96243" spans="1:1" x14ac:dyDescent="0.25">
      <c r="A96243"/>
    </row>
    <row r="96244" spans="1:1" x14ac:dyDescent="0.25">
      <c r="A96244"/>
    </row>
    <row r="96245" spans="1:1" x14ac:dyDescent="0.25">
      <c r="A96245"/>
    </row>
    <row r="96246" spans="1:1" x14ac:dyDescent="0.25">
      <c r="A96246"/>
    </row>
    <row r="96247" spans="1:1" x14ac:dyDescent="0.25">
      <c r="A96247"/>
    </row>
    <row r="96248" spans="1:1" x14ac:dyDescent="0.25">
      <c r="A96248"/>
    </row>
    <row r="96249" spans="1:1" x14ac:dyDescent="0.25">
      <c r="A96249"/>
    </row>
    <row r="96250" spans="1:1" x14ac:dyDescent="0.25">
      <c r="A96250"/>
    </row>
    <row r="96251" spans="1:1" x14ac:dyDescent="0.25">
      <c r="A96251"/>
    </row>
    <row r="96252" spans="1:1" x14ac:dyDescent="0.25">
      <c r="A96252"/>
    </row>
    <row r="96253" spans="1:1" x14ac:dyDescent="0.25">
      <c r="A96253"/>
    </row>
    <row r="96254" spans="1:1" x14ac:dyDescent="0.25">
      <c r="A96254"/>
    </row>
    <row r="96255" spans="1:1" x14ac:dyDescent="0.25">
      <c r="A96255"/>
    </row>
    <row r="96256" spans="1:1" x14ac:dyDescent="0.25">
      <c r="A96256"/>
    </row>
    <row r="96257" spans="1:1" x14ac:dyDescent="0.25">
      <c r="A96257"/>
    </row>
    <row r="96258" spans="1:1" x14ac:dyDescent="0.25">
      <c r="A96258"/>
    </row>
    <row r="96259" spans="1:1" x14ac:dyDescent="0.25">
      <c r="A96259"/>
    </row>
    <row r="96260" spans="1:1" x14ac:dyDescent="0.25">
      <c r="A96260"/>
    </row>
    <row r="96261" spans="1:1" x14ac:dyDescent="0.25">
      <c r="A96261"/>
    </row>
    <row r="96262" spans="1:1" x14ac:dyDescent="0.25">
      <c r="A96262"/>
    </row>
    <row r="96263" spans="1:1" x14ac:dyDescent="0.25">
      <c r="A96263"/>
    </row>
    <row r="96264" spans="1:1" x14ac:dyDescent="0.25">
      <c r="A96264"/>
    </row>
    <row r="96265" spans="1:1" x14ac:dyDescent="0.25">
      <c r="A96265"/>
    </row>
    <row r="96266" spans="1:1" x14ac:dyDescent="0.25">
      <c r="A96266"/>
    </row>
    <row r="96267" spans="1:1" x14ac:dyDescent="0.25">
      <c r="A96267"/>
    </row>
    <row r="96268" spans="1:1" x14ac:dyDescent="0.25">
      <c r="A96268"/>
    </row>
    <row r="96269" spans="1:1" x14ac:dyDescent="0.25">
      <c r="A96269"/>
    </row>
    <row r="96270" spans="1:1" x14ac:dyDescent="0.25">
      <c r="A96270"/>
    </row>
    <row r="96271" spans="1:1" x14ac:dyDescent="0.25">
      <c r="A96271"/>
    </row>
    <row r="96272" spans="1:1" x14ac:dyDescent="0.25">
      <c r="A96272"/>
    </row>
    <row r="96273" spans="1:1" x14ac:dyDescent="0.25">
      <c r="A96273"/>
    </row>
    <row r="96274" spans="1:1" x14ac:dyDescent="0.25">
      <c r="A96274"/>
    </row>
    <row r="96275" spans="1:1" x14ac:dyDescent="0.25">
      <c r="A96275"/>
    </row>
    <row r="96276" spans="1:1" x14ac:dyDescent="0.25">
      <c r="A96276"/>
    </row>
    <row r="96277" spans="1:1" x14ac:dyDescent="0.25">
      <c r="A96277"/>
    </row>
    <row r="96278" spans="1:1" x14ac:dyDescent="0.25">
      <c r="A96278"/>
    </row>
    <row r="96279" spans="1:1" x14ac:dyDescent="0.25">
      <c r="A96279"/>
    </row>
    <row r="96280" spans="1:1" x14ac:dyDescent="0.25">
      <c r="A96280"/>
    </row>
    <row r="96281" spans="1:1" x14ac:dyDescent="0.25">
      <c r="A96281"/>
    </row>
    <row r="96282" spans="1:1" x14ac:dyDescent="0.25">
      <c r="A96282"/>
    </row>
    <row r="96283" spans="1:1" x14ac:dyDescent="0.25">
      <c r="A96283"/>
    </row>
    <row r="96284" spans="1:1" x14ac:dyDescent="0.25">
      <c r="A96284"/>
    </row>
    <row r="96285" spans="1:1" x14ac:dyDescent="0.25">
      <c r="A96285"/>
    </row>
    <row r="96286" spans="1:1" x14ac:dyDescent="0.25">
      <c r="A96286"/>
    </row>
    <row r="96287" spans="1:1" x14ac:dyDescent="0.25">
      <c r="A96287"/>
    </row>
    <row r="96288" spans="1:1" x14ac:dyDescent="0.25">
      <c r="A96288"/>
    </row>
    <row r="96289" spans="1:1" x14ac:dyDescent="0.25">
      <c r="A96289"/>
    </row>
    <row r="96290" spans="1:1" x14ac:dyDescent="0.25">
      <c r="A96290"/>
    </row>
    <row r="96291" spans="1:1" x14ac:dyDescent="0.25">
      <c r="A96291"/>
    </row>
    <row r="96292" spans="1:1" x14ac:dyDescent="0.25">
      <c r="A96292"/>
    </row>
    <row r="96293" spans="1:1" x14ac:dyDescent="0.25">
      <c r="A96293"/>
    </row>
    <row r="96294" spans="1:1" x14ac:dyDescent="0.25">
      <c r="A96294"/>
    </row>
    <row r="96295" spans="1:1" x14ac:dyDescent="0.25">
      <c r="A96295"/>
    </row>
    <row r="96296" spans="1:1" x14ac:dyDescent="0.25">
      <c r="A96296"/>
    </row>
    <row r="96297" spans="1:1" x14ac:dyDescent="0.25">
      <c r="A96297"/>
    </row>
    <row r="96298" spans="1:1" x14ac:dyDescent="0.25">
      <c r="A96298"/>
    </row>
    <row r="96299" spans="1:1" x14ac:dyDescent="0.25">
      <c r="A96299"/>
    </row>
    <row r="96300" spans="1:1" x14ac:dyDescent="0.25">
      <c r="A96300"/>
    </row>
    <row r="96301" spans="1:1" x14ac:dyDescent="0.25">
      <c r="A96301"/>
    </row>
    <row r="96302" spans="1:1" x14ac:dyDescent="0.25">
      <c r="A96302"/>
    </row>
    <row r="96303" spans="1:1" x14ac:dyDescent="0.25">
      <c r="A96303"/>
    </row>
    <row r="96304" spans="1:1" x14ac:dyDescent="0.25">
      <c r="A96304"/>
    </row>
    <row r="96305" spans="1:1" x14ac:dyDescent="0.25">
      <c r="A96305"/>
    </row>
    <row r="96306" spans="1:1" x14ac:dyDescent="0.25">
      <c r="A96306"/>
    </row>
    <row r="96307" spans="1:1" x14ac:dyDescent="0.25">
      <c r="A96307"/>
    </row>
    <row r="96308" spans="1:1" x14ac:dyDescent="0.25">
      <c r="A96308"/>
    </row>
    <row r="96309" spans="1:1" x14ac:dyDescent="0.25">
      <c r="A96309"/>
    </row>
    <row r="96310" spans="1:1" x14ac:dyDescent="0.25">
      <c r="A96310"/>
    </row>
    <row r="96311" spans="1:1" x14ac:dyDescent="0.25">
      <c r="A96311"/>
    </row>
    <row r="96312" spans="1:1" x14ac:dyDescent="0.25">
      <c r="A96312"/>
    </row>
    <row r="96313" spans="1:1" x14ac:dyDescent="0.25">
      <c r="A96313"/>
    </row>
    <row r="96314" spans="1:1" x14ac:dyDescent="0.25">
      <c r="A96314"/>
    </row>
    <row r="96315" spans="1:1" x14ac:dyDescent="0.25">
      <c r="A96315"/>
    </row>
    <row r="96316" spans="1:1" x14ac:dyDescent="0.25">
      <c r="A96316"/>
    </row>
    <row r="96317" spans="1:1" x14ac:dyDescent="0.25">
      <c r="A96317"/>
    </row>
    <row r="96318" spans="1:1" x14ac:dyDescent="0.25">
      <c r="A96318"/>
    </row>
    <row r="96319" spans="1:1" x14ac:dyDescent="0.25">
      <c r="A96319"/>
    </row>
    <row r="96320" spans="1:1" x14ac:dyDescent="0.25">
      <c r="A96320"/>
    </row>
    <row r="96321" spans="1:1" x14ac:dyDescent="0.25">
      <c r="A96321"/>
    </row>
    <row r="96322" spans="1:1" x14ac:dyDescent="0.25">
      <c r="A96322"/>
    </row>
    <row r="96323" spans="1:1" x14ac:dyDescent="0.25">
      <c r="A96323"/>
    </row>
    <row r="96324" spans="1:1" x14ac:dyDescent="0.25">
      <c r="A96324"/>
    </row>
    <row r="96325" spans="1:1" x14ac:dyDescent="0.25">
      <c r="A96325"/>
    </row>
    <row r="96326" spans="1:1" x14ac:dyDescent="0.25">
      <c r="A96326"/>
    </row>
    <row r="96327" spans="1:1" x14ac:dyDescent="0.25">
      <c r="A96327"/>
    </row>
    <row r="96328" spans="1:1" x14ac:dyDescent="0.25">
      <c r="A96328"/>
    </row>
    <row r="96329" spans="1:1" x14ac:dyDescent="0.25">
      <c r="A96329"/>
    </row>
    <row r="96330" spans="1:1" x14ac:dyDescent="0.25">
      <c r="A96330"/>
    </row>
    <row r="96331" spans="1:1" x14ac:dyDescent="0.25">
      <c r="A96331"/>
    </row>
    <row r="96332" spans="1:1" x14ac:dyDescent="0.25">
      <c r="A96332"/>
    </row>
    <row r="96333" spans="1:1" x14ac:dyDescent="0.25">
      <c r="A96333"/>
    </row>
    <row r="96334" spans="1:1" x14ac:dyDescent="0.25">
      <c r="A96334"/>
    </row>
    <row r="96335" spans="1:1" x14ac:dyDescent="0.25">
      <c r="A96335"/>
    </row>
    <row r="96336" spans="1:1" x14ac:dyDescent="0.25">
      <c r="A96336"/>
    </row>
    <row r="96337" spans="1:1" x14ac:dyDescent="0.25">
      <c r="A96337"/>
    </row>
    <row r="96338" spans="1:1" x14ac:dyDescent="0.25">
      <c r="A96338"/>
    </row>
    <row r="96339" spans="1:1" x14ac:dyDescent="0.25">
      <c r="A96339"/>
    </row>
    <row r="96340" spans="1:1" x14ac:dyDescent="0.25">
      <c r="A96340"/>
    </row>
    <row r="96341" spans="1:1" x14ac:dyDescent="0.25">
      <c r="A96341"/>
    </row>
    <row r="96342" spans="1:1" x14ac:dyDescent="0.25">
      <c r="A96342"/>
    </row>
    <row r="96343" spans="1:1" x14ac:dyDescent="0.25">
      <c r="A96343"/>
    </row>
    <row r="96344" spans="1:1" x14ac:dyDescent="0.25">
      <c r="A96344"/>
    </row>
    <row r="96345" spans="1:1" x14ac:dyDescent="0.25">
      <c r="A96345"/>
    </row>
    <row r="96346" spans="1:1" x14ac:dyDescent="0.25">
      <c r="A96346"/>
    </row>
    <row r="96347" spans="1:1" x14ac:dyDescent="0.25">
      <c r="A96347"/>
    </row>
    <row r="96348" spans="1:1" x14ac:dyDescent="0.25">
      <c r="A96348"/>
    </row>
    <row r="96349" spans="1:1" x14ac:dyDescent="0.25">
      <c r="A96349"/>
    </row>
    <row r="96350" spans="1:1" x14ac:dyDescent="0.25">
      <c r="A96350"/>
    </row>
    <row r="96351" spans="1:1" x14ac:dyDescent="0.25">
      <c r="A96351"/>
    </row>
    <row r="96352" spans="1:1" x14ac:dyDescent="0.25">
      <c r="A96352"/>
    </row>
    <row r="96353" spans="1:1" x14ac:dyDescent="0.25">
      <c r="A96353"/>
    </row>
    <row r="96354" spans="1:1" x14ac:dyDescent="0.25">
      <c r="A96354"/>
    </row>
    <row r="96355" spans="1:1" x14ac:dyDescent="0.25">
      <c r="A96355"/>
    </row>
    <row r="96356" spans="1:1" x14ac:dyDescent="0.25">
      <c r="A96356"/>
    </row>
    <row r="96357" spans="1:1" x14ac:dyDescent="0.25">
      <c r="A96357"/>
    </row>
    <row r="96358" spans="1:1" x14ac:dyDescent="0.25">
      <c r="A96358"/>
    </row>
    <row r="96359" spans="1:1" x14ac:dyDescent="0.25">
      <c r="A96359"/>
    </row>
    <row r="96360" spans="1:1" x14ac:dyDescent="0.25">
      <c r="A96360"/>
    </row>
    <row r="96361" spans="1:1" x14ac:dyDescent="0.25">
      <c r="A96361"/>
    </row>
    <row r="96362" spans="1:1" x14ac:dyDescent="0.25">
      <c r="A96362"/>
    </row>
    <row r="96363" spans="1:1" x14ac:dyDescent="0.25">
      <c r="A96363"/>
    </row>
    <row r="96364" spans="1:1" x14ac:dyDescent="0.25">
      <c r="A96364"/>
    </row>
    <row r="96365" spans="1:1" x14ac:dyDescent="0.25">
      <c r="A96365"/>
    </row>
    <row r="96366" spans="1:1" x14ac:dyDescent="0.25">
      <c r="A96366"/>
    </row>
    <row r="96367" spans="1:1" x14ac:dyDescent="0.25">
      <c r="A96367"/>
    </row>
    <row r="96368" spans="1:1" x14ac:dyDescent="0.25">
      <c r="A96368"/>
    </row>
    <row r="96369" spans="1:1" x14ac:dyDescent="0.25">
      <c r="A96369"/>
    </row>
    <row r="96370" spans="1:1" x14ac:dyDescent="0.25">
      <c r="A96370"/>
    </row>
    <row r="96371" spans="1:1" x14ac:dyDescent="0.25">
      <c r="A96371"/>
    </row>
    <row r="96372" spans="1:1" x14ac:dyDescent="0.25">
      <c r="A96372"/>
    </row>
    <row r="96373" spans="1:1" x14ac:dyDescent="0.25">
      <c r="A96373"/>
    </row>
    <row r="96374" spans="1:1" x14ac:dyDescent="0.25">
      <c r="A96374"/>
    </row>
    <row r="96375" spans="1:1" x14ac:dyDescent="0.25">
      <c r="A96375"/>
    </row>
    <row r="96376" spans="1:1" x14ac:dyDescent="0.25">
      <c r="A96376"/>
    </row>
    <row r="96377" spans="1:1" x14ac:dyDescent="0.25">
      <c r="A96377"/>
    </row>
    <row r="96378" spans="1:1" x14ac:dyDescent="0.25">
      <c r="A96378"/>
    </row>
    <row r="96379" spans="1:1" x14ac:dyDescent="0.25">
      <c r="A96379"/>
    </row>
    <row r="96380" spans="1:1" x14ac:dyDescent="0.25">
      <c r="A96380"/>
    </row>
    <row r="96381" spans="1:1" x14ac:dyDescent="0.25">
      <c r="A96381"/>
    </row>
    <row r="96382" spans="1:1" x14ac:dyDescent="0.25">
      <c r="A96382"/>
    </row>
    <row r="96383" spans="1:1" x14ac:dyDescent="0.25">
      <c r="A96383"/>
    </row>
    <row r="96384" spans="1:1" x14ac:dyDescent="0.25">
      <c r="A96384"/>
    </row>
    <row r="96385" spans="1:1" x14ac:dyDescent="0.25">
      <c r="A96385"/>
    </row>
    <row r="96386" spans="1:1" x14ac:dyDescent="0.25">
      <c r="A96386"/>
    </row>
    <row r="96387" spans="1:1" x14ac:dyDescent="0.25">
      <c r="A96387"/>
    </row>
    <row r="96388" spans="1:1" x14ac:dyDescent="0.25">
      <c r="A96388"/>
    </row>
    <row r="96389" spans="1:1" x14ac:dyDescent="0.25">
      <c r="A96389"/>
    </row>
    <row r="96390" spans="1:1" x14ac:dyDescent="0.25">
      <c r="A96390"/>
    </row>
    <row r="96391" spans="1:1" x14ac:dyDescent="0.25">
      <c r="A96391"/>
    </row>
    <row r="96392" spans="1:1" x14ac:dyDescent="0.25">
      <c r="A96392"/>
    </row>
    <row r="96393" spans="1:1" x14ac:dyDescent="0.25">
      <c r="A96393"/>
    </row>
    <row r="96394" spans="1:1" x14ac:dyDescent="0.25">
      <c r="A96394"/>
    </row>
    <row r="96395" spans="1:1" x14ac:dyDescent="0.25">
      <c r="A96395"/>
    </row>
    <row r="96396" spans="1:1" x14ac:dyDescent="0.25">
      <c r="A96396"/>
    </row>
    <row r="96397" spans="1:1" x14ac:dyDescent="0.25">
      <c r="A96397"/>
    </row>
    <row r="96398" spans="1:1" x14ac:dyDescent="0.25">
      <c r="A96398"/>
    </row>
    <row r="96399" spans="1:1" x14ac:dyDescent="0.25">
      <c r="A96399"/>
    </row>
    <row r="96400" spans="1:1" x14ac:dyDescent="0.25">
      <c r="A96400"/>
    </row>
    <row r="96401" spans="1:1" x14ac:dyDescent="0.25">
      <c r="A96401"/>
    </row>
    <row r="96402" spans="1:1" x14ac:dyDescent="0.25">
      <c r="A96402"/>
    </row>
    <row r="96403" spans="1:1" x14ac:dyDescent="0.25">
      <c r="A96403"/>
    </row>
    <row r="96404" spans="1:1" x14ac:dyDescent="0.25">
      <c r="A96404"/>
    </row>
    <row r="96405" spans="1:1" x14ac:dyDescent="0.25">
      <c r="A96405"/>
    </row>
    <row r="96406" spans="1:1" x14ac:dyDescent="0.25">
      <c r="A96406"/>
    </row>
    <row r="96407" spans="1:1" x14ac:dyDescent="0.25">
      <c r="A96407"/>
    </row>
    <row r="96408" spans="1:1" x14ac:dyDescent="0.25">
      <c r="A96408"/>
    </row>
    <row r="96409" spans="1:1" x14ac:dyDescent="0.25">
      <c r="A96409"/>
    </row>
    <row r="96410" spans="1:1" x14ac:dyDescent="0.25">
      <c r="A96410"/>
    </row>
    <row r="96411" spans="1:1" x14ac:dyDescent="0.25">
      <c r="A96411"/>
    </row>
    <row r="96412" spans="1:1" x14ac:dyDescent="0.25">
      <c r="A96412"/>
    </row>
    <row r="96413" spans="1:1" x14ac:dyDescent="0.25">
      <c r="A96413"/>
    </row>
    <row r="96414" spans="1:1" x14ac:dyDescent="0.25">
      <c r="A96414"/>
    </row>
    <row r="96415" spans="1:1" x14ac:dyDescent="0.25">
      <c r="A96415"/>
    </row>
    <row r="96416" spans="1:1" x14ac:dyDescent="0.25">
      <c r="A96416"/>
    </row>
    <row r="96417" spans="1:1" x14ac:dyDescent="0.25">
      <c r="A96417"/>
    </row>
    <row r="96418" spans="1:1" x14ac:dyDescent="0.25">
      <c r="A96418"/>
    </row>
    <row r="96419" spans="1:1" x14ac:dyDescent="0.25">
      <c r="A96419"/>
    </row>
    <row r="96420" spans="1:1" x14ac:dyDescent="0.25">
      <c r="A96420"/>
    </row>
    <row r="96421" spans="1:1" x14ac:dyDescent="0.25">
      <c r="A96421"/>
    </row>
    <row r="96422" spans="1:1" x14ac:dyDescent="0.25">
      <c r="A96422"/>
    </row>
    <row r="96423" spans="1:1" x14ac:dyDescent="0.25">
      <c r="A96423"/>
    </row>
    <row r="96424" spans="1:1" x14ac:dyDescent="0.25">
      <c r="A96424"/>
    </row>
    <row r="96425" spans="1:1" x14ac:dyDescent="0.25">
      <c r="A96425"/>
    </row>
    <row r="96426" spans="1:1" x14ac:dyDescent="0.25">
      <c r="A96426"/>
    </row>
    <row r="96427" spans="1:1" x14ac:dyDescent="0.25">
      <c r="A96427"/>
    </row>
    <row r="96428" spans="1:1" x14ac:dyDescent="0.25">
      <c r="A96428"/>
    </row>
    <row r="96429" spans="1:1" x14ac:dyDescent="0.25">
      <c r="A96429"/>
    </row>
    <row r="96430" spans="1:1" x14ac:dyDescent="0.25">
      <c r="A96430"/>
    </row>
    <row r="96431" spans="1:1" x14ac:dyDescent="0.25">
      <c r="A96431"/>
    </row>
    <row r="96432" spans="1:1" x14ac:dyDescent="0.25">
      <c r="A96432"/>
    </row>
    <row r="96433" spans="1:1" x14ac:dyDescent="0.25">
      <c r="A96433"/>
    </row>
    <row r="96434" spans="1:1" x14ac:dyDescent="0.25">
      <c r="A96434"/>
    </row>
    <row r="96435" spans="1:1" x14ac:dyDescent="0.25">
      <c r="A96435"/>
    </row>
    <row r="96436" spans="1:1" x14ac:dyDescent="0.25">
      <c r="A96436"/>
    </row>
    <row r="96437" spans="1:1" x14ac:dyDescent="0.25">
      <c r="A96437"/>
    </row>
    <row r="96438" spans="1:1" x14ac:dyDescent="0.25">
      <c r="A96438"/>
    </row>
    <row r="96439" spans="1:1" x14ac:dyDescent="0.25">
      <c r="A96439"/>
    </row>
    <row r="96440" spans="1:1" x14ac:dyDescent="0.25">
      <c r="A96440"/>
    </row>
    <row r="96441" spans="1:1" x14ac:dyDescent="0.25">
      <c r="A96441"/>
    </row>
    <row r="96442" spans="1:1" x14ac:dyDescent="0.25">
      <c r="A96442"/>
    </row>
    <row r="96443" spans="1:1" x14ac:dyDescent="0.25">
      <c r="A96443"/>
    </row>
    <row r="96444" spans="1:1" x14ac:dyDescent="0.25">
      <c r="A96444"/>
    </row>
    <row r="96445" spans="1:1" x14ac:dyDescent="0.25">
      <c r="A96445"/>
    </row>
    <row r="96446" spans="1:1" x14ac:dyDescent="0.25">
      <c r="A96446"/>
    </row>
    <row r="96447" spans="1:1" x14ac:dyDescent="0.25">
      <c r="A96447"/>
    </row>
    <row r="96448" spans="1:1" x14ac:dyDescent="0.25">
      <c r="A96448"/>
    </row>
    <row r="96449" spans="1:1" x14ac:dyDescent="0.25">
      <c r="A96449"/>
    </row>
    <row r="96450" spans="1:1" x14ac:dyDescent="0.25">
      <c r="A96450"/>
    </row>
    <row r="96451" spans="1:1" x14ac:dyDescent="0.25">
      <c r="A96451"/>
    </row>
    <row r="96452" spans="1:1" x14ac:dyDescent="0.25">
      <c r="A96452"/>
    </row>
    <row r="96453" spans="1:1" x14ac:dyDescent="0.25">
      <c r="A96453"/>
    </row>
    <row r="96454" spans="1:1" x14ac:dyDescent="0.25">
      <c r="A96454"/>
    </row>
    <row r="96455" spans="1:1" x14ac:dyDescent="0.25">
      <c r="A96455"/>
    </row>
    <row r="96456" spans="1:1" x14ac:dyDescent="0.25">
      <c r="A96456"/>
    </row>
    <row r="96457" spans="1:1" x14ac:dyDescent="0.25">
      <c r="A96457"/>
    </row>
    <row r="96458" spans="1:1" x14ac:dyDescent="0.25">
      <c r="A96458"/>
    </row>
    <row r="96459" spans="1:1" x14ac:dyDescent="0.25">
      <c r="A96459"/>
    </row>
    <row r="96460" spans="1:1" x14ac:dyDescent="0.25">
      <c r="A96460"/>
    </row>
    <row r="96461" spans="1:1" x14ac:dyDescent="0.25">
      <c r="A96461"/>
    </row>
    <row r="96462" spans="1:1" x14ac:dyDescent="0.25">
      <c r="A96462"/>
    </row>
    <row r="96463" spans="1:1" x14ac:dyDescent="0.25">
      <c r="A96463"/>
    </row>
    <row r="96464" spans="1:1" x14ac:dyDescent="0.25">
      <c r="A96464"/>
    </row>
    <row r="96465" spans="1:1" x14ac:dyDescent="0.25">
      <c r="A96465"/>
    </row>
    <row r="96466" spans="1:1" x14ac:dyDescent="0.25">
      <c r="A96466"/>
    </row>
    <row r="96467" spans="1:1" x14ac:dyDescent="0.25">
      <c r="A96467"/>
    </row>
    <row r="96468" spans="1:1" x14ac:dyDescent="0.25">
      <c r="A96468"/>
    </row>
    <row r="96469" spans="1:1" x14ac:dyDescent="0.25">
      <c r="A96469"/>
    </row>
    <row r="96470" spans="1:1" x14ac:dyDescent="0.25">
      <c r="A96470"/>
    </row>
    <row r="96471" spans="1:1" x14ac:dyDescent="0.25">
      <c r="A96471"/>
    </row>
    <row r="96472" spans="1:1" x14ac:dyDescent="0.25">
      <c r="A96472"/>
    </row>
    <row r="96473" spans="1:1" x14ac:dyDescent="0.25">
      <c r="A96473"/>
    </row>
    <row r="96474" spans="1:1" x14ac:dyDescent="0.25">
      <c r="A96474"/>
    </row>
    <row r="96475" spans="1:1" x14ac:dyDescent="0.25">
      <c r="A96475"/>
    </row>
    <row r="96476" spans="1:1" x14ac:dyDescent="0.25">
      <c r="A96476"/>
    </row>
    <row r="96477" spans="1:1" x14ac:dyDescent="0.25">
      <c r="A96477"/>
    </row>
    <row r="96478" spans="1:1" x14ac:dyDescent="0.25">
      <c r="A96478"/>
    </row>
    <row r="96479" spans="1:1" x14ac:dyDescent="0.25">
      <c r="A96479"/>
    </row>
    <row r="96480" spans="1:1" x14ac:dyDescent="0.25">
      <c r="A96480"/>
    </row>
    <row r="96481" spans="1:1" x14ac:dyDescent="0.25">
      <c r="A96481"/>
    </row>
    <row r="96482" spans="1:1" x14ac:dyDescent="0.25">
      <c r="A96482"/>
    </row>
    <row r="96483" spans="1:1" x14ac:dyDescent="0.25">
      <c r="A96483"/>
    </row>
    <row r="96484" spans="1:1" x14ac:dyDescent="0.25">
      <c r="A96484"/>
    </row>
    <row r="96485" spans="1:1" x14ac:dyDescent="0.25">
      <c r="A96485"/>
    </row>
    <row r="96486" spans="1:1" x14ac:dyDescent="0.25">
      <c r="A96486"/>
    </row>
    <row r="96487" spans="1:1" x14ac:dyDescent="0.25">
      <c r="A96487"/>
    </row>
    <row r="96488" spans="1:1" x14ac:dyDescent="0.25">
      <c r="A96488"/>
    </row>
    <row r="96489" spans="1:1" x14ac:dyDescent="0.25">
      <c r="A96489"/>
    </row>
    <row r="96490" spans="1:1" x14ac:dyDescent="0.25">
      <c r="A96490"/>
    </row>
    <row r="96491" spans="1:1" x14ac:dyDescent="0.25">
      <c r="A96491"/>
    </row>
    <row r="96492" spans="1:1" x14ac:dyDescent="0.25">
      <c r="A96492"/>
    </row>
    <row r="96493" spans="1:1" x14ac:dyDescent="0.25">
      <c r="A96493"/>
    </row>
    <row r="96494" spans="1:1" x14ac:dyDescent="0.25">
      <c r="A96494"/>
    </row>
    <row r="96495" spans="1:1" x14ac:dyDescent="0.25">
      <c r="A96495"/>
    </row>
    <row r="96496" spans="1:1" x14ac:dyDescent="0.25">
      <c r="A96496"/>
    </row>
    <row r="96497" spans="1:1" x14ac:dyDescent="0.25">
      <c r="A96497"/>
    </row>
    <row r="96498" spans="1:1" x14ac:dyDescent="0.25">
      <c r="A96498"/>
    </row>
    <row r="96499" spans="1:1" x14ac:dyDescent="0.25">
      <c r="A96499"/>
    </row>
    <row r="96500" spans="1:1" x14ac:dyDescent="0.25">
      <c r="A96500"/>
    </row>
    <row r="96501" spans="1:1" x14ac:dyDescent="0.25">
      <c r="A96501"/>
    </row>
    <row r="96502" spans="1:1" x14ac:dyDescent="0.25">
      <c r="A96502"/>
    </row>
    <row r="96503" spans="1:1" x14ac:dyDescent="0.25">
      <c r="A96503"/>
    </row>
    <row r="96504" spans="1:1" x14ac:dyDescent="0.25">
      <c r="A96504"/>
    </row>
    <row r="96505" spans="1:1" x14ac:dyDescent="0.25">
      <c r="A96505"/>
    </row>
    <row r="96506" spans="1:1" x14ac:dyDescent="0.25">
      <c r="A96506"/>
    </row>
    <row r="96507" spans="1:1" x14ac:dyDescent="0.25">
      <c r="A96507"/>
    </row>
    <row r="96508" spans="1:1" x14ac:dyDescent="0.25">
      <c r="A96508"/>
    </row>
    <row r="96509" spans="1:1" x14ac:dyDescent="0.25">
      <c r="A96509"/>
    </row>
    <row r="96510" spans="1:1" x14ac:dyDescent="0.25">
      <c r="A96510"/>
    </row>
    <row r="96511" spans="1:1" x14ac:dyDescent="0.25">
      <c r="A96511"/>
    </row>
    <row r="96512" spans="1:1" x14ac:dyDescent="0.25">
      <c r="A96512"/>
    </row>
    <row r="96513" spans="1:1" x14ac:dyDescent="0.25">
      <c r="A96513"/>
    </row>
    <row r="96514" spans="1:1" x14ac:dyDescent="0.25">
      <c r="A96514"/>
    </row>
    <row r="96515" spans="1:1" x14ac:dyDescent="0.25">
      <c r="A96515"/>
    </row>
    <row r="96516" spans="1:1" x14ac:dyDescent="0.25">
      <c r="A96516"/>
    </row>
    <row r="96517" spans="1:1" x14ac:dyDescent="0.25">
      <c r="A96517"/>
    </row>
    <row r="96518" spans="1:1" x14ac:dyDescent="0.25">
      <c r="A96518"/>
    </row>
    <row r="96519" spans="1:1" x14ac:dyDescent="0.25">
      <c r="A96519"/>
    </row>
    <row r="96520" spans="1:1" x14ac:dyDescent="0.25">
      <c r="A96520"/>
    </row>
    <row r="96521" spans="1:1" x14ac:dyDescent="0.25">
      <c r="A96521"/>
    </row>
    <row r="96522" spans="1:1" x14ac:dyDescent="0.25">
      <c r="A96522"/>
    </row>
    <row r="96523" spans="1:1" x14ac:dyDescent="0.25">
      <c r="A96523"/>
    </row>
    <row r="96524" spans="1:1" x14ac:dyDescent="0.25">
      <c r="A96524"/>
    </row>
    <row r="96525" spans="1:1" x14ac:dyDescent="0.25">
      <c r="A96525"/>
    </row>
    <row r="96526" spans="1:1" x14ac:dyDescent="0.25">
      <c r="A96526"/>
    </row>
    <row r="96527" spans="1:1" x14ac:dyDescent="0.25">
      <c r="A96527"/>
    </row>
    <row r="96528" spans="1:1" x14ac:dyDescent="0.25">
      <c r="A96528"/>
    </row>
    <row r="96529" spans="1:1" x14ac:dyDescent="0.25">
      <c r="A96529"/>
    </row>
    <row r="96530" spans="1:1" x14ac:dyDescent="0.25">
      <c r="A96530"/>
    </row>
    <row r="96531" spans="1:1" x14ac:dyDescent="0.25">
      <c r="A96531"/>
    </row>
    <row r="96532" spans="1:1" x14ac:dyDescent="0.25">
      <c r="A96532"/>
    </row>
    <row r="96533" spans="1:1" x14ac:dyDescent="0.25">
      <c r="A96533"/>
    </row>
    <row r="96534" spans="1:1" x14ac:dyDescent="0.25">
      <c r="A96534"/>
    </row>
    <row r="96535" spans="1:1" x14ac:dyDescent="0.25">
      <c r="A96535"/>
    </row>
    <row r="96536" spans="1:1" x14ac:dyDescent="0.25">
      <c r="A96536"/>
    </row>
    <row r="96537" spans="1:1" x14ac:dyDescent="0.25">
      <c r="A96537"/>
    </row>
    <row r="96538" spans="1:1" x14ac:dyDescent="0.25">
      <c r="A96538"/>
    </row>
    <row r="96539" spans="1:1" x14ac:dyDescent="0.25">
      <c r="A96539"/>
    </row>
    <row r="96540" spans="1:1" x14ac:dyDescent="0.25">
      <c r="A96540"/>
    </row>
    <row r="96541" spans="1:1" x14ac:dyDescent="0.25">
      <c r="A96541"/>
    </row>
    <row r="96542" spans="1:1" x14ac:dyDescent="0.25">
      <c r="A96542"/>
    </row>
    <row r="96543" spans="1:1" x14ac:dyDescent="0.25">
      <c r="A96543"/>
    </row>
    <row r="96544" spans="1:1" x14ac:dyDescent="0.25">
      <c r="A96544"/>
    </row>
    <row r="96545" spans="1:1" x14ac:dyDescent="0.25">
      <c r="A96545"/>
    </row>
    <row r="96546" spans="1:1" x14ac:dyDescent="0.25">
      <c r="A96546"/>
    </row>
    <row r="96547" spans="1:1" x14ac:dyDescent="0.25">
      <c r="A96547"/>
    </row>
    <row r="96548" spans="1:1" x14ac:dyDescent="0.25">
      <c r="A96548"/>
    </row>
    <row r="96549" spans="1:1" x14ac:dyDescent="0.25">
      <c r="A96549"/>
    </row>
    <row r="96550" spans="1:1" x14ac:dyDescent="0.25">
      <c r="A96550"/>
    </row>
    <row r="96551" spans="1:1" x14ac:dyDescent="0.25">
      <c r="A96551"/>
    </row>
    <row r="96552" spans="1:1" x14ac:dyDescent="0.25">
      <c r="A96552"/>
    </row>
    <row r="96553" spans="1:1" x14ac:dyDescent="0.25">
      <c r="A96553"/>
    </row>
    <row r="96554" spans="1:1" x14ac:dyDescent="0.25">
      <c r="A96554"/>
    </row>
    <row r="96555" spans="1:1" x14ac:dyDescent="0.25">
      <c r="A96555"/>
    </row>
    <row r="96556" spans="1:1" x14ac:dyDescent="0.25">
      <c r="A96556"/>
    </row>
    <row r="96557" spans="1:1" x14ac:dyDescent="0.25">
      <c r="A96557"/>
    </row>
    <row r="96558" spans="1:1" x14ac:dyDescent="0.25">
      <c r="A96558"/>
    </row>
    <row r="96559" spans="1:1" x14ac:dyDescent="0.25">
      <c r="A96559"/>
    </row>
    <row r="96560" spans="1:1" x14ac:dyDescent="0.25">
      <c r="A96560"/>
    </row>
    <row r="96561" spans="1:1" x14ac:dyDescent="0.25">
      <c r="A96561"/>
    </row>
    <row r="96562" spans="1:1" x14ac:dyDescent="0.25">
      <c r="A96562"/>
    </row>
    <row r="96563" spans="1:1" x14ac:dyDescent="0.25">
      <c r="A96563"/>
    </row>
    <row r="96564" spans="1:1" x14ac:dyDescent="0.25">
      <c r="A96564"/>
    </row>
    <row r="96565" spans="1:1" x14ac:dyDescent="0.25">
      <c r="A96565"/>
    </row>
    <row r="96566" spans="1:1" x14ac:dyDescent="0.25">
      <c r="A96566"/>
    </row>
    <row r="96567" spans="1:1" x14ac:dyDescent="0.25">
      <c r="A96567"/>
    </row>
    <row r="96568" spans="1:1" x14ac:dyDescent="0.25">
      <c r="A96568"/>
    </row>
    <row r="96569" spans="1:1" x14ac:dyDescent="0.25">
      <c r="A96569"/>
    </row>
    <row r="96570" spans="1:1" x14ac:dyDescent="0.25">
      <c r="A96570"/>
    </row>
    <row r="96571" spans="1:1" x14ac:dyDescent="0.25">
      <c r="A96571"/>
    </row>
    <row r="96572" spans="1:1" x14ac:dyDescent="0.25">
      <c r="A96572"/>
    </row>
    <row r="96573" spans="1:1" x14ac:dyDescent="0.25">
      <c r="A96573"/>
    </row>
    <row r="96574" spans="1:1" x14ac:dyDescent="0.25">
      <c r="A96574"/>
    </row>
    <row r="96575" spans="1:1" x14ac:dyDescent="0.25">
      <c r="A96575"/>
    </row>
    <row r="96576" spans="1:1" x14ac:dyDescent="0.25">
      <c r="A96576"/>
    </row>
    <row r="96577" spans="1:1" x14ac:dyDescent="0.25">
      <c r="A96577"/>
    </row>
    <row r="96578" spans="1:1" x14ac:dyDescent="0.25">
      <c r="A96578"/>
    </row>
    <row r="96579" spans="1:1" x14ac:dyDescent="0.25">
      <c r="A96579"/>
    </row>
    <row r="96580" spans="1:1" x14ac:dyDescent="0.25">
      <c r="A96580"/>
    </row>
    <row r="96581" spans="1:1" x14ac:dyDescent="0.25">
      <c r="A96581"/>
    </row>
    <row r="96582" spans="1:1" x14ac:dyDescent="0.25">
      <c r="A96582"/>
    </row>
    <row r="96583" spans="1:1" x14ac:dyDescent="0.25">
      <c r="A96583"/>
    </row>
    <row r="96584" spans="1:1" x14ac:dyDescent="0.25">
      <c r="A96584"/>
    </row>
    <row r="96585" spans="1:1" x14ac:dyDescent="0.25">
      <c r="A96585"/>
    </row>
    <row r="96586" spans="1:1" x14ac:dyDescent="0.25">
      <c r="A96586"/>
    </row>
    <row r="96587" spans="1:1" x14ac:dyDescent="0.25">
      <c r="A96587"/>
    </row>
    <row r="96588" spans="1:1" x14ac:dyDescent="0.25">
      <c r="A96588"/>
    </row>
    <row r="96589" spans="1:1" x14ac:dyDescent="0.25">
      <c r="A96589"/>
    </row>
    <row r="96590" spans="1:1" x14ac:dyDescent="0.25">
      <c r="A96590"/>
    </row>
    <row r="96591" spans="1:1" x14ac:dyDescent="0.25">
      <c r="A96591"/>
    </row>
    <row r="96592" spans="1:1" x14ac:dyDescent="0.25">
      <c r="A96592"/>
    </row>
    <row r="96593" spans="1:1" x14ac:dyDescent="0.25">
      <c r="A96593"/>
    </row>
    <row r="96594" spans="1:1" x14ac:dyDescent="0.25">
      <c r="A96594"/>
    </row>
    <row r="96595" spans="1:1" x14ac:dyDescent="0.25">
      <c r="A96595"/>
    </row>
    <row r="96596" spans="1:1" x14ac:dyDescent="0.25">
      <c r="A96596"/>
    </row>
    <row r="96597" spans="1:1" x14ac:dyDescent="0.25">
      <c r="A96597"/>
    </row>
    <row r="96598" spans="1:1" x14ac:dyDescent="0.25">
      <c r="A96598"/>
    </row>
    <row r="96599" spans="1:1" x14ac:dyDescent="0.25">
      <c r="A96599"/>
    </row>
    <row r="96600" spans="1:1" x14ac:dyDescent="0.25">
      <c r="A96600"/>
    </row>
    <row r="96601" spans="1:1" x14ac:dyDescent="0.25">
      <c r="A96601"/>
    </row>
    <row r="96602" spans="1:1" x14ac:dyDescent="0.25">
      <c r="A96602"/>
    </row>
    <row r="96603" spans="1:1" x14ac:dyDescent="0.25">
      <c r="A96603"/>
    </row>
    <row r="96604" spans="1:1" x14ac:dyDescent="0.25">
      <c r="A96604"/>
    </row>
    <row r="96605" spans="1:1" x14ac:dyDescent="0.25">
      <c r="A96605"/>
    </row>
    <row r="96606" spans="1:1" x14ac:dyDescent="0.25">
      <c r="A96606"/>
    </row>
    <row r="96607" spans="1:1" x14ac:dyDescent="0.25">
      <c r="A96607"/>
    </row>
    <row r="96608" spans="1:1" x14ac:dyDescent="0.25">
      <c r="A96608"/>
    </row>
    <row r="96609" spans="1:1" x14ac:dyDescent="0.25">
      <c r="A96609"/>
    </row>
    <row r="96610" spans="1:1" x14ac:dyDescent="0.25">
      <c r="A96610"/>
    </row>
    <row r="96611" spans="1:1" x14ac:dyDescent="0.25">
      <c r="A96611"/>
    </row>
    <row r="96612" spans="1:1" x14ac:dyDescent="0.25">
      <c r="A96612"/>
    </row>
    <row r="96613" spans="1:1" x14ac:dyDescent="0.25">
      <c r="A96613"/>
    </row>
    <row r="96614" spans="1:1" x14ac:dyDescent="0.25">
      <c r="A96614"/>
    </row>
    <row r="96615" spans="1:1" x14ac:dyDescent="0.25">
      <c r="A96615"/>
    </row>
    <row r="96616" spans="1:1" x14ac:dyDescent="0.25">
      <c r="A96616"/>
    </row>
    <row r="96617" spans="1:1" x14ac:dyDescent="0.25">
      <c r="A96617"/>
    </row>
    <row r="96618" spans="1:1" x14ac:dyDescent="0.25">
      <c r="A96618"/>
    </row>
    <row r="96619" spans="1:1" x14ac:dyDescent="0.25">
      <c r="A96619"/>
    </row>
    <row r="96620" spans="1:1" x14ac:dyDescent="0.25">
      <c r="A96620"/>
    </row>
    <row r="96621" spans="1:1" x14ac:dyDescent="0.25">
      <c r="A96621"/>
    </row>
    <row r="96622" spans="1:1" x14ac:dyDescent="0.25">
      <c r="A96622"/>
    </row>
    <row r="96623" spans="1:1" x14ac:dyDescent="0.25">
      <c r="A96623"/>
    </row>
    <row r="96624" spans="1:1" x14ac:dyDescent="0.25">
      <c r="A96624"/>
    </row>
    <row r="96625" spans="1:1" x14ac:dyDescent="0.25">
      <c r="A96625"/>
    </row>
    <row r="96626" spans="1:1" x14ac:dyDescent="0.25">
      <c r="A96626"/>
    </row>
    <row r="96627" spans="1:1" x14ac:dyDescent="0.25">
      <c r="A96627"/>
    </row>
    <row r="96628" spans="1:1" x14ac:dyDescent="0.25">
      <c r="A96628"/>
    </row>
    <row r="96629" spans="1:1" x14ac:dyDescent="0.25">
      <c r="A96629"/>
    </row>
    <row r="96630" spans="1:1" x14ac:dyDescent="0.25">
      <c r="A96630"/>
    </row>
    <row r="96631" spans="1:1" x14ac:dyDescent="0.25">
      <c r="A96631"/>
    </row>
    <row r="96632" spans="1:1" x14ac:dyDescent="0.25">
      <c r="A96632"/>
    </row>
    <row r="96633" spans="1:1" x14ac:dyDescent="0.25">
      <c r="A96633"/>
    </row>
    <row r="96634" spans="1:1" x14ac:dyDescent="0.25">
      <c r="A96634"/>
    </row>
    <row r="96635" spans="1:1" x14ac:dyDescent="0.25">
      <c r="A96635"/>
    </row>
    <row r="96636" spans="1:1" x14ac:dyDescent="0.25">
      <c r="A96636"/>
    </row>
    <row r="96637" spans="1:1" x14ac:dyDescent="0.25">
      <c r="A96637"/>
    </row>
    <row r="96638" spans="1:1" x14ac:dyDescent="0.25">
      <c r="A96638"/>
    </row>
    <row r="96639" spans="1:1" x14ac:dyDescent="0.25">
      <c r="A96639"/>
    </row>
    <row r="96640" spans="1:1" x14ac:dyDescent="0.25">
      <c r="A96640"/>
    </row>
    <row r="96641" spans="1:1" x14ac:dyDescent="0.25">
      <c r="A96641"/>
    </row>
    <row r="96642" spans="1:1" x14ac:dyDescent="0.25">
      <c r="A96642"/>
    </row>
    <row r="96643" spans="1:1" x14ac:dyDescent="0.25">
      <c r="A96643"/>
    </row>
    <row r="96644" spans="1:1" x14ac:dyDescent="0.25">
      <c r="A96644"/>
    </row>
    <row r="96645" spans="1:1" x14ac:dyDescent="0.25">
      <c r="A96645"/>
    </row>
    <row r="96646" spans="1:1" x14ac:dyDescent="0.25">
      <c r="A96646"/>
    </row>
    <row r="96647" spans="1:1" x14ac:dyDescent="0.25">
      <c r="A96647"/>
    </row>
    <row r="96648" spans="1:1" x14ac:dyDescent="0.25">
      <c r="A96648"/>
    </row>
    <row r="96649" spans="1:1" x14ac:dyDescent="0.25">
      <c r="A96649"/>
    </row>
    <row r="96650" spans="1:1" x14ac:dyDescent="0.25">
      <c r="A96650"/>
    </row>
    <row r="96651" spans="1:1" x14ac:dyDescent="0.25">
      <c r="A96651"/>
    </row>
    <row r="96652" spans="1:1" x14ac:dyDescent="0.25">
      <c r="A96652"/>
    </row>
    <row r="96653" spans="1:1" x14ac:dyDescent="0.25">
      <c r="A96653"/>
    </row>
    <row r="96654" spans="1:1" x14ac:dyDescent="0.25">
      <c r="A96654"/>
    </row>
    <row r="96655" spans="1:1" x14ac:dyDescent="0.25">
      <c r="A96655"/>
    </row>
    <row r="96656" spans="1:1" x14ac:dyDescent="0.25">
      <c r="A96656"/>
    </row>
    <row r="96657" spans="1:1" x14ac:dyDescent="0.25">
      <c r="A96657"/>
    </row>
    <row r="96658" spans="1:1" x14ac:dyDescent="0.25">
      <c r="A96658"/>
    </row>
    <row r="96659" spans="1:1" x14ac:dyDescent="0.25">
      <c r="A96659"/>
    </row>
    <row r="96660" spans="1:1" x14ac:dyDescent="0.25">
      <c r="A96660"/>
    </row>
    <row r="96661" spans="1:1" x14ac:dyDescent="0.25">
      <c r="A96661"/>
    </row>
    <row r="96662" spans="1:1" x14ac:dyDescent="0.25">
      <c r="A96662"/>
    </row>
    <row r="96663" spans="1:1" x14ac:dyDescent="0.25">
      <c r="A96663"/>
    </row>
    <row r="96664" spans="1:1" x14ac:dyDescent="0.25">
      <c r="A96664"/>
    </row>
    <row r="96665" spans="1:1" x14ac:dyDescent="0.25">
      <c r="A96665"/>
    </row>
    <row r="96666" spans="1:1" x14ac:dyDescent="0.25">
      <c r="A96666"/>
    </row>
    <row r="96667" spans="1:1" x14ac:dyDescent="0.25">
      <c r="A96667"/>
    </row>
    <row r="96668" spans="1:1" x14ac:dyDescent="0.25">
      <c r="A96668"/>
    </row>
    <row r="96669" spans="1:1" x14ac:dyDescent="0.25">
      <c r="A96669"/>
    </row>
    <row r="96670" spans="1:1" x14ac:dyDescent="0.25">
      <c r="A96670"/>
    </row>
    <row r="96671" spans="1:1" x14ac:dyDescent="0.25">
      <c r="A96671"/>
    </row>
    <row r="96672" spans="1:1" x14ac:dyDescent="0.25">
      <c r="A96672"/>
    </row>
    <row r="96673" spans="1:1" x14ac:dyDescent="0.25">
      <c r="A96673"/>
    </row>
    <row r="96674" spans="1:1" x14ac:dyDescent="0.25">
      <c r="A96674"/>
    </row>
    <row r="96675" spans="1:1" x14ac:dyDescent="0.25">
      <c r="A96675"/>
    </row>
    <row r="96676" spans="1:1" x14ac:dyDescent="0.25">
      <c r="A96676"/>
    </row>
    <row r="96677" spans="1:1" x14ac:dyDescent="0.25">
      <c r="A96677"/>
    </row>
    <row r="96678" spans="1:1" x14ac:dyDescent="0.25">
      <c r="A96678"/>
    </row>
    <row r="96679" spans="1:1" x14ac:dyDescent="0.25">
      <c r="A96679"/>
    </row>
    <row r="96680" spans="1:1" x14ac:dyDescent="0.25">
      <c r="A96680"/>
    </row>
    <row r="96681" spans="1:1" x14ac:dyDescent="0.25">
      <c r="A96681"/>
    </row>
    <row r="96682" spans="1:1" x14ac:dyDescent="0.25">
      <c r="A96682"/>
    </row>
    <row r="96683" spans="1:1" x14ac:dyDescent="0.25">
      <c r="A96683"/>
    </row>
    <row r="96684" spans="1:1" x14ac:dyDescent="0.25">
      <c r="A96684"/>
    </row>
    <row r="96685" spans="1:1" x14ac:dyDescent="0.25">
      <c r="A96685"/>
    </row>
    <row r="96686" spans="1:1" x14ac:dyDescent="0.25">
      <c r="A96686"/>
    </row>
    <row r="96687" spans="1:1" x14ac:dyDescent="0.25">
      <c r="A96687"/>
    </row>
    <row r="96688" spans="1:1" x14ac:dyDescent="0.25">
      <c r="A96688"/>
    </row>
    <row r="96689" spans="1:1" x14ac:dyDescent="0.25">
      <c r="A96689"/>
    </row>
    <row r="96690" spans="1:1" x14ac:dyDescent="0.25">
      <c r="A96690"/>
    </row>
    <row r="96691" spans="1:1" x14ac:dyDescent="0.25">
      <c r="A96691"/>
    </row>
    <row r="96692" spans="1:1" x14ac:dyDescent="0.25">
      <c r="A96692"/>
    </row>
    <row r="96693" spans="1:1" x14ac:dyDescent="0.25">
      <c r="A96693"/>
    </row>
    <row r="96694" spans="1:1" x14ac:dyDescent="0.25">
      <c r="A96694"/>
    </row>
    <row r="96695" spans="1:1" x14ac:dyDescent="0.25">
      <c r="A96695"/>
    </row>
    <row r="96696" spans="1:1" x14ac:dyDescent="0.25">
      <c r="A96696"/>
    </row>
    <row r="96697" spans="1:1" x14ac:dyDescent="0.25">
      <c r="A96697"/>
    </row>
    <row r="96698" spans="1:1" x14ac:dyDescent="0.25">
      <c r="A96698"/>
    </row>
    <row r="96699" spans="1:1" x14ac:dyDescent="0.25">
      <c r="A96699"/>
    </row>
    <row r="96700" spans="1:1" x14ac:dyDescent="0.25">
      <c r="A96700"/>
    </row>
    <row r="96701" spans="1:1" x14ac:dyDescent="0.25">
      <c r="A96701"/>
    </row>
    <row r="96702" spans="1:1" x14ac:dyDescent="0.25">
      <c r="A96702"/>
    </row>
    <row r="96703" spans="1:1" x14ac:dyDescent="0.25">
      <c r="A96703"/>
    </row>
    <row r="96704" spans="1:1" x14ac:dyDescent="0.25">
      <c r="A96704"/>
    </row>
    <row r="96705" spans="1:1" x14ac:dyDescent="0.25">
      <c r="A96705"/>
    </row>
    <row r="96706" spans="1:1" x14ac:dyDescent="0.25">
      <c r="A96706"/>
    </row>
    <row r="96707" spans="1:1" x14ac:dyDescent="0.25">
      <c r="A96707"/>
    </row>
    <row r="96708" spans="1:1" x14ac:dyDescent="0.25">
      <c r="A96708"/>
    </row>
    <row r="96709" spans="1:1" x14ac:dyDescent="0.25">
      <c r="A96709"/>
    </row>
    <row r="96710" spans="1:1" x14ac:dyDescent="0.25">
      <c r="A96710"/>
    </row>
    <row r="96711" spans="1:1" x14ac:dyDescent="0.25">
      <c r="A96711"/>
    </row>
    <row r="96712" spans="1:1" x14ac:dyDescent="0.25">
      <c r="A96712"/>
    </row>
    <row r="96713" spans="1:1" x14ac:dyDescent="0.25">
      <c r="A96713"/>
    </row>
    <row r="96714" spans="1:1" x14ac:dyDescent="0.25">
      <c r="A96714"/>
    </row>
    <row r="96715" spans="1:1" x14ac:dyDescent="0.25">
      <c r="A96715"/>
    </row>
    <row r="96716" spans="1:1" x14ac:dyDescent="0.25">
      <c r="A96716"/>
    </row>
    <row r="96717" spans="1:1" x14ac:dyDescent="0.25">
      <c r="A96717"/>
    </row>
    <row r="96718" spans="1:1" x14ac:dyDescent="0.25">
      <c r="A96718"/>
    </row>
    <row r="96719" spans="1:1" x14ac:dyDescent="0.25">
      <c r="A96719"/>
    </row>
    <row r="96720" spans="1:1" x14ac:dyDescent="0.25">
      <c r="A96720"/>
    </row>
    <row r="96721" spans="1:1" x14ac:dyDescent="0.25">
      <c r="A96721"/>
    </row>
    <row r="96722" spans="1:1" x14ac:dyDescent="0.25">
      <c r="A96722"/>
    </row>
    <row r="96723" spans="1:1" x14ac:dyDescent="0.25">
      <c r="A96723"/>
    </row>
    <row r="96724" spans="1:1" x14ac:dyDescent="0.25">
      <c r="A96724"/>
    </row>
    <row r="96725" spans="1:1" x14ac:dyDescent="0.25">
      <c r="A96725"/>
    </row>
    <row r="96726" spans="1:1" x14ac:dyDescent="0.25">
      <c r="A96726"/>
    </row>
    <row r="96727" spans="1:1" x14ac:dyDescent="0.25">
      <c r="A96727"/>
    </row>
    <row r="96728" spans="1:1" x14ac:dyDescent="0.25">
      <c r="A96728"/>
    </row>
    <row r="96729" spans="1:1" x14ac:dyDescent="0.25">
      <c r="A96729"/>
    </row>
    <row r="96730" spans="1:1" x14ac:dyDescent="0.25">
      <c r="A96730"/>
    </row>
    <row r="96731" spans="1:1" x14ac:dyDescent="0.25">
      <c r="A96731"/>
    </row>
    <row r="96732" spans="1:1" x14ac:dyDescent="0.25">
      <c r="A96732"/>
    </row>
    <row r="96733" spans="1:1" x14ac:dyDescent="0.25">
      <c r="A96733"/>
    </row>
    <row r="96734" spans="1:1" x14ac:dyDescent="0.25">
      <c r="A96734"/>
    </row>
    <row r="96735" spans="1:1" x14ac:dyDescent="0.25">
      <c r="A96735"/>
    </row>
    <row r="96736" spans="1:1" x14ac:dyDescent="0.25">
      <c r="A96736"/>
    </row>
    <row r="96737" spans="1:1" x14ac:dyDescent="0.25">
      <c r="A96737"/>
    </row>
    <row r="96738" spans="1:1" x14ac:dyDescent="0.25">
      <c r="A96738"/>
    </row>
    <row r="96739" spans="1:1" x14ac:dyDescent="0.25">
      <c r="A96739"/>
    </row>
    <row r="96740" spans="1:1" x14ac:dyDescent="0.25">
      <c r="A96740"/>
    </row>
    <row r="96741" spans="1:1" x14ac:dyDescent="0.25">
      <c r="A96741"/>
    </row>
    <row r="96742" spans="1:1" x14ac:dyDescent="0.25">
      <c r="A96742"/>
    </row>
    <row r="96743" spans="1:1" x14ac:dyDescent="0.25">
      <c r="A96743"/>
    </row>
    <row r="96744" spans="1:1" x14ac:dyDescent="0.25">
      <c r="A96744"/>
    </row>
    <row r="96745" spans="1:1" x14ac:dyDescent="0.25">
      <c r="A96745"/>
    </row>
    <row r="96746" spans="1:1" x14ac:dyDescent="0.25">
      <c r="A96746"/>
    </row>
    <row r="96747" spans="1:1" x14ac:dyDescent="0.25">
      <c r="A96747"/>
    </row>
    <row r="96748" spans="1:1" x14ac:dyDescent="0.25">
      <c r="A96748"/>
    </row>
    <row r="96749" spans="1:1" x14ac:dyDescent="0.25">
      <c r="A96749"/>
    </row>
    <row r="96750" spans="1:1" x14ac:dyDescent="0.25">
      <c r="A96750"/>
    </row>
    <row r="96751" spans="1:1" x14ac:dyDescent="0.25">
      <c r="A96751"/>
    </row>
    <row r="96752" spans="1:1" x14ac:dyDescent="0.25">
      <c r="A96752"/>
    </row>
    <row r="96753" spans="1:1" x14ac:dyDescent="0.25">
      <c r="A96753"/>
    </row>
    <row r="96754" spans="1:1" x14ac:dyDescent="0.25">
      <c r="A96754"/>
    </row>
    <row r="96755" spans="1:1" x14ac:dyDescent="0.25">
      <c r="A96755"/>
    </row>
    <row r="96756" spans="1:1" x14ac:dyDescent="0.25">
      <c r="A96756"/>
    </row>
    <row r="96757" spans="1:1" x14ac:dyDescent="0.25">
      <c r="A96757"/>
    </row>
    <row r="96758" spans="1:1" x14ac:dyDescent="0.25">
      <c r="A96758"/>
    </row>
    <row r="96759" spans="1:1" x14ac:dyDescent="0.25">
      <c r="A96759"/>
    </row>
    <row r="96760" spans="1:1" x14ac:dyDescent="0.25">
      <c r="A96760"/>
    </row>
    <row r="96761" spans="1:1" x14ac:dyDescent="0.25">
      <c r="A96761"/>
    </row>
    <row r="96762" spans="1:1" x14ac:dyDescent="0.25">
      <c r="A96762"/>
    </row>
    <row r="96763" spans="1:1" x14ac:dyDescent="0.25">
      <c r="A96763"/>
    </row>
    <row r="96764" spans="1:1" x14ac:dyDescent="0.25">
      <c r="A96764"/>
    </row>
    <row r="96765" spans="1:1" x14ac:dyDescent="0.25">
      <c r="A96765"/>
    </row>
    <row r="96766" spans="1:1" x14ac:dyDescent="0.25">
      <c r="A96766"/>
    </row>
    <row r="96767" spans="1:1" x14ac:dyDescent="0.25">
      <c r="A96767"/>
    </row>
    <row r="96768" spans="1:1" x14ac:dyDescent="0.25">
      <c r="A96768"/>
    </row>
    <row r="96769" spans="1:1" x14ac:dyDescent="0.25">
      <c r="A96769"/>
    </row>
    <row r="96770" spans="1:1" x14ac:dyDescent="0.25">
      <c r="A96770"/>
    </row>
    <row r="96771" spans="1:1" x14ac:dyDescent="0.25">
      <c r="A96771"/>
    </row>
    <row r="96772" spans="1:1" x14ac:dyDescent="0.25">
      <c r="A96772"/>
    </row>
    <row r="96773" spans="1:1" x14ac:dyDescent="0.25">
      <c r="A96773"/>
    </row>
    <row r="96774" spans="1:1" x14ac:dyDescent="0.25">
      <c r="A96774"/>
    </row>
    <row r="96775" spans="1:1" x14ac:dyDescent="0.25">
      <c r="A96775"/>
    </row>
    <row r="96776" spans="1:1" x14ac:dyDescent="0.25">
      <c r="A96776"/>
    </row>
    <row r="96777" spans="1:1" x14ac:dyDescent="0.25">
      <c r="A96777"/>
    </row>
    <row r="96778" spans="1:1" x14ac:dyDescent="0.25">
      <c r="A96778"/>
    </row>
    <row r="96779" spans="1:1" x14ac:dyDescent="0.25">
      <c r="A96779"/>
    </row>
    <row r="96780" spans="1:1" x14ac:dyDescent="0.25">
      <c r="A96780"/>
    </row>
    <row r="96781" spans="1:1" x14ac:dyDescent="0.25">
      <c r="A96781"/>
    </row>
    <row r="96782" spans="1:1" x14ac:dyDescent="0.25">
      <c r="A96782"/>
    </row>
    <row r="96783" spans="1:1" x14ac:dyDescent="0.25">
      <c r="A96783"/>
    </row>
    <row r="96784" spans="1:1" x14ac:dyDescent="0.25">
      <c r="A96784"/>
    </row>
    <row r="96785" spans="1:1" x14ac:dyDescent="0.25">
      <c r="A96785"/>
    </row>
    <row r="96786" spans="1:1" x14ac:dyDescent="0.25">
      <c r="A96786"/>
    </row>
    <row r="96787" spans="1:1" x14ac:dyDescent="0.25">
      <c r="A96787"/>
    </row>
    <row r="96788" spans="1:1" x14ac:dyDescent="0.25">
      <c r="A96788"/>
    </row>
    <row r="96789" spans="1:1" x14ac:dyDescent="0.25">
      <c r="A96789"/>
    </row>
    <row r="96790" spans="1:1" x14ac:dyDescent="0.25">
      <c r="A96790"/>
    </row>
    <row r="96791" spans="1:1" x14ac:dyDescent="0.25">
      <c r="A96791"/>
    </row>
    <row r="96792" spans="1:1" x14ac:dyDescent="0.25">
      <c r="A96792"/>
    </row>
    <row r="96793" spans="1:1" x14ac:dyDescent="0.25">
      <c r="A96793"/>
    </row>
    <row r="96794" spans="1:1" x14ac:dyDescent="0.25">
      <c r="A96794"/>
    </row>
    <row r="96795" spans="1:1" x14ac:dyDescent="0.25">
      <c r="A96795"/>
    </row>
    <row r="96796" spans="1:1" x14ac:dyDescent="0.25">
      <c r="A96796"/>
    </row>
    <row r="96797" spans="1:1" x14ac:dyDescent="0.25">
      <c r="A96797"/>
    </row>
    <row r="96798" spans="1:1" x14ac:dyDescent="0.25">
      <c r="A96798"/>
    </row>
    <row r="96799" spans="1:1" x14ac:dyDescent="0.25">
      <c r="A96799"/>
    </row>
    <row r="96800" spans="1:1" x14ac:dyDescent="0.25">
      <c r="A96800"/>
    </row>
    <row r="96801" spans="1:1" x14ac:dyDescent="0.25">
      <c r="A96801"/>
    </row>
    <row r="96802" spans="1:1" x14ac:dyDescent="0.25">
      <c r="A96802"/>
    </row>
    <row r="96803" spans="1:1" x14ac:dyDescent="0.25">
      <c r="A96803"/>
    </row>
    <row r="96804" spans="1:1" x14ac:dyDescent="0.25">
      <c r="A96804"/>
    </row>
    <row r="96805" spans="1:1" x14ac:dyDescent="0.25">
      <c r="A96805"/>
    </row>
    <row r="96806" spans="1:1" x14ac:dyDescent="0.25">
      <c r="A96806"/>
    </row>
    <row r="96807" spans="1:1" x14ac:dyDescent="0.25">
      <c r="A96807"/>
    </row>
    <row r="96808" spans="1:1" x14ac:dyDescent="0.25">
      <c r="A96808"/>
    </row>
    <row r="96809" spans="1:1" x14ac:dyDescent="0.25">
      <c r="A96809"/>
    </row>
    <row r="96810" spans="1:1" x14ac:dyDescent="0.25">
      <c r="A96810"/>
    </row>
    <row r="96811" spans="1:1" x14ac:dyDescent="0.25">
      <c r="A96811"/>
    </row>
    <row r="96812" spans="1:1" x14ac:dyDescent="0.25">
      <c r="A96812"/>
    </row>
    <row r="96813" spans="1:1" x14ac:dyDescent="0.25">
      <c r="A96813"/>
    </row>
    <row r="96814" spans="1:1" x14ac:dyDescent="0.25">
      <c r="A96814"/>
    </row>
    <row r="96815" spans="1:1" x14ac:dyDescent="0.25">
      <c r="A96815"/>
    </row>
    <row r="96816" spans="1:1" x14ac:dyDescent="0.25">
      <c r="A96816"/>
    </row>
    <row r="96817" spans="1:1" x14ac:dyDescent="0.25">
      <c r="A96817"/>
    </row>
    <row r="96818" spans="1:1" x14ac:dyDescent="0.25">
      <c r="A96818"/>
    </row>
    <row r="96819" spans="1:1" x14ac:dyDescent="0.25">
      <c r="A96819"/>
    </row>
    <row r="96820" spans="1:1" x14ac:dyDescent="0.25">
      <c r="A96820"/>
    </row>
    <row r="96821" spans="1:1" x14ac:dyDescent="0.25">
      <c r="A96821"/>
    </row>
    <row r="96822" spans="1:1" x14ac:dyDescent="0.25">
      <c r="A96822"/>
    </row>
    <row r="96823" spans="1:1" x14ac:dyDescent="0.25">
      <c r="A96823"/>
    </row>
    <row r="96824" spans="1:1" x14ac:dyDescent="0.25">
      <c r="A96824"/>
    </row>
    <row r="96825" spans="1:1" x14ac:dyDescent="0.25">
      <c r="A96825"/>
    </row>
    <row r="96826" spans="1:1" x14ac:dyDescent="0.25">
      <c r="A96826"/>
    </row>
    <row r="96827" spans="1:1" x14ac:dyDescent="0.25">
      <c r="A96827"/>
    </row>
    <row r="96828" spans="1:1" x14ac:dyDescent="0.25">
      <c r="A96828"/>
    </row>
    <row r="96829" spans="1:1" x14ac:dyDescent="0.25">
      <c r="A96829"/>
    </row>
    <row r="96830" spans="1:1" x14ac:dyDescent="0.25">
      <c r="A96830"/>
    </row>
    <row r="96831" spans="1:1" x14ac:dyDescent="0.25">
      <c r="A96831"/>
    </row>
    <row r="96832" spans="1:1" x14ac:dyDescent="0.25">
      <c r="A96832"/>
    </row>
    <row r="96833" spans="1:1" x14ac:dyDescent="0.25">
      <c r="A96833"/>
    </row>
    <row r="96834" spans="1:1" x14ac:dyDescent="0.25">
      <c r="A96834"/>
    </row>
    <row r="96835" spans="1:1" x14ac:dyDescent="0.25">
      <c r="A96835"/>
    </row>
    <row r="96836" spans="1:1" x14ac:dyDescent="0.25">
      <c r="A96836"/>
    </row>
    <row r="96837" spans="1:1" x14ac:dyDescent="0.25">
      <c r="A96837"/>
    </row>
    <row r="96838" spans="1:1" x14ac:dyDescent="0.25">
      <c r="A96838"/>
    </row>
    <row r="96839" spans="1:1" x14ac:dyDescent="0.25">
      <c r="A96839"/>
    </row>
    <row r="96840" spans="1:1" x14ac:dyDescent="0.25">
      <c r="A96840"/>
    </row>
    <row r="96841" spans="1:1" x14ac:dyDescent="0.25">
      <c r="A96841"/>
    </row>
    <row r="96842" spans="1:1" x14ac:dyDescent="0.25">
      <c r="A96842"/>
    </row>
    <row r="96843" spans="1:1" x14ac:dyDescent="0.25">
      <c r="A96843"/>
    </row>
    <row r="96844" spans="1:1" x14ac:dyDescent="0.25">
      <c r="A96844"/>
    </row>
    <row r="96845" spans="1:1" x14ac:dyDescent="0.25">
      <c r="A96845"/>
    </row>
    <row r="96846" spans="1:1" x14ac:dyDescent="0.25">
      <c r="A96846"/>
    </row>
    <row r="96847" spans="1:1" x14ac:dyDescent="0.25">
      <c r="A96847"/>
    </row>
    <row r="96848" spans="1:1" x14ac:dyDescent="0.25">
      <c r="A96848"/>
    </row>
    <row r="96849" spans="1:1" x14ac:dyDescent="0.25">
      <c r="A96849"/>
    </row>
    <row r="96850" spans="1:1" x14ac:dyDescent="0.25">
      <c r="A96850"/>
    </row>
    <row r="96851" spans="1:1" x14ac:dyDescent="0.25">
      <c r="A96851"/>
    </row>
    <row r="96852" spans="1:1" x14ac:dyDescent="0.25">
      <c r="A96852"/>
    </row>
    <row r="96853" spans="1:1" x14ac:dyDescent="0.25">
      <c r="A96853"/>
    </row>
    <row r="96854" spans="1:1" x14ac:dyDescent="0.25">
      <c r="A96854"/>
    </row>
    <row r="96855" spans="1:1" x14ac:dyDescent="0.25">
      <c r="A96855"/>
    </row>
    <row r="96856" spans="1:1" x14ac:dyDescent="0.25">
      <c r="A96856"/>
    </row>
    <row r="96857" spans="1:1" x14ac:dyDescent="0.25">
      <c r="A96857"/>
    </row>
    <row r="96858" spans="1:1" x14ac:dyDescent="0.25">
      <c r="A96858"/>
    </row>
    <row r="96859" spans="1:1" x14ac:dyDescent="0.25">
      <c r="A96859"/>
    </row>
    <row r="96860" spans="1:1" x14ac:dyDescent="0.25">
      <c r="A96860"/>
    </row>
    <row r="96861" spans="1:1" x14ac:dyDescent="0.25">
      <c r="A96861"/>
    </row>
    <row r="96862" spans="1:1" x14ac:dyDescent="0.25">
      <c r="A96862"/>
    </row>
    <row r="96863" spans="1:1" x14ac:dyDescent="0.25">
      <c r="A96863"/>
    </row>
    <row r="96864" spans="1:1" x14ac:dyDescent="0.25">
      <c r="A96864"/>
    </row>
    <row r="96865" spans="1:1" x14ac:dyDescent="0.25">
      <c r="A96865"/>
    </row>
    <row r="96866" spans="1:1" x14ac:dyDescent="0.25">
      <c r="A96866"/>
    </row>
    <row r="96867" spans="1:1" x14ac:dyDescent="0.25">
      <c r="A96867"/>
    </row>
    <row r="96868" spans="1:1" x14ac:dyDescent="0.25">
      <c r="A96868"/>
    </row>
    <row r="96869" spans="1:1" x14ac:dyDescent="0.25">
      <c r="A96869"/>
    </row>
    <row r="96870" spans="1:1" x14ac:dyDescent="0.25">
      <c r="A96870"/>
    </row>
    <row r="96871" spans="1:1" x14ac:dyDescent="0.25">
      <c r="A96871"/>
    </row>
    <row r="96872" spans="1:1" x14ac:dyDescent="0.25">
      <c r="A96872"/>
    </row>
    <row r="96873" spans="1:1" x14ac:dyDescent="0.25">
      <c r="A96873"/>
    </row>
    <row r="96874" spans="1:1" x14ac:dyDescent="0.25">
      <c r="A96874"/>
    </row>
    <row r="96875" spans="1:1" x14ac:dyDescent="0.25">
      <c r="A96875"/>
    </row>
    <row r="96876" spans="1:1" x14ac:dyDescent="0.25">
      <c r="A96876"/>
    </row>
    <row r="96877" spans="1:1" x14ac:dyDescent="0.25">
      <c r="A96877"/>
    </row>
    <row r="96878" spans="1:1" x14ac:dyDescent="0.25">
      <c r="A96878"/>
    </row>
    <row r="96879" spans="1:1" x14ac:dyDescent="0.25">
      <c r="A96879"/>
    </row>
    <row r="96880" spans="1:1" x14ac:dyDescent="0.25">
      <c r="A96880"/>
    </row>
    <row r="96881" spans="1:1" x14ac:dyDescent="0.25">
      <c r="A96881"/>
    </row>
    <row r="96882" spans="1:1" x14ac:dyDescent="0.25">
      <c r="A96882"/>
    </row>
    <row r="96883" spans="1:1" x14ac:dyDescent="0.25">
      <c r="A96883"/>
    </row>
    <row r="96884" spans="1:1" x14ac:dyDescent="0.25">
      <c r="A96884"/>
    </row>
    <row r="96885" spans="1:1" x14ac:dyDescent="0.25">
      <c r="A96885"/>
    </row>
    <row r="96886" spans="1:1" x14ac:dyDescent="0.25">
      <c r="A96886"/>
    </row>
    <row r="96887" spans="1:1" x14ac:dyDescent="0.25">
      <c r="A96887"/>
    </row>
    <row r="96888" spans="1:1" x14ac:dyDescent="0.25">
      <c r="A96888"/>
    </row>
    <row r="96889" spans="1:1" x14ac:dyDescent="0.25">
      <c r="A96889"/>
    </row>
    <row r="96890" spans="1:1" x14ac:dyDescent="0.25">
      <c r="A96890"/>
    </row>
    <row r="96891" spans="1:1" x14ac:dyDescent="0.25">
      <c r="A96891"/>
    </row>
    <row r="96892" spans="1:1" x14ac:dyDescent="0.25">
      <c r="A96892"/>
    </row>
    <row r="96893" spans="1:1" x14ac:dyDescent="0.25">
      <c r="A96893"/>
    </row>
    <row r="96894" spans="1:1" x14ac:dyDescent="0.25">
      <c r="A96894"/>
    </row>
    <row r="96895" spans="1:1" x14ac:dyDescent="0.25">
      <c r="A96895"/>
    </row>
    <row r="96896" spans="1:1" x14ac:dyDescent="0.25">
      <c r="A96896"/>
    </row>
    <row r="96897" spans="1:1" x14ac:dyDescent="0.25">
      <c r="A96897"/>
    </row>
    <row r="96898" spans="1:1" x14ac:dyDescent="0.25">
      <c r="A96898"/>
    </row>
    <row r="96899" spans="1:1" x14ac:dyDescent="0.25">
      <c r="A96899"/>
    </row>
    <row r="96900" spans="1:1" x14ac:dyDescent="0.25">
      <c r="A96900"/>
    </row>
    <row r="96901" spans="1:1" x14ac:dyDescent="0.25">
      <c r="A96901"/>
    </row>
    <row r="96902" spans="1:1" x14ac:dyDescent="0.25">
      <c r="A96902"/>
    </row>
    <row r="96903" spans="1:1" x14ac:dyDescent="0.25">
      <c r="A96903"/>
    </row>
    <row r="96904" spans="1:1" x14ac:dyDescent="0.25">
      <c r="A96904"/>
    </row>
    <row r="96905" spans="1:1" x14ac:dyDescent="0.25">
      <c r="A96905"/>
    </row>
    <row r="96906" spans="1:1" x14ac:dyDescent="0.25">
      <c r="A96906"/>
    </row>
    <row r="96907" spans="1:1" x14ac:dyDescent="0.25">
      <c r="A96907"/>
    </row>
    <row r="96908" spans="1:1" x14ac:dyDescent="0.25">
      <c r="A96908"/>
    </row>
    <row r="96909" spans="1:1" x14ac:dyDescent="0.25">
      <c r="A96909"/>
    </row>
    <row r="96910" spans="1:1" x14ac:dyDescent="0.25">
      <c r="A96910"/>
    </row>
    <row r="96911" spans="1:1" x14ac:dyDescent="0.25">
      <c r="A96911"/>
    </row>
    <row r="96912" spans="1:1" x14ac:dyDescent="0.25">
      <c r="A96912"/>
    </row>
    <row r="96913" spans="1:1" x14ac:dyDescent="0.25">
      <c r="A96913"/>
    </row>
    <row r="96914" spans="1:1" x14ac:dyDescent="0.25">
      <c r="A96914"/>
    </row>
    <row r="96915" spans="1:1" x14ac:dyDescent="0.25">
      <c r="A96915"/>
    </row>
    <row r="96916" spans="1:1" x14ac:dyDescent="0.25">
      <c r="A96916"/>
    </row>
    <row r="96917" spans="1:1" x14ac:dyDescent="0.25">
      <c r="A96917"/>
    </row>
    <row r="96918" spans="1:1" x14ac:dyDescent="0.25">
      <c r="A96918"/>
    </row>
    <row r="96919" spans="1:1" x14ac:dyDescent="0.25">
      <c r="A96919"/>
    </row>
    <row r="96920" spans="1:1" x14ac:dyDescent="0.25">
      <c r="A96920"/>
    </row>
    <row r="96921" spans="1:1" x14ac:dyDescent="0.25">
      <c r="A96921"/>
    </row>
    <row r="96922" spans="1:1" x14ac:dyDescent="0.25">
      <c r="A96922"/>
    </row>
    <row r="96923" spans="1:1" x14ac:dyDescent="0.25">
      <c r="A96923"/>
    </row>
    <row r="96924" spans="1:1" x14ac:dyDescent="0.25">
      <c r="A96924"/>
    </row>
    <row r="96925" spans="1:1" x14ac:dyDescent="0.25">
      <c r="A96925"/>
    </row>
    <row r="96926" spans="1:1" x14ac:dyDescent="0.25">
      <c r="A96926"/>
    </row>
    <row r="96927" spans="1:1" x14ac:dyDescent="0.25">
      <c r="A96927"/>
    </row>
    <row r="96928" spans="1:1" x14ac:dyDescent="0.25">
      <c r="A96928"/>
    </row>
    <row r="96929" spans="1:1" x14ac:dyDescent="0.25">
      <c r="A96929"/>
    </row>
    <row r="96930" spans="1:1" x14ac:dyDescent="0.25">
      <c r="A96930"/>
    </row>
    <row r="96931" spans="1:1" x14ac:dyDescent="0.25">
      <c r="A96931"/>
    </row>
    <row r="96932" spans="1:1" x14ac:dyDescent="0.25">
      <c r="A96932"/>
    </row>
    <row r="96933" spans="1:1" x14ac:dyDescent="0.25">
      <c r="A96933"/>
    </row>
    <row r="96934" spans="1:1" x14ac:dyDescent="0.25">
      <c r="A96934"/>
    </row>
    <row r="96935" spans="1:1" x14ac:dyDescent="0.25">
      <c r="A96935"/>
    </row>
    <row r="96936" spans="1:1" x14ac:dyDescent="0.25">
      <c r="A96936"/>
    </row>
    <row r="96937" spans="1:1" x14ac:dyDescent="0.25">
      <c r="A96937"/>
    </row>
    <row r="96938" spans="1:1" x14ac:dyDescent="0.25">
      <c r="A96938"/>
    </row>
    <row r="96939" spans="1:1" x14ac:dyDescent="0.25">
      <c r="A96939"/>
    </row>
    <row r="96940" spans="1:1" x14ac:dyDescent="0.25">
      <c r="A96940"/>
    </row>
    <row r="96941" spans="1:1" x14ac:dyDescent="0.25">
      <c r="A96941"/>
    </row>
    <row r="96942" spans="1:1" x14ac:dyDescent="0.25">
      <c r="A96942"/>
    </row>
    <row r="96943" spans="1:1" x14ac:dyDescent="0.25">
      <c r="A96943"/>
    </row>
    <row r="96944" spans="1:1" x14ac:dyDescent="0.25">
      <c r="A96944"/>
    </row>
    <row r="96945" spans="1:1" x14ac:dyDescent="0.25">
      <c r="A96945"/>
    </row>
    <row r="96946" spans="1:1" x14ac:dyDescent="0.25">
      <c r="A96946"/>
    </row>
    <row r="96947" spans="1:1" x14ac:dyDescent="0.25">
      <c r="A96947"/>
    </row>
    <row r="96948" spans="1:1" x14ac:dyDescent="0.25">
      <c r="A96948"/>
    </row>
    <row r="96949" spans="1:1" x14ac:dyDescent="0.25">
      <c r="A96949"/>
    </row>
    <row r="96950" spans="1:1" x14ac:dyDescent="0.25">
      <c r="A96950"/>
    </row>
    <row r="96951" spans="1:1" x14ac:dyDescent="0.25">
      <c r="A96951"/>
    </row>
    <row r="96952" spans="1:1" x14ac:dyDescent="0.25">
      <c r="A96952"/>
    </row>
    <row r="96953" spans="1:1" x14ac:dyDescent="0.25">
      <c r="A96953"/>
    </row>
    <row r="96954" spans="1:1" x14ac:dyDescent="0.25">
      <c r="A96954"/>
    </row>
    <row r="96955" spans="1:1" x14ac:dyDescent="0.25">
      <c r="A96955"/>
    </row>
    <row r="96956" spans="1:1" x14ac:dyDescent="0.25">
      <c r="A96956"/>
    </row>
    <row r="96957" spans="1:1" x14ac:dyDescent="0.25">
      <c r="A96957"/>
    </row>
    <row r="96958" spans="1:1" x14ac:dyDescent="0.25">
      <c r="A96958"/>
    </row>
    <row r="96959" spans="1:1" x14ac:dyDescent="0.25">
      <c r="A96959"/>
    </row>
    <row r="96960" spans="1:1" x14ac:dyDescent="0.25">
      <c r="A96960"/>
    </row>
    <row r="96961" spans="1:1" x14ac:dyDescent="0.25">
      <c r="A96961"/>
    </row>
    <row r="96962" spans="1:1" x14ac:dyDescent="0.25">
      <c r="A96962"/>
    </row>
    <row r="96963" spans="1:1" x14ac:dyDescent="0.25">
      <c r="A96963"/>
    </row>
    <row r="96964" spans="1:1" x14ac:dyDescent="0.25">
      <c r="A96964"/>
    </row>
    <row r="96965" spans="1:1" x14ac:dyDescent="0.25">
      <c r="A96965"/>
    </row>
    <row r="96966" spans="1:1" x14ac:dyDescent="0.25">
      <c r="A96966"/>
    </row>
    <row r="96967" spans="1:1" x14ac:dyDescent="0.25">
      <c r="A96967"/>
    </row>
    <row r="96968" spans="1:1" x14ac:dyDescent="0.25">
      <c r="A96968"/>
    </row>
    <row r="96969" spans="1:1" x14ac:dyDescent="0.25">
      <c r="A96969"/>
    </row>
    <row r="96970" spans="1:1" x14ac:dyDescent="0.25">
      <c r="A96970"/>
    </row>
    <row r="96971" spans="1:1" x14ac:dyDescent="0.25">
      <c r="A96971"/>
    </row>
    <row r="96972" spans="1:1" x14ac:dyDescent="0.25">
      <c r="A96972"/>
    </row>
    <row r="96973" spans="1:1" x14ac:dyDescent="0.25">
      <c r="A96973"/>
    </row>
    <row r="96974" spans="1:1" x14ac:dyDescent="0.25">
      <c r="A96974"/>
    </row>
    <row r="96975" spans="1:1" x14ac:dyDescent="0.25">
      <c r="A96975"/>
    </row>
    <row r="96976" spans="1:1" x14ac:dyDescent="0.25">
      <c r="A96976"/>
    </row>
    <row r="96977" spans="1:1" x14ac:dyDescent="0.25">
      <c r="A96977"/>
    </row>
    <row r="96978" spans="1:1" x14ac:dyDescent="0.25">
      <c r="A96978"/>
    </row>
    <row r="96979" spans="1:1" x14ac:dyDescent="0.25">
      <c r="A96979"/>
    </row>
    <row r="96980" spans="1:1" x14ac:dyDescent="0.25">
      <c r="A96980"/>
    </row>
    <row r="96981" spans="1:1" x14ac:dyDescent="0.25">
      <c r="A96981"/>
    </row>
    <row r="96982" spans="1:1" x14ac:dyDescent="0.25">
      <c r="A96982"/>
    </row>
    <row r="96983" spans="1:1" x14ac:dyDescent="0.25">
      <c r="A96983"/>
    </row>
    <row r="96984" spans="1:1" x14ac:dyDescent="0.25">
      <c r="A96984"/>
    </row>
    <row r="96985" spans="1:1" x14ac:dyDescent="0.25">
      <c r="A96985"/>
    </row>
    <row r="96986" spans="1:1" x14ac:dyDescent="0.25">
      <c r="A96986"/>
    </row>
    <row r="96987" spans="1:1" x14ac:dyDescent="0.25">
      <c r="A96987"/>
    </row>
    <row r="96988" spans="1:1" x14ac:dyDescent="0.25">
      <c r="A96988"/>
    </row>
    <row r="96989" spans="1:1" x14ac:dyDescent="0.25">
      <c r="A96989"/>
    </row>
    <row r="96990" spans="1:1" x14ac:dyDescent="0.25">
      <c r="A96990"/>
    </row>
    <row r="96991" spans="1:1" x14ac:dyDescent="0.25">
      <c r="A96991"/>
    </row>
    <row r="96992" spans="1:1" x14ac:dyDescent="0.25">
      <c r="A96992"/>
    </row>
    <row r="96993" spans="1:1" x14ac:dyDescent="0.25">
      <c r="A96993"/>
    </row>
    <row r="96994" spans="1:1" x14ac:dyDescent="0.25">
      <c r="A96994"/>
    </row>
    <row r="96995" spans="1:1" x14ac:dyDescent="0.25">
      <c r="A96995"/>
    </row>
    <row r="96996" spans="1:1" x14ac:dyDescent="0.25">
      <c r="A96996"/>
    </row>
    <row r="96997" spans="1:1" x14ac:dyDescent="0.25">
      <c r="A96997"/>
    </row>
    <row r="96998" spans="1:1" x14ac:dyDescent="0.25">
      <c r="A96998"/>
    </row>
    <row r="96999" spans="1:1" x14ac:dyDescent="0.25">
      <c r="A96999"/>
    </row>
    <row r="97000" spans="1:1" x14ac:dyDescent="0.25">
      <c r="A97000"/>
    </row>
    <row r="97001" spans="1:1" x14ac:dyDescent="0.25">
      <c r="A97001"/>
    </row>
    <row r="97002" spans="1:1" x14ac:dyDescent="0.25">
      <c r="A97002"/>
    </row>
    <row r="97003" spans="1:1" x14ac:dyDescent="0.25">
      <c r="A97003"/>
    </row>
    <row r="97004" spans="1:1" x14ac:dyDescent="0.25">
      <c r="A97004"/>
    </row>
    <row r="97005" spans="1:1" x14ac:dyDescent="0.25">
      <c r="A97005"/>
    </row>
    <row r="97006" spans="1:1" x14ac:dyDescent="0.25">
      <c r="A97006"/>
    </row>
    <row r="97007" spans="1:1" x14ac:dyDescent="0.25">
      <c r="A97007"/>
    </row>
    <row r="97008" spans="1:1" x14ac:dyDescent="0.25">
      <c r="A97008"/>
    </row>
    <row r="97009" spans="1:1" x14ac:dyDescent="0.25">
      <c r="A97009"/>
    </row>
    <row r="97010" spans="1:1" x14ac:dyDescent="0.25">
      <c r="A97010"/>
    </row>
    <row r="97011" spans="1:1" x14ac:dyDescent="0.25">
      <c r="A97011"/>
    </row>
    <row r="97012" spans="1:1" x14ac:dyDescent="0.25">
      <c r="A97012"/>
    </row>
    <row r="97013" spans="1:1" x14ac:dyDescent="0.25">
      <c r="A97013"/>
    </row>
    <row r="97014" spans="1:1" x14ac:dyDescent="0.25">
      <c r="A97014"/>
    </row>
    <row r="97015" spans="1:1" x14ac:dyDescent="0.25">
      <c r="A97015"/>
    </row>
    <row r="97016" spans="1:1" x14ac:dyDescent="0.25">
      <c r="A97016"/>
    </row>
    <row r="97017" spans="1:1" x14ac:dyDescent="0.25">
      <c r="A97017"/>
    </row>
    <row r="97018" spans="1:1" x14ac:dyDescent="0.25">
      <c r="A97018"/>
    </row>
    <row r="97019" spans="1:1" x14ac:dyDescent="0.25">
      <c r="A97019"/>
    </row>
    <row r="97020" spans="1:1" x14ac:dyDescent="0.25">
      <c r="A97020"/>
    </row>
    <row r="97021" spans="1:1" x14ac:dyDescent="0.25">
      <c r="A97021"/>
    </row>
    <row r="97022" spans="1:1" x14ac:dyDescent="0.25">
      <c r="A97022"/>
    </row>
    <row r="97023" spans="1:1" x14ac:dyDescent="0.25">
      <c r="A97023"/>
    </row>
    <row r="97024" spans="1:1" x14ac:dyDescent="0.25">
      <c r="A97024"/>
    </row>
    <row r="97025" spans="1:1" x14ac:dyDescent="0.25">
      <c r="A97025"/>
    </row>
    <row r="97026" spans="1:1" x14ac:dyDescent="0.25">
      <c r="A97026"/>
    </row>
    <row r="97027" spans="1:1" x14ac:dyDescent="0.25">
      <c r="A97027"/>
    </row>
    <row r="97028" spans="1:1" x14ac:dyDescent="0.25">
      <c r="A97028"/>
    </row>
    <row r="97029" spans="1:1" x14ac:dyDescent="0.25">
      <c r="A97029"/>
    </row>
    <row r="97030" spans="1:1" x14ac:dyDescent="0.25">
      <c r="A97030"/>
    </row>
    <row r="97031" spans="1:1" x14ac:dyDescent="0.25">
      <c r="A97031"/>
    </row>
    <row r="97032" spans="1:1" x14ac:dyDescent="0.25">
      <c r="A97032"/>
    </row>
    <row r="97033" spans="1:1" x14ac:dyDescent="0.25">
      <c r="A97033"/>
    </row>
    <row r="97034" spans="1:1" x14ac:dyDescent="0.25">
      <c r="A97034"/>
    </row>
    <row r="97035" spans="1:1" x14ac:dyDescent="0.25">
      <c r="A97035"/>
    </row>
    <row r="97036" spans="1:1" x14ac:dyDescent="0.25">
      <c r="A97036"/>
    </row>
    <row r="97037" spans="1:1" x14ac:dyDescent="0.25">
      <c r="A97037"/>
    </row>
    <row r="97038" spans="1:1" x14ac:dyDescent="0.25">
      <c r="A97038"/>
    </row>
    <row r="97039" spans="1:1" x14ac:dyDescent="0.25">
      <c r="A97039"/>
    </row>
    <row r="97040" spans="1:1" x14ac:dyDescent="0.25">
      <c r="A97040"/>
    </row>
    <row r="97041" spans="1:1" x14ac:dyDescent="0.25">
      <c r="A97041"/>
    </row>
    <row r="97042" spans="1:1" x14ac:dyDescent="0.25">
      <c r="A97042"/>
    </row>
    <row r="97043" spans="1:1" x14ac:dyDescent="0.25">
      <c r="A97043"/>
    </row>
    <row r="97044" spans="1:1" x14ac:dyDescent="0.25">
      <c r="A97044"/>
    </row>
    <row r="97045" spans="1:1" x14ac:dyDescent="0.25">
      <c r="A97045"/>
    </row>
    <row r="97046" spans="1:1" x14ac:dyDescent="0.25">
      <c r="A97046"/>
    </row>
    <row r="97047" spans="1:1" x14ac:dyDescent="0.25">
      <c r="A97047"/>
    </row>
    <row r="97048" spans="1:1" x14ac:dyDescent="0.25">
      <c r="A97048"/>
    </row>
    <row r="97049" spans="1:1" x14ac:dyDescent="0.25">
      <c r="A97049"/>
    </row>
    <row r="97050" spans="1:1" x14ac:dyDescent="0.25">
      <c r="A97050"/>
    </row>
    <row r="97051" spans="1:1" x14ac:dyDescent="0.25">
      <c r="A97051"/>
    </row>
    <row r="97052" spans="1:1" x14ac:dyDescent="0.25">
      <c r="A97052"/>
    </row>
    <row r="97053" spans="1:1" x14ac:dyDescent="0.25">
      <c r="A97053"/>
    </row>
    <row r="97054" spans="1:1" x14ac:dyDescent="0.25">
      <c r="A97054"/>
    </row>
    <row r="97055" spans="1:1" x14ac:dyDescent="0.25">
      <c r="A97055"/>
    </row>
    <row r="97056" spans="1:1" x14ac:dyDescent="0.25">
      <c r="A97056"/>
    </row>
    <row r="97057" spans="1:1" x14ac:dyDescent="0.25">
      <c r="A97057"/>
    </row>
    <row r="97058" spans="1:1" x14ac:dyDescent="0.25">
      <c r="A97058"/>
    </row>
    <row r="97059" spans="1:1" x14ac:dyDescent="0.25">
      <c r="A97059"/>
    </row>
    <row r="97060" spans="1:1" x14ac:dyDescent="0.25">
      <c r="A97060"/>
    </row>
    <row r="97061" spans="1:1" x14ac:dyDescent="0.25">
      <c r="A97061"/>
    </row>
    <row r="97062" spans="1:1" x14ac:dyDescent="0.25">
      <c r="A97062"/>
    </row>
    <row r="97063" spans="1:1" x14ac:dyDescent="0.25">
      <c r="A97063"/>
    </row>
    <row r="97064" spans="1:1" x14ac:dyDescent="0.25">
      <c r="A97064"/>
    </row>
    <row r="97065" spans="1:1" x14ac:dyDescent="0.25">
      <c r="A97065"/>
    </row>
    <row r="97066" spans="1:1" x14ac:dyDescent="0.25">
      <c r="A97066"/>
    </row>
    <row r="97067" spans="1:1" x14ac:dyDescent="0.25">
      <c r="A97067"/>
    </row>
    <row r="97068" spans="1:1" x14ac:dyDescent="0.25">
      <c r="A97068"/>
    </row>
    <row r="97069" spans="1:1" x14ac:dyDescent="0.25">
      <c r="A97069"/>
    </row>
    <row r="97070" spans="1:1" x14ac:dyDescent="0.25">
      <c r="A97070"/>
    </row>
    <row r="97071" spans="1:1" x14ac:dyDescent="0.25">
      <c r="A97071"/>
    </row>
    <row r="97072" spans="1:1" x14ac:dyDescent="0.25">
      <c r="A97072"/>
    </row>
    <row r="97073" spans="1:1" x14ac:dyDescent="0.25">
      <c r="A97073"/>
    </row>
    <row r="97074" spans="1:1" x14ac:dyDescent="0.25">
      <c r="A97074"/>
    </row>
    <row r="97075" spans="1:1" x14ac:dyDescent="0.25">
      <c r="A97075"/>
    </row>
    <row r="97076" spans="1:1" x14ac:dyDescent="0.25">
      <c r="A97076"/>
    </row>
    <row r="97077" spans="1:1" x14ac:dyDescent="0.25">
      <c r="A97077"/>
    </row>
    <row r="97078" spans="1:1" x14ac:dyDescent="0.25">
      <c r="A97078"/>
    </row>
    <row r="97079" spans="1:1" x14ac:dyDescent="0.25">
      <c r="A97079"/>
    </row>
    <row r="97080" spans="1:1" x14ac:dyDescent="0.25">
      <c r="A97080"/>
    </row>
    <row r="97081" spans="1:1" x14ac:dyDescent="0.25">
      <c r="A97081"/>
    </row>
    <row r="97082" spans="1:1" x14ac:dyDescent="0.25">
      <c r="A97082"/>
    </row>
    <row r="97083" spans="1:1" x14ac:dyDescent="0.25">
      <c r="A97083"/>
    </row>
    <row r="97084" spans="1:1" x14ac:dyDescent="0.25">
      <c r="A97084"/>
    </row>
    <row r="97085" spans="1:1" x14ac:dyDescent="0.25">
      <c r="A97085"/>
    </row>
    <row r="97086" spans="1:1" x14ac:dyDescent="0.25">
      <c r="A97086"/>
    </row>
    <row r="97087" spans="1:1" x14ac:dyDescent="0.25">
      <c r="A97087"/>
    </row>
    <row r="97088" spans="1:1" x14ac:dyDescent="0.25">
      <c r="A97088"/>
    </row>
    <row r="97089" spans="1:1" x14ac:dyDescent="0.25">
      <c r="A97089"/>
    </row>
    <row r="97090" spans="1:1" x14ac:dyDescent="0.25">
      <c r="A97090"/>
    </row>
    <row r="97091" spans="1:1" x14ac:dyDescent="0.25">
      <c r="A97091"/>
    </row>
    <row r="97092" spans="1:1" x14ac:dyDescent="0.25">
      <c r="A97092"/>
    </row>
    <row r="97093" spans="1:1" x14ac:dyDescent="0.25">
      <c r="A97093"/>
    </row>
    <row r="97094" spans="1:1" x14ac:dyDescent="0.25">
      <c r="A97094"/>
    </row>
    <row r="97095" spans="1:1" x14ac:dyDescent="0.25">
      <c r="A97095"/>
    </row>
    <row r="97096" spans="1:1" x14ac:dyDescent="0.25">
      <c r="A97096"/>
    </row>
    <row r="97097" spans="1:1" x14ac:dyDescent="0.25">
      <c r="A97097"/>
    </row>
    <row r="97098" spans="1:1" x14ac:dyDescent="0.25">
      <c r="A97098"/>
    </row>
    <row r="97099" spans="1:1" x14ac:dyDescent="0.25">
      <c r="A97099"/>
    </row>
    <row r="97100" spans="1:1" x14ac:dyDescent="0.25">
      <c r="A97100"/>
    </row>
    <row r="97101" spans="1:1" x14ac:dyDescent="0.25">
      <c r="A97101"/>
    </row>
    <row r="97102" spans="1:1" x14ac:dyDescent="0.25">
      <c r="A97102"/>
    </row>
    <row r="97103" spans="1:1" x14ac:dyDescent="0.25">
      <c r="A97103"/>
    </row>
    <row r="97104" spans="1:1" x14ac:dyDescent="0.25">
      <c r="A97104"/>
    </row>
    <row r="97105" spans="1:1" x14ac:dyDescent="0.25">
      <c r="A97105"/>
    </row>
    <row r="97106" spans="1:1" x14ac:dyDescent="0.25">
      <c r="A97106"/>
    </row>
    <row r="97107" spans="1:1" x14ac:dyDescent="0.25">
      <c r="A97107"/>
    </row>
    <row r="97108" spans="1:1" x14ac:dyDescent="0.25">
      <c r="A97108"/>
    </row>
    <row r="97109" spans="1:1" x14ac:dyDescent="0.25">
      <c r="A97109"/>
    </row>
    <row r="97110" spans="1:1" x14ac:dyDescent="0.25">
      <c r="A97110"/>
    </row>
    <row r="97111" spans="1:1" x14ac:dyDescent="0.25">
      <c r="A97111"/>
    </row>
    <row r="97112" spans="1:1" x14ac:dyDescent="0.25">
      <c r="A97112"/>
    </row>
    <row r="97113" spans="1:1" x14ac:dyDescent="0.25">
      <c r="A97113"/>
    </row>
    <row r="97114" spans="1:1" x14ac:dyDescent="0.25">
      <c r="A97114"/>
    </row>
    <row r="97115" spans="1:1" x14ac:dyDescent="0.25">
      <c r="A97115"/>
    </row>
    <row r="97116" spans="1:1" x14ac:dyDescent="0.25">
      <c r="A97116"/>
    </row>
    <row r="97117" spans="1:1" x14ac:dyDescent="0.25">
      <c r="A97117"/>
    </row>
    <row r="97118" spans="1:1" x14ac:dyDescent="0.25">
      <c r="A97118"/>
    </row>
    <row r="97119" spans="1:1" x14ac:dyDescent="0.25">
      <c r="A97119"/>
    </row>
    <row r="97120" spans="1:1" x14ac:dyDescent="0.25">
      <c r="A97120"/>
    </row>
    <row r="97121" spans="1:1" x14ac:dyDescent="0.25">
      <c r="A97121"/>
    </row>
    <row r="97122" spans="1:1" x14ac:dyDescent="0.25">
      <c r="A97122"/>
    </row>
    <row r="97123" spans="1:1" x14ac:dyDescent="0.25">
      <c r="A97123"/>
    </row>
    <row r="97124" spans="1:1" x14ac:dyDescent="0.25">
      <c r="A97124"/>
    </row>
    <row r="97125" spans="1:1" x14ac:dyDescent="0.25">
      <c r="A97125"/>
    </row>
    <row r="97126" spans="1:1" x14ac:dyDescent="0.25">
      <c r="A97126"/>
    </row>
    <row r="97127" spans="1:1" x14ac:dyDescent="0.25">
      <c r="A97127"/>
    </row>
    <row r="97128" spans="1:1" x14ac:dyDescent="0.25">
      <c r="A97128"/>
    </row>
    <row r="97129" spans="1:1" x14ac:dyDescent="0.25">
      <c r="A97129"/>
    </row>
    <row r="97130" spans="1:1" x14ac:dyDescent="0.25">
      <c r="A97130"/>
    </row>
    <row r="97131" spans="1:1" x14ac:dyDescent="0.25">
      <c r="A97131"/>
    </row>
    <row r="97132" spans="1:1" x14ac:dyDescent="0.25">
      <c r="A97132"/>
    </row>
    <row r="97133" spans="1:1" x14ac:dyDescent="0.25">
      <c r="A97133"/>
    </row>
    <row r="97134" spans="1:1" x14ac:dyDescent="0.25">
      <c r="A97134"/>
    </row>
    <row r="97135" spans="1:1" x14ac:dyDescent="0.25">
      <c r="A97135"/>
    </row>
    <row r="97136" spans="1:1" x14ac:dyDescent="0.25">
      <c r="A97136"/>
    </row>
    <row r="97137" spans="1:1" x14ac:dyDescent="0.25">
      <c r="A97137"/>
    </row>
    <row r="97138" spans="1:1" x14ac:dyDescent="0.25">
      <c r="A97138"/>
    </row>
    <row r="97139" spans="1:1" x14ac:dyDescent="0.25">
      <c r="A97139"/>
    </row>
    <row r="97140" spans="1:1" x14ac:dyDescent="0.25">
      <c r="A97140"/>
    </row>
    <row r="97141" spans="1:1" x14ac:dyDescent="0.25">
      <c r="A97141"/>
    </row>
    <row r="97142" spans="1:1" x14ac:dyDescent="0.25">
      <c r="A97142"/>
    </row>
    <row r="97143" spans="1:1" x14ac:dyDescent="0.25">
      <c r="A97143"/>
    </row>
    <row r="97144" spans="1:1" x14ac:dyDescent="0.25">
      <c r="A97144"/>
    </row>
    <row r="97145" spans="1:1" x14ac:dyDescent="0.25">
      <c r="A97145"/>
    </row>
    <row r="97146" spans="1:1" x14ac:dyDescent="0.25">
      <c r="A97146"/>
    </row>
    <row r="97147" spans="1:1" x14ac:dyDescent="0.25">
      <c r="A97147"/>
    </row>
    <row r="97148" spans="1:1" x14ac:dyDescent="0.25">
      <c r="A97148"/>
    </row>
    <row r="97149" spans="1:1" x14ac:dyDescent="0.25">
      <c r="A97149"/>
    </row>
    <row r="97150" spans="1:1" x14ac:dyDescent="0.25">
      <c r="A97150"/>
    </row>
    <row r="97151" spans="1:1" x14ac:dyDescent="0.25">
      <c r="A97151"/>
    </row>
    <row r="97152" spans="1:1" x14ac:dyDescent="0.25">
      <c r="A97152"/>
    </row>
    <row r="97153" spans="1:1" x14ac:dyDescent="0.25">
      <c r="A97153"/>
    </row>
    <row r="97154" spans="1:1" x14ac:dyDescent="0.25">
      <c r="A97154"/>
    </row>
    <row r="97155" spans="1:1" x14ac:dyDescent="0.25">
      <c r="A97155"/>
    </row>
    <row r="97156" spans="1:1" x14ac:dyDescent="0.25">
      <c r="A97156"/>
    </row>
    <row r="97157" spans="1:1" x14ac:dyDescent="0.25">
      <c r="A97157"/>
    </row>
    <row r="97158" spans="1:1" x14ac:dyDescent="0.25">
      <c r="A97158"/>
    </row>
    <row r="97159" spans="1:1" x14ac:dyDescent="0.25">
      <c r="A97159"/>
    </row>
    <row r="97160" spans="1:1" x14ac:dyDescent="0.25">
      <c r="A97160"/>
    </row>
    <row r="97161" spans="1:1" x14ac:dyDescent="0.25">
      <c r="A97161"/>
    </row>
    <row r="97162" spans="1:1" x14ac:dyDescent="0.25">
      <c r="A97162"/>
    </row>
    <row r="97163" spans="1:1" x14ac:dyDescent="0.25">
      <c r="A97163"/>
    </row>
    <row r="97164" spans="1:1" x14ac:dyDescent="0.25">
      <c r="A97164"/>
    </row>
    <row r="97165" spans="1:1" x14ac:dyDescent="0.25">
      <c r="A97165"/>
    </row>
    <row r="97166" spans="1:1" x14ac:dyDescent="0.25">
      <c r="A97166"/>
    </row>
    <row r="97167" spans="1:1" x14ac:dyDescent="0.25">
      <c r="A97167"/>
    </row>
    <row r="97168" spans="1:1" x14ac:dyDescent="0.25">
      <c r="A97168"/>
    </row>
    <row r="97169" spans="1:1" x14ac:dyDescent="0.25">
      <c r="A97169"/>
    </row>
    <row r="97170" spans="1:1" x14ac:dyDescent="0.25">
      <c r="A97170"/>
    </row>
    <row r="97171" spans="1:1" x14ac:dyDescent="0.25">
      <c r="A97171"/>
    </row>
    <row r="97172" spans="1:1" x14ac:dyDescent="0.25">
      <c r="A97172"/>
    </row>
    <row r="97173" spans="1:1" x14ac:dyDescent="0.25">
      <c r="A97173"/>
    </row>
    <row r="97174" spans="1:1" x14ac:dyDescent="0.25">
      <c r="A97174"/>
    </row>
    <row r="97175" spans="1:1" x14ac:dyDescent="0.25">
      <c r="A97175"/>
    </row>
    <row r="97176" spans="1:1" x14ac:dyDescent="0.25">
      <c r="A97176"/>
    </row>
    <row r="97177" spans="1:1" x14ac:dyDescent="0.25">
      <c r="A97177"/>
    </row>
    <row r="97178" spans="1:1" x14ac:dyDescent="0.25">
      <c r="A97178"/>
    </row>
    <row r="97179" spans="1:1" x14ac:dyDescent="0.25">
      <c r="A97179"/>
    </row>
    <row r="97180" spans="1:1" x14ac:dyDescent="0.25">
      <c r="A97180"/>
    </row>
    <row r="97181" spans="1:1" x14ac:dyDescent="0.25">
      <c r="A97181"/>
    </row>
    <row r="97182" spans="1:1" x14ac:dyDescent="0.25">
      <c r="A97182"/>
    </row>
    <row r="97183" spans="1:1" x14ac:dyDescent="0.25">
      <c r="A97183"/>
    </row>
    <row r="97184" spans="1:1" x14ac:dyDescent="0.25">
      <c r="A97184"/>
    </row>
    <row r="97185" spans="1:1" x14ac:dyDescent="0.25">
      <c r="A97185"/>
    </row>
    <row r="97186" spans="1:1" x14ac:dyDescent="0.25">
      <c r="A97186"/>
    </row>
    <row r="97187" spans="1:1" x14ac:dyDescent="0.25">
      <c r="A97187"/>
    </row>
    <row r="97188" spans="1:1" x14ac:dyDescent="0.25">
      <c r="A97188"/>
    </row>
    <row r="97189" spans="1:1" x14ac:dyDescent="0.25">
      <c r="A97189"/>
    </row>
    <row r="97190" spans="1:1" x14ac:dyDescent="0.25">
      <c r="A97190"/>
    </row>
    <row r="97191" spans="1:1" x14ac:dyDescent="0.25">
      <c r="A97191"/>
    </row>
    <row r="97192" spans="1:1" x14ac:dyDescent="0.25">
      <c r="A97192"/>
    </row>
    <row r="97193" spans="1:1" x14ac:dyDescent="0.25">
      <c r="A97193"/>
    </row>
    <row r="97194" spans="1:1" x14ac:dyDescent="0.25">
      <c r="A97194"/>
    </row>
    <row r="97195" spans="1:1" x14ac:dyDescent="0.25">
      <c r="A97195"/>
    </row>
    <row r="97196" spans="1:1" x14ac:dyDescent="0.25">
      <c r="A97196"/>
    </row>
    <row r="97197" spans="1:1" x14ac:dyDescent="0.25">
      <c r="A97197"/>
    </row>
    <row r="97198" spans="1:1" x14ac:dyDescent="0.25">
      <c r="A97198"/>
    </row>
    <row r="97199" spans="1:1" x14ac:dyDescent="0.25">
      <c r="A97199"/>
    </row>
    <row r="97200" spans="1:1" x14ac:dyDescent="0.25">
      <c r="A97200"/>
    </row>
    <row r="97201" spans="1:1" x14ac:dyDescent="0.25">
      <c r="A97201"/>
    </row>
    <row r="97202" spans="1:1" x14ac:dyDescent="0.25">
      <c r="A97202"/>
    </row>
    <row r="97203" spans="1:1" x14ac:dyDescent="0.25">
      <c r="A97203"/>
    </row>
    <row r="97204" spans="1:1" x14ac:dyDescent="0.25">
      <c r="A97204"/>
    </row>
    <row r="97205" spans="1:1" x14ac:dyDescent="0.25">
      <c r="A97205"/>
    </row>
    <row r="97206" spans="1:1" x14ac:dyDescent="0.25">
      <c r="A97206"/>
    </row>
    <row r="97207" spans="1:1" x14ac:dyDescent="0.25">
      <c r="A97207"/>
    </row>
    <row r="97208" spans="1:1" x14ac:dyDescent="0.25">
      <c r="A97208"/>
    </row>
    <row r="97209" spans="1:1" x14ac:dyDescent="0.25">
      <c r="A97209"/>
    </row>
    <row r="97210" spans="1:1" x14ac:dyDescent="0.25">
      <c r="A97210"/>
    </row>
    <row r="97211" spans="1:1" x14ac:dyDescent="0.25">
      <c r="A97211"/>
    </row>
    <row r="97212" spans="1:1" x14ac:dyDescent="0.25">
      <c r="A97212"/>
    </row>
    <row r="97213" spans="1:1" x14ac:dyDescent="0.25">
      <c r="A97213"/>
    </row>
    <row r="97214" spans="1:1" x14ac:dyDescent="0.25">
      <c r="A97214"/>
    </row>
    <row r="97215" spans="1:1" x14ac:dyDescent="0.25">
      <c r="A97215"/>
    </row>
    <row r="97216" spans="1:1" x14ac:dyDescent="0.25">
      <c r="A97216"/>
    </row>
    <row r="97217" spans="1:1" x14ac:dyDescent="0.25">
      <c r="A97217"/>
    </row>
    <row r="97218" spans="1:1" x14ac:dyDescent="0.25">
      <c r="A97218"/>
    </row>
    <row r="97219" spans="1:1" x14ac:dyDescent="0.25">
      <c r="A97219"/>
    </row>
    <row r="97220" spans="1:1" x14ac:dyDescent="0.25">
      <c r="A97220"/>
    </row>
    <row r="97221" spans="1:1" x14ac:dyDescent="0.25">
      <c r="A97221"/>
    </row>
    <row r="97222" spans="1:1" x14ac:dyDescent="0.25">
      <c r="A97222"/>
    </row>
    <row r="97223" spans="1:1" x14ac:dyDescent="0.25">
      <c r="A97223"/>
    </row>
    <row r="97224" spans="1:1" x14ac:dyDescent="0.25">
      <c r="A97224"/>
    </row>
    <row r="97225" spans="1:1" x14ac:dyDescent="0.25">
      <c r="A97225"/>
    </row>
    <row r="97226" spans="1:1" x14ac:dyDescent="0.25">
      <c r="A97226"/>
    </row>
    <row r="97227" spans="1:1" x14ac:dyDescent="0.25">
      <c r="A97227"/>
    </row>
    <row r="97228" spans="1:1" x14ac:dyDescent="0.25">
      <c r="A97228"/>
    </row>
    <row r="97229" spans="1:1" x14ac:dyDescent="0.25">
      <c r="A97229"/>
    </row>
    <row r="97230" spans="1:1" x14ac:dyDescent="0.25">
      <c r="A97230"/>
    </row>
    <row r="97231" spans="1:1" x14ac:dyDescent="0.25">
      <c r="A97231"/>
    </row>
    <row r="97232" spans="1:1" x14ac:dyDescent="0.25">
      <c r="A97232"/>
    </row>
    <row r="97233" spans="1:1" x14ac:dyDescent="0.25">
      <c r="A97233"/>
    </row>
    <row r="97234" spans="1:1" x14ac:dyDescent="0.25">
      <c r="A97234"/>
    </row>
    <row r="97235" spans="1:1" x14ac:dyDescent="0.25">
      <c r="A97235"/>
    </row>
    <row r="97236" spans="1:1" x14ac:dyDescent="0.25">
      <c r="A97236"/>
    </row>
    <row r="97237" spans="1:1" x14ac:dyDescent="0.25">
      <c r="A97237"/>
    </row>
    <row r="97238" spans="1:1" x14ac:dyDescent="0.25">
      <c r="A97238"/>
    </row>
    <row r="97239" spans="1:1" x14ac:dyDescent="0.25">
      <c r="A97239"/>
    </row>
    <row r="97240" spans="1:1" x14ac:dyDescent="0.25">
      <c r="A97240"/>
    </row>
    <row r="97241" spans="1:1" x14ac:dyDescent="0.25">
      <c r="A97241"/>
    </row>
    <row r="97242" spans="1:1" x14ac:dyDescent="0.25">
      <c r="A97242"/>
    </row>
    <row r="97243" spans="1:1" x14ac:dyDescent="0.25">
      <c r="A97243"/>
    </row>
    <row r="97244" spans="1:1" x14ac:dyDescent="0.25">
      <c r="A97244"/>
    </row>
    <row r="97245" spans="1:1" x14ac:dyDescent="0.25">
      <c r="A97245"/>
    </row>
    <row r="97246" spans="1:1" x14ac:dyDescent="0.25">
      <c r="A97246"/>
    </row>
    <row r="97247" spans="1:1" x14ac:dyDescent="0.25">
      <c r="A97247"/>
    </row>
    <row r="97248" spans="1:1" x14ac:dyDescent="0.25">
      <c r="A97248"/>
    </row>
    <row r="97249" spans="1:1" x14ac:dyDescent="0.25">
      <c r="A97249"/>
    </row>
    <row r="97250" spans="1:1" x14ac:dyDescent="0.25">
      <c r="A97250"/>
    </row>
    <row r="97251" spans="1:1" x14ac:dyDescent="0.25">
      <c r="A97251"/>
    </row>
    <row r="97252" spans="1:1" x14ac:dyDescent="0.25">
      <c r="A97252"/>
    </row>
    <row r="97253" spans="1:1" x14ac:dyDescent="0.25">
      <c r="A97253"/>
    </row>
    <row r="97254" spans="1:1" x14ac:dyDescent="0.25">
      <c r="A97254"/>
    </row>
    <row r="97255" spans="1:1" x14ac:dyDescent="0.25">
      <c r="A97255"/>
    </row>
    <row r="97256" spans="1:1" x14ac:dyDescent="0.25">
      <c r="A97256"/>
    </row>
    <row r="97257" spans="1:1" x14ac:dyDescent="0.25">
      <c r="A97257"/>
    </row>
    <row r="97258" spans="1:1" x14ac:dyDescent="0.25">
      <c r="A97258"/>
    </row>
    <row r="97259" spans="1:1" x14ac:dyDescent="0.25">
      <c r="A97259"/>
    </row>
    <row r="97260" spans="1:1" x14ac:dyDescent="0.25">
      <c r="A97260"/>
    </row>
    <row r="97261" spans="1:1" x14ac:dyDescent="0.25">
      <c r="A97261"/>
    </row>
    <row r="97262" spans="1:1" x14ac:dyDescent="0.25">
      <c r="A97262"/>
    </row>
    <row r="97263" spans="1:1" x14ac:dyDescent="0.25">
      <c r="A97263"/>
    </row>
    <row r="97264" spans="1:1" x14ac:dyDescent="0.25">
      <c r="A97264"/>
    </row>
    <row r="97265" spans="1:1" x14ac:dyDescent="0.25">
      <c r="A97265"/>
    </row>
    <row r="97266" spans="1:1" x14ac:dyDescent="0.25">
      <c r="A97266"/>
    </row>
    <row r="97267" spans="1:1" x14ac:dyDescent="0.25">
      <c r="A97267"/>
    </row>
    <row r="97268" spans="1:1" x14ac:dyDescent="0.25">
      <c r="A97268"/>
    </row>
    <row r="97269" spans="1:1" x14ac:dyDescent="0.25">
      <c r="A97269"/>
    </row>
    <row r="97270" spans="1:1" x14ac:dyDescent="0.25">
      <c r="A97270"/>
    </row>
    <row r="97271" spans="1:1" x14ac:dyDescent="0.25">
      <c r="A97271"/>
    </row>
    <row r="97272" spans="1:1" x14ac:dyDescent="0.25">
      <c r="A97272"/>
    </row>
    <row r="97273" spans="1:1" x14ac:dyDescent="0.25">
      <c r="A97273"/>
    </row>
    <row r="97274" spans="1:1" x14ac:dyDescent="0.25">
      <c r="A97274"/>
    </row>
    <row r="97275" spans="1:1" x14ac:dyDescent="0.25">
      <c r="A97275"/>
    </row>
    <row r="97276" spans="1:1" x14ac:dyDescent="0.25">
      <c r="A97276"/>
    </row>
    <row r="97277" spans="1:1" x14ac:dyDescent="0.25">
      <c r="A97277"/>
    </row>
    <row r="97278" spans="1:1" x14ac:dyDescent="0.25">
      <c r="A97278"/>
    </row>
    <row r="97279" spans="1:1" x14ac:dyDescent="0.25">
      <c r="A97279"/>
    </row>
    <row r="97280" spans="1:1" x14ac:dyDescent="0.25">
      <c r="A97280"/>
    </row>
    <row r="97281" spans="1:1" x14ac:dyDescent="0.25">
      <c r="A97281"/>
    </row>
    <row r="97282" spans="1:1" x14ac:dyDescent="0.25">
      <c r="A97282"/>
    </row>
    <row r="97283" spans="1:1" x14ac:dyDescent="0.25">
      <c r="A97283"/>
    </row>
    <row r="97284" spans="1:1" x14ac:dyDescent="0.25">
      <c r="A97284"/>
    </row>
    <row r="97285" spans="1:1" x14ac:dyDescent="0.25">
      <c r="A97285"/>
    </row>
    <row r="97286" spans="1:1" x14ac:dyDescent="0.25">
      <c r="A97286"/>
    </row>
    <row r="97287" spans="1:1" x14ac:dyDescent="0.25">
      <c r="A97287"/>
    </row>
    <row r="97288" spans="1:1" x14ac:dyDescent="0.25">
      <c r="A97288"/>
    </row>
    <row r="97289" spans="1:1" x14ac:dyDescent="0.25">
      <c r="A97289"/>
    </row>
    <row r="97290" spans="1:1" x14ac:dyDescent="0.25">
      <c r="A97290"/>
    </row>
    <row r="97291" spans="1:1" x14ac:dyDescent="0.25">
      <c r="A97291"/>
    </row>
    <row r="97292" spans="1:1" x14ac:dyDescent="0.25">
      <c r="A97292"/>
    </row>
    <row r="97293" spans="1:1" x14ac:dyDescent="0.25">
      <c r="A97293"/>
    </row>
    <row r="97294" spans="1:1" x14ac:dyDescent="0.25">
      <c r="A97294"/>
    </row>
    <row r="97295" spans="1:1" x14ac:dyDescent="0.25">
      <c r="A97295"/>
    </row>
    <row r="97296" spans="1:1" x14ac:dyDescent="0.25">
      <c r="A97296"/>
    </row>
    <row r="97297" spans="1:1" x14ac:dyDescent="0.25">
      <c r="A97297"/>
    </row>
    <row r="97298" spans="1:1" x14ac:dyDescent="0.25">
      <c r="A97298"/>
    </row>
    <row r="97299" spans="1:1" x14ac:dyDescent="0.25">
      <c r="A97299"/>
    </row>
    <row r="97300" spans="1:1" x14ac:dyDescent="0.25">
      <c r="A97300"/>
    </row>
    <row r="97301" spans="1:1" x14ac:dyDescent="0.25">
      <c r="A97301"/>
    </row>
    <row r="97302" spans="1:1" x14ac:dyDescent="0.25">
      <c r="A97302"/>
    </row>
    <row r="97303" spans="1:1" x14ac:dyDescent="0.25">
      <c r="A97303"/>
    </row>
    <row r="97304" spans="1:1" x14ac:dyDescent="0.25">
      <c r="A97304"/>
    </row>
    <row r="97305" spans="1:1" x14ac:dyDescent="0.25">
      <c r="A97305"/>
    </row>
    <row r="97306" spans="1:1" x14ac:dyDescent="0.25">
      <c r="A97306"/>
    </row>
    <row r="97307" spans="1:1" x14ac:dyDescent="0.25">
      <c r="A97307"/>
    </row>
    <row r="97308" spans="1:1" x14ac:dyDescent="0.25">
      <c r="A97308"/>
    </row>
    <row r="97309" spans="1:1" x14ac:dyDescent="0.25">
      <c r="A97309"/>
    </row>
    <row r="97310" spans="1:1" x14ac:dyDescent="0.25">
      <c r="A97310"/>
    </row>
    <row r="97311" spans="1:1" x14ac:dyDescent="0.25">
      <c r="A97311"/>
    </row>
    <row r="97312" spans="1:1" x14ac:dyDescent="0.25">
      <c r="A97312"/>
    </row>
    <row r="97313" spans="1:1" x14ac:dyDescent="0.25">
      <c r="A97313"/>
    </row>
    <row r="97314" spans="1:1" x14ac:dyDescent="0.25">
      <c r="A97314"/>
    </row>
    <row r="97315" spans="1:1" x14ac:dyDescent="0.25">
      <c r="A97315"/>
    </row>
    <row r="97316" spans="1:1" x14ac:dyDescent="0.25">
      <c r="A97316"/>
    </row>
    <row r="97317" spans="1:1" x14ac:dyDescent="0.25">
      <c r="A97317"/>
    </row>
    <row r="97318" spans="1:1" x14ac:dyDescent="0.25">
      <c r="A97318"/>
    </row>
    <row r="97319" spans="1:1" x14ac:dyDescent="0.25">
      <c r="A97319"/>
    </row>
    <row r="97320" spans="1:1" x14ac:dyDescent="0.25">
      <c r="A97320"/>
    </row>
    <row r="97321" spans="1:1" x14ac:dyDescent="0.25">
      <c r="A97321"/>
    </row>
    <row r="97322" spans="1:1" x14ac:dyDescent="0.25">
      <c r="A97322"/>
    </row>
    <row r="97323" spans="1:1" x14ac:dyDescent="0.25">
      <c r="A97323"/>
    </row>
    <row r="97324" spans="1:1" x14ac:dyDescent="0.25">
      <c r="A97324"/>
    </row>
    <row r="97325" spans="1:1" x14ac:dyDescent="0.25">
      <c r="A97325"/>
    </row>
    <row r="97326" spans="1:1" x14ac:dyDescent="0.25">
      <c r="A97326"/>
    </row>
    <row r="97327" spans="1:1" x14ac:dyDescent="0.25">
      <c r="A97327"/>
    </row>
    <row r="97328" spans="1:1" x14ac:dyDescent="0.25">
      <c r="A97328"/>
    </row>
    <row r="97329" spans="1:1" x14ac:dyDescent="0.25">
      <c r="A97329"/>
    </row>
    <row r="97330" spans="1:1" x14ac:dyDescent="0.25">
      <c r="A97330"/>
    </row>
    <row r="97331" spans="1:1" x14ac:dyDescent="0.25">
      <c r="A97331"/>
    </row>
    <row r="97332" spans="1:1" x14ac:dyDescent="0.25">
      <c r="A97332"/>
    </row>
    <row r="97333" spans="1:1" x14ac:dyDescent="0.25">
      <c r="A97333"/>
    </row>
    <row r="97334" spans="1:1" x14ac:dyDescent="0.25">
      <c r="A97334"/>
    </row>
    <row r="97335" spans="1:1" x14ac:dyDescent="0.25">
      <c r="A97335"/>
    </row>
    <row r="97336" spans="1:1" x14ac:dyDescent="0.25">
      <c r="A97336"/>
    </row>
    <row r="97337" spans="1:1" x14ac:dyDescent="0.25">
      <c r="A97337"/>
    </row>
    <row r="97338" spans="1:1" x14ac:dyDescent="0.25">
      <c r="A97338"/>
    </row>
    <row r="97339" spans="1:1" x14ac:dyDescent="0.25">
      <c r="A97339"/>
    </row>
    <row r="97340" spans="1:1" x14ac:dyDescent="0.25">
      <c r="A97340"/>
    </row>
    <row r="97341" spans="1:1" x14ac:dyDescent="0.25">
      <c r="A97341"/>
    </row>
    <row r="97342" spans="1:1" x14ac:dyDescent="0.25">
      <c r="A97342"/>
    </row>
    <row r="97343" spans="1:1" x14ac:dyDescent="0.25">
      <c r="A97343"/>
    </row>
    <row r="97344" spans="1:1" x14ac:dyDescent="0.25">
      <c r="A97344"/>
    </row>
    <row r="97345" spans="1:1" x14ac:dyDescent="0.25">
      <c r="A97345"/>
    </row>
    <row r="97346" spans="1:1" x14ac:dyDescent="0.25">
      <c r="A97346"/>
    </row>
    <row r="97347" spans="1:1" x14ac:dyDescent="0.25">
      <c r="A97347"/>
    </row>
    <row r="97348" spans="1:1" x14ac:dyDescent="0.25">
      <c r="A97348"/>
    </row>
    <row r="97349" spans="1:1" x14ac:dyDescent="0.25">
      <c r="A97349"/>
    </row>
    <row r="97350" spans="1:1" x14ac:dyDescent="0.25">
      <c r="A97350"/>
    </row>
    <row r="97351" spans="1:1" x14ac:dyDescent="0.25">
      <c r="A97351"/>
    </row>
    <row r="97352" spans="1:1" x14ac:dyDescent="0.25">
      <c r="A97352"/>
    </row>
    <row r="97353" spans="1:1" x14ac:dyDescent="0.25">
      <c r="A97353"/>
    </row>
    <row r="97354" spans="1:1" x14ac:dyDescent="0.25">
      <c r="A97354"/>
    </row>
    <row r="97355" spans="1:1" x14ac:dyDescent="0.25">
      <c r="A97355"/>
    </row>
    <row r="97356" spans="1:1" x14ac:dyDescent="0.25">
      <c r="A97356"/>
    </row>
    <row r="97357" spans="1:1" x14ac:dyDescent="0.25">
      <c r="A97357"/>
    </row>
    <row r="97358" spans="1:1" x14ac:dyDescent="0.25">
      <c r="A97358"/>
    </row>
    <row r="97359" spans="1:1" x14ac:dyDescent="0.25">
      <c r="A97359"/>
    </row>
    <row r="97360" spans="1:1" x14ac:dyDescent="0.25">
      <c r="A97360"/>
    </row>
    <row r="97361" spans="1:1" x14ac:dyDescent="0.25">
      <c r="A97361"/>
    </row>
    <row r="97362" spans="1:1" x14ac:dyDescent="0.25">
      <c r="A97362"/>
    </row>
    <row r="97363" spans="1:1" x14ac:dyDescent="0.25">
      <c r="A97363"/>
    </row>
    <row r="97364" spans="1:1" x14ac:dyDescent="0.25">
      <c r="A97364"/>
    </row>
    <row r="97365" spans="1:1" x14ac:dyDescent="0.25">
      <c r="A97365"/>
    </row>
    <row r="97366" spans="1:1" x14ac:dyDescent="0.25">
      <c r="A97366"/>
    </row>
    <row r="97367" spans="1:1" x14ac:dyDescent="0.25">
      <c r="A97367"/>
    </row>
    <row r="97368" spans="1:1" x14ac:dyDescent="0.25">
      <c r="A97368"/>
    </row>
    <row r="97369" spans="1:1" x14ac:dyDescent="0.25">
      <c r="A97369"/>
    </row>
    <row r="97370" spans="1:1" x14ac:dyDescent="0.25">
      <c r="A97370"/>
    </row>
    <row r="97371" spans="1:1" x14ac:dyDescent="0.25">
      <c r="A97371"/>
    </row>
    <row r="97372" spans="1:1" x14ac:dyDescent="0.25">
      <c r="A97372"/>
    </row>
    <row r="97373" spans="1:1" x14ac:dyDescent="0.25">
      <c r="A97373"/>
    </row>
    <row r="97374" spans="1:1" x14ac:dyDescent="0.25">
      <c r="A97374"/>
    </row>
    <row r="97375" spans="1:1" x14ac:dyDescent="0.25">
      <c r="A97375"/>
    </row>
    <row r="97376" spans="1:1" x14ac:dyDescent="0.25">
      <c r="A97376"/>
    </row>
    <row r="97377" spans="1:1" x14ac:dyDescent="0.25">
      <c r="A97377"/>
    </row>
    <row r="97378" spans="1:1" x14ac:dyDescent="0.25">
      <c r="A97378"/>
    </row>
    <row r="97379" spans="1:1" x14ac:dyDescent="0.25">
      <c r="A97379"/>
    </row>
    <row r="97380" spans="1:1" x14ac:dyDescent="0.25">
      <c r="A97380"/>
    </row>
    <row r="97381" spans="1:1" x14ac:dyDescent="0.25">
      <c r="A97381"/>
    </row>
    <row r="97382" spans="1:1" x14ac:dyDescent="0.25">
      <c r="A97382"/>
    </row>
    <row r="97383" spans="1:1" x14ac:dyDescent="0.25">
      <c r="A97383"/>
    </row>
    <row r="97384" spans="1:1" x14ac:dyDescent="0.25">
      <c r="A97384"/>
    </row>
    <row r="97385" spans="1:1" x14ac:dyDescent="0.25">
      <c r="A97385"/>
    </row>
    <row r="97386" spans="1:1" x14ac:dyDescent="0.25">
      <c r="A97386"/>
    </row>
    <row r="97387" spans="1:1" x14ac:dyDescent="0.25">
      <c r="A97387"/>
    </row>
    <row r="97388" spans="1:1" x14ac:dyDescent="0.25">
      <c r="A97388"/>
    </row>
    <row r="97389" spans="1:1" x14ac:dyDescent="0.25">
      <c r="A97389"/>
    </row>
    <row r="97390" spans="1:1" x14ac:dyDescent="0.25">
      <c r="A97390"/>
    </row>
    <row r="97391" spans="1:1" x14ac:dyDescent="0.25">
      <c r="A97391"/>
    </row>
    <row r="97392" spans="1:1" x14ac:dyDescent="0.25">
      <c r="A97392"/>
    </row>
    <row r="97393" spans="1:1" x14ac:dyDescent="0.25">
      <c r="A97393"/>
    </row>
    <row r="97394" spans="1:1" x14ac:dyDescent="0.25">
      <c r="A97394"/>
    </row>
    <row r="97395" spans="1:1" x14ac:dyDescent="0.25">
      <c r="A97395"/>
    </row>
    <row r="97396" spans="1:1" x14ac:dyDescent="0.25">
      <c r="A97396"/>
    </row>
    <row r="97397" spans="1:1" x14ac:dyDescent="0.25">
      <c r="A97397"/>
    </row>
    <row r="97398" spans="1:1" x14ac:dyDescent="0.25">
      <c r="A97398"/>
    </row>
    <row r="97399" spans="1:1" x14ac:dyDescent="0.25">
      <c r="A97399"/>
    </row>
    <row r="97400" spans="1:1" x14ac:dyDescent="0.25">
      <c r="A97400"/>
    </row>
    <row r="97401" spans="1:1" x14ac:dyDescent="0.25">
      <c r="A97401"/>
    </row>
    <row r="97402" spans="1:1" x14ac:dyDescent="0.25">
      <c r="A97402"/>
    </row>
    <row r="97403" spans="1:1" x14ac:dyDescent="0.25">
      <c r="A97403"/>
    </row>
    <row r="97404" spans="1:1" x14ac:dyDescent="0.25">
      <c r="A97404"/>
    </row>
    <row r="97405" spans="1:1" x14ac:dyDescent="0.25">
      <c r="A97405"/>
    </row>
    <row r="97406" spans="1:1" x14ac:dyDescent="0.25">
      <c r="A97406"/>
    </row>
    <row r="97407" spans="1:1" x14ac:dyDescent="0.25">
      <c r="A97407"/>
    </row>
    <row r="97408" spans="1:1" x14ac:dyDescent="0.25">
      <c r="A97408"/>
    </row>
    <row r="97409" spans="1:1" x14ac:dyDescent="0.25">
      <c r="A97409"/>
    </row>
    <row r="97410" spans="1:1" x14ac:dyDescent="0.25">
      <c r="A97410"/>
    </row>
    <row r="97411" spans="1:1" x14ac:dyDescent="0.25">
      <c r="A97411"/>
    </row>
    <row r="97412" spans="1:1" x14ac:dyDescent="0.25">
      <c r="A97412"/>
    </row>
    <row r="97413" spans="1:1" x14ac:dyDescent="0.25">
      <c r="A97413"/>
    </row>
    <row r="97414" spans="1:1" x14ac:dyDescent="0.25">
      <c r="A97414"/>
    </row>
    <row r="97415" spans="1:1" x14ac:dyDescent="0.25">
      <c r="A97415"/>
    </row>
    <row r="97416" spans="1:1" x14ac:dyDescent="0.25">
      <c r="A97416"/>
    </row>
    <row r="97417" spans="1:1" x14ac:dyDescent="0.25">
      <c r="A97417"/>
    </row>
    <row r="97418" spans="1:1" x14ac:dyDescent="0.25">
      <c r="A97418"/>
    </row>
    <row r="97419" spans="1:1" x14ac:dyDescent="0.25">
      <c r="A97419"/>
    </row>
    <row r="97420" spans="1:1" x14ac:dyDescent="0.25">
      <c r="A97420"/>
    </row>
    <row r="97421" spans="1:1" x14ac:dyDescent="0.25">
      <c r="A97421"/>
    </row>
    <row r="97422" spans="1:1" x14ac:dyDescent="0.25">
      <c r="A97422"/>
    </row>
    <row r="97423" spans="1:1" x14ac:dyDescent="0.25">
      <c r="A97423"/>
    </row>
    <row r="97424" spans="1:1" x14ac:dyDescent="0.25">
      <c r="A97424"/>
    </row>
    <row r="97425" spans="1:1" x14ac:dyDescent="0.25">
      <c r="A97425"/>
    </row>
    <row r="97426" spans="1:1" x14ac:dyDescent="0.25">
      <c r="A97426"/>
    </row>
    <row r="97427" spans="1:1" x14ac:dyDescent="0.25">
      <c r="A97427"/>
    </row>
    <row r="97428" spans="1:1" x14ac:dyDescent="0.25">
      <c r="A97428"/>
    </row>
    <row r="97429" spans="1:1" x14ac:dyDescent="0.25">
      <c r="A97429"/>
    </row>
    <row r="97430" spans="1:1" x14ac:dyDescent="0.25">
      <c r="A97430"/>
    </row>
    <row r="97431" spans="1:1" x14ac:dyDescent="0.25">
      <c r="A97431"/>
    </row>
    <row r="97432" spans="1:1" x14ac:dyDescent="0.25">
      <c r="A97432"/>
    </row>
    <row r="97433" spans="1:1" x14ac:dyDescent="0.25">
      <c r="A97433"/>
    </row>
    <row r="97434" spans="1:1" x14ac:dyDescent="0.25">
      <c r="A97434"/>
    </row>
    <row r="97435" spans="1:1" x14ac:dyDescent="0.25">
      <c r="A97435"/>
    </row>
    <row r="97436" spans="1:1" x14ac:dyDescent="0.25">
      <c r="A97436"/>
    </row>
    <row r="97437" spans="1:1" x14ac:dyDescent="0.25">
      <c r="A97437"/>
    </row>
    <row r="97438" spans="1:1" x14ac:dyDescent="0.25">
      <c r="A97438"/>
    </row>
    <row r="97439" spans="1:1" x14ac:dyDescent="0.25">
      <c r="A97439"/>
    </row>
    <row r="97440" spans="1:1" x14ac:dyDescent="0.25">
      <c r="A97440"/>
    </row>
    <row r="97441" spans="1:1" x14ac:dyDescent="0.25">
      <c r="A97441"/>
    </row>
    <row r="97442" spans="1:1" x14ac:dyDescent="0.25">
      <c r="A97442"/>
    </row>
    <row r="97443" spans="1:1" x14ac:dyDescent="0.25">
      <c r="A97443"/>
    </row>
    <row r="97444" spans="1:1" x14ac:dyDescent="0.25">
      <c r="A97444"/>
    </row>
    <row r="97445" spans="1:1" x14ac:dyDescent="0.25">
      <c r="A97445"/>
    </row>
    <row r="97446" spans="1:1" x14ac:dyDescent="0.25">
      <c r="A97446"/>
    </row>
    <row r="97447" spans="1:1" x14ac:dyDescent="0.25">
      <c r="A97447"/>
    </row>
    <row r="97448" spans="1:1" x14ac:dyDescent="0.25">
      <c r="A97448"/>
    </row>
    <row r="97449" spans="1:1" x14ac:dyDescent="0.25">
      <c r="A97449"/>
    </row>
    <row r="97450" spans="1:1" x14ac:dyDescent="0.25">
      <c r="A97450"/>
    </row>
    <row r="97451" spans="1:1" x14ac:dyDescent="0.25">
      <c r="A97451"/>
    </row>
    <row r="97452" spans="1:1" x14ac:dyDescent="0.25">
      <c r="A97452"/>
    </row>
    <row r="97453" spans="1:1" x14ac:dyDescent="0.25">
      <c r="A97453"/>
    </row>
    <row r="97454" spans="1:1" x14ac:dyDescent="0.25">
      <c r="A97454"/>
    </row>
    <row r="97455" spans="1:1" x14ac:dyDescent="0.25">
      <c r="A97455"/>
    </row>
    <row r="97456" spans="1:1" x14ac:dyDescent="0.25">
      <c r="A97456"/>
    </row>
    <row r="97457" spans="1:1" x14ac:dyDescent="0.25">
      <c r="A97457"/>
    </row>
    <row r="97458" spans="1:1" x14ac:dyDescent="0.25">
      <c r="A97458"/>
    </row>
    <row r="97459" spans="1:1" x14ac:dyDescent="0.25">
      <c r="A97459"/>
    </row>
    <row r="97460" spans="1:1" x14ac:dyDescent="0.25">
      <c r="A97460"/>
    </row>
    <row r="97461" spans="1:1" x14ac:dyDescent="0.25">
      <c r="A97461"/>
    </row>
    <row r="97462" spans="1:1" x14ac:dyDescent="0.25">
      <c r="A97462"/>
    </row>
    <row r="97463" spans="1:1" x14ac:dyDescent="0.25">
      <c r="A97463"/>
    </row>
    <row r="97464" spans="1:1" x14ac:dyDescent="0.25">
      <c r="A97464"/>
    </row>
    <row r="97465" spans="1:1" x14ac:dyDescent="0.25">
      <c r="A97465"/>
    </row>
    <row r="97466" spans="1:1" x14ac:dyDescent="0.25">
      <c r="A97466"/>
    </row>
    <row r="97467" spans="1:1" x14ac:dyDescent="0.25">
      <c r="A97467"/>
    </row>
    <row r="97468" spans="1:1" x14ac:dyDescent="0.25">
      <c r="A97468"/>
    </row>
    <row r="97469" spans="1:1" x14ac:dyDescent="0.25">
      <c r="A97469"/>
    </row>
    <row r="97470" spans="1:1" x14ac:dyDescent="0.25">
      <c r="A97470"/>
    </row>
    <row r="97471" spans="1:1" x14ac:dyDescent="0.25">
      <c r="A97471"/>
    </row>
    <row r="97472" spans="1:1" x14ac:dyDescent="0.25">
      <c r="A97472"/>
    </row>
    <row r="97473" spans="1:1" x14ac:dyDescent="0.25">
      <c r="A97473"/>
    </row>
    <row r="97474" spans="1:1" x14ac:dyDescent="0.25">
      <c r="A97474"/>
    </row>
    <row r="97475" spans="1:1" x14ac:dyDescent="0.25">
      <c r="A97475"/>
    </row>
    <row r="97476" spans="1:1" x14ac:dyDescent="0.25">
      <c r="A97476"/>
    </row>
    <row r="97477" spans="1:1" x14ac:dyDescent="0.25">
      <c r="A97477"/>
    </row>
    <row r="97478" spans="1:1" x14ac:dyDescent="0.25">
      <c r="A97478"/>
    </row>
    <row r="97479" spans="1:1" x14ac:dyDescent="0.25">
      <c r="A97479"/>
    </row>
    <row r="97480" spans="1:1" x14ac:dyDescent="0.25">
      <c r="A97480"/>
    </row>
    <row r="97481" spans="1:1" x14ac:dyDescent="0.25">
      <c r="A97481"/>
    </row>
    <row r="97482" spans="1:1" x14ac:dyDescent="0.25">
      <c r="A97482"/>
    </row>
    <row r="97483" spans="1:1" x14ac:dyDescent="0.25">
      <c r="A97483"/>
    </row>
    <row r="97484" spans="1:1" x14ac:dyDescent="0.25">
      <c r="A97484"/>
    </row>
    <row r="97485" spans="1:1" x14ac:dyDescent="0.25">
      <c r="A97485"/>
    </row>
    <row r="97486" spans="1:1" x14ac:dyDescent="0.25">
      <c r="A97486"/>
    </row>
    <row r="97487" spans="1:1" x14ac:dyDescent="0.25">
      <c r="A97487"/>
    </row>
    <row r="97488" spans="1:1" x14ac:dyDescent="0.25">
      <c r="A97488"/>
    </row>
    <row r="97489" spans="1:1" x14ac:dyDescent="0.25">
      <c r="A97489"/>
    </row>
    <row r="97490" spans="1:1" x14ac:dyDescent="0.25">
      <c r="A97490"/>
    </row>
    <row r="97491" spans="1:1" x14ac:dyDescent="0.25">
      <c r="A97491"/>
    </row>
    <row r="97492" spans="1:1" x14ac:dyDescent="0.25">
      <c r="A97492"/>
    </row>
    <row r="97493" spans="1:1" x14ac:dyDescent="0.25">
      <c r="A97493"/>
    </row>
    <row r="97494" spans="1:1" x14ac:dyDescent="0.25">
      <c r="A97494"/>
    </row>
    <row r="97495" spans="1:1" x14ac:dyDescent="0.25">
      <c r="A97495"/>
    </row>
    <row r="97496" spans="1:1" x14ac:dyDescent="0.25">
      <c r="A97496"/>
    </row>
    <row r="97497" spans="1:1" x14ac:dyDescent="0.25">
      <c r="A97497"/>
    </row>
    <row r="97498" spans="1:1" x14ac:dyDescent="0.25">
      <c r="A97498"/>
    </row>
    <row r="97499" spans="1:1" x14ac:dyDescent="0.25">
      <c r="A97499"/>
    </row>
    <row r="97500" spans="1:1" x14ac:dyDescent="0.25">
      <c r="A97500"/>
    </row>
    <row r="97501" spans="1:1" x14ac:dyDescent="0.25">
      <c r="A97501"/>
    </row>
    <row r="97502" spans="1:1" x14ac:dyDescent="0.25">
      <c r="A97502"/>
    </row>
    <row r="97503" spans="1:1" x14ac:dyDescent="0.25">
      <c r="A97503"/>
    </row>
    <row r="97504" spans="1:1" x14ac:dyDescent="0.25">
      <c r="A97504"/>
    </row>
    <row r="97505" spans="1:1" x14ac:dyDescent="0.25">
      <c r="A97505"/>
    </row>
    <row r="97506" spans="1:1" x14ac:dyDescent="0.25">
      <c r="A97506"/>
    </row>
    <row r="97507" spans="1:1" x14ac:dyDescent="0.25">
      <c r="A97507"/>
    </row>
    <row r="97508" spans="1:1" x14ac:dyDescent="0.25">
      <c r="A97508"/>
    </row>
    <row r="97509" spans="1:1" x14ac:dyDescent="0.25">
      <c r="A97509"/>
    </row>
    <row r="97510" spans="1:1" x14ac:dyDescent="0.25">
      <c r="A97510"/>
    </row>
    <row r="97511" spans="1:1" x14ac:dyDescent="0.25">
      <c r="A97511"/>
    </row>
    <row r="97512" spans="1:1" x14ac:dyDescent="0.25">
      <c r="A97512"/>
    </row>
    <row r="97513" spans="1:1" x14ac:dyDescent="0.25">
      <c r="A97513"/>
    </row>
    <row r="97514" spans="1:1" x14ac:dyDescent="0.25">
      <c r="A97514"/>
    </row>
    <row r="97515" spans="1:1" x14ac:dyDescent="0.25">
      <c r="A97515"/>
    </row>
    <row r="97516" spans="1:1" x14ac:dyDescent="0.25">
      <c r="A97516"/>
    </row>
    <row r="97517" spans="1:1" x14ac:dyDescent="0.25">
      <c r="A97517"/>
    </row>
    <row r="97518" spans="1:1" x14ac:dyDescent="0.25">
      <c r="A97518"/>
    </row>
    <row r="97519" spans="1:1" x14ac:dyDescent="0.25">
      <c r="A97519"/>
    </row>
    <row r="97520" spans="1:1" x14ac:dyDescent="0.25">
      <c r="A97520"/>
    </row>
    <row r="97521" spans="1:1" x14ac:dyDescent="0.25">
      <c r="A97521"/>
    </row>
    <row r="97522" spans="1:1" x14ac:dyDescent="0.25">
      <c r="A97522"/>
    </row>
    <row r="97523" spans="1:1" x14ac:dyDescent="0.25">
      <c r="A97523"/>
    </row>
    <row r="97524" spans="1:1" x14ac:dyDescent="0.25">
      <c r="A97524"/>
    </row>
    <row r="97525" spans="1:1" x14ac:dyDescent="0.25">
      <c r="A97525"/>
    </row>
    <row r="97526" spans="1:1" x14ac:dyDescent="0.25">
      <c r="A97526"/>
    </row>
    <row r="97527" spans="1:1" x14ac:dyDescent="0.25">
      <c r="A97527"/>
    </row>
    <row r="97528" spans="1:1" x14ac:dyDescent="0.25">
      <c r="A97528"/>
    </row>
    <row r="97529" spans="1:1" x14ac:dyDescent="0.25">
      <c r="A97529"/>
    </row>
    <row r="97530" spans="1:1" x14ac:dyDescent="0.25">
      <c r="A97530"/>
    </row>
    <row r="97531" spans="1:1" x14ac:dyDescent="0.25">
      <c r="A97531"/>
    </row>
    <row r="97532" spans="1:1" x14ac:dyDescent="0.25">
      <c r="A97532"/>
    </row>
    <row r="97533" spans="1:1" x14ac:dyDescent="0.25">
      <c r="A97533"/>
    </row>
    <row r="97534" spans="1:1" x14ac:dyDescent="0.25">
      <c r="A97534"/>
    </row>
    <row r="97535" spans="1:1" x14ac:dyDescent="0.25">
      <c r="A97535"/>
    </row>
    <row r="97536" spans="1:1" x14ac:dyDescent="0.25">
      <c r="A97536"/>
    </row>
    <row r="97537" spans="1:1" x14ac:dyDescent="0.25">
      <c r="A97537"/>
    </row>
    <row r="97538" spans="1:1" x14ac:dyDescent="0.25">
      <c r="A97538"/>
    </row>
    <row r="97539" spans="1:1" x14ac:dyDescent="0.25">
      <c r="A97539"/>
    </row>
    <row r="97540" spans="1:1" x14ac:dyDescent="0.25">
      <c r="A97540"/>
    </row>
    <row r="97541" spans="1:1" x14ac:dyDescent="0.25">
      <c r="A97541"/>
    </row>
    <row r="97542" spans="1:1" x14ac:dyDescent="0.25">
      <c r="A97542"/>
    </row>
    <row r="97543" spans="1:1" x14ac:dyDescent="0.25">
      <c r="A97543"/>
    </row>
    <row r="97544" spans="1:1" x14ac:dyDescent="0.25">
      <c r="A97544"/>
    </row>
    <row r="97545" spans="1:1" x14ac:dyDescent="0.25">
      <c r="A97545"/>
    </row>
    <row r="97546" spans="1:1" x14ac:dyDescent="0.25">
      <c r="A97546"/>
    </row>
    <row r="97547" spans="1:1" x14ac:dyDescent="0.25">
      <c r="A97547"/>
    </row>
    <row r="97548" spans="1:1" x14ac:dyDescent="0.25">
      <c r="A97548"/>
    </row>
    <row r="97549" spans="1:1" x14ac:dyDescent="0.25">
      <c r="A97549"/>
    </row>
    <row r="97550" spans="1:1" x14ac:dyDescent="0.25">
      <c r="A97550"/>
    </row>
    <row r="97551" spans="1:1" x14ac:dyDescent="0.25">
      <c r="A97551"/>
    </row>
    <row r="97552" spans="1:1" x14ac:dyDescent="0.25">
      <c r="A97552"/>
    </row>
    <row r="97553" spans="1:1" x14ac:dyDescent="0.25">
      <c r="A97553"/>
    </row>
    <row r="97554" spans="1:1" x14ac:dyDescent="0.25">
      <c r="A97554"/>
    </row>
    <row r="97555" spans="1:1" x14ac:dyDescent="0.25">
      <c r="A97555"/>
    </row>
    <row r="97556" spans="1:1" x14ac:dyDescent="0.25">
      <c r="A97556"/>
    </row>
    <row r="97557" spans="1:1" x14ac:dyDescent="0.25">
      <c r="A97557"/>
    </row>
    <row r="97558" spans="1:1" x14ac:dyDescent="0.25">
      <c r="A97558"/>
    </row>
    <row r="97559" spans="1:1" x14ac:dyDescent="0.25">
      <c r="A97559"/>
    </row>
    <row r="97560" spans="1:1" x14ac:dyDescent="0.25">
      <c r="A97560"/>
    </row>
    <row r="97561" spans="1:1" x14ac:dyDescent="0.25">
      <c r="A97561"/>
    </row>
    <row r="97562" spans="1:1" x14ac:dyDescent="0.25">
      <c r="A97562"/>
    </row>
    <row r="97563" spans="1:1" x14ac:dyDescent="0.25">
      <c r="A97563"/>
    </row>
    <row r="97564" spans="1:1" x14ac:dyDescent="0.25">
      <c r="A97564"/>
    </row>
    <row r="97565" spans="1:1" x14ac:dyDescent="0.25">
      <c r="A97565"/>
    </row>
    <row r="97566" spans="1:1" x14ac:dyDescent="0.25">
      <c r="A97566"/>
    </row>
    <row r="97567" spans="1:1" x14ac:dyDescent="0.25">
      <c r="A97567"/>
    </row>
    <row r="97568" spans="1:1" x14ac:dyDescent="0.25">
      <c r="A97568"/>
    </row>
    <row r="97569" spans="1:1" x14ac:dyDescent="0.25">
      <c r="A97569"/>
    </row>
    <row r="97570" spans="1:1" x14ac:dyDescent="0.25">
      <c r="A97570"/>
    </row>
    <row r="97571" spans="1:1" x14ac:dyDescent="0.25">
      <c r="A97571"/>
    </row>
    <row r="97572" spans="1:1" x14ac:dyDescent="0.25">
      <c r="A97572"/>
    </row>
    <row r="97573" spans="1:1" x14ac:dyDescent="0.25">
      <c r="A97573"/>
    </row>
    <row r="97574" spans="1:1" x14ac:dyDescent="0.25">
      <c r="A97574"/>
    </row>
    <row r="97575" spans="1:1" x14ac:dyDescent="0.25">
      <c r="A97575"/>
    </row>
    <row r="97576" spans="1:1" x14ac:dyDescent="0.25">
      <c r="A97576"/>
    </row>
    <row r="97577" spans="1:1" x14ac:dyDescent="0.25">
      <c r="A97577"/>
    </row>
    <row r="97578" spans="1:1" x14ac:dyDescent="0.25">
      <c r="A97578"/>
    </row>
    <row r="97579" spans="1:1" x14ac:dyDescent="0.25">
      <c r="A97579"/>
    </row>
    <row r="97580" spans="1:1" x14ac:dyDescent="0.25">
      <c r="A97580"/>
    </row>
    <row r="97581" spans="1:1" x14ac:dyDescent="0.25">
      <c r="A97581"/>
    </row>
    <row r="97582" spans="1:1" x14ac:dyDescent="0.25">
      <c r="A97582"/>
    </row>
    <row r="97583" spans="1:1" x14ac:dyDescent="0.25">
      <c r="A97583"/>
    </row>
    <row r="97584" spans="1:1" x14ac:dyDescent="0.25">
      <c r="A97584"/>
    </row>
    <row r="97585" spans="1:1" x14ac:dyDescent="0.25">
      <c r="A97585"/>
    </row>
    <row r="97586" spans="1:1" x14ac:dyDescent="0.25">
      <c r="A97586"/>
    </row>
    <row r="97587" spans="1:1" x14ac:dyDescent="0.25">
      <c r="A97587"/>
    </row>
    <row r="97588" spans="1:1" x14ac:dyDescent="0.25">
      <c r="A97588"/>
    </row>
    <row r="97589" spans="1:1" x14ac:dyDescent="0.25">
      <c r="A97589"/>
    </row>
    <row r="97590" spans="1:1" x14ac:dyDescent="0.25">
      <c r="A97590"/>
    </row>
    <row r="97591" spans="1:1" x14ac:dyDescent="0.25">
      <c r="A97591"/>
    </row>
    <row r="97592" spans="1:1" x14ac:dyDescent="0.25">
      <c r="A97592"/>
    </row>
    <row r="97593" spans="1:1" x14ac:dyDescent="0.25">
      <c r="A97593"/>
    </row>
    <row r="97594" spans="1:1" x14ac:dyDescent="0.25">
      <c r="A97594"/>
    </row>
    <row r="97595" spans="1:1" x14ac:dyDescent="0.25">
      <c r="A97595"/>
    </row>
    <row r="97596" spans="1:1" x14ac:dyDescent="0.25">
      <c r="A97596"/>
    </row>
    <row r="97597" spans="1:1" x14ac:dyDescent="0.25">
      <c r="A97597"/>
    </row>
    <row r="97598" spans="1:1" x14ac:dyDescent="0.25">
      <c r="A97598"/>
    </row>
    <row r="97599" spans="1:1" x14ac:dyDescent="0.25">
      <c r="A97599"/>
    </row>
    <row r="97600" spans="1:1" x14ac:dyDescent="0.25">
      <c r="A97600"/>
    </row>
    <row r="97601" spans="1:1" x14ac:dyDescent="0.25">
      <c r="A97601"/>
    </row>
    <row r="97602" spans="1:1" x14ac:dyDescent="0.25">
      <c r="A97602"/>
    </row>
    <row r="97603" spans="1:1" x14ac:dyDescent="0.25">
      <c r="A97603"/>
    </row>
    <row r="97604" spans="1:1" x14ac:dyDescent="0.25">
      <c r="A97604"/>
    </row>
    <row r="97605" spans="1:1" x14ac:dyDescent="0.25">
      <c r="A97605"/>
    </row>
    <row r="97606" spans="1:1" x14ac:dyDescent="0.25">
      <c r="A97606"/>
    </row>
    <row r="97607" spans="1:1" x14ac:dyDescent="0.25">
      <c r="A97607"/>
    </row>
    <row r="97608" spans="1:1" x14ac:dyDescent="0.25">
      <c r="A97608"/>
    </row>
    <row r="97609" spans="1:1" x14ac:dyDescent="0.25">
      <c r="A97609"/>
    </row>
    <row r="97610" spans="1:1" x14ac:dyDescent="0.25">
      <c r="A97610"/>
    </row>
    <row r="97611" spans="1:1" x14ac:dyDescent="0.25">
      <c r="A97611"/>
    </row>
    <row r="97612" spans="1:1" x14ac:dyDescent="0.25">
      <c r="A97612"/>
    </row>
    <row r="97613" spans="1:1" x14ac:dyDescent="0.25">
      <c r="A97613"/>
    </row>
    <row r="97614" spans="1:1" x14ac:dyDescent="0.25">
      <c r="A97614"/>
    </row>
    <row r="97615" spans="1:1" x14ac:dyDescent="0.25">
      <c r="A97615"/>
    </row>
    <row r="97616" spans="1:1" x14ac:dyDescent="0.25">
      <c r="A97616"/>
    </row>
    <row r="97617" spans="1:1" x14ac:dyDescent="0.25">
      <c r="A97617"/>
    </row>
    <row r="97618" spans="1:1" x14ac:dyDescent="0.25">
      <c r="A97618"/>
    </row>
    <row r="97619" spans="1:1" x14ac:dyDescent="0.25">
      <c r="A97619"/>
    </row>
    <row r="97620" spans="1:1" x14ac:dyDescent="0.25">
      <c r="A97620"/>
    </row>
    <row r="97621" spans="1:1" x14ac:dyDescent="0.25">
      <c r="A97621"/>
    </row>
    <row r="97622" spans="1:1" x14ac:dyDescent="0.25">
      <c r="A97622"/>
    </row>
    <row r="97623" spans="1:1" x14ac:dyDescent="0.25">
      <c r="A97623"/>
    </row>
    <row r="97624" spans="1:1" x14ac:dyDescent="0.25">
      <c r="A97624"/>
    </row>
    <row r="97625" spans="1:1" x14ac:dyDescent="0.25">
      <c r="A97625"/>
    </row>
    <row r="97626" spans="1:1" x14ac:dyDescent="0.25">
      <c r="A97626"/>
    </row>
    <row r="97627" spans="1:1" x14ac:dyDescent="0.25">
      <c r="A97627"/>
    </row>
    <row r="97628" spans="1:1" x14ac:dyDescent="0.25">
      <c r="A97628"/>
    </row>
    <row r="97629" spans="1:1" x14ac:dyDescent="0.25">
      <c r="A97629"/>
    </row>
    <row r="97630" spans="1:1" x14ac:dyDescent="0.25">
      <c r="A97630"/>
    </row>
    <row r="97631" spans="1:1" x14ac:dyDescent="0.25">
      <c r="A97631"/>
    </row>
    <row r="97632" spans="1:1" x14ac:dyDescent="0.25">
      <c r="A97632"/>
    </row>
    <row r="97633" spans="1:1" x14ac:dyDescent="0.25">
      <c r="A97633"/>
    </row>
    <row r="97634" spans="1:1" x14ac:dyDescent="0.25">
      <c r="A97634"/>
    </row>
    <row r="97635" spans="1:1" x14ac:dyDescent="0.25">
      <c r="A97635"/>
    </row>
    <row r="97636" spans="1:1" x14ac:dyDescent="0.25">
      <c r="A97636"/>
    </row>
    <row r="97637" spans="1:1" x14ac:dyDescent="0.25">
      <c r="A97637"/>
    </row>
    <row r="97638" spans="1:1" x14ac:dyDescent="0.25">
      <c r="A97638"/>
    </row>
    <row r="97639" spans="1:1" x14ac:dyDescent="0.25">
      <c r="A97639"/>
    </row>
    <row r="97640" spans="1:1" x14ac:dyDescent="0.25">
      <c r="A97640"/>
    </row>
    <row r="97641" spans="1:1" x14ac:dyDescent="0.25">
      <c r="A97641"/>
    </row>
    <row r="97642" spans="1:1" x14ac:dyDescent="0.25">
      <c r="A97642"/>
    </row>
    <row r="97643" spans="1:1" x14ac:dyDescent="0.25">
      <c r="A97643"/>
    </row>
    <row r="97644" spans="1:1" x14ac:dyDescent="0.25">
      <c r="A97644"/>
    </row>
    <row r="97645" spans="1:1" x14ac:dyDescent="0.25">
      <c r="A97645"/>
    </row>
    <row r="97646" spans="1:1" x14ac:dyDescent="0.25">
      <c r="A97646"/>
    </row>
    <row r="97647" spans="1:1" x14ac:dyDescent="0.25">
      <c r="A97647"/>
    </row>
    <row r="97648" spans="1:1" x14ac:dyDescent="0.25">
      <c r="A97648"/>
    </row>
    <row r="97649" spans="1:1" x14ac:dyDescent="0.25">
      <c r="A97649"/>
    </row>
    <row r="97650" spans="1:1" x14ac:dyDescent="0.25">
      <c r="A97650"/>
    </row>
    <row r="97651" spans="1:1" x14ac:dyDescent="0.25">
      <c r="A97651"/>
    </row>
    <row r="97652" spans="1:1" x14ac:dyDescent="0.25">
      <c r="A97652"/>
    </row>
    <row r="97653" spans="1:1" x14ac:dyDescent="0.25">
      <c r="A97653"/>
    </row>
    <row r="97654" spans="1:1" x14ac:dyDescent="0.25">
      <c r="A97654"/>
    </row>
    <row r="97655" spans="1:1" x14ac:dyDescent="0.25">
      <c r="A97655"/>
    </row>
    <row r="97656" spans="1:1" x14ac:dyDescent="0.25">
      <c r="A97656"/>
    </row>
    <row r="97657" spans="1:1" x14ac:dyDescent="0.25">
      <c r="A97657"/>
    </row>
    <row r="97658" spans="1:1" x14ac:dyDescent="0.25">
      <c r="A97658"/>
    </row>
    <row r="97659" spans="1:1" x14ac:dyDescent="0.25">
      <c r="A97659"/>
    </row>
    <row r="97660" spans="1:1" x14ac:dyDescent="0.25">
      <c r="A97660"/>
    </row>
    <row r="97661" spans="1:1" x14ac:dyDescent="0.25">
      <c r="A97661"/>
    </row>
    <row r="97662" spans="1:1" x14ac:dyDescent="0.25">
      <c r="A97662"/>
    </row>
    <row r="97663" spans="1:1" x14ac:dyDescent="0.25">
      <c r="A97663"/>
    </row>
    <row r="97664" spans="1:1" x14ac:dyDescent="0.25">
      <c r="A97664"/>
    </row>
    <row r="97665" spans="1:1" x14ac:dyDescent="0.25">
      <c r="A97665"/>
    </row>
    <row r="97666" spans="1:1" x14ac:dyDescent="0.25">
      <c r="A97666"/>
    </row>
    <row r="97667" spans="1:1" x14ac:dyDescent="0.25">
      <c r="A97667"/>
    </row>
    <row r="97668" spans="1:1" x14ac:dyDescent="0.25">
      <c r="A97668"/>
    </row>
    <row r="97669" spans="1:1" x14ac:dyDescent="0.25">
      <c r="A97669"/>
    </row>
    <row r="97670" spans="1:1" x14ac:dyDescent="0.25">
      <c r="A97670"/>
    </row>
    <row r="97671" spans="1:1" x14ac:dyDescent="0.25">
      <c r="A97671"/>
    </row>
    <row r="97672" spans="1:1" x14ac:dyDescent="0.25">
      <c r="A97672"/>
    </row>
    <row r="97673" spans="1:1" x14ac:dyDescent="0.25">
      <c r="A97673"/>
    </row>
    <row r="97674" spans="1:1" x14ac:dyDescent="0.25">
      <c r="A97674"/>
    </row>
    <row r="97675" spans="1:1" x14ac:dyDescent="0.25">
      <c r="A97675"/>
    </row>
    <row r="97676" spans="1:1" x14ac:dyDescent="0.25">
      <c r="A97676"/>
    </row>
    <row r="97677" spans="1:1" x14ac:dyDescent="0.25">
      <c r="A97677"/>
    </row>
    <row r="97678" spans="1:1" x14ac:dyDescent="0.25">
      <c r="A97678"/>
    </row>
    <row r="97679" spans="1:1" x14ac:dyDescent="0.25">
      <c r="A97679"/>
    </row>
    <row r="97680" spans="1:1" x14ac:dyDescent="0.25">
      <c r="A97680"/>
    </row>
    <row r="97681" spans="1:1" x14ac:dyDescent="0.25">
      <c r="A97681"/>
    </row>
    <row r="97682" spans="1:1" x14ac:dyDescent="0.25">
      <c r="A97682"/>
    </row>
    <row r="97683" spans="1:1" x14ac:dyDescent="0.25">
      <c r="A97683"/>
    </row>
    <row r="97684" spans="1:1" x14ac:dyDescent="0.25">
      <c r="A97684"/>
    </row>
    <row r="97685" spans="1:1" x14ac:dyDescent="0.25">
      <c r="A97685"/>
    </row>
    <row r="97686" spans="1:1" x14ac:dyDescent="0.25">
      <c r="A97686"/>
    </row>
    <row r="97687" spans="1:1" x14ac:dyDescent="0.25">
      <c r="A97687"/>
    </row>
    <row r="97688" spans="1:1" x14ac:dyDescent="0.25">
      <c r="A97688"/>
    </row>
    <row r="97689" spans="1:1" x14ac:dyDescent="0.25">
      <c r="A97689"/>
    </row>
    <row r="97690" spans="1:1" x14ac:dyDescent="0.25">
      <c r="A97690"/>
    </row>
    <row r="97691" spans="1:1" x14ac:dyDescent="0.25">
      <c r="A97691"/>
    </row>
    <row r="97692" spans="1:1" x14ac:dyDescent="0.25">
      <c r="A97692"/>
    </row>
    <row r="97693" spans="1:1" x14ac:dyDescent="0.25">
      <c r="A97693"/>
    </row>
    <row r="97694" spans="1:1" x14ac:dyDescent="0.25">
      <c r="A97694"/>
    </row>
    <row r="97695" spans="1:1" x14ac:dyDescent="0.25">
      <c r="A97695"/>
    </row>
    <row r="97696" spans="1:1" x14ac:dyDescent="0.25">
      <c r="A97696"/>
    </row>
    <row r="97697" spans="1:1" x14ac:dyDescent="0.25">
      <c r="A97697"/>
    </row>
    <row r="97698" spans="1:1" x14ac:dyDescent="0.25">
      <c r="A97698"/>
    </row>
    <row r="97699" spans="1:1" x14ac:dyDescent="0.25">
      <c r="A97699"/>
    </row>
    <row r="97700" spans="1:1" x14ac:dyDescent="0.25">
      <c r="A97700"/>
    </row>
    <row r="97701" spans="1:1" x14ac:dyDescent="0.25">
      <c r="A97701"/>
    </row>
    <row r="97702" spans="1:1" x14ac:dyDescent="0.25">
      <c r="A97702"/>
    </row>
    <row r="97703" spans="1:1" x14ac:dyDescent="0.25">
      <c r="A97703"/>
    </row>
    <row r="97704" spans="1:1" x14ac:dyDescent="0.25">
      <c r="A97704"/>
    </row>
    <row r="97705" spans="1:1" x14ac:dyDescent="0.25">
      <c r="A97705"/>
    </row>
    <row r="97706" spans="1:1" x14ac:dyDescent="0.25">
      <c r="A97706"/>
    </row>
    <row r="97707" spans="1:1" x14ac:dyDescent="0.25">
      <c r="A97707"/>
    </row>
    <row r="97708" spans="1:1" x14ac:dyDescent="0.25">
      <c r="A97708"/>
    </row>
    <row r="97709" spans="1:1" x14ac:dyDescent="0.25">
      <c r="A97709"/>
    </row>
    <row r="97710" spans="1:1" x14ac:dyDescent="0.25">
      <c r="A97710"/>
    </row>
    <row r="97711" spans="1:1" x14ac:dyDescent="0.25">
      <c r="A97711"/>
    </row>
    <row r="97712" spans="1:1" x14ac:dyDescent="0.25">
      <c r="A97712"/>
    </row>
    <row r="97713" spans="1:1" x14ac:dyDescent="0.25">
      <c r="A97713"/>
    </row>
    <row r="97714" spans="1:1" x14ac:dyDescent="0.25">
      <c r="A97714"/>
    </row>
    <row r="97715" spans="1:1" x14ac:dyDescent="0.25">
      <c r="A97715"/>
    </row>
    <row r="97716" spans="1:1" x14ac:dyDescent="0.25">
      <c r="A97716"/>
    </row>
    <row r="97717" spans="1:1" x14ac:dyDescent="0.25">
      <c r="A97717"/>
    </row>
    <row r="97718" spans="1:1" x14ac:dyDescent="0.25">
      <c r="A97718"/>
    </row>
    <row r="97719" spans="1:1" x14ac:dyDescent="0.25">
      <c r="A97719"/>
    </row>
    <row r="97720" spans="1:1" x14ac:dyDescent="0.25">
      <c r="A97720"/>
    </row>
    <row r="97721" spans="1:1" x14ac:dyDescent="0.25">
      <c r="A97721"/>
    </row>
    <row r="97722" spans="1:1" x14ac:dyDescent="0.25">
      <c r="A97722"/>
    </row>
    <row r="97723" spans="1:1" x14ac:dyDescent="0.25">
      <c r="A97723"/>
    </row>
    <row r="97724" spans="1:1" x14ac:dyDescent="0.25">
      <c r="A97724"/>
    </row>
    <row r="97725" spans="1:1" x14ac:dyDescent="0.25">
      <c r="A97725"/>
    </row>
    <row r="97726" spans="1:1" x14ac:dyDescent="0.25">
      <c r="A97726"/>
    </row>
    <row r="97727" spans="1:1" x14ac:dyDescent="0.25">
      <c r="A97727"/>
    </row>
    <row r="97728" spans="1:1" x14ac:dyDescent="0.25">
      <c r="A97728"/>
    </row>
    <row r="97729" spans="1:1" x14ac:dyDescent="0.25">
      <c r="A97729"/>
    </row>
    <row r="97730" spans="1:1" x14ac:dyDescent="0.25">
      <c r="A97730"/>
    </row>
    <row r="97731" spans="1:1" x14ac:dyDescent="0.25">
      <c r="A97731"/>
    </row>
    <row r="97732" spans="1:1" x14ac:dyDescent="0.25">
      <c r="A97732"/>
    </row>
    <row r="97733" spans="1:1" x14ac:dyDescent="0.25">
      <c r="A97733"/>
    </row>
    <row r="97734" spans="1:1" x14ac:dyDescent="0.25">
      <c r="A97734"/>
    </row>
    <row r="97735" spans="1:1" x14ac:dyDescent="0.25">
      <c r="A97735"/>
    </row>
    <row r="97736" spans="1:1" x14ac:dyDescent="0.25">
      <c r="A97736"/>
    </row>
    <row r="97737" spans="1:1" x14ac:dyDescent="0.25">
      <c r="A97737"/>
    </row>
    <row r="97738" spans="1:1" x14ac:dyDescent="0.25">
      <c r="A97738"/>
    </row>
    <row r="97739" spans="1:1" x14ac:dyDescent="0.25">
      <c r="A97739"/>
    </row>
    <row r="97740" spans="1:1" x14ac:dyDescent="0.25">
      <c r="A97740"/>
    </row>
    <row r="97741" spans="1:1" x14ac:dyDescent="0.25">
      <c r="A97741"/>
    </row>
    <row r="97742" spans="1:1" x14ac:dyDescent="0.25">
      <c r="A97742"/>
    </row>
    <row r="97743" spans="1:1" x14ac:dyDescent="0.25">
      <c r="A97743"/>
    </row>
    <row r="97744" spans="1:1" x14ac:dyDescent="0.25">
      <c r="A97744"/>
    </row>
    <row r="97745" spans="1:1" x14ac:dyDescent="0.25">
      <c r="A97745"/>
    </row>
    <row r="97746" spans="1:1" x14ac:dyDescent="0.25">
      <c r="A97746"/>
    </row>
    <row r="97747" spans="1:1" x14ac:dyDescent="0.25">
      <c r="A97747"/>
    </row>
    <row r="97748" spans="1:1" x14ac:dyDescent="0.25">
      <c r="A97748"/>
    </row>
    <row r="97749" spans="1:1" x14ac:dyDescent="0.25">
      <c r="A97749"/>
    </row>
    <row r="97750" spans="1:1" x14ac:dyDescent="0.25">
      <c r="A97750"/>
    </row>
    <row r="97751" spans="1:1" x14ac:dyDescent="0.25">
      <c r="A97751"/>
    </row>
    <row r="97752" spans="1:1" x14ac:dyDescent="0.25">
      <c r="A97752"/>
    </row>
    <row r="97753" spans="1:1" x14ac:dyDescent="0.25">
      <c r="A97753"/>
    </row>
    <row r="97754" spans="1:1" x14ac:dyDescent="0.25">
      <c r="A97754"/>
    </row>
    <row r="97755" spans="1:1" x14ac:dyDescent="0.25">
      <c r="A97755"/>
    </row>
    <row r="97756" spans="1:1" x14ac:dyDescent="0.25">
      <c r="A97756"/>
    </row>
    <row r="97757" spans="1:1" x14ac:dyDescent="0.25">
      <c r="A97757"/>
    </row>
    <row r="97758" spans="1:1" x14ac:dyDescent="0.25">
      <c r="A97758"/>
    </row>
    <row r="97759" spans="1:1" x14ac:dyDescent="0.25">
      <c r="A97759"/>
    </row>
    <row r="97760" spans="1:1" x14ac:dyDescent="0.25">
      <c r="A97760"/>
    </row>
    <row r="97761" spans="1:1" x14ac:dyDescent="0.25">
      <c r="A97761"/>
    </row>
    <row r="97762" spans="1:1" x14ac:dyDescent="0.25">
      <c r="A97762"/>
    </row>
    <row r="97763" spans="1:1" x14ac:dyDescent="0.25">
      <c r="A97763"/>
    </row>
    <row r="97764" spans="1:1" x14ac:dyDescent="0.25">
      <c r="A97764"/>
    </row>
    <row r="97765" spans="1:1" x14ac:dyDescent="0.25">
      <c r="A97765"/>
    </row>
    <row r="97766" spans="1:1" x14ac:dyDescent="0.25">
      <c r="A97766"/>
    </row>
    <row r="97767" spans="1:1" x14ac:dyDescent="0.25">
      <c r="A97767"/>
    </row>
    <row r="97768" spans="1:1" x14ac:dyDescent="0.25">
      <c r="A97768"/>
    </row>
    <row r="97769" spans="1:1" x14ac:dyDescent="0.25">
      <c r="A97769"/>
    </row>
    <row r="97770" spans="1:1" x14ac:dyDescent="0.25">
      <c r="A97770"/>
    </row>
    <row r="97771" spans="1:1" x14ac:dyDescent="0.25">
      <c r="A97771"/>
    </row>
    <row r="97772" spans="1:1" x14ac:dyDescent="0.25">
      <c r="A97772"/>
    </row>
    <row r="97773" spans="1:1" x14ac:dyDescent="0.25">
      <c r="A97773"/>
    </row>
    <row r="97774" spans="1:1" x14ac:dyDescent="0.25">
      <c r="A97774"/>
    </row>
    <row r="97775" spans="1:1" x14ac:dyDescent="0.25">
      <c r="A97775"/>
    </row>
    <row r="97776" spans="1:1" x14ac:dyDescent="0.25">
      <c r="A97776"/>
    </row>
    <row r="97777" spans="1:1" x14ac:dyDescent="0.25">
      <c r="A97777"/>
    </row>
    <row r="97778" spans="1:1" x14ac:dyDescent="0.25">
      <c r="A97778"/>
    </row>
    <row r="97779" spans="1:1" x14ac:dyDescent="0.25">
      <c r="A97779"/>
    </row>
    <row r="97780" spans="1:1" x14ac:dyDescent="0.25">
      <c r="A97780"/>
    </row>
    <row r="97781" spans="1:1" x14ac:dyDescent="0.25">
      <c r="A97781"/>
    </row>
    <row r="97782" spans="1:1" x14ac:dyDescent="0.25">
      <c r="A97782"/>
    </row>
    <row r="97783" spans="1:1" x14ac:dyDescent="0.25">
      <c r="A97783"/>
    </row>
    <row r="97784" spans="1:1" x14ac:dyDescent="0.25">
      <c r="A97784"/>
    </row>
    <row r="97785" spans="1:1" x14ac:dyDescent="0.25">
      <c r="A97785"/>
    </row>
    <row r="97786" spans="1:1" x14ac:dyDescent="0.25">
      <c r="A97786"/>
    </row>
    <row r="97787" spans="1:1" x14ac:dyDescent="0.25">
      <c r="A97787"/>
    </row>
    <row r="97788" spans="1:1" x14ac:dyDescent="0.25">
      <c r="A97788"/>
    </row>
    <row r="97789" spans="1:1" x14ac:dyDescent="0.25">
      <c r="A97789"/>
    </row>
    <row r="97790" spans="1:1" x14ac:dyDescent="0.25">
      <c r="A97790"/>
    </row>
    <row r="97791" spans="1:1" x14ac:dyDescent="0.25">
      <c r="A97791"/>
    </row>
    <row r="97792" spans="1:1" x14ac:dyDescent="0.25">
      <c r="A97792"/>
    </row>
    <row r="97793" spans="1:1" x14ac:dyDescent="0.25">
      <c r="A97793"/>
    </row>
    <row r="97794" spans="1:1" x14ac:dyDescent="0.25">
      <c r="A97794"/>
    </row>
    <row r="97795" spans="1:1" x14ac:dyDescent="0.25">
      <c r="A97795"/>
    </row>
    <row r="97796" spans="1:1" x14ac:dyDescent="0.25">
      <c r="A97796"/>
    </row>
    <row r="97797" spans="1:1" x14ac:dyDescent="0.25">
      <c r="A97797"/>
    </row>
    <row r="97798" spans="1:1" x14ac:dyDescent="0.25">
      <c r="A97798"/>
    </row>
    <row r="97799" spans="1:1" x14ac:dyDescent="0.25">
      <c r="A97799"/>
    </row>
    <row r="97800" spans="1:1" x14ac:dyDescent="0.25">
      <c r="A97800"/>
    </row>
    <row r="97801" spans="1:1" x14ac:dyDescent="0.25">
      <c r="A97801"/>
    </row>
    <row r="97802" spans="1:1" x14ac:dyDescent="0.25">
      <c r="A97802"/>
    </row>
    <row r="97803" spans="1:1" x14ac:dyDescent="0.25">
      <c r="A97803"/>
    </row>
    <row r="97804" spans="1:1" x14ac:dyDescent="0.25">
      <c r="A97804"/>
    </row>
    <row r="97805" spans="1:1" x14ac:dyDescent="0.25">
      <c r="A97805"/>
    </row>
    <row r="97806" spans="1:1" x14ac:dyDescent="0.25">
      <c r="A97806"/>
    </row>
    <row r="97807" spans="1:1" x14ac:dyDescent="0.25">
      <c r="A97807"/>
    </row>
    <row r="97808" spans="1:1" x14ac:dyDescent="0.25">
      <c r="A97808"/>
    </row>
    <row r="97809" spans="1:1" x14ac:dyDescent="0.25">
      <c r="A97809"/>
    </row>
    <row r="97810" spans="1:1" x14ac:dyDescent="0.25">
      <c r="A97810"/>
    </row>
    <row r="97811" spans="1:1" x14ac:dyDescent="0.25">
      <c r="A97811"/>
    </row>
    <row r="97812" spans="1:1" x14ac:dyDescent="0.25">
      <c r="A97812"/>
    </row>
    <row r="97813" spans="1:1" x14ac:dyDescent="0.25">
      <c r="A97813"/>
    </row>
    <row r="97814" spans="1:1" x14ac:dyDescent="0.25">
      <c r="A97814"/>
    </row>
    <row r="97815" spans="1:1" x14ac:dyDescent="0.25">
      <c r="A97815"/>
    </row>
    <row r="97816" spans="1:1" x14ac:dyDescent="0.25">
      <c r="A97816"/>
    </row>
    <row r="97817" spans="1:1" x14ac:dyDescent="0.25">
      <c r="A97817"/>
    </row>
    <row r="97818" spans="1:1" x14ac:dyDescent="0.25">
      <c r="A97818"/>
    </row>
    <row r="97819" spans="1:1" x14ac:dyDescent="0.25">
      <c r="A97819"/>
    </row>
    <row r="97820" spans="1:1" x14ac:dyDescent="0.25">
      <c r="A97820"/>
    </row>
    <row r="97821" spans="1:1" x14ac:dyDescent="0.25">
      <c r="A97821"/>
    </row>
    <row r="97822" spans="1:1" x14ac:dyDescent="0.25">
      <c r="A97822"/>
    </row>
    <row r="97823" spans="1:1" x14ac:dyDescent="0.25">
      <c r="A97823"/>
    </row>
    <row r="97824" spans="1:1" x14ac:dyDescent="0.25">
      <c r="A97824"/>
    </row>
    <row r="97825" spans="1:1" x14ac:dyDescent="0.25">
      <c r="A97825"/>
    </row>
    <row r="97826" spans="1:1" x14ac:dyDescent="0.25">
      <c r="A97826"/>
    </row>
    <row r="97827" spans="1:1" x14ac:dyDescent="0.25">
      <c r="A97827"/>
    </row>
    <row r="97828" spans="1:1" x14ac:dyDescent="0.25">
      <c r="A97828"/>
    </row>
    <row r="97829" spans="1:1" x14ac:dyDescent="0.25">
      <c r="A97829"/>
    </row>
    <row r="97830" spans="1:1" x14ac:dyDescent="0.25">
      <c r="A97830"/>
    </row>
    <row r="97831" spans="1:1" x14ac:dyDescent="0.25">
      <c r="A97831"/>
    </row>
    <row r="97832" spans="1:1" x14ac:dyDescent="0.25">
      <c r="A97832"/>
    </row>
    <row r="97833" spans="1:1" x14ac:dyDescent="0.25">
      <c r="A97833"/>
    </row>
    <row r="97834" spans="1:1" x14ac:dyDescent="0.25">
      <c r="A97834"/>
    </row>
    <row r="97835" spans="1:1" x14ac:dyDescent="0.25">
      <c r="A97835"/>
    </row>
    <row r="97836" spans="1:1" x14ac:dyDescent="0.25">
      <c r="A97836"/>
    </row>
    <row r="97837" spans="1:1" x14ac:dyDescent="0.25">
      <c r="A97837"/>
    </row>
    <row r="97838" spans="1:1" x14ac:dyDescent="0.25">
      <c r="A97838"/>
    </row>
    <row r="97839" spans="1:1" x14ac:dyDescent="0.25">
      <c r="A97839"/>
    </row>
    <row r="97840" spans="1:1" x14ac:dyDescent="0.25">
      <c r="A97840"/>
    </row>
    <row r="97841" spans="1:1" x14ac:dyDescent="0.25">
      <c r="A97841"/>
    </row>
    <row r="97842" spans="1:1" x14ac:dyDescent="0.25">
      <c r="A97842"/>
    </row>
    <row r="97843" spans="1:1" x14ac:dyDescent="0.25">
      <c r="A97843"/>
    </row>
    <row r="97844" spans="1:1" x14ac:dyDescent="0.25">
      <c r="A97844"/>
    </row>
    <row r="97845" spans="1:1" x14ac:dyDescent="0.25">
      <c r="A97845"/>
    </row>
    <row r="97846" spans="1:1" x14ac:dyDescent="0.25">
      <c r="A97846"/>
    </row>
    <row r="97847" spans="1:1" x14ac:dyDescent="0.25">
      <c r="A97847"/>
    </row>
    <row r="97848" spans="1:1" x14ac:dyDescent="0.25">
      <c r="A97848"/>
    </row>
    <row r="97849" spans="1:1" x14ac:dyDescent="0.25">
      <c r="A97849"/>
    </row>
    <row r="97850" spans="1:1" x14ac:dyDescent="0.25">
      <c r="A97850"/>
    </row>
    <row r="97851" spans="1:1" x14ac:dyDescent="0.25">
      <c r="A97851"/>
    </row>
    <row r="97852" spans="1:1" x14ac:dyDescent="0.25">
      <c r="A97852"/>
    </row>
    <row r="97853" spans="1:1" x14ac:dyDescent="0.25">
      <c r="A97853"/>
    </row>
    <row r="97854" spans="1:1" x14ac:dyDescent="0.25">
      <c r="A97854"/>
    </row>
    <row r="97855" spans="1:1" x14ac:dyDescent="0.25">
      <c r="A97855"/>
    </row>
    <row r="97856" spans="1:1" x14ac:dyDescent="0.25">
      <c r="A97856"/>
    </row>
    <row r="97857" spans="1:1" x14ac:dyDescent="0.25">
      <c r="A97857"/>
    </row>
    <row r="97858" spans="1:1" x14ac:dyDescent="0.25">
      <c r="A97858"/>
    </row>
    <row r="97859" spans="1:1" x14ac:dyDescent="0.25">
      <c r="A97859"/>
    </row>
    <row r="97860" spans="1:1" x14ac:dyDescent="0.25">
      <c r="A97860"/>
    </row>
    <row r="97861" spans="1:1" x14ac:dyDescent="0.25">
      <c r="A97861"/>
    </row>
    <row r="97862" spans="1:1" x14ac:dyDescent="0.25">
      <c r="A97862"/>
    </row>
    <row r="97863" spans="1:1" x14ac:dyDescent="0.25">
      <c r="A97863"/>
    </row>
    <row r="97864" spans="1:1" x14ac:dyDescent="0.25">
      <c r="A97864"/>
    </row>
    <row r="97865" spans="1:1" x14ac:dyDescent="0.25">
      <c r="A97865"/>
    </row>
    <row r="97866" spans="1:1" x14ac:dyDescent="0.25">
      <c r="A97866"/>
    </row>
    <row r="97867" spans="1:1" x14ac:dyDescent="0.25">
      <c r="A97867"/>
    </row>
    <row r="97868" spans="1:1" x14ac:dyDescent="0.25">
      <c r="A97868"/>
    </row>
    <row r="97869" spans="1:1" x14ac:dyDescent="0.25">
      <c r="A97869"/>
    </row>
    <row r="97870" spans="1:1" x14ac:dyDescent="0.25">
      <c r="A97870"/>
    </row>
    <row r="97871" spans="1:1" x14ac:dyDescent="0.25">
      <c r="A97871"/>
    </row>
    <row r="97872" spans="1:1" x14ac:dyDescent="0.25">
      <c r="A97872"/>
    </row>
    <row r="97873" spans="1:1" x14ac:dyDescent="0.25">
      <c r="A97873"/>
    </row>
    <row r="97874" spans="1:1" x14ac:dyDescent="0.25">
      <c r="A97874"/>
    </row>
    <row r="97875" spans="1:1" x14ac:dyDescent="0.25">
      <c r="A97875"/>
    </row>
    <row r="97876" spans="1:1" x14ac:dyDescent="0.25">
      <c r="A97876"/>
    </row>
    <row r="97877" spans="1:1" x14ac:dyDescent="0.25">
      <c r="A97877"/>
    </row>
    <row r="97878" spans="1:1" x14ac:dyDescent="0.25">
      <c r="A97878"/>
    </row>
    <row r="97879" spans="1:1" x14ac:dyDescent="0.25">
      <c r="A97879"/>
    </row>
    <row r="97880" spans="1:1" x14ac:dyDescent="0.25">
      <c r="A97880"/>
    </row>
    <row r="97881" spans="1:1" x14ac:dyDescent="0.25">
      <c r="A97881"/>
    </row>
    <row r="97882" spans="1:1" x14ac:dyDescent="0.25">
      <c r="A97882"/>
    </row>
    <row r="97883" spans="1:1" x14ac:dyDescent="0.25">
      <c r="A97883"/>
    </row>
    <row r="97884" spans="1:1" x14ac:dyDescent="0.25">
      <c r="A97884"/>
    </row>
    <row r="97885" spans="1:1" x14ac:dyDescent="0.25">
      <c r="A97885"/>
    </row>
    <row r="97886" spans="1:1" x14ac:dyDescent="0.25">
      <c r="A97886"/>
    </row>
    <row r="97887" spans="1:1" x14ac:dyDescent="0.25">
      <c r="A97887"/>
    </row>
    <row r="97888" spans="1:1" x14ac:dyDescent="0.25">
      <c r="A97888"/>
    </row>
    <row r="97889" spans="1:1" x14ac:dyDescent="0.25">
      <c r="A97889"/>
    </row>
    <row r="97890" spans="1:1" x14ac:dyDescent="0.25">
      <c r="A97890"/>
    </row>
    <row r="97891" spans="1:1" x14ac:dyDescent="0.25">
      <c r="A97891"/>
    </row>
    <row r="97892" spans="1:1" x14ac:dyDescent="0.25">
      <c r="A97892"/>
    </row>
    <row r="97893" spans="1:1" x14ac:dyDescent="0.25">
      <c r="A97893"/>
    </row>
    <row r="97894" spans="1:1" x14ac:dyDescent="0.25">
      <c r="A97894"/>
    </row>
    <row r="97895" spans="1:1" x14ac:dyDescent="0.25">
      <c r="A97895"/>
    </row>
    <row r="97896" spans="1:1" x14ac:dyDescent="0.25">
      <c r="A97896"/>
    </row>
    <row r="97897" spans="1:1" x14ac:dyDescent="0.25">
      <c r="A97897"/>
    </row>
    <row r="97898" spans="1:1" x14ac:dyDescent="0.25">
      <c r="A97898"/>
    </row>
    <row r="97899" spans="1:1" x14ac:dyDescent="0.25">
      <c r="A97899"/>
    </row>
    <row r="97900" spans="1:1" x14ac:dyDescent="0.25">
      <c r="A97900"/>
    </row>
    <row r="97901" spans="1:1" x14ac:dyDescent="0.25">
      <c r="A97901"/>
    </row>
    <row r="97902" spans="1:1" x14ac:dyDescent="0.25">
      <c r="A97902"/>
    </row>
    <row r="97903" spans="1:1" x14ac:dyDescent="0.25">
      <c r="A97903"/>
    </row>
    <row r="97904" spans="1:1" x14ac:dyDescent="0.25">
      <c r="A97904"/>
    </row>
    <row r="97905" spans="1:1" x14ac:dyDescent="0.25">
      <c r="A97905"/>
    </row>
    <row r="97906" spans="1:1" x14ac:dyDescent="0.25">
      <c r="A97906"/>
    </row>
    <row r="97907" spans="1:1" x14ac:dyDescent="0.25">
      <c r="A97907"/>
    </row>
    <row r="97908" spans="1:1" x14ac:dyDescent="0.25">
      <c r="A97908"/>
    </row>
    <row r="97909" spans="1:1" x14ac:dyDescent="0.25">
      <c r="A97909"/>
    </row>
    <row r="97910" spans="1:1" x14ac:dyDescent="0.25">
      <c r="A97910"/>
    </row>
    <row r="97911" spans="1:1" x14ac:dyDescent="0.25">
      <c r="A97911"/>
    </row>
    <row r="97912" spans="1:1" x14ac:dyDescent="0.25">
      <c r="A97912"/>
    </row>
    <row r="97913" spans="1:1" x14ac:dyDescent="0.25">
      <c r="A97913"/>
    </row>
    <row r="97914" spans="1:1" x14ac:dyDescent="0.25">
      <c r="A97914"/>
    </row>
    <row r="97915" spans="1:1" x14ac:dyDescent="0.25">
      <c r="A97915"/>
    </row>
    <row r="97916" spans="1:1" x14ac:dyDescent="0.25">
      <c r="A97916"/>
    </row>
    <row r="97917" spans="1:1" x14ac:dyDescent="0.25">
      <c r="A97917"/>
    </row>
    <row r="97918" spans="1:1" x14ac:dyDescent="0.25">
      <c r="A97918"/>
    </row>
    <row r="97919" spans="1:1" x14ac:dyDescent="0.25">
      <c r="A97919"/>
    </row>
    <row r="97920" spans="1:1" x14ac:dyDescent="0.25">
      <c r="A97920"/>
    </row>
    <row r="97921" spans="1:1" x14ac:dyDescent="0.25">
      <c r="A97921"/>
    </row>
    <row r="97922" spans="1:1" x14ac:dyDescent="0.25">
      <c r="A97922"/>
    </row>
    <row r="97923" spans="1:1" x14ac:dyDescent="0.25">
      <c r="A97923"/>
    </row>
    <row r="97924" spans="1:1" x14ac:dyDescent="0.25">
      <c r="A97924"/>
    </row>
    <row r="97925" spans="1:1" x14ac:dyDescent="0.25">
      <c r="A97925"/>
    </row>
    <row r="97926" spans="1:1" x14ac:dyDescent="0.25">
      <c r="A97926"/>
    </row>
    <row r="97927" spans="1:1" x14ac:dyDescent="0.25">
      <c r="A97927"/>
    </row>
    <row r="97928" spans="1:1" x14ac:dyDescent="0.25">
      <c r="A97928"/>
    </row>
    <row r="97929" spans="1:1" x14ac:dyDescent="0.25">
      <c r="A97929"/>
    </row>
    <row r="97930" spans="1:1" x14ac:dyDescent="0.25">
      <c r="A97930"/>
    </row>
    <row r="97931" spans="1:1" x14ac:dyDescent="0.25">
      <c r="A97931"/>
    </row>
    <row r="97932" spans="1:1" x14ac:dyDescent="0.25">
      <c r="A97932"/>
    </row>
    <row r="97933" spans="1:1" x14ac:dyDescent="0.25">
      <c r="A97933"/>
    </row>
    <row r="97934" spans="1:1" x14ac:dyDescent="0.25">
      <c r="A97934"/>
    </row>
    <row r="97935" spans="1:1" x14ac:dyDescent="0.25">
      <c r="A97935"/>
    </row>
    <row r="97936" spans="1:1" x14ac:dyDescent="0.25">
      <c r="A97936"/>
    </row>
    <row r="97937" spans="1:1" x14ac:dyDescent="0.25">
      <c r="A97937"/>
    </row>
    <row r="97938" spans="1:1" x14ac:dyDescent="0.25">
      <c r="A97938"/>
    </row>
    <row r="97939" spans="1:1" x14ac:dyDescent="0.25">
      <c r="A97939"/>
    </row>
    <row r="97940" spans="1:1" x14ac:dyDescent="0.25">
      <c r="A97940"/>
    </row>
    <row r="97941" spans="1:1" x14ac:dyDescent="0.25">
      <c r="A97941"/>
    </row>
    <row r="97942" spans="1:1" x14ac:dyDescent="0.25">
      <c r="A97942"/>
    </row>
    <row r="97943" spans="1:1" x14ac:dyDescent="0.25">
      <c r="A97943"/>
    </row>
    <row r="97944" spans="1:1" x14ac:dyDescent="0.25">
      <c r="A97944"/>
    </row>
    <row r="97945" spans="1:1" x14ac:dyDescent="0.25">
      <c r="A97945"/>
    </row>
    <row r="97946" spans="1:1" x14ac:dyDescent="0.25">
      <c r="A97946"/>
    </row>
    <row r="97947" spans="1:1" x14ac:dyDescent="0.25">
      <c r="A97947"/>
    </row>
    <row r="97948" spans="1:1" x14ac:dyDescent="0.25">
      <c r="A97948"/>
    </row>
    <row r="97949" spans="1:1" x14ac:dyDescent="0.25">
      <c r="A97949"/>
    </row>
    <row r="97950" spans="1:1" x14ac:dyDescent="0.25">
      <c r="A97950"/>
    </row>
    <row r="97951" spans="1:1" x14ac:dyDescent="0.25">
      <c r="A97951"/>
    </row>
    <row r="97952" spans="1:1" x14ac:dyDescent="0.25">
      <c r="A97952"/>
    </row>
    <row r="97953" spans="1:1" x14ac:dyDescent="0.25">
      <c r="A97953"/>
    </row>
    <row r="97954" spans="1:1" x14ac:dyDescent="0.25">
      <c r="A97954"/>
    </row>
    <row r="97955" spans="1:1" x14ac:dyDescent="0.25">
      <c r="A97955"/>
    </row>
    <row r="97956" spans="1:1" x14ac:dyDescent="0.25">
      <c r="A97956"/>
    </row>
    <row r="97957" spans="1:1" x14ac:dyDescent="0.25">
      <c r="A97957"/>
    </row>
    <row r="97958" spans="1:1" x14ac:dyDescent="0.25">
      <c r="A97958"/>
    </row>
    <row r="97959" spans="1:1" x14ac:dyDescent="0.25">
      <c r="A97959"/>
    </row>
    <row r="97960" spans="1:1" x14ac:dyDescent="0.25">
      <c r="A97960"/>
    </row>
    <row r="97961" spans="1:1" x14ac:dyDescent="0.25">
      <c r="A97961"/>
    </row>
    <row r="97962" spans="1:1" x14ac:dyDescent="0.25">
      <c r="A97962"/>
    </row>
    <row r="97963" spans="1:1" x14ac:dyDescent="0.25">
      <c r="A97963"/>
    </row>
    <row r="97964" spans="1:1" x14ac:dyDescent="0.25">
      <c r="A97964"/>
    </row>
    <row r="97965" spans="1:1" x14ac:dyDescent="0.25">
      <c r="A97965"/>
    </row>
    <row r="97966" spans="1:1" x14ac:dyDescent="0.25">
      <c r="A97966"/>
    </row>
    <row r="97967" spans="1:1" x14ac:dyDescent="0.25">
      <c r="A97967"/>
    </row>
    <row r="97968" spans="1:1" x14ac:dyDescent="0.25">
      <c r="A97968"/>
    </row>
    <row r="97969" spans="1:1" x14ac:dyDescent="0.25">
      <c r="A97969"/>
    </row>
    <row r="97970" spans="1:1" x14ac:dyDescent="0.25">
      <c r="A97970"/>
    </row>
    <row r="97971" spans="1:1" x14ac:dyDescent="0.25">
      <c r="A97971"/>
    </row>
    <row r="97972" spans="1:1" x14ac:dyDescent="0.25">
      <c r="A97972"/>
    </row>
    <row r="97973" spans="1:1" x14ac:dyDescent="0.25">
      <c r="A97973"/>
    </row>
    <row r="97974" spans="1:1" x14ac:dyDescent="0.25">
      <c r="A97974"/>
    </row>
    <row r="97975" spans="1:1" x14ac:dyDescent="0.25">
      <c r="A97975"/>
    </row>
    <row r="97976" spans="1:1" x14ac:dyDescent="0.25">
      <c r="A97976"/>
    </row>
    <row r="97977" spans="1:1" x14ac:dyDescent="0.25">
      <c r="A97977"/>
    </row>
    <row r="97978" spans="1:1" x14ac:dyDescent="0.25">
      <c r="A97978"/>
    </row>
    <row r="97979" spans="1:1" x14ac:dyDescent="0.25">
      <c r="A97979"/>
    </row>
    <row r="97980" spans="1:1" x14ac:dyDescent="0.25">
      <c r="A97980"/>
    </row>
    <row r="97981" spans="1:1" x14ac:dyDescent="0.25">
      <c r="A97981"/>
    </row>
    <row r="97982" spans="1:1" x14ac:dyDescent="0.25">
      <c r="A97982"/>
    </row>
    <row r="97983" spans="1:1" x14ac:dyDescent="0.25">
      <c r="A97983"/>
    </row>
    <row r="97984" spans="1:1" x14ac:dyDescent="0.25">
      <c r="A97984"/>
    </row>
    <row r="97985" spans="1:1" x14ac:dyDescent="0.25">
      <c r="A97985"/>
    </row>
    <row r="97986" spans="1:1" x14ac:dyDescent="0.25">
      <c r="A97986"/>
    </row>
    <row r="97987" spans="1:1" x14ac:dyDescent="0.25">
      <c r="A97987"/>
    </row>
    <row r="97988" spans="1:1" x14ac:dyDescent="0.25">
      <c r="A97988"/>
    </row>
    <row r="97989" spans="1:1" x14ac:dyDescent="0.25">
      <c r="A97989"/>
    </row>
    <row r="97990" spans="1:1" x14ac:dyDescent="0.25">
      <c r="A97990"/>
    </row>
    <row r="97991" spans="1:1" x14ac:dyDescent="0.25">
      <c r="A97991"/>
    </row>
    <row r="97992" spans="1:1" x14ac:dyDescent="0.25">
      <c r="A97992"/>
    </row>
    <row r="97993" spans="1:1" x14ac:dyDescent="0.25">
      <c r="A97993"/>
    </row>
    <row r="97994" spans="1:1" x14ac:dyDescent="0.25">
      <c r="A97994"/>
    </row>
    <row r="97995" spans="1:1" x14ac:dyDescent="0.25">
      <c r="A97995"/>
    </row>
    <row r="97996" spans="1:1" x14ac:dyDescent="0.25">
      <c r="A97996"/>
    </row>
    <row r="97997" spans="1:1" x14ac:dyDescent="0.25">
      <c r="A97997"/>
    </row>
    <row r="97998" spans="1:1" x14ac:dyDescent="0.25">
      <c r="A97998"/>
    </row>
    <row r="97999" spans="1:1" x14ac:dyDescent="0.25">
      <c r="A97999"/>
    </row>
    <row r="98000" spans="1:1" x14ac:dyDescent="0.25">
      <c r="A98000"/>
    </row>
    <row r="98001" spans="1:1" x14ac:dyDescent="0.25">
      <c r="A98001"/>
    </row>
    <row r="98002" spans="1:1" x14ac:dyDescent="0.25">
      <c r="A98002"/>
    </row>
    <row r="98003" spans="1:1" x14ac:dyDescent="0.25">
      <c r="A98003"/>
    </row>
    <row r="98004" spans="1:1" x14ac:dyDescent="0.25">
      <c r="A98004"/>
    </row>
    <row r="98005" spans="1:1" x14ac:dyDescent="0.25">
      <c r="A98005"/>
    </row>
    <row r="98006" spans="1:1" x14ac:dyDescent="0.25">
      <c r="A98006"/>
    </row>
    <row r="98007" spans="1:1" x14ac:dyDescent="0.25">
      <c r="A98007"/>
    </row>
    <row r="98008" spans="1:1" x14ac:dyDescent="0.25">
      <c r="A98008"/>
    </row>
    <row r="98009" spans="1:1" x14ac:dyDescent="0.25">
      <c r="A98009"/>
    </row>
    <row r="98010" spans="1:1" x14ac:dyDescent="0.25">
      <c r="A98010"/>
    </row>
    <row r="98011" spans="1:1" x14ac:dyDescent="0.25">
      <c r="A98011"/>
    </row>
    <row r="98012" spans="1:1" x14ac:dyDescent="0.25">
      <c r="A98012"/>
    </row>
    <row r="98013" spans="1:1" x14ac:dyDescent="0.25">
      <c r="A98013"/>
    </row>
    <row r="98014" spans="1:1" x14ac:dyDescent="0.25">
      <c r="A98014"/>
    </row>
    <row r="98015" spans="1:1" x14ac:dyDescent="0.25">
      <c r="A98015"/>
    </row>
    <row r="98016" spans="1:1" x14ac:dyDescent="0.25">
      <c r="A98016"/>
    </row>
    <row r="98017" spans="1:1" x14ac:dyDescent="0.25">
      <c r="A98017"/>
    </row>
    <row r="98018" spans="1:1" x14ac:dyDescent="0.25">
      <c r="A98018"/>
    </row>
    <row r="98019" spans="1:1" x14ac:dyDescent="0.25">
      <c r="A98019"/>
    </row>
    <row r="98020" spans="1:1" x14ac:dyDescent="0.25">
      <c r="A98020"/>
    </row>
    <row r="98021" spans="1:1" x14ac:dyDescent="0.25">
      <c r="A98021"/>
    </row>
    <row r="98022" spans="1:1" x14ac:dyDescent="0.25">
      <c r="A98022"/>
    </row>
    <row r="98023" spans="1:1" x14ac:dyDescent="0.25">
      <c r="A98023"/>
    </row>
    <row r="98024" spans="1:1" x14ac:dyDescent="0.25">
      <c r="A98024"/>
    </row>
    <row r="98025" spans="1:1" x14ac:dyDescent="0.25">
      <c r="A98025"/>
    </row>
    <row r="98026" spans="1:1" x14ac:dyDescent="0.25">
      <c r="A98026"/>
    </row>
    <row r="98027" spans="1:1" x14ac:dyDescent="0.25">
      <c r="A98027"/>
    </row>
    <row r="98028" spans="1:1" x14ac:dyDescent="0.25">
      <c r="A98028"/>
    </row>
    <row r="98029" spans="1:1" x14ac:dyDescent="0.25">
      <c r="A98029"/>
    </row>
    <row r="98030" spans="1:1" x14ac:dyDescent="0.25">
      <c r="A98030"/>
    </row>
    <row r="98031" spans="1:1" x14ac:dyDescent="0.25">
      <c r="A98031"/>
    </row>
    <row r="98032" spans="1:1" x14ac:dyDescent="0.25">
      <c r="A98032"/>
    </row>
    <row r="98033" spans="1:1" x14ac:dyDescent="0.25">
      <c r="A98033"/>
    </row>
    <row r="98034" spans="1:1" x14ac:dyDescent="0.25">
      <c r="A98034"/>
    </row>
    <row r="98035" spans="1:1" x14ac:dyDescent="0.25">
      <c r="A98035"/>
    </row>
    <row r="98036" spans="1:1" x14ac:dyDescent="0.25">
      <c r="A98036"/>
    </row>
    <row r="98037" spans="1:1" x14ac:dyDescent="0.25">
      <c r="A98037"/>
    </row>
    <row r="98038" spans="1:1" x14ac:dyDescent="0.25">
      <c r="A98038"/>
    </row>
    <row r="98039" spans="1:1" x14ac:dyDescent="0.25">
      <c r="A98039"/>
    </row>
    <row r="98040" spans="1:1" x14ac:dyDescent="0.25">
      <c r="A98040"/>
    </row>
    <row r="98041" spans="1:1" x14ac:dyDescent="0.25">
      <c r="A98041"/>
    </row>
    <row r="98042" spans="1:1" x14ac:dyDescent="0.25">
      <c r="A98042"/>
    </row>
    <row r="98043" spans="1:1" x14ac:dyDescent="0.25">
      <c r="A98043"/>
    </row>
    <row r="98044" spans="1:1" x14ac:dyDescent="0.25">
      <c r="A98044"/>
    </row>
    <row r="98045" spans="1:1" x14ac:dyDescent="0.25">
      <c r="A98045"/>
    </row>
    <row r="98046" spans="1:1" x14ac:dyDescent="0.25">
      <c r="A98046"/>
    </row>
    <row r="98047" spans="1:1" x14ac:dyDescent="0.25">
      <c r="A98047"/>
    </row>
    <row r="98048" spans="1:1" x14ac:dyDescent="0.25">
      <c r="A98048"/>
    </row>
    <row r="98049" spans="1:1" x14ac:dyDescent="0.25">
      <c r="A98049"/>
    </row>
    <row r="98050" spans="1:1" x14ac:dyDescent="0.25">
      <c r="A98050"/>
    </row>
    <row r="98051" spans="1:1" x14ac:dyDescent="0.25">
      <c r="A98051"/>
    </row>
    <row r="98052" spans="1:1" x14ac:dyDescent="0.25">
      <c r="A98052"/>
    </row>
    <row r="98053" spans="1:1" x14ac:dyDescent="0.25">
      <c r="A98053"/>
    </row>
    <row r="98054" spans="1:1" x14ac:dyDescent="0.25">
      <c r="A98054"/>
    </row>
    <row r="98055" spans="1:1" x14ac:dyDescent="0.25">
      <c r="A98055"/>
    </row>
    <row r="98056" spans="1:1" x14ac:dyDescent="0.25">
      <c r="A98056"/>
    </row>
    <row r="98057" spans="1:1" x14ac:dyDescent="0.25">
      <c r="A98057"/>
    </row>
    <row r="98058" spans="1:1" x14ac:dyDescent="0.25">
      <c r="A98058"/>
    </row>
    <row r="98059" spans="1:1" x14ac:dyDescent="0.25">
      <c r="A98059"/>
    </row>
    <row r="98060" spans="1:1" x14ac:dyDescent="0.25">
      <c r="A98060"/>
    </row>
    <row r="98061" spans="1:1" x14ac:dyDescent="0.25">
      <c r="A98061"/>
    </row>
    <row r="98062" spans="1:1" x14ac:dyDescent="0.25">
      <c r="A98062"/>
    </row>
    <row r="98063" spans="1:1" x14ac:dyDescent="0.25">
      <c r="A98063"/>
    </row>
    <row r="98064" spans="1:1" x14ac:dyDescent="0.25">
      <c r="A98064"/>
    </row>
    <row r="98065" spans="1:1" x14ac:dyDescent="0.25">
      <c r="A98065"/>
    </row>
    <row r="98066" spans="1:1" x14ac:dyDescent="0.25">
      <c r="A98066"/>
    </row>
    <row r="98067" spans="1:1" x14ac:dyDescent="0.25">
      <c r="A98067"/>
    </row>
    <row r="98068" spans="1:1" x14ac:dyDescent="0.25">
      <c r="A98068"/>
    </row>
    <row r="98069" spans="1:1" x14ac:dyDescent="0.25">
      <c r="A98069"/>
    </row>
    <row r="98070" spans="1:1" x14ac:dyDescent="0.25">
      <c r="A98070"/>
    </row>
    <row r="98071" spans="1:1" x14ac:dyDescent="0.25">
      <c r="A98071"/>
    </row>
    <row r="98072" spans="1:1" x14ac:dyDescent="0.25">
      <c r="A98072"/>
    </row>
    <row r="98073" spans="1:1" x14ac:dyDescent="0.25">
      <c r="A98073"/>
    </row>
    <row r="98074" spans="1:1" x14ac:dyDescent="0.25">
      <c r="A98074"/>
    </row>
    <row r="98075" spans="1:1" x14ac:dyDescent="0.25">
      <c r="A98075"/>
    </row>
    <row r="98076" spans="1:1" x14ac:dyDescent="0.25">
      <c r="A98076"/>
    </row>
    <row r="98077" spans="1:1" x14ac:dyDescent="0.25">
      <c r="A98077"/>
    </row>
    <row r="98078" spans="1:1" x14ac:dyDescent="0.25">
      <c r="A98078"/>
    </row>
    <row r="98079" spans="1:1" x14ac:dyDescent="0.25">
      <c r="A98079"/>
    </row>
    <row r="98080" spans="1:1" x14ac:dyDescent="0.25">
      <c r="A98080"/>
    </row>
    <row r="98081" spans="1:1" x14ac:dyDescent="0.25">
      <c r="A98081"/>
    </row>
    <row r="98082" spans="1:1" x14ac:dyDescent="0.25">
      <c r="A98082"/>
    </row>
    <row r="98083" spans="1:1" x14ac:dyDescent="0.25">
      <c r="A98083"/>
    </row>
    <row r="98084" spans="1:1" x14ac:dyDescent="0.25">
      <c r="A98084"/>
    </row>
    <row r="98085" spans="1:1" x14ac:dyDescent="0.25">
      <c r="A98085"/>
    </row>
    <row r="98086" spans="1:1" x14ac:dyDescent="0.25">
      <c r="A98086"/>
    </row>
    <row r="98087" spans="1:1" x14ac:dyDescent="0.25">
      <c r="A98087"/>
    </row>
    <row r="98088" spans="1:1" x14ac:dyDescent="0.25">
      <c r="A98088"/>
    </row>
    <row r="98089" spans="1:1" x14ac:dyDescent="0.25">
      <c r="A98089"/>
    </row>
    <row r="98090" spans="1:1" x14ac:dyDescent="0.25">
      <c r="A98090"/>
    </row>
    <row r="98091" spans="1:1" x14ac:dyDescent="0.25">
      <c r="A98091"/>
    </row>
    <row r="98092" spans="1:1" x14ac:dyDescent="0.25">
      <c r="A98092"/>
    </row>
    <row r="98093" spans="1:1" x14ac:dyDescent="0.25">
      <c r="A98093"/>
    </row>
    <row r="98094" spans="1:1" x14ac:dyDescent="0.25">
      <c r="A98094"/>
    </row>
    <row r="98095" spans="1:1" x14ac:dyDescent="0.25">
      <c r="A98095"/>
    </row>
    <row r="98096" spans="1:1" x14ac:dyDescent="0.25">
      <c r="A98096"/>
    </row>
    <row r="98097" spans="1:1" x14ac:dyDescent="0.25">
      <c r="A98097"/>
    </row>
    <row r="98098" spans="1:1" x14ac:dyDescent="0.25">
      <c r="A98098"/>
    </row>
    <row r="98099" spans="1:1" x14ac:dyDescent="0.25">
      <c r="A98099"/>
    </row>
    <row r="98100" spans="1:1" x14ac:dyDescent="0.25">
      <c r="A98100"/>
    </row>
    <row r="98101" spans="1:1" x14ac:dyDescent="0.25">
      <c r="A98101"/>
    </row>
    <row r="98102" spans="1:1" x14ac:dyDescent="0.25">
      <c r="A98102"/>
    </row>
    <row r="98103" spans="1:1" x14ac:dyDescent="0.25">
      <c r="A98103"/>
    </row>
    <row r="98104" spans="1:1" x14ac:dyDescent="0.25">
      <c r="A98104"/>
    </row>
    <row r="98105" spans="1:1" x14ac:dyDescent="0.25">
      <c r="A98105"/>
    </row>
    <row r="98106" spans="1:1" x14ac:dyDescent="0.25">
      <c r="A98106"/>
    </row>
    <row r="98107" spans="1:1" x14ac:dyDescent="0.25">
      <c r="A98107"/>
    </row>
    <row r="98108" spans="1:1" x14ac:dyDescent="0.25">
      <c r="A98108"/>
    </row>
    <row r="98109" spans="1:1" x14ac:dyDescent="0.25">
      <c r="A98109"/>
    </row>
    <row r="98110" spans="1:1" x14ac:dyDescent="0.25">
      <c r="A98110"/>
    </row>
    <row r="98111" spans="1:1" x14ac:dyDescent="0.25">
      <c r="A98111"/>
    </row>
    <row r="98112" spans="1:1" x14ac:dyDescent="0.25">
      <c r="A98112"/>
    </row>
    <row r="98113" spans="1:1" x14ac:dyDescent="0.25">
      <c r="A98113"/>
    </row>
    <row r="98114" spans="1:1" x14ac:dyDescent="0.25">
      <c r="A98114"/>
    </row>
    <row r="98115" spans="1:1" x14ac:dyDescent="0.25">
      <c r="A98115"/>
    </row>
    <row r="98116" spans="1:1" x14ac:dyDescent="0.25">
      <c r="A98116"/>
    </row>
    <row r="98117" spans="1:1" x14ac:dyDescent="0.25">
      <c r="A98117"/>
    </row>
    <row r="98118" spans="1:1" x14ac:dyDescent="0.25">
      <c r="A98118"/>
    </row>
    <row r="98119" spans="1:1" x14ac:dyDescent="0.25">
      <c r="A98119"/>
    </row>
    <row r="98120" spans="1:1" x14ac:dyDescent="0.25">
      <c r="A98120"/>
    </row>
    <row r="98121" spans="1:1" x14ac:dyDescent="0.25">
      <c r="A98121"/>
    </row>
    <row r="98122" spans="1:1" x14ac:dyDescent="0.25">
      <c r="A98122"/>
    </row>
    <row r="98123" spans="1:1" x14ac:dyDescent="0.25">
      <c r="A98123"/>
    </row>
    <row r="98124" spans="1:1" x14ac:dyDescent="0.25">
      <c r="A98124"/>
    </row>
    <row r="98125" spans="1:1" x14ac:dyDescent="0.25">
      <c r="A98125"/>
    </row>
    <row r="98126" spans="1:1" x14ac:dyDescent="0.25">
      <c r="A98126"/>
    </row>
    <row r="98127" spans="1:1" x14ac:dyDescent="0.25">
      <c r="A98127"/>
    </row>
    <row r="98128" spans="1:1" x14ac:dyDescent="0.25">
      <c r="A98128"/>
    </row>
    <row r="98129" spans="1:1" x14ac:dyDescent="0.25">
      <c r="A98129"/>
    </row>
    <row r="98130" spans="1:1" x14ac:dyDescent="0.25">
      <c r="A98130"/>
    </row>
    <row r="98131" spans="1:1" x14ac:dyDescent="0.25">
      <c r="A98131"/>
    </row>
    <row r="98132" spans="1:1" x14ac:dyDescent="0.25">
      <c r="A98132"/>
    </row>
    <row r="98133" spans="1:1" x14ac:dyDescent="0.25">
      <c r="A98133"/>
    </row>
    <row r="98134" spans="1:1" x14ac:dyDescent="0.25">
      <c r="A98134"/>
    </row>
    <row r="98135" spans="1:1" x14ac:dyDescent="0.25">
      <c r="A98135"/>
    </row>
    <row r="98136" spans="1:1" x14ac:dyDescent="0.25">
      <c r="A98136"/>
    </row>
    <row r="98137" spans="1:1" x14ac:dyDescent="0.25">
      <c r="A98137"/>
    </row>
    <row r="98138" spans="1:1" x14ac:dyDescent="0.25">
      <c r="A98138"/>
    </row>
    <row r="98139" spans="1:1" x14ac:dyDescent="0.25">
      <c r="A98139"/>
    </row>
    <row r="98140" spans="1:1" x14ac:dyDescent="0.25">
      <c r="A98140"/>
    </row>
    <row r="98141" spans="1:1" x14ac:dyDescent="0.25">
      <c r="A98141"/>
    </row>
    <row r="98142" spans="1:1" x14ac:dyDescent="0.25">
      <c r="A98142"/>
    </row>
    <row r="98143" spans="1:1" x14ac:dyDescent="0.25">
      <c r="A98143"/>
    </row>
    <row r="98144" spans="1:1" x14ac:dyDescent="0.25">
      <c r="A98144"/>
    </row>
    <row r="98145" spans="1:1" x14ac:dyDescent="0.25">
      <c r="A98145"/>
    </row>
    <row r="98146" spans="1:1" x14ac:dyDescent="0.25">
      <c r="A98146"/>
    </row>
    <row r="98147" spans="1:1" x14ac:dyDescent="0.25">
      <c r="A98147"/>
    </row>
    <row r="98148" spans="1:1" x14ac:dyDescent="0.25">
      <c r="A98148"/>
    </row>
    <row r="98149" spans="1:1" x14ac:dyDescent="0.25">
      <c r="A98149"/>
    </row>
    <row r="98150" spans="1:1" x14ac:dyDescent="0.25">
      <c r="A98150"/>
    </row>
    <row r="98151" spans="1:1" x14ac:dyDescent="0.25">
      <c r="A98151"/>
    </row>
    <row r="98152" spans="1:1" x14ac:dyDescent="0.25">
      <c r="A98152"/>
    </row>
    <row r="98153" spans="1:1" x14ac:dyDescent="0.25">
      <c r="A98153"/>
    </row>
    <row r="98154" spans="1:1" x14ac:dyDescent="0.25">
      <c r="A98154"/>
    </row>
    <row r="98155" spans="1:1" x14ac:dyDescent="0.25">
      <c r="A98155"/>
    </row>
    <row r="98156" spans="1:1" x14ac:dyDescent="0.25">
      <c r="A98156"/>
    </row>
    <row r="98157" spans="1:1" x14ac:dyDescent="0.25">
      <c r="A98157"/>
    </row>
    <row r="98158" spans="1:1" x14ac:dyDescent="0.25">
      <c r="A98158"/>
    </row>
    <row r="98159" spans="1:1" x14ac:dyDescent="0.25">
      <c r="A98159"/>
    </row>
    <row r="98160" spans="1:1" x14ac:dyDescent="0.25">
      <c r="A98160"/>
    </row>
    <row r="98161" spans="1:1" x14ac:dyDescent="0.25">
      <c r="A98161"/>
    </row>
    <row r="98162" spans="1:1" x14ac:dyDescent="0.25">
      <c r="A98162"/>
    </row>
    <row r="98163" spans="1:1" x14ac:dyDescent="0.25">
      <c r="A98163"/>
    </row>
    <row r="98164" spans="1:1" x14ac:dyDescent="0.25">
      <c r="A98164"/>
    </row>
    <row r="98165" spans="1:1" x14ac:dyDescent="0.25">
      <c r="A98165"/>
    </row>
    <row r="98166" spans="1:1" x14ac:dyDescent="0.25">
      <c r="A98166"/>
    </row>
    <row r="98167" spans="1:1" x14ac:dyDescent="0.25">
      <c r="A98167"/>
    </row>
    <row r="98168" spans="1:1" x14ac:dyDescent="0.25">
      <c r="A98168"/>
    </row>
    <row r="98169" spans="1:1" x14ac:dyDescent="0.25">
      <c r="A98169"/>
    </row>
    <row r="98170" spans="1:1" x14ac:dyDescent="0.25">
      <c r="A98170"/>
    </row>
    <row r="98171" spans="1:1" x14ac:dyDescent="0.25">
      <c r="A98171"/>
    </row>
    <row r="98172" spans="1:1" x14ac:dyDescent="0.25">
      <c r="A98172"/>
    </row>
    <row r="98173" spans="1:1" x14ac:dyDescent="0.25">
      <c r="A98173"/>
    </row>
    <row r="98174" spans="1:1" x14ac:dyDescent="0.25">
      <c r="A98174"/>
    </row>
    <row r="98175" spans="1:1" x14ac:dyDescent="0.25">
      <c r="A98175"/>
    </row>
    <row r="98176" spans="1:1" x14ac:dyDescent="0.25">
      <c r="A98176"/>
    </row>
    <row r="98177" spans="1:1" x14ac:dyDescent="0.25">
      <c r="A98177"/>
    </row>
    <row r="98178" spans="1:1" x14ac:dyDescent="0.25">
      <c r="A98178"/>
    </row>
    <row r="98179" spans="1:1" x14ac:dyDescent="0.25">
      <c r="A98179"/>
    </row>
    <row r="98180" spans="1:1" x14ac:dyDescent="0.25">
      <c r="A98180"/>
    </row>
    <row r="98181" spans="1:1" x14ac:dyDescent="0.25">
      <c r="A98181"/>
    </row>
    <row r="98182" spans="1:1" x14ac:dyDescent="0.25">
      <c r="A98182"/>
    </row>
    <row r="98183" spans="1:1" x14ac:dyDescent="0.25">
      <c r="A98183"/>
    </row>
    <row r="98184" spans="1:1" x14ac:dyDescent="0.25">
      <c r="A98184"/>
    </row>
    <row r="98185" spans="1:1" x14ac:dyDescent="0.25">
      <c r="A98185"/>
    </row>
    <row r="98186" spans="1:1" x14ac:dyDescent="0.25">
      <c r="A98186"/>
    </row>
    <row r="98187" spans="1:1" x14ac:dyDescent="0.25">
      <c r="A98187"/>
    </row>
    <row r="98188" spans="1:1" x14ac:dyDescent="0.25">
      <c r="A98188"/>
    </row>
    <row r="98189" spans="1:1" x14ac:dyDescent="0.25">
      <c r="A98189"/>
    </row>
    <row r="98190" spans="1:1" x14ac:dyDescent="0.25">
      <c r="A98190"/>
    </row>
    <row r="98191" spans="1:1" x14ac:dyDescent="0.25">
      <c r="A98191"/>
    </row>
    <row r="98192" spans="1:1" x14ac:dyDescent="0.25">
      <c r="A98192"/>
    </row>
    <row r="98193" spans="1:1" x14ac:dyDescent="0.25">
      <c r="A98193"/>
    </row>
    <row r="98194" spans="1:1" x14ac:dyDescent="0.25">
      <c r="A98194"/>
    </row>
    <row r="98195" spans="1:1" x14ac:dyDescent="0.25">
      <c r="A98195"/>
    </row>
    <row r="98196" spans="1:1" x14ac:dyDescent="0.25">
      <c r="A98196"/>
    </row>
    <row r="98197" spans="1:1" x14ac:dyDescent="0.25">
      <c r="A98197"/>
    </row>
    <row r="98198" spans="1:1" x14ac:dyDescent="0.25">
      <c r="A98198"/>
    </row>
    <row r="98199" spans="1:1" x14ac:dyDescent="0.25">
      <c r="A98199"/>
    </row>
    <row r="98200" spans="1:1" x14ac:dyDescent="0.25">
      <c r="A98200"/>
    </row>
    <row r="98201" spans="1:1" x14ac:dyDescent="0.25">
      <c r="A98201"/>
    </row>
    <row r="98202" spans="1:1" x14ac:dyDescent="0.25">
      <c r="A98202"/>
    </row>
    <row r="98203" spans="1:1" x14ac:dyDescent="0.25">
      <c r="A98203"/>
    </row>
    <row r="98204" spans="1:1" x14ac:dyDescent="0.25">
      <c r="A98204"/>
    </row>
    <row r="98205" spans="1:1" x14ac:dyDescent="0.25">
      <c r="A98205"/>
    </row>
    <row r="98206" spans="1:1" x14ac:dyDescent="0.25">
      <c r="A98206"/>
    </row>
    <row r="98207" spans="1:1" x14ac:dyDescent="0.25">
      <c r="A98207"/>
    </row>
    <row r="98208" spans="1:1" x14ac:dyDescent="0.25">
      <c r="A98208"/>
    </row>
    <row r="98209" spans="1:1" x14ac:dyDescent="0.25">
      <c r="A98209"/>
    </row>
    <row r="98210" spans="1:1" x14ac:dyDescent="0.25">
      <c r="A98210"/>
    </row>
    <row r="98211" spans="1:1" x14ac:dyDescent="0.25">
      <c r="A98211"/>
    </row>
    <row r="98212" spans="1:1" x14ac:dyDescent="0.25">
      <c r="A98212"/>
    </row>
    <row r="98213" spans="1:1" x14ac:dyDescent="0.25">
      <c r="A98213"/>
    </row>
    <row r="98214" spans="1:1" x14ac:dyDescent="0.25">
      <c r="A98214"/>
    </row>
    <row r="98215" spans="1:1" x14ac:dyDescent="0.25">
      <c r="A98215"/>
    </row>
    <row r="98216" spans="1:1" x14ac:dyDescent="0.25">
      <c r="A98216"/>
    </row>
    <row r="98217" spans="1:1" x14ac:dyDescent="0.25">
      <c r="A98217"/>
    </row>
    <row r="98218" spans="1:1" x14ac:dyDescent="0.25">
      <c r="A98218"/>
    </row>
    <row r="98219" spans="1:1" x14ac:dyDescent="0.25">
      <c r="A98219"/>
    </row>
    <row r="98220" spans="1:1" x14ac:dyDescent="0.25">
      <c r="A98220"/>
    </row>
    <row r="98221" spans="1:1" x14ac:dyDescent="0.25">
      <c r="A98221"/>
    </row>
    <row r="98222" spans="1:1" x14ac:dyDescent="0.25">
      <c r="A98222"/>
    </row>
    <row r="98223" spans="1:1" x14ac:dyDescent="0.25">
      <c r="A98223"/>
    </row>
    <row r="98224" spans="1:1" x14ac:dyDescent="0.25">
      <c r="A98224"/>
    </row>
    <row r="98225" spans="1:1" x14ac:dyDescent="0.25">
      <c r="A98225"/>
    </row>
    <row r="98226" spans="1:1" x14ac:dyDescent="0.25">
      <c r="A98226"/>
    </row>
    <row r="98227" spans="1:1" x14ac:dyDescent="0.25">
      <c r="A98227"/>
    </row>
    <row r="98228" spans="1:1" x14ac:dyDescent="0.25">
      <c r="A98228"/>
    </row>
    <row r="98229" spans="1:1" x14ac:dyDescent="0.25">
      <c r="A98229"/>
    </row>
    <row r="98230" spans="1:1" x14ac:dyDescent="0.25">
      <c r="A98230"/>
    </row>
    <row r="98231" spans="1:1" x14ac:dyDescent="0.25">
      <c r="A98231"/>
    </row>
    <row r="98232" spans="1:1" x14ac:dyDescent="0.25">
      <c r="A98232"/>
    </row>
    <row r="98233" spans="1:1" x14ac:dyDescent="0.25">
      <c r="A98233"/>
    </row>
    <row r="98234" spans="1:1" x14ac:dyDescent="0.25">
      <c r="A98234"/>
    </row>
    <row r="98235" spans="1:1" x14ac:dyDescent="0.25">
      <c r="A98235"/>
    </row>
    <row r="98236" spans="1:1" x14ac:dyDescent="0.25">
      <c r="A98236"/>
    </row>
    <row r="98237" spans="1:1" x14ac:dyDescent="0.25">
      <c r="A98237"/>
    </row>
    <row r="98238" spans="1:1" x14ac:dyDescent="0.25">
      <c r="A98238"/>
    </row>
    <row r="98239" spans="1:1" x14ac:dyDescent="0.25">
      <c r="A98239"/>
    </row>
    <row r="98240" spans="1:1" x14ac:dyDescent="0.25">
      <c r="A98240"/>
    </row>
    <row r="98241" spans="1:1" x14ac:dyDescent="0.25">
      <c r="A98241"/>
    </row>
    <row r="98242" spans="1:1" x14ac:dyDescent="0.25">
      <c r="A98242"/>
    </row>
    <row r="98243" spans="1:1" x14ac:dyDescent="0.25">
      <c r="A98243"/>
    </row>
    <row r="98244" spans="1:1" x14ac:dyDescent="0.25">
      <c r="A98244"/>
    </row>
    <row r="98245" spans="1:1" x14ac:dyDescent="0.25">
      <c r="A98245"/>
    </row>
    <row r="98246" spans="1:1" x14ac:dyDescent="0.25">
      <c r="A98246"/>
    </row>
    <row r="98247" spans="1:1" x14ac:dyDescent="0.25">
      <c r="A98247"/>
    </row>
    <row r="98248" spans="1:1" x14ac:dyDescent="0.25">
      <c r="A98248"/>
    </row>
    <row r="98249" spans="1:1" x14ac:dyDescent="0.25">
      <c r="A98249"/>
    </row>
    <row r="98250" spans="1:1" x14ac:dyDescent="0.25">
      <c r="A98250"/>
    </row>
    <row r="98251" spans="1:1" x14ac:dyDescent="0.25">
      <c r="A98251"/>
    </row>
    <row r="98252" spans="1:1" x14ac:dyDescent="0.25">
      <c r="A98252"/>
    </row>
    <row r="98253" spans="1:1" x14ac:dyDescent="0.25">
      <c r="A98253"/>
    </row>
    <row r="98254" spans="1:1" x14ac:dyDescent="0.25">
      <c r="A98254"/>
    </row>
    <row r="98255" spans="1:1" x14ac:dyDescent="0.25">
      <c r="A98255"/>
    </row>
    <row r="98256" spans="1:1" x14ac:dyDescent="0.25">
      <c r="A98256"/>
    </row>
    <row r="98257" spans="1:1" x14ac:dyDescent="0.25">
      <c r="A98257"/>
    </row>
    <row r="98258" spans="1:1" x14ac:dyDescent="0.25">
      <c r="A98258"/>
    </row>
    <row r="98259" spans="1:1" x14ac:dyDescent="0.25">
      <c r="A98259"/>
    </row>
    <row r="98260" spans="1:1" x14ac:dyDescent="0.25">
      <c r="A98260"/>
    </row>
    <row r="98261" spans="1:1" x14ac:dyDescent="0.25">
      <c r="A98261"/>
    </row>
    <row r="98262" spans="1:1" x14ac:dyDescent="0.25">
      <c r="A98262"/>
    </row>
    <row r="98263" spans="1:1" x14ac:dyDescent="0.25">
      <c r="A98263"/>
    </row>
    <row r="98264" spans="1:1" x14ac:dyDescent="0.25">
      <c r="A98264"/>
    </row>
    <row r="98265" spans="1:1" x14ac:dyDescent="0.25">
      <c r="A98265"/>
    </row>
    <row r="98266" spans="1:1" x14ac:dyDescent="0.25">
      <c r="A98266"/>
    </row>
    <row r="98267" spans="1:1" x14ac:dyDescent="0.25">
      <c r="A98267"/>
    </row>
    <row r="98268" spans="1:1" x14ac:dyDescent="0.25">
      <c r="A98268"/>
    </row>
    <row r="98269" spans="1:1" x14ac:dyDescent="0.25">
      <c r="A98269"/>
    </row>
    <row r="98270" spans="1:1" x14ac:dyDescent="0.25">
      <c r="A98270"/>
    </row>
    <row r="98271" spans="1:1" x14ac:dyDescent="0.25">
      <c r="A98271"/>
    </row>
    <row r="98272" spans="1:1" x14ac:dyDescent="0.25">
      <c r="A98272"/>
    </row>
    <row r="98273" spans="1:1" x14ac:dyDescent="0.25">
      <c r="A98273"/>
    </row>
    <row r="98274" spans="1:1" x14ac:dyDescent="0.25">
      <c r="A98274"/>
    </row>
    <row r="98275" spans="1:1" x14ac:dyDescent="0.25">
      <c r="A98275"/>
    </row>
    <row r="98276" spans="1:1" x14ac:dyDescent="0.25">
      <c r="A98276"/>
    </row>
    <row r="98277" spans="1:1" x14ac:dyDescent="0.25">
      <c r="A98277"/>
    </row>
    <row r="98278" spans="1:1" x14ac:dyDescent="0.25">
      <c r="A98278"/>
    </row>
    <row r="98279" spans="1:1" x14ac:dyDescent="0.25">
      <c r="A98279"/>
    </row>
    <row r="98280" spans="1:1" x14ac:dyDescent="0.25">
      <c r="A98280"/>
    </row>
    <row r="98281" spans="1:1" x14ac:dyDescent="0.25">
      <c r="A98281"/>
    </row>
    <row r="98282" spans="1:1" x14ac:dyDescent="0.25">
      <c r="A98282"/>
    </row>
    <row r="98283" spans="1:1" x14ac:dyDescent="0.25">
      <c r="A98283"/>
    </row>
    <row r="98284" spans="1:1" x14ac:dyDescent="0.25">
      <c r="A98284"/>
    </row>
    <row r="98285" spans="1:1" x14ac:dyDescent="0.25">
      <c r="A98285"/>
    </row>
    <row r="98286" spans="1:1" x14ac:dyDescent="0.25">
      <c r="A98286"/>
    </row>
    <row r="98287" spans="1:1" x14ac:dyDescent="0.25">
      <c r="A98287"/>
    </row>
    <row r="98288" spans="1:1" x14ac:dyDescent="0.25">
      <c r="A98288"/>
    </row>
    <row r="98289" spans="1:1" x14ac:dyDescent="0.25">
      <c r="A98289"/>
    </row>
    <row r="98290" spans="1:1" x14ac:dyDescent="0.25">
      <c r="A98290"/>
    </row>
    <row r="98291" spans="1:1" x14ac:dyDescent="0.25">
      <c r="A98291"/>
    </row>
    <row r="98292" spans="1:1" x14ac:dyDescent="0.25">
      <c r="A98292"/>
    </row>
    <row r="98293" spans="1:1" x14ac:dyDescent="0.25">
      <c r="A98293"/>
    </row>
    <row r="98294" spans="1:1" x14ac:dyDescent="0.25">
      <c r="A98294"/>
    </row>
    <row r="98295" spans="1:1" x14ac:dyDescent="0.25">
      <c r="A98295"/>
    </row>
    <row r="98296" spans="1:1" x14ac:dyDescent="0.25">
      <c r="A98296"/>
    </row>
    <row r="98297" spans="1:1" x14ac:dyDescent="0.25">
      <c r="A98297"/>
    </row>
    <row r="98298" spans="1:1" x14ac:dyDescent="0.25">
      <c r="A98298"/>
    </row>
    <row r="98299" spans="1:1" x14ac:dyDescent="0.25">
      <c r="A98299"/>
    </row>
    <row r="98300" spans="1:1" x14ac:dyDescent="0.25">
      <c r="A98300"/>
    </row>
    <row r="98301" spans="1:1" x14ac:dyDescent="0.25">
      <c r="A98301"/>
    </row>
    <row r="98302" spans="1:1" x14ac:dyDescent="0.25">
      <c r="A98302"/>
    </row>
    <row r="98303" spans="1:1" x14ac:dyDescent="0.25">
      <c r="A98303"/>
    </row>
  </sheetData>
  <autoFilter ref="B4:AT608"/>
  <mergeCells count="1">
    <mergeCell ref="E2:A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467"/>
  <sheetViews>
    <sheetView workbookViewId="0"/>
  </sheetViews>
  <sheetFormatPr defaultRowHeight="15" x14ac:dyDescent="0.25"/>
  <cols>
    <col min="4" max="4" width="27.140625" bestFit="1" customWidth="1"/>
    <col min="5" max="5" width="12.42578125" customWidth="1"/>
    <col min="6" max="6" width="11.42578125" customWidth="1"/>
    <col min="7" max="7" width="15.42578125" bestFit="1" customWidth="1"/>
    <col min="8" max="8" width="12.42578125" bestFit="1" customWidth="1"/>
    <col min="10" max="10" width="12.5703125" bestFit="1" customWidth="1"/>
  </cols>
  <sheetData>
    <row r="1" spans="3:10" x14ac:dyDescent="0.25">
      <c r="E1" s="162"/>
      <c r="G1" s="158" t="s">
        <v>985</v>
      </c>
      <c r="H1" s="158" t="s">
        <v>985</v>
      </c>
      <c r="J1" s="160" t="s">
        <v>988</v>
      </c>
    </row>
    <row r="2" spans="3:10" ht="30" x14ac:dyDescent="0.25">
      <c r="E2" s="163" t="s">
        <v>989</v>
      </c>
      <c r="F2" s="163" t="s">
        <v>983</v>
      </c>
      <c r="G2" s="154" t="s">
        <v>986</v>
      </c>
      <c r="H2" s="154" t="s">
        <v>987</v>
      </c>
      <c r="J2" s="161" t="s">
        <v>823</v>
      </c>
    </row>
    <row r="3" spans="3:10" x14ac:dyDescent="0.25">
      <c r="E3" s="155" t="s">
        <v>984</v>
      </c>
      <c r="F3" s="155" t="s">
        <v>984</v>
      </c>
      <c r="G3" s="159" t="s">
        <v>984</v>
      </c>
      <c r="H3" s="159" t="s">
        <v>984</v>
      </c>
      <c r="J3" s="159" t="s">
        <v>984</v>
      </c>
    </row>
    <row r="4" spans="3:10" x14ac:dyDescent="0.25">
      <c r="C4" t="s">
        <v>936</v>
      </c>
      <c r="D4" t="s">
        <v>937</v>
      </c>
      <c r="E4" s="156">
        <v>242908</v>
      </c>
      <c r="F4" s="156">
        <v>267697</v>
      </c>
      <c r="G4" s="156">
        <v>135645.74</v>
      </c>
      <c r="H4" s="157">
        <f>+G4+F4</f>
        <v>403342.74</v>
      </c>
      <c r="J4" s="156">
        <v>844872.20666666655</v>
      </c>
    </row>
    <row r="5" spans="3:10" x14ac:dyDescent="0.25">
      <c r="E5" s="156">
        <v>0</v>
      </c>
      <c r="F5" s="156">
        <v>0</v>
      </c>
      <c r="G5" s="156">
        <v>0</v>
      </c>
      <c r="H5" s="157">
        <f t="shared" ref="H5:H68" si="0">+G5+F5</f>
        <v>0</v>
      </c>
      <c r="J5" s="156">
        <v>0</v>
      </c>
    </row>
    <row r="6" spans="3:10" x14ac:dyDescent="0.25">
      <c r="C6" t="s">
        <v>154</v>
      </c>
      <c r="D6" t="s">
        <v>155</v>
      </c>
      <c r="E6" s="156">
        <v>1767042</v>
      </c>
      <c r="F6" s="156">
        <v>2896594</v>
      </c>
      <c r="G6" s="156">
        <v>1319184.1377777774</v>
      </c>
      <c r="H6" s="157">
        <f t="shared" si="0"/>
        <v>4215778.1377777774</v>
      </c>
      <c r="J6" s="156">
        <v>5273772.6711111106</v>
      </c>
    </row>
    <row r="7" spans="3:10" x14ac:dyDescent="0.25">
      <c r="C7" t="s">
        <v>320</v>
      </c>
      <c r="D7" t="s">
        <v>321</v>
      </c>
      <c r="E7" s="156">
        <v>923819</v>
      </c>
      <c r="F7" s="156">
        <v>3150842</v>
      </c>
      <c r="G7" s="156">
        <v>2033027.3288888885</v>
      </c>
      <c r="H7" s="157">
        <f t="shared" si="0"/>
        <v>5183869.3288888885</v>
      </c>
      <c r="J7" s="156">
        <v>7342839.7288888879</v>
      </c>
    </row>
    <row r="8" spans="3:10" x14ac:dyDescent="0.25">
      <c r="C8" t="s">
        <v>324</v>
      </c>
      <c r="D8" t="s">
        <v>325</v>
      </c>
      <c r="E8" s="156">
        <v>2331376</v>
      </c>
      <c r="F8" s="156">
        <v>4405153</v>
      </c>
      <c r="G8" s="156">
        <v>4486525.5922222212</v>
      </c>
      <c r="H8" s="157">
        <f t="shared" si="0"/>
        <v>8891678.5922222212</v>
      </c>
      <c r="J8" s="156">
        <v>13141188.458888888</v>
      </c>
    </row>
    <row r="9" spans="3:10" x14ac:dyDescent="0.25">
      <c r="C9" t="s">
        <v>330</v>
      </c>
      <c r="D9" t="s">
        <v>331</v>
      </c>
      <c r="E9" s="156">
        <v>909107</v>
      </c>
      <c r="F9" s="156">
        <v>1822042</v>
      </c>
      <c r="G9" s="156">
        <v>1140727.3900000001</v>
      </c>
      <c r="H9" s="157">
        <f t="shared" si="0"/>
        <v>2962769.39</v>
      </c>
      <c r="J9" s="156">
        <v>4637663.2566666668</v>
      </c>
    </row>
    <row r="10" spans="3:10" x14ac:dyDescent="0.25">
      <c r="C10" t="s">
        <v>386</v>
      </c>
      <c r="D10" t="s">
        <v>387</v>
      </c>
      <c r="E10" s="156">
        <v>3706471</v>
      </c>
      <c r="F10" s="156">
        <v>5680167</v>
      </c>
      <c r="G10" s="156">
        <v>3521449.4477777779</v>
      </c>
      <c r="H10" s="157">
        <f t="shared" si="0"/>
        <v>9201616.4477777779</v>
      </c>
      <c r="J10" s="156">
        <v>12006796.047777778</v>
      </c>
    </row>
    <row r="11" spans="3:10" x14ac:dyDescent="0.25">
      <c r="C11" t="s">
        <v>388</v>
      </c>
      <c r="D11" t="s">
        <v>389</v>
      </c>
      <c r="E11" s="156">
        <v>673395</v>
      </c>
      <c r="F11" s="156">
        <v>884762</v>
      </c>
      <c r="G11" s="156">
        <v>210632.86888888897</v>
      </c>
      <c r="H11" s="157">
        <f t="shared" si="0"/>
        <v>1095394.868888889</v>
      </c>
      <c r="J11" s="156">
        <v>1144744.868888889</v>
      </c>
    </row>
    <row r="12" spans="3:10" x14ac:dyDescent="0.25">
      <c r="E12" s="156">
        <v>0</v>
      </c>
      <c r="F12" s="156">
        <v>0</v>
      </c>
      <c r="G12" s="156">
        <v>0</v>
      </c>
      <c r="H12" s="157">
        <f t="shared" si="0"/>
        <v>0</v>
      </c>
      <c r="J12" s="156">
        <v>0</v>
      </c>
    </row>
    <row r="13" spans="3:10" x14ac:dyDescent="0.25">
      <c r="C13" t="s">
        <v>406</v>
      </c>
      <c r="D13" t="s">
        <v>407</v>
      </c>
      <c r="E13" s="156">
        <v>1972531</v>
      </c>
      <c r="F13" s="156">
        <v>4447133</v>
      </c>
      <c r="G13" s="156">
        <v>1895350.5722222216</v>
      </c>
      <c r="H13" s="157">
        <f t="shared" si="0"/>
        <v>6342483.5722222216</v>
      </c>
      <c r="J13" s="156">
        <v>8299998.6388888881</v>
      </c>
    </row>
    <row r="14" spans="3:10" x14ac:dyDescent="0.25">
      <c r="C14" t="s">
        <v>424</v>
      </c>
      <c r="D14" t="s">
        <v>425</v>
      </c>
      <c r="E14" s="156">
        <v>705698</v>
      </c>
      <c r="F14" s="156">
        <v>1663886</v>
      </c>
      <c r="G14" s="156">
        <v>2149905.2988888891</v>
      </c>
      <c r="H14" s="157">
        <f t="shared" si="0"/>
        <v>3813791.2988888891</v>
      </c>
      <c r="J14" s="156">
        <v>6442779.8322222224</v>
      </c>
    </row>
    <row r="15" spans="3:10" x14ac:dyDescent="0.25">
      <c r="C15" t="s">
        <v>648</v>
      </c>
      <c r="D15" t="s">
        <v>649</v>
      </c>
      <c r="E15" s="156">
        <v>2590116</v>
      </c>
      <c r="F15" s="156">
        <v>5181792</v>
      </c>
      <c r="G15" s="156">
        <v>2879364.4955555554</v>
      </c>
      <c r="H15" s="157">
        <f t="shared" si="0"/>
        <v>8061156.4955555554</v>
      </c>
      <c r="J15" s="156">
        <v>10845251.295555554</v>
      </c>
    </row>
    <row r="16" spans="3:10" x14ac:dyDescent="0.25">
      <c r="C16" t="s">
        <v>724</v>
      </c>
      <c r="D16" t="s">
        <v>725</v>
      </c>
      <c r="E16" s="156">
        <v>4287276</v>
      </c>
      <c r="F16" s="156">
        <v>10109809</v>
      </c>
      <c r="G16" s="156">
        <v>5961042.2477777787</v>
      </c>
      <c r="H16" s="157">
        <f t="shared" si="0"/>
        <v>16070851.247777779</v>
      </c>
      <c r="J16" s="156">
        <v>19478008.581111111</v>
      </c>
    </row>
    <row r="17" spans="3:10" x14ac:dyDescent="0.25">
      <c r="C17" t="s">
        <v>742</v>
      </c>
      <c r="D17" t="s">
        <v>743</v>
      </c>
      <c r="E17" s="156">
        <v>1081014</v>
      </c>
      <c r="F17" s="156">
        <v>2810636</v>
      </c>
      <c r="G17" s="156">
        <v>2392958.428888889</v>
      </c>
      <c r="H17" s="157">
        <f t="shared" si="0"/>
        <v>5203594.428888889</v>
      </c>
      <c r="J17" s="156">
        <v>6522442.428888889</v>
      </c>
    </row>
    <row r="18" spans="3:10" x14ac:dyDescent="0.25">
      <c r="C18" t="s">
        <v>782</v>
      </c>
      <c r="D18" t="s">
        <v>783</v>
      </c>
      <c r="E18" s="156">
        <v>1638472</v>
      </c>
      <c r="F18" s="156">
        <v>5107169</v>
      </c>
      <c r="G18" s="156">
        <v>1243233.1477777772</v>
      </c>
      <c r="H18" s="157">
        <f t="shared" si="0"/>
        <v>6350402.1477777772</v>
      </c>
      <c r="J18" s="156">
        <v>8249871.614444444</v>
      </c>
    </row>
    <row r="19" spans="3:10" x14ac:dyDescent="0.25">
      <c r="E19" s="156">
        <v>0</v>
      </c>
      <c r="F19" s="156">
        <v>0</v>
      </c>
      <c r="G19" s="156">
        <v>0</v>
      </c>
      <c r="H19" s="157">
        <f t="shared" si="0"/>
        <v>0</v>
      </c>
      <c r="J19" s="156">
        <v>0</v>
      </c>
    </row>
    <row r="20" spans="3:10" x14ac:dyDescent="0.25">
      <c r="E20" s="156">
        <v>0</v>
      </c>
      <c r="F20" s="156">
        <v>0</v>
      </c>
      <c r="G20" s="156">
        <v>0</v>
      </c>
      <c r="H20" s="157">
        <f t="shared" si="0"/>
        <v>0</v>
      </c>
      <c r="J20" s="156">
        <v>0</v>
      </c>
    </row>
    <row r="21" spans="3:10" x14ac:dyDescent="0.25">
      <c r="C21" t="s">
        <v>72</v>
      </c>
      <c r="D21" t="s">
        <v>73</v>
      </c>
      <c r="E21" s="156">
        <v>719290</v>
      </c>
      <c r="F21" s="156">
        <v>1468885</v>
      </c>
      <c r="G21" s="156">
        <v>996050.79111111118</v>
      </c>
      <c r="H21" s="157">
        <f t="shared" si="0"/>
        <v>2464935.7911111112</v>
      </c>
      <c r="J21" s="156">
        <v>3061476.4577777777</v>
      </c>
    </row>
    <row r="22" spans="3:10" x14ac:dyDescent="0.25">
      <c r="C22" t="s">
        <v>74</v>
      </c>
      <c r="D22" t="s">
        <v>75</v>
      </c>
      <c r="E22" s="156">
        <v>1517737</v>
      </c>
      <c r="F22" s="156">
        <v>3130519</v>
      </c>
      <c r="G22" s="156">
        <v>3050934.0266666673</v>
      </c>
      <c r="H22" s="157">
        <f t="shared" si="0"/>
        <v>6181453.0266666673</v>
      </c>
      <c r="J22" s="156">
        <v>8236313.8266666671</v>
      </c>
    </row>
    <row r="23" spans="3:10" x14ac:dyDescent="0.25">
      <c r="C23" t="s">
        <v>94</v>
      </c>
      <c r="D23" t="s">
        <v>95</v>
      </c>
      <c r="E23" s="156">
        <v>359005</v>
      </c>
      <c r="F23" s="156">
        <v>697379</v>
      </c>
      <c r="G23" s="156">
        <v>1289094.0411111112</v>
      </c>
      <c r="H23" s="157">
        <f t="shared" si="0"/>
        <v>1986473.0411111112</v>
      </c>
      <c r="J23" s="156">
        <v>2070368.2411111111</v>
      </c>
    </row>
    <row r="24" spans="3:10" x14ac:dyDescent="0.25">
      <c r="C24" t="s">
        <v>120</v>
      </c>
      <c r="D24" t="s">
        <v>121</v>
      </c>
      <c r="E24" s="156">
        <v>1065343</v>
      </c>
      <c r="F24" s="156">
        <v>2793678</v>
      </c>
      <c r="G24" s="156">
        <v>2495203.5633333344</v>
      </c>
      <c r="H24" s="157">
        <f t="shared" si="0"/>
        <v>5288881.5633333344</v>
      </c>
      <c r="J24" s="156">
        <v>6198111.6966666672</v>
      </c>
    </row>
    <row r="25" spans="3:10" x14ac:dyDescent="0.25">
      <c r="C25" t="s">
        <v>130</v>
      </c>
      <c r="D25" t="s">
        <v>131</v>
      </c>
      <c r="E25" s="156">
        <v>993382</v>
      </c>
      <c r="F25" s="156">
        <v>2025353</v>
      </c>
      <c r="G25" s="156">
        <v>1547269.7988888891</v>
      </c>
      <c r="H25" s="157">
        <f t="shared" si="0"/>
        <v>3572622.7988888891</v>
      </c>
      <c r="J25" s="156">
        <v>4923352.2655555559</v>
      </c>
    </row>
    <row r="26" spans="3:10" x14ac:dyDescent="0.25">
      <c r="E26" s="156">
        <v>0</v>
      </c>
      <c r="F26" s="156">
        <v>0</v>
      </c>
      <c r="G26" s="156">
        <v>0</v>
      </c>
      <c r="H26" s="157">
        <f t="shared" si="0"/>
        <v>0</v>
      </c>
      <c r="J26" s="156">
        <v>0</v>
      </c>
    </row>
    <row r="27" spans="3:10" x14ac:dyDescent="0.25">
      <c r="C27" t="s">
        <v>210</v>
      </c>
      <c r="D27" t="s">
        <v>211</v>
      </c>
      <c r="E27" s="156">
        <v>2201847</v>
      </c>
      <c r="F27" s="156">
        <v>4224578</v>
      </c>
      <c r="G27" s="156">
        <v>1215087.222222222</v>
      </c>
      <c r="H27" s="157">
        <f t="shared" si="0"/>
        <v>5439665.222222222</v>
      </c>
      <c r="J27" s="156">
        <v>8312258.6888888879</v>
      </c>
    </row>
    <row r="28" spans="3:10" x14ac:dyDescent="0.25">
      <c r="C28" t="s">
        <v>248</v>
      </c>
      <c r="D28" t="s">
        <v>249</v>
      </c>
      <c r="E28" s="156">
        <v>1120353</v>
      </c>
      <c r="F28" s="156">
        <v>2705927</v>
      </c>
      <c r="G28" s="156">
        <v>2438081.5300000003</v>
      </c>
      <c r="H28" s="157">
        <f t="shared" si="0"/>
        <v>5144008.53</v>
      </c>
      <c r="J28" s="156">
        <v>6839242.7966666669</v>
      </c>
    </row>
    <row r="29" spans="3:10" x14ac:dyDescent="0.25">
      <c r="C29" t="s">
        <v>280</v>
      </c>
      <c r="D29" t="s">
        <v>281</v>
      </c>
      <c r="E29" s="156">
        <v>527714</v>
      </c>
      <c r="F29" s="156">
        <v>1357837</v>
      </c>
      <c r="G29" s="156">
        <v>1637182.4477777779</v>
      </c>
      <c r="H29" s="157">
        <f t="shared" si="0"/>
        <v>2995019.4477777779</v>
      </c>
      <c r="J29" s="156">
        <v>3361122.9144444447</v>
      </c>
    </row>
    <row r="30" spans="3:10" x14ac:dyDescent="0.25">
      <c r="C30" t="s">
        <v>338</v>
      </c>
      <c r="D30" t="s">
        <v>339</v>
      </c>
      <c r="E30" s="156">
        <v>955962</v>
      </c>
      <c r="F30" s="156">
        <v>1730025</v>
      </c>
      <c r="G30" s="156">
        <v>1364746.4455555556</v>
      </c>
      <c r="H30" s="157">
        <f t="shared" si="0"/>
        <v>3094771.4455555556</v>
      </c>
      <c r="J30" s="156">
        <v>5081073.7122222222</v>
      </c>
    </row>
    <row r="31" spans="3:10" x14ac:dyDescent="0.25">
      <c r="C31" t="s">
        <v>344</v>
      </c>
      <c r="D31" t="s">
        <v>345</v>
      </c>
      <c r="E31" s="156">
        <v>678832</v>
      </c>
      <c r="F31" s="156">
        <v>1720787</v>
      </c>
      <c r="G31" s="156">
        <v>1010387.5966666667</v>
      </c>
      <c r="H31" s="157">
        <f t="shared" si="0"/>
        <v>2731174.5966666667</v>
      </c>
      <c r="J31" s="156">
        <v>2945588.4633333334</v>
      </c>
    </row>
    <row r="32" spans="3:10" x14ac:dyDescent="0.25">
      <c r="E32" s="156">
        <v>0</v>
      </c>
      <c r="F32" s="156">
        <v>0</v>
      </c>
      <c r="G32" s="156">
        <v>0</v>
      </c>
      <c r="H32" s="157">
        <f t="shared" si="0"/>
        <v>0</v>
      </c>
      <c r="J32" s="156">
        <v>0</v>
      </c>
    </row>
    <row r="33" spans="3:10" x14ac:dyDescent="0.25">
      <c r="C33" t="s">
        <v>354</v>
      </c>
      <c r="D33" t="s">
        <v>355</v>
      </c>
      <c r="E33" s="156">
        <v>396745</v>
      </c>
      <c r="F33" s="156">
        <v>836738</v>
      </c>
      <c r="G33" s="156">
        <v>960610.79888888914</v>
      </c>
      <c r="H33" s="157">
        <f t="shared" si="0"/>
        <v>1797348.7988888891</v>
      </c>
      <c r="J33" s="156">
        <v>3413763.0655555557</v>
      </c>
    </row>
    <row r="34" spans="3:10" x14ac:dyDescent="0.25">
      <c r="C34" t="s">
        <v>366</v>
      </c>
      <c r="D34" t="s">
        <v>367</v>
      </c>
      <c r="E34" s="156">
        <v>1848758</v>
      </c>
      <c r="F34" s="156">
        <v>2969108</v>
      </c>
      <c r="G34" s="156">
        <v>2354192.2955555562</v>
      </c>
      <c r="H34" s="157">
        <f t="shared" si="0"/>
        <v>5323300.2955555562</v>
      </c>
      <c r="J34" s="156">
        <v>6786068.1622222224</v>
      </c>
    </row>
    <row r="35" spans="3:10" x14ac:dyDescent="0.25">
      <c r="C35" t="s">
        <v>372</v>
      </c>
      <c r="D35" t="s">
        <v>373</v>
      </c>
      <c r="E35" s="156">
        <v>1362781</v>
      </c>
      <c r="F35" s="156">
        <v>3514750</v>
      </c>
      <c r="G35" s="156">
        <v>1191347.2755555548</v>
      </c>
      <c r="H35" s="157">
        <f t="shared" si="0"/>
        <v>4706097.2755555548</v>
      </c>
      <c r="J35" s="156">
        <v>5225040.0755555546</v>
      </c>
    </row>
    <row r="36" spans="3:10" x14ac:dyDescent="0.25">
      <c r="C36" t="s">
        <v>400</v>
      </c>
      <c r="D36" t="s">
        <v>401</v>
      </c>
      <c r="E36" s="156">
        <v>516680</v>
      </c>
      <c r="F36" s="156">
        <v>1396314</v>
      </c>
      <c r="G36" s="156">
        <v>786996.29888888914</v>
      </c>
      <c r="H36" s="157">
        <f t="shared" si="0"/>
        <v>2183310.2988888891</v>
      </c>
      <c r="J36" s="156">
        <v>2797809.7655555559</v>
      </c>
    </row>
    <row r="37" spans="3:10" x14ac:dyDescent="0.25">
      <c r="C37" t="s">
        <v>454</v>
      </c>
      <c r="D37" t="s">
        <v>455</v>
      </c>
      <c r="E37" s="156">
        <v>551861</v>
      </c>
      <c r="F37" s="156">
        <v>1135668</v>
      </c>
      <c r="G37" s="156">
        <v>1322079.2344444441</v>
      </c>
      <c r="H37" s="157">
        <f t="shared" si="0"/>
        <v>2457747.2344444441</v>
      </c>
      <c r="J37" s="156">
        <v>3090905.2344444441</v>
      </c>
    </row>
    <row r="38" spans="3:10" x14ac:dyDescent="0.25">
      <c r="E38" s="156">
        <v>0</v>
      </c>
      <c r="F38" s="156">
        <v>0</v>
      </c>
      <c r="G38" s="156">
        <v>0</v>
      </c>
      <c r="H38" s="157">
        <f t="shared" si="0"/>
        <v>0</v>
      </c>
      <c r="J38" s="156">
        <v>0</v>
      </c>
    </row>
    <row r="39" spans="3:10" x14ac:dyDescent="0.25">
      <c r="C39" t="s">
        <v>476</v>
      </c>
      <c r="D39" t="s">
        <v>477</v>
      </c>
      <c r="E39" s="156">
        <v>1580423</v>
      </c>
      <c r="F39" s="156">
        <v>3181242</v>
      </c>
      <c r="G39" s="156">
        <v>1878316.2522222223</v>
      </c>
      <c r="H39" s="157">
        <f t="shared" si="0"/>
        <v>5059558.2522222223</v>
      </c>
      <c r="J39" s="156">
        <v>6753598.385555556</v>
      </c>
    </row>
    <row r="40" spans="3:10" x14ac:dyDescent="0.25">
      <c r="C40" t="s">
        <v>548</v>
      </c>
      <c r="D40" t="s">
        <v>549</v>
      </c>
      <c r="E40" s="156">
        <v>1285543</v>
      </c>
      <c r="F40" s="156">
        <v>1861715</v>
      </c>
      <c r="G40" s="156">
        <v>929098.54333333392</v>
      </c>
      <c r="H40" s="157">
        <f t="shared" si="0"/>
        <v>2790813.5433333339</v>
      </c>
      <c r="J40" s="156">
        <v>3310163.143333334</v>
      </c>
    </row>
    <row r="41" spans="3:10" x14ac:dyDescent="0.25">
      <c r="C41" t="s">
        <v>558</v>
      </c>
      <c r="D41" t="s">
        <v>559</v>
      </c>
      <c r="E41" s="156">
        <v>642532</v>
      </c>
      <c r="F41" s="156">
        <v>1117238</v>
      </c>
      <c r="G41" s="156">
        <v>924615.00555555569</v>
      </c>
      <c r="H41" s="157">
        <f t="shared" si="0"/>
        <v>2041853.0055555557</v>
      </c>
      <c r="J41" s="156">
        <v>2439813.0055555557</v>
      </c>
    </row>
    <row r="42" spans="3:10" x14ac:dyDescent="0.25">
      <c r="C42" t="s">
        <v>688</v>
      </c>
      <c r="D42" t="s">
        <v>689</v>
      </c>
      <c r="E42" s="156">
        <v>310232</v>
      </c>
      <c r="F42" s="156">
        <v>1450878</v>
      </c>
      <c r="G42" s="156">
        <v>355728.45888888882</v>
      </c>
      <c r="H42" s="157">
        <f t="shared" si="0"/>
        <v>1806606.4588888888</v>
      </c>
      <c r="J42" s="156">
        <v>2518773.7922222223</v>
      </c>
    </row>
    <row r="43" spans="3:10" x14ac:dyDescent="0.25">
      <c r="C43" t="s">
        <v>740</v>
      </c>
      <c r="D43" t="s">
        <v>741</v>
      </c>
      <c r="E43" s="156">
        <v>643012</v>
      </c>
      <c r="F43" s="156">
        <v>1435177</v>
      </c>
      <c r="G43" s="156">
        <v>1063186.3377777776</v>
      </c>
      <c r="H43" s="157">
        <f t="shared" si="0"/>
        <v>2498363.3377777776</v>
      </c>
      <c r="J43" s="156">
        <v>3544185.071111111</v>
      </c>
    </row>
    <row r="44" spans="3:10" x14ac:dyDescent="0.25">
      <c r="E44" s="156">
        <v>0</v>
      </c>
      <c r="F44" s="156">
        <v>0</v>
      </c>
      <c r="G44" s="156">
        <v>0</v>
      </c>
      <c r="H44" s="157">
        <f t="shared" si="0"/>
        <v>0</v>
      </c>
      <c r="J44" s="156">
        <v>0</v>
      </c>
    </row>
    <row r="45" spans="3:10" x14ac:dyDescent="0.25">
      <c r="C45" t="s">
        <v>52</v>
      </c>
      <c r="D45" t="s">
        <v>938</v>
      </c>
      <c r="E45" s="156">
        <v>0</v>
      </c>
      <c r="F45" s="156">
        <v>0</v>
      </c>
      <c r="G45" s="156">
        <v>0</v>
      </c>
      <c r="H45" s="157">
        <f t="shared" si="0"/>
        <v>0</v>
      </c>
      <c r="J45" s="156">
        <v>0</v>
      </c>
    </row>
    <row r="46" spans="3:10" x14ac:dyDescent="0.25">
      <c r="E46" s="156">
        <v>0</v>
      </c>
      <c r="F46" s="156">
        <v>0</v>
      </c>
      <c r="G46" s="156">
        <v>0</v>
      </c>
      <c r="H46" s="157">
        <f t="shared" si="0"/>
        <v>0</v>
      </c>
      <c r="J46" s="156">
        <v>0</v>
      </c>
    </row>
    <row r="47" spans="3:10" x14ac:dyDescent="0.25">
      <c r="C47" t="s">
        <v>939</v>
      </c>
      <c r="D47" t="s">
        <v>940</v>
      </c>
      <c r="E47" s="156">
        <v>0</v>
      </c>
      <c r="F47" s="156">
        <v>0</v>
      </c>
      <c r="G47" s="156">
        <v>0</v>
      </c>
      <c r="H47" s="157">
        <f t="shared" si="0"/>
        <v>0</v>
      </c>
      <c r="J47" s="156">
        <v>0</v>
      </c>
    </row>
    <row r="48" spans="3:10" x14ac:dyDescent="0.25">
      <c r="C48" t="s">
        <v>941</v>
      </c>
      <c r="D48" t="s">
        <v>942</v>
      </c>
      <c r="E48" s="156">
        <v>0</v>
      </c>
      <c r="F48" s="156">
        <v>0</v>
      </c>
      <c r="G48" s="156">
        <v>0</v>
      </c>
      <c r="H48" s="157">
        <f t="shared" si="0"/>
        <v>0</v>
      </c>
      <c r="J48" s="156">
        <v>0</v>
      </c>
    </row>
    <row r="49" spans="3:10" x14ac:dyDescent="0.25">
      <c r="E49" s="156">
        <v>0</v>
      </c>
      <c r="F49" s="156">
        <v>0</v>
      </c>
      <c r="G49" s="156">
        <v>0</v>
      </c>
      <c r="H49" s="157">
        <f t="shared" si="0"/>
        <v>0</v>
      </c>
      <c r="J49" s="156">
        <v>0</v>
      </c>
    </row>
    <row r="50" spans="3:10" x14ac:dyDescent="0.25">
      <c r="D50" t="s">
        <v>943</v>
      </c>
      <c r="E50" s="156">
        <v>0</v>
      </c>
      <c r="F50" s="156">
        <v>0</v>
      </c>
      <c r="G50" s="156">
        <v>0</v>
      </c>
      <c r="H50" s="157">
        <f t="shared" si="0"/>
        <v>0</v>
      </c>
      <c r="J50" s="156">
        <v>0</v>
      </c>
    </row>
    <row r="51" spans="3:10" x14ac:dyDescent="0.25">
      <c r="C51" t="s">
        <v>106</v>
      </c>
      <c r="D51" t="s">
        <v>107</v>
      </c>
      <c r="E51" s="156">
        <v>759269</v>
      </c>
      <c r="F51" s="156">
        <v>1687893</v>
      </c>
      <c r="G51" s="156">
        <v>716886.09111111099</v>
      </c>
      <c r="H51" s="157">
        <f t="shared" si="0"/>
        <v>2404779.091111111</v>
      </c>
      <c r="J51" s="156">
        <v>3370745.2244444443</v>
      </c>
    </row>
    <row r="52" spans="3:10" x14ac:dyDescent="0.25">
      <c r="C52" t="s">
        <v>144</v>
      </c>
      <c r="D52" t="s">
        <v>145</v>
      </c>
      <c r="E52" s="156">
        <v>253623</v>
      </c>
      <c r="F52" s="156">
        <v>423106</v>
      </c>
      <c r="G52" s="156">
        <v>566453.42111111106</v>
      </c>
      <c r="H52" s="157">
        <f t="shared" si="0"/>
        <v>989559.42111111106</v>
      </c>
      <c r="J52" s="156">
        <v>1475703.1544444445</v>
      </c>
    </row>
    <row r="53" spans="3:10" x14ac:dyDescent="0.25">
      <c r="C53" t="s">
        <v>442</v>
      </c>
      <c r="D53" t="s">
        <v>443</v>
      </c>
      <c r="E53" s="156">
        <v>2616342</v>
      </c>
      <c r="F53" s="156">
        <v>4652716</v>
      </c>
      <c r="G53" s="156">
        <v>871573.5844444437</v>
      </c>
      <c r="H53" s="157">
        <f t="shared" si="0"/>
        <v>5524289.5844444437</v>
      </c>
      <c r="J53" s="156">
        <v>8963194.7844444439</v>
      </c>
    </row>
    <row r="54" spans="3:10" x14ac:dyDescent="0.25">
      <c r="C54" t="s">
        <v>526</v>
      </c>
      <c r="D54" t="s">
        <v>527</v>
      </c>
      <c r="E54" s="156">
        <v>257780</v>
      </c>
      <c r="F54" s="156">
        <v>294180</v>
      </c>
      <c r="G54" s="156">
        <v>414051.20666666678</v>
      </c>
      <c r="H54" s="157">
        <f t="shared" si="0"/>
        <v>708231.20666666678</v>
      </c>
      <c r="J54" s="156">
        <v>1429774.0066666668</v>
      </c>
    </row>
    <row r="55" spans="3:10" x14ac:dyDescent="0.25">
      <c r="C55" t="s">
        <v>562</v>
      </c>
      <c r="D55" t="s">
        <v>563</v>
      </c>
      <c r="E55" s="156">
        <v>334699</v>
      </c>
      <c r="F55" s="156">
        <v>942355</v>
      </c>
      <c r="G55" s="156">
        <v>619023.3588888892</v>
      </c>
      <c r="H55" s="157">
        <f t="shared" si="0"/>
        <v>1561378.3588888892</v>
      </c>
      <c r="J55" s="156">
        <v>2630334.4922222225</v>
      </c>
    </row>
    <row r="56" spans="3:10" x14ac:dyDescent="0.25">
      <c r="C56" t="s">
        <v>584</v>
      </c>
      <c r="D56" t="s">
        <v>585</v>
      </c>
      <c r="E56" s="156">
        <v>2016347</v>
      </c>
      <c r="F56" s="156">
        <v>4304137</v>
      </c>
      <c r="G56" s="156">
        <v>2080486.6555555556</v>
      </c>
      <c r="H56" s="157">
        <f t="shared" si="0"/>
        <v>6384623.6555555556</v>
      </c>
      <c r="J56" s="156">
        <v>7629732.5888888892</v>
      </c>
    </row>
    <row r="57" spans="3:10" x14ac:dyDescent="0.25">
      <c r="C57" t="s">
        <v>668</v>
      </c>
      <c r="D57" t="s">
        <v>669</v>
      </c>
      <c r="E57" s="156">
        <v>322225</v>
      </c>
      <c r="F57" s="156">
        <v>650339</v>
      </c>
      <c r="G57" s="156">
        <v>523737.4222222222</v>
      </c>
      <c r="H57" s="157">
        <f t="shared" si="0"/>
        <v>1174076.4222222222</v>
      </c>
      <c r="J57" s="156">
        <v>1846902.1555555556</v>
      </c>
    </row>
    <row r="58" spans="3:10" x14ac:dyDescent="0.25">
      <c r="C58" t="s">
        <v>694</v>
      </c>
      <c r="D58" t="s">
        <v>695</v>
      </c>
      <c r="E58" s="156">
        <v>637894</v>
      </c>
      <c r="F58" s="156">
        <v>1388838</v>
      </c>
      <c r="G58" s="156">
        <v>983583.45333333313</v>
      </c>
      <c r="H58" s="157">
        <f t="shared" si="0"/>
        <v>2372421.4533333331</v>
      </c>
      <c r="J58" s="156">
        <v>3014139.9866666663</v>
      </c>
    </row>
    <row r="59" spans="3:10" x14ac:dyDescent="0.25">
      <c r="C59" t="s">
        <v>726</v>
      </c>
      <c r="D59" t="s">
        <v>727</v>
      </c>
      <c r="E59" s="156">
        <v>625261</v>
      </c>
      <c r="F59" s="156">
        <v>954976</v>
      </c>
      <c r="G59" s="156">
        <v>391323.44333333336</v>
      </c>
      <c r="H59" s="157">
        <f t="shared" si="0"/>
        <v>1346299.4433333334</v>
      </c>
      <c r="J59" s="156">
        <v>1770920.1099999999</v>
      </c>
    </row>
    <row r="60" spans="3:10" x14ac:dyDescent="0.25">
      <c r="C60" t="s">
        <v>786</v>
      </c>
      <c r="D60" t="s">
        <v>787</v>
      </c>
      <c r="E60" s="156">
        <v>884001</v>
      </c>
      <c r="F60" s="156">
        <v>1531411</v>
      </c>
      <c r="G60" s="156">
        <v>506019.87333333329</v>
      </c>
      <c r="H60" s="157">
        <f t="shared" si="0"/>
        <v>2037430.8733333333</v>
      </c>
      <c r="J60" s="156">
        <v>2972945.6733333333</v>
      </c>
    </row>
    <row r="61" spans="3:10" x14ac:dyDescent="0.25">
      <c r="C61" t="s">
        <v>318</v>
      </c>
      <c r="D61" t="s">
        <v>319</v>
      </c>
      <c r="E61" s="156">
        <v>0</v>
      </c>
      <c r="F61" s="156">
        <v>0</v>
      </c>
      <c r="G61" s="156">
        <v>0</v>
      </c>
      <c r="H61" s="157">
        <f t="shared" si="0"/>
        <v>0</v>
      </c>
      <c r="J61" s="156">
        <v>0</v>
      </c>
    </row>
    <row r="62" spans="3:10" x14ac:dyDescent="0.25">
      <c r="E62" s="156">
        <v>0</v>
      </c>
      <c r="F62" s="156">
        <v>0</v>
      </c>
      <c r="G62" s="156">
        <v>0</v>
      </c>
      <c r="H62" s="157">
        <f t="shared" si="0"/>
        <v>0</v>
      </c>
      <c r="J62" s="156">
        <v>0</v>
      </c>
    </row>
    <row r="63" spans="3:10" x14ac:dyDescent="0.25">
      <c r="D63" t="s">
        <v>944</v>
      </c>
      <c r="E63" s="156">
        <v>0</v>
      </c>
      <c r="F63" s="156">
        <v>0</v>
      </c>
      <c r="G63" s="156">
        <v>0</v>
      </c>
      <c r="H63" s="157">
        <f t="shared" si="0"/>
        <v>0</v>
      </c>
      <c r="J63" s="156">
        <v>0</v>
      </c>
    </row>
    <row r="64" spans="3:10" x14ac:dyDescent="0.25">
      <c r="C64" t="s">
        <v>404</v>
      </c>
      <c r="D64" t="s">
        <v>405</v>
      </c>
      <c r="E64" s="156">
        <v>57569</v>
      </c>
      <c r="F64" s="156">
        <v>375451</v>
      </c>
      <c r="G64" s="156">
        <v>488592.91666666674</v>
      </c>
      <c r="H64" s="157">
        <f t="shared" si="0"/>
        <v>864043.91666666674</v>
      </c>
      <c r="J64" s="156">
        <v>1305498.7166666668</v>
      </c>
    </row>
    <row r="65" spans="3:10" x14ac:dyDescent="0.25">
      <c r="C65" t="s">
        <v>432</v>
      </c>
      <c r="D65" t="s">
        <v>433</v>
      </c>
      <c r="E65" s="156">
        <v>876965</v>
      </c>
      <c r="F65" s="156">
        <v>2058813</v>
      </c>
      <c r="G65" s="156">
        <v>962786.99000000022</v>
      </c>
      <c r="H65" s="157">
        <f t="shared" si="0"/>
        <v>3021599.99</v>
      </c>
      <c r="J65" s="156">
        <v>5394453.7233333346</v>
      </c>
    </row>
    <row r="66" spans="3:10" x14ac:dyDescent="0.25">
      <c r="C66" t="s">
        <v>592</v>
      </c>
      <c r="D66" t="s">
        <v>593</v>
      </c>
      <c r="E66" s="156">
        <v>405860</v>
      </c>
      <c r="F66" s="156">
        <v>1593413</v>
      </c>
      <c r="G66" s="156">
        <v>797038.45888888882</v>
      </c>
      <c r="H66" s="157">
        <f t="shared" si="0"/>
        <v>2390451.4588888888</v>
      </c>
      <c r="J66" s="156">
        <v>2616580.9255555556</v>
      </c>
    </row>
    <row r="67" spans="3:10" x14ac:dyDescent="0.25">
      <c r="C67" t="s">
        <v>656</v>
      </c>
      <c r="D67" t="s">
        <v>657</v>
      </c>
      <c r="E67" s="156">
        <v>343974</v>
      </c>
      <c r="F67" s="156">
        <v>698637</v>
      </c>
      <c r="G67" s="156">
        <v>667690.48222222226</v>
      </c>
      <c r="H67" s="157">
        <f t="shared" si="0"/>
        <v>1366327.4822222223</v>
      </c>
      <c r="J67" s="156">
        <v>1722881.0822222224</v>
      </c>
    </row>
    <row r="68" spans="3:10" x14ac:dyDescent="0.25">
      <c r="C68" t="s">
        <v>796</v>
      </c>
      <c r="D68" t="s">
        <v>797</v>
      </c>
      <c r="E68" s="156">
        <v>260019</v>
      </c>
      <c r="F68" s="156">
        <v>1000472</v>
      </c>
      <c r="G68" s="156">
        <v>515811.49444444454</v>
      </c>
      <c r="H68" s="157">
        <f t="shared" si="0"/>
        <v>1516283.4944444445</v>
      </c>
      <c r="J68" s="156">
        <v>1768209.4944444445</v>
      </c>
    </row>
    <row r="69" spans="3:10" x14ac:dyDescent="0.25">
      <c r="C69" t="s">
        <v>452</v>
      </c>
      <c r="D69" t="s">
        <v>945</v>
      </c>
      <c r="E69" s="156">
        <v>0</v>
      </c>
      <c r="F69" s="156">
        <v>0</v>
      </c>
      <c r="G69" s="156">
        <v>0</v>
      </c>
      <c r="H69" s="157">
        <f t="shared" ref="H69:H132" si="1">+G69+F69</f>
        <v>0</v>
      </c>
      <c r="J69" s="156">
        <v>0</v>
      </c>
    </row>
    <row r="70" spans="3:10" x14ac:dyDescent="0.25">
      <c r="E70" s="156">
        <v>0</v>
      </c>
      <c r="F70" s="156">
        <v>0</v>
      </c>
      <c r="G70" s="156">
        <v>0</v>
      </c>
      <c r="H70" s="157">
        <f t="shared" si="1"/>
        <v>0</v>
      </c>
      <c r="J70" s="156">
        <v>0</v>
      </c>
    </row>
    <row r="71" spans="3:10" x14ac:dyDescent="0.25">
      <c r="D71" t="s">
        <v>946</v>
      </c>
      <c r="E71" s="156">
        <v>0</v>
      </c>
      <c r="F71" s="156">
        <v>0</v>
      </c>
      <c r="G71" s="156">
        <v>0</v>
      </c>
      <c r="H71" s="157">
        <f t="shared" si="1"/>
        <v>0</v>
      </c>
      <c r="J71" s="156">
        <v>0</v>
      </c>
    </row>
    <row r="72" spans="3:10" x14ac:dyDescent="0.25">
      <c r="C72" t="s">
        <v>76</v>
      </c>
      <c r="D72" t="s">
        <v>77</v>
      </c>
      <c r="E72" s="156">
        <v>698661</v>
      </c>
      <c r="F72" s="156">
        <v>2070500</v>
      </c>
      <c r="G72" s="156">
        <v>1382770.8388888892</v>
      </c>
      <c r="H72" s="157">
        <f t="shared" si="1"/>
        <v>3453270.8388888892</v>
      </c>
      <c r="J72" s="156">
        <v>4532801.5055555552</v>
      </c>
    </row>
    <row r="73" spans="3:10" x14ac:dyDescent="0.25">
      <c r="C73" t="s">
        <v>234</v>
      </c>
      <c r="D73" t="s">
        <v>235</v>
      </c>
      <c r="E73" s="156">
        <v>403301</v>
      </c>
      <c r="F73" s="156">
        <v>928406</v>
      </c>
      <c r="G73" s="156">
        <v>385289.07666666666</v>
      </c>
      <c r="H73" s="157">
        <f t="shared" si="1"/>
        <v>1313695.0766666667</v>
      </c>
      <c r="J73" s="156">
        <v>2430189.4766666666</v>
      </c>
    </row>
    <row r="74" spans="3:10" x14ac:dyDescent="0.25">
      <c r="C74" t="s">
        <v>570</v>
      </c>
      <c r="D74" t="s">
        <v>571</v>
      </c>
      <c r="E74" s="156">
        <v>508364</v>
      </c>
      <c r="F74" s="156">
        <v>1580600</v>
      </c>
      <c r="G74" s="156">
        <v>1167942.3399999999</v>
      </c>
      <c r="H74" s="157">
        <f t="shared" si="1"/>
        <v>2748542.34</v>
      </c>
      <c r="J74" s="156">
        <v>3964798.34</v>
      </c>
    </row>
    <row r="75" spans="3:10" x14ac:dyDescent="0.25">
      <c r="C75" t="s">
        <v>598</v>
      </c>
      <c r="D75" t="s">
        <v>599</v>
      </c>
      <c r="E75" s="156">
        <v>1957819</v>
      </c>
      <c r="F75" s="156">
        <v>3375373</v>
      </c>
      <c r="G75" s="156">
        <v>1219646.3355555553</v>
      </c>
      <c r="H75" s="157">
        <f t="shared" si="1"/>
        <v>4595019.3355555553</v>
      </c>
      <c r="J75" s="156">
        <v>5953965.8688888885</v>
      </c>
    </row>
    <row r="76" spans="3:10" x14ac:dyDescent="0.25">
      <c r="C76" t="s">
        <v>642</v>
      </c>
      <c r="D76" t="s">
        <v>947</v>
      </c>
      <c r="E76" s="156">
        <v>0</v>
      </c>
      <c r="F76" s="156">
        <v>0</v>
      </c>
      <c r="G76" s="156">
        <v>0</v>
      </c>
      <c r="H76" s="157">
        <f t="shared" si="1"/>
        <v>0</v>
      </c>
      <c r="J76" s="156">
        <v>0</v>
      </c>
    </row>
    <row r="77" spans="3:10" x14ac:dyDescent="0.25">
      <c r="E77" s="156">
        <v>0</v>
      </c>
      <c r="F77" s="156">
        <v>0</v>
      </c>
      <c r="G77" s="156">
        <v>0</v>
      </c>
      <c r="H77" s="157">
        <f t="shared" si="1"/>
        <v>0</v>
      </c>
      <c r="J77" s="156">
        <v>0</v>
      </c>
    </row>
    <row r="78" spans="3:10" x14ac:dyDescent="0.25">
      <c r="D78" t="s">
        <v>948</v>
      </c>
      <c r="E78" s="156">
        <v>0</v>
      </c>
      <c r="F78" s="156">
        <v>0</v>
      </c>
      <c r="G78" s="156">
        <v>0</v>
      </c>
      <c r="H78" s="157">
        <f t="shared" si="1"/>
        <v>0</v>
      </c>
      <c r="J78" s="156">
        <v>0</v>
      </c>
    </row>
    <row r="79" spans="3:10" x14ac:dyDescent="0.25">
      <c r="C79" t="s">
        <v>304</v>
      </c>
      <c r="D79" t="s">
        <v>305</v>
      </c>
      <c r="E79" s="156">
        <v>68283</v>
      </c>
      <c r="F79" s="156">
        <v>670351</v>
      </c>
      <c r="G79" s="156">
        <v>341416.7566666666</v>
      </c>
      <c r="H79" s="157">
        <f t="shared" si="1"/>
        <v>1011767.7566666666</v>
      </c>
      <c r="J79" s="156">
        <v>1392551.09</v>
      </c>
    </row>
    <row r="80" spans="3:10" x14ac:dyDescent="0.25">
      <c r="C80" t="s">
        <v>472</v>
      </c>
      <c r="D80" t="s">
        <v>473</v>
      </c>
      <c r="E80" s="156">
        <v>455753</v>
      </c>
      <c r="F80" s="156">
        <v>1154068</v>
      </c>
      <c r="G80" s="156">
        <v>948077.96333333338</v>
      </c>
      <c r="H80" s="157">
        <f t="shared" si="1"/>
        <v>2102145.9633333334</v>
      </c>
      <c r="J80" s="156">
        <v>3628832.63</v>
      </c>
    </row>
    <row r="81" spans="3:10" x14ac:dyDescent="0.25">
      <c r="C81" t="s">
        <v>498</v>
      </c>
      <c r="D81" t="s">
        <v>499</v>
      </c>
      <c r="E81" s="156">
        <v>516840</v>
      </c>
      <c r="F81" s="156">
        <v>852369</v>
      </c>
      <c r="G81" s="156">
        <v>446914.83888888918</v>
      </c>
      <c r="H81" s="157">
        <f t="shared" si="1"/>
        <v>1299283.8388888892</v>
      </c>
      <c r="J81" s="156">
        <v>1940341.5722222226</v>
      </c>
    </row>
    <row r="82" spans="3:10" x14ac:dyDescent="0.25">
      <c r="C82" t="s">
        <v>640</v>
      </c>
      <c r="D82" t="s">
        <v>641</v>
      </c>
      <c r="E82" s="156">
        <v>158314</v>
      </c>
      <c r="F82" s="156">
        <v>409350</v>
      </c>
      <c r="G82" s="156">
        <v>358085.97555555566</v>
      </c>
      <c r="H82" s="157">
        <f t="shared" si="1"/>
        <v>767435.97555555566</v>
      </c>
      <c r="J82" s="156">
        <v>1342315.7088888891</v>
      </c>
    </row>
    <row r="83" spans="3:10" x14ac:dyDescent="0.25">
      <c r="C83" t="s">
        <v>682</v>
      </c>
      <c r="D83" t="s">
        <v>683</v>
      </c>
      <c r="E83" s="156">
        <v>576967</v>
      </c>
      <c r="F83" s="156">
        <v>1152273</v>
      </c>
      <c r="G83" s="156">
        <v>551546.00444444455</v>
      </c>
      <c r="H83" s="157">
        <f t="shared" si="1"/>
        <v>1703819.0044444446</v>
      </c>
      <c r="J83" s="156">
        <v>2225549.0044444446</v>
      </c>
    </row>
    <row r="84" spans="3:10" x14ac:dyDescent="0.25">
      <c r="C84" t="s">
        <v>730</v>
      </c>
      <c r="D84" t="s">
        <v>731</v>
      </c>
      <c r="E84" s="156">
        <v>0</v>
      </c>
      <c r="F84" s="156">
        <v>0</v>
      </c>
      <c r="G84" s="156">
        <v>0</v>
      </c>
      <c r="H84" s="157">
        <f t="shared" si="1"/>
        <v>0</v>
      </c>
      <c r="J84" s="156">
        <v>0</v>
      </c>
    </row>
    <row r="85" spans="3:10" x14ac:dyDescent="0.25">
      <c r="E85" s="156">
        <v>0</v>
      </c>
      <c r="F85" s="156">
        <v>0</v>
      </c>
      <c r="G85" s="156">
        <v>0</v>
      </c>
      <c r="H85" s="157">
        <f t="shared" si="1"/>
        <v>0</v>
      </c>
      <c r="J85" s="156">
        <v>0</v>
      </c>
    </row>
    <row r="86" spans="3:10" x14ac:dyDescent="0.25">
      <c r="D86" t="s">
        <v>949</v>
      </c>
      <c r="E86" s="156">
        <v>0</v>
      </c>
      <c r="F86" s="156">
        <v>0</v>
      </c>
      <c r="G86" s="156">
        <v>0</v>
      </c>
      <c r="H86" s="157">
        <f t="shared" si="1"/>
        <v>0</v>
      </c>
      <c r="J86" s="156">
        <v>0</v>
      </c>
    </row>
    <row r="87" spans="3:10" x14ac:dyDescent="0.25">
      <c r="C87" t="s">
        <v>96</v>
      </c>
      <c r="D87" t="s">
        <v>97</v>
      </c>
      <c r="E87" s="156">
        <v>3202265</v>
      </c>
      <c r="F87" s="156">
        <v>7416103</v>
      </c>
      <c r="G87" s="156">
        <v>2853796.428888889</v>
      </c>
      <c r="H87" s="157">
        <f t="shared" si="1"/>
        <v>10269899.428888889</v>
      </c>
      <c r="J87" s="156">
        <v>15082497.828888889</v>
      </c>
    </row>
    <row r="88" spans="3:10" x14ac:dyDescent="0.25">
      <c r="C88" t="s">
        <v>204</v>
      </c>
      <c r="D88" t="s">
        <v>205</v>
      </c>
      <c r="E88" s="156">
        <v>1372696</v>
      </c>
      <c r="F88" s="156">
        <v>2852057</v>
      </c>
      <c r="G88" s="156">
        <v>1553529.4699999997</v>
      </c>
      <c r="H88" s="157">
        <f t="shared" si="1"/>
        <v>4405586.47</v>
      </c>
      <c r="J88" s="156">
        <v>5712016.0700000003</v>
      </c>
    </row>
    <row r="89" spans="3:10" x14ac:dyDescent="0.25">
      <c r="C89" t="s">
        <v>242</v>
      </c>
      <c r="D89" t="s">
        <v>243</v>
      </c>
      <c r="E89" s="156">
        <v>545784</v>
      </c>
      <c r="F89" s="156">
        <v>1699147</v>
      </c>
      <c r="G89" s="156">
        <v>768656.40111111151</v>
      </c>
      <c r="H89" s="157">
        <f t="shared" si="1"/>
        <v>2467803.4011111115</v>
      </c>
      <c r="J89" s="156">
        <v>3422829.6677777781</v>
      </c>
    </row>
    <row r="90" spans="3:10" x14ac:dyDescent="0.25">
      <c r="C90" t="s">
        <v>586</v>
      </c>
      <c r="D90" t="s">
        <v>587</v>
      </c>
      <c r="E90" s="156">
        <v>634536</v>
      </c>
      <c r="F90" s="156">
        <v>1746330</v>
      </c>
      <c r="G90" s="156">
        <v>889371.4911111109</v>
      </c>
      <c r="H90" s="157">
        <f t="shared" si="1"/>
        <v>2635701.4911111109</v>
      </c>
      <c r="J90" s="156">
        <v>3938473.2244444443</v>
      </c>
    </row>
    <row r="91" spans="3:10" x14ac:dyDescent="0.25">
      <c r="C91" t="s">
        <v>608</v>
      </c>
      <c r="D91" t="s">
        <v>609</v>
      </c>
      <c r="E91" s="156">
        <v>925418</v>
      </c>
      <c r="F91" s="156">
        <v>1461637</v>
      </c>
      <c r="G91" s="156">
        <v>413185.35444444441</v>
      </c>
      <c r="H91" s="157">
        <f t="shared" si="1"/>
        <v>1874822.3544444444</v>
      </c>
      <c r="J91" s="156">
        <v>2070899.821111111</v>
      </c>
    </row>
    <row r="92" spans="3:10" x14ac:dyDescent="0.25">
      <c r="C92" t="s">
        <v>738</v>
      </c>
      <c r="D92" t="s">
        <v>739</v>
      </c>
      <c r="E92" s="156">
        <v>911506</v>
      </c>
      <c r="F92" s="156">
        <v>2006725</v>
      </c>
      <c r="G92" s="156">
        <v>576927.15888888901</v>
      </c>
      <c r="H92" s="157">
        <f t="shared" si="1"/>
        <v>2583652.158888889</v>
      </c>
      <c r="J92" s="156">
        <v>3845555.8922222224</v>
      </c>
    </row>
    <row r="93" spans="3:10" x14ac:dyDescent="0.25">
      <c r="C93" t="s">
        <v>802</v>
      </c>
      <c r="D93" t="s">
        <v>803</v>
      </c>
      <c r="E93" s="156">
        <v>443760</v>
      </c>
      <c r="F93" s="156">
        <v>1210813</v>
      </c>
      <c r="G93" s="156">
        <v>371818.71333333338</v>
      </c>
      <c r="H93" s="157">
        <f t="shared" si="1"/>
        <v>1582631.7133333334</v>
      </c>
      <c r="J93" s="156">
        <v>2327576.5133333337</v>
      </c>
    </row>
    <row r="94" spans="3:10" x14ac:dyDescent="0.25">
      <c r="C94" t="s">
        <v>772</v>
      </c>
      <c r="D94" t="s">
        <v>773</v>
      </c>
      <c r="E94" s="156">
        <v>0</v>
      </c>
      <c r="F94" s="156">
        <v>0</v>
      </c>
      <c r="G94" s="156">
        <v>0</v>
      </c>
      <c r="H94" s="157">
        <f t="shared" si="1"/>
        <v>0</v>
      </c>
      <c r="J94" s="156">
        <v>0</v>
      </c>
    </row>
    <row r="95" spans="3:10" x14ac:dyDescent="0.25">
      <c r="E95" s="156">
        <v>0</v>
      </c>
      <c r="F95" s="156">
        <v>0</v>
      </c>
      <c r="G95" s="156">
        <v>0</v>
      </c>
      <c r="H95" s="157">
        <f t="shared" si="1"/>
        <v>0</v>
      </c>
      <c r="J95" s="156">
        <v>0</v>
      </c>
    </row>
    <row r="96" spans="3:10" x14ac:dyDescent="0.25">
      <c r="D96" t="s">
        <v>950</v>
      </c>
      <c r="E96" s="156">
        <v>0</v>
      </c>
      <c r="F96" s="156">
        <v>0</v>
      </c>
      <c r="G96" s="156">
        <v>0</v>
      </c>
      <c r="H96" s="157">
        <f t="shared" si="1"/>
        <v>0</v>
      </c>
      <c r="J96" s="156">
        <v>0</v>
      </c>
    </row>
    <row r="97" spans="3:10" x14ac:dyDescent="0.25">
      <c r="C97" t="s">
        <v>114</v>
      </c>
      <c r="D97" t="s">
        <v>115</v>
      </c>
      <c r="E97" s="156">
        <v>2760424</v>
      </c>
      <c r="F97" s="156">
        <v>3910052</v>
      </c>
      <c r="G97" s="156">
        <v>1756490.5322222225</v>
      </c>
      <c r="H97" s="157">
        <f t="shared" si="1"/>
        <v>5666542.5322222225</v>
      </c>
      <c r="J97" s="156">
        <v>7529633.1988888886</v>
      </c>
    </row>
    <row r="98" spans="3:10" x14ac:dyDescent="0.25">
      <c r="C98" t="s">
        <v>146</v>
      </c>
      <c r="D98" t="s">
        <v>147</v>
      </c>
      <c r="E98" s="156">
        <v>724567</v>
      </c>
      <c r="F98" s="156">
        <v>1723633</v>
      </c>
      <c r="G98" s="156">
        <v>685060.74333333317</v>
      </c>
      <c r="H98" s="157">
        <f t="shared" si="1"/>
        <v>2408693.7433333332</v>
      </c>
      <c r="J98" s="156">
        <v>2938619.0766666662</v>
      </c>
    </row>
    <row r="99" spans="3:10" x14ac:dyDescent="0.25">
      <c r="C99" t="s">
        <v>402</v>
      </c>
      <c r="D99" t="s">
        <v>403</v>
      </c>
      <c r="E99" s="156">
        <v>1273870</v>
      </c>
      <c r="F99" s="156">
        <v>2750669</v>
      </c>
      <c r="G99" s="156">
        <v>1257948.5566666666</v>
      </c>
      <c r="H99" s="157">
        <f t="shared" si="1"/>
        <v>4008617.5566666666</v>
      </c>
      <c r="J99" s="156">
        <v>6068975.0233333334</v>
      </c>
    </row>
    <row r="100" spans="3:10" x14ac:dyDescent="0.25">
      <c r="C100" t="s">
        <v>414</v>
      </c>
      <c r="D100" t="s">
        <v>415</v>
      </c>
      <c r="E100" s="156">
        <v>2732599</v>
      </c>
      <c r="F100" s="156">
        <v>5472579</v>
      </c>
      <c r="G100" s="156">
        <v>2503532.3722222224</v>
      </c>
      <c r="H100" s="157">
        <f t="shared" si="1"/>
        <v>7976111.3722222224</v>
      </c>
      <c r="J100" s="156">
        <v>10984308.038888888</v>
      </c>
    </row>
    <row r="101" spans="3:10" x14ac:dyDescent="0.25">
      <c r="C101" t="s">
        <v>736</v>
      </c>
      <c r="D101" t="s">
        <v>737</v>
      </c>
      <c r="E101" s="156">
        <v>1198710</v>
      </c>
      <c r="F101" s="156">
        <v>3037634</v>
      </c>
      <c r="G101" s="156">
        <v>1334297.178888889</v>
      </c>
      <c r="H101" s="157">
        <f t="shared" si="1"/>
        <v>4371931.178888889</v>
      </c>
      <c r="J101" s="156">
        <v>5196935.178888889</v>
      </c>
    </row>
    <row r="102" spans="3:10" x14ac:dyDescent="0.25">
      <c r="C102" t="s">
        <v>780</v>
      </c>
      <c r="D102" t="s">
        <v>781</v>
      </c>
      <c r="E102" s="156">
        <v>0</v>
      </c>
      <c r="F102" s="156">
        <v>0</v>
      </c>
      <c r="G102" s="156">
        <v>0</v>
      </c>
      <c r="H102" s="157">
        <f t="shared" si="1"/>
        <v>0</v>
      </c>
      <c r="J102" s="156">
        <v>0</v>
      </c>
    </row>
    <row r="103" spans="3:10" x14ac:dyDescent="0.25">
      <c r="E103" s="156">
        <v>0</v>
      </c>
      <c r="F103" s="156">
        <v>0</v>
      </c>
      <c r="G103" s="156">
        <v>0</v>
      </c>
      <c r="H103" s="157">
        <f t="shared" si="1"/>
        <v>0</v>
      </c>
      <c r="J103" s="156">
        <v>0</v>
      </c>
    </row>
    <row r="104" spans="3:10" x14ac:dyDescent="0.25">
      <c r="D104" t="s">
        <v>951</v>
      </c>
      <c r="E104" s="156">
        <v>0</v>
      </c>
      <c r="F104" s="156">
        <v>0</v>
      </c>
      <c r="G104" s="156">
        <v>0</v>
      </c>
      <c r="H104" s="157">
        <f t="shared" si="1"/>
        <v>0</v>
      </c>
      <c r="J104" s="156">
        <v>0</v>
      </c>
    </row>
    <row r="105" spans="3:10" x14ac:dyDescent="0.25">
      <c r="E105" s="156">
        <v>0</v>
      </c>
      <c r="F105" s="156">
        <v>0</v>
      </c>
      <c r="G105" s="156">
        <v>0</v>
      </c>
      <c r="H105" s="157">
        <f t="shared" si="1"/>
        <v>0</v>
      </c>
      <c r="J105" s="156">
        <v>0</v>
      </c>
    </row>
    <row r="106" spans="3:10" x14ac:dyDescent="0.25">
      <c r="C106" t="s">
        <v>86</v>
      </c>
      <c r="D106" t="s">
        <v>87</v>
      </c>
      <c r="E106" s="156">
        <v>611349</v>
      </c>
      <c r="F106" s="156">
        <v>1218187</v>
      </c>
      <c r="G106" s="156">
        <v>759047.87888888875</v>
      </c>
      <c r="H106" s="157">
        <f t="shared" si="1"/>
        <v>1977234.8788888888</v>
      </c>
      <c r="J106" s="156">
        <v>2665379.678888889</v>
      </c>
    </row>
    <row r="107" spans="3:10" x14ac:dyDescent="0.25">
      <c r="C107" t="s">
        <v>88</v>
      </c>
      <c r="D107" t="s">
        <v>89</v>
      </c>
      <c r="E107" s="156">
        <v>1087251</v>
      </c>
      <c r="F107" s="156">
        <v>2640145</v>
      </c>
      <c r="G107" s="156">
        <v>1086906.6444444442</v>
      </c>
      <c r="H107" s="157">
        <f t="shared" si="1"/>
        <v>3727051.6444444442</v>
      </c>
      <c r="J107" s="156">
        <v>5251591.5111111104</v>
      </c>
    </row>
    <row r="108" spans="3:10" x14ac:dyDescent="0.25">
      <c r="C108" t="s">
        <v>100</v>
      </c>
      <c r="D108" t="s">
        <v>101</v>
      </c>
      <c r="E108" s="156">
        <v>110500</v>
      </c>
      <c r="F108" s="156">
        <v>323533</v>
      </c>
      <c r="G108" s="156">
        <v>58271.222222222248</v>
      </c>
      <c r="H108" s="157">
        <f t="shared" si="1"/>
        <v>381804.22222222225</v>
      </c>
      <c r="J108" s="156">
        <v>897059.95555555541</v>
      </c>
    </row>
    <row r="109" spans="3:10" x14ac:dyDescent="0.25">
      <c r="C109" t="s">
        <v>102</v>
      </c>
      <c r="D109" t="s">
        <v>103</v>
      </c>
      <c r="E109" s="156">
        <v>466147</v>
      </c>
      <c r="F109" s="156">
        <v>1031472</v>
      </c>
      <c r="G109" s="156">
        <v>364048.25555555569</v>
      </c>
      <c r="H109" s="157">
        <f t="shared" si="1"/>
        <v>1395520.2555555557</v>
      </c>
      <c r="J109" s="156">
        <v>1420720.2555555557</v>
      </c>
    </row>
    <row r="110" spans="3:10" x14ac:dyDescent="0.25">
      <c r="C110" t="s">
        <v>110</v>
      </c>
      <c r="D110" t="s">
        <v>111</v>
      </c>
      <c r="E110" s="156">
        <v>671476</v>
      </c>
      <c r="F110" s="156">
        <v>1861672</v>
      </c>
      <c r="G110" s="156">
        <v>785482.38111111149</v>
      </c>
      <c r="H110" s="157">
        <f t="shared" si="1"/>
        <v>2647154.3811111115</v>
      </c>
      <c r="J110" s="156">
        <v>3562366.6477777781</v>
      </c>
    </row>
    <row r="111" spans="3:10" x14ac:dyDescent="0.25">
      <c r="E111" s="156">
        <v>0</v>
      </c>
      <c r="F111" s="156">
        <v>0</v>
      </c>
      <c r="G111" s="156">
        <v>0</v>
      </c>
      <c r="H111" s="157">
        <f t="shared" si="1"/>
        <v>0</v>
      </c>
      <c r="J111" s="156">
        <v>0</v>
      </c>
    </row>
    <row r="112" spans="3:10" x14ac:dyDescent="0.25">
      <c r="C112" t="s">
        <v>112</v>
      </c>
      <c r="D112" t="s">
        <v>113</v>
      </c>
      <c r="E112" s="156">
        <v>646849</v>
      </c>
      <c r="F112" s="156">
        <v>1434405</v>
      </c>
      <c r="G112" s="156">
        <v>524718.87777777785</v>
      </c>
      <c r="H112" s="157">
        <f t="shared" si="1"/>
        <v>1959123.8777777778</v>
      </c>
      <c r="J112" s="156">
        <v>2607628.9444444445</v>
      </c>
    </row>
    <row r="113" spans="3:10" x14ac:dyDescent="0.25">
      <c r="C113" t="s">
        <v>124</v>
      </c>
      <c r="D113" t="s">
        <v>125</v>
      </c>
      <c r="E113" s="156">
        <v>595997</v>
      </c>
      <c r="F113" s="156">
        <v>1020531</v>
      </c>
      <c r="G113" s="156">
        <v>970303.97444444429</v>
      </c>
      <c r="H113" s="157">
        <f t="shared" si="1"/>
        <v>1990834.9744444443</v>
      </c>
      <c r="J113" s="156">
        <v>2670664.5744444444</v>
      </c>
    </row>
    <row r="114" spans="3:10" x14ac:dyDescent="0.25">
      <c r="C114" t="s">
        <v>126</v>
      </c>
      <c r="D114" t="s">
        <v>127</v>
      </c>
      <c r="E114" s="156">
        <v>2281004</v>
      </c>
      <c r="F114" s="156">
        <v>4892135</v>
      </c>
      <c r="G114" s="156">
        <v>2397466.1188888885</v>
      </c>
      <c r="H114" s="157">
        <f t="shared" si="1"/>
        <v>7289601.1188888885</v>
      </c>
      <c r="J114" s="156">
        <v>9479113.6522222217</v>
      </c>
    </row>
    <row r="115" spans="3:10" x14ac:dyDescent="0.25">
      <c r="C115" t="s">
        <v>164</v>
      </c>
      <c r="D115" t="s">
        <v>165</v>
      </c>
      <c r="E115" s="156">
        <v>1120673</v>
      </c>
      <c r="F115" s="156">
        <v>2903284</v>
      </c>
      <c r="G115" s="156">
        <v>2082086.8077777782</v>
      </c>
      <c r="H115" s="157">
        <f t="shared" si="1"/>
        <v>4985370.8077777782</v>
      </c>
      <c r="J115" s="156">
        <v>6947411.8744444447</v>
      </c>
    </row>
    <row r="116" spans="3:10" x14ac:dyDescent="0.25">
      <c r="C116" t="s">
        <v>174</v>
      </c>
      <c r="D116" t="s">
        <v>175</v>
      </c>
      <c r="E116" s="156">
        <v>869769</v>
      </c>
      <c r="F116" s="156">
        <v>2799430</v>
      </c>
      <c r="G116" s="156">
        <v>1119266.8433333333</v>
      </c>
      <c r="H116" s="157">
        <f t="shared" si="1"/>
        <v>3918696.8433333333</v>
      </c>
      <c r="J116" s="156">
        <v>5275116.1766666668</v>
      </c>
    </row>
    <row r="117" spans="3:10" x14ac:dyDescent="0.25">
      <c r="E117" s="156">
        <v>0</v>
      </c>
      <c r="F117" s="156">
        <v>0</v>
      </c>
      <c r="G117" s="156">
        <v>0</v>
      </c>
      <c r="H117" s="157">
        <f t="shared" si="1"/>
        <v>0</v>
      </c>
      <c r="J117" s="156">
        <v>0</v>
      </c>
    </row>
    <row r="118" spans="3:10" x14ac:dyDescent="0.25">
      <c r="C118" t="s">
        <v>178</v>
      </c>
      <c r="D118" t="s">
        <v>952</v>
      </c>
      <c r="E118" s="156">
        <v>326383</v>
      </c>
      <c r="F118" s="156">
        <v>1551350</v>
      </c>
      <c r="G118" s="156">
        <v>1175658.4155555554</v>
      </c>
      <c r="H118" s="157">
        <f t="shared" si="1"/>
        <v>2727008.4155555554</v>
      </c>
      <c r="J118" s="156">
        <v>3809086.2822222221</v>
      </c>
    </row>
    <row r="119" spans="3:10" x14ac:dyDescent="0.25">
      <c r="C119" t="s">
        <v>200</v>
      </c>
      <c r="D119" t="s">
        <v>201</v>
      </c>
      <c r="E119" s="156">
        <v>1997957</v>
      </c>
      <c r="F119" s="156">
        <v>5132877</v>
      </c>
      <c r="G119" s="156">
        <v>4485032.160000002</v>
      </c>
      <c r="H119" s="157">
        <f t="shared" si="1"/>
        <v>9617909.160000002</v>
      </c>
      <c r="J119" s="156">
        <v>12496327.026666667</v>
      </c>
    </row>
    <row r="120" spans="3:10" x14ac:dyDescent="0.25">
      <c r="C120" t="s">
        <v>216</v>
      </c>
      <c r="D120" t="s">
        <v>217</v>
      </c>
      <c r="E120" s="156">
        <v>274411</v>
      </c>
      <c r="F120" s="156">
        <v>580492</v>
      </c>
      <c r="G120" s="156">
        <v>289089.28666666662</v>
      </c>
      <c r="H120" s="157">
        <f t="shared" si="1"/>
        <v>869581.28666666662</v>
      </c>
      <c r="J120" s="156">
        <v>1271253.5533333332</v>
      </c>
    </row>
    <row r="121" spans="3:10" x14ac:dyDescent="0.25">
      <c r="C121" t="s">
        <v>222</v>
      </c>
      <c r="D121" t="s">
        <v>223</v>
      </c>
      <c r="E121" s="156">
        <v>1004576</v>
      </c>
      <c r="F121" s="156">
        <v>1939047</v>
      </c>
      <c r="G121" s="156">
        <v>605300.5</v>
      </c>
      <c r="H121" s="157">
        <f t="shared" si="1"/>
        <v>2544347.5</v>
      </c>
      <c r="J121" s="156">
        <v>3310160.9666666668</v>
      </c>
    </row>
    <row r="122" spans="3:10" x14ac:dyDescent="0.25">
      <c r="C122" t="s">
        <v>244</v>
      </c>
      <c r="D122" t="s">
        <v>245</v>
      </c>
      <c r="E122" s="156">
        <v>1299616</v>
      </c>
      <c r="F122" s="156">
        <v>2551084</v>
      </c>
      <c r="G122" s="156">
        <v>2248426.7911111107</v>
      </c>
      <c r="H122" s="157">
        <f t="shared" si="1"/>
        <v>4799510.7911111107</v>
      </c>
      <c r="J122" s="156">
        <v>6782982.7911111107</v>
      </c>
    </row>
    <row r="123" spans="3:10" x14ac:dyDescent="0.25">
      <c r="E123" s="156">
        <v>0</v>
      </c>
      <c r="F123" s="156">
        <v>0</v>
      </c>
      <c r="G123" s="156">
        <v>0</v>
      </c>
      <c r="H123" s="157">
        <f t="shared" si="1"/>
        <v>0</v>
      </c>
      <c r="J123" s="156">
        <v>0</v>
      </c>
    </row>
    <row r="124" spans="3:10" x14ac:dyDescent="0.25">
      <c r="C124" t="s">
        <v>264</v>
      </c>
      <c r="D124" t="s">
        <v>265</v>
      </c>
      <c r="E124" s="156">
        <v>1086291</v>
      </c>
      <c r="F124" s="156">
        <v>2207987</v>
      </c>
      <c r="G124" s="156">
        <v>863891.95888888836</v>
      </c>
      <c r="H124" s="157">
        <f t="shared" si="1"/>
        <v>3071878.9588888884</v>
      </c>
      <c r="J124" s="156">
        <v>4183263.4922222216</v>
      </c>
    </row>
    <row r="125" spans="3:10" x14ac:dyDescent="0.25">
      <c r="C125" t="s">
        <v>326</v>
      </c>
      <c r="D125" t="s">
        <v>327</v>
      </c>
      <c r="E125" s="156">
        <v>347332</v>
      </c>
      <c r="F125" s="156">
        <v>856871</v>
      </c>
      <c r="G125" s="156">
        <v>195246.64777777763</v>
      </c>
      <c r="H125" s="157">
        <f t="shared" si="1"/>
        <v>1052117.6477777776</v>
      </c>
      <c r="J125" s="156">
        <v>1724907.9144444442</v>
      </c>
    </row>
    <row r="126" spans="3:10" x14ac:dyDescent="0.25">
      <c r="C126" t="s">
        <v>348</v>
      </c>
      <c r="D126" t="s">
        <v>349</v>
      </c>
      <c r="E126" s="156">
        <v>277130</v>
      </c>
      <c r="F126" s="156">
        <v>768387</v>
      </c>
      <c r="G126" s="156">
        <v>419498.43222222221</v>
      </c>
      <c r="H126" s="157">
        <f t="shared" si="1"/>
        <v>1187885.4322222222</v>
      </c>
      <c r="J126" s="156">
        <v>1332559.5655555555</v>
      </c>
    </row>
    <row r="127" spans="3:10" x14ac:dyDescent="0.25">
      <c r="C127" t="s">
        <v>358</v>
      </c>
      <c r="D127" t="s">
        <v>953</v>
      </c>
      <c r="E127" s="156">
        <v>590720</v>
      </c>
      <c r="F127" s="156">
        <v>1414930</v>
      </c>
      <c r="G127" s="156">
        <v>654545.94222222245</v>
      </c>
      <c r="H127" s="157">
        <f t="shared" si="1"/>
        <v>2069475.9422222225</v>
      </c>
      <c r="J127" s="156">
        <v>2806978.6088888892</v>
      </c>
    </row>
    <row r="128" spans="3:10" x14ac:dyDescent="0.25">
      <c r="C128" t="s">
        <v>382</v>
      </c>
      <c r="D128" t="s">
        <v>383</v>
      </c>
      <c r="E128" s="156">
        <v>484537</v>
      </c>
      <c r="F128" s="156">
        <v>1142357</v>
      </c>
      <c r="G128" s="156">
        <v>585739.8899999999</v>
      </c>
      <c r="H128" s="157">
        <f t="shared" si="1"/>
        <v>1728096.89</v>
      </c>
      <c r="J128" s="156">
        <v>2494222.4899999998</v>
      </c>
    </row>
    <row r="129" spans="3:10" x14ac:dyDescent="0.25">
      <c r="E129" s="156">
        <v>0</v>
      </c>
      <c r="F129" s="156">
        <v>0</v>
      </c>
      <c r="G129" s="156">
        <v>0</v>
      </c>
      <c r="H129" s="157">
        <f t="shared" si="1"/>
        <v>0</v>
      </c>
      <c r="J129" s="156">
        <v>0</v>
      </c>
    </row>
    <row r="130" spans="3:10" x14ac:dyDescent="0.25">
      <c r="C130" t="s">
        <v>398</v>
      </c>
      <c r="D130" t="s">
        <v>399</v>
      </c>
      <c r="E130" s="156">
        <v>444559</v>
      </c>
      <c r="F130" s="156">
        <v>944887</v>
      </c>
      <c r="G130" s="156">
        <v>930757.68888888881</v>
      </c>
      <c r="H130" s="157">
        <f t="shared" si="1"/>
        <v>1875644.6888888888</v>
      </c>
      <c r="J130" s="156">
        <v>2194183.3555555553</v>
      </c>
    </row>
    <row r="131" spans="3:10" x14ac:dyDescent="0.25">
      <c r="C131" t="s">
        <v>416</v>
      </c>
      <c r="D131" t="s">
        <v>417</v>
      </c>
      <c r="E131" s="156">
        <v>1410116</v>
      </c>
      <c r="F131" s="156">
        <v>2982383</v>
      </c>
      <c r="G131" s="156">
        <v>885435.75888888817</v>
      </c>
      <c r="H131" s="157">
        <f t="shared" si="1"/>
        <v>3867818.7588888882</v>
      </c>
      <c r="J131" s="156">
        <v>5922257.8255555546</v>
      </c>
    </row>
    <row r="132" spans="3:10" x14ac:dyDescent="0.25">
      <c r="C132" t="s">
        <v>434</v>
      </c>
      <c r="D132" t="s">
        <v>435</v>
      </c>
      <c r="E132" s="156">
        <v>596477</v>
      </c>
      <c r="F132" s="156">
        <v>1070678</v>
      </c>
      <c r="G132" s="156">
        <v>755214.67111111106</v>
      </c>
      <c r="H132" s="157">
        <f t="shared" si="1"/>
        <v>1825892.6711111111</v>
      </c>
      <c r="J132" s="156">
        <v>2329876.4044444445</v>
      </c>
    </row>
    <row r="133" spans="3:10" x14ac:dyDescent="0.25">
      <c r="C133" t="s">
        <v>446</v>
      </c>
      <c r="D133" t="s">
        <v>954</v>
      </c>
      <c r="E133" s="156">
        <v>1040716</v>
      </c>
      <c r="F133" s="156">
        <v>2317239</v>
      </c>
      <c r="G133" s="156">
        <v>1177693.4966666666</v>
      </c>
      <c r="H133" s="157">
        <f t="shared" ref="H133:H196" si="2">+G133+F133</f>
        <v>3494932.4966666666</v>
      </c>
      <c r="J133" s="156">
        <v>5402616.0966666667</v>
      </c>
    </row>
    <row r="134" spans="3:10" x14ac:dyDescent="0.25">
      <c r="C134" t="s">
        <v>462</v>
      </c>
      <c r="D134" t="s">
        <v>463</v>
      </c>
      <c r="E134" s="156">
        <v>461350</v>
      </c>
      <c r="F134" s="156">
        <v>918013</v>
      </c>
      <c r="G134" s="156">
        <v>351063.15666666673</v>
      </c>
      <c r="H134" s="157">
        <f t="shared" si="2"/>
        <v>1269076.1566666667</v>
      </c>
      <c r="J134" s="156">
        <v>1544817.4900000002</v>
      </c>
    </row>
    <row r="135" spans="3:10" x14ac:dyDescent="0.25">
      <c r="E135" s="156">
        <v>0</v>
      </c>
      <c r="F135" s="156">
        <v>0</v>
      </c>
      <c r="G135" s="156">
        <v>0</v>
      </c>
      <c r="H135" s="157">
        <f t="shared" si="2"/>
        <v>0</v>
      </c>
      <c r="J135" s="156">
        <v>0</v>
      </c>
    </row>
    <row r="136" spans="3:10" x14ac:dyDescent="0.25">
      <c r="C136" t="s">
        <v>464</v>
      </c>
      <c r="D136" t="s">
        <v>465</v>
      </c>
      <c r="E136" s="156">
        <v>2513998</v>
      </c>
      <c r="F136" s="156">
        <v>4425452</v>
      </c>
      <c r="G136" s="156">
        <v>2301712.2066666661</v>
      </c>
      <c r="H136" s="157">
        <f t="shared" si="2"/>
        <v>6727164.2066666661</v>
      </c>
      <c r="J136" s="156">
        <v>8646489.9399999995</v>
      </c>
    </row>
    <row r="137" spans="3:10" x14ac:dyDescent="0.25">
      <c r="C137" t="s">
        <v>486</v>
      </c>
      <c r="D137" t="s">
        <v>487</v>
      </c>
      <c r="E137" s="156">
        <v>383312</v>
      </c>
      <c r="F137" s="156">
        <v>753928</v>
      </c>
      <c r="G137" s="156">
        <v>512858.34222222213</v>
      </c>
      <c r="H137" s="157">
        <f t="shared" si="2"/>
        <v>1266786.3422222221</v>
      </c>
      <c r="J137" s="156">
        <v>1836052.2088888888</v>
      </c>
    </row>
    <row r="138" spans="3:10" x14ac:dyDescent="0.25">
      <c r="C138" t="s">
        <v>492</v>
      </c>
      <c r="D138" t="s">
        <v>493</v>
      </c>
      <c r="E138" s="156">
        <v>518919</v>
      </c>
      <c r="F138" s="156">
        <v>1198437</v>
      </c>
      <c r="G138" s="156">
        <v>570141.50666666683</v>
      </c>
      <c r="H138" s="157">
        <f t="shared" si="2"/>
        <v>1768578.5066666668</v>
      </c>
      <c r="J138" s="156">
        <v>2271869.8400000003</v>
      </c>
    </row>
    <row r="139" spans="3:10" x14ac:dyDescent="0.25">
      <c r="C139" t="s">
        <v>496</v>
      </c>
      <c r="D139" t="s">
        <v>497</v>
      </c>
      <c r="E139" s="156">
        <v>1145139</v>
      </c>
      <c r="F139" s="156">
        <v>2074165</v>
      </c>
      <c r="G139" s="156">
        <v>934742.35777777806</v>
      </c>
      <c r="H139" s="157">
        <f t="shared" si="2"/>
        <v>3008907.3577777781</v>
      </c>
      <c r="J139" s="156">
        <v>4072963.3577777781</v>
      </c>
    </row>
    <row r="140" spans="3:10" x14ac:dyDescent="0.25">
      <c r="C140" t="s">
        <v>512</v>
      </c>
      <c r="D140" t="s">
        <v>513</v>
      </c>
      <c r="E140" s="156">
        <v>961719</v>
      </c>
      <c r="F140" s="156">
        <v>1743677</v>
      </c>
      <c r="G140" s="156">
        <v>1040080.5422222223</v>
      </c>
      <c r="H140" s="157">
        <f t="shared" si="2"/>
        <v>2783757.5422222223</v>
      </c>
      <c r="J140" s="156">
        <v>3692380.3422222221</v>
      </c>
    </row>
    <row r="141" spans="3:10" x14ac:dyDescent="0.25">
      <c r="E141" s="156">
        <v>0</v>
      </c>
      <c r="F141" s="156">
        <v>0</v>
      </c>
      <c r="G141" s="156">
        <v>0</v>
      </c>
      <c r="H141" s="157">
        <f t="shared" si="2"/>
        <v>0</v>
      </c>
      <c r="J141" s="156">
        <v>0</v>
      </c>
    </row>
    <row r="142" spans="3:10" x14ac:dyDescent="0.25">
      <c r="C142" t="s">
        <v>516</v>
      </c>
      <c r="D142" t="s">
        <v>517</v>
      </c>
      <c r="E142" s="156">
        <v>1215981</v>
      </c>
      <c r="F142" s="156">
        <v>1837784</v>
      </c>
      <c r="G142" s="156">
        <v>1349430.3488888885</v>
      </c>
      <c r="H142" s="157">
        <f t="shared" si="2"/>
        <v>3187214.3488888885</v>
      </c>
      <c r="J142" s="156">
        <v>4183873.1488888888</v>
      </c>
    </row>
    <row r="143" spans="3:10" x14ac:dyDescent="0.25">
      <c r="C143" t="s">
        <v>534</v>
      </c>
      <c r="D143" t="s">
        <v>535</v>
      </c>
      <c r="E143" s="156">
        <v>1112997</v>
      </c>
      <c r="F143" s="156">
        <v>2303400</v>
      </c>
      <c r="G143" s="156">
        <v>1135406.5811111107</v>
      </c>
      <c r="H143" s="157">
        <f t="shared" si="2"/>
        <v>3438806.5811111107</v>
      </c>
      <c r="J143" s="156">
        <v>4743491.2477777768</v>
      </c>
    </row>
    <row r="144" spans="3:10" x14ac:dyDescent="0.25">
      <c r="C144" t="s">
        <v>536</v>
      </c>
      <c r="D144" t="s">
        <v>537</v>
      </c>
      <c r="E144" s="156">
        <v>832349</v>
      </c>
      <c r="F144" s="156">
        <v>1538031</v>
      </c>
      <c r="G144" s="156">
        <v>867951.44888888905</v>
      </c>
      <c r="H144" s="157">
        <f t="shared" si="2"/>
        <v>2405982.448888889</v>
      </c>
      <c r="J144" s="156">
        <v>3594741.1155555556</v>
      </c>
    </row>
    <row r="145" spans="3:10" x14ac:dyDescent="0.25">
      <c r="C145" t="s">
        <v>538</v>
      </c>
      <c r="D145" t="s">
        <v>539</v>
      </c>
      <c r="E145" s="156">
        <v>505966</v>
      </c>
      <c r="F145" s="156">
        <v>1035108</v>
      </c>
      <c r="G145" s="156">
        <v>420300.20444444451</v>
      </c>
      <c r="H145" s="157">
        <f t="shared" si="2"/>
        <v>1455408.2044444445</v>
      </c>
      <c r="J145" s="156">
        <v>1935253.2711111112</v>
      </c>
    </row>
    <row r="146" spans="3:10" x14ac:dyDescent="0.25">
      <c r="C146" t="s">
        <v>540</v>
      </c>
      <c r="D146" t="s">
        <v>541</v>
      </c>
      <c r="E146" s="156">
        <v>333899</v>
      </c>
      <c r="F146" s="156">
        <v>1297377</v>
      </c>
      <c r="G146" s="156">
        <v>474734.40888888878</v>
      </c>
      <c r="H146" s="157">
        <f t="shared" si="2"/>
        <v>1772111.4088888888</v>
      </c>
      <c r="J146" s="156">
        <v>2094546.8755555553</v>
      </c>
    </row>
    <row r="147" spans="3:10" x14ac:dyDescent="0.25">
      <c r="E147" s="156">
        <v>0</v>
      </c>
      <c r="F147" s="156">
        <v>0</v>
      </c>
      <c r="G147" s="156">
        <v>0</v>
      </c>
      <c r="H147" s="157">
        <f t="shared" si="2"/>
        <v>0</v>
      </c>
      <c r="J147" s="156">
        <v>0</v>
      </c>
    </row>
    <row r="148" spans="3:10" x14ac:dyDescent="0.25">
      <c r="C148" t="s">
        <v>546</v>
      </c>
      <c r="D148" t="s">
        <v>547</v>
      </c>
      <c r="E148" s="156">
        <v>639334</v>
      </c>
      <c r="F148" s="156">
        <v>1242883</v>
      </c>
      <c r="G148" s="156">
        <v>824488.93888888881</v>
      </c>
      <c r="H148" s="157">
        <f t="shared" si="2"/>
        <v>2067371.9388888888</v>
      </c>
      <c r="J148" s="156">
        <v>2925527.5388888889</v>
      </c>
    </row>
    <row r="149" spans="3:10" x14ac:dyDescent="0.25">
      <c r="C149" t="s">
        <v>550</v>
      </c>
      <c r="D149" t="s">
        <v>551</v>
      </c>
      <c r="E149" s="156">
        <v>125692</v>
      </c>
      <c r="F149" s="156">
        <v>440648</v>
      </c>
      <c r="G149" s="156">
        <v>508667.62555555557</v>
      </c>
      <c r="H149" s="157">
        <f t="shared" si="2"/>
        <v>949315.62555555557</v>
      </c>
      <c r="J149" s="156">
        <v>1379369.4922222223</v>
      </c>
    </row>
    <row r="150" spans="3:10" x14ac:dyDescent="0.25">
      <c r="C150" t="s">
        <v>580</v>
      </c>
      <c r="D150" t="s">
        <v>581</v>
      </c>
      <c r="E150" s="156">
        <v>131609</v>
      </c>
      <c r="F150" s="156">
        <v>258504</v>
      </c>
      <c r="G150" s="156">
        <v>124951.64666666661</v>
      </c>
      <c r="H150" s="157">
        <f t="shared" si="2"/>
        <v>383455.64666666661</v>
      </c>
      <c r="J150" s="156">
        <v>524368.31333333324</v>
      </c>
    </row>
    <row r="151" spans="3:10" x14ac:dyDescent="0.25">
      <c r="C151" t="s">
        <v>602</v>
      </c>
      <c r="D151" t="s">
        <v>603</v>
      </c>
      <c r="E151" s="156">
        <v>1791669</v>
      </c>
      <c r="F151" s="156">
        <v>2829583</v>
      </c>
      <c r="G151" s="156">
        <v>1373791.5700000003</v>
      </c>
      <c r="H151" s="157">
        <f t="shared" si="2"/>
        <v>4203374.57</v>
      </c>
      <c r="J151" s="156">
        <v>5757947.6366666667</v>
      </c>
    </row>
    <row r="152" spans="3:10" x14ac:dyDescent="0.25">
      <c r="C152" t="s">
        <v>606</v>
      </c>
      <c r="D152" t="s">
        <v>607</v>
      </c>
      <c r="E152" s="156">
        <v>453994</v>
      </c>
      <c r="F152" s="156">
        <v>1356960</v>
      </c>
      <c r="G152" s="156">
        <v>402192.86444444442</v>
      </c>
      <c r="H152" s="157">
        <f t="shared" si="2"/>
        <v>1759152.8644444444</v>
      </c>
      <c r="J152" s="156">
        <v>2011095.3977777776</v>
      </c>
    </row>
    <row r="153" spans="3:10" x14ac:dyDescent="0.25">
      <c r="E153" s="156">
        <v>0</v>
      </c>
      <c r="F153" s="156">
        <v>0</v>
      </c>
      <c r="G153" s="156">
        <v>0</v>
      </c>
      <c r="H153" s="157">
        <f t="shared" si="2"/>
        <v>0</v>
      </c>
      <c r="J153" s="156">
        <v>0</v>
      </c>
    </row>
    <row r="154" spans="3:10" x14ac:dyDescent="0.25">
      <c r="C154" t="s">
        <v>618</v>
      </c>
      <c r="D154" t="s">
        <v>619</v>
      </c>
      <c r="E154" s="156">
        <v>883361</v>
      </c>
      <c r="F154" s="156">
        <v>2134582</v>
      </c>
      <c r="G154" s="156">
        <v>1305962.29</v>
      </c>
      <c r="H154" s="157">
        <f t="shared" si="2"/>
        <v>3440544.29</v>
      </c>
      <c r="J154" s="156">
        <v>4758970.1566666663</v>
      </c>
    </row>
    <row r="155" spans="3:10" x14ac:dyDescent="0.25">
      <c r="C155" t="s">
        <v>644</v>
      </c>
      <c r="D155" t="s">
        <v>645</v>
      </c>
      <c r="E155" s="156">
        <v>793010</v>
      </c>
      <c r="F155" s="156">
        <v>1864945</v>
      </c>
      <c r="G155" s="156">
        <v>716900.74888888886</v>
      </c>
      <c r="H155" s="157">
        <f t="shared" si="2"/>
        <v>2581845.7488888889</v>
      </c>
      <c r="J155" s="156">
        <v>3168797.2155555552</v>
      </c>
    </row>
    <row r="156" spans="3:10" x14ac:dyDescent="0.25">
      <c r="C156" t="s">
        <v>646</v>
      </c>
      <c r="D156" t="s">
        <v>647</v>
      </c>
      <c r="E156" s="156">
        <v>210606</v>
      </c>
      <c r="F156" s="156">
        <v>631152</v>
      </c>
      <c r="G156" s="156">
        <v>731263.62000000011</v>
      </c>
      <c r="H156" s="157">
        <f t="shared" si="2"/>
        <v>1362415.62</v>
      </c>
      <c r="J156" s="156">
        <v>1930765.4866666668</v>
      </c>
    </row>
    <row r="157" spans="3:10" x14ac:dyDescent="0.25">
      <c r="C157" t="s">
        <v>670</v>
      </c>
      <c r="D157" t="s">
        <v>671</v>
      </c>
      <c r="E157" s="156">
        <v>771262</v>
      </c>
      <c r="F157" s="156">
        <v>1321132</v>
      </c>
      <c r="G157" s="156">
        <v>933420.0388888889</v>
      </c>
      <c r="H157" s="157">
        <f t="shared" si="2"/>
        <v>2254552.0388888889</v>
      </c>
      <c r="J157" s="156">
        <v>3080338.1722222222</v>
      </c>
    </row>
    <row r="158" spans="3:10" x14ac:dyDescent="0.25">
      <c r="C158" t="s">
        <v>672</v>
      </c>
      <c r="D158" t="s">
        <v>673</v>
      </c>
      <c r="E158" s="156">
        <v>1105641</v>
      </c>
      <c r="F158" s="156">
        <v>1630170</v>
      </c>
      <c r="G158" s="156">
        <v>138741.72222222178</v>
      </c>
      <c r="H158" s="157">
        <f t="shared" si="2"/>
        <v>1768911.7222222218</v>
      </c>
      <c r="J158" s="156">
        <v>2358026.5222222218</v>
      </c>
    </row>
    <row r="159" spans="3:10" x14ac:dyDescent="0.25">
      <c r="E159" s="156">
        <v>0</v>
      </c>
      <c r="F159" s="156">
        <v>0</v>
      </c>
      <c r="G159" s="156">
        <v>0</v>
      </c>
      <c r="H159" s="157">
        <f t="shared" si="2"/>
        <v>0</v>
      </c>
      <c r="J159" s="156">
        <v>0</v>
      </c>
    </row>
    <row r="160" spans="3:10" x14ac:dyDescent="0.25">
      <c r="C160" t="s">
        <v>692</v>
      </c>
      <c r="D160" t="s">
        <v>693</v>
      </c>
      <c r="E160" s="156">
        <v>1451214</v>
      </c>
      <c r="F160" s="156">
        <v>2783259</v>
      </c>
      <c r="G160" s="156">
        <v>1222146.2777777775</v>
      </c>
      <c r="H160" s="157">
        <f t="shared" si="2"/>
        <v>4005405.2777777775</v>
      </c>
      <c r="J160" s="156">
        <v>5074524.3444444444</v>
      </c>
    </row>
    <row r="161" spans="3:10" x14ac:dyDescent="0.25">
      <c r="C161" t="s">
        <v>704</v>
      </c>
      <c r="D161" t="s">
        <v>705</v>
      </c>
      <c r="E161" s="156">
        <v>615027</v>
      </c>
      <c r="F161" s="156">
        <v>1556364</v>
      </c>
      <c r="G161" s="156">
        <v>698681.71444444451</v>
      </c>
      <c r="H161" s="157">
        <f t="shared" si="2"/>
        <v>2255045.7144444445</v>
      </c>
      <c r="J161" s="156">
        <v>3436925.7144444445</v>
      </c>
    </row>
    <row r="162" spans="3:10" x14ac:dyDescent="0.25">
      <c r="C162" t="s">
        <v>716</v>
      </c>
      <c r="D162" t="s">
        <v>864</v>
      </c>
      <c r="E162" s="156">
        <v>235552</v>
      </c>
      <c r="F162" s="156">
        <v>702894</v>
      </c>
      <c r="G162" s="156">
        <v>364745.06333333347</v>
      </c>
      <c r="H162" s="157">
        <f t="shared" si="2"/>
        <v>1067639.0633333335</v>
      </c>
      <c r="J162" s="156">
        <v>1966417.5966666669</v>
      </c>
    </row>
    <row r="163" spans="3:10" x14ac:dyDescent="0.25">
      <c r="C163" t="s">
        <v>720</v>
      </c>
      <c r="D163" t="s">
        <v>721</v>
      </c>
      <c r="E163" s="156">
        <v>305115</v>
      </c>
      <c r="F163" s="156">
        <v>1095101</v>
      </c>
      <c r="G163" s="156">
        <v>528153.25222222228</v>
      </c>
      <c r="H163" s="157">
        <f t="shared" si="2"/>
        <v>1623254.2522222223</v>
      </c>
      <c r="J163" s="156">
        <v>2099389.5855555558</v>
      </c>
    </row>
    <row r="164" spans="3:10" x14ac:dyDescent="0.25">
      <c r="C164" t="s">
        <v>744</v>
      </c>
      <c r="D164" t="s">
        <v>745</v>
      </c>
      <c r="E164" s="156">
        <v>670517</v>
      </c>
      <c r="F164" s="156">
        <v>1698058</v>
      </c>
      <c r="G164" s="156">
        <v>883469.07333333325</v>
      </c>
      <c r="H164" s="157">
        <f t="shared" si="2"/>
        <v>2581527.0733333332</v>
      </c>
      <c r="J164" s="156">
        <v>3878343.8733333331</v>
      </c>
    </row>
    <row r="165" spans="3:10" x14ac:dyDescent="0.25">
      <c r="E165" s="156">
        <v>0</v>
      </c>
      <c r="F165" s="156">
        <v>0</v>
      </c>
      <c r="G165" s="156">
        <v>0</v>
      </c>
      <c r="H165" s="157">
        <f t="shared" si="2"/>
        <v>0</v>
      </c>
      <c r="J165" s="156">
        <v>0</v>
      </c>
    </row>
    <row r="166" spans="3:10" x14ac:dyDescent="0.25">
      <c r="C166" t="s">
        <v>762</v>
      </c>
      <c r="D166" t="s">
        <v>763</v>
      </c>
      <c r="E166" s="156">
        <v>401862</v>
      </c>
      <c r="F166" s="156">
        <v>921033</v>
      </c>
      <c r="G166" s="156">
        <v>576714.19333333336</v>
      </c>
      <c r="H166" s="157">
        <f t="shared" si="2"/>
        <v>1497747.1933333334</v>
      </c>
      <c r="J166" s="156">
        <v>2261602.2599999998</v>
      </c>
    </row>
    <row r="167" spans="3:10" x14ac:dyDescent="0.25">
      <c r="C167" t="s">
        <v>788</v>
      </c>
      <c r="D167" t="s">
        <v>789</v>
      </c>
      <c r="E167" s="156">
        <v>1841402</v>
      </c>
      <c r="F167" s="156">
        <v>4586324</v>
      </c>
      <c r="G167" s="156">
        <v>3006529.6466666665</v>
      </c>
      <c r="H167" s="157">
        <f t="shared" si="2"/>
        <v>7592853.6466666665</v>
      </c>
      <c r="J167" s="156">
        <v>10898980.446666665</v>
      </c>
    </row>
    <row r="168" spans="3:10" x14ac:dyDescent="0.25">
      <c r="C168" t="s">
        <v>794</v>
      </c>
      <c r="D168" t="s">
        <v>795</v>
      </c>
      <c r="E168" s="156">
        <v>617745</v>
      </c>
      <c r="F168" s="156">
        <v>1097696</v>
      </c>
      <c r="G168" s="156">
        <v>396097.94888888882</v>
      </c>
      <c r="H168" s="157">
        <f t="shared" si="2"/>
        <v>1493793.9488888888</v>
      </c>
      <c r="J168" s="156">
        <v>2151965.1488888888</v>
      </c>
    </row>
    <row r="169" spans="3:10" x14ac:dyDescent="0.25">
      <c r="C169" t="s">
        <v>800</v>
      </c>
      <c r="D169" t="s">
        <v>801</v>
      </c>
      <c r="E169" s="156">
        <v>580965</v>
      </c>
      <c r="F169" s="156">
        <v>1174562</v>
      </c>
      <c r="G169" s="156">
        <v>575216.42777777766</v>
      </c>
      <c r="H169" s="157">
        <f t="shared" si="2"/>
        <v>1749778.4277777777</v>
      </c>
      <c r="J169" s="156">
        <v>2730220.9611111106</v>
      </c>
    </row>
    <row r="170" spans="3:10" x14ac:dyDescent="0.25">
      <c r="C170" t="s">
        <v>818</v>
      </c>
      <c r="D170" t="s">
        <v>819</v>
      </c>
      <c r="E170" s="156">
        <v>714173</v>
      </c>
      <c r="F170" s="156">
        <v>1830477</v>
      </c>
      <c r="G170" s="156">
        <v>602771.34555555508</v>
      </c>
      <c r="H170" s="157">
        <f t="shared" si="2"/>
        <v>2433248.3455555551</v>
      </c>
      <c r="J170" s="156">
        <v>2991901.6788888881</v>
      </c>
    </row>
    <row r="171" spans="3:10" x14ac:dyDescent="0.25">
      <c r="E171" s="156">
        <v>0</v>
      </c>
      <c r="F171" s="156">
        <v>0</v>
      </c>
      <c r="G171" s="156">
        <v>0</v>
      </c>
      <c r="H171" s="157">
        <f t="shared" si="2"/>
        <v>0</v>
      </c>
      <c r="J171" s="156">
        <v>0</v>
      </c>
    </row>
    <row r="172" spans="3:10" x14ac:dyDescent="0.25">
      <c r="E172" s="156">
        <v>0</v>
      </c>
      <c r="F172" s="156">
        <v>0</v>
      </c>
      <c r="G172" s="156">
        <v>0</v>
      </c>
      <c r="H172" s="157">
        <f t="shared" si="2"/>
        <v>0</v>
      </c>
      <c r="J172" s="156">
        <v>0</v>
      </c>
    </row>
    <row r="173" spans="3:10" x14ac:dyDescent="0.25">
      <c r="C173" t="s">
        <v>384</v>
      </c>
      <c r="D173" t="s">
        <v>385</v>
      </c>
      <c r="E173" s="156">
        <v>0</v>
      </c>
      <c r="F173" s="156">
        <v>22920</v>
      </c>
      <c r="G173" s="156">
        <v>6900.2033333333311</v>
      </c>
      <c r="H173" s="157">
        <f t="shared" si="2"/>
        <v>29820.203333333331</v>
      </c>
      <c r="J173" s="156">
        <v>47934.336666666662</v>
      </c>
    </row>
    <row r="174" spans="3:10" x14ac:dyDescent="0.25">
      <c r="E174" s="156">
        <v>0</v>
      </c>
      <c r="F174" s="156">
        <v>0</v>
      </c>
      <c r="G174" s="156">
        <v>0</v>
      </c>
      <c r="H174" s="157">
        <f t="shared" si="2"/>
        <v>0</v>
      </c>
      <c r="J174" s="156">
        <v>0</v>
      </c>
    </row>
    <row r="175" spans="3:10" x14ac:dyDescent="0.25">
      <c r="D175" t="s">
        <v>955</v>
      </c>
      <c r="E175" s="156">
        <v>0</v>
      </c>
      <c r="F175" s="156">
        <v>0</v>
      </c>
      <c r="G175" s="156">
        <v>0</v>
      </c>
      <c r="H175" s="157">
        <f t="shared" si="2"/>
        <v>0</v>
      </c>
      <c r="J175" s="156">
        <v>0</v>
      </c>
    </row>
    <row r="176" spans="3:10" x14ac:dyDescent="0.25">
      <c r="E176" s="156">
        <v>0</v>
      </c>
      <c r="F176" s="156">
        <v>0</v>
      </c>
      <c r="G176" s="156">
        <v>0</v>
      </c>
      <c r="H176" s="157">
        <f t="shared" si="2"/>
        <v>0</v>
      </c>
      <c r="J176" s="156">
        <v>0</v>
      </c>
    </row>
    <row r="177" spans="3:10" x14ac:dyDescent="0.25">
      <c r="C177" t="s">
        <v>138</v>
      </c>
      <c r="D177" t="s">
        <v>139</v>
      </c>
      <c r="E177" s="156">
        <v>417662</v>
      </c>
      <c r="F177" s="156">
        <v>1020010</v>
      </c>
      <c r="G177" s="156">
        <v>627436.8195555557</v>
      </c>
      <c r="H177" s="157">
        <f t="shared" si="2"/>
        <v>1647446.8195555557</v>
      </c>
      <c r="J177" s="156">
        <v>2308480.152888889</v>
      </c>
    </row>
    <row r="178" spans="3:10" x14ac:dyDescent="0.25">
      <c r="C178" t="s">
        <v>150</v>
      </c>
      <c r="D178" t="s">
        <v>151</v>
      </c>
      <c r="E178" s="156">
        <v>789300</v>
      </c>
      <c r="F178" s="156">
        <v>1636632</v>
      </c>
      <c r="G178" s="156">
        <v>766153.79733333364</v>
      </c>
      <c r="H178" s="157">
        <f t="shared" si="2"/>
        <v>2402785.7973333336</v>
      </c>
      <c r="J178" s="156">
        <v>3139920.010666667</v>
      </c>
    </row>
    <row r="179" spans="3:10" x14ac:dyDescent="0.25">
      <c r="C179" t="s">
        <v>212</v>
      </c>
      <c r="D179" t="s">
        <v>213</v>
      </c>
      <c r="E179" s="156">
        <v>149199</v>
      </c>
      <c r="F179" s="156">
        <v>321928</v>
      </c>
      <c r="G179" s="156">
        <v>260478.80644444446</v>
      </c>
      <c r="H179" s="157">
        <f t="shared" si="2"/>
        <v>582406.80644444446</v>
      </c>
      <c r="J179" s="156">
        <v>975305.25977777783</v>
      </c>
    </row>
    <row r="180" spans="3:10" x14ac:dyDescent="0.25">
      <c r="C180" t="s">
        <v>224</v>
      </c>
      <c r="D180" t="s">
        <v>225</v>
      </c>
      <c r="E180" s="156">
        <v>385071</v>
      </c>
      <c r="F180" s="156">
        <v>839584</v>
      </c>
      <c r="G180" s="156">
        <v>466257.25622222223</v>
      </c>
      <c r="H180" s="157">
        <f t="shared" si="2"/>
        <v>1305841.2562222222</v>
      </c>
      <c r="J180" s="156">
        <v>1715623.8962222221</v>
      </c>
    </row>
    <row r="181" spans="3:10" x14ac:dyDescent="0.25">
      <c r="C181" t="s">
        <v>230</v>
      </c>
      <c r="D181" t="s">
        <v>231</v>
      </c>
      <c r="E181" s="156">
        <v>633385</v>
      </c>
      <c r="F181" s="156">
        <v>1573563</v>
      </c>
      <c r="G181" s="156">
        <v>718940.4580000001</v>
      </c>
      <c r="H181" s="157">
        <f t="shared" si="2"/>
        <v>2292503.4580000001</v>
      </c>
      <c r="J181" s="156">
        <v>3133945.0313333333</v>
      </c>
    </row>
    <row r="182" spans="3:10" x14ac:dyDescent="0.25">
      <c r="E182" s="156">
        <v>0</v>
      </c>
      <c r="F182" s="156">
        <v>0</v>
      </c>
      <c r="G182" s="156">
        <v>0</v>
      </c>
      <c r="H182" s="157">
        <f t="shared" si="2"/>
        <v>0</v>
      </c>
      <c r="J182" s="156">
        <v>0</v>
      </c>
    </row>
    <row r="183" spans="3:10" x14ac:dyDescent="0.25">
      <c r="C183" t="s">
        <v>236</v>
      </c>
      <c r="D183" t="s">
        <v>237</v>
      </c>
      <c r="E183" s="156">
        <v>267823</v>
      </c>
      <c r="F183" s="156">
        <v>567501</v>
      </c>
      <c r="G183" s="156">
        <v>313243.00933333347</v>
      </c>
      <c r="H183" s="157">
        <f t="shared" si="2"/>
        <v>880744.00933333347</v>
      </c>
      <c r="J183" s="156">
        <v>1264004.7026666668</v>
      </c>
    </row>
    <row r="184" spans="3:10" x14ac:dyDescent="0.25">
      <c r="C184" t="s">
        <v>268</v>
      </c>
      <c r="D184" t="s">
        <v>269</v>
      </c>
      <c r="E184" s="156">
        <v>375157</v>
      </c>
      <c r="F184" s="156">
        <v>830631</v>
      </c>
      <c r="G184" s="156">
        <v>464777.48444444453</v>
      </c>
      <c r="H184" s="157">
        <f t="shared" si="2"/>
        <v>1295408.4844444445</v>
      </c>
      <c r="J184" s="156">
        <v>1816287.7911111112</v>
      </c>
    </row>
    <row r="185" spans="3:10" x14ac:dyDescent="0.25">
      <c r="C185" t="s">
        <v>290</v>
      </c>
      <c r="D185" t="s">
        <v>863</v>
      </c>
      <c r="E185" s="156">
        <v>1010013</v>
      </c>
      <c r="F185" s="156">
        <v>2100669</v>
      </c>
      <c r="G185" s="156">
        <v>1397618.748766284</v>
      </c>
      <c r="H185" s="157">
        <f t="shared" si="2"/>
        <v>3498287.748766284</v>
      </c>
      <c r="J185" s="156">
        <v>4738181.2954329504</v>
      </c>
    </row>
    <row r="186" spans="3:10" x14ac:dyDescent="0.25">
      <c r="C186" t="s">
        <v>310</v>
      </c>
      <c r="D186" t="s">
        <v>311</v>
      </c>
      <c r="E186" s="156">
        <v>589345</v>
      </c>
      <c r="F186" s="156">
        <v>1211661</v>
      </c>
      <c r="G186" s="156">
        <v>607214.94639080507</v>
      </c>
      <c r="H186" s="157">
        <f t="shared" si="2"/>
        <v>1818875.9463908051</v>
      </c>
      <c r="J186" s="156">
        <v>2545649.7597241383</v>
      </c>
    </row>
    <row r="187" spans="3:10" x14ac:dyDescent="0.25">
      <c r="C187" t="s">
        <v>332</v>
      </c>
      <c r="D187" t="s">
        <v>333</v>
      </c>
      <c r="E187" s="156">
        <v>1024533</v>
      </c>
      <c r="F187" s="156">
        <v>2377237</v>
      </c>
      <c r="G187" s="156">
        <v>1219585.8675555559</v>
      </c>
      <c r="H187" s="157">
        <f t="shared" si="2"/>
        <v>3596822.8675555559</v>
      </c>
      <c r="J187" s="156">
        <v>4915887.5342222229</v>
      </c>
    </row>
    <row r="188" spans="3:10" x14ac:dyDescent="0.25">
      <c r="E188" s="156">
        <v>0</v>
      </c>
      <c r="F188" s="156">
        <v>0</v>
      </c>
      <c r="G188" s="156">
        <v>0</v>
      </c>
      <c r="H188" s="157">
        <f t="shared" si="2"/>
        <v>0</v>
      </c>
      <c r="J188" s="156">
        <v>0</v>
      </c>
    </row>
    <row r="189" spans="3:10" x14ac:dyDescent="0.25">
      <c r="C189" t="s">
        <v>360</v>
      </c>
      <c r="D189" t="s">
        <v>361</v>
      </c>
      <c r="E189" s="156">
        <v>769887</v>
      </c>
      <c r="F189" s="156">
        <v>1999727</v>
      </c>
      <c r="G189" s="156">
        <v>1114327.4337777779</v>
      </c>
      <c r="H189" s="157">
        <f t="shared" si="2"/>
        <v>3114054.4337777779</v>
      </c>
      <c r="J189" s="156">
        <v>4304508.3804444447</v>
      </c>
    </row>
    <row r="190" spans="3:10" x14ac:dyDescent="0.25">
      <c r="C190" t="s">
        <v>390</v>
      </c>
      <c r="D190" t="s">
        <v>391</v>
      </c>
      <c r="E190" s="156">
        <v>1378613</v>
      </c>
      <c r="F190" s="156">
        <v>2838576</v>
      </c>
      <c r="G190" s="156">
        <v>1634733.9400000004</v>
      </c>
      <c r="H190" s="157">
        <f t="shared" si="2"/>
        <v>4473309.9400000004</v>
      </c>
      <c r="J190" s="156">
        <v>6043021.8866666667</v>
      </c>
    </row>
    <row r="191" spans="3:10" x14ac:dyDescent="0.25">
      <c r="C191" t="s">
        <v>408</v>
      </c>
      <c r="D191" t="s">
        <v>409</v>
      </c>
      <c r="E191" s="156">
        <v>464868</v>
      </c>
      <c r="F191" s="156">
        <v>1031126</v>
      </c>
      <c r="G191" s="156">
        <v>763092.99555555545</v>
      </c>
      <c r="H191" s="157">
        <f t="shared" si="2"/>
        <v>1794218.9955555554</v>
      </c>
      <c r="J191" s="156">
        <v>2863385.3422222221</v>
      </c>
    </row>
    <row r="192" spans="3:10" x14ac:dyDescent="0.25">
      <c r="C192" t="s">
        <v>418</v>
      </c>
      <c r="D192" t="s">
        <v>419</v>
      </c>
      <c r="E192" s="156">
        <v>531296</v>
      </c>
      <c r="F192" s="156">
        <v>1075183</v>
      </c>
      <c r="G192" s="156">
        <v>623030.73777777795</v>
      </c>
      <c r="H192" s="157">
        <f t="shared" si="2"/>
        <v>1698213.7377777779</v>
      </c>
      <c r="J192" s="156">
        <v>2376045.3644444449</v>
      </c>
    </row>
    <row r="193" spans="3:10" x14ac:dyDescent="0.25">
      <c r="C193" t="s">
        <v>430</v>
      </c>
      <c r="D193" t="s">
        <v>431</v>
      </c>
      <c r="E193" s="156">
        <v>784951</v>
      </c>
      <c r="F193" s="156">
        <v>1495170</v>
      </c>
      <c r="G193" s="156">
        <v>543539.23066666676</v>
      </c>
      <c r="H193" s="157">
        <f t="shared" si="2"/>
        <v>2038709.2306666668</v>
      </c>
      <c r="J193" s="156">
        <v>2808002.7773333332</v>
      </c>
    </row>
    <row r="194" spans="3:10" x14ac:dyDescent="0.25">
      <c r="E194" s="156">
        <v>0</v>
      </c>
      <c r="F194" s="156">
        <v>0</v>
      </c>
      <c r="G194" s="156">
        <v>0</v>
      </c>
      <c r="H194" s="157">
        <f t="shared" si="2"/>
        <v>0</v>
      </c>
      <c r="J194" s="156">
        <v>0</v>
      </c>
    </row>
    <row r="195" spans="3:10" x14ac:dyDescent="0.25">
      <c r="C195" t="s">
        <v>478</v>
      </c>
      <c r="D195" t="s">
        <v>479</v>
      </c>
      <c r="E195" s="156">
        <v>799055</v>
      </c>
      <c r="F195" s="156">
        <v>1596339</v>
      </c>
      <c r="G195" s="156">
        <v>713738.05111111142</v>
      </c>
      <c r="H195" s="157">
        <f t="shared" si="2"/>
        <v>2310077.0511111114</v>
      </c>
      <c r="J195" s="156">
        <v>3213265.8244444449</v>
      </c>
    </row>
    <row r="196" spans="3:10" x14ac:dyDescent="0.25">
      <c r="C196" t="s">
        <v>504</v>
      </c>
      <c r="D196" t="s">
        <v>505</v>
      </c>
      <c r="E196" s="156">
        <v>381969</v>
      </c>
      <c r="F196" s="156">
        <v>849806</v>
      </c>
      <c r="G196" s="156">
        <v>408276.86022222205</v>
      </c>
      <c r="H196" s="157">
        <f t="shared" si="2"/>
        <v>1258082.8602222221</v>
      </c>
      <c r="J196" s="156">
        <v>1790149.3135555554</v>
      </c>
    </row>
    <row r="197" spans="3:10" x14ac:dyDescent="0.25">
      <c r="C197" t="s">
        <v>510</v>
      </c>
      <c r="D197" t="s">
        <v>511</v>
      </c>
      <c r="E197" s="156">
        <v>647233</v>
      </c>
      <c r="F197" s="156">
        <v>1430794</v>
      </c>
      <c r="G197" s="156">
        <v>674225.2799999998</v>
      </c>
      <c r="H197" s="157">
        <f t="shared" ref="H197:H260" si="3">+G197+F197</f>
        <v>2105019.2799999998</v>
      </c>
      <c r="J197" s="156">
        <v>2764114.8</v>
      </c>
    </row>
    <row r="198" spans="3:10" x14ac:dyDescent="0.25">
      <c r="C198" t="s">
        <v>518</v>
      </c>
      <c r="D198" t="s">
        <v>519</v>
      </c>
      <c r="E198" s="156">
        <v>533119</v>
      </c>
      <c r="F198" s="156">
        <v>1058247</v>
      </c>
      <c r="G198" s="156">
        <v>596176.15600000019</v>
      </c>
      <c r="H198" s="157">
        <f t="shared" si="3"/>
        <v>1654423.1560000002</v>
      </c>
      <c r="J198" s="156">
        <v>2303956.5426666671</v>
      </c>
    </row>
    <row r="199" spans="3:10" x14ac:dyDescent="0.25">
      <c r="C199" t="s">
        <v>530</v>
      </c>
      <c r="D199" t="s">
        <v>531</v>
      </c>
      <c r="E199" s="156">
        <v>491446</v>
      </c>
      <c r="F199" s="156">
        <v>1068397</v>
      </c>
      <c r="G199" s="156">
        <v>593896.77733333339</v>
      </c>
      <c r="H199" s="157">
        <f t="shared" si="3"/>
        <v>1662293.7773333334</v>
      </c>
      <c r="J199" s="156">
        <v>2387243.6173333335</v>
      </c>
    </row>
    <row r="200" spans="3:10" x14ac:dyDescent="0.25">
      <c r="E200" s="156">
        <v>0</v>
      </c>
      <c r="F200" s="156">
        <v>0</v>
      </c>
      <c r="G200" s="156">
        <v>0</v>
      </c>
      <c r="H200" s="157">
        <f t="shared" si="3"/>
        <v>0</v>
      </c>
      <c r="J200" s="156">
        <v>0</v>
      </c>
    </row>
    <row r="201" spans="3:10" x14ac:dyDescent="0.25">
      <c r="C201" t="s">
        <v>610</v>
      </c>
      <c r="D201" t="s">
        <v>611</v>
      </c>
      <c r="E201" s="156">
        <v>553204</v>
      </c>
      <c r="F201" s="156">
        <v>1265862</v>
      </c>
      <c r="G201" s="156">
        <v>805999.5431111115</v>
      </c>
      <c r="H201" s="157">
        <f t="shared" si="3"/>
        <v>2071861.5431111115</v>
      </c>
      <c r="J201" s="156">
        <v>2818066.1564444448</v>
      </c>
    </row>
    <row r="202" spans="3:10" x14ac:dyDescent="0.25">
      <c r="C202" t="s">
        <v>660</v>
      </c>
      <c r="D202" t="s">
        <v>661</v>
      </c>
      <c r="E202" s="156">
        <v>474687</v>
      </c>
      <c r="F202" s="156">
        <v>1030787</v>
      </c>
      <c r="G202" s="156">
        <v>408155.99444444454</v>
      </c>
      <c r="H202" s="157">
        <f t="shared" si="3"/>
        <v>1438942.9944444445</v>
      </c>
      <c r="J202" s="156">
        <v>2221873.4744444443</v>
      </c>
    </row>
    <row r="203" spans="3:10" x14ac:dyDescent="0.25">
      <c r="C203" t="s">
        <v>678</v>
      </c>
      <c r="D203" t="s">
        <v>679</v>
      </c>
      <c r="E203" s="156">
        <v>589728</v>
      </c>
      <c r="F203" s="156">
        <v>1389894</v>
      </c>
      <c r="G203" s="156">
        <v>410922.03266666667</v>
      </c>
      <c r="H203" s="157">
        <f t="shared" si="3"/>
        <v>1800816.0326666667</v>
      </c>
      <c r="J203" s="156">
        <v>2479709.2859999998</v>
      </c>
    </row>
    <row r="204" spans="3:10" x14ac:dyDescent="0.25">
      <c r="C204" t="s">
        <v>684</v>
      </c>
      <c r="D204" t="s">
        <v>685</v>
      </c>
      <c r="E204" s="156">
        <v>708160</v>
      </c>
      <c r="F204" s="156">
        <v>1820281</v>
      </c>
      <c r="G204" s="156">
        <v>1031910.3851111108</v>
      </c>
      <c r="H204" s="157">
        <f t="shared" si="3"/>
        <v>2852191.3851111108</v>
      </c>
      <c r="J204" s="156">
        <v>3896622.6384444442</v>
      </c>
    </row>
    <row r="205" spans="3:10" x14ac:dyDescent="0.25">
      <c r="C205" t="s">
        <v>748</v>
      </c>
      <c r="D205" t="s">
        <v>749</v>
      </c>
      <c r="E205" s="156">
        <v>300957</v>
      </c>
      <c r="F205" s="156">
        <v>776928</v>
      </c>
      <c r="G205" s="156">
        <v>386287.01888888888</v>
      </c>
      <c r="H205" s="157">
        <f t="shared" si="3"/>
        <v>1163215.0188888889</v>
      </c>
      <c r="J205" s="156">
        <v>1604617.0455555555</v>
      </c>
    </row>
    <row r="206" spans="3:10" x14ac:dyDescent="0.25">
      <c r="E206" s="156">
        <v>0</v>
      </c>
      <c r="F206" s="156">
        <v>0</v>
      </c>
      <c r="G206" s="156">
        <v>0</v>
      </c>
      <c r="H206" s="157">
        <f t="shared" si="3"/>
        <v>0</v>
      </c>
      <c r="J206" s="156">
        <v>0</v>
      </c>
    </row>
    <row r="207" spans="3:10" x14ac:dyDescent="0.25">
      <c r="C207" t="s">
        <v>778</v>
      </c>
      <c r="D207" t="s">
        <v>779</v>
      </c>
      <c r="E207" s="156">
        <v>610869</v>
      </c>
      <c r="F207" s="156">
        <v>1301368</v>
      </c>
      <c r="G207" s="156">
        <v>813676.36422222201</v>
      </c>
      <c r="H207" s="157">
        <f t="shared" si="3"/>
        <v>2115044.364222222</v>
      </c>
      <c r="J207" s="156">
        <v>2954116.0175555553</v>
      </c>
    </row>
    <row r="208" spans="3:10" x14ac:dyDescent="0.25">
      <c r="C208" t="s">
        <v>806</v>
      </c>
      <c r="D208" t="s">
        <v>807</v>
      </c>
      <c r="E208" s="156">
        <v>431254</v>
      </c>
      <c r="F208" s="156">
        <v>848371</v>
      </c>
      <c r="G208" s="156">
        <v>456126.24888888886</v>
      </c>
      <c r="H208" s="157">
        <f t="shared" si="3"/>
        <v>1304497.2488888889</v>
      </c>
      <c r="J208" s="156">
        <v>1919013.5422222223</v>
      </c>
    </row>
    <row r="209" spans="3:10" x14ac:dyDescent="0.25">
      <c r="E209" s="156">
        <v>0</v>
      </c>
      <c r="F209" s="156">
        <v>0</v>
      </c>
      <c r="G209" s="156">
        <v>0</v>
      </c>
      <c r="H209" s="157">
        <f t="shared" si="3"/>
        <v>0</v>
      </c>
      <c r="J209" s="156">
        <v>0</v>
      </c>
    </row>
    <row r="210" spans="3:10" x14ac:dyDescent="0.25">
      <c r="D210" t="s">
        <v>956</v>
      </c>
      <c r="E210" s="156">
        <v>0</v>
      </c>
      <c r="F210" s="156">
        <v>0</v>
      </c>
      <c r="G210" s="156">
        <v>0</v>
      </c>
      <c r="H210" s="157">
        <f t="shared" si="3"/>
        <v>0</v>
      </c>
      <c r="J210" s="156">
        <v>0</v>
      </c>
    </row>
    <row r="211" spans="3:10" x14ac:dyDescent="0.25">
      <c r="C211" t="s">
        <v>68</v>
      </c>
      <c r="D211" t="s">
        <v>69</v>
      </c>
      <c r="E211" s="156">
        <v>810441</v>
      </c>
      <c r="F211" s="156">
        <v>1750788</v>
      </c>
      <c r="G211" s="156">
        <v>1553232.9146666666</v>
      </c>
      <c r="H211" s="157">
        <f t="shared" si="3"/>
        <v>3304020.9146666666</v>
      </c>
      <c r="J211" s="156">
        <v>4622183.6880000001</v>
      </c>
    </row>
    <row r="212" spans="3:10" x14ac:dyDescent="0.25">
      <c r="C212" t="s">
        <v>184</v>
      </c>
      <c r="D212" t="s">
        <v>185</v>
      </c>
      <c r="E212" s="156">
        <v>29552</v>
      </c>
      <c r="F212" s="156">
        <v>208395</v>
      </c>
      <c r="G212" s="156">
        <v>160117.7466666667</v>
      </c>
      <c r="H212" s="157">
        <f t="shared" si="3"/>
        <v>368512.7466666667</v>
      </c>
      <c r="J212" s="156">
        <v>722628.8</v>
      </c>
    </row>
    <row r="213" spans="3:10" x14ac:dyDescent="0.25">
      <c r="C213" t="s">
        <v>612</v>
      </c>
      <c r="D213" t="s">
        <v>613</v>
      </c>
      <c r="E213" s="156">
        <v>346180</v>
      </c>
      <c r="F213" s="156">
        <v>535414</v>
      </c>
      <c r="G213" s="156">
        <v>159194.16088888899</v>
      </c>
      <c r="H213" s="157">
        <f t="shared" si="3"/>
        <v>694608.16088888899</v>
      </c>
      <c r="J213" s="156">
        <v>1082172.7475555558</v>
      </c>
    </row>
    <row r="214" spans="3:10" x14ac:dyDescent="0.25">
      <c r="C214" t="s">
        <v>812</v>
      </c>
      <c r="D214" t="s">
        <v>813</v>
      </c>
      <c r="E214" s="156">
        <v>484473</v>
      </c>
      <c r="F214" s="156">
        <v>1585442</v>
      </c>
      <c r="G214" s="156">
        <v>637203.45600000024</v>
      </c>
      <c r="H214" s="157">
        <f t="shared" si="3"/>
        <v>2222645.4560000002</v>
      </c>
      <c r="J214" s="156">
        <v>2806935.3760000002</v>
      </c>
    </row>
    <row r="215" spans="3:10" x14ac:dyDescent="0.25">
      <c r="E215" s="156">
        <v>0</v>
      </c>
      <c r="F215" s="156">
        <v>0</v>
      </c>
      <c r="G215" s="156">
        <v>0</v>
      </c>
      <c r="H215" s="157">
        <f t="shared" si="3"/>
        <v>0</v>
      </c>
      <c r="J215" s="156">
        <v>0</v>
      </c>
    </row>
    <row r="216" spans="3:10" x14ac:dyDescent="0.25">
      <c r="D216" t="s">
        <v>957</v>
      </c>
      <c r="E216" s="156">
        <v>0</v>
      </c>
      <c r="F216" s="156">
        <v>0</v>
      </c>
      <c r="G216" s="156">
        <v>0</v>
      </c>
      <c r="H216" s="157">
        <f t="shared" si="3"/>
        <v>0</v>
      </c>
      <c r="J216" s="156">
        <v>0</v>
      </c>
    </row>
    <row r="217" spans="3:10" x14ac:dyDescent="0.25">
      <c r="C217" t="s">
        <v>148</v>
      </c>
      <c r="D217" t="s">
        <v>149</v>
      </c>
      <c r="E217" s="156">
        <v>786646</v>
      </c>
      <c r="F217" s="156">
        <v>1521544</v>
      </c>
      <c r="G217" s="156">
        <v>563739.01244444447</v>
      </c>
      <c r="H217" s="157">
        <f t="shared" si="3"/>
        <v>2085283.0124444445</v>
      </c>
      <c r="J217" s="156">
        <v>3375975.5991111109</v>
      </c>
    </row>
    <row r="218" spans="3:10" x14ac:dyDescent="0.25">
      <c r="C218" t="s">
        <v>250</v>
      </c>
      <c r="D218" t="s">
        <v>251</v>
      </c>
      <c r="E218" s="156">
        <v>380082</v>
      </c>
      <c r="F218" s="156">
        <v>751137</v>
      </c>
      <c r="G218" s="156">
        <v>362209.06577777816</v>
      </c>
      <c r="H218" s="157">
        <f t="shared" si="3"/>
        <v>1113346.0657777782</v>
      </c>
      <c r="J218" s="156">
        <v>1429877.3724444448</v>
      </c>
    </row>
    <row r="219" spans="3:10" x14ac:dyDescent="0.25">
      <c r="C219" t="s">
        <v>296</v>
      </c>
      <c r="D219" t="s">
        <v>297</v>
      </c>
      <c r="E219" s="156">
        <v>290147</v>
      </c>
      <c r="F219" s="156">
        <v>613457</v>
      </c>
      <c r="G219" s="156">
        <v>246928.96444444451</v>
      </c>
      <c r="H219" s="157">
        <f t="shared" si="3"/>
        <v>860385.96444444451</v>
      </c>
      <c r="J219" s="156">
        <v>1216484.3111111112</v>
      </c>
    </row>
    <row r="220" spans="3:10" x14ac:dyDescent="0.25">
      <c r="C220" t="s">
        <v>376</v>
      </c>
      <c r="D220" t="s">
        <v>377</v>
      </c>
      <c r="E220" s="156">
        <v>831677</v>
      </c>
      <c r="F220" s="156">
        <v>1913468</v>
      </c>
      <c r="G220" s="156">
        <v>992361.71022222238</v>
      </c>
      <c r="H220" s="157">
        <f t="shared" si="3"/>
        <v>2905829.7102222224</v>
      </c>
      <c r="J220" s="156">
        <v>3344239.2035555555</v>
      </c>
    </row>
    <row r="221" spans="3:10" x14ac:dyDescent="0.25">
      <c r="C221" t="s">
        <v>614</v>
      </c>
      <c r="D221" t="s">
        <v>615</v>
      </c>
      <c r="E221" s="156">
        <v>868649</v>
      </c>
      <c r="F221" s="156">
        <v>1746922</v>
      </c>
      <c r="G221" s="156">
        <v>899376.43644444505</v>
      </c>
      <c r="H221" s="157">
        <f t="shared" si="3"/>
        <v>2646298.436444445</v>
      </c>
      <c r="J221" s="156">
        <v>3193103.5564444452</v>
      </c>
    </row>
    <row r="222" spans="3:10" x14ac:dyDescent="0.25">
      <c r="E222" s="156">
        <v>0</v>
      </c>
      <c r="F222" s="156">
        <v>0</v>
      </c>
      <c r="G222" s="156">
        <v>0</v>
      </c>
      <c r="H222" s="157">
        <f t="shared" si="3"/>
        <v>0</v>
      </c>
      <c r="J222" s="156">
        <v>0</v>
      </c>
    </row>
    <row r="223" spans="3:10" x14ac:dyDescent="0.25">
      <c r="D223" t="s">
        <v>958</v>
      </c>
      <c r="E223" s="156">
        <v>0</v>
      </c>
      <c r="F223" s="156">
        <v>0</v>
      </c>
      <c r="G223" s="156">
        <v>0</v>
      </c>
      <c r="H223" s="157">
        <f t="shared" si="3"/>
        <v>0</v>
      </c>
      <c r="J223" s="156">
        <v>0</v>
      </c>
    </row>
    <row r="224" spans="3:10" x14ac:dyDescent="0.25">
      <c r="C224" t="s">
        <v>56</v>
      </c>
      <c r="D224" t="s">
        <v>57</v>
      </c>
      <c r="E224" s="156">
        <v>84178</v>
      </c>
      <c r="F224" s="156">
        <v>100138</v>
      </c>
      <c r="G224" s="156">
        <v>221784.13155555562</v>
      </c>
      <c r="H224" s="157">
        <f t="shared" si="3"/>
        <v>321922.13155555562</v>
      </c>
      <c r="J224" s="156">
        <v>791455.14488888893</v>
      </c>
    </row>
    <row r="225" spans="3:10" x14ac:dyDescent="0.25">
      <c r="C225" t="s">
        <v>78</v>
      </c>
      <c r="D225" t="s">
        <v>79</v>
      </c>
      <c r="E225" s="156">
        <v>157866</v>
      </c>
      <c r="F225" s="156">
        <v>175226</v>
      </c>
      <c r="G225" s="156">
        <v>14574.91288888891</v>
      </c>
      <c r="H225" s="157">
        <f t="shared" si="3"/>
        <v>189800.91288888891</v>
      </c>
      <c r="J225" s="156">
        <v>372857.76622222224</v>
      </c>
    </row>
    <row r="226" spans="3:10" x14ac:dyDescent="0.25">
      <c r="C226" t="s">
        <v>160</v>
      </c>
      <c r="D226" t="s">
        <v>161</v>
      </c>
      <c r="E226" s="156">
        <v>243452</v>
      </c>
      <c r="F226" s="156">
        <v>651929</v>
      </c>
      <c r="G226" s="156">
        <v>388728.43733333354</v>
      </c>
      <c r="H226" s="157">
        <f t="shared" si="3"/>
        <v>1040657.4373333335</v>
      </c>
      <c r="J226" s="156">
        <v>1309678.5573333334</v>
      </c>
    </row>
    <row r="227" spans="3:10" x14ac:dyDescent="0.25">
      <c r="C227" t="s">
        <v>196</v>
      </c>
      <c r="D227" t="s">
        <v>197</v>
      </c>
      <c r="E227" s="156">
        <v>14968</v>
      </c>
      <c r="F227" s="156">
        <v>33446</v>
      </c>
      <c r="G227" s="156">
        <v>183935.40355555556</v>
      </c>
      <c r="H227" s="157">
        <f t="shared" si="3"/>
        <v>217381.40355555556</v>
      </c>
      <c r="J227" s="156">
        <v>471887.96355555556</v>
      </c>
    </row>
    <row r="228" spans="3:10" x14ac:dyDescent="0.25">
      <c r="C228" t="s">
        <v>276</v>
      </c>
      <c r="D228" t="s">
        <v>277</v>
      </c>
      <c r="E228" s="156">
        <v>70490</v>
      </c>
      <c r="F228" s="156">
        <v>252664</v>
      </c>
      <c r="G228" s="156">
        <v>79092.927111111116</v>
      </c>
      <c r="H228" s="157">
        <f t="shared" si="3"/>
        <v>331756.92711111112</v>
      </c>
      <c r="J228" s="156">
        <v>597287.59377777786</v>
      </c>
    </row>
    <row r="229" spans="3:10" x14ac:dyDescent="0.25">
      <c r="C229" t="s">
        <v>626</v>
      </c>
      <c r="D229" t="s">
        <v>627</v>
      </c>
      <c r="E229" s="156">
        <v>25842</v>
      </c>
      <c r="F229" s="156">
        <v>74306</v>
      </c>
      <c r="G229" s="156">
        <v>153802.41333333339</v>
      </c>
      <c r="H229" s="157">
        <f t="shared" si="3"/>
        <v>228108.41333333339</v>
      </c>
      <c r="J229" s="156">
        <v>358054.01333333342</v>
      </c>
    </row>
    <row r="230" spans="3:10" x14ac:dyDescent="0.25">
      <c r="E230" s="156">
        <v>0</v>
      </c>
      <c r="F230" s="156">
        <v>0</v>
      </c>
      <c r="G230" s="156">
        <v>0</v>
      </c>
      <c r="H230" s="157">
        <f t="shared" si="3"/>
        <v>0</v>
      </c>
      <c r="J230" s="156">
        <v>0</v>
      </c>
    </row>
    <row r="231" spans="3:10" x14ac:dyDescent="0.25">
      <c r="D231" t="s">
        <v>959</v>
      </c>
      <c r="E231" s="156">
        <v>0</v>
      </c>
      <c r="F231" s="156">
        <v>0</v>
      </c>
      <c r="G231" s="156">
        <v>0</v>
      </c>
      <c r="H231" s="157">
        <f t="shared" si="3"/>
        <v>0</v>
      </c>
      <c r="J231" s="156">
        <v>0</v>
      </c>
    </row>
    <row r="232" spans="3:10" x14ac:dyDescent="0.25">
      <c r="C232" t="s">
        <v>58</v>
      </c>
      <c r="D232" t="s">
        <v>59</v>
      </c>
      <c r="E232" s="156">
        <v>204689</v>
      </c>
      <c r="F232" s="156">
        <v>529014</v>
      </c>
      <c r="G232" s="156">
        <v>354509.61866666668</v>
      </c>
      <c r="H232" s="157">
        <f t="shared" si="3"/>
        <v>883523.61866666668</v>
      </c>
      <c r="J232" s="156">
        <v>1127053.5386666667</v>
      </c>
    </row>
    <row r="233" spans="3:10" x14ac:dyDescent="0.25">
      <c r="C233" t="s">
        <v>104</v>
      </c>
      <c r="D233" t="s">
        <v>105</v>
      </c>
      <c r="E233" s="156">
        <v>117312</v>
      </c>
      <c r="F233" s="156">
        <v>310659</v>
      </c>
      <c r="G233" s="156">
        <v>169638.41866666666</v>
      </c>
      <c r="H233" s="157">
        <f t="shared" si="3"/>
        <v>480297.41866666666</v>
      </c>
      <c r="J233" s="156">
        <v>772355.44533333334</v>
      </c>
    </row>
    <row r="234" spans="3:10" x14ac:dyDescent="0.25">
      <c r="C234" t="s">
        <v>180</v>
      </c>
      <c r="D234" t="s">
        <v>181</v>
      </c>
      <c r="E234" s="156">
        <v>126907</v>
      </c>
      <c r="F234" s="156">
        <v>227750</v>
      </c>
      <c r="G234" s="156">
        <v>123662.93333333329</v>
      </c>
      <c r="H234" s="157">
        <f t="shared" si="3"/>
        <v>351412.93333333329</v>
      </c>
      <c r="J234" s="156">
        <v>451980.72</v>
      </c>
    </row>
    <row r="235" spans="3:10" x14ac:dyDescent="0.25">
      <c r="C235" t="s">
        <v>226</v>
      </c>
      <c r="D235" t="s">
        <v>227</v>
      </c>
      <c r="E235" s="156">
        <v>169252</v>
      </c>
      <c r="F235" s="156">
        <v>316105</v>
      </c>
      <c r="G235" s="156">
        <v>219434.49599999993</v>
      </c>
      <c r="H235" s="157">
        <f t="shared" si="3"/>
        <v>535539.49599999993</v>
      </c>
      <c r="J235" s="156">
        <v>695774.696</v>
      </c>
    </row>
    <row r="236" spans="3:10" x14ac:dyDescent="0.25">
      <c r="C236" t="s">
        <v>286</v>
      </c>
      <c r="D236" t="s">
        <v>287</v>
      </c>
      <c r="E236" s="156">
        <v>377012</v>
      </c>
      <c r="F236" s="156">
        <v>514633</v>
      </c>
      <c r="G236" s="156">
        <v>321871.1911111112</v>
      </c>
      <c r="H236" s="157">
        <f t="shared" si="3"/>
        <v>836504.1911111112</v>
      </c>
      <c r="J236" s="156">
        <v>999892.24444444454</v>
      </c>
    </row>
    <row r="237" spans="3:10" x14ac:dyDescent="0.25">
      <c r="C237" t="s">
        <v>364</v>
      </c>
      <c r="D237" t="s">
        <v>365</v>
      </c>
      <c r="E237" s="156">
        <v>0</v>
      </c>
      <c r="F237" s="156">
        <v>147406</v>
      </c>
      <c r="G237" s="156">
        <v>170947.50666666677</v>
      </c>
      <c r="H237" s="157">
        <f t="shared" si="3"/>
        <v>318353.50666666677</v>
      </c>
      <c r="J237" s="156">
        <v>450956.60000000009</v>
      </c>
    </row>
    <row r="238" spans="3:10" x14ac:dyDescent="0.25">
      <c r="C238" t="s">
        <v>484</v>
      </c>
      <c r="D238" t="s">
        <v>485</v>
      </c>
      <c r="E238" s="156">
        <v>162344</v>
      </c>
      <c r="F238" s="156">
        <v>342964</v>
      </c>
      <c r="G238" s="156">
        <v>127770.64533333335</v>
      </c>
      <c r="H238" s="157">
        <f t="shared" si="3"/>
        <v>470734.64533333335</v>
      </c>
      <c r="J238" s="156">
        <v>584725.25866666669</v>
      </c>
    </row>
    <row r="239" spans="3:10" x14ac:dyDescent="0.25">
      <c r="C239" t="s">
        <v>616</v>
      </c>
      <c r="D239" t="s">
        <v>617</v>
      </c>
      <c r="E239" s="156">
        <v>382769</v>
      </c>
      <c r="F239" s="156">
        <v>969805</v>
      </c>
      <c r="G239" s="156">
        <v>377194.21511111129</v>
      </c>
      <c r="H239" s="157">
        <f t="shared" si="3"/>
        <v>1346999.2151111113</v>
      </c>
      <c r="J239" s="156">
        <v>1779757.081777778</v>
      </c>
    </row>
    <row r="240" spans="3:10" x14ac:dyDescent="0.25">
      <c r="E240" s="156">
        <v>0</v>
      </c>
      <c r="F240" s="156">
        <v>0</v>
      </c>
      <c r="G240" s="156">
        <v>0</v>
      </c>
      <c r="H240" s="157">
        <f t="shared" si="3"/>
        <v>0</v>
      </c>
      <c r="J240" s="156">
        <v>0</v>
      </c>
    </row>
    <row r="241" spans="3:10" x14ac:dyDescent="0.25">
      <c r="D241" t="s">
        <v>960</v>
      </c>
      <c r="E241" s="156">
        <v>0</v>
      </c>
      <c r="F241" s="156">
        <v>0</v>
      </c>
      <c r="G241" s="156">
        <v>0</v>
      </c>
      <c r="H241" s="157">
        <f t="shared" si="3"/>
        <v>0</v>
      </c>
      <c r="J241" s="156">
        <v>0</v>
      </c>
    </row>
    <row r="242" spans="3:10" x14ac:dyDescent="0.25">
      <c r="C242" t="s">
        <v>252</v>
      </c>
      <c r="D242" t="s">
        <v>253</v>
      </c>
      <c r="E242" s="156">
        <v>310872</v>
      </c>
      <c r="F242" s="156">
        <v>758702</v>
      </c>
      <c r="G242" s="156">
        <v>417672.56088888901</v>
      </c>
      <c r="H242" s="157">
        <f t="shared" si="3"/>
        <v>1176374.560888889</v>
      </c>
      <c r="J242" s="156">
        <v>1822495.0942222225</v>
      </c>
    </row>
    <row r="243" spans="3:10" x14ac:dyDescent="0.25">
      <c r="C243" t="s">
        <v>292</v>
      </c>
      <c r="D243" t="s">
        <v>293</v>
      </c>
      <c r="E243" s="156">
        <v>389165</v>
      </c>
      <c r="F243" s="156">
        <v>1322665</v>
      </c>
      <c r="G243" s="156">
        <v>882164.70133333327</v>
      </c>
      <c r="H243" s="157">
        <f t="shared" si="3"/>
        <v>2204829.7013333333</v>
      </c>
      <c r="J243" s="156">
        <v>2777994.3946666666</v>
      </c>
    </row>
    <row r="244" spans="3:10" x14ac:dyDescent="0.25">
      <c r="C244" t="s">
        <v>456</v>
      </c>
      <c r="D244" t="s">
        <v>457</v>
      </c>
      <c r="E244" s="156">
        <v>202514</v>
      </c>
      <c r="F244" s="156">
        <v>357490</v>
      </c>
      <c r="G244" s="156">
        <v>341113.81777777779</v>
      </c>
      <c r="H244" s="157">
        <f t="shared" si="3"/>
        <v>698603.81777777779</v>
      </c>
      <c r="J244" s="156">
        <v>1274717.0977777778</v>
      </c>
    </row>
    <row r="245" spans="3:10" x14ac:dyDescent="0.25">
      <c r="C245" t="s">
        <v>480</v>
      </c>
      <c r="D245" t="s">
        <v>481</v>
      </c>
      <c r="E245" s="156">
        <v>306778</v>
      </c>
      <c r="F245" s="156">
        <v>495105</v>
      </c>
      <c r="G245" s="156">
        <v>110652.43111111119</v>
      </c>
      <c r="H245" s="157">
        <f t="shared" si="3"/>
        <v>605757.43111111119</v>
      </c>
      <c r="J245" s="156">
        <v>704679.56444444449</v>
      </c>
    </row>
    <row r="246" spans="3:10" x14ac:dyDescent="0.25">
      <c r="C246" t="s">
        <v>620</v>
      </c>
      <c r="D246" t="s">
        <v>621</v>
      </c>
      <c r="E246" s="156">
        <v>297567</v>
      </c>
      <c r="F246" s="156">
        <v>826317</v>
      </c>
      <c r="G246" s="156">
        <v>199700.97066666675</v>
      </c>
      <c r="H246" s="157">
        <f t="shared" si="3"/>
        <v>1026017.9706666667</v>
      </c>
      <c r="J246" s="156">
        <v>1365325.3840000001</v>
      </c>
    </row>
    <row r="247" spans="3:10" x14ac:dyDescent="0.25">
      <c r="C247" t="s">
        <v>702</v>
      </c>
      <c r="D247" t="s">
        <v>703</v>
      </c>
      <c r="E247" s="156">
        <v>442256</v>
      </c>
      <c r="F247" s="156">
        <v>974012</v>
      </c>
      <c r="G247" s="156">
        <v>410467.77244444448</v>
      </c>
      <c r="H247" s="157">
        <f t="shared" si="3"/>
        <v>1384479.7724444445</v>
      </c>
      <c r="J247" s="156">
        <v>2080357.5324444445</v>
      </c>
    </row>
    <row r="248" spans="3:10" x14ac:dyDescent="0.25">
      <c r="C248" t="s">
        <v>722</v>
      </c>
      <c r="D248" t="s">
        <v>723</v>
      </c>
      <c r="E248" s="156">
        <v>260467</v>
      </c>
      <c r="F248" s="156">
        <v>667417</v>
      </c>
      <c r="G248" s="156">
        <v>380736.73422222224</v>
      </c>
      <c r="H248" s="157">
        <f t="shared" si="3"/>
        <v>1048153.7342222222</v>
      </c>
      <c r="J248" s="156">
        <v>1261417.3075555556</v>
      </c>
    </row>
    <row r="249" spans="3:10" x14ac:dyDescent="0.25">
      <c r="C249" t="s">
        <v>764</v>
      </c>
      <c r="D249" t="s">
        <v>765</v>
      </c>
      <c r="E249" s="156">
        <v>323920</v>
      </c>
      <c r="F249" s="156">
        <v>892542</v>
      </c>
      <c r="G249" s="156">
        <v>133254.84355555556</v>
      </c>
      <c r="H249" s="157">
        <f t="shared" si="3"/>
        <v>1025796.8435555556</v>
      </c>
      <c r="J249" s="156">
        <v>1248793.7502222222</v>
      </c>
    </row>
    <row r="250" spans="3:10" x14ac:dyDescent="0.25">
      <c r="E250" s="156">
        <v>0</v>
      </c>
      <c r="F250" s="156">
        <v>0</v>
      </c>
      <c r="G250" s="156">
        <v>0</v>
      </c>
      <c r="H250" s="157">
        <f t="shared" si="3"/>
        <v>0</v>
      </c>
      <c r="J250" s="156">
        <v>0</v>
      </c>
    </row>
    <row r="251" spans="3:10" x14ac:dyDescent="0.25">
      <c r="D251" t="s">
        <v>961</v>
      </c>
      <c r="E251" s="156">
        <v>0</v>
      </c>
      <c r="F251" s="156">
        <v>0</v>
      </c>
      <c r="G251" s="156">
        <v>0</v>
      </c>
      <c r="H251" s="157">
        <f t="shared" si="3"/>
        <v>0</v>
      </c>
      <c r="J251" s="156">
        <v>0</v>
      </c>
    </row>
    <row r="252" spans="3:10" x14ac:dyDescent="0.25">
      <c r="C252" t="s">
        <v>188</v>
      </c>
      <c r="D252" t="s">
        <v>189</v>
      </c>
      <c r="E252" s="156">
        <v>89935</v>
      </c>
      <c r="F252" s="156">
        <v>210672</v>
      </c>
      <c r="G252" s="156">
        <v>118249.60444444453</v>
      </c>
      <c r="H252" s="157">
        <f t="shared" si="3"/>
        <v>328921.60444444453</v>
      </c>
      <c r="J252" s="156">
        <v>491709.23111111118</v>
      </c>
    </row>
    <row r="253" spans="3:10" x14ac:dyDescent="0.25">
      <c r="C253" t="s">
        <v>254</v>
      </c>
      <c r="D253" t="s">
        <v>255</v>
      </c>
      <c r="E253" s="156">
        <v>124860</v>
      </c>
      <c r="F253" s="156">
        <v>284428</v>
      </c>
      <c r="G253" s="156">
        <v>150154.48444444448</v>
      </c>
      <c r="H253" s="157">
        <f t="shared" si="3"/>
        <v>434582.48444444448</v>
      </c>
      <c r="J253" s="156">
        <v>647650.96444444451</v>
      </c>
    </row>
    <row r="254" spans="3:10" x14ac:dyDescent="0.25">
      <c r="C254" t="s">
        <v>482</v>
      </c>
      <c r="D254" t="s">
        <v>483</v>
      </c>
      <c r="E254" s="156">
        <v>225286</v>
      </c>
      <c r="F254" s="156">
        <v>588977</v>
      </c>
      <c r="G254" s="156">
        <v>460979.43555555562</v>
      </c>
      <c r="H254" s="157">
        <f t="shared" si="3"/>
        <v>1049956.4355555556</v>
      </c>
      <c r="J254" s="156">
        <v>1268018.408888889</v>
      </c>
    </row>
    <row r="255" spans="3:10" x14ac:dyDescent="0.25">
      <c r="C255" t="s">
        <v>544</v>
      </c>
      <c r="D255" t="s">
        <v>545</v>
      </c>
      <c r="E255" s="156">
        <v>97739</v>
      </c>
      <c r="F255" s="156">
        <v>160705</v>
      </c>
      <c r="G255" s="156">
        <v>102925.93333333335</v>
      </c>
      <c r="H255" s="157">
        <f t="shared" si="3"/>
        <v>263630.93333333335</v>
      </c>
      <c r="J255" s="156">
        <v>345549.8666666667</v>
      </c>
    </row>
    <row r="256" spans="3:10" x14ac:dyDescent="0.25">
      <c r="C256" t="s">
        <v>766</v>
      </c>
      <c r="D256" t="s">
        <v>767</v>
      </c>
      <c r="E256" s="156">
        <v>352833</v>
      </c>
      <c r="F256" s="156">
        <v>630417</v>
      </c>
      <c r="G256" s="156">
        <v>326397.68622222228</v>
      </c>
      <c r="H256" s="157">
        <f t="shared" si="3"/>
        <v>956814.68622222228</v>
      </c>
      <c r="J256" s="156">
        <v>1484965.9395555556</v>
      </c>
    </row>
    <row r="257" spans="3:10" x14ac:dyDescent="0.25">
      <c r="C257" t="s">
        <v>784</v>
      </c>
      <c r="D257" t="s">
        <v>785</v>
      </c>
      <c r="E257" s="156">
        <v>180638</v>
      </c>
      <c r="F257" s="156">
        <v>394805</v>
      </c>
      <c r="G257" s="156">
        <v>94264.89333333337</v>
      </c>
      <c r="H257" s="157">
        <f t="shared" si="3"/>
        <v>489069.89333333337</v>
      </c>
      <c r="J257" s="156">
        <v>818124.4</v>
      </c>
    </row>
    <row r="258" spans="3:10" x14ac:dyDescent="0.25">
      <c r="E258" s="156">
        <v>0</v>
      </c>
      <c r="F258" s="156">
        <v>0</v>
      </c>
      <c r="G258" s="156">
        <v>0</v>
      </c>
      <c r="H258" s="157">
        <f t="shared" si="3"/>
        <v>0</v>
      </c>
      <c r="J258" s="156">
        <v>0</v>
      </c>
    </row>
    <row r="259" spans="3:10" x14ac:dyDescent="0.25">
      <c r="D259" t="s">
        <v>962</v>
      </c>
      <c r="E259" s="156">
        <v>0</v>
      </c>
      <c r="F259" s="156">
        <v>0</v>
      </c>
      <c r="G259" s="156">
        <v>0</v>
      </c>
      <c r="H259" s="157">
        <f t="shared" si="3"/>
        <v>0</v>
      </c>
      <c r="J259" s="156">
        <v>0</v>
      </c>
    </row>
    <row r="260" spans="3:10" x14ac:dyDescent="0.25">
      <c r="C260" t="s">
        <v>272</v>
      </c>
      <c r="D260" t="s">
        <v>273</v>
      </c>
      <c r="E260" s="156">
        <v>187290</v>
      </c>
      <c r="F260" s="156">
        <v>377375</v>
      </c>
      <c r="G260" s="156">
        <v>179301.08088888903</v>
      </c>
      <c r="H260" s="157">
        <f t="shared" si="3"/>
        <v>556676.08088888903</v>
      </c>
      <c r="J260" s="156">
        <v>896711.28088888898</v>
      </c>
    </row>
    <row r="261" spans="3:10" x14ac:dyDescent="0.25">
      <c r="C261" t="s">
        <v>350</v>
      </c>
      <c r="D261" t="s">
        <v>351</v>
      </c>
      <c r="E261" s="156">
        <v>194710</v>
      </c>
      <c r="F261" s="156">
        <v>384549</v>
      </c>
      <c r="G261" s="156">
        <v>119096.43288888899</v>
      </c>
      <c r="H261" s="157">
        <f t="shared" ref="H261:H324" si="4">+G261+F261</f>
        <v>503645.43288888899</v>
      </c>
      <c r="J261" s="156">
        <v>886314.55288888898</v>
      </c>
    </row>
    <row r="262" spans="3:10" x14ac:dyDescent="0.25">
      <c r="C262" t="s">
        <v>422</v>
      </c>
      <c r="D262" t="s">
        <v>423</v>
      </c>
      <c r="E262" s="156">
        <v>211341</v>
      </c>
      <c r="F262" s="156">
        <v>519452</v>
      </c>
      <c r="G262" s="156">
        <v>341694.33955555572</v>
      </c>
      <c r="H262" s="157">
        <f t="shared" si="4"/>
        <v>861146.33955555572</v>
      </c>
      <c r="J262" s="156">
        <v>1169121.9128888892</v>
      </c>
    </row>
    <row r="263" spans="3:10" x14ac:dyDescent="0.25">
      <c r="C263" t="s">
        <v>568</v>
      </c>
      <c r="D263" t="s">
        <v>569</v>
      </c>
      <c r="E263" s="156">
        <v>384943</v>
      </c>
      <c r="F263" s="156">
        <v>609927</v>
      </c>
      <c r="G263" s="156">
        <v>160184.85066666664</v>
      </c>
      <c r="H263" s="157">
        <f t="shared" si="4"/>
        <v>770111.85066666664</v>
      </c>
      <c r="J263" s="156">
        <v>1024804.4373333333</v>
      </c>
    </row>
    <row r="264" spans="3:10" x14ac:dyDescent="0.25">
      <c r="C264" t="s">
        <v>756</v>
      </c>
      <c r="D264" t="s">
        <v>757</v>
      </c>
      <c r="E264" s="156">
        <v>522341</v>
      </c>
      <c r="F264" s="156">
        <v>1431219</v>
      </c>
      <c r="G264" s="156">
        <v>1058835.2337777782</v>
      </c>
      <c r="H264" s="157">
        <f t="shared" si="4"/>
        <v>2490054.2337777782</v>
      </c>
      <c r="J264" s="156">
        <v>3288198.9804444448</v>
      </c>
    </row>
    <row r="265" spans="3:10" x14ac:dyDescent="0.25">
      <c r="E265" s="156">
        <v>0</v>
      </c>
      <c r="F265" s="156">
        <v>0</v>
      </c>
      <c r="G265" s="156">
        <v>0</v>
      </c>
      <c r="H265" s="157">
        <f t="shared" si="4"/>
        <v>0</v>
      </c>
      <c r="J265" s="156">
        <v>0</v>
      </c>
    </row>
    <row r="266" spans="3:10" x14ac:dyDescent="0.25">
      <c r="D266" t="s">
        <v>963</v>
      </c>
      <c r="E266" s="156">
        <v>0</v>
      </c>
      <c r="F266" s="156">
        <v>0</v>
      </c>
      <c r="G266" s="156">
        <v>0</v>
      </c>
      <c r="H266" s="157">
        <f t="shared" si="4"/>
        <v>0</v>
      </c>
      <c r="J266" s="156">
        <v>0</v>
      </c>
    </row>
    <row r="267" spans="3:10" x14ac:dyDescent="0.25">
      <c r="C267" t="s">
        <v>80</v>
      </c>
      <c r="D267" t="s">
        <v>81</v>
      </c>
      <c r="E267" s="156">
        <v>153517</v>
      </c>
      <c r="F267" s="156">
        <v>719398</v>
      </c>
      <c r="G267" s="156">
        <v>980780.09244444454</v>
      </c>
      <c r="H267" s="157">
        <f t="shared" si="4"/>
        <v>1700178.0924444445</v>
      </c>
      <c r="J267" s="156">
        <v>2396052.7591111111</v>
      </c>
    </row>
    <row r="268" spans="3:10" x14ac:dyDescent="0.25">
      <c r="C268" t="s">
        <v>116</v>
      </c>
      <c r="D268" t="s">
        <v>117</v>
      </c>
      <c r="E268" s="156">
        <v>509036</v>
      </c>
      <c r="F268" s="156">
        <v>981635</v>
      </c>
      <c r="G268" s="156">
        <v>605958.1182222222</v>
      </c>
      <c r="H268" s="157">
        <f t="shared" si="4"/>
        <v>1587593.1182222222</v>
      </c>
      <c r="J268" s="156">
        <v>1854462.1315555556</v>
      </c>
    </row>
    <row r="269" spans="3:10" x14ac:dyDescent="0.25">
      <c r="C269" t="s">
        <v>122</v>
      </c>
      <c r="D269" t="s">
        <v>123</v>
      </c>
      <c r="E269" s="156">
        <v>254966</v>
      </c>
      <c r="F269" s="156">
        <v>469166</v>
      </c>
      <c r="G269" s="156">
        <v>329518.78488888894</v>
      </c>
      <c r="H269" s="157">
        <f t="shared" si="4"/>
        <v>798684.78488888894</v>
      </c>
      <c r="J269" s="156">
        <v>1214248.4115555556</v>
      </c>
    </row>
    <row r="270" spans="3:10" x14ac:dyDescent="0.25">
      <c r="C270" t="s">
        <v>162</v>
      </c>
      <c r="D270" t="s">
        <v>163</v>
      </c>
      <c r="E270" s="156">
        <v>254710</v>
      </c>
      <c r="F270" s="156">
        <v>397180</v>
      </c>
      <c r="G270" s="156">
        <v>135659.17866666685</v>
      </c>
      <c r="H270" s="157">
        <f t="shared" si="4"/>
        <v>532839.17866666685</v>
      </c>
      <c r="J270" s="156">
        <v>686046.1120000002</v>
      </c>
    </row>
    <row r="271" spans="3:10" x14ac:dyDescent="0.25">
      <c r="C271" t="s">
        <v>168</v>
      </c>
      <c r="D271" t="s">
        <v>169</v>
      </c>
      <c r="E271" s="156">
        <v>309592</v>
      </c>
      <c r="F271" s="156">
        <v>714052</v>
      </c>
      <c r="G271" s="156">
        <v>285404.75822222233</v>
      </c>
      <c r="H271" s="157">
        <f t="shared" si="4"/>
        <v>999456.75822222233</v>
      </c>
      <c r="J271" s="156">
        <v>1405071.7982222224</v>
      </c>
    </row>
    <row r="272" spans="3:10" x14ac:dyDescent="0.25">
      <c r="C272" t="s">
        <v>194</v>
      </c>
      <c r="D272" t="s">
        <v>195</v>
      </c>
      <c r="E272" s="156">
        <v>723832</v>
      </c>
      <c r="F272" s="156">
        <v>1524851</v>
      </c>
      <c r="G272" s="156">
        <v>1091291.0008888887</v>
      </c>
      <c r="H272" s="157">
        <f t="shared" si="4"/>
        <v>2616142.0008888887</v>
      </c>
      <c r="J272" s="156">
        <v>3409905.8408888886</v>
      </c>
    </row>
    <row r="273" spans="3:10" x14ac:dyDescent="0.25">
      <c r="C273" t="s">
        <v>282</v>
      </c>
      <c r="D273" t="s">
        <v>283</v>
      </c>
      <c r="E273" s="156">
        <v>295136</v>
      </c>
      <c r="F273" s="156">
        <v>718966</v>
      </c>
      <c r="G273" s="156">
        <v>566265.3790651341</v>
      </c>
      <c r="H273" s="157">
        <f t="shared" si="4"/>
        <v>1285231.3790651341</v>
      </c>
      <c r="J273" s="156">
        <v>1843664.2323984676</v>
      </c>
    </row>
    <row r="274" spans="3:10" x14ac:dyDescent="0.25">
      <c r="C274" t="s">
        <v>340</v>
      </c>
      <c r="D274" t="s">
        <v>341</v>
      </c>
      <c r="E274" s="156">
        <v>231938</v>
      </c>
      <c r="F274" s="156">
        <v>442473</v>
      </c>
      <c r="G274" s="156">
        <v>82991.29688888893</v>
      </c>
      <c r="H274" s="157">
        <f t="shared" si="4"/>
        <v>525464.29688888893</v>
      </c>
      <c r="J274" s="156">
        <v>704001.68355555565</v>
      </c>
    </row>
    <row r="275" spans="3:10" x14ac:dyDescent="0.25">
      <c r="C275" t="s">
        <v>438</v>
      </c>
      <c r="D275" t="s">
        <v>439</v>
      </c>
      <c r="E275" s="156">
        <v>193175</v>
      </c>
      <c r="F275" s="156">
        <v>250109</v>
      </c>
      <c r="G275" s="156">
        <v>163501.76800000004</v>
      </c>
      <c r="H275" s="157">
        <f t="shared" si="4"/>
        <v>413610.76800000004</v>
      </c>
      <c r="J275" s="156">
        <v>571649.48800000001</v>
      </c>
    </row>
    <row r="276" spans="3:10" x14ac:dyDescent="0.25">
      <c r="C276" t="s">
        <v>564</v>
      </c>
      <c r="D276" t="s">
        <v>565</v>
      </c>
      <c r="E276" s="156">
        <v>116801</v>
      </c>
      <c r="F276" s="156">
        <v>266107</v>
      </c>
      <c r="G276" s="156">
        <v>174366.02311111114</v>
      </c>
      <c r="H276" s="157">
        <f t="shared" si="4"/>
        <v>440473.02311111114</v>
      </c>
      <c r="J276" s="156">
        <v>595754.19644444447</v>
      </c>
    </row>
    <row r="277" spans="3:10" x14ac:dyDescent="0.25">
      <c r="C277" t="s">
        <v>706</v>
      </c>
      <c r="D277" t="s">
        <v>707</v>
      </c>
      <c r="E277" s="156">
        <v>282983</v>
      </c>
      <c r="F277" s="156">
        <v>670813</v>
      </c>
      <c r="G277" s="156">
        <v>380235.39911111118</v>
      </c>
      <c r="H277" s="157">
        <f t="shared" si="4"/>
        <v>1051048.3991111112</v>
      </c>
      <c r="J277" s="156">
        <v>1394804.4524444444</v>
      </c>
    </row>
    <row r="278" spans="3:10" x14ac:dyDescent="0.25">
      <c r="C278" t="s">
        <v>732</v>
      </c>
      <c r="D278" t="s">
        <v>733</v>
      </c>
      <c r="E278" s="156">
        <v>714365</v>
      </c>
      <c r="F278" s="156">
        <v>1247927</v>
      </c>
      <c r="G278" s="156">
        <v>794502.1955555554</v>
      </c>
      <c r="H278" s="157">
        <f t="shared" si="4"/>
        <v>2042429.1955555554</v>
      </c>
      <c r="J278" s="156">
        <v>2877064.0755555555</v>
      </c>
    </row>
    <row r="279" spans="3:10" x14ac:dyDescent="0.25">
      <c r="E279" s="156">
        <v>0</v>
      </c>
      <c r="F279" s="156">
        <v>0</v>
      </c>
      <c r="G279" s="156">
        <v>0</v>
      </c>
      <c r="H279" s="157">
        <f t="shared" si="4"/>
        <v>0</v>
      </c>
      <c r="J279" s="156">
        <v>0</v>
      </c>
    </row>
    <row r="280" spans="3:10" x14ac:dyDescent="0.25">
      <c r="D280" t="s">
        <v>964</v>
      </c>
      <c r="E280" s="156">
        <v>0</v>
      </c>
      <c r="F280" s="156">
        <v>0</v>
      </c>
      <c r="G280" s="156">
        <v>0</v>
      </c>
      <c r="H280" s="157">
        <f t="shared" si="4"/>
        <v>0</v>
      </c>
      <c r="J280" s="156">
        <v>0</v>
      </c>
    </row>
    <row r="281" spans="3:10" x14ac:dyDescent="0.25">
      <c r="C281" t="s">
        <v>170</v>
      </c>
      <c r="D281" t="s">
        <v>171</v>
      </c>
      <c r="E281" s="156">
        <v>290275</v>
      </c>
      <c r="F281" s="156">
        <v>583559</v>
      </c>
      <c r="G281" s="156">
        <v>115575.55377777782</v>
      </c>
      <c r="H281" s="157">
        <f t="shared" si="4"/>
        <v>699134.55377777782</v>
      </c>
      <c r="J281" s="156">
        <v>1089372.7404444446</v>
      </c>
    </row>
    <row r="282" spans="3:10" x14ac:dyDescent="0.25">
      <c r="C282" t="s">
        <v>202</v>
      </c>
      <c r="D282" t="s">
        <v>203</v>
      </c>
      <c r="E282" s="156">
        <v>240382</v>
      </c>
      <c r="F282" s="156">
        <v>744164</v>
      </c>
      <c r="G282" s="156">
        <v>630007.89422222227</v>
      </c>
      <c r="H282" s="157">
        <f t="shared" si="4"/>
        <v>1374171.8942222223</v>
      </c>
      <c r="J282" s="156">
        <v>1949831.2008888889</v>
      </c>
    </row>
    <row r="283" spans="3:10" x14ac:dyDescent="0.25">
      <c r="C283" t="s">
        <v>300</v>
      </c>
      <c r="D283" t="s">
        <v>301</v>
      </c>
      <c r="E283" s="156">
        <v>168357</v>
      </c>
      <c r="F283" s="156">
        <v>437493</v>
      </c>
      <c r="G283" s="156">
        <v>372115.33066666673</v>
      </c>
      <c r="H283" s="157">
        <f t="shared" si="4"/>
        <v>809608.33066666673</v>
      </c>
      <c r="J283" s="156">
        <v>1130772.1706666667</v>
      </c>
    </row>
    <row r="284" spans="3:10" x14ac:dyDescent="0.25">
      <c r="C284" t="s">
        <v>308</v>
      </c>
      <c r="D284" t="s">
        <v>309</v>
      </c>
      <c r="E284" s="156">
        <v>781912</v>
      </c>
      <c r="F284" s="156">
        <v>1414447</v>
      </c>
      <c r="G284" s="156">
        <v>612177.36800000025</v>
      </c>
      <c r="H284" s="157">
        <f t="shared" si="4"/>
        <v>2026624.3680000002</v>
      </c>
      <c r="J284" s="156">
        <v>2532277.4880000004</v>
      </c>
    </row>
    <row r="285" spans="3:10" x14ac:dyDescent="0.25">
      <c r="C285" t="s">
        <v>676</v>
      </c>
      <c r="D285" t="s">
        <v>677</v>
      </c>
      <c r="E285" s="156">
        <v>349635</v>
      </c>
      <c r="F285" s="156">
        <v>729566</v>
      </c>
      <c r="G285" s="156">
        <v>404364.08511877386</v>
      </c>
      <c r="H285" s="157">
        <f t="shared" si="4"/>
        <v>1133930.0851187739</v>
      </c>
      <c r="J285" s="156">
        <v>1610105.2317854406</v>
      </c>
    </row>
    <row r="286" spans="3:10" x14ac:dyDescent="0.25">
      <c r="C286" t="s">
        <v>710</v>
      </c>
      <c r="D286" t="s">
        <v>711</v>
      </c>
      <c r="E286" s="156">
        <v>526818</v>
      </c>
      <c r="F286" s="156">
        <v>937413</v>
      </c>
      <c r="G286" s="156">
        <v>294621.55377777782</v>
      </c>
      <c r="H286" s="157">
        <f t="shared" si="4"/>
        <v>1232034.5537777778</v>
      </c>
      <c r="J286" s="156">
        <v>1870240.2071111111</v>
      </c>
    </row>
    <row r="287" spans="3:10" x14ac:dyDescent="0.25">
      <c r="E287" s="156">
        <v>0</v>
      </c>
      <c r="F287" s="156">
        <v>0</v>
      </c>
      <c r="G287" s="156">
        <v>0</v>
      </c>
      <c r="H287" s="157">
        <f t="shared" si="4"/>
        <v>0</v>
      </c>
      <c r="J287" s="156">
        <v>0</v>
      </c>
    </row>
    <row r="288" spans="3:10" x14ac:dyDescent="0.25">
      <c r="D288" t="s">
        <v>965</v>
      </c>
      <c r="E288" s="156">
        <v>0</v>
      </c>
      <c r="F288" s="156">
        <v>0</v>
      </c>
      <c r="G288" s="156">
        <v>0</v>
      </c>
      <c r="H288" s="157">
        <f t="shared" si="4"/>
        <v>0</v>
      </c>
      <c r="J288" s="156">
        <v>0</v>
      </c>
    </row>
    <row r="289" spans="3:10" x14ac:dyDescent="0.25">
      <c r="C289" t="s">
        <v>82</v>
      </c>
      <c r="D289" t="s">
        <v>83</v>
      </c>
      <c r="E289" s="156">
        <v>1324978</v>
      </c>
      <c r="F289" s="156">
        <v>2594979</v>
      </c>
      <c r="G289" s="156">
        <v>943717.50400000019</v>
      </c>
      <c r="H289" s="157">
        <f t="shared" si="4"/>
        <v>3538696.5040000002</v>
      </c>
      <c r="J289" s="156">
        <v>4068726.9040000001</v>
      </c>
    </row>
    <row r="290" spans="3:10" x14ac:dyDescent="0.25">
      <c r="C290" t="s">
        <v>256</v>
      </c>
      <c r="D290" t="s">
        <v>257</v>
      </c>
      <c r="E290" s="156">
        <v>306266</v>
      </c>
      <c r="F290" s="156">
        <v>884485</v>
      </c>
      <c r="G290" s="156">
        <v>479234.12177777756</v>
      </c>
      <c r="H290" s="157">
        <f t="shared" si="4"/>
        <v>1363719.1217777776</v>
      </c>
      <c r="J290" s="156">
        <v>1917004.7751111109</v>
      </c>
    </row>
    <row r="291" spans="3:10" x14ac:dyDescent="0.25">
      <c r="C291" t="s">
        <v>274</v>
      </c>
      <c r="D291" t="s">
        <v>275</v>
      </c>
      <c r="E291" s="156">
        <v>443536</v>
      </c>
      <c r="F291" s="156">
        <v>975854</v>
      </c>
      <c r="G291" s="156">
        <v>438638.81955555547</v>
      </c>
      <c r="H291" s="157">
        <f t="shared" si="4"/>
        <v>1414492.8195555555</v>
      </c>
      <c r="J291" s="156">
        <v>1807597.6728888887</v>
      </c>
    </row>
    <row r="292" spans="3:10" x14ac:dyDescent="0.25">
      <c r="C292" t="s">
        <v>294</v>
      </c>
      <c r="D292" t="s">
        <v>295</v>
      </c>
      <c r="E292" s="156">
        <v>226565</v>
      </c>
      <c r="F292" s="156">
        <v>657699</v>
      </c>
      <c r="G292" s="156">
        <v>435038.64888888877</v>
      </c>
      <c r="H292" s="157">
        <f t="shared" si="4"/>
        <v>1092737.6488888888</v>
      </c>
      <c r="J292" s="156">
        <v>1415936.3688888887</v>
      </c>
    </row>
    <row r="293" spans="3:10" x14ac:dyDescent="0.25">
      <c r="C293" t="s">
        <v>312</v>
      </c>
      <c r="D293" t="s">
        <v>313</v>
      </c>
      <c r="E293" s="156">
        <v>0</v>
      </c>
      <c r="F293" s="156">
        <v>227052</v>
      </c>
      <c r="G293" s="156">
        <v>271309.58666666673</v>
      </c>
      <c r="H293" s="157">
        <f t="shared" si="4"/>
        <v>498361.58666666673</v>
      </c>
      <c r="J293" s="156">
        <v>664118.92000000016</v>
      </c>
    </row>
    <row r="294" spans="3:10" x14ac:dyDescent="0.25">
      <c r="C294" t="s">
        <v>346</v>
      </c>
      <c r="D294" t="s">
        <v>347</v>
      </c>
      <c r="E294" s="156">
        <v>0</v>
      </c>
      <c r="F294" s="156">
        <v>421060</v>
      </c>
      <c r="G294" s="156">
        <v>341135.75555555569</v>
      </c>
      <c r="H294" s="157">
        <f t="shared" si="4"/>
        <v>762195.75555555569</v>
      </c>
      <c r="J294" s="156">
        <v>1211889.1955555556</v>
      </c>
    </row>
    <row r="295" spans="3:10" x14ac:dyDescent="0.25">
      <c r="C295" t="s">
        <v>352</v>
      </c>
      <c r="D295" t="s">
        <v>353</v>
      </c>
      <c r="E295" s="156">
        <v>124477</v>
      </c>
      <c r="F295" s="156">
        <v>312286</v>
      </c>
      <c r="G295" s="156">
        <v>139890.87822222221</v>
      </c>
      <c r="H295" s="157">
        <f t="shared" si="4"/>
        <v>452176.87822222221</v>
      </c>
      <c r="J295" s="156">
        <v>783626.05155555555</v>
      </c>
    </row>
    <row r="296" spans="3:10" x14ac:dyDescent="0.25">
      <c r="C296" t="s">
        <v>468</v>
      </c>
      <c r="D296" t="s">
        <v>469</v>
      </c>
      <c r="E296" s="156">
        <v>408227</v>
      </c>
      <c r="F296" s="156">
        <v>719978</v>
      </c>
      <c r="G296" s="156">
        <v>268970.48533333326</v>
      </c>
      <c r="H296" s="157">
        <f t="shared" si="4"/>
        <v>988948.48533333326</v>
      </c>
      <c r="J296" s="156">
        <v>1572456.0053333333</v>
      </c>
    </row>
    <row r="297" spans="3:10" x14ac:dyDescent="0.25">
      <c r="C297" t="s">
        <v>578</v>
      </c>
      <c r="D297" t="s">
        <v>579</v>
      </c>
      <c r="E297" s="156">
        <v>359101</v>
      </c>
      <c r="F297" s="156">
        <v>706477</v>
      </c>
      <c r="G297" s="156">
        <v>312883.1893333334</v>
      </c>
      <c r="H297" s="157">
        <f t="shared" si="4"/>
        <v>1019360.1893333334</v>
      </c>
      <c r="J297" s="156">
        <v>1401108.3493333333</v>
      </c>
    </row>
    <row r="298" spans="3:10" x14ac:dyDescent="0.25">
      <c r="C298" t="s">
        <v>708</v>
      </c>
      <c r="D298" t="s">
        <v>709</v>
      </c>
      <c r="E298" s="156">
        <v>409762</v>
      </c>
      <c r="F298" s="156">
        <v>869387</v>
      </c>
      <c r="G298" s="156">
        <v>788647.78400000045</v>
      </c>
      <c r="H298" s="157">
        <f t="shared" si="4"/>
        <v>1658034.7840000005</v>
      </c>
      <c r="J298" s="156">
        <v>2723192.8640000005</v>
      </c>
    </row>
    <row r="299" spans="3:10" x14ac:dyDescent="0.25">
      <c r="C299" t="s">
        <v>792</v>
      </c>
      <c r="D299" t="s">
        <v>793</v>
      </c>
      <c r="E299" s="156">
        <v>495220</v>
      </c>
      <c r="F299" s="156">
        <v>1139689</v>
      </c>
      <c r="G299" s="156">
        <v>458878.69688888919</v>
      </c>
      <c r="H299" s="157">
        <f t="shared" si="4"/>
        <v>1598567.6968888892</v>
      </c>
      <c r="J299" s="156">
        <v>2097893.0302222227</v>
      </c>
    </row>
    <row r="300" spans="3:10" x14ac:dyDescent="0.25">
      <c r="E300" s="156">
        <v>0</v>
      </c>
      <c r="F300" s="156">
        <v>0</v>
      </c>
      <c r="G300" s="156">
        <v>0</v>
      </c>
      <c r="H300" s="157">
        <f t="shared" si="4"/>
        <v>0</v>
      </c>
      <c r="J300" s="156">
        <v>0</v>
      </c>
    </row>
    <row r="301" spans="3:10" x14ac:dyDescent="0.25">
      <c r="D301" t="s">
        <v>966</v>
      </c>
      <c r="E301" s="156">
        <v>0</v>
      </c>
      <c r="F301" s="156">
        <v>0</v>
      </c>
      <c r="G301" s="156">
        <v>0</v>
      </c>
      <c r="H301" s="157">
        <f t="shared" si="4"/>
        <v>0</v>
      </c>
      <c r="J301" s="156">
        <v>0</v>
      </c>
    </row>
    <row r="302" spans="3:10" x14ac:dyDescent="0.25">
      <c r="C302" t="s">
        <v>134</v>
      </c>
      <c r="D302" t="s">
        <v>135</v>
      </c>
      <c r="E302" s="156">
        <v>296415</v>
      </c>
      <c r="F302" s="156">
        <v>627033</v>
      </c>
      <c r="G302" s="156">
        <v>251036.6097777778</v>
      </c>
      <c r="H302" s="157">
        <f t="shared" si="4"/>
        <v>878069.6097777778</v>
      </c>
      <c r="J302" s="156">
        <v>1220261.9297777778</v>
      </c>
    </row>
    <row r="303" spans="3:10" x14ac:dyDescent="0.25">
      <c r="C303" t="s">
        <v>214</v>
      </c>
      <c r="D303" t="s">
        <v>215</v>
      </c>
      <c r="E303" s="156">
        <v>324944</v>
      </c>
      <c r="F303" s="156">
        <v>881933</v>
      </c>
      <c r="G303" s="156">
        <v>624903.39288888895</v>
      </c>
      <c r="H303" s="157">
        <f t="shared" si="4"/>
        <v>1506836.3928888889</v>
      </c>
      <c r="J303" s="156">
        <v>2134464.7662222222</v>
      </c>
    </row>
    <row r="304" spans="3:10" x14ac:dyDescent="0.25">
      <c r="C304" t="s">
        <v>258</v>
      </c>
      <c r="D304" t="s">
        <v>259</v>
      </c>
      <c r="E304" s="156">
        <v>415263</v>
      </c>
      <c r="F304" s="156">
        <v>840349</v>
      </c>
      <c r="G304" s="156">
        <v>553016</v>
      </c>
      <c r="H304" s="157">
        <f t="shared" si="4"/>
        <v>1393365</v>
      </c>
      <c r="J304" s="156">
        <v>2190429.2133333334</v>
      </c>
    </row>
    <row r="305" spans="3:10" x14ac:dyDescent="0.25">
      <c r="C305" t="s">
        <v>362</v>
      </c>
      <c r="D305" t="s">
        <v>363</v>
      </c>
      <c r="E305" s="156">
        <v>305115</v>
      </c>
      <c r="F305" s="156">
        <v>571814</v>
      </c>
      <c r="G305" s="156">
        <v>368315.47377777775</v>
      </c>
      <c r="H305" s="157">
        <f t="shared" si="4"/>
        <v>940129.47377777775</v>
      </c>
      <c r="J305" s="156">
        <v>1320927.4471111111</v>
      </c>
    </row>
    <row r="306" spans="3:10" x14ac:dyDescent="0.25">
      <c r="C306" t="s">
        <v>488</v>
      </c>
      <c r="D306" t="s">
        <v>489</v>
      </c>
      <c r="E306" s="156">
        <v>552405</v>
      </c>
      <c r="F306" s="156">
        <v>1041610</v>
      </c>
      <c r="G306" s="156">
        <v>492310.98577777762</v>
      </c>
      <c r="H306" s="157">
        <f t="shared" si="4"/>
        <v>1533920.9857777776</v>
      </c>
      <c r="J306" s="156">
        <v>1982454.959111111</v>
      </c>
    </row>
    <row r="307" spans="3:10" x14ac:dyDescent="0.25">
      <c r="C307" t="s">
        <v>652</v>
      </c>
      <c r="D307" t="s">
        <v>653</v>
      </c>
      <c r="E307" s="156">
        <v>391468</v>
      </c>
      <c r="F307" s="156">
        <v>943922</v>
      </c>
      <c r="G307" s="156">
        <v>620392.49866666645</v>
      </c>
      <c r="H307" s="157">
        <f t="shared" si="4"/>
        <v>1564314.4986666664</v>
      </c>
      <c r="J307" s="156">
        <v>2354483.8853333332</v>
      </c>
    </row>
    <row r="308" spans="3:10" x14ac:dyDescent="0.25">
      <c r="C308" t="s">
        <v>666</v>
      </c>
      <c r="D308" t="s">
        <v>667</v>
      </c>
      <c r="E308" s="156">
        <v>84562</v>
      </c>
      <c r="F308" s="156">
        <v>579929</v>
      </c>
      <c r="G308" s="156">
        <v>222712.40000000002</v>
      </c>
      <c r="H308" s="157">
        <f t="shared" si="4"/>
        <v>802641.4</v>
      </c>
      <c r="J308" s="156">
        <v>1021065.2933333333</v>
      </c>
    </row>
    <row r="309" spans="3:10" x14ac:dyDescent="0.25">
      <c r="C309" t="s">
        <v>714</v>
      </c>
      <c r="D309" t="s">
        <v>715</v>
      </c>
      <c r="E309" s="156">
        <v>67931</v>
      </c>
      <c r="F309" s="156">
        <v>349597</v>
      </c>
      <c r="G309" s="156">
        <v>372122.06844444457</v>
      </c>
      <c r="H309" s="157">
        <f t="shared" si="4"/>
        <v>721719.06844444457</v>
      </c>
      <c r="J309" s="156">
        <v>901724.18844444456</v>
      </c>
    </row>
    <row r="310" spans="3:10" x14ac:dyDescent="0.25">
      <c r="C310" t="s">
        <v>750</v>
      </c>
      <c r="D310" t="s">
        <v>751</v>
      </c>
      <c r="E310" s="156">
        <v>419613</v>
      </c>
      <c r="F310" s="156">
        <v>1516361</v>
      </c>
      <c r="G310" s="156">
        <v>531769.25066666701</v>
      </c>
      <c r="H310" s="157">
        <f t="shared" si="4"/>
        <v>2048130.250666667</v>
      </c>
      <c r="J310" s="156">
        <v>2731454.4106666669</v>
      </c>
    </row>
    <row r="311" spans="3:10" x14ac:dyDescent="0.25">
      <c r="C311" t="s">
        <v>760</v>
      </c>
      <c r="D311" t="s">
        <v>761</v>
      </c>
      <c r="E311" s="156">
        <v>221832</v>
      </c>
      <c r="F311" s="156">
        <v>646359</v>
      </c>
      <c r="G311" s="156">
        <v>420732.05511111114</v>
      </c>
      <c r="H311" s="157">
        <f t="shared" si="4"/>
        <v>1067091.0551111111</v>
      </c>
      <c r="J311" s="156">
        <v>1360767.4284444444</v>
      </c>
    </row>
    <row r="312" spans="3:10" x14ac:dyDescent="0.25">
      <c r="E312" s="156">
        <v>0</v>
      </c>
      <c r="F312" s="156">
        <v>0</v>
      </c>
      <c r="G312" s="156">
        <v>0</v>
      </c>
      <c r="H312" s="157">
        <f t="shared" si="4"/>
        <v>0</v>
      </c>
      <c r="J312" s="156">
        <v>0</v>
      </c>
    </row>
    <row r="313" spans="3:10" x14ac:dyDescent="0.25">
      <c r="D313" t="s">
        <v>967</v>
      </c>
      <c r="E313" s="156">
        <v>0</v>
      </c>
      <c r="F313" s="156">
        <v>0</v>
      </c>
      <c r="G313" s="156">
        <v>0</v>
      </c>
      <c r="H313" s="157">
        <f t="shared" si="4"/>
        <v>0</v>
      </c>
      <c r="J313" s="156">
        <v>0</v>
      </c>
    </row>
    <row r="314" spans="3:10" x14ac:dyDescent="0.25">
      <c r="C314" t="s">
        <v>64</v>
      </c>
      <c r="D314" t="s">
        <v>65</v>
      </c>
      <c r="E314" s="156">
        <v>621103</v>
      </c>
      <c r="F314" s="156">
        <v>1437684</v>
      </c>
      <c r="G314" s="156">
        <v>992708.36711111153</v>
      </c>
      <c r="H314" s="157">
        <f t="shared" si="4"/>
        <v>2430392.3671111115</v>
      </c>
      <c r="J314" s="156">
        <v>2866642.7137777782</v>
      </c>
    </row>
    <row r="315" spans="3:10" x14ac:dyDescent="0.25">
      <c r="C315" t="s">
        <v>158</v>
      </c>
      <c r="D315" t="s">
        <v>159</v>
      </c>
      <c r="E315" s="156">
        <v>440593</v>
      </c>
      <c r="F315" s="156">
        <v>909712</v>
      </c>
      <c r="G315" s="156">
        <v>594865.8382222224</v>
      </c>
      <c r="H315" s="157">
        <f t="shared" si="4"/>
        <v>1504577.8382222224</v>
      </c>
      <c r="J315" s="156">
        <v>2526842.584888889</v>
      </c>
    </row>
    <row r="316" spans="3:10" x14ac:dyDescent="0.25">
      <c r="C316" t="s">
        <v>218</v>
      </c>
      <c r="D316" t="s">
        <v>219</v>
      </c>
      <c r="E316" s="156">
        <v>239102</v>
      </c>
      <c r="F316" s="156">
        <v>773301</v>
      </c>
      <c r="G316" s="156">
        <v>552440.34844444459</v>
      </c>
      <c r="H316" s="157">
        <f t="shared" si="4"/>
        <v>1325741.3484444446</v>
      </c>
      <c r="J316" s="156">
        <v>1939020.9217777778</v>
      </c>
    </row>
    <row r="317" spans="3:10" x14ac:dyDescent="0.25">
      <c r="C317" t="s">
        <v>240</v>
      </c>
      <c r="D317" t="s">
        <v>241</v>
      </c>
      <c r="E317" s="156">
        <v>294113</v>
      </c>
      <c r="F317" s="156">
        <v>449067</v>
      </c>
      <c r="G317" s="156">
        <v>450400.36444444442</v>
      </c>
      <c r="H317" s="157">
        <f t="shared" si="4"/>
        <v>899467.36444444442</v>
      </c>
      <c r="J317" s="156">
        <v>1295896.9111111111</v>
      </c>
    </row>
    <row r="318" spans="3:10" x14ac:dyDescent="0.25">
      <c r="C318" t="s">
        <v>314</v>
      </c>
      <c r="D318" t="s">
        <v>315</v>
      </c>
      <c r="E318" s="156">
        <v>207504</v>
      </c>
      <c r="F318" s="156">
        <v>523688</v>
      </c>
      <c r="G318" s="156">
        <v>413896.65155555564</v>
      </c>
      <c r="H318" s="157">
        <f t="shared" si="4"/>
        <v>937584.65155555564</v>
      </c>
      <c r="J318" s="156">
        <v>1365791.6915555557</v>
      </c>
    </row>
    <row r="319" spans="3:10" x14ac:dyDescent="0.25">
      <c r="C319" t="s">
        <v>436</v>
      </c>
      <c r="D319" t="s">
        <v>437</v>
      </c>
      <c r="E319" s="156">
        <v>892316</v>
      </c>
      <c r="F319" s="156">
        <v>1795652</v>
      </c>
      <c r="G319" s="156">
        <v>1152721.3999999999</v>
      </c>
      <c r="H319" s="157">
        <f t="shared" si="4"/>
        <v>2948373.4</v>
      </c>
      <c r="J319" s="156">
        <v>3740411.6933333334</v>
      </c>
    </row>
    <row r="320" spans="3:10" x14ac:dyDescent="0.25">
      <c r="C320" t="s">
        <v>596</v>
      </c>
      <c r="D320" t="s">
        <v>597</v>
      </c>
      <c r="E320" s="156">
        <v>282343</v>
      </c>
      <c r="F320" s="156">
        <v>645997</v>
      </c>
      <c r="G320" s="156">
        <v>329575.19377777772</v>
      </c>
      <c r="H320" s="157">
        <f t="shared" si="4"/>
        <v>975572.19377777772</v>
      </c>
      <c r="J320" s="156">
        <v>1388973.6871111111</v>
      </c>
    </row>
    <row r="321" spans="3:10" x14ac:dyDescent="0.25">
      <c r="C321" t="s">
        <v>600</v>
      </c>
      <c r="D321" t="s">
        <v>601</v>
      </c>
      <c r="E321" s="156">
        <v>372278</v>
      </c>
      <c r="F321" s="156">
        <v>751848</v>
      </c>
      <c r="G321" s="156">
        <v>284925.37155555561</v>
      </c>
      <c r="H321" s="157">
        <f t="shared" si="4"/>
        <v>1036773.3715555556</v>
      </c>
      <c r="J321" s="156">
        <v>1290352.9982222223</v>
      </c>
    </row>
    <row r="322" spans="3:10" x14ac:dyDescent="0.25">
      <c r="C322" t="s">
        <v>690</v>
      </c>
      <c r="D322" t="s">
        <v>691</v>
      </c>
      <c r="E322" s="156">
        <v>749034</v>
      </c>
      <c r="F322" s="156">
        <v>1200301</v>
      </c>
      <c r="G322" s="156">
        <v>562672.93955555558</v>
      </c>
      <c r="H322" s="157">
        <f t="shared" si="4"/>
        <v>1762973.9395555556</v>
      </c>
      <c r="J322" s="156">
        <v>2268686.6862222222</v>
      </c>
    </row>
    <row r="323" spans="3:10" x14ac:dyDescent="0.25">
      <c r="C323" t="s">
        <v>712</v>
      </c>
      <c r="D323" t="s">
        <v>713</v>
      </c>
      <c r="E323" s="156">
        <v>508780</v>
      </c>
      <c r="F323" s="156">
        <v>1044973</v>
      </c>
      <c r="G323" s="156">
        <v>402953.46222222224</v>
      </c>
      <c r="H323" s="157">
        <f t="shared" si="4"/>
        <v>1447926.4622222222</v>
      </c>
      <c r="J323" s="156">
        <v>2009599.9555555554</v>
      </c>
    </row>
    <row r="324" spans="3:10" x14ac:dyDescent="0.25">
      <c r="C324" t="s">
        <v>718</v>
      </c>
      <c r="D324" t="s">
        <v>719</v>
      </c>
      <c r="E324" s="156">
        <v>648353</v>
      </c>
      <c r="F324" s="156">
        <v>1224477</v>
      </c>
      <c r="G324" s="156">
        <v>411739.55911111087</v>
      </c>
      <c r="H324" s="157">
        <f t="shared" si="4"/>
        <v>1636216.5591111109</v>
      </c>
      <c r="J324" s="156">
        <v>2395873.8391111111</v>
      </c>
    </row>
    <row r="325" spans="3:10" x14ac:dyDescent="0.25">
      <c r="C325" t="s">
        <v>728</v>
      </c>
      <c r="D325" t="s">
        <v>729</v>
      </c>
      <c r="E325" s="156">
        <v>258932</v>
      </c>
      <c r="F325" s="156">
        <v>597603</v>
      </c>
      <c r="G325" s="156">
        <v>390037.2640000002</v>
      </c>
      <c r="H325" s="157">
        <f t="shared" ref="H325:H388" si="5">+G325+F325</f>
        <v>987640.2640000002</v>
      </c>
      <c r="J325" s="156">
        <v>1083993.8640000003</v>
      </c>
    </row>
    <row r="326" spans="3:10" x14ac:dyDescent="0.25">
      <c r="E326" s="156">
        <v>0</v>
      </c>
      <c r="F326" s="156">
        <v>0</v>
      </c>
      <c r="G326" s="156">
        <v>0</v>
      </c>
      <c r="H326" s="157">
        <f t="shared" si="5"/>
        <v>0</v>
      </c>
      <c r="J326" s="156">
        <v>0</v>
      </c>
    </row>
    <row r="327" spans="3:10" x14ac:dyDescent="0.25">
      <c r="D327" t="s">
        <v>968</v>
      </c>
      <c r="E327" s="156">
        <v>0</v>
      </c>
      <c r="F327" s="156">
        <v>0</v>
      </c>
      <c r="G327" s="156">
        <v>0</v>
      </c>
      <c r="H327" s="157">
        <f t="shared" si="5"/>
        <v>0</v>
      </c>
      <c r="J327" s="156">
        <v>0</v>
      </c>
    </row>
    <row r="328" spans="3:10" x14ac:dyDescent="0.25">
      <c r="C328" t="s">
        <v>142</v>
      </c>
      <c r="D328" t="s">
        <v>143</v>
      </c>
      <c r="E328" s="156">
        <v>69722</v>
      </c>
      <c r="F328" s="156">
        <v>83442</v>
      </c>
      <c r="G328" s="156">
        <v>254585.06666666671</v>
      </c>
      <c r="H328" s="157">
        <f t="shared" si="5"/>
        <v>338027.06666666671</v>
      </c>
      <c r="J328" s="156">
        <v>603525.41333333333</v>
      </c>
    </row>
    <row r="329" spans="3:10" x14ac:dyDescent="0.25">
      <c r="C329" t="s">
        <v>186</v>
      </c>
      <c r="D329" t="s">
        <v>187</v>
      </c>
      <c r="E329" s="156">
        <v>301916</v>
      </c>
      <c r="F329" s="156">
        <v>1044254</v>
      </c>
      <c r="G329" s="156">
        <v>739007.64533333317</v>
      </c>
      <c r="H329" s="157">
        <f t="shared" si="5"/>
        <v>1783261.6453333332</v>
      </c>
      <c r="J329" s="156">
        <v>2629818.2319999998</v>
      </c>
    </row>
    <row r="330" spans="3:10" x14ac:dyDescent="0.25">
      <c r="C330" t="s">
        <v>302</v>
      </c>
      <c r="D330" t="s">
        <v>303</v>
      </c>
      <c r="E330" s="156">
        <v>278633</v>
      </c>
      <c r="F330" s="156">
        <v>585251</v>
      </c>
      <c r="G330" s="156">
        <v>308083.74311111111</v>
      </c>
      <c r="H330" s="157">
        <f t="shared" si="5"/>
        <v>893334.74311111111</v>
      </c>
      <c r="J330" s="156">
        <v>1268972.503111111</v>
      </c>
    </row>
    <row r="331" spans="3:10" x14ac:dyDescent="0.25">
      <c r="C331" t="s">
        <v>378</v>
      </c>
      <c r="D331" t="s">
        <v>379</v>
      </c>
      <c r="E331" s="156">
        <v>62942</v>
      </c>
      <c r="F331" s="156">
        <v>115313</v>
      </c>
      <c r="G331" s="156">
        <v>5319.5075555555668</v>
      </c>
      <c r="H331" s="157">
        <f t="shared" si="5"/>
        <v>120632.50755555557</v>
      </c>
      <c r="J331" s="156">
        <v>346775.12088888889</v>
      </c>
    </row>
    <row r="332" spans="3:10" x14ac:dyDescent="0.25">
      <c r="C332" t="s">
        <v>412</v>
      </c>
      <c r="D332" t="s">
        <v>413</v>
      </c>
      <c r="E332" s="156">
        <v>231427</v>
      </c>
      <c r="F332" s="156">
        <v>461807</v>
      </c>
      <c r="G332" s="156">
        <v>267358.54666666663</v>
      </c>
      <c r="H332" s="157">
        <f t="shared" si="5"/>
        <v>729165.54666666663</v>
      </c>
      <c r="J332" s="156">
        <v>1027888</v>
      </c>
    </row>
    <row r="333" spans="3:10" x14ac:dyDescent="0.25">
      <c r="C333" t="s">
        <v>532</v>
      </c>
      <c r="D333" t="s">
        <v>533</v>
      </c>
      <c r="E333" s="156">
        <v>101065</v>
      </c>
      <c r="F333" s="156">
        <v>193192</v>
      </c>
      <c r="G333" s="156">
        <v>179420.07200000004</v>
      </c>
      <c r="H333" s="157">
        <f t="shared" si="5"/>
        <v>372612.07200000004</v>
      </c>
      <c r="J333" s="156">
        <v>714070.52533333341</v>
      </c>
    </row>
    <row r="334" spans="3:10" x14ac:dyDescent="0.25">
      <c r="C334" t="s">
        <v>542</v>
      </c>
      <c r="D334" t="s">
        <v>543</v>
      </c>
      <c r="E334" s="156">
        <v>38251</v>
      </c>
      <c r="F334" s="156">
        <v>271856</v>
      </c>
      <c r="G334" s="156">
        <v>126131.68444444443</v>
      </c>
      <c r="H334" s="157">
        <f t="shared" si="5"/>
        <v>397987.68444444443</v>
      </c>
      <c r="J334" s="156">
        <v>861329.33777777781</v>
      </c>
    </row>
    <row r="335" spans="3:10" x14ac:dyDescent="0.25">
      <c r="C335" t="s">
        <v>556</v>
      </c>
      <c r="D335" t="s">
        <v>557</v>
      </c>
      <c r="E335" s="156">
        <v>62046</v>
      </c>
      <c r="F335" s="156">
        <v>179645</v>
      </c>
      <c r="G335" s="156">
        <v>188052.53866666672</v>
      </c>
      <c r="H335" s="157">
        <f t="shared" si="5"/>
        <v>367697.53866666672</v>
      </c>
      <c r="J335" s="156">
        <v>594806.44533333334</v>
      </c>
    </row>
    <row r="336" spans="3:10" x14ac:dyDescent="0.25">
      <c r="C336" t="s">
        <v>566</v>
      </c>
      <c r="D336" t="s">
        <v>567</v>
      </c>
      <c r="E336" s="156">
        <v>102472</v>
      </c>
      <c r="F336" s="156">
        <v>217111</v>
      </c>
      <c r="G336" s="156">
        <v>73085.256888888893</v>
      </c>
      <c r="H336" s="157">
        <f t="shared" si="5"/>
        <v>290196.25688888889</v>
      </c>
      <c r="J336" s="156">
        <v>538390.17688888893</v>
      </c>
    </row>
    <row r="337" spans="3:10" x14ac:dyDescent="0.25">
      <c r="C337" t="s">
        <v>634</v>
      </c>
      <c r="D337" t="s">
        <v>635</v>
      </c>
      <c r="E337" s="156">
        <v>165158</v>
      </c>
      <c r="F337" s="156">
        <v>334459</v>
      </c>
      <c r="G337" s="156">
        <v>177215.12088888895</v>
      </c>
      <c r="H337" s="157">
        <f t="shared" si="5"/>
        <v>511674.12088888895</v>
      </c>
      <c r="J337" s="156">
        <v>625244.25422222237</v>
      </c>
    </row>
    <row r="338" spans="3:10" x14ac:dyDescent="0.25">
      <c r="C338" t="s">
        <v>768</v>
      </c>
      <c r="D338" t="s">
        <v>769</v>
      </c>
      <c r="E338" s="156">
        <v>174242</v>
      </c>
      <c r="F338" s="156">
        <v>219208</v>
      </c>
      <c r="G338" s="156">
        <v>392920.79377777781</v>
      </c>
      <c r="H338" s="157">
        <f t="shared" si="5"/>
        <v>612128.79377777781</v>
      </c>
      <c r="J338" s="156">
        <v>1049493.0604444444</v>
      </c>
    </row>
    <row r="339" spans="3:10" x14ac:dyDescent="0.25">
      <c r="C339" t="s">
        <v>814</v>
      </c>
      <c r="D339" t="s">
        <v>815</v>
      </c>
      <c r="E339" s="156">
        <v>271597</v>
      </c>
      <c r="F339" s="156">
        <v>418966</v>
      </c>
      <c r="G339" s="156">
        <v>341192.00622222223</v>
      </c>
      <c r="H339" s="157">
        <f t="shared" si="5"/>
        <v>760158.00622222223</v>
      </c>
      <c r="J339" s="156">
        <v>1193228.2995555557</v>
      </c>
    </row>
    <row r="340" spans="3:10" x14ac:dyDescent="0.25">
      <c r="E340" s="156">
        <v>0</v>
      </c>
      <c r="F340" s="156">
        <v>0</v>
      </c>
      <c r="G340" s="156">
        <v>0</v>
      </c>
      <c r="H340" s="157">
        <f t="shared" si="5"/>
        <v>0</v>
      </c>
      <c r="J340" s="156">
        <v>0</v>
      </c>
    </row>
    <row r="341" spans="3:10" x14ac:dyDescent="0.25">
      <c r="D341" t="s">
        <v>969</v>
      </c>
      <c r="E341" s="156">
        <v>0</v>
      </c>
      <c r="F341" s="156">
        <v>0</v>
      </c>
      <c r="G341" s="156">
        <v>0</v>
      </c>
      <c r="H341" s="157">
        <f t="shared" si="5"/>
        <v>0</v>
      </c>
      <c r="J341" s="156">
        <v>0</v>
      </c>
    </row>
    <row r="342" spans="3:10" x14ac:dyDescent="0.25">
      <c r="C342" t="s">
        <v>98</v>
      </c>
      <c r="D342" t="s">
        <v>99</v>
      </c>
      <c r="E342" s="156">
        <v>154412</v>
      </c>
      <c r="F342" s="156">
        <v>406842</v>
      </c>
      <c r="G342" s="156">
        <v>373681.29155555565</v>
      </c>
      <c r="H342" s="157">
        <f t="shared" si="5"/>
        <v>780523.29155555565</v>
      </c>
      <c r="J342" s="156">
        <v>1093657.1582222222</v>
      </c>
    </row>
    <row r="343" spans="3:10" x14ac:dyDescent="0.25">
      <c r="C343" t="s">
        <v>166</v>
      </c>
      <c r="D343" t="s">
        <v>167</v>
      </c>
      <c r="E343" s="156">
        <v>644387</v>
      </c>
      <c r="F343" s="156">
        <v>1316393</v>
      </c>
      <c r="G343" s="156">
        <v>847265.00266666664</v>
      </c>
      <c r="H343" s="157">
        <f t="shared" si="5"/>
        <v>2163658.0026666666</v>
      </c>
      <c r="J343" s="156">
        <v>2896932.5626666667</v>
      </c>
    </row>
    <row r="344" spans="3:10" x14ac:dyDescent="0.25">
      <c r="C344" t="s">
        <v>336</v>
      </c>
      <c r="D344" t="s">
        <v>337</v>
      </c>
      <c r="E344" s="156">
        <v>507757</v>
      </c>
      <c r="F344" s="156">
        <v>848377</v>
      </c>
      <c r="G344" s="156">
        <v>254362.77066666679</v>
      </c>
      <c r="H344" s="157">
        <f t="shared" si="5"/>
        <v>1102739.7706666668</v>
      </c>
      <c r="J344" s="156">
        <v>1638635.0240000002</v>
      </c>
    </row>
    <row r="345" spans="3:10" x14ac:dyDescent="0.25">
      <c r="C345" t="s">
        <v>368</v>
      </c>
      <c r="D345" t="s">
        <v>369</v>
      </c>
      <c r="E345" s="156">
        <v>349762</v>
      </c>
      <c r="F345" s="156">
        <v>711290</v>
      </c>
      <c r="G345" s="156">
        <v>311968.46666666667</v>
      </c>
      <c r="H345" s="157">
        <f t="shared" si="5"/>
        <v>1023258.4666666667</v>
      </c>
      <c r="J345" s="156">
        <v>1394104.8666666667</v>
      </c>
    </row>
    <row r="346" spans="3:10" x14ac:dyDescent="0.25">
      <c r="C346" t="s">
        <v>448</v>
      </c>
      <c r="D346" t="s">
        <v>449</v>
      </c>
      <c r="E346" s="156">
        <v>168868</v>
      </c>
      <c r="F346" s="156">
        <v>475736</v>
      </c>
      <c r="G346" s="156">
        <v>146756.15111111104</v>
      </c>
      <c r="H346" s="157">
        <f t="shared" si="5"/>
        <v>622492.15111111104</v>
      </c>
      <c r="J346" s="156">
        <v>846889.05777777766</v>
      </c>
    </row>
    <row r="347" spans="3:10" x14ac:dyDescent="0.25">
      <c r="C347" t="s">
        <v>502</v>
      </c>
      <c r="D347" t="s">
        <v>503</v>
      </c>
      <c r="E347" s="156">
        <v>226821</v>
      </c>
      <c r="F347" s="156">
        <v>463319</v>
      </c>
      <c r="G347" s="156">
        <v>459736.26488888916</v>
      </c>
      <c r="H347" s="157">
        <f t="shared" si="5"/>
        <v>923055.26488888916</v>
      </c>
      <c r="J347" s="156">
        <v>1395484.2782222223</v>
      </c>
    </row>
    <row r="348" spans="3:10" x14ac:dyDescent="0.25">
      <c r="C348" t="s">
        <v>524</v>
      </c>
      <c r="D348" t="s">
        <v>525</v>
      </c>
      <c r="E348" s="156">
        <v>73176</v>
      </c>
      <c r="F348" s="156">
        <v>78776</v>
      </c>
      <c r="G348" s="156">
        <v>98352.003555555566</v>
      </c>
      <c r="H348" s="157">
        <f t="shared" si="5"/>
        <v>177128.00355555557</v>
      </c>
      <c r="J348" s="156">
        <v>238478.51022222225</v>
      </c>
    </row>
    <row r="349" spans="3:10" x14ac:dyDescent="0.25">
      <c r="E349" s="156">
        <v>0</v>
      </c>
      <c r="F349" s="156">
        <v>0</v>
      </c>
      <c r="G349" s="156">
        <v>0</v>
      </c>
      <c r="H349" s="157">
        <f t="shared" si="5"/>
        <v>0</v>
      </c>
      <c r="J349" s="156">
        <v>0</v>
      </c>
    </row>
    <row r="350" spans="3:10" x14ac:dyDescent="0.25">
      <c r="D350" t="s">
        <v>970</v>
      </c>
      <c r="E350" s="156">
        <v>0</v>
      </c>
      <c r="F350" s="156">
        <v>0</v>
      </c>
      <c r="G350" s="156">
        <v>0</v>
      </c>
      <c r="H350" s="157">
        <f t="shared" si="5"/>
        <v>0</v>
      </c>
      <c r="J350" s="156">
        <v>0</v>
      </c>
    </row>
    <row r="351" spans="3:10" x14ac:dyDescent="0.25">
      <c r="C351" t="s">
        <v>108</v>
      </c>
      <c r="D351" t="s">
        <v>109</v>
      </c>
      <c r="E351" s="156">
        <v>152110</v>
      </c>
      <c r="F351" s="156">
        <v>419940</v>
      </c>
      <c r="G351" s="156">
        <v>211810.70400000003</v>
      </c>
      <c r="H351" s="157">
        <f t="shared" si="5"/>
        <v>631750.70400000003</v>
      </c>
      <c r="J351" s="156">
        <v>854221.95733333332</v>
      </c>
    </row>
    <row r="352" spans="3:10" x14ac:dyDescent="0.25">
      <c r="C352" t="s">
        <v>260</v>
      </c>
      <c r="D352" t="s">
        <v>261</v>
      </c>
      <c r="E352" s="156">
        <v>529377</v>
      </c>
      <c r="F352" s="156">
        <v>734452</v>
      </c>
      <c r="G352" s="156">
        <v>189899.80177777784</v>
      </c>
      <c r="H352" s="157">
        <f t="shared" si="5"/>
        <v>924351.80177777784</v>
      </c>
      <c r="J352" s="156">
        <v>1321190.7351111113</v>
      </c>
    </row>
    <row r="353" spans="3:10" x14ac:dyDescent="0.25">
      <c r="C353" t="s">
        <v>428</v>
      </c>
      <c r="D353" t="s">
        <v>429</v>
      </c>
      <c r="E353" s="156">
        <v>453642</v>
      </c>
      <c r="F353" s="156">
        <v>1020885</v>
      </c>
      <c r="G353" s="156">
        <v>154072.40977777774</v>
      </c>
      <c r="H353" s="157">
        <f t="shared" si="5"/>
        <v>1174957.4097777777</v>
      </c>
      <c r="J353" s="156">
        <v>1722813.8364444445</v>
      </c>
    </row>
    <row r="354" spans="3:10" x14ac:dyDescent="0.25">
      <c r="C354" t="s">
        <v>490</v>
      </c>
      <c r="D354" t="s">
        <v>491</v>
      </c>
      <c r="E354" s="156">
        <v>521829</v>
      </c>
      <c r="F354" s="156">
        <v>1141129</v>
      </c>
      <c r="G354" s="156">
        <v>390101.09688888886</v>
      </c>
      <c r="H354" s="157">
        <f t="shared" si="5"/>
        <v>1531230.0968888889</v>
      </c>
      <c r="J354" s="156">
        <v>2031948.2835555556</v>
      </c>
    </row>
    <row r="355" spans="3:10" x14ac:dyDescent="0.25">
      <c r="C355" t="s">
        <v>622</v>
      </c>
      <c r="D355" t="s">
        <v>623</v>
      </c>
      <c r="E355" s="156">
        <v>354880</v>
      </c>
      <c r="F355" s="156">
        <v>574981</v>
      </c>
      <c r="G355" s="156">
        <v>186681.16622222238</v>
      </c>
      <c r="H355" s="157">
        <f t="shared" si="5"/>
        <v>761662.16622222238</v>
      </c>
      <c r="J355" s="156">
        <v>1073728.5128888891</v>
      </c>
    </row>
    <row r="356" spans="3:10" x14ac:dyDescent="0.25">
      <c r="C356" t="s">
        <v>624</v>
      </c>
      <c r="D356" t="s">
        <v>625</v>
      </c>
      <c r="E356" s="156">
        <v>665623</v>
      </c>
      <c r="F356" s="156">
        <v>1289021</v>
      </c>
      <c r="G356" s="156">
        <v>759010.79377777781</v>
      </c>
      <c r="H356" s="157">
        <f t="shared" si="5"/>
        <v>2048031.7937777778</v>
      </c>
      <c r="J356" s="156">
        <v>2679311.2604444446</v>
      </c>
    </row>
    <row r="357" spans="3:10" x14ac:dyDescent="0.25">
      <c r="C357" t="s">
        <v>770</v>
      </c>
      <c r="D357" t="s">
        <v>771</v>
      </c>
      <c r="E357" s="156">
        <v>462341</v>
      </c>
      <c r="F357" s="156">
        <v>800273</v>
      </c>
      <c r="G357" s="156">
        <v>282579.95022222213</v>
      </c>
      <c r="H357" s="157">
        <f t="shared" si="5"/>
        <v>1082852.9502222221</v>
      </c>
      <c r="J357" s="156">
        <v>1548796.5235555554</v>
      </c>
    </row>
    <row r="358" spans="3:10" x14ac:dyDescent="0.25">
      <c r="E358" s="156">
        <v>0</v>
      </c>
      <c r="F358" s="156">
        <v>0</v>
      </c>
      <c r="G358" s="156">
        <v>0</v>
      </c>
      <c r="H358" s="157">
        <f t="shared" si="5"/>
        <v>0</v>
      </c>
      <c r="J358" s="156">
        <v>0</v>
      </c>
    </row>
    <row r="359" spans="3:10" x14ac:dyDescent="0.25">
      <c r="D359" t="s">
        <v>971</v>
      </c>
      <c r="E359" s="156">
        <v>0</v>
      </c>
      <c r="F359" s="156">
        <v>0</v>
      </c>
      <c r="G359" s="156">
        <v>0</v>
      </c>
      <c r="H359" s="157">
        <f t="shared" si="5"/>
        <v>0</v>
      </c>
      <c r="J359" s="156">
        <v>0</v>
      </c>
    </row>
    <row r="360" spans="3:10" x14ac:dyDescent="0.25">
      <c r="C360" t="s">
        <v>118</v>
      </c>
      <c r="D360" t="s">
        <v>119</v>
      </c>
      <c r="E360" s="156">
        <v>471169</v>
      </c>
      <c r="F360" s="156">
        <v>872249</v>
      </c>
      <c r="G360" s="156">
        <v>235455.14577777777</v>
      </c>
      <c r="H360" s="157">
        <f t="shared" si="5"/>
        <v>1107704.1457777778</v>
      </c>
      <c r="J360" s="156">
        <v>1662325.0524444445</v>
      </c>
    </row>
    <row r="361" spans="3:10" x14ac:dyDescent="0.25">
      <c r="C361" t="s">
        <v>128</v>
      </c>
      <c r="D361" t="s">
        <v>129</v>
      </c>
      <c r="E361" s="156">
        <v>187674</v>
      </c>
      <c r="F361" s="156">
        <v>444749</v>
      </c>
      <c r="G361" s="156">
        <v>313654.89600000018</v>
      </c>
      <c r="H361" s="157">
        <f t="shared" si="5"/>
        <v>758403.89600000018</v>
      </c>
      <c r="J361" s="156">
        <v>1118783.0960000001</v>
      </c>
    </row>
    <row r="362" spans="3:10" x14ac:dyDescent="0.25">
      <c r="C362" t="s">
        <v>316</v>
      </c>
      <c r="D362" t="s">
        <v>317</v>
      </c>
      <c r="E362" s="156">
        <v>274155</v>
      </c>
      <c r="F362" s="156">
        <v>507831</v>
      </c>
      <c r="G362" s="156">
        <v>321343.17155555566</v>
      </c>
      <c r="H362" s="157">
        <f t="shared" si="5"/>
        <v>829174.17155555566</v>
      </c>
      <c r="J362" s="156">
        <v>948587.93155555567</v>
      </c>
    </row>
    <row r="363" spans="3:10" x14ac:dyDescent="0.25">
      <c r="C363" t="s">
        <v>396</v>
      </c>
      <c r="D363" t="s">
        <v>397</v>
      </c>
      <c r="E363" s="156">
        <v>451595</v>
      </c>
      <c r="F363" s="156">
        <v>1052670</v>
      </c>
      <c r="G363" s="156">
        <v>543131.32711111102</v>
      </c>
      <c r="H363" s="157">
        <f t="shared" si="5"/>
        <v>1595801.327111111</v>
      </c>
      <c r="J363" s="156">
        <v>2351994.5004444444</v>
      </c>
    </row>
    <row r="364" spans="3:10" x14ac:dyDescent="0.25">
      <c r="C364" t="s">
        <v>494</v>
      </c>
      <c r="D364" t="s">
        <v>495</v>
      </c>
      <c r="E364" s="156">
        <v>349762</v>
      </c>
      <c r="F364" s="156">
        <v>611678</v>
      </c>
      <c r="G364" s="156">
        <v>93857.660444444511</v>
      </c>
      <c r="H364" s="157">
        <f t="shared" si="5"/>
        <v>705535.66044444451</v>
      </c>
      <c r="J364" s="156">
        <v>1267241.5804444444</v>
      </c>
    </row>
    <row r="365" spans="3:10" x14ac:dyDescent="0.25">
      <c r="C365" t="s">
        <v>514</v>
      </c>
      <c r="D365" t="s">
        <v>515</v>
      </c>
      <c r="E365" s="156">
        <v>674706</v>
      </c>
      <c r="F365" s="156">
        <v>1189011</v>
      </c>
      <c r="G365" s="156">
        <v>424355.89244444482</v>
      </c>
      <c r="H365" s="157">
        <f t="shared" si="5"/>
        <v>1613366.8924444448</v>
      </c>
      <c r="J365" s="156">
        <v>2038432.2791111115</v>
      </c>
    </row>
    <row r="366" spans="3:10" x14ac:dyDescent="0.25">
      <c r="C366" t="s">
        <v>628</v>
      </c>
      <c r="D366" t="s">
        <v>629</v>
      </c>
      <c r="E366" s="156">
        <v>787157</v>
      </c>
      <c r="F366" s="156">
        <v>1707169</v>
      </c>
      <c r="G366" s="156">
        <v>923153.11111111147</v>
      </c>
      <c r="H366" s="157">
        <f t="shared" si="5"/>
        <v>2630322.1111111115</v>
      </c>
      <c r="J366" s="156">
        <v>3465698.8577777781</v>
      </c>
    </row>
    <row r="367" spans="3:10" x14ac:dyDescent="0.25">
      <c r="E367" s="156">
        <v>0</v>
      </c>
      <c r="F367" s="156">
        <v>0</v>
      </c>
      <c r="G367" s="156">
        <v>0</v>
      </c>
      <c r="H367" s="157">
        <f t="shared" si="5"/>
        <v>0</v>
      </c>
      <c r="J367" s="156">
        <v>0</v>
      </c>
    </row>
    <row r="368" spans="3:10" x14ac:dyDescent="0.25">
      <c r="D368" t="s">
        <v>972</v>
      </c>
      <c r="E368" s="156">
        <v>0</v>
      </c>
      <c r="F368" s="156">
        <v>0</v>
      </c>
      <c r="G368" s="156">
        <v>0</v>
      </c>
      <c r="H368" s="157">
        <f t="shared" si="5"/>
        <v>0</v>
      </c>
      <c r="J368" s="156">
        <v>0</v>
      </c>
    </row>
    <row r="369" spans="3:10" x14ac:dyDescent="0.25">
      <c r="C369" t="s">
        <v>206</v>
      </c>
      <c r="D369" t="s">
        <v>207</v>
      </c>
      <c r="E369" s="156">
        <v>229124</v>
      </c>
      <c r="F369" s="156">
        <v>401875</v>
      </c>
      <c r="G369" s="156">
        <v>186452.14666666673</v>
      </c>
      <c r="H369" s="157">
        <f t="shared" si="5"/>
        <v>588327.14666666673</v>
      </c>
      <c r="J369" s="156">
        <v>791432.85333333339</v>
      </c>
    </row>
    <row r="370" spans="3:10" x14ac:dyDescent="0.25">
      <c r="C370" t="s">
        <v>328</v>
      </c>
      <c r="D370" t="s">
        <v>329</v>
      </c>
      <c r="E370" s="156">
        <v>315221</v>
      </c>
      <c r="F370" s="156">
        <v>572014</v>
      </c>
      <c r="G370" s="156">
        <v>202955.07644444448</v>
      </c>
      <c r="H370" s="157">
        <f t="shared" si="5"/>
        <v>774969.07644444448</v>
      </c>
      <c r="J370" s="156">
        <v>1063116.1697777777</v>
      </c>
    </row>
    <row r="371" spans="3:10" x14ac:dyDescent="0.25">
      <c r="C371" t="s">
        <v>342</v>
      </c>
      <c r="D371" t="s">
        <v>343</v>
      </c>
      <c r="E371" s="156">
        <v>272620</v>
      </c>
      <c r="F371" s="156">
        <v>625356</v>
      </c>
      <c r="G371" s="156">
        <v>172135.65688888903</v>
      </c>
      <c r="H371" s="157">
        <f t="shared" si="5"/>
        <v>797491.65688888903</v>
      </c>
      <c r="J371" s="156">
        <v>1089375.8168888891</v>
      </c>
    </row>
    <row r="372" spans="3:10" x14ac:dyDescent="0.25">
      <c r="C372" t="s">
        <v>560</v>
      </c>
      <c r="D372" t="s">
        <v>561</v>
      </c>
      <c r="E372" s="156">
        <v>45160</v>
      </c>
      <c r="F372" s="156">
        <v>188411</v>
      </c>
      <c r="G372" s="156">
        <v>237038.4435555556</v>
      </c>
      <c r="H372" s="157">
        <f t="shared" si="5"/>
        <v>425449.4435555556</v>
      </c>
      <c r="J372" s="156">
        <v>543619.89688888891</v>
      </c>
    </row>
    <row r="373" spans="3:10" x14ac:dyDescent="0.25">
      <c r="C373" t="s">
        <v>582</v>
      </c>
      <c r="D373" t="s">
        <v>583</v>
      </c>
      <c r="E373" s="156">
        <v>214540</v>
      </c>
      <c r="F373" s="156">
        <v>439779</v>
      </c>
      <c r="G373" s="156">
        <v>268162.65777777787</v>
      </c>
      <c r="H373" s="157">
        <f t="shared" si="5"/>
        <v>707941.65777777787</v>
      </c>
      <c r="J373" s="156">
        <v>1127251.4177777779</v>
      </c>
    </row>
    <row r="374" spans="3:10" x14ac:dyDescent="0.25">
      <c r="C374" t="s">
        <v>588</v>
      </c>
      <c r="D374" t="s">
        <v>589</v>
      </c>
      <c r="E374" s="156">
        <v>5885</v>
      </c>
      <c r="F374" s="156">
        <v>291367</v>
      </c>
      <c r="G374" s="156">
        <v>263598.64799999993</v>
      </c>
      <c r="H374" s="157">
        <f t="shared" si="5"/>
        <v>554965.64799999993</v>
      </c>
      <c r="J374" s="156">
        <v>820691.40799999994</v>
      </c>
    </row>
    <row r="375" spans="3:10" x14ac:dyDescent="0.25">
      <c r="C375" t="s">
        <v>594</v>
      </c>
      <c r="D375" t="s">
        <v>595</v>
      </c>
      <c r="E375" s="156">
        <v>445327</v>
      </c>
      <c r="F375" s="156">
        <v>880423</v>
      </c>
      <c r="G375" s="156">
        <v>302763.81155555556</v>
      </c>
      <c r="H375" s="157">
        <f t="shared" si="5"/>
        <v>1183186.8115555556</v>
      </c>
      <c r="J375" s="156">
        <v>1725109.6915555554</v>
      </c>
    </row>
    <row r="376" spans="3:10" x14ac:dyDescent="0.25">
      <c r="E376" s="156">
        <v>0</v>
      </c>
      <c r="F376" s="156">
        <v>0</v>
      </c>
      <c r="G376" s="156">
        <v>0</v>
      </c>
      <c r="H376" s="157">
        <f t="shared" si="5"/>
        <v>0</v>
      </c>
      <c r="J376" s="156">
        <v>0</v>
      </c>
    </row>
    <row r="377" spans="3:10" x14ac:dyDescent="0.25">
      <c r="D377" t="s">
        <v>973</v>
      </c>
      <c r="E377" s="156">
        <v>0</v>
      </c>
      <c r="F377" s="156">
        <v>0</v>
      </c>
      <c r="G377" s="156">
        <v>0</v>
      </c>
      <c r="H377" s="157">
        <f t="shared" si="5"/>
        <v>0</v>
      </c>
      <c r="J377" s="156">
        <v>0</v>
      </c>
    </row>
    <row r="378" spans="3:10" x14ac:dyDescent="0.25">
      <c r="C378" t="s">
        <v>198</v>
      </c>
      <c r="D378" t="s">
        <v>199</v>
      </c>
      <c r="E378" s="156">
        <v>415135</v>
      </c>
      <c r="F378" s="156">
        <v>1066389</v>
      </c>
      <c r="G378" s="156">
        <v>534431.20266666682</v>
      </c>
      <c r="H378" s="157">
        <f t="shared" si="5"/>
        <v>1600820.2026666668</v>
      </c>
      <c r="J378" s="156">
        <v>2142907.7760000001</v>
      </c>
    </row>
    <row r="379" spans="3:10" x14ac:dyDescent="0.25">
      <c r="C379" t="s">
        <v>220</v>
      </c>
      <c r="D379" t="s">
        <v>221</v>
      </c>
      <c r="E379" s="156">
        <v>169764</v>
      </c>
      <c r="F379" s="156">
        <v>389188</v>
      </c>
      <c r="G379" s="156">
        <v>218257.8817777778</v>
      </c>
      <c r="H379" s="157">
        <f t="shared" si="5"/>
        <v>607445.8817777778</v>
      </c>
      <c r="J379" s="156">
        <v>733159.16177777783</v>
      </c>
    </row>
    <row r="380" spans="3:10" x14ac:dyDescent="0.25">
      <c r="C380" t="s">
        <v>262</v>
      </c>
      <c r="D380" t="s">
        <v>263</v>
      </c>
      <c r="E380" s="156">
        <v>355008</v>
      </c>
      <c r="F380" s="156">
        <v>906054</v>
      </c>
      <c r="G380" s="156">
        <v>311916.32888888894</v>
      </c>
      <c r="H380" s="157">
        <f t="shared" si="5"/>
        <v>1217970.3288888889</v>
      </c>
      <c r="J380" s="156">
        <v>1524816.8355555558</v>
      </c>
    </row>
    <row r="381" spans="3:10" x14ac:dyDescent="0.25">
      <c r="C381" t="s">
        <v>394</v>
      </c>
      <c r="D381" t="s">
        <v>395</v>
      </c>
      <c r="E381" s="156">
        <v>342982</v>
      </c>
      <c r="F381" s="156">
        <v>879729</v>
      </c>
      <c r="G381" s="156">
        <v>341670.45866666688</v>
      </c>
      <c r="H381" s="157">
        <f t="shared" si="5"/>
        <v>1221399.4586666669</v>
      </c>
      <c r="J381" s="156">
        <v>1600897.4853333335</v>
      </c>
    </row>
    <row r="382" spans="3:10" x14ac:dyDescent="0.25">
      <c r="C382" t="s">
        <v>508</v>
      </c>
      <c r="D382" t="s">
        <v>509</v>
      </c>
      <c r="E382" s="156">
        <v>878116</v>
      </c>
      <c r="F382" s="156">
        <v>1370205</v>
      </c>
      <c r="G382" s="156">
        <v>621615.56177777797</v>
      </c>
      <c r="H382" s="157">
        <f t="shared" si="5"/>
        <v>1991820.561777778</v>
      </c>
      <c r="J382" s="156">
        <v>2793640.6151111112</v>
      </c>
    </row>
    <row r="383" spans="3:10" x14ac:dyDescent="0.25">
      <c r="C383" t="s">
        <v>630</v>
      </c>
      <c r="D383" t="s">
        <v>631</v>
      </c>
      <c r="E383" s="156">
        <v>182941</v>
      </c>
      <c r="F383" s="156">
        <v>651004</v>
      </c>
      <c r="G383" s="156">
        <v>514858.29155555577</v>
      </c>
      <c r="H383" s="157">
        <f t="shared" si="5"/>
        <v>1165862.2915555558</v>
      </c>
      <c r="J383" s="156">
        <v>1412853.3315555558</v>
      </c>
    </row>
    <row r="384" spans="3:10" x14ac:dyDescent="0.25">
      <c r="C384" t="s">
        <v>758</v>
      </c>
      <c r="D384" t="s">
        <v>759</v>
      </c>
      <c r="E384" s="156">
        <v>244987</v>
      </c>
      <c r="F384" s="156">
        <v>460606</v>
      </c>
      <c r="G384" s="156">
        <v>154152.39466666675</v>
      </c>
      <c r="H384" s="157">
        <f t="shared" si="5"/>
        <v>614758.39466666675</v>
      </c>
      <c r="J384" s="156">
        <v>848183.99466666672</v>
      </c>
    </row>
    <row r="385" spans="3:10" x14ac:dyDescent="0.25">
      <c r="E385" s="156">
        <v>0</v>
      </c>
      <c r="F385" s="156">
        <v>0</v>
      </c>
      <c r="G385" s="156">
        <v>0</v>
      </c>
      <c r="H385" s="157">
        <f t="shared" si="5"/>
        <v>0</v>
      </c>
      <c r="J385" s="156">
        <v>0</v>
      </c>
    </row>
    <row r="386" spans="3:10" x14ac:dyDescent="0.25">
      <c r="D386" t="s">
        <v>974</v>
      </c>
      <c r="E386" s="156">
        <v>0</v>
      </c>
      <c r="F386" s="156">
        <v>0</v>
      </c>
      <c r="G386" s="156">
        <v>0</v>
      </c>
      <c r="H386" s="157">
        <f t="shared" si="5"/>
        <v>0</v>
      </c>
      <c r="J386" s="156">
        <v>0</v>
      </c>
    </row>
    <row r="387" spans="3:10" x14ac:dyDescent="0.25">
      <c r="C387" t="s">
        <v>62</v>
      </c>
      <c r="D387" t="s">
        <v>63</v>
      </c>
      <c r="E387" s="156">
        <v>437395</v>
      </c>
      <c r="F387" s="156">
        <v>904272</v>
      </c>
      <c r="G387" s="156">
        <v>465723.43111111131</v>
      </c>
      <c r="H387" s="157">
        <f t="shared" si="5"/>
        <v>1369995.4311111113</v>
      </c>
      <c r="J387" s="156">
        <v>1862893.8844444447</v>
      </c>
    </row>
    <row r="388" spans="3:10" x14ac:dyDescent="0.25">
      <c r="C388" t="s">
        <v>84</v>
      </c>
      <c r="D388" t="s">
        <v>85</v>
      </c>
      <c r="E388" s="156">
        <v>285669</v>
      </c>
      <c r="F388" s="156">
        <v>547135</v>
      </c>
      <c r="G388" s="156">
        <v>343789.14577777777</v>
      </c>
      <c r="H388" s="157">
        <f t="shared" si="5"/>
        <v>890924.14577777777</v>
      </c>
      <c r="J388" s="156">
        <v>1246086.4924444444</v>
      </c>
    </row>
    <row r="389" spans="3:10" x14ac:dyDescent="0.25">
      <c r="C389" t="s">
        <v>136</v>
      </c>
      <c r="D389" t="s">
        <v>137</v>
      </c>
      <c r="E389" s="156">
        <v>190873</v>
      </c>
      <c r="F389" s="156">
        <v>402385</v>
      </c>
      <c r="G389" s="156">
        <v>208744.4408888889</v>
      </c>
      <c r="H389" s="157">
        <f t="shared" ref="H389:H452" si="6">+G389+F389</f>
        <v>611129.4408888889</v>
      </c>
      <c r="J389" s="156">
        <v>652612.00088888896</v>
      </c>
    </row>
    <row r="390" spans="3:10" x14ac:dyDescent="0.25">
      <c r="C390" t="s">
        <v>306</v>
      </c>
      <c r="D390" t="s">
        <v>307</v>
      </c>
      <c r="E390" s="156">
        <v>339784</v>
      </c>
      <c r="F390" s="156">
        <v>749433</v>
      </c>
      <c r="G390" s="156">
        <v>366296.6737777777</v>
      </c>
      <c r="H390" s="157">
        <f t="shared" si="6"/>
        <v>1115729.6737777777</v>
      </c>
      <c r="J390" s="156">
        <v>1563783.5404444444</v>
      </c>
    </row>
    <row r="391" spans="3:10" x14ac:dyDescent="0.25">
      <c r="C391" t="s">
        <v>444</v>
      </c>
      <c r="D391" t="s">
        <v>445</v>
      </c>
      <c r="E391" s="156">
        <v>207120</v>
      </c>
      <c r="F391" s="156">
        <v>359251</v>
      </c>
      <c r="G391" s="156">
        <v>169020.48800000001</v>
      </c>
      <c r="H391" s="157">
        <f t="shared" si="6"/>
        <v>528271.48800000001</v>
      </c>
      <c r="J391" s="156">
        <v>864705.08799999999</v>
      </c>
    </row>
    <row r="392" spans="3:10" x14ac:dyDescent="0.25">
      <c r="C392" t="s">
        <v>470</v>
      </c>
      <c r="D392" t="s">
        <v>471</v>
      </c>
      <c r="E392" s="156">
        <v>389805</v>
      </c>
      <c r="F392" s="156">
        <v>767420</v>
      </c>
      <c r="G392" s="156">
        <v>377638.15022222232</v>
      </c>
      <c r="H392" s="157">
        <f t="shared" si="6"/>
        <v>1145058.1502222223</v>
      </c>
      <c r="J392" s="156">
        <v>1558530.3635555557</v>
      </c>
    </row>
    <row r="393" spans="3:10" x14ac:dyDescent="0.25">
      <c r="C393" t="s">
        <v>576</v>
      </c>
      <c r="D393" t="s">
        <v>577</v>
      </c>
      <c r="E393" s="156">
        <v>281831</v>
      </c>
      <c r="F393" s="156">
        <v>503091</v>
      </c>
      <c r="G393" s="156">
        <v>453493.29422222229</v>
      </c>
      <c r="H393" s="157">
        <f t="shared" si="6"/>
        <v>956584.29422222229</v>
      </c>
      <c r="J393" s="156">
        <v>1467214.800888889</v>
      </c>
    </row>
    <row r="394" spans="3:10" x14ac:dyDescent="0.25">
      <c r="E394" s="156">
        <v>0</v>
      </c>
      <c r="F394" s="156">
        <v>0</v>
      </c>
      <c r="G394" s="156">
        <v>0</v>
      </c>
      <c r="H394" s="157">
        <f t="shared" si="6"/>
        <v>0</v>
      </c>
      <c r="J394" s="156">
        <v>0</v>
      </c>
    </row>
    <row r="395" spans="3:10" x14ac:dyDescent="0.25">
      <c r="D395" t="s">
        <v>975</v>
      </c>
      <c r="E395" s="156">
        <v>0</v>
      </c>
      <c r="F395" s="156">
        <v>0</v>
      </c>
      <c r="G395" s="156">
        <v>0</v>
      </c>
      <c r="H395" s="157">
        <f t="shared" si="6"/>
        <v>0</v>
      </c>
      <c r="J395" s="156">
        <v>0</v>
      </c>
    </row>
    <row r="396" spans="3:10" x14ac:dyDescent="0.25">
      <c r="C396" t="s">
        <v>172</v>
      </c>
      <c r="D396" t="s">
        <v>173</v>
      </c>
      <c r="E396" s="156">
        <v>439186</v>
      </c>
      <c r="F396" s="156">
        <v>703195</v>
      </c>
      <c r="G396" s="156">
        <v>636961.62044444447</v>
      </c>
      <c r="H396" s="157">
        <f t="shared" si="6"/>
        <v>1340156.6204444445</v>
      </c>
      <c r="J396" s="156">
        <v>2026312.2471111112</v>
      </c>
    </row>
    <row r="397" spans="3:10" x14ac:dyDescent="0.25">
      <c r="C397" t="s">
        <v>528</v>
      </c>
      <c r="D397" t="s">
        <v>529</v>
      </c>
      <c r="E397" s="156">
        <v>472960</v>
      </c>
      <c r="F397" s="156">
        <v>1296495</v>
      </c>
      <c r="G397" s="156">
        <v>388121.48622222221</v>
      </c>
      <c r="H397" s="157">
        <f t="shared" si="6"/>
        <v>1684616.4862222222</v>
      </c>
      <c r="J397" s="156">
        <v>2019502.4595555556</v>
      </c>
    </row>
    <row r="398" spans="3:10" x14ac:dyDescent="0.25">
      <c r="C398" t="s">
        <v>632</v>
      </c>
      <c r="D398" t="s">
        <v>633</v>
      </c>
      <c r="E398" s="156">
        <v>259699</v>
      </c>
      <c r="F398" s="156">
        <v>606241</v>
      </c>
      <c r="G398" s="156">
        <v>536990.34222222236</v>
      </c>
      <c r="H398" s="157">
        <f t="shared" si="6"/>
        <v>1143231.3422222224</v>
      </c>
      <c r="J398" s="156">
        <v>1906435.6088888892</v>
      </c>
    </row>
    <row r="399" spans="3:10" x14ac:dyDescent="0.25">
      <c r="C399" t="s">
        <v>734</v>
      </c>
      <c r="D399" t="s">
        <v>735</v>
      </c>
      <c r="E399" s="156">
        <v>451595</v>
      </c>
      <c r="F399" s="156">
        <v>997645</v>
      </c>
      <c r="G399" s="156">
        <v>376308.80888888892</v>
      </c>
      <c r="H399" s="157">
        <f t="shared" si="6"/>
        <v>1373953.8088888889</v>
      </c>
      <c r="J399" s="156">
        <v>2086927.7822222221</v>
      </c>
    </row>
    <row r="400" spans="3:10" x14ac:dyDescent="0.25">
      <c r="C400" t="s">
        <v>774</v>
      </c>
      <c r="D400" t="s">
        <v>775</v>
      </c>
      <c r="E400" s="156">
        <v>342342</v>
      </c>
      <c r="F400" s="156">
        <v>670011</v>
      </c>
      <c r="G400" s="156">
        <v>437205.85155555559</v>
      </c>
      <c r="H400" s="157">
        <f t="shared" si="6"/>
        <v>1107216.8515555556</v>
      </c>
      <c r="J400" s="156">
        <v>1509796.3715555556</v>
      </c>
    </row>
    <row r="401" spans="3:10" x14ac:dyDescent="0.25">
      <c r="E401" s="156">
        <v>0</v>
      </c>
      <c r="F401" s="156">
        <v>0</v>
      </c>
      <c r="G401" s="156">
        <v>0</v>
      </c>
      <c r="H401" s="157">
        <f t="shared" si="6"/>
        <v>0</v>
      </c>
      <c r="J401" s="156">
        <v>0</v>
      </c>
    </row>
    <row r="402" spans="3:10" x14ac:dyDescent="0.25">
      <c r="D402" t="s">
        <v>976</v>
      </c>
      <c r="E402" s="156">
        <v>0</v>
      </c>
      <c r="F402" s="156">
        <v>0</v>
      </c>
      <c r="G402" s="156">
        <v>0</v>
      </c>
      <c r="H402" s="157">
        <f t="shared" si="6"/>
        <v>0</v>
      </c>
      <c r="J402" s="156">
        <v>0</v>
      </c>
    </row>
    <row r="403" spans="3:10" x14ac:dyDescent="0.25">
      <c r="C403" t="s">
        <v>450</v>
      </c>
      <c r="D403" t="s">
        <v>451</v>
      </c>
      <c r="E403" s="156">
        <v>504175</v>
      </c>
      <c r="F403" s="156">
        <v>996784</v>
      </c>
      <c r="G403" s="156">
        <v>517449.503111111</v>
      </c>
      <c r="H403" s="157">
        <f t="shared" si="6"/>
        <v>1514233.503111111</v>
      </c>
      <c r="J403" s="156">
        <v>1998639.9031111109</v>
      </c>
    </row>
    <row r="404" spans="3:10" x14ac:dyDescent="0.25">
      <c r="C404" t="s">
        <v>590</v>
      </c>
      <c r="D404" t="s">
        <v>591</v>
      </c>
      <c r="E404" s="156">
        <v>624174</v>
      </c>
      <c r="F404" s="156">
        <v>1396920</v>
      </c>
      <c r="G404" s="156">
        <v>958327.71911111148</v>
      </c>
      <c r="H404" s="157">
        <f t="shared" si="6"/>
        <v>2355247.7191111115</v>
      </c>
      <c r="J404" s="156">
        <v>2976128.572444445</v>
      </c>
    </row>
    <row r="405" spans="3:10" x14ac:dyDescent="0.25">
      <c r="C405" t="s">
        <v>636</v>
      </c>
      <c r="D405" t="s">
        <v>637</v>
      </c>
      <c r="E405" s="156">
        <v>601146</v>
      </c>
      <c r="F405" s="156">
        <v>1391463</v>
      </c>
      <c r="G405" s="156">
        <v>915874.52</v>
      </c>
      <c r="H405" s="157">
        <f t="shared" si="6"/>
        <v>2307337.52</v>
      </c>
      <c r="J405" s="156">
        <v>3551001.0933333333</v>
      </c>
    </row>
    <row r="406" spans="3:10" x14ac:dyDescent="0.25">
      <c r="C406" t="s">
        <v>700</v>
      </c>
      <c r="D406" t="s">
        <v>701</v>
      </c>
      <c r="E406" s="156">
        <v>391980</v>
      </c>
      <c r="F406" s="156">
        <v>1039725</v>
      </c>
      <c r="G406" s="156">
        <v>686946.05688888906</v>
      </c>
      <c r="H406" s="157">
        <f t="shared" si="6"/>
        <v>1726671.0568888891</v>
      </c>
      <c r="J406" s="156">
        <v>2302851.0035555558</v>
      </c>
    </row>
    <row r="407" spans="3:10" x14ac:dyDescent="0.25">
      <c r="C407" t="s">
        <v>776</v>
      </c>
      <c r="D407" t="s">
        <v>777</v>
      </c>
      <c r="E407" s="156">
        <v>91342</v>
      </c>
      <c r="F407" s="156">
        <v>238556</v>
      </c>
      <c r="G407" s="156">
        <v>145400.37333333341</v>
      </c>
      <c r="H407" s="157">
        <f t="shared" si="6"/>
        <v>383956.37333333341</v>
      </c>
      <c r="J407" s="156">
        <v>443644.0533333334</v>
      </c>
    </row>
    <row r="408" spans="3:10" x14ac:dyDescent="0.25">
      <c r="E408" s="156">
        <v>0</v>
      </c>
      <c r="F408" s="156">
        <v>0</v>
      </c>
      <c r="G408" s="156">
        <v>0</v>
      </c>
      <c r="H408" s="157">
        <f t="shared" si="6"/>
        <v>0</v>
      </c>
      <c r="J408" s="156">
        <v>0</v>
      </c>
    </row>
    <row r="409" spans="3:10" x14ac:dyDescent="0.25">
      <c r="D409" t="s">
        <v>977</v>
      </c>
      <c r="E409" s="156">
        <v>0</v>
      </c>
      <c r="F409" s="156">
        <v>0</v>
      </c>
      <c r="G409" s="156">
        <v>0</v>
      </c>
      <c r="H409" s="157">
        <f t="shared" si="6"/>
        <v>0</v>
      </c>
      <c r="J409" s="156">
        <v>0</v>
      </c>
    </row>
    <row r="410" spans="3:10" x14ac:dyDescent="0.25">
      <c r="C410" t="s">
        <v>156</v>
      </c>
      <c r="D410" t="s">
        <v>157</v>
      </c>
      <c r="E410" s="156">
        <v>153261</v>
      </c>
      <c r="F410" s="156">
        <v>584178</v>
      </c>
      <c r="G410" s="156">
        <v>120522.10222222225</v>
      </c>
      <c r="H410" s="157">
        <f t="shared" si="6"/>
        <v>704700.10222222225</v>
      </c>
      <c r="J410" s="156">
        <v>1006264.9022222222</v>
      </c>
    </row>
    <row r="411" spans="3:10" x14ac:dyDescent="0.25">
      <c r="C411" t="s">
        <v>266</v>
      </c>
      <c r="D411" t="s">
        <v>267</v>
      </c>
      <c r="E411" s="156">
        <v>381233</v>
      </c>
      <c r="F411" s="156">
        <v>682439</v>
      </c>
      <c r="G411" s="156">
        <v>365405.35911111138</v>
      </c>
      <c r="H411" s="157">
        <f t="shared" si="6"/>
        <v>1047844.3591111114</v>
      </c>
      <c r="J411" s="156">
        <v>1608242.2257777778</v>
      </c>
    </row>
    <row r="412" spans="3:10" x14ac:dyDescent="0.25">
      <c r="C412" t="s">
        <v>426</v>
      </c>
      <c r="D412" t="s">
        <v>427</v>
      </c>
      <c r="E412" s="156">
        <v>260723</v>
      </c>
      <c r="F412" s="156">
        <v>484999</v>
      </c>
      <c r="G412" s="156">
        <v>231361.75555555557</v>
      </c>
      <c r="H412" s="157">
        <f t="shared" si="6"/>
        <v>716360.75555555557</v>
      </c>
      <c r="J412" s="156">
        <v>1196301.3422222221</v>
      </c>
    </row>
    <row r="413" spans="3:10" x14ac:dyDescent="0.25">
      <c r="C413" t="s">
        <v>474</v>
      </c>
      <c r="D413" t="s">
        <v>475</v>
      </c>
      <c r="E413" s="156">
        <v>263921</v>
      </c>
      <c r="F413" s="156">
        <v>777398</v>
      </c>
      <c r="G413" s="156">
        <v>153874.70755555562</v>
      </c>
      <c r="H413" s="157">
        <f t="shared" si="6"/>
        <v>931272.70755555562</v>
      </c>
      <c r="J413" s="156">
        <v>1295262.5742222224</v>
      </c>
    </row>
    <row r="414" spans="3:10" x14ac:dyDescent="0.25">
      <c r="C414" t="s">
        <v>638</v>
      </c>
      <c r="D414" t="s">
        <v>639</v>
      </c>
      <c r="E414" s="156">
        <v>252279</v>
      </c>
      <c r="F414" s="156">
        <v>508812</v>
      </c>
      <c r="G414" s="156">
        <v>266216.85866666667</v>
      </c>
      <c r="H414" s="157">
        <f t="shared" si="6"/>
        <v>775028.85866666667</v>
      </c>
      <c r="J414" s="156">
        <v>1181596.112</v>
      </c>
    </row>
    <row r="415" spans="3:10" x14ac:dyDescent="0.25">
      <c r="C415" t="s">
        <v>658</v>
      </c>
      <c r="D415" t="s">
        <v>659</v>
      </c>
      <c r="E415" s="156">
        <v>222216</v>
      </c>
      <c r="F415" s="156">
        <v>443730</v>
      </c>
      <c r="G415" s="156">
        <v>325755.26844444429</v>
      </c>
      <c r="H415" s="157">
        <f t="shared" si="6"/>
        <v>769485.26844444429</v>
      </c>
      <c r="J415" s="156">
        <v>1338951.2951111109</v>
      </c>
    </row>
    <row r="416" spans="3:10" x14ac:dyDescent="0.25">
      <c r="C416" t="s">
        <v>664</v>
      </c>
      <c r="D416" t="s">
        <v>665</v>
      </c>
      <c r="E416" s="156">
        <v>209039</v>
      </c>
      <c r="F416" s="156">
        <v>361908</v>
      </c>
      <c r="G416" s="156">
        <v>60634.587555555627</v>
      </c>
      <c r="H416" s="157">
        <f t="shared" si="6"/>
        <v>422542.58755555563</v>
      </c>
      <c r="J416" s="156">
        <v>732712.72088888905</v>
      </c>
    </row>
    <row r="417" spans="3:10" x14ac:dyDescent="0.25">
      <c r="C417" t="s">
        <v>696</v>
      </c>
      <c r="D417" t="s">
        <v>697</v>
      </c>
      <c r="E417" s="156">
        <v>156075</v>
      </c>
      <c r="F417" s="156">
        <v>279684</v>
      </c>
      <c r="G417" s="156">
        <v>108853.33866666665</v>
      </c>
      <c r="H417" s="157">
        <f t="shared" si="6"/>
        <v>388537.33866666665</v>
      </c>
      <c r="J417" s="156">
        <v>528162.72533333325</v>
      </c>
    </row>
    <row r="418" spans="3:10" x14ac:dyDescent="0.25">
      <c r="E418" s="156">
        <v>0</v>
      </c>
      <c r="F418" s="156">
        <v>0</v>
      </c>
      <c r="G418" s="156">
        <v>0</v>
      </c>
      <c r="H418" s="157">
        <f t="shared" si="6"/>
        <v>0</v>
      </c>
      <c r="J418" s="156">
        <v>0</v>
      </c>
    </row>
    <row r="419" spans="3:10" x14ac:dyDescent="0.25">
      <c r="D419" t="s">
        <v>978</v>
      </c>
      <c r="E419" s="156">
        <v>0</v>
      </c>
      <c r="F419" s="156">
        <v>0</v>
      </c>
      <c r="G419" s="156">
        <v>0</v>
      </c>
      <c r="H419" s="157">
        <f t="shared" si="6"/>
        <v>0</v>
      </c>
      <c r="J419" s="156">
        <v>0</v>
      </c>
    </row>
    <row r="420" spans="3:10" x14ac:dyDescent="0.25">
      <c r="C420" t="s">
        <v>70</v>
      </c>
      <c r="D420" t="s">
        <v>71</v>
      </c>
      <c r="E420" s="156">
        <v>295392</v>
      </c>
      <c r="F420" s="156">
        <v>629641</v>
      </c>
      <c r="G420" s="156">
        <v>226091.71911111125</v>
      </c>
      <c r="H420" s="157">
        <f t="shared" si="6"/>
        <v>855732.71911111125</v>
      </c>
      <c r="J420" s="156">
        <v>1215291.1191111114</v>
      </c>
    </row>
    <row r="421" spans="3:10" x14ac:dyDescent="0.25">
      <c r="C421" t="s">
        <v>298</v>
      </c>
      <c r="D421" t="s">
        <v>299</v>
      </c>
      <c r="E421" s="156">
        <v>562383</v>
      </c>
      <c r="F421" s="156">
        <v>1435970</v>
      </c>
      <c r="G421" s="156">
        <v>242782.95999999996</v>
      </c>
      <c r="H421" s="157">
        <f t="shared" si="6"/>
        <v>1678752.96</v>
      </c>
      <c r="J421" s="156">
        <v>2155136.4266666668</v>
      </c>
    </row>
    <row r="422" spans="3:10" x14ac:dyDescent="0.25">
      <c r="C422" t="s">
        <v>380</v>
      </c>
      <c r="D422" t="s">
        <v>381</v>
      </c>
      <c r="E422" s="156">
        <v>416286</v>
      </c>
      <c r="F422" s="156">
        <v>1012836</v>
      </c>
      <c r="G422" s="156">
        <v>241271.33600000013</v>
      </c>
      <c r="H422" s="157">
        <f t="shared" si="6"/>
        <v>1254107.3360000001</v>
      </c>
      <c r="J422" s="156">
        <v>1535235.2293333334</v>
      </c>
    </row>
    <row r="423" spans="3:10" x14ac:dyDescent="0.25">
      <c r="C423" t="s">
        <v>458</v>
      </c>
      <c r="D423" t="s">
        <v>459</v>
      </c>
      <c r="E423" s="156">
        <v>408611</v>
      </c>
      <c r="F423" s="156">
        <v>860132</v>
      </c>
      <c r="G423" s="156">
        <v>333713.73955555563</v>
      </c>
      <c r="H423" s="157">
        <f t="shared" si="6"/>
        <v>1193845.7395555556</v>
      </c>
      <c r="J423" s="156">
        <v>1714478.3795555555</v>
      </c>
    </row>
    <row r="424" spans="3:10" x14ac:dyDescent="0.25">
      <c r="C424" t="s">
        <v>654</v>
      </c>
      <c r="D424" t="s">
        <v>655</v>
      </c>
      <c r="E424" s="156">
        <v>267503</v>
      </c>
      <c r="F424" s="156">
        <v>558996</v>
      </c>
      <c r="G424" s="156">
        <v>179501.64088888897</v>
      </c>
      <c r="H424" s="157">
        <f t="shared" si="6"/>
        <v>738497.64088888897</v>
      </c>
      <c r="J424" s="156">
        <v>871794.1742222223</v>
      </c>
    </row>
    <row r="425" spans="3:10" x14ac:dyDescent="0.25">
      <c r="C425" t="s">
        <v>680</v>
      </c>
      <c r="D425" t="s">
        <v>681</v>
      </c>
      <c r="E425" s="156">
        <v>207887</v>
      </c>
      <c r="F425" s="156">
        <v>531129</v>
      </c>
      <c r="G425" s="156">
        <v>181917.65777777776</v>
      </c>
      <c r="H425" s="157">
        <f t="shared" si="6"/>
        <v>713046.65777777776</v>
      </c>
      <c r="J425" s="156">
        <v>1222434.8177777778</v>
      </c>
    </row>
    <row r="426" spans="3:10" x14ac:dyDescent="0.25">
      <c r="C426" t="s">
        <v>752</v>
      </c>
      <c r="D426" t="s">
        <v>753</v>
      </c>
      <c r="E426" s="156">
        <v>200851</v>
      </c>
      <c r="F426" s="156">
        <v>530871</v>
      </c>
      <c r="G426" s="156">
        <v>238410.07733333344</v>
      </c>
      <c r="H426" s="157">
        <f t="shared" si="6"/>
        <v>769281.07733333344</v>
      </c>
      <c r="J426" s="156">
        <v>1204466.9973333334</v>
      </c>
    </row>
    <row r="427" spans="3:10" x14ac:dyDescent="0.25">
      <c r="E427" s="156">
        <v>0</v>
      </c>
      <c r="F427" s="156">
        <v>0</v>
      </c>
      <c r="G427" s="156">
        <v>0</v>
      </c>
      <c r="H427" s="157">
        <f t="shared" si="6"/>
        <v>0</v>
      </c>
      <c r="J427" s="156">
        <v>0</v>
      </c>
    </row>
    <row r="428" spans="3:10" x14ac:dyDescent="0.25">
      <c r="D428" t="s">
        <v>979</v>
      </c>
      <c r="E428" s="156">
        <v>0</v>
      </c>
      <c r="F428" s="156">
        <v>0</v>
      </c>
      <c r="G428" s="156">
        <v>0</v>
      </c>
      <c r="H428" s="157">
        <f t="shared" si="6"/>
        <v>0</v>
      </c>
      <c r="J428" s="156">
        <v>0</v>
      </c>
    </row>
    <row r="429" spans="3:10" x14ac:dyDescent="0.25">
      <c r="C429" t="s">
        <v>278</v>
      </c>
      <c r="D429" t="s">
        <v>279</v>
      </c>
      <c r="E429" s="156">
        <v>452619</v>
      </c>
      <c r="F429" s="156">
        <v>1247137</v>
      </c>
      <c r="G429" s="156">
        <v>292952.24711111118</v>
      </c>
      <c r="H429" s="157">
        <f t="shared" si="6"/>
        <v>1540089.2471111112</v>
      </c>
      <c r="J429" s="156">
        <v>2066638.3671111111</v>
      </c>
    </row>
    <row r="430" spans="3:10" x14ac:dyDescent="0.25">
      <c r="C430" t="s">
        <v>284</v>
      </c>
      <c r="D430" t="s">
        <v>285</v>
      </c>
      <c r="E430" s="156">
        <v>107846</v>
      </c>
      <c r="F430" s="156">
        <v>607945</v>
      </c>
      <c r="G430" s="156">
        <v>343815.76444444456</v>
      </c>
      <c r="H430" s="157">
        <f t="shared" si="6"/>
        <v>951760.76444444456</v>
      </c>
      <c r="J430" s="156">
        <v>1547351.6977777779</v>
      </c>
    </row>
    <row r="431" spans="3:10" x14ac:dyDescent="0.25">
      <c r="C431" t="s">
        <v>322</v>
      </c>
      <c r="D431" t="s">
        <v>323</v>
      </c>
      <c r="E431" s="156">
        <v>137525</v>
      </c>
      <c r="F431" s="156">
        <v>583913</v>
      </c>
      <c r="G431" s="156">
        <v>630673.73511111131</v>
      </c>
      <c r="H431" s="157">
        <f t="shared" si="6"/>
        <v>1214586.7351111113</v>
      </c>
      <c r="J431" s="156">
        <v>1510961.0284444448</v>
      </c>
    </row>
    <row r="432" spans="3:10" x14ac:dyDescent="0.25">
      <c r="C432" t="s">
        <v>466</v>
      </c>
      <c r="D432" t="s">
        <v>467</v>
      </c>
      <c r="E432" s="156">
        <v>139956</v>
      </c>
      <c r="F432" s="156">
        <v>352149</v>
      </c>
      <c r="G432" s="156">
        <v>400789.6320000001</v>
      </c>
      <c r="H432" s="157">
        <f t="shared" si="6"/>
        <v>752938.6320000001</v>
      </c>
      <c r="J432" s="156">
        <v>951755.3786666668</v>
      </c>
    </row>
    <row r="433" spans="3:10" x14ac:dyDescent="0.25">
      <c r="C433" t="s">
        <v>554</v>
      </c>
      <c r="D433" t="s">
        <v>555</v>
      </c>
      <c r="E433" s="156">
        <v>409122</v>
      </c>
      <c r="F433" s="156">
        <v>1105723</v>
      </c>
      <c r="G433" s="156">
        <v>456046.80977777787</v>
      </c>
      <c r="H433" s="157">
        <f t="shared" si="6"/>
        <v>1561769.8097777779</v>
      </c>
      <c r="J433" s="156">
        <v>2144301.8631111113</v>
      </c>
    </row>
    <row r="434" spans="3:10" x14ac:dyDescent="0.25">
      <c r="C434" t="s">
        <v>574</v>
      </c>
      <c r="D434" t="s">
        <v>575</v>
      </c>
      <c r="E434" s="156">
        <v>430103</v>
      </c>
      <c r="F434" s="156">
        <v>743328</v>
      </c>
      <c r="G434" s="156">
        <v>318358.72622222221</v>
      </c>
      <c r="H434" s="157">
        <f t="shared" si="6"/>
        <v>1061686.7262222222</v>
      </c>
      <c r="J434" s="156">
        <v>1293994.3528888889</v>
      </c>
    </row>
    <row r="435" spans="3:10" x14ac:dyDescent="0.25">
      <c r="C435" t="s">
        <v>650</v>
      </c>
      <c r="D435" t="s">
        <v>651</v>
      </c>
      <c r="E435" s="156">
        <v>230275</v>
      </c>
      <c r="F435" s="156">
        <v>540693</v>
      </c>
      <c r="G435" s="156">
        <v>355382.0151111111</v>
      </c>
      <c r="H435" s="157">
        <f t="shared" si="6"/>
        <v>896075.0151111111</v>
      </c>
      <c r="J435" s="156">
        <v>1218595.4417777779</v>
      </c>
    </row>
    <row r="436" spans="3:10" x14ac:dyDescent="0.25">
      <c r="C436" t="s">
        <v>686</v>
      </c>
      <c r="D436" t="s">
        <v>687</v>
      </c>
      <c r="E436" s="156">
        <v>69338</v>
      </c>
      <c r="F436" s="156">
        <v>307781</v>
      </c>
      <c r="G436" s="156">
        <v>322729.6773333333</v>
      </c>
      <c r="H436" s="157">
        <f t="shared" si="6"/>
        <v>630510.6773333333</v>
      </c>
      <c r="J436" s="156">
        <v>918233.23733333335</v>
      </c>
    </row>
    <row r="437" spans="3:10" x14ac:dyDescent="0.25">
      <c r="C437" t="s">
        <v>698</v>
      </c>
      <c r="D437" t="s">
        <v>699</v>
      </c>
      <c r="E437" s="156">
        <v>234241</v>
      </c>
      <c r="F437" s="156">
        <v>530550</v>
      </c>
      <c r="G437" s="156">
        <v>395483.00622222235</v>
      </c>
      <c r="H437" s="157">
        <f t="shared" si="6"/>
        <v>926033.00622222235</v>
      </c>
      <c r="J437" s="156">
        <v>1242261.0595555557</v>
      </c>
    </row>
    <row r="438" spans="3:10" x14ac:dyDescent="0.25">
      <c r="C438" t="s">
        <v>754</v>
      </c>
      <c r="D438" t="s">
        <v>755</v>
      </c>
      <c r="E438" s="156">
        <v>311255</v>
      </c>
      <c r="F438" s="156">
        <v>647763</v>
      </c>
      <c r="G438" s="156">
        <v>357219.77244444448</v>
      </c>
      <c r="H438" s="157">
        <f t="shared" si="6"/>
        <v>1004982.7724444445</v>
      </c>
      <c r="J438" s="156">
        <v>1382903.9457777778</v>
      </c>
    </row>
    <row r="439" spans="3:10" x14ac:dyDescent="0.25">
      <c r="C439" t="s">
        <v>798</v>
      </c>
      <c r="D439" t="s">
        <v>799</v>
      </c>
      <c r="E439" s="156">
        <v>310360</v>
      </c>
      <c r="F439" s="156">
        <v>614143</v>
      </c>
      <c r="G439" s="156">
        <v>254189.15466666676</v>
      </c>
      <c r="H439" s="157">
        <f t="shared" si="6"/>
        <v>868332.15466666676</v>
      </c>
      <c r="J439" s="156">
        <v>1309494.1813333333</v>
      </c>
    </row>
    <row r="440" spans="3:10" x14ac:dyDescent="0.25">
      <c r="E440" s="156">
        <v>0</v>
      </c>
      <c r="F440" s="156">
        <v>0</v>
      </c>
      <c r="G440" s="156">
        <v>0</v>
      </c>
      <c r="H440" s="157">
        <f t="shared" si="6"/>
        <v>0</v>
      </c>
      <c r="J440" s="156">
        <v>0</v>
      </c>
    </row>
    <row r="441" spans="3:10" x14ac:dyDescent="0.25">
      <c r="D441" t="s">
        <v>980</v>
      </c>
      <c r="E441" s="156">
        <v>0</v>
      </c>
      <c r="F441" s="156">
        <v>0</v>
      </c>
      <c r="G441" s="156">
        <v>0</v>
      </c>
      <c r="H441" s="157">
        <f t="shared" si="6"/>
        <v>0</v>
      </c>
      <c r="J441" s="156">
        <v>0</v>
      </c>
    </row>
    <row r="442" spans="3:10" x14ac:dyDescent="0.25">
      <c r="C442" t="s">
        <v>500</v>
      </c>
      <c r="D442" t="s">
        <v>501</v>
      </c>
      <c r="E442" s="156">
        <v>91087</v>
      </c>
      <c r="F442" s="156">
        <v>208517</v>
      </c>
      <c r="G442" s="156">
        <v>178509.69333333336</v>
      </c>
      <c r="H442" s="157">
        <f t="shared" si="6"/>
        <v>387026.69333333336</v>
      </c>
      <c r="J442" s="156">
        <v>514491.76</v>
      </c>
    </row>
    <row r="443" spans="3:10" x14ac:dyDescent="0.25">
      <c r="C443" t="s">
        <v>522</v>
      </c>
      <c r="D443" t="s">
        <v>523</v>
      </c>
      <c r="E443" s="156">
        <v>167589</v>
      </c>
      <c r="F443" s="156">
        <v>591015</v>
      </c>
      <c r="G443" s="156">
        <v>300690.43999999994</v>
      </c>
      <c r="H443" s="157">
        <f t="shared" si="6"/>
        <v>891705.44</v>
      </c>
      <c r="J443" s="156">
        <v>1280232.2666666666</v>
      </c>
    </row>
    <row r="444" spans="3:10" x14ac:dyDescent="0.25">
      <c r="C444" t="s">
        <v>572</v>
      </c>
      <c r="D444" t="s">
        <v>573</v>
      </c>
      <c r="E444" s="156">
        <v>434964</v>
      </c>
      <c r="F444" s="156">
        <v>893255</v>
      </c>
      <c r="G444" s="156">
        <v>389696.90755555546</v>
      </c>
      <c r="H444" s="157">
        <f t="shared" si="6"/>
        <v>1282951.9075555555</v>
      </c>
      <c r="J444" s="156">
        <v>1797772.2808888888</v>
      </c>
    </row>
    <row r="445" spans="3:10" x14ac:dyDescent="0.25">
      <c r="C445" t="s">
        <v>674</v>
      </c>
      <c r="D445" t="s">
        <v>675</v>
      </c>
      <c r="E445" s="156">
        <v>217738</v>
      </c>
      <c r="F445" s="156">
        <v>596995</v>
      </c>
      <c r="G445" s="156">
        <v>484846.86844444461</v>
      </c>
      <c r="H445" s="157">
        <f t="shared" si="6"/>
        <v>1081841.8684444446</v>
      </c>
      <c r="J445" s="156">
        <v>1604207.0951111112</v>
      </c>
    </row>
    <row r="446" spans="3:10" x14ac:dyDescent="0.25">
      <c r="C446" t="s">
        <v>746</v>
      </c>
      <c r="D446" t="s">
        <v>747</v>
      </c>
      <c r="E446" s="156">
        <v>292450</v>
      </c>
      <c r="F446" s="156">
        <v>817929</v>
      </c>
      <c r="G446" s="156">
        <v>191405.16622222227</v>
      </c>
      <c r="H446" s="157">
        <f t="shared" si="6"/>
        <v>1009334.1662222223</v>
      </c>
      <c r="J446" s="156">
        <v>1221764.7795555557</v>
      </c>
    </row>
    <row r="447" spans="3:10" x14ac:dyDescent="0.25">
      <c r="E447" s="156">
        <v>0</v>
      </c>
      <c r="F447" s="156">
        <v>0</v>
      </c>
      <c r="G447" s="156">
        <v>0</v>
      </c>
      <c r="H447" s="157">
        <f t="shared" si="6"/>
        <v>0</v>
      </c>
      <c r="J447" s="156">
        <v>0</v>
      </c>
    </row>
    <row r="448" spans="3:10" x14ac:dyDescent="0.25">
      <c r="D448" t="s">
        <v>981</v>
      </c>
      <c r="E448" s="156">
        <v>0</v>
      </c>
      <c r="F448" s="156">
        <v>0</v>
      </c>
      <c r="G448" s="156">
        <v>0</v>
      </c>
      <c r="H448" s="157">
        <f t="shared" si="6"/>
        <v>0</v>
      </c>
      <c r="J448" s="156">
        <v>0</v>
      </c>
    </row>
    <row r="449" spans="3:10" x14ac:dyDescent="0.25">
      <c r="C449" t="s">
        <v>54</v>
      </c>
      <c r="D449" t="s">
        <v>55</v>
      </c>
      <c r="E449" s="156">
        <v>62430</v>
      </c>
      <c r="F449" s="156">
        <v>214747</v>
      </c>
      <c r="G449" s="156">
        <v>243925.09244444442</v>
      </c>
      <c r="H449" s="157">
        <f t="shared" si="6"/>
        <v>458672.09244444442</v>
      </c>
      <c r="J449" s="156">
        <v>565601.05244444439</v>
      </c>
    </row>
    <row r="450" spans="3:10" x14ac:dyDescent="0.25">
      <c r="C450" t="s">
        <v>60</v>
      </c>
      <c r="D450" t="s">
        <v>61</v>
      </c>
      <c r="E450" s="156">
        <v>508908</v>
      </c>
      <c r="F450" s="156">
        <v>1064658</v>
      </c>
      <c r="G450" s="156">
        <v>1000317.5688888892</v>
      </c>
      <c r="H450" s="157">
        <f t="shared" si="6"/>
        <v>2064975.5688888892</v>
      </c>
      <c r="J450" s="156">
        <v>2549386.9822222227</v>
      </c>
    </row>
    <row r="451" spans="3:10" x14ac:dyDescent="0.25">
      <c r="C451" t="s">
        <v>182</v>
      </c>
      <c r="D451" t="s">
        <v>183</v>
      </c>
      <c r="E451" s="156">
        <v>382896</v>
      </c>
      <c r="F451" s="156">
        <v>913303</v>
      </c>
      <c r="G451" s="156">
        <v>474156.56533333333</v>
      </c>
      <c r="H451" s="157">
        <f t="shared" si="6"/>
        <v>1387459.5653333333</v>
      </c>
      <c r="J451" s="156">
        <v>2111652.8453333331</v>
      </c>
    </row>
    <row r="452" spans="3:10" x14ac:dyDescent="0.25">
      <c r="C452" t="s">
        <v>208</v>
      </c>
      <c r="D452" t="s">
        <v>209</v>
      </c>
      <c r="E452" s="156">
        <v>477309</v>
      </c>
      <c r="F452" s="156">
        <v>931606</v>
      </c>
      <c r="G452" s="156">
        <v>183969.06933333352</v>
      </c>
      <c r="H452" s="157">
        <f t="shared" si="6"/>
        <v>1115575.0693333335</v>
      </c>
      <c r="J452" s="156">
        <v>1316776.3493333336</v>
      </c>
    </row>
    <row r="453" spans="3:10" x14ac:dyDescent="0.25">
      <c r="C453" t="s">
        <v>370</v>
      </c>
      <c r="D453" t="s">
        <v>371</v>
      </c>
      <c r="E453" s="156">
        <v>378803</v>
      </c>
      <c r="F453" s="156">
        <v>769382</v>
      </c>
      <c r="G453" s="156">
        <v>397080.89688888891</v>
      </c>
      <c r="H453" s="157">
        <f t="shared" ref="H453:H463" si="7">+G453+F453</f>
        <v>1166462.8968888889</v>
      </c>
      <c r="J453" s="156">
        <v>1942899.0568888891</v>
      </c>
    </row>
    <row r="454" spans="3:10" x14ac:dyDescent="0.25">
      <c r="C454" t="s">
        <v>460</v>
      </c>
      <c r="D454" t="s">
        <v>461</v>
      </c>
      <c r="E454" s="156">
        <v>359997</v>
      </c>
      <c r="F454" s="156">
        <v>866374</v>
      </c>
      <c r="G454" s="156">
        <v>735319.12533333339</v>
      </c>
      <c r="H454" s="157">
        <f t="shared" si="7"/>
        <v>1601693.1253333334</v>
      </c>
      <c r="J454" s="156">
        <v>2495071.5786666665</v>
      </c>
    </row>
    <row r="455" spans="3:10" x14ac:dyDescent="0.25">
      <c r="C455" t="s">
        <v>808</v>
      </c>
      <c r="D455" t="s">
        <v>809</v>
      </c>
      <c r="E455" s="156">
        <v>273132</v>
      </c>
      <c r="F455" s="156">
        <v>445401</v>
      </c>
      <c r="G455" s="156">
        <v>219938.13866666669</v>
      </c>
      <c r="H455" s="157">
        <f t="shared" si="7"/>
        <v>665339.13866666669</v>
      </c>
      <c r="J455" s="156">
        <v>835076.20533333335</v>
      </c>
    </row>
    <row r="456" spans="3:10" x14ac:dyDescent="0.25">
      <c r="E456" s="156">
        <v>0</v>
      </c>
      <c r="F456" s="156">
        <v>0</v>
      </c>
      <c r="G456" s="156">
        <v>0</v>
      </c>
      <c r="H456" s="157">
        <f t="shared" si="7"/>
        <v>0</v>
      </c>
      <c r="J456" s="156">
        <v>0</v>
      </c>
    </row>
    <row r="457" spans="3:10" x14ac:dyDescent="0.25">
      <c r="D457" t="s">
        <v>982</v>
      </c>
      <c r="E457" s="156">
        <v>0</v>
      </c>
      <c r="F457" s="156">
        <v>0</v>
      </c>
      <c r="G457" s="156">
        <v>0</v>
      </c>
      <c r="H457" s="157">
        <f t="shared" si="7"/>
        <v>0</v>
      </c>
      <c r="J457" s="156">
        <v>0</v>
      </c>
    </row>
    <row r="458" spans="3:10" x14ac:dyDescent="0.25">
      <c r="C458" t="s">
        <v>132</v>
      </c>
      <c r="D458" t="s">
        <v>133</v>
      </c>
      <c r="E458" s="156">
        <v>124988</v>
      </c>
      <c r="F458" s="156">
        <v>365588</v>
      </c>
      <c r="G458" s="156">
        <v>321981.89155555563</v>
      </c>
      <c r="H458" s="157">
        <f t="shared" si="7"/>
        <v>687569.89155555563</v>
      </c>
      <c r="J458" s="156">
        <v>950474.42488888907</v>
      </c>
    </row>
    <row r="459" spans="3:10" x14ac:dyDescent="0.25">
      <c r="C459" t="s">
        <v>440</v>
      </c>
      <c r="D459" t="s">
        <v>441</v>
      </c>
      <c r="E459" s="156">
        <v>409762</v>
      </c>
      <c r="F459" s="156">
        <v>751530</v>
      </c>
      <c r="G459" s="156">
        <v>305493.14222222241</v>
      </c>
      <c r="H459" s="157">
        <f t="shared" si="7"/>
        <v>1057023.1422222224</v>
      </c>
      <c r="J459" s="156">
        <v>1378173.9688888891</v>
      </c>
    </row>
    <row r="460" spans="3:10" x14ac:dyDescent="0.25">
      <c r="C460" t="s">
        <v>552</v>
      </c>
      <c r="D460" t="s">
        <v>553</v>
      </c>
      <c r="E460" s="156">
        <v>164263</v>
      </c>
      <c r="F460" s="156">
        <v>308485</v>
      </c>
      <c r="G460" s="156">
        <v>105003.79288888886</v>
      </c>
      <c r="H460" s="157">
        <f t="shared" si="7"/>
        <v>413488.79288888886</v>
      </c>
      <c r="J460" s="156">
        <v>673715.67288888886</v>
      </c>
    </row>
    <row r="461" spans="3:10" x14ac:dyDescent="0.25">
      <c r="C461" t="s">
        <v>804</v>
      </c>
      <c r="D461" t="s">
        <v>805</v>
      </c>
      <c r="E461" s="156">
        <v>406308</v>
      </c>
      <c r="F461" s="156">
        <v>676315</v>
      </c>
      <c r="G461" s="156">
        <v>369433.60266666673</v>
      </c>
      <c r="H461" s="157">
        <f t="shared" si="7"/>
        <v>1045748.6026666667</v>
      </c>
      <c r="J461" s="156">
        <v>1481338.7893333333</v>
      </c>
    </row>
    <row r="462" spans="3:10" x14ac:dyDescent="0.25">
      <c r="C462" t="s">
        <v>810</v>
      </c>
      <c r="D462" t="s">
        <v>811</v>
      </c>
      <c r="E462" s="156">
        <v>361276</v>
      </c>
      <c r="F462" s="156">
        <v>799217</v>
      </c>
      <c r="G462" s="156">
        <v>461532.9964444444</v>
      </c>
      <c r="H462" s="157">
        <f t="shared" si="7"/>
        <v>1260749.9964444444</v>
      </c>
      <c r="J462" s="156">
        <v>1937734.2097777778</v>
      </c>
    </row>
    <row r="463" spans="3:10" x14ac:dyDescent="0.25">
      <c r="C463" t="s">
        <v>816</v>
      </c>
      <c r="D463" t="s">
        <v>817</v>
      </c>
      <c r="E463" s="156">
        <v>258420</v>
      </c>
      <c r="F463" s="156">
        <v>492352</v>
      </c>
      <c r="G463" s="156">
        <v>261056.56977777788</v>
      </c>
      <c r="H463" s="157">
        <f t="shared" si="7"/>
        <v>753408.56977777788</v>
      </c>
      <c r="J463" s="156">
        <v>1254617.1031111111</v>
      </c>
    </row>
    <row r="464" spans="3:10" x14ac:dyDescent="0.25">
      <c r="E464" s="156"/>
      <c r="F464" s="156"/>
      <c r="G464" s="156">
        <v>0</v>
      </c>
      <c r="J464" s="156"/>
    </row>
    <row r="465" spans="5:10" x14ac:dyDescent="0.25">
      <c r="E465" s="157">
        <f>SUM(E4:E464)</f>
        <v>199260645</v>
      </c>
      <c r="F465" s="157">
        <v>431890215</v>
      </c>
      <c r="G465" s="157">
        <v>236449098.22467446</v>
      </c>
      <c r="H465" s="157">
        <f>SUM(H4:H463)</f>
        <v>668339313.22467458</v>
      </c>
      <c r="J465" s="157">
        <v>916973546.82467389</v>
      </c>
    </row>
    <row r="466" spans="5:10" x14ac:dyDescent="0.25">
      <c r="E466" s="156"/>
    </row>
    <row r="467" spans="5:10" x14ac:dyDescent="0.25">
      <c r="E467" s="157">
        <f>+E465</f>
        <v>199260645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G132"/>
  <sheetViews>
    <sheetView workbookViewId="0">
      <selection activeCell="N12" sqref="N12"/>
    </sheetView>
  </sheetViews>
  <sheetFormatPr defaultRowHeight="15" x14ac:dyDescent="0.25"/>
  <cols>
    <col min="3" max="3" width="35.28515625" customWidth="1"/>
    <col min="4" max="4" width="11.5703125" style="184" bestFit="1" customWidth="1"/>
    <col min="5" max="5" width="53.85546875" style="184" customWidth="1"/>
    <col min="6" max="6" width="12" style="184" customWidth="1"/>
  </cols>
  <sheetData>
    <row r="7" spans="3:6" x14ac:dyDescent="0.25">
      <c r="C7" t="s">
        <v>2</v>
      </c>
    </row>
    <row r="8" spans="3:6" x14ac:dyDescent="0.25">
      <c r="C8" t="s">
        <v>1034</v>
      </c>
      <c r="D8" s="184">
        <v>0</v>
      </c>
      <c r="E8" s="184" t="s">
        <v>1034</v>
      </c>
    </row>
    <row r="9" spans="3:6" x14ac:dyDescent="0.25">
      <c r="C9" t="s">
        <v>1035</v>
      </c>
      <c r="D9" s="184">
        <v>20832.538807711142</v>
      </c>
      <c r="E9" s="184" t="s">
        <v>1035</v>
      </c>
      <c r="F9" s="224">
        <v>24112.194949933481</v>
      </c>
    </row>
    <row r="10" spans="3:6" x14ac:dyDescent="0.25">
      <c r="C10" t="s">
        <v>1036</v>
      </c>
      <c r="D10" s="184">
        <v>165.12961278642695</v>
      </c>
      <c r="E10" s="184" t="s">
        <v>1036</v>
      </c>
      <c r="F10" s="224">
        <v>117.94972341887568</v>
      </c>
    </row>
    <row r="11" spans="3:6" x14ac:dyDescent="0.25">
      <c r="C11" t="s">
        <v>1037</v>
      </c>
      <c r="E11" s="184" t="s">
        <v>19</v>
      </c>
      <c r="F11" s="224">
        <v>4.5980050000000006</v>
      </c>
    </row>
    <row r="12" spans="3:6" x14ac:dyDescent="0.25">
      <c r="C12" t="s">
        <v>30</v>
      </c>
      <c r="D12" s="184">
        <v>2.2020999999999995E-2</v>
      </c>
      <c r="E12" s="184" t="s">
        <v>30</v>
      </c>
      <c r="F12" s="224">
        <v>2.2020999999999995E-2</v>
      </c>
    </row>
    <row r="13" spans="3:6" x14ac:dyDescent="0.25">
      <c r="C13" t="s">
        <v>31</v>
      </c>
      <c r="D13" s="184">
        <v>2.9999980000000011</v>
      </c>
      <c r="E13" s="184" t="s">
        <v>31</v>
      </c>
      <c r="F13" s="224">
        <v>2.9999980000000011</v>
      </c>
    </row>
    <row r="14" spans="3:6" x14ac:dyDescent="0.25">
      <c r="C14" t="s">
        <v>32</v>
      </c>
      <c r="D14" s="184">
        <v>10.000066000000002</v>
      </c>
      <c r="E14" s="184" t="s">
        <v>32</v>
      </c>
      <c r="F14" s="224">
        <v>15.000099000000002</v>
      </c>
    </row>
    <row r="15" spans="3:6" x14ac:dyDescent="0.25">
      <c r="C15" t="s">
        <v>33</v>
      </c>
      <c r="D15" s="184">
        <v>31.959238860932846</v>
      </c>
      <c r="E15" s="184" t="s">
        <v>33</v>
      </c>
      <c r="F15" s="224">
        <v>32.661596768075825</v>
      </c>
    </row>
    <row r="16" spans="3:6" x14ac:dyDescent="0.25">
      <c r="C16" t="s">
        <v>1038</v>
      </c>
      <c r="D16" s="184">
        <v>248.83897700000009</v>
      </c>
      <c r="E16" s="184" t="s">
        <v>1038</v>
      </c>
    </row>
    <row r="17" spans="3:7" x14ac:dyDescent="0.25">
      <c r="C17" t="s">
        <v>35</v>
      </c>
      <c r="D17" s="184">
        <v>1167.6379824864528</v>
      </c>
      <c r="E17" s="184" t="s">
        <v>35</v>
      </c>
      <c r="F17" s="224">
        <v>916.97354682467392</v>
      </c>
    </row>
    <row r="18" spans="3:7" x14ac:dyDescent="0.25">
      <c r="C18" t="s">
        <v>36</v>
      </c>
      <c r="D18" s="184">
        <v>32.362017513548352</v>
      </c>
      <c r="E18" s="184" t="s">
        <v>36</v>
      </c>
      <c r="F18" s="224">
        <v>33.026453175325258</v>
      </c>
    </row>
    <row r="19" spans="3:7" x14ac:dyDescent="0.25">
      <c r="C19" t="s">
        <v>37</v>
      </c>
      <c r="D19" s="184">
        <v>12.466568893797895</v>
      </c>
      <c r="E19" s="184" t="s">
        <v>37</v>
      </c>
      <c r="F19" s="224">
        <v>34.820266870523966</v>
      </c>
    </row>
    <row r="20" spans="3:7" x14ac:dyDescent="0.25">
      <c r="C20" t="s">
        <v>1039</v>
      </c>
      <c r="D20" s="184">
        <v>329.10721899999987</v>
      </c>
      <c r="E20" s="184" t="s">
        <v>1039</v>
      </c>
      <c r="F20" s="224">
        <v>363.25369600000033</v>
      </c>
    </row>
    <row r="21" spans="3:7" x14ac:dyDescent="0.25">
      <c r="C21" t="s">
        <v>39</v>
      </c>
      <c r="D21" s="184">
        <v>10.948</v>
      </c>
      <c r="E21" s="184" t="s">
        <v>39</v>
      </c>
      <c r="F21" s="224">
        <v>10.743</v>
      </c>
    </row>
    <row r="22" spans="3:7" x14ac:dyDescent="0.25">
      <c r="C22" t="s">
        <v>40</v>
      </c>
      <c r="D22" s="184">
        <v>629</v>
      </c>
      <c r="E22" s="184" t="s">
        <v>40</v>
      </c>
      <c r="F22" s="224">
        <v>835.01499999999999</v>
      </c>
    </row>
    <row r="23" spans="3:7" x14ac:dyDescent="0.25">
      <c r="C23" t="s">
        <v>1040</v>
      </c>
      <c r="D23" s="184">
        <v>43.55</v>
      </c>
      <c r="E23" s="184" t="s">
        <v>1040</v>
      </c>
      <c r="F23" s="224">
        <v>43.365000000000023</v>
      </c>
    </row>
    <row r="24" spans="3:7" x14ac:dyDescent="0.25">
      <c r="C24" t="s">
        <v>42</v>
      </c>
      <c r="D24" s="184">
        <v>0</v>
      </c>
      <c r="E24" s="184" t="s">
        <v>13</v>
      </c>
      <c r="F24" s="224">
        <v>2.5607300000000017</v>
      </c>
    </row>
    <row r="25" spans="3:7" x14ac:dyDescent="0.25">
      <c r="C25" t="s">
        <v>1041</v>
      </c>
      <c r="D25" s="184">
        <v>285.00000000000011</v>
      </c>
      <c r="E25" s="184" t="s">
        <v>1041</v>
      </c>
      <c r="F25" s="224">
        <v>285.00000000000011</v>
      </c>
    </row>
    <row r="26" spans="3:7" x14ac:dyDescent="0.25">
      <c r="C26" t="s">
        <v>1042</v>
      </c>
      <c r="D26" s="184">
        <v>0</v>
      </c>
      <c r="E26" s="184" t="s">
        <v>12</v>
      </c>
      <c r="F26" s="224">
        <v>2.9999970000000182</v>
      </c>
    </row>
    <row r="27" spans="3:7" x14ac:dyDescent="0.25">
      <c r="C27" t="s">
        <v>45</v>
      </c>
      <c r="D27" s="184">
        <v>2.1911026446857438</v>
      </c>
      <c r="E27" s="184" t="s">
        <v>45</v>
      </c>
    </row>
    <row r="28" spans="3:7" x14ac:dyDescent="0.25">
      <c r="C28" t="s">
        <v>46</v>
      </c>
      <c r="D28" s="184">
        <f>SUM(D8:D27)</f>
        <v>23803.751611896987</v>
      </c>
      <c r="E28" s="184" t="s">
        <v>46</v>
      </c>
      <c r="F28" s="184">
        <f>SUM(F8:F27)</f>
        <v>26813.184082990952</v>
      </c>
      <c r="G28" s="225">
        <f>+F28-F30</f>
        <v>0</v>
      </c>
    </row>
    <row r="29" spans="3:7" x14ac:dyDescent="0.25">
      <c r="D29" s="184">
        <f>+MainTable!Y6</f>
        <v>48134.338766013752</v>
      </c>
      <c r="F29" s="184">
        <f>+'2015_16'!AW7</f>
        <v>45296.533476027558</v>
      </c>
    </row>
    <row r="30" spans="3:7" x14ac:dyDescent="0.25">
      <c r="C30" s="70" t="s">
        <v>823</v>
      </c>
      <c r="F30" s="184">
        <v>26813.184082990945</v>
      </c>
    </row>
    <row r="31" spans="3:7" x14ac:dyDescent="0.25">
      <c r="C31" t="s">
        <v>824</v>
      </c>
      <c r="E31" t="s">
        <v>1045</v>
      </c>
    </row>
    <row r="32" spans="3:7" x14ac:dyDescent="0.25">
      <c r="C32" t="s">
        <v>825</v>
      </c>
      <c r="D32" s="184">
        <v>26256.41934875878</v>
      </c>
      <c r="E32"/>
    </row>
    <row r="33" spans="3:6" x14ac:dyDescent="0.25">
      <c r="C33" t="s">
        <v>1043</v>
      </c>
      <c r="E33" t="s">
        <v>847</v>
      </c>
      <c r="F33" s="184">
        <v>23785.618829829677</v>
      </c>
    </row>
    <row r="34" spans="3:6" x14ac:dyDescent="0.25">
      <c r="C34" t="s">
        <v>827</v>
      </c>
      <c r="D34" s="184">
        <v>9.2348110954617333</v>
      </c>
      <c r="E34" t="s">
        <v>1046</v>
      </c>
      <c r="F34" s="184">
        <v>117.94972341887572</v>
      </c>
    </row>
    <row r="35" spans="3:6" x14ac:dyDescent="0.25">
      <c r="C35" t="s">
        <v>828</v>
      </c>
      <c r="D35" s="184">
        <v>2.2020999999999999E-2</v>
      </c>
      <c r="E35" t="s">
        <v>1043</v>
      </c>
    </row>
    <row r="36" spans="3:6" x14ac:dyDescent="0.25">
      <c r="C36" t="s">
        <v>829</v>
      </c>
      <c r="D36" s="184">
        <v>2.9999979999999997</v>
      </c>
      <c r="E36"/>
    </row>
    <row r="37" spans="3:6" x14ac:dyDescent="0.25">
      <c r="C37" t="s">
        <v>830</v>
      </c>
      <c r="D37" s="184">
        <v>15.000098999999995</v>
      </c>
      <c r="E37" t="s">
        <v>9</v>
      </c>
      <c r="F37" s="184">
        <v>2.2020999999999999E-2</v>
      </c>
    </row>
    <row r="38" spans="3:6" x14ac:dyDescent="0.25">
      <c r="C38" t="s">
        <v>831</v>
      </c>
      <c r="D38" s="184">
        <v>174.66840799999983</v>
      </c>
      <c r="E38" t="s">
        <v>10</v>
      </c>
      <c r="F38" s="184">
        <v>2.9999979999999997</v>
      </c>
    </row>
    <row r="39" spans="3:6" x14ac:dyDescent="0.25">
      <c r="C39" t="s">
        <v>832</v>
      </c>
      <c r="D39" s="184">
        <v>32.229678538165182</v>
      </c>
      <c r="E39" t="s">
        <v>11</v>
      </c>
      <c r="F39" s="184">
        <v>15.000098999999995</v>
      </c>
    </row>
    <row r="40" spans="3:6" x14ac:dyDescent="0.25">
      <c r="C40" t="s">
        <v>833</v>
      </c>
      <c r="D40" s="184">
        <v>2.9999970000000182</v>
      </c>
      <c r="E40" t="s">
        <v>849</v>
      </c>
      <c r="F40" s="184">
        <v>172.12744200000006</v>
      </c>
    </row>
    <row r="41" spans="3:6" x14ac:dyDescent="0.25">
      <c r="C41" t="s">
        <v>834</v>
      </c>
      <c r="D41" s="184">
        <v>2.5607300000000017</v>
      </c>
      <c r="E41" t="s">
        <v>14</v>
      </c>
      <c r="F41" s="184">
        <v>33.7823508150138</v>
      </c>
    </row>
    <row r="42" spans="3:6" x14ac:dyDescent="0.25">
      <c r="C42" t="s">
        <v>835</v>
      </c>
      <c r="D42" s="184">
        <v>668.3393132246739</v>
      </c>
      <c r="E42" t="s">
        <v>12</v>
      </c>
      <c r="F42" s="184">
        <v>2.9999970000000182</v>
      </c>
    </row>
    <row r="43" spans="3:6" x14ac:dyDescent="0.25">
      <c r="C43" t="s">
        <v>1044</v>
      </c>
      <c r="D43" s="184">
        <v>81.660686999999982</v>
      </c>
      <c r="E43" t="s">
        <v>13</v>
      </c>
      <c r="F43" s="184">
        <v>2.5607300000000017</v>
      </c>
    </row>
    <row r="44" spans="3:6" x14ac:dyDescent="0.25">
      <c r="C44" t="s">
        <v>837</v>
      </c>
      <c r="D44" s="184">
        <v>402.29658099999983</v>
      </c>
      <c r="E44" t="s">
        <v>1047</v>
      </c>
      <c r="F44" s="184">
        <v>243.9730573184053</v>
      </c>
    </row>
    <row r="45" spans="3:6" x14ac:dyDescent="0.25">
      <c r="C45" t="s">
        <v>838</v>
      </c>
      <c r="D45" s="184">
        <v>33.488000037877953</v>
      </c>
      <c r="E45" t="s">
        <v>851</v>
      </c>
      <c r="F45" s="184">
        <v>916.97354682467471</v>
      </c>
    </row>
    <row r="46" spans="3:6" x14ac:dyDescent="0.25">
      <c r="C46" t="s">
        <v>839</v>
      </c>
      <c r="D46" s="184">
        <v>4.8531299999999993</v>
      </c>
      <c r="E46" t="s">
        <v>1048</v>
      </c>
      <c r="F46" s="184">
        <v>33.026453175325294</v>
      </c>
    </row>
    <row r="47" spans="3:6" x14ac:dyDescent="0.25">
      <c r="C47" t="s">
        <v>840</v>
      </c>
      <c r="D47" s="184">
        <v>10.538</v>
      </c>
      <c r="E47" t="s">
        <v>853</v>
      </c>
      <c r="F47" s="184">
        <v>372.56117599999993</v>
      </c>
    </row>
    <row r="48" spans="3:6" x14ac:dyDescent="0.25">
      <c r="C48" t="s">
        <v>841</v>
      </c>
      <c r="D48" s="184">
        <v>1988.48</v>
      </c>
      <c r="E48" t="s">
        <v>854</v>
      </c>
      <c r="F48" s="184">
        <v>34.820266870523959</v>
      </c>
    </row>
    <row r="49" spans="3:6" x14ac:dyDescent="0.25">
      <c r="C49" t="s">
        <v>842</v>
      </c>
      <c r="D49" s="184">
        <v>42.053000000000011</v>
      </c>
      <c r="E49" t="s">
        <v>855</v>
      </c>
      <c r="F49" s="184">
        <v>4.5980050000000006</v>
      </c>
    </row>
    <row r="50" spans="3:6" x14ac:dyDescent="0.25">
      <c r="C50" t="s">
        <v>843</v>
      </c>
      <c r="E50" t="s">
        <v>856</v>
      </c>
      <c r="F50" s="184">
        <v>10.743285714285713</v>
      </c>
    </row>
    <row r="51" spans="3:6" x14ac:dyDescent="0.25">
      <c r="E51" t="s">
        <v>857</v>
      </c>
      <c r="F51" s="184">
        <v>1744.4549999999999</v>
      </c>
    </row>
    <row r="52" spans="3:6" x14ac:dyDescent="0.25">
      <c r="C52" t="s">
        <v>844</v>
      </c>
      <c r="E52" t="s">
        <v>858</v>
      </c>
      <c r="F52" s="184">
        <v>43.365000000000002</v>
      </c>
    </row>
    <row r="53" spans="3:6" x14ac:dyDescent="0.25">
      <c r="E53" t="s">
        <v>23</v>
      </c>
    </row>
    <row r="54" spans="3:6" x14ac:dyDescent="0.25">
      <c r="E54" t="s">
        <v>859</v>
      </c>
    </row>
    <row r="55" spans="3:6" x14ac:dyDescent="0.25">
      <c r="E55" t="s">
        <v>1049</v>
      </c>
      <c r="F55" s="184">
        <v>9.3864323181121545</v>
      </c>
    </row>
    <row r="56" spans="3:6" x14ac:dyDescent="0.25">
      <c r="C56" t="s">
        <v>845</v>
      </c>
      <c r="D56" s="184">
        <f>SUM(D31:D52)</f>
        <v>29727.843802654959</v>
      </c>
      <c r="E56" t="s">
        <v>861</v>
      </c>
      <c r="F56" s="184">
        <f>SUM(F31:F55)</f>
        <v>27546.963414284892</v>
      </c>
    </row>
    <row r="57" spans="3:6" x14ac:dyDescent="0.25">
      <c r="C57" t="s">
        <v>820</v>
      </c>
      <c r="D57" s="184">
        <v>29727.843802654959</v>
      </c>
      <c r="E57"/>
    </row>
    <row r="58" spans="3:6" x14ac:dyDescent="0.25">
      <c r="E58"/>
      <c r="F58" s="184">
        <v>27546.963414284877</v>
      </c>
    </row>
    <row r="59" spans="3:6" x14ac:dyDescent="0.25">
      <c r="C59" s="70" t="s">
        <v>867</v>
      </c>
      <c r="E59"/>
      <c r="F59" s="184">
        <f>+F56-F58</f>
        <v>0</v>
      </c>
    </row>
    <row r="60" spans="3:6" x14ac:dyDescent="0.25">
      <c r="C60" t="s">
        <v>868</v>
      </c>
      <c r="E60" t="s">
        <v>868</v>
      </c>
    </row>
    <row r="61" spans="3:6" x14ac:dyDescent="0.25">
      <c r="C61" t="s">
        <v>869</v>
      </c>
      <c r="E61" t="s">
        <v>886</v>
      </c>
    </row>
    <row r="62" spans="3:6" x14ac:dyDescent="0.25">
      <c r="C62" t="s">
        <v>870</v>
      </c>
      <c r="D62" s="184">
        <v>27186.699403560677</v>
      </c>
      <c r="E62" t="s">
        <v>887</v>
      </c>
      <c r="F62" s="184">
        <v>26073.955976758782</v>
      </c>
    </row>
    <row r="63" spans="3:6" x14ac:dyDescent="0.25">
      <c r="C63" t="s">
        <v>871</v>
      </c>
      <c r="D63" s="184">
        <v>20.030398725021641</v>
      </c>
      <c r="E63" t="s">
        <v>888</v>
      </c>
      <c r="F63" s="184">
        <v>2.2020999999999999E-2</v>
      </c>
    </row>
    <row r="64" spans="3:6" x14ac:dyDescent="0.25">
      <c r="C64" t="s">
        <v>872</v>
      </c>
      <c r="D64" s="184">
        <v>555.86778400000003</v>
      </c>
      <c r="E64" t="s">
        <v>829</v>
      </c>
      <c r="F64" s="184">
        <v>2.9999979999999997</v>
      </c>
    </row>
    <row r="65" spans="3:6" x14ac:dyDescent="0.25">
      <c r="C65" t="s">
        <v>873</v>
      </c>
      <c r="D65" s="184">
        <v>2.2020999999999999E-2</v>
      </c>
      <c r="E65" t="s">
        <v>830</v>
      </c>
      <c r="F65" s="184">
        <v>15.000099000000002</v>
      </c>
    </row>
    <row r="66" spans="3:6" x14ac:dyDescent="0.25">
      <c r="C66" t="s">
        <v>874</v>
      </c>
      <c r="D66" s="184">
        <v>2.9999979999999997</v>
      </c>
      <c r="E66" t="s">
        <v>889</v>
      </c>
      <c r="F66" s="184">
        <v>30.470170000000017</v>
      </c>
    </row>
    <row r="67" spans="3:6" x14ac:dyDescent="0.25">
      <c r="C67" t="s">
        <v>875</v>
      </c>
      <c r="D67" s="184">
        <v>15.000099000000002</v>
      </c>
      <c r="E67" t="s">
        <v>832</v>
      </c>
      <c r="F67" s="184">
        <v>33.154999999999994</v>
      </c>
    </row>
    <row r="68" spans="3:6" x14ac:dyDescent="0.25">
      <c r="C68" t="s">
        <v>876</v>
      </c>
      <c r="D68" s="184">
        <v>32.763623655913982</v>
      </c>
      <c r="E68" t="s">
        <v>833</v>
      </c>
      <c r="F68" s="184">
        <v>2.9999970000000182</v>
      </c>
    </row>
    <row r="69" spans="3:6" x14ac:dyDescent="0.25">
      <c r="C69" t="s">
        <v>877</v>
      </c>
      <c r="D69" s="184">
        <v>31.467588075503528</v>
      </c>
      <c r="E69" t="s">
        <v>834</v>
      </c>
      <c r="F69" s="184">
        <v>2.5607300000000017</v>
      </c>
    </row>
    <row r="70" spans="3:6" x14ac:dyDescent="0.25">
      <c r="C70" t="s">
        <v>878</v>
      </c>
      <c r="D70" s="184">
        <v>2.9999970000000182</v>
      </c>
      <c r="E70" t="s">
        <v>890</v>
      </c>
      <c r="F70" s="184">
        <v>240.92628557766952</v>
      </c>
    </row>
    <row r="71" spans="3:6" x14ac:dyDescent="0.25">
      <c r="C71" t="s">
        <v>879</v>
      </c>
      <c r="D71" s="184">
        <v>1.5885979999999909</v>
      </c>
      <c r="E71" t="s">
        <v>835</v>
      </c>
      <c r="F71" s="184">
        <v>668.33931322467424</v>
      </c>
    </row>
    <row r="72" spans="3:6" x14ac:dyDescent="0.25">
      <c r="C72" t="s">
        <v>880</v>
      </c>
      <c r="D72" s="184">
        <v>431.89021560800751</v>
      </c>
      <c r="E72" t="s">
        <v>891</v>
      </c>
      <c r="F72" s="184">
        <v>81.660686999999996</v>
      </c>
    </row>
    <row r="73" spans="3:6" x14ac:dyDescent="0.25">
      <c r="C73" t="s">
        <v>881</v>
      </c>
      <c r="D73" s="184">
        <v>40.742999000000005</v>
      </c>
      <c r="E73" t="s">
        <v>842</v>
      </c>
      <c r="F73" s="184">
        <v>42.052999999999976</v>
      </c>
    </row>
    <row r="74" spans="3:6" x14ac:dyDescent="0.25">
      <c r="C74" t="s">
        <v>882</v>
      </c>
      <c r="E74" t="s">
        <v>844</v>
      </c>
    </row>
    <row r="75" spans="3:6" x14ac:dyDescent="0.25">
      <c r="C75" t="s">
        <v>883</v>
      </c>
      <c r="E75" t="s">
        <v>892</v>
      </c>
    </row>
    <row r="76" spans="3:6" x14ac:dyDescent="0.25">
      <c r="C76" t="s">
        <v>884</v>
      </c>
      <c r="E76" t="s">
        <v>893</v>
      </c>
    </row>
    <row r="77" spans="3:6" x14ac:dyDescent="0.25">
      <c r="E77" t="s">
        <v>894</v>
      </c>
      <c r="F77" s="184">
        <v>9.2348110954617333</v>
      </c>
    </row>
    <row r="78" spans="3:6" x14ac:dyDescent="0.25">
      <c r="E78" t="s">
        <v>895</v>
      </c>
    </row>
    <row r="79" spans="3:6" x14ac:dyDescent="0.25">
      <c r="E79" t="s">
        <v>895</v>
      </c>
    </row>
    <row r="80" spans="3:6" x14ac:dyDescent="0.25">
      <c r="E80" t="s">
        <v>896</v>
      </c>
    </row>
    <row r="81" spans="3:6" x14ac:dyDescent="0.25">
      <c r="C81" t="s">
        <v>885</v>
      </c>
      <c r="D81" s="184">
        <f>SUM(D60:D80)</f>
        <v>28322.072725625123</v>
      </c>
      <c r="E81" t="s">
        <v>897</v>
      </c>
      <c r="F81" s="184">
        <f>SUM(F60:F80)</f>
        <v>27203.378088656587</v>
      </c>
    </row>
    <row r="82" spans="3:6" x14ac:dyDescent="0.25">
      <c r="C82" t="s">
        <v>820</v>
      </c>
      <c r="D82" s="184">
        <v>28332.343725625175</v>
      </c>
      <c r="E82" t="s">
        <v>820</v>
      </c>
      <c r="F82" s="184">
        <v>27213.916088656555</v>
      </c>
    </row>
    <row r="83" spans="3:6" x14ac:dyDescent="0.25">
      <c r="D83" s="184">
        <f>+D82-D81</f>
        <v>10.271000000051572</v>
      </c>
      <c r="F83" s="184">
        <f>+F82-F81</f>
        <v>10.537999999967724</v>
      </c>
    </row>
    <row r="84" spans="3:6" x14ac:dyDescent="0.25">
      <c r="C84" s="70" t="s">
        <v>911</v>
      </c>
    </row>
    <row r="85" spans="3:6" x14ac:dyDescent="0.25">
      <c r="C85" t="s">
        <v>912</v>
      </c>
      <c r="E85" t="s">
        <v>922</v>
      </c>
    </row>
    <row r="86" spans="3:6" x14ac:dyDescent="0.25">
      <c r="C86" t="s">
        <v>913</v>
      </c>
      <c r="D86" s="184">
        <v>23480.57826427645</v>
      </c>
      <c r="E86" t="s">
        <v>923</v>
      </c>
      <c r="F86" s="184">
        <v>21724.260465203417</v>
      </c>
    </row>
    <row r="87" spans="3:6" x14ac:dyDescent="0.25">
      <c r="C87" t="s">
        <v>914</v>
      </c>
      <c r="D87" s="184">
        <v>1326.1289999999999</v>
      </c>
      <c r="E87" t="s">
        <v>924</v>
      </c>
      <c r="F87" s="184">
        <v>1357.5520000000006</v>
      </c>
    </row>
    <row r="88" spans="3:6" x14ac:dyDescent="0.25">
      <c r="C88" t="s">
        <v>915</v>
      </c>
      <c r="D88" s="184">
        <v>2212.3999999999983</v>
      </c>
      <c r="E88" t="s">
        <v>925</v>
      </c>
      <c r="F88" s="184">
        <v>2297.199999999998</v>
      </c>
    </row>
    <row r="89" spans="3:6" x14ac:dyDescent="0.25">
      <c r="C89" t="s">
        <v>916</v>
      </c>
      <c r="D89" s="184">
        <v>90.339999999999961</v>
      </c>
      <c r="E89" t="s">
        <v>926</v>
      </c>
      <c r="F89" s="184">
        <v>90.339999999999961</v>
      </c>
    </row>
    <row r="90" spans="3:6" x14ac:dyDescent="0.25">
      <c r="C90" t="s">
        <v>917</v>
      </c>
      <c r="D90" s="184">
        <v>592.58405000000005</v>
      </c>
      <c r="E90" t="s">
        <v>917</v>
      </c>
      <c r="F90" s="184">
        <v>592.58405000000005</v>
      </c>
    </row>
    <row r="91" spans="3:6" x14ac:dyDescent="0.25">
      <c r="C91" t="s">
        <v>918</v>
      </c>
      <c r="D91" s="184">
        <v>103.13783099999999</v>
      </c>
      <c r="E91" t="s">
        <v>918</v>
      </c>
      <c r="F91" s="184">
        <v>102.53113800000001</v>
      </c>
    </row>
    <row r="92" spans="3:6" x14ac:dyDescent="0.25">
      <c r="C92" t="s">
        <v>919</v>
      </c>
      <c r="E92" t="s">
        <v>927</v>
      </c>
    </row>
    <row r="93" spans="3:6" x14ac:dyDescent="0.25">
      <c r="C93" t="s">
        <v>920</v>
      </c>
      <c r="D93" s="184">
        <v>96.199050932688124</v>
      </c>
      <c r="E93"/>
    </row>
    <row r="94" spans="3:6" x14ac:dyDescent="0.25">
      <c r="E94"/>
    </row>
    <row r="95" spans="3:6" x14ac:dyDescent="0.25">
      <c r="E95"/>
    </row>
    <row r="96" spans="3:6" x14ac:dyDescent="0.25">
      <c r="C96" t="s">
        <v>1050</v>
      </c>
      <c r="E96" t="s">
        <v>928</v>
      </c>
    </row>
    <row r="97" spans="3:6" x14ac:dyDescent="0.25">
      <c r="C97" t="s">
        <v>990</v>
      </c>
      <c r="D97" s="184">
        <v>199.26064499999995</v>
      </c>
      <c r="E97" t="s">
        <v>990</v>
      </c>
      <c r="F97" s="184">
        <v>431.89021560800745</v>
      </c>
    </row>
    <row r="98" spans="3:6" x14ac:dyDescent="0.25">
      <c r="E98"/>
    </row>
    <row r="99" spans="3:6" x14ac:dyDescent="0.25">
      <c r="C99" t="s">
        <v>992</v>
      </c>
      <c r="D99" s="184">
        <f>SUM(D85:D98)</f>
        <v>28100.628841209138</v>
      </c>
      <c r="E99" t="s">
        <v>991</v>
      </c>
      <c r="F99" s="184">
        <f>SUM(F85:F98)</f>
        <v>26596.357868811421</v>
      </c>
    </row>
    <row r="100" spans="3:6" x14ac:dyDescent="0.25">
      <c r="C100" t="s">
        <v>820</v>
      </c>
      <c r="D100" s="184">
        <v>28100.62884120912</v>
      </c>
      <c r="E100" t="s">
        <v>820</v>
      </c>
      <c r="F100" s="184">
        <v>26616.388267536433</v>
      </c>
    </row>
    <row r="101" spans="3:6" x14ac:dyDescent="0.25">
      <c r="E101"/>
    </row>
    <row r="102" spans="3:6" x14ac:dyDescent="0.25">
      <c r="E102"/>
      <c r="F102" s="184">
        <v>-1762.9005430057086</v>
      </c>
    </row>
    <row r="103" spans="3:6" x14ac:dyDescent="0.25">
      <c r="E103"/>
    </row>
    <row r="104" spans="3:6" x14ac:dyDescent="0.25">
      <c r="C104" t="s">
        <v>997</v>
      </c>
      <c r="E104" t="s">
        <v>997</v>
      </c>
    </row>
    <row r="105" spans="3:6" x14ac:dyDescent="0.25">
      <c r="C105" t="s">
        <v>998</v>
      </c>
      <c r="D105" s="184">
        <v>26535.857557531555</v>
      </c>
      <c r="E105" t="s">
        <v>1021</v>
      </c>
      <c r="F105" s="184">
        <v>23615.118381276436</v>
      </c>
    </row>
    <row r="106" spans="3:6" x14ac:dyDescent="0.25">
      <c r="C106" t="s">
        <v>999</v>
      </c>
      <c r="D106" s="184">
        <v>1299.494164</v>
      </c>
      <c r="E106" t="s">
        <v>1022</v>
      </c>
      <c r="F106" s="184">
        <v>1326.1290000000004</v>
      </c>
    </row>
    <row r="107" spans="3:6" x14ac:dyDescent="0.25">
      <c r="C107" t="s">
        <v>1000</v>
      </c>
      <c r="D107" s="184">
        <v>2482.984926000001</v>
      </c>
      <c r="E107" t="s">
        <v>1023</v>
      </c>
      <c r="F107" s="184">
        <v>2212.3999999999983</v>
      </c>
    </row>
    <row r="108" spans="3:6" x14ac:dyDescent="0.25">
      <c r="C108" t="s">
        <v>1001</v>
      </c>
      <c r="D108" s="184">
        <v>33.476880000000001</v>
      </c>
      <c r="E108" t="s">
        <v>1024</v>
      </c>
      <c r="F108" s="184">
        <v>461.95466900000008</v>
      </c>
    </row>
    <row r="109" spans="3:6" x14ac:dyDescent="0.25">
      <c r="C109" t="s">
        <v>1002</v>
      </c>
      <c r="D109" s="184">
        <v>24.6</v>
      </c>
      <c r="E109" t="s">
        <v>916</v>
      </c>
      <c r="F109" s="184">
        <v>90.339999999999932</v>
      </c>
    </row>
    <row r="110" spans="3:6" x14ac:dyDescent="0.25">
      <c r="C110" t="s">
        <v>1003</v>
      </c>
      <c r="D110" s="184">
        <v>11.431332000000001</v>
      </c>
      <c r="E110" t="s">
        <v>1025</v>
      </c>
      <c r="F110" s="184">
        <v>592.58404999999993</v>
      </c>
    </row>
    <row r="111" spans="3:6" x14ac:dyDescent="0.25">
      <c r="C111" t="s">
        <v>1004</v>
      </c>
      <c r="D111" s="184">
        <v>0.8999999999999998</v>
      </c>
      <c r="E111" t="s">
        <v>918</v>
      </c>
      <c r="F111" s="184">
        <v>103.13783099999999</v>
      </c>
    </row>
    <row r="112" spans="3:6" x14ac:dyDescent="0.25">
      <c r="C112" t="s">
        <v>1005</v>
      </c>
      <c r="D112" s="184">
        <v>3.2999999999999994</v>
      </c>
      <c r="E112" t="s">
        <v>1026</v>
      </c>
    </row>
    <row r="113" spans="3:6" x14ac:dyDescent="0.25">
      <c r="C113" t="s">
        <v>1006</v>
      </c>
      <c r="D113" s="184">
        <v>7.0303299999999993</v>
      </c>
      <c r="E113"/>
    </row>
    <row r="114" spans="3:6" x14ac:dyDescent="0.25">
      <c r="C114" t="s">
        <v>1007</v>
      </c>
      <c r="D114" s="184">
        <v>2.3074999999999997</v>
      </c>
      <c r="E114"/>
    </row>
    <row r="115" spans="3:6" x14ac:dyDescent="0.25">
      <c r="C115" t="s">
        <v>1008</v>
      </c>
      <c r="D115" s="184">
        <v>7.9999999999999988E-2</v>
      </c>
      <c r="E115" t="s">
        <v>1030</v>
      </c>
      <c r="F115" s="184">
        <v>96.199050932687598</v>
      </c>
    </row>
    <row r="116" spans="3:6" x14ac:dyDescent="0.25">
      <c r="C116" t="s">
        <v>1009</v>
      </c>
      <c r="D116" s="184">
        <v>2.9969999999999999</v>
      </c>
    </row>
    <row r="117" spans="3:6" x14ac:dyDescent="0.25">
      <c r="C117" t="s">
        <v>1010</v>
      </c>
      <c r="D117" s="184">
        <v>0.11322899999999994</v>
      </c>
    </row>
    <row r="118" spans="3:6" x14ac:dyDescent="0.25">
      <c r="C118" t="s">
        <v>1011</v>
      </c>
      <c r="D118" s="184">
        <v>4.535000000000001</v>
      </c>
    </row>
    <row r="119" spans="3:6" x14ac:dyDescent="0.25">
      <c r="C119" t="s">
        <v>1012</v>
      </c>
      <c r="D119" s="184">
        <v>13.000016000000015</v>
      </c>
    </row>
    <row r="120" spans="3:6" x14ac:dyDescent="0.25">
      <c r="C120" t="s">
        <v>1013</v>
      </c>
      <c r="D120" s="184">
        <v>57.802262999999996</v>
      </c>
    </row>
    <row r="121" spans="3:6" x14ac:dyDescent="0.25">
      <c r="C121" t="s">
        <v>1014</v>
      </c>
      <c r="D121" s="184">
        <v>4.8929999999999998</v>
      </c>
    </row>
    <row r="122" spans="3:6" x14ac:dyDescent="0.25">
      <c r="C122" t="s">
        <v>1015</v>
      </c>
      <c r="D122" s="184">
        <v>457.96999800000009</v>
      </c>
    </row>
    <row r="123" spans="3:6" x14ac:dyDescent="0.25">
      <c r="C123" t="s">
        <v>1016</v>
      </c>
      <c r="D123" s="184">
        <v>17.080008999999993</v>
      </c>
    </row>
    <row r="124" spans="3:6" x14ac:dyDescent="0.25">
      <c r="C124" t="s">
        <v>1017</v>
      </c>
      <c r="D124" s="184">
        <v>484.83545499999985</v>
      </c>
    </row>
    <row r="125" spans="3:6" x14ac:dyDescent="0.25">
      <c r="C125" t="s">
        <v>1018</v>
      </c>
      <c r="D125" s="184">
        <v>79.265848999999974</v>
      </c>
    </row>
    <row r="126" spans="3:6" x14ac:dyDescent="0.25">
      <c r="C126" t="s">
        <v>918</v>
      </c>
      <c r="D126" s="184">
        <v>103.15744124312531</v>
      </c>
    </row>
    <row r="127" spans="3:6" x14ac:dyDescent="0.25">
      <c r="C127" t="s">
        <v>1019</v>
      </c>
      <c r="D127" s="184">
        <v>1.0420529999999999</v>
      </c>
      <c r="E127" t="s">
        <v>990</v>
      </c>
      <c r="F127" s="184">
        <v>199.26064500000007</v>
      </c>
    </row>
    <row r="128" spans="3:6" x14ac:dyDescent="0.25">
      <c r="C128" t="s">
        <v>1020</v>
      </c>
      <c r="D128" s="184">
        <f>SUM(D104:D127)</f>
        <v>31628.154002774685</v>
      </c>
      <c r="E128" t="s">
        <v>893</v>
      </c>
      <c r="F128" s="184">
        <f>SUM(F104:F127)</f>
        <v>28697.123627209119</v>
      </c>
    </row>
    <row r="129" spans="3:6" x14ac:dyDescent="0.25">
      <c r="C129" t="s">
        <v>820</v>
      </c>
      <c r="D129" s="184">
        <v>31628.154002774681</v>
      </c>
    </row>
    <row r="131" spans="3:6" x14ac:dyDescent="0.25">
      <c r="E131" t="s">
        <v>1033</v>
      </c>
      <c r="F131" s="184">
        <v>28497.862982209081</v>
      </c>
    </row>
    <row r="132" spans="3:6" x14ac:dyDescent="0.25">
      <c r="F132" s="184">
        <f>+F128-F131</f>
        <v>199.26064500003849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46"/>
  <sheetViews>
    <sheetView workbookViewId="0"/>
  </sheetViews>
  <sheetFormatPr defaultRowHeight="15" x14ac:dyDescent="0.25"/>
  <cols>
    <col min="7" max="7" width="16.5703125" customWidth="1"/>
    <col min="8" max="8" width="35.7109375" bestFit="1" customWidth="1"/>
    <col min="9" max="9" width="5.42578125" customWidth="1"/>
    <col min="10" max="10" width="8.7109375" bestFit="1" customWidth="1"/>
    <col min="11" max="11" width="8.42578125" bestFit="1" customWidth="1"/>
    <col min="12" max="12" width="14.85546875" customWidth="1"/>
    <col min="13" max="13" width="12.140625" customWidth="1"/>
    <col min="17" max="17" width="35.7109375" customWidth="1"/>
  </cols>
  <sheetData>
    <row r="1" spans="3:21" ht="15.75" thickBot="1" x14ac:dyDescent="0.3">
      <c r="G1" s="307">
        <f>COLUMN()</f>
        <v>7</v>
      </c>
      <c r="H1" s="307">
        <f>COLUMN()</f>
        <v>8</v>
      </c>
      <c r="I1" s="307"/>
      <c r="J1" s="307">
        <f>COLUMN()</f>
        <v>10</v>
      </c>
      <c r="K1" s="307">
        <f>COLUMN()</f>
        <v>11</v>
      </c>
      <c r="L1" s="307">
        <f>COLUMN()</f>
        <v>12</v>
      </c>
      <c r="M1" s="307">
        <f>COLUMN()</f>
        <v>13</v>
      </c>
    </row>
    <row r="2" spans="3:21" x14ac:dyDescent="0.25">
      <c r="G2" s="308" t="s">
        <v>1198</v>
      </c>
      <c r="Q2" s="386" t="s">
        <v>1067</v>
      </c>
      <c r="R2" s="387"/>
      <c r="S2" s="387"/>
      <c r="T2" s="387"/>
      <c r="U2" s="388"/>
    </row>
    <row r="3" spans="3:21" ht="25.5" x14ac:dyDescent="0.25">
      <c r="G3" s="309" t="s">
        <v>1199</v>
      </c>
      <c r="H3" s="309" t="s">
        <v>4</v>
      </c>
      <c r="I3" s="309"/>
      <c r="J3" s="309" t="s">
        <v>995</v>
      </c>
      <c r="K3" s="309" t="s">
        <v>1200</v>
      </c>
      <c r="L3" s="310" t="s">
        <v>1201</v>
      </c>
      <c r="Q3" s="389"/>
      <c r="R3" s="390"/>
      <c r="S3" s="390"/>
      <c r="T3" s="390"/>
      <c r="U3" s="391"/>
    </row>
    <row r="4" spans="3:21" x14ac:dyDescent="0.25">
      <c r="G4" s="296" t="s">
        <v>282</v>
      </c>
      <c r="H4" s="296" t="s">
        <v>283</v>
      </c>
      <c r="I4" s="296"/>
      <c r="J4" s="296" t="s">
        <v>898</v>
      </c>
      <c r="K4" s="297" t="s">
        <v>898</v>
      </c>
      <c r="L4" s="311">
        <v>127377</v>
      </c>
      <c r="P4" t="e">
        <f>VLOOKUP(H4,#REF!,1,FALSE)</f>
        <v>#REF!</v>
      </c>
      <c r="Q4" s="392" t="s">
        <v>55</v>
      </c>
      <c r="R4" s="393">
        <v>7.2975872283114501E-2</v>
      </c>
      <c r="S4" s="394">
        <v>7.2714120177550051E-2</v>
      </c>
      <c r="T4" s="395">
        <f>+S4+R4</f>
        <v>0.14568999246066455</v>
      </c>
      <c r="U4" s="391"/>
    </row>
    <row r="5" spans="3:21" x14ac:dyDescent="0.25">
      <c r="C5" s="296" t="s">
        <v>283</v>
      </c>
      <c r="D5" s="296" t="s">
        <v>282</v>
      </c>
      <c r="G5" s="296" t="s">
        <v>340</v>
      </c>
      <c r="H5" s="296" t="s">
        <v>341</v>
      </c>
      <c r="I5" s="296"/>
      <c r="J5" s="296" t="s">
        <v>898</v>
      </c>
      <c r="K5" s="297" t="s">
        <v>898</v>
      </c>
      <c r="L5" s="311">
        <v>83642</v>
      </c>
      <c r="P5" t="e">
        <f>VLOOKUP(H5,#REF!,1,FALSE)</f>
        <v>#REF!</v>
      </c>
      <c r="Q5" s="392" t="s">
        <v>61</v>
      </c>
      <c r="R5" s="396">
        <v>8.1597160090058407E-2</v>
      </c>
      <c r="S5" s="394">
        <v>8.13115567195144E-2</v>
      </c>
      <c r="T5" s="395">
        <f t="shared" ref="T5:T68" si="0">+S5+R5</f>
        <v>0.16290871680957281</v>
      </c>
      <c r="U5" s="391"/>
    </row>
    <row r="6" spans="3:21" x14ac:dyDescent="0.25">
      <c r="C6" s="296" t="s">
        <v>341</v>
      </c>
      <c r="D6" s="296" t="s">
        <v>340</v>
      </c>
      <c r="G6" s="296" t="s">
        <v>438</v>
      </c>
      <c r="H6" s="296" t="s">
        <v>439</v>
      </c>
      <c r="I6" s="296"/>
      <c r="J6" s="296" t="s">
        <v>898</v>
      </c>
      <c r="K6" s="297" t="s">
        <v>898</v>
      </c>
      <c r="L6" s="311">
        <v>62696</v>
      </c>
      <c r="P6" t="e">
        <f>VLOOKUP(H6,#REF!,1,FALSE)</f>
        <v>#REF!</v>
      </c>
      <c r="Q6" s="392" t="s">
        <v>65</v>
      </c>
      <c r="R6" s="396">
        <v>2.8781831485197387E-2</v>
      </c>
      <c r="S6" s="394">
        <v>2.868153224161692E-2</v>
      </c>
      <c r="T6" s="395">
        <f t="shared" si="0"/>
        <v>5.7463363726814307E-2</v>
      </c>
      <c r="U6" s="391"/>
    </row>
    <row r="7" spans="3:21" x14ac:dyDescent="0.25">
      <c r="C7" s="296" t="s">
        <v>439</v>
      </c>
      <c r="D7" s="296" t="s">
        <v>438</v>
      </c>
      <c r="G7" s="296" t="s">
        <v>564</v>
      </c>
      <c r="H7" s="296" t="s">
        <v>565</v>
      </c>
      <c r="I7" s="296"/>
      <c r="J7" s="296" t="s">
        <v>898</v>
      </c>
      <c r="K7" s="297" t="s">
        <v>898</v>
      </c>
      <c r="L7" s="311">
        <v>84801</v>
      </c>
      <c r="P7" t="e">
        <f>VLOOKUP(H7,#REF!,1,FALSE)</f>
        <v>#REF!</v>
      </c>
      <c r="Q7" s="392" t="s">
        <v>69</v>
      </c>
      <c r="R7" s="396">
        <v>8.1194794059293668E-2</v>
      </c>
      <c r="S7" s="394">
        <v>8.0916561679838989E-2</v>
      </c>
      <c r="T7" s="395">
        <f t="shared" si="0"/>
        <v>0.16211135573913266</v>
      </c>
      <c r="U7" s="391"/>
    </row>
    <row r="8" spans="3:21" x14ac:dyDescent="0.25">
      <c r="C8" s="296" t="s">
        <v>565</v>
      </c>
      <c r="D8" s="296" t="s">
        <v>564</v>
      </c>
      <c r="G8" s="296" t="s">
        <v>706</v>
      </c>
      <c r="H8" s="296" t="s">
        <v>707</v>
      </c>
      <c r="I8" s="296"/>
      <c r="J8" s="296" t="s">
        <v>898</v>
      </c>
      <c r="K8" s="297" t="s">
        <v>898</v>
      </c>
      <c r="L8" s="311">
        <v>141599</v>
      </c>
      <c r="P8" t="e">
        <f>VLOOKUP(H8,#REF!,1,FALSE)</f>
        <v>#REF!</v>
      </c>
      <c r="Q8" s="392" t="s">
        <v>71</v>
      </c>
      <c r="R8" s="396">
        <v>2.2491883354871154E-2</v>
      </c>
      <c r="S8" s="394">
        <v>2.2409631862152911E-2</v>
      </c>
      <c r="T8" s="395">
        <f t="shared" si="0"/>
        <v>4.4901515217024068E-2</v>
      </c>
      <c r="U8" s="391"/>
    </row>
    <row r="9" spans="3:21" x14ac:dyDescent="0.25">
      <c r="C9" s="296" t="s">
        <v>707</v>
      </c>
      <c r="D9" s="296" t="s">
        <v>706</v>
      </c>
      <c r="G9" s="296" t="s">
        <v>732</v>
      </c>
      <c r="H9" s="296" t="s">
        <v>733</v>
      </c>
      <c r="I9" s="296"/>
      <c r="J9" s="296" t="s">
        <v>898</v>
      </c>
      <c r="K9" s="297" t="s">
        <v>898</v>
      </c>
      <c r="L9" s="311">
        <v>82199</v>
      </c>
      <c r="P9" t="e">
        <f>VLOOKUP(H9,#REF!,1,FALSE)</f>
        <v>#REF!</v>
      </c>
      <c r="Q9" s="392" t="s">
        <v>75</v>
      </c>
      <c r="R9" s="396">
        <v>1.4220946310276055</v>
      </c>
      <c r="S9" s="394">
        <v>1.4265716536772117</v>
      </c>
      <c r="T9" s="395">
        <f t="shared" si="0"/>
        <v>2.8486662847048172</v>
      </c>
      <c r="U9" s="391"/>
    </row>
    <row r="10" spans="3:21" x14ac:dyDescent="0.25">
      <c r="C10" s="296" t="s">
        <v>733</v>
      </c>
      <c r="D10" s="296" t="s">
        <v>732</v>
      </c>
      <c r="G10" s="296" t="s">
        <v>170</v>
      </c>
      <c r="H10" s="296" t="s">
        <v>171</v>
      </c>
      <c r="I10" s="296"/>
      <c r="J10" s="296" t="s">
        <v>898</v>
      </c>
      <c r="K10" s="297" t="s">
        <v>898</v>
      </c>
      <c r="L10" s="311">
        <v>117467</v>
      </c>
      <c r="P10" t="e">
        <f>VLOOKUP(H10,#REF!,1,FALSE)</f>
        <v>#REF!</v>
      </c>
      <c r="Q10" s="392" t="s">
        <v>81</v>
      </c>
      <c r="R10" s="396">
        <v>0.1384877444944061</v>
      </c>
      <c r="S10" s="394">
        <v>0.13800438587065283</v>
      </c>
      <c r="T10" s="395">
        <f t="shared" si="0"/>
        <v>0.27649213036505893</v>
      </c>
      <c r="U10" s="391"/>
    </row>
    <row r="11" spans="3:21" x14ac:dyDescent="0.25">
      <c r="C11" s="296" t="s">
        <v>171</v>
      </c>
      <c r="D11" s="296" t="s">
        <v>170</v>
      </c>
      <c r="G11" s="296" t="s">
        <v>202</v>
      </c>
      <c r="H11" s="296" t="s">
        <v>203</v>
      </c>
      <c r="I11" s="296"/>
      <c r="J11" s="296" t="s">
        <v>898</v>
      </c>
      <c r="K11" s="297" t="s">
        <v>898</v>
      </c>
      <c r="L11" s="311">
        <v>83796</v>
      </c>
      <c r="P11" t="e">
        <f>VLOOKUP(H11,#REF!,1,FALSE)</f>
        <v>#REF!</v>
      </c>
      <c r="Q11" s="392" t="s">
        <v>83</v>
      </c>
      <c r="R11" s="396">
        <v>3.2112286588069833E-2</v>
      </c>
      <c r="S11" s="394">
        <v>3.1996429019070627E-2</v>
      </c>
      <c r="T11" s="395">
        <f t="shared" si="0"/>
        <v>6.410871560714046E-2</v>
      </c>
      <c r="U11" s="391"/>
    </row>
    <row r="12" spans="3:21" x14ac:dyDescent="0.25">
      <c r="C12" s="296" t="s">
        <v>203</v>
      </c>
      <c r="D12" s="296" t="s">
        <v>202</v>
      </c>
      <c r="G12" s="296" t="s">
        <v>300</v>
      </c>
      <c r="H12" s="296" t="s">
        <v>301</v>
      </c>
      <c r="I12" s="296"/>
      <c r="J12" s="296" t="s">
        <v>898</v>
      </c>
      <c r="K12" s="297" t="s">
        <v>898</v>
      </c>
      <c r="L12" s="311">
        <v>83028</v>
      </c>
      <c r="P12" t="e">
        <f>VLOOKUP(H12,#REF!,1,FALSE)</f>
        <v>#REF!</v>
      </c>
      <c r="Q12" s="392" t="s">
        <v>87</v>
      </c>
      <c r="R12" s="396">
        <v>0.93625974441129534</v>
      </c>
      <c r="S12" s="394">
        <v>0.93007430706400906</v>
      </c>
      <c r="T12" s="395">
        <f t="shared" si="0"/>
        <v>1.8663340514753044</v>
      </c>
      <c r="U12" s="391"/>
    </row>
    <row r="13" spans="3:21" x14ac:dyDescent="0.25">
      <c r="C13" s="296" t="s">
        <v>301</v>
      </c>
      <c r="D13" s="296" t="s">
        <v>300</v>
      </c>
      <c r="G13" s="296" t="s">
        <v>308</v>
      </c>
      <c r="H13" s="296" t="s">
        <v>309</v>
      </c>
      <c r="I13" s="296"/>
      <c r="J13" s="296" t="s">
        <v>898</v>
      </c>
      <c r="K13" s="297" t="s">
        <v>898</v>
      </c>
      <c r="L13" s="311">
        <v>124827</v>
      </c>
      <c r="P13" t="e">
        <f>VLOOKUP(H13,#REF!,1,FALSE)</f>
        <v>#REF!</v>
      </c>
      <c r="Q13" s="392" t="s">
        <v>89</v>
      </c>
      <c r="R13" s="396">
        <v>0.71532160938475653</v>
      </c>
      <c r="S13" s="394">
        <v>0.71588578361064692</v>
      </c>
      <c r="T13" s="395">
        <f t="shared" si="0"/>
        <v>1.4312073929954034</v>
      </c>
      <c r="U13" s="391"/>
    </row>
    <row r="14" spans="3:21" x14ac:dyDescent="0.25">
      <c r="C14" s="296" t="s">
        <v>309</v>
      </c>
      <c r="D14" s="296" t="s">
        <v>308</v>
      </c>
      <c r="G14" s="296" t="s">
        <v>676</v>
      </c>
      <c r="H14" s="296" t="s">
        <v>677</v>
      </c>
      <c r="I14" s="296"/>
      <c r="J14" s="296" t="s">
        <v>898</v>
      </c>
      <c r="K14" s="297" t="s">
        <v>898</v>
      </c>
      <c r="L14" s="311">
        <v>114108</v>
      </c>
      <c r="P14" t="e">
        <f>VLOOKUP(H14,#REF!,1,FALSE)</f>
        <v>#REF!</v>
      </c>
      <c r="Q14" s="392" t="s">
        <v>1071</v>
      </c>
      <c r="R14" s="396">
        <v>6.7200585807257129E-2</v>
      </c>
      <c r="S14" s="394">
        <v>8.4599329613123317E-2</v>
      </c>
      <c r="T14" s="395">
        <f t="shared" si="0"/>
        <v>0.15179991542038046</v>
      </c>
      <c r="U14" s="391"/>
    </row>
    <row r="15" spans="3:21" x14ac:dyDescent="0.25">
      <c r="C15" s="296" t="s">
        <v>677</v>
      </c>
      <c r="D15" s="296" t="s">
        <v>676</v>
      </c>
      <c r="G15" s="296" t="s">
        <v>710</v>
      </c>
      <c r="H15" s="296" t="s">
        <v>711</v>
      </c>
      <c r="I15" s="296"/>
      <c r="J15" s="296" t="s">
        <v>898</v>
      </c>
      <c r="K15" s="297" t="s">
        <v>898</v>
      </c>
      <c r="L15" s="311">
        <v>84283</v>
      </c>
      <c r="P15" t="e">
        <f>VLOOKUP(H15,#REF!,1,FALSE)</f>
        <v>#REF!</v>
      </c>
      <c r="Q15" s="397" t="s">
        <v>93</v>
      </c>
      <c r="R15" s="396">
        <v>6.4196162699927062E-2</v>
      </c>
      <c r="S15" s="394">
        <v>8.0820060377976996E-2</v>
      </c>
      <c r="T15" s="395">
        <f t="shared" si="0"/>
        <v>0.14501622307790407</v>
      </c>
      <c r="U15" s="391"/>
    </row>
    <row r="16" spans="3:21" x14ac:dyDescent="0.25">
      <c r="C16" s="296" t="s">
        <v>711</v>
      </c>
      <c r="D16" s="296" t="s">
        <v>710</v>
      </c>
      <c r="G16" s="296" t="s">
        <v>82</v>
      </c>
      <c r="H16" s="296" t="s">
        <v>83</v>
      </c>
      <c r="I16" s="296"/>
      <c r="J16" s="296" t="s">
        <v>898</v>
      </c>
      <c r="K16" s="297" t="s">
        <v>898</v>
      </c>
      <c r="L16" s="311">
        <v>172562</v>
      </c>
      <c r="P16" t="e">
        <f>VLOOKUP(H16,#REF!,1,FALSE)</f>
        <v>#REF!</v>
      </c>
      <c r="Q16" s="392" t="s">
        <v>95</v>
      </c>
      <c r="R16" s="396">
        <v>0.72501463491150253</v>
      </c>
      <c r="S16" s="394">
        <v>0.7133739290658706</v>
      </c>
      <c r="T16" s="395">
        <f t="shared" si="0"/>
        <v>1.438388563977373</v>
      </c>
      <c r="U16" s="391"/>
    </row>
    <row r="17" spans="3:21" x14ac:dyDescent="0.25">
      <c r="C17" s="296" t="s">
        <v>83</v>
      </c>
      <c r="D17" s="296" t="s">
        <v>82</v>
      </c>
      <c r="G17" s="296" t="s">
        <v>256</v>
      </c>
      <c r="H17" s="296" t="s">
        <v>257</v>
      </c>
      <c r="I17" s="296"/>
      <c r="J17" s="296" t="s">
        <v>898</v>
      </c>
      <c r="K17" s="297" t="s">
        <v>898</v>
      </c>
      <c r="L17" s="311">
        <v>117470</v>
      </c>
      <c r="P17" t="e">
        <f>VLOOKUP(H17,#REF!,1,FALSE)</f>
        <v>#REF!</v>
      </c>
      <c r="Q17" s="392" t="s">
        <v>99</v>
      </c>
      <c r="R17" s="396">
        <v>1.1152691837118372E-2</v>
      </c>
      <c r="S17" s="394">
        <v>1.1109975449296403E-2</v>
      </c>
      <c r="T17" s="395">
        <f t="shared" si="0"/>
        <v>2.2262667286414774E-2</v>
      </c>
      <c r="U17" s="391"/>
    </row>
    <row r="18" spans="3:21" x14ac:dyDescent="0.25">
      <c r="C18" s="296" t="s">
        <v>257</v>
      </c>
      <c r="D18" s="296" t="s">
        <v>256</v>
      </c>
      <c r="G18" s="296" t="s">
        <v>274</v>
      </c>
      <c r="H18" s="296" t="s">
        <v>275</v>
      </c>
      <c r="I18" s="296"/>
      <c r="J18" s="296" t="s">
        <v>898</v>
      </c>
      <c r="K18" s="297" t="s">
        <v>898</v>
      </c>
      <c r="L18" s="311">
        <v>128319</v>
      </c>
      <c r="P18" t="e">
        <f>VLOOKUP(H18,#REF!,1,FALSE)</f>
        <v>#REF!</v>
      </c>
      <c r="Q18" s="392" t="s">
        <v>111</v>
      </c>
      <c r="R18" s="396">
        <v>0.31124718681485403</v>
      </c>
      <c r="S18" s="394">
        <v>0.29226408260915315</v>
      </c>
      <c r="T18" s="395">
        <f t="shared" si="0"/>
        <v>0.60351126942400724</v>
      </c>
      <c r="U18" s="391"/>
    </row>
    <row r="19" spans="3:21" x14ac:dyDescent="0.25">
      <c r="C19" s="296" t="s">
        <v>275</v>
      </c>
      <c r="D19" s="296" t="s">
        <v>274</v>
      </c>
      <c r="G19" s="296" t="s">
        <v>294</v>
      </c>
      <c r="H19" s="296" t="s">
        <v>295</v>
      </c>
      <c r="I19" s="296"/>
      <c r="J19" s="296" t="s">
        <v>898</v>
      </c>
      <c r="K19" s="297" t="s">
        <v>898</v>
      </c>
      <c r="L19" s="311">
        <v>114232</v>
      </c>
      <c r="P19" t="e">
        <f>VLOOKUP(H19,#REF!,1,FALSE)</f>
        <v>#REF!</v>
      </c>
      <c r="Q19" s="392" t="s">
        <v>113</v>
      </c>
      <c r="R19" s="396">
        <v>0.93427124094222869</v>
      </c>
      <c r="S19" s="394">
        <v>0.91377497668943264</v>
      </c>
      <c r="T19" s="395">
        <f t="shared" si="0"/>
        <v>1.8480462176316612</v>
      </c>
      <c r="U19" s="391"/>
    </row>
    <row r="20" spans="3:21" x14ac:dyDescent="0.25">
      <c r="C20" s="296" t="s">
        <v>295</v>
      </c>
      <c r="D20" s="296" t="s">
        <v>294</v>
      </c>
      <c r="G20" s="296" t="s">
        <v>312</v>
      </c>
      <c r="H20" s="296" t="s">
        <v>313</v>
      </c>
      <c r="I20" s="296"/>
      <c r="J20" s="296" t="s">
        <v>898</v>
      </c>
      <c r="K20" s="297" t="s">
        <v>898</v>
      </c>
      <c r="L20" s="311">
        <v>83740</v>
      </c>
      <c r="P20" t="e">
        <f>VLOOKUP(H20,#REF!,1,FALSE)</f>
        <v>#REF!</v>
      </c>
      <c r="Q20" s="392" t="s">
        <v>117</v>
      </c>
      <c r="R20" s="396">
        <v>5.2844508597055896E-2</v>
      </c>
      <c r="S20" s="394">
        <v>5.2661223605996683E-2</v>
      </c>
      <c r="T20" s="395">
        <f t="shared" si="0"/>
        <v>0.10550573220305258</v>
      </c>
      <c r="U20" s="391"/>
    </row>
    <row r="21" spans="3:21" x14ac:dyDescent="0.25">
      <c r="C21" s="296" t="s">
        <v>313</v>
      </c>
      <c r="D21" s="296" t="s">
        <v>312</v>
      </c>
      <c r="G21" s="296" t="s">
        <v>346</v>
      </c>
      <c r="H21" s="296" t="s">
        <v>347</v>
      </c>
      <c r="I21" s="296"/>
      <c r="J21" s="296" t="s">
        <v>898</v>
      </c>
      <c r="K21" s="297" t="s">
        <v>898</v>
      </c>
      <c r="L21" s="311">
        <v>93275</v>
      </c>
      <c r="P21" t="e">
        <f>VLOOKUP(H21,#REF!,1,FALSE)</f>
        <v>#REF!</v>
      </c>
      <c r="Q21" s="392" t="s">
        <v>123</v>
      </c>
      <c r="R21" s="396">
        <v>7.0724980901726825E-2</v>
      </c>
      <c r="S21" s="394">
        <v>7.0471217720309995E-2</v>
      </c>
      <c r="T21" s="395">
        <f t="shared" si="0"/>
        <v>0.14119619862203681</v>
      </c>
      <c r="U21" s="391"/>
    </row>
    <row r="22" spans="3:21" x14ac:dyDescent="0.25">
      <c r="C22" s="296" t="s">
        <v>347</v>
      </c>
      <c r="D22" s="296" t="s">
        <v>346</v>
      </c>
      <c r="G22" s="296" t="s">
        <v>352</v>
      </c>
      <c r="H22" s="296" t="s">
        <v>353</v>
      </c>
      <c r="I22" s="296"/>
      <c r="J22" s="296" t="s">
        <v>898</v>
      </c>
      <c r="K22" s="297" t="s">
        <v>898</v>
      </c>
      <c r="L22" s="311">
        <v>121444</v>
      </c>
      <c r="P22" t="e">
        <f>VLOOKUP(H22,#REF!,1,FALSE)</f>
        <v>#REF!</v>
      </c>
      <c r="Q22" s="392" t="s">
        <v>125</v>
      </c>
      <c r="R22" s="396">
        <v>3.9075195545059171E-2</v>
      </c>
      <c r="S22" s="394">
        <v>4.7271584854684121E-2</v>
      </c>
      <c r="T22" s="395">
        <f t="shared" si="0"/>
        <v>8.6346780399743292E-2</v>
      </c>
      <c r="U22" s="391"/>
    </row>
    <row r="23" spans="3:21" x14ac:dyDescent="0.25">
      <c r="C23" s="296" t="s">
        <v>353</v>
      </c>
      <c r="D23" s="296" t="s">
        <v>352</v>
      </c>
      <c r="G23" s="296" t="s">
        <v>468</v>
      </c>
      <c r="H23" s="296" t="s">
        <v>469</v>
      </c>
      <c r="I23" s="296"/>
      <c r="J23" s="296" t="s">
        <v>898</v>
      </c>
      <c r="K23" s="297" t="s">
        <v>898</v>
      </c>
      <c r="L23" s="311">
        <v>179687</v>
      </c>
      <c r="P23" t="e">
        <f>VLOOKUP(H23,#REF!,1,FALSE)</f>
        <v>#REF!</v>
      </c>
      <c r="Q23" s="392" t="s">
        <v>131</v>
      </c>
      <c r="R23" s="396">
        <v>2.0675203942649309</v>
      </c>
      <c r="S23" s="394">
        <v>2.0519355201912406</v>
      </c>
      <c r="T23" s="395">
        <f t="shared" si="0"/>
        <v>4.1194559144561715</v>
      </c>
      <c r="U23" s="391"/>
    </row>
    <row r="24" spans="3:21" x14ac:dyDescent="0.25">
      <c r="C24" s="296" t="s">
        <v>469</v>
      </c>
      <c r="D24" s="296" t="s">
        <v>468</v>
      </c>
      <c r="G24" s="296" t="s">
        <v>578</v>
      </c>
      <c r="H24" s="296" t="s">
        <v>579</v>
      </c>
      <c r="I24" s="296"/>
      <c r="J24" s="296" t="s">
        <v>898</v>
      </c>
      <c r="K24" s="297" t="s">
        <v>898</v>
      </c>
      <c r="L24" s="311">
        <v>94634</v>
      </c>
      <c r="P24" t="e">
        <f>VLOOKUP(H24,#REF!,1,FALSE)</f>
        <v>#REF!</v>
      </c>
      <c r="Q24" s="392" t="s">
        <v>133</v>
      </c>
      <c r="R24" s="396">
        <v>0.11807722674255114</v>
      </c>
      <c r="S24" s="394">
        <v>0.11422801235481159</v>
      </c>
      <c r="T24" s="395">
        <f t="shared" si="0"/>
        <v>0.23230523909736273</v>
      </c>
      <c r="U24" s="391"/>
    </row>
    <row r="25" spans="3:21" x14ac:dyDescent="0.25">
      <c r="C25" s="296" t="s">
        <v>579</v>
      </c>
      <c r="D25" s="296" t="s">
        <v>578</v>
      </c>
      <c r="G25" s="296" t="s">
        <v>708</v>
      </c>
      <c r="H25" s="296" t="s">
        <v>709</v>
      </c>
      <c r="I25" s="296"/>
      <c r="J25" s="296" t="s">
        <v>898</v>
      </c>
      <c r="K25" s="297" t="s">
        <v>898</v>
      </c>
      <c r="L25" s="311">
        <v>117730</v>
      </c>
      <c r="P25" t="e">
        <f>VLOOKUP(H25,#REF!,1,FALSE)</f>
        <v>#REF!</v>
      </c>
      <c r="Q25" s="392" t="s">
        <v>137</v>
      </c>
      <c r="R25" s="396">
        <v>5.5312630703951704E-3</v>
      </c>
      <c r="S25" s="394">
        <v>5.5089227647334522E-3</v>
      </c>
      <c r="T25" s="395">
        <f t="shared" si="0"/>
        <v>1.1040185835128623E-2</v>
      </c>
      <c r="U25" s="391"/>
    </row>
    <row r="26" spans="3:21" x14ac:dyDescent="0.25">
      <c r="C26" s="296" t="s">
        <v>709</v>
      </c>
      <c r="D26" s="296" t="s">
        <v>708</v>
      </c>
      <c r="G26" s="296" t="s">
        <v>792</v>
      </c>
      <c r="H26" s="296" t="s">
        <v>793</v>
      </c>
      <c r="I26" s="296"/>
      <c r="J26" s="296" t="s">
        <v>898</v>
      </c>
      <c r="K26" s="297" t="s">
        <v>898</v>
      </c>
      <c r="L26" s="311">
        <v>117994</v>
      </c>
      <c r="P26" t="e">
        <f>VLOOKUP(H26,#REF!,1,FALSE)</f>
        <v>#REF!</v>
      </c>
      <c r="Q26" s="392" t="s">
        <v>139</v>
      </c>
      <c r="R26" s="396">
        <v>4.6353151298148747</v>
      </c>
      <c r="S26" s="394">
        <v>4.5865464785620347</v>
      </c>
      <c r="T26" s="395">
        <f t="shared" si="0"/>
        <v>9.2218616083769085</v>
      </c>
      <c r="U26" s="391"/>
    </row>
    <row r="27" spans="3:21" x14ac:dyDescent="0.25">
      <c r="C27" s="296" t="s">
        <v>793</v>
      </c>
      <c r="D27" s="296" t="s">
        <v>792</v>
      </c>
      <c r="G27" s="296" t="s">
        <v>132</v>
      </c>
      <c r="H27" s="296" t="s">
        <v>133</v>
      </c>
      <c r="I27" s="296"/>
      <c r="J27" s="296" t="s">
        <v>898</v>
      </c>
      <c r="K27" s="297" t="s">
        <v>898</v>
      </c>
      <c r="L27" s="311">
        <v>94680</v>
      </c>
      <c r="P27" t="e">
        <f>VLOOKUP(H27,#REF!,1,FALSE)</f>
        <v>#REF!</v>
      </c>
      <c r="Q27" s="392" t="s">
        <v>1072</v>
      </c>
      <c r="R27" s="396">
        <v>8.8702150303783672E-2</v>
      </c>
      <c r="S27" s="394">
        <v>0.11167940667793995</v>
      </c>
      <c r="T27" s="395">
        <f t="shared" si="0"/>
        <v>0.20038155698172361</v>
      </c>
      <c r="U27" s="391"/>
    </row>
    <row r="28" spans="3:21" x14ac:dyDescent="0.25">
      <c r="C28" s="296" t="s">
        <v>133</v>
      </c>
      <c r="D28" s="296" t="s">
        <v>132</v>
      </c>
      <c r="G28" s="296" t="s">
        <v>552</v>
      </c>
      <c r="H28" s="296" t="s">
        <v>553</v>
      </c>
      <c r="I28" s="296"/>
      <c r="J28" s="296" t="s">
        <v>898</v>
      </c>
      <c r="K28" s="297" t="s">
        <v>898</v>
      </c>
      <c r="L28" s="311">
        <v>85044</v>
      </c>
      <c r="P28" t="e">
        <f>VLOOKUP(H28,#REF!,1,FALSE)</f>
        <v>#REF!</v>
      </c>
      <c r="Q28" s="398" t="s">
        <v>145</v>
      </c>
      <c r="R28" s="396">
        <v>2.6246988290198628E-2</v>
      </c>
      <c r="S28" s="394">
        <v>2.9993442982588714E-2</v>
      </c>
      <c r="T28" s="395">
        <f t="shared" si="0"/>
        <v>5.6240431272787342E-2</v>
      </c>
      <c r="U28" s="391"/>
    </row>
    <row r="29" spans="3:21" x14ac:dyDescent="0.25">
      <c r="C29" s="296" t="s">
        <v>553</v>
      </c>
      <c r="D29" s="296" t="s">
        <v>552</v>
      </c>
      <c r="G29" s="296" t="s">
        <v>804</v>
      </c>
      <c r="H29" s="296" t="s">
        <v>805</v>
      </c>
      <c r="I29" s="296"/>
      <c r="J29" s="296" t="s">
        <v>898</v>
      </c>
      <c r="K29" s="297" t="s">
        <v>898</v>
      </c>
      <c r="L29" s="311">
        <v>99232</v>
      </c>
      <c r="P29" t="e">
        <f>VLOOKUP(H29,#REF!,1,FALSE)</f>
        <v>#REF!</v>
      </c>
      <c r="Q29" s="392" t="s">
        <v>149</v>
      </c>
      <c r="R29" s="396">
        <v>1.2324819540396352E-3</v>
      </c>
      <c r="S29" s="394">
        <v>1.1870663688360692E-3</v>
      </c>
      <c r="T29" s="395">
        <f t="shared" si="0"/>
        <v>2.4195483228757041E-3</v>
      </c>
      <c r="U29" s="391"/>
    </row>
    <row r="30" spans="3:21" x14ac:dyDescent="0.25">
      <c r="C30" s="296" t="s">
        <v>805</v>
      </c>
      <c r="D30" s="296" t="s">
        <v>804</v>
      </c>
      <c r="G30" s="296" t="s">
        <v>810</v>
      </c>
      <c r="H30" s="296" t="s">
        <v>811</v>
      </c>
      <c r="I30" s="296"/>
      <c r="J30" s="296" t="s">
        <v>898</v>
      </c>
      <c r="K30" s="297" t="s">
        <v>898</v>
      </c>
      <c r="L30" s="311">
        <v>118389</v>
      </c>
      <c r="P30" t="e">
        <f>VLOOKUP(H30,#REF!,1,FALSE)</f>
        <v>#REF!</v>
      </c>
      <c r="Q30" s="392" t="s">
        <v>151</v>
      </c>
      <c r="R30" s="396">
        <v>3.2049360830614178</v>
      </c>
      <c r="S30" s="394">
        <v>3.1702522606515178</v>
      </c>
      <c r="T30" s="395">
        <f t="shared" si="0"/>
        <v>6.3751883437129351</v>
      </c>
      <c r="U30" s="391"/>
    </row>
    <row r="31" spans="3:21" x14ac:dyDescent="0.25">
      <c r="C31" s="296" t="s">
        <v>811</v>
      </c>
      <c r="D31" s="296" t="s">
        <v>810</v>
      </c>
      <c r="G31" s="296" t="s">
        <v>816</v>
      </c>
      <c r="H31" s="296" t="s">
        <v>817</v>
      </c>
      <c r="I31" s="296"/>
      <c r="J31" s="296" t="s">
        <v>898</v>
      </c>
      <c r="K31" s="297" t="s">
        <v>898</v>
      </c>
      <c r="L31" s="311">
        <v>98745</v>
      </c>
      <c r="P31" t="e">
        <f>VLOOKUP(H31,#REF!,1,FALSE)</f>
        <v>#REF!</v>
      </c>
      <c r="Q31" s="392" t="s">
        <v>1073</v>
      </c>
      <c r="R31" s="396">
        <v>6.1175535940327999E-2</v>
      </c>
      <c r="S31" s="394">
        <v>7.7007299459252943E-2</v>
      </c>
      <c r="T31" s="395">
        <f t="shared" si="0"/>
        <v>0.13818283539958093</v>
      </c>
      <c r="U31" s="391"/>
    </row>
    <row r="32" spans="3:21" x14ac:dyDescent="0.25">
      <c r="C32" s="296" t="s">
        <v>817</v>
      </c>
      <c r="D32" s="296" t="s">
        <v>816</v>
      </c>
      <c r="G32" s="296" t="s">
        <v>134</v>
      </c>
      <c r="H32" s="296" t="s">
        <v>135</v>
      </c>
      <c r="I32" s="296"/>
      <c r="J32" s="296" t="s">
        <v>898</v>
      </c>
      <c r="K32" s="297" t="s">
        <v>898</v>
      </c>
      <c r="L32" s="311">
        <v>95172</v>
      </c>
      <c r="P32" t="e">
        <f>VLOOKUP(H32,#REF!,1,FALSE)</f>
        <v>#REF!</v>
      </c>
      <c r="Q32" s="392" t="s">
        <v>159</v>
      </c>
      <c r="R32" s="396">
        <v>2.1156923575493643E-2</v>
      </c>
      <c r="S32" s="394">
        <v>2.1067280544106493E-2</v>
      </c>
      <c r="T32" s="395">
        <f t="shared" si="0"/>
        <v>4.2224204119600137E-2</v>
      </c>
      <c r="U32" s="391"/>
    </row>
    <row r="33" spans="3:21" x14ac:dyDescent="0.25">
      <c r="C33" s="296" t="s">
        <v>135</v>
      </c>
      <c r="D33" s="296" t="s">
        <v>134</v>
      </c>
      <c r="G33" s="296" t="s">
        <v>214</v>
      </c>
      <c r="H33" s="296" t="s">
        <v>215</v>
      </c>
      <c r="I33" s="296"/>
      <c r="J33" s="296" t="s">
        <v>898</v>
      </c>
      <c r="K33" s="297" t="s">
        <v>898</v>
      </c>
      <c r="L33" s="311">
        <v>146981</v>
      </c>
      <c r="P33" t="e">
        <f>VLOOKUP(H33,#REF!,1,FALSE)</f>
        <v>#REF!</v>
      </c>
      <c r="Q33" s="392" t="s">
        <v>161</v>
      </c>
      <c r="R33" s="396">
        <v>5.008288650395972E-3</v>
      </c>
      <c r="S33" s="394">
        <v>4.9921305604689672E-3</v>
      </c>
      <c r="T33" s="395">
        <f t="shared" si="0"/>
        <v>1.000041921086494E-2</v>
      </c>
      <c r="U33" s="391"/>
    </row>
    <row r="34" spans="3:21" x14ac:dyDescent="0.25">
      <c r="C34" s="296" t="s">
        <v>215</v>
      </c>
      <c r="D34" s="296" t="s">
        <v>214</v>
      </c>
      <c r="G34" s="296" t="s">
        <v>258</v>
      </c>
      <c r="H34" s="296" t="s">
        <v>259</v>
      </c>
      <c r="I34" s="296"/>
      <c r="J34" s="296" t="s">
        <v>898</v>
      </c>
      <c r="K34" s="297" t="s">
        <v>898</v>
      </c>
      <c r="L34" s="311">
        <v>140450</v>
      </c>
      <c r="P34" t="e">
        <f>VLOOKUP(H34,#REF!,1,FALSE)</f>
        <v>#REF!</v>
      </c>
      <c r="Q34" s="392" t="s">
        <v>163</v>
      </c>
      <c r="R34" s="396">
        <v>8.6630296699915496E-2</v>
      </c>
      <c r="S34" s="394">
        <v>8.6320795610724865E-2</v>
      </c>
      <c r="T34" s="395">
        <f t="shared" si="0"/>
        <v>0.17295109231064038</v>
      </c>
      <c r="U34" s="391"/>
    </row>
    <row r="35" spans="3:21" x14ac:dyDescent="0.25">
      <c r="C35" s="296" t="s">
        <v>259</v>
      </c>
      <c r="D35" s="296" t="s">
        <v>258</v>
      </c>
      <c r="G35" s="296" t="s">
        <v>362</v>
      </c>
      <c r="H35" s="296" t="s">
        <v>363</v>
      </c>
      <c r="I35" s="296"/>
      <c r="J35" s="296" t="s">
        <v>898</v>
      </c>
      <c r="K35" s="297" t="s">
        <v>898</v>
      </c>
      <c r="L35" s="311">
        <v>102556</v>
      </c>
      <c r="P35" t="e">
        <f>VLOOKUP(H35,#REF!,1,FALSE)</f>
        <v>#REF!</v>
      </c>
      <c r="Q35" s="392" t="s">
        <v>165</v>
      </c>
      <c r="R35" s="396">
        <v>2.2336884794797984</v>
      </c>
      <c r="S35" s="394">
        <v>2.2258117890870848</v>
      </c>
      <c r="T35" s="395">
        <f t="shared" si="0"/>
        <v>4.4595002685668828</v>
      </c>
      <c r="U35" s="391"/>
    </row>
    <row r="36" spans="3:21" x14ac:dyDescent="0.25">
      <c r="C36" s="296" t="s">
        <v>363</v>
      </c>
      <c r="D36" s="296" t="s">
        <v>362</v>
      </c>
      <c r="G36" s="296" t="s">
        <v>488</v>
      </c>
      <c r="H36" s="296" t="s">
        <v>489</v>
      </c>
      <c r="I36" s="296"/>
      <c r="J36" s="296" t="s">
        <v>898</v>
      </c>
      <c r="K36" s="297" t="s">
        <v>898</v>
      </c>
      <c r="L36" s="311">
        <v>129778</v>
      </c>
      <c r="P36" t="e">
        <f>VLOOKUP(H36,#REF!,1,FALSE)</f>
        <v>#REF!</v>
      </c>
      <c r="Q36" s="392" t="s">
        <v>169</v>
      </c>
      <c r="R36" s="396">
        <v>0.13783719523352425</v>
      </c>
      <c r="S36" s="394">
        <v>0.13735655554624146</v>
      </c>
      <c r="T36" s="395">
        <f t="shared" si="0"/>
        <v>0.27519375077976571</v>
      </c>
      <c r="U36" s="391"/>
    </row>
    <row r="37" spans="3:21" x14ac:dyDescent="0.25">
      <c r="C37" s="296" t="s">
        <v>489</v>
      </c>
      <c r="D37" s="296" t="s">
        <v>488</v>
      </c>
      <c r="G37" s="296" t="s">
        <v>652</v>
      </c>
      <c r="H37" s="296" t="s">
        <v>653</v>
      </c>
      <c r="I37" s="296"/>
      <c r="J37" s="296" t="s">
        <v>898</v>
      </c>
      <c r="K37" s="297" t="s">
        <v>898</v>
      </c>
      <c r="L37" s="311">
        <v>143356</v>
      </c>
      <c r="P37" t="e">
        <f>VLOOKUP(H37,#REF!,1,FALSE)</f>
        <v>#REF!</v>
      </c>
      <c r="Q37" s="392" t="s">
        <v>171</v>
      </c>
      <c r="R37" s="396">
        <v>7.4461341805414694E-2</v>
      </c>
      <c r="S37" s="394">
        <v>7.4196926980642799E-2</v>
      </c>
      <c r="T37" s="395">
        <f t="shared" si="0"/>
        <v>0.14865826878605748</v>
      </c>
      <c r="U37" s="391"/>
    </row>
    <row r="38" spans="3:21" x14ac:dyDescent="0.25">
      <c r="C38" s="296" t="s">
        <v>653</v>
      </c>
      <c r="D38" s="296" t="s">
        <v>652</v>
      </c>
      <c r="G38" s="296" t="s">
        <v>666</v>
      </c>
      <c r="H38" s="296" t="s">
        <v>667</v>
      </c>
      <c r="I38" s="296"/>
      <c r="J38" s="296" t="s">
        <v>898</v>
      </c>
      <c r="K38" s="297" t="s">
        <v>898</v>
      </c>
      <c r="L38" s="311">
        <v>84865</v>
      </c>
      <c r="P38" t="e">
        <f>VLOOKUP(H38,#REF!,1,FALSE)</f>
        <v>#REF!</v>
      </c>
      <c r="Q38" s="392" t="s">
        <v>175</v>
      </c>
      <c r="R38" s="396">
        <v>2.9726947625361171</v>
      </c>
      <c r="S38" s="394">
        <v>2.974166328651676</v>
      </c>
      <c r="T38" s="395">
        <f t="shared" si="0"/>
        <v>5.9468610911877935</v>
      </c>
      <c r="U38" s="391"/>
    </row>
    <row r="39" spans="3:21" x14ac:dyDescent="0.25">
      <c r="C39" s="296" t="s">
        <v>667</v>
      </c>
      <c r="D39" s="296" t="s">
        <v>666</v>
      </c>
      <c r="G39" s="296" t="s">
        <v>714</v>
      </c>
      <c r="H39" s="296" t="s">
        <v>715</v>
      </c>
      <c r="I39" s="296"/>
      <c r="J39" s="296" t="s">
        <v>898</v>
      </c>
      <c r="K39" s="297" t="s">
        <v>898</v>
      </c>
      <c r="L39" s="311">
        <v>90021</v>
      </c>
      <c r="P39" t="e">
        <f>VLOOKUP(H39,#REF!,1,FALSE)</f>
        <v>#REF!</v>
      </c>
      <c r="Q39" s="392" t="s">
        <v>1074</v>
      </c>
      <c r="R39" s="396">
        <v>6.2646685050139747E-2</v>
      </c>
      <c r="S39" s="394">
        <v>7.8866506387901159E-2</v>
      </c>
      <c r="T39" s="395">
        <f t="shared" si="0"/>
        <v>0.14151319143804092</v>
      </c>
      <c r="U39" s="391"/>
    </row>
    <row r="40" spans="3:21" x14ac:dyDescent="0.25">
      <c r="C40" s="296" t="s">
        <v>715</v>
      </c>
      <c r="D40" s="296" t="s">
        <v>714</v>
      </c>
      <c r="G40" s="296" t="s">
        <v>750</v>
      </c>
      <c r="H40" s="296" t="s">
        <v>751</v>
      </c>
      <c r="I40" s="296"/>
      <c r="J40" s="296" t="s">
        <v>898</v>
      </c>
      <c r="K40" s="297" t="s">
        <v>898</v>
      </c>
      <c r="L40" s="311">
        <v>91195</v>
      </c>
      <c r="P40" t="e">
        <f>VLOOKUP(H40,#REF!,1,FALSE)</f>
        <v>#REF!</v>
      </c>
      <c r="Q40" s="392" t="s">
        <v>952</v>
      </c>
      <c r="R40" s="396">
        <v>1.4299923854594581</v>
      </c>
      <c r="S40" s="394">
        <v>1.4363462644546749</v>
      </c>
      <c r="T40" s="395">
        <f t="shared" si="0"/>
        <v>2.866338649914133</v>
      </c>
      <c r="U40" s="391"/>
    </row>
    <row r="41" spans="3:21" x14ac:dyDescent="0.25">
      <c r="C41" s="296" t="s">
        <v>751</v>
      </c>
      <c r="D41" s="296" t="s">
        <v>750</v>
      </c>
      <c r="G41" s="296" t="s">
        <v>760</v>
      </c>
      <c r="H41" s="296" t="s">
        <v>761</v>
      </c>
      <c r="I41" s="296"/>
      <c r="J41" s="296" t="s">
        <v>898</v>
      </c>
      <c r="K41" s="297" t="s">
        <v>898</v>
      </c>
      <c r="L41" s="311">
        <v>116762</v>
      </c>
      <c r="P41" t="e">
        <f>VLOOKUP(H41,#REF!,1,FALSE)</f>
        <v>#REF!</v>
      </c>
      <c r="Q41" s="392" t="s">
        <v>183</v>
      </c>
      <c r="R41" s="396">
        <v>9.333171166768249E-2</v>
      </c>
      <c r="S41" s="394">
        <v>9.2996090757095293E-2</v>
      </c>
      <c r="T41" s="395">
        <f t="shared" si="0"/>
        <v>0.18632780242477778</v>
      </c>
      <c r="U41" s="391"/>
    </row>
    <row r="42" spans="3:21" x14ac:dyDescent="0.25">
      <c r="C42" s="296" t="s">
        <v>761</v>
      </c>
      <c r="D42" s="296" t="s">
        <v>760</v>
      </c>
      <c r="G42" s="296" t="s">
        <v>64</v>
      </c>
      <c r="H42" s="296" t="s">
        <v>65</v>
      </c>
      <c r="I42" s="296"/>
      <c r="J42" s="296" t="s">
        <v>898</v>
      </c>
      <c r="K42" s="297" t="s">
        <v>898</v>
      </c>
      <c r="L42" s="311">
        <v>121812</v>
      </c>
      <c r="P42" t="e">
        <f>VLOOKUP(H42,#REF!,1,FALSE)</f>
        <v>#REF!</v>
      </c>
      <c r="Q42" s="392" t="s">
        <v>185</v>
      </c>
      <c r="R42" s="396">
        <v>0.13440274661619619</v>
      </c>
      <c r="S42" s="394">
        <v>0.10014964988970781</v>
      </c>
      <c r="T42" s="395">
        <f t="shared" si="0"/>
        <v>0.23455239650590401</v>
      </c>
      <c r="U42" s="391"/>
    </row>
    <row r="43" spans="3:21" x14ac:dyDescent="0.25">
      <c r="C43" s="296" t="s">
        <v>65</v>
      </c>
      <c r="D43" s="296" t="s">
        <v>64</v>
      </c>
      <c r="G43" s="296" t="s">
        <v>158</v>
      </c>
      <c r="H43" s="296" t="s">
        <v>159</v>
      </c>
      <c r="I43" s="296"/>
      <c r="J43" s="296" t="s">
        <v>898</v>
      </c>
      <c r="K43" s="297" t="s">
        <v>898</v>
      </c>
      <c r="L43" s="311">
        <v>154448</v>
      </c>
      <c r="P43" t="e">
        <f>VLOOKUP(H43,#REF!,1,FALSE)</f>
        <v>#REF!</v>
      </c>
      <c r="Q43" s="392" t="s">
        <v>187</v>
      </c>
      <c r="R43" s="396">
        <v>2.7013639711966096E-2</v>
      </c>
      <c r="S43" s="394">
        <v>2.6917893370390779E-2</v>
      </c>
      <c r="T43" s="395">
        <f t="shared" si="0"/>
        <v>5.3931533082356875E-2</v>
      </c>
      <c r="U43" s="391"/>
    </row>
    <row r="44" spans="3:21" x14ac:dyDescent="0.25">
      <c r="C44" s="296" t="s">
        <v>159</v>
      </c>
      <c r="D44" s="296" t="s">
        <v>158</v>
      </c>
      <c r="G44" s="296" t="s">
        <v>218</v>
      </c>
      <c r="H44" s="296" t="s">
        <v>219</v>
      </c>
      <c r="I44" s="296"/>
      <c r="J44" s="296" t="s">
        <v>898</v>
      </c>
      <c r="K44" s="297" t="s">
        <v>898</v>
      </c>
      <c r="L44" s="311">
        <v>99955</v>
      </c>
      <c r="P44" t="e">
        <f>VLOOKUP(H44,#REF!,1,FALSE)</f>
        <v>#REF!</v>
      </c>
      <c r="Q44" s="392" t="s">
        <v>189</v>
      </c>
      <c r="R44" s="396">
        <v>5.4007826266404477E-2</v>
      </c>
      <c r="S44" s="394">
        <v>5.3807049499171429E-2</v>
      </c>
      <c r="T44" s="395">
        <f t="shared" si="0"/>
        <v>0.10781487576557591</v>
      </c>
      <c r="U44" s="391"/>
    </row>
    <row r="45" spans="3:21" x14ac:dyDescent="0.25">
      <c r="C45" s="296" t="s">
        <v>219</v>
      </c>
      <c r="D45" s="296" t="s">
        <v>218</v>
      </c>
      <c r="G45" s="296" t="s">
        <v>240</v>
      </c>
      <c r="H45" s="296" t="s">
        <v>241</v>
      </c>
      <c r="I45" s="296"/>
      <c r="J45" s="296" t="s">
        <v>898</v>
      </c>
      <c r="K45" s="297" t="s">
        <v>898</v>
      </c>
      <c r="L45" s="311">
        <v>112534</v>
      </c>
      <c r="P45" t="e">
        <f>VLOOKUP(H45,#REF!,1,FALSE)</f>
        <v>#REF!</v>
      </c>
      <c r="Q45" s="392" t="s">
        <v>195</v>
      </c>
      <c r="R45" s="396">
        <v>8.8050232938152923E-2</v>
      </c>
      <c r="S45" s="394">
        <v>8.7736442908394677E-2</v>
      </c>
      <c r="T45" s="395">
        <f t="shared" si="0"/>
        <v>0.17578667584654761</v>
      </c>
      <c r="U45" s="391"/>
    </row>
    <row r="46" spans="3:21" x14ac:dyDescent="0.25">
      <c r="C46" s="296" t="s">
        <v>241</v>
      </c>
      <c r="D46" s="296" t="s">
        <v>240</v>
      </c>
      <c r="G46" s="296" t="s">
        <v>314</v>
      </c>
      <c r="H46" s="296" t="s">
        <v>315</v>
      </c>
      <c r="I46" s="296"/>
      <c r="J46" s="296" t="s">
        <v>898</v>
      </c>
      <c r="K46" s="297" t="s">
        <v>898</v>
      </c>
      <c r="L46" s="311">
        <v>103517</v>
      </c>
      <c r="P46" t="e">
        <f>VLOOKUP(H46,#REF!,1,FALSE)</f>
        <v>#REF!</v>
      </c>
      <c r="Q46" s="392" t="s">
        <v>203</v>
      </c>
      <c r="R46" s="396">
        <v>4.2940737284683762E-2</v>
      </c>
      <c r="S46" s="394">
        <v>4.2785414121571406E-2</v>
      </c>
      <c r="T46" s="395">
        <f t="shared" si="0"/>
        <v>8.5726151406255169E-2</v>
      </c>
      <c r="U46" s="391"/>
    </row>
    <row r="47" spans="3:21" x14ac:dyDescent="0.25">
      <c r="C47" s="296" t="s">
        <v>315</v>
      </c>
      <c r="D47" s="296" t="s">
        <v>314</v>
      </c>
      <c r="G47" s="296" t="s">
        <v>436</v>
      </c>
      <c r="H47" s="296" t="s">
        <v>437</v>
      </c>
      <c r="I47" s="296"/>
      <c r="J47" s="296" t="s">
        <v>898</v>
      </c>
      <c r="K47" s="297" t="s">
        <v>898</v>
      </c>
      <c r="L47" s="311">
        <v>159986</v>
      </c>
      <c r="P47" t="e">
        <f>VLOOKUP(H47,#REF!,1,FALSE)</f>
        <v>#REF!</v>
      </c>
      <c r="Q47" s="392" t="s">
        <v>207</v>
      </c>
      <c r="R47" s="396">
        <v>2.1218562282018495E-2</v>
      </c>
      <c r="S47" s="394">
        <v>2.1133946974309464E-2</v>
      </c>
      <c r="T47" s="395">
        <f t="shared" si="0"/>
        <v>4.2352509256327955E-2</v>
      </c>
      <c r="U47" s="391"/>
    </row>
    <row r="48" spans="3:21" x14ac:dyDescent="0.25">
      <c r="C48" s="296" t="s">
        <v>437</v>
      </c>
      <c r="D48" s="296" t="s">
        <v>436</v>
      </c>
      <c r="G48" s="296" t="s">
        <v>596</v>
      </c>
      <c r="H48" s="296" t="s">
        <v>597</v>
      </c>
      <c r="I48" s="296"/>
      <c r="J48" s="296" t="s">
        <v>898</v>
      </c>
      <c r="K48" s="297" t="s">
        <v>898</v>
      </c>
      <c r="L48" s="311">
        <v>116947</v>
      </c>
      <c r="P48" t="e">
        <f>VLOOKUP(H48,#REF!,1,FALSE)</f>
        <v>#REF!</v>
      </c>
      <c r="Q48" s="392" t="s">
        <v>211</v>
      </c>
      <c r="R48" s="396">
        <v>0.41770272525048241</v>
      </c>
      <c r="S48" s="394">
        <v>0.41784208675196749</v>
      </c>
      <c r="T48" s="395">
        <f t="shared" si="0"/>
        <v>0.8355448120024499</v>
      </c>
      <c r="U48" s="391"/>
    </row>
    <row r="49" spans="3:21" x14ac:dyDescent="0.25">
      <c r="C49" s="296" t="s">
        <v>597</v>
      </c>
      <c r="D49" s="296" t="s">
        <v>596</v>
      </c>
      <c r="G49" s="296" t="s">
        <v>600</v>
      </c>
      <c r="H49" s="296" t="s">
        <v>601</v>
      </c>
      <c r="I49" s="296"/>
      <c r="J49" s="296" t="s">
        <v>898</v>
      </c>
      <c r="K49" s="297" t="s">
        <v>898</v>
      </c>
      <c r="L49" s="311">
        <v>108827</v>
      </c>
      <c r="P49" t="e">
        <f>VLOOKUP(H49,#REF!,1,FALSE)</f>
        <v>#REF!</v>
      </c>
      <c r="Q49" s="392" t="s">
        <v>213</v>
      </c>
      <c r="R49" s="396">
        <v>0.88954190250000076</v>
      </c>
      <c r="S49" s="394">
        <v>0.89328416002127509</v>
      </c>
      <c r="T49" s="395">
        <f t="shared" si="0"/>
        <v>1.7828260625212757</v>
      </c>
      <c r="U49" s="391"/>
    </row>
    <row r="50" spans="3:21" x14ac:dyDescent="0.25">
      <c r="C50" s="296" t="s">
        <v>601</v>
      </c>
      <c r="D50" s="296" t="s">
        <v>600</v>
      </c>
      <c r="G50" s="296" t="s">
        <v>690</v>
      </c>
      <c r="H50" s="296" t="s">
        <v>691</v>
      </c>
      <c r="I50" s="296"/>
      <c r="J50" s="296" t="s">
        <v>898</v>
      </c>
      <c r="K50" s="297" t="s">
        <v>898</v>
      </c>
      <c r="L50" s="311">
        <v>140100</v>
      </c>
      <c r="P50" t="e">
        <f>VLOOKUP(H50,#REF!,1,FALSE)</f>
        <v>#REF!</v>
      </c>
      <c r="Q50" s="392" t="s">
        <v>215</v>
      </c>
      <c r="R50" s="396">
        <v>0.12570881441251563</v>
      </c>
      <c r="S50" s="394">
        <v>0.12526983681997042</v>
      </c>
      <c r="T50" s="395">
        <f t="shared" si="0"/>
        <v>0.25097865123248608</v>
      </c>
      <c r="U50" s="391"/>
    </row>
    <row r="51" spans="3:21" x14ac:dyDescent="0.25">
      <c r="C51" s="296" t="s">
        <v>691</v>
      </c>
      <c r="D51" s="296" t="s">
        <v>690</v>
      </c>
      <c r="G51" s="296" t="s">
        <v>712</v>
      </c>
      <c r="H51" s="296" t="s">
        <v>713</v>
      </c>
      <c r="I51" s="296"/>
      <c r="J51" s="296" t="s">
        <v>898</v>
      </c>
      <c r="K51" s="297" t="s">
        <v>898</v>
      </c>
      <c r="L51" s="311">
        <v>136437</v>
      </c>
      <c r="P51" t="e">
        <f>VLOOKUP(H51,#REF!,1,FALSE)</f>
        <v>#REF!</v>
      </c>
      <c r="Q51" s="392" t="s">
        <v>219</v>
      </c>
      <c r="R51" s="396">
        <v>1.9747413326249585E-2</v>
      </c>
      <c r="S51" s="394">
        <v>1.9672624021859715E-2</v>
      </c>
      <c r="T51" s="395">
        <f t="shared" si="0"/>
        <v>3.9420037348109296E-2</v>
      </c>
      <c r="U51" s="391"/>
    </row>
    <row r="52" spans="3:21" x14ac:dyDescent="0.25">
      <c r="C52" s="296" t="s">
        <v>713</v>
      </c>
      <c r="D52" s="296" t="s">
        <v>712</v>
      </c>
      <c r="G52" s="296" t="s">
        <v>718</v>
      </c>
      <c r="H52" s="296" t="s">
        <v>719</v>
      </c>
      <c r="I52" s="296"/>
      <c r="J52" s="296" t="s">
        <v>898</v>
      </c>
      <c r="K52" s="297" t="s">
        <v>898</v>
      </c>
      <c r="L52" s="311">
        <v>124262</v>
      </c>
      <c r="P52" t="e">
        <f>VLOOKUP(H52,#REF!,1,FALSE)</f>
        <v>#REF!</v>
      </c>
      <c r="Q52" s="392" t="s">
        <v>221</v>
      </c>
      <c r="R52" s="396">
        <v>3.0501457371795064E-3</v>
      </c>
      <c r="S52" s="394">
        <v>3.0354512465423961E-3</v>
      </c>
      <c r="T52" s="395">
        <f t="shared" si="0"/>
        <v>6.085596983721903E-3</v>
      </c>
      <c r="U52" s="391"/>
    </row>
    <row r="53" spans="3:21" x14ac:dyDescent="0.25">
      <c r="C53" s="296" t="s">
        <v>719</v>
      </c>
      <c r="D53" s="296" t="s">
        <v>718</v>
      </c>
      <c r="G53" s="296" t="s">
        <v>68</v>
      </c>
      <c r="H53" s="296" t="s">
        <v>69</v>
      </c>
      <c r="I53" s="296"/>
      <c r="J53" s="296" t="s">
        <v>898</v>
      </c>
      <c r="K53" s="297" t="s">
        <v>898</v>
      </c>
      <c r="L53" s="311">
        <v>179208</v>
      </c>
      <c r="P53" t="e">
        <f>VLOOKUP(H53,#REF!,1,FALSE)</f>
        <v>#REF!</v>
      </c>
      <c r="Q53" s="392" t="s">
        <v>225</v>
      </c>
      <c r="R53" s="396">
        <v>1.1427560928313649</v>
      </c>
      <c r="S53" s="394">
        <v>1.1244737422070519</v>
      </c>
      <c r="T53" s="395">
        <f t="shared" si="0"/>
        <v>2.2672298350384166</v>
      </c>
      <c r="U53" s="391"/>
    </row>
    <row r="54" spans="3:21" x14ac:dyDescent="0.25">
      <c r="C54" s="296" t="s">
        <v>69</v>
      </c>
      <c r="D54" s="296" t="s">
        <v>68</v>
      </c>
      <c r="G54" s="296" t="s">
        <v>728</v>
      </c>
      <c r="H54" s="296" t="s">
        <v>729</v>
      </c>
      <c r="I54" s="296"/>
      <c r="J54" s="296" t="s">
        <v>898</v>
      </c>
      <c r="K54" s="297" t="s">
        <v>898</v>
      </c>
      <c r="L54" s="311">
        <v>117595</v>
      </c>
      <c r="P54" t="e">
        <f>VLOOKUP(H54,#REF!,1,FALSE)</f>
        <v>#REF!</v>
      </c>
      <c r="Q54" s="392" t="s">
        <v>227</v>
      </c>
      <c r="R54" s="396">
        <v>7.7226031079327712E-2</v>
      </c>
      <c r="S54" s="394">
        <v>7.6941060170973408E-2</v>
      </c>
      <c r="T54" s="395">
        <f t="shared" si="0"/>
        <v>0.15416709125030112</v>
      </c>
      <c r="U54" s="391"/>
    </row>
    <row r="55" spans="3:21" x14ac:dyDescent="0.25">
      <c r="C55" s="296" t="s">
        <v>729</v>
      </c>
      <c r="D55" s="296" t="s">
        <v>728</v>
      </c>
      <c r="G55" s="296" t="s">
        <v>142</v>
      </c>
      <c r="H55" s="296" t="s">
        <v>143</v>
      </c>
      <c r="I55" s="296"/>
      <c r="J55" s="296" t="s">
        <v>898</v>
      </c>
      <c r="K55" s="297" t="s">
        <v>898</v>
      </c>
      <c r="L55" s="311">
        <v>86902</v>
      </c>
      <c r="P55" t="e">
        <f>VLOOKUP(H55,#REF!,1,FALSE)</f>
        <v>#REF!</v>
      </c>
      <c r="Q55" s="392" t="s">
        <v>1076</v>
      </c>
      <c r="R55" s="396">
        <v>2.8962430237279669E-2</v>
      </c>
      <c r="S55" s="394">
        <v>3.6456807964569363E-2</v>
      </c>
      <c r="T55" s="395">
        <f t="shared" si="0"/>
        <v>6.5419238201849028E-2</v>
      </c>
      <c r="U55" s="391"/>
    </row>
    <row r="56" spans="3:21" x14ac:dyDescent="0.25">
      <c r="C56" s="296" t="s">
        <v>143</v>
      </c>
      <c r="D56" s="296" t="s">
        <v>142</v>
      </c>
      <c r="G56" s="296" t="s">
        <v>186</v>
      </c>
      <c r="H56" s="296" t="s">
        <v>187</v>
      </c>
      <c r="I56" s="296"/>
      <c r="J56" s="296" t="s">
        <v>898</v>
      </c>
      <c r="K56" s="297" t="s">
        <v>898</v>
      </c>
      <c r="L56" s="311">
        <v>108828</v>
      </c>
      <c r="P56" t="e">
        <f>VLOOKUP(H56,#REF!,1,FALSE)</f>
        <v>#REF!</v>
      </c>
      <c r="Q56" s="392" t="s">
        <v>231</v>
      </c>
      <c r="R56" s="396">
        <v>2.8232773911632125</v>
      </c>
      <c r="S56" s="394">
        <v>2.8105457533520788</v>
      </c>
      <c r="T56" s="395">
        <f t="shared" si="0"/>
        <v>5.6338231445152918</v>
      </c>
      <c r="U56" s="391"/>
    </row>
    <row r="57" spans="3:21" x14ac:dyDescent="0.25">
      <c r="C57" s="296" t="s">
        <v>187</v>
      </c>
      <c r="D57" s="296" t="s">
        <v>186</v>
      </c>
      <c r="G57" s="296" t="s">
        <v>302</v>
      </c>
      <c r="H57" s="296" t="s">
        <v>303</v>
      </c>
      <c r="I57" s="296"/>
      <c r="J57" s="296" t="s">
        <v>898</v>
      </c>
      <c r="K57" s="297" t="s">
        <v>898</v>
      </c>
      <c r="L57" s="311">
        <v>76712</v>
      </c>
      <c r="P57" t="e">
        <f>VLOOKUP(H57,#REF!,1,FALSE)</f>
        <v>#REF!</v>
      </c>
      <c r="Q57" s="392" t="s">
        <v>1077</v>
      </c>
      <c r="R57" s="396">
        <v>0.14934479125429739</v>
      </c>
      <c r="S57" s="394">
        <v>0.18800716665411099</v>
      </c>
      <c r="T57" s="395">
        <f t="shared" si="0"/>
        <v>0.33735195790840838</v>
      </c>
      <c r="U57" s="391"/>
    </row>
    <row r="58" spans="3:21" x14ac:dyDescent="0.25">
      <c r="C58" s="296" t="s">
        <v>303</v>
      </c>
      <c r="D58" s="296" t="s">
        <v>302</v>
      </c>
      <c r="G58" s="296" t="s">
        <v>378</v>
      </c>
      <c r="H58" s="296" t="s">
        <v>379</v>
      </c>
      <c r="I58" s="296"/>
      <c r="J58" s="296" t="s">
        <v>898</v>
      </c>
      <c r="K58" s="297" t="s">
        <v>898</v>
      </c>
      <c r="L58" s="311">
        <v>81065</v>
      </c>
      <c r="P58" t="e">
        <f>VLOOKUP(H58,#REF!,1,FALSE)</f>
        <v>#REF!</v>
      </c>
      <c r="Q58" s="392" t="s">
        <v>237</v>
      </c>
      <c r="R58" s="396">
        <v>2.9678679615968804</v>
      </c>
      <c r="S58" s="394">
        <v>2.9472783815881396</v>
      </c>
      <c r="T58" s="395">
        <f t="shared" si="0"/>
        <v>5.91514634318502</v>
      </c>
      <c r="U58" s="391"/>
    </row>
    <row r="59" spans="3:21" x14ac:dyDescent="0.25">
      <c r="C59" s="296" t="s">
        <v>379</v>
      </c>
      <c r="D59" s="296" t="s">
        <v>378</v>
      </c>
      <c r="G59" s="296" t="s">
        <v>412</v>
      </c>
      <c r="H59" s="296" t="s">
        <v>413</v>
      </c>
      <c r="I59" s="296"/>
      <c r="J59" s="296" t="s">
        <v>898</v>
      </c>
      <c r="K59" s="297" t="s">
        <v>898</v>
      </c>
      <c r="L59" s="311">
        <v>140279</v>
      </c>
      <c r="P59" t="e">
        <f>VLOOKUP(H59,#REF!,1,FALSE)</f>
        <v>#REF!</v>
      </c>
      <c r="Q59" s="392" t="s">
        <v>1079</v>
      </c>
      <c r="R59" s="396">
        <v>0.16676470457067072</v>
      </c>
      <c r="S59" s="394">
        <v>0.20994331772441277</v>
      </c>
      <c r="T59" s="395">
        <f t="shared" si="0"/>
        <v>0.37670802229508349</v>
      </c>
      <c r="U59" s="391"/>
    </row>
    <row r="60" spans="3:21" x14ac:dyDescent="0.25">
      <c r="C60" s="296" t="s">
        <v>413</v>
      </c>
      <c r="D60" s="296" t="s">
        <v>412</v>
      </c>
      <c r="G60" s="296" t="s">
        <v>532</v>
      </c>
      <c r="H60" s="296" t="s">
        <v>533</v>
      </c>
      <c r="I60" s="296"/>
      <c r="J60" s="296" t="s">
        <v>898</v>
      </c>
      <c r="K60" s="297" t="s">
        <v>898</v>
      </c>
      <c r="L60" s="311">
        <v>90740</v>
      </c>
      <c r="P60" t="e">
        <f>VLOOKUP(H60,#REF!,1,FALSE)</f>
        <v>#REF!</v>
      </c>
      <c r="Q60" s="392" t="s">
        <v>1080</v>
      </c>
      <c r="R60" s="396">
        <v>6.0952048966590741E-3</v>
      </c>
      <c r="S60" s="394">
        <v>7.6771992256646406E-3</v>
      </c>
      <c r="T60" s="395">
        <f t="shared" si="0"/>
        <v>1.3772404122323716E-2</v>
      </c>
      <c r="U60" s="391"/>
    </row>
    <row r="61" spans="3:21" x14ac:dyDescent="0.25">
      <c r="C61" s="296" t="s">
        <v>533</v>
      </c>
      <c r="D61" s="296" t="s">
        <v>532</v>
      </c>
      <c r="G61" s="296" t="s">
        <v>542</v>
      </c>
      <c r="H61" s="296" t="s">
        <v>543</v>
      </c>
      <c r="I61" s="296"/>
      <c r="J61" s="296" t="s">
        <v>898</v>
      </c>
      <c r="K61" s="297" t="s">
        <v>898</v>
      </c>
      <c r="L61" s="311">
        <v>141552</v>
      </c>
      <c r="P61" t="e">
        <f>VLOOKUP(H61,#REF!,1,FALSE)</f>
        <v>#REF!</v>
      </c>
      <c r="Q61" s="392" t="s">
        <v>253</v>
      </c>
      <c r="R61" s="396">
        <v>6.2355926732322195E-2</v>
      </c>
      <c r="S61" s="394">
        <v>6.2132322936503476E-2</v>
      </c>
      <c r="T61" s="395">
        <f t="shared" si="0"/>
        <v>0.12448824966882567</v>
      </c>
      <c r="U61" s="391"/>
    </row>
    <row r="62" spans="3:21" x14ac:dyDescent="0.25">
      <c r="C62" s="296" t="s">
        <v>543</v>
      </c>
      <c r="D62" s="296" t="s">
        <v>542</v>
      </c>
      <c r="G62" s="296" t="s">
        <v>612</v>
      </c>
      <c r="H62" s="296" t="s">
        <v>613</v>
      </c>
      <c r="I62" s="296"/>
      <c r="J62" s="296" t="s">
        <v>898</v>
      </c>
      <c r="K62" s="297" t="s">
        <v>898</v>
      </c>
      <c r="L62" s="311">
        <v>68376</v>
      </c>
      <c r="P62" t="e">
        <f>VLOOKUP(H62,#REF!,1,FALSE)</f>
        <v>#REF!</v>
      </c>
      <c r="Q62" s="392" t="s">
        <v>255</v>
      </c>
      <c r="R62" s="396">
        <v>0.14542471879760743</v>
      </c>
      <c r="S62" s="394">
        <v>8.036325315906015E-2</v>
      </c>
      <c r="T62" s="395">
        <f t="shared" si="0"/>
        <v>0.22578797195666758</v>
      </c>
      <c r="U62" s="391"/>
    </row>
    <row r="63" spans="3:21" x14ac:dyDescent="0.25">
      <c r="C63" s="296" t="s">
        <v>613</v>
      </c>
      <c r="D63" s="296" t="s">
        <v>612</v>
      </c>
      <c r="G63" s="296" t="s">
        <v>556</v>
      </c>
      <c r="H63" s="296" t="s">
        <v>557</v>
      </c>
      <c r="I63" s="296"/>
      <c r="J63" s="296" t="s">
        <v>898</v>
      </c>
      <c r="K63" s="297" t="s">
        <v>898</v>
      </c>
      <c r="L63" s="311">
        <v>57735</v>
      </c>
      <c r="P63" t="e">
        <f>VLOOKUP(H63,#REF!,1,FALSE)</f>
        <v>#REF!</v>
      </c>
      <c r="Q63" s="392" t="s">
        <v>257</v>
      </c>
      <c r="R63" s="396">
        <v>9.6440559849453822E-2</v>
      </c>
      <c r="S63" s="394">
        <v>9.6092663983594104E-2</v>
      </c>
      <c r="T63" s="395">
        <f t="shared" si="0"/>
        <v>0.19253322383304794</v>
      </c>
      <c r="U63" s="391"/>
    </row>
    <row r="64" spans="3:21" x14ac:dyDescent="0.25">
      <c r="C64" s="296" t="s">
        <v>557</v>
      </c>
      <c r="D64" s="296" t="s">
        <v>556</v>
      </c>
      <c r="G64" s="296" t="s">
        <v>566</v>
      </c>
      <c r="H64" s="296" t="s">
        <v>567</v>
      </c>
      <c r="I64" s="296"/>
      <c r="J64" s="296" t="s">
        <v>898</v>
      </c>
      <c r="K64" s="297" t="s">
        <v>898</v>
      </c>
      <c r="L64" s="311">
        <v>68944</v>
      </c>
      <c r="P64" t="e">
        <f>VLOOKUP(H64,#REF!,1,FALSE)</f>
        <v>#REF!</v>
      </c>
      <c r="Q64" s="392" t="s">
        <v>259</v>
      </c>
      <c r="R64" s="396">
        <v>0.12030845522238537</v>
      </c>
      <c r="S64" s="394">
        <v>0.11988678754793851</v>
      </c>
      <c r="T64" s="395">
        <f t="shared" si="0"/>
        <v>0.24019524277032389</v>
      </c>
      <c r="U64" s="391"/>
    </row>
    <row r="65" spans="3:21" x14ac:dyDescent="0.25">
      <c r="C65" s="296" t="s">
        <v>567</v>
      </c>
      <c r="D65" s="296" t="s">
        <v>566</v>
      </c>
      <c r="G65" s="296" t="s">
        <v>634</v>
      </c>
      <c r="H65" s="296" t="s">
        <v>635</v>
      </c>
      <c r="I65" s="296"/>
      <c r="J65" s="296" t="s">
        <v>898</v>
      </c>
      <c r="K65" s="297" t="s">
        <v>898</v>
      </c>
      <c r="L65" s="311">
        <v>110720</v>
      </c>
      <c r="P65" t="e">
        <f>VLOOKUP(H65,#REF!,1,FALSE)</f>
        <v>#REF!</v>
      </c>
      <c r="Q65" s="392" t="s">
        <v>265</v>
      </c>
      <c r="R65" s="396">
        <v>0.75302682618100503</v>
      </c>
      <c r="S65" s="394">
        <v>0.75963635921988393</v>
      </c>
      <c r="T65" s="395">
        <f t="shared" si="0"/>
        <v>1.512663185400889</v>
      </c>
      <c r="U65" s="391"/>
    </row>
    <row r="66" spans="3:21" x14ac:dyDescent="0.25">
      <c r="C66" s="296" t="s">
        <v>635</v>
      </c>
      <c r="D66" s="296" t="s">
        <v>634</v>
      </c>
      <c r="G66" s="296" t="s">
        <v>768</v>
      </c>
      <c r="H66" s="296" t="s">
        <v>769</v>
      </c>
      <c r="I66" s="296"/>
      <c r="J66" s="296" t="s">
        <v>898</v>
      </c>
      <c r="K66" s="297" t="s">
        <v>898</v>
      </c>
      <c r="L66" s="311">
        <v>111540</v>
      </c>
      <c r="P66" t="e">
        <f>VLOOKUP(H66,#REF!,1,FALSE)</f>
        <v>#REF!</v>
      </c>
      <c r="Q66" s="392" t="s">
        <v>267</v>
      </c>
      <c r="R66" s="396">
        <v>1.4848753068027578E-2</v>
      </c>
      <c r="S66" s="394">
        <v>1.4798952481160418E-2</v>
      </c>
      <c r="T66" s="395">
        <f t="shared" si="0"/>
        <v>2.9647705549187997E-2</v>
      </c>
      <c r="U66" s="391"/>
    </row>
    <row r="67" spans="3:21" x14ac:dyDescent="0.25">
      <c r="C67" s="296" t="s">
        <v>769</v>
      </c>
      <c r="D67" s="296" t="s">
        <v>768</v>
      </c>
      <c r="G67" s="296" t="s">
        <v>814</v>
      </c>
      <c r="H67" s="296" t="s">
        <v>815</v>
      </c>
      <c r="I67" s="296"/>
      <c r="J67" s="296" t="s">
        <v>898</v>
      </c>
      <c r="K67" s="297" t="s">
        <v>898</v>
      </c>
      <c r="L67" s="311">
        <v>108748</v>
      </c>
      <c r="P67" t="e">
        <f>VLOOKUP(H67,#REF!,1,FALSE)</f>
        <v>#REF!</v>
      </c>
      <c r="Q67" s="392" t="s">
        <v>269</v>
      </c>
      <c r="R67" s="396">
        <v>2.7037355419281113</v>
      </c>
      <c r="S67" s="394">
        <v>2.6962593247409545</v>
      </c>
      <c r="T67" s="395">
        <f t="shared" si="0"/>
        <v>5.3999948666690658</v>
      </c>
      <c r="U67" s="391"/>
    </row>
    <row r="68" spans="3:21" x14ac:dyDescent="0.25">
      <c r="C68" s="296" t="s">
        <v>815</v>
      </c>
      <c r="D68" s="296" t="s">
        <v>814</v>
      </c>
      <c r="G68" s="296" t="s">
        <v>98</v>
      </c>
      <c r="H68" s="296" t="s">
        <v>99</v>
      </c>
      <c r="I68" s="296"/>
      <c r="J68" s="296" t="s">
        <v>898</v>
      </c>
      <c r="K68" s="297" t="s">
        <v>898</v>
      </c>
      <c r="L68" s="311">
        <v>95716</v>
      </c>
      <c r="P68" t="e">
        <f>VLOOKUP(H68,#REF!,1,FALSE)</f>
        <v>#REF!</v>
      </c>
      <c r="Q68" s="392" t="s">
        <v>1081</v>
      </c>
      <c r="R68" s="396">
        <v>9.6834239015289689E-2</v>
      </c>
      <c r="S68" s="394">
        <v>0.12190369775778688</v>
      </c>
      <c r="T68" s="395">
        <f t="shared" si="0"/>
        <v>0.21873793677307657</v>
      </c>
      <c r="U68" s="391"/>
    </row>
    <row r="69" spans="3:21" x14ac:dyDescent="0.25">
      <c r="C69" s="296" t="s">
        <v>99</v>
      </c>
      <c r="D69" s="296" t="s">
        <v>98</v>
      </c>
      <c r="G69" s="296" t="s">
        <v>166</v>
      </c>
      <c r="H69" s="296" t="s">
        <v>167</v>
      </c>
      <c r="I69" s="296"/>
      <c r="J69" s="296" t="s">
        <v>898</v>
      </c>
      <c r="K69" s="297" t="s">
        <v>898</v>
      </c>
      <c r="L69" s="311">
        <v>172345</v>
      </c>
      <c r="P69" t="e">
        <f>VLOOKUP(H69,#REF!,1,FALSE)</f>
        <v>#REF!</v>
      </c>
      <c r="Q69" s="392" t="s">
        <v>273</v>
      </c>
      <c r="R69" s="396">
        <v>3.0605218606561804E-2</v>
      </c>
      <c r="S69" s="394">
        <v>3.0490216345042301E-2</v>
      </c>
      <c r="T69" s="395">
        <f t="shared" ref="T69:T132" si="1">+S69+R69</f>
        <v>6.1095434951604105E-2</v>
      </c>
      <c r="U69" s="391"/>
    </row>
    <row r="70" spans="3:21" x14ac:dyDescent="0.25">
      <c r="C70" s="296" t="s">
        <v>167</v>
      </c>
      <c r="D70" s="296" t="s">
        <v>166</v>
      </c>
      <c r="G70" s="296" t="s">
        <v>336</v>
      </c>
      <c r="H70" s="296" t="s">
        <v>337</v>
      </c>
      <c r="I70" s="296"/>
      <c r="J70" s="296" t="s">
        <v>898</v>
      </c>
      <c r="K70" s="297" t="s">
        <v>898</v>
      </c>
      <c r="L70" s="311">
        <v>87068</v>
      </c>
      <c r="P70" t="e">
        <f>VLOOKUP(H70,#REF!,1,FALSE)</f>
        <v>#REF!</v>
      </c>
      <c r="Q70" s="392" t="s">
        <v>275</v>
      </c>
      <c r="R70" s="396">
        <v>2.8570068464211354E-2</v>
      </c>
      <c r="S70" s="394">
        <v>2.8468914090508848E-2</v>
      </c>
      <c r="T70" s="395">
        <f t="shared" si="1"/>
        <v>5.7038982554720202E-2</v>
      </c>
      <c r="U70" s="391"/>
    </row>
    <row r="71" spans="3:21" x14ac:dyDescent="0.25">
      <c r="C71" s="296" t="s">
        <v>337</v>
      </c>
      <c r="D71" s="296" t="s">
        <v>336</v>
      </c>
      <c r="G71" s="296" t="s">
        <v>368</v>
      </c>
      <c r="H71" s="296" t="s">
        <v>369</v>
      </c>
      <c r="I71" s="296"/>
      <c r="J71" s="296" t="s">
        <v>898</v>
      </c>
      <c r="K71" s="297" t="s">
        <v>898</v>
      </c>
      <c r="L71" s="311">
        <v>106720</v>
      </c>
      <c r="P71" t="e">
        <f>VLOOKUP(H71,#REF!,1,FALSE)</f>
        <v>#REF!</v>
      </c>
      <c r="Q71" s="392" t="s">
        <v>277</v>
      </c>
      <c r="R71" s="396">
        <v>1.8284984772024813E-2</v>
      </c>
      <c r="S71" s="394">
        <v>1.8207958905959047E-2</v>
      </c>
      <c r="T71" s="395">
        <f t="shared" si="1"/>
        <v>3.6492943677983863E-2</v>
      </c>
      <c r="U71" s="391"/>
    </row>
    <row r="72" spans="3:21" x14ac:dyDescent="0.25">
      <c r="C72" s="296" t="s">
        <v>369</v>
      </c>
      <c r="D72" s="296" t="s">
        <v>368</v>
      </c>
      <c r="G72" s="296" t="s">
        <v>184</v>
      </c>
      <c r="H72" s="296" t="s">
        <v>185</v>
      </c>
      <c r="I72" s="296"/>
      <c r="J72" s="296" t="s">
        <v>898</v>
      </c>
      <c r="K72" s="297" t="s">
        <v>898</v>
      </c>
      <c r="L72" s="311">
        <v>93682</v>
      </c>
      <c r="P72" t="e">
        <f>VLOOKUP(H72,#REF!,1,FALSE)</f>
        <v>#REF!</v>
      </c>
      <c r="Q72" s="392" t="s">
        <v>279</v>
      </c>
      <c r="R72" s="396">
        <v>0.25622306148630325</v>
      </c>
      <c r="S72" s="394">
        <v>0.19030466603396054</v>
      </c>
      <c r="T72" s="395">
        <f t="shared" si="1"/>
        <v>0.44652772752026382</v>
      </c>
      <c r="U72" s="391"/>
    </row>
    <row r="73" spans="3:21" x14ac:dyDescent="0.25">
      <c r="C73" s="296" t="s">
        <v>185</v>
      </c>
      <c r="D73" s="296" t="s">
        <v>184</v>
      </c>
      <c r="G73" s="296" t="s">
        <v>448</v>
      </c>
      <c r="H73" s="296" t="s">
        <v>449</v>
      </c>
      <c r="I73" s="296"/>
      <c r="J73" s="296" t="s">
        <v>898</v>
      </c>
      <c r="K73" s="297" t="s">
        <v>898</v>
      </c>
      <c r="L73" s="311">
        <v>51039</v>
      </c>
      <c r="P73" t="e">
        <f>VLOOKUP(H73,#REF!,1,FALSE)</f>
        <v>#REF!</v>
      </c>
      <c r="Q73" s="392" t="s">
        <v>283</v>
      </c>
      <c r="R73" s="396">
        <v>5.3545373604636112E-2</v>
      </c>
      <c r="S73" s="394">
        <v>5.3354875415694086E-2</v>
      </c>
      <c r="T73" s="395">
        <f t="shared" si="1"/>
        <v>0.1069002490203302</v>
      </c>
      <c r="U73" s="391"/>
    </row>
    <row r="74" spans="3:21" x14ac:dyDescent="0.25">
      <c r="C74" s="296" t="s">
        <v>449</v>
      </c>
      <c r="D74" s="296" t="s">
        <v>448</v>
      </c>
      <c r="G74" s="296" t="s">
        <v>502</v>
      </c>
      <c r="H74" s="296" t="s">
        <v>503</v>
      </c>
      <c r="I74" s="296"/>
      <c r="J74" s="296" t="s">
        <v>898</v>
      </c>
      <c r="K74" s="297" t="s">
        <v>898</v>
      </c>
      <c r="L74" s="311">
        <v>94794</v>
      </c>
      <c r="P74" t="e">
        <f>VLOOKUP(H74,#REF!,1,FALSE)</f>
        <v>#REF!</v>
      </c>
      <c r="Q74" s="392" t="s">
        <v>285</v>
      </c>
      <c r="R74" s="396">
        <v>9.2965071240600453E-2</v>
      </c>
      <c r="S74" s="394">
        <v>8.2624455089251703E-2</v>
      </c>
      <c r="T74" s="395">
        <f t="shared" si="1"/>
        <v>0.17558952632985214</v>
      </c>
      <c r="U74" s="391"/>
    </row>
    <row r="75" spans="3:21" x14ac:dyDescent="0.25">
      <c r="C75" s="296" t="s">
        <v>503</v>
      </c>
      <c r="D75" s="296" t="s">
        <v>502</v>
      </c>
      <c r="G75" s="296" t="s">
        <v>524</v>
      </c>
      <c r="H75" s="296" t="s">
        <v>525</v>
      </c>
      <c r="I75" s="296"/>
      <c r="J75" s="296" t="s">
        <v>898</v>
      </c>
      <c r="K75" s="297" t="s">
        <v>898</v>
      </c>
      <c r="L75" s="311">
        <v>57875</v>
      </c>
      <c r="P75" t="e">
        <f>VLOOKUP(H75,#REF!,1,FALSE)</f>
        <v>#REF!</v>
      </c>
      <c r="Q75" s="392" t="s">
        <v>863</v>
      </c>
      <c r="R75" s="396">
        <v>6.9603246691246961</v>
      </c>
      <c r="S75" s="394">
        <v>6.9721414776987283</v>
      </c>
      <c r="T75" s="395">
        <f t="shared" si="1"/>
        <v>13.932466146823424</v>
      </c>
      <c r="U75" s="391"/>
    </row>
    <row r="76" spans="3:21" x14ac:dyDescent="0.25">
      <c r="C76" s="296" t="s">
        <v>525</v>
      </c>
      <c r="D76" s="296" t="s">
        <v>524</v>
      </c>
      <c r="G76" s="296" t="s">
        <v>108</v>
      </c>
      <c r="H76" s="296" t="s">
        <v>109</v>
      </c>
      <c r="I76" s="296"/>
      <c r="J76" s="296" t="s">
        <v>898</v>
      </c>
      <c r="K76" s="297" t="s">
        <v>898</v>
      </c>
      <c r="L76" s="311">
        <v>67136</v>
      </c>
      <c r="P76" t="e">
        <f>VLOOKUP(H76,#REF!,1,FALSE)</f>
        <v>#REF!</v>
      </c>
      <c r="Q76" s="392" t="s">
        <v>1082</v>
      </c>
      <c r="R76" s="396">
        <v>8.6639654860949933E-2</v>
      </c>
      <c r="S76" s="394">
        <v>0.10905576984628944</v>
      </c>
      <c r="T76" s="395">
        <f t="shared" si="1"/>
        <v>0.19569542470723938</v>
      </c>
      <c r="U76" s="391"/>
    </row>
    <row r="77" spans="3:21" x14ac:dyDescent="0.25">
      <c r="C77" s="296" t="s">
        <v>109</v>
      </c>
      <c r="D77" s="296" t="s">
        <v>108</v>
      </c>
      <c r="G77" s="296" t="s">
        <v>260</v>
      </c>
      <c r="H77" s="296" t="s">
        <v>261</v>
      </c>
      <c r="I77" s="296"/>
      <c r="J77" s="296" t="s">
        <v>898</v>
      </c>
      <c r="K77" s="297" t="s">
        <v>898</v>
      </c>
      <c r="L77" s="311">
        <v>139816</v>
      </c>
      <c r="P77" t="e">
        <f>VLOOKUP(H77,#REF!,1,FALSE)</f>
        <v>#REF!</v>
      </c>
      <c r="Q77" s="392" t="s">
        <v>295</v>
      </c>
      <c r="R77" s="396">
        <v>7.3895258253954987E-2</v>
      </c>
      <c r="S77" s="394">
        <v>7.3631189757116591E-2</v>
      </c>
      <c r="T77" s="395">
        <f t="shared" si="1"/>
        <v>0.14752644801107156</v>
      </c>
      <c r="U77" s="391"/>
    </row>
    <row r="78" spans="3:21" x14ac:dyDescent="0.25">
      <c r="C78" s="296" t="s">
        <v>261</v>
      </c>
      <c r="D78" s="296" t="s">
        <v>260</v>
      </c>
      <c r="G78" s="296" t="s">
        <v>428</v>
      </c>
      <c r="H78" s="296" t="s">
        <v>429</v>
      </c>
      <c r="I78" s="296"/>
      <c r="J78" s="296" t="s">
        <v>898</v>
      </c>
      <c r="K78" s="297" t="s">
        <v>898</v>
      </c>
      <c r="L78" s="311">
        <v>93889</v>
      </c>
      <c r="P78" t="e">
        <f>VLOOKUP(H78,#REF!,1,FALSE)</f>
        <v>#REF!</v>
      </c>
      <c r="Q78" s="392" t="s">
        <v>297</v>
      </c>
      <c r="R78" s="396">
        <v>1.5808248177118448E-3</v>
      </c>
      <c r="S78" s="394">
        <v>1.5782171673010945E-3</v>
      </c>
      <c r="T78" s="395">
        <f t="shared" si="1"/>
        <v>3.1590419850129393E-3</v>
      </c>
      <c r="U78" s="391"/>
    </row>
    <row r="79" spans="3:21" x14ac:dyDescent="0.25">
      <c r="C79" s="296" t="s">
        <v>429</v>
      </c>
      <c r="D79" s="296" t="s">
        <v>428</v>
      </c>
      <c r="G79" s="296" t="s">
        <v>490</v>
      </c>
      <c r="H79" s="296" t="s">
        <v>491</v>
      </c>
      <c r="I79" s="296"/>
      <c r="J79" s="296" t="s">
        <v>898</v>
      </c>
      <c r="K79" s="297" t="s">
        <v>898</v>
      </c>
      <c r="L79" s="311">
        <v>111255</v>
      </c>
      <c r="P79" t="e">
        <f>VLOOKUP(H79,#REF!,1,FALSE)</f>
        <v>#REF!</v>
      </c>
      <c r="Q79" s="392" t="s">
        <v>303</v>
      </c>
      <c r="R79" s="396">
        <v>5.5774854067525657E-2</v>
      </c>
      <c r="S79" s="394">
        <v>5.5574936864309962E-2</v>
      </c>
      <c r="T79" s="395">
        <f t="shared" si="1"/>
        <v>0.11134979093183561</v>
      </c>
      <c r="U79" s="391"/>
    </row>
    <row r="80" spans="3:21" x14ac:dyDescent="0.25">
      <c r="C80" s="296" t="s">
        <v>491</v>
      </c>
      <c r="D80" s="296" t="s">
        <v>490</v>
      </c>
      <c r="G80" s="296" t="s">
        <v>622</v>
      </c>
      <c r="H80" s="296" t="s">
        <v>623</v>
      </c>
      <c r="I80" s="296"/>
      <c r="J80" s="296" t="s">
        <v>898</v>
      </c>
      <c r="K80" s="297" t="s">
        <v>898</v>
      </c>
      <c r="L80" s="311">
        <v>91156</v>
      </c>
      <c r="P80" t="e">
        <f>VLOOKUP(H80,#REF!,1,FALSE)</f>
        <v>#REF!</v>
      </c>
      <c r="Q80" s="392" t="s">
        <v>309</v>
      </c>
      <c r="R80" s="396">
        <v>1.0091612208848563E-2</v>
      </c>
      <c r="S80" s="394">
        <v>1.0030405766278691E-2</v>
      </c>
      <c r="T80" s="395">
        <f t="shared" si="1"/>
        <v>2.0122017975127256E-2</v>
      </c>
      <c r="U80" s="391"/>
    </row>
    <row r="81" spans="3:21" x14ac:dyDescent="0.25">
      <c r="C81" s="296" t="s">
        <v>623</v>
      </c>
      <c r="D81" s="296" t="s">
        <v>622</v>
      </c>
      <c r="G81" s="296" t="s">
        <v>624</v>
      </c>
      <c r="H81" s="296" t="s">
        <v>625</v>
      </c>
      <c r="I81" s="296"/>
      <c r="J81" s="296" t="s">
        <v>898</v>
      </c>
      <c r="K81" s="297" t="s">
        <v>898</v>
      </c>
      <c r="L81" s="311">
        <v>136852</v>
      </c>
      <c r="P81" t="e">
        <f>VLOOKUP(H81,#REF!,1,FALSE)</f>
        <v>#REF!</v>
      </c>
      <c r="Q81" s="392" t="s">
        <v>311</v>
      </c>
      <c r="R81" s="396">
        <v>2.4749364758060381</v>
      </c>
      <c r="S81" s="394">
        <v>2.4820855624818439</v>
      </c>
      <c r="T81" s="395">
        <f t="shared" si="1"/>
        <v>4.9570220382878816</v>
      </c>
      <c r="U81" s="391"/>
    </row>
    <row r="82" spans="3:21" x14ac:dyDescent="0.25">
      <c r="C82" s="296" t="s">
        <v>625</v>
      </c>
      <c r="D82" s="296" t="s">
        <v>624</v>
      </c>
      <c r="G82" s="296" t="s">
        <v>770</v>
      </c>
      <c r="H82" s="296" t="s">
        <v>771</v>
      </c>
      <c r="I82" s="296"/>
      <c r="J82" s="296" t="s">
        <v>898</v>
      </c>
      <c r="K82" s="297" t="s">
        <v>898</v>
      </c>
      <c r="L82" s="311">
        <v>91619</v>
      </c>
      <c r="P82" t="e">
        <f>VLOOKUP(H82,#REF!,1,FALSE)</f>
        <v>#REF!</v>
      </c>
      <c r="Q82" s="392" t="s">
        <v>313</v>
      </c>
      <c r="R82" s="396">
        <v>2.4258280857940299E-2</v>
      </c>
      <c r="S82" s="394">
        <v>2.4168379685292462E-2</v>
      </c>
      <c r="T82" s="395">
        <f t="shared" si="1"/>
        <v>4.8426660543232761E-2</v>
      </c>
      <c r="U82" s="391"/>
    </row>
    <row r="83" spans="3:21" x14ac:dyDescent="0.25">
      <c r="C83" s="296" t="s">
        <v>771</v>
      </c>
      <c r="D83" s="296" t="s">
        <v>770</v>
      </c>
      <c r="G83" s="296" t="s">
        <v>118</v>
      </c>
      <c r="H83" s="296" t="s">
        <v>119</v>
      </c>
      <c r="I83" s="296"/>
      <c r="J83" s="296" t="s">
        <v>898</v>
      </c>
      <c r="K83" s="297" t="s">
        <v>898</v>
      </c>
      <c r="L83" s="311">
        <v>133437</v>
      </c>
      <c r="P83" t="e">
        <f>VLOOKUP(H83,#REF!,1,FALSE)</f>
        <v>#REF!</v>
      </c>
      <c r="Q83" s="392" t="s">
        <v>315</v>
      </c>
      <c r="R83" s="396">
        <v>1.1249672105248116E-2</v>
      </c>
      <c r="S83" s="394">
        <v>1.1206637494663755E-2</v>
      </c>
      <c r="T83" s="395">
        <f t="shared" si="1"/>
        <v>2.2456309599911871E-2</v>
      </c>
      <c r="U83" s="391"/>
    </row>
    <row r="84" spans="3:21" x14ac:dyDescent="0.25">
      <c r="C84" s="296" t="s">
        <v>119</v>
      </c>
      <c r="D84" s="296" t="s">
        <v>118</v>
      </c>
      <c r="G84" s="296" t="s">
        <v>128</v>
      </c>
      <c r="H84" s="296" t="s">
        <v>129</v>
      </c>
      <c r="I84" s="296"/>
      <c r="J84" s="296" t="s">
        <v>898</v>
      </c>
      <c r="K84" s="297" t="s">
        <v>898</v>
      </c>
      <c r="L84" s="311">
        <v>126180</v>
      </c>
      <c r="P84" t="e">
        <f>VLOOKUP(H84,#REF!,1,FALSE)</f>
        <v>#REF!</v>
      </c>
      <c r="Q84" s="392" t="s">
        <v>323</v>
      </c>
      <c r="R84" s="396">
        <v>0.10217415391906694</v>
      </c>
      <c r="S84" s="394">
        <v>0.10178871594593335</v>
      </c>
      <c r="T84" s="395">
        <f t="shared" si="1"/>
        <v>0.20396286986500028</v>
      </c>
      <c r="U84" s="391"/>
    </row>
    <row r="85" spans="3:21" x14ac:dyDescent="0.25">
      <c r="C85" s="296" t="s">
        <v>129</v>
      </c>
      <c r="D85" s="296" t="s">
        <v>128</v>
      </c>
      <c r="G85" s="296" t="s">
        <v>316</v>
      </c>
      <c r="H85" s="296" t="s">
        <v>317</v>
      </c>
      <c r="I85" s="296"/>
      <c r="J85" s="296" t="s">
        <v>898</v>
      </c>
      <c r="K85" s="297" t="s">
        <v>898</v>
      </c>
      <c r="L85" s="311">
        <v>98999</v>
      </c>
      <c r="P85" t="e">
        <f>VLOOKUP(H85,#REF!,1,FALSE)</f>
        <v>#REF!</v>
      </c>
      <c r="Q85" s="392" t="s">
        <v>333</v>
      </c>
      <c r="R85" s="396">
        <v>9.3514385725224543</v>
      </c>
      <c r="S85" s="394">
        <v>9.3378278959587622</v>
      </c>
      <c r="T85" s="395">
        <f t="shared" si="1"/>
        <v>18.689266468481215</v>
      </c>
      <c r="U85" s="391"/>
    </row>
    <row r="86" spans="3:21" x14ac:dyDescent="0.25">
      <c r="C86" s="296" t="s">
        <v>317</v>
      </c>
      <c r="D86" s="296" t="s">
        <v>316</v>
      </c>
      <c r="G86" s="296" t="s">
        <v>494</v>
      </c>
      <c r="H86" s="296" t="s">
        <v>495</v>
      </c>
      <c r="I86" s="296"/>
      <c r="J86" s="296" t="s">
        <v>898</v>
      </c>
      <c r="K86" s="297" t="s">
        <v>898</v>
      </c>
      <c r="L86" s="311">
        <v>102851</v>
      </c>
      <c r="P86" t="e">
        <f>VLOOKUP(H86,#REF!,1,FALSE)</f>
        <v>#REF!</v>
      </c>
      <c r="Q86" s="392" t="s">
        <v>1083</v>
      </c>
      <c r="R86" s="396">
        <v>9.9786469030967703E-2</v>
      </c>
      <c r="S86" s="394">
        <v>0.12563134794444453</v>
      </c>
      <c r="T86" s="395">
        <f t="shared" si="1"/>
        <v>0.22541781697541224</v>
      </c>
      <c r="U86" s="391"/>
    </row>
    <row r="87" spans="3:21" x14ac:dyDescent="0.25">
      <c r="C87" s="296" t="s">
        <v>495</v>
      </c>
      <c r="D87" s="296" t="s">
        <v>494</v>
      </c>
      <c r="G87" s="296" t="s">
        <v>514</v>
      </c>
      <c r="H87" s="296" t="s">
        <v>515</v>
      </c>
      <c r="I87" s="296"/>
      <c r="J87" s="296" t="s">
        <v>898</v>
      </c>
      <c r="K87" s="297" t="s">
        <v>898</v>
      </c>
      <c r="L87" s="311">
        <v>136074</v>
      </c>
      <c r="P87" t="e">
        <f>VLOOKUP(H87,#REF!,1,FALSE)</f>
        <v>#REF!</v>
      </c>
      <c r="Q87" s="392" t="s">
        <v>337</v>
      </c>
      <c r="R87" s="396">
        <v>6.4510407207458431E-2</v>
      </c>
      <c r="S87" s="394">
        <v>6.4275059636512144E-2</v>
      </c>
      <c r="T87" s="395">
        <f t="shared" si="1"/>
        <v>0.12878546684397058</v>
      </c>
      <c r="U87" s="391"/>
    </row>
    <row r="88" spans="3:21" x14ac:dyDescent="0.25">
      <c r="C88" s="296" t="s">
        <v>515</v>
      </c>
      <c r="D88" s="296" t="s">
        <v>514</v>
      </c>
      <c r="G88" s="296" t="s">
        <v>628</v>
      </c>
      <c r="H88" s="296" t="s">
        <v>629</v>
      </c>
      <c r="I88" s="296"/>
      <c r="J88" s="296" t="s">
        <v>898</v>
      </c>
      <c r="K88" s="297" t="s">
        <v>898</v>
      </c>
      <c r="L88" s="311">
        <v>126972</v>
      </c>
      <c r="P88" t="e">
        <f>VLOOKUP(H88,#REF!,1,FALSE)</f>
        <v>#REF!</v>
      </c>
      <c r="Q88" s="392" t="s">
        <v>341</v>
      </c>
      <c r="R88" s="396">
        <v>2.536592783949199E-2</v>
      </c>
      <c r="S88" s="394">
        <v>2.5267693298146283E-2</v>
      </c>
      <c r="T88" s="395">
        <f t="shared" si="1"/>
        <v>5.0633621137638272E-2</v>
      </c>
      <c r="U88" s="391"/>
    </row>
    <row r="89" spans="3:21" x14ac:dyDescent="0.25">
      <c r="C89" s="296" t="s">
        <v>629</v>
      </c>
      <c r="D89" s="296" t="s">
        <v>628</v>
      </c>
      <c r="G89" s="296" t="s">
        <v>396</v>
      </c>
      <c r="H89" s="296" t="s">
        <v>1094</v>
      </c>
      <c r="I89" s="296"/>
      <c r="J89" s="296" t="s">
        <v>898</v>
      </c>
      <c r="K89" s="297" t="s">
        <v>898</v>
      </c>
      <c r="L89" s="311">
        <v>150216</v>
      </c>
      <c r="P89" t="e">
        <f>VLOOKUP(H89,#REF!,1,FALSE)</f>
        <v>#REF!</v>
      </c>
      <c r="Q89" s="392" t="s">
        <v>343</v>
      </c>
      <c r="R89" s="396">
        <v>0.19377866620510834</v>
      </c>
      <c r="S89" s="394">
        <v>0.1931023048563478</v>
      </c>
      <c r="T89" s="395">
        <f t="shared" si="1"/>
        <v>0.38688097106145614</v>
      </c>
      <c r="U89" s="391"/>
    </row>
    <row r="90" spans="3:21" x14ac:dyDescent="0.25">
      <c r="C90" s="296" t="s">
        <v>1094</v>
      </c>
      <c r="D90" s="296" t="s">
        <v>396</v>
      </c>
      <c r="G90" s="296" t="s">
        <v>198</v>
      </c>
      <c r="H90" s="296" t="s">
        <v>199</v>
      </c>
      <c r="I90" s="296"/>
      <c r="J90" s="296" t="s">
        <v>898</v>
      </c>
      <c r="K90" s="297" t="s">
        <v>898</v>
      </c>
      <c r="L90" s="311">
        <v>63641</v>
      </c>
      <c r="P90" t="e">
        <f>VLOOKUP(H90,#REF!,1,FALSE)</f>
        <v>#REF!</v>
      </c>
      <c r="Q90" s="392" t="s">
        <v>345</v>
      </c>
      <c r="R90" s="396">
        <v>0.71179097722613671</v>
      </c>
      <c r="S90" s="394">
        <v>0.69922400291556419</v>
      </c>
      <c r="T90" s="395">
        <f t="shared" si="1"/>
        <v>1.4110149801417009</v>
      </c>
      <c r="U90" s="391"/>
    </row>
    <row r="91" spans="3:21" x14ac:dyDescent="0.25">
      <c r="C91" s="296" t="s">
        <v>199</v>
      </c>
      <c r="D91" s="296" t="s">
        <v>198</v>
      </c>
      <c r="G91" s="296" t="s">
        <v>220</v>
      </c>
      <c r="H91" s="296" t="s">
        <v>221</v>
      </c>
      <c r="I91" s="296"/>
      <c r="J91" s="296" t="s">
        <v>898</v>
      </c>
      <c r="K91" s="297" t="s">
        <v>898</v>
      </c>
      <c r="L91" s="311">
        <v>79175</v>
      </c>
      <c r="P91" t="e">
        <f>VLOOKUP(H91,#REF!,1,FALSE)</f>
        <v>#REF!</v>
      </c>
      <c r="Q91" s="392" t="s">
        <v>347</v>
      </c>
      <c r="R91" s="396">
        <v>0.10854600864247259</v>
      </c>
      <c r="S91" s="394">
        <v>0.1081462621893845</v>
      </c>
      <c r="T91" s="395">
        <f t="shared" si="1"/>
        <v>0.2166922708318571</v>
      </c>
      <c r="U91" s="391"/>
    </row>
    <row r="92" spans="3:21" x14ac:dyDescent="0.25">
      <c r="C92" s="296" t="s">
        <v>221</v>
      </c>
      <c r="D92" s="296" t="s">
        <v>220</v>
      </c>
      <c r="G92" s="296" t="s">
        <v>812</v>
      </c>
      <c r="H92" s="296" t="s">
        <v>813</v>
      </c>
      <c r="I92" s="296"/>
      <c r="J92" s="296" t="s">
        <v>898</v>
      </c>
      <c r="K92" s="297" t="s">
        <v>898</v>
      </c>
      <c r="L92" s="311">
        <v>172909</v>
      </c>
      <c r="P92" t="e">
        <f>VLOOKUP(H92,#REF!,1,FALSE)</f>
        <v>#REF!</v>
      </c>
      <c r="Q92" s="392" t="s">
        <v>351</v>
      </c>
      <c r="R92" s="396">
        <v>5.4928497821755597E-3</v>
      </c>
      <c r="S92" s="394">
        <v>5.4665048523905076E-3</v>
      </c>
      <c r="T92" s="395">
        <f t="shared" si="1"/>
        <v>1.0959354634566067E-2</v>
      </c>
      <c r="U92" s="391"/>
    </row>
    <row r="93" spans="3:21" x14ac:dyDescent="0.25">
      <c r="C93" s="296" t="s">
        <v>813</v>
      </c>
      <c r="D93" s="296" t="s">
        <v>812</v>
      </c>
      <c r="G93" s="296" t="s">
        <v>262</v>
      </c>
      <c r="H93" s="296" t="s">
        <v>263</v>
      </c>
      <c r="I93" s="296"/>
      <c r="J93" s="296" t="s">
        <v>898</v>
      </c>
      <c r="K93" s="297" t="s">
        <v>898</v>
      </c>
      <c r="L93" s="311">
        <v>88230</v>
      </c>
      <c r="P93" t="e">
        <f>VLOOKUP(H93,#REF!,1,FALSE)</f>
        <v>#REF!</v>
      </c>
      <c r="Q93" s="392" t="s">
        <v>353</v>
      </c>
      <c r="R93" s="396">
        <v>4.8633980044511409E-2</v>
      </c>
      <c r="S93" s="394">
        <v>4.8461938120506295E-2</v>
      </c>
      <c r="T93" s="395">
        <f t="shared" si="1"/>
        <v>9.7095918165017697E-2</v>
      </c>
      <c r="U93" s="391"/>
    </row>
    <row r="94" spans="3:21" x14ac:dyDescent="0.25">
      <c r="C94" s="296" t="s">
        <v>263</v>
      </c>
      <c r="D94" s="296" t="s">
        <v>262</v>
      </c>
      <c r="G94" s="296" t="s">
        <v>394</v>
      </c>
      <c r="H94" s="296" t="s">
        <v>395</v>
      </c>
      <c r="I94" s="296"/>
      <c r="J94" s="296" t="s">
        <v>898</v>
      </c>
      <c r="K94" s="297" t="s">
        <v>898</v>
      </c>
      <c r="L94" s="311">
        <v>96212</v>
      </c>
      <c r="P94" t="e">
        <f>VLOOKUP(H94,#REF!,1,FALSE)</f>
        <v>#REF!</v>
      </c>
      <c r="Q94" s="392" t="s">
        <v>355</v>
      </c>
      <c r="R94" s="396">
        <v>1.3725379171935383</v>
      </c>
      <c r="S94" s="394">
        <v>1.3600277896656987</v>
      </c>
      <c r="T94" s="395">
        <f t="shared" si="1"/>
        <v>2.7325657068592371</v>
      </c>
      <c r="U94" s="391"/>
    </row>
    <row r="95" spans="3:21" x14ac:dyDescent="0.25">
      <c r="C95" s="296" t="s">
        <v>395</v>
      </c>
      <c r="D95" s="296" t="s">
        <v>394</v>
      </c>
      <c r="G95" s="296" t="s">
        <v>508</v>
      </c>
      <c r="H95" s="296" t="s">
        <v>509</v>
      </c>
      <c r="I95" s="296"/>
      <c r="J95" s="296" t="s">
        <v>898</v>
      </c>
      <c r="K95" s="297" t="s">
        <v>898</v>
      </c>
      <c r="L95" s="311">
        <v>219280</v>
      </c>
      <c r="P95" t="e">
        <f>VLOOKUP(H95,#REF!,1,FALSE)</f>
        <v>#REF!</v>
      </c>
      <c r="Q95" s="392" t="s">
        <v>1084</v>
      </c>
      <c r="R95" s="396">
        <v>0.11306399322286839</v>
      </c>
      <c r="S95" s="394">
        <v>0.14234703297569593</v>
      </c>
      <c r="T95" s="395">
        <f t="shared" si="1"/>
        <v>0.25541102619856432</v>
      </c>
      <c r="U95" s="391"/>
    </row>
    <row r="96" spans="3:21" x14ac:dyDescent="0.25">
      <c r="C96" s="296" t="s">
        <v>509</v>
      </c>
      <c r="D96" s="296" t="s">
        <v>508</v>
      </c>
      <c r="G96" s="296" t="s">
        <v>630</v>
      </c>
      <c r="H96" s="296" t="s">
        <v>631</v>
      </c>
      <c r="I96" s="296"/>
      <c r="J96" s="296" t="s">
        <v>898</v>
      </c>
      <c r="K96" s="297" t="s">
        <v>898</v>
      </c>
      <c r="L96" s="311">
        <v>87077</v>
      </c>
      <c r="P96" t="e">
        <f>VLOOKUP(H96,#REF!,1,FALSE)</f>
        <v>#REF!</v>
      </c>
      <c r="Q96" s="392" t="s">
        <v>953</v>
      </c>
      <c r="R96" s="396">
        <v>0.57194323946898507</v>
      </c>
      <c r="S96" s="394">
        <v>0.57632585138982739</v>
      </c>
      <c r="T96" s="395">
        <f t="shared" si="1"/>
        <v>1.1482690908588125</v>
      </c>
      <c r="U96" s="391"/>
    </row>
    <row r="97" spans="3:21" x14ac:dyDescent="0.25">
      <c r="C97" s="296" t="s">
        <v>631</v>
      </c>
      <c r="D97" s="296" t="s">
        <v>630</v>
      </c>
      <c r="G97" s="296" t="s">
        <v>758</v>
      </c>
      <c r="H97" s="296" t="s">
        <v>759</v>
      </c>
      <c r="I97" s="296"/>
      <c r="J97" s="296" t="s">
        <v>898</v>
      </c>
      <c r="K97" s="297" t="s">
        <v>898</v>
      </c>
      <c r="L97" s="311">
        <v>76792</v>
      </c>
      <c r="P97" t="e">
        <f>VLOOKUP(H97,#REF!,1,FALSE)</f>
        <v>#REF!</v>
      </c>
      <c r="Q97" s="392" t="s">
        <v>361</v>
      </c>
      <c r="R97" s="396">
        <v>7.7596351008676754</v>
      </c>
      <c r="S97" s="394">
        <v>7.8493942366214835</v>
      </c>
      <c r="T97" s="395">
        <f t="shared" si="1"/>
        <v>15.609029337489158</v>
      </c>
      <c r="U97" s="391"/>
    </row>
    <row r="98" spans="3:21" x14ac:dyDescent="0.25">
      <c r="C98" s="296" t="s">
        <v>759</v>
      </c>
      <c r="D98" s="296" t="s">
        <v>758</v>
      </c>
      <c r="G98" s="296" t="s">
        <v>148</v>
      </c>
      <c r="H98" s="296" t="s">
        <v>149</v>
      </c>
      <c r="I98" s="296"/>
      <c r="J98" s="296" t="s">
        <v>898</v>
      </c>
      <c r="K98" s="297" t="s">
        <v>898</v>
      </c>
      <c r="L98" s="311">
        <v>122439</v>
      </c>
      <c r="P98" t="e">
        <f>VLOOKUP(H98,#REF!,1,FALSE)</f>
        <v>#REF!</v>
      </c>
      <c r="Q98" s="392" t="s">
        <v>363</v>
      </c>
      <c r="R98" s="396">
        <v>3.9715820179413448E-2</v>
      </c>
      <c r="S98" s="394">
        <v>3.9574402928855876E-2</v>
      </c>
      <c r="T98" s="395">
        <f t="shared" si="1"/>
        <v>7.9290223108269331E-2</v>
      </c>
      <c r="U98" s="391"/>
    </row>
    <row r="99" spans="3:21" x14ac:dyDescent="0.25">
      <c r="C99" s="296" t="s">
        <v>149</v>
      </c>
      <c r="D99" s="296" t="s">
        <v>148</v>
      </c>
      <c r="G99" s="296" t="s">
        <v>206</v>
      </c>
      <c r="H99" s="296" t="s">
        <v>207</v>
      </c>
      <c r="I99" s="296"/>
      <c r="J99" s="296" t="s">
        <v>898</v>
      </c>
      <c r="K99" s="297" t="s">
        <v>898</v>
      </c>
      <c r="L99" s="311">
        <v>55611</v>
      </c>
      <c r="P99" t="e">
        <f>VLOOKUP(H99,#REF!,1,FALSE)</f>
        <v>#REF!</v>
      </c>
      <c r="Q99" s="392" t="s">
        <v>365</v>
      </c>
      <c r="R99" s="396">
        <v>3.120693983071942E-2</v>
      </c>
      <c r="S99" s="394">
        <v>3.1087926950065358E-2</v>
      </c>
      <c r="T99" s="395">
        <f t="shared" si="1"/>
        <v>6.2294866780784774E-2</v>
      </c>
      <c r="U99" s="391"/>
    </row>
    <row r="100" spans="3:21" x14ac:dyDescent="0.25">
      <c r="C100" s="296" t="s">
        <v>207</v>
      </c>
      <c r="D100" s="296" t="s">
        <v>206</v>
      </c>
      <c r="G100" s="296" t="s">
        <v>328</v>
      </c>
      <c r="H100" s="296" t="s">
        <v>329</v>
      </c>
      <c r="I100" s="296"/>
      <c r="J100" s="296" t="s">
        <v>898</v>
      </c>
      <c r="K100" s="297" t="s">
        <v>898</v>
      </c>
      <c r="L100" s="311">
        <v>90054</v>
      </c>
      <c r="P100" t="e">
        <f>VLOOKUP(H100,#REF!,1,FALSE)</f>
        <v>#REF!</v>
      </c>
      <c r="Q100" s="392" t="s">
        <v>367</v>
      </c>
      <c r="R100" s="396">
        <v>0.51652464281743382</v>
      </c>
      <c r="S100" s="394">
        <v>0.5148210861884942</v>
      </c>
      <c r="T100" s="395">
        <f t="shared" si="1"/>
        <v>1.031345729005928</v>
      </c>
      <c r="U100" s="391"/>
    </row>
    <row r="101" spans="3:21" x14ac:dyDescent="0.25">
      <c r="C101" s="296" t="s">
        <v>329</v>
      </c>
      <c r="D101" s="296" t="s">
        <v>328</v>
      </c>
      <c r="G101" s="296" t="s">
        <v>560</v>
      </c>
      <c r="H101" s="296" t="s">
        <v>561</v>
      </c>
      <c r="I101" s="296"/>
      <c r="J101" s="296" t="s">
        <v>898</v>
      </c>
      <c r="K101" s="297" t="s">
        <v>898</v>
      </c>
      <c r="L101" s="311">
        <v>53462</v>
      </c>
      <c r="P101" t="e">
        <f>VLOOKUP(H101,#REF!,1,FALSE)</f>
        <v>#REF!</v>
      </c>
      <c r="Q101" s="392" t="s">
        <v>371</v>
      </c>
      <c r="R101" s="396">
        <v>0.13446678310061591</v>
      </c>
      <c r="S101" s="394">
        <v>0.13398668623738277</v>
      </c>
      <c r="T101" s="395">
        <f t="shared" si="1"/>
        <v>0.26845346933799868</v>
      </c>
      <c r="U101" s="391"/>
    </row>
    <row r="102" spans="3:21" x14ac:dyDescent="0.25">
      <c r="C102" s="296" t="s">
        <v>561</v>
      </c>
      <c r="D102" s="296" t="s">
        <v>560</v>
      </c>
      <c r="G102" s="296" t="s">
        <v>588</v>
      </c>
      <c r="H102" s="296" t="s">
        <v>589</v>
      </c>
      <c r="I102" s="296"/>
      <c r="J102" s="296" t="s">
        <v>898</v>
      </c>
      <c r="K102" s="297" t="s">
        <v>898</v>
      </c>
      <c r="L102" s="311">
        <v>108942</v>
      </c>
      <c r="P102" t="e">
        <f>VLOOKUP(H102,#REF!,1,FALSE)</f>
        <v>#REF!</v>
      </c>
      <c r="Q102" s="392" t="s">
        <v>381</v>
      </c>
      <c r="R102" s="396">
        <v>0.11978977688850803</v>
      </c>
      <c r="S102" s="394">
        <v>0.1193714876725489</v>
      </c>
      <c r="T102" s="395">
        <f t="shared" si="1"/>
        <v>0.23916126456105694</v>
      </c>
      <c r="U102" s="391"/>
    </row>
    <row r="103" spans="3:21" x14ac:dyDescent="0.25">
      <c r="C103" s="296" t="s">
        <v>589</v>
      </c>
      <c r="D103" s="296" t="s">
        <v>588</v>
      </c>
      <c r="G103" s="296" t="s">
        <v>62</v>
      </c>
      <c r="H103" s="296" t="s">
        <v>63</v>
      </c>
      <c r="I103" s="296"/>
      <c r="J103" s="296" t="s">
        <v>898</v>
      </c>
      <c r="K103" s="297" t="s">
        <v>898</v>
      </c>
      <c r="L103" s="311">
        <v>121014</v>
      </c>
      <c r="P103" t="e">
        <f>VLOOKUP(H103,#REF!,1,FALSE)</f>
        <v>#REF!</v>
      </c>
      <c r="Q103" s="392" t="s">
        <v>391</v>
      </c>
      <c r="R103" s="396">
        <v>5.6823053813743387</v>
      </c>
      <c r="S103" s="394">
        <v>5.6847073266786978</v>
      </c>
      <c r="T103" s="395">
        <f t="shared" si="1"/>
        <v>11.367012708053036</v>
      </c>
      <c r="U103" s="391"/>
    </row>
    <row r="104" spans="3:21" x14ac:dyDescent="0.25">
      <c r="C104" s="296" t="s">
        <v>63</v>
      </c>
      <c r="D104" s="296" t="s">
        <v>62</v>
      </c>
      <c r="G104" s="296" t="s">
        <v>250</v>
      </c>
      <c r="H104" s="296" t="s">
        <v>251</v>
      </c>
      <c r="I104" s="296"/>
      <c r="J104" s="296" t="s">
        <v>898</v>
      </c>
      <c r="K104" s="297" t="s">
        <v>898</v>
      </c>
      <c r="L104" s="311">
        <v>87942</v>
      </c>
      <c r="P104" t="e">
        <f>VLOOKUP(H104,#REF!,1,FALSE)</f>
        <v>#REF!</v>
      </c>
      <c r="Q104" s="392" t="s">
        <v>1086</v>
      </c>
      <c r="R104" s="396">
        <v>0.14123922218684912</v>
      </c>
      <c r="S104" s="394">
        <v>0.17781273557834079</v>
      </c>
      <c r="T104" s="395">
        <f t="shared" si="1"/>
        <v>0.31905195776518991</v>
      </c>
      <c r="U104" s="391"/>
    </row>
    <row r="105" spans="3:21" x14ac:dyDescent="0.25">
      <c r="C105" s="296" t="s">
        <v>251</v>
      </c>
      <c r="D105" s="296" t="s">
        <v>250</v>
      </c>
      <c r="G105" s="296" t="s">
        <v>84</v>
      </c>
      <c r="H105" s="296" t="s">
        <v>85</v>
      </c>
      <c r="I105" s="296"/>
      <c r="J105" s="296" t="s">
        <v>898</v>
      </c>
      <c r="K105" s="297" t="s">
        <v>898</v>
      </c>
      <c r="L105" s="311">
        <v>114268</v>
      </c>
      <c r="P105" t="e">
        <f>VLOOKUP(H105,#REF!,1,FALSE)</f>
        <v>#REF!</v>
      </c>
      <c r="Q105" s="392" t="s">
        <v>395</v>
      </c>
      <c r="R105" s="396">
        <v>5.0112673558806019E-2</v>
      </c>
      <c r="S105" s="394">
        <v>4.9929853683041439E-2</v>
      </c>
      <c r="T105" s="395">
        <f t="shared" si="1"/>
        <v>0.10004252724184745</v>
      </c>
      <c r="U105" s="391"/>
    </row>
    <row r="106" spans="3:21" x14ac:dyDescent="0.25">
      <c r="C106" s="296" t="s">
        <v>85</v>
      </c>
      <c r="D106" s="296" t="s">
        <v>84</v>
      </c>
      <c r="G106" s="296" t="s">
        <v>136</v>
      </c>
      <c r="H106" s="296" t="s">
        <v>137</v>
      </c>
      <c r="I106" s="296"/>
      <c r="J106" s="296" t="s">
        <v>898</v>
      </c>
      <c r="K106" s="297" t="s">
        <v>898</v>
      </c>
      <c r="L106" s="311">
        <v>111463</v>
      </c>
      <c r="P106" t="e">
        <f>VLOOKUP(H106,#REF!,1,FALSE)</f>
        <v>#REF!</v>
      </c>
      <c r="Q106" s="392" t="s">
        <v>401</v>
      </c>
      <c r="R106" s="396">
        <v>1.3051567659147207</v>
      </c>
      <c r="S106" s="394">
        <v>1.2877724508588613</v>
      </c>
      <c r="T106" s="395">
        <f t="shared" si="1"/>
        <v>2.592929216773582</v>
      </c>
      <c r="U106" s="391"/>
    </row>
    <row r="107" spans="3:21" x14ac:dyDescent="0.25">
      <c r="C107" s="296" t="s">
        <v>137</v>
      </c>
      <c r="D107" s="296" t="s">
        <v>136</v>
      </c>
      <c r="G107" s="296" t="s">
        <v>306</v>
      </c>
      <c r="H107" s="296" t="s">
        <v>307</v>
      </c>
      <c r="I107" s="296"/>
      <c r="J107" s="296" t="s">
        <v>898</v>
      </c>
      <c r="K107" s="297" t="s">
        <v>898</v>
      </c>
      <c r="L107" s="311">
        <v>114884</v>
      </c>
      <c r="P107" t="e">
        <f>VLOOKUP(H107,#REF!,1,FALSE)</f>
        <v>#REF!</v>
      </c>
      <c r="Q107" s="392" t="s">
        <v>409</v>
      </c>
      <c r="R107" s="396">
        <v>1.108337992025157</v>
      </c>
      <c r="S107" s="394">
        <v>1.153803772685674</v>
      </c>
      <c r="T107" s="395">
        <f t="shared" si="1"/>
        <v>2.2621417647108313</v>
      </c>
      <c r="U107" s="391"/>
    </row>
    <row r="108" spans="3:21" x14ac:dyDescent="0.25">
      <c r="C108" s="296" t="s">
        <v>307</v>
      </c>
      <c r="D108" s="296" t="s">
        <v>306</v>
      </c>
      <c r="G108" s="296" t="s">
        <v>444</v>
      </c>
      <c r="H108" s="296" t="s">
        <v>445</v>
      </c>
      <c r="I108" s="296"/>
      <c r="J108" s="296" t="s">
        <v>898</v>
      </c>
      <c r="K108" s="297" t="s">
        <v>898</v>
      </c>
      <c r="L108" s="311">
        <v>105539</v>
      </c>
      <c r="P108" t="e">
        <f>VLOOKUP(H108,#REF!,1,FALSE)</f>
        <v>#REF!</v>
      </c>
      <c r="Q108" s="392" t="s">
        <v>419</v>
      </c>
      <c r="R108" s="396">
        <v>3.3072835859218541</v>
      </c>
      <c r="S108" s="394">
        <v>3.3058163482580585</v>
      </c>
      <c r="T108" s="395">
        <f t="shared" si="1"/>
        <v>6.6130999341799122</v>
      </c>
      <c r="U108" s="391"/>
    </row>
    <row r="109" spans="3:21" x14ac:dyDescent="0.25">
      <c r="C109" s="296" t="s">
        <v>445</v>
      </c>
      <c r="D109" s="296" t="s">
        <v>444</v>
      </c>
      <c r="G109" s="296" t="s">
        <v>470</v>
      </c>
      <c r="H109" s="296" t="s">
        <v>471</v>
      </c>
      <c r="I109" s="296"/>
      <c r="J109" s="296" t="s">
        <v>898</v>
      </c>
      <c r="K109" s="297" t="s">
        <v>898</v>
      </c>
      <c r="L109" s="311">
        <v>116751</v>
      </c>
      <c r="P109" t="e">
        <f>VLOOKUP(H109,#REF!,1,FALSE)</f>
        <v>#REF!</v>
      </c>
      <c r="Q109" s="392" t="s">
        <v>423</v>
      </c>
      <c r="R109" s="396">
        <v>8.3951305686917319E-2</v>
      </c>
      <c r="S109" s="394">
        <v>8.3650174953447898E-2</v>
      </c>
      <c r="T109" s="395">
        <f t="shared" si="1"/>
        <v>0.16760148064036523</v>
      </c>
      <c r="U109" s="391"/>
    </row>
    <row r="110" spans="3:21" x14ac:dyDescent="0.25">
      <c r="C110" s="296" t="s">
        <v>471</v>
      </c>
      <c r="D110" s="296" t="s">
        <v>470</v>
      </c>
      <c r="G110" s="296" t="s">
        <v>576</v>
      </c>
      <c r="H110" s="296" t="s">
        <v>577</v>
      </c>
      <c r="I110" s="296"/>
      <c r="J110" s="296" t="s">
        <v>898</v>
      </c>
      <c r="K110" s="297" t="s">
        <v>898</v>
      </c>
      <c r="L110" s="311">
        <v>113315</v>
      </c>
      <c r="P110" t="e">
        <f>VLOOKUP(H110,#REF!,1,FALSE)</f>
        <v>#REF!</v>
      </c>
      <c r="Q110" s="392" t="s">
        <v>427</v>
      </c>
      <c r="R110" s="396">
        <v>5.193870434934332E-2</v>
      </c>
      <c r="S110" s="394">
        <v>5.1751243205722025E-2</v>
      </c>
      <c r="T110" s="395">
        <f t="shared" si="1"/>
        <v>0.10368994755506535</v>
      </c>
      <c r="U110" s="391"/>
    </row>
    <row r="111" spans="3:21" x14ac:dyDescent="0.25">
      <c r="C111" s="296" t="s">
        <v>577</v>
      </c>
      <c r="D111" s="296" t="s">
        <v>576</v>
      </c>
      <c r="G111" s="296" t="s">
        <v>172</v>
      </c>
      <c r="H111" s="296" t="s">
        <v>173</v>
      </c>
      <c r="I111" s="296"/>
      <c r="J111" s="296" t="s">
        <v>898</v>
      </c>
      <c r="K111" s="297" t="s">
        <v>898</v>
      </c>
      <c r="L111" s="311">
        <v>145207</v>
      </c>
      <c r="P111" t="e">
        <f>VLOOKUP(H111,#REF!,1,FALSE)</f>
        <v>#REF!</v>
      </c>
      <c r="Q111" s="392" t="s">
        <v>431</v>
      </c>
      <c r="R111" s="396">
        <v>1.1388269742005077E-2</v>
      </c>
      <c r="S111" s="394">
        <v>9.4467517000441942E-3</v>
      </c>
      <c r="T111" s="395">
        <f t="shared" si="1"/>
        <v>2.0835021442049271E-2</v>
      </c>
      <c r="U111" s="391"/>
    </row>
    <row r="112" spans="3:21" x14ac:dyDescent="0.25">
      <c r="C112" s="296" t="s">
        <v>173</v>
      </c>
      <c r="D112" s="296" t="s">
        <v>172</v>
      </c>
      <c r="G112" s="296" t="s">
        <v>528</v>
      </c>
      <c r="H112" s="296" t="s">
        <v>529</v>
      </c>
      <c r="I112" s="296"/>
      <c r="J112" s="296" t="s">
        <v>898</v>
      </c>
      <c r="K112" s="297" t="s">
        <v>898</v>
      </c>
      <c r="L112" s="311">
        <v>150498</v>
      </c>
      <c r="P112" t="e">
        <f>VLOOKUP(H112,#REF!,1,FALSE)</f>
        <v>#REF!</v>
      </c>
      <c r="Q112" s="392" t="s">
        <v>437</v>
      </c>
      <c r="R112" s="396">
        <v>0.2216411915042919</v>
      </c>
      <c r="S112" s="394">
        <v>0.17197142967307197</v>
      </c>
      <c r="T112" s="395">
        <f t="shared" si="1"/>
        <v>0.39361262117736384</v>
      </c>
      <c r="U112" s="391"/>
    </row>
    <row r="113" spans="3:21" x14ac:dyDescent="0.25">
      <c r="C113" s="296" t="s">
        <v>529</v>
      </c>
      <c r="D113" s="296" t="s">
        <v>528</v>
      </c>
      <c r="G113" s="296" t="s">
        <v>632</v>
      </c>
      <c r="H113" s="296" t="s">
        <v>633</v>
      </c>
      <c r="I113" s="296"/>
      <c r="J113" s="296" t="s">
        <v>898</v>
      </c>
      <c r="K113" s="297" t="s">
        <v>898</v>
      </c>
      <c r="L113" s="311">
        <v>136319</v>
      </c>
      <c r="P113" t="e">
        <f>VLOOKUP(H113,#REF!,1,FALSE)</f>
        <v>#REF!</v>
      </c>
      <c r="Q113" s="392" t="s">
        <v>439</v>
      </c>
      <c r="R113" s="396">
        <v>4.0225651697838441E-2</v>
      </c>
      <c r="S113" s="394">
        <v>4.0076690264455476E-2</v>
      </c>
      <c r="T113" s="395">
        <f t="shared" si="1"/>
        <v>8.0302341962293911E-2</v>
      </c>
      <c r="U113" s="391"/>
    </row>
    <row r="114" spans="3:21" x14ac:dyDescent="0.25">
      <c r="C114" s="296" t="s">
        <v>633</v>
      </c>
      <c r="D114" s="296" t="s">
        <v>632</v>
      </c>
      <c r="G114" s="296" t="s">
        <v>296</v>
      </c>
      <c r="H114" s="296" t="s">
        <v>297</v>
      </c>
      <c r="I114" s="296"/>
      <c r="J114" s="296" t="s">
        <v>898</v>
      </c>
      <c r="K114" s="297" t="s">
        <v>898</v>
      </c>
      <c r="L114" s="311">
        <v>98325</v>
      </c>
      <c r="P114" t="e">
        <f>VLOOKUP(H114,#REF!,1,FALSE)</f>
        <v>#REF!</v>
      </c>
      <c r="Q114" s="392" t="s">
        <v>441</v>
      </c>
      <c r="R114" s="396">
        <v>2.2740899092457259E-2</v>
      </c>
      <c r="S114" s="394">
        <v>2.2651232774477441E-2</v>
      </c>
      <c r="T114" s="395">
        <f t="shared" si="1"/>
        <v>4.53921318669347E-2</v>
      </c>
      <c r="U114" s="391"/>
    </row>
    <row r="115" spans="3:21" x14ac:dyDescent="0.25">
      <c r="C115" s="296" t="s">
        <v>297</v>
      </c>
      <c r="D115" s="296" t="s">
        <v>296</v>
      </c>
      <c r="G115" s="296" t="s">
        <v>734</v>
      </c>
      <c r="H115" s="296" t="s">
        <v>735</v>
      </c>
      <c r="I115" s="296"/>
      <c r="J115" s="296" t="s">
        <v>898</v>
      </c>
      <c r="K115" s="297" t="s">
        <v>898</v>
      </c>
      <c r="L115" s="311">
        <v>123493</v>
      </c>
      <c r="P115" t="e">
        <f>VLOOKUP(H115,#REF!,1,FALSE)</f>
        <v>#REF!</v>
      </c>
      <c r="Q115" s="392" t="s">
        <v>954</v>
      </c>
      <c r="R115" s="396">
        <v>0.3427672753540888</v>
      </c>
      <c r="S115" s="394">
        <v>0.34397672971878196</v>
      </c>
      <c r="T115" s="395">
        <f t="shared" si="1"/>
        <v>0.68674400507287081</v>
      </c>
      <c r="U115" s="391"/>
    </row>
    <row r="116" spans="3:21" x14ac:dyDescent="0.25">
      <c r="C116" s="296" t="s">
        <v>735</v>
      </c>
      <c r="D116" s="296" t="s">
        <v>734</v>
      </c>
      <c r="G116" s="296" t="s">
        <v>774</v>
      </c>
      <c r="H116" s="296" t="s">
        <v>775</v>
      </c>
      <c r="I116" s="296"/>
      <c r="J116" s="296" t="s">
        <v>898</v>
      </c>
      <c r="K116" s="297" t="s">
        <v>898</v>
      </c>
      <c r="L116" s="311">
        <v>107719</v>
      </c>
      <c r="P116" t="e">
        <f>VLOOKUP(H116,#REF!,1,FALSE)</f>
        <v>#REF!</v>
      </c>
      <c r="Q116" s="392" t="s">
        <v>449</v>
      </c>
      <c r="R116" s="396">
        <v>2.7930200679300181E-2</v>
      </c>
      <c r="S116" s="394">
        <v>2.7822538979953498E-2</v>
      </c>
      <c r="T116" s="395">
        <f t="shared" si="1"/>
        <v>5.5752739659253675E-2</v>
      </c>
      <c r="U116" s="391"/>
    </row>
    <row r="117" spans="3:21" x14ac:dyDescent="0.25">
      <c r="C117" s="296" t="s">
        <v>775</v>
      </c>
      <c r="D117" s="296" t="s">
        <v>774</v>
      </c>
      <c r="G117" s="296" t="s">
        <v>450</v>
      </c>
      <c r="H117" s="296" t="s">
        <v>451</v>
      </c>
      <c r="I117" s="296"/>
      <c r="J117" s="296" t="s">
        <v>898</v>
      </c>
      <c r="K117" s="297" t="s">
        <v>898</v>
      </c>
      <c r="L117" s="311">
        <v>110499</v>
      </c>
      <c r="P117" t="e">
        <f>VLOOKUP(H117,#REF!,1,FALSE)</f>
        <v>#REF!</v>
      </c>
      <c r="Q117" s="392" t="s">
        <v>451</v>
      </c>
      <c r="R117" s="396">
        <v>2.0434167328398607E-2</v>
      </c>
      <c r="S117" s="394">
        <v>2.0348822081419644E-2</v>
      </c>
      <c r="T117" s="395">
        <f t="shared" si="1"/>
        <v>4.0782989409818254E-2</v>
      </c>
      <c r="U117" s="391"/>
    </row>
    <row r="118" spans="3:21" x14ac:dyDescent="0.25">
      <c r="C118" s="296" t="s">
        <v>451</v>
      </c>
      <c r="D118" s="296" t="s">
        <v>450</v>
      </c>
      <c r="G118" s="296" t="s">
        <v>590</v>
      </c>
      <c r="H118" s="296" t="s">
        <v>591</v>
      </c>
      <c r="I118" s="296"/>
      <c r="J118" s="296" t="s">
        <v>898</v>
      </c>
      <c r="K118" s="297" t="s">
        <v>898</v>
      </c>
      <c r="L118" s="311">
        <v>116750</v>
      </c>
      <c r="P118" t="e">
        <f>VLOOKUP(H118,#REF!,1,FALSE)</f>
        <v>#REF!</v>
      </c>
      <c r="Q118" s="392" t="s">
        <v>455</v>
      </c>
      <c r="R118" s="396">
        <v>0.56685502577681779</v>
      </c>
      <c r="S118" s="394">
        <v>0.55658212467413182</v>
      </c>
      <c r="T118" s="395">
        <f t="shared" si="1"/>
        <v>1.1234371504509495</v>
      </c>
      <c r="U118" s="391"/>
    </row>
    <row r="119" spans="3:21" x14ac:dyDescent="0.25">
      <c r="C119" s="296" t="s">
        <v>591</v>
      </c>
      <c r="D119" s="296" t="s">
        <v>590</v>
      </c>
      <c r="G119" s="296" t="s">
        <v>700</v>
      </c>
      <c r="H119" s="296" t="s">
        <v>701</v>
      </c>
      <c r="I119" s="296"/>
      <c r="J119" s="296" t="s">
        <v>898</v>
      </c>
      <c r="K119" s="297" t="s">
        <v>898</v>
      </c>
      <c r="L119" s="311">
        <v>112039</v>
      </c>
      <c r="P119" t="e">
        <f>VLOOKUP(H119,#REF!,1,FALSE)</f>
        <v>#REF!</v>
      </c>
      <c r="Q119" s="392" t="s">
        <v>457</v>
      </c>
      <c r="R119" s="396">
        <v>3.1631356031375728E-2</v>
      </c>
      <c r="S119" s="394">
        <v>3.1516823315117008E-2</v>
      </c>
      <c r="T119" s="395">
        <f t="shared" si="1"/>
        <v>6.3148179346492736E-2</v>
      </c>
      <c r="U119" s="391"/>
    </row>
    <row r="120" spans="3:21" x14ac:dyDescent="0.25">
      <c r="C120" s="296" t="s">
        <v>701</v>
      </c>
      <c r="D120" s="296" t="s">
        <v>700</v>
      </c>
      <c r="G120" s="296" t="s">
        <v>776</v>
      </c>
      <c r="H120" s="296" t="s">
        <v>777</v>
      </c>
      <c r="I120" s="296"/>
      <c r="J120" s="296" t="s">
        <v>898</v>
      </c>
      <c r="K120" s="297" t="s">
        <v>898</v>
      </c>
      <c r="L120" s="311">
        <v>35071</v>
      </c>
      <c r="P120" t="e">
        <f>VLOOKUP(H120,#REF!,1,FALSE)</f>
        <v>#REF!</v>
      </c>
      <c r="Q120" s="392" t="s">
        <v>459</v>
      </c>
      <c r="R120" s="396">
        <v>3.9425809689149202E-2</v>
      </c>
      <c r="S120" s="394">
        <v>3.9284319008827756E-2</v>
      </c>
      <c r="T120" s="395">
        <f t="shared" si="1"/>
        <v>7.8710128697976958E-2</v>
      </c>
      <c r="U120" s="391"/>
    </row>
    <row r="121" spans="3:21" x14ac:dyDescent="0.25">
      <c r="C121" s="296" t="s">
        <v>777</v>
      </c>
      <c r="D121" s="296" t="s">
        <v>776</v>
      </c>
      <c r="G121" s="296" t="s">
        <v>636</v>
      </c>
      <c r="H121" s="296" t="s">
        <v>637</v>
      </c>
      <c r="I121" s="296"/>
      <c r="J121" s="296" t="s">
        <v>898</v>
      </c>
      <c r="K121" s="297" t="s">
        <v>898</v>
      </c>
      <c r="L121" s="311">
        <v>163968</v>
      </c>
      <c r="P121" t="e">
        <f>VLOOKUP(H121,#REF!,1,FALSE)</f>
        <v>#REF!</v>
      </c>
      <c r="Q121" s="392" t="s">
        <v>461</v>
      </c>
      <c r="R121" s="396">
        <v>0.14532678912793315</v>
      </c>
      <c r="S121" s="394">
        <v>0.1448111203389241</v>
      </c>
      <c r="T121" s="395">
        <f t="shared" si="1"/>
        <v>0.29013790946685725</v>
      </c>
      <c r="U121" s="391"/>
    </row>
    <row r="122" spans="3:21" x14ac:dyDescent="0.25">
      <c r="C122" s="296" t="s">
        <v>637</v>
      </c>
      <c r="D122" s="296" t="s">
        <v>636</v>
      </c>
      <c r="G122" s="296" t="s">
        <v>156</v>
      </c>
      <c r="H122" s="296" t="s">
        <v>157</v>
      </c>
      <c r="I122" s="296"/>
      <c r="J122" s="296" t="s">
        <v>898</v>
      </c>
      <c r="K122" s="297" t="s">
        <v>898</v>
      </c>
      <c r="L122" s="311">
        <v>98163</v>
      </c>
      <c r="P122" t="e">
        <f>VLOOKUP(H122,#REF!,1,FALSE)</f>
        <v>#REF!</v>
      </c>
      <c r="Q122" s="392" t="s">
        <v>465</v>
      </c>
      <c r="R122" s="396">
        <v>2.7575502426346842E-2</v>
      </c>
      <c r="S122" s="394">
        <v>4.1579685689751931E-3</v>
      </c>
      <c r="T122" s="395">
        <f t="shared" si="1"/>
        <v>3.1733470995322033E-2</v>
      </c>
      <c r="U122" s="391"/>
    </row>
    <row r="123" spans="3:21" x14ac:dyDescent="0.25">
      <c r="C123" s="296" t="s">
        <v>157</v>
      </c>
      <c r="D123" s="296" t="s">
        <v>156</v>
      </c>
      <c r="G123" s="296" t="s">
        <v>266</v>
      </c>
      <c r="H123" s="296" t="s">
        <v>267</v>
      </c>
      <c r="I123" s="296"/>
      <c r="J123" s="296" t="s">
        <v>898</v>
      </c>
      <c r="K123" s="297" t="s">
        <v>898</v>
      </c>
      <c r="L123" s="311">
        <v>115821</v>
      </c>
      <c r="P123" t="e">
        <f>VLOOKUP(H123,#REF!,1,FALSE)</f>
        <v>#REF!</v>
      </c>
      <c r="Q123" s="392" t="s">
        <v>467</v>
      </c>
      <c r="R123" s="396">
        <v>0.11930837061282007</v>
      </c>
      <c r="S123" s="394">
        <v>7.1307260745906625E-2</v>
      </c>
      <c r="T123" s="395">
        <f t="shared" si="1"/>
        <v>0.19061563135872669</v>
      </c>
      <c r="U123" s="391"/>
    </row>
    <row r="124" spans="3:21" x14ac:dyDescent="0.25">
      <c r="C124" s="296" t="s">
        <v>267</v>
      </c>
      <c r="D124" s="296" t="s">
        <v>266</v>
      </c>
      <c r="G124" s="296" t="s">
        <v>426</v>
      </c>
      <c r="H124" s="296" t="s">
        <v>427</v>
      </c>
      <c r="I124" s="296"/>
      <c r="J124" s="296" t="s">
        <v>898</v>
      </c>
      <c r="K124" s="297" t="s">
        <v>898</v>
      </c>
      <c r="L124" s="311">
        <v>102438</v>
      </c>
      <c r="P124" t="e">
        <f>VLOOKUP(H124,#REF!,1,FALSE)</f>
        <v>#REF!</v>
      </c>
      <c r="Q124" s="392" t="s">
        <v>469</v>
      </c>
      <c r="R124" s="396">
        <v>0.11111520043158846</v>
      </c>
      <c r="S124" s="394">
        <v>0.1107299744627185</v>
      </c>
      <c r="T124" s="395">
        <f t="shared" si="1"/>
        <v>0.22184517489430694</v>
      </c>
      <c r="U124" s="391"/>
    </row>
    <row r="125" spans="3:21" x14ac:dyDescent="0.25">
      <c r="C125" s="296" t="s">
        <v>427</v>
      </c>
      <c r="D125" s="296" t="s">
        <v>426</v>
      </c>
      <c r="G125" s="296" t="s">
        <v>474</v>
      </c>
      <c r="H125" s="296" t="s">
        <v>475</v>
      </c>
      <c r="I125" s="296"/>
      <c r="J125" s="296" t="s">
        <v>898</v>
      </c>
      <c r="K125" s="297" t="s">
        <v>898</v>
      </c>
      <c r="L125" s="311">
        <v>125516</v>
      </c>
      <c r="P125" t="e">
        <f>VLOOKUP(H125,#REF!,1,FALSE)</f>
        <v>#REF!</v>
      </c>
      <c r="Q125" s="392" t="s">
        <v>479</v>
      </c>
      <c r="R125" s="396">
        <v>1.6016749372163555</v>
      </c>
      <c r="S125" s="394">
        <v>1.6574868583180877</v>
      </c>
      <c r="T125" s="395">
        <f t="shared" si="1"/>
        <v>3.2591617955344434</v>
      </c>
      <c r="U125" s="391"/>
    </row>
    <row r="126" spans="3:21" x14ac:dyDescent="0.25">
      <c r="C126" s="296" t="s">
        <v>475</v>
      </c>
      <c r="D126" s="296" t="s">
        <v>474</v>
      </c>
      <c r="G126" s="296" t="s">
        <v>638</v>
      </c>
      <c r="H126" s="296" t="s">
        <v>639</v>
      </c>
      <c r="I126" s="296"/>
      <c r="J126" s="296" t="s">
        <v>898</v>
      </c>
      <c r="K126" s="297" t="s">
        <v>898</v>
      </c>
      <c r="L126" s="311">
        <v>108884</v>
      </c>
      <c r="P126" t="e">
        <f>VLOOKUP(H126,#REF!,1,FALSE)</f>
        <v>#REF!</v>
      </c>
      <c r="Q126" s="392" t="s">
        <v>485</v>
      </c>
      <c r="R126" s="396">
        <v>5.0851957903473716E-3</v>
      </c>
      <c r="S126" s="394">
        <v>5.0621949047571658E-3</v>
      </c>
      <c r="T126" s="395">
        <f t="shared" si="1"/>
        <v>1.0147390695104537E-2</v>
      </c>
      <c r="U126" s="391"/>
    </row>
    <row r="127" spans="3:21" x14ac:dyDescent="0.25">
      <c r="C127" s="296" t="s">
        <v>639</v>
      </c>
      <c r="D127" s="296" t="s">
        <v>638</v>
      </c>
      <c r="G127" s="296" t="s">
        <v>658</v>
      </c>
      <c r="H127" s="296" t="s">
        <v>659</v>
      </c>
      <c r="I127" s="296"/>
      <c r="J127" s="296" t="s">
        <v>898</v>
      </c>
      <c r="K127" s="297" t="s">
        <v>898</v>
      </c>
      <c r="L127" s="311">
        <v>132523</v>
      </c>
      <c r="P127" t="e">
        <f>VLOOKUP(H127,#REF!,1,FALSE)</f>
        <v>#REF!</v>
      </c>
      <c r="Q127" s="392" t="s">
        <v>489</v>
      </c>
      <c r="R127" s="396">
        <v>0.14473197282541606</v>
      </c>
      <c r="S127" s="394">
        <v>0.1406232315445981</v>
      </c>
      <c r="T127" s="395">
        <f t="shared" si="1"/>
        <v>0.28535520437001416</v>
      </c>
      <c r="U127" s="391"/>
    </row>
    <row r="128" spans="3:21" x14ac:dyDescent="0.25">
      <c r="C128" s="296" t="s">
        <v>659</v>
      </c>
      <c r="D128" s="296" t="s">
        <v>658</v>
      </c>
      <c r="G128" s="296" t="s">
        <v>664</v>
      </c>
      <c r="H128" s="296" t="s">
        <v>665</v>
      </c>
      <c r="I128" s="296"/>
      <c r="J128" s="296" t="s">
        <v>898</v>
      </c>
      <c r="K128" s="297" t="s">
        <v>898</v>
      </c>
      <c r="L128" s="311">
        <v>97793</v>
      </c>
      <c r="P128" t="e">
        <f>VLOOKUP(H128,#REF!,1,FALSE)</f>
        <v>#REF!</v>
      </c>
      <c r="Q128" s="392" t="s">
        <v>497</v>
      </c>
      <c r="R128" s="396">
        <v>0.9532330456678586</v>
      </c>
      <c r="S128" s="394">
        <v>0.93058723841914104</v>
      </c>
      <c r="T128" s="395">
        <f t="shared" si="1"/>
        <v>1.8838202840869998</v>
      </c>
      <c r="U128" s="391"/>
    </row>
    <row r="129" spans="3:21" x14ac:dyDescent="0.25">
      <c r="C129" s="296" t="s">
        <v>665</v>
      </c>
      <c r="D129" s="296" t="s">
        <v>664</v>
      </c>
      <c r="G129" s="296" t="s">
        <v>696</v>
      </c>
      <c r="H129" s="296" t="s">
        <v>697</v>
      </c>
      <c r="I129" s="296"/>
      <c r="J129" s="296" t="s">
        <v>898</v>
      </c>
      <c r="K129" s="297" t="s">
        <v>898</v>
      </c>
      <c r="L129" s="311">
        <v>77899</v>
      </c>
      <c r="P129" t="e">
        <f>VLOOKUP(H129,#REF!,1,FALSE)</f>
        <v>#REF!</v>
      </c>
      <c r="Q129" s="392" t="s">
        <v>501</v>
      </c>
      <c r="R129" s="396">
        <v>2.1100043516149893E-2</v>
      </c>
      <c r="S129" s="394">
        <v>2.1020803634655433E-2</v>
      </c>
      <c r="T129" s="395">
        <f t="shared" si="1"/>
        <v>4.2120847150805329E-2</v>
      </c>
      <c r="U129" s="391"/>
    </row>
    <row r="130" spans="3:21" x14ac:dyDescent="0.25">
      <c r="C130" s="296" t="s">
        <v>697</v>
      </c>
      <c r="D130" s="296" t="s">
        <v>696</v>
      </c>
      <c r="G130" s="296" t="s">
        <v>70</v>
      </c>
      <c r="H130" s="296" t="s">
        <v>71</v>
      </c>
      <c r="I130" s="296"/>
      <c r="J130" s="296" t="s">
        <v>898</v>
      </c>
      <c r="K130" s="297" t="s">
        <v>898</v>
      </c>
      <c r="L130" s="311">
        <v>88244</v>
      </c>
      <c r="P130" t="e">
        <f>VLOOKUP(H130,#REF!,1,FALSE)</f>
        <v>#REF!</v>
      </c>
      <c r="Q130" s="392" t="s">
        <v>503</v>
      </c>
      <c r="R130" s="396">
        <v>2.5918364153889019E-2</v>
      </c>
      <c r="S130" s="394">
        <v>2.5825517230868372E-2</v>
      </c>
      <c r="T130" s="395">
        <f t="shared" si="1"/>
        <v>5.1743881384757391E-2</v>
      </c>
      <c r="U130" s="391"/>
    </row>
    <row r="131" spans="3:21" x14ac:dyDescent="0.25">
      <c r="C131" s="296" t="s">
        <v>71</v>
      </c>
      <c r="D131" s="296" t="s">
        <v>70</v>
      </c>
      <c r="G131" s="296" t="s">
        <v>298</v>
      </c>
      <c r="H131" s="296" t="s">
        <v>299</v>
      </c>
      <c r="I131" s="296"/>
      <c r="J131" s="296" t="s">
        <v>898</v>
      </c>
      <c r="K131" s="297" t="s">
        <v>898</v>
      </c>
      <c r="L131" s="311">
        <v>61869</v>
      </c>
      <c r="P131" t="e">
        <f>VLOOKUP(H131,#REF!,1,FALSE)</f>
        <v>#REF!</v>
      </c>
      <c r="Q131" s="392" t="s">
        <v>505</v>
      </c>
      <c r="R131" s="396">
        <v>2.9923379669824879</v>
      </c>
      <c r="S131" s="394">
        <v>2.9619242116531082</v>
      </c>
      <c r="T131" s="395">
        <f t="shared" si="1"/>
        <v>5.954262178635596</v>
      </c>
      <c r="U131" s="391"/>
    </row>
    <row r="132" spans="3:21" x14ac:dyDescent="0.25">
      <c r="C132" s="296" t="s">
        <v>299</v>
      </c>
      <c r="D132" s="296" t="s">
        <v>298</v>
      </c>
      <c r="G132" s="296" t="s">
        <v>380</v>
      </c>
      <c r="H132" s="296" t="s">
        <v>381</v>
      </c>
      <c r="I132" s="296"/>
      <c r="J132" s="296" t="s">
        <v>898</v>
      </c>
      <c r="K132" s="297" t="s">
        <v>898</v>
      </c>
      <c r="L132" s="311">
        <v>135462</v>
      </c>
      <c r="P132" t="e">
        <f>VLOOKUP(H132,#REF!,1,FALSE)</f>
        <v>#REF!</v>
      </c>
      <c r="Q132" s="392" t="s">
        <v>1089</v>
      </c>
      <c r="R132" s="396">
        <v>7.44730851032228E-2</v>
      </c>
      <c r="S132" s="394">
        <v>9.3764732188858071E-2</v>
      </c>
      <c r="T132" s="395">
        <f t="shared" si="1"/>
        <v>0.16823781729208087</v>
      </c>
      <c r="U132" s="391"/>
    </row>
    <row r="133" spans="3:21" x14ac:dyDescent="0.25">
      <c r="C133" s="296" t="s">
        <v>381</v>
      </c>
      <c r="D133" s="296" t="s">
        <v>380</v>
      </c>
      <c r="G133" s="296" t="s">
        <v>458</v>
      </c>
      <c r="H133" s="296" t="s">
        <v>459</v>
      </c>
      <c r="I133" s="296"/>
      <c r="J133" s="296" t="s">
        <v>898</v>
      </c>
      <c r="K133" s="297" t="s">
        <v>898</v>
      </c>
      <c r="L133" s="311">
        <v>98993</v>
      </c>
      <c r="P133" t="e">
        <f>VLOOKUP(H133,#REF!,1,FALSE)</f>
        <v>#REF!</v>
      </c>
      <c r="Q133" s="392" t="s">
        <v>509</v>
      </c>
      <c r="R133" s="396">
        <v>2.3746094313449959E-2</v>
      </c>
      <c r="S133" s="394">
        <v>2.3672267646086573E-2</v>
      </c>
      <c r="T133" s="395">
        <f t="shared" ref="T133:T196" si="2">+S133+R133</f>
        <v>4.7418361959536533E-2</v>
      </c>
      <c r="U133" s="391"/>
    </row>
    <row r="134" spans="3:21" x14ac:dyDescent="0.25">
      <c r="C134" s="296" t="s">
        <v>459</v>
      </c>
      <c r="D134" s="296" t="s">
        <v>458</v>
      </c>
      <c r="G134" s="296" t="s">
        <v>654</v>
      </c>
      <c r="H134" s="296" t="s">
        <v>655</v>
      </c>
      <c r="I134" s="296"/>
      <c r="J134" s="296" t="s">
        <v>898</v>
      </c>
      <c r="K134" s="297" t="s">
        <v>898</v>
      </c>
      <c r="L134" s="311">
        <v>112295</v>
      </c>
      <c r="P134" t="e">
        <f>VLOOKUP(H134,#REF!,1,FALSE)</f>
        <v>#REF!</v>
      </c>
      <c r="Q134" s="392" t="s">
        <v>511</v>
      </c>
      <c r="R134" s="396">
        <v>1.6913315812521124</v>
      </c>
      <c r="S134" s="394">
        <v>1.7015825975049972</v>
      </c>
      <c r="T134" s="395">
        <f t="shared" si="2"/>
        <v>3.3929141787571098</v>
      </c>
      <c r="U134" s="391"/>
    </row>
    <row r="135" spans="3:21" x14ac:dyDescent="0.25">
      <c r="C135" s="296" t="s">
        <v>655</v>
      </c>
      <c r="D135" s="296" t="s">
        <v>654</v>
      </c>
      <c r="G135" s="296" t="s">
        <v>680</v>
      </c>
      <c r="H135" s="296" t="s">
        <v>681</v>
      </c>
      <c r="I135" s="296"/>
      <c r="J135" s="296" t="s">
        <v>898</v>
      </c>
      <c r="K135" s="297" t="s">
        <v>898</v>
      </c>
      <c r="L135" s="311">
        <v>126871</v>
      </c>
      <c r="P135" t="e">
        <f>VLOOKUP(H135,#REF!,1,FALSE)</f>
        <v>#REF!</v>
      </c>
      <c r="Q135" s="392" t="s">
        <v>513</v>
      </c>
      <c r="R135" s="396">
        <v>0.26563684463539683</v>
      </c>
      <c r="S135" s="394">
        <v>0.2776055177041194</v>
      </c>
      <c r="T135" s="395">
        <f t="shared" si="2"/>
        <v>0.54324236233951617</v>
      </c>
      <c r="U135" s="391"/>
    </row>
    <row r="136" spans="3:21" x14ac:dyDescent="0.25">
      <c r="C136" s="296" t="s">
        <v>681</v>
      </c>
      <c r="D136" s="296" t="s">
        <v>680</v>
      </c>
      <c r="G136" s="296" t="s">
        <v>752</v>
      </c>
      <c r="H136" s="296" t="s">
        <v>753</v>
      </c>
      <c r="I136" s="296"/>
      <c r="J136" s="296" t="s">
        <v>898</v>
      </c>
      <c r="K136" s="297" t="s">
        <v>898</v>
      </c>
      <c r="L136" s="311">
        <v>116400</v>
      </c>
      <c r="P136" t="e">
        <f>VLOOKUP(H136,#REF!,1,FALSE)</f>
        <v>#REF!</v>
      </c>
      <c r="Q136" s="392" t="s">
        <v>519</v>
      </c>
      <c r="R136" s="396">
        <v>1.9796326362385395</v>
      </c>
      <c r="S136" s="394">
        <v>1.9844563810191813</v>
      </c>
      <c r="T136" s="395">
        <f t="shared" si="2"/>
        <v>3.964089017257721</v>
      </c>
      <c r="U136" s="391"/>
    </row>
    <row r="137" spans="3:21" x14ac:dyDescent="0.25">
      <c r="C137" s="296" t="s">
        <v>753</v>
      </c>
      <c r="D137" s="296" t="s">
        <v>752</v>
      </c>
      <c r="G137" s="296" t="s">
        <v>278</v>
      </c>
      <c r="H137" s="296" t="s">
        <v>279</v>
      </c>
      <c r="I137" s="296"/>
      <c r="J137" s="296" t="s">
        <v>898</v>
      </c>
      <c r="K137" s="297" t="s">
        <v>898</v>
      </c>
      <c r="L137" s="311">
        <v>132963</v>
      </c>
      <c r="P137" t="e">
        <f>VLOOKUP(H137,#REF!,1,FALSE)</f>
        <v>#REF!</v>
      </c>
      <c r="Q137" s="392" t="s">
        <v>523</v>
      </c>
      <c r="R137" s="396">
        <v>2.1418580287236134E-2</v>
      </c>
      <c r="S137" s="394">
        <v>2.1345796113656022E-2</v>
      </c>
      <c r="T137" s="395">
        <f t="shared" si="2"/>
        <v>4.276437640089216E-2</v>
      </c>
      <c r="U137" s="391"/>
    </row>
    <row r="138" spans="3:21" x14ac:dyDescent="0.25">
      <c r="C138" s="296" t="s">
        <v>279</v>
      </c>
      <c r="D138" s="296" t="s">
        <v>278</v>
      </c>
      <c r="G138" s="296" t="s">
        <v>614</v>
      </c>
      <c r="H138" s="296" t="s">
        <v>615</v>
      </c>
      <c r="I138" s="296"/>
      <c r="J138" s="296" t="s">
        <v>898</v>
      </c>
      <c r="K138" s="297" t="s">
        <v>898</v>
      </c>
      <c r="L138" s="311">
        <v>154603</v>
      </c>
      <c r="P138" t="e">
        <f>VLOOKUP(H138,#REF!,1,FALSE)</f>
        <v>#REF!</v>
      </c>
      <c r="Q138" s="392" t="s">
        <v>525</v>
      </c>
      <c r="R138" s="396">
        <v>2.03895721771962E-2</v>
      </c>
      <c r="S138" s="394">
        <v>2.031145227918409E-2</v>
      </c>
      <c r="T138" s="395">
        <f t="shared" si="2"/>
        <v>4.070102445638029E-2</v>
      </c>
      <c r="U138" s="391"/>
    </row>
    <row r="139" spans="3:21" x14ac:dyDescent="0.25">
      <c r="C139" s="296" t="s">
        <v>615</v>
      </c>
      <c r="D139" s="296" t="s">
        <v>614</v>
      </c>
      <c r="G139" s="296" t="s">
        <v>284</v>
      </c>
      <c r="H139" s="296" t="s">
        <v>285</v>
      </c>
      <c r="I139" s="296"/>
      <c r="J139" s="296" t="s">
        <v>898</v>
      </c>
      <c r="K139" s="297" t="s">
        <v>898</v>
      </c>
      <c r="L139" s="311">
        <v>76974</v>
      </c>
      <c r="P139" t="e">
        <f>VLOOKUP(H139,#REF!,1,FALSE)</f>
        <v>#REF!</v>
      </c>
      <c r="Q139" s="392" t="s">
        <v>529</v>
      </c>
      <c r="R139" s="396">
        <v>5.5490404682435622E-2</v>
      </c>
      <c r="S139" s="394">
        <v>5.5229461206262792E-2</v>
      </c>
      <c r="T139" s="395">
        <f t="shared" si="2"/>
        <v>0.11071986588869842</v>
      </c>
      <c r="U139" s="391"/>
    </row>
    <row r="140" spans="3:21" x14ac:dyDescent="0.25">
      <c r="C140" s="296" t="s">
        <v>285</v>
      </c>
      <c r="D140" s="296" t="s">
        <v>284</v>
      </c>
      <c r="G140" s="296" t="s">
        <v>322</v>
      </c>
      <c r="H140" s="296" t="s">
        <v>323</v>
      </c>
      <c r="I140" s="296"/>
      <c r="J140" s="296" t="s">
        <v>898</v>
      </c>
      <c r="K140" s="297" t="s">
        <v>898</v>
      </c>
      <c r="L140" s="311">
        <v>142824</v>
      </c>
      <c r="P140" t="e">
        <f>VLOOKUP(H140,#REF!,1,FALSE)</f>
        <v>#REF!</v>
      </c>
      <c r="Q140" s="392" t="s">
        <v>531</v>
      </c>
      <c r="R140" s="396">
        <v>4.4540558078501329</v>
      </c>
      <c r="S140" s="394">
        <v>4.4627978332721359</v>
      </c>
      <c r="T140" s="395">
        <f t="shared" si="2"/>
        <v>8.9168536411222696</v>
      </c>
      <c r="U140" s="391"/>
    </row>
    <row r="141" spans="3:21" x14ac:dyDescent="0.25">
      <c r="C141" s="296" t="s">
        <v>323</v>
      </c>
      <c r="D141" s="296" t="s">
        <v>322</v>
      </c>
      <c r="G141" s="296" t="s">
        <v>466</v>
      </c>
      <c r="H141" s="296" t="s">
        <v>467</v>
      </c>
      <c r="I141" s="296"/>
      <c r="J141" s="296" t="s">
        <v>898</v>
      </c>
      <c r="K141" s="297" t="s">
        <v>898</v>
      </c>
      <c r="L141" s="311">
        <v>86741</v>
      </c>
      <c r="P141" t="e">
        <f>VLOOKUP(H141,#REF!,1,FALSE)</f>
        <v>#REF!</v>
      </c>
      <c r="Q141" s="392" t="s">
        <v>539</v>
      </c>
      <c r="R141" s="396">
        <v>0.87189581114064851</v>
      </c>
      <c r="S141" s="394">
        <v>0.86223706416958135</v>
      </c>
      <c r="T141" s="395">
        <f t="shared" si="2"/>
        <v>1.7341328753102299</v>
      </c>
      <c r="U141" s="391"/>
    </row>
    <row r="142" spans="3:21" x14ac:dyDescent="0.25">
      <c r="C142" s="296" t="s">
        <v>467</v>
      </c>
      <c r="D142" s="296" t="s">
        <v>466</v>
      </c>
      <c r="G142" s="296" t="s">
        <v>554</v>
      </c>
      <c r="H142" s="296" t="s">
        <v>555</v>
      </c>
      <c r="I142" s="296"/>
      <c r="J142" s="296" t="s">
        <v>898</v>
      </c>
      <c r="K142" s="297" t="s">
        <v>898</v>
      </c>
      <c r="L142" s="311">
        <v>142260</v>
      </c>
      <c r="P142" t="e">
        <f>VLOOKUP(H142,#REF!,1,FALSE)</f>
        <v>#REF!</v>
      </c>
      <c r="Q142" s="392" t="s">
        <v>545</v>
      </c>
      <c r="R142" s="396">
        <v>3.2572294053393555E-2</v>
      </c>
      <c r="S142" s="394">
        <v>3.2449430969275293E-2</v>
      </c>
      <c r="T142" s="395">
        <f t="shared" si="2"/>
        <v>6.5021725022668841E-2</v>
      </c>
      <c r="U142" s="391"/>
    </row>
    <row r="143" spans="3:21" x14ac:dyDescent="0.25">
      <c r="C143" s="296" t="s">
        <v>555</v>
      </c>
      <c r="D143" s="296" t="s">
        <v>554</v>
      </c>
      <c r="G143" s="296" t="s">
        <v>574</v>
      </c>
      <c r="H143" s="296" t="s">
        <v>575</v>
      </c>
      <c r="I143" s="296"/>
      <c r="J143" s="296" t="s">
        <v>898</v>
      </c>
      <c r="K143" s="297" t="s">
        <v>898</v>
      </c>
      <c r="L143" s="311">
        <v>83984</v>
      </c>
      <c r="P143" t="e">
        <f>VLOOKUP(H143,#REF!,1,FALSE)</f>
        <v>#REF!</v>
      </c>
      <c r="Q143" s="392" t="s">
        <v>547</v>
      </c>
      <c r="R143" s="396">
        <v>0.41276741056520033</v>
      </c>
      <c r="S143" s="394">
        <v>0.38736817734888163</v>
      </c>
      <c r="T143" s="395">
        <f t="shared" si="2"/>
        <v>0.8001355879140819</v>
      </c>
      <c r="U143" s="391"/>
    </row>
    <row r="144" spans="3:21" x14ac:dyDescent="0.25">
      <c r="C144" s="296" t="s">
        <v>575</v>
      </c>
      <c r="D144" s="296" t="s">
        <v>574</v>
      </c>
      <c r="G144" s="296" t="s">
        <v>650</v>
      </c>
      <c r="H144" s="296" t="s">
        <v>651</v>
      </c>
      <c r="I144" s="296"/>
      <c r="J144" s="296" t="s">
        <v>898</v>
      </c>
      <c r="K144" s="297" t="s">
        <v>898</v>
      </c>
      <c r="L144" s="311">
        <v>97581</v>
      </c>
      <c r="P144" t="e">
        <f>VLOOKUP(H144,#REF!,1,FALSE)</f>
        <v>#REF!</v>
      </c>
      <c r="Q144" s="392" t="s">
        <v>553</v>
      </c>
      <c r="R144" s="396">
        <v>4.4253026246501966E-2</v>
      </c>
      <c r="S144" s="394">
        <v>4.4090310788863753E-2</v>
      </c>
      <c r="T144" s="395">
        <f t="shared" si="2"/>
        <v>8.8343337035365718E-2</v>
      </c>
      <c r="U144" s="391"/>
    </row>
    <row r="145" spans="3:21" x14ac:dyDescent="0.25">
      <c r="C145" s="296" t="s">
        <v>651</v>
      </c>
      <c r="D145" s="296" t="s">
        <v>650</v>
      </c>
      <c r="G145" s="296" t="s">
        <v>686</v>
      </c>
      <c r="H145" s="296" t="s">
        <v>687</v>
      </c>
      <c r="I145" s="296"/>
      <c r="J145" s="296" t="s">
        <v>898</v>
      </c>
      <c r="K145" s="297" t="s">
        <v>898</v>
      </c>
      <c r="L145" s="311">
        <v>86986</v>
      </c>
      <c r="P145" t="e">
        <f>VLOOKUP(H145,#REF!,1,FALSE)</f>
        <v>#REF!</v>
      </c>
      <c r="Q145" s="392" t="s">
        <v>555</v>
      </c>
      <c r="R145" s="396">
        <v>0.2204632951580891</v>
      </c>
      <c r="S145" s="394">
        <v>0.12840577257048064</v>
      </c>
      <c r="T145" s="395">
        <f t="shared" si="2"/>
        <v>0.34886906772856974</v>
      </c>
      <c r="U145" s="391"/>
    </row>
    <row r="146" spans="3:21" x14ac:dyDescent="0.25">
      <c r="C146" s="296" t="s">
        <v>687</v>
      </c>
      <c r="D146" s="296" t="s">
        <v>686</v>
      </c>
      <c r="G146" s="296" t="s">
        <v>698</v>
      </c>
      <c r="H146" s="296" t="s">
        <v>699</v>
      </c>
      <c r="I146" s="296"/>
      <c r="J146" s="296" t="s">
        <v>898</v>
      </c>
      <c r="K146" s="297" t="s">
        <v>898</v>
      </c>
      <c r="L146" s="311">
        <v>84576</v>
      </c>
      <c r="P146" t="e">
        <f>VLOOKUP(H146,#REF!,1,FALSE)</f>
        <v>#REF!</v>
      </c>
      <c r="Q146" s="392" t="s">
        <v>557</v>
      </c>
      <c r="R146" s="396">
        <v>2.04241114217571E-2</v>
      </c>
      <c r="S146" s="394">
        <v>2.0344865301465179E-2</v>
      </c>
      <c r="T146" s="395">
        <f t="shared" si="2"/>
        <v>4.0768976723222279E-2</v>
      </c>
      <c r="U146" s="391"/>
    </row>
    <row r="147" spans="3:21" x14ac:dyDescent="0.25">
      <c r="C147" s="296" t="s">
        <v>699</v>
      </c>
      <c r="D147" s="296" t="s">
        <v>698</v>
      </c>
      <c r="G147" s="296" t="s">
        <v>754</v>
      </c>
      <c r="H147" s="296" t="s">
        <v>755</v>
      </c>
      <c r="I147" s="296"/>
      <c r="J147" s="296" t="s">
        <v>898</v>
      </c>
      <c r="K147" s="297" t="s">
        <v>898</v>
      </c>
      <c r="L147" s="311">
        <v>123651</v>
      </c>
      <c r="P147" t="e">
        <f>VLOOKUP(H147,#REF!,1,FALSE)</f>
        <v>#REF!</v>
      </c>
      <c r="Q147" s="392" t="s">
        <v>559</v>
      </c>
      <c r="R147" s="396">
        <v>2.910224809982795</v>
      </c>
      <c r="S147" s="394">
        <v>2.9198048242571746</v>
      </c>
      <c r="T147" s="395">
        <f t="shared" si="2"/>
        <v>5.8300296342399696</v>
      </c>
      <c r="U147" s="391"/>
    </row>
    <row r="148" spans="3:21" x14ac:dyDescent="0.25">
      <c r="C148" s="296" t="s">
        <v>755</v>
      </c>
      <c r="D148" s="296" t="s">
        <v>754</v>
      </c>
      <c r="G148" s="296" t="s">
        <v>798</v>
      </c>
      <c r="H148" s="296" t="s">
        <v>799</v>
      </c>
      <c r="I148" s="296"/>
      <c r="J148" s="296" t="s">
        <v>898</v>
      </c>
      <c r="K148" s="297" t="s">
        <v>898</v>
      </c>
      <c r="L148" s="311">
        <v>101401</v>
      </c>
      <c r="P148" t="e">
        <f>VLOOKUP(H148,#REF!,1,FALSE)</f>
        <v>#REF!</v>
      </c>
      <c r="Q148" s="392" t="s">
        <v>561</v>
      </c>
      <c r="R148" s="396">
        <v>3.2359991367632533E-2</v>
      </c>
      <c r="S148" s="394">
        <v>3.2237116225931159E-2</v>
      </c>
      <c r="T148" s="395">
        <f t="shared" si="2"/>
        <v>6.4597107593563685E-2</v>
      </c>
      <c r="U148" s="391"/>
    </row>
    <row r="149" spans="3:21" x14ac:dyDescent="0.25">
      <c r="C149" s="296" t="s">
        <v>799</v>
      </c>
      <c r="D149" s="296" t="s">
        <v>798</v>
      </c>
      <c r="G149" s="296" t="s">
        <v>500</v>
      </c>
      <c r="H149" s="296" t="s">
        <v>501</v>
      </c>
      <c r="I149" s="296"/>
      <c r="J149" s="296" t="s">
        <v>898</v>
      </c>
      <c r="K149" s="297" t="s">
        <v>898</v>
      </c>
      <c r="L149" s="311">
        <v>62491</v>
      </c>
      <c r="P149" t="e">
        <f>VLOOKUP(H149,#REF!,1,FALSE)</f>
        <v>#REF!</v>
      </c>
      <c r="Q149" s="392" t="s">
        <v>565</v>
      </c>
      <c r="R149" s="396">
        <v>9.490914697735793E-2</v>
      </c>
      <c r="S149" s="394">
        <v>9.4571136144965498E-2</v>
      </c>
      <c r="T149" s="395">
        <f t="shared" si="2"/>
        <v>0.18948028312232343</v>
      </c>
      <c r="U149" s="391"/>
    </row>
    <row r="150" spans="3:21" x14ac:dyDescent="0.25">
      <c r="C150" s="296" t="s">
        <v>501</v>
      </c>
      <c r="D150" s="296" t="s">
        <v>500</v>
      </c>
      <c r="G150" s="296" t="s">
        <v>522</v>
      </c>
      <c r="H150" s="296" t="s">
        <v>523</v>
      </c>
      <c r="I150" s="296"/>
      <c r="J150" s="296" t="s">
        <v>898</v>
      </c>
      <c r="K150" s="297" t="s">
        <v>898</v>
      </c>
      <c r="L150" s="311">
        <v>126965</v>
      </c>
      <c r="P150" t="e">
        <f>VLOOKUP(H150,#REF!,1,FALSE)</f>
        <v>#REF!</v>
      </c>
      <c r="Q150" s="392" t="s">
        <v>567</v>
      </c>
      <c r="R150" s="396">
        <v>3.3282632592987686E-2</v>
      </c>
      <c r="S150" s="394">
        <v>3.3159491023782066E-2</v>
      </c>
      <c r="T150" s="395">
        <f t="shared" si="2"/>
        <v>6.6442123616769752E-2</v>
      </c>
      <c r="U150" s="391"/>
    </row>
    <row r="151" spans="3:21" x14ac:dyDescent="0.25">
      <c r="C151" s="296" t="s">
        <v>523</v>
      </c>
      <c r="D151" s="296" t="s">
        <v>522</v>
      </c>
      <c r="G151" s="296" t="s">
        <v>572</v>
      </c>
      <c r="H151" s="296" t="s">
        <v>573</v>
      </c>
      <c r="I151" s="296"/>
      <c r="J151" s="296" t="s">
        <v>898</v>
      </c>
      <c r="K151" s="297" t="s">
        <v>898</v>
      </c>
      <c r="L151" s="311">
        <v>102677</v>
      </c>
      <c r="P151" t="e">
        <f>VLOOKUP(H151,#REF!,1,FALSE)</f>
        <v>#REF!</v>
      </c>
      <c r="Q151" s="392" t="s">
        <v>569</v>
      </c>
      <c r="R151" s="396">
        <v>7.1640967813889372E-2</v>
      </c>
      <c r="S151" s="394">
        <v>7.1382590032901275E-2</v>
      </c>
      <c r="T151" s="395">
        <f t="shared" si="2"/>
        <v>0.14302355784679066</v>
      </c>
      <c r="U151" s="391"/>
    </row>
    <row r="152" spans="3:21" x14ac:dyDescent="0.25">
      <c r="C152" s="296" t="s">
        <v>573</v>
      </c>
      <c r="D152" s="296" t="s">
        <v>572</v>
      </c>
      <c r="G152" s="296" t="s">
        <v>674</v>
      </c>
      <c r="H152" s="296" t="s">
        <v>675</v>
      </c>
      <c r="I152" s="296"/>
      <c r="J152" s="296" t="s">
        <v>898</v>
      </c>
      <c r="K152" s="297" t="s">
        <v>898</v>
      </c>
      <c r="L152" s="311">
        <v>123024</v>
      </c>
      <c r="P152" t="e">
        <f>VLOOKUP(H152,#REF!,1,FALSE)</f>
        <v>#REF!</v>
      </c>
      <c r="Q152" s="392" t="s">
        <v>573</v>
      </c>
      <c r="R152" s="396">
        <v>4.5875790842471044E-2</v>
      </c>
      <c r="S152" s="394">
        <v>4.5711149248274428E-2</v>
      </c>
      <c r="T152" s="395">
        <f t="shared" si="2"/>
        <v>9.1586940090745472E-2</v>
      </c>
      <c r="U152" s="391"/>
    </row>
    <row r="153" spans="3:21" x14ac:dyDescent="0.25">
      <c r="C153" s="296" t="s">
        <v>675</v>
      </c>
      <c r="D153" s="296" t="s">
        <v>674</v>
      </c>
      <c r="G153" s="296" t="s">
        <v>746</v>
      </c>
      <c r="H153" s="296" t="s">
        <v>747</v>
      </c>
      <c r="I153" s="296"/>
      <c r="J153" s="296" t="s">
        <v>898</v>
      </c>
      <c r="K153" s="297" t="s">
        <v>898</v>
      </c>
      <c r="L153" s="311">
        <v>139463</v>
      </c>
      <c r="P153" t="e">
        <f>VLOOKUP(H153,#REF!,1,FALSE)</f>
        <v>#REF!</v>
      </c>
      <c r="Q153" s="392" t="s">
        <v>575</v>
      </c>
      <c r="R153" s="396">
        <v>3.9827186481796666E-2</v>
      </c>
      <c r="S153" s="394">
        <v>3.9679398811695757E-2</v>
      </c>
      <c r="T153" s="395">
        <f t="shared" si="2"/>
        <v>7.9506585293492416E-2</v>
      </c>
      <c r="U153" s="391"/>
    </row>
    <row r="154" spans="3:21" x14ac:dyDescent="0.25">
      <c r="C154" s="296" t="s">
        <v>747</v>
      </c>
      <c r="D154" s="296" t="s">
        <v>746</v>
      </c>
      <c r="G154" s="296" t="s">
        <v>54</v>
      </c>
      <c r="H154" s="296" t="s">
        <v>55</v>
      </c>
      <c r="I154" s="296"/>
      <c r="J154" s="296" t="s">
        <v>898</v>
      </c>
      <c r="K154" s="297" t="s">
        <v>898</v>
      </c>
      <c r="L154" s="311">
        <v>62500</v>
      </c>
      <c r="P154" t="e">
        <f>VLOOKUP(H154,#REF!,1,FALSE)</f>
        <v>#REF!</v>
      </c>
      <c r="Q154" s="392" t="s">
        <v>577</v>
      </c>
      <c r="R154" s="396">
        <v>3.3708006652512508E-2</v>
      </c>
      <c r="S154" s="394">
        <v>3.3587806645839713E-2</v>
      </c>
      <c r="T154" s="395">
        <f t="shared" si="2"/>
        <v>6.7295813298352214E-2</v>
      </c>
      <c r="U154" s="391"/>
    </row>
    <row r="155" spans="3:21" x14ac:dyDescent="0.25">
      <c r="C155" s="296" t="s">
        <v>55</v>
      </c>
      <c r="D155" s="296" t="s">
        <v>54</v>
      </c>
      <c r="G155" s="296" t="s">
        <v>60</v>
      </c>
      <c r="H155" s="296" t="s">
        <v>61</v>
      </c>
      <c r="I155" s="296"/>
      <c r="J155" s="296" t="s">
        <v>898</v>
      </c>
      <c r="K155" s="297" t="s">
        <v>898</v>
      </c>
      <c r="L155" s="311">
        <v>153341</v>
      </c>
      <c r="P155" t="e">
        <f>VLOOKUP(H155,#REF!,1,FALSE)</f>
        <v>#REF!</v>
      </c>
      <c r="Q155" s="392" t="s">
        <v>579</v>
      </c>
      <c r="R155" s="396">
        <v>4.0327195988790636E-2</v>
      </c>
      <c r="S155" s="394">
        <v>4.0179178688677389E-2</v>
      </c>
      <c r="T155" s="395">
        <f t="shared" si="2"/>
        <v>8.0506374677468018E-2</v>
      </c>
      <c r="U155" s="391"/>
    </row>
    <row r="156" spans="3:21" x14ac:dyDescent="0.25">
      <c r="C156" s="296" t="s">
        <v>61</v>
      </c>
      <c r="D156" s="296" t="s">
        <v>60</v>
      </c>
      <c r="G156" s="296" t="s">
        <v>182</v>
      </c>
      <c r="H156" s="296" t="s">
        <v>183</v>
      </c>
      <c r="I156" s="296"/>
      <c r="J156" s="296" t="s">
        <v>898</v>
      </c>
      <c r="K156" s="297" t="s">
        <v>898</v>
      </c>
      <c r="L156" s="311">
        <v>116135</v>
      </c>
      <c r="P156" t="e">
        <f>VLOOKUP(H156,#REF!,1,FALSE)</f>
        <v>#REF!</v>
      </c>
      <c r="Q156" s="392" t="s">
        <v>581</v>
      </c>
      <c r="R156" s="396">
        <v>0.33993166985430562</v>
      </c>
      <c r="S156" s="394">
        <v>0.33657278323276124</v>
      </c>
      <c r="T156" s="395">
        <f t="shared" si="2"/>
        <v>0.67650445308706686</v>
      </c>
      <c r="U156" s="391"/>
    </row>
    <row r="157" spans="3:21" x14ac:dyDescent="0.25">
      <c r="C157" s="296" t="s">
        <v>183</v>
      </c>
      <c r="D157" s="296" t="s">
        <v>182</v>
      </c>
      <c r="G157" s="296" t="s">
        <v>208</v>
      </c>
      <c r="H157" s="296" t="s">
        <v>209</v>
      </c>
      <c r="I157" s="296"/>
      <c r="J157" s="296" t="s">
        <v>898</v>
      </c>
      <c r="K157" s="297" t="s">
        <v>898</v>
      </c>
      <c r="L157" s="311">
        <v>110274</v>
      </c>
      <c r="P157" t="e">
        <f>VLOOKUP(H157,#REF!,1,FALSE)</f>
        <v>#REF!</v>
      </c>
      <c r="Q157" s="392" t="s">
        <v>583</v>
      </c>
      <c r="R157" s="396">
        <v>2.517269314389944E-2</v>
      </c>
      <c r="S157" s="394">
        <v>2.5075060583537721E-2</v>
      </c>
      <c r="T157" s="395">
        <f t="shared" si="2"/>
        <v>5.0247753727437158E-2</v>
      </c>
      <c r="U157" s="391"/>
    </row>
    <row r="158" spans="3:21" x14ac:dyDescent="0.25">
      <c r="C158" s="296" t="s">
        <v>209</v>
      </c>
      <c r="D158" s="296" t="s">
        <v>208</v>
      </c>
      <c r="G158" s="296" t="s">
        <v>370</v>
      </c>
      <c r="H158" s="296" t="s">
        <v>371</v>
      </c>
      <c r="I158" s="296"/>
      <c r="J158" s="296" t="s">
        <v>898</v>
      </c>
      <c r="K158" s="297" t="s">
        <v>898</v>
      </c>
      <c r="L158" s="311">
        <v>133630</v>
      </c>
      <c r="P158" t="e">
        <f>VLOOKUP(H158,#REF!,1,FALSE)</f>
        <v>#REF!</v>
      </c>
      <c r="Q158" s="392" t="s">
        <v>589</v>
      </c>
      <c r="R158" s="396">
        <v>2.2757508235695264E-3</v>
      </c>
      <c r="S158" s="394">
        <v>2.2743727119064021E-3</v>
      </c>
      <c r="T158" s="395">
        <f t="shared" si="2"/>
        <v>4.5501235354759289E-3</v>
      </c>
      <c r="U158" s="391"/>
    </row>
    <row r="159" spans="3:21" x14ac:dyDescent="0.25">
      <c r="C159" s="296" t="s">
        <v>371</v>
      </c>
      <c r="D159" s="296" t="s">
        <v>370</v>
      </c>
      <c r="G159" s="296" t="s">
        <v>460</v>
      </c>
      <c r="H159" s="296" t="s">
        <v>461</v>
      </c>
      <c r="I159" s="296"/>
      <c r="J159" s="296" t="s">
        <v>898</v>
      </c>
      <c r="K159" s="297" t="s">
        <v>898</v>
      </c>
      <c r="L159" s="311">
        <v>141971</v>
      </c>
      <c r="P159" t="e">
        <f>VLOOKUP(H159,#REF!,1,FALSE)</f>
        <v>#REF!</v>
      </c>
      <c r="Q159" s="392" t="s">
        <v>595</v>
      </c>
      <c r="R159" s="396">
        <v>1.143471744769833E-2</v>
      </c>
      <c r="S159" s="394">
        <v>1.1387001737637346E-2</v>
      </c>
      <c r="T159" s="395">
        <f t="shared" si="2"/>
        <v>2.2821719185335675E-2</v>
      </c>
      <c r="U159" s="391"/>
    </row>
    <row r="160" spans="3:21" x14ac:dyDescent="0.25">
      <c r="C160" s="296" t="s">
        <v>461</v>
      </c>
      <c r="D160" s="296" t="s">
        <v>460</v>
      </c>
      <c r="G160" s="296" t="s">
        <v>808</v>
      </c>
      <c r="H160" s="296" t="s">
        <v>809</v>
      </c>
      <c r="I160" s="296"/>
      <c r="J160" s="296" t="s">
        <v>898</v>
      </c>
      <c r="K160" s="297" t="s">
        <v>898</v>
      </c>
      <c r="L160" s="311">
        <v>106868</v>
      </c>
      <c r="P160" t="e">
        <f>VLOOKUP(H160,#REF!,1,FALSE)</f>
        <v>#REF!</v>
      </c>
      <c r="Q160" s="392" t="s">
        <v>597</v>
      </c>
      <c r="R160" s="396">
        <v>0.1518916504371759</v>
      </c>
      <c r="S160" s="394">
        <v>0.12298367379974359</v>
      </c>
      <c r="T160" s="395">
        <f t="shared" si="2"/>
        <v>0.27487532423691952</v>
      </c>
      <c r="U160" s="391"/>
    </row>
    <row r="161" spans="2:21" x14ac:dyDescent="0.25">
      <c r="C161" s="296" t="s">
        <v>809</v>
      </c>
      <c r="D161" s="296" t="s">
        <v>808</v>
      </c>
      <c r="G161" s="297" t="s">
        <v>318</v>
      </c>
      <c r="H161" s="297" t="s">
        <v>319</v>
      </c>
      <c r="I161" s="297"/>
      <c r="J161" s="297" t="s">
        <v>899</v>
      </c>
      <c r="K161" s="297" t="s">
        <v>899</v>
      </c>
      <c r="Q161" s="392" t="s">
        <v>601</v>
      </c>
      <c r="R161" s="396">
        <v>6.1219611218919869E-2</v>
      </c>
      <c r="S161" s="394">
        <v>6.1004370644619013E-2</v>
      </c>
      <c r="T161" s="395">
        <f t="shared" si="2"/>
        <v>0.12222398186353889</v>
      </c>
      <c r="U161" s="391"/>
    </row>
    <row r="162" spans="2:21" x14ac:dyDescent="0.25">
      <c r="C162" s="297" t="s">
        <v>319</v>
      </c>
      <c r="D162" s="297" t="s">
        <v>318</v>
      </c>
      <c r="G162" s="297" t="s">
        <v>452</v>
      </c>
      <c r="H162" s="297" t="s">
        <v>945</v>
      </c>
      <c r="I162" s="297"/>
      <c r="J162" s="297" t="s">
        <v>899</v>
      </c>
      <c r="K162" s="297" t="s">
        <v>899</v>
      </c>
      <c r="Q162" s="392" t="s">
        <v>603</v>
      </c>
      <c r="R162" s="396">
        <v>0.57565168077401685</v>
      </c>
      <c r="S162" s="394">
        <v>0.5856857933277978</v>
      </c>
      <c r="T162" s="395">
        <f t="shared" si="2"/>
        <v>1.1613374741018148</v>
      </c>
      <c r="U162" s="391"/>
    </row>
    <row r="163" spans="2:21" x14ac:dyDescent="0.25">
      <c r="C163" s="297" t="s">
        <v>945</v>
      </c>
      <c r="D163" s="297" t="s">
        <v>452</v>
      </c>
      <c r="G163" s="297" t="s">
        <v>642</v>
      </c>
      <c r="H163" s="297" t="s">
        <v>947</v>
      </c>
      <c r="I163" s="297"/>
      <c r="J163" s="297" t="s">
        <v>899</v>
      </c>
      <c r="K163" s="297" t="s">
        <v>899</v>
      </c>
      <c r="Q163" s="392" t="s">
        <v>1091</v>
      </c>
      <c r="R163" s="396">
        <v>7.2602348664026858E-2</v>
      </c>
      <c r="S163" s="394">
        <v>9.1402705631634856E-2</v>
      </c>
      <c r="T163" s="395">
        <f t="shared" si="2"/>
        <v>0.1640050542956617</v>
      </c>
      <c r="U163" s="391"/>
    </row>
    <row r="164" spans="2:21" x14ac:dyDescent="0.25">
      <c r="C164" s="297" t="s">
        <v>947</v>
      </c>
      <c r="D164" s="297" t="s">
        <v>642</v>
      </c>
      <c r="G164" s="297" t="s">
        <v>730</v>
      </c>
      <c r="H164" s="297" t="s">
        <v>731</v>
      </c>
      <c r="I164" s="297"/>
      <c r="J164" s="297" t="s">
        <v>899</v>
      </c>
      <c r="K164" s="297" t="s">
        <v>899</v>
      </c>
      <c r="Q164" s="392" t="s">
        <v>609</v>
      </c>
      <c r="R164" s="396">
        <v>0.96000401760302845</v>
      </c>
      <c r="S164" s="394">
        <v>0.96092313204921842</v>
      </c>
      <c r="T164" s="395">
        <f t="shared" si="2"/>
        <v>1.9209271496522469</v>
      </c>
      <c r="U164" s="391"/>
    </row>
    <row r="165" spans="2:21" x14ac:dyDescent="0.25">
      <c r="C165" s="297" t="s">
        <v>731</v>
      </c>
      <c r="D165" s="297" t="s">
        <v>730</v>
      </c>
      <c r="G165" s="297" t="s">
        <v>772</v>
      </c>
      <c r="H165" s="297" t="s">
        <v>773</v>
      </c>
      <c r="I165" s="297"/>
      <c r="J165" s="297" t="s">
        <v>899</v>
      </c>
      <c r="K165" s="297" t="s">
        <v>899</v>
      </c>
      <c r="Q165" s="392" t="s">
        <v>611</v>
      </c>
      <c r="R165" s="396">
        <v>1.0904696236562856</v>
      </c>
      <c r="S165" s="394">
        <v>1.0850093987232274</v>
      </c>
      <c r="T165" s="395">
        <f t="shared" si="2"/>
        <v>2.1754790223795131</v>
      </c>
      <c r="U165" s="391"/>
    </row>
    <row r="166" spans="2:21" x14ac:dyDescent="0.25">
      <c r="C166" s="297" t="s">
        <v>773</v>
      </c>
      <c r="D166" s="297" t="s">
        <v>772</v>
      </c>
      <c r="G166" s="297" t="s">
        <v>780</v>
      </c>
      <c r="H166" s="297" t="s">
        <v>781</v>
      </c>
      <c r="I166" s="297"/>
      <c r="J166" s="297" t="s">
        <v>899</v>
      </c>
      <c r="K166" s="297" t="s">
        <v>899</v>
      </c>
      <c r="Q166" s="392" t="s">
        <v>613</v>
      </c>
      <c r="R166" s="396">
        <v>8.0281726981575652E-2</v>
      </c>
      <c r="S166" s="394">
        <v>7.9990851382052877E-2</v>
      </c>
      <c r="T166" s="395">
        <f t="shared" si="2"/>
        <v>0.16027257836362852</v>
      </c>
      <c r="U166" s="391"/>
    </row>
    <row r="167" spans="2:21" x14ac:dyDescent="0.25">
      <c r="C167" s="297" t="s">
        <v>781</v>
      </c>
      <c r="D167" s="297" t="s">
        <v>780</v>
      </c>
      <c r="G167" s="297" t="s">
        <v>1095</v>
      </c>
      <c r="H167" s="297" t="s">
        <v>1096</v>
      </c>
      <c r="I167" s="297"/>
      <c r="J167" s="297" t="s">
        <v>1202</v>
      </c>
      <c r="K167" s="297" t="s">
        <v>1202</v>
      </c>
      <c r="Q167" s="392" t="s">
        <v>615</v>
      </c>
      <c r="R167" s="396">
        <v>7.5841674233694326E-2</v>
      </c>
      <c r="S167" s="394">
        <v>7.5575353462110167E-2</v>
      </c>
      <c r="T167" s="395">
        <f t="shared" si="2"/>
        <v>0.15141702769580451</v>
      </c>
      <c r="U167" s="391"/>
    </row>
    <row r="168" spans="2:21" x14ac:dyDescent="0.25">
      <c r="C168" s="297" t="s">
        <v>1096</v>
      </c>
      <c r="D168" s="297" t="s">
        <v>1095</v>
      </c>
      <c r="G168" s="297" t="s">
        <v>1097</v>
      </c>
      <c r="H168" s="297" t="s">
        <v>1098</v>
      </c>
      <c r="I168" s="297"/>
      <c r="J168" s="297" t="s">
        <v>1202</v>
      </c>
      <c r="K168" s="297" t="s">
        <v>1202</v>
      </c>
      <c r="Q168" s="392" t="s">
        <v>617</v>
      </c>
      <c r="R168" s="396">
        <v>3.2444349110133564E-3</v>
      </c>
      <c r="S168" s="394">
        <v>3.2303305806619643E-3</v>
      </c>
      <c r="T168" s="395">
        <f t="shared" si="2"/>
        <v>6.4747654916753206E-3</v>
      </c>
      <c r="U168" s="391"/>
    </row>
    <row r="169" spans="2:21" x14ac:dyDescent="0.25">
      <c r="C169" s="297" t="s">
        <v>1098</v>
      </c>
      <c r="D169" s="297" t="s">
        <v>1097</v>
      </c>
      <c r="G169" s="297" t="s">
        <v>1099</v>
      </c>
      <c r="H169" s="297" t="s">
        <v>1100</v>
      </c>
      <c r="I169" s="297"/>
      <c r="J169" s="297" t="s">
        <v>1202</v>
      </c>
      <c r="K169" s="297" t="s">
        <v>1202</v>
      </c>
      <c r="Q169" s="392" t="s">
        <v>619</v>
      </c>
      <c r="R169" s="396">
        <v>1.8281458826084835</v>
      </c>
      <c r="S169" s="394">
        <v>1.8190677598020641</v>
      </c>
      <c r="T169" s="395">
        <f t="shared" si="2"/>
        <v>3.6472136424105477</v>
      </c>
      <c r="U169" s="391"/>
    </row>
    <row r="170" spans="2:21" x14ac:dyDescent="0.25">
      <c r="C170" s="297" t="s">
        <v>1100</v>
      </c>
      <c r="D170" s="297" t="s">
        <v>1099</v>
      </c>
      <c r="G170" s="297" t="s">
        <v>1101</v>
      </c>
      <c r="H170" s="297" t="s">
        <v>1102</v>
      </c>
      <c r="I170" s="297"/>
      <c r="J170" s="297" t="s">
        <v>1202</v>
      </c>
      <c r="K170" s="297" t="s">
        <v>1202</v>
      </c>
      <c r="Q170" s="392" t="s">
        <v>621</v>
      </c>
      <c r="R170" s="396">
        <v>5.6094617106706809E-2</v>
      </c>
      <c r="S170" s="394">
        <v>5.5890277502821273E-2</v>
      </c>
      <c r="T170" s="395">
        <f t="shared" si="2"/>
        <v>0.11198489460952808</v>
      </c>
      <c r="U170" s="391"/>
    </row>
    <row r="171" spans="2:21" x14ac:dyDescent="0.25">
      <c r="C171" s="297" t="s">
        <v>1102</v>
      </c>
      <c r="D171" s="297" t="s">
        <v>1101</v>
      </c>
      <c r="G171" s="297" t="s">
        <v>1103</v>
      </c>
      <c r="H171" s="297" t="s">
        <v>1104</v>
      </c>
      <c r="I171" s="297"/>
      <c r="J171" s="297" t="s">
        <v>1202</v>
      </c>
      <c r="K171" s="297" t="s">
        <v>1202</v>
      </c>
      <c r="Q171" s="392" t="s">
        <v>627</v>
      </c>
      <c r="R171" s="396">
        <v>0.11576417330836689</v>
      </c>
      <c r="S171" s="394">
        <v>0.11535431599638557</v>
      </c>
      <c r="T171" s="395">
        <f t="shared" si="2"/>
        <v>0.23111848930475246</v>
      </c>
      <c r="U171" s="391"/>
    </row>
    <row r="172" spans="2:21" x14ac:dyDescent="0.25">
      <c r="C172" s="297" t="s">
        <v>1104</v>
      </c>
      <c r="D172" s="297" t="s">
        <v>1103</v>
      </c>
      <c r="G172" s="297" t="s">
        <v>1105</v>
      </c>
      <c r="H172" s="297" t="s">
        <v>1106</v>
      </c>
      <c r="I172" s="297"/>
      <c r="J172" s="297" t="s">
        <v>1202</v>
      </c>
      <c r="K172" s="297" t="s">
        <v>1202</v>
      </c>
      <c r="Q172" s="392" t="s">
        <v>629</v>
      </c>
      <c r="R172" s="396">
        <v>1.6509420903672606E-2</v>
      </c>
      <c r="S172" s="394">
        <v>1.6439648568708578E-2</v>
      </c>
      <c r="T172" s="395">
        <f t="shared" si="2"/>
        <v>3.2949069472381187E-2</v>
      </c>
      <c r="U172" s="391"/>
    </row>
    <row r="173" spans="2:21" x14ac:dyDescent="0.25">
      <c r="C173" s="297" t="s">
        <v>1106</v>
      </c>
      <c r="D173" s="297" t="s">
        <v>1105</v>
      </c>
      <c r="G173" s="297"/>
      <c r="H173" s="297" t="s">
        <v>1107</v>
      </c>
      <c r="I173" s="297"/>
      <c r="J173" s="297"/>
      <c r="K173" s="297"/>
      <c r="L173" s="311"/>
      <c r="Q173" s="392" t="s">
        <v>631</v>
      </c>
      <c r="R173" s="396">
        <v>7.0986788815143684E-2</v>
      </c>
      <c r="S173" s="394">
        <v>7.0731894415994243E-2</v>
      </c>
      <c r="T173" s="395">
        <f t="shared" si="2"/>
        <v>0.14171868323113793</v>
      </c>
      <c r="U173" s="391"/>
    </row>
    <row r="174" spans="2:21" x14ac:dyDescent="0.25">
      <c r="B174" s="297"/>
      <c r="C174" s="297" t="s">
        <v>1107</v>
      </c>
      <c r="G174" s="296" t="s">
        <v>106</v>
      </c>
      <c r="H174" s="296" t="s">
        <v>107</v>
      </c>
      <c r="I174" s="296"/>
      <c r="J174" s="296" t="s">
        <v>902</v>
      </c>
      <c r="K174" s="297" t="s">
        <v>1203</v>
      </c>
      <c r="L174" s="311">
        <v>281493</v>
      </c>
      <c r="P174" t="e">
        <f>VLOOKUP(H174,#REF!,1,FALSE)</f>
        <v>#REF!</v>
      </c>
      <c r="Q174" s="392" t="s">
        <v>633</v>
      </c>
      <c r="R174" s="396">
        <v>4.2812406638766183E-2</v>
      </c>
      <c r="S174" s="394">
        <v>4.2661469945840066E-2</v>
      </c>
      <c r="T174" s="395">
        <f t="shared" si="2"/>
        <v>8.5473876584606256E-2</v>
      </c>
      <c r="U174" s="391"/>
    </row>
    <row r="175" spans="2:21" x14ac:dyDescent="0.25">
      <c r="B175" s="296"/>
      <c r="C175" s="296" t="s">
        <v>107</v>
      </c>
      <c r="D175" s="296" t="s">
        <v>106</v>
      </c>
      <c r="G175" s="296" t="s">
        <v>144</v>
      </c>
      <c r="H175" s="296" t="s">
        <v>145</v>
      </c>
      <c r="I175" s="296"/>
      <c r="J175" s="296" t="s">
        <v>902</v>
      </c>
      <c r="K175" s="297" t="s">
        <v>1203</v>
      </c>
      <c r="L175" s="311">
        <v>188059</v>
      </c>
      <c r="P175" t="e">
        <f>VLOOKUP(H175,#REF!,1,FALSE)</f>
        <v>#REF!</v>
      </c>
      <c r="Q175" s="392" t="s">
        <v>635</v>
      </c>
      <c r="R175" s="396">
        <v>9.2011920462457056E-2</v>
      </c>
      <c r="S175" s="394">
        <v>9.1686652204950453E-2</v>
      </c>
      <c r="T175" s="395">
        <f t="shared" si="2"/>
        <v>0.18369857266740752</v>
      </c>
      <c r="U175" s="391"/>
    </row>
    <row r="176" spans="2:21" x14ac:dyDescent="0.25">
      <c r="B176" s="296"/>
      <c r="C176" s="296" t="s">
        <v>145</v>
      </c>
      <c r="D176" s="296" t="s">
        <v>144</v>
      </c>
      <c r="G176" s="296" t="s">
        <v>442</v>
      </c>
      <c r="H176" s="296" t="s">
        <v>443</v>
      </c>
      <c r="I176" s="296"/>
      <c r="J176" s="296" t="s">
        <v>902</v>
      </c>
      <c r="K176" s="297" t="s">
        <v>1203</v>
      </c>
      <c r="L176" s="311">
        <v>510993</v>
      </c>
      <c r="P176" t="e">
        <f>VLOOKUP(H176,#REF!,1,FALSE)</f>
        <v>#REF!</v>
      </c>
      <c r="Q176" s="392" t="s">
        <v>637</v>
      </c>
      <c r="R176" s="396">
        <v>5.7216291745472311E-2</v>
      </c>
      <c r="S176" s="394">
        <v>5.7020147017056946E-2</v>
      </c>
      <c r="T176" s="395">
        <f t="shared" si="2"/>
        <v>0.11423643876252926</v>
      </c>
      <c r="U176" s="391"/>
    </row>
    <row r="177" spans="2:21" x14ac:dyDescent="0.25">
      <c r="B177" s="296"/>
      <c r="C177" s="296" t="s">
        <v>443</v>
      </c>
      <c r="D177" s="296" t="s">
        <v>442</v>
      </c>
      <c r="G177" s="296" t="s">
        <v>526</v>
      </c>
      <c r="H177" s="296" t="s">
        <v>527</v>
      </c>
      <c r="I177" s="296"/>
      <c r="J177" s="296" t="s">
        <v>902</v>
      </c>
      <c r="K177" s="297" t="s">
        <v>1203</v>
      </c>
      <c r="L177" s="311">
        <v>227495</v>
      </c>
      <c r="P177" t="e">
        <f>VLOOKUP(H177,#REF!,1,FALSE)</f>
        <v>#REF!</v>
      </c>
      <c r="Q177" s="392" t="s">
        <v>651</v>
      </c>
      <c r="R177" s="396">
        <v>0.10019753740370699</v>
      </c>
      <c r="S177" s="394">
        <v>9.7702657166132606E-2</v>
      </c>
      <c r="T177" s="395">
        <f t="shared" si="2"/>
        <v>0.19790019456983959</v>
      </c>
      <c r="U177" s="391"/>
    </row>
    <row r="178" spans="2:21" x14ac:dyDescent="0.25">
      <c r="B178" s="296"/>
      <c r="C178" s="296" t="s">
        <v>527</v>
      </c>
      <c r="D178" s="296" t="s">
        <v>526</v>
      </c>
      <c r="G178" s="296" t="s">
        <v>562</v>
      </c>
      <c r="H178" s="296" t="s">
        <v>563</v>
      </c>
      <c r="I178" s="296"/>
      <c r="J178" s="296" t="s">
        <v>902</v>
      </c>
      <c r="K178" s="297" t="s">
        <v>1203</v>
      </c>
      <c r="L178" s="311">
        <v>213284</v>
      </c>
      <c r="P178" t="e">
        <f>VLOOKUP(H178,#REF!,1,FALSE)</f>
        <v>#REF!</v>
      </c>
      <c r="Q178" s="392" t="s">
        <v>653</v>
      </c>
      <c r="R178" s="396">
        <v>0.16972770512089561</v>
      </c>
      <c r="S178" s="394">
        <v>0.16912928825580492</v>
      </c>
      <c r="T178" s="395">
        <f t="shared" si="2"/>
        <v>0.3388569933767005</v>
      </c>
      <c r="U178" s="391"/>
    </row>
    <row r="179" spans="2:21" x14ac:dyDescent="0.25">
      <c r="B179" s="296"/>
      <c r="C179" s="296" t="s">
        <v>563</v>
      </c>
      <c r="D179" s="296" t="s">
        <v>562</v>
      </c>
      <c r="G179" s="296" t="s">
        <v>584</v>
      </c>
      <c r="H179" s="296" t="s">
        <v>585</v>
      </c>
      <c r="I179" s="296"/>
      <c r="J179" s="296" t="s">
        <v>902</v>
      </c>
      <c r="K179" s="297" t="s">
        <v>1203</v>
      </c>
      <c r="L179" s="311">
        <v>240672</v>
      </c>
      <c r="P179" t="e">
        <f>VLOOKUP(H179,#REF!,1,FALSE)</f>
        <v>#REF!</v>
      </c>
      <c r="Q179" s="392" t="s">
        <v>655</v>
      </c>
      <c r="R179" s="396">
        <v>5.0524420744159956E-2</v>
      </c>
      <c r="S179" s="394">
        <v>5.0346033674523019E-2</v>
      </c>
      <c r="T179" s="395">
        <f t="shared" si="2"/>
        <v>0.10087045441868298</v>
      </c>
      <c r="U179" s="391"/>
    </row>
    <row r="180" spans="2:21" x14ac:dyDescent="0.25">
      <c r="B180" s="296"/>
      <c r="C180" s="296" t="s">
        <v>585</v>
      </c>
      <c r="D180" s="296" t="s">
        <v>584</v>
      </c>
      <c r="G180" s="296" t="s">
        <v>668</v>
      </c>
      <c r="H180" s="296" t="s">
        <v>669</v>
      </c>
      <c r="I180" s="296"/>
      <c r="J180" s="296" t="s">
        <v>902</v>
      </c>
      <c r="K180" s="297" t="s">
        <v>1203</v>
      </c>
      <c r="L180" s="311">
        <v>285986</v>
      </c>
      <c r="P180" t="e">
        <f>VLOOKUP(H180,#REF!,1,FALSE)</f>
        <v>#REF!</v>
      </c>
      <c r="Q180" s="392" t="s">
        <v>659</v>
      </c>
      <c r="R180" s="396">
        <v>4.3178187439948931E-2</v>
      </c>
      <c r="S180" s="394">
        <v>4.3027161481155117E-2</v>
      </c>
      <c r="T180" s="395">
        <f t="shared" si="2"/>
        <v>8.6205348921104041E-2</v>
      </c>
      <c r="U180" s="391"/>
    </row>
    <row r="181" spans="2:21" x14ac:dyDescent="0.25">
      <c r="B181" s="296"/>
      <c r="C181" s="296" t="s">
        <v>669</v>
      </c>
      <c r="D181" s="296" t="s">
        <v>668</v>
      </c>
      <c r="G181" s="296" t="s">
        <v>694</v>
      </c>
      <c r="H181" s="296" t="s">
        <v>695</v>
      </c>
      <c r="I181" s="296"/>
      <c r="J181" s="296" t="s">
        <v>902</v>
      </c>
      <c r="K181" s="297" t="s">
        <v>1203</v>
      </c>
      <c r="L181" s="311">
        <v>222837</v>
      </c>
      <c r="P181" t="e">
        <f>VLOOKUP(H181,#REF!,1,FALSE)</f>
        <v>#REF!</v>
      </c>
      <c r="Q181" s="392" t="s">
        <v>661</v>
      </c>
      <c r="R181" s="396">
        <v>2.7736711914349925</v>
      </c>
      <c r="S181" s="394">
        <v>2.7923234826973289</v>
      </c>
      <c r="T181" s="395">
        <f t="shared" si="2"/>
        <v>5.5659946741323214</v>
      </c>
      <c r="U181" s="391"/>
    </row>
    <row r="182" spans="2:21" x14ac:dyDescent="0.25">
      <c r="B182" s="296"/>
      <c r="C182" s="296" t="s">
        <v>695</v>
      </c>
      <c r="D182" s="296" t="s">
        <v>694</v>
      </c>
      <c r="G182" s="296" t="s">
        <v>726</v>
      </c>
      <c r="H182" s="296" t="s">
        <v>727</v>
      </c>
      <c r="I182" s="296"/>
      <c r="J182" s="296" t="s">
        <v>902</v>
      </c>
      <c r="K182" s="297" t="s">
        <v>1203</v>
      </c>
      <c r="L182" s="311">
        <v>230225</v>
      </c>
      <c r="P182" t="e">
        <f>VLOOKUP(H182,#REF!,1,FALSE)</f>
        <v>#REF!</v>
      </c>
      <c r="Q182" s="392" t="s">
        <v>1092</v>
      </c>
      <c r="R182" s="396">
        <v>3.7215719972271126E-2</v>
      </c>
      <c r="S182" s="394">
        <v>4.6847644130742237E-2</v>
      </c>
      <c r="T182" s="395">
        <f t="shared" si="2"/>
        <v>8.4063364103013363E-2</v>
      </c>
      <c r="U182" s="391"/>
    </row>
    <row r="183" spans="2:21" x14ac:dyDescent="0.25">
      <c r="B183" s="296"/>
      <c r="C183" s="296" t="s">
        <v>727</v>
      </c>
      <c r="D183" s="296" t="s">
        <v>726</v>
      </c>
      <c r="G183" s="296" t="s">
        <v>786</v>
      </c>
      <c r="H183" s="296" t="s">
        <v>787</v>
      </c>
      <c r="I183" s="296"/>
      <c r="J183" s="296" t="s">
        <v>902</v>
      </c>
      <c r="K183" s="297" t="s">
        <v>1203</v>
      </c>
      <c r="L183" s="311">
        <v>321635</v>
      </c>
      <c r="P183" t="e">
        <f>VLOOKUP(H183,#REF!,1,FALSE)</f>
        <v>#REF!</v>
      </c>
      <c r="Q183" s="392" t="s">
        <v>665</v>
      </c>
      <c r="R183" s="396">
        <v>4.7964676905202942E-3</v>
      </c>
      <c r="S183" s="394">
        <v>4.7781047887637384E-3</v>
      </c>
      <c r="T183" s="395">
        <f t="shared" si="2"/>
        <v>9.5745724792840325E-3</v>
      </c>
      <c r="U183" s="391"/>
    </row>
    <row r="184" spans="2:21" x14ac:dyDescent="0.25">
      <c r="B184" s="296"/>
      <c r="C184" s="296" t="s">
        <v>787</v>
      </c>
      <c r="D184" s="296" t="s">
        <v>786</v>
      </c>
      <c r="G184" s="296" t="s">
        <v>404</v>
      </c>
      <c r="H184" s="296" t="s">
        <v>405</v>
      </c>
      <c r="I184" s="296"/>
      <c r="J184" s="296" t="s">
        <v>902</v>
      </c>
      <c r="K184" s="297" t="s">
        <v>1203</v>
      </c>
      <c r="L184" s="311">
        <v>146655</v>
      </c>
      <c r="P184" t="e">
        <f>VLOOKUP(H184,#REF!,1,FALSE)</f>
        <v>#REF!</v>
      </c>
      <c r="Q184" s="392" t="s">
        <v>667</v>
      </c>
      <c r="R184" s="396">
        <v>6.5961830197016885E-3</v>
      </c>
      <c r="S184" s="394">
        <v>6.5699203311817026E-3</v>
      </c>
      <c r="T184" s="395">
        <f t="shared" si="2"/>
        <v>1.316610335088339E-2</v>
      </c>
      <c r="U184" s="391"/>
    </row>
    <row r="185" spans="2:21" x14ac:dyDescent="0.25">
      <c r="B185" s="296"/>
      <c r="C185" s="296" t="s">
        <v>405</v>
      </c>
      <c r="D185" s="296" t="s">
        <v>404</v>
      </c>
      <c r="G185" s="296" t="s">
        <v>432</v>
      </c>
      <c r="H185" s="296" t="s">
        <v>433</v>
      </c>
      <c r="I185" s="296"/>
      <c r="J185" s="296" t="s">
        <v>902</v>
      </c>
      <c r="K185" s="297" t="s">
        <v>1203</v>
      </c>
      <c r="L185" s="311">
        <v>464551</v>
      </c>
      <c r="P185" t="e">
        <f>VLOOKUP(H185,#REF!,1,FALSE)</f>
        <v>#REF!</v>
      </c>
      <c r="Q185" s="398" t="s">
        <v>669</v>
      </c>
      <c r="R185" s="396">
        <v>1.0215583128583945</v>
      </c>
      <c r="S185" s="394">
        <v>1.0094438819179563</v>
      </c>
      <c r="T185" s="395">
        <f t="shared" si="2"/>
        <v>2.0310021947763506</v>
      </c>
      <c r="U185" s="391"/>
    </row>
    <row r="186" spans="2:21" x14ac:dyDescent="0.25">
      <c r="B186" s="296"/>
      <c r="C186" s="296" t="s">
        <v>433</v>
      </c>
      <c r="D186" s="296" t="s">
        <v>432</v>
      </c>
      <c r="G186" s="296" t="s">
        <v>656</v>
      </c>
      <c r="H186" s="296" t="s">
        <v>657</v>
      </c>
      <c r="I186" s="296"/>
      <c r="J186" s="296" t="s">
        <v>902</v>
      </c>
      <c r="K186" s="297" t="s">
        <v>1203</v>
      </c>
      <c r="L186" s="311">
        <v>176570</v>
      </c>
      <c r="P186" t="e">
        <f>VLOOKUP(H186,#REF!,1,FALSE)</f>
        <v>#REF!</v>
      </c>
      <c r="Q186" s="392" t="s">
        <v>675</v>
      </c>
      <c r="R186" s="396">
        <v>6.1449056034947144E-2</v>
      </c>
      <c r="S186" s="394">
        <v>6.1227554536398388E-2</v>
      </c>
      <c r="T186" s="395">
        <f t="shared" si="2"/>
        <v>0.12267661057134553</v>
      </c>
      <c r="U186" s="391"/>
    </row>
    <row r="187" spans="2:21" x14ac:dyDescent="0.25">
      <c r="B187" s="296"/>
      <c r="C187" s="296" t="s">
        <v>657</v>
      </c>
      <c r="D187" s="296" t="s">
        <v>656</v>
      </c>
      <c r="G187" s="296" t="s">
        <v>592</v>
      </c>
      <c r="H187" s="296" t="s">
        <v>593</v>
      </c>
      <c r="I187" s="296"/>
      <c r="J187" s="296" t="s">
        <v>902</v>
      </c>
      <c r="K187" s="297" t="s">
        <v>1203</v>
      </c>
      <c r="L187" s="311">
        <v>274282</v>
      </c>
      <c r="P187" t="e">
        <f>VLOOKUP(H187,#REF!,1,FALSE)</f>
        <v>#REF!</v>
      </c>
      <c r="Q187" s="392" t="s">
        <v>677</v>
      </c>
      <c r="R187" s="396">
        <v>0.10296604591137942</v>
      </c>
      <c r="S187" s="394">
        <v>0.10260178093890843</v>
      </c>
      <c r="T187" s="395">
        <f t="shared" si="2"/>
        <v>0.20556782685028785</v>
      </c>
      <c r="U187" s="391"/>
    </row>
    <row r="188" spans="2:21" x14ac:dyDescent="0.25">
      <c r="B188" s="296"/>
      <c r="C188" s="296" t="s">
        <v>593</v>
      </c>
      <c r="D188" s="296" t="s">
        <v>592</v>
      </c>
      <c r="G188" s="296" t="s">
        <v>796</v>
      </c>
      <c r="H188" s="296" t="s">
        <v>797</v>
      </c>
      <c r="I188" s="296"/>
      <c r="J188" s="296" t="s">
        <v>902</v>
      </c>
      <c r="K188" s="297" t="s">
        <v>1203</v>
      </c>
      <c r="L188" s="311">
        <v>320493</v>
      </c>
      <c r="P188" t="e">
        <f>VLOOKUP(H188,#REF!,1,FALSE)</f>
        <v>#REF!</v>
      </c>
      <c r="Q188" s="392" t="s">
        <v>679</v>
      </c>
      <c r="R188" s="396">
        <v>1.9443271826373592</v>
      </c>
      <c r="S188" s="394">
        <v>1.9782247886948789</v>
      </c>
      <c r="T188" s="395">
        <f t="shared" si="2"/>
        <v>3.9225519713322381</v>
      </c>
      <c r="U188" s="391"/>
    </row>
    <row r="189" spans="2:21" x14ac:dyDescent="0.25">
      <c r="B189" s="296"/>
      <c r="C189" s="296" t="s">
        <v>797</v>
      </c>
      <c r="D189" s="296" t="s">
        <v>796</v>
      </c>
      <c r="G189" s="296" t="s">
        <v>76</v>
      </c>
      <c r="H189" s="296" t="s">
        <v>77</v>
      </c>
      <c r="I189" s="296"/>
      <c r="J189" s="296" t="s">
        <v>902</v>
      </c>
      <c r="K189" s="297" t="s">
        <v>1203</v>
      </c>
      <c r="L189" s="311">
        <v>235097</v>
      </c>
      <c r="P189" t="e">
        <f>VLOOKUP(H189,#REF!,1,FALSE)</f>
        <v>#REF!</v>
      </c>
      <c r="Q189" s="392" t="s">
        <v>681</v>
      </c>
      <c r="R189" s="396">
        <v>5.7010846702980608E-2</v>
      </c>
      <c r="S189" s="394">
        <v>5.6809719570080915E-2</v>
      </c>
      <c r="T189" s="395">
        <f t="shared" si="2"/>
        <v>0.11382056627306153</v>
      </c>
      <c r="U189" s="391"/>
    </row>
    <row r="190" spans="2:21" x14ac:dyDescent="0.25">
      <c r="B190" s="296"/>
      <c r="C190" s="296" t="s">
        <v>77</v>
      </c>
      <c r="D190" s="296" t="s">
        <v>76</v>
      </c>
      <c r="G190" s="296" t="s">
        <v>234</v>
      </c>
      <c r="H190" s="296" t="s">
        <v>235</v>
      </c>
      <c r="I190" s="296"/>
      <c r="J190" s="296" t="s">
        <v>902</v>
      </c>
      <c r="K190" s="297" t="s">
        <v>1203</v>
      </c>
      <c r="L190" s="311">
        <v>304436</v>
      </c>
      <c r="P190" t="e">
        <f>VLOOKUP(H190,#REF!,1,FALSE)</f>
        <v>#REF!</v>
      </c>
      <c r="Q190" s="392" t="s">
        <v>685</v>
      </c>
      <c r="R190" s="396">
        <v>11.926366057827197</v>
      </c>
      <c r="S190" s="394">
        <v>12.174696361868333</v>
      </c>
      <c r="T190" s="395">
        <f t="shared" si="2"/>
        <v>24.101062419695531</v>
      </c>
      <c r="U190" s="391"/>
    </row>
    <row r="191" spans="2:21" x14ac:dyDescent="0.25">
      <c r="B191" s="296"/>
      <c r="C191" s="296" t="s">
        <v>235</v>
      </c>
      <c r="D191" s="296" t="s">
        <v>234</v>
      </c>
      <c r="G191" s="296" t="s">
        <v>570</v>
      </c>
      <c r="H191" s="296" t="s">
        <v>571</v>
      </c>
      <c r="I191" s="296"/>
      <c r="J191" s="296" t="s">
        <v>902</v>
      </c>
      <c r="K191" s="297" t="s">
        <v>1203</v>
      </c>
      <c r="L191" s="311">
        <v>259768</v>
      </c>
      <c r="P191" t="e">
        <f>VLOOKUP(H191,#REF!,1,FALSE)</f>
        <v>#REF!</v>
      </c>
      <c r="Q191" s="392" t="s">
        <v>687</v>
      </c>
      <c r="R191" s="396">
        <v>0.132988456243151</v>
      </c>
      <c r="S191" s="394">
        <v>8.4487847484409573E-2</v>
      </c>
      <c r="T191" s="395">
        <f t="shared" si="2"/>
        <v>0.21747630372756058</v>
      </c>
      <c r="U191" s="391"/>
    </row>
    <row r="192" spans="2:21" x14ac:dyDescent="0.25">
      <c r="B192" s="296"/>
      <c r="C192" s="296" t="s">
        <v>571</v>
      </c>
      <c r="D192" s="296" t="s">
        <v>570</v>
      </c>
      <c r="G192" s="296" t="s">
        <v>598</v>
      </c>
      <c r="H192" s="296" t="s">
        <v>599</v>
      </c>
      <c r="I192" s="296"/>
      <c r="J192" s="296" t="s">
        <v>902</v>
      </c>
      <c r="K192" s="297" t="s">
        <v>1203</v>
      </c>
      <c r="L192" s="311">
        <v>561224</v>
      </c>
      <c r="P192" t="e">
        <f>VLOOKUP(H192,#REF!,1,FALSE)</f>
        <v>#REF!</v>
      </c>
      <c r="Q192" s="392" t="s">
        <v>689</v>
      </c>
      <c r="R192" s="396">
        <v>1.3431691937640946</v>
      </c>
      <c r="S192" s="394">
        <v>1.3329358299644618</v>
      </c>
      <c r="T192" s="395">
        <f t="shared" si="2"/>
        <v>2.6761050237285566</v>
      </c>
      <c r="U192" s="391"/>
    </row>
    <row r="193" spans="2:21" x14ac:dyDescent="0.25">
      <c r="B193" s="296"/>
      <c r="C193" s="296" t="s">
        <v>599</v>
      </c>
      <c r="D193" s="296" t="s">
        <v>598</v>
      </c>
      <c r="G193" s="296" t="s">
        <v>304</v>
      </c>
      <c r="H193" s="296" t="s">
        <v>305</v>
      </c>
      <c r="I193" s="296"/>
      <c r="J193" s="296" t="s">
        <v>902</v>
      </c>
      <c r="K193" s="297" t="s">
        <v>1203</v>
      </c>
      <c r="L193" s="311">
        <v>201476</v>
      </c>
      <c r="P193" t="e">
        <f>VLOOKUP(H193,#REF!,1,FALSE)</f>
        <v>#REF!</v>
      </c>
      <c r="Q193" s="392" t="s">
        <v>693</v>
      </c>
      <c r="R193" s="396">
        <v>0.82605191210452822</v>
      </c>
      <c r="S193" s="394">
        <v>0.82670080706579363</v>
      </c>
      <c r="T193" s="395">
        <f t="shared" si="2"/>
        <v>1.652752719170322</v>
      </c>
      <c r="U193" s="391"/>
    </row>
    <row r="194" spans="2:21" x14ac:dyDescent="0.25">
      <c r="B194" s="296"/>
      <c r="C194" s="296" t="s">
        <v>305</v>
      </c>
      <c r="D194" s="296" t="s">
        <v>304</v>
      </c>
      <c r="G194" s="296" t="s">
        <v>472</v>
      </c>
      <c r="H194" s="296" t="s">
        <v>473</v>
      </c>
      <c r="I194" s="296"/>
      <c r="J194" s="296" t="s">
        <v>902</v>
      </c>
      <c r="K194" s="297" t="s">
        <v>1203</v>
      </c>
      <c r="L194" s="311">
        <v>285381</v>
      </c>
      <c r="P194" t="e">
        <f>VLOOKUP(H194,#REF!,1,FALSE)</f>
        <v>#REF!</v>
      </c>
      <c r="Q194" s="392" t="s">
        <v>699</v>
      </c>
      <c r="R194" s="396">
        <v>0.13849260735795654</v>
      </c>
      <c r="S194" s="394">
        <v>0.13050007712927769</v>
      </c>
      <c r="T194" s="395">
        <f t="shared" si="2"/>
        <v>0.26899268448723423</v>
      </c>
      <c r="U194" s="391"/>
    </row>
    <row r="195" spans="2:21" x14ac:dyDescent="0.25">
      <c r="B195" s="296"/>
      <c r="C195" s="296" t="s">
        <v>473</v>
      </c>
      <c r="D195" s="296" t="s">
        <v>472</v>
      </c>
      <c r="G195" s="296" t="s">
        <v>498</v>
      </c>
      <c r="H195" s="296" t="s">
        <v>499</v>
      </c>
      <c r="I195" s="296"/>
      <c r="J195" s="296" t="s">
        <v>902</v>
      </c>
      <c r="K195" s="297" t="s">
        <v>1203</v>
      </c>
      <c r="L195" s="311">
        <v>204007</v>
      </c>
      <c r="P195" t="e">
        <f>VLOOKUP(H195,#REF!,1,FALSE)</f>
        <v>#REF!</v>
      </c>
      <c r="Q195" s="392" t="s">
        <v>701</v>
      </c>
      <c r="R195" s="396">
        <v>1.6930301293173258E-2</v>
      </c>
      <c r="S195" s="394">
        <v>1.6863790999810165E-2</v>
      </c>
      <c r="T195" s="395">
        <f t="shared" si="2"/>
        <v>3.3794092292983427E-2</v>
      </c>
      <c r="U195" s="391"/>
    </row>
    <row r="196" spans="2:21" x14ac:dyDescent="0.25">
      <c r="B196" s="296"/>
      <c r="C196" s="296" t="s">
        <v>499</v>
      </c>
      <c r="D196" s="296" t="s">
        <v>498</v>
      </c>
      <c r="G196" s="296" t="s">
        <v>640</v>
      </c>
      <c r="H196" s="296" t="s">
        <v>641</v>
      </c>
      <c r="I196" s="296"/>
      <c r="J196" s="296" t="s">
        <v>902</v>
      </c>
      <c r="K196" s="297" t="s">
        <v>1203</v>
      </c>
      <c r="L196" s="311">
        <v>149222</v>
      </c>
      <c r="P196" t="e">
        <f>VLOOKUP(H196,#REF!,1,FALSE)</f>
        <v>#REF!</v>
      </c>
      <c r="Q196" s="392" t="s">
        <v>703</v>
      </c>
      <c r="R196" s="396">
        <v>2.7340734998527003E-2</v>
      </c>
      <c r="S196" s="394">
        <v>2.7242342138934564E-2</v>
      </c>
      <c r="T196" s="395">
        <f t="shared" si="2"/>
        <v>5.4583077137461564E-2</v>
      </c>
      <c r="U196" s="391"/>
    </row>
    <row r="197" spans="2:21" x14ac:dyDescent="0.25">
      <c r="B197" s="296"/>
      <c r="C197" s="296" t="s">
        <v>641</v>
      </c>
      <c r="D197" s="296" t="s">
        <v>640</v>
      </c>
      <c r="G197" s="296" t="s">
        <v>682</v>
      </c>
      <c r="H197" s="296" t="s">
        <v>683</v>
      </c>
      <c r="I197" s="296"/>
      <c r="J197" s="296" t="s">
        <v>902</v>
      </c>
      <c r="K197" s="297" t="s">
        <v>1203</v>
      </c>
      <c r="L197" s="311">
        <v>277077</v>
      </c>
      <c r="P197" t="e">
        <f>VLOOKUP(H197,#REF!,1,FALSE)</f>
        <v>#REF!</v>
      </c>
      <c r="Q197" s="392" t="s">
        <v>709</v>
      </c>
      <c r="R197" s="396">
        <v>5.3803574824962661E-2</v>
      </c>
      <c r="S197" s="394">
        <v>5.3609439778720902E-2</v>
      </c>
      <c r="T197" s="395">
        <f t="shared" ref="T197:T228" si="3">+S197+R197</f>
        <v>0.10741301460368356</v>
      </c>
      <c r="U197" s="391"/>
    </row>
    <row r="198" spans="2:21" x14ac:dyDescent="0.25">
      <c r="B198" s="296"/>
      <c r="C198" s="296" t="s">
        <v>683</v>
      </c>
      <c r="D198" s="296" t="s">
        <v>682</v>
      </c>
      <c r="G198" s="296" t="s">
        <v>96</v>
      </c>
      <c r="H198" s="296" t="s">
        <v>97</v>
      </c>
      <c r="I198" s="296"/>
      <c r="J198" s="296" t="s">
        <v>902</v>
      </c>
      <c r="K198" s="297" t="s">
        <v>1203</v>
      </c>
      <c r="L198" s="311">
        <v>1093977</v>
      </c>
      <c r="P198" t="e">
        <f>VLOOKUP(H198,#REF!,1,FALSE)</f>
        <v>#REF!</v>
      </c>
      <c r="Q198" s="392" t="s">
        <v>715</v>
      </c>
      <c r="R198" s="396">
        <v>6.5924574041030318E-2</v>
      </c>
      <c r="S198" s="394">
        <v>6.5688765937626709E-2</v>
      </c>
      <c r="T198" s="395">
        <f t="shared" si="3"/>
        <v>0.13161333997865704</v>
      </c>
      <c r="U198" s="391"/>
    </row>
    <row r="199" spans="2:21" x14ac:dyDescent="0.25">
      <c r="B199" s="296"/>
      <c r="C199" s="296" t="s">
        <v>97</v>
      </c>
      <c r="D199" s="296" t="s">
        <v>96</v>
      </c>
      <c r="G199" s="296" t="s">
        <v>204</v>
      </c>
      <c r="H199" s="296" t="s">
        <v>205</v>
      </c>
      <c r="I199" s="296"/>
      <c r="J199" s="296" t="s">
        <v>902</v>
      </c>
      <c r="K199" s="297" t="s">
        <v>1203</v>
      </c>
      <c r="L199" s="311">
        <v>328021</v>
      </c>
      <c r="P199" t="e">
        <f>VLOOKUP(H199,#REF!,1,FALSE)</f>
        <v>#REF!</v>
      </c>
      <c r="Q199" s="392" t="s">
        <v>719</v>
      </c>
      <c r="R199" s="396">
        <v>0.13482906922463958</v>
      </c>
      <c r="S199" s="394">
        <v>0.11720080174192668</v>
      </c>
      <c r="T199" s="395">
        <f t="shared" si="3"/>
        <v>0.25202987096656626</v>
      </c>
      <c r="U199" s="391"/>
    </row>
    <row r="200" spans="2:21" x14ac:dyDescent="0.25">
      <c r="B200" s="296"/>
      <c r="C200" s="296" t="s">
        <v>205</v>
      </c>
      <c r="D200" s="296" t="s">
        <v>204</v>
      </c>
      <c r="G200" s="296" t="s">
        <v>242</v>
      </c>
      <c r="H200" s="296" t="s">
        <v>243</v>
      </c>
      <c r="I200" s="296"/>
      <c r="J200" s="296" t="s">
        <v>902</v>
      </c>
      <c r="K200" s="297" t="s">
        <v>1203</v>
      </c>
      <c r="L200" s="311">
        <v>315406</v>
      </c>
      <c r="P200" t="e">
        <f>VLOOKUP(H200,#REF!,1,FALSE)</f>
        <v>#REF!</v>
      </c>
      <c r="Q200" s="392" t="s">
        <v>727</v>
      </c>
      <c r="R200" s="396">
        <v>0.46520444781258297</v>
      </c>
      <c r="S200" s="394">
        <v>0.45756753657563742</v>
      </c>
      <c r="T200" s="395">
        <f t="shared" si="3"/>
        <v>0.92277198438822039</v>
      </c>
      <c r="U200" s="391"/>
    </row>
    <row r="201" spans="2:21" x14ac:dyDescent="0.25">
      <c r="B201" s="296"/>
      <c r="C201" s="296" t="s">
        <v>243</v>
      </c>
      <c r="D201" s="296" t="s">
        <v>242</v>
      </c>
      <c r="G201" s="296" t="s">
        <v>586</v>
      </c>
      <c r="H201" s="296" t="s">
        <v>587</v>
      </c>
      <c r="I201" s="296"/>
      <c r="J201" s="296" t="s">
        <v>902</v>
      </c>
      <c r="K201" s="297" t="s">
        <v>1203</v>
      </c>
      <c r="L201" s="311">
        <v>314289</v>
      </c>
      <c r="P201" t="e">
        <f>VLOOKUP(H201,#REF!,1,FALSE)</f>
        <v>#REF!</v>
      </c>
      <c r="Q201" s="392" t="s">
        <v>729</v>
      </c>
      <c r="R201" s="396">
        <v>7.4439023478156535E-2</v>
      </c>
      <c r="S201" s="394">
        <v>7.4172591436484553E-2</v>
      </c>
      <c r="T201" s="395">
        <f t="shared" si="3"/>
        <v>0.14861161491464109</v>
      </c>
      <c r="U201" s="391"/>
    </row>
    <row r="202" spans="2:21" x14ac:dyDescent="0.25">
      <c r="B202" s="296"/>
      <c r="C202" s="296" t="s">
        <v>587</v>
      </c>
      <c r="D202" s="296" t="s">
        <v>586</v>
      </c>
      <c r="G202" s="296" t="s">
        <v>608</v>
      </c>
      <c r="H202" s="296" t="s">
        <v>609</v>
      </c>
      <c r="I202" s="296"/>
      <c r="J202" s="296" t="s">
        <v>902</v>
      </c>
      <c r="K202" s="297" t="s">
        <v>1203</v>
      </c>
      <c r="L202" s="311">
        <v>209492</v>
      </c>
      <c r="P202" t="e">
        <f>VLOOKUP(H202,#REF!,1,FALSE)</f>
        <v>#REF!</v>
      </c>
      <c r="Q202" s="392" t="s">
        <v>733</v>
      </c>
      <c r="R202" s="396">
        <v>6.0579896075981236E-2</v>
      </c>
      <c r="S202" s="394">
        <v>6.0357797891698393E-2</v>
      </c>
      <c r="T202" s="395">
        <f t="shared" si="3"/>
        <v>0.12093769396767963</v>
      </c>
      <c r="U202" s="391"/>
    </row>
    <row r="203" spans="2:21" x14ac:dyDescent="0.25">
      <c r="B203" s="296"/>
      <c r="C203" s="296" t="s">
        <v>609</v>
      </c>
      <c r="D203" s="296" t="s">
        <v>608</v>
      </c>
      <c r="G203" s="296" t="s">
        <v>738</v>
      </c>
      <c r="H203" s="296" t="s">
        <v>739</v>
      </c>
      <c r="I203" s="296"/>
      <c r="J203" s="296" t="s">
        <v>902</v>
      </c>
      <c r="K203" s="297" t="s">
        <v>1203</v>
      </c>
      <c r="L203" s="311">
        <v>271895</v>
      </c>
      <c r="P203" t="e">
        <f>VLOOKUP(H203,#REF!,1,FALSE)</f>
        <v>#REF!</v>
      </c>
      <c r="Q203" s="392" t="s">
        <v>735</v>
      </c>
      <c r="R203" s="396">
        <v>4.1861187606878257E-2</v>
      </c>
      <c r="S203" s="394">
        <v>4.1709064352297341E-2</v>
      </c>
      <c r="T203" s="395">
        <f t="shared" si="3"/>
        <v>8.3570251959175598E-2</v>
      </c>
      <c r="U203" s="391"/>
    </row>
    <row r="204" spans="2:21" x14ac:dyDescent="0.25">
      <c r="B204" s="296"/>
      <c r="C204" s="296" t="s">
        <v>739</v>
      </c>
      <c r="D204" s="296" t="s">
        <v>738</v>
      </c>
      <c r="G204" s="296" t="s">
        <v>802</v>
      </c>
      <c r="H204" s="296" t="s">
        <v>803</v>
      </c>
      <c r="I204" s="296"/>
      <c r="J204" s="296" t="s">
        <v>902</v>
      </c>
      <c r="K204" s="297" t="s">
        <v>1203</v>
      </c>
      <c r="L204" s="311">
        <v>251852</v>
      </c>
      <c r="P204" t="e">
        <f>VLOOKUP(H204,#REF!,1,FALSE)</f>
        <v>#REF!</v>
      </c>
      <c r="Q204" s="392" t="s">
        <v>745</v>
      </c>
      <c r="R204" s="396">
        <v>0.65674577634177689</v>
      </c>
      <c r="S204" s="394">
        <v>0.63404291362006471</v>
      </c>
      <c r="T204" s="395">
        <f t="shared" si="3"/>
        <v>1.2907886899618415</v>
      </c>
      <c r="U204" s="391"/>
    </row>
    <row r="205" spans="2:21" x14ac:dyDescent="0.25">
      <c r="B205" s="296"/>
      <c r="C205" s="296" t="s">
        <v>803</v>
      </c>
      <c r="D205" s="296" t="s">
        <v>802</v>
      </c>
      <c r="G205" s="296" t="s">
        <v>114</v>
      </c>
      <c r="H205" s="296" t="s">
        <v>115</v>
      </c>
      <c r="I205" s="296"/>
      <c r="J205" s="296" t="s">
        <v>902</v>
      </c>
      <c r="K205" s="297" t="s">
        <v>1203</v>
      </c>
      <c r="L205" s="311">
        <v>532648</v>
      </c>
      <c r="P205" t="e">
        <f>VLOOKUP(H205,#REF!,1,FALSE)</f>
        <v>#REF!</v>
      </c>
      <c r="Q205" s="392" t="s">
        <v>747</v>
      </c>
      <c r="R205" s="396">
        <v>3.9596759249428765E-2</v>
      </c>
      <c r="S205" s="394">
        <v>3.9460095733122751E-2</v>
      </c>
      <c r="T205" s="395">
        <f t="shared" si="3"/>
        <v>7.9056854982551522E-2</v>
      </c>
      <c r="U205" s="391"/>
    </row>
    <row r="206" spans="2:21" x14ac:dyDescent="0.25">
      <c r="B206" s="296"/>
      <c r="C206" s="296" t="s">
        <v>115</v>
      </c>
      <c r="D206" s="296" t="s">
        <v>114</v>
      </c>
      <c r="G206" s="296" t="s">
        <v>146</v>
      </c>
      <c r="H206" s="296" t="s">
        <v>147</v>
      </c>
      <c r="I206" s="296"/>
      <c r="J206" s="296" t="s">
        <v>902</v>
      </c>
      <c r="K206" s="297" t="s">
        <v>1203</v>
      </c>
      <c r="L206" s="311">
        <v>207520</v>
      </c>
      <c r="P206" t="e">
        <f>VLOOKUP(H206,#REF!,1,FALSE)</f>
        <v>#REF!</v>
      </c>
      <c r="Q206" s="392" t="s">
        <v>749</v>
      </c>
      <c r="R206" s="396">
        <v>2.9897054036438675</v>
      </c>
      <c r="S206" s="394">
        <v>2.9932718166586749</v>
      </c>
      <c r="T206" s="395">
        <f t="shared" si="3"/>
        <v>5.9829772203025424</v>
      </c>
      <c r="U206" s="391"/>
    </row>
    <row r="207" spans="2:21" x14ac:dyDescent="0.25">
      <c r="B207" s="296"/>
      <c r="C207" s="296" t="s">
        <v>147</v>
      </c>
      <c r="D207" s="296" t="s">
        <v>146</v>
      </c>
      <c r="G207" s="296" t="s">
        <v>402</v>
      </c>
      <c r="H207" s="296" t="s">
        <v>403</v>
      </c>
      <c r="I207" s="296"/>
      <c r="J207" s="296" t="s">
        <v>902</v>
      </c>
      <c r="K207" s="297" t="s">
        <v>1203</v>
      </c>
      <c r="L207" s="311">
        <v>428487</v>
      </c>
      <c r="P207" t="e">
        <f>VLOOKUP(H207,#REF!,1,FALSE)</f>
        <v>#REF!</v>
      </c>
      <c r="Q207" s="392" t="s">
        <v>751</v>
      </c>
      <c r="R207" s="396">
        <v>9.2587237842543954E-2</v>
      </c>
      <c r="S207" s="394">
        <v>9.2241652955699333E-2</v>
      </c>
      <c r="T207" s="395">
        <f t="shared" si="3"/>
        <v>0.18482889079824327</v>
      </c>
      <c r="U207" s="391"/>
    </row>
    <row r="208" spans="2:21" x14ac:dyDescent="0.25">
      <c r="B208" s="296"/>
      <c r="C208" s="296" t="s">
        <v>403</v>
      </c>
      <c r="D208" s="296" t="s">
        <v>402</v>
      </c>
      <c r="G208" s="296" t="s">
        <v>414</v>
      </c>
      <c r="H208" s="296" t="s">
        <v>415</v>
      </c>
      <c r="I208" s="296"/>
      <c r="J208" s="296" t="s">
        <v>902</v>
      </c>
      <c r="K208" s="297" t="s">
        <v>1203</v>
      </c>
      <c r="L208" s="311">
        <v>773597</v>
      </c>
      <c r="P208" t="e">
        <f>VLOOKUP(H208,#REF!,1,FALSE)</f>
        <v>#REF!</v>
      </c>
      <c r="Q208" s="392" t="s">
        <v>755</v>
      </c>
      <c r="R208" s="396">
        <v>0.15262374292273226</v>
      </c>
      <c r="S208" s="394">
        <v>0.15208504573555848</v>
      </c>
      <c r="T208" s="395">
        <f t="shared" si="3"/>
        <v>0.30470878865829076</v>
      </c>
      <c r="U208" s="391"/>
    </row>
    <row r="209" spans="2:21" x14ac:dyDescent="0.25">
      <c r="B209" s="296"/>
      <c r="C209" s="296" t="s">
        <v>415</v>
      </c>
      <c r="D209" s="296" t="s">
        <v>414</v>
      </c>
      <c r="G209" s="296" t="s">
        <v>736</v>
      </c>
      <c r="H209" s="296" t="s">
        <v>737</v>
      </c>
      <c r="I209" s="296"/>
      <c r="J209" s="296" t="s">
        <v>902</v>
      </c>
      <c r="K209" s="297" t="s">
        <v>1203</v>
      </c>
      <c r="L209" s="311">
        <v>331032</v>
      </c>
      <c r="P209" t="e">
        <f>VLOOKUP(H209,#REF!,1,FALSE)</f>
        <v>#REF!</v>
      </c>
      <c r="Q209" s="392" t="s">
        <v>757</v>
      </c>
      <c r="R209" s="396">
        <v>0.16679735217435304</v>
      </c>
      <c r="S209" s="394">
        <v>0.16620889718795751</v>
      </c>
      <c r="T209" s="395">
        <f t="shared" si="3"/>
        <v>0.33300624936231055</v>
      </c>
      <c r="U209" s="391"/>
    </row>
    <row r="210" spans="2:21" x14ac:dyDescent="0.25">
      <c r="B210" s="296"/>
      <c r="C210" s="296" t="s">
        <v>737</v>
      </c>
      <c r="D210" s="296" t="s">
        <v>736</v>
      </c>
      <c r="G210" s="296" t="s">
        <v>154</v>
      </c>
      <c r="H210" s="296" t="s">
        <v>155</v>
      </c>
      <c r="I210" s="296"/>
      <c r="J210" s="296" t="s">
        <v>903</v>
      </c>
      <c r="K210" s="297" t="s">
        <v>1203</v>
      </c>
      <c r="L210" s="311">
        <v>231149</v>
      </c>
      <c r="P210" t="e">
        <f>VLOOKUP(H210,#REF!,1,FALSE)</f>
        <v>#REF!</v>
      </c>
      <c r="Q210" s="392" t="s">
        <v>761</v>
      </c>
      <c r="R210" s="396">
        <v>7.8241716802356601E-2</v>
      </c>
      <c r="S210" s="394">
        <v>7.7962935428370544E-2</v>
      </c>
      <c r="T210" s="395">
        <f t="shared" si="3"/>
        <v>0.15620465223072716</v>
      </c>
      <c r="U210" s="391"/>
    </row>
    <row r="211" spans="2:21" x14ac:dyDescent="0.25">
      <c r="B211" s="296"/>
      <c r="C211" s="296" t="s">
        <v>155</v>
      </c>
      <c r="D211" s="296" t="s">
        <v>154</v>
      </c>
      <c r="G211" s="296" t="s">
        <v>320</v>
      </c>
      <c r="H211" s="296" t="s">
        <v>321</v>
      </c>
      <c r="I211" s="296"/>
      <c r="J211" s="296" t="s">
        <v>903</v>
      </c>
      <c r="K211" s="297" t="s">
        <v>1203</v>
      </c>
      <c r="L211" s="311">
        <v>258689</v>
      </c>
      <c r="P211" t="e">
        <f>VLOOKUP(H211,#REF!,1,FALSE)</f>
        <v>#REF!</v>
      </c>
      <c r="Q211" s="392" t="s">
        <v>763</v>
      </c>
      <c r="R211" s="396">
        <v>1.3895324628828214</v>
      </c>
      <c r="S211" s="394">
        <v>1.3720389853086203</v>
      </c>
      <c r="T211" s="395">
        <f t="shared" si="3"/>
        <v>2.7615714481914417</v>
      </c>
      <c r="U211" s="391"/>
    </row>
    <row r="212" spans="2:21" x14ac:dyDescent="0.25">
      <c r="B212" s="296"/>
      <c r="C212" s="296" t="s">
        <v>321</v>
      </c>
      <c r="D212" s="296" t="s">
        <v>320</v>
      </c>
      <c r="G212" s="296" t="s">
        <v>324</v>
      </c>
      <c r="H212" s="296" t="s">
        <v>325</v>
      </c>
      <c r="I212" s="296"/>
      <c r="J212" s="296" t="s">
        <v>903</v>
      </c>
      <c r="K212" s="297" t="s">
        <v>1203</v>
      </c>
      <c r="L212" s="311">
        <v>251923</v>
      </c>
      <c r="P212" t="e">
        <f>VLOOKUP(H212,#REF!,1,FALSE)</f>
        <v>#REF!</v>
      </c>
      <c r="Q212" s="392" t="s">
        <v>765</v>
      </c>
      <c r="R212" s="396">
        <v>3.0803292576005201E-2</v>
      </c>
      <c r="S212" s="394">
        <v>3.0689286614187107E-2</v>
      </c>
      <c r="T212" s="395">
        <f t="shared" si="3"/>
        <v>6.1492579190192312E-2</v>
      </c>
      <c r="U212" s="391"/>
    </row>
    <row r="213" spans="2:21" x14ac:dyDescent="0.25">
      <c r="B213" s="296"/>
      <c r="C213" s="296" t="s">
        <v>325</v>
      </c>
      <c r="D213" s="296" t="s">
        <v>324</v>
      </c>
      <c r="G213" s="296" t="s">
        <v>330</v>
      </c>
      <c r="H213" s="296" t="s">
        <v>331</v>
      </c>
      <c r="I213" s="296"/>
      <c r="J213" s="296" t="s">
        <v>903</v>
      </c>
      <c r="K213" s="297" t="s">
        <v>1203</v>
      </c>
      <c r="L213" s="311">
        <v>182995</v>
      </c>
      <c r="P213" t="e">
        <f>VLOOKUP(H213,#REF!,1,FALSE)</f>
        <v>#REF!</v>
      </c>
      <c r="Q213" s="392" t="s">
        <v>769</v>
      </c>
      <c r="R213" s="396">
        <v>7.2245413866106802E-3</v>
      </c>
      <c r="S213" s="394">
        <v>7.2020637142057231E-3</v>
      </c>
      <c r="T213" s="395">
        <f t="shared" si="3"/>
        <v>1.4426605100816402E-2</v>
      </c>
      <c r="U213" s="391"/>
    </row>
    <row r="214" spans="2:21" x14ac:dyDescent="0.25">
      <c r="B214" s="296"/>
      <c r="C214" s="296" t="s">
        <v>331</v>
      </c>
      <c r="D214" s="296" t="s">
        <v>330</v>
      </c>
      <c r="G214" s="296" t="s">
        <v>386</v>
      </c>
      <c r="H214" s="296" t="s">
        <v>387</v>
      </c>
      <c r="I214" s="296"/>
      <c r="J214" s="296" t="s">
        <v>903</v>
      </c>
      <c r="K214" s="297" t="s">
        <v>1203</v>
      </c>
      <c r="L214" s="311">
        <v>215142</v>
      </c>
      <c r="P214" t="e">
        <f>VLOOKUP(H214,#REF!,1,FALSE)</f>
        <v>#REF!</v>
      </c>
      <c r="Q214" s="392" t="s">
        <v>779</v>
      </c>
      <c r="R214" s="396">
        <v>6.1737849730193695</v>
      </c>
      <c r="S214" s="394">
        <v>6.253608623733995</v>
      </c>
      <c r="T214" s="395">
        <f t="shared" si="3"/>
        <v>12.427393596753365</v>
      </c>
      <c r="U214" s="391"/>
    </row>
    <row r="215" spans="2:21" x14ac:dyDescent="0.25">
      <c r="B215" s="296"/>
      <c r="C215" s="296" t="s">
        <v>387</v>
      </c>
      <c r="D215" s="296" t="s">
        <v>386</v>
      </c>
      <c r="G215" s="296" t="s">
        <v>388</v>
      </c>
      <c r="H215" s="296" t="s">
        <v>389</v>
      </c>
      <c r="I215" s="296"/>
      <c r="J215" s="296" t="s">
        <v>903</v>
      </c>
      <c r="K215" s="297" t="s">
        <v>1203</v>
      </c>
      <c r="L215" s="311">
        <v>159011</v>
      </c>
      <c r="P215" t="e">
        <f>VLOOKUP(H215,#REF!,1,FALSE)</f>
        <v>#REF!</v>
      </c>
      <c r="Q215" s="392" t="s">
        <v>785</v>
      </c>
      <c r="R215" s="396">
        <v>6.5867918040506568E-2</v>
      </c>
      <c r="S215" s="394">
        <v>6.562444095005171E-2</v>
      </c>
      <c r="T215" s="395">
        <f t="shared" si="3"/>
        <v>0.13149235899055828</v>
      </c>
      <c r="U215" s="391"/>
    </row>
    <row r="216" spans="2:21" x14ac:dyDescent="0.25">
      <c r="B216" s="296"/>
      <c r="C216" s="296" t="s">
        <v>389</v>
      </c>
      <c r="D216" s="296" t="s">
        <v>388</v>
      </c>
      <c r="G216" s="296" t="s">
        <v>406</v>
      </c>
      <c r="H216" s="296" t="s">
        <v>407</v>
      </c>
      <c r="I216" s="296"/>
      <c r="J216" s="296" t="s">
        <v>903</v>
      </c>
      <c r="K216" s="297" t="s">
        <v>1203</v>
      </c>
      <c r="L216" s="311">
        <v>311012</v>
      </c>
      <c r="P216" t="e">
        <f>VLOOKUP(H216,#REF!,1,FALSE)</f>
        <v>#REF!</v>
      </c>
      <c r="Q216" s="392" t="s">
        <v>789</v>
      </c>
      <c r="R216" s="396">
        <v>3.0174475100978491</v>
      </c>
      <c r="S216" s="394">
        <v>3.0137839505727384</v>
      </c>
      <c r="T216" s="395">
        <f t="shared" si="3"/>
        <v>6.0312314606705879</v>
      </c>
      <c r="U216" s="391"/>
    </row>
    <row r="217" spans="2:21" x14ac:dyDescent="0.25">
      <c r="B217" s="296"/>
      <c r="C217" s="296" t="s">
        <v>407</v>
      </c>
      <c r="D217" s="296" t="s">
        <v>406</v>
      </c>
      <c r="G217" s="296" t="s">
        <v>424</v>
      </c>
      <c r="H217" s="296" t="s">
        <v>425</v>
      </c>
      <c r="I217" s="296"/>
      <c r="J217" s="296" t="s">
        <v>903</v>
      </c>
      <c r="K217" s="297" t="s">
        <v>1203</v>
      </c>
      <c r="L217" s="311">
        <v>286331</v>
      </c>
      <c r="P217" t="e">
        <f>VLOOKUP(H217,#REF!,1,FALSE)</f>
        <v>#REF!</v>
      </c>
      <c r="Q217" s="392" t="s">
        <v>793</v>
      </c>
      <c r="R217" s="396">
        <v>9.2100317195127165E-2</v>
      </c>
      <c r="S217" s="394">
        <v>9.1757934046870687E-2</v>
      </c>
      <c r="T217" s="395">
        <f t="shared" si="3"/>
        <v>0.18385825124199784</v>
      </c>
      <c r="U217" s="391"/>
    </row>
    <row r="218" spans="2:21" x14ac:dyDescent="0.25">
      <c r="B218" s="296"/>
      <c r="C218" s="296" t="s">
        <v>425</v>
      </c>
      <c r="D218" s="296" t="s">
        <v>424</v>
      </c>
      <c r="G218" s="296" t="s">
        <v>648</v>
      </c>
      <c r="H218" s="296" t="s">
        <v>649</v>
      </c>
      <c r="I218" s="296"/>
      <c r="J218" s="296" t="s">
        <v>903</v>
      </c>
      <c r="K218" s="297" t="s">
        <v>1203</v>
      </c>
      <c r="L218" s="311">
        <v>303859</v>
      </c>
      <c r="P218" t="e">
        <f>VLOOKUP(H218,#REF!,1,FALSE)</f>
        <v>#REF!</v>
      </c>
      <c r="Q218" s="392" t="s">
        <v>795</v>
      </c>
      <c r="R218" s="396">
        <v>1.27798248767987</v>
      </c>
      <c r="S218" s="394">
        <v>1.2626783706066549</v>
      </c>
      <c r="T218" s="395">
        <f t="shared" si="3"/>
        <v>2.5406608582865249</v>
      </c>
      <c r="U218" s="391"/>
    </row>
    <row r="219" spans="2:21" x14ac:dyDescent="0.25">
      <c r="B219" s="296"/>
      <c r="C219" s="296" t="s">
        <v>649</v>
      </c>
      <c r="D219" s="296" t="s">
        <v>648</v>
      </c>
      <c r="G219" s="296" t="s">
        <v>724</v>
      </c>
      <c r="H219" s="296" t="s">
        <v>725</v>
      </c>
      <c r="I219" s="296"/>
      <c r="J219" s="296" t="s">
        <v>903</v>
      </c>
      <c r="K219" s="297" t="s">
        <v>1203</v>
      </c>
      <c r="L219" s="311">
        <v>270262</v>
      </c>
      <c r="P219" t="e">
        <f>VLOOKUP(H219,#REF!,1,FALSE)</f>
        <v>#REF!</v>
      </c>
      <c r="Q219" s="392" t="s">
        <v>799</v>
      </c>
      <c r="R219" s="396">
        <v>0.13741658034068951</v>
      </c>
      <c r="S219" s="394">
        <v>0.11199967879042064</v>
      </c>
      <c r="T219" s="395">
        <f t="shared" si="3"/>
        <v>0.24941625913111015</v>
      </c>
      <c r="U219" s="391"/>
    </row>
    <row r="220" spans="2:21" x14ac:dyDescent="0.25">
      <c r="B220" s="296"/>
      <c r="C220" s="296" t="s">
        <v>725</v>
      </c>
      <c r="D220" s="296" t="s">
        <v>724</v>
      </c>
      <c r="G220" s="296" t="s">
        <v>742</v>
      </c>
      <c r="H220" s="296" t="s">
        <v>743</v>
      </c>
      <c r="I220" s="296"/>
      <c r="J220" s="296" t="s">
        <v>903</v>
      </c>
      <c r="K220" s="297" t="s">
        <v>1203</v>
      </c>
      <c r="L220" s="311">
        <v>315171</v>
      </c>
      <c r="P220" t="e">
        <f>VLOOKUP(H220,#REF!,1,FALSE)</f>
        <v>#REF!</v>
      </c>
      <c r="Q220" s="392" t="s">
        <v>801</v>
      </c>
      <c r="R220" s="396">
        <v>2.1094352415434119</v>
      </c>
      <c r="S220" s="394">
        <v>2.1040687439584187</v>
      </c>
      <c r="T220" s="395">
        <f t="shared" si="3"/>
        <v>4.2135039855018306</v>
      </c>
      <c r="U220" s="391"/>
    </row>
    <row r="221" spans="2:21" x14ac:dyDescent="0.25">
      <c r="B221" s="296"/>
      <c r="C221" s="296" t="s">
        <v>743</v>
      </c>
      <c r="D221" s="296" t="s">
        <v>742</v>
      </c>
      <c r="G221" s="296" t="s">
        <v>782</v>
      </c>
      <c r="H221" s="296" t="s">
        <v>783</v>
      </c>
      <c r="I221" s="296"/>
      <c r="J221" s="296" t="s">
        <v>903</v>
      </c>
      <c r="K221" s="297" t="s">
        <v>1203</v>
      </c>
      <c r="L221" s="311">
        <v>230302</v>
      </c>
      <c r="P221" t="e">
        <f>VLOOKUP(H221,#REF!,1,FALSE)</f>
        <v>#REF!</v>
      </c>
      <c r="Q221" s="392" t="s">
        <v>805</v>
      </c>
      <c r="R221" s="396">
        <v>1.3343928262634665E-2</v>
      </c>
      <c r="S221" s="394">
        <v>1.328576675180392E-2</v>
      </c>
      <c r="T221" s="395">
        <f t="shared" si="3"/>
        <v>2.6629695014438584E-2</v>
      </c>
      <c r="U221" s="391"/>
    </row>
    <row r="222" spans="2:21" x14ac:dyDescent="0.25">
      <c r="B222" s="296"/>
      <c r="C222" s="296" t="s">
        <v>783</v>
      </c>
      <c r="D222" s="296" t="s">
        <v>782</v>
      </c>
      <c r="G222" s="296" t="s">
        <v>72</v>
      </c>
      <c r="H222" s="296" t="s">
        <v>73</v>
      </c>
      <c r="I222" s="296"/>
      <c r="J222" s="296" t="s">
        <v>905</v>
      </c>
      <c r="K222" s="297" t="s">
        <v>1203</v>
      </c>
      <c r="L222" s="311">
        <v>196094</v>
      </c>
      <c r="P222" t="e">
        <f>VLOOKUP(H222,#REF!,1,FALSE)</f>
        <v>#REF!</v>
      </c>
      <c r="Q222" s="392" t="s">
        <v>807</v>
      </c>
      <c r="R222" s="396">
        <v>2.5166311962690844</v>
      </c>
      <c r="S222" s="394">
        <v>2.5190628571121025</v>
      </c>
      <c r="T222" s="395">
        <f t="shared" si="3"/>
        <v>5.0356940533811869</v>
      </c>
      <c r="U222" s="391"/>
    </row>
    <row r="223" spans="2:21" x14ac:dyDescent="0.25">
      <c r="B223" s="296"/>
      <c r="C223" s="296" t="s">
        <v>73</v>
      </c>
      <c r="D223" s="296" t="s">
        <v>72</v>
      </c>
      <c r="G223" s="296" t="s">
        <v>74</v>
      </c>
      <c r="H223" s="296" t="s">
        <v>75</v>
      </c>
      <c r="I223" s="296"/>
      <c r="J223" s="296" t="s">
        <v>905</v>
      </c>
      <c r="K223" s="297" t="s">
        <v>1203</v>
      </c>
      <c r="L223" s="311">
        <v>370688</v>
      </c>
      <c r="P223" t="e">
        <f>VLOOKUP(H223,#REF!,1,FALSE)</f>
        <v>#REF!</v>
      </c>
      <c r="Q223" s="392" t="s">
        <v>809</v>
      </c>
      <c r="R223" s="396">
        <v>9.9863499601022615E-2</v>
      </c>
      <c r="S223" s="394">
        <v>9.9503955756019807E-2</v>
      </c>
      <c r="T223" s="395">
        <f t="shared" si="3"/>
        <v>0.19936745535704242</v>
      </c>
      <c r="U223" s="391"/>
    </row>
    <row r="224" spans="2:21" x14ac:dyDescent="0.25">
      <c r="B224" s="296"/>
      <c r="C224" s="296" t="s">
        <v>75</v>
      </c>
      <c r="D224" s="296" t="s">
        <v>74</v>
      </c>
      <c r="G224" s="296" t="s">
        <v>94</v>
      </c>
      <c r="H224" s="296" t="s">
        <v>95</v>
      </c>
      <c r="I224" s="296"/>
      <c r="J224" s="296" t="s">
        <v>905</v>
      </c>
      <c r="K224" s="297" t="s">
        <v>1203</v>
      </c>
      <c r="L224" s="311">
        <v>237794</v>
      </c>
      <c r="P224" t="e">
        <f>VLOOKUP(H224,#REF!,1,FALSE)</f>
        <v>#REF!</v>
      </c>
      <c r="Q224" s="392" t="s">
        <v>811</v>
      </c>
      <c r="R224" s="396">
        <v>1.3143096949433119E-2</v>
      </c>
      <c r="S224" s="394">
        <v>1.3092800378334733E-2</v>
      </c>
      <c r="T224" s="395">
        <f t="shared" si="3"/>
        <v>2.6235897327767852E-2</v>
      </c>
      <c r="U224" s="391"/>
    </row>
    <row r="225" spans="2:21" x14ac:dyDescent="0.25">
      <c r="B225" s="296"/>
      <c r="C225" s="296" t="s">
        <v>95</v>
      </c>
      <c r="D225" s="296" t="s">
        <v>94</v>
      </c>
      <c r="G225" s="296" t="s">
        <v>120</v>
      </c>
      <c r="H225" s="296" t="s">
        <v>121</v>
      </c>
      <c r="I225" s="296"/>
      <c r="J225" s="296" t="s">
        <v>905</v>
      </c>
      <c r="K225" s="297" t="s">
        <v>1203</v>
      </c>
      <c r="L225" s="311">
        <v>316607</v>
      </c>
      <c r="P225" t="e">
        <f>VLOOKUP(H225,#REF!,1,FALSE)</f>
        <v>#REF!</v>
      </c>
      <c r="Q225" s="392" t="s">
        <v>813</v>
      </c>
      <c r="R225" s="396">
        <v>8.4542407206573925E-2</v>
      </c>
      <c r="S225" s="394">
        <v>8.4246492015116831E-2</v>
      </c>
      <c r="T225" s="395">
        <f t="shared" si="3"/>
        <v>0.16878889922169077</v>
      </c>
      <c r="U225" s="391"/>
    </row>
    <row r="226" spans="2:21" x14ac:dyDescent="0.25">
      <c r="B226" s="296"/>
      <c r="C226" s="296" t="s">
        <v>121</v>
      </c>
      <c r="D226" s="296" t="s">
        <v>120</v>
      </c>
      <c r="G226" s="296" t="s">
        <v>130</v>
      </c>
      <c r="H226" s="296" t="s">
        <v>131</v>
      </c>
      <c r="I226" s="296"/>
      <c r="J226" s="296" t="s">
        <v>905</v>
      </c>
      <c r="K226" s="297" t="s">
        <v>1203</v>
      </c>
      <c r="L226" s="311">
        <v>318378</v>
      </c>
      <c r="P226" t="e">
        <f>VLOOKUP(H226,#REF!,1,FALSE)</f>
        <v>#REF!</v>
      </c>
      <c r="Q226" s="392" t="s">
        <v>815</v>
      </c>
      <c r="R226" s="396">
        <v>5.1423734973591265E-3</v>
      </c>
      <c r="S226" s="394">
        <v>5.1259728401627895E-3</v>
      </c>
      <c r="T226" s="395">
        <f t="shared" si="3"/>
        <v>1.0268346337521916E-2</v>
      </c>
      <c r="U226" s="391"/>
    </row>
    <row r="227" spans="2:21" x14ac:dyDescent="0.25">
      <c r="B227" s="296"/>
      <c r="C227" s="296" t="s">
        <v>131</v>
      </c>
      <c r="D227" s="296" t="s">
        <v>130</v>
      </c>
      <c r="G227" s="296" t="s">
        <v>210</v>
      </c>
      <c r="H227" s="296" t="s">
        <v>211</v>
      </c>
      <c r="I227" s="296"/>
      <c r="J227" s="296" t="s">
        <v>905</v>
      </c>
      <c r="K227" s="297" t="s">
        <v>1203</v>
      </c>
      <c r="L227" s="311">
        <v>371005</v>
      </c>
      <c r="P227" t="e">
        <f>VLOOKUP(H227,#REF!,1,FALSE)</f>
        <v>#REF!</v>
      </c>
      <c r="Q227" s="392" t="s">
        <v>817</v>
      </c>
      <c r="R227" s="396">
        <v>4.3235366331933416E-2</v>
      </c>
      <c r="S227" s="394">
        <v>4.3078732837931351E-2</v>
      </c>
      <c r="T227" s="395">
        <f t="shared" si="3"/>
        <v>8.6314099169864766E-2</v>
      </c>
      <c r="U227" s="391"/>
    </row>
    <row r="228" spans="2:21" x14ac:dyDescent="0.25">
      <c r="B228" s="296"/>
      <c r="C228" s="296" t="s">
        <v>211</v>
      </c>
      <c r="D228" s="296" t="s">
        <v>210</v>
      </c>
      <c r="G228" s="296" t="s">
        <v>248</v>
      </c>
      <c r="H228" s="296" t="s">
        <v>249</v>
      </c>
      <c r="I228" s="296"/>
      <c r="J228" s="296" t="s">
        <v>905</v>
      </c>
      <c r="K228" s="297" t="s">
        <v>1203</v>
      </c>
      <c r="L228" s="311">
        <v>347428</v>
      </c>
      <c r="P228" t="e">
        <f>VLOOKUP(H228,#REF!,1,FALSE)</f>
        <v>#REF!</v>
      </c>
      <c r="Q228" s="392" t="s">
        <v>819</v>
      </c>
      <c r="R228" s="396">
        <v>0.78073092283749601</v>
      </c>
      <c r="S228" s="394">
        <v>0.76425916591574727</v>
      </c>
      <c r="T228" s="395">
        <f t="shared" si="3"/>
        <v>1.5449900887532433</v>
      </c>
      <c r="U228" s="391"/>
    </row>
    <row r="229" spans="2:21" x14ac:dyDescent="0.25">
      <c r="B229" s="296"/>
      <c r="C229" s="296" t="s">
        <v>249</v>
      </c>
      <c r="D229" s="296" t="s">
        <v>248</v>
      </c>
      <c r="G229" s="296" t="s">
        <v>280</v>
      </c>
      <c r="H229" s="296" t="s">
        <v>281</v>
      </c>
      <c r="I229" s="296"/>
      <c r="J229" s="296" t="s">
        <v>905</v>
      </c>
      <c r="K229" s="297" t="s">
        <v>1203</v>
      </c>
      <c r="L229" s="311">
        <v>324773</v>
      </c>
      <c r="P229" t="e">
        <f>VLOOKUP(H229,#REF!,1,FALSE)</f>
        <v>#REF!</v>
      </c>
      <c r="Q229" s="392"/>
      <c r="R229" s="399"/>
      <c r="S229" s="394"/>
      <c r="T229" s="390"/>
      <c r="U229" s="391"/>
    </row>
    <row r="230" spans="2:21" x14ac:dyDescent="0.25">
      <c r="B230" s="296"/>
      <c r="C230" s="296" t="s">
        <v>281</v>
      </c>
      <c r="D230" s="296" t="s">
        <v>280</v>
      </c>
      <c r="G230" s="296" t="s">
        <v>338</v>
      </c>
      <c r="H230" s="296" t="s">
        <v>339</v>
      </c>
      <c r="I230" s="296"/>
      <c r="J230" s="296" t="s">
        <v>905</v>
      </c>
      <c r="K230" s="297" t="s">
        <v>1203</v>
      </c>
      <c r="L230" s="311">
        <v>262506</v>
      </c>
      <c r="P230" t="e">
        <f>VLOOKUP(H230,#REF!,1,FALSE)</f>
        <v>#REF!</v>
      </c>
      <c r="Q230" s="389"/>
      <c r="R230" s="399">
        <f>SUM(R4:R229)</f>
        <v>150.00000000000014</v>
      </c>
      <c r="S230" s="399">
        <f>SUM(S4:S229)</f>
        <v>149.99999999999994</v>
      </c>
      <c r="T230" s="399">
        <f>SUM(T4:T229)</f>
        <v>300</v>
      </c>
      <c r="U230" s="391"/>
    </row>
    <row r="231" spans="2:21" ht="15.75" thickBot="1" x14ac:dyDescent="0.3">
      <c r="B231" s="296"/>
      <c r="C231" s="296" t="s">
        <v>339</v>
      </c>
      <c r="D231" s="296" t="s">
        <v>338</v>
      </c>
      <c r="G231" s="296" t="s">
        <v>344</v>
      </c>
      <c r="H231" s="296" t="s">
        <v>345</v>
      </c>
      <c r="I231" s="296"/>
      <c r="J231" s="296" t="s">
        <v>905</v>
      </c>
      <c r="K231" s="297" t="s">
        <v>1203</v>
      </c>
      <c r="L231" s="311">
        <v>247795</v>
      </c>
      <c r="P231" t="e">
        <f>VLOOKUP(H231,#REF!,1,FALSE)</f>
        <v>#REF!</v>
      </c>
      <c r="Q231" s="400"/>
      <c r="R231" s="401"/>
      <c r="S231" s="401"/>
      <c r="T231" s="401"/>
      <c r="U231" s="402"/>
    </row>
    <row r="232" spans="2:21" x14ac:dyDescent="0.25">
      <c r="B232" s="296"/>
      <c r="C232" s="296" t="s">
        <v>345</v>
      </c>
      <c r="D232" s="296" t="s">
        <v>344</v>
      </c>
      <c r="G232" s="296" t="s">
        <v>354</v>
      </c>
      <c r="H232" s="296" t="s">
        <v>355</v>
      </c>
      <c r="I232" s="296"/>
      <c r="J232" s="296" t="s">
        <v>905</v>
      </c>
      <c r="K232" s="297" t="s">
        <v>1203</v>
      </c>
      <c r="L232" s="311">
        <v>243676</v>
      </c>
      <c r="P232" t="e">
        <f>VLOOKUP(H232,#REF!,1,FALSE)</f>
        <v>#REF!</v>
      </c>
    </row>
    <row r="233" spans="2:21" x14ac:dyDescent="0.25">
      <c r="B233" s="296"/>
      <c r="C233" s="296" t="s">
        <v>355</v>
      </c>
      <c r="D233" s="296" t="s">
        <v>354</v>
      </c>
      <c r="G233" s="296" t="s">
        <v>366</v>
      </c>
      <c r="H233" s="296" t="s">
        <v>367</v>
      </c>
      <c r="I233" s="296"/>
      <c r="J233" s="296" t="s">
        <v>905</v>
      </c>
      <c r="K233" s="297" t="s">
        <v>1203</v>
      </c>
      <c r="L233" s="311">
        <v>285286</v>
      </c>
      <c r="P233" t="e">
        <f>VLOOKUP(H233,#REF!,1,FALSE)</f>
        <v>#REF!</v>
      </c>
    </row>
    <row r="234" spans="2:21" x14ac:dyDescent="0.25">
      <c r="B234" s="296"/>
      <c r="C234" s="296" t="s">
        <v>367</v>
      </c>
      <c r="D234" s="296" t="s">
        <v>366</v>
      </c>
      <c r="G234" s="296" t="s">
        <v>372</v>
      </c>
      <c r="H234" s="296" t="s">
        <v>373</v>
      </c>
      <c r="I234" s="296"/>
      <c r="J234" s="296" t="s">
        <v>905</v>
      </c>
      <c r="K234" s="297" t="s">
        <v>1203</v>
      </c>
      <c r="L234" s="311">
        <v>264371</v>
      </c>
      <c r="P234" t="e">
        <f>VLOOKUP(H234,#REF!,1,FALSE)</f>
        <v>#REF!</v>
      </c>
    </row>
    <row r="235" spans="2:21" x14ac:dyDescent="0.25">
      <c r="B235" s="296"/>
      <c r="C235" s="296" t="s">
        <v>373</v>
      </c>
      <c r="D235" s="296" t="s">
        <v>372</v>
      </c>
      <c r="G235" s="296" t="s">
        <v>400</v>
      </c>
      <c r="H235" s="296" t="s">
        <v>401</v>
      </c>
      <c r="I235" s="296"/>
      <c r="J235" s="296" t="s">
        <v>905</v>
      </c>
      <c r="K235" s="297" t="s">
        <v>1203</v>
      </c>
      <c r="L235" s="311">
        <v>169331</v>
      </c>
      <c r="P235" t="e">
        <f>VLOOKUP(H235,#REF!,1,FALSE)</f>
        <v>#REF!</v>
      </c>
    </row>
    <row r="236" spans="2:21" x14ac:dyDescent="0.25">
      <c r="B236" s="296"/>
      <c r="C236" s="296" t="s">
        <v>401</v>
      </c>
      <c r="D236" s="296" t="s">
        <v>400</v>
      </c>
      <c r="G236" s="296" t="s">
        <v>454</v>
      </c>
      <c r="H236" s="296" t="s">
        <v>455</v>
      </c>
      <c r="I236" s="296"/>
      <c r="J236" s="296" t="s">
        <v>905</v>
      </c>
      <c r="K236" s="297" t="s">
        <v>1203</v>
      </c>
      <c r="L236" s="311">
        <v>210344</v>
      </c>
      <c r="P236" t="e">
        <f>VLOOKUP(H236,#REF!,1,FALSE)</f>
        <v>#REF!</v>
      </c>
    </row>
    <row r="237" spans="2:21" x14ac:dyDescent="0.25">
      <c r="B237" s="296"/>
      <c r="C237" s="296" t="s">
        <v>455</v>
      </c>
      <c r="D237" s="296" t="s">
        <v>454</v>
      </c>
      <c r="G237" s="296" t="s">
        <v>476</v>
      </c>
      <c r="H237" s="296" t="s">
        <v>477</v>
      </c>
      <c r="I237" s="296"/>
      <c r="J237" s="296" t="s">
        <v>905</v>
      </c>
      <c r="K237" s="297" t="s">
        <v>1203</v>
      </c>
      <c r="L237" s="311">
        <v>318369</v>
      </c>
      <c r="P237" t="e">
        <f>VLOOKUP(H237,#REF!,1,FALSE)</f>
        <v>#REF!</v>
      </c>
    </row>
    <row r="238" spans="2:21" x14ac:dyDescent="0.25">
      <c r="B238" s="296"/>
      <c r="C238" s="296" t="s">
        <v>477</v>
      </c>
      <c r="D238" s="296" t="s">
        <v>476</v>
      </c>
      <c r="G238" s="296" t="s">
        <v>548</v>
      </c>
      <c r="H238" s="296" t="s">
        <v>549</v>
      </c>
      <c r="I238" s="296"/>
      <c r="J238" s="296" t="s">
        <v>905</v>
      </c>
      <c r="K238" s="297" t="s">
        <v>1203</v>
      </c>
      <c r="L238" s="311">
        <v>293541</v>
      </c>
      <c r="P238" t="e">
        <f>VLOOKUP(H238,#REF!,1,FALSE)</f>
        <v>#REF!</v>
      </c>
    </row>
    <row r="239" spans="2:21" x14ac:dyDescent="0.25">
      <c r="B239" s="296"/>
      <c r="C239" s="296" t="s">
        <v>549</v>
      </c>
      <c r="D239" s="296" t="s">
        <v>548</v>
      </c>
      <c r="G239" s="296" t="s">
        <v>558</v>
      </c>
      <c r="H239" s="296" t="s">
        <v>559</v>
      </c>
      <c r="I239" s="296"/>
      <c r="J239" s="296" t="s">
        <v>905</v>
      </c>
      <c r="K239" s="297" t="s">
        <v>1203</v>
      </c>
      <c r="L239" s="311">
        <v>193512</v>
      </c>
      <c r="P239" t="e">
        <f>VLOOKUP(H239,#REF!,1,FALSE)</f>
        <v>#REF!</v>
      </c>
    </row>
    <row r="240" spans="2:21" x14ac:dyDescent="0.25">
      <c r="B240" s="296"/>
      <c r="C240" s="296" t="s">
        <v>559</v>
      </c>
      <c r="D240" s="296" t="s">
        <v>558</v>
      </c>
      <c r="G240" s="296" t="s">
        <v>688</v>
      </c>
      <c r="H240" s="296" t="s">
        <v>689</v>
      </c>
      <c r="I240" s="296"/>
      <c r="J240" s="296" t="s">
        <v>905</v>
      </c>
      <c r="K240" s="297" t="s">
        <v>1203</v>
      </c>
      <c r="L240" s="311">
        <v>196935</v>
      </c>
      <c r="P240" t="e">
        <f>VLOOKUP(H240,#REF!,1,FALSE)</f>
        <v>#REF!</v>
      </c>
    </row>
    <row r="241" spans="2:16" x14ac:dyDescent="0.25">
      <c r="B241" s="296"/>
      <c r="C241" s="296" t="s">
        <v>689</v>
      </c>
      <c r="D241" s="296" t="s">
        <v>688</v>
      </c>
      <c r="G241" s="296" t="s">
        <v>740</v>
      </c>
      <c r="H241" s="296" t="s">
        <v>741</v>
      </c>
      <c r="I241" s="296"/>
      <c r="J241" s="296" t="s">
        <v>905</v>
      </c>
      <c r="K241" s="297" t="s">
        <v>1203</v>
      </c>
      <c r="L241" s="311">
        <v>266673</v>
      </c>
      <c r="P241" t="e">
        <f>VLOOKUP(H241,#REF!,1,FALSE)</f>
        <v>#REF!</v>
      </c>
    </row>
    <row r="242" spans="2:16" x14ac:dyDescent="0.25">
      <c r="B242" s="296"/>
      <c r="C242" s="296" t="s">
        <v>741</v>
      </c>
      <c r="D242" s="296" t="s">
        <v>740</v>
      </c>
      <c r="G242" s="297" t="s">
        <v>1108</v>
      </c>
      <c r="H242" s="297" t="s">
        <v>213</v>
      </c>
      <c r="I242" s="297"/>
      <c r="J242" s="297" t="s">
        <v>1204</v>
      </c>
      <c r="K242" s="297" t="s">
        <v>1203</v>
      </c>
      <c r="M242" s="311">
        <v>501217</v>
      </c>
      <c r="N242" s="311">
        <v>501217</v>
      </c>
      <c r="P242" t="e">
        <f>VLOOKUP(H242,#REF!,1,FALSE)</f>
        <v>#REF!</v>
      </c>
    </row>
    <row r="243" spans="2:16" x14ac:dyDescent="0.25">
      <c r="B243" s="297"/>
      <c r="C243" s="297" t="s">
        <v>213</v>
      </c>
      <c r="D243" s="297" t="s">
        <v>1108</v>
      </c>
      <c r="G243" s="297" t="s">
        <v>212</v>
      </c>
      <c r="H243" s="297" t="s">
        <v>213</v>
      </c>
      <c r="I243" s="297"/>
      <c r="J243" s="297" t="s">
        <v>1204</v>
      </c>
      <c r="K243" s="297" t="s">
        <v>1203</v>
      </c>
      <c r="M243" s="311">
        <v>501217</v>
      </c>
      <c r="N243" s="311">
        <v>501217</v>
      </c>
      <c r="P243" t="e">
        <f>VLOOKUP(H243,#REF!,1,FALSE)</f>
        <v>#REF!</v>
      </c>
    </row>
    <row r="244" spans="2:16" x14ac:dyDescent="0.25">
      <c r="B244" s="297"/>
      <c r="C244" s="297" t="s">
        <v>213</v>
      </c>
      <c r="D244" s="297" t="s">
        <v>212</v>
      </c>
      <c r="G244" s="297" t="s">
        <v>1109</v>
      </c>
      <c r="H244" s="297" t="s">
        <v>311</v>
      </c>
      <c r="I244" s="297"/>
      <c r="J244" s="297" t="s">
        <v>1204</v>
      </c>
      <c r="K244" s="297" t="s">
        <v>1203</v>
      </c>
      <c r="M244" s="311">
        <v>607509</v>
      </c>
      <c r="N244" s="311">
        <v>607509</v>
      </c>
      <c r="P244" t="e">
        <f>VLOOKUP(H244,#REF!,1,FALSE)</f>
        <v>#REF!</v>
      </c>
    </row>
    <row r="245" spans="2:16" x14ac:dyDescent="0.25">
      <c r="B245" s="297"/>
      <c r="C245" s="297" t="s">
        <v>311</v>
      </c>
      <c r="D245" s="297" t="s">
        <v>1109</v>
      </c>
      <c r="G245" s="297" t="s">
        <v>310</v>
      </c>
      <c r="H245" s="297" t="s">
        <v>311</v>
      </c>
      <c r="I245" s="297"/>
      <c r="J245" s="297" t="s">
        <v>1204</v>
      </c>
      <c r="K245" s="297" t="s">
        <v>1203</v>
      </c>
      <c r="M245" s="311">
        <v>607509</v>
      </c>
      <c r="N245" s="311">
        <v>607509</v>
      </c>
      <c r="P245" t="e">
        <f>VLOOKUP(H245,#REF!,1,FALSE)</f>
        <v>#REF!</v>
      </c>
    </row>
    <row r="246" spans="2:16" x14ac:dyDescent="0.25">
      <c r="B246" s="297"/>
      <c r="C246" s="297" t="s">
        <v>311</v>
      </c>
      <c r="D246" s="297" t="s">
        <v>310</v>
      </c>
      <c r="G246" s="297" t="s">
        <v>1110</v>
      </c>
      <c r="H246" s="297" t="s">
        <v>361</v>
      </c>
      <c r="I246" s="297"/>
      <c r="J246" s="297" t="s">
        <v>1204</v>
      </c>
      <c r="K246" s="297" t="s">
        <v>1203</v>
      </c>
      <c r="M246" s="311">
        <v>1141136</v>
      </c>
      <c r="N246" s="311">
        <v>1141136</v>
      </c>
      <c r="P246" t="e">
        <f>VLOOKUP(H246,#REF!,1,FALSE)</f>
        <v>#REF!</v>
      </c>
    </row>
    <row r="247" spans="2:16" x14ac:dyDescent="0.25">
      <c r="B247" s="297"/>
      <c r="C247" s="297" t="s">
        <v>361</v>
      </c>
      <c r="D247" s="297" t="s">
        <v>1110</v>
      </c>
      <c r="G247" s="297" t="s">
        <v>360</v>
      </c>
      <c r="H247" s="297" t="s">
        <v>361</v>
      </c>
      <c r="I247" s="297"/>
      <c r="J247" s="297" t="s">
        <v>1204</v>
      </c>
      <c r="K247" s="297" t="s">
        <v>1203</v>
      </c>
      <c r="M247" s="311">
        <v>1141136</v>
      </c>
      <c r="N247" s="311">
        <v>1141136</v>
      </c>
      <c r="P247" t="e">
        <f>VLOOKUP(H247,#REF!,1,FALSE)</f>
        <v>#REF!</v>
      </c>
    </row>
    <row r="248" spans="2:16" x14ac:dyDescent="0.25">
      <c r="B248" s="297"/>
      <c r="C248" s="297" t="s">
        <v>361</v>
      </c>
      <c r="D248" s="297" t="s">
        <v>360</v>
      </c>
      <c r="G248" s="297" t="s">
        <v>1111</v>
      </c>
      <c r="H248" s="297" t="s">
        <v>431</v>
      </c>
      <c r="I248" s="297"/>
      <c r="J248" s="297" t="s">
        <v>1204</v>
      </c>
      <c r="K248" s="297" t="s">
        <v>1203</v>
      </c>
      <c r="M248" s="311">
        <v>731723</v>
      </c>
      <c r="N248" s="311">
        <v>731723</v>
      </c>
      <c r="P248" t="e">
        <f>VLOOKUP(H248,#REF!,1,FALSE)</f>
        <v>#REF!</v>
      </c>
    </row>
    <row r="249" spans="2:16" x14ac:dyDescent="0.25">
      <c r="B249" s="297"/>
      <c r="C249" s="297" t="s">
        <v>431</v>
      </c>
      <c r="D249" s="297" t="s">
        <v>1111</v>
      </c>
      <c r="G249" s="297" t="s">
        <v>430</v>
      </c>
      <c r="H249" s="297" t="s">
        <v>431</v>
      </c>
      <c r="I249" s="297"/>
      <c r="J249" s="297" t="s">
        <v>1204</v>
      </c>
      <c r="K249" s="297" t="s">
        <v>1203</v>
      </c>
      <c r="M249" s="311">
        <v>731723</v>
      </c>
      <c r="N249" s="311">
        <v>731723</v>
      </c>
      <c r="P249" t="e">
        <f>VLOOKUP(H249,#REF!,1,FALSE)</f>
        <v>#REF!</v>
      </c>
    </row>
    <row r="250" spans="2:16" x14ac:dyDescent="0.25">
      <c r="B250" s="297"/>
      <c r="C250" s="297" t="s">
        <v>431</v>
      </c>
      <c r="D250" s="297" t="s">
        <v>430</v>
      </c>
      <c r="G250" s="297" t="s">
        <v>1112</v>
      </c>
      <c r="H250" s="297" t="s">
        <v>479</v>
      </c>
      <c r="I250" s="297"/>
      <c r="J250" s="297" t="s">
        <v>1204</v>
      </c>
      <c r="K250" s="297" t="s">
        <v>1203</v>
      </c>
      <c r="M250" s="311">
        <v>874729</v>
      </c>
      <c r="N250" s="311">
        <v>874729</v>
      </c>
      <c r="P250" t="e">
        <f>VLOOKUP(H250,#REF!,1,FALSE)</f>
        <v>#REF!</v>
      </c>
    </row>
    <row r="251" spans="2:16" x14ac:dyDescent="0.25">
      <c r="B251" s="297"/>
      <c r="C251" s="297" t="s">
        <v>479</v>
      </c>
      <c r="D251" s="297" t="s">
        <v>1112</v>
      </c>
      <c r="G251" s="297" t="s">
        <v>478</v>
      </c>
      <c r="H251" s="297" t="s">
        <v>479</v>
      </c>
      <c r="I251" s="297"/>
      <c r="J251" s="297" t="s">
        <v>1204</v>
      </c>
      <c r="K251" s="297" t="s">
        <v>1203</v>
      </c>
      <c r="M251" s="311">
        <v>874729</v>
      </c>
      <c r="N251" s="311">
        <v>874729</v>
      </c>
      <c r="P251" t="e">
        <f>VLOOKUP(H251,#REF!,1,FALSE)</f>
        <v>#REF!</v>
      </c>
    </row>
    <row r="252" spans="2:16" x14ac:dyDescent="0.25">
      <c r="B252" s="297"/>
      <c r="C252" s="297" t="s">
        <v>479</v>
      </c>
      <c r="D252" s="297" t="s">
        <v>478</v>
      </c>
      <c r="G252" s="297" t="s">
        <v>1113</v>
      </c>
      <c r="H252" s="297" t="s">
        <v>511</v>
      </c>
      <c r="I252" s="297"/>
      <c r="J252" s="297" t="s">
        <v>1204</v>
      </c>
      <c r="K252" s="297" t="s">
        <v>1203</v>
      </c>
      <c r="M252" s="311">
        <v>710407</v>
      </c>
      <c r="N252" s="311">
        <v>710407</v>
      </c>
      <c r="P252" t="e">
        <f>VLOOKUP(H252,#REF!,1,FALSE)</f>
        <v>#REF!</v>
      </c>
    </row>
    <row r="253" spans="2:16" x14ac:dyDescent="0.25">
      <c r="B253" s="297"/>
      <c r="C253" s="297" t="s">
        <v>511</v>
      </c>
      <c r="D253" s="297" t="s">
        <v>1113</v>
      </c>
      <c r="G253" s="297" t="s">
        <v>510</v>
      </c>
      <c r="H253" s="297" t="s">
        <v>511</v>
      </c>
      <c r="I253" s="297"/>
      <c r="J253" s="297" t="s">
        <v>1204</v>
      </c>
      <c r="K253" s="297" t="s">
        <v>1203</v>
      </c>
      <c r="M253" s="311">
        <v>710407</v>
      </c>
      <c r="N253" s="311">
        <v>710407</v>
      </c>
      <c r="P253" t="e">
        <f>VLOOKUP(H253,#REF!,1,FALSE)</f>
        <v>#REF!</v>
      </c>
    </row>
    <row r="254" spans="2:16" x14ac:dyDescent="0.25">
      <c r="B254" s="297"/>
      <c r="C254" s="297" t="s">
        <v>511</v>
      </c>
      <c r="D254" s="297" t="s">
        <v>510</v>
      </c>
      <c r="G254" s="297" t="s">
        <v>1114</v>
      </c>
      <c r="H254" s="297" t="s">
        <v>531</v>
      </c>
      <c r="I254" s="297"/>
      <c r="J254" s="297" t="s">
        <v>1204</v>
      </c>
      <c r="K254" s="297" t="s">
        <v>1203</v>
      </c>
      <c r="M254" s="311">
        <v>663236</v>
      </c>
      <c r="N254" s="311">
        <v>663236</v>
      </c>
      <c r="P254" t="e">
        <f>VLOOKUP(H254,#REF!,1,FALSE)</f>
        <v>#REF!</v>
      </c>
    </row>
    <row r="255" spans="2:16" x14ac:dyDescent="0.25">
      <c r="B255" s="297"/>
      <c r="C255" s="297" t="s">
        <v>531</v>
      </c>
      <c r="D255" s="297" t="s">
        <v>1114</v>
      </c>
      <c r="G255" s="297" t="s">
        <v>530</v>
      </c>
      <c r="H255" s="297" t="s">
        <v>531</v>
      </c>
      <c r="I255" s="297"/>
      <c r="J255" s="297" t="s">
        <v>1204</v>
      </c>
      <c r="K255" s="297" t="s">
        <v>1203</v>
      </c>
      <c r="M255" s="311">
        <v>663236</v>
      </c>
      <c r="N255" s="311">
        <v>663236</v>
      </c>
      <c r="P255" t="e">
        <f>VLOOKUP(H255,#REF!,1,FALSE)</f>
        <v>#REF!</v>
      </c>
    </row>
    <row r="256" spans="2:16" x14ac:dyDescent="0.25">
      <c r="B256" s="297"/>
      <c r="C256" s="297" t="s">
        <v>531</v>
      </c>
      <c r="D256" s="297" t="s">
        <v>530</v>
      </c>
      <c r="G256" s="297" t="s">
        <v>610</v>
      </c>
      <c r="H256" s="297" t="s">
        <v>611</v>
      </c>
      <c r="I256" s="297"/>
      <c r="J256" s="297" t="s">
        <v>1205</v>
      </c>
      <c r="K256" s="297" t="s">
        <v>1203</v>
      </c>
      <c r="M256" s="311">
        <v>538327</v>
      </c>
      <c r="N256" s="311">
        <v>538327</v>
      </c>
      <c r="P256" t="e">
        <f>VLOOKUP(H256,#REF!,1,FALSE)</f>
        <v>#REF!</v>
      </c>
    </row>
    <row r="257" spans="2:16" x14ac:dyDescent="0.25">
      <c r="B257" s="297"/>
      <c r="C257" s="297" t="s">
        <v>611</v>
      </c>
      <c r="D257" s="297" t="s">
        <v>610</v>
      </c>
      <c r="G257" s="297" t="s">
        <v>1115</v>
      </c>
      <c r="H257" s="297" t="s">
        <v>679</v>
      </c>
      <c r="I257" s="297"/>
      <c r="J257" s="297" t="s">
        <v>1204</v>
      </c>
      <c r="K257" s="297" t="s">
        <v>1203</v>
      </c>
      <c r="M257" s="311">
        <v>740134</v>
      </c>
      <c r="N257" s="311">
        <v>740134</v>
      </c>
      <c r="P257" t="e">
        <f>VLOOKUP(H257,#REF!,1,FALSE)</f>
        <v>#REF!</v>
      </c>
    </row>
    <row r="258" spans="2:16" x14ac:dyDescent="0.25">
      <c r="B258" s="297"/>
      <c r="C258" s="297" t="s">
        <v>679</v>
      </c>
      <c r="D258" s="297" t="s">
        <v>1115</v>
      </c>
      <c r="G258" s="297" t="s">
        <v>678</v>
      </c>
      <c r="H258" s="297" t="s">
        <v>679</v>
      </c>
      <c r="I258" s="297"/>
      <c r="J258" s="297" t="s">
        <v>1204</v>
      </c>
      <c r="K258" s="297" t="s">
        <v>1203</v>
      </c>
      <c r="M258" s="311">
        <v>740134</v>
      </c>
      <c r="N258" s="311">
        <v>740134</v>
      </c>
      <c r="P258" t="e">
        <f>VLOOKUP(H258,#REF!,1,FALSE)</f>
        <v>#REF!</v>
      </c>
    </row>
    <row r="259" spans="2:16" x14ac:dyDescent="0.25">
      <c r="B259" s="297"/>
      <c r="C259" s="297" t="s">
        <v>679</v>
      </c>
      <c r="D259" s="297" t="s">
        <v>678</v>
      </c>
      <c r="G259" s="297" t="s">
        <v>1116</v>
      </c>
      <c r="H259" s="297" t="s">
        <v>685</v>
      </c>
      <c r="I259" s="297"/>
      <c r="J259" s="297" t="s">
        <v>1204</v>
      </c>
      <c r="K259" s="297" t="s">
        <v>1203</v>
      </c>
      <c r="M259" s="311">
        <v>1159941</v>
      </c>
      <c r="N259" s="311">
        <v>1159941</v>
      </c>
      <c r="P259" t="e">
        <f>VLOOKUP(H259,#REF!,1,FALSE)</f>
        <v>#REF!</v>
      </c>
    </row>
    <row r="260" spans="2:16" x14ac:dyDescent="0.25">
      <c r="B260" s="297"/>
      <c r="C260" s="297" t="s">
        <v>685</v>
      </c>
      <c r="D260" s="297" t="s">
        <v>1116</v>
      </c>
      <c r="G260" s="297" t="s">
        <v>684</v>
      </c>
      <c r="H260" s="297" t="s">
        <v>685</v>
      </c>
      <c r="I260" s="297"/>
      <c r="J260" s="297" t="s">
        <v>1204</v>
      </c>
      <c r="K260" s="297" t="s">
        <v>1203</v>
      </c>
      <c r="M260" s="311">
        <v>1159941</v>
      </c>
      <c r="N260" s="311">
        <v>1159941</v>
      </c>
      <c r="P260" t="e">
        <f>VLOOKUP(H260,#REF!,1,FALSE)</f>
        <v>#REF!</v>
      </c>
    </row>
    <row r="261" spans="2:16" x14ac:dyDescent="0.25">
      <c r="B261" s="297"/>
      <c r="C261" s="297" t="s">
        <v>685</v>
      </c>
      <c r="D261" s="297" t="s">
        <v>684</v>
      </c>
      <c r="G261" s="297" t="s">
        <v>1117</v>
      </c>
      <c r="H261" s="297" t="s">
        <v>749</v>
      </c>
      <c r="I261" s="297"/>
      <c r="J261" s="297" t="s">
        <v>1204</v>
      </c>
      <c r="K261" s="297" t="s">
        <v>1203</v>
      </c>
      <c r="M261" s="311">
        <v>554620</v>
      </c>
      <c r="N261" s="311">
        <v>554620</v>
      </c>
      <c r="P261" t="e">
        <f>VLOOKUP(H261,#REF!,1,FALSE)</f>
        <v>#REF!</v>
      </c>
    </row>
    <row r="262" spans="2:16" x14ac:dyDescent="0.25">
      <c r="B262" s="297"/>
      <c r="C262" s="297" t="s">
        <v>749</v>
      </c>
      <c r="D262" s="297" t="s">
        <v>1117</v>
      </c>
      <c r="G262" s="297" t="s">
        <v>748</v>
      </c>
      <c r="H262" s="297" t="s">
        <v>749</v>
      </c>
      <c r="I262" s="297"/>
      <c r="J262" s="297" t="s">
        <v>1204</v>
      </c>
      <c r="K262" s="297" t="s">
        <v>1203</v>
      </c>
      <c r="M262" s="311">
        <v>554620</v>
      </c>
      <c r="N262" s="311">
        <v>554620</v>
      </c>
      <c r="P262" t="e">
        <f>VLOOKUP(H262,#REF!,1,FALSE)</f>
        <v>#REF!</v>
      </c>
    </row>
    <row r="263" spans="2:16" x14ac:dyDescent="0.25">
      <c r="B263" s="297"/>
      <c r="C263" s="297" t="s">
        <v>749</v>
      </c>
      <c r="D263" s="297" t="s">
        <v>748</v>
      </c>
      <c r="G263" s="297" t="s">
        <v>1118</v>
      </c>
      <c r="H263" s="297" t="s">
        <v>779</v>
      </c>
      <c r="I263" s="297"/>
      <c r="J263" s="297" t="s">
        <v>1204</v>
      </c>
      <c r="K263" s="297" t="s">
        <v>1203</v>
      </c>
      <c r="M263" s="311">
        <v>824719</v>
      </c>
      <c r="N263" s="311">
        <v>824719</v>
      </c>
      <c r="P263" t="e">
        <f>VLOOKUP(H263,#REF!,1,FALSE)</f>
        <v>#REF!</v>
      </c>
    </row>
    <row r="264" spans="2:16" x14ac:dyDescent="0.25">
      <c r="B264" s="297"/>
      <c r="C264" s="297" t="s">
        <v>779</v>
      </c>
      <c r="D264" s="297" t="s">
        <v>1118</v>
      </c>
      <c r="G264" s="297" t="s">
        <v>778</v>
      </c>
      <c r="H264" s="297" t="s">
        <v>779</v>
      </c>
      <c r="I264" s="297"/>
      <c r="J264" s="297" t="s">
        <v>1204</v>
      </c>
      <c r="K264" s="297" t="s">
        <v>1203</v>
      </c>
      <c r="M264" s="311">
        <v>824719</v>
      </c>
      <c r="N264" s="311">
        <v>824719</v>
      </c>
      <c r="P264" t="e">
        <f>VLOOKUP(H264,#REF!,1,FALSE)</f>
        <v>#REF!</v>
      </c>
    </row>
    <row r="265" spans="2:16" x14ac:dyDescent="0.25">
      <c r="B265" s="297"/>
      <c r="C265" s="297" t="s">
        <v>779</v>
      </c>
      <c r="D265" s="297" t="s">
        <v>778</v>
      </c>
      <c r="G265" s="296" t="s">
        <v>56</v>
      </c>
      <c r="H265" s="296" t="s">
        <v>57</v>
      </c>
      <c r="I265" s="296"/>
      <c r="J265" s="296" t="s">
        <v>898</v>
      </c>
      <c r="K265" s="297" t="s">
        <v>898</v>
      </c>
      <c r="L265" s="311">
        <v>96621</v>
      </c>
      <c r="P265" t="e">
        <f>VLOOKUP(H265,#REF!,1,FALSE)</f>
        <v>#REF!</v>
      </c>
    </row>
    <row r="266" spans="2:16" x14ac:dyDescent="0.25">
      <c r="B266" s="296"/>
      <c r="C266" s="296" t="s">
        <v>57</v>
      </c>
      <c r="D266" s="296" t="s">
        <v>56</v>
      </c>
      <c r="G266" s="296" t="s">
        <v>78</v>
      </c>
      <c r="H266" s="296" t="s">
        <v>79</v>
      </c>
      <c r="I266" s="296"/>
      <c r="J266" s="296" t="s">
        <v>898</v>
      </c>
      <c r="K266" s="297" t="s">
        <v>898</v>
      </c>
      <c r="L266" s="311">
        <v>69155</v>
      </c>
      <c r="P266" t="e">
        <f>VLOOKUP(H266,#REF!,1,FALSE)</f>
        <v>#REF!</v>
      </c>
    </row>
    <row r="267" spans="2:16" x14ac:dyDescent="0.25">
      <c r="B267" s="296"/>
      <c r="C267" s="296" t="s">
        <v>79</v>
      </c>
      <c r="D267" s="296" t="s">
        <v>78</v>
      </c>
      <c r="G267" s="297" t="s">
        <v>1119</v>
      </c>
      <c r="H267" s="297" t="s">
        <v>1120</v>
      </c>
      <c r="I267" s="297"/>
      <c r="J267" s="297" t="s">
        <v>1206</v>
      </c>
      <c r="K267" s="297" t="s">
        <v>1202</v>
      </c>
      <c r="P267" t="e">
        <f>VLOOKUP(H267,#REF!,1,FALSE)</f>
        <v>#REF!</v>
      </c>
    </row>
    <row r="268" spans="2:16" x14ac:dyDescent="0.25">
      <c r="B268" s="297"/>
      <c r="C268" s="297" t="s">
        <v>1120</v>
      </c>
      <c r="D268" s="297" t="s">
        <v>1119</v>
      </c>
      <c r="G268" s="297" t="s">
        <v>1121</v>
      </c>
      <c r="H268" s="297" t="s">
        <v>1122</v>
      </c>
      <c r="I268" s="297"/>
      <c r="J268" s="297" t="s">
        <v>1206</v>
      </c>
      <c r="K268" s="297" t="s">
        <v>1202</v>
      </c>
      <c r="P268" t="e">
        <f>VLOOKUP(H268,#REF!,1,FALSE)</f>
        <v>#REF!</v>
      </c>
    </row>
    <row r="269" spans="2:16" x14ac:dyDescent="0.25">
      <c r="B269" s="297"/>
      <c r="C269" s="297" t="s">
        <v>1122</v>
      </c>
      <c r="D269" s="297" t="s">
        <v>1121</v>
      </c>
      <c r="G269" s="297" t="s">
        <v>1123</v>
      </c>
      <c r="H269" s="297" t="s">
        <v>1124</v>
      </c>
      <c r="I269" s="297"/>
      <c r="J269" s="297" t="s">
        <v>1206</v>
      </c>
      <c r="K269" s="297" t="s">
        <v>1202</v>
      </c>
      <c r="P269" t="e">
        <f>VLOOKUP(H269,#REF!,1,FALSE)</f>
        <v>#REF!</v>
      </c>
    </row>
    <row r="270" spans="2:16" x14ac:dyDescent="0.25">
      <c r="B270" s="297"/>
      <c r="C270" s="297" t="s">
        <v>1124</v>
      </c>
      <c r="D270" s="297" t="s">
        <v>1123</v>
      </c>
      <c r="G270" s="297" t="s">
        <v>1125</v>
      </c>
      <c r="H270" s="297" t="s">
        <v>1126</v>
      </c>
      <c r="I270" s="297"/>
      <c r="J270" s="297" t="s">
        <v>1206</v>
      </c>
      <c r="K270" s="297" t="s">
        <v>1202</v>
      </c>
      <c r="P270" t="e">
        <f>VLOOKUP(H270,#REF!,1,FALSE)</f>
        <v>#REF!</v>
      </c>
    </row>
    <row r="271" spans="2:16" x14ac:dyDescent="0.25">
      <c r="B271" s="297"/>
      <c r="C271" s="297" t="s">
        <v>1126</v>
      </c>
      <c r="D271" s="297" t="s">
        <v>1125</v>
      </c>
      <c r="G271" s="297" t="s">
        <v>1127</v>
      </c>
      <c r="H271" s="297" t="s">
        <v>1128</v>
      </c>
      <c r="I271" s="297"/>
      <c r="J271" s="297" t="s">
        <v>1206</v>
      </c>
      <c r="K271" s="297" t="s">
        <v>1202</v>
      </c>
      <c r="P271" t="e">
        <f>VLOOKUP(H271,#REF!,1,FALSE)</f>
        <v>#REF!</v>
      </c>
    </row>
    <row r="272" spans="2:16" x14ac:dyDescent="0.25">
      <c r="B272" s="297"/>
      <c r="C272" s="297" t="s">
        <v>1128</v>
      </c>
      <c r="D272" s="297" t="s">
        <v>1127</v>
      </c>
      <c r="G272" s="297" t="s">
        <v>1129</v>
      </c>
      <c r="H272" s="297" t="s">
        <v>1130</v>
      </c>
      <c r="I272" s="297"/>
      <c r="J272" s="297" t="s">
        <v>1206</v>
      </c>
      <c r="K272" s="297" t="s">
        <v>1202</v>
      </c>
      <c r="P272" t="e">
        <f>VLOOKUP(H272,#REF!,1,FALSE)</f>
        <v>#REF!</v>
      </c>
    </row>
    <row r="273" spans="2:16" x14ac:dyDescent="0.25">
      <c r="B273" s="297"/>
      <c r="C273" s="297" t="s">
        <v>1130</v>
      </c>
      <c r="D273" s="297" t="s">
        <v>1129</v>
      </c>
      <c r="G273" s="296" t="s">
        <v>160</v>
      </c>
      <c r="H273" s="296" t="s">
        <v>161</v>
      </c>
      <c r="I273" s="296"/>
      <c r="J273" s="296" t="s">
        <v>898</v>
      </c>
      <c r="K273" s="297" t="s">
        <v>898</v>
      </c>
      <c r="L273" s="311">
        <v>108144</v>
      </c>
      <c r="P273" t="e">
        <f>VLOOKUP(H273,#REF!,1,FALSE)</f>
        <v>#REF!</v>
      </c>
    </row>
    <row r="274" spans="2:16" x14ac:dyDescent="0.25">
      <c r="B274" s="296"/>
      <c r="C274" s="296" t="s">
        <v>161</v>
      </c>
      <c r="D274" s="296" t="s">
        <v>160</v>
      </c>
      <c r="G274" s="296" t="s">
        <v>196</v>
      </c>
      <c r="H274" s="296" t="s">
        <v>197</v>
      </c>
      <c r="I274" s="296"/>
      <c r="J274" s="296" t="s">
        <v>898</v>
      </c>
      <c r="K274" s="297" t="s">
        <v>898</v>
      </c>
      <c r="L274" s="311">
        <v>70771</v>
      </c>
      <c r="P274" t="e">
        <f>VLOOKUP(H274,#REF!,1,FALSE)</f>
        <v>#REF!</v>
      </c>
    </row>
    <row r="275" spans="2:16" x14ac:dyDescent="0.25">
      <c r="B275" s="296"/>
      <c r="C275" s="296" t="s">
        <v>197</v>
      </c>
      <c r="D275" s="296" t="s">
        <v>196</v>
      </c>
      <c r="G275" s="296" t="s">
        <v>276</v>
      </c>
      <c r="H275" s="296" t="s">
        <v>277</v>
      </c>
      <c r="I275" s="296"/>
      <c r="J275" s="296" t="s">
        <v>898</v>
      </c>
      <c r="K275" s="297" t="s">
        <v>898</v>
      </c>
      <c r="L275" s="311">
        <v>52758</v>
      </c>
      <c r="P275" t="e">
        <f>VLOOKUP(H275,#REF!,1,FALSE)</f>
        <v>#REF!</v>
      </c>
    </row>
    <row r="276" spans="2:16" x14ac:dyDescent="0.25">
      <c r="B276" s="296"/>
      <c r="C276" s="296" t="s">
        <v>277</v>
      </c>
      <c r="D276" s="296" t="s">
        <v>276</v>
      </c>
      <c r="G276" s="296" t="s">
        <v>626</v>
      </c>
      <c r="H276" s="296" t="s">
        <v>627</v>
      </c>
      <c r="I276" s="296"/>
      <c r="J276" s="296" t="s">
        <v>898</v>
      </c>
      <c r="K276" s="297" t="s">
        <v>898</v>
      </c>
      <c r="L276" s="311">
        <v>103768</v>
      </c>
      <c r="P276" t="e">
        <f>VLOOKUP(H276,#REF!,1,FALSE)</f>
        <v>#REF!</v>
      </c>
    </row>
    <row r="277" spans="2:16" x14ac:dyDescent="0.25">
      <c r="B277" s="296"/>
      <c r="C277" s="296" t="s">
        <v>627</v>
      </c>
      <c r="D277" s="296" t="s">
        <v>626</v>
      </c>
      <c r="G277" s="296" t="s">
        <v>58</v>
      </c>
      <c r="H277" s="296" t="s">
        <v>59</v>
      </c>
      <c r="I277" s="296"/>
      <c r="J277" s="296" t="s">
        <v>898</v>
      </c>
      <c r="K277" s="297" t="s">
        <v>898</v>
      </c>
      <c r="L277" s="311">
        <v>123961</v>
      </c>
      <c r="P277" t="e">
        <f>VLOOKUP(H277,#REF!,1,FALSE)</f>
        <v>#REF!</v>
      </c>
    </row>
    <row r="278" spans="2:16" x14ac:dyDescent="0.25">
      <c r="B278" s="296"/>
      <c r="C278" s="296" t="s">
        <v>59</v>
      </c>
      <c r="D278" s="296" t="s">
        <v>58</v>
      </c>
      <c r="G278" s="296" t="s">
        <v>104</v>
      </c>
      <c r="H278" s="296" t="s">
        <v>105</v>
      </c>
      <c r="I278" s="296"/>
      <c r="J278" s="296" t="s">
        <v>898</v>
      </c>
      <c r="K278" s="297" t="s">
        <v>898</v>
      </c>
      <c r="L278" s="311">
        <v>76805</v>
      </c>
      <c r="P278" t="e">
        <f>VLOOKUP(H278,#REF!,1,FALSE)</f>
        <v>#REF!</v>
      </c>
    </row>
    <row r="279" spans="2:16" x14ac:dyDescent="0.25">
      <c r="B279" s="296"/>
      <c r="C279" s="296" t="s">
        <v>105</v>
      </c>
      <c r="D279" s="296" t="s">
        <v>104</v>
      </c>
      <c r="G279" s="296" t="s">
        <v>180</v>
      </c>
      <c r="H279" s="296" t="s">
        <v>181</v>
      </c>
      <c r="I279" s="296"/>
      <c r="J279" s="296" t="s">
        <v>898</v>
      </c>
      <c r="K279" s="297" t="s">
        <v>898</v>
      </c>
      <c r="L279" s="311">
        <v>104290</v>
      </c>
      <c r="P279" t="e">
        <f>VLOOKUP(H279,#REF!,1,FALSE)</f>
        <v>#REF!</v>
      </c>
    </row>
    <row r="280" spans="2:16" x14ac:dyDescent="0.25">
      <c r="B280" s="296"/>
      <c r="C280" s="296" t="s">
        <v>181</v>
      </c>
      <c r="D280" s="296" t="s">
        <v>180</v>
      </c>
      <c r="G280" s="297" t="s">
        <v>1131</v>
      </c>
      <c r="H280" s="297" t="s">
        <v>1132</v>
      </c>
      <c r="I280" s="297"/>
      <c r="J280" s="297" t="s">
        <v>1206</v>
      </c>
      <c r="K280" s="297" t="s">
        <v>1202</v>
      </c>
      <c r="P280" t="e">
        <f>VLOOKUP(H280,#REF!,1,FALSE)</f>
        <v>#REF!</v>
      </c>
    </row>
    <row r="281" spans="2:16" x14ac:dyDescent="0.25">
      <c r="B281" s="297"/>
      <c r="C281" s="297" t="s">
        <v>1132</v>
      </c>
      <c r="D281" s="297" t="s">
        <v>1131</v>
      </c>
      <c r="G281" s="297" t="s">
        <v>1133</v>
      </c>
      <c r="H281" s="297" t="s">
        <v>1134</v>
      </c>
      <c r="I281" s="297"/>
      <c r="J281" s="297" t="s">
        <v>1206</v>
      </c>
      <c r="K281" s="297" t="s">
        <v>1202</v>
      </c>
      <c r="P281" t="e">
        <f>VLOOKUP(H281,#REF!,1,FALSE)</f>
        <v>#REF!</v>
      </c>
    </row>
    <row r="282" spans="2:16" x14ac:dyDescent="0.25">
      <c r="B282" s="297"/>
      <c r="C282" s="297" t="s">
        <v>1134</v>
      </c>
      <c r="D282" s="297" t="s">
        <v>1133</v>
      </c>
      <c r="G282" s="297" t="s">
        <v>1135</v>
      </c>
      <c r="H282" s="297" t="s">
        <v>1136</v>
      </c>
      <c r="I282" s="297"/>
      <c r="J282" s="297" t="s">
        <v>1206</v>
      </c>
      <c r="K282" s="297" t="s">
        <v>1202</v>
      </c>
      <c r="P282" t="e">
        <f>VLOOKUP(H282,#REF!,1,FALSE)</f>
        <v>#REF!</v>
      </c>
    </row>
    <row r="283" spans="2:16" x14ac:dyDescent="0.25">
      <c r="B283" s="297"/>
      <c r="C283" s="297" t="s">
        <v>1136</v>
      </c>
      <c r="D283" s="297" t="s">
        <v>1135</v>
      </c>
      <c r="G283" s="297" t="s">
        <v>1137</v>
      </c>
      <c r="H283" s="297" t="s">
        <v>1138</v>
      </c>
      <c r="I283" s="297"/>
      <c r="J283" s="297" t="s">
        <v>1207</v>
      </c>
      <c r="K283" s="297" t="s">
        <v>1202</v>
      </c>
      <c r="P283" t="e">
        <f>VLOOKUP(H283,#REF!,1,FALSE)</f>
        <v>#REF!</v>
      </c>
    </row>
    <row r="284" spans="2:16" x14ac:dyDescent="0.25">
      <c r="B284" s="297"/>
      <c r="C284" s="297" t="s">
        <v>1138</v>
      </c>
      <c r="D284" s="297" t="s">
        <v>1137</v>
      </c>
      <c r="G284" s="296" t="s">
        <v>190</v>
      </c>
      <c r="H284" s="296" t="s">
        <v>191</v>
      </c>
      <c r="I284" s="296"/>
      <c r="J284" s="296" t="s">
        <v>903</v>
      </c>
      <c r="K284" s="297" t="s">
        <v>1203</v>
      </c>
      <c r="L284" s="311">
        <v>8614</v>
      </c>
      <c r="P284" t="e">
        <f>VLOOKUP(H284,#REF!,1,FALSE)</f>
        <v>#REF!</v>
      </c>
    </row>
    <row r="285" spans="2:16" x14ac:dyDescent="0.25">
      <c r="B285" s="296"/>
      <c r="C285" s="296" t="s">
        <v>191</v>
      </c>
      <c r="D285" s="296" t="s">
        <v>936</v>
      </c>
      <c r="G285" s="296" t="s">
        <v>286</v>
      </c>
      <c r="H285" s="296" t="s">
        <v>287</v>
      </c>
      <c r="I285" s="296"/>
      <c r="J285" s="296" t="s">
        <v>898</v>
      </c>
      <c r="K285" s="297" t="s">
        <v>898</v>
      </c>
      <c r="L285" s="311">
        <v>112994</v>
      </c>
      <c r="P285" t="e">
        <f>VLOOKUP(H285,#REF!,1,FALSE)</f>
        <v>#REF!</v>
      </c>
    </row>
    <row r="286" spans="2:16" x14ac:dyDescent="0.25">
      <c r="B286" s="296"/>
      <c r="C286" s="296" t="s">
        <v>287</v>
      </c>
      <c r="D286" s="296" t="s">
        <v>286</v>
      </c>
      <c r="G286" s="296" t="s">
        <v>364</v>
      </c>
      <c r="H286" s="296" t="s">
        <v>365</v>
      </c>
      <c r="I286" s="296"/>
      <c r="J286" s="296" t="s">
        <v>898</v>
      </c>
      <c r="K286" s="297" t="s">
        <v>898</v>
      </c>
      <c r="L286" s="311">
        <v>92367</v>
      </c>
      <c r="P286" t="e">
        <f>VLOOKUP(H286,#REF!,1,FALSE)</f>
        <v>#REF!</v>
      </c>
    </row>
    <row r="287" spans="2:16" x14ac:dyDescent="0.25">
      <c r="B287" s="296"/>
      <c r="C287" s="296" t="s">
        <v>365</v>
      </c>
      <c r="D287" s="296" t="s">
        <v>364</v>
      </c>
      <c r="G287" s="297" t="s">
        <v>52</v>
      </c>
      <c r="H287" s="297" t="s">
        <v>1140</v>
      </c>
      <c r="I287" s="297"/>
      <c r="J287" s="297" t="s">
        <v>1208</v>
      </c>
      <c r="K287" s="297" t="s">
        <v>1202</v>
      </c>
      <c r="M287" s="311">
        <v>8450952</v>
      </c>
      <c r="P287" t="e">
        <f>VLOOKUP(H287,#REF!,1,FALSE)</f>
        <v>#REF!</v>
      </c>
    </row>
    <row r="288" spans="2:16" x14ac:dyDescent="0.25">
      <c r="B288" s="297"/>
      <c r="C288" s="297" t="s">
        <v>1140</v>
      </c>
      <c r="D288" s="297" t="s">
        <v>1139</v>
      </c>
      <c r="G288" s="297"/>
      <c r="H288" s="297"/>
      <c r="I288" s="297"/>
      <c r="J288" s="297"/>
      <c r="K288" s="297"/>
      <c r="M288" s="311">
        <v>8450952</v>
      </c>
      <c r="P288" t="e">
        <f>VLOOKUP(H288,#REF!,1,FALSE)</f>
        <v>#REF!</v>
      </c>
    </row>
    <row r="289" spans="2:16" x14ac:dyDescent="0.25">
      <c r="B289" s="297"/>
      <c r="C289" s="297" t="s">
        <v>940</v>
      </c>
      <c r="D289" s="297" t="s">
        <v>939</v>
      </c>
      <c r="G289" s="296" t="s">
        <v>484</v>
      </c>
      <c r="H289" s="296" t="s">
        <v>485</v>
      </c>
      <c r="I289" s="296"/>
      <c r="J289" s="296" t="s">
        <v>898</v>
      </c>
      <c r="K289" s="297" t="s">
        <v>898</v>
      </c>
      <c r="L289" s="311">
        <v>99767</v>
      </c>
      <c r="P289" t="e">
        <f>VLOOKUP(H289,#REF!,1,FALSE)</f>
        <v>#REF!</v>
      </c>
    </row>
    <row r="290" spans="2:16" x14ac:dyDescent="0.25">
      <c r="B290" s="296"/>
      <c r="C290" s="296" t="s">
        <v>485</v>
      </c>
      <c r="D290" s="296" t="s">
        <v>484</v>
      </c>
      <c r="G290" s="296" t="s">
        <v>616</v>
      </c>
      <c r="H290" s="296" t="s">
        <v>617</v>
      </c>
      <c r="I290" s="296"/>
      <c r="J290" s="296" t="s">
        <v>898</v>
      </c>
      <c r="K290" s="297" t="s">
        <v>898</v>
      </c>
      <c r="L290" s="311">
        <v>97499</v>
      </c>
      <c r="P290" t="e">
        <f>VLOOKUP(H290,#REF!,1,FALSE)</f>
        <v>#REF!</v>
      </c>
    </row>
    <row r="291" spans="2:16" x14ac:dyDescent="0.25">
      <c r="B291" s="296"/>
      <c r="C291" s="296" t="s">
        <v>617</v>
      </c>
      <c r="D291" s="296" t="s">
        <v>616</v>
      </c>
      <c r="G291" s="296" t="s">
        <v>226</v>
      </c>
      <c r="H291" s="296" t="s">
        <v>227</v>
      </c>
      <c r="I291" s="296"/>
      <c r="J291" s="296" t="s">
        <v>898</v>
      </c>
      <c r="K291" s="297" t="s">
        <v>898</v>
      </c>
      <c r="L291" s="311">
        <v>71315</v>
      </c>
      <c r="P291" t="e">
        <f>VLOOKUP(H291,#REF!,1,FALSE)</f>
        <v>#REF!</v>
      </c>
    </row>
    <row r="292" spans="2:16" x14ac:dyDescent="0.25">
      <c r="B292" s="296"/>
      <c r="C292" s="296" t="s">
        <v>227</v>
      </c>
      <c r="D292" s="296" t="s">
        <v>226</v>
      </c>
      <c r="G292" s="297" t="s">
        <v>1141</v>
      </c>
      <c r="H292" s="297" t="s">
        <v>383</v>
      </c>
      <c r="I292" s="297"/>
      <c r="J292" s="297" t="s">
        <v>1209</v>
      </c>
      <c r="K292" s="297" t="s">
        <v>1203</v>
      </c>
      <c r="P292" t="e">
        <f>VLOOKUP(H292,#REF!,1,FALSE)</f>
        <v>#REF!</v>
      </c>
    </row>
    <row r="293" spans="2:16" x14ac:dyDescent="0.25">
      <c r="B293" s="297"/>
      <c r="C293" s="297" t="s">
        <v>383</v>
      </c>
      <c r="D293" s="297" t="s">
        <v>1141</v>
      </c>
      <c r="G293" s="296" t="s">
        <v>382</v>
      </c>
      <c r="H293" s="296" t="s">
        <v>383</v>
      </c>
      <c r="I293" s="296"/>
      <c r="J293" s="296" t="s">
        <v>1209</v>
      </c>
      <c r="K293" s="297" t="s">
        <v>1203</v>
      </c>
      <c r="L293" s="311">
        <v>139895</v>
      </c>
      <c r="P293" t="e">
        <f>VLOOKUP(H293,#REF!,1,FALSE)</f>
        <v>#REF!</v>
      </c>
    </row>
    <row r="294" spans="2:16" x14ac:dyDescent="0.25">
      <c r="B294" s="296"/>
      <c r="C294" s="296" t="s">
        <v>383</v>
      </c>
      <c r="D294" s="296" t="s">
        <v>382</v>
      </c>
      <c r="G294" s="296" t="s">
        <v>86</v>
      </c>
      <c r="H294" s="296" t="s">
        <v>87</v>
      </c>
      <c r="I294" s="296"/>
      <c r="J294" s="296" t="s">
        <v>1210</v>
      </c>
      <c r="K294" s="297" t="s">
        <v>1203</v>
      </c>
      <c r="L294" s="311">
        <v>178896</v>
      </c>
      <c r="P294" t="e">
        <f>VLOOKUP(H294,#REF!,1,FALSE)</f>
        <v>#REF!</v>
      </c>
    </row>
    <row r="295" spans="2:16" x14ac:dyDescent="0.25">
      <c r="B295" s="296"/>
      <c r="C295" s="296" t="s">
        <v>87</v>
      </c>
      <c r="D295" s="296" t="s">
        <v>86</v>
      </c>
      <c r="G295" s="296" t="s">
        <v>126</v>
      </c>
      <c r="H295" s="296" t="s">
        <v>127</v>
      </c>
      <c r="I295" s="296"/>
      <c r="J295" s="296" t="s">
        <v>1210</v>
      </c>
      <c r="K295" s="297" t="s">
        <v>1203</v>
      </c>
      <c r="L295" s="311">
        <v>438711</v>
      </c>
      <c r="P295" t="e">
        <f>VLOOKUP(H295,#REF!,1,FALSE)</f>
        <v>#REF!</v>
      </c>
    </row>
    <row r="296" spans="2:16" x14ac:dyDescent="0.25">
      <c r="B296" s="296"/>
      <c r="C296" s="296" t="s">
        <v>127</v>
      </c>
      <c r="D296" s="296" t="s">
        <v>126</v>
      </c>
      <c r="G296" s="296" t="s">
        <v>618</v>
      </c>
      <c r="H296" s="296" t="s">
        <v>619</v>
      </c>
      <c r="I296" s="296"/>
      <c r="J296" s="296" t="s">
        <v>1210</v>
      </c>
      <c r="K296" s="297" t="s">
        <v>1203</v>
      </c>
      <c r="L296" s="311">
        <v>269448</v>
      </c>
      <c r="P296" t="e">
        <f>VLOOKUP(H296,#REF!,1,FALSE)</f>
        <v>#REF!</v>
      </c>
    </row>
    <row r="297" spans="2:16" x14ac:dyDescent="0.25">
      <c r="B297" s="296"/>
      <c r="C297" s="296" t="s">
        <v>619</v>
      </c>
      <c r="D297" s="296" t="s">
        <v>618</v>
      </c>
      <c r="G297" s="296" t="s">
        <v>496</v>
      </c>
      <c r="H297" s="296" t="s">
        <v>497</v>
      </c>
      <c r="I297" s="296"/>
      <c r="J297" s="296" t="s">
        <v>1210</v>
      </c>
      <c r="K297" s="297" t="s">
        <v>1203</v>
      </c>
      <c r="L297" s="311">
        <v>209333</v>
      </c>
      <c r="P297" t="e">
        <f>VLOOKUP(H297,#REF!,1,FALSE)</f>
        <v>#REF!</v>
      </c>
    </row>
    <row r="298" spans="2:16" x14ac:dyDescent="0.25">
      <c r="B298" s="296"/>
      <c r="C298" s="296" t="s">
        <v>497</v>
      </c>
      <c r="D298" s="296" t="s">
        <v>496</v>
      </c>
      <c r="G298" s="296" t="s">
        <v>348</v>
      </c>
      <c r="H298" s="296" t="s">
        <v>349</v>
      </c>
      <c r="I298" s="296"/>
      <c r="J298" s="296" t="s">
        <v>1210</v>
      </c>
      <c r="K298" s="297" t="s">
        <v>1203</v>
      </c>
      <c r="L298" s="311">
        <v>92707</v>
      </c>
      <c r="P298" t="e">
        <f>VLOOKUP(H298,#REF!,1,FALSE)</f>
        <v>#REF!</v>
      </c>
    </row>
    <row r="299" spans="2:16" x14ac:dyDescent="0.25">
      <c r="B299" s="296"/>
      <c r="C299" s="296" t="s">
        <v>349</v>
      </c>
      <c r="D299" s="296" t="s">
        <v>348</v>
      </c>
      <c r="G299" s="296" t="s">
        <v>462</v>
      </c>
      <c r="H299" s="296" t="s">
        <v>463</v>
      </c>
      <c r="I299" s="296"/>
      <c r="J299" s="296" t="s">
        <v>1210</v>
      </c>
      <c r="K299" s="297" t="s">
        <v>1203</v>
      </c>
      <c r="L299" s="311">
        <v>139855</v>
      </c>
      <c r="P299" t="e">
        <f>VLOOKUP(H299,#REF!,1,FALSE)</f>
        <v>#REF!</v>
      </c>
    </row>
    <row r="300" spans="2:16" x14ac:dyDescent="0.25">
      <c r="B300" s="296"/>
      <c r="C300" s="296" t="s">
        <v>463</v>
      </c>
      <c r="D300" s="296" t="s">
        <v>462</v>
      </c>
      <c r="G300" s="296" t="s">
        <v>550</v>
      </c>
      <c r="H300" s="296" t="s">
        <v>551</v>
      </c>
      <c r="I300" s="296"/>
      <c r="J300" s="296" t="s">
        <v>1210</v>
      </c>
      <c r="K300" s="297" t="s">
        <v>1203</v>
      </c>
      <c r="L300" s="311">
        <v>135065</v>
      </c>
      <c r="P300" t="e">
        <f>VLOOKUP(H300,#REF!,1,FALSE)</f>
        <v>#REF!</v>
      </c>
    </row>
    <row r="301" spans="2:16" x14ac:dyDescent="0.25">
      <c r="B301" s="296"/>
      <c r="C301" s="296" t="s">
        <v>551</v>
      </c>
      <c r="D301" s="296" t="s">
        <v>550</v>
      </c>
      <c r="G301" s="296" t="s">
        <v>670</v>
      </c>
      <c r="H301" s="296" t="s">
        <v>671</v>
      </c>
      <c r="I301" s="296"/>
      <c r="J301" s="296" t="s">
        <v>1210</v>
      </c>
      <c r="K301" s="297" t="s">
        <v>1203</v>
      </c>
      <c r="L301" s="311">
        <v>194795</v>
      </c>
      <c r="P301" t="e">
        <f>VLOOKUP(H301,#REF!,1,FALSE)</f>
        <v>#REF!</v>
      </c>
    </row>
    <row r="302" spans="2:16" x14ac:dyDescent="0.25">
      <c r="B302" s="296"/>
      <c r="C302" s="296" t="s">
        <v>671</v>
      </c>
      <c r="D302" s="296" t="s">
        <v>670</v>
      </c>
      <c r="G302" s="296" t="s">
        <v>252</v>
      </c>
      <c r="H302" s="296" t="s">
        <v>253</v>
      </c>
      <c r="I302" s="296"/>
      <c r="J302" s="296" t="s">
        <v>898</v>
      </c>
      <c r="K302" s="297" t="s">
        <v>898</v>
      </c>
      <c r="L302" s="311">
        <v>134955</v>
      </c>
      <c r="P302" t="e">
        <f>VLOOKUP(H302,#REF!,1,FALSE)</f>
        <v>#REF!</v>
      </c>
    </row>
    <row r="303" spans="2:16" x14ac:dyDescent="0.25">
      <c r="B303" s="296"/>
      <c r="C303" s="296" t="s">
        <v>253</v>
      </c>
      <c r="D303" s="296" t="s">
        <v>252</v>
      </c>
      <c r="G303" s="296" t="s">
        <v>264</v>
      </c>
      <c r="H303" s="296" t="s">
        <v>265</v>
      </c>
      <c r="I303" s="296"/>
      <c r="J303" s="296" t="s">
        <v>1210</v>
      </c>
      <c r="K303" s="297" t="s">
        <v>1203</v>
      </c>
      <c r="L303" s="311">
        <v>339546</v>
      </c>
      <c r="P303" t="e">
        <f>VLOOKUP(H303,#REF!,1,FALSE)</f>
        <v>#REF!</v>
      </c>
    </row>
    <row r="304" spans="2:16" x14ac:dyDescent="0.25">
      <c r="B304" s="296"/>
      <c r="C304" s="296" t="s">
        <v>265</v>
      </c>
      <c r="D304" s="296" t="s">
        <v>264</v>
      </c>
      <c r="G304" s="296" t="s">
        <v>398</v>
      </c>
      <c r="H304" s="296" t="s">
        <v>399</v>
      </c>
      <c r="I304" s="296"/>
      <c r="J304" s="296" t="s">
        <v>1210</v>
      </c>
      <c r="K304" s="297" t="s">
        <v>1203</v>
      </c>
      <c r="L304" s="311">
        <v>258403</v>
      </c>
      <c r="P304" t="e">
        <f>VLOOKUP(H304,#REF!,1,FALSE)</f>
        <v>#REF!</v>
      </c>
    </row>
    <row r="305" spans="2:16" x14ac:dyDescent="0.25">
      <c r="B305" s="296"/>
      <c r="C305" s="296" t="s">
        <v>399</v>
      </c>
      <c r="D305" s="296" t="s">
        <v>398</v>
      </c>
      <c r="G305" s="296" t="s">
        <v>486</v>
      </c>
      <c r="H305" s="296" t="s">
        <v>487</v>
      </c>
      <c r="I305" s="296"/>
      <c r="J305" s="296" t="s">
        <v>1210</v>
      </c>
      <c r="K305" s="297" t="s">
        <v>1203</v>
      </c>
      <c r="L305" s="311">
        <v>159921</v>
      </c>
      <c r="P305" t="e">
        <f>VLOOKUP(H305,#REF!,1,FALSE)</f>
        <v>#REF!</v>
      </c>
    </row>
    <row r="306" spans="2:16" x14ac:dyDescent="0.25">
      <c r="B306" s="296"/>
      <c r="C306" s="296" t="s">
        <v>487</v>
      </c>
      <c r="D306" s="296" t="s">
        <v>486</v>
      </c>
      <c r="G306" s="296" t="s">
        <v>492</v>
      </c>
      <c r="H306" s="296" t="s">
        <v>493</v>
      </c>
      <c r="I306" s="296"/>
      <c r="J306" s="296" t="s">
        <v>1210</v>
      </c>
      <c r="K306" s="297" t="s">
        <v>1203</v>
      </c>
      <c r="L306" s="311">
        <v>169789</v>
      </c>
      <c r="P306" t="e">
        <f>VLOOKUP(H306,#REF!,1,FALSE)</f>
        <v>#REF!</v>
      </c>
    </row>
    <row r="307" spans="2:16" x14ac:dyDescent="0.25">
      <c r="B307" s="296"/>
      <c r="C307" s="296" t="s">
        <v>493</v>
      </c>
      <c r="D307" s="296" t="s">
        <v>492</v>
      </c>
      <c r="G307" s="297" t="s">
        <v>342</v>
      </c>
      <c r="H307" s="297" t="s">
        <v>343</v>
      </c>
      <c r="I307" s="297"/>
      <c r="J307" s="297" t="s">
        <v>898</v>
      </c>
      <c r="K307" s="297" t="s">
        <v>898</v>
      </c>
      <c r="L307" s="311">
        <v>159892</v>
      </c>
      <c r="P307" t="e">
        <f>VLOOKUP(H307,#REF!,1,FALSE)</f>
        <v>#REF!</v>
      </c>
    </row>
    <row r="308" spans="2:16" x14ac:dyDescent="0.25">
      <c r="B308" s="297"/>
      <c r="C308" s="297" t="s">
        <v>343</v>
      </c>
      <c r="D308" s="297" t="s">
        <v>342</v>
      </c>
      <c r="G308" s="297" t="s">
        <v>582</v>
      </c>
      <c r="H308" s="297" t="s">
        <v>583</v>
      </c>
      <c r="I308" s="297"/>
      <c r="J308" s="297" t="s">
        <v>898</v>
      </c>
      <c r="K308" s="297" t="s">
        <v>898</v>
      </c>
      <c r="L308" s="311">
        <v>52112</v>
      </c>
      <c r="P308" t="e">
        <f>VLOOKUP(H308,#REF!,1,FALSE)</f>
        <v>#REF!</v>
      </c>
    </row>
    <row r="309" spans="2:16" x14ac:dyDescent="0.25">
      <c r="B309" s="297"/>
      <c r="C309" s="297" t="s">
        <v>583</v>
      </c>
      <c r="D309" s="297" t="s">
        <v>582</v>
      </c>
      <c r="G309" s="297" t="s">
        <v>594</v>
      </c>
      <c r="H309" s="297" t="s">
        <v>595</v>
      </c>
      <c r="I309" s="297"/>
      <c r="J309" s="297" t="s">
        <v>898</v>
      </c>
      <c r="K309" s="297" t="s">
        <v>898</v>
      </c>
      <c r="L309" s="311">
        <v>85430</v>
      </c>
      <c r="P309" t="e">
        <f>VLOOKUP(H309,#REF!,1,FALSE)</f>
        <v>#REF!</v>
      </c>
    </row>
    <row r="310" spans="2:16" x14ac:dyDescent="0.25">
      <c r="B310" s="297"/>
      <c r="C310" s="297" t="s">
        <v>595</v>
      </c>
      <c r="D310" s="297" t="s">
        <v>594</v>
      </c>
      <c r="G310" s="296" t="s">
        <v>818</v>
      </c>
      <c r="H310" s="296" t="s">
        <v>819</v>
      </c>
      <c r="I310" s="296"/>
      <c r="J310" s="296" t="s">
        <v>1210</v>
      </c>
      <c r="K310" s="297" t="s">
        <v>1203</v>
      </c>
      <c r="L310" s="311">
        <v>201559</v>
      </c>
      <c r="P310" t="e">
        <f>VLOOKUP(H310,#REF!,1,FALSE)</f>
        <v>#REF!</v>
      </c>
    </row>
    <row r="311" spans="2:16" x14ac:dyDescent="0.25">
      <c r="B311" s="296"/>
      <c r="C311" s="296" t="s">
        <v>819</v>
      </c>
      <c r="D311" s="296" t="s">
        <v>818</v>
      </c>
      <c r="G311" s="297" t="s">
        <v>504</v>
      </c>
      <c r="H311" s="297" t="s">
        <v>505</v>
      </c>
      <c r="I311" s="297"/>
      <c r="J311" s="297" t="s">
        <v>1205</v>
      </c>
      <c r="K311" s="297" t="s">
        <v>1203</v>
      </c>
      <c r="M311" s="311">
        <v>605503</v>
      </c>
      <c r="N311" s="311">
        <v>605503</v>
      </c>
      <c r="P311" t="e">
        <f>VLOOKUP(H311,#REF!,1,FALSE)</f>
        <v>#REF!</v>
      </c>
    </row>
    <row r="312" spans="2:16" x14ac:dyDescent="0.25">
      <c r="B312" s="297"/>
      <c r="C312" s="297" t="s">
        <v>505</v>
      </c>
      <c r="D312" s="297" t="s">
        <v>504</v>
      </c>
      <c r="G312" s="296" t="s">
        <v>434</v>
      </c>
      <c r="H312" s="296" t="s">
        <v>435</v>
      </c>
      <c r="I312" s="296"/>
      <c r="J312" s="296" t="s">
        <v>1210</v>
      </c>
      <c r="K312" s="297" t="s">
        <v>1203</v>
      </c>
      <c r="L312" s="311">
        <v>210279</v>
      </c>
      <c r="P312" t="e">
        <f>VLOOKUP(H312,#REF!,1,FALSE)</f>
        <v>#REF!</v>
      </c>
    </row>
    <row r="313" spans="2:16" x14ac:dyDescent="0.25">
      <c r="B313" s="296"/>
      <c r="C313" s="296" t="s">
        <v>435</v>
      </c>
      <c r="D313" s="296" t="s">
        <v>434</v>
      </c>
      <c r="G313" s="296" t="s">
        <v>292</v>
      </c>
      <c r="H313" s="296" t="s">
        <v>293</v>
      </c>
      <c r="I313" s="296"/>
      <c r="J313" s="296" t="s">
        <v>898</v>
      </c>
      <c r="K313" s="297" t="s">
        <v>898</v>
      </c>
      <c r="L313" s="311">
        <v>119090</v>
      </c>
      <c r="P313" t="e">
        <f>VLOOKUP(H313,#REF!,1,FALSE)</f>
        <v>#REF!</v>
      </c>
    </row>
    <row r="314" spans="2:16" x14ac:dyDescent="0.25">
      <c r="B314" s="296"/>
      <c r="C314" s="296" t="s">
        <v>293</v>
      </c>
      <c r="D314" s="296" t="s">
        <v>292</v>
      </c>
      <c r="G314" s="296" t="s">
        <v>464</v>
      </c>
      <c r="H314" s="296" t="s">
        <v>465</v>
      </c>
      <c r="I314" s="296"/>
      <c r="J314" s="296" t="s">
        <v>1210</v>
      </c>
      <c r="K314" s="297" t="s">
        <v>1203</v>
      </c>
      <c r="L314" s="311">
        <v>258213</v>
      </c>
      <c r="P314" t="e">
        <f>VLOOKUP(H314,#REF!,1,FALSE)</f>
        <v>#REF!</v>
      </c>
    </row>
    <row r="315" spans="2:16" x14ac:dyDescent="0.25">
      <c r="B315" s="296"/>
      <c r="C315" s="296" t="s">
        <v>465</v>
      </c>
      <c r="D315" s="296" t="s">
        <v>464</v>
      </c>
      <c r="G315" s="296" t="s">
        <v>222</v>
      </c>
      <c r="H315" s="296" t="s">
        <v>223</v>
      </c>
      <c r="I315" s="296"/>
      <c r="J315" s="296" t="s">
        <v>1210</v>
      </c>
      <c r="K315" s="297" t="s">
        <v>1203</v>
      </c>
      <c r="L315" s="311">
        <v>254569</v>
      </c>
      <c r="P315" t="e">
        <f>VLOOKUP(H315,#REF!,1,FALSE)</f>
        <v>#REF!</v>
      </c>
    </row>
    <row r="316" spans="2:16" x14ac:dyDescent="0.25">
      <c r="B316" s="296"/>
      <c r="C316" s="296" t="s">
        <v>223</v>
      </c>
      <c r="D316" s="296" t="s">
        <v>222</v>
      </c>
      <c r="G316" s="296" t="s">
        <v>110</v>
      </c>
      <c r="H316" s="296" t="s">
        <v>111</v>
      </c>
      <c r="I316" s="296"/>
      <c r="J316" s="296" t="s">
        <v>1210</v>
      </c>
      <c r="K316" s="297" t="s">
        <v>1203</v>
      </c>
      <c r="L316" s="311">
        <v>188413</v>
      </c>
      <c r="P316" t="e">
        <f>VLOOKUP(H316,#REF!,1,FALSE)</f>
        <v>#REF!</v>
      </c>
    </row>
    <row r="317" spans="2:16" x14ac:dyDescent="0.25">
      <c r="B317" s="296"/>
      <c r="C317" s="296" t="s">
        <v>111</v>
      </c>
      <c r="D317" s="296" t="s">
        <v>110</v>
      </c>
      <c r="G317" s="296" t="s">
        <v>538</v>
      </c>
      <c r="H317" s="296" t="s">
        <v>539</v>
      </c>
      <c r="I317" s="296"/>
      <c r="J317" s="296" t="s">
        <v>1210</v>
      </c>
      <c r="K317" s="297" t="s">
        <v>1203</v>
      </c>
      <c r="L317" s="311">
        <v>151184</v>
      </c>
      <c r="P317" t="e">
        <f>VLOOKUP(H317,#REF!,1,FALSE)</f>
        <v>#REF!</v>
      </c>
    </row>
    <row r="318" spans="2:16" x14ac:dyDescent="0.25">
      <c r="B318" s="296"/>
      <c r="C318" s="296" t="s">
        <v>539</v>
      </c>
      <c r="D318" s="296" t="s">
        <v>538</v>
      </c>
      <c r="G318" s="296" t="s">
        <v>216</v>
      </c>
      <c r="H318" s="296" t="s">
        <v>217</v>
      </c>
      <c r="I318" s="296"/>
      <c r="J318" s="296" t="s">
        <v>1210</v>
      </c>
      <c r="K318" s="297" t="s">
        <v>1203</v>
      </c>
      <c r="L318" s="311">
        <v>106565</v>
      </c>
      <c r="P318" t="e">
        <f>VLOOKUP(H318,#REF!,1,FALSE)</f>
        <v>#REF!</v>
      </c>
    </row>
    <row r="319" spans="2:16" x14ac:dyDescent="0.25">
      <c r="B319" s="296"/>
      <c r="C319" s="296" t="s">
        <v>217</v>
      </c>
      <c r="D319" s="296" t="s">
        <v>216</v>
      </c>
      <c r="G319" s="296" t="s">
        <v>124</v>
      </c>
      <c r="H319" s="296" t="s">
        <v>125</v>
      </c>
      <c r="I319" s="296"/>
      <c r="J319" s="296" t="s">
        <v>1210</v>
      </c>
      <c r="K319" s="297" t="s">
        <v>1203</v>
      </c>
      <c r="L319" s="311">
        <v>277442</v>
      </c>
      <c r="P319" t="e">
        <f>VLOOKUP(H319,#REF!,1,FALSE)</f>
        <v>#REF!</v>
      </c>
    </row>
    <row r="320" spans="2:16" x14ac:dyDescent="0.25">
      <c r="B320" s="296"/>
      <c r="C320" s="296" t="s">
        <v>125</v>
      </c>
      <c r="D320" s="296" t="s">
        <v>124</v>
      </c>
      <c r="G320" s="296" t="s">
        <v>540</v>
      </c>
      <c r="H320" s="296" t="s">
        <v>541</v>
      </c>
      <c r="I320" s="296"/>
      <c r="J320" s="296" t="s">
        <v>1210</v>
      </c>
      <c r="K320" s="297" t="s">
        <v>1203</v>
      </c>
      <c r="L320" s="311">
        <v>208889</v>
      </c>
      <c r="P320" t="e">
        <f>VLOOKUP(H320,#REF!,1,FALSE)</f>
        <v>#REF!</v>
      </c>
    </row>
    <row r="321" spans="2:16" x14ac:dyDescent="0.25">
      <c r="B321" s="296"/>
      <c r="C321" s="296" t="s">
        <v>541</v>
      </c>
      <c r="D321" s="296" t="s">
        <v>540</v>
      </c>
      <c r="G321" s="296" t="s">
        <v>644</v>
      </c>
      <c r="H321" s="296" t="s">
        <v>645</v>
      </c>
      <c r="I321" s="296"/>
      <c r="J321" s="296" t="s">
        <v>1210</v>
      </c>
      <c r="K321" s="297" t="s">
        <v>1203</v>
      </c>
      <c r="L321" s="311">
        <v>241386</v>
      </c>
      <c r="P321" t="e">
        <f>VLOOKUP(H321,#REF!,1,FALSE)</f>
        <v>#REF!</v>
      </c>
    </row>
    <row r="322" spans="2:16" x14ac:dyDescent="0.25">
      <c r="B322" s="296"/>
      <c r="C322" s="296" t="s">
        <v>645</v>
      </c>
      <c r="D322" s="296" t="s">
        <v>644</v>
      </c>
      <c r="G322" s="296" t="s">
        <v>416</v>
      </c>
      <c r="H322" s="296" t="s">
        <v>417</v>
      </c>
      <c r="I322" s="296"/>
      <c r="J322" s="296" t="s">
        <v>1210</v>
      </c>
      <c r="K322" s="297" t="s">
        <v>1203</v>
      </c>
      <c r="L322" s="311">
        <v>332781</v>
      </c>
      <c r="P322" t="e">
        <f>VLOOKUP(H322,#REF!,1,FALSE)</f>
        <v>#REF!</v>
      </c>
    </row>
    <row r="323" spans="2:16" x14ac:dyDescent="0.25">
      <c r="B323" s="296"/>
      <c r="C323" s="296" t="s">
        <v>417</v>
      </c>
      <c r="D323" s="296" t="s">
        <v>416</v>
      </c>
      <c r="G323" s="296" t="s">
        <v>580</v>
      </c>
      <c r="H323" s="296" t="s">
        <v>581</v>
      </c>
      <c r="I323" s="296"/>
      <c r="J323" s="296" t="s">
        <v>1210</v>
      </c>
      <c r="K323" s="297" t="s">
        <v>1203</v>
      </c>
      <c r="L323" s="311">
        <v>38504</v>
      </c>
      <c r="P323" t="e">
        <f>VLOOKUP(H323,#REF!,1,FALSE)</f>
        <v>#REF!</v>
      </c>
    </row>
    <row r="324" spans="2:16" x14ac:dyDescent="0.25">
      <c r="B324" s="296"/>
      <c r="C324" s="296" t="s">
        <v>581</v>
      </c>
      <c r="D324" s="296" t="s">
        <v>580</v>
      </c>
      <c r="G324" s="296" t="s">
        <v>480</v>
      </c>
      <c r="H324" s="296" t="s">
        <v>481</v>
      </c>
      <c r="I324" s="296"/>
      <c r="J324" s="296" t="s">
        <v>898</v>
      </c>
      <c r="K324" s="297" t="s">
        <v>898</v>
      </c>
      <c r="L324" s="311">
        <v>94558</v>
      </c>
      <c r="P324" t="e">
        <f>VLOOKUP(H324,#REF!,1,FALSE)</f>
        <v>#REF!</v>
      </c>
    </row>
    <row r="325" spans="2:16" x14ac:dyDescent="0.25">
      <c r="B325" s="296"/>
      <c r="C325" s="296" t="s">
        <v>481</v>
      </c>
      <c r="D325" s="296" t="s">
        <v>480</v>
      </c>
      <c r="G325" s="296" t="s">
        <v>672</v>
      </c>
      <c r="H325" s="296" t="s">
        <v>673</v>
      </c>
      <c r="I325" s="296"/>
      <c r="J325" s="296" t="s">
        <v>1210</v>
      </c>
      <c r="K325" s="297" t="s">
        <v>1203</v>
      </c>
      <c r="L325" s="311">
        <v>251337</v>
      </c>
      <c r="P325" t="e">
        <f>VLOOKUP(H325,#REF!,1,FALSE)</f>
        <v>#REF!</v>
      </c>
    </row>
    <row r="326" spans="2:16" x14ac:dyDescent="0.25">
      <c r="B326" s="296"/>
      <c r="C326" s="296" t="s">
        <v>673</v>
      </c>
      <c r="D326" s="296" t="s">
        <v>672</v>
      </c>
      <c r="G326" s="296" t="s">
        <v>692</v>
      </c>
      <c r="H326" s="296" t="s">
        <v>693</v>
      </c>
      <c r="I326" s="296"/>
      <c r="J326" s="296" t="s">
        <v>1210</v>
      </c>
      <c r="K326" s="297" t="s">
        <v>1203</v>
      </c>
      <c r="L326" s="311">
        <v>216001</v>
      </c>
      <c r="P326" t="e">
        <f>VLOOKUP(H326,#REF!,1,FALSE)</f>
        <v>#REF!</v>
      </c>
    </row>
    <row r="327" spans="2:16" x14ac:dyDescent="0.25">
      <c r="B327" s="296"/>
      <c r="C327" s="296" t="s">
        <v>693</v>
      </c>
      <c r="D327" s="296" t="s">
        <v>692</v>
      </c>
      <c r="G327" s="297" t="s">
        <v>138</v>
      </c>
      <c r="H327" s="297" t="s">
        <v>139</v>
      </c>
      <c r="I327" s="297"/>
      <c r="J327" s="297" t="s">
        <v>1205</v>
      </c>
      <c r="K327" s="297" t="s">
        <v>1203</v>
      </c>
      <c r="M327" s="311">
        <v>514175</v>
      </c>
      <c r="N327" s="311">
        <v>514175</v>
      </c>
      <c r="P327" t="e">
        <f>VLOOKUP(H327,#REF!,1,FALSE)</f>
        <v>#REF!</v>
      </c>
    </row>
    <row r="328" spans="2:16" x14ac:dyDescent="0.25">
      <c r="B328" s="297"/>
      <c r="C328" s="297" t="s">
        <v>139</v>
      </c>
      <c r="D328" s="297" t="s">
        <v>138</v>
      </c>
      <c r="G328" s="297" t="s">
        <v>224</v>
      </c>
      <c r="H328" s="297" t="s">
        <v>225</v>
      </c>
      <c r="I328" s="297"/>
      <c r="J328" s="297" t="s">
        <v>1205</v>
      </c>
      <c r="K328" s="297" t="s">
        <v>1203</v>
      </c>
      <c r="M328" s="311">
        <v>778998</v>
      </c>
      <c r="N328" s="311">
        <v>778998</v>
      </c>
      <c r="P328" t="e">
        <f>VLOOKUP(H328,#REF!,1,FALSE)</f>
        <v>#REF!</v>
      </c>
    </row>
    <row r="329" spans="2:16" x14ac:dyDescent="0.25">
      <c r="B329" s="297"/>
      <c r="C329" s="297" t="s">
        <v>225</v>
      </c>
      <c r="D329" s="297" t="s">
        <v>224</v>
      </c>
      <c r="G329" s="297" t="s">
        <v>236</v>
      </c>
      <c r="H329" s="297" t="s">
        <v>237</v>
      </c>
      <c r="I329" s="297"/>
      <c r="J329" s="297" t="s">
        <v>1205</v>
      </c>
      <c r="K329" s="297" t="s">
        <v>1203</v>
      </c>
      <c r="M329" s="311">
        <v>418050</v>
      </c>
      <c r="N329" s="311">
        <v>418050</v>
      </c>
      <c r="P329" t="e">
        <f>VLOOKUP(H329,#REF!,1,FALSE)</f>
        <v>#REF!</v>
      </c>
    </row>
    <row r="330" spans="2:16" x14ac:dyDescent="0.25">
      <c r="B330" s="297"/>
      <c r="C330" s="297" t="s">
        <v>237</v>
      </c>
      <c r="D330" s="297" t="s">
        <v>236</v>
      </c>
      <c r="G330" s="297" t="s">
        <v>268</v>
      </c>
      <c r="H330" s="297" t="s">
        <v>269</v>
      </c>
      <c r="I330" s="297"/>
      <c r="J330" s="297" t="s">
        <v>1205</v>
      </c>
      <c r="K330" s="297" t="s">
        <v>1203</v>
      </c>
      <c r="M330" s="311">
        <v>534378</v>
      </c>
      <c r="N330" s="311">
        <v>534378</v>
      </c>
      <c r="P330" t="e">
        <f>VLOOKUP(H330,#REF!,1,FALSE)</f>
        <v>#REF!</v>
      </c>
    </row>
    <row r="331" spans="2:16" x14ac:dyDescent="0.25">
      <c r="B331" s="297"/>
      <c r="C331" s="297" t="s">
        <v>269</v>
      </c>
      <c r="D331" s="297" t="s">
        <v>268</v>
      </c>
      <c r="G331" s="297" t="s">
        <v>332</v>
      </c>
      <c r="H331" s="297" t="s">
        <v>333</v>
      </c>
      <c r="I331" s="297"/>
      <c r="J331" s="297" t="s">
        <v>1205</v>
      </c>
      <c r="K331" s="297" t="s">
        <v>1203</v>
      </c>
      <c r="M331" s="311">
        <v>1341087</v>
      </c>
      <c r="N331" s="311">
        <v>1341087</v>
      </c>
      <c r="P331" t="e">
        <f>VLOOKUP(H331,#REF!,1,FALSE)</f>
        <v>#REF!</v>
      </c>
    </row>
    <row r="332" spans="2:16" x14ac:dyDescent="0.25">
      <c r="B332" s="297"/>
      <c r="C332" s="297" t="s">
        <v>333</v>
      </c>
      <c r="D332" s="297" t="s">
        <v>332</v>
      </c>
      <c r="G332" s="297" t="s">
        <v>418</v>
      </c>
      <c r="H332" s="297" t="s">
        <v>419</v>
      </c>
      <c r="I332" s="297"/>
      <c r="J332" s="297" t="s">
        <v>1205</v>
      </c>
      <c r="K332" s="297" t="s">
        <v>1203</v>
      </c>
      <c r="M332" s="311">
        <v>665557</v>
      </c>
      <c r="N332" s="311">
        <v>665557</v>
      </c>
      <c r="P332" t="e">
        <f>VLOOKUP(H332,#REF!,1,FALSE)</f>
        <v>#REF!</v>
      </c>
    </row>
    <row r="333" spans="2:16" x14ac:dyDescent="0.25">
      <c r="B333" s="297"/>
      <c r="C333" s="297" t="s">
        <v>419</v>
      </c>
      <c r="D333" s="297" t="s">
        <v>418</v>
      </c>
      <c r="G333" s="297" t="s">
        <v>660</v>
      </c>
      <c r="H333" s="297" t="s">
        <v>661</v>
      </c>
      <c r="I333" s="297"/>
      <c r="J333" s="297" t="s">
        <v>1205</v>
      </c>
      <c r="K333" s="297" t="s">
        <v>1203</v>
      </c>
      <c r="M333" s="311">
        <v>859037</v>
      </c>
      <c r="N333" s="311">
        <v>859037</v>
      </c>
      <c r="P333" t="e">
        <f>VLOOKUP(H333,#REF!,1,FALSE)</f>
        <v>#REF!</v>
      </c>
    </row>
    <row r="334" spans="2:16" x14ac:dyDescent="0.25">
      <c r="B334" s="297"/>
      <c r="C334" s="297" t="s">
        <v>661</v>
      </c>
      <c r="D334" s="297" t="s">
        <v>660</v>
      </c>
      <c r="G334" s="296" t="s">
        <v>112</v>
      </c>
      <c r="H334" s="296" t="s">
        <v>113</v>
      </c>
      <c r="I334" s="296"/>
      <c r="J334" s="296" t="s">
        <v>1210</v>
      </c>
      <c r="K334" s="297" t="s">
        <v>1203</v>
      </c>
      <c r="L334" s="311">
        <v>116668</v>
      </c>
      <c r="P334" t="e">
        <f>VLOOKUP(H334,#REF!,1,FALSE)</f>
        <v>#REF!</v>
      </c>
    </row>
    <row r="335" spans="2:16" x14ac:dyDescent="0.25">
      <c r="B335" s="296"/>
      <c r="C335" s="296" t="s">
        <v>113</v>
      </c>
      <c r="D335" s="296" t="s">
        <v>112</v>
      </c>
      <c r="G335" s="296" t="s">
        <v>762</v>
      </c>
      <c r="H335" s="296" t="s">
        <v>763</v>
      </c>
      <c r="I335" s="296"/>
      <c r="J335" s="296" t="s">
        <v>1210</v>
      </c>
      <c r="K335" s="297" t="s">
        <v>1203</v>
      </c>
      <c r="L335" s="311">
        <v>157352</v>
      </c>
      <c r="P335" t="e">
        <f>VLOOKUP(H335,#REF!,1,FALSE)</f>
        <v>#REF!</v>
      </c>
    </row>
    <row r="336" spans="2:16" x14ac:dyDescent="0.25">
      <c r="B336" s="296"/>
      <c r="C336" s="296" t="s">
        <v>763</v>
      </c>
      <c r="D336" s="296" t="s">
        <v>762</v>
      </c>
      <c r="G336" s="296" t="s">
        <v>546</v>
      </c>
      <c r="H336" s="296" t="s">
        <v>547</v>
      </c>
      <c r="I336" s="296"/>
      <c r="J336" s="296" t="s">
        <v>1210</v>
      </c>
      <c r="K336" s="297" t="s">
        <v>1203</v>
      </c>
      <c r="L336" s="311">
        <v>157319</v>
      </c>
      <c r="P336" t="e">
        <f>VLOOKUP(H336,#REF!,1,FALSE)</f>
        <v>#REF!</v>
      </c>
    </row>
    <row r="337" spans="2:16" x14ac:dyDescent="0.25">
      <c r="B337" s="296"/>
      <c r="C337" s="296" t="s">
        <v>547</v>
      </c>
      <c r="D337" s="296" t="s">
        <v>546</v>
      </c>
      <c r="G337" s="296" t="s">
        <v>606</v>
      </c>
      <c r="H337" s="296" t="s">
        <v>607</v>
      </c>
      <c r="I337" s="296"/>
      <c r="J337" s="296" t="s">
        <v>1210</v>
      </c>
      <c r="K337" s="297" t="s">
        <v>1203</v>
      </c>
      <c r="L337" s="311">
        <v>144988</v>
      </c>
      <c r="P337" t="e">
        <f>VLOOKUP(H337,#REF!,1,FALSE)</f>
        <v>#REF!</v>
      </c>
    </row>
    <row r="338" spans="2:16" x14ac:dyDescent="0.25">
      <c r="B338" s="296"/>
      <c r="C338" s="296" t="s">
        <v>607</v>
      </c>
      <c r="D338" s="296" t="s">
        <v>606</v>
      </c>
      <c r="G338" s="296" t="s">
        <v>794</v>
      </c>
      <c r="H338" s="296" t="s">
        <v>795</v>
      </c>
      <c r="I338" s="296"/>
      <c r="J338" s="296" t="s">
        <v>1210</v>
      </c>
      <c r="K338" s="297" t="s">
        <v>1203</v>
      </c>
      <c r="L338" s="311">
        <v>147983</v>
      </c>
      <c r="P338" t="e">
        <f>VLOOKUP(H338,#REF!,1,FALSE)</f>
        <v>#REF!</v>
      </c>
    </row>
    <row r="339" spans="2:16" x14ac:dyDescent="0.25">
      <c r="B339" s="296"/>
      <c r="C339" s="296" t="s">
        <v>795</v>
      </c>
      <c r="D339" s="296" t="s">
        <v>794</v>
      </c>
      <c r="G339" s="296" t="s">
        <v>800</v>
      </c>
      <c r="H339" s="296" t="s">
        <v>801</v>
      </c>
      <c r="I339" s="296"/>
      <c r="J339" s="296" t="s">
        <v>1210</v>
      </c>
      <c r="K339" s="297" t="s">
        <v>1203</v>
      </c>
      <c r="L339" s="311">
        <v>161519</v>
      </c>
      <c r="P339" t="e">
        <f>VLOOKUP(H339,#REF!,1,FALSE)</f>
        <v>#REF!</v>
      </c>
    </row>
    <row r="340" spans="2:16" x14ac:dyDescent="0.25">
      <c r="B340" s="296"/>
      <c r="C340" s="296" t="s">
        <v>801</v>
      </c>
      <c r="D340" s="296" t="s">
        <v>800</v>
      </c>
      <c r="G340" s="297" t="s">
        <v>376</v>
      </c>
      <c r="H340" s="297" t="s">
        <v>377</v>
      </c>
      <c r="I340" s="297"/>
      <c r="J340" s="297" t="s">
        <v>898</v>
      </c>
      <c r="K340" s="297" t="s">
        <v>898</v>
      </c>
      <c r="L340" s="311">
        <v>172614</v>
      </c>
      <c r="P340" t="e">
        <f>VLOOKUP(H340,#REF!,1,FALSE)</f>
        <v>#REF!</v>
      </c>
    </row>
    <row r="341" spans="2:16" x14ac:dyDescent="0.25">
      <c r="B341" s="297"/>
      <c r="C341" s="297" t="s">
        <v>377</v>
      </c>
      <c r="D341" s="297" t="s">
        <v>376</v>
      </c>
      <c r="G341" s="296" t="s">
        <v>534</v>
      </c>
      <c r="H341" s="296" t="s">
        <v>535</v>
      </c>
      <c r="I341" s="296"/>
      <c r="J341" s="296" t="s">
        <v>1210</v>
      </c>
      <c r="K341" s="297" t="s">
        <v>1203</v>
      </c>
      <c r="L341" s="311">
        <v>189458</v>
      </c>
      <c r="P341" t="e">
        <f>VLOOKUP(H341,#REF!,1,FALSE)</f>
        <v>#REF!</v>
      </c>
    </row>
    <row r="342" spans="2:16" x14ac:dyDescent="0.25">
      <c r="B342" s="296"/>
      <c r="C342" s="296" t="s">
        <v>535</v>
      </c>
      <c r="D342" s="296" t="s">
        <v>534</v>
      </c>
      <c r="G342" s="296" t="s">
        <v>620</v>
      </c>
      <c r="H342" s="296" t="s">
        <v>621</v>
      </c>
      <c r="I342" s="296"/>
      <c r="J342" s="296" t="s">
        <v>898</v>
      </c>
      <c r="K342" s="297" t="s">
        <v>898</v>
      </c>
      <c r="L342" s="311">
        <v>84154</v>
      </c>
      <c r="P342" t="e">
        <f>VLOOKUP(H342,#REF!,1,FALSE)</f>
        <v>#REF!</v>
      </c>
    </row>
    <row r="343" spans="2:16" x14ac:dyDescent="0.25">
      <c r="B343" s="296"/>
      <c r="C343" s="296" t="s">
        <v>621</v>
      </c>
      <c r="D343" s="296" t="s">
        <v>620</v>
      </c>
      <c r="G343" s="296" t="s">
        <v>326</v>
      </c>
      <c r="H343" s="296" t="s">
        <v>327</v>
      </c>
      <c r="I343" s="296"/>
      <c r="J343" s="296" t="s">
        <v>1210</v>
      </c>
      <c r="K343" s="297" t="s">
        <v>1203</v>
      </c>
      <c r="L343" s="311">
        <v>126404</v>
      </c>
      <c r="P343" t="e">
        <f>VLOOKUP(H343,#REF!,1,FALSE)</f>
        <v>#REF!</v>
      </c>
    </row>
    <row r="344" spans="2:16" x14ac:dyDescent="0.25">
      <c r="B344" s="296"/>
      <c r="C344" s="296" t="s">
        <v>327</v>
      </c>
      <c r="D344" s="296" t="s">
        <v>326</v>
      </c>
      <c r="G344" s="296" t="s">
        <v>744</v>
      </c>
      <c r="H344" s="296" t="s">
        <v>745</v>
      </c>
      <c r="I344" s="296"/>
      <c r="J344" s="296" t="s">
        <v>1210</v>
      </c>
      <c r="K344" s="297" t="s">
        <v>1203</v>
      </c>
      <c r="L344" s="311">
        <v>206662</v>
      </c>
      <c r="P344" t="e">
        <f>VLOOKUP(H344,#REF!,1,FALSE)</f>
        <v>#REF!</v>
      </c>
    </row>
    <row r="345" spans="2:16" x14ac:dyDescent="0.25">
      <c r="B345" s="296"/>
      <c r="C345" s="296" t="s">
        <v>745</v>
      </c>
      <c r="D345" s="296" t="s">
        <v>744</v>
      </c>
      <c r="G345" s="296" t="s">
        <v>536</v>
      </c>
      <c r="H345" s="296" t="s">
        <v>537</v>
      </c>
      <c r="I345" s="296"/>
      <c r="J345" s="296" t="s">
        <v>1210</v>
      </c>
      <c r="K345" s="297" t="s">
        <v>1203</v>
      </c>
      <c r="L345" s="311">
        <v>261024</v>
      </c>
      <c r="P345" t="e">
        <f>VLOOKUP(H345,#REF!,1,FALSE)</f>
        <v>#REF!</v>
      </c>
    </row>
    <row r="346" spans="2:16" x14ac:dyDescent="0.25">
      <c r="B346" s="296"/>
      <c r="C346" s="296" t="s">
        <v>537</v>
      </c>
      <c r="D346" s="296" t="s">
        <v>536</v>
      </c>
      <c r="G346" s="296" t="s">
        <v>720</v>
      </c>
      <c r="H346" s="296" t="s">
        <v>721</v>
      </c>
      <c r="I346" s="296"/>
      <c r="J346" s="296" t="s">
        <v>1210</v>
      </c>
      <c r="K346" s="297" t="s">
        <v>1203</v>
      </c>
      <c r="L346" s="311">
        <v>132662</v>
      </c>
      <c r="P346" t="e">
        <f>VLOOKUP(H346,#REF!,1,FALSE)</f>
        <v>#REF!</v>
      </c>
    </row>
    <row r="347" spans="2:16" x14ac:dyDescent="0.25">
      <c r="B347" s="296"/>
      <c r="C347" s="296" t="s">
        <v>721</v>
      </c>
      <c r="D347" s="296" t="s">
        <v>720</v>
      </c>
      <c r="G347" s="296" t="s">
        <v>646</v>
      </c>
      <c r="H347" s="296" t="s">
        <v>647</v>
      </c>
      <c r="I347" s="296"/>
      <c r="J347" s="296" t="s">
        <v>1210</v>
      </c>
      <c r="K347" s="297" t="s">
        <v>1203</v>
      </c>
      <c r="L347" s="311">
        <v>176379</v>
      </c>
      <c r="P347" t="e">
        <f>VLOOKUP(H347,#REF!,1,FALSE)</f>
        <v>#REF!</v>
      </c>
    </row>
    <row r="348" spans="2:16" x14ac:dyDescent="0.25">
      <c r="B348" s="296"/>
      <c r="C348" s="296" t="s">
        <v>647</v>
      </c>
      <c r="D348" s="296" t="s">
        <v>646</v>
      </c>
      <c r="G348" s="296" t="s">
        <v>716</v>
      </c>
      <c r="H348" s="296" t="s">
        <v>864</v>
      </c>
      <c r="I348" s="296"/>
      <c r="J348" s="296" t="s">
        <v>1210</v>
      </c>
      <c r="K348" s="297" t="s">
        <v>1203</v>
      </c>
      <c r="L348" s="311">
        <v>162685</v>
      </c>
      <c r="P348" t="e">
        <f>VLOOKUP(H348,#REF!,1,FALSE)</f>
        <v>#REF!</v>
      </c>
    </row>
    <row r="349" spans="2:16" x14ac:dyDescent="0.25">
      <c r="B349" s="296"/>
      <c r="C349" s="296" t="s">
        <v>864</v>
      </c>
      <c r="D349" s="296" t="s">
        <v>716</v>
      </c>
      <c r="G349" s="296" t="s">
        <v>358</v>
      </c>
      <c r="H349" s="296" t="s">
        <v>953</v>
      </c>
      <c r="I349" s="296"/>
      <c r="J349" s="296" t="s">
        <v>1210</v>
      </c>
      <c r="K349" s="297" t="s">
        <v>1203</v>
      </c>
      <c r="L349" s="311">
        <v>186734</v>
      </c>
      <c r="P349" t="e">
        <f>VLOOKUP(H349,#REF!,1,FALSE)</f>
        <v>#REF!</v>
      </c>
    </row>
    <row r="350" spans="2:16" x14ac:dyDescent="0.25">
      <c r="B350" s="296"/>
      <c r="C350" s="296" t="s">
        <v>953</v>
      </c>
      <c r="D350" s="296" t="s">
        <v>358</v>
      </c>
      <c r="G350" s="297" t="s">
        <v>440</v>
      </c>
      <c r="H350" s="297" t="s">
        <v>441</v>
      </c>
      <c r="I350" s="297"/>
      <c r="J350" s="297" t="s">
        <v>898</v>
      </c>
      <c r="K350" s="297" t="s">
        <v>898</v>
      </c>
      <c r="L350" s="311">
        <v>75509</v>
      </c>
      <c r="P350" t="e">
        <f>VLOOKUP(H350,#REF!,1,FALSE)</f>
        <v>#REF!</v>
      </c>
    </row>
    <row r="351" spans="2:16" x14ac:dyDescent="0.25">
      <c r="B351" s="297"/>
      <c r="C351" s="297" t="s">
        <v>441</v>
      </c>
      <c r="D351" s="297" t="s">
        <v>440</v>
      </c>
      <c r="G351" s="296" t="s">
        <v>446</v>
      </c>
      <c r="H351" s="296" t="s">
        <v>954</v>
      </c>
      <c r="I351" s="296"/>
      <c r="J351" s="296" t="s">
        <v>1210</v>
      </c>
      <c r="K351" s="297" t="s">
        <v>1203</v>
      </c>
      <c r="L351" s="311">
        <v>269734</v>
      </c>
      <c r="P351" t="e">
        <f>VLOOKUP(H351,#REF!,1,FALSE)</f>
        <v>#REF!</v>
      </c>
    </row>
    <row r="352" spans="2:16" x14ac:dyDescent="0.25">
      <c r="B352" s="296"/>
      <c r="C352" s="296" t="s">
        <v>954</v>
      </c>
      <c r="D352" s="296" t="s">
        <v>446</v>
      </c>
      <c r="G352" s="296" t="s">
        <v>100</v>
      </c>
      <c r="H352" s="296" t="s">
        <v>101</v>
      </c>
      <c r="I352" s="296"/>
      <c r="J352" s="296" t="s">
        <v>1210</v>
      </c>
      <c r="K352" s="297" t="s">
        <v>1203</v>
      </c>
      <c r="L352" s="311">
        <v>148683</v>
      </c>
      <c r="P352" t="e">
        <f>VLOOKUP(H352,#REF!,1,FALSE)</f>
        <v>#REF!</v>
      </c>
    </row>
    <row r="353" spans="2:16" x14ac:dyDescent="0.25">
      <c r="B353" s="296"/>
      <c r="C353" s="296" t="s">
        <v>101</v>
      </c>
      <c r="D353" s="296" t="s">
        <v>100</v>
      </c>
      <c r="G353" s="296" t="s">
        <v>702</v>
      </c>
      <c r="H353" s="296" t="s">
        <v>703</v>
      </c>
      <c r="I353" s="296"/>
      <c r="J353" s="296" t="s">
        <v>898</v>
      </c>
      <c r="K353" s="297" t="s">
        <v>898</v>
      </c>
      <c r="L353" s="311">
        <v>125765</v>
      </c>
      <c r="P353" t="e">
        <f>VLOOKUP(H353,#REF!,1,FALSE)</f>
        <v>#REF!</v>
      </c>
    </row>
    <row r="354" spans="2:16" x14ac:dyDescent="0.25">
      <c r="B354" s="296"/>
      <c r="C354" s="296" t="s">
        <v>703</v>
      </c>
      <c r="D354" s="296" t="s">
        <v>702</v>
      </c>
      <c r="G354" s="296" t="s">
        <v>102</v>
      </c>
      <c r="H354" s="296" t="s">
        <v>103</v>
      </c>
      <c r="I354" s="296"/>
      <c r="J354" s="296" t="s">
        <v>1210</v>
      </c>
      <c r="K354" s="297" t="s">
        <v>1203</v>
      </c>
      <c r="L354" s="311">
        <v>142259</v>
      </c>
      <c r="P354" t="e">
        <f>VLOOKUP(H354,#REF!,1,FALSE)</f>
        <v>#REF!</v>
      </c>
    </row>
    <row r="355" spans="2:16" x14ac:dyDescent="0.25">
      <c r="B355" s="296"/>
      <c r="C355" s="296" t="s">
        <v>103</v>
      </c>
      <c r="D355" s="296" t="s">
        <v>102</v>
      </c>
      <c r="G355" s="296" t="s">
        <v>516</v>
      </c>
      <c r="H355" s="296" t="s">
        <v>517</v>
      </c>
      <c r="I355" s="296"/>
      <c r="J355" s="296" t="s">
        <v>1210</v>
      </c>
      <c r="K355" s="297" t="s">
        <v>1203</v>
      </c>
      <c r="L355" s="311">
        <v>310877</v>
      </c>
      <c r="P355" t="e">
        <f>VLOOKUP(H355,#REF!,1,FALSE)</f>
        <v>#REF!</v>
      </c>
    </row>
    <row r="356" spans="2:16" x14ac:dyDescent="0.25">
      <c r="B356" s="296"/>
      <c r="C356" s="296" t="s">
        <v>517</v>
      </c>
      <c r="D356" s="296" t="s">
        <v>516</v>
      </c>
      <c r="G356" s="296" t="s">
        <v>704</v>
      </c>
      <c r="H356" s="296" t="s">
        <v>705</v>
      </c>
      <c r="I356" s="296"/>
      <c r="J356" s="296" t="s">
        <v>1210</v>
      </c>
      <c r="K356" s="297" t="s">
        <v>1203</v>
      </c>
      <c r="L356" s="311">
        <v>169065</v>
      </c>
      <c r="P356" t="e">
        <f>VLOOKUP(H356,#REF!,1,FALSE)</f>
        <v>#REF!</v>
      </c>
    </row>
    <row r="357" spans="2:16" x14ac:dyDescent="0.25">
      <c r="B357" s="296"/>
      <c r="C357" s="296" t="s">
        <v>705</v>
      </c>
      <c r="D357" s="296" t="s">
        <v>704</v>
      </c>
      <c r="G357" s="297" t="s">
        <v>150</v>
      </c>
      <c r="H357" s="297" t="s">
        <v>151</v>
      </c>
      <c r="I357" s="297"/>
      <c r="J357" s="297" t="s">
        <v>1205</v>
      </c>
      <c r="K357" s="297" t="s">
        <v>1203</v>
      </c>
      <c r="M357" s="311">
        <v>635923</v>
      </c>
      <c r="N357" s="311">
        <v>635923</v>
      </c>
      <c r="P357" t="e">
        <f>VLOOKUP(H357,#REF!,1,FALSE)</f>
        <v>#REF!</v>
      </c>
    </row>
    <row r="358" spans="2:16" x14ac:dyDescent="0.25">
      <c r="B358" s="297"/>
      <c r="C358" s="297" t="s">
        <v>151</v>
      </c>
      <c r="D358" s="297" t="s">
        <v>150</v>
      </c>
      <c r="G358" s="297" t="s">
        <v>230</v>
      </c>
      <c r="H358" s="297" t="s">
        <v>231</v>
      </c>
      <c r="I358" s="297"/>
      <c r="J358" s="297" t="s">
        <v>1205</v>
      </c>
      <c r="K358" s="297" t="s">
        <v>1203</v>
      </c>
      <c r="M358" s="311">
        <v>757868</v>
      </c>
      <c r="N358" s="311">
        <v>757868</v>
      </c>
      <c r="P358" t="e">
        <f>VLOOKUP(H358,#REF!,1,FALSE)</f>
        <v>#REF!</v>
      </c>
    </row>
    <row r="359" spans="2:16" x14ac:dyDescent="0.25">
      <c r="B359" s="297"/>
      <c r="C359" s="297" t="s">
        <v>231</v>
      </c>
      <c r="D359" s="297" t="s">
        <v>230</v>
      </c>
      <c r="G359" s="297" t="s">
        <v>290</v>
      </c>
      <c r="H359" s="297" t="s">
        <v>863</v>
      </c>
      <c r="I359" s="297"/>
      <c r="J359" s="297" t="s">
        <v>1205</v>
      </c>
      <c r="K359" s="297" t="s">
        <v>1203</v>
      </c>
      <c r="M359" s="311">
        <v>1424221</v>
      </c>
      <c r="N359" s="311">
        <v>1424221</v>
      </c>
      <c r="P359" t="e">
        <f>VLOOKUP(H359,#REF!,1,FALSE)</f>
        <v>#REF!</v>
      </c>
    </row>
    <row r="360" spans="2:16" x14ac:dyDescent="0.25">
      <c r="B360" s="297"/>
      <c r="C360" s="297" t="s">
        <v>863</v>
      </c>
      <c r="D360" s="297" t="s">
        <v>290</v>
      </c>
      <c r="G360" s="297" t="s">
        <v>390</v>
      </c>
      <c r="H360" s="297" t="s">
        <v>391</v>
      </c>
      <c r="I360" s="297"/>
      <c r="J360" s="297" t="s">
        <v>1205</v>
      </c>
      <c r="K360" s="297" t="s">
        <v>1203</v>
      </c>
      <c r="M360" s="311">
        <v>1496420</v>
      </c>
      <c r="N360" s="311">
        <v>1496420</v>
      </c>
      <c r="P360" t="e">
        <f>VLOOKUP(H360,#REF!,1,FALSE)</f>
        <v>#REF!</v>
      </c>
    </row>
    <row r="361" spans="2:16" x14ac:dyDescent="0.25">
      <c r="B361" s="297"/>
      <c r="C361" s="297" t="s">
        <v>391</v>
      </c>
      <c r="D361" s="297" t="s">
        <v>390</v>
      </c>
      <c r="G361" s="297" t="s">
        <v>408</v>
      </c>
      <c r="H361" s="297" t="s">
        <v>409</v>
      </c>
      <c r="I361" s="297"/>
      <c r="J361" s="297" t="s">
        <v>1205</v>
      </c>
      <c r="K361" s="297" t="s">
        <v>1203</v>
      </c>
      <c r="M361" s="311">
        <v>1183765</v>
      </c>
      <c r="N361" s="311">
        <v>1183765</v>
      </c>
      <c r="P361" t="e">
        <f>VLOOKUP(H361,#REF!,1,FALSE)</f>
        <v>#REF!</v>
      </c>
    </row>
    <row r="362" spans="2:16" x14ac:dyDescent="0.25">
      <c r="B362" s="297"/>
      <c r="C362" s="297" t="s">
        <v>409</v>
      </c>
      <c r="D362" s="297" t="s">
        <v>408</v>
      </c>
      <c r="G362" s="297" t="s">
        <v>518</v>
      </c>
      <c r="H362" s="297" t="s">
        <v>519</v>
      </c>
      <c r="I362" s="297"/>
      <c r="J362" s="297" t="s">
        <v>1205</v>
      </c>
      <c r="K362" s="297" t="s">
        <v>1203</v>
      </c>
      <c r="M362" s="311">
        <v>797234</v>
      </c>
      <c r="N362" s="311">
        <v>797234</v>
      </c>
      <c r="P362" t="e">
        <f>VLOOKUP(H362,#REF!,1,FALSE)</f>
        <v>#REF!</v>
      </c>
    </row>
    <row r="363" spans="2:16" x14ac:dyDescent="0.25">
      <c r="B363" s="297"/>
      <c r="C363" s="297" t="s">
        <v>519</v>
      </c>
      <c r="D363" s="297" t="s">
        <v>518</v>
      </c>
      <c r="G363" s="296" t="s">
        <v>456</v>
      </c>
      <c r="H363" s="296" t="s">
        <v>457</v>
      </c>
      <c r="I363" s="296"/>
      <c r="J363" s="296" t="s">
        <v>898</v>
      </c>
      <c r="K363" s="297" t="s">
        <v>898</v>
      </c>
      <c r="L363" s="311">
        <v>79239</v>
      </c>
      <c r="P363" t="e">
        <f>VLOOKUP(H363,#REF!,1,FALSE)</f>
        <v>#REF!</v>
      </c>
    </row>
    <row r="364" spans="2:16" x14ac:dyDescent="0.25">
      <c r="B364" s="296"/>
      <c r="C364" s="296" t="s">
        <v>457</v>
      </c>
      <c r="D364" s="296" t="s">
        <v>456</v>
      </c>
      <c r="G364" s="297" t="s">
        <v>806</v>
      </c>
      <c r="H364" s="297" t="s">
        <v>807</v>
      </c>
      <c r="I364" s="297"/>
      <c r="J364" s="297" t="s">
        <v>1205</v>
      </c>
      <c r="K364" s="297" t="s">
        <v>1203</v>
      </c>
      <c r="M364" s="311">
        <v>571599</v>
      </c>
      <c r="N364" s="311">
        <v>571599</v>
      </c>
      <c r="P364" t="e">
        <f>VLOOKUP(H364,#REF!,1,FALSE)</f>
        <v>#REF!</v>
      </c>
    </row>
    <row r="365" spans="2:16" x14ac:dyDescent="0.25">
      <c r="B365" s="297"/>
      <c r="C365" s="297" t="s">
        <v>807</v>
      </c>
      <c r="D365" s="297" t="s">
        <v>806</v>
      </c>
      <c r="G365" s="297" t="s">
        <v>1142</v>
      </c>
      <c r="H365" s="297" t="s">
        <v>201</v>
      </c>
      <c r="I365" s="297"/>
      <c r="J365" s="297" t="s">
        <v>1209</v>
      </c>
      <c r="K365" s="297" t="s">
        <v>1203</v>
      </c>
      <c r="L365" s="311"/>
      <c r="P365" t="e">
        <f>VLOOKUP(H365,#REF!,1,FALSE)</f>
        <v>#REF!</v>
      </c>
    </row>
    <row r="366" spans="2:16" x14ac:dyDescent="0.25">
      <c r="B366" s="297"/>
      <c r="C366" s="297" t="s">
        <v>201</v>
      </c>
      <c r="D366" s="297" t="s">
        <v>1142</v>
      </c>
      <c r="G366" s="296" t="s">
        <v>200</v>
      </c>
      <c r="H366" s="296" t="s">
        <v>201</v>
      </c>
      <c r="I366" s="296"/>
      <c r="J366" s="296" t="s">
        <v>1209</v>
      </c>
      <c r="K366" s="297" t="s">
        <v>1203</v>
      </c>
      <c r="L366" s="311">
        <v>544216</v>
      </c>
      <c r="P366" t="e">
        <f>VLOOKUP(H366,#REF!,1,FALSE)</f>
        <v>#REF!</v>
      </c>
    </row>
    <row r="367" spans="2:16" x14ac:dyDescent="0.25">
      <c r="B367" s="296"/>
      <c r="C367" s="296" t="s">
        <v>201</v>
      </c>
      <c r="D367" s="296" t="s">
        <v>200</v>
      </c>
      <c r="G367" s="296" t="s">
        <v>244</v>
      </c>
      <c r="H367" s="296" t="s">
        <v>245</v>
      </c>
      <c r="I367" s="296"/>
      <c r="J367" s="296" t="s">
        <v>1210</v>
      </c>
      <c r="K367" s="297" t="s">
        <v>1203</v>
      </c>
      <c r="L367" s="311">
        <v>519588</v>
      </c>
      <c r="P367" t="e">
        <f>VLOOKUP(H367,#REF!,1,FALSE)</f>
        <v>#REF!</v>
      </c>
    </row>
    <row r="368" spans="2:16" x14ac:dyDescent="0.25">
      <c r="B368" s="296"/>
      <c r="C368" s="296" t="s">
        <v>245</v>
      </c>
      <c r="D368" s="296" t="s">
        <v>244</v>
      </c>
      <c r="G368" s="297" t="s">
        <v>1143</v>
      </c>
      <c r="H368" s="297" t="s">
        <v>513</v>
      </c>
      <c r="I368" s="297"/>
      <c r="J368" s="297" t="s">
        <v>1209</v>
      </c>
      <c r="K368" s="297" t="s">
        <v>1203</v>
      </c>
      <c r="P368" t="e">
        <f>VLOOKUP(H368,#REF!,1,FALSE)</f>
        <v>#REF!</v>
      </c>
    </row>
    <row r="369" spans="2:16" x14ac:dyDescent="0.25">
      <c r="B369" s="297"/>
      <c r="C369" s="297" t="s">
        <v>513</v>
      </c>
      <c r="D369" s="297" t="s">
        <v>1143</v>
      </c>
      <c r="G369" s="296" t="s">
        <v>512</v>
      </c>
      <c r="H369" s="296" t="s">
        <v>513</v>
      </c>
      <c r="I369" s="296"/>
      <c r="J369" s="296" t="s">
        <v>1209</v>
      </c>
      <c r="K369" s="297" t="s">
        <v>1203</v>
      </c>
      <c r="L369" s="311">
        <v>318152</v>
      </c>
      <c r="P369" t="e">
        <f>VLOOKUP(H369,#REF!,1,FALSE)</f>
        <v>#REF!</v>
      </c>
    </row>
    <row r="370" spans="2:16" x14ac:dyDescent="0.25">
      <c r="B370" s="296"/>
      <c r="C370" s="296" t="s">
        <v>513</v>
      </c>
      <c r="D370" s="296" t="s">
        <v>512</v>
      </c>
      <c r="G370" s="296" t="s">
        <v>602</v>
      </c>
      <c r="H370" s="296" t="s">
        <v>603</v>
      </c>
      <c r="I370" s="296"/>
      <c r="J370" s="296" t="s">
        <v>1210</v>
      </c>
      <c r="K370" s="297" t="s">
        <v>1203</v>
      </c>
      <c r="L370" s="311">
        <v>309842</v>
      </c>
      <c r="P370" t="e">
        <f>VLOOKUP(H370,#REF!,1,FALSE)</f>
        <v>#REF!</v>
      </c>
    </row>
    <row r="371" spans="2:16" x14ac:dyDescent="0.25">
      <c r="B371" s="296"/>
      <c r="C371" s="296" t="s">
        <v>603</v>
      </c>
      <c r="D371" s="296" t="s">
        <v>602</v>
      </c>
      <c r="G371" s="296" t="s">
        <v>788</v>
      </c>
      <c r="H371" s="296" t="s">
        <v>789</v>
      </c>
      <c r="I371" s="296"/>
      <c r="J371" s="296" t="s">
        <v>1210</v>
      </c>
      <c r="K371" s="297" t="s">
        <v>1203</v>
      </c>
      <c r="L371" s="311">
        <v>479992</v>
      </c>
      <c r="P371" t="e">
        <f>VLOOKUP(H371,#REF!,1,FALSE)</f>
        <v>#REF!</v>
      </c>
    </row>
    <row r="372" spans="2:16" x14ac:dyDescent="0.25">
      <c r="B372" s="296"/>
      <c r="C372" s="296" t="s">
        <v>789</v>
      </c>
      <c r="D372" s="296" t="s">
        <v>788</v>
      </c>
      <c r="G372" s="296" t="s">
        <v>174</v>
      </c>
      <c r="H372" s="296" t="s">
        <v>175</v>
      </c>
      <c r="I372" s="296"/>
      <c r="J372" s="296" t="s">
        <v>1210</v>
      </c>
      <c r="K372" s="297" t="s">
        <v>1203</v>
      </c>
      <c r="L372" s="311">
        <v>374183</v>
      </c>
      <c r="P372" t="e">
        <f>VLOOKUP(H372,#REF!,1,FALSE)</f>
        <v>#REF!</v>
      </c>
    </row>
    <row r="373" spans="2:16" x14ac:dyDescent="0.25">
      <c r="B373" s="296"/>
      <c r="C373" s="296" t="s">
        <v>175</v>
      </c>
      <c r="D373" s="296" t="s">
        <v>174</v>
      </c>
      <c r="G373" s="296" t="s">
        <v>178</v>
      </c>
      <c r="H373" s="296" t="s">
        <v>952</v>
      </c>
      <c r="I373" s="296"/>
      <c r="J373" s="296" t="s">
        <v>1210</v>
      </c>
      <c r="K373" s="297" t="s">
        <v>1203</v>
      </c>
      <c r="L373" s="311">
        <v>331643</v>
      </c>
      <c r="P373" t="e">
        <f>VLOOKUP(H373,#REF!,1,FALSE)</f>
        <v>#REF!</v>
      </c>
    </row>
    <row r="374" spans="2:16" x14ac:dyDescent="0.25">
      <c r="B374" s="296"/>
      <c r="C374" s="296" t="s">
        <v>179</v>
      </c>
      <c r="D374" s="296" t="s">
        <v>178</v>
      </c>
      <c r="G374" s="296" t="s">
        <v>88</v>
      </c>
      <c r="H374" s="296" t="s">
        <v>89</v>
      </c>
      <c r="I374" s="296"/>
      <c r="J374" s="296" t="s">
        <v>1210</v>
      </c>
      <c r="K374" s="297" t="s">
        <v>1203</v>
      </c>
      <c r="L374" s="311">
        <v>161759</v>
      </c>
      <c r="P374" t="e">
        <f>VLOOKUP(H374,#REF!,1,FALSE)</f>
        <v>#REF!</v>
      </c>
    </row>
    <row r="375" spans="2:16" x14ac:dyDescent="0.25">
      <c r="B375" s="296"/>
      <c r="C375" s="296" t="s">
        <v>89</v>
      </c>
      <c r="D375" s="296" t="s">
        <v>88</v>
      </c>
      <c r="G375" s="296" t="s">
        <v>164</v>
      </c>
      <c r="H375" s="296" t="s">
        <v>165</v>
      </c>
      <c r="I375" s="296"/>
      <c r="J375" s="296" t="s">
        <v>1210</v>
      </c>
      <c r="K375" s="297" t="s">
        <v>1203</v>
      </c>
      <c r="L375" s="311">
        <v>262512</v>
      </c>
      <c r="P375" t="e">
        <f>VLOOKUP(H375,#REF!,1,FALSE)</f>
        <v>#REF!</v>
      </c>
    </row>
    <row r="376" spans="2:16" x14ac:dyDescent="0.25">
      <c r="B376" s="296"/>
      <c r="C376" s="296" t="s">
        <v>165</v>
      </c>
      <c r="D376" s="296" t="s">
        <v>164</v>
      </c>
      <c r="G376" s="296" t="s">
        <v>722</v>
      </c>
      <c r="H376" s="296" t="s">
        <v>723</v>
      </c>
      <c r="I376" s="296"/>
      <c r="J376" s="296" t="s">
        <v>898</v>
      </c>
      <c r="K376" s="297" t="s">
        <v>898</v>
      </c>
      <c r="L376" s="311">
        <v>65353</v>
      </c>
      <c r="P376" t="e">
        <f>VLOOKUP(H376,#REF!,1,FALSE)</f>
        <v>#REF!</v>
      </c>
    </row>
    <row r="377" spans="2:16" x14ac:dyDescent="0.25">
      <c r="B377" s="296"/>
      <c r="C377" s="296" t="s">
        <v>723</v>
      </c>
      <c r="D377" s="296" t="s">
        <v>722</v>
      </c>
      <c r="G377" s="296" t="s">
        <v>764</v>
      </c>
      <c r="H377" s="296" t="s">
        <v>765</v>
      </c>
      <c r="I377" s="296"/>
      <c r="J377" s="296" t="s">
        <v>898</v>
      </c>
      <c r="K377" s="297" t="s">
        <v>898</v>
      </c>
      <c r="L377" s="311">
        <v>54754</v>
      </c>
      <c r="P377" t="e">
        <f>VLOOKUP(H377,#REF!,1,FALSE)</f>
        <v>#REF!</v>
      </c>
    </row>
    <row r="378" spans="2:16" x14ac:dyDescent="0.25">
      <c r="B378" s="296"/>
      <c r="C378" s="296" t="s">
        <v>765</v>
      </c>
      <c r="D378" s="296" t="s">
        <v>764</v>
      </c>
      <c r="G378" s="296" t="s">
        <v>188</v>
      </c>
      <c r="H378" s="296" t="s">
        <v>189</v>
      </c>
      <c r="I378" s="296"/>
      <c r="J378" s="296" t="s">
        <v>898</v>
      </c>
      <c r="K378" s="297" t="s">
        <v>898</v>
      </c>
      <c r="L378" s="311">
        <v>48876</v>
      </c>
      <c r="P378" t="e">
        <f>VLOOKUP(H378,#REF!,1,FALSE)</f>
        <v>#REF!</v>
      </c>
    </row>
    <row r="379" spans="2:16" x14ac:dyDescent="0.25">
      <c r="B379" s="296"/>
      <c r="C379" s="296" t="s">
        <v>189</v>
      </c>
      <c r="D379" s="296" t="s">
        <v>188</v>
      </c>
      <c r="G379" s="296" t="s">
        <v>482</v>
      </c>
      <c r="H379" s="296" t="s">
        <v>483</v>
      </c>
      <c r="I379" s="296"/>
      <c r="J379" s="296" t="s">
        <v>898</v>
      </c>
      <c r="K379" s="297" t="s">
        <v>898</v>
      </c>
      <c r="L379" s="311">
        <v>69341</v>
      </c>
      <c r="P379" t="e">
        <f>VLOOKUP(H379,#REF!,1,FALSE)</f>
        <v>#REF!</v>
      </c>
    </row>
    <row r="380" spans="2:16" x14ac:dyDescent="0.25">
      <c r="B380" s="296"/>
      <c r="C380" s="296" t="s">
        <v>483</v>
      </c>
      <c r="D380" s="296" t="s">
        <v>482</v>
      </c>
      <c r="G380" s="296" t="s">
        <v>544</v>
      </c>
      <c r="H380" s="296" t="s">
        <v>545</v>
      </c>
      <c r="I380" s="296"/>
      <c r="J380" s="296" t="s">
        <v>898</v>
      </c>
      <c r="K380" s="297" t="s">
        <v>898</v>
      </c>
      <c r="L380" s="311">
        <v>45640</v>
      </c>
      <c r="P380" t="e">
        <f>VLOOKUP(H380,#REF!,1,FALSE)</f>
        <v>#REF!</v>
      </c>
    </row>
    <row r="381" spans="2:16" x14ac:dyDescent="0.25">
      <c r="B381" s="296"/>
      <c r="C381" s="296" t="s">
        <v>545</v>
      </c>
      <c r="D381" s="296" t="s">
        <v>544</v>
      </c>
      <c r="G381" s="297" t="s">
        <v>232</v>
      </c>
      <c r="H381" s="297" t="s">
        <v>233</v>
      </c>
      <c r="I381" s="297"/>
      <c r="J381" s="297" t="s">
        <v>900</v>
      </c>
      <c r="K381" s="297" t="s">
        <v>899</v>
      </c>
      <c r="P381" t="e">
        <f>VLOOKUP(H381,#REF!,1,FALSE)</f>
        <v>#REF!</v>
      </c>
    </row>
    <row r="382" spans="2:16" x14ac:dyDescent="0.25">
      <c r="B382" s="297"/>
      <c r="C382" s="297" t="s">
        <v>233</v>
      </c>
      <c r="D382" s="297" t="s">
        <v>232</v>
      </c>
      <c r="G382" s="296" t="s">
        <v>766</v>
      </c>
      <c r="H382" s="296" t="s">
        <v>767</v>
      </c>
      <c r="I382" s="296"/>
      <c r="J382" s="296" t="s">
        <v>898</v>
      </c>
      <c r="K382" s="297" t="s">
        <v>898</v>
      </c>
      <c r="L382" s="311">
        <v>100431</v>
      </c>
      <c r="P382" t="e">
        <f>VLOOKUP(H382,#REF!,1,FALSE)</f>
        <v>#REF!</v>
      </c>
    </row>
    <row r="383" spans="2:16" x14ac:dyDescent="0.25">
      <c r="B383" s="296"/>
      <c r="C383" s="296" t="s">
        <v>767</v>
      </c>
      <c r="D383" s="296" t="s">
        <v>766</v>
      </c>
      <c r="G383" s="296" t="s">
        <v>784</v>
      </c>
      <c r="H383" s="296" t="s">
        <v>785</v>
      </c>
      <c r="I383" s="296"/>
      <c r="J383" s="296" t="s">
        <v>898</v>
      </c>
      <c r="K383" s="297" t="s">
        <v>898</v>
      </c>
      <c r="L383" s="311">
        <v>65369</v>
      </c>
      <c r="P383" t="e">
        <f>VLOOKUP(H383,#REF!,1,FALSE)</f>
        <v>#REF!</v>
      </c>
    </row>
    <row r="384" spans="2:16" x14ac:dyDescent="0.25">
      <c r="B384" s="296"/>
      <c r="C384" s="296" t="s">
        <v>785</v>
      </c>
      <c r="D384" s="296" t="s">
        <v>784</v>
      </c>
      <c r="G384" s="296" t="s">
        <v>254</v>
      </c>
      <c r="H384" s="296" t="s">
        <v>255</v>
      </c>
      <c r="I384" s="296"/>
      <c r="J384" s="296" t="s">
        <v>898</v>
      </c>
      <c r="K384" s="297" t="s">
        <v>898</v>
      </c>
      <c r="L384" s="311">
        <v>88393</v>
      </c>
      <c r="P384" t="e">
        <f>VLOOKUP(H384,#REF!,1,FALSE)</f>
        <v>#REF!</v>
      </c>
    </row>
    <row r="385" spans="2:16" x14ac:dyDescent="0.25">
      <c r="B385" s="296"/>
      <c r="C385" s="296" t="s">
        <v>255</v>
      </c>
      <c r="D385" s="296" t="s">
        <v>254</v>
      </c>
      <c r="G385" s="296" t="s">
        <v>272</v>
      </c>
      <c r="H385" s="296" t="s">
        <v>273</v>
      </c>
      <c r="I385" s="296"/>
      <c r="J385" s="296" t="s">
        <v>898</v>
      </c>
      <c r="K385" s="297" t="s">
        <v>898</v>
      </c>
      <c r="L385" s="311">
        <v>100978</v>
      </c>
      <c r="P385" t="e">
        <f>VLOOKUP(H385,#REF!,1,FALSE)</f>
        <v>#REF!</v>
      </c>
    </row>
    <row r="386" spans="2:16" x14ac:dyDescent="0.25">
      <c r="B386" s="296"/>
      <c r="C386" s="296" t="s">
        <v>273</v>
      </c>
      <c r="D386" s="296" t="s">
        <v>272</v>
      </c>
      <c r="G386" s="296" t="s">
        <v>350</v>
      </c>
      <c r="H386" s="296" t="s">
        <v>351</v>
      </c>
      <c r="I386" s="296"/>
      <c r="J386" s="296" t="s">
        <v>898</v>
      </c>
      <c r="K386" s="297" t="s">
        <v>898</v>
      </c>
      <c r="L386" s="311">
        <v>91051</v>
      </c>
      <c r="P386" t="e">
        <f>VLOOKUP(H386,#REF!,1,FALSE)</f>
        <v>#REF!</v>
      </c>
    </row>
    <row r="387" spans="2:16" x14ac:dyDescent="0.25">
      <c r="B387" s="296"/>
      <c r="C387" s="296" t="s">
        <v>351</v>
      </c>
      <c r="D387" s="296" t="s">
        <v>350</v>
      </c>
      <c r="G387" s="297" t="s">
        <v>1144</v>
      </c>
      <c r="H387" s="297" t="s">
        <v>1145</v>
      </c>
      <c r="I387" s="297"/>
      <c r="J387" s="297" t="s">
        <v>1206</v>
      </c>
      <c r="K387" s="297" t="s">
        <v>1202</v>
      </c>
      <c r="P387" t="e">
        <f>VLOOKUP(H387,#REF!,1,FALSE)</f>
        <v>#REF!</v>
      </c>
    </row>
    <row r="388" spans="2:16" x14ac:dyDescent="0.25">
      <c r="B388" s="297"/>
      <c r="C388" s="297" t="s">
        <v>1145</v>
      </c>
      <c r="D388" s="297" t="s">
        <v>1144</v>
      </c>
      <c r="G388" s="297" t="s">
        <v>1146</v>
      </c>
      <c r="H388" s="297" t="s">
        <v>1147</v>
      </c>
      <c r="I388" s="297"/>
      <c r="J388" s="297" t="s">
        <v>1206</v>
      </c>
      <c r="K388" s="297" t="s">
        <v>1202</v>
      </c>
      <c r="P388" t="e">
        <f>VLOOKUP(H388,#REF!,1,FALSE)</f>
        <v>#REF!</v>
      </c>
    </row>
    <row r="389" spans="2:16" x14ac:dyDescent="0.25">
      <c r="B389" s="297"/>
      <c r="C389" s="297" t="s">
        <v>1147</v>
      </c>
      <c r="D389" s="297" t="s">
        <v>1146</v>
      </c>
      <c r="G389" s="297" t="s">
        <v>1148</v>
      </c>
      <c r="H389" s="297" t="s">
        <v>1149</v>
      </c>
      <c r="I389" s="297"/>
      <c r="J389" s="297" t="s">
        <v>1206</v>
      </c>
      <c r="K389" s="297" t="s">
        <v>1202</v>
      </c>
      <c r="P389" t="e">
        <f>VLOOKUP(H389,#REF!,1,FALSE)</f>
        <v>#REF!</v>
      </c>
    </row>
    <row r="390" spans="2:16" x14ac:dyDescent="0.25">
      <c r="B390" s="297"/>
      <c r="C390" s="297" t="s">
        <v>1149</v>
      </c>
      <c r="D390" s="297" t="s">
        <v>1148</v>
      </c>
      <c r="G390" s="296" t="s">
        <v>422</v>
      </c>
      <c r="H390" s="296" t="s">
        <v>423</v>
      </c>
      <c r="I390" s="296"/>
      <c r="J390" s="296" t="s">
        <v>898</v>
      </c>
      <c r="K390" s="297" t="s">
        <v>898</v>
      </c>
      <c r="L390" s="311">
        <v>99972</v>
      </c>
      <c r="P390" t="e">
        <f>VLOOKUP(H390,#REF!,1,FALSE)</f>
        <v>#REF!</v>
      </c>
    </row>
    <row r="391" spans="2:16" x14ac:dyDescent="0.25">
      <c r="B391" s="296"/>
      <c r="C391" s="296" t="s">
        <v>423</v>
      </c>
      <c r="D391" s="296" t="s">
        <v>422</v>
      </c>
      <c r="G391" s="297" t="s">
        <v>1150</v>
      </c>
      <c r="H391" s="297" t="s">
        <v>1151</v>
      </c>
      <c r="I391" s="297"/>
      <c r="J391" s="297" t="s">
        <v>1206</v>
      </c>
      <c r="K391" s="297" t="s">
        <v>1202</v>
      </c>
      <c r="P391" t="e">
        <f>VLOOKUP(H391,#REF!,1,FALSE)</f>
        <v>#REF!</v>
      </c>
    </row>
    <row r="392" spans="2:16" x14ac:dyDescent="0.25">
      <c r="B392" s="297"/>
      <c r="C392" s="297" t="s">
        <v>1151</v>
      </c>
      <c r="D392" s="297" t="s">
        <v>1150</v>
      </c>
      <c r="G392" s="297" t="s">
        <v>1152</v>
      </c>
      <c r="H392" s="297" t="s">
        <v>1153</v>
      </c>
      <c r="I392" s="297"/>
      <c r="J392" s="297" t="s">
        <v>1206</v>
      </c>
      <c r="K392" s="297" t="s">
        <v>1202</v>
      </c>
      <c r="P392" t="e">
        <f>VLOOKUP(H392,#REF!,1,FALSE)</f>
        <v>#REF!</v>
      </c>
    </row>
    <row r="393" spans="2:16" x14ac:dyDescent="0.25">
      <c r="B393" s="297"/>
      <c r="C393" s="297" t="s">
        <v>1153</v>
      </c>
      <c r="D393" s="297" t="s">
        <v>1152</v>
      </c>
      <c r="G393" s="297" t="s">
        <v>1154</v>
      </c>
      <c r="H393" s="297" t="s">
        <v>1155</v>
      </c>
      <c r="I393" s="297"/>
      <c r="J393" s="297" t="s">
        <v>1206</v>
      </c>
      <c r="K393" s="297" t="s">
        <v>1202</v>
      </c>
      <c r="P393" t="e">
        <f>VLOOKUP(H393,#REF!,1,FALSE)</f>
        <v>#REF!</v>
      </c>
    </row>
    <row r="394" spans="2:16" x14ac:dyDescent="0.25">
      <c r="B394" s="297"/>
      <c r="C394" s="297" t="s">
        <v>1155</v>
      </c>
      <c r="D394" s="297" t="s">
        <v>1154</v>
      </c>
      <c r="G394" s="297" t="s">
        <v>1156</v>
      </c>
      <c r="H394" s="297" t="s">
        <v>1157</v>
      </c>
      <c r="I394" s="297"/>
      <c r="J394" s="297" t="s">
        <v>1206</v>
      </c>
      <c r="K394" s="297" t="s">
        <v>1202</v>
      </c>
      <c r="P394" t="e">
        <f>VLOOKUP(H394,#REF!,1,FALSE)</f>
        <v>#REF!</v>
      </c>
    </row>
    <row r="395" spans="2:16" x14ac:dyDescent="0.25">
      <c r="B395" s="297"/>
      <c r="C395" s="297" t="s">
        <v>1157</v>
      </c>
      <c r="D395" s="297" t="s">
        <v>1156</v>
      </c>
      <c r="G395" s="297" t="s">
        <v>1158</v>
      </c>
      <c r="H395" s="297" t="s">
        <v>1159</v>
      </c>
      <c r="I395" s="297"/>
      <c r="J395" s="297" t="s">
        <v>1206</v>
      </c>
      <c r="K395" s="297" t="s">
        <v>1202</v>
      </c>
      <c r="P395" t="e">
        <f>VLOOKUP(H395,#REF!,1,FALSE)</f>
        <v>#REF!</v>
      </c>
    </row>
    <row r="396" spans="2:16" x14ac:dyDescent="0.25">
      <c r="B396" s="297"/>
      <c r="C396" s="297" t="s">
        <v>1159</v>
      </c>
      <c r="D396" s="297" t="s">
        <v>1158</v>
      </c>
      <c r="G396" s="297" t="s">
        <v>1160</v>
      </c>
      <c r="H396" s="297" t="s">
        <v>1161</v>
      </c>
      <c r="I396" s="297"/>
      <c r="J396" s="297" t="s">
        <v>1206</v>
      </c>
      <c r="K396" s="297" t="s">
        <v>1202</v>
      </c>
      <c r="P396" t="e">
        <f>VLOOKUP(H396,#REF!,1,FALSE)</f>
        <v>#REF!</v>
      </c>
    </row>
    <row r="397" spans="2:16" x14ac:dyDescent="0.25">
      <c r="B397" s="297"/>
      <c r="C397" s="297" t="s">
        <v>1161</v>
      </c>
      <c r="D397" s="297" t="s">
        <v>1160</v>
      </c>
      <c r="G397" s="296" t="s">
        <v>568</v>
      </c>
      <c r="H397" s="296" t="s">
        <v>569</v>
      </c>
      <c r="I397" s="296"/>
      <c r="J397" s="296" t="s">
        <v>898</v>
      </c>
      <c r="K397" s="297" t="s">
        <v>898</v>
      </c>
      <c r="L397" s="311">
        <v>92304</v>
      </c>
      <c r="P397" t="e">
        <f>VLOOKUP(H397,#REF!,1,FALSE)</f>
        <v>#REF!</v>
      </c>
    </row>
    <row r="398" spans="2:16" x14ac:dyDescent="0.25">
      <c r="B398" s="296"/>
      <c r="C398" s="296" t="s">
        <v>569</v>
      </c>
      <c r="D398" s="296" t="s">
        <v>568</v>
      </c>
      <c r="G398" s="297" t="s">
        <v>1162</v>
      </c>
      <c r="H398" s="297" t="s">
        <v>1163</v>
      </c>
      <c r="I398" s="297"/>
      <c r="J398" s="297" t="s">
        <v>1206</v>
      </c>
      <c r="K398" s="297" t="s">
        <v>1202</v>
      </c>
      <c r="P398" t="e">
        <f>VLOOKUP(H398,#REF!,1,FALSE)</f>
        <v>#REF!</v>
      </c>
    </row>
    <row r="399" spans="2:16" x14ac:dyDescent="0.25">
      <c r="B399" s="297"/>
      <c r="C399" s="297" t="s">
        <v>1163</v>
      </c>
      <c r="D399" s="297" t="s">
        <v>1162</v>
      </c>
      <c r="G399" s="297" t="s">
        <v>1164</v>
      </c>
      <c r="H399" s="297" t="s">
        <v>1165</v>
      </c>
      <c r="I399" s="297"/>
      <c r="J399" s="297" t="s">
        <v>1206</v>
      </c>
      <c r="K399" s="297" t="s">
        <v>1202</v>
      </c>
      <c r="P399" t="e">
        <f>VLOOKUP(H399,#REF!,1,FALSE)</f>
        <v>#REF!</v>
      </c>
    </row>
    <row r="400" spans="2:16" x14ac:dyDescent="0.25">
      <c r="B400" s="297"/>
      <c r="C400" s="297" t="s">
        <v>1165</v>
      </c>
      <c r="D400" s="297" t="s">
        <v>1164</v>
      </c>
      <c r="G400" s="297" t="s">
        <v>1166</v>
      </c>
      <c r="H400" s="297" t="s">
        <v>1167</v>
      </c>
      <c r="I400" s="297"/>
      <c r="J400" s="297" t="s">
        <v>1206</v>
      </c>
      <c r="K400" s="297" t="s">
        <v>1202</v>
      </c>
      <c r="P400" t="e">
        <f>VLOOKUP(H400,#REF!,1,FALSE)</f>
        <v>#REF!</v>
      </c>
    </row>
    <row r="401" spans="2:16" x14ac:dyDescent="0.25">
      <c r="B401" s="297"/>
      <c r="C401" s="297" t="s">
        <v>1167</v>
      </c>
      <c r="D401" s="297" t="s">
        <v>1166</v>
      </c>
      <c r="G401" s="297" t="s">
        <v>1168</v>
      </c>
      <c r="H401" s="297" t="s">
        <v>1169</v>
      </c>
      <c r="I401" s="297"/>
      <c r="J401" s="297" t="s">
        <v>1206</v>
      </c>
      <c r="K401" s="297" t="s">
        <v>1202</v>
      </c>
      <c r="P401" t="e">
        <f>VLOOKUP(H401,#REF!,1,FALSE)</f>
        <v>#REF!</v>
      </c>
    </row>
    <row r="402" spans="2:16" x14ac:dyDescent="0.25">
      <c r="B402" s="297"/>
      <c r="C402" s="297" t="s">
        <v>1169</v>
      </c>
      <c r="D402" s="297" t="s">
        <v>1168</v>
      </c>
      <c r="G402" s="297" t="s">
        <v>1170</v>
      </c>
      <c r="H402" s="297" t="s">
        <v>1171</v>
      </c>
      <c r="I402" s="297"/>
      <c r="J402" s="297" t="s">
        <v>1206</v>
      </c>
      <c r="K402" s="297" t="s">
        <v>1202</v>
      </c>
      <c r="P402" t="e">
        <f>VLOOKUP(H402,#REF!,1,FALSE)</f>
        <v>#REF!</v>
      </c>
    </row>
    <row r="403" spans="2:16" x14ac:dyDescent="0.25">
      <c r="B403" s="297"/>
      <c r="C403" s="297" t="s">
        <v>1171</v>
      </c>
      <c r="D403" s="297" t="s">
        <v>1170</v>
      </c>
      <c r="G403" s="297" t="s">
        <v>1172</v>
      </c>
      <c r="H403" s="297" t="s">
        <v>1173</v>
      </c>
      <c r="I403" s="297"/>
      <c r="J403" s="297" t="s">
        <v>1206</v>
      </c>
      <c r="K403" s="297" t="s">
        <v>1202</v>
      </c>
      <c r="P403" t="e">
        <f>VLOOKUP(H403,#REF!,1,FALSE)</f>
        <v>#REF!</v>
      </c>
    </row>
    <row r="404" spans="2:16" x14ac:dyDescent="0.25">
      <c r="B404" s="297"/>
      <c r="C404" s="297" t="s">
        <v>1173</v>
      </c>
      <c r="D404" s="297" t="s">
        <v>1172</v>
      </c>
      <c r="G404" s="296" t="s">
        <v>756</v>
      </c>
      <c r="H404" s="296" t="s">
        <v>757</v>
      </c>
      <c r="I404" s="296"/>
      <c r="J404" s="296" t="s">
        <v>898</v>
      </c>
      <c r="K404" s="297" t="s">
        <v>898</v>
      </c>
      <c r="L404" s="311">
        <v>150073</v>
      </c>
      <c r="P404" t="e">
        <f>VLOOKUP(H404,#REF!,1,FALSE)</f>
        <v>#REF!</v>
      </c>
    </row>
    <row r="405" spans="2:16" x14ac:dyDescent="0.25">
      <c r="B405" s="296"/>
      <c r="C405" s="296" t="s">
        <v>757</v>
      </c>
      <c r="D405" s="296" t="s">
        <v>756</v>
      </c>
      <c r="G405" s="297" t="s">
        <v>1174</v>
      </c>
      <c r="H405" s="297" t="s">
        <v>1175</v>
      </c>
      <c r="I405" s="297"/>
      <c r="J405" s="297" t="s">
        <v>1206</v>
      </c>
      <c r="K405" s="297" t="s">
        <v>1202</v>
      </c>
      <c r="P405" t="e">
        <f>VLOOKUP(H405,#REF!,1,FALSE)</f>
        <v>#REF!</v>
      </c>
    </row>
    <row r="406" spans="2:16" x14ac:dyDescent="0.25">
      <c r="B406" s="297"/>
      <c r="C406" s="297" t="s">
        <v>1175</v>
      </c>
      <c r="D406" s="297" t="s">
        <v>1174</v>
      </c>
      <c r="G406" s="297" t="s">
        <v>1176</v>
      </c>
      <c r="H406" s="297" t="s">
        <v>1177</v>
      </c>
      <c r="I406" s="297"/>
      <c r="J406" s="297" t="s">
        <v>1206</v>
      </c>
      <c r="K406" s="297" t="s">
        <v>1202</v>
      </c>
      <c r="P406" t="e">
        <f>VLOOKUP(H406,#REF!,1,FALSE)</f>
        <v>#REF!</v>
      </c>
    </row>
    <row r="407" spans="2:16" x14ac:dyDescent="0.25">
      <c r="B407" s="297"/>
      <c r="C407" s="297" t="s">
        <v>1177</v>
      </c>
      <c r="D407" s="297" t="s">
        <v>1176</v>
      </c>
      <c r="G407" s="297" t="s">
        <v>1178</v>
      </c>
      <c r="H407" s="297" t="s">
        <v>1179</v>
      </c>
      <c r="I407" s="297"/>
      <c r="J407" s="297" t="s">
        <v>1206</v>
      </c>
      <c r="K407" s="297" t="s">
        <v>1202</v>
      </c>
      <c r="P407" t="e">
        <f>VLOOKUP(H407,#REF!,1,FALSE)</f>
        <v>#REF!</v>
      </c>
    </row>
    <row r="408" spans="2:16" x14ac:dyDescent="0.25">
      <c r="B408" s="297"/>
      <c r="C408" s="297" t="s">
        <v>1179</v>
      </c>
      <c r="D408" s="297" t="s">
        <v>1178</v>
      </c>
      <c r="G408" s="297" t="s">
        <v>1180</v>
      </c>
      <c r="H408" s="297" t="s">
        <v>1181</v>
      </c>
      <c r="I408" s="297"/>
      <c r="J408" s="297" t="s">
        <v>1206</v>
      </c>
      <c r="K408" s="297" t="s">
        <v>1202</v>
      </c>
      <c r="P408" t="e">
        <f>VLOOKUP(H408,#REF!,1,FALSE)</f>
        <v>#REF!</v>
      </c>
    </row>
    <row r="409" spans="2:16" x14ac:dyDescent="0.25">
      <c r="B409" s="297"/>
      <c r="C409" s="297" t="s">
        <v>1181</v>
      </c>
      <c r="D409" s="297" t="s">
        <v>1180</v>
      </c>
      <c r="G409" s="297" t="s">
        <v>1182</v>
      </c>
      <c r="H409" s="297" t="s">
        <v>1183</v>
      </c>
      <c r="I409" s="297"/>
      <c r="J409" s="297" t="s">
        <v>1206</v>
      </c>
      <c r="K409" s="297" t="s">
        <v>1202</v>
      </c>
      <c r="P409" t="e">
        <f>VLOOKUP(H409,#REF!,1,FALSE)</f>
        <v>#REF!</v>
      </c>
    </row>
    <row r="410" spans="2:16" x14ac:dyDescent="0.25">
      <c r="B410" s="297"/>
      <c r="C410" s="297" t="s">
        <v>1183</v>
      </c>
      <c r="D410" s="297" t="s">
        <v>1182</v>
      </c>
      <c r="G410" s="296" t="s">
        <v>80</v>
      </c>
      <c r="H410" s="296" t="s">
        <v>81</v>
      </c>
      <c r="I410" s="296"/>
      <c r="J410" s="296" t="s">
        <v>898</v>
      </c>
      <c r="K410" s="297" t="s">
        <v>898</v>
      </c>
      <c r="L410" s="311">
        <v>177331</v>
      </c>
      <c r="P410" t="e">
        <f>VLOOKUP(H410,#REF!,1,FALSE)</f>
        <v>#REF!</v>
      </c>
    </row>
    <row r="411" spans="2:16" x14ac:dyDescent="0.25">
      <c r="B411" s="296"/>
      <c r="C411" s="296" t="s">
        <v>81</v>
      </c>
      <c r="D411" s="296" t="s">
        <v>80</v>
      </c>
      <c r="G411" s="297" t="s">
        <v>1184</v>
      </c>
      <c r="H411" s="297" t="s">
        <v>1185</v>
      </c>
      <c r="I411" s="297"/>
      <c r="J411" s="297" t="s">
        <v>1206</v>
      </c>
      <c r="K411" s="297" t="s">
        <v>1202</v>
      </c>
      <c r="P411" t="e">
        <f>VLOOKUP(H411,#REF!,1,FALSE)</f>
        <v>#REF!</v>
      </c>
    </row>
    <row r="412" spans="2:16" x14ac:dyDescent="0.25">
      <c r="B412" s="297"/>
      <c r="C412" s="297" t="s">
        <v>1185</v>
      </c>
      <c r="D412" s="297" t="s">
        <v>1184</v>
      </c>
      <c r="G412" s="297" t="s">
        <v>1186</v>
      </c>
      <c r="H412" s="297" t="s">
        <v>1187</v>
      </c>
      <c r="I412" s="297"/>
      <c r="J412" s="297" t="s">
        <v>1206</v>
      </c>
      <c r="K412" s="297" t="s">
        <v>1202</v>
      </c>
      <c r="P412" t="e">
        <f>VLOOKUP(H412,#REF!,1,FALSE)</f>
        <v>#REF!</v>
      </c>
    </row>
    <row r="413" spans="2:16" x14ac:dyDescent="0.25">
      <c r="B413" s="297"/>
      <c r="C413" s="297" t="s">
        <v>1187</v>
      </c>
      <c r="D413" s="297" t="s">
        <v>1186</v>
      </c>
      <c r="G413" s="296" t="s">
        <v>116</v>
      </c>
      <c r="H413" s="296" t="s">
        <v>117</v>
      </c>
      <c r="I413" s="296"/>
      <c r="J413" s="296" t="s">
        <v>898</v>
      </c>
      <c r="K413" s="297" t="s">
        <v>898</v>
      </c>
      <c r="L413" s="311">
        <v>150391</v>
      </c>
      <c r="P413" t="e">
        <f>VLOOKUP(H413,#REF!,1,FALSE)</f>
        <v>#REF!</v>
      </c>
    </row>
    <row r="414" spans="2:16" x14ac:dyDescent="0.25">
      <c r="B414" s="296"/>
      <c r="C414" s="296" t="s">
        <v>117</v>
      </c>
      <c r="D414" s="296" t="s">
        <v>116</v>
      </c>
      <c r="G414" s="297" t="s">
        <v>66</v>
      </c>
      <c r="H414" s="297" t="s">
        <v>67</v>
      </c>
      <c r="I414" s="297"/>
      <c r="J414" s="297" t="s">
        <v>900</v>
      </c>
      <c r="K414" s="297" t="s">
        <v>899</v>
      </c>
      <c r="M414" s="311">
        <v>1096388</v>
      </c>
      <c r="P414" t="e">
        <f>VLOOKUP(H414,#REF!,1,FALSE)</f>
        <v>#REF!</v>
      </c>
    </row>
    <row r="415" spans="2:16" x14ac:dyDescent="0.25">
      <c r="B415" s="297"/>
      <c r="C415" s="297" t="s">
        <v>67</v>
      </c>
      <c r="D415" s="297" t="s">
        <v>66</v>
      </c>
      <c r="G415" s="297" t="s">
        <v>192</v>
      </c>
      <c r="H415" s="297" t="s">
        <v>193</v>
      </c>
      <c r="I415" s="297"/>
      <c r="J415" s="297" t="s">
        <v>900</v>
      </c>
      <c r="K415" s="297" t="s">
        <v>899</v>
      </c>
      <c r="M415" s="311">
        <v>562422</v>
      </c>
      <c r="P415" t="e">
        <f>VLOOKUP(H415,#REF!,1,FALSE)</f>
        <v>#REF!</v>
      </c>
    </row>
    <row r="416" spans="2:16" x14ac:dyDescent="0.25">
      <c r="B416" s="297"/>
      <c r="C416" s="297" t="s">
        <v>193</v>
      </c>
      <c r="D416" s="297" t="s">
        <v>192</v>
      </c>
      <c r="G416" s="297" t="s">
        <v>374</v>
      </c>
      <c r="H416" s="297" t="s">
        <v>375</v>
      </c>
      <c r="I416" s="297"/>
      <c r="J416" s="297" t="s">
        <v>900</v>
      </c>
      <c r="K416" s="297" t="s">
        <v>899</v>
      </c>
      <c r="M416" s="311">
        <v>927659</v>
      </c>
      <c r="P416" t="e">
        <f>VLOOKUP(H416,#REF!,1,FALSE)</f>
        <v>#REF!</v>
      </c>
    </row>
    <row r="417" spans="2:16" x14ac:dyDescent="0.25">
      <c r="B417" s="297"/>
      <c r="C417" s="297" t="s">
        <v>375</v>
      </c>
      <c r="D417" s="297" t="s">
        <v>374</v>
      </c>
      <c r="G417" s="297" t="s">
        <v>506</v>
      </c>
      <c r="H417" s="297" t="s">
        <v>507</v>
      </c>
      <c r="I417" s="297"/>
      <c r="J417" s="297" t="s">
        <v>900</v>
      </c>
      <c r="K417" s="297" t="s">
        <v>899</v>
      </c>
      <c r="M417" s="311">
        <v>807062</v>
      </c>
      <c r="P417" t="e">
        <f>VLOOKUP(H417,#REF!,1,FALSE)</f>
        <v>#REF!</v>
      </c>
    </row>
    <row r="418" spans="2:16" x14ac:dyDescent="0.25">
      <c r="B418" s="297"/>
      <c r="C418" s="297" t="s">
        <v>507</v>
      </c>
      <c r="D418" s="297" t="s">
        <v>506</v>
      </c>
      <c r="G418" s="297" t="s">
        <v>90</v>
      </c>
      <c r="H418" s="297" t="s">
        <v>91</v>
      </c>
      <c r="I418" s="297"/>
      <c r="J418" s="297" t="s">
        <v>900</v>
      </c>
      <c r="K418" s="297" t="s">
        <v>899</v>
      </c>
      <c r="M418" s="311">
        <v>634550</v>
      </c>
      <c r="P418" t="e">
        <f>VLOOKUP(H418,#REF!,1,FALSE)</f>
        <v>#REF!</v>
      </c>
    </row>
    <row r="419" spans="2:16" x14ac:dyDescent="0.25">
      <c r="B419" s="297"/>
      <c r="C419" s="297" t="s">
        <v>91</v>
      </c>
      <c r="D419" s="297" t="s">
        <v>90</v>
      </c>
      <c r="G419" s="297" t="s">
        <v>140</v>
      </c>
      <c r="H419" s="297" t="s">
        <v>141</v>
      </c>
      <c r="I419" s="297"/>
      <c r="J419" s="297" t="s">
        <v>900</v>
      </c>
      <c r="K419" s="297" t="s">
        <v>899</v>
      </c>
      <c r="M419" s="311">
        <v>772388</v>
      </c>
      <c r="P419" t="e">
        <f>VLOOKUP(H419,#REF!,1,FALSE)</f>
        <v>#REF!</v>
      </c>
    </row>
    <row r="420" spans="2:16" x14ac:dyDescent="0.25">
      <c r="B420" s="297"/>
      <c r="C420" s="297" t="s">
        <v>141</v>
      </c>
      <c r="D420" s="297" t="s">
        <v>140</v>
      </c>
      <c r="G420" s="297" t="s">
        <v>228</v>
      </c>
      <c r="H420" s="297" t="s">
        <v>229</v>
      </c>
      <c r="I420" s="297"/>
      <c r="J420" s="297" t="s">
        <v>900</v>
      </c>
      <c r="K420" s="297" t="s">
        <v>899</v>
      </c>
      <c r="M420" s="311">
        <v>1033567</v>
      </c>
      <c r="P420" t="e">
        <f>VLOOKUP(H420,#REF!,1,FALSE)</f>
        <v>#REF!</v>
      </c>
    </row>
    <row r="421" spans="2:16" x14ac:dyDescent="0.25">
      <c r="B421" s="297"/>
      <c r="C421" s="297" t="s">
        <v>229</v>
      </c>
      <c r="D421" s="297" t="s">
        <v>228</v>
      </c>
      <c r="G421" s="297" t="s">
        <v>238</v>
      </c>
      <c r="H421" s="297" t="s">
        <v>239</v>
      </c>
      <c r="I421" s="297"/>
      <c r="J421" s="297" t="s">
        <v>900</v>
      </c>
      <c r="K421" s="297" t="s">
        <v>899</v>
      </c>
      <c r="M421" s="311">
        <v>757647</v>
      </c>
      <c r="P421" t="e">
        <f>VLOOKUP(H421,#REF!,1,FALSE)</f>
        <v>#REF!</v>
      </c>
    </row>
    <row r="422" spans="2:16" x14ac:dyDescent="0.25">
      <c r="B422" s="297"/>
      <c r="C422" s="297" t="s">
        <v>239</v>
      </c>
      <c r="D422" s="297" t="s">
        <v>238</v>
      </c>
      <c r="G422" s="297" t="s">
        <v>246</v>
      </c>
      <c r="H422" s="297" t="s">
        <v>247</v>
      </c>
      <c r="I422" s="297"/>
      <c r="J422" s="297" t="s">
        <v>900</v>
      </c>
      <c r="K422" s="297" t="s">
        <v>899</v>
      </c>
      <c r="M422" s="311">
        <v>626153</v>
      </c>
      <c r="P422" t="e">
        <f>VLOOKUP(H422,#REF!,1,FALSE)</f>
        <v>#REF!</v>
      </c>
    </row>
    <row r="423" spans="2:16" x14ac:dyDescent="0.25">
      <c r="B423" s="297"/>
      <c r="C423" s="297" t="s">
        <v>247</v>
      </c>
      <c r="D423" s="297" t="s">
        <v>246</v>
      </c>
      <c r="G423" s="297" t="s">
        <v>270</v>
      </c>
      <c r="H423" s="297" t="s">
        <v>271</v>
      </c>
      <c r="I423" s="297"/>
      <c r="J423" s="297" t="s">
        <v>900</v>
      </c>
      <c r="K423" s="297" t="s">
        <v>899</v>
      </c>
      <c r="M423" s="311">
        <v>811820</v>
      </c>
      <c r="P423" t="e">
        <f>VLOOKUP(H423,#REF!,1,FALSE)</f>
        <v>#REF!</v>
      </c>
    </row>
    <row r="424" spans="2:16" x14ac:dyDescent="0.25">
      <c r="B424" s="297"/>
      <c r="C424" s="297" t="s">
        <v>271</v>
      </c>
      <c r="D424" s="297" t="s">
        <v>270</v>
      </c>
      <c r="G424" s="296" t="s">
        <v>122</v>
      </c>
      <c r="H424" s="296" t="s">
        <v>123</v>
      </c>
      <c r="I424" s="296"/>
      <c r="J424" s="296" t="s">
        <v>898</v>
      </c>
      <c r="K424" s="297" t="s">
        <v>898</v>
      </c>
      <c r="L424" s="311">
        <v>75029</v>
      </c>
      <c r="P424" t="e">
        <f>VLOOKUP(H424,#REF!,1,FALSE)</f>
        <v>#REF!</v>
      </c>
    </row>
    <row r="425" spans="2:16" x14ac:dyDescent="0.25">
      <c r="B425" s="296"/>
      <c r="C425" s="296" t="s">
        <v>123</v>
      </c>
      <c r="D425" s="296" t="s">
        <v>122</v>
      </c>
      <c r="G425" s="297" t="s">
        <v>334</v>
      </c>
      <c r="H425" s="297" t="s">
        <v>335</v>
      </c>
      <c r="I425" s="297"/>
      <c r="J425" s="297" t="s">
        <v>900</v>
      </c>
      <c r="K425" s="297" t="s">
        <v>899</v>
      </c>
      <c r="M425" s="311">
        <v>1791362</v>
      </c>
      <c r="P425" t="e">
        <f>VLOOKUP(H425,#REF!,1,FALSE)</f>
        <v>#REF!</v>
      </c>
    </row>
    <row r="426" spans="2:16" x14ac:dyDescent="0.25">
      <c r="B426" s="297"/>
      <c r="C426" s="297" t="s">
        <v>335</v>
      </c>
      <c r="D426" s="297" t="s">
        <v>334</v>
      </c>
      <c r="G426" s="297" t="s">
        <v>420</v>
      </c>
      <c r="H426" s="297" t="s">
        <v>421</v>
      </c>
      <c r="I426" s="297"/>
      <c r="J426" s="297" t="s">
        <v>900</v>
      </c>
      <c r="K426" s="297" t="s">
        <v>899</v>
      </c>
      <c r="M426" s="311">
        <v>1036842</v>
      </c>
      <c r="P426" t="e">
        <f>VLOOKUP(H426,#REF!,1,FALSE)</f>
        <v>#REF!</v>
      </c>
    </row>
    <row r="427" spans="2:16" x14ac:dyDescent="0.25">
      <c r="B427" s="297"/>
      <c r="C427" s="297" t="s">
        <v>421</v>
      </c>
      <c r="D427" s="297" t="s">
        <v>420</v>
      </c>
      <c r="G427" s="297" t="s">
        <v>662</v>
      </c>
      <c r="H427" s="297" t="s">
        <v>663</v>
      </c>
      <c r="I427" s="297"/>
      <c r="J427" s="297" t="s">
        <v>900</v>
      </c>
      <c r="K427" s="297" t="s">
        <v>899</v>
      </c>
      <c r="M427" s="311">
        <v>1110374</v>
      </c>
      <c r="P427" t="e">
        <f>VLOOKUP(H427,#REF!,1,FALSE)</f>
        <v>#REF!</v>
      </c>
    </row>
    <row r="428" spans="2:16" x14ac:dyDescent="0.25">
      <c r="B428" s="297"/>
      <c r="C428" s="297" t="s">
        <v>663</v>
      </c>
      <c r="D428" s="297" t="s">
        <v>662</v>
      </c>
      <c r="G428" s="297" t="s">
        <v>790</v>
      </c>
      <c r="H428" s="297" t="s">
        <v>791</v>
      </c>
      <c r="I428" s="297"/>
      <c r="J428" s="297" t="s">
        <v>900</v>
      </c>
      <c r="K428" s="297" t="s">
        <v>899</v>
      </c>
      <c r="M428" s="311">
        <v>695993</v>
      </c>
      <c r="P428" t="e">
        <f>VLOOKUP(H428,#REF!,1,FALSE)</f>
        <v>#REF!</v>
      </c>
    </row>
    <row r="429" spans="2:16" x14ac:dyDescent="0.25">
      <c r="B429" s="297"/>
      <c r="C429" s="297" t="s">
        <v>791</v>
      </c>
      <c r="D429" s="297" t="s">
        <v>790</v>
      </c>
      <c r="G429" s="297" t="s">
        <v>92</v>
      </c>
      <c r="H429" s="297" t="s">
        <v>93</v>
      </c>
      <c r="I429" s="297"/>
      <c r="J429" s="297" t="s">
        <v>900</v>
      </c>
      <c r="K429" s="297" t="s">
        <v>899</v>
      </c>
      <c r="M429" s="311">
        <v>885829</v>
      </c>
      <c r="P429" t="e">
        <f>VLOOKUP(H429,#REF!,1,FALSE)</f>
        <v>#REF!</v>
      </c>
    </row>
    <row r="430" spans="2:16" x14ac:dyDescent="0.25">
      <c r="B430" s="297"/>
      <c r="C430" s="297" t="s">
        <v>93</v>
      </c>
      <c r="D430" s="297" t="s">
        <v>92</v>
      </c>
      <c r="G430" s="297" t="s">
        <v>152</v>
      </c>
      <c r="H430" s="297" t="s">
        <v>153</v>
      </c>
      <c r="I430" s="297"/>
      <c r="J430" s="297" t="s">
        <v>900</v>
      </c>
      <c r="K430" s="297" t="s">
        <v>899</v>
      </c>
      <c r="M430" s="311">
        <v>825381</v>
      </c>
      <c r="P430" t="e">
        <f>VLOOKUP(H430,#REF!,1,FALSE)</f>
        <v>#REF!</v>
      </c>
    </row>
    <row r="431" spans="2:16" x14ac:dyDescent="0.25">
      <c r="B431" s="297"/>
      <c r="C431" s="297" t="s">
        <v>153</v>
      </c>
      <c r="D431" s="297" t="s">
        <v>152</v>
      </c>
      <c r="G431" s="297" t="s">
        <v>176</v>
      </c>
      <c r="H431" s="297" t="s">
        <v>177</v>
      </c>
      <c r="I431" s="297"/>
      <c r="J431" s="297" t="s">
        <v>900</v>
      </c>
      <c r="K431" s="297" t="s">
        <v>899</v>
      </c>
      <c r="M431" s="311">
        <v>1038892</v>
      </c>
      <c r="P431" t="e">
        <f>VLOOKUP(H431,#REF!,1,FALSE)</f>
        <v>#REF!</v>
      </c>
    </row>
    <row r="432" spans="2:16" x14ac:dyDescent="0.25">
      <c r="B432" s="297"/>
      <c r="C432" s="297" t="s">
        <v>177</v>
      </c>
      <c r="D432" s="297" t="s">
        <v>176</v>
      </c>
      <c r="G432" s="297" t="s">
        <v>288</v>
      </c>
      <c r="H432" s="297" t="s">
        <v>289</v>
      </c>
      <c r="I432" s="297"/>
      <c r="J432" s="297" t="s">
        <v>900</v>
      </c>
      <c r="K432" s="297" t="s">
        <v>899</v>
      </c>
      <c r="M432" s="311">
        <v>1763285</v>
      </c>
      <c r="P432" t="e">
        <f>VLOOKUP(H432,#REF!,1,FALSE)</f>
        <v>#REF!</v>
      </c>
    </row>
    <row r="433" spans="2:16" x14ac:dyDescent="0.25">
      <c r="B433" s="297"/>
      <c r="C433" s="297" t="s">
        <v>289</v>
      </c>
      <c r="D433" s="297" t="s">
        <v>288</v>
      </c>
      <c r="G433" s="297" t="s">
        <v>356</v>
      </c>
      <c r="H433" s="297" t="s">
        <v>357</v>
      </c>
      <c r="I433" s="297"/>
      <c r="J433" s="297" t="s">
        <v>900</v>
      </c>
      <c r="K433" s="297" t="s">
        <v>899</v>
      </c>
      <c r="M433" s="311">
        <v>758333</v>
      </c>
      <c r="P433" t="e">
        <f>VLOOKUP(H433,#REF!,1,FALSE)</f>
        <v>#REF!</v>
      </c>
    </row>
    <row r="434" spans="2:16" x14ac:dyDescent="0.25">
      <c r="B434" s="297"/>
      <c r="C434" s="297" t="s">
        <v>357</v>
      </c>
      <c r="D434" s="297" t="s">
        <v>356</v>
      </c>
      <c r="G434" s="296" t="s">
        <v>162</v>
      </c>
      <c r="H434" s="296" t="s">
        <v>163</v>
      </c>
      <c r="I434" s="296"/>
      <c r="J434" s="296" t="s">
        <v>898</v>
      </c>
      <c r="K434" s="297" t="s">
        <v>898</v>
      </c>
      <c r="L434" s="311">
        <v>89092</v>
      </c>
      <c r="P434" t="e">
        <f>VLOOKUP(H434,#REF!,1,FALSE)</f>
        <v>#REF!</v>
      </c>
    </row>
    <row r="435" spans="2:16" x14ac:dyDescent="0.25">
      <c r="B435" s="296"/>
      <c r="C435" s="296" t="s">
        <v>163</v>
      </c>
      <c r="D435" s="296" t="s">
        <v>162</v>
      </c>
      <c r="G435" s="297" t="s">
        <v>392</v>
      </c>
      <c r="H435" s="297" t="s">
        <v>393</v>
      </c>
      <c r="I435" s="297"/>
      <c r="J435" s="297" t="s">
        <v>900</v>
      </c>
      <c r="K435" s="297" t="s">
        <v>899</v>
      </c>
      <c r="M435" s="311">
        <v>1766154</v>
      </c>
      <c r="P435" t="e">
        <f>VLOOKUP(H435,#REF!,1,FALSE)</f>
        <v>#REF!</v>
      </c>
    </row>
    <row r="436" spans="2:16" x14ac:dyDescent="0.25">
      <c r="B436" s="297"/>
      <c r="C436" s="297" t="s">
        <v>393</v>
      </c>
      <c r="D436" s="297" t="s">
        <v>392</v>
      </c>
      <c r="G436" s="297" t="s">
        <v>410</v>
      </c>
      <c r="H436" s="297" t="s">
        <v>411</v>
      </c>
      <c r="I436" s="297"/>
      <c r="J436" s="297" t="s">
        <v>900</v>
      </c>
      <c r="K436" s="297" t="s">
        <v>899</v>
      </c>
      <c r="M436" s="311">
        <v>1474707</v>
      </c>
      <c r="P436" t="e">
        <f>VLOOKUP(H436,#REF!,1,FALSE)</f>
        <v>#REF!</v>
      </c>
    </row>
    <row r="437" spans="2:16" x14ac:dyDescent="0.25">
      <c r="B437" s="297"/>
      <c r="C437" s="297" t="s">
        <v>411</v>
      </c>
      <c r="D437" s="297" t="s">
        <v>410</v>
      </c>
      <c r="G437" s="297" t="s">
        <v>520</v>
      </c>
      <c r="H437" s="297" t="s">
        <v>521</v>
      </c>
      <c r="I437" s="297"/>
      <c r="J437" s="297" t="s">
        <v>900</v>
      </c>
      <c r="K437" s="297" t="s">
        <v>899</v>
      </c>
      <c r="M437" s="311">
        <v>1108111</v>
      </c>
      <c r="P437" t="e">
        <f>VLOOKUP(H437,#REF!,1,FALSE)</f>
        <v>#REF!</v>
      </c>
    </row>
    <row r="438" spans="2:16" x14ac:dyDescent="0.25">
      <c r="B438" s="297"/>
      <c r="C438" s="297" t="s">
        <v>521</v>
      </c>
      <c r="D438" s="297" t="s">
        <v>520</v>
      </c>
      <c r="G438" s="297" t="s">
        <v>604</v>
      </c>
      <c r="H438" s="297" t="s">
        <v>605</v>
      </c>
      <c r="I438" s="297"/>
      <c r="J438" s="297" t="s">
        <v>900</v>
      </c>
      <c r="K438" s="297" t="s">
        <v>899</v>
      </c>
      <c r="M438" s="311">
        <v>478907</v>
      </c>
      <c r="P438" t="e">
        <f>VLOOKUP(H438,#REF!,1,FALSE)</f>
        <v>#REF!</v>
      </c>
    </row>
    <row r="439" spans="2:16" x14ac:dyDescent="0.25">
      <c r="B439" s="297"/>
      <c r="C439" s="297" t="s">
        <v>605</v>
      </c>
      <c r="D439" s="297" t="s">
        <v>604</v>
      </c>
      <c r="G439" s="296" t="s">
        <v>168</v>
      </c>
      <c r="H439" s="296" t="s">
        <v>169</v>
      </c>
      <c r="I439" s="296"/>
      <c r="J439" s="296" t="s">
        <v>898</v>
      </c>
      <c r="K439" s="297" t="s">
        <v>898</v>
      </c>
      <c r="L439" s="311">
        <v>170546</v>
      </c>
      <c r="P439" t="e">
        <f>VLOOKUP(H439,#REF!,1,FALSE)</f>
        <v>#REF!</v>
      </c>
    </row>
    <row r="440" spans="2:16" x14ac:dyDescent="0.25">
      <c r="B440" s="296"/>
      <c r="C440" s="296" t="s">
        <v>169</v>
      </c>
      <c r="D440" s="296" t="s">
        <v>168</v>
      </c>
      <c r="G440" s="296" t="s">
        <v>194</v>
      </c>
      <c r="H440" s="296" t="s">
        <v>195</v>
      </c>
      <c r="I440" s="296"/>
      <c r="J440" s="296" t="s">
        <v>898</v>
      </c>
      <c r="K440" s="297" t="s">
        <v>898</v>
      </c>
      <c r="L440" s="311">
        <v>179518</v>
      </c>
      <c r="P440" t="e">
        <f>VLOOKUP(H440,#REF!,1,FALSE)</f>
        <v>#REF!</v>
      </c>
    </row>
    <row r="441" spans="2:16" x14ac:dyDescent="0.25">
      <c r="B441" s="296"/>
      <c r="C441" s="296" t="s">
        <v>195</v>
      </c>
      <c r="D441" s="296" t="s">
        <v>194</v>
      </c>
      <c r="G441" s="298" t="s">
        <v>48</v>
      </c>
      <c r="H441" s="298" t="s">
        <v>1188</v>
      </c>
      <c r="I441" s="298"/>
      <c r="J441" s="298"/>
      <c r="K441" s="298"/>
      <c r="L441" s="311">
        <v>54066041</v>
      </c>
    </row>
    <row r="442" spans="2:16" x14ac:dyDescent="0.25">
      <c r="B442" s="298"/>
      <c r="C442" s="298" t="s">
        <v>1188</v>
      </c>
      <c r="D442" s="298" t="s">
        <v>48</v>
      </c>
      <c r="G442" s="298"/>
      <c r="H442" s="298"/>
      <c r="I442" s="298"/>
      <c r="J442" s="298"/>
      <c r="K442" s="298"/>
      <c r="L442" s="312"/>
    </row>
    <row r="443" spans="2:16" x14ac:dyDescent="0.25">
      <c r="L443" s="313">
        <f>SUM(L4:L440)</f>
        <v>54066041</v>
      </c>
    </row>
    <row r="444" spans="2:16" x14ac:dyDescent="0.25">
      <c r="L444" s="313">
        <f>+L443-L441</f>
        <v>0</v>
      </c>
    </row>
    <row r="445" spans="2:16" x14ac:dyDescent="0.25">
      <c r="H445" t="s">
        <v>1053</v>
      </c>
      <c r="L445" s="156">
        <f>SUMIF($M$4:$M$440,1,$F$4:$F$440)</f>
        <v>0</v>
      </c>
    </row>
    <row r="446" spans="2:16" x14ac:dyDescent="0.25">
      <c r="L446">
        <f>+L445/L443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K42"/>
  <sheetViews>
    <sheetView workbookViewId="0">
      <selection activeCell="D10" sqref="D10"/>
    </sheetView>
  </sheetViews>
  <sheetFormatPr defaultRowHeight="15" x14ac:dyDescent="0.25"/>
  <cols>
    <col min="4" max="4" width="15" customWidth="1"/>
    <col min="6" max="6" width="13" customWidth="1"/>
    <col min="8" max="8" width="12.5703125" customWidth="1"/>
    <col min="9" max="9" width="9.5703125" bestFit="1" customWidth="1"/>
    <col min="11" max="11" width="12.140625" style="316" customWidth="1"/>
  </cols>
  <sheetData>
    <row r="6" spans="3:11" ht="60" x14ac:dyDescent="0.25">
      <c r="F6" s="322" t="s">
        <v>1249</v>
      </c>
      <c r="H6" s="410" t="s">
        <v>1250</v>
      </c>
      <c r="K6" s="410" t="s">
        <v>1250</v>
      </c>
    </row>
    <row r="8" spans="3:11" x14ac:dyDescent="0.25">
      <c r="F8" t="s">
        <v>49</v>
      </c>
      <c r="H8" t="s">
        <v>49</v>
      </c>
      <c r="K8" t="s">
        <v>49</v>
      </c>
    </row>
    <row r="11" spans="3:11" s="316" customFormat="1" x14ac:dyDescent="0.25">
      <c r="C11" s="316" t="s">
        <v>1055</v>
      </c>
      <c r="D11" s="316" t="s">
        <v>1031</v>
      </c>
      <c r="E11" s="316" t="s">
        <v>47</v>
      </c>
      <c r="F11" s="316">
        <v>43474.726853728476</v>
      </c>
      <c r="G11" s="184"/>
      <c r="H11" s="316">
        <f>+F11-K11</f>
        <v>20726.179079900918</v>
      </c>
      <c r="I11" s="316">
        <f>+I16*(1+H14)</f>
        <v>62.642622368091075</v>
      </c>
      <c r="K11" s="316">
        <v>22748.547773827559</v>
      </c>
    </row>
    <row r="12" spans="3:11" x14ac:dyDescent="0.25">
      <c r="D12" t="s">
        <v>1051</v>
      </c>
      <c r="E12" t="s">
        <v>47</v>
      </c>
      <c r="F12" s="316">
        <v>44496.563271330051</v>
      </c>
      <c r="G12" s="225"/>
      <c r="H12" s="316">
        <f>+F12-K12</f>
        <v>22460.68024181006</v>
      </c>
      <c r="K12" s="316">
        <f>+'2016_17'!D7</f>
        <v>22035.883029519991</v>
      </c>
    </row>
    <row r="13" spans="3:11" x14ac:dyDescent="0.25">
      <c r="D13" t="s">
        <v>1247</v>
      </c>
      <c r="F13" s="316">
        <f>+F11-F12</f>
        <v>-1021.8364176015748</v>
      </c>
      <c r="H13" s="316">
        <f>+H11-H12</f>
        <v>-1734.501161909142</v>
      </c>
      <c r="I13" s="225"/>
      <c r="K13" s="316">
        <f>+K11-K12</f>
        <v>712.66474430756716</v>
      </c>
    </row>
    <row r="14" spans="3:11" x14ac:dyDescent="0.25">
      <c r="D14" t="s">
        <v>1032</v>
      </c>
      <c r="E14" t="s">
        <v>862</v>
      </c>
      <c r="F14" s="186">
        <v>-2.2964389662425089E-2</v>
      </c>
      <c r="G14" s="225"/>
      <c r="H14" s="186">
        <f>+H11/H12-1</f>
        <v>-7.7223892742144362E-2</v>
      </c>
      <c r="K14" s="186">
        <f>+K11/K12-1</f>
        <v>3.2341102162906754E-2</v>
      </c>
    </row>
    <row r="16" spans="3:11" x14ac:dyDescent="0.25">
      <c r="C16" t="s">
        <v>2</v>
      </c>
      <c r="D16" t="s">
        <v>1031</v>
      </c>
      <c r="E16" t="s">
        <v>47</v>
      </c>
      <c r="F16" s="316">
        <v>45291.566342530765</v>
      </c>
      <c r="G16" s="184"/>
      <c r="H16" s="316">
        <f>+F16-K16</f>
        <v>23758.334438400201</v>
      </c>
      <c r="I16" s="316">
        <f>+I21*(1+H19)</f>
        <v>67.884963508907319</v>
      </c>
      <c r="K16" s="316">
        <f>+'2015_16'!AB7</f>
        <v>21533.231904130564</v>
      </c>
    </row>
    <row r="17" spans="3:11" x14ac:dyDescent="0.25">
      <c r="D17" t="s">
        <v>1051</v>
      </c>
      <c r="E17" t="s">
        <v>47</v>
      </c>
      <c r="F17" s="316">
        <v>48134.338766013752</v>
      </c>
      <c r="G17" s="225"/>
      <c r="H17" s="316">
        <f>+F17-K17</f>
        <v>26767.75950644393</v>
      </c>
      <c r="K17" s="316">
        <f>+'2015_16'!D7</f>
        <v>21366.579259569822</v>
      </c>
    </row>
    <row r="18" spans="3:11" x14ac:dyDescent="0.25">
      <c r="D18" t="s">
        <v>1247</v>
      </c>
      <c r="F18" s="316">
        <f>+F16-F17</f>
        <v>-2842.7724234829875</v>
      </c>
      <c r="H18" s="316">
        <f>+H16-H17</f>
        <v>-3009.425068043729</v>
      </c>
      <c r="I18" s="225"/>
      <c r="K18" s="316">
        <f>+K16-K17</f>
        <v>166.65264456074146</v>
      </c>
    </row>
    <row r="19" spans="3:11" x14ac:dyDescent="0.25">
      <c r="D19" t="s">
        <v>1032</v>
      </c>
      <c r="E19" t="s">
        <v>862</v>
      </c>
      <c r="F19" s="186">
        <v>-5.9059135252735318E-2</v>
      </c>
      <c r="H19" s="186">
        <f>+H16/H17-1</f>
        <v>-0.11242723050165093</v>
      </c>
      <c r="K19" s="186">
        <f>+K16/K17-1</f>
        <v>7.7996876587580477E-3</v>
      </c>
    </row>
    <row r="21" spans="3:11" x14ac:dyDescent="0.25">
      <c r="C21" t="s">
        <v>823</v>
      </c>
      <c r="D21" t="s">
        <v>1031</v>
      </c>
      <c r="E21" t="s">
        <v>47</v>
      </c>
      <c r="F21" s="316">
        <v>48514.628603795019</v>
      </c>
      <c r="G21" s="184"/>
      <c r="H21" s="316">
        <f>+F21-K21</f>
        <v>27506.513374284878</v>
      </c>
      <c r="I21" s="316">
        <f>+I26*(1+H24)</f>
        <v>76.483828528533493</v>
      </c>
      <c r="K21" s="316">
        <f>+'2014_15'!AF7</f>
        <v>21008.115229510142</v>
      </c>
    </row>
    <row r="22" spans="3:11" x14ac:dyDescent="0.25">
      <c r="D22" t="s">
        <v>1051</v>
      </c>
      <c r="E22" t="s">
        <v>47</v>
      </c>
      <c r="F22" s="316">
        <v>50553.067374494967</v>
      </c>
      <c r="G22" s="225"/>
      <c r="H22" s="316">
        <f>+F22-K22</f>
        <v>29687.39376265496</v>
      </c>
      <c r="K22" s="316">
        <f>+'2014_15'!E7</f>
        <v>20865.673611840008</v>
      </c>
    </row>
    <row r="23" spans="3:11" x14ac:dyDescent="0.25">
      <c r="D23" t="s">
        <v>1247</v>
      </c>
      <c r="F23" s="316">
        <f>+F21-F22</f>
        <v>-2038.4387706999478</v>
      </c>
      <c r="H23" s="316">
        <f>+H21-H22</f>
        <v>-2180.8803883700821</v>
      </c>
      <c r="I23" s="225"/>
    </row>
    <row r="24" spans="3:11" x14ac:dyDescent="0.25">
      <c r="D24" t="s">
        <v>1032</v>
      </c>
      <c r="E24" t="s">
        <v>862</v>
      </c>
      <c r="F24" s="186">
        <v>-4.0322751448478522E-2</v>
      </c>
      <c r="H24" s="186">
        <f>+H21/H22-1</f>
        <v>-7.3461497018088018E-2</v>
      </c>
    </row>
    <row r="26" spans="3:11" x14ac:dyDescent="0.25">
      <c r="C26" t="s">
        <v>867</v>
      </c>
      <c r="D26" t="s">
        <v>1031</v>
      </c>
      <c r="E26" t="s">
        <v>47</v>
      </c>
      <c r="F26" s="316">
        <v>47850.930772916588</v>
      </c>
      <c r="G26" s="184"/>
      <c r="H26" s="316">
        <f>+F26-K26</f>
        <v>27213.916088656606</v>
      </c>
      <c r="I26" s="316">
        <f>+I31*(1+H29)</f>
        <v>82.547922490412276</v>
      </c>
      <c r="K26" s="316">
        <f>+'2013-14'!Y7+'2013-14'!Z7</f>
        <v>20637.014684259982</v>
      </c>
    </row>
    <row r="27" spans="3:11" x14ac:dyDescent="0.25">
      <c r="D27" t="s">
        <v>1051</v>
      </c>
      <c r="E27" t="s">
        <v>47</v>
      </c>
      <c r="F27" s="316">
        <v>48917.210699885181</v>
      </c>
      <c r="G27" s="225"/>
      <c r="H27" s="316">
        <f>+F27-K27</f>
        <v>28332.3437256252</v>
      </c>
      <c r="K27" s="316">
        <f>+'2013-14'!E7+'2013-14'!F7</f>
        <v>20584.866974259981</v>
      </c>
    </row>
    <row r="28" spans="3:11" x14ac:dyDescent="0.25">
      <c r="D28" t="s">
        <v>1247</v>
      </c>
      <c r="F28" s="316">
        <f>+F26-F27</f>
        <v>-1066.2799269685929</v>
      </c>
      <c r="H28" s="316">
        <f>+H26-H27</f>
        <v>-1118.427636968594</v>
      </c>
      <c r="I28" s="225"/>
    </row>
    <row r="29" spans="3:11" x14ac:dyDescent="0.25">
      <c r="D29" t="s">
        <v>1032</v>
      </c>
      <c r="E29" t="s">
        <v>862</v>
      </c>
      <c r="F29" s="186">
        <v>-2.1797643645513398E-2</v>
      </c>
      <c r="H29" s="186">
        <f>+H26/H27-1</f>
        <v>-3.9475295365594243E-2</v>
      </c>
    </row>
    <row r="31" spans="3:11" x14ac:dyDescent="0.25">
      <c r="C31" t="s">
        <v>911</v>
      </c>
      <c r="D31" t="s">
        <v>1031</v>
      </c>
      <c r="E31" t="s">
        <v>47</v>
      </c>
      <c r="F31" s="316">
        <v>50176.479043476436</v>
      </c>
      <c r="G31" s="184"/>
      <c r="H31" s="316">
        <f>+F31-K31</f>
        <v>26616.388267536433</v>
      </c>
      <c r="I31" s="316">
        <f>+I36*(1+H34)</f>
        <v>85.940447020393506</v>
      </c>
      <c r="K31" s="316">
        <f>+'2012-13'!T7</f>
        <v>23560.090775940003</v>
      </c>
    </row>
    <row r="32" spans="3:11" x14ac:dyDescent="0.25">
      <c r="D32" t="s">
        <v>1051</v>
      </c>
      <c r="E32" t="s">
        <v>47</v>
      </c>
      <c r="F32" s="316">
        <v>51660.719617149123</v>
      </c>
      <c r="G32" s="225"/>
      <c r="H32" s="316">
        <f>+F32-K32</f>
        <v>28100.62884120912</v>
      </c>
      <c r="K32" s="316">
        <f>+'2012-13'!F7</f>
        <v>23560.090775940003</v>
      </c>
    </row>
    <row r="33" spans="3:11" x14ac:dyDescent="0.25">
      <c r="D33" t="s">
        <v>1247</v>
      </c>
      <c r="F33" s="316">
        <f>+F31-F32</f>
        <v>-1484.2405736726869</v>
      </c>
      <c r="H33" s="316">
        <f>+H31-H32</f>
        <v>-1484.2405736726869</v>
      </c>
      <c r="I33" s="225"/>
    </row>
    <row r="34" spans="3:11" x14ac:dyDescent="0.25">
      <c r="D34" t="s">
        <v>1032</v>
      </c>
      <c r="E34" t="s">
        <v>862</v>
      </c>
      <c r="F34" s="186">
        <v>-2.8730543915613249E-2</v>
      </c>
      <c r="H34" s="186">
        <f>+H31/H32-1</f>
        <v>-5.2818767226165075E-2</v>
      </c>
    </row>
    <row r="36" spans="3:11" x14ac:dyDescent="0.25">
      <c r="C36" t="s">
        <v>994</v>
      </c>
      <c r="D36" t="s">
        <v>1031</v>
      </c>
      <c r="E36" t="s">
        <v>47</v>
      </c>
      <c r="F36" s="316">
        <v>52257.214403149083</v>
      </c>
      <c r="G36" s="184"/>
      <c r="H36" s="316">
        <f>+F36-K36</f>
        <v>28697.123627209083</v>
      </c>
      <c r="I36" s="316">
        <f>+I37*(1+H39)</f>
        <v>90.732843986694689</v>
      </c>
      <c r="K36" s="316">
        <f>+'2011-12'!AE5</f>
        <v>23560.09077594</v>
      </c>
    </row>
    <row r="37" spans="3:11" x14ac:dyDescent="0.25">
      <c r="D37" t="s">
        <v>1051</v>
      </c>
      <c r="E37" t="s">
        <v>47</v>
      </c>
      <c r="F37" s="316">
        <v>55188.244778714681</v>
      </c>
      <c r="H37" s="316">
        <f>+F37-K37</f>
        <v>31628.154002774681</v>
      </c>
      <c r="I37">
        <v>100</v>
      </c>
      <c r="K37" s="316">
        <f>+'2011-12'!E5</f>
        <v>23560.09077594</v>
      </c>
    </row>
    <row r="38" spans="3:11" x14ac:dyDescent="0.25">
      <c r="D38" t="s">
        <v>1247</v>
      </c>
      <c r="F38" s="316">
        <f>+F36-F37</f>
        <v>-2931.0303755655987</v>
      </c>
      <c r="H38" s="316">
        <f>+H36-H37</f>
        <v>-2931.0303755655987</v>
      </c>
      <c r="I38" s="225"/>
    </row>
    <row r="39" spans="3:11" x14ac:dyDescent="0.25">
      <c r="D39" t="s">
        <v>1032</v>
      </c>
      <c r="E39" t="s">
        <v>862</v>
      </c>
      <c r="F39" s="186">
        <v>-5.310968644351699E-2</v>
      </c>
      <c r="H39" s="186">
        <f>+H36/H37-1</f>
        <v>-9.267156013305311E-2</v>
      </c>
    </row>
    <row r="41" spans="3:11" x14ac:dyDescent="0.25">
      <c r="C41" t="s">
        <v>1248</v>
      </c>
      <c r="F41" s="225">
        <f>+F13++F18+F23+F28+F33+F38</f>
        <v>-11384.598487991389</v>
      </c>
      <c r="H41" s="225">
        <f>+H13++H18+H23+H28+H33+H38</f>
        <v>-12458.505204529833</v>
      </c>
      <c r="I41" s="316"/>
    </row>
    <row r="42" spans="3:11" x14ac:dyDescent="0.25">
      <c r="C42" t="s">
        <v>1032</v>
      </c>
      <c r="F42" s="186">
        <v>0.20628236068364758</v>
      </c>
      <c r="H42" s="186">
        <v>0.37357377631908922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F30"/>
  <sheetViews>
    <sheetView workbookViewId="0"/>
  </sheetViews>
  <sheetFormatPr defaultRowHeight="15" x14ac:dyDescent="0.25"/>
  <cols>
    <col min="2" max="2" width="27.5703125" customWidth="1"/>
    <col min="3" max="6" width="13.42578125" customWidth="1"/>
  </cols>
  <sheetData>
    <row r="7" spans="2:6" ht="24" thickBot="1" x14ac:dyDescent="0.4">
      <c r="B7" s="372" t="s">
        <v>1234</v>
      </c>
      <c r="C7" s="188"/>
      <c r="D7" s="188"/>
      <c r="E7" s="188"/>
      <c r="F7" s="188"/>
    </row>
    <row r="8" spans="2:6" ht="75" x14ac:dyDescent="0.25">
      <c r="B8" s="342"/>
      <c r="C8" s="344" t="s">
        <v>1196</v>
      </c>
      <c r="D8" s="344" t="s">
        <v>1230</v>
      </c>
      <c r="E8" s="346" t="s">
        <v>1231</v>
      </c>
      <c r="F8" s="347" t="s">
        <v>1253</v>
      </c>
    </row>
    <row r="9" spans="2:6" ht="15.75" thickBot="1" x14ac:dyDescent="0.3">
      <c r="B9" s="348"/>
      <c r="C9" s="350" t="s">
        <v>47</v>
      </c>
      <c r="D9" s="350" t="s">
        <v>984</v>
      </c>
      <c r="E9" s="352" t="s">
        <v>1235</v>
      </c>
      <c r="F9" s="353" t="s">
        <v>47</v>
      </c>
    </row>
    <row r="10" spans="2:6" x14ac:dyDescent="0.25">
      <c r="B10" s="354" t="s">
        <v>49</v>
      </c>
      <c r="C10" s="356">
        <v>-11384.467536325901</v>
      </c>
      <c r="D10" s="358">
        <v>-210.56595463177896</v>
      </c>
      <c r="E10" s="355"/>
      <c r="F10" s="360">
        <v>300</v>
      </c>
    </row>
    <row r="11" spans="2:6" x14ac:dyDescent="0.25">
      <c r="B11" s="361" t="s">
        <v>801</v>
      </c>
      <c r="C11" s="328">
        <v>-6.502644133550973</v>
      </c>
      <c r="D11" s="330">
        <v>-40.259313972665588</v>
      </c>
      <c r="E11" s="327">
        <v>1</v>
      </c>
      <c r="F11" s="362">
        <v>4.2135039855018306</v>
      </c>
    </row>
    <row r="12" spans="2:6" x14ac:dyDescent="0.25">
      <c r="B12" s="361" t="s">
        <v>685</v>
      </c>
      <c r="C12" s="328">
        <v>-62.021489477006917</v>
      </c>
      <c r="D12" s="330">
        <v>-53.469520843738536</v>
      </c>
      <c r="E12" s="327">
        <v>2</v>
      </c>
      <c r="F12" s="362">
        <v>26.78462805836547</v>
      </c>
    </row>
    <row r="13" spans="2:6" x14ac:dyDescent="0.25">
      <c r="B13" s="361" t="s">
        <v>1214</v>
      </c>
      <c r="C13" s="328">
        <v>-8.5105330704172246</v>
      </c>
      <c r="D13" s="330">
        <v>-57.5102077293826</v>
      </c>
      <c r="E13" s="327">
        <v>3</v>
      </c>
      <c r="F13" s="362">
        <v>2.5406608582865249</v>
      </c>
    </row>
    <row r="14" spans="2:6" x14ac:dyDescent="0.25">
      <c r="B14" s="361" t="s">
        <v>139</v>
      </c>
      <c r="C14" s="328">
        <v>-31.616203995134185</v>
      </c>
      <c r="D14" s="330">
        <v>-61.489189468827128</v>
      </c>
      <c r="E14" s="327">
        <v>4</v>
      </c>
      <c r="F14" s="362">
        <v>9.9475868382072647</v>
      </c>
    </row>
    <row r="15" spans="2:6" x14ac:dyDescent="0.25">
      <c r="B15" s="361" t="s">
        <v>165</v>
      </c>
      <c r="C15" s="328">
        <v>-17.190787900760341</v>
      </c>
      <c r="D15" s="330">
        <v>-65.485722179406437</v>
      </c>
      <c r="E15" s="327">
        <v>5</v>
      </c>
      <c r="F15" s="362">
        <v>4.4595002685668828</v>
      </c>
    </row>
    <row r="16" spans="2:6" x14ac:dyDescent="0.25">
      <c r="B16" s="361" t="s">
        <v>581</v>
      </c>
      <c r="C16" s="328">
        <v>-2.5699543560129854</v>
      </c>
      <c r="D16" s="330">
        <v>-66.745126636530898</v>
      </c>
      <c r="E16" s="327">
        <v>6</v>
      </c>
      <c r="F16" s="362">
        <v>0.67650445308706686</v>
      </c>
    </row>
    <row r="17" spans="2:6" x14ac:dyDescent="0.25">
      <c r="B17" s="361" t="s">
        <v>1215</v>
      </c>
      <c r="C17" s="328">
        <v>-14.911549435891715</v>
      </c>
      <c r="D17" s="330">
        <v>-77.057492227312594</v>
      </c>
      <c r="E17" s="327">
        <v>7</v>
      </c>
      <c r="F17" s="362">
        <v>5.8300296342399696</v>
      </c>
    </row>
    <row r="18" spans="2:6" x14ac:dyDescent="0.25">
      <c r="B18" s="361" t="s">
        <v>53</v>
      </c>
      <c r="C18" s="328">
        <v>-659.16205141597152</v>
      </c>
      <c r="D18" s="330">
        <v>-77.998555833232928</v>
      </c>
      <c r="E18" s="327">
        <v>8</v>
      </c>
      <c r="F18" s="362">
        <v>0</v>
      </c>
    </row>
    <row r="19" spans="2:6" x14ac:dyDescent="0.25">
      <c r="B19" s="361" t="s">
        <v>333</v>
      </c>
      <c r="C19" s="328">
        <v>-105.46748662707543</v>
      </c>
      <c r="D19" s="330">
        <v>-78.643284609481299</v>
      </c>
      <c r="E19" s="327">
        <v>9</v>
      </c>
      <c r="F19" s="362">
        <v>20.106311503444758</v>
      </c>
    </row>
    <row r="20" spans="2:6" x14ac:dyDescent="0.25">
      <c r="B20" s="361" t="s">
        <v>779</v>
      </c>
      <c r="C20" s="334">
        <v>-65.660800569429227</v>
      </c>
      <c r="D20" s="330">
        <v>-79.615966855897852</v>
      </c>
      <c r="E20" s="327">
        <v>10</v>
      </c>
      <c r="F20" s="363">
        <v>13.680278942610279</v>
      </c>
    </row>
    <row r="21" spans="2:6" x14ac:dyDescent="0.25">
      <c r="B21" s="361" t="s">
        <v>725</v>
      </c>
      <c r="C21" s="328">
        <v>-102.7835170849151</v>
      </c>
      <c r="D21" s="330">
        <v>-380.3106507200979</v>
      </c>
      <c r="E21" s="327">
        <v>143</v>
      </c>
      <c r="F21" s="362">
        <v>0</v>
      </c>
    </row>
    <row r="22" spans="2:6" x14ac:dyDescent="0.25">
      <c r="B22" s="361" t="s">
        <v>783</v>
      </c>
      <c r="C22" s="328">
        <v>-88.157303380431955</v>
      </c>
      <c r="D22" s="330">
        <v>-382.7900034755753</v>
      </c>
      <c r="E22" s="327">
        <v>144</v>
      </c>
      <c r="F22" s="362">
        <v>0</v>
      </c>
    </row>
    <row r="23" spans="2:6" x14ac:dyDescent="0.25">
      <c r="B23" s="361" t="s">
        <v>349</v>
      </c>
      <c r="C23" s="328">
        <v>-35.920262387407249</v>
      </c>
      <c r="D23" s="330">
        <v>-387.46008809914298</v>
      </c>
      <c r="E23" s="327">
        <v>145</v>
      </c>
      <c r="F23" s="362">
        <v>0</v>
      </c>
    </row>
    <row r="24" spans="2:6" x14ac:dyDescent="0.25">
      <c r="B24" s="361" t="s">
        <v>641</v>
      </c>
      <c r="C24" s="328">
        <v>-58.496032652000935</v>
      </c>
      <c r="D24" s="330">
        <v>-392.00675940545585</v>
      </c>
      <c r="E24" s="327">
        <v>146</v>
      </c>
      <c r="F24" s="362">
        <v>0</v>
      </c>
    </row>
    <row r="25" spans="2:6" x14ac:dyDescent="0.25">
      <c r="B25" s="361" t="s">
        <v>387</v>
      </c>
      <c r="C25" s="328">
        <v>-84.510888704278642</v>
      </c>
      <c r="D25" s="330">
        <v>-392.81446070166982</v>
      </c>
      <c r="E25" s="327">
        <v>147</v>
      </c>
      <c r="F25" s="362">
        <v>0</v>
      </c>
    </row>
    <row r="26" spans="2:6" x14ac:dyDescent="0.25">
      <c r="B26" s="361" t="s">
        <v>155</v>
      </c>
      <c r="C26" s="328">
        <v>-92.427375336845046</v>
      </c>
      <c r="D26" s="330">
        <v>-399.86058921667427</v>
      </c>
      <c r="E26" s="327">
        <v>148</v>
      </c>
      <c r="F26" s="362">
        <v>0</v>
      </c>
    </row>
    <row r="27" spans="2:6" x14ac:dyDescent="0.25">
      <c r="B27" s="361" t="s">
        <v>443</v>
      </c>
      <c r="C27" s="328">
        <v>-207.6450657737476</v>
      </c>
      <c r="D27" s="330">
        <v>-406.3559887782173</v>
      </c>
      <c r="E27" s="327">
        <v>149</v>
      </c>
      <c r="F27" s="362">
        <v>0</v>
      </c>
    </row>
    <row r="28" spans="2:6" x14ac:dyDescent="0.25">
      <c r="B28" s="361" t="s">
        <v>325</v>
      </c>
      <c r="C28" s="328">
        <v>-115.24590304084114</v>
      </c>
      <c r="D28" s="330">
        <v>-457.46479297579475</v>
      </c>
      <c r="E28" s="327">
        <v>150</v>
      </c>
      <c r="F28" s="362">
        <v>0</v>
      </c>
    </row>
    <row r="29" spans="2:6" x14ac:dyDescent="0.25">
      <c r="B29" s="361" t="s">
        <v>433</v>
      </c>
      <c r="C29" s="328">
        <v>-217.88689006932327</v>
      </c>
      <c r="D29" s="330">
        <v>-469.0268454256331</v>
      </c>
      <c r="E29" s="327">
        <v>151</v>
      </c>
      <c r="F29" s="362">
        <v>0</v>
      </c>
    </row>
    <row r="30" spans="2:6" ht="15.75" thickBot="1" x14ac:dyDescent="0.3">
      <c r="B30" s="364" t="s">
        <v>405</v>
      </c>
      <c r="C30" s="366">
        <v>-74.692237975029883</v>
      </c>
      <c r="D30" s="368">
        <v>-509.30577187978514</v>
      </c>
      <c r="E30" s="370">
        <v>152</v>
      </c>
      <c r="F30" s="371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0"/>
  <sheetViews>
    <sheetView topLeftCell="A10" workbookViewId="0">
      <selection activeCell="D16" sqref="D16"/>
    </sheetView>
  </sheetViews>
  <sheetFormatPr defaultRowHeight="15" x14ac:dyDescent="0.25"/>
  <cols>
    <col min="1" max="1" width="13.28515625" customWidth="1"/>
    <col min="2" max="2" width="32.85546875" customWidth="1"/>
    <col min="3" max="3" width="10.85546875" customWidth="1"/>
    <col min="4" max="4" width="12.140625" customWidth="1"/>
    <col min="5" max="5" width="12.140625" hidden="1" customWidth="1"/>
    <col min="6" max="6" width="12.140625" customWidth="1"/>
    <col min="7" max="7" width="12.140625" hidden="1" customWidth="1"/>
    <col min="8" max="8" width="9.140625" customWidth="1"/>
    <col min="9" max="9" width="11.28515625" hidden="1" customWidth="1"/>
    <col min="10" max="10" width="12.5703125" customWidth="1"/>
    <col min="11" max="11" width="11.140625" customWidth="1"/>
    <col min="14" max="14" width="10.5703125" bestFit="1" customWidth="1"/>
    <col min="15" max="16" width="9.5703125" bestFit="1" customWidth="1"/>
  </cols>
  <sheetData>
    <row r="1" spans="1:19" x14ac:dyDescent="0.25">
      <c r="A1" s="188"/>
      <c r="B1" s="326" t="s">
        <v>1244</v>
      </c>
      <c r="C1" s="188"/>
      <c r="D1" s="188"/>
      <c r="E1" s="188"/>
      <c r="F1" s="188"/>
      <c r="G1" s="188"/>
      <c r="H1" s="188"/>
      <c r="I1" s="188"/>
      <c r="J1" s="188"/>
      <c r="K1" s="188"/>
    </row>
    <row r="2" spans="1:19" x14ac:dyDescent="0.25">
      <c r="A2" s="188"/>
      <c r="B2" s="326" t="s">
        <v>990</v>
      </c>
      <c r="C2" s="188"/>
      <c r="D2" s="188"/>
      <c r="E2" s="188"/>
      <c r="F2" s="188"/>
      <c r="G2" s="188"/>
      <c r="H2" s="188"/>
      <c r="I2" s="188"/>
      <c r="J2" s="188"/>
      <c r="K2" s="188"/>
    </row>
    <row r="3" spans="1:19" x14ac:dyDescent="0.25">
      <c r="A3" s="188"/>
      <c r="B3" s="326" t="s">
        <v>1241</v>
      </c>
      <c r="C3" s="188"/>
      <c r="D3" s="188"/>
      <c r="E3" s="188"/>
      <c r="F3" s="188"/>
      <c r="G3" s="188"/>
      <c r="H3" s="188"/>
      <c r="I3" s="188"/>
      <c r="J3" s="188"/>
      <c r="K3" s="188"/>
    </row>
    <row r="4" spans="1:19" x14ac:dyDescent="0.25">
      <c r="A4" s="188"/>
      <c r="B4" s="326" t="s">
        <v>1242</v>
      </c>
      <c r="C4" s="188"/>
      <c r="D4" s="188"/>
      <c r="E4" s="188"/>
      <c r="F4" s="188"/>
      <c r="G4" s="188"/>
      <c r="H4" s="188"/>
      <c r="I4" s="188"/>
      <c r="J4" s="188"/>
      <c r="K4" s="188"/>
    </row>
    <row r="5" spans="1:19" x14ac:dyDescent="0.25">
      <c r="A5" s="188"/>
      <c r="B5" s="326" t="s">
        <v>1240</v>
      </c>
      <c r="C5" s="188"/>
      <c r="D5" s="188"/>
      <c r="E5" s="188"/>
      <c r="F5" s="188"/>
      <c r="G5" s="188"/>
      <c r="H5" s="188"/>
      <c r="I5" s="188"/>
      <c r="J5" s="188"/>
      <c r="K5" s="188"/>
    </row>
    <row r="6" spans="1:19" x14ac:dyDescent="0.25">
      <c r="A6" s="188"/>
      <c r="B6" s="326" t="s">
        <v>1237</v>
      </c>
      <c r="C6" s="188"/>
      <c r="D6" s="188"/>
      <c r="E6" s="188"/>
      <c r="F6" s="188"/>
      <c r="G6" s="188"/>
      <c r="H6" s="188"/>
      <c r="I6" s="188"/>
      <c r="J6" s="188"/>
      <c r="K6" s="188"/>
      <c r="M6" t="str">
        <f ca="1">CELL("filename")</f>
        <v>G:\Sigoma\Data_Warehouse\2016\[Cuts_9 years_Cuts 2010 to 2019xlsx.xlsx]MainTable</v>
      </c>
    </row>
    <row r="7" spans="1:19" x14ac:dyDescent="0.25">
      <c r="A7" s="188"/>
      <c r="B7" s="326" t="s">
        <v>1238</v>
      </c>
      <c r="C7" s="188"/>
      <c r="D7" s="188"/>
      <c r="E7" s="188"/>
      <c r="F7" s="188"/>
      <c r="G7" s="188"/>
      <c r="H7" s="188"/>
      <c r="I7" s="188"/>
      <c r="J7" s="188"/>
      <c r="K7" s="188"/>
    </row>
    <row r="8" spans="1:19" x14ac:dyDescent="0.25">
      <c r="A8" s="188"/>
      <c r="B8" s="326" t="s">
        <v>1239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19" x14ac:dyDescent="0.25">
      <c r="A9" s="188"/>
      <c r="B9" s="326"/>
      <c r="C9" s="188"/>
      <c r="D9" s="188"/>
      <c r="E9" s="188"/>
      <c r="F9" s="188"/>
      <c r="G9" s="188"/>
      <c r="H9" s="188"/>
      <c r="I9" s="188"/>
      <c r="J9" s="188"/>
      <c r="K9" s="188"/>
    </row>
    <row r="10" spans="1:19" x14ac:dyDescent="0.25">
      <c r="A10" s="188"/>
      <c r="B10" s="326"/>
      <c r="C10" s="188"/>
      <c r="D10" s="188"/>
      <c r="E10" s="188"/>
      <c r="F10" s="188"/>
      <c r="G10" s="188"/>
      <c r="H10" s="188"/>
      <c r="I10" s="188"/>
      <c r="J10" s="188"/>
      <c r="K10" s="188"/>
    </row>
    <row r="11" spans="1:19" ht="24" thickBot="1" x14ac:dyDescent="0.4">
      <c r="A11" s="188"/>
      <c r="B11" s="372" t="s">
        <v>1234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19" ht="72" x14ac:dyDescent="0.25">
      <c r="A12" s="188"/>
      <c r="B12" s="342"/>
      <c r="C12" s="343"/>
      <c r="D12" s="344" t="s">
        <v>1196</v>
      </c>
      <c r="E12" s="345" t="s">
        <v>1197</v>
      </c>
      <c r="F12" s="344" t="s">
        <v>1230</v>
      </c>
      <c r="G12" s="345" t="s">
        <v>1213</v>
      </c>
      <c r="H12" s="346" t="s">
        <v>1231</v>
      </c>
      <c r="I12" s="346" t="s">
        <v>1232</v>
      </c>
      <c r="J12" s="347" t="s">
        <v>1236</v>
      </c>
      <c r="K12" s="188"/>
      <c r="L12" s="322"/>
    </row>
    <row r="13" spans="1:19" ht="15.75" thickBot="1" x14ac:dyDescent="0.3">
      <c r="A13" s="188"/>
      <c r="B13" s="348"/>
      <c r="C13" s="349"/>
      <c r="D13" s="350" t="s">
        <v>47</v>
      </c>
      <c r="E13" s="351" t="s">
        <v>47</v>
      </c>
      <c r="F13" s="350" t="s">
        <v>984</v>
      </c>
      <c r="G13" s="351" t="s">
        <v>984</v>
      </c>
      <c r="H13" s="352" t="s">
        <v>1235</v>
      </c>
      <c r="I13" s="352" t="s">
        <v>1235</v>
      </c>
      <c r="J13" s="353" t="s">
        <v>47</v>
      </c>
      <c r="K13" s="188"/>
    </row>
    <row r="14" spans="1:19" x14ac:dyDescent="0.25">
      <c r="A14" s="188"/>
      <c r="B14" s="354" t="s">
        <v>49</v>
      </c>
      <c r="C14" s="355"/>
      <c r="D14" s="356" t="e">
        <f>+MainTable!#REF!</f>
        <v>#REF!</v>
      </c>
      <c r="E14" s="357" t="e">
        <f>+MainTable!#REF!</f>
        <v>#REF!</v>
      </c>
      <c r="F14" s="358" t="e">
        <f>+MainTable!#REF!</f>
        <v>#REF!</v>
      </c>
      <c r="G14" s="359" t="e">
        <f>+MainTable!#REF!</f>
        <v>#REF!</v>
      </c>
      <c r="H14" s="355"/>
      <c r="I14" s="355"/>
      <c r="J14" s="360">
        <v>300</v>
      </c>
      <c r="K14" s="188"/>
      <c r="N14" s="225">
        <f>SUM(N15:N166)</f>
        <v>-11129.560592040049</v>
      </c>
    </row>
    <row r="15" spans="1:19" ht="10.5" customHeight="1" x14ac:dyDescent="0.25">
      <c r="A15" s="188"/>
      <c r="B15" s="373"/>
      <c r="C15" s="337"/>
      <c r="D15" s="338"/>
      <c r="E15" s="339"/>
      <c r="F15" s="340"/>
      <c r="G15" s="341"/>
      <c r="H15" s="337"/>
      <c r="I15" s="337"/>
      <c r="J15" s="374"/>
      <c r="K15" s="188"/>
      <c r="N15" s="225"/>
    </row>
    <row r="16" spans="1:19" x14ac:dyDescent="0.25">
      <c r="A16" s="188">
        <v>1</v>
      </c>
      <c r="B16" s="361" t="s">
        <v>801</v>
      </c>
      <c r="C16" s="332"/>
      <c r="D16" s="328">
        <v>-6.502644133550973</v>
      </c>
      <c r="E16" s="329">
        <v>-24.368296347957724</v>
      </c>
      <c r="F16" s="330">
        <v>-40.259313972665588</v>
      </c>
      <c r="G16" s="331">
        <v>-150.86953453127944</v>
      </c>
      <c r="H16" s="327" t="e">
        <f t="shared" ref="H16:H47" si="0">RANK(F16,$F$16:$F$170)</f>
        <v>#REF!</v>
      </c>
      <c r="I16" s="327">
        <f t="shared" ref="I16:I47" si="1">RANK(G16,$G$16:$G$170)</f>
        <v>2</v>
      </c>
      <c r="J16" s="362">
        <v>4.2135039855018306</v>
      </c>
      <c r="K16" s="188"/>
      <c r="L16" t="b">
        <f t="shared" ref="L16:L79" si="2">+M16=B16</f>
        <v>1</v>
      </c>
      <c r="M16" t="s">
        <v>801</v>
      </c>
      <c r="N16" s="184">
        <v>-6.502644133550973</v>
      </c>
      <c r="O16" s="184">
        <v>-24.368296347957724</v>
      </c>
      <c r="P16" s="184">
        <v>-40.259313972665588</v>
      </c>
      <c r="Q16">
        <v>-150.86953453127944</v>
      </c>
      <c r="R16" t="b">
        <f>+P16=F16</f>
        <v>1</v>
      </c>
      <c r="S16" t="b">
        <f>+Q16=G16</f>
        <v>1</v>
      </c>
    </row>
    <row r="17" spans="1:19" x14ac:dyDescent="0.25">
      <c r="A17" s="188">
        <v>1</v>
      </c>
      <c r="B17" s="361" t="s">
        <v>685</v>
      </c>
      <c r="C17" s="333"/>
      <c r="D17" s="328">
        <v>-62.021489477006917</v>
      </c>
      <c r="E17" s="329">
        <v>-214.86435662387825</v>
      </c>
      <c r="F17" s="330">
        <v>-53.469520843738536</v>
      </c>
      <c r="G17" s="331">
        <v>-185.23731519437479</v>
      </c>
      <c r="H17" s="327" t="e">
        <f t="shared" si="0"/>
        <v>#REF!</v>
      </c>
      <c r="I17" s="327">
        <f t="shared" si="1"/>
        <v>5</v>
      </c>
      <c r="J17" s="362">
        <v>26.78462805836547</v>
      </c>
      <c r="K17" s="188"/>
      <c r="L17" t="b">
        <f t="shared" si="2"/>
        <v>1</v>
      </c>
      <c r="M17" t="s">
        <v>979</v>
      </c>
      <c r="N17" s="184">
        <v>-62.021489477006917</v>
      </c>
      <c r="O17" s="184">
        <v>-214.86435662387825</v>
      </c>
      <c r="P17" s="184">
        <v>-53.469520843738536</v>
      </c>
      <c r="Q17">
        <v>-185.23731519437476</v>
      </c>
      <c r="R17" t="b">
        <f t="shared" ref="R17:R80" si="3">+P17=F17</f>
        <v>1</v>
      </c>
      <c r="S17" t="b">
        <f t="shared" ref="S17:S80" si="4">+Q17=G17</f>
        <v>1</v>
      </c>
    </row>
    <row r="18" spans="1:19" x14ac:dyDescent="0.25">
      <c r="A18" s="188">
        <v>1</v>
      </c>
      <c r="B18" s="361" t="s">
        <v>1214</v>
      </c>
      <c r="C18" s="333"/>
      <c r="D18" s="328">
        <v>-8.5105330704172246</v>
      </c>
      <c r="E18" s="329">
        <v>-23.548673677300584</v>
      </c>
      <c r="F18" s="330">
        <v>-57.5102077293826</v>
      </c>
      <c r="G18" s="331">
        <v>-159.1309385355114</v>
      </c>
      <c r="H18" s="327" t="e">
        <f t="shared" si="0"/>
        <v>#REF!</v>
      </c>
      <c r="I18" s="327">
        <f t="shared" si="1"/>
        <v>3</v>
      </c>
      <c r="J18" s="362">
        <v>2.5406608582865249</v>
      </c>
      <c r="K18" s="188"/>
      <c r="L18" t="b">
        <f t="shared" si="2"/>
        <v>1</v>
      </c>
      <c r="M18" t="s">
        <v>795</v>
      </c>
      <c r="N18" s="184">
        <v>-8.5105330704172246</v>
      </c>
      <c r="O18" s="184">
        <v>-23.548673677300584</v>
      </c>
      <c r="P18" s="184">
        <v>-57.5102077293826</v>
      </c>
      <c r="Q18">
        <v>-159.1309385355114</v>
      </c>
      <c r="R18" t="b">
        <f t="shared" si="3"/>
        <v>1</v>
      </c>
      <c r="S18" t="b">
        <f t="shared" si="4"/>
        <v>1</v>
      </c>
    </row>
    <row r="19" spans="1:19" x14ac:dyDescent="0.25">
      <c r="A19" s="188">
        <v>1</v>
      </c>
      <c r="B19" s="361" t="s">
        <v>139</v>
      </c>
      <c r="C19" s="332"/>
      <c r="D19" s="328">
        <v>-31.616203995134185</v>
      </c>
      <c r="E19" s="329">
        <v>-93.979141917628596</v>
      </c>
      <c r="F19" s="330">
        <v>-61.489189468827128</v>
      </c>
      <c r="G19" s="331">
        <v>-182.77656812880556</v>
      </c>
      <c r="H19" s="327" t="e">
        <f t="shared" si="0"/>
        <v>#REF!</v>
      </c>
      <c r="I19" s="327">
        <f t="shared" si="1"/>
        <v>4</v>
      </c>
      <c r="J19" s="362">
        <v>9.9475868382072647</v>
      </c>
      <c r="K19" s="188"/>
      <c r="L19" t="b">
        <f t="shared" si="2"/>
        <v>1</v>
      </c>
      <c r="M19" t="s">
        <v>956</v>
      </c>
      <c r="N19" s="184">
        <v>-31.616203995134185</v>
      </c>
      <c r="O19" s="184">
        <v>-93.979141917628596</v>
      </c>
      <c r="P19" s="184">
        <v>-61.489189468827121</v>
      </c>
      <c r="Q19">
        <v>-182.77656812880556</v>
      </c>
      <c r="R19" t="b">
        <f t="shared" si="3"/>
        <v>1</v>
      </c>
      <c r="S19" t="b">
        <f t="shared" si="4"/>
        <v>1</v>
      </c>
    </row>
    <row r="20" spans="1:19" x14ac:dyDescent="0.25">
      <c r="A20" s="188">
        <v>1</v>
      </c>
      <c r="B20" s="361" t="s">
        <v>165</v>
      </c>
      <c r="C20" s="333"/>
      <c r="D20" s="328">
        <v>-17.190787900760341</v>
      </c>
      <c r="E20" s="329">
        <v>-49.274397009884837</v>
      </c>
      <c r="F20" s="330">
        <v>-65.485722179406437</v>
      </c>
      <c r="G20" s="331">
        <v>-187.70340788186763</v>
      </c>
      <c r="H20" s="327" t="e">
        <f t="shared" si="0"/>
        <v>#REF!</v>
      </c>
      <c r="I20" s="327">
        <f t="shared" si="1"/>
        <v>6</v>
      </c>
      <c r="J20" s="362">
        <v>4.4595002685668828</v>
      </c>
      <c r="K20" s="188"/>
      <c r="L20" t="b">
        <f t="shared" si="2"/>
        <v>1</v>
      </c>
      <c r="M20" t="s">
        <v>165</v>
      </c>
      <c r="N20" s="184">
        <v>-17.190787900760341</v>
      </c>
      <c r="O20" s="184">
        <v>-49.274397009884837</v>
      </c>
      <c r="P20" s="184">
        <v>-65.485722179406437</v>
      </c>
      <c r="Q20">
        <v>-187.70340788186763</v>
      </c>
      <c r="R20" t="b">
        <f t="shared" si="3"/>
        <v>1</v>
      </c>
      <c r="S20" t="b">
        <f t="shared" si="4"/>
        <v>1</v>
      </c>
    </row>
    <row r="21" spans="1:19" x14ac:dyDescent="0.25">
      <c r="A21" s="188">
        <v>1</v>
      </c>
      <c r="B21" s="361" t="s">
        <v>581</v>
      </c>
      <c r="C21" s="333"/>
      <c r="D21" s="328">
        <v>-2.5699543560129854</v>
      </c>
      <c r="E21" s="329">
        <v>-7.6390238550741145</v>
      </c>
      <c r="F21" s="330">
        <v>-66.745126636530898</v>
      </c>
      <c r="G21" s="331">
        <v>-198.39559149891218</v>
      </c>
      <c r="H21" s="327" t="e">
        <f t="shared" si="0"/>
        <v>#REF!</v>
      </c>
      <c r="I21" s="327">
        <f t="shared" si="1"/>
        <v>8</v>
      </c>
      <c r="J21" s="362">
        <v>0.67650445308706686</v>
      </c>
      <c r="K21" s="188"/>
      <c r="L21" t="b">
        <f t="shared" si="2"/>
        <v>1</v>
      </c>
      <c r="M21" t="s">
        <v>581</v>
      </c>
      <c r="N21" s="184">
        <v>-2.5699543560129854</v>
      </c>
      <c r="O21" s="184">
        <v>-7.6390238550741145</v>
      </c>
      <c r="P21" s="184">
        <v>-66.745126636530898</v>
      </c>
      <c r="Q21">
        <v>-198.39559149891218</v>
      </c>
      <c r="R21" t="b">
        <f t="shared" si="3"/>
        <v>1</v>
      </c>
      <c r="S21" t="b">
        <f t="shared" si="4"/>
        <v>1</v>
      </c>
    </row>
    <row r="22" spans="1:19" x14ac:dyDescent="0.25">
      <c r="A22" s="188">
        <v>1</v>
      </c>
      <c r="B22" s="361" t="s">
        <v>1215</v>
      </c>
      <c r="C22" s="333"/>
      <c r="D22" s="328">
        <v>-14.911549435891715</v>
      </c>
      <c r="E22" s="329">
        <v>-41.089953109272756</v>
      </c>
      <c r="F22" s="330">
        <v>-77.057492227312594</v>
      </c>
      <c r="G22" s="331">
        <v>-212.33801061057071</v>
      </c>
      <c r="H22" s="327" t="e">
        <f t="shared" si="0"/>
        <v>#REF!</v>
      </c>
      <c r="I22" s="327">
        <f t="shared" si="1"/>
        <v>14</v>
      </c>
      <c r="J22" s="362">
        <v>5.8300296342399696</v>
      </c>
      <c r="K22" s="188"/>
      <c r="L22" t="b">
        <f t="shared" si="2"/>
        <v>1</v>
      </c>
      <c r="M22" t="s">
        <v>559</v>
      </c>
      <c r="N22" s="184">
        <v>-14.911549435891715</v>
      </c>
      <c r="O22" s="184">
        <v>-41.089953109272756</v>
      </c>
      <c r="P22" s="184">
        <v>-77.057492227312594</v>
      </c>
      <c r="Q22">
        <v>-212.33801061057071</v>
      </c>
      <c r="R22" t="b">
        <f t="shared" si="3"/>
        <v>1</v>
      </c>
      <c r="S22" t="b">
        <f t="shared" si="4"/>
        <v>1</v>
      </c>
    </row>
    <row r="23" spans="1:19" x14ac:dyDescent="0.25">
      <c r="A23" s="188">
        <v>1</v>
      </c>
      <c r="B23" s="361" t="s">
        <v>53</v>
      </c>
      <c r="C23" s="333"/>
      <c r="D23" s="328">
        <v>-659.16205141597152</v>
      </c>
      <c r="E23" s="329">
        <v>-1166.5566284994061</v>
      </c>
      <c r="F23" s="330">
        <v>-77.998555833232928</v>
      </c>
      <c r="G23" s="331">
        <v>-138.03848708398843</v>
      </c>
      <c r="H23" s="327" t="e">
        <f t="shared" si="0"/>
        <v>#REF!</v>
      </c>
      <c r="I23" s="327">
        <f t="shared" si="1"/>
        <v>1</v>
      </c>
      <c r="J23" s="362">
        <v>0</v>
      </c>
      <c r="K23" s="188"/>
      <c r="L23" t="b">
        <f t="shared" si="2"/>
        <v>1</v>
      </c>
      <c r="M23" t="s">
        <v>1192</v>
      </c>
      <c r="N23" s="184">
        <v>-659.16205141597152</v>
      </c>
      <c r="O23" s="184">
        <v>-1166.5566284994061</v>
      </c>
      <c r="P23" s="184">
        <v>-77.998555833232928</v>
      </c>
      <c r="Q23">
        <v>-138.03848708398843</v>
      </c>
      <c r="R23" t="b">
        <f t="shared" si="3"/>
        <v>1</v>
      </c>
      <c r="S23" t="b">
        <f t="shared" si="4"/>
        <v>1</v>
      </c>
    </row>
    <row r="24" spans="1:19" x14ac:dyDescent="0.25">
      <c r="A24" s="188">
        <v>1</v>
      </c>
      <c r="B24" s="361" t="s">
        <v>333</v>
      </c>
      <c r="C24" s="333"/>
      <c r="D24" s="328">
        <v>-105.46748662707543</v>
      </c>
      <c r="E24" s="329">
        <v>-257.57096803183697</v>
      </c>
      <c r="F24" s="330">
        <v>-78.643284609481299</v>
      </c>
      <c r="G24" s="331">
        <v>-192.06134130883154</v>
      </c>
      <c r="H24" s="327" t="e">
        <f t="shared" si="0"/>
        <v>#REF!</v>
      </c>
      <c r="I24" s="327">
        <f t="shared" si="1"/>
        <v>7</v>
      </c>
      <c r="J24" s="362">
        <v>20.106311503444758</v>
      </c>
      <c r="K24" s="188"/>
      <c r="L24" t="b">
        <f t="shared" si="2"/>
        <v>1</v>
      </c>
      <c r="M24" t="s">
        <v>965</v>
      </c>
      <c r="N24" s="184">
        <v>-105.46748662707543</v>
      </c>
      <c r="O24" s="184">
        <v>-257.57096803183697</v>
      </c>
      <c r="P24" s="184">
        <v>-78.643284609481285</v>
      </c>
      <c r="Q24">
        <v>-192.06134130883154</v>
      </c>
      <c r="R24" t="b">
        <f t="shared" si="3"/>
        <v>1</v>
      </c>
      <c r="S24" t="b">
        <f t="shared" si="4"/>
        <v>1</v>
      </c>
    </row>
    <row r="25" spans="1:19" x14ac:dyDescent="0.25">
      <c r="A25" s="188">
        <v>1</v>
      </c>
      <c r="B25" s="361" t="s">
        <v>779</v>
      </c>
      <c r="C25" s="332"/>
      <c r="D25" s="334">
        <v>-65.660800569429227</v>
      </c>
      <c r="E25" s="335">
        <v>-170.26325458203371</v>
      </c>
      <c r="F25" s="330">
        <v>-79.615966855897852</v>
      </c>
      <c r="G25" s="331">
        <v>-206.45002065192352</v>
      </c>
      <c r="H25" s="327" t="e">
        <f t="shared" si="0"/>
        <v>#REF!</v>
      </c>
      <c r="I25" s="327">
        <f t="shared" si="1"/>
        <v>12</v>
      </c>
      <c r="J25" s="363">
        <v>13.680278942610279</v>
      </c>
      <c r="K25" s="188"/>
      <c r="L25" t="b">
        <f t="shared" si="2"/>
        <v>1</v>
      </c>
      <c r="M25" t="s">
        <v>981</v>
      </c>
      <c r="N25" s="184">
        <v>-65.660800569429227</v>
      </c>
      <c r="O25" s="184">
        <v>-170.26325458203371</v>
      </c>
      <c r="P25" s="184">
        <v>-79.615966855897852</v>
      </c>
      <c r="Q25">
        <v>-206.45002065192352</v>
      </c>
      <c r="R25" t="b">
        <f t="shared" si="3"/>
        <v>1</v>
      </c>
      <c r="S25" t="b">
        <f t="shared" si="4"/>
        <v>1</v>
      </c>
    </row>
    <row r="26" spans="1:19" x14ac:dyDescent="0.25">
      <c r="A26" s="188"/>
      <c r="B26" s="361" t="s">
        <v>789</v>
      </c>
      <c r="C26" s="333"/>
      <c r="D26" s="328">
        <v>-39.940494039864063</v>
      </c>
      <c r="E26" s="329">
        <v>-96.922929896619905</v>
      </c>
      <c r="F26" s="330">
        <v>-83.210749428873953</v>
      </c>
      <c r="G26" s="331">
        <v>-201.92613605355902</v>
      </c>
      <c r="H26" s="327" t="e">
        <f t="shared" si="0"/>
        <v>#REF!</v>
      </c>
      <c r="I26" s="327">
        <f t="shared" si="1"/>
        <v>9</v>
      </c>
      <c r="J26" s="362">
        <v>6.0312314606705879</v>
      </c>
      <c r="K26" s="188"/>
      <c r="L26" t="b">
        <f t="shared" si="2"/>
        <v>1</v>
      </c>
      <c r="M26" t="s">
        <v>789</v>
      </c>
      <c r="N26" s="184">
        <v>-39.940494039864063</v>
      </c>
      <c r="O26" s="184">
        <v>-96.922929896619905</v>
      </c>
      <c r="P26" s="184">
        <v>-83.210749428873953</v>
      </c>
      <c r="Q26">
        <v>-201.92613605355902</v>
      </c>
      <c r="R26" t="b">
        <f t="shared" si="3"/>
        <v>1</v>
      </c>
      <c r="S26" t="b">
        <f t="shared" si="4"/>
        <v>1</v>
      </c>
    </row>
    <row r="27" spans="1:19" x14ac:dyDescent="0.25">
      <c r="A27" s="188"/>
      <c r="B27" s="361" t="s">
        <v>237</v>
      </c>
      <c r="C27" s="333"/>
      <c r="D27" s="328">
        <v>-36.906547491871663</v>
      </c>
      <c r="E27" s="329">
        <v>-90.93056296895638</v>
      </c>
      <c r="F27" s="330">
        <v>-88.282615696380006</v>
      </c>
      <c r="G27" s="331">
        <v>-217.51121389536269</v>
      </c>
      <c r="H27" s="327" t="e">
        <f t="shared" si="0"/>
        <v>#REF!</v>
      </c>
      <c r="I27" s="327">
        <f t="shared" si="1"/>
        <v>18</v>
      </c>
      <c r="J27" s="362">
        <v>6.4452632749204906</v>
      </c>
      <c r="K27" s="188"/>
      <c r="L27" t="b">
        <f t="shared" si="2"/>
        <v>1</v>
      </c>
      <c r="M27" t="s">
        <v>961</v>
      </c>
      <c r="N27" s="184">
        <v>-36.906547491871663</v>
      </c>
      <c r="O27" s="184">
        <v>-90.93056296895638</v>
      </c>
      <c r="P27" s="184">
        <v>-88.282615696380006</v>
      </c>
      <c r="Q27">
        <v>-217.51121389536272</v>
      </c>
      <c r="R27" t="b">
        <f t="shared" si="3"/>
        <v>1</v>
      </c>
      <c r="S27" t="b">
        <f t="shared" si="4"/>
        <v>1</v>
      </c>
    </row>
    <row r="28" spans="1:19" x14ac:dyDescent="0.25">
      <c r="A28" s="188"/>
      <c r="B28" s="361" t="s">
        <v>539</v>
      </c>
      <c r="C28" s="333"/>
      <c r="D28" s="328">
        <v>-13.470562812013725</v>
      </c>
      <c r="E28" s="329">
        <v>-30.877499339211838</v>
      </c>
      <c r="F28" s="330">
        <v>-89.100452508292705</v>
      </c>
      <c r="G28" s="331">
        <v>-204.23787794483434</v>
      </c>
      <c r="H28" s="327" t="e">
        <f t="shared" si="0"/>
        <v>#REF!</v>
      </c>
      <c r="I28" s="327">
        <f t="shared" si="1"/>
        <v>11</v>
      </c>
      <c r="J28" s="362">
        <v>1.7341328753102299</v>
      </c>
      <c r="K28" s="188"/>
      <c r="L28" t="b">
        <f t="shared" si="2"/>
        <v>1</v>
      </c>
      <c r="M28" t="s">
        <v>539</v>
      </c>
      <c r="N28" s="184">
        <v>-13.470562812013725</v>
      </c>
      <c r="O28" s="184">
        <v>-30.877499339211838</v>
      </c>
      <c r="P28" s="184">
        <v>-89.100452508292705</v>
      </c>
      <c r="Q28">
        <v>-204.23787794483434</v>
      </c>
      <c r="R28" t="b">
        <f t="shared" si="3"/>
        <v>1</v>
      </c>
      <c r="S28" t="b">
        <f t="shared" si="4"/>
        <v>1</v>
      </c>
    </row>
    <row r="29" spans="1:19" x14ac:dyDescent="0.25">
      <c r="A29" s="188"/>
      <c r="B29" s="361" t="s">
        <v>763</v>
      </c>
      <c r="C29" s="333"/>
      <c r="D29" s="328">
        <v>-14.376486263118579</v>
      </c>
      <c r="E29" s="329">
        <v>-34.033885734467987</v>
      </c>
      <c r="F29" s="330">
        <v>-91.365132080422114</v>
      </c>
      <c r="G29" s="331">
        <v>-216.29140865364269</v>
      </c>
      <c r="H29" s="327" t="e">
        <f t="shared" si="0"/>
        <v>#REF!</v>
      </c>
      <c r="I29" s="327">
        <f t="shared" si="1"/>
        <v>16</v>
      </c>
      <c r="J29" s="362">
        <v>2.7615714481914417</v>
      </c>
      <c r="K29" s="188"/>
      <c r="L29" t="b">
        <f t="shared" si="2"/>
        <v>1</v>
      </c>
      <c r="M29" t="s">
        <v>763</v>
      </c>
      <c r="N29" s="184">
        <v>-14.376486263118579</v>
      </c>
      <c r="O29" s="184">
        <v>-34.033885734467987</v>
      </c>
      <c r="P29" s="184">
        <v>-91.365132080422114</v>
      </c>
      <c r="Q29">
        <v>-216.29140865364269</v>
      </c>
      <c r="R29" t="b">
        <f t="shared" si="3"/>
        <v>1</v>
      </c>
      <c r="S29" t="b">
        <f t="shared" si="4"/>
        <v>1</v>
      </c>
    </row>
    <row r="30" spans="1:19" x14ac:dyDescent="0.25">
      <c r="A30" s="188"/>
      <c r="B30" s="361" t="s">
        <v>175</v>
      </c>
      <c r="C30" s="333"/>
      <c r="D30" s="328">
        <v>-34.447829553579709</v>
      </c>
      <c r="E30" s="329">
        <v>-78.168377037867117</v>
      </c>
      <c r="F30" s="330">
        <v>-92.061450021993807</v>
      </c>
      <c r="G30" s="331">
        <v>-208.90413791611888</v>
      </c>
      <c r="H30" s="327" t="e">
        <f t="shared" si="0"/>
        <v>#REF!</v>
      </c>
      <c r="I30" s="327">
        <f t="shared" si="1"/>
        <v>13</v>
      </c>
      <c r="J30" s="362">
        <v>5.9468610911877935</v>
      </c>
      <c r="K30" s="188"/>
      <c r="L30" t="b">
        <f t="shared" si="2"/>
        <v>1</v>
      </c>
      <c r="M30" t="s">
        <v>175</v>
      </c>
      <c r="N30" s="184">
        <v>-34.447829553579709</v>
      </c>
      <c r="O30" s="184">
        <v>-78.168377037867117</v>
      </c>
      <c r="P30" s="184">
        <v>-92.061450021993807</v>
      </c>
      <c r="Q30">
        <v>-208.90413791611888</v>
      </c>
      <c r="R30" t="b">
        <f t="shared" si="3"/>
        <v>1</v>
      </c>
      <c r="S30" t="b">
        <f t="shared" si="4"/>
        <v>1</v>
      </c>
    </row>
    <row r="31" spans="1:19" x14ac:dyDescent="0.25">
      <c r="A31" s="188"/>
      <c r="B31" s="361" t="s">
        <v>619</v>
      </c>
      <c r="C31" s="333"/>
      <c r="D31" s="328">
        <v>-24.934316837983772</v>
      </c>
      <c r="E31" s="329">
        <v>-57.445407134756607</v>
      </c>
      <c r="F31" s="330">
        <v>-92.538511467829679</v>
      </c>
      <c r="G31" s="331">
        <v>-213.1966358434897</v>
      </c>
      <c r="H31" s="327" t="e">
        <f t="shared" si="0"/>
        <v>#REF!</v>
      </c>
      <c r="I31" s="327">
        <f t="shared" si="1"/>
        <v>15</v>
      </c>
      <c r="J31" s="362">
        <v>3.6472136424105477</v>
      </c>
      <c r="K31" s="188"/>
      <c r="L31" t="b">
        <f t="shared" si="2"/>
        <v>1</v>
      </c>
      <c r="M31" t="s">
        <v>619</v>
      </c>
      <c r="N31" s="184">
        <v>-24.934316837983772</v>
      </c>
      <c r="O31" s="184">
        <v>-57.445407134756607</v>
      </c>
      <c r="P31" s="184">
        <v>-92.538511467829679</v>
      </c>
      <c r="Q31">
        <v>-213.1966358434897</v>
      </c>
      <c r="R31" t="b">
        <f t="shared" si="3"/>
        <v>1</v>
      </c>
      <c r="S31" t="b">
        <f t="shared" si="4"/>
        <v>1</v>
      </c>
    </row>
    <row r="32" spans="1:19" x14ac:dyDescent="0.25">
      <c r="A32" s="188"/>
      <c r="B32" s="361" t="s">
        <v>419</v>
      </c>
      <c r="C32" s="333"/>
      <c r="D32" s="328">
        <v>-61.860524482012444</v>
      </c>
      <c r="E32" s="329">
        <v>-135.57856948028677</v>
      </c>
      <c r="F32" s="330">
        <v>-92.945494498611595</v>
      </c>
      <c r="G32" s="331">
        <v>-203.7069243960874</v>
      </c>
      <c r="H32" s="327" t="e">
        <f t="shared" si="0"/>
        <v>#REF!</v>
      </c>
      <c r="I32" s="327">
        <f t="shared" si="1"/>
        <v>10</v>
      </c>
      <c r="J32" s="362">
        <v>6.912345713810689</v>
      </c>
      <c r="K32" s="188"/>
      <c r="L32" t="b">
        <f t="shared" si="2"/>
        <v>1</v>
      </c>
      <c r="M32" t="s">
        <v>969</v>
      </c>
      <c r="N32" s="184">
        <v>-61.860524482012444</v>
      </c>
      <c r="O32" s="184">
        <v>-135.57856948028677</v>
      </c>
      <c r="P32" s="184">
        <v>-92.945494498611609</v>
      </c>
      <c r="Q32">
        <v>-203.70692439608746</v>
      </c>
      <c r="R32" t="b">
        <f t="shared" si="3"/>
        <v>1</v>
      </c>
      <c r="S32" t="b">
        <f t="shared" si="4"/>
        <v>1</v>
      </c>
    </row>
    <row r="33" spans="1:19" x14ac:dyDescent="0.25">
      <c r="A33" s="188"/>
      <c r="B33" s="361" t="s">
        <v>113</v>
      </c>
      <c r="C33" s="333"/>
      <c r="D33" s="328">
        <v>-11.424615233166847</v>
      </c>
      <c r="E33" s="329">
        <v>-25.62476395441351</v>
      </c>
      <c r="F33" s="330">
        <v>-97.924154293952469</v>
      </c>
      <c r="G33" s="331">
        <v>-219.6383237427016</v>
      </c>
      <c r="H33" s="327" t="e">
        <f t="shared" si="0"/>
        <v>#REF!</v>
      </c>
      <c r="I33" s="327">
        <f t="shared" si="1"/>
        <v>20</v>
      </c>
      <c r="J33" s="362">
        <v>1.8480462176316612</v>
      </c>
      <c r="K33" s="188"/>
      <c r="L33" t="b">
        <f t="shared" si="2"/>
        <v>1</v>
      </c>
      <c r="M33" t="s">
        <v>113</v>
      </c>
      <c r="N33" s="184">
        <v>-11.424615233166847</v>
      </c>
      <c r="O33" s="184">
        <v>-25.62476395441351</v>
      </c>
      <c r="P33" s="184">
        <v>-97.924154293952469</v>
      </c>
      <c r="Q33">
        <v>-219.6383237427016</v>
      </c>
      <c r="R33" t="b">
        <f t="shared" si="3"/>
        <v>1</v>
      </c>
      <c r="S33" t="b">
        <f t="shared" si="4"/>
        <v>1</v>
      </c>
    </row>
    <row r="34" spans="1:19" x14ac:dyDescent="0.25">
      <c r="A34" s="188"/>
      <c r="B34" s="361" t="s">
        <v>151</v>
      </c>
      <c r="C34" s="332"/>
      <c r="D34" s="328">
        <v>-62.337661230178874</v>
      </c>
      <c r="E34" s="329">
        <v>-138.20907604824114</v>
      </c>
      <c r="F34" s="330">
        <v>-98.027058669333982</v>
      </c>
      <c r="G34" s="331">
        <v>-217.33618071408196</v>
      </c>
      <c r="H34" s="327" t="e">
        <f t="shared" si="0"/>
        <v>#REF!</v>
      </c>
      <c r="I34" s="327">
        <f t="shared" si="1"/>
        <v>17</v>
      </c>
      <c r="J34" s="362">
        <v>6.532183961716628</v>
      </c>
      <c r="K34" s="188"/>
      <c r="L34" t="b">
        <f t="shared" si="2"/>
        <v>1</v>
      </c>
      <c r="M34" t="s">
        <v>957</v>
      </c>
      <c r="N34" s="184">
        <v>-62.337661230178874</v>
      </c>
      <c r="O34" s="184">
        <v>-138.20907604824114</v>
      </c>
      <c r="P34" s="184">
        <v>-98.027058669333982</v>
      </c>
      <c r="Q34">
        <v>-217.33618071408196</v>
      </c>
      <c r="R34" t="b">
        <f t="shared" si="3"/>
        <v>1</v>
      </c>
      <c r="S34" t="b">
        <f t="shared" si="4"/>
        <v>1</v>
      </c>
    </row>
    <row r="35" spans="1:19" x14ac:dyDescent="0.25">
      <c r="A35" s="188"/>
      <c r="B35" s="361" t="s">
        <v>355</v>
      </c>
      <c r="C35" s="333"/>
      <c r="D35" s="328">
        <v>-24.83707732688913</v>
      </c>
      <c r="E35" s="329">
        <v>-54.234878125445647</v>
      </c>
      <c r="F35" s="330">
        <v>-101.92664573814874</v>
      </c>
      <c r="G35" s="331">
        <v>-222.56963396249793</v>
      </c>
      <c r="H35" s="327" t="e">
        <f t="shared" si="0"/>
        <v>#REF!</v>
      </c>
      <c r="I35" s="327">
        <f t="shared" si="1"/>
        <v>21</v>
      </c>
      <c r="J35" s="362">
        <v>2.7325657068592371</v>
      </c>
      <c r="K35" s="188"/>
      <c r="L35" t="b">
        <f t="shared" si="2"/>
        <v>1</v>
      </c>
      <c r="M35" t="s">
        <v>355</v>
      </c>
      <c r="N35" s="184">
        <v>-24.83707732688913</v>
      </c>
      <c r="O35" s="184">
        <v>-54.234878125445647</v>
      </c>
      <c r="P35" s="184">
        <v>-101.92664573814874</v>
      </c>
      <c r="Q35">
        <v>-222.56963396249793</v>
      </c>
      <c r="R35" t="b">
        <f t="shared" si="3"/>
        <v>1</v>
      </c>
      <c r="S35" t="b">
        <f t="shared" si="4"/>
        <v>1</v>
      </c>
    </row>
    <row r="36" spans="1:19" x14ac:dyDescent="0.25">
      <c r="A36" s="188"/>
      <c r="B36" s="361" t="s">
        <v>693</v>
      </c>
      <c r="C36" s="333"/>
      <c r="D36" s="328">
        <v>-22.209423431179374</v>
      </c>
      <c r="E36" s="329">
        <v>-47.090072184638132</v>
      </c>
      <c r="F36" s="330">
        <v>-102.8209287511603</v>
      </c>
      <c r="G36" s="331">
        <v>-218.00858414839809</v>
      </c>
      <c r="H36" s="327" t="e">
        <f t="shared" si="0"/>
        <v>#REF!</v>
      </c>
      <c r="I36" s="327">
        <f t="shared" si="1"/>
        <v>19</v>
      </c>
      <c r="J36" s="362">
        <v>1.652752719170322</v>
      </c>
      <c r="K36" s="188"/>
      <c r="L36" t="b">
        <f t="shared" si="2"/>
        <v>1</v>
      </c>
      <c r="M36" t="s">
        <v>693</v>
      </c>
      <c r="N36" s="184">
        <v>-22.209423431179374</v>
      </c>
      <c r="O36" s="184">
        <v>-47.090072184638132</v>
      </c>
      <c r="P36" s="184">
        <v>-102.8209287511603</v>
      </c>
      <c r="Q36">
        <v>-218.00858414839809</v>
      </c>
      <c r="R36" t="b">
        <f t="shared" si="3"/>
        <v>1</v>
      </c>
      <c r="S36" t="b">
        <f t="shared" si="4"/>
        <v>1</v>
      </c>
    </row>
    <row r="37" spans="1:19" x14ac:dyDescent="0.25">
      <c r="A37" s="188"/>
      <c r="B37" s="361" t="s">
        <v>361</v>
      </c>
      <c r="C37" s="333"/>
      <c r="D37" s="328">
        <v>-122.22263538228231</v>
      </c>
      <c r="E37" s="329">
        <v>-271.74929189454923</v>
      </c>
      <c r="F37" s="330">
        <v>-107.10610775778025</v>
      </c>
      <c r="G37" s="331">
        <v>-238.13926814555779</v>
      </c>
      <c r="H37" s="327" t="e">
        <f t="shared" si="0"/>
        <v>#REF!</v>
      </c>
      <c r="I37" s="327">
        <f t="shared" si="1"/>
        <v>28</v>
      </c>
      <c r="J37" s="362">
        <v>17.289518638705463</v>
      </c>
      <c r="K37" s="188"/>
      <c r="L37" t="b">
        <f t="shared" si="2"/>
        <v>1</v>
      </c>
      <c r="M37" t="s">
        <v>966</v>
      </c>
      <c r="N37" s="184">
        <v>-122.22263538228231</v>
      </c>
      <c r="O37" s="184">
        <v>-271.74929189454923</v>
      </c>
      <c r="P37" s="184">
        <v>-107.10610775778024</v>
      </c>
      <c r="Q37">
        <v>-238.13926814555779</v>
      </c>
      <c r="R37" t="b">
        <f t="shared" si="3"/>
        <v>1</v>
      </c>
      <c r="S37" t="b">
        <f t="shared" si="4"/>
        <v>1</v>
      </c>
    </row>
    <row r="38" spans="1:19" x14ac:dyDescent="0.25">
      <c r="A38" s="188"/>
      <c r="B38" s="361" t="s">
        <v>531</v>
      </c>
      <c r="C38" s="332"/>
      <c r="D38" s="328">
        <v>-71.282991584266881</v>
      </c>
      <c r="E38" s="329">
        <v>-157.012641297095</v>
      </c>
      <c r="F38" s="330">
        <v>-107.47756693585222</v>
      </c>
      <c r="G38" s="331">
        <v>-236.73721163672505</v>
      </c>
      <c r="H38" s="327" t="e">
        <f t="shared" si="0"/>
        <v>#REF!</v>
      </c>
      <c r="I38" s="327">
        <f t="shared" si="1"/>
        <v>26</v>
      </c>
      <c r="J38" s="362">
        <v>9.19661763555475</v>
      </c>
      <c r="K38" s="188"/>
      <c r="L38" t="b">
        <f t="shared" si="2"/>
        <v>1</v>
      </c>
      <c r="M38" t="s">
        <v>975</v>
      </c>
      <c r="N38" s="184">
        <v>-71.282991584266881</v>
      </c>
      <c r="O38" s="184">
        <v>-157.012641297095</v>
      </c>
      <c r="P38" s="184">
        <v>-107.47756693585222</v>
      </c>
      <c r="Q38">
        <v>-236.73721163672508</v>
      </c>
      <c r="R38" t="b">
        <f t="shared" si="3"/>
        <v>1</v>
      </c>
      <c r="S38" t="b">
        <f t="shared" si="4"/>
        <v>1</v>
      </c>
    </row>
    <row r="39" spans="1:19" x14ac:dyDescent="0.25">
      <c r="A39" s="188"/>
      <c r="B39" s="361" t="s">
        <v>131</v>
      </c>
      <c r="C39" s="332"/>
      <c r="D39" s="328">
        <v>-34.909891994250103</v>
      </c>
      <c r="E39" s="329">
        <v>-71.106814544984104</v>
      </c>
      <c r="F39" s="330">
        <v>-109.64919684855771</v>
      </c>
      <c r="G39" s="331">
        <v>-223.34085440886022</v>
      </c>
      <c r="H39" s="327" t="e">
        <f t="shared" si="0"/>
        <v>#REF!</v>
      </c>
      <c r="I39" s="327">
        <f t="shared" si="1"/>
        <v>22</v>
      </c>
      <c r="J39" s="362">
        <v>4.1194559144561715</v>
      </c>
      <c r="K39" s="188"/>
      <c r="L39" t="b">
        <f t="shared" si="2"/>
        <v>1</v>
      </c>
      <c r="M39" t="s">
        <v>131</v>
      </c>
      <c r="N39" s="184">
        <v>-34.909891994250103</v>
      </c>
      <c r="O39" s="184">
        <v>-71.106814544984104</v>
      </c>
      <c r="P39" s="184">
        <v>-109.64919684855771</v>
      </c>
      <c r="Q39">
        <v>-223.34085440886022</v>
      </c>
      <c r="R39" t="b">
        <f t="shared" si="3"/>
        <v>1</v>
      </c>
      <c r="S39" t="b">
        <f t="shared" si="4"/>
        <v>1</v>
      </c>
    </row>
    <row r="40" spans="1:19" x14ac:dyDescent="0.25">
      <c r="A40" s="188"/>
      <c r="B40" s="361" t="s">
        <v>1216</v>
      </c>
      <c r="C40" s="332"/>
      <c r="D40" s="328">
        <v>-18.80495402285716</v>
      </c>
      <c r="E40" s="329">
        <v>-40.732033875193395</v>
      </c>
      <c r="F40" s="330">
        <v>-111.05440836501975</v>
      </c>
      <c r="G40" s="331">
        <v>-240.54682175852852</v>
      </c>
      <c r="H40" s="327" t="e">
        <f t="shared" si="0"/>
        <v>#REF!</v>
      </c>
      <c r="I40" s="327">
        <f t="shared" si="1"/>
        <v>30</v>
      </c>
      <c r="J40" s="362">
        <v>2.592929216773582</v>
      </c>
      <c r="K40" s="188"/>
      <c r="L40" t="b">
        <f t="shared" si="2"/>
        <v>1</v>
      </c>
      <c r="M40" t="s">
        <v>401</v>
      </c>
      <c r="N40" s="184">
        <v>-18.80495402285716</v>
      </c>
      <c r="O40" s="184">
        <v>-40.732033875193395</v>
      </c>
      <c r="P40" s="184">
        <v>-111.05440836501975</v>
      </c>
      <c r="Q40">
        <v>-240.54682175852852</v>
      </c>
      <c r="R40" t="b">
        <f t="shared" si="3"/>
        <v>1</v>
      </c>
      <c r="S40" t="b">
        <f t="shared" si="4"/>
        <v>1</v>
      </c>
    </row>
    <row r="41" spans="1:19" x14ac:dyDescent="0.25">
      <c r="A41" s="188"/>
      <c r="B41" s="361" t="s">
        <v>749</v>
      </c>
      <c r="C41" s="333"/>
      <c r="D41" s="328">
        <v>-61.685787702351121</v>
      </c>
      <c r="E41" s="329">
        <v>-132.78112032353951</v>
      </c>
      <c r="F41" s="330">
        <v>-111.22171523268386</v>
      </c>
      <c r="G41" s="331">
        <v>-239.40918164426006</v>
      </c>
      <c r="H41" s="327" t="e">
        <f t="shared" si="0"/>
        <v>#REF!</v>
      </c>
      <c r="I41" s="327">
        <f t="shared" si="1"/>
        <v>29</v>
      </c>
      <c r="J41" s="363">
        <v>6.3611828494988822</v>
      </c>
      <c r="K41" s="188"/>
      <c r="L41" t="b">
        <f t="shared" si="2"/>
        <v>1</v>
      </c>
      <c r="M41" t="s">
        <v>980</v>
      </c>
      <c r="N41" s="184">
        <v>-61.685787702351121</v>
      </c>
      <c r="O41" s="184">
        <v>-132.78112032353951</v>
      </c>
      <c r="P41" s="184">
        <v>-111.22171523268386</v>
      </c>
      <c r="Q41">
        <v>-239.40918164426006</v>
      </c>
      <c r="R41" t="b">
        <f t="shared" si="3"/>
        <v>1</v>
      </c>
      <c r="S41" t="b">
        <f t="shared" si="4"/>
        <v>1</v>
      </c>
    </row>
    <row r="42" spans="1:19" x14ac:dyDescent="0.25">
      <c r="A42" s="188"/>
      <c r="B42" s="361" t="s">
        <v>87</v>
      </c>
      <c r="C42" s="333"/>
      <c r="D42" s="328">
        <v>-19.899749228567089</v>
      </c>
      <c r="E42" s="329">
        <v>-41.380767571948297</v>
      </c>
      <c r="F42" s="330">
        <v>-111.23641237683955</v>
      </c>
      <c r="G42" s="331">
        <v>-231.31186595535002</v>
      </c>
      <c r="H42" s="327" t="e">
        <f t="shared" si="0"/>
        <v>#REF!</v>
      </c>
      <c r="I42" s="327">
        <f t="shared" si="1"/>
        <v>24</v>
      </c>
      <c r="J42" s="362">
        <v>1.8663340514753044</v>
      </c>
      <c r="K42" s="188"/>
      <c r="L42" t="b">
        <f t="shared" si="2"/>
        <v>1</v>
      </c>
      <c r="M42" t="s">
        <v>87</v>
      </c>
      <c r="N42" s="184">
        <v>-19.899749228567089</v>
      </c>
      <c r="O42" s="184">
        <v>-41.380767571948297</v>
      </c>
      <c r="P42" s="184">
        <v>-111.23641237683955</v>
      </c>
      <c r="Q42">
        <v>-231.31186595535002</v>
      </c>
      <c r="R42" t="b">
        <f t="shared" si="3"/>
        <v>1</v>
      </c>
      <c r="S42" t="b">
        <f t="shared" si="4"/>
        <v>1</v>
      </c>
    </row>
    <row r="43" spans="1:19" x14ac:dyDescent="0.25">
      <c r="A43" s="188"/>
      <c r="B43" s="361" t="s">
        <v>807</v>
      </c>
      <c r="C43" s="336"/>
      <c r="D43" s="334">
        <v>-64.465077025325414</v>
      </c>
      <c r="E43" s="335">
        <v>-134.16919468598996</v>
      </c>
      <c r="F43" s="330">
        <v>-112.78024808532801</v>
      </c>
      <c r="G43" s="331">
        <v>-234.72608364603505</v>
      </c>
      <c r="H43" s="327" t="e">
        <f t="shared" si="0"/>
        <v>#REF!</v>
      </c>
      <c r="I43" s="327">
        <f t="shared" si="1"/>
        <v>25</v>
      </c>
      <c r="J43" s="363">
        <v>8.0276202156449621</v>
      </c>
      <c r="K43" s="188"/>
      <c r="L43" t="b">
        <f t="shared" si="2"/>
        <v>1</v>
      </c>
      <c r="M43" t="s">
        <v>982</v>
      </c>
      <c r="N43" s="184">
        <v>-64.465077025325414</v>
      </c>
      <c r="O43" s="184">
        <v>-134.16919468598996</v>
      </c>
      <c r="P43" s="184">
        <v>-112.78024808532801</v>
      </c>
      <c r="Q43">
        <v>-234.72608364603499</v>
      </c>
      <c r="R43" t="b">
        <f t="shared" si="3"/>
        <v>1</v>
      </c>
      <c r="S43" t="b">
        <f t="shared" si="4"/>
        <v>1</v>
      </c>
    </row>
    <row r="44" spans="1:19" x14ac:dyDescent="0.25">
      <c r="A44" s="188"/>
      <c r="B44" s="361" t="s">
        <v>75</v>
      </c>
      <c r="C44" s="333"/>
      <c r="D44" s="328">
        <v>-42.141121192355172</v>
      </c>
      <c r="E44" s="329">
        <v>-88.265703092708577</v>
      </c>
      <c r="F44" s="330">
        <v>-113.68353222212527</v>
      </c>
      <c r="G44" s="331">
        <v>-238.11319247644533</v>
      </c>
      <c r="H44" s="327" t="e">
        <f t="shared" si="0"/>
        <v>#REF!</v>
      </c>
      <c r="I44" s="327">
        <f t="shared" si="1"/>
        <v>27</v>
      </c>
      <c r="J44" s="362">
        <v>2.8486662847048172</v>
      </c>
      <c r="K44" s="188"/>
      <c r="L44" t="b">
        <f t="shared" si="2"/>
        <v>1</v>
      </c>
      <c r="M44" t="s">
        <v>75</v>
      </c>
      <c r="N44" s="184">
        <v>-42.141121192355172</v>
      </c>
      <c r="O44" s="184">
        <v>-88.265703092708577</v>
      </c>
      <c r="P44" s="184">
        <v>-113.68353222212527</v>
      </c>
      <c r="Q44">
        <v>-238.11319247644533</v>
      </c>
      <c r="R44" t="b">
        <f t="shared" si="3"/>
        <v>1</v>
      </c>
      <c r="S44" t="b">
        <f t="shared" si="4"/>
        <v>1</v>
      </c>
    </row>
    <row r="45" spans="1:19" x14ac:dyDescent="0.25">
      <c r="A45" s="188"/>
      <c r="B45" s="361" t="s">
        <v>505</v>
      </c>
      <c r="C45" s="332"/>
      <c r="D45" s="328">
        <v>-70.840394570721486</v>
      </c>
      <c r="E45" s="329">
        <v>-149.52275675133632</v>
      </c>
      <c r="F45" s="330">
        <v>-116.99429163971358</v>
      </c>
      <c r="G45" s="331">
        <v>-246.93974555260053</v>
      </c>
      <c r="H45" s="327" t="e">
        <f t="shared" si="0"/>
        <v>#REF!</v>
      </c>
      <c r="I45" s="327">
        <f t="shared" si="1"/>
        <v>33</v>
      </c>
      <c r="J45" s="362">
        <v>6.5257123629951925</v>
      </c>
      <c r="K45" s="188"/>
      <c r="L45" t="b">
        <f t="shared" si="2"/>
        <v>1</v>
      </c>
      <c r="M45" t="s">
        <v>972</v>
      </c>
      <c r="N45" s="184">
        <v>-70.840394570721486</v>
      </c>
      <c r="O45" s="184">
        <v>-149.52275675133632</v>
      </c>
      <c r="P45" s="184">
        <v>-116.99429163971358</v>
      </c>
      <c r="Q45">
        <v>-246.93974555260058</v>
      </c>
      <c r="R45" t="b">
        <f t="shared" si="3"/>
        <v>1</v>
      </c>
      <c r="S45" t="b">
        <f t="shared" si="4"/>
        <v>1</v>
      </c>
    </row>
    <row r="46" spans="1:19" x14ac:dyDescent="0.25">
      <c r="A46" s="188"/>
      <c r="B46" s="361" t="s">
        <v>603</v>
      </c>
      <c r="C46" s="333"/>
      <c r="D46" s="328">
        <v>-36.250694594694892</v>
      </c>
      <c r="E46" s="329">
        <v>-75.735332678425976</v>
      </c>
      <c r="F46" s="330">
        <v>-116.99735540919207</v>
      </c>
      <c r="G46" s="331">
        <v>-244.4321062942596</v>
      </c>
      <c r="H46" s="327" t="e">
        <f t="shared" si="0"/>
        <v>#REF!</v>
      </c>
      <c r="I46" s="327">
        <f t="shared" si="1"/>
        <v>31</v>
      </c>
      <c r="J46" s="362">
        <v>1.1613374741018148</v>
      </c>
      <c r="K46" s="188"/>
      <c r="L46" t="b">
        <f t="shared" si="2"/>
        <v>1</v>
      </c>
      <c r="M46" t="s">
        <v>603</v>
      </c>
      <c r="N46" s="184">
        <v>-36.250694594694892</v>
      </c>
      <c r="O46" s="184">
        <v>-75.735332678425976</v>
      </c>
      <c r="P46" s="184">
        <v>-116.99735540919207</v>
      </c>
      <c r="Q46">
        <v>-244.4321062942596</v>
      </c>
      <c r="R46" t="b">
        <f t="shared" si="3"/>
        <v>1</v>
      </c>
      <c r="S46" t="b">
        <f t="shared" si="4"/>
        <v>1</v>
      </c>
    </row>
    <row r="47" spans="1:19" x14ac:dyDescent="0.25">
      <c r="A47" s="188"/>
      <c r="B47" s="361" t="s">
        <v>819</v>
      </c>
      <c r="C47" s="333"/>
      <c r="D47" s="328">
        <v>-24.169445042632645</v>
      </c>
      <c r="E47" s="329">
        <v>-46.410652948180399</v>
      </c>
      <c r="F47" s="330">
        <v>-119.9125072193881</v>
      </c>
      <c r="G47" s="331">
        <v>-230.25840050893484</v>
      </c>
      <c r="H47" s="327" t="e">
        <f t="shared" si="0"/>
        <v>#REF!</v>
      </c>
      <c r="I47" s="327">
        <f t="shared" si="1"/>
        <v>23</v>
      </c>
      <c r="J47" s="362">
        <v>1.5449900887532433</v>
      </c>
      <c r="K47" s="188"/>
      <c r="L47" t="b">
        <f t="shared" si="2"/>
        <v>1</v>
      </c>
      <c r="M47" t="s">
        <v>819</v>
      </c>
      <c r="N47" s="184">
        <v>-24.169445042632645</v>
      </c>
      <c r="O47" s="184">
        <v>-46.410652948180399</v>
      </c>
      <c r="P47" s="184">
        <v>-119.9125072193881</v>
      </c>
      <c r="Q47">
        <v>-230.25840050893484</v>
      </c>
      <c r="R47" t="b">
        <f t="shared" si="3"/>
        <v>1</v>
      </c>
      <c r="S47" t="b">
        <f t="shared" si="4"/>
        <v>1</v>
      </c>
    </row>
    <row r="48" spans="1:19" x14ac:dyDescent="0.25">
      <c r="A48" s="188"/>
      <c r="B48" s="361" t="s">
        <v>497</v>
      </c>
      <c r="C48" s="333"/>
      <c r="D48" s="328">
        <v>-25.145274052384224</v>
      </c>
      <c r="E48" s="329">
        <v>-51.524260313332604</v>
      </c>
      <c r="F48" s="330">
        <v>-120.1209271943947</v>
      </c>
      <c r="G48" s="331">
        <v>-246.13539343215166</v>
      </c>
      <c r="H48" s="327" t="e">
        <f t="shared" ref="H48:H79" si="5">RANK(F48,$F$16:$F$170)</f>
        <v>#REF!</v>
      </c>
      <c r="I48" s="327">
        <f t="shared" ref="I48:I79" si="6">RANK(G48,$G$16:$G$170)</f>
        <v>32</v>
      </c>
      <c r="J48" s="362">
        <v>1.8838202840869998</v>
      </c>
      <c r="K48" s="188"/>
      <c r="L48" t="b">
        <f t="shared" si="2"/>
        <v>1</v>
      </c>
      <c r="M48" t="s">
        <v>497</v>
      </c>
      <c r="N48" s="184">
        <v>-25.145274052384224</v>
      </c>
      <c r="O48" s="184">
        <v>-51.524260313332604</v>
      </c>
      <c r="P48" s="184">
        <v>-120.1209271943947</v>
      </c>
      <c r="Q48">
        <v>-246.13539343215166</v>
      </c>
      <c r="R48" t="b">
        <f t="shared" si="3"/>
        <v>1</v>
      </c>
      <c r="S48" t="b">
        <f t="shared" si="4"/>
        <v>1</v>
      </c>
    </row>
    <row r="49" spans="1:19" x14ac:dyDescent="0.25">
      <c r="A49" s="188"/>
      <c r="B49" s="361" t="s">
        <v>863</v>
      </c>
      <c r="C49" s="333"/>
      <c r="D49" s="328">
        <v>-173.20322415390569</v>
      </c>
      <c r="E49" s="329">
        <v>-358.98093976005748</v>
      </c>
      <c r="F49" s="330">
        <v>-121.61260376999475</v>
      </c>
      <c r="G49" s="331">
        <v>-252.0542386048636</v>
      </c>
      <c r="H49" s="327" t="e">
        <f t="shared" si="5"/>
        <v>#REF!</v>
      </c>
      <c r="I49" s="327">
        <f t="shared" si="6"/>
        <v>36</v>
      </c>
      <c r="J49" s="362">
        <v>15.627845916160792</v>
      </c>
      <c r="K49" s="188"/>
      <c r="L49" t="b">
        <f t="shared" si="2"/>
        <v>1</v>
      </c>
      <c r="M49" t="s">
        <v>963</v>
      </c>
      <c r="N49" s="184">
        <v>-173.20322415390569</v>
      </c>
      <c r="O49" s="184">
        <v>-358.98093976005748</v>
      </c>
      <c r="P49" s="184">
        <v>-121.61260376999475</v>
      </c>
      <c r="Q49">
        <v>-252.0542386048636</v>
      </c>
      <c r="R49" t="b">
        <f t="shared" si="3"/>
        <v>1</v>
      </c>
      <c r="S49" t="b">
        <f t="shared" si="4"/>
        <v>1</v>
      </c>
    </row>
    <row r="50" spans="1:19" x14ac:dyDescent="0.25">
      <c r="A50" s="188"/>
      <c r="B50" s="361" t="s">
        <v>611</v>
      </c>
      <c r="C50" s="332"/>
      <c r="D50" s="328">
        <v>-66.258412208081694</v>
      </c>
      <c r="E50" s="329">
        <v>-134.09810062900905</v>
      </c>
      <c r="F50" s="330">
        <v>-123.08208989718463</v>
      </c>
      <c r="G50" s="331">
        <v>-249.10156954603625</v>
      </c>
      <c r="H50" s="327" t="e">
        <f t="shared" si="5"/>
        <v>#REF!</v>
      </c>
      <c r="I50" s="327">
        <f t="shared" si="6"/>
        <v>34</v>
      </c>
      <c r="J50" s="362">
        <v>2.364292542844844</v>
      </c>
      <c r="K50" s="188"/>
      <c r="L50" t="b">
        <f t="shared" si="2"/>
        <v>1</v>
      </c>
      <c r="M50" t="s">
        <v>976</v>
      </c>
      <c r="N50" s="184">
        <v>-66.258412208081694</v>
      </c>
      <c r="O50" s="184">
        <v>-134.09810062900905</v>
      </c>
      <c r="P50" s="184">
        <v>-123.0820898971846</v>
      </c>
      <c r="Q50">
        <v>-249.10156954603625</v>
      </c>
      <c r="R50" t="b">
        <f t="shared" si="3"/>
        <v>1</v>
      </c>
      <c r="S50" t="b">
        <f t="shared" si="4"/>
        <v>1</v>
      </c>
    </row>
    <row r="51" spans="1:19" x14ac:dyDescent="0.25">
      <c r="A51" s="188"/>
      <c r="B51" s="361" t="s">
        <v>231</v>
      </c>
      <c r="C51" s="333"/>
      <c r="D51" s="328">
        <v>-93.3965037450902</v>
      </c>
      <c r="E51" s="329">
        <v>-198.28346472293515</v>
      </c>
      <c r="F51" s="330">
        <v>-123.23584548376527</v>
      </c>
      <c r="G51" s="331">
        <v>-261.63324579337706</v>
      </c>
      <c r="H51" s="327" t="e">
        <f t="shared" si="5"/>
        <v>#REF!</v>
      </c>
      <c r="I51" s="327">
        <f t="shared" si="6"/>
        <v>44</v>
      </c>
      <c r="J51" s="362">
        <v>6.0495201244677919</v>
      </c>
      <c r="K51" s="188"/>
      <c r="L51" t="b">
        <f t="shared" si="2"/>
        <v>1</v>
      </c>
      <c r="M51" t="s">
        <v>960</v>
      </c>
      <c r="N51" s="184">
        <v>-93.3965037450902</v>
      </c>
      <c r="O51" s="184">
        <v>-198.28346472293515</v>
      </c>
      <c r="P51" s="184">
        <v>-123.23584548376525</v>
      </c>
      <c r="Q51">
        <v>-261.63324579337711</v>
      </c>
      <c r="R51" t="b">
        <f t="shared" si="3"/>
        <v>1</v>
      </c>
      <c r="S51" t="b">
        <f t="shared" si="4"/>
        <v>1</v>
      </c>
    </row>
    <row r="52" spans="1:19" x14ac:dyDescent="0.25">
      <c r="A52" s="188"/>
      <c r="B52" s="361" t="s">
        <v>311</v>
      </c>
      <c r="C52" s="332"/>
      <c r="D52" s="328">
        <v>-75.972135843405496</v>
      </c>
      <c r="E52" s="329">
        <v>-156.05426984937179</v>
      </c>
      <c r="F52" s="330">
        <v>-125.05516106494801</v>
      </c>
      <c r="G52" s="331">
        <v>-256.8756509769762</v>
      </c>
      <c r="H52" s="327" t="e">
        <f t="shared" si="5"/>
        <v>#REF!</v>
      </c>
      <c r="I52" s="327">
        <f t="shared" si="6"/>
        <v>41</v>
      </c>
      <c r="J52" s="362">
        <v>5.417096303305609</v>
      </c>
      <c r="K52" s="188"/>
      <c r="L52" t="b">
        <f t="shared" si="2"/>
        <v>1</v>
      </c>
      <c r="M52" t="s">
        <v>964</v>
      </c>
      <c r="N52" s="184">
        <v>-75.972135843405496</v>
      </c>
      <c r="O52" s="184">
        <v>-156.05426984937179</v>
      </c>
      <c r="P52" s="184">
        <v>-125.05516106494801</v>
      </c>
      <c r="Q52">
        <v>-256.87565097697615</v>
      </c>
      <c r="R52" t="b">
        <f t="shared" si="3"/>
        <v>1</v>
      </c>
      <c r="S52" t="b">
        <f t="shared" si="4"/>
        <v>1</v>
      </c>
    </row>
    <row r="53" spans="1:19" x14ac:dyDescent="0.25">
      <c r="A53" s="188"/>
      <c r="B53" s="361" t="s">
        <v>391</v>
      </c>
      <c r="C53" s="332"/>
      <c r="D53" s="328">
        <v>-189.68974242367946</v>
      </c>
      <c r="E53" s="329">
        <v>-381.53468302841537</v>
      </c>
      <c r="F53" s="330">
        <v>-126.7623678002696</v>
      </c>
      <c r="G53" s="331">
        <v>-254.9649717515239</v>
      </c>
      <c r="H53" s="327" t="e">
        <f t="shared" si="5"/>
        <v>#REF!</v>
      </c>
      <c r="I53" s="327">
        <f t="shared" si="6"/>
        <v>38</v>
      </c>
      <c r="J53" s="362">
        <v>12.719930036006501</v>
      </c>
      <c r="K53" s="188"/>
      <c r="L53" t="b">
        <f t="shared" si="2"/>
        <v>1</v>
      </c>
      <c r="M53" t="s">
        <v>967</v>
      </c>
      <c r="N53" s="184">
        <v>-189.68974242367946</v>
      </c>
      <c r="O53" s="184">
        <v>-381.53468302841537</v>
      </c>
      <c r="P53" s="184">
        <v>-126.76236780026963</v>
      </c>
      <c r="Q53">
        <v>-254.9649717515239</v>
      </c>
      <c r="R53" t="b">
        <f t="shared" si="3"/>
        <v>1</v>
      </c>
      <c r="S53" t="b">
        <f t="shared" si="4"/>
        <v>1</v>
      </c>
    </row>
    <row r="54" spans="1:19" x14ac:dyDescent="0.25">
      <c r="A54" s="188"/>
      <c r="B54" s="361" t="s">
        <v>511</v>
      </c>
      <c r="C54" s="333"/>
      <c r="D54" s="328">
        <v>-90.819372235220087</v>
      </c>
      <c r="E54" s="329">
        <v>-179.2165487892685</v>
      </c>
      <c r="F54" s="330">
        <v>-127.84132509282719</v>
      </c>
      <c r="G54" s="331">
        <v>-252.27306148344323</v>
      </c>
      <c r="H54" s="327" t="e">
        <f t="shared" si="5"/>
        <v>#REF!</v>
      </c>
      <c r="I54" s="327">
        <f t="shared" si="6"/>
        <v>37</v>
      </c>
      <c r="J54" s="362">
        <v>3.6881793481733536</v>
      </c>
      <c r="K54" s="188"/>
      <c r="L54" t="b">
        <f t="shared" si="2"/>
        <v>1</v>
      </c>
      <c r="M54" t="s">
        <v>973</v>
      </c>
      <c r="N54" s="184">
        <v>-90.819372235220087</v>
      </c>
      <c r="O54" s="184">
        <v>-179.2165487892685</v>
      </c>
      <c r="P54" s="184">
        <v>-127.84132509282719</v>
      </c>
      <c r="Q54">
        <v>-252.27306148344329</v>
      </c>
      <c r="R54" t="b">
        <f t="shared" si="3"/>
        <v>1</v>
      </c>
      <c r="S54" t="b">
        <f t="shared" si="4"/>
        <v>1</v>
      </c>
    </row>
    <row r="55" spans="1:19" x14ac:dyDescent="0.25">
      <c r="A55" s="188"/>
      <c r="B55" s="361" t="s">
        <v>465</v>
      </c>
      <c r="C55" s="333"/>
      <c r="D55" s="328">
        <v>-33.915614986932098</v>
      </c>
      <c r="E55" s="329">
        <v>-66.18693045366669</v>
      </c>
      <c r="F55" s="330">
        <v>-131.34743404449853</v>
      </c>
      <c r="G55" s="331">
        <v>-256.3268714343069</v>
      </c>
      <c r="H55" s="327" t="e">
        <f t="shared" si="5"/>
        <v>#REF!</v>
      </c>
      <c r="I55" s="327">
        <f t="shared" si="6"/>
        <v>39</v>
      </c>
      <c r="J55" s="362">
        <v>3.1733470995322033E-2</v>
      </c>
      <c r="K55" s="188"/>
      <c r="L55" t="b">
        <f t="shared" si="2"/>
        <v>1</v>
      </c>
      <c r="M55" t="s">
        <v>465</v>
      </c>
      <c r="N55" s="184">
        <v>-33.915614986932098</v>
      </c>
      <c r="O55" s="184">
        <v>-66.18693045366669</v>
      </c>
      <c r="P55" s="184">
        <v>-131.34743404449853</v>
      </c>
      <c r="Q55">
        <v>-256.3268714343069</v>
      </c>
      <c r="R55" t="b">
        <f t="shared" si="3"/>
        <v>1</v>
      </c>
      <c r="S55" t="b">
        <f t="shared" si="4"/>
        <v>1</v>
      </c>
    </row>
    <row r="56" spans="1:19" x14ac:dyDescent="0.25">
      <c r="A56" s="188"/>
      <c r="B56" s="361" t="s">
        <v>661</v>
      </c>
      <c r="C56" s="333"/>
      <c r="D56" s="328">
        <v>-113.44950292979594</v>
      </c>
      <c r="E56" s="329">
        <v>-214.59006957105049</v>
      </c>
      <c r="F56" s="330">
        <v>-132.06590976849185</v>
      </c>
      <c r="G56" s="331">
        <v>-249.80305804179619</v>
      </c>
      <c r="H56" s="327" t="e">
        <f t="shared" si="5"/>
        <v>#REF!</v>
      </c>
      <c r="I56" s="327">
        <f t="shared" si="6"/>
        <v>35</v>
      </c>
      <c r="J56" s="362">
        <v>5.7951122486369631</v>
      </c>
      <c r="K56" s="188"/>
      <c r="L56" t="b">
        <f t="shared" si="2"/>
        <v>1</v>
      </c>
      <c r="M56" t="s">
        <v>977</v>
      </c>
      <c r="N56" s="184">
        <v>-113.44950292979594</v>
      </c>
      <c r="O56" s="184">
        <v>-214.59006957105049</v>
      </c>
      <c r="P56" s="184">
        <v>-132.06590976849185</v>
      </c>
      <c r="Q56">
        <v>-249.80305804179622</v>
      </c>
      <c r="R56" t="b">
        <f t="shared" si="3"/>
        <v>1</v>
      </c>
      <c r="S56" t="b">
        <f t="shared" si="4"/>
        <v>1</v>
      </c>
    </row>
    <row r="57" spans="1:19" x14ac:dyDescent="0.25">
      <c r="A57" s="188"/>
      <c r="B57" s="361" t="s">
        <v>345</v>
      </c>
      <c r="C57" s="332"/>
      <c r="D57" s="328">
        <v>-33.037004335584214</v>
      </c>
      <c r="E57" s="329">
        <v>-63.606483402129186</v>
      </c>
      <c r="F57" s="330">
        <v>-133.32393444413412</v>
      </c>
      <c r="G57" s="331">
        <v>-256.68993886934436</v>
      </c>
      <c r="H57" s="327" t="e">
        <f t="shared" si="5"/>
        <v>#REF!</v>
      </c>
      <c r="I57" s="327">
        <f t="shared" si="6"/>
        <v>40</v>
      </c>
      <c r="J57" s="362">
        <v>1.4110149801417009</v>
      </c>
      <c r="K57" s="188"/>
      <c r="L57" t="b">
        <f t="shared" si="2"/>
        <v>1</v>
      </c>
      <c r="M57" t="s">
        <v>345</v>
      </c>
      <c r="N57" s="184">
        <v>-33.037004335584214</v>
      </c>
      <c r="O57" s="184">
        <v>-63.606483402129186</v>
      </c>
      <c r="P57" s="184">
        <v>-133.32393444413412</v>
      </c>
      <c r="Q57">
        <v>-256.68993886934436</v>
      </c>
      <c r="R57" t="b">
        <f t="shared" si="3"/>
        <v>1</v>
      </c>
      <c r="S57" t="b">
        <f t="shared" si="4"/>
        <v>1</v>
      </c>
    </row>
    <row r="58" spans="1:19" x14ac:dyDescent="0.25">
      <c r="A58" s="188"/>
      <c r="B58" s="361" t="s">
        <v>953</v>
      </c>
      <c r="C58" s="333"/>
      <c r="D58" s="328">
        <v>-25.286720351481961</v>
      </c>
      <c r="E58" s="329">
        <v>-51.329332409373478</v>
      </c>
      <c r="F58" s="330">
        <v>-135.41572692429853</v>
      </c>
      <c r="G58" s="331">
        <v>-274.87941354747113</v>
      </c>
      <c r="H58" s="327" t="e">
        <f t="shared" si="5"/>
        <v>#REF!</v>
      </c>
      <c r="I58" s="327">
        <f t="shared" si="6"/>
        <v>46</v>
      </c>
      <c r="J58" s="362">
        <v>1.1482690908588125</v>
      </c>
      <c r="K58" s="188"/>
      <c r="L58" t="b">
        <f t="shared" si="2"/>
        <v>1</v>
      </c>
      <c r="M58" t="s">
        <v>953</v>
      </c>
      <c r="N58" s="184">
        <v>-25.286720351481961</v>
      </c>
      <c r="O58" s="184">
        <v>-51.329332409373478</v>
      </c>
      <c r="P58" s="184">
        <v>-135.41572692429853</v>
      </c>
      <c r="Q58">
        <v>-274.87941354747113</v>
      </c>
      <c r="R58" t="b">
        <f t="shared" si="3"/>
        <v>1</v>
      </c>
      <c r="S58" t="b">
        <f t="shared" si="4"/>
        <v>1</v>
      </c>
    </row>
    <row r="59" spans="1:19" x14ac:dyDescent="0.25">
      <c r="A59" s="188"/>
      <c r="B59" s="361" t="s">
        <v>367</v>
      </c>
      <c r="C59" s="333"/>
      <c r="D59" s="328">
        <v>-38.757867594812922</v>
      </c>
      <c r="E59" s="329">
        <v>-73.967425448730665</v>
      </c>
      <c r="F59" s="330">
        <v>-135.85618500316497</v>
      </c>
      <c r="G59" s="331">
        <v>-259.2746417585534</v>
      </c>
      <c r="H59" s="327" t="e">
        <f t="shared" si="5"/>
        <v>#REF!</v>
      </c>
      <c r="I59" s="327">
        <f t="shared" si="6"/>
        <v>43</v>
      </c>
      <c r="J59" s="362">
        <v>1.031345729005928</v>
      </c>
      <c r="K59" s="188"/>
      <c r="L59" t="b">
        <f t="shared" si="2"/>
        <v>1</v>
      </c>
      <c r="M59" t="s">
        <v>367</v>
      </c>
      <c r="N59" s="184">
        <v>-38.757867594812922</v>
      </c>
      <c r="O59" s="184">
        <v>-73.967425448730665</v>
      </c>
      <c r="P59" s="184">
        <v>-135.85618500316497</v>
      </c>
      <c r="Q59">
        <v>-259.2746417585534</v>
      </c>
      <c r="R59" t="b">
        <f t="shared" si="3"/>
        <v>1</v>
      </c>
      <c r="S59" t="b">
        <f t="shared" si="4"/>
        <v>1</v>
      </c>
    </row>
    <row r="60" spans="1:19" x14ac:dyDescent="0.25">
      <c r="A60" s="188"/>
      <c r="B60" s="361" t="s">
        <v>95</v>
      </c>
      <c r="C60" s="333"/>
      <c r="D60" s="328">
        <v>-32.317587340287218</v>
      </c>
      <c r="E60" s="329">
        <v>-61.141753342726446</v>
      </c>
      <c r="F60" s="330">
        <v>-135.90581486617501</v>
      </c>
      <c r="G60" s="331">
        <v>-257.12067311507627</v>
      </c>
      <c r="H60" s="327" t="e">
        <f t="shared" si="5"/>
        <v>#REF!</v>
      </c>
      <c r="I60" s="327">
        <f t="shared" si="6"/>
        <v>42</v>
      </c>
      <c r="J60" s="362">
        <v>1.438388563977373</v>
      </c>
      <c r="K60" s="188"/>
      <c r="L60" t="b">
        <f t="shared" si="2"/>
        <v>1</v>
      </c>
      <c r="M60" t="s">
        <v>95</v>
      </c>
      <c r="N60" s="184">
        <v>-32.317587340287218</v>
      </c>
      <c r="O60" s="184">
        <v>-61.141753342726446</v>
      </c>
      <c r="P60" s="184">
        <v>-135.90581486617501</v>
      </c>
      <c r="Q60">
        <v>-257.12067311507627</v>
      </c>
      <c r="R60" t="b">
        <f t="shared" si="3"/>
        <v>1</v>
      </c>
      <c r="S60" t="b">
        <f t="shared" si="4"/>
        <v>1</v>
      </c>
    </row>
    <row r="61" spans="1:19" x14ac:dyDescent="0.25">
      <c r="A61" s="188"/>
      <c r="B61" s="361" t="s">
        <v>745</v>
      </c>
      <c r="C61" s="333"/>
      <c r="D61" s="328">
        <v>-29.174723015729626</v>
      </c>
      <c r="E61" s="329">
        <v>-54.120102622642577</v>
      </c>
      <c r="F61" s="330">
        <v>-141.17120232906692</v>
      </c>
      <c r="G61" s="331">
        <v>-261.87737766325</v>
      </c>
      <c r="H61" s="327" t="e">
        <f t="shared" si="5"/>
        <v>#REF!</v>
      </c>
      <c r="I61" s="327">
        <f t="shared" si="6"/>
        <v>45</v>
      </c>
      <c r="J61" s="362">
        <v>1.2907886899618415</v>
      </c>
      <c r="K61" s="188"/>
      <c r="L61" t="b">
        <f t="shared" si="2"/>
        <v>1</v>
      </c>
      <c r="M61" t="s">
        <v>745</v>
      </c>
      <c r="N61" s="184">
        <v>-29.174723015729626</v>
      </c>
      <c r="O61" s="184">
        <v>-54.120102622642577</v>
      </c>
      <c r="P61" s="184">
        <v>-141.17120232906692</v>
      </c>
      <c r="Q61">
        <v>-261.87737766325</v>
      </c>
      <c r="R61" t="b">
        <f t="shared" si="3"/>
        <v>1</v>
      </c>
      <c r="S61" t="b">
        <f t="shared" si="4"/>
        <v>1</v>
      </c>
    </row>
    <row r="62" spans="1:19" x14ac:dyDescent="0.25">
      <c r="A62" s="188"/>
      <c r="B62" s="361" t="s">
        <v>89</v>
      </c>
      <c r="C62" s="333"/>
      <c r="D62" s="328">
        <v>-23.016175883657468</v>
      </c>
      <c r="E62" s="329">
        <v>-47.090295835031952</v>
      </c>
      <c r="F62" s="330">
        <v>-142.28683339818784</v>
      </c>
      <c r="G62" s="331">
        <v>-291.11391536193935</v>
      </c>
      <c r="H62" s="327" t="e">
        <f t="shared" si="5"/>
        <v>#REF!</v>
      </c>
      <c r="I62" s="327">
        <f t="shared" si="6"/>
        <v>55</v>
      </c>
      <c r="J62" s="362">
        <v>1.4312073929954034</v>
      </c>
      <c r="K62" s="188"/>
      <c r="L62" t="b">
        <f t="shared" si="2"/>
        <v>1</v>
      </c>
      <c r="M62" t="s">
        <v>89</v>
      </c>
      <c r="N62" s="184">
        <v>-23.016175883657468</v>
      </c>
      <c r="O62" s="184">
        <v>-47.090295835031952</v>
      </c>
      <c r="P62" s="184">
        <v>-142.28683339818784</v>
      </c>
      <c r="Q62">
        <v>-291.11391536193935</v>
      </c>
      <c r="R62" t="b">
        <f t="shared" si="3"/>
        <v>1</v>
      </c>
      <c r="S62" t="b">
        <f t="shared" si="4"/>
        <v>1</v>
      </c>
    </row>
    <row r="63" spans="1:19" x14ac:dyDescent="0.25">
      <c r="A63" s="188"/>
      <c r="B63" s="361" t="s">
        <v>689</v>
      </c>
      <c r="C63" s="333"/>
      <c r="D63" s="328">
        <v>-28.1997458027096</v>
      </c>
      <c r="E63" s="329">
        <v>-55.402368675459513</v>
      </c>
      <c r="F63" s="330">
        <v>-143.19316425576764</v>
      </c>
      <c r="G63" s="331">
        <v>-281.32312019427479</v>
      </c>
      <c r="H63" s="327" t="e">
        <f t="shared" si="5"/>
        <v>#REF!</v>
      </c>
      <c r="I63" s="327">
        <f t="shared" si="6"/>
        <v>52</v>
      </c>
      <c r="J63" s="362">
        <v>2.6761050237285566</v>
      </c>
      <c r="K63" s="188"/>
      <c r="L63" t="b">
        <f t="shared" si="2"/>
        <v>1</v>
      </c>
      <c r="M63" t="s">
        <v>689</v>
      </c>
      <c r="N63" s="184">
        <v>-28.1997458027096</v>
      </c>
      <c r="O63" s="184">
        <v>-55.402368675459513</v>
      </c>
      <c r="P63" s="184">
        <v>-143.19316425576764</v>
      </c>
      <c r="Q63">
        <v>-281.32312019427479</v>
      </c>
      <c r="R63" t="b">
        <f t="shared" si="3"/>
        <v>1</v>
      </c>
      <c r="S63" t="b">
        <f t="shared" si="4"/>
        <v>1</v>
      </c>
    </row>
    <row r="64" spans="1:19" x14ac:dyDescent="0.25">
      <c r="A64" s="188"/>
      <c r="B64" s="361" t="s">
        <v>269</v>
      </c>
      <c r="C64" s="333"/>
      <c r="D64" s="328">
        <v>-77.815513971426853</v>
      </c>
      <c r="E64" s="329">
        <v>-155.10163693942476</v>
      </c>
      <c r="F64" s="330">
        <v>-145.61885775879037</v>
      </c>
      <c r="G64" s="331">
        <v>-290.24704785643263</v>
      </c>
      <c r="H64" s="327" t="e">
        <f t="shared" si="5"/>
        <v>#REF!</v>
      </c>
      <c r="I64" s="327">
        <f t="shared" si="6"/>
        <v>54</v>
      </c>
      <c r="J64" s="362">
        <v>6.1156809441047022</v>
      </c>
      <c r="K64" s="188"/>
      <c r="L64" t="b">
        <f t="shared" si="2"/>
        <v>1</v>
      </c>
      <c r="M64" t="s">
        <v>962</v>
      </c>
      <c r="N64" s="184">
        <v>-77.815513971426853</v>
      </c>
      <c r="O64" s="184">
        <v>-155.10163693942476</v>
      </c>
      <c r="P64" s="184">
        <v>-145.61885775879034</v>
      </c>
      <c r="Q64">
        <v>-290.24704785643263</v>
      </c>
      <c r="R64" t="b">
        <f t="shared" si="3"/>
        <v>1</v>
      </c>
      <c r="S64" t="b">
        <f t="shared" si="4"/>
        <v>1</v>
      </c>
    </row>
    <row r="65" spans="1:19" x14ac:dyDescent="0.25">
      <c r="A65" s="188"/>
      <c r="B65" s="361" t="s">
        <v>679</v>
      </c>
      <c r="C65" s="332"/>
      <c r="D65" s="328">
        <v>-107.96521932312781</v>
      </c>
      <c r="E65" s="329">
        <v>-207.3572188145603</v>
      </c>
      <c r="F65" s="330">
        <v>-145.8725302757714</v>
      </c>
      <c r="G65" s="331">
        <v>-280.16172586931594</v>
      </c>
      <c r="H65" s="327" t="e">
        <f t="shared" si="5"/>
        <v>#REF!</v>
      </c>
      <c r="I65" s="327">
        <f t="shared" si="6"/>
        <v>51</v>
      </c>
      <c r="J65" s="362">
        <v>4.5000159005000402</v>
      </c>
      <c r="K65" s="188"/>
      <c r="L65" t="b">
        <f t="shared" si="2"/>
        <v>1</v>
      </c>
      <c r="M65" t="s">
        <v>978</v>
      </c>
      <c r="N65" s="184">
        <v>-107.96521932312781</v>
      </c>
      <c r="O65" s="184">
        <v>-207.3572188145603</v>
      </c>
      <c r="P65" s="184">
        <v>-145.87253027577142</v>
      </c>
      <c r="Q65">
        <v>-280.16172586931594</v>
      </c>
      <c r="R65" t="b">
        <f t="shared" si="3"/>
        <v>1</v>
      </c>
      <c r="S65" t="b">
        <f t="shared" si="4"/>
        <v>1</v>
      </c>
    </row>
    <row r="66" spans="1:19" x14ac:dyDescent="0.25">
      <c r="A66" s="188"/>
      <c r="B66" s="361" t="s">
        <v>609</v>
      </c>
      <c r="C66" s="333"/>
      <c r="D66" s="328">
        <v>-31.361610223919342</v>
      </c>
      <c r="E66" s="329">
        <v>-58.169390440307893</v>
      </c>
      <c r="F66" s="330">
        <v>-149.70314009088338</v>
      </c>
      <c r="G66" s="331">
        <v>-277.66879136343101</v>
      </c>
      <c r="H66" s="327" t="e">
        <f t="shared" si="5"/>
        <v>#REF!</v>
      </c>
      <c r="I66" s="327">
        <f t="shared" si="6"/>
        <v>49</v>
      </c>
      <c r="J66" s="362">
        <v>1.9209271496522469</v>
      </c>
      <c r="K66" s="188"/>
      <c r="L66" t="b">
        <f t="shared" si="2"/>
        <v>1</v>
      </c>
      <c r="M66" t="s">
        <v>609</v>
      </c>
      <c r="N66" s="184">
        <v>-31.361610223919342</v>
      </c>
      <c r="O66" s="184">
        <v>-58.169390440307893</v>
      </c>
      <c r="P66" s="184">
        <v>-149.70314009088338</v>
      </c>
      <c r="Q66">
        <v>-277.66879136343101</v>
      </c>
      <c r="R66" t="b">
        <f t="shared" si="3"/>
        <v>1</v>
      </c>
      <c r="S66" t="b">
        <f t="shared" si="4"/>
        <v>1</v>
      </c>
    </row>
    <row r="67" spans="1:19" x14ac:dyDescent="0.25">
      <c r="A67" s="188"/>
      <c r="B67" s="361" t="s">
        <v>954</v>
      </c>
      <c r="C67" s="333"/>
      <c r="D67" s="328">
        <v>-40.830570683849544</v>
      </c>
      <c r="E67" s="329">
        <v>-74.683134892269777</v>
      </c>
      <c r="F67" s="330">
        <v>-151.37346676299444</v>
      </c>
      <c r="G67" s="331">
        <v>-276.87697840194329</v>
      </c>
      <c r="H67" s="327" t="e">
        <f t="shared" si="5"/>
        <v>#REF!</v>
      </c>
      <c r="I67" s="327">
        <f t="shared" si="6"/>
        <v>48</v>
      </c>
      <c r="J67" s="362">
        <v>0.68674400507287081</v>
      </c>
      <c r="K67" s="188"/>
      <c r="L67" t="b">
        <f t="shared" si="2"/>
        <v>1</v>
      </c>
      <c r="M67" t="s">
        <v>954</v>
      </c>
      <c r="N67" s="184">
        <v>-40.830570683849544</v>
      </c>
      <c r="O67" s="184">
        <v>-74.683134892269777</v>
      </c>
      <c r="P67" s="184">
        <v>-151.37346676299444</v>
      </c>
      <c r="Q67">
        <v>-276.87697840194329</v>
      </c>
      <c r="R67" t="b">
        <f t="shared" si="3"/>
        <v>1</v>
      </c>
      <c r="S67" t="b">
        <f t="shared" si="4"/>
        <v>1</v>
      </c>
    </row>
    <row r="68" spans="1:19" x14ac:dyDescent="0.25">
      <c r="A68" s="188"/>
      <c r="B68" s="361" t="s">
        <v>952</v>
      </c>
      <c r="C68" s="332"/>
      <c r="D68" s="328">
        <v>-50.374350962567348</v>
      </c>
      <c r="E68" s="329">
        <v>-95.133996803088479</v>
      </c>
      <c r="F68" s="330">
        <v>-151.89330383143124</v>
      </c>
      <c r="G68" s="331">
        <v>-286.85664043290069</v>
      </c>
      <c r="H68" s="327" t="e">
        <f t="shared" si="5"/>
        <v>#REF!</v>
      </c>
      <c r="I68" s="327">
        <f t="shared" si="6"/>
        <v>53</v>
      </c>
      <c r="J68" s="362">
        <v>2.866338649914133</v>
      </c>
      <c r="K68" s="188"/>
      <c r="L68" t="b">
        <f t="shared" si="2"/>
        <v>1</v>
      </c>
      <c r="M68" t="s">
        <v>952</v>
      </c>
      <c r="N68" s="184">
        <v>-50.374350962567348</v>
      </c>
      <c r="O68" s="184">
        <v>-95.133996803088479</v>
      </c>
      <c r="P68" s="184">
        <v>-151.89330383143124</v>
      </c>
      <c r="Q68">
        <v>-286.85664043290069</v>
      </c>
      <c r="R68" t="b">
        <f t="shared" si="3"/>
        <v>1</v>
      </c>
      <c r="S68" t="b">
        <f t="shared" si="4"/>
        <v>1</v>
      </c>
    </row>
    <row r="69" spans="1:19" x14ac:dyDescent="0.25">
      <c r="A69" s="188"/>
      <c r="B69" s="361" t="s">
        <v>1217</v>
      </c>
      <c r="C69" s="333"/>
      <c r="D69" s="328">
        <v>-51.975171736244505</v>
      </c>
      <c r="E69" s="329">
        <v>-95.115349739423095</v>
      </c>
      <c r="F69" s="330">
        <v>-153.072549039731</v>
      </c>
      <c r="G69" s="331">
        <v>-280.12507801423988</v>
      </c>
      <c r="H69" s="327" t="e">
        <f t="shared" si="5"/>
        <v>#REF!</v>
      </c>
      <c r="I69" s="327">
        <f t="shared" si="6"/>
        <v>50</v>
      </c>
      <c r="J69" s="362">
        <v>1.512663185400889</v>
      </c>
      <c r="K69" s="188"/>
      <c r="L69" t="b">
        <f t="shared" si="2"/>
        <v>1</v>
      </c>
      <c r="M69" t="s">
        <v>265</v>
      </c>
      <c r="N69" s="184">
        <v>-51.975171736244505</v>
      </c>
      <c r="O69" s="184">
        <v>-95.115349739423095</v>
      </c>
      <c r="P69" s="184">
        <v>-153.072549039731</v>
      </c>
      <c r="Q69">
        <v>-280.12507801423988</v>
      </c>
      <c r="R69" t="b">
        <f t="shared" si="3"/>
        <v>1</v>
      </c>
      <c r="S69" t="b">
        <f t="shared" si="4"/>
        <v>1</v>
      </c>
    </row>
    <row r="70" spans="1:19" x14ac:dyDescent="0.25">
      <c r="A70" s="188"/>
      <c r="B70" s="361" t="s">
        <v>549</v>
      </c>
      <c r="C70" s="333"/>
      <c r="D70" s="328">
        <v>-45.905578397325201</v>
      </c>
      <c r="E70" s="329">
        <v>-80.973382135353887</v>
      </c>
      <c r="F70" s="330">
        <v>-156.38557611142977</v>
      </c>
      <c r="G70" s="331">
        <v>-275.85033141998525</v>
      </c>
      <c r="H70" s="327" t="e">
        <f t="shared" si="5"/>
        <v>#REF!</v>
      </c>
      <c r="I70" s="327">
        <f t="shared" si="6"/>
        <v>47</v>
      </c>
      <c r="J70" s="362">
        <v>0</v>
      </c>
      <c r="K70" s="188"/>
      <c r="L70" t="b">
        <f t="shared" si="2"/>
        <v>1</v>
      </c>
      <c r="M70" t="s">
        <v>549</v>
      </c>
      <c r="N70" s="184">
        <v>-45.905578397325201</v>
      </c>
      <c r="O70" s="184">
        <v>-80.973382135353887</v>
      </c>
      <c r="P70" s="184">
        <v>-156.38557611142977</v>
      </c>
      <c r="Q70">
        <v>-275.85033141998525</v>
      </c>
      <c r="R70" t="b">
        <f t="shared" si="3"/>
        <v>1</v>
      </c>
      <c r="S70" t="b">
        <f t="shared" si="4"/>
        <v>1</v>
      </c>
    </row>
    <row r="71" spans="1:19" x14ac:dyDescent="0.25">
      <c r="A71" s="188"/>
      <c r="B71" s="361" t="s">
        <v>431</v>
      </c>
      <c r="C71" s="332"/>
      <c r="D71" s="328">
        <v>-116.81755240749969</v>
      </c>
      <c r="E71" s="329">
        <v>-214.74980383360005</v>
      </c>
      <c r="F71" s="330">
        <v>-159.64723318455162</v>
      </c>
      <c r="G71" s="331">
        <v>-293.48510820843416</v>
      </c>
      <c r="H71" s="327" t="e">
        <f t="shared" si="5"/>
        <v>#REF!</v>
      </c>
      <c r="I71" s="327">
        <f t="shared" si="6"/>
        <v>57</v>
      </c>
      <c r="J71" s="362">
        <v>2.0835021442049271E-2</v>
      </c>
      <c r="K71" s="188"/>
      <c r="L71" t="b">
        <f t="shared" si="2"/>
        <v>1</v>
      </c>
      <c r="M71" t="s">
        <v>970</v>
      </c>
      <c r="N71" s="184">
        <v>-116.81755240749969</v>
      </c>
      <c r="O71" s="184">
        <v>-214.74980383360005</v>
      </c>
      <c r="P71" s="184">
        <v>-159.64723318455165</v>
      </c>
      <c r="Q71">
        <v>-293.4851082084341</v>
      </c>
      <c r="R71" t="b">
        <f t="shared" si="3"/>
        <v>1</v>
      </c>
      <c r="S71" t="b">
        <f t="shared" si="4"/>
        <v>1</v>
      </c>
    </row>
    <row r="72" spans="1:19" x14ac:dyDescent="0.25">
      <c r="A72" s="188"/>
      <c r="B72" s="361" t="s">
        <v>479</v>
      </c>
      <c r="C72" s="332"/>
      <c r="D72" s="328">
        <v>-140.17014560074401</v>
      </c>
      <c r="E72" s="329">
        <v>-268.2433482867948</v>
      </c>
      <c r="F72" s="330">
        <v>-160.24408199653152</v>
      </c>
      <c r="G72" s="331">
        <v>-306.65880322567881</v>
      </c>
      <c r="H72" s="327" t="e">
        <f t="shared" si="5"/>
        <v>#REF!</v>
      </c>
      <c r="I72" s="327">
        <f t="shared" si="6"/>
        <v>63</v>
      </c>
      <c r="J72" s="362">
        <v>3.2921108650068245</v>
      </c>
      <c r="K72" s="188"/>
      <c r="L72" t="b">
        <f t="shared" si="2"/>
        <v>1</v>
      </c>
      <c r="M72" t="s">
        <v>971</v>
      </c>
      <c r="N72" s="184">
        <v>-140.17014560074401</v>
      </c>
      <c r="O72" s="184">
        <v>-268.2433482867948</v>
      </c>
      <c r="P72" s="184">
        <v>-160.24408199653152</v>
      </c>
      <c r="Q72">
        <v>-306.65880322567881</v>
      </c>
      <c r="R72" t="b">
        <f t="shared" si="3"/>
        <v>1</v>
      </c>
      <c r="S72" t="b">
        <f t="shared" si="4"/>
        <v>1</v>
      </c>
    </row>
    <row r="73" spans="1:19" x14ac:dyDescent="0.25">
      <c r="A73" s="188"/>
      <c r="B73" s="361" t="s">
        <v>455</v>
      </c>
      <c r="C73" s="333"/>
      <c r="D73" s="328">
        <v>-34.418298178682051</v>
      </c>
      <c r="E73" s="329">
        <v>-61.712812589207203</v>
      </c>
      <c r="F73" s="330">
        <v>-163.62861873256213</v>
      </c>
      <c r="G73" s="331">
        <v>-293.38993548286237</v>
      </c>
      <c r="H73" s="327" t="e">
        <f t="shared" si="5"/>
        <v>#REF!</v>
      </c>
      <c r="I73" s="327">
        <f t="shared" si="6"/>
        <v>56</v>
      </c>
      <c r="J73" s="362">
        <v>1.1234371504509495</v>
      </c>
      <c r="K73" s="188"/>
      <c r="L73" t="b">
        <f t="shared" si="2"/>
        <v>1</v>
      </c>
      <c r="M73" t="s">
        <v>455</v>
      </c>
      <c r="N73" s="184">
        <v>-34.418298178682051</v>
      </c>
      <c r="O73" s="184">
        <v>-61.712812589207203</v>
      </c>
      <c r="P73" s="184">
        <v>-163.62861873256213</v>
      </c>
      <c r="Q73">
        <v>-293.38993548286237</v>
      </c>
      <c r="R73" t="b">
        <f t="shared" si="3"/>
        <v>1</v>
      </c>
      <c r="S73" t="b">
        <f t="shared" si="4"/>
        <v>1</v>
      </c>
    </row>
    <row r="74" spans="1:19" x14ac:dyDescent="0.25">
      <c r="A74" s="188"/>
      <c r="B74" s="361" t="s">
        <v>519</v>
      </c>
      <c r="C74" s="333"/>
      <c r="D74" s="328">
        <v>-132.49157775620176</v>
      </c>
      <c r="E74" s="329">
        <v>-239.16054942981395</v>
      </c>
      <c r="F74" s="330">
        <v>-166.18907090791632</v>
      </c>
      <c r="G74" s="331">
        <v>-299.98789493400176</v>
      </c>
      <c r="H74" s="327" t="e">
        <f t="shared" si="5"/>
        <v>#REF!</v>
      </c>
      <c r="I74" s="327">
        <f t="shared" si="6"/>
        <v>59</v>
      </c>
      <c r="J74" s="362">
        <v>4.0424250163912019</v>
      </c>
      <c r="K74" s="188"/>
      <c r="L74" t="b">
        <f t="shared" si="2"/>
        <v>1</v>
      </c>
      <c r="M74" t="s">
        <v>974</v>
      </c>
      <c r="N74" s="184">
        <v>-132.49157775620176</v>
      </c>
      <c r="O74" s="184">
        <v>-239.16054942981395</v>
      </c>
      <c r="P74" s="184">
        <v>-166.18907090791632</v>
      </c>
      <c r="Q74">
        <v>-299.98789493400176</v>
      </c>
      <c r="R74" t="b">
        <f t="shared" si="3"/>
        <v>1</v>
      </c>
      <c r="S74" t="b">
        <f t="shared" si="4"/>
        <v>1</v>
      </c>
    </row>
    <row r="75" spans="1:19" x14ac:dyDescent="0.25">
      <c r="A75" s="188"/>
      <c r="B75" s="361" t="s">
        <v>864</v>
      </c>
      <c r="C75" s="333"/>
      <c r="D75" s="328">
        <v>-27.439615441176088</v>
      </c>
      <c r="E75" s="329">
        <v>-48.803588781010603</v>
      </c>
      <c r="F75" s="330">
        <v>-168.6671508816184</v>
      </c>
      <c r="G75" s="331">
        <v>-299.98825202698839</v>
      </c>
      <c r="H75" s="327" t="e">
        <f t="shared" si="5"/>
        <v>#REF!</v>
      </c>
      <c r="I75" s="327">
        <f t="shared" si="6"/>
        <v>60</v>
      </c>
      <c r="J75" s="362">
        <v>0</v>
      </c>
      <c r="K75" s="188"/>
      <c r="L75" t="b">
        <f t="shared" si="2"/>
        <v>1</v>
      </c>
      <c r="M75" t="s">
        <v>864</v>
      </c>
      <c r="N75" s="184">
        <v>-27.439615441176088</v>
      </c>
      <c r="O75" s="184">
        <v>-48.803588781010603</v>
      </c>
      <c r="P75" s="184">
        <v>-168.6671508816184</v>
      </c>
      <c r="Q75">
        <v>-299.98825202698839</v>
      </c>
      <c r="R75" t="b">
        <f t="shared" si="3"/>
        <v>1</v>
      </c>
      <c r="S75" t="b">
        <f t="shared" si="4"/>
        <v>1</v>
      </c>
    </row>
    <row r="76" spans="1:19" x14ac:dyDescent="0.25">
      <c r="A76" s="188"/>
      <c r="B76" s="361" t="s">
        <v>211</v>
      </c>
      <c r="C76" s="333"/>
      <c r="D76" s="328">
        <v>-62.901000360799742</v>
      </c>
      <c r="E76" s="329">
        <v>-113.81454355474324</v>
      </c>
      <c r="F76" s="330">
        <v>-169.54219043085604</v>
      </c>
      <c r="G76" s="331">
        <v>-306.77361101533199</v>
      </c>
      <c r="H76" s="327" t="e">
        <f t="shared" si="5"/>
        <v>#REF!</v>
      </c>
      <c r="I76" s="327">
        <f t="shared" si="6"/>
        <v>64</v>
      </c>
      <c r="J76" s="362">
        <v>0.8355448120024499</v>
      </c>
      <c r="K76" s="188"/>
      <c r="L76" t="b">
        <f t="shared" si="2"/>
        <v>1</v>
      </c>
      <c r="M76" t="s">
        <v>211</v>
      </c>
      <c r="N76" s="184">
        <v>-62.901000360799742</v>
      </c>
      <c r="O76" s="184">
        <v>-113.81454355474324</v>
      </c>
      <c r="P76" s="184">
        <v>-169.54219043085604</v>
      </c>
      <c r="Q76">
        <v>-306.77361101533199</v>
      </c>
      <c r="R76" t="b">
        <f t="shared" si="3"/>
        <v>1</v>
      </c>
      <c r="S76" t="b">
        <f t="shared" si="4"/>
        <v>1</v>
      </c>
    </row>
    <row r="77" spans="1:19" x14ac:dyDescent="0.25">
      <c r="A77" s="188"/>
      <c r="B77" s="361" t="s">
        <v>201</v>
      </c>
      <c r="C77" s="333"/>
      <c r="D77" s="328">
        <v>-92.535605708401476</v>
      </c>
      <c r="E77" s="329">
        <v>-172.77286698646225</v>
      </c>
      <c r="F77" s="330">
        <v>-170.03470259676575</v>
      </c>
      <c r="G77" s="331">
        <v>-317.47112724811882</v>
      </c>
      <c r="H77" s="327" t="e">
        <f t="shared" si="5"/>
        <v>#REF!</v>
      </c>
      <c r="I77" s="327">
        <f t="shared" si="6"/>
        <v>68</v>
      </c>
      <c r="J77" s="362">
        <v>0</v>
      </c>
      <c r="K77" s="188"/>
      <c r="L77" t="b">
        <f t="shared" si="2"/>
        <v>1</v>
      </c>
      <c r="M77" t="s">
        <v>201</v>
      </c>
      <c r="N77" s="184">
        <v>-92.535605708401476</v>
      </c>
      <c r="O77" s="184">
        <v>-172.77286698646225</v>
      </c>
      <c r="P77" s="184">
        <v>-170.03470259676575</v>
      </c>
      <c r="Q77">
        <v>-317.47112724811882</v>
      </c>
      <c r="R77" t="b">
        <f t="shared" si="3"/>
        <v>1</v>
      </c>
      <c r="S77" t="b">
        <f t="shared" si="4"/>
        <v>1</v>
      </c>
    </row>
    <row r="78" spans="1:19" x14ac:dyDescent="0.25">
      <c r="A78" s="188"/>
      <c r="B78" s="361" t="s">
        <v>373</v>
      </c>
      <c r="C78" s="333"/>
      <c r="D78" s="328">
        <v>-45.423438081189715</v>
      </c>
      <c r="E78" s="329">
        <v>-79.489630128827343</v>
      </c>
      <c r="F78" s="330">
        <v>-171.8170225977498</v>
      </c>
      <c r="G78" s="331">
        <v>-300.6745449721314</v>
      </c>
      <c r="H78" s="327" t="e">
        <f t="shared" si="5"/>
        <v>#REF!</v>
      </c>
      <c r="I78" s="327">
        <f t="shared" si="6"/>
        <v>61</v>
      </c>
      <c r="J78" s="362">
        <v>0</v>
      </c>
      <c r="K78" s="188"/>
      <c r="L78" t="b">
        <f t="shared" si="2"/>
        <v>1</v>
      </c>
      <c r="M78" t="s">
        <v>373</v>
      </c>
      <c r="N78" s="184">
        <v>-45.423438081189715</v>
      </c>
      <c r="O78" s="184">
        <v>-79.489630128827343</v>
      </c>
      <c r="P78" s="184">
        <v>-171.8170225977498</v>
      </c>
      <c r="Q78">
        <v>-300.6745449721314</v>
      </c>
      <c r="R78" t="b">
        <f t="shared" si="3"/>
        <v>1</v>
      </c>
      <c r="S78" t="b">
        <f t="shared" si="4"/>
        <v>1</v>
      </c>
    </row>
    <row r="79" spans="1:19" x14ac:dyDescent="0.25">
      <c r="A79" s="188"/>
      <c r="B79" s="361" t="s">
        <v>225</v>
      </c>
      <c r="C79" s="332"/>
      <c r="D79" s="328">
        <v>-134.89899267772429</v>
      </c>
      <c r="E79" s="329">
        <v>-237.77886129762328</v>
      </c>
      <c r="F79" s="330">
        <v>-173.16988320602147</v>
      </c>
      <c r="G79" s="331">
        <v>-305.23680586808086</v>
      </c>
      <c r="H79" s="327" t="e">
        <f t="shared" si="5"/>
        <v>#REF!</v>
      </c>
      <c r="I79" s="327">
        <f t="shared" si="6"/>
        <v>62</v>
      </c>
      <c r="J79" s="362">
        <v>2.5003139492562827</v>
      </c>
      <c r="K79" s="188"/>
      <c r="L79" t="b">
        <f t="shared" si="2"/>
        <v>1</v>
      </c>
      <c r="M79" t="s">
        <v>959</v>
      </c>
      <c r="N79" s="184">
        <v>-134.89899267772429</v>
      </c>
      <c r="O79" s="184">
        <v>-237.77886129762328</v>
      </c>
      <c r="P79" s="184">
        <v>-173.16988320602147</v>
      </c>
      <c r="Q79">
        <v>-305.23680586808086</v>
      </c>
      <c r="R79" t="b">
        <f t="shared" si="3"/>
        <v>1</v>
      </c>
      <c r="S79" t="b">
        <f t="shared" si="4"/>
        <v>1</v>
      </c>
    </row>
    <row r="80" spans="1:19" x14ac:dyDescent="0.25">
      <c r="A80" s="188"/>
      <c r="B80" s="361" t="s">
        <v>535</v>
      </c>
      <c r="C80" s="332"/>
      <c r="D80" s="328">
        <v>-32.857206278941703</v>
      </c>
      <c r="E80" s="329">
        <v>-58.503049214229833</v>
      </c>
      <c r="F80" s="330">
        <v>-173.42738907273224</v>
      </c>
      <c r="G80" s="331">
        <v>-308.79165416202972</v>
      </c>
      <c r="H80" s="327" t="e">
        <f t="shared" ref="H80:H111" si="7">RANK(F80,$F$16:$F$170)</f>
        <v>#REF!</v>
      </c>
      <c r="I80" s="327">
        <f t="shared" ref="I80:I111" si="8">RANK(G80,$G$16:$G$170)</f>
        <v>66</v>
      </c>
      <c r="J80" s="362">
        <v>0</v>
      </c>
      <c r="K80" s="188"/>
      <c r="L80" t="b">
        <f t="shared" ref="L80:L94" si="9">+M80=B80</f>
        <v>1</v>
      </c>
      <c r="M80" t="s">
        <v>535</v>
      </c>
      <c r="N80" s="184">
        <v>-32.857206278941703</v>
      </c>
      <c r="O80" s="184">
        <v>-58.503049214229833</v>
      </c>
      <c r="P80" s="184">
        <v>-173.42738907273224</v>
      </c>
      <c r="Q80">
        <v>-308.79165416202972</v>
      </c>
      <c r="R80" t="b">
        <f t="shared" si="3"/>
        <v>1</v>
      </c>
      <c r="S80" t="b">
        <f t="shared" si="4"/>
        <v>1</v>
      </c>
    </row>
    <row r="81" spans="1:19" x14ac:dyDescent="0.25">
      <c r="A81" s="188"/>
      <c r="B81" s="361" t="s">
        <v>727</v>
      </c>
      <c r="C81" s="333"/>
      <c r="D81" s="328">
        <v>-39.94708334470198</v>
      </c>
      <c r="E81" s="329">
        <v>-68.597325502044669</v>
      </c>
      <c r="F81" s="330">
        <v>-173.51322986079697</v>
      </c>
      <c r="G81" s="331">
        <v>-297.95776089497082</v>
      </c>
      <c r="H81" s="327" t="e">
        <f t="shared" si="7"/>
        <v>#REF!</v>
      </c>
      <c r="I81" s="327">
        <f t="shared" si="8"/>
        <v>58</v>
      </c>
      <c r="J81" s="362">
        <v>0.92277198438822039</v>
      </c>
      <c r="K81" s="188"/>
      <c r="L81" t="b">
        <f t="shared" si="9"/>
        <v>1</v>
      </c>
      <c r="M81" t="s">
        <v>727</v>
      </c>
      <c r="N81" s="184">
        <v>-39.94708334470198</v>
      </c>
      <c r="O81" s="184">
        <v>-68.597325502044669</v>
      </c>
      <c r="P81" s="184">
        <v>-173.51322986079697</v>
      </c>
      <c r="Q81">
        <v>-297.95776089497082</v>
      </c>
      <c r="R81" t="b">
        <f t="shared" ref="R81:R144" si="10">+P81=F81</f>
        <v>1</v>
      </c>
      <c r="S81" t="b">
        <f t="shared" ref="S81:S144" si="11">+Q81=G81</f>
        <v>1</v>
      </c>
    </row>
    <row r="82" spans="1:19" x14ac:dyDescent="0.25">
      <c r="A82" s="188"/>
      <c r="B82" s="361" t="s">
        <v>669</v>
      </c>
      <c r="C82" s="333"/>
      <c r="D82" s="328">
        <v>-49.711877911061606</v>
      </c>
      <c r="E82" s="329">
        <v>-89.268925205902207</v>
      </c>
      <c r="F82" s="330">
        <v>-173.82626391173557</v>
      </c>
      <c r="G82" s="331">
        <v>-312.14438890680736</v>
      </c>
      <c r="H82" s="327" t="e">
        <f t="shared" si="7"/>
        <v>#REF!</v>
      </c>
      <c r="I82" s="327">
        <f t="shared" si="8"/>
        <v>67</v>
      </c>
      <c r="J82" s="362">
        <v>2.0310021947763506</v>
      </c>
      <c r="K82" s="188"/>
      <c r="L82" t="b">
        <f t="shared" si="9"/>
        <v>1</v>
      </c>
      <c r="M82" t="s">
        <v>669</v>
      </c>
      <c r="N82" s="184">
        <v>-49.711877911061606</v>
      </c>
      <c r="O82" s="184">
        <v>-89.268925205902207</v>
      </c>
      <c r="P82" s="184">
        <v>-173.82626391173557</v>
      </c>
      <c r="Q82">
        <v>-312.14438890680736</v>
      </c>
      <c r="R82" t="b">
        <f t="shared" si="10"/>
        <v>1</v>
      </c>
      <c r="S82" t="b">
        <f t="shared" si="11"/>
        <v>1</v>
      </c>
    </row>
    <row r="83" spans="1:19" x14ac:dyDescent="0.25">
      <c r="A83" s="188"/>
      <c r="B83" s="361" t="s">
        <v>111</v>
      </c>
      <c r="C83" s="333"/>
      <c r="D83" s="328">
        <v>-32.995412082772219</v>
      </c>
      <c r="E83" s="329">
        <v>-58.045650684131914</v>
      </c>
      <c r="F83" s="330">
        <v>-175.12279982152091</v>
      </c>
      <c r="G83" s="331">
        <v>-308.0766756228706</v>
      </c>
      <c r="H83" s="327" t="e">
        <f t="shared" si="7"/>
        <v>#REF!</v>
      </c>
      <c r="I83" s="327">
        <f t="shared" si="8"/>
        <v>65</v>
      </c>
      <c r="J83" s="362">
        <v>0.60351126942400724</v>
      </c>
      <c r="K83" s="188"/>
      <c r="L83" t="b">
        <f t="shared" si="9"/>
        <v>1</v>
      </c>
      <c r="M83" t="s">
        <v>111</v>
      </c>
      <c r="N83" s="184">
        <v>-32.995412082772219</v>
      </c>
      <c r="O83" s="184">
        <v>-58.045650684131914</v>
      </c>
      <c r="P83" s="184">
        <v>-175.12279982152091</v>
      </c>
      <c r="Q83">
        <v>-308.0766756228706</v>
      </c>
      <c r="R83" t="b">
        <f t="shared" si="10"/>
        <v>1</v>
      </c>
      <c r="S83" t="b">
        <f t="shared" si="11"/>
        <v>1</v>
      </c>
    </row>
    <row r="84" spans="1:19" x14ac:dyDescent="0.25">
      <c r="A84" s="188"/>
      <c r="B84" s="361" t="s">
        <v>213</v>
      </c>
      <c r="C84" s="333"/>
      <c r="D84" s="328">
        <v>-91.46418283043765</v>
      </c>
      <c r="E84" s="329">
        <v>-169.12318802429769</v>
      </c>
      <c r="F84" s="330">
        <v>-182.48419912021669</v>
      </c>
      <c r="G84" s="331">
        <v>-337.42508339561044</v>
      </c>
      <c r="H84" s="327" t="e">
        <f t="shared" si="7"/>
        <v>#REF!</v>
      </c>
      <c r="I84" s="327">
        <f t="shared" si="8"/>
        <v>80</v>
      </c>
      <c r="J84" s="362">
        <v>2.060437914714877</v>
      </c>
      <c r="K84" s="188"/>
      <c r="L84" t="b">
        <f t="shared" si="9"/>
        <v>1</v>
      </c>
      <c r="M84" t="s">
        <v>958</v>
      </c>
      <c r="N84" s="184">
        <v>-91.46418283043765</v>
      </c>
      <c r="O84" s="184">
        <v>-169.12318802429769</v>
      </c>
      <c r="P84" s="184">
        <v>-182.48419912021669</v>
      </c>
      <c r="Q84">
        <v>-337.4250833956105</v>
      </c>
      <c r="R84" t="b">
        <f t="shared" si="10"/>
        <v>1</v>
      </c>
      <c r="S84" t="b">
        <f t="shared" si="11"/>
        <v>1</v>
      </c>
    </row>
    <row r="85" spans="1:19" x14ac:dyDescent="0.25">
      <c r="A85" s="188"/>
      <c r="B85" s="361" t="s">
        <v>217</v>
      </c>
      <c r="C85" s="332"/>
      <c r="D85" s="328">
        <v>-19.456730223486886</v>
      </c>
      <c r="E85" s="329">
        <v>-34.375781354832</v>
      </c>
      <c r="F85" s="330">
        <v>-182.58086823522626</v>
      </c>
      <c r="G85" s="331">
        <v>-322.58040965450198</v>
      </c>
      <c r="H85" s="327" t="e">
        <f t="shared" si="7"/>
        <v>#REF!</v>
      </c>
      <c r="I85" s="327">
        <f t="shared" si="8"/>
        <v>69</v>
      </c>
      <c r="J85" s="362">
        <v>0</v>
      </c>
      <c r="K85" s="188"/>
      <c r="L85" t="b">
        <f t="shared" si="9"/>
        <v>1</v>
      </c>
      <c r="M85" t="s">
        <v>217</v>
      </c>
      <c r="N85" s="184">
        <v>-19.456730223486886</v>
      </c>
      <c r="O85" s="184">
        <v>-34.375781354832</v>
      </c>
      <c r="P85" s="184">
        <v>-182.58086823522626</v>
      </c>
      <c r="Q85">
        <v>-322.58040965450198</v>
      </c>
      <c r="R85" t="b">
        <f t="shared" si="10"/>
        <v>1</v>
      </c>
      <c r="S85" t="b">
        <f t="shared" si="11"/>
        <v>1</v>
      </c>
    </row>
    <row r="86" spans="1:19" x14ac:dyDescent="0.25">
      <c r="A86" s="188"/>
      <c r="B86" s="361" t="s">
        <v>547</v>
      </c>
      <c r="C86" s="333"/>
      <c r="D86" s="328">
        <v>-29.188977775082876</v>
      </c>
      <c r="E86" s="329">
        <v>-52.095213774584153</v>
      </c>
      <c r="F86" s="330">
        <v>-185.54006683924302</v>
      </c>
      <c r="G86" s="331">
        <v>-331.14381463513087</v>
      </c>
      <c r="H86" s="327" t="e">
        <f t="shared" si="7"/>
        <v>#REF!</v>
      </c>
      <c r="I86" s="327">
        <f t="shared" si="8"/>
        <v>73</v>
      </c>
      <c r="J86" s="362">
        <v>0.8001355879140819</v>
      </c>
      <c r="K86" s="188"/>
      <c r="L86" t="b">
        <f t="shared" si="9"/>
        <v>1</v>
      </c>
      <c r="M86" t="s">
        <v>547</v>
      </c>
      <c r="N86" s="184">
        <v>-29.188977775082876</v>
      </c>
      <c r="O86" s="184">
        <v>-52.095213774584153</v>
      </c>
      <c r="P86" s="184">
        <v>-185.54006683924302</v>
      </c>
      <c r="Q86">
        <v>-331.14381463513087</v>
      </c>
      <c r="R86" t="b">
        <f t="shared" si="10"/>
        <v>1</v>
      </c>
      <c r="S86" t="b">
        <f t="shared" si="11"/>
        <v>1</v>
      </c>
    </row>
    <row r="87" spans="1:19" x14ac:dyDescent="0.25">
      <c r="A87" s="188"/>
      <c r="B87" s="361" t="s">
        <v>1218</v>
      </c>
      <c r="C87" s="333"/>
      <c r="D87" s="328">
        <v>-31.505511799853053</v>
      </c>
      <c r="E87" s="329">
        <v>-55.123785513219076</v>
      </c>
      <c r="F87" s="330">
        <v>-186.35147310119217</v>
      </c>
      <c r="G87" s="331">
        <v>-326.05084147055317</v>
      </c>
      <c r="H87" s="327" t="e">
        <f t="shared" si="7"/>
        <v>#REF!</v>
      </c>
      <c r="I87" s="327">
        <f t="shared" si="8"/>
        <v>70</v>
      </c>
      <c r="J87" s="362">
        <v>0</v>
      </c>
      <c r="K87" s="188"/>
      <c r="L87" t="b">
        <f t="shared" si="9"/>
        <v>1</v>
      </c>
      <c r="M87" t="s">
        <v>705</v>
      </c>
      <c r="N87" s="184">
        <v>-31.505511799853053</v>
      </c>
      <c r="O87" s="184">
        <v>-55.123785513219076</v>
      </c>
      <c r="P87" s="184">
        <v>-186.35147310119217</v>
      </c>
      <c r="Q87">
        <v>-326.05084147055317</v>
      </c>
      <c r="R87" t="b">
        <f t="shared" si="10"/>
        <v>1</v>
      </c>
      <c r="S87" t="b">
        <f t="shared" si="11"/>
        <v>1</v>
      </c>
    </row>
    <row r="88" spans="1:19" x14ac:dyDescent="0.25">
      <c r="A88" s="188"/>
      <c r="B88" s="361" t="s">
        <v>607</v>
      </c>
      <c r="C88" s="333"/>
      <c r="D88" s="328">
        <v>-28.000133313015041</v>
      </c>
      <c r="E88" s="329">
        <v>-47.321392587195504</v>
      </c>
      <c r="F88" s="330">
        <v>-193.120350049763</v>
      </c>
      <c r="G88" s="331">
        <v>-326.38144251383221</v>
      </c>
      <c r="H88" s="327" t="e">
        <f t="shared" si="7"/>
        <v>#REF!</v>
      </c>
      <c r="I88" s="327">
        <f t="shared" si="8"/>
        <v>71</v>
      </c>
      <c r="J88" s="362">
        <v>0</v>
      </c>
      <c r="K88" s="188"/>
      <c r="L88" t="b">
        <f t="shared" si="9"/>
        <v>1</v>
      </c>
      <c r="M88" t="s">
        <v>607</v>
      </c>
      <c r="N88" s="184">
        <v>-28.000133313015041</v>
      </c>
      <c r="O88" s="184">
        <v>-47.321392587195504</v>
      </c>
      <c r="P88" s="184">
        <v>-193.120350049763</v>
      </c>
      <c r="Q88">
        <v>-326.38144251383221</v>
      </c>
      <c r="R88" t="b">
        <f t="shared" si="10"/>
        <v>1</v>
      </c>
      <c r="S88" t="b">
        <f t="shared" si="11"/>
        <v>1</v>
      </c>
    </row>
    <row r="89" spans="1:19" x14ac:dyDescent="0.25">
      <c r="A89" s="188"/>
      <c r="B89" s="361" t="s">
        <v>281</v>
      </c>
      <c r="C89" s="333"/>
      <c r="D89" s="328">
        <v>-63.175713391651811</v>
      </c>
      <c r="E89" s="329">
        <v>-107.91100415994256</v>
      </c>
      <c r="F89" s="330">
        <v>-194.52267704412563</v>
      </c>
      <c r="G89" s="331">
        <v>-332.26593392905988</v>
      </c>
      <c r="H89" s="327" t="e">
        <f t="shared" si="7"/>
        <v>#REF!</v>
      </c>
      <c r="I89" s="327">
        <f t="shared" si="8"/>
        <v>74</v>
      </c>
      <c r="J89" s="362">
        <v>0</v>
      </c>
      <c r="K89" s="188"/>
      <c r="L89" t="b">
        <f t="shared" si="9"/>
        <v>1</v>
      </c>
      <c r="M89" t="s">
        <v>281</v>
      </c>
      <c r="N89" s="184">
        <v>-63.175713391651811</v>
      </c>
      <c r="O89" s="184">
        <v>-107.91100415994256</v>
      </c>
      <c r="P89" s="184">
        <v>-194.52267704412563</v>
      </c>
      <c r="Q89">
        <v>-332.26593392905988</v>
      </c>
      <c r="R89" t="b">
        <f t="shared" si="10"/>
        <v>1</v>
      </c>
      <c r="S89" t="b">
        <f t="shared" si="11"/>
        <v>1</v>
      </c>
    </row>
    <row r="90" spans="1:19" x14ac:dyDescent="0.25">
      <c r="A90" s="188"/>
      <c r="B90" s="361" t="s">
        <v>403</v>
      </c>
      <c r="C90" s="333"/>
      <c r="D90" s="328">
        <v>-84.159304339912865</v>
      </c>
      <c r="E90" s="329">
        <v>-140.53321091467382</v>
      </c>
      <c r="F90" s="330">
        <v>-196.41040297584959</v>
      </c>
      <c r="G90" s="331">
        <v>-327.97543662858806</v>
      </c>
      <c r="H90" s="327" t="e">
        <f t="shared" si="7"/>
        <v>#REF!</v>
      </c>
      <c r="I90" s="327">
        <f t="shared" si="8"/>
        <v>72</v>
      </c>
      <c r="J90" s="362">
        <v>0</v>
      </c>
      <c r="K90" s="188"/>
      <c r="L90" t="b">
        <f t="shared" si="9"/>
        <v>1</v>
      </c>
      <c r="M90" t="s">
        <v>403</v>
      </c>
      <c r="N90" s="184">
        <v>-84.159304339912865</v>
      </c>
      <c r="O90" s="184">
        <v>-140.53321091467382</v>
      </c>
      <c r="P90" s="184">
        <v>-196.41040297584959</v>
      </c>
      <c r="Q90">
        <v>-327.97543662858806</v>
      </c>
      <c r="R90" t="b">
        <f t="shared" si="10"/>
        <v>1</v>
      </c>
      <c r="S90" t="b">
        <f t="shared" si="11"/>
        <v>1</v>
      </c>
    </row>
    <row r="91" spans="1:19" ht="15.75" thickBot="1" x14ac:dyDescent="0.3">
      <c r="A91" s="411" t="s">
        <v>1252</v>
      </c>
      <c r="B91" s="378" t="s">
        <v>493</v>
      </c>
      <c r="C91" s="379"/>
      <c r="D91" s="380">
        <v>-33.433888795375182</v>
      </c>
      <c r="E91" s="381">
        <v>-56.489153927273648</v>
      </c>
      <c r="F91" s="382">
        <v>-196.91433953539502</v>
      </c>
      <c r="G91" s="383">
        <v>-332.70208274548793</v>
      </c>
      <c r="H91" s="384" t="e">
        <f t="shared" si="7"/>
        <v>#REF!</v>
      </c>
      <c r="I91" s="384">
        <f t="shared" si="8"/>
        <v>76</v>
      </c>
      <c r="J91" s="385">
        <v>0</v>
      </c>
      <c r="K91" s="188"/>
      <c r="L91" t="b">
        <f t="shared" si="9"/>
        <v>1</v>
      </c>
      <c r="M91" t="s">
        <v>493</v>
      </c>
      <c r="N91" s="184">
        <v>-33.433888795375182</v>
      </c>
      <c r="O91" s="184">
        <v>-56.489153927273648</v>
      </c>
      <c r="P91" s="184">
        <v>-196.91433953539502</v>
      </c>
      <c r="Q91">
        <v>-332.70208274548793</v>
      </c>
      <c r="R91" t="b">
        <f t="shared" si="10"/>
        <v>1</v>
      </c>
      <c r="S91" t="b">
        <f t="shared" si="11"/>
        <v>1</v>
      </c>
    </row>
    <row r="92" spans="1:19" x14ac:dyDescent="0.25">
      <c r="A92" s="188"/>
      <c r="B92" s="361" t="s">
        <v>1219</v>
      </c>
      <c r="C92" s="333"/>
      <c r="D92" s="328">
        <v>-34.802261224819517</v>
      </c>
      <c r="E92" s="329">
        <v>-59.020076089762583</v>
      </c>
      <c r="F92" s="330">
        <v>-197.31522020659784</v>
      </c>
      <c r="G92" s="331">
        <v>-334.62076601955209</v>
      </c>
      <c r="H92" s="327" t="e">
        <f t="shared" si="7"/>
        <v>#REF!</v>
      </c>
      <c r="I92" s="327">
        <f t="shared" si="8"/>
        <v>78</v>
      </c>
      <c r="J92" s="362">
        <v>0</v>
      </c>
      <c r="K92" s="188"/>
      <c r="L92" t="b">
        <f t="shared" si="9"/>
        <v>1</v>
      </c>
      <c r="M92" t="s">
        <v>647</v>
      </c>
      <c r="N92" s="184">
        <v>-34.802261224819517</v>
      </c>
      <c r="O92" s="184">
        <v>-59.020076089762583</v>
      </c>
      <c r="P92" s="184">
        <v>-197.31522020659784</v>
      </c>
      <c r="Q92">
        <v>-334.62076601955209</v>
      </c>
      <c r="R92" t="b">
        <f t="shared" si="10"/>
        <v>1</v>
      </c>
      <c r="S92" t="b">
        <f t="shared" si="11"/>
        <v>1</v>
      </c>
    </row>
    <row r="93" spans="1:19" x14ac:dyDescent="0.25">
      <c r="A93" s="188"/>
      <c r="B93" s="361" t="s">
        <v>435</v>
      </c>
      <c r="C93" s="333"/>
      <c r="D93" s="328">
        <v>-41.723166420186772</v>
      </c>
      <c r="E93" s="329">
        <v>-70.106174146040189</v>
      </c>
      <c r="F93" s="330">
        <v>-198.41813219668524</v>
      </c>
      <c r="G93" s="331">
        <v>-333.39598412604295</v>
      </c>
      <c r="H93" s="327" t="e">
        <f t="shared" si="7"/>
        <v>#REF!</v>
      </c>
      <c r="I93" s="327">
        <f t="shared" si="8"/>
        <v>77</v>
      </c>
      <c r="J93" s="362">
        <v>0</v>
      </c>
      <c r="K93" s="188"/>
      <c r="L93" t="b">
        <f t="shared" si="9"/>
        <v>1</v>
      </c>
      <c r="M93" t="s">
        <v>435</v>
      </c>
      <c r="N93" s="184">
        <v>-41.723166420186772</v>
      </c>
      <c r="O93" s="184">
        <v>-70.106174146040189</v>
      </c>
      <c r="P93" s="184">
        <v>-198.41813219668524</v>
      </c>
      <c r="Q93">
        <v>-333.39598412604295</v>
      </c>
      <c r="R93" t="b">
        <f t="shared" si="10"/>
        <v>1</v>
      </c>
      <c r="S93" t="b">
        <f t="shared" si="11"/>
        <v>1</v>
      </c>
    </row>
    <row r="94" spans="1:19" x14ac:dyDescent="0.25">
      <c r="A94" s="188"/>
      <c r="B94" s="361" t="s">
        <v>243</v>
      </c>
      <c r="C94" s="333"/>
      <c r="D94" s="328">
        <v>-62.653626398533532</v>
      </c>
      <c r="E94" s="329">
        <v>-105.82330010061537</v>
      </c>
      <c r="F94" s="330">
        <v>-198.64437074289498</v>
      </c>
      <c r="G94" s="331">
        <v>-335.51454347924698</v>
      </c>
      <c r="H94" s="327" t="e">
        <f t="shared" si="7"/>
        <v>#REF!</v>
      </c>
      <c r="I94" s="327">
        <f t="shared" si="8"/>
        <v>79</v>
      </c>
      <c r="J94" s="362">
        <v>0</v>
      </c>
      <c r="K94" s="188"/>
      <c r="L94" t="b">
        <f t="shared" si="9"/>
        <v>1</v>
      </c>
      <c r="M94" t="s">
        <v>243</v>
      </c>
      <c r="N94" s="184">
        <v>-62.653626398533532</v>
      </c>
      <c r="O94" s="184">
        <v>-105.82330010061537</v>
      </c>
      <c r="P94" s="184">
        <v>-198.64437074289498</v>
      </c>
      <c r="Q94">
        <v>-335.51454347924698</v>
      </c>
      <c r="R94" t="b">
        <f t="shared" si="10"/>
        <v>1</v>
      </c>
      <c r="S94" t="b">
        <f t="shared" si="11"/>
        <v>1</v>
      </c>
    </row>
    <row r="95" spans="1:19" x14ac:dyDescent="0.25">
      <c r="A95" s="188"/>
      <c r="B95" s="361" t="s">
        <v>409</v>
      </c>
      <c r="C95" s="333"/>
      <c r="D95" s="328">
        <v>-239.12262916013586</v>
      </c>
      <c r="E95" s="329">
        <v>-409.45841136816387</v>
      </c>
      <c r="F95" s="330">
        <v>-202.00177329126632</v>
      </c>
      <c r="G95" s="331">
        <v>-345.8950141017549</v>
      </c>
      <c r="H95" s="327" t="e">
        <f t="shared" si="7"/>
        <v>#REF!</v>
      </c>
      <c r="I95" s="327">
        <f t="shared" si="8"/>
        <v>81</v>
      </c>
      <c r="J95" s="362">
        <v>2.7430277131707617</v>
      </c>
      <c r="K95" s="188"/>
      <c r="L95" t="b">
        <f t="shared" ref="L95:L158" si="12">+M95=B95</f>
        <v>1</v>
      </c>
      <c r="M95" t="s">
        <v>968</v>
      </c>
      <c r="N95" s="184">
        <v>-239.12262916013586</v>
      </c>
      <c r="O95" s="184">
        <v>-409.45841136816387</v>
      </c>
      <c r="P95" s="184">
        <v>-202.00177329126632</v>
      </c>
      <c r="Q95">
        <v>-345.8950141017549</v>
      </c>
      <c r="R95" t="b">
        <f t="shared" si="10"/>
        <v>1</v>
      </c>
      <c r="S95" t="b">
        <f t="shared" si="11"/>
        <v>1</v>
      </c>
    </row>
    <row r="96" spans="1:19" x14ac:dyDescent="0.25">
      <c r="A96" s="188"/>
      <c r="B96" s="375" t="s">
        <v>127</v>
      </c>
      <c r="C96" s="376"/>
      <c r="D96" s="338">
        <v>-92.583788716541903</v>
      </c>
      <c r="E96" s="339">
        <v>-159.77360530471731</v>
      </c>
      <c r="F96" s="340">
        <v>-211.03594101023657</v>
      </c>
      <c r="G96" s="341">
        <v>-364.18873769911698</v>
      </c>
      <c r="H96" s="337" t="e">
        <f t="shared" si="7"/>
        <v>#REF!</v>
      </c>
      <c r="I96" s="337">
        <f t="shared" si="8"/>
        <v>89</v>
      </c>
      <c r="J96" s="377">
        <v>0</v>
      </c>
      <c r="K96" s="188"/>
      <c r="L96" t="b">
        <f t="shared" si="12"/>
        <v>1</v>
      </c>
      <c r="M96" t="s">
        <v>127</v>
      </c>
      <c r="N96" s="184">
        <v>-92.583788716541903</v>
      </c>
      <c r="O96" s="184">
        <v>-159.77360530471731</v>
      </c>
      <c r="P96" s="184">
        <v>-211.03594101023657</v>
      </c>
      <c r="Q96">
        <v>-364.18873769911698</v>
      </c>
      <c r="R96" t="b">
        <f t="shared" si="10"/>
        <v>1</v>
      </c>
      <c r="S96" t="b">
        <f t="shared" si="11"/>
        <v>1</v>
      </c>
    </row>
    <row r="97" spans="1:19" x14ac:dyDescent="0.25">
      <c r="A97" s="188"/>
      <c r="B97" s="361" t="s">
        <v>743</v>
      </c>
      <c r="C97" s="333"/>
      <c r="D97" s="328">
        <v>-66.628308597557094</v>
      </c>
      <c r="E97" s="329">
        <v>-104.73462332986108</v>
      </c>
      <c r="F97" s="330">
        <v>-211.40367799561855</v>
      </c>
      <c r="G97" s="331">
        <v>-332.31047060123257</v>
      </c>
      <c r="H97" s="327" t="e">
        <f t="shared" si="7"/>
        <v>#REF!</v>
      </c>
      <c r="I97" s="327">
        <f t="shared" si="8"/>
        <v>75</v>
      </c>
      <c r="J97" s="362">
        <v>0</v>
      </c>
      <c r="K97" s="188"/>
      <c r="L97" t="b">
        <f t="shared" si="12"/>
        <v>1</v>
      </c>
      <c r="M97" t="s">
        <v>743</v>
      </c>
      <c r="N97" s="184">
        <v>-66.628308597557094</v>
      </c>
      <c r="O97" s="184">
        <v>-104.73462332986108</v>
      </c>
      <c r="P97" s="184">
        <v>-211.40367799561855</v>
      </c>
      <c r="Q97">
        <v>-332.31047060123257</v>
      </c>
      <c r="R97" t="b">
        <f t="shared" si="10"/>
        <v>1</v>
      </c>
      <c r="S97" t="b">
        <f t="shared" si="11"/>
        <v>1</v>
      </c>
    </row>
    <row r="98" spans="1:19" x14ac:dyDescent="0.25">
      <c r="A98" s="188"/>
      <c r="B98" s="361" t="s">
        <v>645</v>
      </c>
      <c r="C98" s="333"/>
      <c r="D98" s="328">
        <v>-51.251755530962356</v>
      </c>
      <c r="E98" s="329">
        <v>-85.412256140029115</v>
      </c>
      <c r="F98" s="330">
        <v>-212.32281711019843</v>
      </c>
      <c r="G98" s="331">
        <v>-353.84096898755155</v>
      </c>
      <c r="H98" s="327" t="e">
        <f t="shared" si="7"/>
        <v>#REF!</v>
      </c>
      <c r="I98" s="327">
        <f t="shared" si="8"/>
        <v>83</v>
      </c>
      <c r="J98" s="362">
        <v>0</v>
      </c>
      <c r="K98" s="188"/>
      <c r="L98" t="b">
        <f t="shared" si="12"/>
        <v>1</v>
      </c>
      <c r="M98" t="s">
        <v>645</v>
      </c>
      <c r="N98" s="184">
        <v>-51.251755530962356</v>
      </c>
      <c r="O98" s="184">
        <v>-85.412256140029115</v>
      </c>
      <c r="P98" s="184">
        <v>-212.32281711019843</v>
      </c>
      <c r="Q98">
        <v>-353.84096898755155</v>
      </c>
      <c r="R98" t="b">
        <f t="shared" si="10"/>
        <v>1</v>
      </c>
      <c r="S98" t="b">
        <f t="shared" si="11"/>
        <v>1</v>
      </c>
    </row>
    <row r="99" spans="1:19" x14ac:dyDescent="0.25">
      <c r="A99" s="188"/>
      <c r="B99" s="361" t="s">
        <v>249</v>
      </c>
      <c r="C99" s="333"/>
      <c r="D99" s="328">
        <v>-73.942020727306129</v>
      </c>
      <c r="E99" s="329">
        <v>-123.31102146258999</v>
      </c>
      <c r="F99" s="330">
        <v>-212.82688996657185</v>
      </c>
      <c r="G99" s="331">
        <v>-354.9253988239002</v>
      </c>
      <c r="H99" s="327" t="e">
        <f t="shared" si="7"/>
        <v>#REF!</v>
      </c>
      <c r="I99" s="327">
        <f t="shared" si="8"/>
        <v>84</v>
      </c>
      <c r="J99" s="362">
        <v>0</v>
      </c>
      <c r="K99" s="188"/>
      <c r="L99" t="b">
        <f t="shared" si="12"/>
        <v>1</v>
      </c>
      <c r="M99" t="s">
        <v>249</v>
      </c>
      <c r="N99" s="184">
        <v>-73.942020727306129</v>
      </c>
      <c r="O99" s="184">
        <v>-123.31102146258999</v>
      </c>
      <c r="P99" s="184">
        <v>-212.82688996657185</v>
      </c>
      <c r="Q99">
        <v>-354.9253988239002</v>
      </c>
      <c r="R99" t="b">
        <f t="shared" si="10"/>
        <v>1</v>
      </c>
      <c r="S99" t="b">
        <f t="shared" si="11"/>
        <v>1</v>
      </c>
    </row>
    <row r="100" spans="1:19" x14ac:dyDescent="0.25">
      <c r="A100" s="188"/>
      <c r="B100" s="361" t="s">
        <v>415</v>
      </c>
      <c r="C100" s="333"/>
      <c r="D100" s="328">
        <v>-165.36674320264513</v>
      </c>
      <c r="E100" s="329">
        <v>-270.72316029252329</v>
      </c>
      <c r="F100" s="330">
        <v>-213.76342359477238</v>
      </c>
      <c r="G100" s="331">
        <v>-349.95373597948708</v>
      </c>
      <c r="H100" s="327" t="e">
        <f t="shared" si="7"/>
        <v>#REF!</v>
      </c>
      <c r="I100" s="327">
        <f t="shared" si="8"/>
        <v>82</v>
      </c>
      <c r="J100" s="362">
        <v>0</v>
      </c>
      <c r="K100" s="188"/>
      <c r="L100" t="b">
        <f t="shared" si="12"/>
        <v>1</v>
      </c>
      <c r="M100" t="s">
        <v>415</v>
      </c>
      <c r="N100" s="184">
        <v>-165.36674320264513</v>
      </c>
      <c r="O100" s="184">
        <v>-270.72316029252329</v>
      </c>
      <c r="P100" s="184">
        <v>-213.76342359477238</v>
      </c>
      <c r="Q100">
        <v>-349.95373597948708</v>
      </c>
      <c r="R100" t="b">
        <f t="shared" si="10"/>
        <v>1</v>
      </c>
      <c r="S100" t="b">
        <f t="shared" si="11"/>
        <v>1</v>
      </c>
    </row>
    <row r="101" spans="1:19" x14ac:dyDescent="0.25">
      <c r="A101" s="188"/>
      <c r="B101" s="361" t="s">
        <v>147</v>
      </c>
      <c r="C101" s="333"/>
      <c r="D101" s="328">
        <v>-45.078479782996993</v>
      </c>
      <c r="E101" s="329">
        <v>-74.530404731097519</v>
      </c>
      <c r="F101" s="330">
        <v>-217.22474837604562</v>
      </c>
      <c r="G101" s="331">
        <v>-359.14805672271359</v>
      </c>
      <c r="H101" s="327" t="e">
        <f t="shared" si="7"/>
        <v>#REF!</v>
      </c>
      <c r="I101" s="327">
        <f t="shared" si="8"/>
        <v>86</v>
      </c>
      <c r="J101" s="362">
        <v>0</v>
      </c>
      <c r="K101" s="188"/>
      <c r="L101" t="b">
        <f t="shared" si="12"/>
        <v>1</v>
      </c>
      <c r="M101" t="s">
        <v>147</v>
      </c>
      <c r="N101" s="184">
        <v>-45.078479782996993</v>
      </c>
      <c r="O101" s="184">
        <v>-74.530404731097519</v>
      </c>
      <c r="P101" s="184">
        <v>-217.22474837604562</v>
      </c>
      <c r="Q101">
        <v>-359.14805672271359</v>
      </c>
      <c r="R101" t="b">
        <f t="shared" si="10"/>
        <v>1</v>
      </c>
      <c r="S101" t="b">
        <f t="shared" si="11"/>
        <v>1</v>
      </c>
    </row>
    <row r="102" spans="1:19" x14ac:dyDescent="0.25">
      <c r="A102" s="188"/>
      <c r="B102" s="361" t="s">
        <v>145</v>
      </c>
      <c r="C102" s="333"/>
      <c r="D102" s="328">
        <v>-40.998637487025576</v>
      </c>
      <c r="E102" s="329">
        <v>-67.089654499880652</v>
      </c>
      <c r="F102" s="330">
        <v>-218.00944111701952</v>
      </c>
      <c r="G102" s="331">
        <v>-356.74790624155531</v>
      </c>
      <c r="H102" s="327" t="e">
        <f t="shared" si="7"/>
        <v>#REF!</v>
      </c>
      <c r="I102" s="327">
        <f t="shared" si="8"/>
        <v>85</v>
      </c>
      <c r="J102" s="362">
        <v>5.6240431272787342E-2</v>
      </c>
      <c r="K102" s="188"/>
      <c r="L102" t="b">
        <f t="shared" si="12"/>
        <v>1</v>
      </c>
      <c r="M102" t="s">
        <v>145</v>
      </c>
      <c r="N102" s="184">
        <v>-40.998637487025576</v>
      </c>
      <c r="O102" s="184">
        <v>-67.089654499880652</v>
      </c>
      <c r="P102" s="184">
        <v>-218.00944111701952</v>
      </c>
      <c r="Q102">
        <v>-356.74790624155531</v>
      </c>
      <c r="R102" t="b">
        <f t="shared" si="10"/>
        <v>1</v>
      </c>
      <c r="S102" t="b">
        <f t="shared" si="11"/>
        <v>1</v>
      </c>
    </row>
    <row r="103" spans="1:19" x14ac:dyDescent="0.25">
      <c r="A103" s="188"/>
      <c r="B103" s="361" t="s">
        <v>737</v>
      </c>
      <c r="C103" s="333"/>
      <c r="D103" s="328">
        <v>-72.765401230836545</v>
      </c>
      <c r="E103" s="329">
        <v>-119.08877919105714</v>
      </c>
      <c r="F103" s="330">
        <v>-219.81379815497155</v>
      </c>
      <c r="G103" s="331">
        <v>-359.75005193170796</v>
      </c>
      <c r="H103" s="327" t="e">
        <f t="shared" si="7"/>
        <v>#REF!</v>
      </c>
      <c r="I103" s="327">
        <f t="shared" si="8"/>
        <v>87</v>
      </c>
      <c r="J103" s="362">
        <v>0</v>
      </c>
      <c r="K103" s="188"/>
      <c r="L103" t="b">
        <f t="shared" si="12"/>
        <v>1</v>
      </c>
      <c r="M103" t="s">
        <v>737</v>
      </c>
      <c r="N103" s="184">
        <v>-72.765401230836545</v>
      </c>
      <c r="O103" s="184">
        <v>-119.08877919105714</v>
      </c>
      <c r="P103" s="184">
        <v>-219.81379815497155</v>
      </c>
      <c r="Q103">
        <v>-359.75005193170796</v>
      </c>
      <c r="R103" t="b">
        <f t="shared" si="10"/>
        <v>1</v>
      </c>
      <c r="S103" t="b">
        <f t="shared" si="11"/>
        <v>1</v>
      </c>
    </row>
    <row r="104" spans="1:19" x14ac:dyDescent="0.25">
      <c r="A104" s="188"/>
      <c r="B104" s="361" t="s">
        <v>513</v>
      </c>
      <c r="C104" s="333"/>
      <c r="D104" s="328">
        <v>-70.007588696354446</v>
      </c>
      <c r="E104" s="329">
        <v>-121.04128118847768</v>
      </c>
      <c r="F104" s="330">
        <v>-220.04447149901446</v>
      </c>
      <c r="G104" s="331">
        <v>-380.45110886770374</v>
      </c>
      <c r="H104" s="327" t="e">
        <f t="shared" si="7"/>
        <v>#REF!</v>
      </c>
      <c r="I104" s="327">
        <f t="shared" si="8"/>
        <v>93</v>
      </c>
      <c r="J104" s="362">
        <v>0.54324236233951617</v>
      </c>
      <c r="K104" s="188"/>
      <c r="L104" t="b">
        <f t="shared" si="12"/>
        <v>1</v>
      </c>
      <c r="M104" t="s">
        <v>513</v>
      </c>
      <c r="N104" s="184">
        <v>-70.007588696354446</v>
      </c>
      <c r="O104" s="184">
        <v>-121.04128118847768</v>
      </c>
      <c r="P104" s="184">
        <v>-220.04447149901446</v>
      </c>
      <c r="Q104">
        <v>-380.45110886770374</v>
      </c>
      <c r="R104" t="b">
        <f t="shared" si="10"/>
        <v>1</v>
      </c>
      <c r="S104" t="b">
        <f t="shared" si="11"/>
        <v>1</v>
      </c>
    </row>
    <row r="105" spans="1:19" x14ac:dyDescent="0.25">
      <c r="A105" s="188"/>
      <c r="B105" s="361" t="s">
        <v>1220</v>
      </c>
      <c r="C105" s="333"/>
      <c r="D105" s="328">
        <v>-43.180330609725871</v>
      </c>
      <c r="E105" s="329">
        <v>-70.813608279322267</v>
      </c>
      <c r="F105" s="330">
        <v>-221.67063122629364</v>
      </c>
      <c r="G105" s="331">
        <v>-363.5288805119344</v>
      </c>
      <c r="H105" s="327" t="e">
        <f t="shared" si="7"/>
        <v>#REF!</v>
      </c>
      <c r="I105" s="327">
        <f t="shared" si="8"/>
        <v>88</v>
      </c>
      <c r="J105" s="362">
        <v>0</v>
      </c>
      <c r="K105" s="188"/>
      <c r="L105" t="b">
        <f t="shared" si="12"/>
        <v>1</v>
      </c>
      <c r="M105" t="s">
        <v>671</v>
      </c>
      <c r="N105" s="184">
        <v>-43.180330609725871</v>
      </c>
      <c r="O105" s="184">
        <v>-70.813608279322267</v>
      </c>
      <c r="P105" s="184">
        <v>-221.67063122629364</v>
      </c>
      <c r="Q105">
        <v>-363.5288805119344</v>
      </c>
      <c r="R105" t="b">
        <f t="shared" si="10"/>
        <v>1</v>
      </c>
      <c r="S105" t="b">
        <f t="shared" si="11"/>
        <v>1</v>
      </c>
    </row>
    <row r="106" spans="1:19" x14ac:dyDescent="0.25">
      <c r="A106" s="188"/>
      <c r="B106" s="361" t="s">
        <v>537</v>
      </c>
      <c r="C106" s="333"/>
      <c r="D106" s="328">
        <v>-58.059891799046568</v>
      </c>
      <c r="E106" s="329">
        <v>-95.528021589999867</v>
      </c>
      <c r="F106" s="330">
        <v>-222.43123926936437</v>
      </c>
      <c r="G106" s="331">
        <v>-365.97409276541572</v>
      </c>
      <c r="H106" s="327" t="e">
        <f t="shared" si="7"/>
        <v>#REF!</v>
      </c>
      <c r="I106" s="327">
        <f t="shared" si="8"/>
        <v>90</v>
      </c>
      <c r="J106" s="362">
        <v>0</v>
      </c>
      <c r="K106" s="188"/>
      <c r="L106" t="b">
        <f t="shared" si="12"/>
        <v>1</v>
      </c>
      <c r="M106" t="s">
        <v>537</v>
      </c>
      <c r="N106" s="184">
        <v>-58.059891799046568</v>
      </c>
      <c r="O106" s="184">
        <v>-95.528021589999867</v>
      </c>
      <c r="P106" s="184">
        <v>-222.43123926936437</v>
      </c>
      <c r="Q106">
        <v>-365.97409276541572</v>
      </c>
      <c r="R106" t="b">
        <f t="shared" si="10"/>
        <v>1</v>
      </c>
      <c r="S106" t="b">
        <f t="shared" si="11"/>
        <v>1</v>
      </c>
    </row>
    <row r="107" spans="1:19" x14ac:dyDescent="0.25">
      <c r="A107" s="188"/>
      <c r="B107" s="361" t="s">
        <v>741</v>
      </c>
      <c r="C107" s="333"/>
      <c r="D107" s="328">
        <v>-59.763225497595897</v>
      </c>
      <c r="E107" s="329">
        <v>-99.533000284374907</v>
      </c>
      <c r="F107" s="330">
        <v>-224.10677308012396</v>
      </c>
      <c r="G107" s="331">
        <v>-373.23988661909868</v>
      </c>
      <c r="H107" s="327" t="e">
        <f t="shared" si="7"/>
        <v>#REF!</v>
      </c>
      <c r="I107" s="327">
        <f t="shared" si="8"/>
        <v>92</v>
      </c>
      <c r="J107" s="362">
        <v>0</v>
      </c>
      <c r="K107" s="188"/>
      <c r="L107" t="b">
        <f t="shared" si="12"/>
        <v>1</v>
      </c>
      <c r="M107" t="s">
        <v>741</v>
      </c>
      <c r="N107" s="184">
        <v>-59.763225497595897</v>
      </c>
      <c r="O107" s="184">
        <v>-99.533000284374907</v>
      </c>
      <c r="P107" s="184">
        <v>-224.10677308012396</v>
      </c>
      <c r="Q107">
        <v>-373.23988661909868</v>
      </c>
      <c r="R107" t="b">
        <f t="shared" si="10"/>
        <v>1</v>
      </c>
      <c r="S107" t="b">
        <f t="shared" si="11"/>
        <v>1</v>
      </c>
    </row>
    <row r="108" spans="1:19" x14ac:dyDescent="0.25">
      <c r="A108" s="188"/>
      <c r="B108" s="361" t="s">
        <v>541</v>
      </c>
      <c r="C108" s="333"/>
      <c r="D108" s="328">
        <v>-47.069342184031115</v>
      </c>
      <c r="E108" s="329">
        <v>-76.583512187906365</v>
      </c>
      <c r="F108" s="330">
        <v>-225.3318374066184</v>
      </c>
      <c r="G108" s="331">
        <v>-366.62300163199768</v>
      </c>
      <c r="H108" s="327" t="e">
        <f t="shared" si="7"/>
        <v>#REF!</v>
      </c>
      <c r="I108" s="327">
        <f t="shared" si="8"/>
        <v>91</v>
      </c>
      <c r="J108" s="362">
        <v>0</v>
      </c>
      <c r="K108" s="188"/>
      <c r="L108" t="b">
        <f t="shared" si="12"/>
        <v>1</v>
      </c>
      <c r="M108" t="s">
        <v>541</v>
      </c>
      <c r="N108" s="184">
        <v>-47.069342184031115</v>
      </c>
      <c r="O108" s="184">
        <v>-76.583512187906365</v>
      </c>
      <c r="P108" s="184">
        <v>-225.3318374066184</v>
      </c>
      <c r="Q108">
        <v>-366.62300163199768</v>
      </c>
      <c r="R108" t="b">
        <f t="shared" si="10"/>
        <v>1</v>
      </c>
      <c r="S108" t="b">
        <f t="shared" si="11"/>
        <v>1</v>
      </c>
    </row>
    <row r="109" spans="1:19" x14ac:dyDescent="0.25">
      <c r="A109" s="188"/>
      <c r="B109" s="361" t="s">
        <v>1221</v>
      </c>
      <c r="C109" s="333"/>
      <c r="D109" s="328">
        <v>-31.813071939228109</v>
      </c>
      <c r="E109" s="329">
        <v>-55.5963409349377</v>
      </c>
      <c r="F109" s="330">
        <v>-227.40678322476222</v>
      </c>
      <c r="G109" s="331">
        <v>-397.41478205037851</v>
      </c>
      <c r="H109" s="327" t="e">
        <f t="shared" si="7"/>
        <v>#REF!</v>
      </c>
      <c r="I109" s="327">
        <f t="shared" si="8"/>
        <v>98</v>
      </c>
      <c r="J109" s="362">
        <v>0</v>
      </c>
      <c r="K109" s="188"/>
      <c r="L109" t="b">
        <f t="shared" si="12"/>
        <v>1</v>
      </c>
      <c r="M109" t="s">
        <v>383</v>
      </c>
      <c r="N109" s="184">
        <v>-31.813071939228109</v>
      </c>
      <c r="O109" s="184">
        <v>-55.5963409349377</v>
      </c>
      <c r="P109" s="184">
        <v>-227.40678322476222</v>
      </c>
      <c r="Q109">
        <v>-397.41478205037851</v>
      </c>
      <c r="R109" t="b">
        <f t="shared" si="10"/>
        <v>1</v>
      </c>
      <c r="S109" t="b">
        <f t="shared" si="11"/>
        <v>1</v>
      </c>
    </row>
    <row r="110" spans="1:19" x14ac:dyDescent="0.25">
      <c r="A110" s="188"/>
      <c r="B110" s="361" t="s">
        <v>125</v>
      </c>
      <c r="C110" s="333"/>
      <c r="D110" s="328">
        <v>-64.651897729127285</v>
      </c>
      <c r="E110" s="329">
        <v>-106.89100278794905</v>
      </c>
      <c r="F110" s="330">
        <v>-233.02851669584018</v>
      </c>
      <c r="G110" s="331">
        <v>-385.27332843603006</v>
      </c>
      <c r="H110" s="327" t="e">
        <f t="shared" si="7"/>
        <v>#REF!</v>
      </c>
      <c r="I110" s="327">
        <f t="shared" si="8"/>
        <v>96</v>
      </c>
      <c r="J110" s="362">
        <v>8.6346780399743292E-2</v>
      </c>
      <c r="K110" s="188"/>
      <c r="L110" t="b">
        <f t="shared" si="12"/>
        <v>1</v>
      </c>
      <c r="M110" t="s">
        <v>125</v>
      </c>
      <c r="N110" s="184">
        <v>-64.651897729127285</v>
      </c>
      <c r="O110" s="184">
        <v>-106.89100278794905</v>
      </c>
      <c r="P110" s="184">
        <v>-233.02851669584018</v>
      </c>
      <c r="Q110">
        <v>-385.27332843603006</v>
      </c>
      <c r="R110" t="b">
        <f t="shared" si="10"/>
        <v>1</v>
      </c>
      <c r="S110" t="b">
        <f t="shared" si="11"/>
        <v>1</v>
      </c>
    </row>
    <row r="111" spans="1:19" x14ac:dyDescent="0.25">
      <c r="A111" s="188"/>
      <c r="B111" s="361" t="s">
        <v>499</v>
      </c>
      <c r="C111" s="332"/>
      <c r="D111" s="328">
        <v>-48.865298211684234</v>
      </c>
      <c r="E111" s="329">
        <v>-80.880996019602094</v>
      </c>
      <c r="F111" s="330">
        <v>-239.52755646465187</v>
      </c>
      <c r="G111" s="331">
        <v>-396.4618666006661</v>
      </c>
      <c r="H111" s="327" t="e">
        <f t="shared" si="7"/>
        <v>#REF!</v>
      </c>
      <c r="I111" s="327">
        <f t="shared" si="8"/>
        <v>97</v>
      </c>
      <c r="J111" s="362">
        <v>0</v>
      </c>
      <c r="K111" s="188"/>
      <c r="L111" t="b">
        <f t="shared" si="12"/>
        <v>1</v>
      </c>
      <c r="M111" t="s">
        <v>499</v>
      </c>
      <c r="N111" s="184">
        <v>-48.865298211684234</v>
      </c>
      <c r="O111" s="184">
        <v>-80.880996019602094</v>
      </c>
      <c r="P111" s="184">
        <v>-239.52755646465187</v>
      </c>
      <c r="Q111">
        <v>-396.4618666006661</v>
      </c>
      <c r="R111" t="b">
        <f t="shared" si="10"/>
        <v>1</v>
      </c>
      <c r="S111" t="b">
        <f t="shared" si="11"/>
        <v>1</v>
      </c>
    </row>
    <row r="112" spans="1:19" x14ac:dyDescent="0.25">
      <c r="A112" s="188"/>
      <c r="B112" s="361" t="s">
        <v>787</v>
      </c>
      <c r="C112" s="332"/>
      <c r="D112" s="328">
        <v>-77.580830283883586</v>
      </c>
      <c r="E112" s="329">
        <v>-123.70809730282792</v>
      </c>
      <c r="F112" s="330">
        <v>-241.20767417688867</v>
      </c>
      <c r="G112" s="331">
        <v>-384.62262285767383</v>
      </c>
      <c r="H112" s="327" t="e">
        <f t="shared" ref="H112:H143" si="13">RANK(F112,$F$16:$F$170)</f>
        <v>#REF!</v>
      </c>
      <c r="I112" s="327">
        <f t="shared" ref="I112:I143" si="14">RANK(G112,$G$16:$G$170)</f>
        <v>95</v>
      </c>
      <c r="J112" s="362">
        <v>0</v>
      </c>
      <c r="K112" s="188"/>
      <c r="L112" t="b">
        <f t="shared" si="12"/>
        <v>1</v>
      </c>
      <c r="M112" t="s">
        <v>787</v>
      </c>
      <c r="N112" s="184">
        <v>-77.580830283883586</v>
      </c>
      <c r="O112" s="184">
        <v>-123.70809730282792</v>
      </c>
      <c r="P112" s="184">
        <v>-241.20767417688867</v>
      </c>
      <c r="Q112">
        <v>-384.62262285767383</v>
      </c>
      <c r="R112" t="b">
        <f t="shared" si="10"/>
        <v>1</v>
      </c>
      <c r="S112" t="b">
        <f t="shared" si="11"/>
        <v>1</v>
      </c>
    </row>
    <row r="113" spans="1:19" x14ac:dyDescent="0.25">
      <c r="A113" s="188"/>
      <c r="B113" s="361" t="s">
        <v>223</v>
      </c>
      <c r="C113" s="333"/>
      <c r="D113" s="328">
        <v>-61.768109443051173</v>
      </c>
      <c r="E113" s="329">
        <v>-97.645372622178797</v>
      </c>
      <c r="F113" s="330">
        <v>-242.63798594114434</v>
      </c>
      <c r="G113" s="331">
        <v>-383.57134066669073</v>
      </c>
      <c r="H113" s="327" t="e">
        <f t="shared" si="13"/>
        <v>#REF!</v>
      </c>
      <c r="I113" s="327">
        <f t="shared" si="14"/>
        <v>94</v>
      </c>
      <c r="J113" s="362">
        <v>0</v>
      </c>
      <c r="K113" s="188"/>
      <c r="L113" t="b">
        <f t="shared" si="12"/>
        <v>1</v>
      </c>
      <c r="M113" t="s">
        <v>223</v>
      </c>
      <c r="N113" s="184">
        <v>-61.768109443051173</v>
      </c>
      <c r="O113" s="184">
        <v>-97.645372622178797</v>
      </c>
      <c r="P113" s="184">
        <v>-242.63798594114434</v>
      </c>
      <c r="Q113">
        <v>-383.57134066669073</v>
      </c>
      <c r="R113" t="b">
        <f t="shared" si="10"/>
        <v>1</v>
      </c>
      <c r="S113" t="b">
        <f t="shared" si="11"/>
        <v>1</v>
      </c>
    </row>
    <row r="114" spans="1:19" x14ac:dyDescent="0.25">
      <c r="A114" s="188"/>
      <c r="B114" s="361" t="s">
        <v>205</v>
      </c>
      <c r="C114" s="333"/>
      <c r="D114" s="328">
        <v>-80.827859596501952</v>
      </c>
      <c r="E114" s="329">
        <v>-130.44384601149</v>
      </c>
      <c r="F114" s="330">
        <v>-246.41062491883736</v>
      </c>
      <c r="G114" s="331">
        <v>-397.66919194652172</v>
      </c>
      <c r="H114" s="327" t="e">
        <f t="shared" si="13"/>
        <v>#REF!</v>
      </c>
      <c r="I114" s="327">
        <f t="shared" si="14"/>
        <v>99</v>
      </c>
      <c r="J114" s="362">
        <v>0</v>
      </c>
      <c r="K114" s="188"/>
      <c r="L114" t="b">
        <f t="shared" si="12"/>
        <v>1</v>
      </c>
      <c r="M114" t="s">
        <v>205</v>
      </c>
      <c r="N114" s="184">
        <v>-80.827859596501952</v>
      </c>
      <c r="O114" s="184">
        <v>-130.44384601149</v>
      </c>
      <c r="P114" s="184">
        <v>-246.41062491883736</v>
      </c>
      <c r="Q114">
        <v>-397.66919194652172</v>
      </c>
      <c r="R114" t="b">
        <f t="shared" si="10"/>
        <v>1</v>
      </c>
      <c r="S114" t="b">
        <f t="shared" si="11"/>
        <v>1</v>
      </c>
    </row>
    <row r="115" spans="1:19" x14ac:dyDescent="0.25">
      <c r="A115" s="188"/>
      <c r="B115" s="361" t="s">
        <v>571</v>
      </c>
      <c r="C115" s="333"/>
      <c r="D115" s="328">
        <v>-64.62287803115035</v>
      </c>
      <c r="E115" s="329">
        <v>-104.31335367799394</v>
      </c>
      <c r="F115" s="330">
        <v>-248.77151162248757</v>
      </c>
      <c r="G115" s="331">
        <v>-401.56352467584128</v>
      </c>
      <c r="H115" s="327" t="e">
        <f t="shared" si="13"/>
        <v>#REF!</v>
      </c>
      <c r="I115" s="327">
        <f t="shared" si="14"/>
        <v>100</v>
      </c>
      <c r="J115" s="362">
        <v>0</v>
      </c>
      <c r="K115" s="188"/>
      <c r="L115" t="b">
        <f t="shared" si="12"/>
        <v>1</v>
      </c>
      <c r="M115" t="s">
        <v>571</v>
      </c>
      <c r="N115" s="184">
        <v>-64.62287803115035</v>
      </c>
      <c r="O115" s="184">
        <v>-104.31335367799394</v>
      </c>
      <c r="P115" s="184">
        <v>-248.77151162248757</v>
      </c>
      <c r="Q115">
        <v>-401.56352467584128</v>
      </c>
      <c r="R115" t="b">
        <f t="shared" si="10"/>
        <v>1</v>
      </c>
      <c r="S115" t="b">
        <f t="shared" si="11"/>
        <v>1</v>
      </c>
    </row>
    <row r="116" spans="1:19" x14ac:dyDescent="0.25">
      <c r="A116" s="188"/>
      <c r="B116" s="361" t="s">
        <v>721</v>
      </c>
      <c r="C116" s="333"/>
      <c r="D116" s="328">
        <v>-33.147408055073683</v>
      </c>
      <c r="E116" s="329">
        <v>-54.947014110825094</v>
      </c>
      <c r="F116" s="330">
        <v>-249.86362375867756</v>
      </c>
      <c r="G116" s="331">
        <v>-414.18804262580915</v>
      </c>
      <c r="H116" s="327" t="e">
        <f t="shared" si="13"/>
        <v>#REF!</v>
      </c>
      <c r="I116" s="327">
        <f t="shared" si="14"/>
        <v>103</v>
      </c>
      <c r="J116" s="362">
        <v>0</v>
      </c>
      <c r="K116" s="188"/>
      <c r="L116" t="b">
        <f t="shared" si="12"/>
        <v>1</v>
      </c>
      <c r="M116" t="s">
        <v>721</v>
      </c>
      <c r="N116" s="184">
        <v>-33.147408055073683</v>
      </c>
      <c r="O116" s="184">
        <v>-54.947014110825094</v>
      </c>
      <c r="P116" s="184">
        <v>-249.86362375867756</v>
      </c>
      <c r="Q116">
        <v>-414.18804262580915</v>
      </c>
      <c r="R116" t="b">
        <f t="shared" si="10"/>
        <v>1</v>
      </c>
      <c r="S116" t="b">
        <f t="shared" si="11"/>
        <v>1</v>
      </c>
    </row>
    <row r="117" spans="1:19" x14ac:dyDescent="0.25">
      <c r="A117" s="188"/>
      <c r="B117" s="361" t="s">
        <v>121</v>
      </c>
      <c r="C117" s="333"/>
      <c r="D117" s="328">
        <v>-80.024672637022803</v>
      </c>
      <c r="E117" s="329">
        <v>-129.61700620780334</v>
      </c>
      <c r="F117" s="330">
        <v>-252.75711730006856</v>
      </c>
      <c r="G117" s="331">
        <v>-409.39400015730337</v>
      </c>
      <c r="H117" s="327" t="e">
        <f t="shared" si="13"/>
        <v>#REF!</v>
      </c>
      <c r="I117" s="327">
        <f t="shared" si="14"/>
        <v>101</v>
      </c>
      <c r="J117" s="362">
        <v>0</v>
      </c>
      <c r="K117" s="188"/>
      <c r="L117" t="b">
        <f t="shared" si="12"/>
        <v>1</v>
      </c>
      <c r="M117" t="s">
        <v>121</v>
      </c>
      <c r="N117" s="184">
        <v>-80.024672637022803</v>
      </c>
      <c r="O117" s="184">
        <v>-129.61700620780334</v>
      </c>
      <c r="P117" s="184">
        <v>-252.75711730006856</v>
      </c>
      <c r="Q117">
        <v>-409.39400015730337</v>
      </c>
      <c r="R117" t="b">
        <f t="shared" si="10"/>
        <v>1</v>
      </c>
      <c r="S117" t="b">
        <f t="shared" si="11"/>
        <v>1</v>
      </c>
    </row>
    <row r="118" spans="1:19" x14ac:dyDescent="0.25">
      <c r="A118" s="188"/>
      <c r="B118" s="361" t="s">
        <v>1222</v>
      </c>
      <c r="C118" s="333"/>
      <c r="D118" s="328">
        <v>-50.397386287915594</v>
      </c>
      <c r="E118" s="329">
        <v>-80.33167537916674</v>
      </c>
      <c r="F118" s="330">
        <v>-257.00626377102611</v>
      </c>
      <c r="G118" s="331">
        <v>-409.65901750776027</v>
      </c>
      <c r="H118" s="327" t="e">
        <f t="shared" si="13"/>
        <v>#REF!</v>
      </c>
      <c r="I118" s="327">
        <f t="shared" si="14"/>
        <v>102</v>
      </c>
      <c r="J118" s="362">
        <v>0</v>
      </c>
      <c r="K118" s="188"/>
      <c r="L118" t="b">
        <f t="shared" si="12"/>
        <v>1</v>
      </c>
      <c r="M118" t="s">
        <v>73</v>
      </c>
      <c r="N118" s="184">
        <v>-50.397386287915594</v>
      </c>
      <c r="O118" s="184">
        <v>-80.33167537916674</v>
      </c>
      <c r="P118" s="184">
        <v>-257.00626377102611</v>
      </c>
      <c r="Q118">
        <v>-409.65901750776027</v>
      </c>
      <c r="R118" t="b">
        <f t="shared" si="10"/>
        <v>1</v>
      </c>
      <c r="S118" t="b">
        <f t="shared" si="11"/>
        <v>1</v>
      </c>
    </row>
    <row r="119" spans="1:19" x14ac:dyDescent="0.25">
      <c r="A119" s="188"/>
      <c r="B119" s="361" t="s">
        <v>77</v>
      </c>
      <c r="C119" s="332"/>
      <c r="D119" s="328">
        <v>-61.96820205941188</v>
      </c>
      <c r="E119" s="329">
        <v>-98.141689867643436</v>
      </c>
      <c r="F119" s="330">
        <v>-263.58567765395509</v>
      </c>
      <c r="G119" s="331">
        <v>-417.45190226861013</v>
      </c>
      <c r="H119" s="327" t="e">
        <f t="shared" si="13"/>
        <v>#REF!</v>
      </c>
      <c r="I119" s="327">
        <f t="shared" si="14"/>
        <v>104</v>
      </c>
      <c r="J119" s="362">
        <v>0</v>
      </c>
      <c r="K119" s="188"/>
      <c r="L119" t="b">
        <f t="shared" si="12"/>
        <v>1</v>
      </c>
      <c r="M119" t="s">
        <v>77</v>
      </c>
      <c r="N119" s="184">
        <v>-61.96820205941188</v>
      </c>
      <c r="O119" s="184">
        <v>-98.141689867643436</v>
      </c>
      <c r="P119" s="184">
        <v>-263.58567765395509</v>
      </c>
      <c r="Q119">
        <v>-417.45190226861013</v>
      </c>
      <c r="R119" t="b">
        <f t="shared" si="10"/>
        <v>1</v>
      </c>
      <c r="S119" t="b">
        <f t="shared" si="11"/>
        <v>1</v>
      </c>
    </row>
    <row r="120" spans="1:19" x14ac:dyDescent="0.25">
      <c r="A120" s="188"/>
      <c r="B120" s="361" t="s">
        <v>245</v>
      </c>
      <c r="C120" s="333"/>
      <c r="D120" s="328">
        <v>-137.22128462212419</v>
      </c>
      <c r="E120" s="329">
        <v>-218.14810715623105</v>
      </c>
      <c r="F120" s="330">
        <v>-264.09633136662933</v>
      </c>
      <c r="G120" s="331">
        <v>-419.84823967495601</v>
      </c>
      <c r="H120" s="327" t="e">
        <f t="shared" si="13"/>
        <v>#REF!</v>
      </c>
      <c r="I120" s="327">
        <f t="shared" si="14"/>
        <v>105</v>
      </c>
      <c r="J120" s="362">
        <v>0</v>
      </c>
      <c r="K120" s="188"/>
      <c r="L120" t="b">
        <f t="shared" si="12"/>
        <v>1</v>
      </c>
      <c r="M120" t="s">
        <v>245</v>
      </c>
      <c r="N120" s="184">
        <v>-137.22128462212419</v>
      </c>
      <c r="O120" s="184">
        <v>-218.14810715623105</v>
      </c>
      <c r="P120" s="184">
        <v>-264.09633136662933</v>
      </c>
      <c r="Q120">
        <v>-419.84823967495601</v>
      </c>
      <c r="R120" t="b">
        <f t="shared" si="10"/>
        <v>1</v>
      </c>
      <c r="S120" t="b">
        <f t="shared" si="11"/>
        <v>1</v>
      </c>
    </row>
    <row r="121" spans="1:19" x14ac:dyDescent="0.25">
      <c r="A121" s="188"/>
      <c r="B121" s="361" t="s">
        <v>695</v>
      </c>
      <c r="C121" s="332"/>
      <c r="D121" s="328">
        <v>-60.46377804275275</v>
      </c>
      <c r="E121" s="329">
        <v>-94.97640344679715</v>
      </c>
      <c r="F121" s="330">
        <v>-271.33634918237436</v>
      </c>
      <c r="G121" s="331">
        <v>-426.21469256360996</v>
      </c>
      <c r="H121" s="327" t="e">
        <f t="shared" si="13"/>
        <v>#REF!</v>
      </c>
      <c r="I121" s="327">
        <f t="shared" si="14"/>
        <v>106</v>
      </c>
      <c r="J121" s="362">
        <v>0</v>
      </c>
      <c r="K121" s="188"/>
      <c r="L121" t="b">
        <f t="shared" si="12"/>
        <v>1</v>
      </c>
      <c r="M121" t="s">
        <v>695</v>
      </c>
      <c r="N121" s="184">
        <v>-60.46377804275275</v>
      </c>
      <c r="O121" s="184">
        <v>-94.97640344679715</v>
      </c>
      <c r="P121" s="184">
        <v>-271.33634918237436</v>
      </c>
      <c r="Q121">
        <v>-426.21469256360996</v>
      </c>
      <c r="R121" t="b">
        <f t="shared" si="10"/>
        <v>1</v>
      </c>
      <c r="S121" t="b">
        <f t="shared" si="11"/>
        <v>1</v>
      </c>
    </row>
    <row r="122" spans="1:19" x14ac:dyDescent="0.25">
      <c r="A122" s="188"/>
      <c r="B122" s="361" t="s">
        <v>107</v>
      </c>
      <c r="C122" s="333"/>
      <c r="D122" s="328">
        <v>-76.807444673080084</v>
      </c>
      <c r="E122" s="329">
        <v>-120.06089216423001</v>
      </c>
      <c r="F122" s="330">
        <v>-272.85738783230875</v>
      </c>
      <c r="G122" s="331">
        <v>-426.51466347024621</v>
      </c>
      <c r="H122" s="327" t="e">
        <f t="shared" si="13"/>
        <v>#REF!</v>
      </c>
      <c r="I122" s="327">
        <f t="shared" si="14"/>
        <v>107</v>
      </c>
      <c r="J122" s="362">
        <v>0</v>
      </c>
      <c r="K122" s="188"/>
      <c r="L122" t="b">
        <f t="shared" si="12"/>
        <v>1</v>
      </c>
      <c r="M122" t="s">
        <v>107</v>
      </c>
      <c r="N122" s="184">
        <v>-76.807444673080084</v>
      </c>
      <c r="O122" s="184">
        <v>-120.06089216423001</v>
      </c>
      <c r="P122" s="184">
        <v>-272.85738783230875</v>
      </c>
      <c r="Q122">
        <v>-426.51466347024621</v>
      </c>
      <c r="R122" t="b">
        <f t="shared" si="10"/>
        <v>1</v>
      </c>
      <c r="S122" t="b">
        <f t="shared" si="11"/>
        <v>1</v>
      </c>
    </row>
    <row r="123" spans="1:19" x14ac:dyDescent="0.25">
      <c r="A123" s="188"/>
      <c r="B123" s="361" t="s">
        <v>417</v>
      </c>
      <c r="C123" s="333"/>
      <c r="D123" s="328">
        <v>-92.411258170145516</v>
      </c>
      <c r="E123" s="329">
        <v>-146.0476588734773</v>
      </c>
      <c r="F123" s="330">
        <v>-277.69391332481575</v>
      </c>
      <c r="G123" s="331">
        <v>-438.87018451617524</v>
      </c>
      <c r="H123" s="327" t="e">
        <f t="shared" si="13"/>
        <v>#REF!</v>
      </c>
      <c r="I123" s="327">
        <f t="shared" si="14"/>
        <v>108</v>
      </c>
      <c r="J123" s="362">
        <v>0</v>
      </c>
      <c r="K123" s="188"/>
      <c r="L123" t="b">
        <f t="shared" si="12"/>
        <v>1</v>
      </c>
      <c r="M123" t="s">
        <v>417</v>
      </c>
      <c r="N123" s="184">
        <v>-92.411258170145516</v>
      </c>
      <c r="O123" s="184">
        <v>-146.0476588734773</v>
      </c>
      <c r="P123" s="184">
        <v>-277.69391332481575</v>
      </c>
      <c r="Q123">
        <v>-438.87018451617524</v>
      </c>
      <c r="R123" t="b">
        <f t="shared" si="10"/>
        <v>1</v>
      </c>
      <c r="S123" t="b">
        <f t="shared" si="11"/>
        <v>1</v>
      </c>
    </row>
    <row r="124" spans="1:19" x14ac:dyDescent="0.25">
      <c r="A124" s="188"/>
      <c r="B124" s="361" t="s">
        <v>739</v>
      </c>
      <c r="C124" s="333"/>
      <c r="D124" s="328">
        <v>-76.295620487443529</v>
      </c>
      <c r="E124" s="329">
        <v>-122.018419145915</v>
      </c>
      <c r="F124" s="330">
        <v>-280.60692726031562</v>
      </c>
      <c r="G124" s="331">
        <v>-448.77036777401202</v>
      </c>
      <c r="H124" s="327" t="e">
        <f t="shared" si="13"/>
        <v>#REF!</v>
      </c>
      <c r="I124" s="327">
        <f t="shared" si="14"/>
        <v>110</v>
      </c>
      <c r="J124" s="362">
        <v>0</v>
      </c>
      <c r="K124" s="188"/>
      <c r="L124" t="b">
        <f t="shared" si="12"/>
        <v>1</v>
      </c>
      <c r="M124" t="s">
        <v>739</v>
      </c>
      <c r="N124" s="184">
        <v>-76.295620487443529</v>
      </c>
      <c r="O124" s="184">
        <v>-122.018419145915</v>
      </c>
      <c r="P124" s="184">
        <v>-280.60692726031562</v>
      </c>
      <c r="Q124">
        <v>-448.77036777401202</v>
      </c>
      <c r="R124" t="b">
        <f t="shared" si="10"/>
        <v>1</v>
      </c>
      <c r="S124" t="b">
        <f t="shared" si="11"/>
        <v>1</v>
      </c>
    </row>
    <row r="125" spans="1:19" x14ac:dyDescent="0.25">
      <c r="A125" s="188"/>
      <c r="B125" s="361" t="s">
        <v>235</v>
      </c>
      <c r="C125" s="333"/>
      <c r="D125" s="328">
        <v>-87.734703524525429</v>
      </c>
      <c r="E125" s="329">
        <v>-134.60004630414301</v>
      </c>
      <c r="F125" s="330">
        <v>-288.18767663655228</v>
      </c>
      <c r="G125" s="331">
        <v>-442.1292038528394</v>
      </c>
      <c r="H125" s="327" t="e">
        <f t="shared" si="13"/>
        <v>#REF!</v>
      </c>
      <c r="I125" s="327">
        <f t="shared" si="14"/>
        <v>109</v>
      </c>
      <c r="J125" s="362">
        <v>0</v>
      </c>
      <c r="K125" s="188"/>
      <c r="L125" t="b">
        <f t="shared" si="12"/>
        <v>1</v>
      </c>
      <c r="M125" t="s">
        <v>235</v>
      </c>
      <c r="N125" s="184">
        <v>-87.734703524525429</v>
      </c>
      <c r="O125" s="184">
        <v>-134.60004630414301</v>
      </c>
      <c r="P125" s="184">
        <v>-288.18767663655228</v>
      </c>
      <c r="Q125">
        <v>-442.1292038528394</v>
      </c>
      <c r="R125" t="b">
        <f t="shared" si="10"/>
        <v>1</v>
      </c>
      <c r="S125" t="b">
        <f t="shared" si="11"/>
        <v>1</v>
      </c>
    </row>
    <row r="126" spans="1:19" x14ac:dyDescent="0.25">
      <c r="A126" s="188"/>
      <c r="B126" s="361" t="s">
        <v>593</v>
      </c>
      <c r="C126" s="333"/>
      <c r="D126" s="328">
        <v>-79.147514497299113</v>
      </c>
      <c r="E126" s="329">
        <v>-123.86799768446949</v>
      </c>
      <c r="F126" s="330">
        <v>-288.56255422265815</v>
      </c>
      <c r="G126" s="331">
        <v>-451.60819041887362</v>
      </c>
      <c r="H126" s="327" t="e">
        <f t="shared" si="13"/>
        <v>#REF!</v>
      </c>
      <c r="I126" s="327">
        <f t="shared" si="14"/>
        <v>111</v>
      </c>
      <c r="J126" s="362">
        <v>0</v>
      </c>
      <c r="K126" s="188"/>
      <c r="L126" t="b">
        <f t="shared" si="12"/>
        <v>1</v>
      </c>
      <c r="M126" t="s">
        <v>593</v>
      </c>
      <c r="N126" s="184">
        <v>-79.147514497299113</v>
      </c>
      <c r="O126" s="184">
        <v>-123.86799768446949</v>
      </c>
      <c r="P126" s="184">
        <v>-288.56255422265815</v>
      </c>
      <c r="Q126">
        <v>-451.60819041887362</v>
      </c>
      <c r="R126" t="b">
        <f t="shared" si="10"/>
        <v>1</v>
      </c>
      <c r="S126" t="b">
        <f t="shared" si="11"/>
        <v>1</v>
      </c>
    </row>
    <row r="127" spans="1:19" x14ac:dyDescent="0.25">
      <c r="A127" s="188"/>
      <c r="B127" s="361" t="s">
        <v>1223</v>
      </c>
      <c r="C127" s="332"/>
      <c r="D127" s="328">
        <v>-73.849981407495022</v>
      </c>
      <c r="E127" s="329">
        <v>-115.23510796593038</v>
      </c>
      <c r="F127" s="330">
        <v>-293.82853064807421</v>
      </c>
      <c r="G127" s="331">
        <v>-458.48843570954688</v>
      </c>
      <c r="H127" s="327" t="e">
        <f t="shared" si="13"/>
        <v>#REF!</v>
      </c>
      <c r="I127" s="327">
        <f t="shared" si="14"/>
        <v>113</v>
      </c>
      <c r="J127" s="362">
        <v>0</v>
      </c>
      <c r="K127" s="188"/>
      <c r="L127" t="b">
        <f t="shared" si="12"/>
        <v>1</v>
      </c>
      <c r="M127" t="s">
        <v>673</v>
      </c>
      <c r="N127" s="184">
        <v>-73.849981407495022</v>
      </c>
      <c r="O127" s="184">
        <v>-115.23510796593038</v>
      </c>
      <c r="P127" s="184">
        <v>-293.82853064807421</v>
      </c>
      <c r="Q127">
        <v>-458.48843570954688</v>
      </c>
      <c r="R127" t="b">
        <f t="shared" si="10"/>
        <v>1</v>
      </c>
      <c r="S127" t="b">
        <f t="shared" si="11"/>
        <v>1</v>
      </c>
    </row>
    <row r="128" spans="1:19" x14ac:dyDescent="0.25">
      <c r="A128" s="188"/>
      <c r="B128" s="361" t="s">
        <v>115</v>
      </c>
      <c r="C128" s="333"/>
      <c r="D128" s="328">
        <v>-157.2047989719253</v>
      </c>
      <c r="E128" s="329">
        <v>-240.58430410465667</v>
      </c>
      <c r="F128" s="330">
        <v>-295.13825072454097</v>
      </c>
      <c r="G128" s="331">
        <v>-451.67597382259328</v>
      </c>
      <c r="H128" s="327" t="e">
        <f t="shared" si="13"/>
        <v>#REF!</v>
      </c>
      <c r="I128" s="327">
        <f t="shared" si="14"/>
        <v>112</v>
      </c>
      <c r="J128" s="362">
        <v>0</v>
      </c>
      <c r="K128" s="188"/>
      <c r="L128" t="b">
        <f t="shared" si="12"/>
        <v>1</v>
      </c>
      <c r="M128" t="s">
        <v>115</v>
      </c>
      <c r="N128" s="184">
        <v>-157.2047989719253</v>
      </c>
      <c r="O128" s="184">
        <v>-240.58430410465667</v>
      </c>
      <c r="P128" s="184">
        <v>-295.13825072454097</v>
      </c>
      <c r="Q128">
        <v>-451.67597382259328</v>
      </c>
      <c r="R128" t="b">
        <f t="shared" si="10"/>
        <v>1</v>
      </c>
      <c r="S128" t="b">
        <f t="shared" si="11"/>
        <v>1</v>
      </c>
    </row>
    <row r="129" spans="1:19" x14ac:dyDescent="0.25">
      <c r="A129" s="188"/>
      <c r="B129" s="361" t="s">
        <v>487</v>
      </c>
      <c r="C129" s="333"/>
      <c r="D129" s="328">
        <v>-49.280513405009245</v>
      </c>
      <c r="E129" s="329">
        <v>-75.122793507413377</v>
      </c>
      <c r="F129" s="330">
        <v>-308.15536049054998</v>
      </c>
      <c r="G129" s="331">
        <v>-469.74939818668827</v>
      </c>
      <c r="H129" s="327" t="e">
        <f t="shared" si="13"/>
        <v>#REF!</v>
      </c>
      <c r="I129" s="327">
        <f t="shared" si="14"/>
        <v>114</v>
      </c>
      <c r="J129" s="362">
        <v>0</v>
      </c>
      <c r="K129" s="188"/>
      <c r="L129" t="b">
        <f t="shared" si="12"/>
        <v>1</v>
      </c>
      <c r="M129" t="s">
        <v>487</v>
      </c>
      <c r="N129" s="184">
        <v>-49.280513405009245</v>
      </c>
      <c r="O129" s="184">
        <v>-75.122793507413377</v>
      </c>
      <c r="P129" s="184">
        <v>-308.15536049054998</v>
      </c>
      <c r="Q129">
        <v>-469.74939818668827</v>
      </c>
      <c r="R129" t="b">
        <f t="shared" si="10"/>
        <v>1</v>
      </c>
      <c r="S129" t="b">
        <f t="shared" si="11"/>
        <v>1</v>
      </c>
    </row>
    <row r="130" spans="1:19" x14ac:dyDescent="0.25">
      <c r="A130" s="188"/>
      <c r="B130" s="361" t="s">
        <v>599</v>
      </c>
      <c r="C130" s="332"/>
      <c r="D130" s="328">
        <v>-173.54752523496904</v>
      </c>
      <c r="E130" s="329">
        <v>-263.91409211995864</v>
      </c>
      <c r="F130" s="330">
        <v>-309.23040574702623</v>
      </c>
      <c r="G130" s="331">
        <v>-470.24733817505779</v>
      </c>
      <c r="H130" s="327" t="e">
        <f t="shared" si="13"/>
        <v>#REF!</v>
      </c>
      <c r="I130" s="327">
        <f t="shared" si="14"/>
        <v>115</v>
      </c>
      <c r="J130" s="362">
        <v>0</v>
      </c>
      <c r="K130" s="188"/>
      <c r="L130" t="b">
        <f t="shared" si="12"/>
        <v>1</v>
      </c>
      <c r="M130" t="s">
        <v>599</v>
      </c>
      <c r="N130" s="184">
        <v>-173.54752523496904</v>
      </c>
      <c r="O130" s="184">
        <v>-263.91409211995864</v>
      </c>
      <c r="P130" s="184">
        <v>-309.23040574702623</v>
      </c>
      <c r="Q130">
        <v>-470.24733817505779</v>
      </c>
      <c r="R130" t="b">
        <f t="shared" si="10"/>
        <v>1</v>
      </c>
      <c r="S130" t="b">
        <f t="shared" si="11"/>
        <v>1</v>
      </c>
    </row>
    <row r="131" spans="1:19" x14ac:dyDescent="0.25">
      <c r="A131" s="188"/>
      <c r="B131" s="361" t="s">
        <v>321</v>
      </c>
      <c r="C131" s="332"/>
      <c r="D131" s="328">
        <v>-80.909716813738299</v>
      </c>
      <c r="E131" s="329">
        <v>-126.91298186645426</v>
      </c>
      <c r="F131" s="330">
        <v>-312.76829248146731</v>
      </c>
      <c r="G131" s="331">
        <v>-490.60061257515497</v>
      </c>
      <c r="H131" s="327" t="e">
        <f t="shared" si="13"/>
        <v>#REF!</v>
      </c>
      <c r="I131" s="327">
        <f t="shared" si="14"/>
        <v>119</v>
      </c>
      <c r="J131" s="362">
        <v>0</v>
      </c>
      <c r="K131" s="188"/>
      <c r="L131" t="b">
        <f t="shared" si="12"/>
        <v>1</v>
      </c>
      <c r="M131" t="s">
        <v>321</v>
      </c>
      <c r="N131" s="184">
        <v>-80.909716813738299</v>
      </c>
      <c r="O131" s="184">
        <v>-126.91298186645426</v>
      </c>
      <c r="P131" s="184">
        <v>-312.76829248146731</v>
      </c>
      <c r="Q131">
        <v>-490.60061257515497</v>
      </c>
      <c r="R131" t="b">
        <f t="shared" si="10"/>
        <v>1</v>
      </c>
      <c r="S131" t="b">
        <f t="shared" si="11"/>
        <v>1</v>
      </c>
    </row>
    <row r="132" spans="1:19" x14ac:dyDescent="0.25">
      <c r="A132" s="188"/>
      <c r="B132" s="361" t="s">
        <v>587</v>
      </c>
      <c r="C132" s="333"/>
      <c r="D132" s="328">
        <v>-98.444578974844205</v>
      </c>
      <c r="E132" s="329">
        <v>-153.03624038949658</v>
      </c>
      <c r="F132" s="330">
        <v>-313.22947661179427</v>
      </c>
      <c r="G132" s="331">
        <v>-486.92840153329132</v>
      </c>
      <c r="H132" s="327" t="e">
        <f t="shared" si="13"/>
        <v>#REF!</v>
      </c>
      <c r="I132" s="327">
        <f t="shared" si="14"/>
        <v>117</v>
      </c>
      <c r="J132" s="362">
        <v>0</v>
      </c>
      <c r="K132" s="188"/>
      <c r="L132" t="b">
        <f t="shared" si="12"/>
        <v>1</v>
      </c>
      <c r="M132" t="s">
        <v>587</v>
      </c>
      <c r="N132" s="184">
        <v>-98.444578974844205</v>
      </c>
      <c r="O132" s="184">
        <v>-153.03624038949658</v>
      </c>
      <c r="P132" s="184">
        <v>-313.22947661179427</v>
      </c>
      <c r="Q132">
        <v>-486.92840153329132</v>
      </c>
      <c r="R132" t="b">
        <f t="shared" si="10"/>
        <v>1</v>
      </c>
      <c r="S132" t="b">
        <f t="shared" si="11"/>
        <v>1</v>
      </c>
    </row>
    <row r="133" spans="1:19" x14ac:dyDescent="0.25">
      <c r="A133" s="188"/>
      <c r="B133" s="361" t="s">
        <v>585</v>
      </c>
      <c r="C133" s="333"/>
      <c r="D133" s="328">
        <v>-75.403045811086088</v>
      </c>
      <c r="E133" s="329">
        <v>-118.96942858370269</v>
      </c>
      <c r="F133" s="330">
        <v>-313.30211163361793</v>
      </c>
      <c r="G133" s="331">
        <v>-494.32185124859848</v>
      </c>
      <c r="H133" s="327" t="e">
        <f t="shared" si="13"/>
        <v>#REF!</v>
      </c>
      <c r="I133" s="327">
        <f t="shared" si="14"/>
        <v>121</v>
      </c>
      <c r="J133" s="362">
        <v>0</v>
      </c>
      <c r="K133" s="188"/>
      <c r="L133" t="b">
        <f t="shared" si="12"/>
        <v>1</v>
      </c>
      <c r="M133" t="s">
        <v>585</v>
      </c>
      <c r="N133" s="184">
        <v>-75.403045811086088</v>
      </c>
      <c r="O133" s="184">
        <v>-118.96942858370269</v>
      </c>
      <c r="P133" s="184">
        <v>-313.30211163361793</v>
      </c>
      <c r="Q133">
        <v>-494.32185124859848</v>
      </c>
      <c r="R133" t="b">
        <f t="shared" si="10"/>
        <v>1</v>
      </c>
      <c r="S133" t="b">
        <f t="shared" si="11"/>
        <v>1</v>
      </c>
    </row>
    <row r="134" spans="1:19" x14ac:dyDescent="0.25">
      <c r="A134" s="188"/>
      <c r="B134" s="361" t="s">
        <v>305</v>
      </c>
      <c r="C134" s="333"/>
      <c r="D134" s="328">
        <v>-63.353054400645391</v>
      </c>
      <c r="E134" s="329">
        <v>-99.6516881097495</v>
      </c>
      <c r="F134" s="330">
        <v>-314.4446703361462</v>
      </c>
      <c r="G134" s="331">
        <v>-494.60823179807767</v>
      </c>
      <c r="H134" s="327" t="e">
        <f t="shared" si="13"/>
        <v>#REF!</v>
      </c>
      <c r="I134" s="327">
        <f t="shared" si="14"/>
        <v>122</v>
      </c>
      <c r="J134" s="362">
        <v>0</v>
      </c>
      <c r="K134" s="188"/>
      <c r="L134" t="b">
        <f t="shared" si="12"/>
        <v>1</v>
      </c>
      <c r="M134" t="s">
        <v>305</v>
      </c>
      <c r="N134" s="184">
        <v>-63.353054400645391</v>
      </c>
      <c r="O134" s="184">
        <v>-99.6516881097495</v>
      </c>
      <c r="P134" s="184">
        <v>-314.4446703361462</v>
      </c>
      <c r="Q134">
        <v>-494.60823179807767</v>
      </c>
      <c r="R134" t="b">
        <f t="shared" si="10"/>
        <v>1</v>
      </c>
      <c r="S134" t="b">
        <f t="shared" si="11"/>
        <v>1</v>
      </c>
    </row>
    <row r="135" spans="1:19" x14ac:dyDescent="0.25">
      <c r="A135" s="188"/>
      <c r="B135" s="361" t="s">
        <v>1224</v>
      </c>
      <c r="C135" s="333"/>
      <c r="D135" s="328">
        <v>-42.476503357296949</v>
      </c>
      <c r="E135" s="329">
        <v>-66.156473492060158</v>
      </c>
      <c r="F135" s="330">
        <v>-314.48934481395588</v>
      </c>
      <c r="G135" s="331">
        <v>-489.81211632962021</v>
      </c>
      <c r="H135" s="327" t="e">
        <f t="shared" si="13"/>
        <v>#REF!</v>
      </c>
      <c r="I135" s="327">
        <f t="shared" si="14"/>
        <v>118</v>
      </c>
      <c r="J135" s="362">
        <v>0</v>
      </c>
      <c r="K135" s="188"/>
      <c r="L135" t="b">
        <f t="shared" si="12"/>
        <v>1</v>
      </c>
      <c r="M135" t="s">
        <v>551</v>
      </c>
      <c r="N135" s="184">
        <v>-42.476503357296949</v>
      </c>
      <c r="O135" s="184">
        <v>-66.156473492060158</v>
      </c>
      <c r="P135" s="184">
        <v>-314.48934481395588</v>
      </c>
      <c r="Q135">
        <v>-489.81211632962021</v>
      </c>
      <c r="R135" t="b">
        <f t="shared" si="10"/>
        <v>1</v>
      </c>
      <c r="S135" t="b">
        <f t="shared" si="11"/>
        <v>1</v>
      </c>
    </row>
    <row r="136" spans="1:19" x14ac:dyDescent="0.25">
      <c r="A136" s="188"/>
      <c r="B136" s="361" t="s">
        <v>797</v>
      </c>
      <c r="C136" s="332"/>
      <c r="D136" s="328">
        <v>-101.49891985849223</v>
      </c>
      <c r="E136" s="329">
        <v>-155.66087030178039</v>
      </c>
      <c r="F136" s="330">
        <v>-316.6962144523975</v>
      </c>
      <c r="G136" s="331">
        <v>-485.69195053177572</v>
      </c>
      <c r="H136" s="327" t="e">
        <f t="shared" si="13"/>
        <v>#REF!</v>
      </c>
      <c r="I136" s="327">
        <f t="shared" si="14"/>
        <v>116</v>
      </c>
      <c r="J136" s="362">
        <v>0</v>
      </c>
      <c r="K136" s="188"/>
      <c r="L136" t="b">
        <f t="shared" si="12"/>
        <v>1</v>
      </c>
      <c r="M136" t="s">
        <v>797</v>
      </c>
      <c r="N136" s="184">
        <v>-101.49891985849223</v>
      </c>
      <c r="O136" s="184">
        <v>-155.66087030178039</v>
      </c>
      <c r="P136" s="184">
        <v>-316.6962144523975</v>
      </c>
      <c r="Q136">
        <v>-485.69195053177572</v>
      </c>
      <c r="R136" t="b">
        <f t="shared" si="10"/>
        <v>1</v>
      </c>
      <c r="S136" t="b">
        <f t="shared" si="11"/>
        <v>1</v>
      </c>
    </row>
    <row r="137" spans="1:19" x14ac:dyDescent="0.25">
      <c r="A137" s="188"/>
      <c r="B137" s="361" t="s">
        <v>657</v>
      </c>
      <c r="C137" s="333"/>
      <c r="D137" s="328">
        <v>-57.071405821442227</v>
      </c>
      <c r="E137" s="329">
        <v>-86.783147655453718</v>
      </c>
      <c r="F137" s="330">
        <v>-323.22255095113678</v>
      </c>
      <c r="G137" s="331">
        <v>-491.49429492809486</v>
      </c>
      <c r="H137" s="327" t="e">
        <f t="shared" si="13"/>
        <v>#REF!</v>
      </c>
      <c r="I137" s="327">
        <f t="shared" si="14"/>
        <v>120</v>
      </c>
      <c r="J137" s="362">
        <v>0</v>
      </c>
      <c r="K137" s="188"/>
      <c r="L137" t="b">
        <f t="shared" si="12"/>
        <v>1</v>
      </c>
      <c r="M137" t="s">
        <v>657</v>
      </c>
      <c r="N137" s="184">
        <v>-57.071405821442227</v>
      </c>
      <c r="O137" s="184">
        <v>-86.783147655453718</v>
      </c>
      <c r="P137" s="184">
        <v>-323.22255095113678</v>
      </c>
      <c r="Q137">
        <v>-491.49429492809486</v>
      </c>
      <c r="R137" t="b">
        <f t="shared" si="10"/>
        <v>1</v>
      </c>
      <c r="S137" t="b">
        <f t="shared" si="11"/>
        <v>1</v>
      </c>
    </row>
    <row r="138" spans="1:19" x14ac:dyDescent="0.25">
      <c r="A138" s="188"/>
      <c r="B138" s="361" t="s">
        <v>803</v>
      </c>
      <c r="C138" s="333"/>
      <c r="D138" s="328">
        <v>-81.50693914850811</v>
      </c>
      <c r="E138" s="329">
        <v>-126.80850383167433</v>
      </c>
      <c r="F138" s="330">
        <v>-323.6303033071332</v>
      </c>
      <c r="G138" s="331">
        <v>-503.5040572704379</v>
      </c>
      <c r="H138" s="327" t="e">
        <f t="shared" si="13"/>
        <v>#REF!</v>
      </c>
      <c r="I138" s="327">
        <f t="shared" si="14"/>
        <v>125</v>
      </c>
      <c r="J138" s="362">
        <v>0</v>
      </c>
      <c r="K138" s="188"/>
      <c r="L138" t="b">
        <f t="shared" si="12"/>
        <v>1</v>
      </c>
      <c r="M138" t="s">
        <v>803</v>
      </c>
      <c r="N138" s="184">
        <v>-81.50693914850811</v>
      </c>
      <c r="O138" s="184">
        <v>-126.80850383167433</v>
      </c>
      <c r="P138" s="184">
        <v>-323.6303033071332</v>
      </c>
      <c r="Q138">
        <v>-503.5040572704379</v>
      </c>
      <c r="R138" t="b">
        <f t="shared" si="10"/>
        <v>1</v>
      </c>
      <c r="S138" t="b">
        <f t="shared" si="11"/>
        <v>1</v>
      </c>
    </row>
    <row r="139" spans="1:19" x14ac:dyDescent="0.25">
      <c r="A139" s="188"/>
      <c r="B139" s="361" t="s">
        <v>527</v>
      </c>
      <c r="C139" s="333"/>
      <c r="D139" s="328">
        <v>-73.866671789284027</v>
      </c>
      <c r="E139" s="329">
        <v>-113.18310428840221</v>
      </c>
      <c r="F139" s="330">
        <v>-324.69580337714683</v>
      </c>
      <c r="G139" s="331">
        <v>-497.51908520364054</v>
      </c>
      <c r="H139" s="327" t="e">
        <f t="shared" si="13"/>
        <v>#REF!</v>
      </c>
      <c r="I139" s="327">
        <f t="shared" si="14"/>
        <v>123</v>
      </c>
      <c r="J139" s="362">
        <v>0</v>
      </c>
      <c r="K139" s="188"/>
      <c r="L139" t="b">
        <f t="shared" si="12"/>
        <v>1</v>
      </c>
      <c r="M139" t="s">
        <v>527</v>
      </c>
      <c r="N139" s="184">
        <v>-73.866671789284027</v>
      </c>
      <c r="O139" s="184">
        <v>-113.18310428840221</v>
      </c>
      <c r="P139" s="184">
        <v>-324.69580337714683</v>
      </c>
      <c r="Q139">
        <v>-497.51908520364054</v>
      </c>
      <c r="R139" t="b">
        <f t="shared" si="10"/>
        <v>1</v>
      </c>
      <c r="S139" t="b">
        <f t="shared" si="11"/>
        <v>1</v>
      </c>
    </row>
    <row r="140" spans="1:19" x14ac:dyDescent="0.25">
      <c r="A140" s="188"/>
      <c r="B140" s="361" t="s">
        <v>339</v>
      </c>
      <c r="C140" s="333"/>
      <c r="D140" s="328">
        <v>-86.12108845656104</v>
      </c>
      <c r="E140" s="329">
        <v>-133.79744308289202</v>
      </c>
      <c r="F140" s="330">
        <v>-328.07283816964582</v>
      </c>
      <c r="G140" s="331">
        <v>-509.69289495437062</v>
      </c>
      <c r="H140" s="327" t="e">
        <f t="shared" si="13"/>
        <v>#REF!</v>
      </c>
      <c r="I140" s="327">
        <f t="shared" si="14"/>
        <v>127</v>
      </c>
      <c r="J140" s="362">
        <v>0</v>
      </c>
      <c r="K140" s="188"/>
      <c r="L140" t="b">
        <f t="shared" si="12"/>
        <v>1</v>
      </c>
      <c r="M140" s="325" t="s">
        <v>339</v>
      </c>
      <c r="N140" s="403">
        <v>-86.12108845656104</v>
      </c>
      <c r="O140" s="403">
        <v>-133.79744308289202</v>
      </c>
      <c r="P140" s="184">
        <v>-328.07283816964582</v>
      </c>
      <c r="Q140">
        <v>-509.69289495437062</v>
      </c>
      <c r="R140" t="b">
        <f t="shared" si="10"/>
        <v>1</v>
      </c>
      <c r="S140" t="b">
        <f t="shared" si="11"/>
        <v>1</v>
      </c>
    </row>
    <row r="141" spans="1:19" x14ac:dyDescent="0.25">
      <c r="A141" s="188"/>
      <c r="B141" s="361" t="s">
        <v>327</v>
      </c>
      <c r="C141" s="333"/>
      <c r="D141" s="328">
        <v>-41.619178836817824</v>
      </c>
      <c r="E141" s="329">
        <v>-63.35736837763443</v>
      </c>
      <c r="F141" s="330">
        <v>-329.25523588508133</v>
      </c>
      <c r="G141" s="331">
        <v>-501.22914130592727</v>
      </c>
      <c r="H141" s="327" t="e">
        <f t="shared" si="13"/>
        <v>#REF!</v>
      </c>
      <c r="I141" s="327">
        <f t="shared" si="14"/>
        <v>124</v>
      </c>
      <c r="J141" s="362">
        <v>0</v>
      </c>
      <c r="K141" s="188"/>
      <c r="L141" t="b">
        <f t="shared" si="12"/>
        <v>1</v>
      </c>
      <c r="M141" t="s">
        <v>327</v>
      </c>
      <c r="N141" s="184">
        <v>-41.619178836817824</v>
      </c>
      <c r="O141" s="184">
        <v>-63.35736837763443</v>
      </c>
      <c r="P141" s="184">
        <v>-329.25523588508133</v>
      </c>
      <c r="Q141">
        <v>-501.22914130592727</v>
      </c>
      <c r="R141" t="b">
        <f t="shared" si="10"/>
        <v>1</v>
      </c>
      <c r="S141" t="b">
        <f t="shared" si="11"/>
        <v>1</v>
      </c>
    </row>
    <row r="142" spans="1:19" x14ac:dyDescent="0.25">
      <c r="A142" s="188"/>
      <c r="B142" s="361" t="s">
        <v>425</v>
      </c>
      <c r="C142" s="333"/>
      <c r="D142" s="328">
        <v>-95.016254474499704</v>
      </c>
      <c r="E142" s="329">
        <v>-147.08287059479287</v>
      </c>
      <c r="F142" s="330">
        <v>-331.8406126982398</v>
      </c>
      <c r="G142" s="331">
        <v>-513.68126606896521</v>
      </c>
      <c r="H142" s="327" t="e">
        <f t="shared" si="13"/>
        <v>#REF!</v>
      </c>
      <c r="I142" s="327">
        <f t="shared" si="14"/>
        <v>128</v>
      </c>
      <c r="J142" s="362">
        <v>0</v>
      </c>
      <c r="K142" s="188"/>
      <c r="L142" t="b">
        <f t="shared" si="12"/>
        <v>1</v>
      </c>
      <c r="M142" t="s">
        <v>425</v>
      </c>
      <c r="N142" s="184">
        <v>-95.016254474499704</v>
      </c>
      <c r="O142" s="184">
        <v>-147.08287059479287</v>
      </c>
      <c r="P142" s="184">
        <v>-331.8406126982398</v>
      </c>
      <c r="Q142">
        <v>-513.68126606896521</v>
      </c>
      <c r="R142" t="b">
        <f t="shared" si="10"/>
        <v>1</v>
      </c>
      <c r="S142" t="b">
        <f t="shared" si="11"/>
        <v>1</v>
      </c>
    </row>
    <row r="143" spans="1:19" x14ac:dyDescent="0.25">
      <c r="A143" s="188"/>
      <c r="B143" s="361" t="s">
        <v>1225</v>
      </c>
      <c r="C143" s="333"/>
      <c r="D143" s="328">
        <v>-60.93436205105769</v>
      </c>
      <c r="E143" s="329">
        <v>-95.60021245523933</v>
      </c>
      <c r="F143" s="330">
        <v>-332.98375393348283</v>
      </c>
      <c r="G143" s="331">
        <v>-522.41980630749106</v>
      </c>
      <c r="H143" s="327" t="e">
        <f t="shared" si="13"/>
        <v>#REF!</v>
      </c>
      <c r="I143" s="327">
        <f t="shared" si="14"/>
        <v>129</v>
      </c>
      <c r="J143" s="362">
        <v>0</v>
      </c>
      <c r="K143" s="188"/>
      <c r="L143" t="b">
        <f t="shared" si="12"/>
        <v>1</v>
      </c>
      <c r="M143" t="s">
        <v>331</v>
      </c>
      <c r="N143" s="184">
        <v>-60.93436205105769</v>
      </c>
      <c r="O143" s="184">
        <v>-95.60021245523933</v>
      </c>
      <c r="P143" s="184">
        <v>-332.98375393348283</v>
      </c>
      <c r="Q143">
        <v>-522.41980630749106</v>
      </c>
      <c r="R143" t="b">
        <f t="shared" si="10"/>
        <v>1</v>
      </c>
      <c r="S143" t="b">
        <f t="shared" si="11"/>
        <v>1</v>
      </c>
    </row>
    <row r="144" spans="1:19" x14ac:dyDescent="0.25">
      <c r="A144" s="188"/>
      <c r="B144" s="361" t="s">
        <v>517</v>
      </c>
      <c r="C144" s="332"/>
      <c r="D144" s="328">
        <v>-104.05270133218988</v>
      </c>
      <c r="E144" s="329">
        <v>-158.25242725257084</v>
      </c>
      <c r="F144" s="330">
        <v>-334.70697842616175</v>
      </c>
      <c r="G144" s="331">
        <v>-509.05157748103215</v>
      </c>
      <c r="H144" s="327" t="e">
        <f t="shared" ref="H144:H166" si="15">RANK(F144,$F$16:$F$170)</f>
        <v>#REF!</v>
      </c>
      <c r="I144" s="327">
        <f t="shared" ref="I144:I166" si="16">RANK(G144,$G$16:$G$170)</f>
        <v>126</v>
      </c>
      <c r="J144" s="362">
        <v>0</v>
      </c>
      <c r="K144" s="188"/>
      <c r="L144" t="b">
        <f t="shared" si="12"/>
        <v>1</v>
      </c>
      <c r="M144" t="s">
        <v>517</v>
      </c>
      <c r="N144" s="184">
        <v>-104.05270133218988</v>
      </c>
      <c r="O144" s="184">
        <v>-158.25242725257084</v>
      </c>
      <c r="P144" s="184">
        <v>-334.70697842616175</v>
      </c>
      <c r="Q144">
        <v>-509.05157748103215</v>
      </c>
      <c r="R144" t="b">
        <f t="shared" si="10"/>
        <v>1</v>
      </c>
      <c r="S144" t="b">
        <f t="shared" si="11"/>
        <v>1</v>
      </c>
    </row>
    <row r="145" spans="1:19" x14ac:dyDescent="0.25">
      <c r="A145" s="188"/>
      <c r="B145" s="361" t="s">
        <v>407</v>
      </c>
      <c r="C145" s="332"/>
      <c r="D145" s="328">
        <v>-108.78443463809606</v>
      </c>
      <c r="E145" s="329">
        <v>-169.23219171897205</v>
      </c>
      <c r="F145" s="330">
        <v>-349.77568273280792</v>
      </c>
      <c r="G145" s="331">
        <v>-544.13396177308937</v>
      </c>
      <c r="H145" s="327" t="e">
        <f t="shared" si="15"/>
        <v>#REF!</v>
      </c>
      <c r="I145" s="327">
        <f t="shared" si="16"/>
        <v>136</v>
      </c>
      <c r="J145" s="362">
        <v>0</v>
      </c>
      <c r="K145" s="188"/>
      <c r="L145" t="b">
        <f t="shared" si="12"/>
        <v>1</v>
      </c>
      <c r="M145" t="s">
        <v>407</v>
      </c>
      <c r="N145" s="184">
        <v>-108.78443463809606</v>
      </c>
      <c r="O145" s="184">
        <v>-169.23219171897205</v>
      </c>
      <c r="P145" s="184">
        <v>-349.77568273280792</v>
      </c>
      <c r="Q145">
        <v>-544.13396177308937</v>
      </c>
      <c r="R145" t="b">
        <f t="shared" ref="R145:R167" si="17">+P145=F145</f>
        <v>1</v>
      </c>
      <c r="S145" t="b">
        <f t="shared" ref="S145:S167" si="18">+Q145=G145</f>
        <v>1</v>
      </c>
    </row>
    <row r="146" spans="1:19" x14ac:dyDescent="0.25">
      <c r="A146" s="188"/>
      <c r="B146" s="361" t="s">
        <v>683</v>
      </c>
      <c r="C146" s="332"/>
      <c r="D146" s="328">
        <v>-97.201005651617862</v>
      </c>
      <c r="E146" s="329">
        <v>-146.69802967738843</v>
      </c>
      <c r="F146" s="330">
        <v>-350.80864038378451</v>
      </c>
      <c r="G146" s="331">
        <v>-529.44859976608825</v>
      </c>
      <c r="H146" s="327" t="e">
        <f t="shared" si="15"/>
        <v>#REF!</v>
      </c>
      <c r="I146" s="327">
        <f t="shared" si="16"/>
        <v>130</v>
      </c>
      <c r="J146" s="362">
        <v>0</v>
      </c>
      <c r="K146" s="188"/>
      <c r="L146" t="b">
        <f t="shared" si="12"/>
        <v>1</v>
      </c>
      <c r="M146" t="s">
        <v>683</v>
      </c>
      <c r="N146" s="184">
        <v>-97.201005651617862</v>
      </c>
      <c r="O146" s="184">
        <v>-146.69802967738843</v>
      </c>
      <c r="P146" s="184">
        <v>-350.80864038378451</v>
      </c>
      <c r="Q146">
        <v>-529.44859976608825</v>
      </c>
      <c r="R146" t="b">
        <f t="shared" si="17"/>
        <v>1</v>
      </c>
      <c r="S146" t="b">
        <f t="shared" si="18"/>
        <v>1</v>
      </c>
    </row>
    <row r="147" spans="1:19" x14ac:dyDescent="0.25">
      <c r="A147" s="188"/>
      <c r="B147" s="361" t="s">
        <v>1226</v>
      </c>
      <c r="C147" s="333"/>
      <c r="D147" s="328">
        <v>-100.46565108230797</v>
      </c>
      <c r="E147" s="329">
        <v>-153.05375467816114</v>
      </c>
      <c r="F147" s="330">
        <v>-352.04043395428556</v>
      </c>
      <c r="G147" s="331">
        <v>-536.31375136453073</v>
      </c>
      <c r="H147" s="327" t="e">
        <f t="shared" si="15"/>
        <v>#REF!</v>
      </c>
      <c r="I147" s="327">
        <f t="shared" si="16"/>
        <v>132</v>
      </c>
      <c r="J147" s="362">
        <v>0</v>
      </c>
      <c r="K147" s="188"/>
      <c r="L147" t="b">
        <f t="shared" si="12"/>
        <v>1</v>
      </c>
      <c r="M147" t="s">
        <v>473</v>
      </c>
      <c r="N147" s="184">
        <v>-100.46565108230797</v>
      </c>
      <c r="O147" s="184">
        <v>-153.05375467816114</v>
      </c>
      <c r="P147" s="184">
        <v>-352.04043395428556</v>
      </c>
      <c r="Q147">
        <v>-536.31375136453073</v>
      </c>
      <c r="R147" t="b">
        <f t="shared" si="17"/>
        <v>1</v>
      </c>
      <c r="S147" t="b">
        <f t="shared" si="18"/>
        <v>1</v>
      </c>
    </row>
    <row r="148" spans="1:19" x14ac:dyDescent="0.25">
      <c r="A148" s="188"/>
      <c r="B148" s="361" t="s">
        <v>563</v>
      </c>
      <c r="C148" s="333"/>
      <c r="D148" s="328">
        <v>-75.894540348765759</v>
      </c>
      <c r="E148" s="329">
        <v>-113.89656303606188</v>
      </c>
      <c r="F148" s="330">
        <v>-355.83794540971547</v>
      </c>
      <c r="G148" s="331">
        <v>-534.01362988345068</v>
      </c>
      <c r="H148" s="327" t="e">
        <f t="shared" si="15"/>
        <v>#REF!</v>
      </c>
      <c r="I148" s="327">
        <f t="shared" si="16"/>
        <v>131</v>
      </c>
      <c r="J148" s="362">
        <v>0</v>
      </c>
      <c r="K148" s="188"/>
      <c r="L148" t="b">
        <f t="shared" si="12"/>
        <v>1</v>
      </c>
      <c r="M148" t="s">
        <v>563</v>
      </c>
      <c r="N148" s="184">
        <v>-75.894540348765759</v>
      </c>
      <c r="O148" s="184">
        <v>-113.89656303606188</v>
      </c>
      <c r="P148" s="184">
        <v>-355.83794540971547</v>
      </c>
      <c r="Q148">
        <v>-534.01362988345068</v>
      </c>
      <c r="R148" t="b">
        <f t="shared" si="17"/>
        <v>1</v>
      </c>
      <c r="S148" t="b">
        <f t="shared" si="18"/>
        <v>1</v>
      </c>
    </row>
    <row r="149" spans="1:19" x14ac:dyDescent="0.25">
      <c r="A149" s="188"/>
      <c r="B149" s="361" t="s">
        <v>97</v>
      </c>
      <c r="C149" s="333"/>
      <c r="D149" s="328">
        <v>-391.47007621011505</v>
      </c>
      <c r="E149" s="329">
        <v>-586.72218700635005</v>
      </c>
      <c r="F149" s="330">
        <v>-357.84123085779231</v>
      </c>
      <c r="G149" s="331">
        <v>-536.32040436531122</v>
      </c>
      <c r="H149" s="327" t="e">
        <f t="shared" si="15"/>
        <v>#REF!</v>
      </c>
      <c r="I149" s="327">
        <f t="shared" si="16"/>
        <v>133</v>
      </c>
      <c r="J149" s="362">
        <v>0</v>
      </c>
      <c r="K149" s="188"/>
      <c r="L149" t="b">
        <f t="shared" si="12"/>
        <v>1</v>
      </c>
      <c r="M149" t="s">
        <v>97</v>
      </c>
      <c r="N149" s="184">
        <v>-391.47007621011505</v>
      </c>
      <c r="O149" s="184">
        <v>-586.72218700635005</v>
      </c>
      <c r="P149" s="184">
        <v>-357.84123085779231</v>
      </c>
      <c r="Q149">
        <v>-536.32040436531122</v>
      </c>
      <c r="R149" t="b">
        <f t="shared" si="17"/>
        <v>1</v>
      </c>
      <c r="S149" t="b">
        <f t="shared" si="18"/>
        <v>1</v>
      </c>
    </row>
    <row r="150" spans="1:19" x14ac:dyDescent="0.25">
      <c r="A150" s="188"/>
      <c r="B150" s="361" t="s">
        <v>477</v>
      </c>
      <c r="C150" s="333"/>
      <c r="D150" s="328">
        <v>-115.25919627238244</v>
      </c>
      <c r="E150" s="329">
        <v>-172.25676381966957</v>
      </c>
      <c r="F150" s="330">
        <v>-362.03021108331035</v>
      </c>
      <c r="G150" s="331">
        <v>-541.06010264714712</v>
      </c>
      <c r="H150" s="327" t="e">
        <f t="shared" si="15"/>
        <v>#REF!</v>
      </c>
      <c r="I150" s="327">
        <f t="shared" si="16"/>
        <v>134</v>
      </c>
      <c r="J150" s="362">
        <v>0</v>
      </c>
      <c r="K150" s="188"/>
      <c r="L150" t="b">
        <f t="shared" si="12"/>
        <v>1</v>
      </c>
      <c r="M150" t="s">
        <v>477</v>
      </c>
      <c r="N150" s="184">
        <v>-115.25919627238244</v>
      </c>
      <c r="O150" s="184">
        <v>-172.25676381966957</v>
      </c>
      <c r="P150" s="184">
        <v>-362.03021108331035</v>
      </c>
      <c r="Q150">
        <v>-541.06010264714712</v>
      </c>
      <c r="R150" t="b">
        <f t="shared" si="17"/>
        <v>1</v>
      </c>
      <c r="S150" t="b">
        <f t="shared" si="18"/>
        <v>1</v>
      </c>
    </row>
    <row r="151" spans="1:19" x14ac:dyDescent="0.25">
      <c r="A151" s="188"/>
      <c r="B151" s="361" t="s">
        <v>1227</v>
      </c>
      <c r="C151" s="332"/>
      <c r="D151" s="328">
        <v>-54.29540460486264</v>
      </c>
      <c r="E151" s="329">
        <v>-80.709020301820132</v>
      </c>
      <c r="F151" s="330">
        <v>-365.17560585179638</v>
      </c>
      <c r="G151" s="331">
        <v>-542.82614893310017</v>
      </c>
      <c r="H151" s="327" t="e">
        <f t="shared" si="15"/>
        <v>#REF!</v>
      </c>
      <c r="I151" s="327">
        <f t="shared" si="16"/>
        <v>135</v>
      </c>
      <c r="J151" s="362">
        <v>0</v>
      </c>
      <c r="K151" s="188"/>
      <c r="L151" t="b">
        <f t="shared" si="12"/>
        <v>1</v>
      </c>
      <c r="M151" t="s">
        <v>101</v>
      </c>
      <c r="N151" s="184">
        <v>-54.29540460486264</v>
      </c>
      <c r="O151" s="184">
        <v>-80.709020301820132</v>
      </c>
      <c r="P151" s="184">
        <v>-365.17560585179638</v>
      </c>
      <c r="Q151">
        <v>-542.82614893310017</v>
      </c>
      <c r="R151" t="b">
        <f t="shared" si="17"/>
        <v>1</v>
      </c>
      <c r="S151" t="b">
        <f t="shared" si="18"/>
        <v>1</v>
      </c>
    </row>
    <row r="152" spans="1:19" x14ac:dyDescent="0.25">
      <c r="A152" s="188"/>
      <c r="B152" s="361" t="s">
        <v>103</v>
      </c>
      <c r="C152" s="333"/>
      <c r="D152" s="328">
        <v>-52.377083063987016</v>
      </c>
      <c r="E152" s="329">
        <v>-80.04381412246758</v>
      </c>
      <c r="F152" s="330">
        <v>-368.18115594786281</v>
      </c>
      <c r="G152" s="331">
        <v>-562.66256702540841</v>
      </c>
      <c r="H152" s="327" t="e">
        <f t="shared" si="15"/>
        <v>#REF!</v>
      </c>
      <c r="I152" s="327">
        <f t="shared" si="16"/>
        <v>139</v>
      </c>
      <c r="J152" s="362">
        <v>0</v>
      </c>
      <c r="K152" s="188"/>
      <c r="L152" t="b">
        <f t="shared" si="12"/>
        <v>1</v>
      </c>
      <c r="M152" t="s">
        <v>103</v>
      </c>
      <c r="N152" s="184">
        <v>-52.377083063987016</v>
      </c>
      <c r="O152" s="184">
        <v>-80.04381412246758</v>
      </c>
      <c r="P152" s="184">
        <v>-368.18115594786281</v>
      </c>
      <c r="Q152">
        <v>-562.66256702540841</v>
      </c>
      <c r="R152" t="b">
        <f t="shared" si="17"/>
        <v>1</v>
      </c>
      <c r="S152" t="b">
        <f t="shared" si="18"/>
        <v>1</v>
      </c>
    </row>
    <row r="153" spans="1:19" x14ac:dyDescent="0.25">
      <c r="A153" s="188"/>
      <c r="B153" s="361" t="s">
        <v>1228</v>
      </c>
      <c r="C153" s="332"/>
      <c r="D153" s="328">
        <v>-58.604170974010259</v>
      </c>
      <c r="E153" s="329">
        <v>-92.39983665712856</v>
      </c>
      <c r="F153" s="330">
        <v>-368.55419420046576</v>
      </c>
      <c r="G153" s="331">
        <v>-581.09084690448185</v>
      </c>
      <c r="H153" s="327" t="e">
        <f t="shared" si="15"/>
        <v>#REF!</v>
      </c>
      <c r="I153" s="327">
        <f t="shared" si="16"/>
        <v>141</v>
      </c>
      <c r="J153" s="362">
        <v>0</v>
      </c>
      <c r="K153" s="188"/>
      <c r="L153" t="b">
        <f t="shared" si="12"/>
        <v>1</v>
      </c>
      <c r="M153" t="s">
        <v>389</v>
      </c>
      <c r="N153" s="184">
        <v>-58.604170974010259</v>
      </c>
      <c r="O153" s="184">
        <v>-92.39983665712856</v>
      </c>
      <c r="P153" s="184">
        <v>-368.55419420046576</v>
      </c>
      <c r="Q153">
        <v>-581.09084690448185</v>
      </c>
      <c r="R153" t="b">
        <f t="shared" si="17"/>
        <v>1</v>
      </c>
      <c r="S153" t="b">
        <f t="shared" si="18"/>
        <v>1</v>
      </c>
    </row>
    <row r="154" spans="1:19" x14ac:dyDescent="0.25">
      <c r="A154" s="188"/>
      <c r="B154" s="361" t="s">
        <v>1229</v>
      </c>
      <c r="C154" s="332"/>
      <c r="D154" s="328">
        <v>-95.709201669009673</v>
      </c>
      <c r="E154" s="329">
        <v>-140.87608264124867</v>
      </c>
      <c r="F154" s="330">
        <v>-370.38734716318953</v>
      </c>
      <c r="G154" s="331">
        <v>-545.17974884675743</v>
      </c>
      <c r="H154" s="327" t="e">
        <f t="shared" si="15"/>
        <v>#REF!</v>
      </c>
      <c r="I154" s="327">
        <f t="shared" si="16"/>
        <v>137</v>
      </c>
      <c r="J154" s="362">
        <v>0</v>
      </c>
      <c r="K154" s="188"/>
      <c r="L154" t="b">
        <f t="shared" si="12"/>
        <v>1</v>
      </c>
      <c r="M154" t="s">
        <v>399</v>
      </c>
      <c r="N154" s="184">
        <v>-95.709201669009673</v>
      </c>
      <c r="O154" s="184">
        <v>-140.87608264124867</v>
      </c>
      <c r="P154" s="184">
        <v>-370.38734716318953</v>
      </c>
      <c r="Q154">
        <v>-545.17974884675743</v>
      </c>
      <c r="R154" t="b">
        <f t="shared" si="17"/>
        <v>1</v>
      </c>
      <c r="S154" t="b">
        <f t="shared" si="18"/>
        <v>1</v>
      </c>
    </row>
    <row r="155" spans="1:19" x14ac:dyDescent="0.25">
      <c r="A155" s="188"/>
      <c r="B155" s="361" t="s">
        <v>463</v>
      </c>
      <c r="C155" s="333"/>
      <c r="D155" s="328">
        <v>-51.859646663021834</v>
      </c>
      <c r="E155" s="329">
        <v>-78.034871747936506</v>
      </c>
      <c r="F155" s="330">
        <v>-370.81010091181463</v>
      </c>
      <c r="G155" s="331">
        <v>-557.9698383893068</v>
      </c>
      <c r="H155" s="327" t="e">
        <f t="shared" si="15"/>
        <v>#REF!</v>
      </c>
      <c r="I155" s="327">
        <f t="shared" si="16"/>
        <v>138</v>
      </c>
      <c r="J155" s="362">
        <v>0</v>
      </c>
      <c r="K155" s="188"/>
      <c r="L155" t="b">
        <f t="shared" si="12"/>
        <v>1</v>
      </c>
      <c r="M155" t="s">
        <v>463</v>
      </c>
      <c r="N155" s="184">
        <v>-51.859646663021834</v>
      </c>
      <c r="O155" s="184">
        <v>-78.034871747936506</v>
      </c>
      <c r="P155" s="184">
        <v>-370.81010091181463</v>
      </c>
      <c r="Q155">
        <v>-557.9698383893068</v>
      </c>
      <c r="R155" t="b">
        <f t="shared" si="17"/>
        <v>1</v>
      </c>
      <c r="S155" t="b">
        <f t="shared" si="18"/>
        <v>1</v>
      </c>
    </row>
    <row r="156" spans="1:19" x14ac:dyDescent="0.25">
      <c r="A156" s="188"/>
      <c r="B156" s="361" t="s">
        <v>649</v>
      </c>
      <c r="C156" s="333"/>
      <c r="D156" s="328">
        <v>-115.07939623011993</v>
      </c>
      <c r="E156" s="329">
        <v>-176.85013764007169</v>
      </c>
      <c r="F156" s="330">
        <v>-378.72630473384015</v>
      </c>
      <c r="G156" s="331">
        <v>-582.01382101590434</v>
      </c>
      <c r="H156" s="327" t="e">
        <f t="shared" si="15"/>
        <v>#REF!</v>
      </c>
      <c r="I156" s="327">
        <f t="shared" si="16"/>
        <v>143</v>
      </c>
      <c r="J156" s="362">
        <v>0</v>
      </c>
      <c r="K156" s="188"/>
      <c r="L156" t="b">
        <f t="shared" si="12"/>
        <v>1</v>
      </c>
      <c r="M156" t="s">
        <v>649</v>
      </c>
      <c r="N156" s="184">
        <v>-115.07939623011993</v>
      </c>
      <c r="O156" s="184">
        <v>-176.85013764007169</v>
      </c>
      <c r="P156" s="184">
        <v>-378.72630473384015</v>
      </c>
      <c r="Q156">
        <v>-582.01382101590434</v>
      </c>
      <c r="R156" t="b">
        <f t="shared" si="17"/>
        <v>1</v>
      </c>
      <c r="S156" t="b">
        <f t="shared" si="18"/>
        <v>1</v>
      </c>
    </row>
    <row r="157" spans="1:19" x14ac:dyDescent="0.25">
      <c r="A157" s="188">
        <v>1</v>
      </c>
      <c r="B157" s="361" t="s">
        <v>725</v>
      </c>
      <c r="C157" s="333"/>
      <c r="D157" s="328">
        <v>-102.7835170849151</v>
      </c>
      <c r="E157" s="329">
        <v>-161.2819602839042</v>
      </c>
      <c r="F157" s="330">
        <v>-380.3106507200979</v>
      </c>
      <c r="G157" s="331">
        <v>-596.76151395277248</v>
      </c>
      <c r="H157" s="327" t="e">
        <f t="shared" si="15"/>
        <v>#REF!</v>
      </c>
      <c r="I157" s="327">
        <f t="shared" si="16"/>
        <v>146</v>
      </c>
      <c r="J157" s="362">
        <v>0</v>
      </c>
      <c r="K157" s="188"/>
      <c r="L157" t="b">
        <f t="shared" si="12"/>
        <v>1</v>
      </c>
      <c r="M157" t="s">
        <v>725</v>
      </c>
      <c r="N157" s="184">
        <v>-102.7835170849151</v>
      </c>
      <c r="O157" s="184">
        <v>-161.2819602839042</v>
      </c>
      <c r="P157" s="184">
        <v>-380.3106507200979</v>
      </c>
      <c r="Q157">
        <v>-596.76151395277248</v>
      </c>
      <c r="R157" t="b">
        <f t="shared" si="17"/>
        <v>1</v>
      </c>
      <c r="S157" t="b">
        <f t="shared" si="18"/>
        <v>1</v>
      </c>
    </row>
    <row r="158" spans="1:19" x14ac:dyDescent="0.25">
      <c r="A158" s="188">
        <v>1</v>
      </c>
      <c r="B158" s="361" t="s">
        <v>783</v>
      </c>
      <c r="C158" s="333"/>
      <c r="D158" s="328">
        <v>-88.157303380431955</v>
      </c>
      <c r="E158" s="329">
        <v>-133.29671894390972</v>
      </c>
      <c r="F158" s="330">
        <v>-382.7900034755753</v>
      </c>
      <c r="G158" s="331">
        <v>-578.79097421607162</v>
      </c>
      <c r="H158" s="327" t="e">
        <f t="shared" si="15"/>
        <v>#REF!</v>
      </c>
      <c r="I158" s="327">
        <f t="shared" si="16"/>
        <v>140</v>
      </c>
      <c r="J158" s="362">
        <v>0</v>
      </c>
      <c r="K158" s="188"/>
      <c r="L158" t="b">
        <f t="shared" si="12"/>
        <v>1</v>
      </c>
      <c r="M158" t="s">
        <v>783</v>
      </c>
      <c r="N158" s="184">
        <v>-88.157303380431955</v>
      </c>
      <c r="O158" s="184">
        <v>-133.29671894390972</v>
      </c>
      <c r="P158" s="184">
        <v>-382.7900034755753</v>
      </c>
      <c r="Q158">
        <v>-578.79097421607162</v>
      </c>
      <c r="R158" t="b">
        <f t="shared" si="17"/>
        <v>1</v>
      </c>
      <c r="S158" t="b">
        <f t="shared" si="18"/>
        <v>1</v>
      </c>
    </row>
    <row r="159" spans="1:19" x14ac:dyDescent="0.25">
      <c r="A159" s="188">
        <v>1</v>
      </c>
      <c r="B159" s="361" t="s">
        <v>349</v>
      </c>
      <c r="C159" s="333"/>
      <c r="D159" s="328">
        <v>-35.920262387407249</v>
      </c>
      <c r="E159" s="329">
        <v>-53.885917176177486</v>
      </c>
      <c r="F159" s="330">
        <v>-387.46008809914298</v>
      </c>
      <c r="G159" s="331">
        <v>-581.24971335689304</v>
      </c>
      <c r="H159" s="327" t="e">
        <f t="shared" si="15"/>
        <v>#REF!</v>
      </c>
      <c r="I159" s="327">
        <f t="shared" si="16"/>
        <v>142</v>
      </c>
      <c r="J159" s="362">
        <v>0</v>
      </c>
      <c r="K159" s="188"/>
      <c r="L159" t="b">
        <f t="shared" ref="L159:L167" si="19">+M159=B159</f>
        <v>1</v>
      </c>
      <c r="M159" t="s">
        <v>349</v>
      </c>
      <c r="N159" s="184">
        <v>-35.920262387407249</v>
      </c>
      <c r="O159" s="184">
        <v>-53.885917176177486</v>
      </c>
      <c r="P159" s="184">
        <v>-387.46008809914298</v>
      </c>
      <c r="Q159">
        <v>-581.24971335689304</v>
      </c>
      <c r="R159" t="b">
        <f t="shared" si="17"/>
        <v>1</v>
      </c>
      <c r="S159" t="b">
        <f t="shared" si="18"/>
        <v>1</v>
      </c>
    </row>
    <row r="160" spans="1:19" x14ac:dyDescent="0.25">
      <c r="A160" s="188">
        <v>1</v>
      </c>
      <c r="B160" s="361" t="s">
        <v>641</v>
      </c>
      <c r="C160" s="333"/>
      <c r="D160" s="328">
        <v>-58.496032652000935</v>
      </c>
      <c r="E160" s="329">
        <v>-87.766821256822936</v>
      </c>
      <c r="F160" s="330">
        <v>-392.00675940545585</v>
      </c>
      <c r="G160" s="331">
        <v>-588.16274582047515</v>
      </c>
      <c r="H160" s="327" t="e">
        <f t="shared" si="15"/>
        <v>#REF!</v>
      </c>
      <c r="I160" s="327">
        <f t="shared" si="16"/>
        <v>144</v>
      </c>
      <c r="J160" s="362">
        <v>0</v>
      </c>
      <c r="K160" s="188"/>
      <c r="L160" t="b">
        <f t="shared" si="19"/>
        <v>1</v>
      </c>
      <c r="M160" t="s">
        <v>641</v>
      </c>
      <c r="N160" s="184">
        <v>-58.496032652000935</v>
      </c>
      <c r="O160" s="184">
        <v>-87.766821256822936</v>
      </c>
      <c r="P160" s="184">
        <v>-392.00675940545585</v>
      </c>
      <c r="Q160">
        <v>-588.16274582047515</v>
      </c>
      <c r="R160" t="b">
        <f t="shared" si="17"/>
        <v>1</v>
      </c>
      <c r="S160" t="b">
        <f t="shared" si="18"/>
        <v>1</v>
      </c>
    </row>
    <row r="161" spans="1:19" x14ac:dyDescent="0.25">
      <c r="A161" s="188">
        <v>1</v>
      </c>
      <c r="B161" s="361" t="s">
        <v>387</v>
      </c>
      <c r="C161" s="333"/>
      <c r="D161" s="328">
        <v>-84.510888704278642</v>
      </c>
      <c r="E161" s="329">
        <v>-131.95229921358262</v>
      </c>
      <c r="F161" s="330">
        <v>-392.81446070166982</v>
      </c>
      <c r="G161" s="331">
        <v>-613.32654346237655</v>
      </c>
      <c r="H161" s="327" t="e">
        <f t="shared" si="15"/>
        <v>#REF!</v>
      </c>
      <c r="I161" s="327">
        <f t="shared" si="16"/>
        <v>147</v>
      </c>
      <c r="J161" s="362">
        <v>0</v>
      </c>
      <c r="K161" s="188"/>
      <c r="L161" t="b">
        <f t="shared" si="19"/>
        <v>1</v>
      </c>
      <c r="M161" t="s">
        <v>387</v>
      </c>
      <c r="N161" s="184">
        <v>-84.510888704278642</v>
      </c>
      <c r="O161" s="184">
        <v>-131.95229921358262</v>
      </c>
      <c r="P161" s="184">
        <v>-392.81446070166982</v>
      </c>
      <c r="Q161">
        <v>-613.32654346237655</v>
      </c>
      <c r="R161" t="b">
        <f t="shared" si="17"/>
        <v>1</v>
      </c>
      <c r="S161" t="b">
        <f t="shared" si="18"/>
        <v>1</v>
      </c>
    </row>
    <row r="162" spans="1:19" x14ac:dyDescent="0.25">
      <c r="A162" s="188">
        <v>1</v>
      </c>
      <c r="B162" s="361" t="s">
        <v>155</v>
      </c>
      <c r="C162" s="333"/>
      <c r="D162" s="328">
        <v>-92.427375336845046</v>
      </c>
      <c r="E162" s="329">
        <v>-144.02283889829107</v>
      </c>
      <c r="F162" s="330">
        <v>-399.86058921667427</v>
      </c>
      <c r="G162" s="331">
        <v>-623.07359710961794</v>
      </c>
      <c r="H162" s="327" t="e">
        <f t="shared" si="15"/>
        <v>#REF!</v>
      </c>
      <c r="I162" s="327">
        <f t="shared" si="16"/>
        <v>148</v>
      </c>
      <c r="J162" s="362">
        <v>0</v>
      </c>
      <c r="K162" s="188"/>
      <c r="L162" t="b">
        <f t="shared" si="19"/>
        <v>1</v>
      </c>
      <c r="M162" t="s">
        <v>155</v>
      </c>
      <c r="N162" s="184">
        <v>-92.427375336845046</v>
      </c>
      <c r="O162" s="184">
        <v>-144.02283889829107</v>
      </c>
      <c r="P162" s="184">
        <v>-399.86058921667427</v>
      </c>
      <c r="Q162">
        <v>-623.07359710961794</v>
      </c>
      <c r="R162" t="b">
        <f t="shared" si="17"/>
        <v>1</v>
      </c>
      <c r="S162" t="b">
        <f t="shared" si="18"/>
        <v>1</v>
      </c>
    </row>
    <row r="163" spans="1:19" x14ac:dyDescent="0.25">
      <c r="A163" s="188">
        <v>1</v>
      </c>
      <c r="B163" s="361" t="s">
        <v>443</v>
      </c>
      <c r="C163" s="333"/>
      <c r="D163" s="328">
        <v>-207.6450657737476</v>
      </c>
      <c r="E163" s="329">
        <v>-304.35358216048257</v>
      </c>
      <c r="F163" s="330">
        <v>-406.3559887782173</v>
      </c>
      <c r="G163" s="331">
        <v>-595.61203805234629</v>
      </c>
      <c r="H163" s="327" t="e">
        <f t="shared" si="15"/>
        <v>#REF!</v>
      </c>
      <c r="I163" s="327">
        <f t="shared" si="16"/>
        <v>145</v>
      </c>
      <c r="J163" s="362">
        <v>0</v>
      </c>
      <c r="K163" s="188"/>
      <c r="L163" t="b">
        <f t="shared" si="19"/>
        <v>1</v>
      </c>
      <c r="M163" t="s">
        <v>443</v>
      </c>
      <c r="N163" s="184">
        <v>-207.6450657737476</v>
      </c>
      <c r="O163" s="184">
        <v>-304.35358216048257</v>
      </c>
      <c r="P163" s="184">
        <v>-406.3559887782173</v>
      </c>
      <c r="Q163">
        <v>-595.61203805234629</v>
      </c>
      <c r="R163" t="b">
        <f t="shared" si="17"/>
        <v>1</v>
      </c>
      <c r="S163" t="b">
        <f t="shared" si="18"/>
        <v>1</v>
      </c>
    </row>
    <row r="164" spans="1:19" x14ac:dyDescent="0.25">
      <c r="A164" s="188">
        <v>1</v>
      </c>
      <c r="B164" s="361" t="s">
        <v>325</v>
      </c>
      <c r="C164" s="333"/>
      <c r="D164" s="328">
        <v>-115.24590304084114</v>
      </c>
      <c r="E164" s="329">
        <v>-172.85342775199405</v>
      </c>
      <c r="F164" s="330">
        <v>-457.46479297579475</v>
      </c>
      <c r="G164" s="331">
        <v>-686.13595325553456</v>
      </c>
      <c r="H164" s="327" t="e">
        <f t="shared" si="15"/>
        <v>#REF!</v>
      </c>
      <c r="I164" s="327">
        <f t="shared" si="16"/>
        <v>150</v>
      </c>
      <c r="J164" s="362">
        <v>0</v>
      </c>
      <c r="K164" s="188"/>
      <c r="L164" t="b">
        <f t="shared" si="19"/>
        <v>1</v>
      </c>
      <c r="M164" t="s">
        <v>325</v>
      </c>
      <c r="N164" s="184">
        <v>-115.24590304084114</v>
      </c>
      <c r="O164" s="184">
        <v>-172.85342775199405</v>
      </c>
      <c r="P164" s="184">
        <v>-457.46479297579475</v>
      </c>
      <c r="Q164">
        <v>-686.13595325553456</v>
      </c>
      <c r="R164" t="b">
        <f t="shared" si="17"/>
        <v>1</v>
      </c>
      <c r="S164" t="b">
        <f t="shared" si="18"/>
        <v>1</v>
      </c>
    </row>
    <row r="165" spans="1:19" x14ac:dyDescent="0.25">
      <c r="A165" s="188">
        <v>1</v>
      </c>
      <c r="B165" s="361" t="s">
        <v>433</v>
      </c>
      <c r="C165" s="332"/>
      <c r="D165" s="328">
        <v>-217.88689006932327</v>
      </c>
      <c r="E165" s="329">
        <v>-316.4126854390596</v>
      </c>
      <c r="F165" s="330">
        <v>-469.0268454256331</v>
      </c>
      <c r="G165" s="331">
        <v>-681.11506689052362</v>
      </c>
      <c r="H165" s="327" t="e">
        <f t="shared" si="15"/>
        <v>#REF!</v>
      </c>
      <c r="I165" s="327">
        <f t="shared" si="16"/>
        <v>149</v>
      </c>
      <c r="J165" s="362">
        <v>0</v>
      </c>
      <c r="K165" s="188"/>
      <c r="L165" t="b">
        <f t="shared" si="19"/>
        <v>1</v>
      </c>
      <c r="M165" t="s">
        <v>433</v>
      </c>
      <c r="N165" s="184">
        <v>-217.88689006932327</v>
      </c>
      <c r="O165" s="184">
        <v>-316.4126854390596</v>
      </c>
      <c r="P165" s="184">
        <v>-469.0268454256331</v>
      </c>
      <c r="Q165">
        <v>-681.11506689052362</v>
      </c>
      <c r="R165" t="b">
        <f t="shared" si="17"/>
        <v>1</v>
      </c>
      <c r="S165" t="b">
        <f t="shared" si="18"/>
        <v>1</v>
      </c>
    </row>
    <row r="166" spans="1:19" ht="15.75" thickBot="1" x14ac:dyDescent="0.3">
      <c r="A166" s="188">
        <v>1</v>
      </c>
      <c r="B166" s="364" t="s">
        <v>405</v>
      </c>
      <c r="C166" s="365"/>
      <c r="D166" s="366">
        <v>-74.692237975029883</v>
      </c>
      <c r="E166" s="367">
        <v>-108.41678305160806</v>
      </c>
      <c r="F166" s="368">
        <v>-509.30577187978514</v>
      </c>
      <c r="G166" s="369">
        <v>-739.26414409060772</v>
      </c>
      <c r="H166" s="370" t="e">
        <f t="shared" si="15"/>
        <v>#REF!</v>
      </c>
      <c r="I166" s="370">
        <f t="shared" si="16"/>
        <v>151</v>
      </c>
      <c r="J166" s="371">
        <v>0</v>
      </c>
      <c r="K166" s="188"/>
      <c r="L166" t="b">
        <f t="shared" si="19"/>
        <v>1</v>
      </c>
      <c r="M166" t="s">
        <v>405</v>
      </c>
      <c r="N166" s="184">
        <v>-74.692237975029883</v>
      </c>
      <c r="O166" s="184">
        <v>-108.41678305160806</v>
      </c>
      <c r="P166" s="184">
        <v>-509.30577187978514</v>
      </c>
      <c r="Q166">
        <v>-739.26414409060772</v>
      </c>
      <c r="R166" t="b">
        <f t="shared" si="17"/>
        <v>1</v>
      </c>
      <c r="S166" t="b">
        <f t="shared" si="18"/>
        <v>1</v>
      </c>
    </row>
    <row r="167" spans="1:19" ht="15.75" thickBot="1" x14ac:dyDescent="0.3">
      <c r="A167" s="188"/>
      <c r="B167" s="364" t="s">
        <v>1053</v>
      </c>
      <c r="C167" s="365"/>
      <c r="D167" s="366" t="e">
        <f>+MainTable!#REF!</f>
        <v>#REF!</v>
      </c>
      <c r="E167" s="367"/>
      <c r="F167" s="368" t="e">
        <f>+MainTable!#REF!</f>
        <v>#REF!</v>
      </c>
      <c r="G167" s="369"/>
      <c r="H167" s="370"/>
      <c r="I167" s="370"/>
      <c r="J167" s="371"/>
      <c r="K167" s="188"/>
      <c r="L167" t="b">
        <f t="shared" si="19"/>
        <v>0</v>
      </c>
      <c r="M167" t="s">
        <v>191</v>
      </c>
      <c r="N167" s="184">
        <v>-23.511880681753176</v>
      </c>
      <c r="O167" s="184">
        <v>-38.077333253414821</v>
      </c>
      <c r="P167" s="184">
        <v>-2729.4962481719499</v>
      </c>
      <c r="Q167">
        <v>-4420.4008884855848</v>
      </c>
      <c r="R167" t="e">
        <f t="shared" si="17"/>
        <v>#REF!</v>
      </c>
      <c r="S167" t="b">
        <f t="shared" si="18"/>
        <v>0</v>
      </c>
    </row>
    <row r="168" spans="1:19" x14ac:dyDescent="0.25">
      <c r="B168" s="294"/>
      <c r="C168" s="317"/>
      <c r="D168" s="318">
        <f>SUM(D16:D166)</f>
        <v>-11129.560592040049</v>
      </c>
      <c r="E168" s="319">
        <f>SUM(E16:E166)</f>
        <v>-19414.644004678241</v>
      </c>
      <c r="F168" s="320"/>
      <c r="G168" s="321"/>
      <c r="H168" s="188"/>
      <c r="I168" s="188"/>
      <c r="J168" s="323"/>
      <c r="K168" s="188"/>
      <c r="N168" s="225">
        <f>SUM(N16:N167)</f>
        <v>-11153.072472721802</v>
      </c>
    </row>
    <row r="169" spans="1:19" x14ac:dyDescent="0.25">
      <c r="B169" s="294" t="str">
        <f ca="1">CELL("filename")</f>
        <v>G:\Sigoma\Data_Warehouse\2016\[Cuts_9 years_Cuts 2010 to 2019xlsx.xlsx]MainTable</v>
      </c>
      <c r="C169" s="317"/>
      <c r="D169" s="318"/>
      <c r="E169" s="319"/>
      <c r="F169" s="320"/>
      <c r="G169" s="321"/>
      <c r="H169" s="188"/>
      <c r="I169" s="188"/>
      <c r="J169" s="323"/>
      <c r="K169" s="188"/>
    </row>
    <row r="170" spans="1:19" x14ac:dyDescent="0.25">
      <c r="B170" s="294" t="s">
        <v>1233</v>
      </c>
      <c r="C170" s="317"/>
      <c r="D170" s="318">
        <v>-23.511880681753176</v>
      </c>
      <c r="E170" s="319">
        <v>-38.077333253414821</v>
      </c>
      <c r="F170" s="320">
        <v>-2729.4962481719499</v>
      </c>
      <c r="G170" s="321">
        <v>-4420.4008884855848</v>
      </c>
      <c r="H170" s="188" t="e">
        <f>RANK(F170,$F$16:$F$170)</f>
        <v>#REF!</v>
      </c>
      <c r="I170" s="188">
        <f>RANK(G170,$G$16:$G$170)</f>
        <v>152</v>
      </c>
      <c r="J170" s="323">
        <v>0</v>
      </c>
      <c r="K170" s="188"/>
    </row>
    <row r="171" spans="1:19" x14ac:dyDescent="0.25">
      <c r="B171" s="188" t="s">
        <v>1243</v>
      </c>
      <c r="C171" s="315"/>
      <c r="D171" s="316" t="e">
        <f>+MainTable!#REF!</f>
        <v>#REF!</v>
      </c>
      <c r="E171" s="188"/>
      <c r="F171" s="188"/>
      <c r="G171" s="188"/>
      <c r="H171" s="188"/>
      <c r="I171" s="188"/>
      <c r="J171" s="188"/>
      <c r="K171" s="188"/>
      <c r="N171" s="315" t="e">
        <f>+MainTable!#REF!</f>
        <v>#REF!</v>
      </c>
    </row>
    <row r="172" spans="1:19" x14ac:dyDescent="0.25">
      <c r="C172" s="316"/>
      <c r="D172" s="316" t="e">
        <f>+D168+D170+D171</f>
        <v>#REF!</v>
      </c>
      <c r="N172" s="225" t="e">
        <f>+N171+N168</f>
        <v>#REF!</v>
      </c>
    </row>
    <row r="173" spans="1:19" x14ac:dyDescent="0.25">
      <c r="C173" s="316"/>
      <c r="D173" s="316" t="e">
        <f>+MainTable!#REF!</f>
        <v>#REF!</v>
      </c>
    </row>
    <row r="174" spans="1:19" x14ac:dyDescent="0.25">
      <c r="C174" s="316"/>
      <c r="D174" s="316"/>
    </row>
    <row r="175" spans="1:19" x14ac:dyDescent="0.25">
      <c r="C175" s="316"/>
      <c r="D175" s="316"/>
    </row>
    <row r="176" spans="1:19" x14ac:dyDescent="0.25">
      <c r="C176" s="316"/>
      <c r="D176" s="316"/>
    </row>
    <row r="177" spans="2:4" x14ac:dyDescent="0.25">
      <c r="B177">
        <v>100</v>
      </c>
      <c r="C177" s="316">
        <f>+B177*(1-0.016)</f>
        <v>98.4</v>
      </c>
      <c r="D177" s="412">
        <f>+C177/B177-1</f>
        <v>-1.5999999999999903E-2</v>
      </c>
    </row>
    <row r="178" spans="2:4" x14ac:dyDescent="0.25">
      <c r="B178">
        <v>100</v>
      </c>
      <c r="C178" s="316">
        <f>+B178*1.02^4</f>
        <v>108.243216</v>
      </c>
      <c r="D178" s="186">
        <f>+C178/C177-1</f>
        <v>0.10003268292682921</v>
      </c>
    </row>
    <row r="179" spans="2:4" x14ac:dyDescent="0.25">
      <c r="C179" s="316"/>
      <c r="D179" s="316"/>
    </row>
    <row r="180" spans="2:4" x14ac:dyDescent="0.25">
      <c r="C180" s="316"/>
      <c r="D180" s="316"/>
    </row>
    <row r="181" spans="2:4" x14ac:dyDescent="0.25">
      <c r="C181" s="316"/>
      <c r="D181" s="316"/>
    </row>
    <row r="182" spans="2:4" x14ac:dyDescent="0.25">
      <c r="C182" s="316"/>
      <c r="D182" s="316"/>
    </row>
    <row r="183" spans="2:4" x14ac:dyDescent="0.25">
      <c r="C183" s="316"/>
      <c r="D183" s="316"/>
    </row>
    <row r="184" spans="2:4" x14ac:dyDescent="0.25">
      <c r="C184" s="316"/>
      <c r="D184" s="316"/>
    </row>
    <row r="185" spans="2:4" x14ac:dyDescent="0.25">
      <c r="C185" s="316"/>
      <c r="D185" s="316"/>
    </row>
    <row r="186" spans="2:4" x14ac:dyDescent="0.25">
      <c r="C186" s="316"/>
      <c r="D186" s="316"/>
    </row>
    <row r="187" spans="2:4" x14ac:dyDescent="0.25">
      <c r="C187" s="316"/>
      <c r="D187" s="316"/>
    </row>
    <row r="188" spans="2:4" x14ac:dyDescent="0.25">
      <c r="C188" s="316"/>
      <c r="D188" s="316"/>
    </row>
    <row r="189" spans="2:4" x14ac:dyDescent="0.25">
      <c r="C189" s="316"/>
      <c r="D189" s="316"/>
    </row>
    <row r="190" spans="2:4" x14ac:dyDescent="0.25">
      <c r="C190" s="316"/>
      <c r="D190" s="316"/>
    </row>
    <row r="191" spans="2:4" x14ac:dyDescent="0.25">
      <c r="C191" s="316"/>
      <c r="D191" s="316"/>
    </row>
    <row r="192" spans="2:4" x14ac:dyDescent="0.25">
      <c r="C192" s="316"/>
      <c r="D192" s="316"/>
    </row>
    <row r="193" spans="3:4" x14ac:dyDescent="0.25">
      <c r="C193" s="316"/>
      <c r="D193" s="316"/>
    </row>
    <row r="194" spans="3:4" x14ac:dyDescent="0.25">
      <c r="C194" s="316"/>
      <c r="D194" s="316"/>
    </row>
    <row r="195" spans="3:4" x14ac:dyDescent="0.25">
      <c r="C195" s="316"/>
      <c r="D195" s="316"/>
    </row>
    <row r="196" spans="3:4" x14ac:dyDescent="0.25">
      <c r="C196" s="316"/>
      <c r="D196" s="316"/>
    </row>
    <row r="197" spans="3:4" x14ac:dyDescent="0.25">
      <c r="C197" s="316"/>
      <c r="D197" s="316"/>
    </row>
    <row r="198" spans="3:4" x14ac:dyDescent="0.25">
      <c r="C198" s="316"/>
      <c r="D198" s="316"/>
    </row>
    <row r="199" spans="3:4" x14ac:dyDescent="0.25">
      <c r="C199" s="316"/>
      <c r="D199" s="316"/>
    </row>
    <row r="200" spans="3:4" x14ac:dyDescent="0.25">
      <c r="C200" s="316"/>
      <c r="D200" s="316"/>
    </row>
    <row r="201" spans="3:4" x14ac:dyDescent="0.25">
      <c r="C201" s="316"/>
      <c r="D201" s="316"/>
    </row>
    <row r="202" spans="3:4" x14ac:dyDescent="0.25">
      <c r="C202" s="316"/>
      <c r="D202" s="316"/>
    </row>
    <row r="203" spans="3:4" x14ac:dyDescent="0.25">
      <c r="C203" s="316"/>
      <c r="D203" s="316"/>
    </row>
    <row r="204" spans="3:4" x14ac:dyDescent="0.25">
      <c r="C204" s="316"/>
      <c r="D204" s="316"/>
    </row>
    <row r="205" spans="3:4" x14ac:dyDescent="0.25">
      <c r="C205" s="316"/>
      <c r="D205" s="316"/>
    </row>
    <row r="206" spans="3:4" x14ac:dyDescent="0.25">
      <c r="C206" s="316"/>
      <c r="D206" s="316"/>
    </row>
    <row r="207" spans="3:4" x14ac:dyDescent="0.25">
      <c r="C207" s="316"/>
      <c r="D207" s="316"/>
    </row>
    <row r="208" spans="3:4" x14ac:dyDescent="0.25">
      <c r="C208" s="316"/>
      <c r="D208" s="316"/>
    </row>
    <row r="209" spans="3:4" x14ac:dyDescent="0.25">
      <c r="C209" s="316"/>
      <c r="D209" s="316"/>
    </row>
    <row r="210" spans="3:4" x14ac:dyDescent="0.25">
      <c r="C210" s="316"/>
      <c r="D210" s="316"/>
    </row>
    <row r="211" spans="3:4" x14ac:dyDescent="0.25">
      <c r="C211" s="316"/>
      <c r="D211" s="316"/>
    </row>
    <row r="212" spans="3:4" x14ac:dyDescent="0.25">
      <c r="C212" s="316"/>
      <c r="D212" s="316"/>
    </row>
    <row r="213" spans="3:4" x14ac:dyDescent="0.25">
      <c r="C213" s="316"/>
      <c r="D213" s="316"/>
    </row>
    <row r="214" spans="3:4" x14ac:dyDescent="0.25">
      <c r="C214" s="316"/>
      <c r="D214" s="316"/>
    </row>
    <row r="215" spans="3:4" x14ac:dyDescent="0.25">
      <c r="C215" s="316"/>
      <c r="D215" s="316"/>
    </row>
    <row r="216" spans="3:4" x14ac:dyDescent="0.25">
      <c r="C216" s="316"/>
      <c r="D216" s="316"/>
    </row>
    <row r="217" spans="3:4" x14ac:dyDescent="0.25">
      <c r="C217" s="316"/>
      <c r="D217" s="316"/>
    </row>
    <row r="218" spans="3:4" x14ac:dyDescent="0.25">
      <c r="C218" s="316"/>
      <c r="D218" s="316"/>
    </row>
    <row r="219" spans="3:4" x14ac:dyDescent="0.25">
      <c r="C219" s="316"/>
      <c r="D219" s="316"/>
    </row>
    <row r="220" spans="3:4" x14ac:dyDescent="0.25">
      <c r="C220" s="316"/>
      <c r="D220" s="316"/>
    </row>
    <row r="221" spans="3:4" x14ac:dyDescent="0.25">
      <c r="C221" s="316"/>
      <c r="D221" s="316"/>
    </row>
    <row r="222" spans="3:4" x14ac:dyDescent="0.25">
      <c r="C222" s="316"/>
      <c r="D222" s="316"/>
    </row>
    <row r="223" spans="3:4" x14ac:dyDescent="0.25">
      <c r="C223" s="316"/>
      <c r="D223" s="316"/>
    </row>
    <row r="224" spans="3:4" x14ac:dyDescent="0.25">
      <c r="C224" s="316"/>
      <c r="D224" s="316"/>
    </row>
    <row r="225" spans="3:4" x14ac:dyDescent="0.25">
      <c r="C225" s="316"/>
      <c r="D225" s="316"/>
    </row>
    <row r="226" spans="3:4" x14ac:dyDescent="0.25">
      <c r="C226" s="316"/>
      <c r="D226" s="316"/>
    </row>
    <row r="227" spans="3:4" x14ac:dyDescent="0.25">
      <c r="C227" s="316"/>
      <c r="D227" s="316"/>
    </row>
    <row r="228" spans="3:4" x14ac:dyDescent="0.25">
      <c r="C228" s="316"/>
      <c r="D228" s="316"/>
    </row>
    <row r="229" spans="3:4" x14ac:dyDescent="0.25">
      <c r="C229" s="316"/>
      <c r="D229" s="316"/>
    </row>
    <row r="230" spans="3:4" x14ac:dyDescent="0.25">
      <c r="C230" s="316"/>
      <c r="D230" s="316"/>
    </row>
    <row r="231" spans="3:4" x14ac:dyDescent="0.25">
      <c r="C231" s="316"/>
      <c r="D231" s="316"/>
    </row>
    <row r="232" spans="3:4" x14ac:dyDescent="0.25">
      <c r="C232" s="316"/>
      <c r="D232" s="316"/>
    </row>
    <row r="233" spans="3:4" x14ac:dyDescent="0.25">
      <c r="C233" s="316"/>
      <c r="D233" s="316"/>
    </row>
    <row r="234" spans="3:4" x14ac:dyDescent="0.25">
      <c r="C234" s="316"/>
      <c r="D234" s="316"/>
    </row>
    <row r="235" spans="3:4" x14ac:dyDescent="0.25">
      <c r="C235" s="316"/>
      <c r="D235" s="316"/>
    </row>
    <row r="236" spans="3:4" x14ac:dyDescent="0.25">
      <c r="C236" s="316"/>
      <c r="D236" s="316"/>
    </row>
    <row r="237" spans="3:4" x14ac:dyDescent="0.25">
      <c r="C237" s="316"/>
      <c r="D237" s="316"/>
    </row>
    <row r="238" spans="3:4" x14ac:dyDescent="0.25">
      <c r="C238" s="316"/>
      <c r="D238" s="316"/>
    </row>
    <row r="239" spans="3:4" x14ac:dyDescent="0.25">
      <c r="C239" s="316"/>
      <c r="D239" s="316"/>
    </row>
    <row r="240" spans="3:4" x14ac:dyDescent="0.25">
      <c r="C240" s="316"/>
      <c r="D240" s="316"/>
    </row>
    <row r="241" spans="3:4" x14ac:dyDescent="0.25">
      <c r="C241" s="316"/>
      <c r="D241" s="316"/>
    </row>
    <row r="242" spans="3:4" x14ac:dyDescent="0.25">
      <c r="C242" s="316"/>
      <c r="D242" s="316"/>
    </row>
    <row r="243" spans="3:4" x14ac:dyDescent="0.25">
      <c r="C243" s="316"/>
      <c r="D243" s="316"/>
    </row>
    <row r="244" spans="3:4" x14ac:dyDescent="0.25">
      <c r="C244" s="316"/>
      <c r="D244" s="316"/>
    </row>
    <row r="245" spans="3:4" x14ac:dyDescent="0.25">
      <c r="C245" s="316"/>
      <c r="D245" s="316"/>
    </row>
    <row r="246" spans="3:4" x14ac:dyDescent="0.25">
      <c r="C246" s="316"/>
      <c r="D246" s="316"/>
    </row>
    <row r="247" spans="3:4" x14ac:dyDescent="0.25">
      <c r="C247" s="316"/>
      <c r="D247" s="316"/>
    </row>
    <row r="248" spans="3:4" x14ac:dyDescent="0.25">
      <c r="C248" s="316"/>
      <c r="D248" s="316"/>
    </row>
    <row r="249" spans="3:4" x14ac:dyDescent="0.25">
      <c r="C249" s="316"/>
      <c r="D249" s="316"/>
    </row>
    <row r="250" spans="3:4" x14ac:dyDescent="0.25">
      <c r="C250" s="316"/>
      <c r="D250" s="316"/>
    </row>
    <row r="251" spans="3:4" x14ac:dyDescent="0.25">
      <c r="C251" s="316"/>
      <c r="D251" s="316"/>
    </row>
    <row r="252" spans="3:4" x14ac:dyDescent="0.25">
      <c r="C252" s="316"/>
      <c r="D252" s="316"/>
    </row>
    <row r="253" spans="3:4" x14ac:dyDescent="0.25">
      <c r="C253" s="316"/>
      <c r="D253" s="316"/>
    </row>
    <row r="254" spans="3:4" x14ac:dyDescent="0.25">
      <c r="C254" s="316"/>
      <c r="D254" s="316"/>
    </row>
    <row r="255" spans="3:4" x14ac:dyDescent="0.25">
      <c r="C255" s="316"/>
      <c r="D255" s="316"/>
    </row>
    <row r="256" spans="3:4" x14ac:dyDescent="0.25">
      <c r="C256" s="316"/>
      <c r="D256" s="316"/>
    </row>
    <row r="257" spans="3:4" x14ac:dyDescent="0.25">
      <c r="C257" s="316"/>
      <c r="D257" s="316"/>
    </row>
    <row r="258" spans="3:4" x14ac:dyDescent="0.25">
      <c r="C258" s="316"/>
      <c r="D258" s="316"/>
    </row>
    <row r="259" spans="3:4" x14ac:dyDescent="0.25">
      <c r="C259" s="316"/>
      <c r="D259" s="316"/>
    </row>
    <row r="260" spans="3:4" x14ac:dyDescent="0.25">
      <c r="C260" s="316"/>
      <c r="D260" s="316"/>
    </row>
    <row r="261" spans="3:4" x14ac:dyDescent="0.25">
      <c r="C261" s="316"/>
      <c r="D261" s="316"/>
    </row>
    <row r="262" spans="3:4" x14ac:dyDescent="0.25">
      <c r="C262" s="316"/>
      <c r="D262" s="316"/>
    </row>
    <row r="263" spans="3:4" x14ac:dyDescent="0.25">
      <c r="C263" s="316"/>
      <c r="D263" s="316"/>
    </row>
    <row r="264" spans="3:4" x14ac:dyDescent="0.25">
      <c r="C264" s="316"/>
      <c r="D264" s="316"/>
    </row>
    <row r="265" spans="3:4" x14ac:dyDescent="0.25">
      <c r="C265" s="316"/>
      <c r="D265" s="316"/>
    </row>
    <row r="266" spans="3:4" x14ac:dyDescent="0.25">
      <c r="C266" s="316"/>
      <c r="D266" s="316"/>
    </row>
    <row r="267" spans="3:4" x14ac:dyDescent="0.25">
      <c r="C267" s="316"/>
      <c r="D267" s="316"/>
    </row>
    <row r="268" spans="3:4" x14ac:dyDescent="0.25">
      <c r="C268" s="316"/>
      <c r="D268" s="316"/>
    </row>
    <row r="269" spans="3:4" x14ac:dyDescent="0.25">
      <c r="C269" s="316"/>
      <c r="D269" s="316"/>
    </row>
    <row r="270" spans="3:4" x14ac:dyDescent="0.25">
      <c r="C270" s="316"/>
      <c r="D270" s="316"/>
    </row>
    <row r="271" spans="3:4" x14ac:dyDescent="0.25">
      <c r="C271" s="316"/>
      <c r="D271" s="316"/>
    </row>
    <row r="272" spans="3:4" x14ac:dyDescent="0.25">
      <c r="C272" s="316"/>
      <c r="D272" s="316"/>
    </row>
    <row r="273" spans="3:4" x14ac:dyDescent="0.25">
      <c r="C273" s="316"/>
      <c r="D273" s="316"/>
    </row>
    <row r="274" spans="3:4" x14ac:dyDescent="0.25">
      <c r="C274" s="316"/>
      <c r="D274" s="316"/>
    </row>
    <row r="275" spans="3:4" x14ac:dyDescent="0.25">
      <c r="C275" s="316"/>
      <c r="D275" s="316"/>
    </row>
    <row r="276" spans="3:4" x14ac:dyDescent="0.25">
      <c r="C276" s="316"/>
      <c r="D276" s="316"/>
    </row>
    <row r="277" spans="3:4" x14ac:dyDescent="0.25">
      <c r="C277" s="316"/>
      <c r="D277" s="316"/>
    </row>
    <row r="278" spans="3:4" x14ac:dyDescent="0.25">
      <c r="C278" s="316"/>
      <c r="D278" s="316"/>
    </row>
    <row r="279" spans="3:4" x14ac:dyDescent="0.25">
      <c r="C279" s="316"/>
      <c r="D279" s="316"/>
    </row>
    <row r="280" spans="3:4" x14ac:dyDescent="0.25">
      <c r="C280" s="316"/>
      <c r="D280" s="316"/>
    </row>
    <row r="281" spans="3:4" x14ac:dyDescent="0.25">
      <c r="C281" s="316"/>
      <c r="D281" s="316"/>
    </row>
    <row r="282" spans="3:4" x14ac:dyDescent="0.25">
      <c r="C282" s="316"/>
      <c r="D282" s="316"/>
    </row>
    <row r="283" spans="3:4" x14ac:dyDescent="0.25">
      <c r="C283" s="316"/>
      <c r="D283" s="316"/>
    </row>
    <row r="284" spans="3:4" x14ac:dyDescent="0.25">
      <c r="C284" s="316"/>
      <c r="D284" s="316"/>
    </row>
    <row r="285" spans="3:4" x14ac:dyDescent="0.25">
      <c r="C285" s="316"/>
      <c r="D285" s="316"/>
    </row>
    <row r="286" spans="3:4" x14ac:dyDescent="0.25">
      <c r="C286" s="316"/>
      <c r="D286" s="316"/>
    </row>
    <row r="287" spans="3:4" x14ac:dyDescent="0.25">
      <c r="C287" s="316"/>
      <c r="D287" s="316"/>
    </row>
    <row r="288" spans="3:4" x14ac:dyDescent="0.25">
      <c r="C288" s="316"/>
      <c r="D288" s="316"/>
    </row>
    <row r="289" spans="3:4" x14ac:dyDescent="0.25">
      <c r="C289" s="316"/>
      <c r="D289" s="316"/>
    </row>
    <row r="290" spans="3:4" x14ac:dyDescent="0.25">
      <c r="C290" s="316"/>
      <c r="D290" s="316"/>
    </row>
    <row r="291" spans="3:4" x14ac:dyDescent="0.25">
      <c r="C291" s="316"/>
      <c r="D291" s="316"/>
    </row>
    <row r="292" spans="3:4" x14ac:dyDescent="0.25">
      <c r="C292" s="316"/>
      <c r="D292" s="316"/>
    </row>
    <row r="293" spans="3:4" x14ac:dyDescent="0.25">
      <c r="C293" s="316"/>
      <c r="D293" s="316"/>
    </row>
    <row r="294" spans="3:4" x14ac:dyDescent="0.25">
      <c r="C294" s="316"/>
      <c r="D294" s="316"/>
    </row>
    <row r="295" spans="3:4" x14ac:dyDescent="0.25">
      <c r="C295" s="316"/>
      <c r="D295" s="316"/>
    </row>
    <row r="296" spans="3:4" x14ac:dyDescent="0.25">
      <c r="C296" s="316"/>
      <c r="D296" s="316"/>
    </row>
    <row r="297" spans="3:4" x14ac:dyDescent="0.25">
      <c r="C297" s="316"/>
      <c r="D297" s="316"/>
    </row>
    <row r="298" spans="3:4" x14ac:dyDescent="0.25">
      <c r="C298" s="316"/>
      <c r="D298" s="316"/>
    </row>
    <row r="299" spans="3:4" x14ac:dyDescent="0.25">
      <c r="C299" s="316"/>
      <c r="D299" s="316"/>
    </row>
    <row r="300" spans="3:4" x14ac:dyDescent="0.25">
      <c r="C300" s="316"/>
      <c r="D300" s="316"/>
    </row>
    <row r="301" spans="3:4" x14ac:dyDescent="0.25">
      <c r="C301" s="316"/>
      <c r="D301" s="316"/>
    </row>
    <row r="302" spans="3:4" x14ac:dyDescent="0.25">
      <c r="C302" s="316"/>
      <c r="D302" s="316"/>
    </row>
    <row r="303" spans="3:4" x14ac:dyDescent="0.25">
      <c r="C303" s="316"/>
      <c r="D303" s="316"/>
    </row>
    <row r="304" spans="3:4" x14ac:dyDescent="0.25">
      <c r="C304" s="316"/>
      <c r="D304" s="316"/>
    </row>
    <row r="305" spans="3:4" x14ac:dyDescent="0.25">
      <c r="C305" s="316"/>
      <c r="D305" s="316"/>
    </row>
    <row r="306" spans="3:4" x14ac:dyDescent="0.25">
      <c r="C306" s="316"/>
      <c r="D306" s="316"/>
    </row>
    <row r="307" spans="3:4" x14ac:dyDescent="0.25">
      <c r="C307" s="316"/>
      <c r="D307" s="316"/>
    </row>
    <row r="308" spans="3:4" x14ac:dyDescent="0.25">
      <c r="C308" s="316"/>
      <c r="D308" s="316"/>
    </row>
    <row r="309" spans="3:4" x14ac:dyDescent="0.25">
      <c r="C309" s="316"/>
      <c r="D309" s="316"/>
    </row>
    <row r="310" spans="3:4" x14ac:dyDescent="0.25">
      <c r="C310" s="316"/>
      <c r="D310" s="316"/>
    </row>
    <row r="311" spans="3:4" x14ac:dyDescent="0.25">
      <c r="C311" s="316"/>
      <c r="D311" s="316"/>
    </row>
    <row r="312" spans="3:4" x14ac:dyDescent="0.25">
      <c r="C312" s="316"/>
      <c r="D312" s="316"/>
    </row>
    <row r="313" spans="3:4" x14ac:dyDescent="0.25">
      <c r="C313" s="316"/>
      <c r="D313" s="316"/>
    </row>
    <row r="314" spans="3:4" x14ac:dyDescent="0.25">
      <c r="C314" s="316"/>
      <c r="D314" s="316"/>
    </row>
    <row r="315" spans="3:4" x14ac:dyDescent="0.25">
      <c r="C315" s="316"/>
      <c r="D315" s="316"/>
    </row>
    <row r="316" spans="3:4" x14ac:dyDescent="0.25">
      <c r="C316" s="316"/>
      <c r="D316" s="316"/>
    </row>
    <row r="317" spans="3:4" x14ac:dyDescent="0.25">
      <c r="C317" s="316"/>
      <c r="D317" s="316"/>
    </row>
    <row r="318" spans="3:4" x14ac:dyDescent="0.25">
      <c r="C318" s="316"/>
      <c r="D318" s="316"/>
    </row>
    <row r="319" spans="3:4" x14ac:dyDescent="0.25">
      <c r="C319" s="316"/>
      <c r="D319" s="316"/>
    </row>
    <row r="320" spans="3:4" x14ac:dyDescent="0.25">
      <c r="C320" s="316"/>
      <c r="D320" s="316"/>
    </row>
    <row r="321" spans="3:4" x14ac:dyDescent="0.25">
      <c r="C321" s="316"/>
      <c r="D321" s="316"/>
    </row>
    <row r="322" spans="3:4" x14ac:dyDescent="0.25">
      <c r="C322" s="316"/>
      <c r="D322" s="316"/>
    </row>
    <row r="323" spans="3:4" x14ac:dyDescent="0.25">
      <c r="C323" s="316"/>
      <c r="D323" s="316"/>
    </row>
    <row r="324" spans="3:4" x14ac:dyDescent="0.25">
      <c r="C324" s="316"/>
      <c r="D324" s="316"/>
    </row>
    <row r="325" spans="3:4" x14ac:dyDescent="0.25">
      <c r="C325" s="316"/>
      <c r="D325" s="316"/>
    </row>
    <row r="326" spans="3:4" x14ac:dyDescent="0.25">
      <c r="C326" s="316"/>
      <c r="D326" s="316"/>
    </row>
    <row r="327" spans="3:4" x14ac:dyDescent="0.25">
      <c r="C327" s="316"/>
      <c r="D327" s="316"/>
    </row>
    <row r="328" spans="3:4" x14ac:dyDescent="0.25">
      <c r="C328" s="316"/>
      <c r="D328" s="316"/>
    </row>
    <row r="329" spans="3:4" x14ac:dyDescent="0.25">
      <c r="C329" s="316"/>
      <c r="D329" s="316"/>
    </row>
    <row r="330" spans="3:4" x14ac:dyDescent="0.25">
      <c r="C330" s="316"/>
      <c r="D330" s="316"/>
    </row>
    <row r="331" spans="3:4" x14ac:dyDescent="0.25">
      <c r="C331" s="316"/>
      <c r="D331" s="316"/>
    </row>
    <row r="332" spans="3:4" x14ac:dyDescent="0.25">
      <c r="C332" s="316"/>
      <c r="D332" s="316"/>
    </row>
    <row r="333" spans="3:4" x14ac:dyDescent="0.25">
      <c r="C333" s="316"/>
      <c r="D333" s="316"/>
    </row>
    <row r="334" spans="3:4" x14ac:dyDescent="0.25">
      <c r="C334" s="316"/>
      <c r="D334" s="316"/>
    </row>
    <row r="335" spans="3:4" x14ac:dyDescent="0.25">
      <c r="C335" s="316"/>
      <c r="D335" s="316"/>
    </row>
    <row r="336" spans="3:4" x14ac:dyDescent="0.25">
      <c r="C336" s="316"/>
      <c r="D336" s="316"/>
    </row>
    <row r="337" spans="3:4" x14ac:dyDescent="0.25">
      <c r="C337" s="316"/>
      <c r="D337" s="316"/>
    </row>
    <row r="338" spans="3:4" x14ac:dyDescent="0.25">
      <c r="C338" s="316"/>
      <c r="D338" s="316"/>
    </row>
    <row r="339" spans="3:4" x14ac:dyDescent="0.25">
      <c r="C339" s="316"/>
      <c r="D339" s="316"/>
    </row>
    <row r="340" spans="3:4" x14ac:dyDescent="0.25">
      <c r="C340" s="316"/>
      <c r="D340" s="316"/>
    </row>
    <row r="341" spans="3:4" x14ac:dyDescent="0.25">
      <c r="C341" s="316"/>
      <c r="D341" s="316"/>
    </row>
    <row r="342" spans="3:4" x14ac:dyDescent="0.25">
      <c r="C342" s="316"/>
      <c r="D342" s="316"/>
    </row>
    <row r="343" spans="3:4" x14ac:dyDescent="0.25">
      <c r="C343" s="316"/>
      <c r="D343" s="316"/>
    </row>
    <row r="344" spans="3:4" x14ac:dyDescent="0.25">
      <c r="C344" s="316"/>
      <c r="D344" s="316"/>
    </row>
    <row r="345" spans="3:4" x14ac:dyDescent="0.25">
      <c r="C345" s="316"/>
      <c r="D345" s="316"/>
    </row>
    <row r="346" spans="3:4" x14ac:dyDescent="0.25">
      <c r="C346" s="316"/>
      <c r="D346" s="316"/>
    </row>
    <row r="347" spans="3:4" x14ac:dyDescent="0.25">
      <c r="C347" s="316"/>
      <c r="D347" s="316"/>
    </row>
    <row r="348" spans="3:4" x14ac:dyDescent="0.25">
      <c r="C348" s="316"/>
      <c r="D348" s="316"/>
    </row>
    <row r="349" spans="3:4" x14ac:dyDescent="0.25">
      <c r="C349" s="316"/>
      <c r="D349" s="316"/>
    </row>
    <row r="350" spans="3:4" x14ac:dyDescent="0.25">
      <c r="C350" s="316"/>
      <c r="D350" s="316"/>
    </row>
    <row r="351" spans="3:4" x14ac:dyDescent="0.25">
      <c r="C351" s="316"/>
      <c r="D351" s="316"/>
    </row>
    <row r="352" spans="3:4" x14ac:dyDescent="0.25">
      <c r="C352" s="316"/>
      <c r="D352" s="316"/>
    </row>
    <row r="353" spans="3:4" x14ac:dyDescent="0.25">
      <c r="C353" s="316"/>
      <c r="D353" s="316"/>
    </row>
    <row r="354" spans="3:4" x14ac:dyDescent="0.25">
      <c r="C354" s="316"/>
      <c r="D354" s="316"/>
    </row>
    <row r="355" spans="3:4" x14ac:dyDescent="0.25">
      <c r="C355" s="316"/>
      <c r="D355" s="316"/>
    </row>
    <row r="356" spans="3:4" x14ac:dyDescent="0.25">
      <c r="C356" s="316"/>
      <c r="D356" s="316"/>
    </row>
    <row r="357" spans="3:4" x14ac:dyDescent="0.25">
      <c r="C357" s="316"/>
      <c r="D357" s="316"/>
    </row>
    <row r="358" spans="3:4" x14ac:dyDescent="0.25">
      <c r="C358" s="316"/>
      <c r="D358" s="316"/>
    </row>
    <row r="359" spans="3:4" x14ac:dyDescent="0.25">
      <c r="C359" s="316"/>
      <c r="D359" s="316"/>
    </row>
    <row r="360" spans="3:4" x14ac:dyDescent="0.25">
      <c r="C360" s="316"/>
      <c r="D360" s="316"/>
    </row>
    <row r="361" spans="3:4" x14ac:dyDescent="0.25">
      <c r="C361" s="316"/>
      <c r="D361" s="316"/>
    </row>
    <row r="362" spans="3:4" x14ac:dyDescent="0.25">
      <c r="C362" s="316"/>
      <c r="D362" s="316"/>
    </row>
    <row r="363" spans="3:4" x14ac:dyDescent="0.25">
      <c r="C363" s="316"/>
      <c r="D363" s="316"/>
    </row>
    <row r="364" spans="3:4" x14ac:dyDescent="0.25">
      <c r="C364" s="316"/>
      <c r="D364" s="316"/>
    </row>
    <row r="365" spans="3:4" x14ac:dyDescent="0.25">
      <c r="C365" s="316"/>
      <c r="D365" s="316"/>
    </row>
    <row r="366" spans="3:4" x14ac:dyDescent="0.25">
      <c r="C366" s="316"/>
      <c r="D366" s="316"/>
    </row>
    <row r="367" spans="3:4" x14ac:dyDescent="0.25">
      <c r="C367" s="316"/>
      <c r="D367" s="316"/>
    </row>
    <row r="368" spans="3:4" x14ac:dyDescent="0.25">
      <c r="C368" s="316"/>
      <c r="D368" s="316"/>
    </row>
    <row r="369" spans="3:4" x14ac:dyDescent="0.25">
      <c r="C369" s="316"/>
      <c r="D369" s="316"/>
    </row>
    <row r="370" spans="3:4" x14ac:dyDescent="0.25">
      <c r="C370" s="316"/>
      <c r="D370" s="316"/>
    </row>
    <row r="371" spans="3:4" x14ac:dyDescent="0.25">
      <c r="C371" s="316"/>
      <c r="D371" s="316"/>
    </row>
    <row r="372" spans="3:4" x14ac:dyDescent="0.25">
      <c r="C372" s="316"/>
      <c r="D372" s="316"/>
    </row>
    <row r="373" spans="3:4" x14ac:dyDescent="0.25">
      <c r="C373" s="316"/>
      <c r="D373" s="316"/>
    </row>
    <row r="374" spans="3:4" x14ac:dyDescent="0.25">
      <c r="C374" s="316"/>
      <c r="D374" s="316"/>
    </row>
    <row r="375" spans="3:4" x14ac:dyDescent="0.25">
      <c r="C375" s="316"/>
      <c r="D375" s="316"/>
    </row>
    <row r="376" spans="3:4" x14ac:dyDescent="0.25">
      <c r="C376" s="316"/>
      <c r="D376" s="316"/>
    </row>
    <row r="377" spans="3:4" x14ac:dyDescent="0.25">
      <c r="C377" s="316"/>
      <c r="D377" s="316"/>
    </row>
    <row r="378" spans="3:4" x14ac:dyDescent="0.25">
      <c r="C378" s="316"/>
      <c r="D378" s="316"/>
    </row>
    <row r="379" spans="3:4" x14ac:dyDescent="0.25">
      <c r="C379" s="316"/>
      <c r="D379" s="316"/>
    </row>
    <row r="380" spans="3:4" x14ac:dyDescent="0.25">
      <c r="C380" s="316"/>
      <c r="D380" s="316"/>
    </row>
    <row r="381" spans="3:4" x14ac:dyDescent="0.25">
      <c r="C381" s="316"/>
      <c r="D381" s="316"/>
    </row>
    <row r="382" spans="3:4" x14ac:dyDescent="0.25">
      <c r="C382" s="316"/>
      <c r="D382" s="316"/>
    </row>
    <row r="383" spans="3:4" x14ac:dyDescent="0.25">
      <c r="C383" s="316"/>
      <c r="D383" s="316"/>
    </row>
    <row r="384" spans="3:4" x14ac:dyDescent="0.25">
      <c r="C384" s="316"/>
      <c r="D384" s="316"/>
    </row>
    <row r="385" spans="3:4" x14ac:dyDescent="0.25">
      <c r="C385" s="316"/>
      <c r="D385" s="316"/>
    </row>
    <row r="386" spans="3:4" x14ac:dyDescent="0.25">
      <c r="C386" s="316"/>
      <c r="D386" s="316"/>
    </row>
    <row r="387" spans="3:4" x14ac:dyDescent="0.25">
      <c r="C387" s="316"/>
      <c r="D387" s="316"/>
    </row>
    <row r="388" spans="3:4" x14ac:dyDescent="0.25">
      <c r="C388" s="316"/>
      <c r="D388" s="316"/>
    </row>
    <row r="389" spans="3:4" x14ac:dyDescent="0.25">
      <c r="C389" s="316"/>
      <c r="D389" s="316"/>
    </row>
    <row r="390" spans="3:4" x14ac:dyDescent="0.25">
      <c r="C390" s="316"/>
      <c r="D390" s="316"/>
    </row>
    <row r="391" spans="3:4" x14ac:dyDescent="0.25">
      <c r="C391" s="316"/>
      <c r="D391" s="316"/>
    </row>
    <row r="392" spans="3:4" x14ac:dyDescent="0.25">
      <c r="C392" s="316"/>
      <c r="D392" s="316"/>
    </row>
    <row r="393" spans="3:4" x14ac:dyDescent="0.25">
      <c r="C393" s="316"/>
      <c r="D393" s="316"/>
    </row>
    <row r="394" spans="3:4" x14ac:dyDescent="0.25">
      <c r="C394" s="316"/>
      <c r="D394" s="316"/>
    </row>
    <row r="395" spans="3:4" x14ac:dyDescent="0.25">
      <c r="C395" s="316"/>
      <c r="D395" s="316"/>
    </row>
    <row r="396" spans="3:4" x14ac:dyDescent="0.25">
      <c r="C396" s="316"/>
      <c r="D396" s="316"/>
    </row>
    <row r="397" spans="3:4" x14ac:dyDescent="0.25">
      <c r="C397" s="316"/>
      <c r="D397" s="316"/>
    </row>
    <row r="398" spans="3:4" x14ac:dyDescent="0.25">
      <c r="C398" s="316"/>
      <c r="D398" s="316"/>
    </row>
    <row r="399" spans="3:4" x14ac:dyDescent="0.25">
      <c r="C399" s="316"/>
      <c r="D399" s="316"/>
    </row>
    <row r="400" spans="3:4" x14ac:dyDescent="0.25">
      <c r="C400" s="316"/>
      <c r="D400" s="316"/>
    </row>
    <row r="401" spans="3:4" x14ac:dyDescent="0.25">
      <c r="C401" s="316"/>
      <c r="D401" s="316"/>
    </row>
    <row r="402" spans="3:4" x14ac:dyDescent="0.25">
      <c r="C402" s="316"/>
      <c r="D402" s="316"/>
    </row>
    <row r="403" spans="3:4" x14ac:dyDescent="0.25">
      <c r="C403" s="316"/>
      <c r="D403" s="316"/>
    </row>
    <row r="404" spans="3:4" x14ac:dyDescent="0.25">
      <c r="C404" s="316"/>
      <c r="D404" s="316"/>
    </row>
    <row r="405" spans="3:4" x14ac:dyDescent="0.25">
      <c r="C405" s="316"/>
      <c r="D405" s="316"/>
    </row>
    <row r="406" spans="3:4" x14ac:dyDescent="0.25">
      <c r="C406" s="316"/>
      <c r="D406" s="316"/>
    </row>
    <row r="407" spans="3:4" x14ac:dyDescent="0.25">
      <c r="C407" s="316"/>
      <c r="D407" s="316"/>
    </row>
    <row r="408" spans="3:4" x14ac:dyDescent="0.25">
      <c r="C408" s="316"/>
      <c r="D408" s="316"/>
    </row>
    <row r="409" spans="3:4" x14ac:dyDescent="0.25">
      <c r="C409" s="316"/>
      <c r="D409" s="316"/>
    </row>
    <row r="410" spans="3:4" x14ac:dyDescent="0.25">
      <c r="C410" s="316"/>
      <c r="D410" s="316"/>
    </row>
    <row r="411" spans="3:4" x14ac:dyDescent="0.25">
      <c r="C411" s="316"/>
      <c r="D411" s="316"/>
    </row>
    <row r="412" spans="3:4" x14ac:dyDescent="0.25">
      <c r="C412" s="316"/>
      <c r="D412" s="316"/>
    </row>
    <row r="413" spans="3:4" x14ac:dyDescent="0.25">
      <c r="C413" s="316"/>
      <c r="D413" s="316"/>
    </row>
    <row r="414" spans="3:4" x14ac:dyDescent="0.25">
      <c r="C414" s="316"/>
      <c r="D414" s="316"/>
    </row>
    <row r="415" spans="3:4" x14ac:dyDescent="0.25">
      <c r="C415" s="316"/>
      <c r="D415" s="316"/>
    </row>
    <row r="416" spans="3:4" x14ac:dyDescent="0.25">
      <c r="C416" s="316"/>
      <c r="D416" s="316"/>
    </row>
    <row r="417" spans="3:4" x14ac:dyDescent="0.25">
      <c r="C417" s="316"/>
      <c r="D417" s="316"/>
    </row>
    <row r="418" spans="3:4" x14ac:dyDescent="0.25">
      <c r="C418" s="316"/>
      <c r="D418" s="316"/>
    </row>
    <row r="419" spans="3:4" x14ac:dyDescent="0.25">
      <c r="C419" s="316"/>
      <c r="D419" s="316"/>
    </row>
    <row r="420" spans="3:4" x14ac:dyDescent="0.25">
      <c r="C420" s="316"/>
      <c r="D420" s="316"/>
    </row>
    <row r="421" spans="3:4" x14ac:dyDescent="0.25">
      <c r="C421" s="316"/>
      <c r="D421" s="316"/>
    </row>
    <row r="422" spans="3:4" x14ac:dyDescent="0.25">
      <c r="C422" s="316"/>
      <c r="D422" s="316"/>
    </row>
    <row r="423" spans="3:4" x14ac:dyDescent="0.25">
      <c r="C423" s="316"/>
      <c r="D423" s="316"/>
    </row>
    <row r="424" spans="3:4" x14ac:dyDescent="0.25">
      <c r="C424" s="316"/>
      <c r="D424" s="316"/>
    </row>
    <row r="425" spans="3:4" x14ac:dyDescent="0.25">
      <c r="C425" s="316"/>
      <c r="D425" s="316"/>
    </row>
    <row r="426" spans="3:4" x14ac:dyDescent="0.25">
      <c r="C426" s="316"/>
      <c r="D426" s="316"/>
    </row>
    <row r="427" spans="3:4" x14ac:dyDescent="0.25">
      <c r="C427" s="316"/>
      <c r="D427" s="316"/>
    </row>
    <row r="428" spans="3:4" x14ac:dyDescent="0.25">
      <c r="C428" s="316"/>
      <c r="D428" s="316"/>
    </row>
    <row r="429" spans="3:4" x14ac:dyDescent="0.25">
      <c r="C429" s="316"/>
      <c r="D429" s="316"/>
    </row>
    <row r="430" spans="3:4" x14ac:dyDescent="0.25">
      <c r="C430" s="316"/>
      <c r="D430" s="316"/>
    </row>
    <row r="431" spans="3:4" x14ac:dyDescent="0.25">
      <c r="C431" s="316"/>
      <c r="D431" s="316"/>
    </row>
    <row r="432" spans="3:4" x14ac:dyDescent="0.25">
      <c r="C432" s="316"/>
      <c r="D432" s="316"/>
    </row>
    <row r="433" spans="3:4" x14ac:dyDescent="0.25">
      <c r="C433" s="316"/>
      <c r="D433" s="316"/>
    </row>
    <row r="434" spans="3:4" x14ac:dyDescent="0.25">
      <c r="C434" s="316"/>
      <c r="D434" s="316"/>
    </row>
    <row r="435" spans="3:4" x14ac:dyDescent="0.25">
      <c r="C435" s="316"/>
      <c r="D435" s="316"/>
    </row>
    <row r="436" spans="3:4" x14ac:dyDescent="0.25">
      <c r="C436" s="316"/>
      <c r="D436" s="316"/>
    </row>
    <row r="437" spans="3:4" x14ac:dyDescent="0.25">
      <c r="C437" s="316"/>
      <c r="D437" s="316"/>
    </row>
    <row r="438" spans="3:4" x14ac:dyDescent="0.25">
      <c r="C438" s="316"/>
      <c r="D438" s="316"/>
    </row>
    <row r="439" spans="3:4" x14ac:dyDescent="0.25">
      <c r="C439" s="316"/>
      <c r="D439" s="316"/>
    </row>
    <row r="440" spans="3:4" x14ac:dyDescent="0.25">
      <c r="C440" s="316"/>
      <c r="D440" s="316"/>
    </row>
    <row r="441" spans="3:4" x14ac:dyDescent="0.25">
      <c r="C441" s="316"/>
      <c r="D441" s="316"/>
    </row>
    <row r="442" spans="3:4" x14ac:dyDescent="0.25">
      <c r="C442" s="316"/>
      <c r="D442" s="316"/>
    </row>
    <row r="443" spans="3:4" x14ac:dyDescent="0.25">
      <c r="C443" s="316"/>
      <c r="D443" s="316"/>
    </row>
    <row r="444" spans="3:4" x14ac:dyDescent="0.25">
      <c r="C444" s="316"/>
      <c r="D444" s="316"/>
    </row>
    <row r="445" spans="3:4" x14ac:dyDescent="0.25">
      <c r="C445" s="316"/>
      <c r="D445" s="316"/>
    </row>
    <row r="446" spans="3:4" x14ac:dyDescent="0.25">
      <c r="C446" s="316"/>
      <c r="D446" s="316"/>
    </row>
    <row r="447" spans="3:4" x14ac:dyDescent="0.25">
      <c r="C447" s="316"/>
      <c r="D447" s="316"/>
    </row>
    <row r="448" spans="3:4" x14ac:dyDescent="0.25">
      <c r="C448" s="316"/>
      <c r="D448" s="316"/>
    </row>
    <row r="449" spans="3:4" x14ac:dyDescent="0.25">
      <c r="C449" s="316"/>
      <c r="D449" s="316"/>
    </row>
    <row r="450" spans="3:4" x14ac:dyDescent="0.25">
      <c r="C450" s="316"/>
      <c r="D450" s="316"/>
    </row>
    <row r="451" spans="3:4" x14ac:dyDescent="0.25">
      <c r="C451" s="316"/>
      <c r="D451" s="316"/>
    </row>
    <row r="452" spans="3:4" x14ac:dyDescent="0.25">
      <c r="C452" s="316"/>
      <c r="D452" s="316"/>
    </row>
    <row r="453" spans="3:4" x14ac:dyDescent="0.25">
      <c r="C453" s="316"/>
      <c r="D453" s="316"/>
    </row>
    <row r="454" spans="3:4" x14ac:dyDescent="0.25">
      <c r="C454" s="316"/>
      <c r="D454" s="316"/>
    </row>
    <row r="455" spans="3:4" x14ac:dyDescent="0.25">
      <c r="C455" s="316"/>
      <c r="D455" s="316"/>
    </row>
    <row r="456" spans="3:4" x14ac:dyDescent="0.25">
      <c r="C456" s="316"/>
      <c r="D456" s="316"/>
    </row>
    <row r="457" spans="3:4" x14ac:dyDescent="0.25">
      <c r="C457" s="316"/>
      <c r="D457" s="316"/>
    </row>
    <row r="458" spans="3:4" x14ac:dyDescent="0.25">
      <c r="C458" s="316"/>
      <c r="D458" s="316"/>
    </row>
    <row r="459" spans="3:4" x14ac:dyDescent="0.25">
      <c r="C459" s="316"/>
      <c r="D459" s="316"/>
    </row>
    <row r="460" spans="3:4" x14ac:dyDescent="0.25">
      <c r="C460" s="316"/>
      <c r="D460" s="316"/>
    </row>
    <row r="461" spans="3:4" x14ac:dyDescent="0.25">
      <c r="C461" s="316"/>
      <c r="D461" s="316"/>
    </row>
    <row r="462" spans="3:4" x14ac:dyDescent="0.25">
      <c r="C462" s="316"/>
      <c r="D462" s="316"/>
    </row>
    <row r="463" spans="3:4" x14ac:dyDescent="0.25">
      <c r="C463" s="316"/>
      <c r="D463" s="316"/>
    </row>
    <row r="464" spans="3:4" x14ac:dyDescent="0.25">
      <c r="C464" s="316"/>
      <c r="D464" s="316"/>
    </row>
    <row r="465" spans="3:4" x14ac:dyDescent="0.25">
      <c r="C465" s="316"/>
      <c r="D465" s="316"/>
    </row>
    <row r="466" spans="3:4" x14ac:dyDescent="0.25">
      <c r="C466" s="316"/>
      <c r="D466" s="316"/>
    </row>
    <row r="467" spans="3:4" x14ac:dyDescent="0.25">
      <c r="C467" s="316"/>
      <c r="D467" s="316"/>
    </row>
    <row r="468" spans="3:4" x14ac:dyDescent="0.25">
      <c r="C468" s="316"/>
      <c r="D468" s="316"/>
    </row>
    <row r="469" spans="3:4" x14ac:dyDescent="0.25">
      <c r="C469" s="316"/>
      <c r="D469" s="316"/>
    </row>
    <row r="470" spans="3:4" x14ac:dyDescent="0.25">
      <c r="C470" s="316"/>
      <c r="D470" s="316"/>
    </row>
    <row r="471" spans="3:4" x14ac:dyDescent="0.25">
      <c r="C471" s="316"/>
      <c r="D471" s="316"/>
    </row>
    <row r="472" spans="3:4" x14ac:dyDescent="0.25">
      <c r="C472" s="316"/>
      <c r="D472" s="316"/>
    </row>
    <row r="473" spans="3:4" x14ac:dyDescent="0.25">
      <c r="C473" s="316"/>
      <c r="D473" s="316"/>
    </row>
    <row r="474" spans="3:4" x14ac:dyDescent="0.25">
      <c r="C474" s="316"/>
      <c r="D474" s="316"/>
    </row>
    <row r="475" spans="3:4" x14ac:dyDescent="0.25">
      <c r="C475" s="316"/>
      <c r="D475" s="316"/>
    </row>
    <row r="476" spans="3:4" x14ac:dyDescent="0.25">
      <c r="C476" s="316"/>
      <c r="D476" s="316"/>
    </row>
    <row r="477" spans="3:4" x14ac:dyDescent="0.25">
      <c r="C477" s="316"/>
      <c r="D477" s="316"/>
    </row>
    <row r="478" spans="3:4" x14ac:dyDescent="0.25">
      <c r="C478" s="316"/>
      <c r="D478" s="316"/>
    </row>
    <row r="479" spans="3:4" x14ac:dyDescent="0.25">
      <c r="C479" s="316"/>
      <c r="D479" s="316"/>
    </row>
    <row r="480" spans="3:4" x14ac:dyDescent="0.25">
      <c r="C480" s="316"/>
      <c r="D480" s="316"/>
    </row>
    <row r="481" spans="2:15" x14ac:dyDescent="0.25">
      <c r="C481" s="316"/>
      <c r="D481" s="316"/>
    </row>
    <row r="482" spans="2:15" x14ac:dyDescent="0.25">
      <c r="C482" s="316"/>
      <c r="D482" s="316"/>
    </row>
    <row r="488" spans="2:15" ht="15.75" thickBot="1" x14ac:dyDescent="0.3"/>
    <row r="489" spans="2:15" x14ac:dyDescent="0.25">
      <c r="B489" s="404" t="s">
        <v>1245</v>
      </c>
      <c r="C489" s="387"/>
      <c r="D489" s="388"/>
      <c r="F489" s="407"/>
      <c r="J489" s="386"/>
      <c r="K489" s="387"/>
      <c r="L489" s="387"/>
      <c r="M489" s="387"/>
      <c r="N489" s="387"/>
      <c r="O489" s="388"/>
    </row>
    <row r="490" spans="2:15" x14ac:dyDescent="0.25">
      <c r="B490" s="405" t="s">
        <v>1251</v>
      </c>
      <c r="C490" s="390"/>
      <c r="D490" s="391"/>
      <c r="F490" s="408"/>
      <c r="J490" s="389"/>
      <c r="K490" s="390"/>
      <c r="L490" s="390"/>
      <c r="M490" s="390"/>
      <c r="N490" s="390"/>
      <c r="O490" s="391"/>
    </row>
    <row r="491" spans="2:15" x14ac:dyDescent="0.25">
      <c r="B491" s="405" t="s">
        <v>1246</v>
      </c>
      <c r="C491" s="390"/>
      <c r="D491" s="391"/>
      <c r="F491" s="408"/>
      <c r="J491" s="389"/>
      <c r="K491" s="390"/>
      <c r="L491" s="390"/>
      <c r="M491" s="390"/>
      <c r="N491" s="390"/>
      <c r="O491" s="391"/>
    </row>
    <row r="492" spans="2:15" ht="15.75" thickBot="1" x14ac:dyDescent="0.3">
      <c r="B492" s="406"/>
      <c r="C492" s="401"/>
      <c r="D492" s="402"/>
      <c r="F492" s="409"/>
      <c r="J492" s="400"/>
      <c r="K492" s="401"/>
      <c r="L492" s="401"/>
      <c r="M492" s="401"/>
      <c r="N492" s="401"/>
      <c r="O492" s="402"/>
    </row>
    <row r="497" spans="2:7" x14ac:dyDescent="0.25">
      <c r="B497" t="s">
        <v>1234</v>
      </c>
    </row>
    <row r="498" spans="2:7" x14ac:dyDescent="0.25">
      <c r="D498" t="s">
        <v>1196</v>
      </c>
      <c r="E498" t="s">
        <v>1230</v>
      </c>
      <c r="F498" t="s">
        <v>1231</v>
      </c>
      <c r="G498" t="s">
        <v>1253</v>
      </c>
    </row>
    <row r="499" spans="2:7" x14ac:dyDescent="0.25">
      <c r="D499" t="s">
        <v>47</v>
      </c>
      <c r="E499" t="s">
        <v>984</v>
      </c>
      <c r="F499" t="s">
        <v>1235</v>
      </c>
      <c r="G499" t="s">
        <v>47</v>
      </c>
    </row>
    <row r="500" spans="2:7" x14ac:dyDescent="0.25">
      <c r="B500" t="s">
        <v>49</v>
      </c>
      <c r="D500">
        <v>-11384.467536325901</v>
      </c>
      <c r="E500">
        <v>-210.56595463177896</v>
      </c>
      <c r="G500">
        <v>300</v>
      </c>
    </row>
    <row r="501" spans="2:7" x14ac:dyDescent="0.25">
      <c r="B501" t="s">
        <v>801</v>
      </c>
      <c r="D501">
        <v>-6.502644133550973</v>
      </c>
      <c r="E501">
        <v>-40.259313972665588</v>
      </c>
      <c r="F501">
        <v>1</v>
      </c>
      <c r="G501">
        <v>4.2135039855018306</v>
      </c>
    </row>
    <row r="502" spans="2:7" x14ac:dyDescent="0.25">
      <c r="B502" t="s">
        <v>685</v>
      </c>
      <c r="D502">
        <v>-62.021489477006917</v>
      </c>
      <c r="E502">
        <v>-53.469520843738536</v>
      </c>
      <c r="F502">
        <v>2</v>
      </c>
      <c r="G502">
        <v>26.78462805836547</v>
      </c>
    </row>
    <row r="503" spans="2:7" x14ac:dyDescent="0.25">
      <c r="B503" t="s">
        <v>1214</v>
      </c>
      <c r="D503">
        <v>-8.5105330704172246</v>
      </c>
      <c r="E503">
        <v>-57.5102077293826</v>
      </c>
      <c r="F503">
        <v>3</v>
      </c>
      <c r="G503">
        <v>2.5406608582865249</v>
      </c>
    </row>
    <row r="504" spans="2:7" x14ac:dyDescent="0.25">
      <c r="B504" t="s">
        <v>139</v>
      </c>
      <c r="D504">
        <v>-31.616203995134185</v>
      </c>
      <c r="E504">
        <v>-61.489189468827128</v>
      </c>
      <c r="F504">
        <v>4</v>
      </c>
      <c r="G504">
        <v>9.9475868382072647</v>
      </c>
    </row>
    <row r="505" spans="2:7" x14ac:dyDescent="0.25">
      <c r="B505" t="s">
        <v>165</v>
      </c>
      <c r="D505">
        <v>-17.190787900760341</v>
      </c>
      <c r="E505">
        <v>-65.485722179406437</v>
      </c>
      <c r="F505">
        <v>5</v>
      </c>
      <c r="G505">
        <v>4.4595002685668828</v>
      </c>
    </row>
    <row r="506" spans="2:7" x14ac:dyDescent="0.25">
      <c r="B506" t="s">
        <v>581</v>
      </c>
      <c r="D506">
        <v>-2.5699543560129854</v>
      </c>
      <c r="E506">
        <v>-66.745126636530898</v>
      </c>
      <c r="F506">
        <v>6</v>
      </c>
      <c r="G506">
        <v>0.67650445308706686</v>
      </c>
    </row>
    <row r="507" spans="2:7" x14ac:dyDescent="0.25">
      <c r="B507" t="s">
        <v>1215</v>
      </c>
      <c r="D507">
        <v>-14.911549435891715</v>
      </c>
      <c r="E507">
        <v>-77.057492227312594</v>
      </c>
      <c r="F507">
        <v>7</v>
      </c>
      <c r="G507">
        <v>5.8300296342399696</v>
      </c>
    </row>
    <row r="508" spans="2:7" x14ac:dyDescent="0.25">
      <c r="B508" t="s">
        <v>53</v>
      </c>
      <c r="D508">
        <v>-659.16205141597152</v>
      </c>
      <c r="E508">
        <v>-77.998555833232928</v>
      </c>
      <c r="F508">
        <v>8</v>
      </c>
      <c r="G508">
        <v>0</v>
      </c>
    </row>
    <row r="509" spans="2:7" x14ac:dyDescent="0.25">
      <c r="B509" t="s">
        <v>333</v>
      </c>
      <c r="D509">
        <v>-105.46748662707543</v>
      </c>
      <c r="E509">
        <v>-78.643284609481299</v>
      </c>
      <c r="F509">
        <v>9</v>
      </c>
      <c r="G509">
        <v>20.106311503444758</v>
      </c>
    </row>
    <row r="510" spans="2:7" x14ac:dyDescent="0.25">
      <c r="B510" t="s">
        <v>779</v>
      </c>
      <c r="D510">
        <v>-65.660800569429227</v>
      </c>
      <c r="E510">
        <v>-79.615966855897852</v>
      </c>
      <c r="F510">
        <v>10</v>
      </c>
      <c r="G510">
        <v>13.680278942610279</v>
      </c>
    </row>
    <row r="511" spans="2:7" x14ac:dyDescent="0.25">
      <c r="B511" t="s">
        <v>725</v>
      </c>
      <c r="D511">
        <v>-102.7835170849151</v>
      </c>
      <c r="E511">
        <v>-380.3106507200979</v>
      </c>
      <c r="F511">
        <v>143</v>
      </c>
      <c r="G511">
        <v>0</v>
      </c>
    </row>
    <row r="512" spans="2:7" x14ac:dyDescent="0.25">
      <c r="B512" t="s">
        <v>783</v>
      </c>
      <c r="D512">
        <v>-88.157303380431955</v>
      </c>
      <c r="E512">
        <v>-382.7900034755753</v>
      </c>
      <c r="F512">
        <v>144</v>
      </c>
      <c r="G512">
        <v>0</v>
      </c>
    </row>
    <row r="513" spans="2:7" x14ac:dyDescent="0.25">
      <c r="B513" t="s">
        <v>349</v>
      </c>
      <c r="D513">
        <v>-35.920262387407249</v>
      </c>
      <c r="E513">
        <v>-387.46008809914298</v>
      </c>
      <c r="F513">
        <v>145</v>
      </c>
      <c r="G513">
        <v>0</v>
      </c>
    </row>
    <row r="514" spans="2:7" x14ac:dyDescent="0.25">
      <c r="B514" t="s">
        <v>641</v>
      </c>
      <c r="D514">
        <v>-58.496032652000935</v>
      </c>
      <c r="E514">
        <v>-392.00675940545585</v>
      </c>
      <c r="F514">
        <v>146</v>
      </c>
      <c r="G514">
        <v>0</v>
      </c>
    </row>
    <row r="515" spans="2:7" x14ac:dyDescent="0.25">
      <c r="B515" t="s">
        <v>387</v>
      </c>
      <c r="D515">
        <v>-84.510888704278642</v>
      </c>
      <c r="E515">
        <v>-392.81446070166982</v>
      </c>
      <c r="F515">
        <v>147</v>
      </c>
      <c r="G515">
        <v>0</v>
      </c>
    </row>
    <row r="516" spans="2:7" x14ac:dyDescent="0.25">
      <c r="B516" t="s">
        <v>155</v>
      </c>
      <c r="D516">
        <v>-92.427375336845046</v>
      </c>
      <c r="E516">
        <v>-399.86058921667427</v>
      </c>
      <c r="F516">
        <v>148</v>
      </c>
      <c r="G516">
        <v>0</v>
      </c>
    </row>
    <row r="517" spans="2:7" x14ac:dyDescent="0.25">
      <c r="B517" t="s">
        <v>443</v>
      </c>
      <c r="D517">
        <v>-207.6450657737476</v>
      </c>
      <c r="E517">
        <v>-406.3559887782173</v>
      </c>
      <c r="F517">
        <v>149</v>
      </c>
      <c r="G517">
        <v>0</v>
      </c>
    </row>
    <row r="518" spans="2:7" x14ac:dyDescent="0.25">
      <c r="B518" t="s">
        <v>325</v>
      </c>
      <c r="D518">
        <v>-115.24590304084114</v>
      </c>
      <c r="E518">
        <v>-457.46479297579475</v>
      </c>
      <c r="F518">
        <v>150</v>
      </c>
      <c r="G518">
        <v>0</v>
      </c>
    </row>
    <row r="519" spans="2:7" x14ac:dyDescent="0.25">
      <c r="B519" t="s">
        <v>433</v>
      </c>
      <c r="D519">
        <v>-217.88689006932327</v>
      </c>
      <c r="E519">
        <v>-469.0268454256331</v>
      </c>
      <c r="F519">
        <v>151</v>
      </c>
      <c r="G519">
        <v>0</v>
      </c>
    </row>
    <row r="520" spans="2:7" x14ac:dyDescent="0.25">
      <c r="B520" t="s">
        <v>405</v>
      </c>
      <c r="D520">
        <v>-74.692237975029883</v>
      </c>
      <c r="E520">
        <v>-509.30577187978514</v>
      </c>
      <c r="F520">
        <v>152</v>
      </c>
      <c r="G520">
        <v>0</v>
      </c>
    </row>
  </sheetData>
  <autoFilter ref="B15:S482"/>
  <sortState ref="M15:Q166">
    <sortCondition descending="1" ref="P15:P166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9"/>
  <sheetViews>
    <sheetView topLeftCell="A5" zoomScale="75" zoomScaleNormal="75" workbookViewId="0">
      <selection activeCell="D9" sqref="D9"/>
    </sheetView>
  </sheetViews>
  <sheetFormatPr defaultRowHeight="15" x14ac:dyDescent="0.25"/>
  <cols>
    <col min="1" max="1" width="6.7109375" style="265" customWidth="1"/>
    <col min="2" max="2" width="30.140625" style="265" bestFit="1" customWidth="1"/>
    <col min="3" max="3" width="17.85546875" style="230" customWidth="1"/>
    <col min="4" max="4" width="17.85546875" style="231" customWidth="1"/>
    <col min="5" max="5" width="11.140625" style="188" customWidth="1"/>
    <col min="6" max="6" width="15.85546875" style="233" customWidth="1"/>
    <col min="7" max="7" width="17.85546875" style="188" customWidth="1"/>
    <col min="8" max="8" width="14" style="232" bestFit="1" customWidth="1"/>
    <col min="9" max="9" width="17" style="232" bestFit="1" customWidth="1"/>
    <col min="10" max="10" width="12.85546875" style="230" bestFit="1" customWidth="1"/>
    <col min="11" max="12" width="17.85546875" style="188" customWidth="1"/>
    <col min="13" max="16384" width="9.140625" style="188"/>
  </cols>
  <sheetData>
    <row r="1" spans="1:17" ht="15.75" x14ac:dyDescent="0.25">
      <c r="A1" s="228">
        <v>0</v>
      </c>
      <c r="B1" s="229" t="s">
        <v>1308</v>
      </c>
      <c r="E1" s="463"/>
      <c r="F1" s="464"/>
      <c r="G1" s="463"/>
      <c r="H1" s="465"/>
      <c r="I1" s="465"/>
      <c r="J1" s="466"/>
      <c r="K1" s="463"/>
      <c r="L1" s="463"/>
      <c r="M1" s="463"/>
      <c r="N1" s="463"/>
      <c r="O1" s="463"/>
      <c r="P1" s="463"/>
      <c r="Q1" s="463"/>
    </row>
    <row r="2" spans="1:17" s="426" customFormat="1" ht="15.75" x14ac:dyDescent="0.25">
      <c r="A2" s="228"/>
      <c r="C2" s="427"/>
      <c r="D2" s="427"/>
      <c r="E2" s="467"/>
      <c r="F2" s="467"/>
      <c r="G2" s="467"/>
      <c r="H2" s="467"/>
      <c r="I2" s="467"/>
      <c r="J2" s="467"/>
      <c r="K2" s="467"/>
      <c r="L2" s="467"/>
      <c r="M2" s="468"/>
      <c r="N2" s="469"/>
      <c r="O2" s="469"/>
      <c r="P2" s="469"/>
      <c r="Q2" s="469"/>
    </row>
    <row r="3" spans="1:17" s="426" customFormat="1" x14ac:dyDescent="0.25">
      <c r="A3" s="487">
        <f>COLUMN()</f>
        <v>1</v>
      </c>
      <c r="B3" s="487">
        <f>COLUMN()</f>
        <v>2</v>
      </c>
      <c r="C3" s="487">
        <f>COLUMN()</f>
        <v>3</v>
      </c>
      <c r="D3" s="487">
        <f>COLUMN()</f>
        <v>4</v>
      </c>
      <c r="E3" s="487">
        <f>COLUMN()</f>
        <v>5</v>
      </c>
      <c r="F3" s="487">
        <f>COLUMN()</f>
        <v>6</v>
      </c>
      <c r="G3" s="487">
        <f>COLUMN()</f>
        <v>7</v>
      </c>
      <c r="H3" s="487">
        <f>COLUMN()</f>
        <v>8</v>
      </c>
      <c r="I3" s="487">
        <f>COLUMN()</f>
        <v>9</v>
      </c>
      <c r="J3" s="487">
        <f>COLUMN()</f>
        <v>10</v>
      </c>
      <c r="K3" s="487">
        <f>COLUMN()</f>
        <v>11</v>
      </c>
      <c r="L3" s="487">
        <f>COLUMN()</f>
        <v>12</v>
      </c>
      <c r="M3" s="456"/>
    </row>
    <row r="4" spans="1:17" ht="15.75" thickBot="1" x14ac:dyDescent="0.3">
      <c r="A4" s="470"/>
      <c r="B4" s="471"/>
      <c r="C4" s="472"/>
      <c r="D4" s="472"/>
      <c r="E4" s="426"/>
      <c r="F4" s="433"/>
      <c r="G4" s="426"/>
      <c r="H4" s="472"/>
      <c r="I4" s="472"/>
      <c r="J4" s="472"/>
      <c r="K4" s="426"/>
      <c r="L4" s="426"/>
    </row>
    <row r="5" spans="1:17" s="439" customFormat="1" ht="90.75" thickBot="1" x14ac:dyDescent="0.3">
      <c r="A5" s="236" t="s">
        <v>1057</v>
      </c>
      <c r="B5" s="434" t="s">
        <v>4</v>
      </c>
      <c r="C5" s="435" t="s">
        <v>1054</v>
      </c>
      <c r="D5" s="242" t="s">
        <v>1309</v>
      </c>
      <c r="E5" s="239" t="s">
        <v>1063</v>
      </c>
      <c r="F5" s="436" t="s">
        <v>1064</v>
      </c>
      <c r="G5" s="436" t="s">
        <v>1255</v>
      </c>
      <c r="H5" s="437" t="s">
        <v>1066</v>
      </c>
      <c r="I5" s="437" t="s">
        <v>1294</v>
      </c>
      <c r="J5" s="437" t="s">
        <v>1060</v>
      </c>
      <c r="K5" s="435" t="s">
        <v>1054</v>
      </c>
      <c r="L5" s="438" t="s">
        <v>1310</v>
      </c>
      <c r="O5" s="440"/>
    </row>
    <row r="6" spans="1:17" s="439" customFormat="1" ht="15.75" thickBot="1" x14ac:dyDescent="0.3">
      <c r="A6" s="236"/>
      <c r="B6" s="237"/>
      <c r="C6" s="253" t="s">
        <v>1069</v>
      </c>
      <c r="D6" s="441" t="s">
        <v>1069</v>
      </c>
      <c r="E6" s="441" t="s">
        <v>1069</v>
      </c>
      <c r="F6" s="442" t="s">
        <v>1069</v>
      </c>
      <c r="G6" s="442" t="s">
        <v>1069</v>
      </c>
      <c r="H6" s="441" t="s">
        <v>1069</v>
      </c>
      <c r="I6" s="441" t="s">
        <v>1069</v>
      </c>
      <c r="J6" s="441" t="s">
        <v>1069</v>
      </c>
      <c r="K6" s="473" t="s">
        <v>1069</v>
      </c>
      <c r="L6" s="443" t="s">
        <v>862</v>
      </c>
      <c r="O6" s="440"/>
    </row>
    <row r="7" spans="1:17" s="439" customFormat="1" ht="15.75" thickBot="1" x14ac:dyDescent="0.3">
      <c r="A7" s="236"/>
      <c r="B7" s="237"/>
      <c r="C7" s="444" t="s">
        <v>1296</v>
      </c>
      <c r="D7" s="256" t="s">
        <v>1311</v>
      </c>
      <c r="E7" s="257" t="s">
        <v>1311</v>
      </c>
      <c r="F7" s="257" t="s">
        <v>1311</v>
      </c>
      <c r="G7" s="257" t="s">
        <v>1311</v>
      </c>
      <c r="H7" s="256" t="s">
        <v>1311</v>
      </c>
      <c r="I7" s="258" t="s">
        <v>1311</v>
      </c>
      <c r="J7" s="258" t="s">
        <v>1311</v>
      </c>
      <c r="K7" s="474" t="s">
        <v>1311</v>
      </c>
      <c r="L7" s="475"/>
      <c r="O7" s="440"/>
    </row>
    <row r="8" spans="1:17" x14ac:dyDescent="0.25">
      <c r="C8" s="446"/>
      <c r="J8" s="447"/>
      <c r="K8" s="476"/>
      <c r="L8" s="448"/>
      <c r="O8" s="440"/>
    </row>
    <row r="9" spans="1:17" x14ac:dyDescent="0.25">
      <c r="A9" s="265" t="s">
        <v>48</v>
      </c>
      <c r="B9" s="265" t="s">
        <v>49</v>
      </c>
      <c r="C9" s="449">
        <v>43493.839751579057</v>
      </c>
      <c r="D9" s="272">
        <v>14584.285119456714</v>
      </c>
      <c r="E9" s="450">
        <v>25773.452451532954</v>
      </c>
      <c r="F9" s="273">
        <v>1811.5287490532178</v>
      </c>
      <c r="G9" s="450">
        <v>44.030203134261505</v>
      </c>
      <c r="H9" s="272">
        <v>1500.0000009999999</v>
      </c>
      <c r="I9" s="272">
        <v>899.99999999999966</v>
      </c>
      <c r="J9" s="270">
        <v>65</v>
      </c>
      <c r="K9" s="477">
        <v>44678.296524177131</v>
      </c>
      <c r="L9" s="425">
        <v>2.7232747887132043E-2</v>
      </c>
      <c r="O9" s="440"/>
    </row>
    <row r="10" spans="1:17" x14ac:dyDescent="0.25">
      <c r="B10" s="286"/>
      <c r="C10" s="451"/>
      <c r="D10" s="273"/>
      <c r="E10" s="450"/>
      <c r="F10" s="273"/>
      <c r="G10" s="450"/>
      <c r="H10" s="273"/>
      <c r="I10" s="272"/>
      <c r="J10" s="273"/>
      <c r="K10" s="477"/>
      <c r="L10" s="425"/>
      <c r="O10" s="440"/>
    </row>
    <row r="11" spans="1:17" x14ac:dyDescent="0.25">
      <c r="A11" s="265" t="s">
        <v>54</v>
      </c>
      <c r="B11" s="265" t="s">
        <v>55</v>
      </c>
      <c r="C11" s="449">
        <v>8.2057716979385322</v>
      </c>
      <c r="D11" s="274">
        <v>1.397463663536</v>
      </c>
      <c r="E11" s="272">
        <v>6.2879646215150675</v>
      </c>
      <c r="F11" s="279">
        <v>0</v>
      </c>
      <c r="G11" s="452">
        <v>0</v>
      </c>
      <c r="H11" s="274">
        <v>0</v>
      </c>
      <c r="I11" s="272">
        <v>0.40586265081077372</v>
      </c>
      <c r="J11" s="270">
        <v>0</v>
      </c>
      <c r="K11" s="275">
        <v>8.0912909358618421</v>
      </c>
      <c r="L11" s="425">
        <v>-1.3951248741839863E-2</v>
      </c>
      <c r="O11" s="440"/>
      <c r="Q11" s="450"/>
    </row>
    <row r="12" spans="1:17" x14ac:dyDescent="0.25">
      <c r="A12" s="265" t="s">
        <v>56</v>
      </c>
      <c r="B12" s="265" t="s">
        <v>57</v>
      </c>
      <c r="C12" s="449">
        <v>10.742047951565118</v>
      </c>
      <c r="D12" s="274">
        <v>3.8452072440359997</v>
      </c>
      <c r="E12" s="272">
        <v>5.1987171661056877</v>
      </c>
      <c r="F12" s="279">
        <v>0</v>
      </c>
      <c r="G12" s="452">
        <v>0.15956250593374957</v>
      </c>
      <c r="H12" s="274">
        <v>0</v>
      </c>
      <c r="I12" s="272">
        <v>1.1765966420963454</v>
      </c>
      <c r="J12" s="270">
        <v>0.26124866013632819</v>
      </c>
      <c r="K12" s="275">
        <v>10.641332218308111</v>
      </c>
      <c r="L12" s="425">
        <v>-9.3758409673019606E-3</v>
      </c>
      <c r="O12" s="440"/>
    </row>
    <row r="13" spans="1:17" x14ac:dyDescent="0.25">
      <c r="A13" s="265" t="s">
        <v>58</v>
      </c>
      <c r="B13" s="265" t="s">
        <v>59</v>
      </c>
      <c r="C13" s="449">
        <v>11.03093125184345</v>
      </c>
      <c r="D13" s="274">
        <v>3.2211487426619998</v>
      </c>
      <c r="E13" s="272">
        <v>6.2588936952716123</v>
      </c>
      <c r="F13" s="279">
        <v>0</v>
      </c>
      <c r="G13" s="452">
        <v>0.22283604410767799</v>
      </c>
      <c r="H13" s="274">
        <v>0</v>
      </c>
      <c r="I13" s="272">
        <v>1.1942322752151606</v>
      </c>
      <c r="J13" s="270">
        <v>0</v>
      </c>
      <c r="K13" s="275">
        <v>10.897110757256451</v>
      </c>
      <c r="L13" s="425">
        <v>-1.2131386873128718E-2</v>
      </c>
      <c r="O13" s="440"/>
    </row>
    <row r="14" spans="1:17" x14ac:dyDescent="0.25">
      <c r="A14" s="265" t="s">
        <v>60</v>
      </c>
      <c r="B14" s="265" t="s">
        <v>61</v>
      </c>
      <c r="C14" s="449">
        <v>17.059598165028433</v>
      </c>
      <c r="D14" s="274">
        <v>3.234193126314</v>
      </c>
      <c r="E14" s="272">
        <v>10.585338298972369</v>
      </c>
      <c r="F14" s="279">
        <v>0</v>
      </c>
      <c r="G14" s="452">
        <v>0.40287210128663337</v>
      </c>
      <c r="H14" s="274">
        <v>0</v>
      </c>
      <c r="I14" s="272">
        <v>2.697503802489158</v>
      </c>
      <c r="J14" s="270">
        <v>0</v>
      </c>
      <c r="K14" s="275">
        <v>16.919907329062159</v>
      </c>
      <c r="L14" s="425">
        <v>-8.1884013102157989E-3</v>
      </c>
      <c r="O14" s="440"/>
    </row>
    <row r="15" spans="1:17" x14ac:dyDescent="0.25">
      <c r="A15" s="265" t="s">
        <v>62</v>
      </c>
      <c r="B15" s="265" t="s">
        <v>63</v>
      </c>
      <c r="C15" s="449">
        <v>12.605728661866028</v>
      </c>
      <c r="D15" s="274">
        <v>4.0719581971349994</v>
      </c>
      <c r="E15" s="272">
        <v>6.3001774983523271</v>
      </c>
      <c r="F15" s="279">
        <v>0</v>
      </c>
      <c r="G15" s="452">
        <v>0.20311659309092539</v>
      </c>
      <c r="H15" s="274">
        <v>0</v>
      </c>
      <c r="I15" s="272">
        <v>1.8905979921646969</v>
      </c>
      <c r="J15" s="270">
        <v>0</v>
      </c>
      <c r="K15" s="275">
        <v>12.46585028074295</v>
      </c>
      <c r="L15" s="425">
        <v>-1.1096413771480566E-2</v>
      </c>
      <c r="O15" s="440"/>
    </row>
    <row r="16" spans="1:17" x14ac:dyDescent="0.25">
      <c r="A16" s="265" t="s">
        <v>64</v>
      </c>
      <c r="B16" s="265" t="s">
        <v>65</v>
      </c>
      <c r="C16" s="449">
        <v>12.921667364208805</v>
      </c>
      <c r="D16" s="274">
        <v>2.6357262512829998</v>
      </c>
      <c r="E16" s="272">
        <v>7.3178614902637822</v>
      </c>
      <c r="F16" s="279">
        <v>0</v>
      </c>
      <c r="G16" s="452">
        <v>0.35140301920683664</v>
      </c>
      <c r="H16" s="274">
        <v>0</v>
      </c>
      <c r="I16" s="272">
        <v>2.4902868427999869</v>
      </c>
      <c r="J16" s="270">
        <v>6.667353130071188E-2</v>
      </c>
      <c r="K16" s="275">
        <v>12.861951134854317</v>
      </c>
      <c r="L16" s="425">
        <v>-4.6214027703493444E-3</v>
      </c>
      <c r="O16" s="440"/>
    </row>
    <row r="17" spans="1:15" x14ac:dyDescent="0.25">
      <c r="A17" s="265" t="s">
        <v>66</v>
      </c>
      <c r="B17" s="265" t="s">
        <v>1070</v>
      </c>
      <c r="C17" s="449">
        <v>42.048119837277824</v>
      </c>
      <c r="D17" s="274">
        <v>15.921625485052001</v>
      </c>
      <c r="E17" s="272">
        <v>26.996283491193044</v>
      </c>
      <c r="F17" s="279">
        <v>0</v>
      </c>
      <c r="G17" s="452">
        <v>0</v>
      </c>
      <c r="H17" s="274">
        <v>0</v>
      </c>
      <c r="I17" s="272">
        <v>0</v>
      </c>
      <c r="J17" s="270">
        <v>0</v>
      </c>
      <c r="K17" s="275">
        <v>42.917908976245037</v>
      </c>
      <c r="L17" s="425">
        <v>2.068556554569417E-2</v>
      </c>
      <c r="O17" s="440"/>
    </row>
    <row r="18" spans="1:15" x14ac:dyDescent="0.25">
      <c r="A18" s="265" t="s">
        <v>68</v>
      </c>
      <c r="B18" s="265" t="s">
        <v>69</v>
      </c>
      <c r="C18" s="449">
        <v>21.862885385316027</v>
      </c>
      <c r="D18" s="274">
        <v>3.2884239026430002</v>
      </c>
      <c r="E18" s="272">
        <v>12.315395630079209</v>
      </c>
      <c r="F18" s="279">
        <v>0</v>
      </c>
      <c r="G18" s="452">
        <v>0.44395088658760562</v>
      </c>
      <c r="H18" s="274">
        <v>0</v>
      </c>
      <c r="I18" s="272">
        <v>5.8215267119779242</v>
      </c>
      <c r="J18" s="270">
        <v>0</v>
      </c>
      <c r="K18" s="275">
        <v>21.869297131287738</v>
      </c>
      <c r="L18" s="425">
        <v>2.9327080386275977E-4</v>
      </c>
      <c r="O18" s="440"/>
    </row>
    <row r="19" spans="1:15" x14ac:dyDescent="0.25">
      <c r="A19" s="265" t="s">
        <v>70</v>
      </c>
      <c r="B19" s="265" t="s">
        <v>71</v>
      </c>
      <c r="C19" s="449">
        <v>8.6035849746331632</v>
      </c>
      <c r="D19" s="274">
        <v>2.004085840798</v>
      </c>
      <c r="E19" s="272">
        <v>5.2598826267194703</v>
      </c>
      <c r="F19" s="279">
        <v>0</v>
      </c>
      <c r="G19" s="452">
        <v>0.27499802401487861</v>
      </c>
      <c r="H19" s="274">
        <v>0</v>
      </c>
      <c r="I19" s="272">
        <v>0.88921737470427076</v>
      </c>
      <c r="J19" s="270">
        <v>0.18196993715724821</v>
      </c>
      <c r="K19" s="275">
        <v>8.6101538033938692</v>
      </c>
      <c r="L19" s="425">
        <v>7.6349902744885119E-4</v>
      </c>
      <c r="O19" s="440"/>
    </row>
    <row r="20" spans="1:15" x14ac:dyDescent="0.25">
      <c r="A20" s="265" t="s">
        <v>72</v>
      </c>
      <c r="B20" s="265" t="s">
        <v>73</v>
      </c>
      <c r="C20" s="449">
        <v>145.91077242729045</v>
      </c>
      <c r="D20" s="274">
        <v>75.325427943880001</v>
      </c>
      <c r="E20" s="272">
        <v>58.762420712207501</v>
      </c>
      <c r="F20" s="279">
        <v>4.7460697118955331</v>
      </c>
      <c r="G20" s="452">
        <v>0</v>
      </c>
      <c r="H20" s="274">
        <v>8.1863620000000008</v>
      </c>
      <c r="I20" s="272">
        <v>3.5687617812338508</v>
      </c>
      <c r="J20" s="270">
        <v>0</v>
      </c>
      <c r="K20" s="275">
        <v>150.58904214921688</v>
      </c>
      <c r="L20" s="425">
        <v>3.2062538249241872E-2</v>
      </c>
      <c r="O20" s="440"/>
    </row>
    <row r="21" spans="1:15" x14ac:dyDescent="0.25">
      <c r="A21" s="265" t="s">
        <v>74</v>
      </c>
      <c r="B21" s="265" t="s">
        <v>75</v>
      </c>
      <c r="C21" s="449">
        <v>255.18689481496591</v>
      </c>
      <c r="D21" s="274">
        <v>64.807577177257002</v>
      </c>
      <c r="E21" s="272">
        <v>170.93424354401597</v>
      </c>
      <c r="F21" s="279">
        <v>13.377126562564969</v>
      </c>
      <c r="G21" s="452">
        <v>0</v>
      </c>
      <c r="H21" s="274">
        <v>5.8518809999999997</v>
      </c>
      <c r="I21" s="272">
        <v>7.8999373070337269</v>
      </c>
      <c r="J21" s="270">
        <v>0</v>
      </c>
      <c r="K21" s="275">
        <v>262.87076559087166</v>
      </c>
      <c r="L21" s="425">
        <v>3.0110757770210977E-2</v>
      </c>
      <c r="O21" s="440"/>
    </row>
    <row r="22" spans="1:15" x14ac:dyDescent="0.25">
      <c r="A22" s="265" t="s">
        <v>76</v>
      </c>
      <c r="B22" s="265" t="s">
        <v>77</v>
      </c>
      <c r="C22" s="449">
        <v>169.99451971110474</v>
      </c>
      <c r="D22" s="274">
        <v>69.578519864259007</v>
      </c>
      <c r="E22" s="272">
        <v>83.854216699173961</v>
      </c>
      <c r="F22" s="279">
        <v>6.7745309132439795</v>
      </c>
      <c r="G22" s="452">
        <v>0</v>
      </c>
      <c r="H22" s="274">
        <v>10.064787000000001</v>
      </c>
      <c r="I22" s="272">
        <v>3.862783989034094</v>
      </c>
      <c r="J22" s="270">
        <v>0</v>
      </c>
      <c r="K22" s="275">
        <v>174.13483846571103</v>
      </c>
      <c r="L22" s="425">
        <v>2.435560135492898E-2</v>
      </c>
      <c r="O22" s="440"/>
    </row>
    <row r="23" spans="1:15" x14ac:dyDescent="0.25">
      <c r="A23" s="265" t="s">
        <v>78</v>
      </c>
      <c r="B23" s="265" t="s">
        <v>79</v>
      </c>
      <c r="C23" s="449">
        <v>9.3012567056401956</v>
      </c>
      <c r="D23" s="274">
        <v>4.3757102673960002</v>
      </c>
      <c r="E23" s="272">
        <v>4.5205354915789977</v>
      </c>
      <c r="F23" s="279">
        <v>0</v>
      </c>
      <c r="G23" s="452">
        <v>3.3803834144744388E-2</v>
      </c>
      <c r="H23" s="274">
        <v>0</v>
      </c>
      <c r="I23" s="272">
        <v>0.214387427354885</v>
      </c>
      <c r="J23" s="270">
        <v>0</v>
      </c>
      <c r="K23" s="275">
        <v>9.1444370204746264</v>
      </c>
      <c r="L23" s="425">
        <v>-1.6860053445302205E-2</v>
      </c>
      <c r="O23" s="440"/>
    </row>
    <row r="24" spans="1:15" x14ac:dyDescent="0.25">
      <c r="A24" s="265" t="s">
        <v>80</v>
      </c>
      <c r="B24" s="265" t="s">
        <v>81</v>
      </c>
      <c r="C24" s="449">
        <v>24.918406758869537</v>
      </c>
      <c r="D24" s="274">
        <v>4.9971474296959997</v>
      </c>
      <c r="E24" s="272">
        <v>17.263336849425848</v>
      </c>
      <c r="F24" s="279">
        <v>0</v>
      </c>
      <c r="G24" s="452">
        <v>0</v>
      </c>
      <c r="H24" s="274">
        <v>0</v>
      </c>
      <c r="I24" s="272">
        <v>2.5228154220585162</v>
      </c>
      <c r="J24" s="270">
        <v>0</v>
      </c>
      <c r="K24" s="275">
        <v>24.783299701180365</v>
      </c>
      <c r="L24" s="425">
        <v>-5.421978178483733E-3</v>
      </c>
      <c r="O24" s="440"/>
    </row>
    <row r="25" spans="1:15" x14ac:dyDescent="0.25">
      <c r="A25" s="265" t="s">
        <v>82</v>
      </c>
      <c r="B25" s="265" t="s">
        <v>83</v>
      </c>
      <c r="C25" s="449">
        <v>12.933489611887893</v>
      </c>
      <c r="D25" s="274">
        <v>2.8753007454300001</v>
      </c>
      <c r="E25" s="272">
        <v>7.3827114525917388</v>
      </c>
      <c r="F25" s="279">
        <v>0</v>
      </c>
      <c r="G25" s="452">
        <v>0.55476323525688542</v>
      </c>
      <c r="H25" s="274">
        <v>0</v>
      </c>
      <c r="I25" s="272">
        <v>2.0906045658879666</v>
      </c>
      <c r="J25" s="270">
        <v>0</v>
      </c>
      <c r="K25" s="275">
        <v>12.903379999166591</v>
      </c>
      <c r="L25" s="425">
        <v>-2.3280347087167486E-3</v>
      </c>
      <c r="O25" s="440"/>
    </row>
    <row r="26" spans="1:15" x14ac:dyDescent="0.25">
      <c r="A26" s="265" t="s">
        <v>84</v>
      </c>
      <c r="B26" s="265" t="s">
        <v>85</v>
      </c>
      <c r="C26" s="449">
        <v>11.761166637388962</v>
      </c>
      <c r="D26" s="274">
        <v>4.2728258742929999</v>
      </c>
      <c r="E26" s="272">
        <v>5.9312580285617242</v>
      </c>
      <c r="F26" s="279">
        <v>0</v>
      </c>
      <c r="G26" s="452">
        <v>0.18047791309778904</v>
      </c>
      <c r="H26" s="274">
        <v>0</v>
      </c>
      <c r="I26" s="272">
        <v>1.1976868935906742</v>
      </c>
      <c r="J26" s="270">
        <v>4.3114348700298163E-2</v>
      </c>
      <c r="K26" s="275">
        <v>11.625363058243485</v>
      </c>
      <c r="L26" s="425">
        <v>-1.1546777911789416E-2</v>
      </c>
      <c r="O26" s="440"/>
    </row>
    <row r="27" spans="1:15" x14ac:dyDescent="0.25">
      <c r="A27" s="265" t="s">
        <v>86</v>
      </c>
      <c r="B27" s="286" t="s">
        <v>1260</v>
      </c>
      <c r="C27" s="449">
        <v>120.04368227711848</v>
      </c>
      <c r="D27" s="274">
        <v>24.133741458514997</v>
      </c>
      <c r="E27" s="272">
        <v>85.617711079588759</v>
      </c>
      <c r="F27" s="279">
        <v>6.9278757088695464</v>
      </c>
      <c r="G27" s="452">
        <v>0</v>
      </c>
      <c r="H27" s="274">
        <v>3.0009320000000002</v>
      </c>
      <c r="I27" s="272">
        <v>3.9060451757587984</v>
      </c>
      <c r="J27" s="270">
        <v>0</v>
      </c>
      <c r="K27" s="275">
        <v>123.58630542273212</v>
      </c>
      <c r="L27" s="425">
        <v>2.9511116940211569E-2</v>
      </c>
      <c r="O27" s="440"/>
    </row>
    <row r="28" spans="1:15" x14ac:dyDescent="0.25">
      <c r="A28" s="265" t="s">
        <v>88</v>
      </c>
      <c r="B28" s="265" t="s">
        <v>89</v>
      </c>
      <c r="C28" s="449">
        <v>132.15462834113544</v>
      </c>
      <c r="D28" s="274">
        <v>37.848271294925993</v>
      </c>
      <c r="E28" s="272">
        <v>83.984826428847015</v>
      </c>
      <c r="F28" s="279">
        <v>6.7787246327195465</v>
      </c>
      <c r="G28" s="452">
        <v>0</v>
      </c>
      <c r="H28" s="274">
        <v>1.810276</v>
      </c>
      <c r="I28" s="272">
        <v>5.1344180142904596</v>
      </c>
      <c r="J28" s="270">
        <v>0</v>
      </c>
      <c r="K28" s="275">
        <v>135.55651637078299</v>
      </c>
      <c r="L28" s="425">
        <v>2.5741724465874454E-2</v>
      </c>
      <c r="O28" s="440"/>
    </row>
    <row r="29" spans="1:15" x14ac:dyDescent="0.25">
      <c r="A29" s="265" t="s">
        <v>90</v>
      </c>
      <c r="B29" s="265" t="s">
        <v>1071</v>
      </c>
      <c r="C29" s="449">
        <v>28.480781258625186</v>
      </c>
      <c r="D29" s="274">
        <v>8.404786369839</v>
      </c>
      <c r="E29" s="272">
        <v>20.802983816603014</v>
      </c>
      <c r="F29" s="279">
        <v>0</v>
      </c>
      <c r="G29" s="452">
        <v>0</v>
      </c>
      <c r="H29" s="274">
        <v>0</v>
      </c>
      <c r="I29" s="272">
        <v>0</v>
      </c>
      <c r="J29" s="270">
        <v>0</v>
      </c>
      <c r="K29" s="275">
        <v>29.207770186442012</v>
      </c>
      <c r="L29" s="425">
        <v>2.5525596408864783E-2</v>
      </c>
      <c r="O29" s="440"/>
    </row>
    <row r="30" spans="1:15" x14ac:dyDescent="0.25">
      <c r="A30" s="265" t="s">
        <v>92</v>
      </c>
      <c r="B30" s="286" t="s">
        <v>93</v>
      </c>
      <c r="C30" s="449">
        <v>32.194045061934609</v>
      </c>
      <c r="D30" s="274">
        <v>10.143386921529</v>
      </c>
      <c r="E30" s="272">
        <v>22.737120198906766</v>
      </c>
      <c r="F30" s="279">
        <v>0</v>
      </c>
      <c r="G30" s="452">
        <v>0</v>
      </c>
      <c r="H30" s="274">
        <v>0</v>
      </c>
      <c r="I30" s="272">
        <v>0</v>
      </c>
      <c r="J30" s="270">
        <v>0</v>
      </c>
      <c r="K30" s="275">
        <v>32.880507120435766</v>
      </c>
      <c r="L30" s="425">
        <v>2.1322640792126216E-2</v>
      </c>
      <c r="O30" s="440"/>
    </row>
    <row r="31" spans="1:15" x14ac:dyDescent="0.25">
      <c r="A31" s="265" t="s">
        <v>94</v>
      </c>
      <c r="B31" s="265" t="s">
        <v>95</v>
      </c>
      <c r="C31" s="449">
        <v>155.85997566040976</v>
      </c>
      <c r="D31" s="274">
        <v>39.835520214259994</v>
      </c>
      <c r="E31" s="272">
        <v>105.41860121235405</v>
      </c>
      <c r="F31" s="279">
        <v>8.5147264843478059</v>
      </c>
      <c r="G31" s="452">
        <v>0</v>
      </c>
      <c r="H31" s="274">
        <v>4.1846990000000002</v>
      </c>
      <c r="I31" s="272">
        <v>2.867138958039873</v>
      </c>
      <c r="J31" s="270">
        <v>0</v>
      </c>
      <c r="K31" s="275">
        <v>160.82068586900172</v>
      </c>
      <c r="L31" s="425">
        <v>3.1827992963379119E-2</v>
      </c>
      <c r="O31" s="440"/>
    </row>
    <row r="32" spans="1:15" x14ac:dyDescent="0.25">
      <c r="A32" s="265" t="s">
        <v>96</v>
      </c>
      <c r="B32" s="286" t="s">
        <v>1261</v>
      </c>
      <c r="C32" s="449">
        <v>851.87095686128498</v>
      </c>
      <c r="D32" s="274">
        <v>467.310118346933</v>
      </c>
      <c r="E32" s="272">
        <v>312.81849738025966</v>
      </c>
      <c r="F32" s="279">
        <v>25.266919864775716</v>
      </c>
      <c r="G32" s="452">
        <v>0</v>
      </c>
      <c r="H32" s="274">
        <v>52.388719000000002</v>
      </c>
      <c r="I32" s="272">
        <v>10.409853781303065</v>
      </c>
      <c r="J32" s="270">
        <v>0</v>
      </c>
      <c r="K32" s="275">
        <v>868.19410837327132</v>
      </c>
      <c r="L32" s="425">
        <v>1.9161530723067404E-2</v>
      </c>
      <c r="O32" s="440"/>
    </row>
    <row r="33" spans="1:15" x14ac:dyDescent="0.25">
      <c r="A33" s="265" t="s">
        <v>98</v>
      </c>
      <c r="B33" s="265" t="s">
        <v>99</v>
      </c>
      <c r="C33" s="449">
        <v>9.3427047614088305</v>
      </c>
      <c r="D33" s="274">
        <v>2.058180125691</v>
      </c>
      <c r="E33" s="272">
        <v>5.2648899699484009</v>
      </c>
      <c r="F33" s="279">
        <v>0</v>
      </c>
      <c r="G33" s="452">
        <v>0.27780761978427887</v>
      </c>
      <c r="H33" s="274">
        <v>0</v>
      </c>
      <c r="I33" s="272">
        <v>1.7088360539970071</v>
      </c>
      <c r="J33" s="270">
        <v>0</v>
      </c>
      <c r="K33" s="275">
        <v>9.3097137694206875</v>
      </c>
      <c r="L33" s="425">
        <v>-3.5312035251735996E-3</v>
      </c>
      <c r="O33" s="440"/>
    </row>
    <row r="34" spans="1:15" x14ac:dyDescent="0.25">
      <c r="A34" s="265" t="s">
        <v>100</v>
      </c>
      <c r="B34" s="265" t="s">
        <v>101</v>
      </c>
      <c r="C34" s="449">
        <v>115.87472023622294</v>
      </c>
      <c r="D34" s="274">
        <v>57.79157089679201</v>
      </c>
      <c r="E34" s="272">
        <v>49.877689918767189</v>
      </c>
      <c r="F34" s="279">
        <v>4.028645111387938</v>
      </c>
      <c r="G34" s="452">
        <v>0</v>
      </c>
      <c r="H34" s="274">
        <v>6.2577249999999998</v>
      </c>
      <c r="I34" s="272">
        <v>0.97466025947821089</v>
      </c>
      <c r="J34" s="270">
        <v>0</v>
      </c>
      <c r="K34" s="275">
        <v>118.93029118642534</v>
      </c>
      <c r="L34" s="425">
        <v>2.6369608004000251E-2</v>
      </c>
      <c r="O34" s="440"/>
    </row>
    <row r="35" spans="1:15" x14ac:dyDescent="0.25">
      <c r="A35" s="265" t="s">
        <v>102</v>
      </c>
      <c r="B35" s="265" t="s">
        <v>103</v>
      </c>
      <c r="C35" s="449">
        <v>125.22861184579638</v>
      </c>
      <c r="D35" s="274">
        <v>63.008837510287002</v>
      </c>
      <c r="E35" s="272">
        <v>51.896663101555831</v>
      </c>
      <c r="F35" s="279">
        <v>4.1917679273881543</v>
      </c>
      <c r="G35" s="452">
        <v>0</v>
      </c>
      <c r="H35" s="274">
        <v>8.3719889999999992</v>
      </c>
      <c r="I35" s="272">
        <v>0.61525558425857907</v>
      </c>
      <c r="J35" s="270">
        <v>0</v>
      </c>
      <c r="K35" s="275">
        <v>128.08451312348956</v>
      </c>
      <c r="L35" s="425">
        <v>2.2805501359464631E-2</v>
      </c>
      <c r="O35" s="440"/>
    </row>
    <row r="36" spans="1:15" x14ac:dyDescent="0.25">
      <c r="A36" s="265" t="s">
        <v>104</v>
      </c>
      <c r="B36" s="265" t="s">
        <v>105</v>
      </c>
      <c r="C36" s="449">
        <v>8.9722073514216838</v>
      </c>
      <c r="D36" s="274">
        <v>4.0904295554159997</v>
      </c>
      <c r="E36" s="272">
        <v>3.7529568135961955</v>
      </c>
      <c r="F36" s="279">
        <v>0</v>
      </c>
      <c r="G36" s="452">
        <v>0.11255530225952334</v>
      </c>
      <c r="H36" s="274">
        <v>0</v>
      </c>
      <c r="I36" s="272">
        <v>0.87734727450863437</v>
      </c>
      <c r="J36" s="270">
        <v>0</v>
      </c>
      <c r="K36" s="275">
        <v>8.8332889457803532</v>
      </c>
      <c r="L36" s="425">
        <v>-1.5483191616087475E-2</v>
      </c>
      <c r="O36" s="440"/>
    </row>
    <row r="37" spans="1:15" x14ac:dyDescent="0.25">
      <c r="A37" s="265" t="s">
        <v>106</v>
      </c>
      <c r="B37" s="286" t="s">
        <v>1262</v>
      </c>
      <c r="C37" s="449">
        <v>201.93192788419282</v>
      </c>
      <c r="D37" s="274">
        <v>83.788725608261004</v>
      </c>
      <c r="E37" s="272">
        <v>101.50117894726908</v>
      </c>
      <c r="F37" s="279">
        <v>8.2086972976965313</v>
      </c>
      <c r="G37" s="452">
        <v>0</v>
      </c>
      <c r="H37" s="274">
        <v>11.081479</v>
      </c>
      <c r="I37" s="272">
        <v>2.1306782717237027</v>
      </c>
      <c r="J37" s="270">
        <v>0</v>
      </c>
      <c r="K37" s="275">
        <v>206.71075912495036</v>
      </c>
      <c r="L37" s="425">
        <v>2.3665555471238713E-2</v>
      </c>
      <c r="O37" s="440"/>
    </row>
    <row r="38" spans="1:15" x14ac:dyDescent="0.25">
      <c r="A38" s="265" t="s">
        <v>108</v>
      </c>
      <c r="B38" s="265" t="s">
        <v>109</v>
      </c>
      <c r="C38" s="449">
        <v>7.3606526459266863</v>
      </c>
      <c r="D38" s="274">
        <v>3.0405794879620003</v>
      </c>
      <c r="E38" s="272">
        <v>3.3985259553038065</v>
      </c>
      <c r="F38" s="279">
        <v>0</v>
      </c>
      <c r="G38" s="452">
        <v>0.11316406312696731</v>
      </c>
      <c r="H38" s="274">
        <v>0</v>
      </c>
      <c r="I38" s="272">
        <v>0.62665626334633695</v>
      </c>
      <c r="J38" s="270">
        <v>6.8407665701430295E-2</v>
      </c>
      <c r="K38" s="275">
        <v>7.2473334354405408</v>
      </c>
      <c r="L38" s="425">
        <v>-1.5395266688593888E-2</v>
      </c>
      <c r="O38" s="440"/>
    </row>
    <row r="39" spans="1:15" x14ac:dyDescent="0.25">
      <c r="A39" s="265" t="s">
        <v>110</v>
      </c>
      <c r="B39" s="265" t="s">
        <v>111</v>
      </c>
      <c r="C39" s="449">
        <v>132.16354283438918</v>
      </c>
      <c r="D39" s="274">
        <v>34.507222872629001</v>
      </c>
      <c r="E39" s="272">
        <v>87.465994246049334</v>
      </c>
      <c r="F39" s="279">
        <v>7.0647213420817554</v>
      </c>
      <c r="G39" s="452">
        <v>0</v>
      </c>
      <c r="H39" s="274">
        <v>5.1205679999999996</v>
      </c>
      <c r="I39" s="272">
        <v>2.5031045524169215</v>
      </c>
      <c r="J39" s="270">
        <v>0</v>
      </c>
      <c r="K39" s="275">
        <v>136.66161101317701</v>
      </c>
      <c r="L39" s="425">
        <v>3.4034107154832016E-2</v>
      </c>
      <c r="O39" s="440"/>
    </row>
    <row r="40" spans="1:15" x14ac:dyDescent="0.25">
      <c r="A40" s="265" t="s">
        <v>112</v>
      </c>
      <c r="B40" s="265" t="s">
        <v>113</v>
      </c>
      <c r="C40" s="449">
        <v>78.989707364743197</v>
      </c>
      <c r="D40" s="274">
        <v>18.544216827799001</v>
      </c>
      <c r="E40" s="272">
        <v>55.169086659240996</v>
      </c>
      <c r="F40" s="279">
        <v>4.4560347542959153</v>
      </c>
      <c r="G40" s="452">
        <v>0</v>
      </c>
      <c r="H40" s="274">
        <v>0.60966500000000001</v>
      </c>
      <c r="I40" s="272">
        <v>2.0230808535322571</v>
      </c>
      <c r="J40" s="270">
        <v>0</v>
      </c>
      <c r="K40" s="275">
        <v>80.802084094868178</v>
      </c>
      <c r="L40" s="425">
        <v>2.2944466951322445E-2</v>
      </c>
      <c r="O40" s="440"/>
    </row>
    <row r="41" spans="1:15" x14ac:dyDescent="0.25">
      <c r="A41" s="265" t="s">
        <v>114</v>
      </c>
      <c r="B41" s="265" t="s">
        <v>115</v>
      </c>
      <c r="C41" s="449">
        <v>380.89845715113347</v>
      </c>
      <c r="D41" s="274">
        <v>173.06058330025598</v>
      </c>
      <c r="E41" s="272">
        <v>179.54446718999333</v>
      </c>
      <c r="F41" s="279">
        <v>14.501896971655459</v>
      </c>
      <c r="G41" s="452">
        <v>0</v>
      </c>
      <c r="H41" s="274">
        <v>17.155801</v>
      </c>
      <c r="I41" s="272">
        <v>6.050671604701833</v>
      </c>
      <c r="J41" s="270">
        <v>0</v>
      </c>
      <c r="K41" s="275">
        <v>390.31342006660668</v>
      </c>
      <c r="L41" s="425">
        <v>2.4717776453837218E-2</v>
      </c>
      <c r="O41" s="440"/>
    </row>
    <row r="42" spans="1:15" x14ac:dyDescent="0.25">
      <c r="A42" s="265" t="s">
        <v>116</v>
      </c>
      <c r="B42" s="265" t="s">
        <v>117</v>
      </c>
      <c r="C42" s="449">
        <v>14.367039423686112</v>
      </c>
      <c r="D42" s="274">
        <v>3.1891675254300003</v>
      </c>
      <c r="E42" s="272">
        <v>9.1245346862188814</v>
      </c>
      <c r="F42" s="279">
        <v>0</v>
      </c>
      <c r="G42" s="452">
        <v>0.3590305051234372</v>
      </c>
      <c r="H42" s="274">
        <v>0</v>
      </c>
      <c r="I42" s="272">
        <v>1.5618607087090635</v>
      </c>
      <c r="J42" s="270">
        <v>1.7754313213171967E-2</v>
      </c>
      <c r="K42" s="275">
        <v>14.252347738694557</v>
      </c>
      <c r="L42" s="425">
        <v>-7.9829728038798304E-3</v>
      </c>
      <c r="O42" s="440"/>
    </row>
    <row r="43" spans="1:15" x14ac:dyDescent="0.25">
      <c r="A43" s="265" t="s">
        <v>118</v>
      </c>
      <c r="B43" s="265" t="s">
        <v>119</v>
      </c>
      <c r="C43" s="449">
        <v>10.990469089051032</v>
      </c>
      <c r="D43" s="274">
        <v>4.5985490519760006</v>
      </c>
      <c r="E43" s="272">
        <v>3.431570428021725</v>
      </c>
      <c r="F43" s="279">
        <v>0</v>
      </c>
      <c r="G43" s="452">
        <v>0.63853982826073119</v>
      </c>
      <c r="H43" s="274">
        <v>0</v>
      </c>
      <c r="I43" s="272">
        <v>1.9958660634405752</v>
      </c>
      <c r="J43" s="270">
        <v>0.37911753748887755</v>
      </c>
      <c r="K43" s="275">
        <v>11.043642909187909</v>
      </c>
      <c r="L43" s="425">
        <v>4.8381756689393537E-3</v>
      </c>
      <c r="O43" s="440"/>
    </row>
    <row r="44" spans="1:15" x14ac:dyDescent="0.25">
      <c r="A44" s="265" t="s">
        <v>120</v>
      </c>
      <c r="B44" s="265" t="s">
        <v>121</v>
      </c>
      <c r="C44" s="449">
        <v>249.87853170438342</v>
      </c>
      <c r="D44" s="274">
        <v>112.66566736650199</v>
      </c>
      <c r="E44" s="272">
        <v>118.29137036604904</v>
      </c>
      <c r="F44" s="279">
        <v>9.5509363337198057</v>
      </c>
      <c r="G44" s="452">
        <v>0</v>
      </c>
      <c r="H44" s="274">
        <v>9.7110640000000004</v>
      </c>
      <c r="I44" s="272">
        <v>7.9778441653143224</v>
      </c>
      <c r="J44" s="270">
        <v>0</v>
      </c>
      <c r="K44" s="275">
        <v>258.19688223158516</v>
      </c>
      <c r="L44" s="425">
        <v>3.3289576621342944E-2</v>
      </c>
      <c r="O44" s="440"/>
    </row>
    <row r="45" spans="1:15" x14ac:dyDescent="0.25">
      <c r="A45" s="265" t="s">
        <v>124</v>
      </c>
      <c r="B45" s="265" t="s">
        <v>125</v>
      </c>
      <c r="C45" s="449">
        <v>214.47901360135643</v>
      </c>
      <c r="D45" s="274">
        <v>65.552157088550004</v>
      </c>
      <c r="E45" s="272">
        <v>134.88137477412175</v>
      </c>
      <c r="F45" s="279">
        <v>10.893732038046242</v>
      </c>
      <c r="G45" s="452">
        <v>0</v>
      </c>
      <c r="H45" s="274">
        <v>6.2195729999999996</v>
      </c>
      <c r="I45" s="272">
        <v>3.3889444156136572</v>
      </c>
      <c r="J45" s="270">
        <v>0</v>
      </c>
      <c r="K45" s="275">
        <v>220.93578131633166</v>
      </c>
      <c r="L45" s="425">
        <v>3.0104426566303428E-2</v>
      </c>
      <c r="O45" s="440"/>
    </row>
    <row r="46" spans="1:15" x14ac:dyDescent="0.25">
      <c r="A46" s="265" t="s">
        <v>126</v>
      </c>
      <c r="B46" s="286" t="s">
        <v>1263</v>
      </c>
      <c r="C46" s="449">
        <v>343.69407192507077</v>
      </c>
      <c r="D46" s="274">
        <v>119.136351304219</v>
      </c>
      <c r="E46" s="272">
        <v>198.56283782702437</v>
      </c>
      <c r="F46" s="279">
        <v>16.039612587981821</v>
      </c>
      <c r="G46" s="452">
        <v>0</v>
      </c>
      <c r="H46" s="274">
        <v>11.624549999999999</v>
      </c>
      <c r="I46" s="272">
        <v>7.3823656704302767</v>
      </c>
      <c r="J46" s="270">
        <v>0</v>
      </c>
      <c r="K46" s="275">
        <v>352.74571738965551</v>
      </c>
      <c r="L46" s="425">
        <v>2.6336344452743715E-2</v>
      </c>
      <c r="O46" s="440"/>
    </row>
    <row r="47" spans="1:15" x14ac:dyDescent="0.25">
      <c r="A47" s="265" t="s">
        <v>128</v>
      </c>
      <c r="B47" s="265" t="s">
        <v>129</v>
      </c>
      <c r="C47" s="449">
        <v>10.48266421902821</v>
      </c>
      <c r="D47" s="274">
        <v>2.9003438006099995</v>
      </c>
      <c r="E47" s="272">
        <v>5.6496922441831083</v>
      </c>
      <c r="F47" s="279">
        <v>0</v>
      </c>
      <c r="G47" s="452">
        <v>0.38084219547532144</v>
      </c>
      <c r="H47" s="274">
        <v>0</v>
      </c>
      <c r="I47" s="272">
        <v>1.5158189831859399</v>
      </c>
      <c r="J47" s="270">
        <v>0</v>
      </c>
      <c r="K47" s="275">
        <v>10.446697223454366</v>
      </c>
      <c r="L47" s="425">
        <v>-3.4310929762069852E-3</v>
      </c>
      <c r="O47" s="440"/>
    </row>
    <row r="48" spans="1:15" x14ac:dyDescent="0.25">
      <c r="A48" s="265" t="s">
        <v>130</v>
      </c>
      <c r="B48" s="265" t="s">
        <v>131</v>
      </c>
      <c r="C48" s="449">
        <v>198.38894043112938</v>
      </c>
      <c r="D48" s="274">
        <v>36.142067923634002</v>
      </c>
      <c r="E48" s="272">
        <v>146.44025168769639</v>
      </c>
      <c r="F48" s="279">
        <v>11.827554201022178</v>
      </c>
      <c r="G48" s="452">
        <v>0</v>
      </c>
      <c r="H48" s="274">
        <v>4.6358759999999997</v>
      </c>
      <c r="I48" s="272">
        <v>4.409453302803203</v>
      </c>
      <c r="J48" s="270">
        <v>0</v>
      </c>
      <c r="K48" s="275">
        <v>203.45520311515574</v>
      </c>
      <c r="L48" s="425">
        <v>2.5537021736275194E-2</v>
      </c>
      <c r="O48" s="440"/>
    </row>
    <row r="49" spans="1:15" x14ac:dyDescent="0.25">
      <c r="A49" s="265" t="s">
        <v>132</v>
      </c>
      <c r="B49" s="265" t="s">
        <v>133</v>
      </c>
      <c r="C49" s="449">
        <v>11.007921201188244</v>
      </c>
      <c r="D49" s="274">
        <v>1.0033221317179999</v>
      </c>
      <c r="E49" s="272">
        <v>8.0419389510249921</v>
      </c>
      <c r="F49" s="279">
        <v>0</v>
      </c>
      <c r="G49" s="452">
        <v>0.12962994443779113</v>
      </c>
      <c r="H49" s="274">
        <v>0</v>
      </c>
      <c r="I49" s="272">
        <v>1.4032035469595487</v>
      </c>
      <c r="J49" s="270">
        <v>0</v>
      </c>
      <c r="K49" s="275">
        <v>10.578094574140332</v>
      </c>
      <c r="L49" s="425">
        <v>-3.9047029788105231E-2</v>
      </c>
      <c r="O49" s="440"/>
    </row>
    <row r="50" spans="1:15" x14ac:dyDescent="0.25">
      <c r="A50" s="265" t="s">
        <v>134</v>
      </c>
      <c r="B50" s="265" t="s">
        <v>135</v>
      </c>
      <c r="C50" s="449">
        <v>7.8904462446974319</v>
      </c>
      <c r="D50" s="274">
        <v>2.4040636108409998</v>
      </c>
      <c r="E50" s="272">
        <v>4.3087606480159657</v>
      </c>
      <c r="F50" s="279">
        <v>0</v>
      </c>
      <c r="G50" s="452">
        <v>0.37491105378673112</v>
      </c>
      <c r="H50" s="274">
        <v>0</v>
      </c>
      <c r="I50" s="272">
        <v>0.74895435070241023</v>
      </c>
      <c r="J50" s="270">
        <v>0</v>
      </c>
      <c r="K50" s="275">
        <v>7.8366896633461076</v>
      </c>
      <c r="L50" s="425">
        <v>-6.8128696000495578E-3</v>
      </c>
      <c r="O50" s="440"/>
    </row>
    <row r="51" spans="1:15" x14ac:dyDescent="0.25">
      <c r="A51" s="265" t="s">
        <v>136</v>
      </c>
      <c r="B51" s="265" t="s">
        <v>137</v>
      </c>
      <c r="C51" s="449">
        <v>9.3349025498400007</v>
      </c>
      <c r="D51" s="274">
        <v>2.8910890745320001</v>
      </c>
      <c r="E51" s="272">
        <v>5.8206567558874305</v>
      </c>
      <c r="F51" s="279">
        <v>0</v>
      </c>
      <c r="G51" s="452">
        <v>0.17023729111320191</v>
      </c>
      <c r="H51" s="274">
        <v>0</v>
      </c>
      <c r="I51" s="272">
        <v>0.33641198397607436</v>
      </c>
      <c r="J51" s="270">
        <v>0</v>
      </c>
      <c r="K51" s="275">
        <v>9.2183951055087068</v>
      </c>
      <c r="L51" s="425">
        <v>-1.2480842055848866E-2</v>
      </c>
      <c r="O51" s="440"/>
    </row>
    <row r="52" spans="1:15" x14ac:dyDescent="0.25">
      <c r="A52" s="265" t="s">
        <v>138</v>
      </c>
      <c r="B52" s="265" t="s">
        <v>139</v>
      </c>
      <c r="C52" s="449">
        <v>321.30260511732007</v>
      </c>
      <c r="D52" s="274">
        <v>33.47765663357</v>
      </c>
      <c r="E52" s="272">
        <v>271.01621159954266</v>
      </c>
      <c r="F52" s="279">
        <v>21.889221430622577</v>
      </c>
      <c r="G52" s="452">
        <v>0</v>
      </c>
      <c r="H52" s="274">
        <v>0.87512000000000001</v>
      </c>
      <c r="I52" s="272">
        <v>2.2883508049220005</v>
      </c>
      <c r="J52" s="270">
        <v>0</v>
      </c>
      <c r="K52" s="275">
        <v>329.54656046865716</v>
      </c>
      <c r="L52" s="425">
        <v>2.565791630704925E-2</v>
      </c>
      <c r="O52" s="440"/>
    </row>
    <row r="53" spans="1:15" x14ac:dyDescent="0.25">
      <c r="A53" s="265" t="s">
        <v>140</v>
      </c>
      <c r="B53" s="265" t="s">
        <v>1072</v>
      </c>
      <c r="C53" s="449">
        <v>26.486599456240057</v>
      </c>
      <c r="D53" s="274">
        <v>7.4224458034060001</v>
      </c>
      <c r="E53" s="272">
        <v>19.683012703449322</v>
      </c>
      <c r="F53" s="279">
        <v>0</v>
      </c>
      <c r="G53" s="452">
        <v>0</v>
      </c>
      <c r="H53" s="274">
        <v>0</v>
      </c>
      <c r="I53" s="272">
        <v>0</v>
      </c>
      <c r="J53" s="270">
        <v>0</v>
      </c>
      <c r="K53" s="275">
        <v>27.105458506855321</v>
      </c>
      <c r="L53" s="425">
        <v>2.3364986948880097E-2</v>
      </c>
      <c r="O53" s="440"/>
    </row>
    <row r="54" spans="1:15" x14ac:dyDescent="0.25">
      <c r="A54" s="265" t="s">
        <v>142</v>
      </c>
      <c r="B54" s="265" t="s">
        <v>143</v>
      </c>
      <c r="C54" s="449">
        <v>13.666917441544014</v>
      </c>
      <c r="D54" s="274">
        <v>5.8706790306130001</v>
      </c>
      <c r="E54" s="272">
        <v>6.868172857130828</v>
      </c>
      <c r="F54" s="279">
        <v>0</v>
      </c>
      <c r="G54" s="452">
        <v>0</v>
      </c>
      <c r="H54" s="274">
        <v>0</v>
      </c>
      <c r="I54" s="272">
        <v>0.68660980804095251</v>
      </c>
      <c r="J54" s="270">
        <v>0</v>
      </c>
      <c r="K54" s="275">
        <v>13.425461695784781</v>
      </c>
      <c r="L54" s="425">
        <v>-1.7667169410511489E-2</v>
      </c>
      <c r="O54" s="440"/>
    </row>
    <row r="55" spans="1:15" x14ac:dyDescent="0.25">
      <c r="A55" s="265" t="s">
        <v>144</v>
      </c>
      <c r="B55" s="286" t="s">
        <v>1264</v>
      </c>
      <c r="C55" s="449">
        <v>126.83715948874267</v>
      </c>
      <c r="D55" s="274">
        <v>42.159880074185999</v>
      </c>
      <c r="E55" s="272">
        <v>74.164689637549799</v>
      </c>
      <c r="F55" s="279">
        <v>5.9910780931633116</v>
      </c>
      <c r="G55" s="452">
        <v>0</v>
      </c>
      <c r="H55" s="274">
        <v>5.4337939999999998</v>
      </c>
      <c r="I55" s="272">
        <v>1.6032209030357998</v>
      </c>
      <c r="J55" s="270">
        <v>0</v>
      </c>
      <c r="K55" s="275">
        <v>129.35266270793491</v>
      </c>
      <c r="L55" s="425">
        <v>1.9832541420288598E-2</v>
      </c>
      <c r="O55" s="440"/>
    </row>
    <row r="56" spans="1:15" x14ac:dyDescent="0.25">
      <c r="A56" s="265" t="s">
        <v>146</v>
      </c>
      <c r="B56" s="265" t="s">
        <v>147</v>
      </c>
      <c r="C56" s="449">
        <v>144.10556905934976</v>
      </c>
      <c r="D56" s="274">
        <v>49.337450022368998</v>
      </c>
      <c r="E56" s="272">
        <v>83.65221817948887</v>
      </c>
      <c r="F56" s="279">
        <v>6.7567229171128123</v>
      </c>
      <c r="G56" s="452">
        <v>0</v>
      </c>
      <c r="H56" s="274">
        <v>5.9675370000000001</v>
      </c>
      <c r="I56" s="272">
        <v>1.9876772314953017</v>
      </c>
      <c r="J56" s="270">
        <v>0</v>
      </c>
      <c r="K56" s="275">
        <v>147.70160535046597</v>
      </c>
      <c r="L56" s="425">
        <v>2.4954179873750624E-2</v>
      </c>
      <c r="O56" s="440"/>
    </row>
    <row r="57" spans="1:15" x14ac:dyDescent="0.25">
      <c r="A57" s="265" t="s">
        <v>148</v>
      </c>
      <c r="B57" s="265" t="s">
        <v>149</v>
      </c>
      <c r="C57" s="449">
        <v>17.548581247955269</v>
      </c>
      <c r="D57" s="274">
        <v>4.239976769009</v>
      </c>
      <c r="E57" s="272">
        <v>8.5180255980020227</v>
      </c>
      <c r="F57" s="279">
        <v>0</v>
      </c>
      <c r="G57" s="452">
        <v>0.24176193121348341</v>
      </c>
      <c r="H57" s="274">
        <v>0</v>
      </c>
      <c r="I57" s="272">
        <v>4.3741473884300079</v>
      </c>
      <c r="J57" s="270">
        <v>0</v>
      </c>
      <c r="K57" s="275">
        <v>17.373911686654512</v>
      </c>
      <c r="L57" s="425">
        <v>-9.9534862011200435E-3</v>
      </c>
      <c r="O57" s="440"/>
    </row>
    <row r="58" spans="1:15" x14ac:dyDescent="0.25">
      <c r="A58" s="265" t="s">
        <v>152</v>
      </c>
      <c r="B58" s="265" t="s">
        <v>1073</v>
      </c>
      <c r="C58" s="449">
        <v>28.258860578356867</v>
      </c>
      <c r="D58" s="274">
        <v>8.8549146029019994</v>
      </c>
      <c r="E58" s="272">
        <v>19.994049117750158</v>
      </c>
      <c r="F58" s="279">
        <v>0</v>
      </c>
      <c r="G58" s="452">
        <v>0</v>
      </c>
      <c r="H58" s="274">
        <v>0</v>
      </c>
      <c r="I58" s="272">
        <v>0</v>
      </c>
      <c r="J58" s="270">
        <v>0</v>
      </c>
      <c r="K58" s="275">
        <v>28.848963720652158</v>
      </c>
      <c r="L58" s="425">
        <v>2.0882057174918239E-2</v>
      </c>
      <c r="O58" s="440"/>
    </row>
    <row r="59" spans="1:15" x14ac:dyDescent="0.25">
      <c r="A59" s="265" t="s">
        <v>154</v>
      </c>
      <c r="B59" s="265" t="s">
        <v>155</v>
      </c>
      <c r="C59" s="449">
        <v>239.2212432008231</v>
      </c>
      <c r="D59" s="274">
        <v>113.63970606973301</v>
      </c>
      <c r="E59" s="272">
        <v>106.36314173699671</v>
      </c>
      <c r="F59" s="279">
        <v>8.5910471789118947</v>
      </c>
      <c r="G59" s="452">
        <v>0</v>
      </c>
      <c r="H59" s="274">
        <v>9.3923539999999992</v>
      </c>
      <c r="I59" s="272">
        <v>5.5744672845379846</v>
      </c>
      <c r="J59" s="270">
        <v>0</v>
      </c>
      <c r="K59" s="275">
        <v>243.5607162701796</v>
      </c>
      <c r="L59" s="425">
        <v>1.8139998819893977E-2</v>
      </c>
      <c r="O59" s="440"/>
    </row>
    <row r="60" spans="1:15" x14ac:dyDescent="0.25">
      <c r="A60" s="265" t="s">
        <v>158</v>
      </c>
      <c r="B60" s="265" t="s">
        <v>159</v>
      </c>
      <c r="C60" s="449">
        <v>16.78516887234019</v>
      </c>
      <c r="D60" s="274">
        <v>4.3688077702079999</v>
      </c>
      <c r="E60" s="272">
        <v>10.203190020759161</v>
      </c>
      <c r="F60" s="279">
        <v>0</v>
      </c>
      <c r="G60" s="452">
        <v>0.21607346165183955</v>
      </c>
      <c r="H60" s="274">
        <v>0</v>
      </c>
      <c r="I60" s="272">
        <v>1.768079126789974</v>
      </c>
      <c r="J60" s="270">
        <v>0</v>
      </c>
      <c r="K60" s="275">
        <v>16.556150379408976</v>
      </c>
      <c r="L60" s="425">
        <v>-1.3644098231779317E-2</v>
      </c>
      <c r="O60" s="440"/>
    </row>
    <row r="61" spans="1:15" x14ac:dyDescent="0.25">
      <c r="A61" s="265" t="s">
        <v>160</v>
      </c>
      <c r="B61" s="265" t="s">
        <v>161</v>
      </c>
      <c r="C61" s="449">
        <v>12.15923152160487</v>
      </c>
      <c r="D61" s="274">
        <v>3.289451767249</v>
      </c>
      <c r="E61" s="272">
        <v>7.0161769204610476</v>
      </c>
      <c r="F61" s="279">
        <v>0</v>
      </c>
      <c r="G61" s="452">
        <v>9.8226455214679043E-2</v>
      </c>
      <c r="H61" s="274">
        <v>0</v>
      </c>
      <c r="I61" s="272">
        <v>1.4708181248487715</v>
      </c>
      <c r="J61" s="270">
        <v>0.14743681478628476</v>
      </c>
      <c r="K61" s="275">
        <v>12.022110082559783</v>
      </c>
      <c r="L61" s="425">
        <v>-1.1277146816511036E-2</v>
      </c>
      <c r="O61" s="440"/>
    </row>
    <row r="62" spans="1:15" x14ac:dyDescent="0.25">
      <c r="A62" s="265" t="s">
        <v>162</v>
      </c>
      <c r="B62" s="265" t="s">
        <v>163</v>
      </c>
      <c r="C62" s="449">
        <v>10.605655401088793</v>
      </c>
      <c r="D62" s="274">
        <v>1.7443273192430002</v>
      </c>
      <c r="E62" s="272">
        <v>7.9713474390871069</v>
      </c>
      <c r="F62" s="279">
        <v>0</v>
      </c>
      <c r="G62" s="452">
        <v>1.2301345023982365E-2</v>
      </c>
      <c r="H62" s="274">
        <v>0</v>
      </c>
      <c r="I62" s="272">
        <v>0.7153781742790406</v>
      </c>
      <c r="J62" s="270">
        <v>0</v>
      </c>
      <c r="K62" s="275">
        <v>10.443354277633128</v>
      </c>
      <c r="L62" s="425">
        <v>-1.5303262016131745E-2</v>
      </c>
      <c r="O62" s="440"/>
    </row>
    <row r="63" spans="1:15" x14ac:dyDescent="0.25">
      <c r="A63" s="265" t="s">
        <v>164</v>
      </c>
      <c r="B63" s="265" t="s">
        <v>165</v>
      </c>
      <c r="C63" s="449">
        <v>190.76726600110584</v>
      </c>
      <c r="D63" s="274">
        <v>30.833618360149</v>
      </c>
      <c r="E63" s="272">
        <v>144.03033018030854</v>
      </c>
      <c r="F63" s="279">
        <v>11.634973996004939</v>
      </c>
      <c r="G63" s="452">
        <v>0</v>
      </c>
      <c r="H63" s="274">
        <v>0.61863000000000001</v>
      </c>
      <c r="I63" s="272">
        <v>7.9615659351238666</v>
      </c>
      <c r="J63" s="270">
        <v>0</v>
      </c>
      <c r="K63" s="275">
        <v>195.07911847158633</v>
      </c>
      <c r="L63" s="425">
        <v>2.2602685255527506E-2</v>
      </c>
      <c r="O63" s="440"/>
    </row>
    <row r="64" spans="1:15" x14ac:dyDescent="0.25">
      <c r="A64" s="265" t="s">
        <v>166</v>
      </c>
      <c r="B64" s="265" t="s">
        <v>167</v>
      </c>
      <c r="C64" s="449">
        <v>15.703750676720102</v>
      </c>
      <c r="D64" s="274">
        <v>4.4499070326810006</v>
      </c>
      <c r="E64" s="272">
        <v>7.6541277282573894</v>
      </c>
      <c r="F64" s="279">
        <v>0</v>
      </c>
      <c r="G64" s="452">
        <v>0.55882123782155613</v>
      </c>
      <c r="H64" s="274">
        <v>0</v>
      </c>
      <c r="I64" s="272">
        <v>2.9369425940979914</v>
      </c>
      <c r="J64" s="270">
        <v>0</v>
      </c>
      <c r="K64" s="275">
        <v>15.599798592857937</v>
      </c>
      <c r="L64" s="425">
        <v>-6.619570445439365E-3</v>
      </c>
      <c r="O64" s="440"/>
    </row>
    <row r="65" spans="1:15" x14ac:dyDescent="0.25">
      <c r="A65" s="265" t="s">
        <v>168</v>
      </c>
      <c r="B65" s="265" t="s">
        <v>169</v>
      </c>
      <c r="C65" s="449">
        <v>17.676098723739258</v>
      </c>
      <c r="D65" s="274">
        <v>2.4203150142350003</v>
      </c>
      <c r="E65" s="272">
        <v>12.470673680619026</v>
      </c>
      <c r="F65" s="279">
        <v>0</v>
      </c>
      <c r="G65" s="452">
        <v>0.36912257564314849</v>
      </c>
      <c r="H65" s="274">
        <v>0</v>
      </c>
      <c r="I65" s="272">
        <v>1.9904190072030246</v>
      </c>
      <c r="J65" s="270">
        <v>0</v>
      </c>
      <c r="K65" s="275">
        <v>17.2505302777002</v>
      </c>
      <c r="L65" s="425">
        <v>-2.4075926067753495E-2</v>
      </c>
      <c r="O65" s="440"/>
    </row>
    <row r="66" spans="1:15" x14ac:dyDescent="0.25">
      <c r="A66" s="265" t="s">
        <v>170</v>
      </c>
      <c r="B66" s="265" t="s">
        <v>171</v>
      </c>
      <c r="C66" s="449">
        <v>12.636940628415839</v>
      </c>
      <c r="D66" s="274">
        <v>2.445180052859</v>
      </c>
      <c r="E66" s="272">
        <v>8.6012344103380016</v>
      </c>
      <c r="F66" s="279">
        <v>0</v>
      </c>
      <c r="G66" s="452">
        <v>0.19429378782314563</v>
      </c>
      <c r="H66" s="274">
        <v>0</v>
      </c>
      <c r="I66" s="272">
        <v>1.2995027594542936</v>
      </c>
      <c r="J66" s="270">
        <v>0</v>
      </c>
      <c r="K66" s="275">
        <v>12.540211010474442</v>
      </c>
      <c r="L66" s="425">
        <v>-7.6545123369407986E-3</v>
      </c>
      <c r="O66" s="440"/>
    </row>
    <row r="67" spans="1:15" x14ac:dyDescent="0.25">
      <c r="A67" s="265" t="s">
        <v>172</v>
      </c>
      <c r="B67" s="265" t="s">
        <v>173</v>
      </c>
      <c r="C67" s="449">
        <v>14.805846590737374</v>
      </c>
      <c r="D67" s="274">
        <v>3.9261878708509999</v>
      </c>
      <c r="E67" s="272">
        <v>7.1208606086061863</v>
      </c>
      <c r="F67" s="279">
        <v>0</v>
      </c>
      <c r="G67" s="452">
        <v>0.40428287306987115</v>
      </c>
      <c r="H67" s="274">
        <v>0</v>
      </c>
      <c r="I67" s="272">
        <v>3.2771902083149396</v>
      </c>
      <c r="J67" s="270">
        <v>0</v>
      </c>
      <c r="K67" s="275">
        <v>14.728521560841996</v>
      </c>
      <c r="L67" s="425">
        <v>-5.2226010462484264E-3</v>
      </c>
      <c r="O67" s="440"/>
    </row>
    <row r="68" spans="1:15" x14ac:dyDescent="0.25">
      <c r="A68" s="265" t="s">
        <v>174</v>
      </c>
      <c r="B68" s="265" t="s">
        <v>175</v>
      </c>
      <c r="C68" s="449">
        <v>253.44532413232071</v>
      </c>
      <c r="D68" s="274">
        <v>39.850071755222004</v>
      </c>
      <c r="E68" s="272">
        <v>193.64103733163452</v>
      </c>
      <c r="F68" s="279">
        <v>15.650530881926031</v>
      </c>
      <c r="G68" s="452">
        <v>0</v>
      </c>
      <c r="H68" s="274">
        <v>4.9568690000000002</v>
      </c>
      <c r="I68" s="272">
        <v>6.0546647137789167</v>
      </c>
      <c r="J68" s="270">
        <v>0</v>
      </c>
      <c r="K68" s="275">
        <v>260.15317368256149</v>
      </c>
      <c r="L68" s="425">
        <v>2.6466653402288431E-2</v>
      </c>
      <c r="O68" s="440"/>
    </row>
    <row r="69" spans="1:15" x14ac:dyDescent="0.25">
      <c r="A69" s="265" t="s">
        <v>176</v>
      </c>
      <c r="B69" s="265" t="s">
        <v>1074</v>
      </c>
      <c r="C69" s="449">
        <v>41.029694336877625</v>
      </c>
      <c r="D69" s="274">
        <v>13.379386860611998</v>
      </c>
      <c r="E69" s="272">
        <v>28.363955499604991</v>
      </c>
      <c r="F69" s="279">
        <v>0</v>
      </c>
      <c r="G69" s="452">
        <v>0</v>
      </c>
      <c r="H69" s="274">
        <v>0</v>
      </c>
      <c r="I69" s="272">
        <v>0</v>
      </c>
      <c r="J69" s="270">
        <v>0</v>
      </c>
      <c r="K69" s="275">
        <v>41.743342360216985</v>
      </c>
      <c r="L69" s="425">
        <v>1.7393452105197153E-2</v>
      </c>
      <c r="O69" s="440"/>
    </row>
    <row r="70" spans="1:15" x14ac:dyDescent="0.25">
      <c r="A70" s="265" t="s">
        <v>178</v>
      </c>
      <c r="B70" s="265" t="s">
        <v>952</v>
      </c>
      <c r="C70" s="449">
        <v>242.67666514808545</v>
      </c>
      <c r="D70" s="274">
        <v>56.143760303116999</v>
      </c>
      <c r="E70" s="272">
        <v>166.67500965795611</v>
      </c>
      <c r="F70" s="279">
        <v>13.461794759561093</v>
      </c>
      <c r="G70" s="452">
        <v>0</v>
      </c>
      <c r="H70" s="274">
        <v>6.970961</v>
      </c>
      <c r="I70" s="272">
        <v>6.2334422235849809</v>
      </c>
      <c r="J70" s="270">
        <v>0</v>
      </c>
      <c r="K70" s="275">
        <v>249.48496794421916</v>
      </c>
      <c r="L70" s="425">
        <v>2.8055036902617621E-2</v>
      </c>
      <c r="O70" s="440"/>
    </row>
    <row r="71" spans="1:15" x14ac:dyDescent="0.25">
      <c r="A71" s="265" t="s">
        <v>180</v>
      </c>
      <c r="B71" s="265" t="s">
        <v>181</v>
      </c>
      <c r="C71" s="449">
        <v>9.2718101745717245</v>
      </c>
      <c r="D71" s="274">
        <v>3.8018968941500004</v>
      </c>
      <c r="E71" s="272">
        <v>4.6164279417674345</v>
      </c>
      <c r="F71" s="279">
        <v>0</v>
      </c>
      <c r="G71" s="452">
        <v>0.23714185686548964</v>
      </c>
      <c r="H71" s="274">
        <v>0</v>
      </c>
      <c r="I71" s="272">
        <v>0.49633920097953321</v>
      </c>
      <c r="J71" s="270">
        <v>0</v>
      </c>
      <c r="K71" s="275">
        <v>9.1518058937624573</v>
      </c>
      <c r="L71" s="425">
        <v>-1.2942918216594129E-2</v>
      </c>
      <c r="O71" s="440"/>
    </row>
    <row r="72" spans="1:15" x14ac:dyDescent="0.25">
      <c r="A72" s="265" t="s">
        <v>182</v>
      </c>
      <c r="B72" s="265" t="s">
        <v>183</v>
      </c>
      <c r="C72" s="449">
        <v>12.838457570696605</v>
      </c>
      <c r="D72" s="274">
        <v>1.6261590239789998</v>
      </c>
      <c r="E72" s="272">
        <v>8.1302912430111807</v>
      </c>
      <c r="F72" s="279">
        <v>0</v>
      </c>
      <c r="G72" s="452">
        <v>0.44768757642319856</v>
      </c>
      <c r="H72" s="274">
        <v>0</v>
      </c>
      <c r="I72" s="272">
        <v>2.2553814822289735</v>
      </c>
      <c r="J72" s="270">
        <v>0.1517220627408529</v>
      </c>
      <c r="K72" s="275">
        <v>12.611241388383206</v>
      </c>
      <c r="L72" s="425">
        <v>-1.7698090371230622E-2</v>
      </c>
      <c r="O72" s="440"/>
    </row>
    <row r="73" spans="1:15" x14ac:dyDescent="0.25">
      <c r="A73" s="265" t="s">
        <v>184</v>
      </c>
      <c r="B73" s="265" t="s">
        <v>185</v>
      </c>
      <c r="C73" s="449">
        <v>10.407275455962678</v>
      </c>
      <c r="D73" s="274">
        <v>0.64268466301100013</v>
      </c>
      <c r="E73" s="272">
        <v>8.1678287018518319</v>
      </c>
      <c r="F73" s="279">
        <v>0</v>
      </c>
      <c r="G73" s="452">
        <v>0.2892022876963547</v>
      </c>
      <c r="H73" s="274">
        <v>0</v>
      </c>
      <c r="I73" s="272">
        <v>0.82613712785447169</v>
      </c>
      <c r="J73" s="270">
        <v>0</v>
      </c>
      <c r="K73" s="275">
        <v>9.925852780413658</v>
      </c>
      <c r="L73" s="425">
        <v>-4.6258281294284033E-2</v>
      </c>
      <c r="O73" s="440"/>
    </row>
    <row r="74" spans="1:15" x14ac:dyDescent="0.25">
      <c r="A74" s="265" t="s">
        <v>186</v>
      </c>
      <c r="B74" s="265" t="s">
        <v>187</v>
      </c>
      <c r="C74" s="449">
        <v>13.108128504627951</v>
      </c>
      <c r="D74" s="274">
        <v>2.7794191241419997</v>
      </c>
      <c r="E74" s="272">
        <v>7.1152746133049556</v>
      </c>
      <c r="F74" s="279">
        <v>0</v>
      </c>
      <c r="G74" s="452">
        <v>0.15650477415805508</v>
      </c>
      <c r="H74" s="274">
        <v>0</v>
      </c>
      <c r="I74" s="272">
        <v>2.9341302930588391</v>
      </c>
      <c r="J74" s="270">
        <v>0</v>
      </c>
      <c r="K74" s="275">
        <v>12.985328804663851</v>
      </c>
      <c r="L74" s="425">
        <v>-9.368209956191996E-3</v>
      </c>
      <c r="O74" s="440"/>
    </row>
    <row r="75" spans="1:15" x14ac:dyDescent="0.25">
      <c r="A75" s="265" t="s">
        <v>188</v>
      </c>
      <c r="B75" s="265" t="s">
        <v>189</v>
      </c>
      <c r="C75" s="449">
        <v>5.4611224262547466</v>
      </c>
      <c r="D75" s="274">
        <v>0.618657785844</v>
      </c>
      <c r="E75" s="272">
        <v>4.0494111205064343</v>
      </c>
      <c r="F75" s="279">
        <v>0</v>
      </c>
      <c r="G75" s="452">
        <v>9.60763532253361E-2</v>
      </c>
      <c r="H75" s="274">
        <v>0</v>
      </c>
      <c r="I75" s="272">
        <v>0.48364450854662316</v>
      </c>
      <c r="J75" s="270">
        <v>0</v>
      </c>
      <c r="K75" s="275">
        <v>5.2477897681223942</v>
      </c>
      <c r="L75" s="425">
        <v>-3.9063884945472027E-2</v>
      </c>
      <c r="O75" s="440"/>
    </row>
    <row r="76" spans="1:15" x14ac:dyDescent="0.25">
      <c r="A76" s="265" t="s">
        <v>190</v>
      </c>
      <c r="B76" s="265" t="s">
        <v>191</v>
      </c>
      <c r="C76" s="449">
        <v>31.695558315710233</v>
      </c>
      <c r="D76" s="274">
        <v>22.820032507834</v>
      </c>
      <c r="E76" s="272">
        <v>7.1250523342867673</v>
      </c>
      <c r="F76" s="279">
        <v>0.4273924917559605</v>
      </c>
      <c r="G76" s="452">
        <v>0</v>
      </c>
      <c r="H76" s="274">
        <v>0.19661699999999999</v>
      </c>
      <c r="I76" s="272">
        <v>1.0716206478455421</v>
      </c>
      <c r="J76" s="270">
        <v>0</v>
      </c>
      <c r="K76" s="275">
        <v>31.640714981722269</v>
      </c>
      <c r="L76" s="425">
        <v>-1.7303160727344153E-3</v>
      </c>
      <c r="O76" s="440"/>
    </row>
    <row r="77" spans="1:15" x14ac:dyDescent="0.25">
      <c r="A77" s="265" t="s">
        <v>192</v>
      </c>
      <c r="B77" s="265" t="s">
        <v>1075</v>
      </c>
      <c r="C77" s="449">
        <v>26.196067064959266</v>
      </c>
      <c r="D77" s="274">
        <v>14.587021039217998</v>
      </c>
      <c r="E77" s="272">
        <v>11.94711253976466</v>
      </c>
      <c r="F77" s="279">
        <v>0</v>
      </c>
      <c r="G77" s="452">
        <v>0</v>
      </c>
      <c r="H77" s="274">
        <v>0</v>
      </c>
      <c r="I77" s="272">
        <v>0</v>
      </c>
      <c r="J77" s="270">
        <v>0</v>
      </c>
      <c r="K77" s="275">
        <v>26.534133578982658</v>
      </c>
      <c r="L77" s="425">
        <v>1.2905239293557975E-2</v>
      </c>
      <c r="O77" s="440"/>
    </row>
    <row r="78" spans="1:15" x14ac:dyDescent="0.25">
      <c r="A78" s="265" t="s">
        <v>194</v>
      </c>
      <c r="B78" s="265" t="s">
        <v>195</v>
      </c>
      <c r="C78" s="449">
        <v>20.004387609479004</v>
      </c>
      <c r="D78" s="274">
        <v>3.8738208861850008</v>
      </c>
      <c r="E78" s="272">
        <v>12.314115860331341</v>
      </c>
      <c r="F78" s="279">
        <v>0</v>
      </c>
      <c r="G78" s="452">
        <v>0.28306217024208036</v>
      </c>
      <c r="H78" s="274">
        <v>0</v>
      </c>
      <c r="I78" s="272">
        <v>3.5084546764167239</v>
      </c>
      <c r="J78" s="270">
        <v>0</v>
      </c>
      <c r="K78" s="275">
        <v>19.979453593175144</v>
      </c>
      <c r="L78" s="425">
        <v>-1.246427373365067E-3</v>
      </c>
      <c r="O78" s="440"/>
    </row>
    <row r="79" spans="1:15" x14ac:dyDescent="0.25">
      <c r="A79" s="265" t="s">
        <v>196</v>
      </c>
      <c r="B79" s="265" t="s">
        <v>197</v>
      </c>
      <c r="C79" s="449">
        <v>7.5443962583625739</v>
      </c>
      <c r="D79" s="274">
        <v>2.5562551205790003</v>
      </c>
      <c r="E79" s="272">
        <v>4.2798786164309233</v>
      </c>
      <c r="F79" s="279">
        <v>0</v>
      </c>
      <c r="G79" s="452">
        <v>6.3937130568662612E-2</v>
      </c>
      <c r="H79" s="274">
        <v>0</v>
      </c>
      <c r="I79" s="272">
        <v>0.48729344925345602</v>
      </c>
      <c r="J79" s="270">
        <v>3.8827211353431403E-2</v>
      </c>
      <c r="K79" s="275">
        <v>7.4261915281854733</v>
      </c>
      <c r="L79" s="425">
        <v>-1.5667884629744454E-2</v>
      </c>
      <c r="O79" s="440"/>
    </row>
    <row r="80" spans="1:15" x14ac:dyDescent="0.25">
      <c r="A80" s="265" t="s">
        <v>198</v>
      </c>
      <c r="B80" s="265" t="s">
        <v>199</v>
      </c>
      <c r="C80" s="449">
        <v>7.9503527964116651</v>
      </c>
      <c r="D80" s="274">
        <v>2.21840901305</v>
      </c>
      <c r="E80" s="272">
        <v>3.765551678651792</v>
      </c>
      <c r="F80" s="279">
        <v>0</v>
      </c>
      <c r="G80" s="452">
        <v>7.933239248566766E-2</v>
      </c>
      <c r="H80" s="274">
        <v>0</v>
      </c>
      <c r="I80" s="272">
        <v>1.8219825790055377</v>
      </c>
      <c r="J80" s="270">
        <v>0</v>
      </c>
      <c r="K80" s="275">
        <v>7.8852756631929983</v>
      </c>
      <c r="L80" s="425">
        <v>-8.1854396760907156E-3</v>
      </c>
      <c r="O80" s="440"/>
    </row>
    <row r="81" spans="1:15" x14ac:dyDescent="0.25">
      <c r="A81" s="265" t="s">
        <v>200</v>
      </c>
      <c r="B81" s="286" t="s">
        <v>1265</v>
      </c>
      <c r="C81" s="449">
        <v>435.25304910811036</v>
      </c>
      <c r="D81" s="274">
        <v>126.458271461921</v>
      </c>
      <c r="E81" s="272">
        <v>267.76006064982397</v>
      </c>
      <c r="F81" s="279">
        <v>21.628555580856503</v>
      </c>
      <c r="G81" s="452">
        <v>0</v>
      </c>
      <c r="H81" s="274">
        <v>16.903435999999999</v>
      </c>
      <c r="I81" s="272">
        <v>12.515943193277597</v>
      </c>
      <c r="J81" s="270">
        <v>3.1641671584279059</v>
      </c>
      <c r="K81" s="275">
        <v>448.43043404430699</v>
      </c>
      <c r="L81" s="425">
        <v>3.0275227165435813E-2</v>
      </c>
      <c r="O81" s="440"/>
    </row>
    <row r="82" spans="1:15" x14ac:dyDescent="0.25">
      <c r="A82" s="265" t="s">
        <v>202</v>
      </c>
      <c r="B82" s="265" t="s">
        <v>203</v>
      </c>
      <c r="C82" s="449">
        <v>10.147924941632557</v>
      </c>
      <c r="D82" s="274">
        <v>1.6565802296559999</v>
      </c>
      <c r="E82" s="272">
        <v>5.468990700411231</v>
      </c>
      <c r="F82" s="279">
        <v>0</v>
      </c>
      <c r="G82" s="452">
        <v>0.29613797631393401</v>
      </c>
      <c r="H82" s="274">
        <v>0</v>
      </c>
      <c r="I82" s="272">
        <v>2.3149261049098477</v>
      </c>
      <c r="J82" s="270">
        <v>0.48343429482166761</v>
      </c>
      <c r="K82" s="275">
        <v>10.220069306112681</v>
      </c>
      <c r="L82" s="425">
        <v>7.1092725749425751E-3</v>
      </c>
      <c r="O82" s="440"/>
    </row>
    <row r="83" spans="1:15" x14ac:dyDescent="0.25">
      <c r="A83" s="265" t="s">
        <v>204</v>
      </c>
      <c r="B83" s="286" t="s">
        <v>1266</v>
      </c>
      <c r="C83" s="449">
        <v>243.60185711235067</v>
      </c>
      <c r="D83" s="274">
        <v>97.828996022840002</v>
      </c>
      <c r="E83" s="272">
        <v>126.17337960311676</v>
      </c>
      <c r="F83" s="279">
        <v>10.19224738950321</v>
      </c>
      <c r="G83" s="452">
        <v>0</v>
      </c>
      <c r="H83" s="274">
        <v>11.579316</v>
      </c>
      <c r="I83" s="272">
        <v>5.5857636978987033</v>
      </c>
      <c r="J83" s="270">
        <v>0</v>
      </c>
      <c r="K83" s="275">
        <v>251.35970271335867</v>
      </c>
      <c r="L83" s="425">
        <v>3.1846414033822552E-2</v>
      </c>
      <c r="O83" s="440"/>
    </row>
    <row r="84" spans="1:15" x14ac:dyDescent="0.25">
      <c r="A84" s="265" t="s">
        <v>206</v>
      </c>
      <c r="B84" s="265" t="s">
        <v>207</v>
      </c>
      <c r="C84" s="449">
        <v>6.1423868473423626</v>
      </c>
      <c r="D84" s="274">
        <v>1.3879768862169999</v>
      </c>
      <c r="E84" s="272">
        <v>3.7788001627442815</v>
      </c>
      <c r="F84" s="279">
        <v>0</v>
      </c>
      <c r="G84" s="452">
        <v>0.17093902700323266</v>
      </c>
      <c r="H84" s="274">
        <v>0</v>
      </c>
      <c r="I84" s="272">
        <v>0.59899371725703476</v>
      </c>
      <c r="J84" s="270">
        <v>0.22462248479354638</v>
      </c>
      <c r="K84" s="275">
        <v>6.1613322780150952</v>
      </c>
      <c r="L84" s="425">
        <v>3.0843760159667785E-3</v>
      </c>
      <c r="O84" s="440"/>
    </row>
    <row r="85" spans="1:15" x14ac:dyDescent="0.25">
      <c r="A85" s="265" t="s">
        <v>208</v>
      </c>
      <c r="B85" s="265" t="s">
        <v>209</v>
      </c>
      <c r="C85" s="449">
        <v>12.040452694595817</v>
      </c>
      <c r="D85" s="274">
        <v>3.6954733635220003</v>
      </c>
      <c r="E85" s="272">
        <v>7.0350167916176956</v>
      </c>
      <c r="F85" s="279">
        <v>0</v>
      </c>
      <c r="G85" s="452">
        <v>0.11961733713057578</v>
      </c>
      <c r="H85" s="274">
        <v>0</v>
      </c>
      <c r="I85" s="272">
        <v>1.0425476104752143</v>
      </c>
      <c r="J85" s="270">
        <v>0</v>
      </c>
      <c r="K85" s="275">
        <v>11.892655102745485</v>
      </c>
      <c r="L85" s="425">
        <v>-1.2275085962230451E-2</v>
      </c>
      <c r="O85" s="440"/>
    </row>
    <row r="86" spans="1:15" x14ac:dyDescent="0.25">
      <c r="A86" s="265" t="s">
        <v>210</v>
      </c>
      <c r="B86" s="265" t="s">
        <v>211</v>
      </c>
      <c r="C86" s="449">
        <v>269.14608368493003</v>
      </c>
      <c r="D86" s="274">
        <v>87.811042406911994</v>
      </c>
      <c r="E86" s="272">
        <v>163.46739668675966</v>
      </c>
      <c r="F86" s="279">
        <v>13.203743534232796</v>
      </c>
      <c r="G86" s="452">
        <v>0</v>
      </c>
      <c r="H86" s="274">
        <v>6.3082380000000002</v>
      </c>
      <c r="I86" s="272">
        <v>6.2474821324223866</v>
      </c>
      <c r="J86" s="270">
        <v>0</v>
      </c>
      <c r="K86" s="275">
        <v>277.0379027603268</v>
      </c>
      <c r="L86" s="425">
        <v>2.9321693882178694E-2</v>
      </c>
      <c r="O86" s="440"/>
    </row>
    <row r="87" spans="1:15" x14ac:dyDescent="0.25">
      <c r="A87" s="265" t="s">
        <v>212</v>
      </c>
      <c r="B87" s="265" t="s">
        <v>213</v>
      </c>
      <c r="C87" s="449">
        <v>353.44708887138529</v>
      </c>
      <c r="D87" s="274">
        <v>106.44616721357599</v>
      </c>
      <c r="E87" s="272">
        <v>218.54667933667275</v>
      </c>
      <c r="F87" s="279">
        <v>17.652506638850241</v>
      </c>
      <c r="G87" s="452">
        <v>0</v>
      </c>
      <c r="H87" s="274">
        <v>17.16743</v>
      </c>
      <c r="I87" s="272">
        <v>1.2190308692577707</v>
      </c>
      <c r="J87" s="270">
        <v>4.659354211917563</v>
      </c>
      <c r="K87" s="275">
        <v>365.69116827027437</v>
      </c>
      <c r="L87" s="425">
        <v>3.4641901954791721E-2</v>
      </c>
      <c r="O87" s="440"/>
    </row>
    <row r="88" spans="1:15" x14ac:dyDescent="0.25">
      <c r="A88" s="265" t="s">
        <v>214</v>
      </c>
      <c r="B88" s="265" t="s">
        <v>215</v>
      </c>
      <c r="C88" s="449">
        <v>16.320248166819479</v>
      </c>
      <c r="D88" s="274">
        <v>2.0185773896289998</v>
      </c>
      <c r="E88" s="272">
        <v>11.171018476971337</v>
      </c>
      <c r="F88" s="279">
        <v>0</v>
      </c>
      <c r="G88" s="452">
        <v>0.29705923401374856</v>
      </c>
      <c r="H88" s="274">
        <v>0</v>
      </c>
      <c r="I88" s="272">
        <v>2.2734285493663271</v>
      </c>
      <c r="J88" s="270">
        <v>0</v>
      </c>
      <c r="K88" s="275">
        <v>15.760083649980412</v>
      </c>
      <c r="L88" s="425">
        <v>-3.4323284248699758E-2</v>
      </c>
      <c r="O88" s="440"/>
    </row>
    <row r="89" spans="1:15" x14ac:dyDescent="0.25">
      <c r="A89" s="265" t="s">
        <v>216</v>
      </c>
      <c r="B89" s="265" t="s">
        <v>217</v>
      </c>
      <c r="C89" s="449">
        <v>79.013339396717512</v>
      </c>
      <c r="D89" s="274">
        <v>26.421874306867998</v>
      </c>
      <c r="E89" s="272">
        <v>46.413062772033719</v>
      </c>
      <c r="F89" s="279">
        <v>3.7488049028468655</v>
      </c>
      <c r="G89" s="452">
        <v>0</v>
      </c>
      <c r="H89" s="274">
        <v>3.147338</v>
      </c>
      <c r="I89" s="272">
        <v>1.6347701876337428</v>
      </c>
      <c r="J89" s="270">
        <v>0</v>
      </c>
      <c r="K89" s="275">
        <v>81.365850169382341</v>
      </c>
      <c r="L89" s="425">
        <v>2.9773590011847546E-2</v>
      </c>
      <c r="O89" s="440"/>
    </row>
    <row r="90" spans="1:15" x14ac:dyDescent="0.25">
      <c r="A90" s="265" t="s">
        <v>218</v>
      </c>
      <c r="B90" s="265" t="s">
        <v>219</v>
      </c>
      <c r="C90" s="449">
        <v>11.998794836168006</v>
      </c>
      <c r="D90" s="274">
        <v>2.6129342389039998</v>
      </c>
      <c r="E90" s="272">
        <v>6.4359792557916409</v>
      </c>
      <c r="F90" s="279">
        <v>0</v>
      </c>
      <c r="G90" s="452">
        <v>0.18723774138415913</v>
      </c>
      <c r="H90" s="274">
        <v>0</v>
      </c>
      <c r="I90" s="272">
        <v>2.6922976898938211</v>
      </c>
      <c r="J90" s="270">
        <v>0</v>
      </c>
      <c r="K90" s="275">
        <v>11.928448925973623</v>
      </c>
      <c r="L90" s="425">
        <v>-5.8627479805171447E-3</v>
      </c>
      <c r="O90" s="440"/>
    </row>
    <row r="91" spans="1:15" x14ac:dyDescent="0.25">
      <c r="A91" s="265" t="s">
        <v>220</v>
      </c>
      <c r="B91" s="265" t="s">
        <v>221</v>
      </c>
      <c r="C91" s="449">
        <v>8.6500963811961196</v>
      </c>
      <c r="D91" s="274">
        <v>1.9615508881630002</v>
      </c>
      <c r="E91" s="272">
        <v>4.6821276178111928</v>
      </c>
      <c r="F91" s="279">
        <v>0</v>
      </c>
      <c r="G91" s="452">
        <v>0.25638088647875973</v>
      </c>
      <c r="H91" s="274">
        <v>0</v>
      </c>
      <c r="I91" s="272">
        <v>1.5810068094509584</v>
      </c>
      <c r="J91" s="270">
        <v>0.14899788861208385</v>
      </c>
      <c r="K91" s="275">
        <v>8.6300640905159955</v>
      </c>
      <c r="L91" s="425">
        <v>-2.3158459509966746E-3</v>
      </c>
      <c r="O91" s="440"/>
    </row>
    <row r="92" spans="1:15" x14ac:dyDescent="0.25">
      <c r="A92" s="265" t="s">
        <v>222</v>
      </c>
      <c r="B92" s="265" t="s">
        <v>223</v>
      </c>
      <c r="C92" s="449">
        <v>172.30320965870101</v>
      </c>
      <c r="D92" s="274">
        <v>70.140387560849007</v>
      </c>
      <c r="E92" s="272">
        <v>88.609377966560587</v>
      </c>
      <c r="F92" s="279">
        <v>7.1569809491930902</v>
      </c>
      <c r="G92" s="452">
        <v>0</v>
      </c>
      <c r="H92" s="274">
        <v>8.9180510000000002</v>
      </c>
      <c r="I92" s="272">
        <v>2.1627846672476845</v>
      </c>
      <c r="J92" s="270">
        <v>0</v>
      </c>
      <c r="K92" s="275">
        <v>176.98758214385037</v>
      </c>
      <c r="L92" s="425">
        <v>2.7186797590295585E-2</v>
      </c>
      <c r="O92" s="440"/>
    </row>
    <row r="93" spans="1:15" x14ac:dyDescent="0.25">
      <c r="A93" s="265" t="s">
        <v>224</v>
      </c>
      <c r="B93" s="265" t="s">
        <v>225</v>
      </c>
      <c r="C93" s="449">
        <v>461.31994697862086</v>
      </c>
      <c r="D93" s="274">
        <v>126.18858667898701</v>
      </c>
      <c r="E93" s="272">
        <v>299.81052478889239</v>
      </c>
      <c r="F93" s="279">
        <v>24.21583139283198</v>
      </c>
      <c r="G93" s="452">
        <v>0</v>
      </c>
      <c r="H93" s="274">
        <v>25.928388999999999</v>
      </c>
      <c r="I93" s="272">
        <v>1.8298283555446855</v>
      </c>
      <c r="J93" s="270">
        <v>0</v>
      </c>
      <c r="K93" s="275">
        <v>477.97316021625608</v>
      </c>
      <c r="L93" s="425">
        <v>3.6099053047031975E-2</v>
      </c>
      <c r="O93" s="440"/>
    </row>
    <row r="94" spans="1:15" x14ac:dyDescent="0.25">
      <c r="A94" s="265" t="s">
        <v>226</v>
      </c>
      <c r="B94" s="265" t="s">
        <v>227</v>
      </c>
      <c r="C94" s="449">
        <v>8.2901713190157089</v>
      </c>
      <c r="D94" s="274">
        <v>1.3098793603240002</v>
      </c>
      <c r="E94" s="272">
        <v>5.9250537685809377</v>
      </c>
      <c r="F94" s="279">
        <v>0</v>
      </c>
      <c r="G94" s="452">
        <v>9.1429677530766418E-2</v>
      </c>
      <c r="H94" s="274">
        <v>0</v>
      </c>
      <c r="I94" s="272">
        <v>0.57308210958230354</v>
      </c>
      <c r="J94" s="270">
        <v>0.3219336685535385</v>
      </c>
      <c r="K94" s="275">
        <v>8.2213785845715464</v>
      </c>
      <c r="L94" s="425">
        <v>-8.2981076984945008E-3</v>
      </c>
      <c r="O94" s="440"/>
    </row>
    <row r="95" spans="1:15" x14ac:dyDescent="0.25">
      <c r="A95" s="265" t="s">
        <v>228</v>
      </c>
      <c r="B95" s="265" t="s">
        <v>1076</v>
      </c>
      <c r="C95" s="449">
        <v>36.439963640098561</v>
      </c>
      <c r="D95" s="274">
        <v>13.138473908984999</v>
      </c>
      <c r="E95" s="272">
        <v>23.875535478784155</v>
      </c>
      <c r="F95" s="279">
        <v>0</v>
      </c>
      <c r="G95" s="452">
        <v>0</v>
      </c>
      <c r="H95" s="274">
        <v>0</v>
      </c>
      <c r="I95" s="272">
        <v>0</v>
      </c>
      <c r="J95" s="270">
        <v>0</v>
      </c>
      <c r="K95" s="275">
        <v>37.01400938776915</v>
      </c>
      <c r="L95" s="425">
        <v>1.5753192109086194E-2</v>
      </c>
      <c r="O95" s="440"/>
    </row>
    <row r="96" spans="1:15" x14ac:dyDescent="0.25">
      <c r="A96" s="265" t="s">
        <v>230</v>
      </c>
      <c r="B96" s="265" t="s">
        <v>231</v>
      </c>
      <c r="C96" s="449">
        <v>509.50600744066236</v>
      </c>
      <c r="D96" s="274">
        <v>103.003283127047</v>
      </c>
      <c r="E96" s="272">
        <v>368.07183750971245</v>
      </c>
      <c r="F96" s="279">
        <v>29.729253662071883</v>
      </c>
      <c r="G96" s="452">
        <v>0</v>
      </c>
      <c r="H96" s="274">
        <v>19.650186999999999</v>
      </c>
      <c r="I96" s="272">
        <v>3.4187064639367302</v>
      </c>
      <c r="J96" s="270">
        <v>5.9826577304437674</v>
      </c>
      <c r="K96" s="275">
        <v>529.85592549321177</v>
      </c>
      <c r="L96" s="425">
        <v>3.9940486972411975E-2</v>
      </c>
      <c r="O96" s="440"/>
    </row>
    <row r="97" spans="1:15" x14ac:dyDescent="0.25">
      <c r="A97" s="265" t="s">
        <v>232</v>
      </c>
      <c r="B97" s="265" t="s">
        <v>1077</v>
      </c>
      <c r="C97" s="449">
        <v>72.808124154260867</v>
      </c>
      <c r="D97" s="274">
        <v>22.187717715962002</v>
      </c>
      <c r="E97" s="272">
        <v>51.784863494231594</v>
      </c>
      <c r="F97" s="279">
        <v>0</v>
      </c>
      <c r="G97" s="452">
        <v>0</v>
      </c>
      <c r="H97" s="274">
        <v>0</v>
      </c>
      <c r="I97" s="272">
        <v>0</v>
      </c>
      <c r="J97" s="270">
        <v>0.34002467633648492</v>
      </c>
      <c r="K97" s="275">
        <v>74.312605886530079</v>
      </c>
      <c r="L97" s="425">
        <v>2.066365188974818E-2</v>
      </c>
      <c r="O97" s="440"/>
    </row>
    <row r="98" spans="1:15" x14ac:dyDescent="0.25">
      <c r="A98" s="265" t="s">
        <v>234</v>
      </c>
      <c r="B98" s="265" t="s">
        <v>235</v>
      </c>
      <c r="C98" s="449">
        <v>217.54624888497838</v>
      </c>
      <c r="D98" s="274">
        <v>96.270101397362012</v>
      </c>
      <c r="E98" s="272">
        <v>103.70980940567568</v>
      </c>
      <c r="F98" s="279">
        <v>8.3775431924550823</v>
      </c>
      <c r="G98" s="452">
        <v>0</v>
      </c>
      <c r="H98" s="274">
        <v>12.185089</v>
      </c>
      <c r="I98" s="272">
        <v>3.6283622414708621</v>
      </c>
      <c r="J98" s="270">
        <v>0</v>
      </c>
      <c r="K98" s="275">
        <v>224.17090523696365</v>
      </c>
      <c r="L98" s="425">
        <v>3.0451714915516064E-2</v>
      </c>
      <c r="O98" s="440"/>
    </row>
    <row r="99" spans="1:15" x14ac:dyDescent="0.25">
      <c r="A99" s="265" t="s">
        <v>236</v>
      </c>
      <c r="B99" s="265" t="s">
        <v>237</v>
      </c>
      <c r="C99" s="449">
        <v>270.15690747201785</v>
      </c>
      <c r="D99" s="274">
        <v>29.885968715745001</v>
      </c>
      <c r="E99" s="272">
        <v>218.24625032001927</v>
      </c>
      <c r="F99" s="279">
        <v>17.626754658031732</v>
      </c>
      <c r="G99" s="452">
        <v>0</v>
      </c>
      <c r="H99" s="274">
        <v>9.0224840000000004</v>
      </c>
      <c r="I99" s="272">
        <v>1.1636453278226899</v>
      </c>
      <c r="J99" s="270">
        <v>1.2201239215191941</v>
      </c>
      <c r="K99" s="275">
        <v>277.1652269431379</v>
      </c>
      <c r="L99" s="425">
        <v>2.5941663075359084E-2</v>
      </c>
      <c r="O99" s="440"/>
    </row>
    <row r="100" spans="1:15" x14ac:dyDescent="0.25">
      <c r="A100" s="286" t="s">
        <v>1078</v>
      </c>
      <c r="B100" s="265" t="s">
        <v>1079</v>
      </c>
      <c r="C100" s="449">
        <v>53.702820710054731</v>
      </c>
      <c r="D100" s="274">
        <v>14.230447210255001</v>
      </c>
      <c r="E100" s="272">
        <v>40.578205002354984</v>
      </c>
      <c r="F100" s="279">
        <v>0</v>
      </c>
      <c r="G100" s="452">
        <v>0</v>
      </c>
      <c r="H100" s="274">
        <v>0</v>
      </c>
      <c r="I100" s="272">
        <v>0</v>
      </c>
      <c r="J100" s="270">
        <v>3.9427468167692069E-2</v>
      </c>
      <c r="K100" s="275">
        <v>54.84807968077768</v>
      </c>
      <c r="L100" s="425">
        <v>2.1325862507414316E-2</v>
      </c>
      <c r="O100" s="440"/>
    </row>
    <row r="101" spans="1:15" x14ac:dyDescent="0.25">
      <c r="A101" s="265" t="s">
        <v>240</v>
      </c>
      <c r="B101" s="265" t="s">
        <v>241</v>
      </c>
      <c r="C101" s="449">
        <v>12.367860826858154</v>
      </c>
      <c r="D101" s="274">
        <v>3.7548823024389999</v>
      </c>
      <c r="E101" s="272">
        <v>6.8548638978224901</v>
      </c>
      <c r="F101" s="279">
        <v>0</v>
      </c>
      <c r="G101" s="452">
        <v>0.23228475763494313</v>
      </c>
      <c r="H101" s="274">
        <v>0</v>
      </c>
      <c r="I101" s="272">
        <v>1.3682861696123221</v>
      </c>
      <c r="J101" s="270">
        <v>0</v>
      </c>
      <c r="K101" s="275">
        <v>12.210317127508755</v>
      </c>
      <c r="L101" s="425">
        <v>-1.2738152664790271E-2</v>
      </c>
      <c r="O101" s="440"/>
    </row>
    <row r="102" spans="1:15" x14ac:dyDescent="0.25">
      <c r="A102" s="265" t="s">
        <v>242</v>
      </c>
      <c r="B102" s="286" t="s">
        <v>1267</v>
      </c>
      <c r="C102" s="449">
        <v>218.83397549293827</v>
      </c>
      <c r="D102" s="274">
        <v>86.27825216612699</v>
      </c>
      <c r="E102" s="272">
        <v>114.68596126772943</v>
      </c>
      <c r="F102" s="279">
        <v>9.2632681036948714</v>
      </c>
      <c r="G102" s="452">
        <v>0</v>
      </c>
      <c r="H102" s="274">
        <v>12.368484</v>
      </c>
      <c r="I102" s="272">
        <v>3.1677254018262113</v>
      </c>
      <c r="J102" s="270">
        <v>0</v>
      </c>
      <c r="K102" s="275">
        <v>225.76369093937751</v>
      </c>
      <c r="L102" s="425">
        <v>3.16665427789702E-2</v>
      </c>
      <c r="O102" s="440"/>
    </row>
    <row r="103" spans="1:15" x14ac:dyDescent="0.25">
      <c r="A103" s="265" t="s">
        <v>244</v>
      </c>
      <c r="B103" s="265" t="s">
        <v>245</v>
      </c>
      <c r="C103" s="449">
        <v>391.62569079351829</v>
      </c>
      <c r="D103" s="274">
        <v>154.69320813908001</v>
      </c>
      <c r="E103" s="272">
        <v>201.95711049295346</v>
      </c>
      <c r="F103" s="279">
        <v>16.312416276510717</v>
      </c>
      <c r="G103" s="452">
        <v>0</v>
      </c>
      <c r="H103" s="274">
        <v>23.143915</v>
      </c>
      <c r="I103" s="272">
        <v>6.5160586934313773</v>
      </c>
      <c r="J103" s="270">
        <v>0</v>
      </c>
      <c r="K103" s="275">
        <v>402.6227086019756</v>
      </c>
      <c r="L103" s="425">
        <v>2.8080430030458368E-2</v>
      </c>
      <c r="O103" s="440"/>
    </row>
    <row r="104" spans="1:15" x14ac:dyDescent="0.25">
      <c r="A104" s="265" t="s">
        <v>246</v>
      </c>
      <c r="B104" s="265" t="s">
        <v>1080</v>
      </c>
      <c r="C104" s="449">
        <v>27.746830660955876</v>
      </c>
      <c r="D104" s="274">
        <v>10.534175179186001</v>
      </c>
      <c r="E104" s="272">
        <v>17.659333275350193</v>
      </c>
      <c r="F104" s="279">
        <v>0</v>
      </c>
      <c r="G104" s="452">
        <v>0</v>
      </c>
      <c r="H104" s="274">
        <v>0</v>
      </c>
      <c r="I104" s="272">
        <v>0</v>
      </c>
      <c r="J104" s="270">
        <v>0</v>
      </c>
      <c r="K104" s="275">
        <v>28.193508454536193</v>
      </c>
      <c r="L104" s="425">
        <v>1.6098335663570492E-2</v>
      </c>
      <c r="O104" s="440"/>
    </row>
    <row r="105" spans="1:15" x14ac:dyDescent="0.25">
      <c r="A105" s="265" t="s">
        <v>248</v>
      </c>
      <c r="B105" s="265" t="s">
        <v>249</v>
      </c>
      <c r="C105" s="449">
        <v>244.21381038509381</v>
      </c>
      <c r="D105" s="274">
        <v>94.132878319202007</v>
      </c>
      <c r="E105" s="272">
        <v>134.91635082186926</v>
      </c>
      <c r="F105" s="279">
        <v>8.092885869609832</v>
      </c>
      <c r="G105" s="452">
        <v>0</v>
      </c>
      <c r="H105" s="274">
        <v>8.8875309999999992</v>
      </c>
      <c r="I105" s="272">
        <v>5.2908347945594878</v>
      </c>
      <c r="J105" s="270">
        <v>0</v>
      </c>
      <c r="K105" s="275">
        <v>251.32048080524055</v>
      </c>
      <c r="L105" s="425">
        <v>2.910019875182503E-2</v>
      </c>
      <c r="O105" s="440"/>
    </row>
    <row r="106" spans="1:15" x14ac:dyDescent="0.25">
      <c r="A106" s="265" t="s">
        <v>250</v>
      </c>
      <c r="B106" s="265" t="s">
        <v>251</v>
      </c>
      <c r="C106" s="449">
        <v>8.3163129491444963</v>
      </c>
      <c r="D106" s="274">
        <v>2.47323596201</v>
      </c>
      <c r="E106" s="272">
        <v>4.4830401857862814</v>
      </c>
      <c r="F106" s="279">
        <v>0</v>
      </c>
      <c r="G106" s="452">
        <v>0.18723589386788653</v>
      </c>
      <c r="H106" s="274">
        <v>0</v>
      </c>
      <c r="I106" s="272">
        <v>0.9761431660590838</v>
      </c>
      <c r="J106" s="270">
        <v>0.12968360016479324</v>
      </c>
      <c r="K106" s="275">
        <v>8.2493388078880443</v>
      </c>
      <c r="L106" s="425">
        <v>-8.0533454748527265E-3</v>
      </c>
      <c r="O106" s="440"/>
    </row>
    <row r="107" spans="1:15" x14ac:dyDescent="0.25">
      <c r="A107" s="265" t="s">
        <v>252</v>
      </c>
      <c r="B107" s="265" t="s">
        <v>253</v>
      </c>
      <c r="C107" s="449">
        <v>14.387202881749833</v>
      </c>
      <c r="D107" s="274">
        <v>2.3348645587970003</v>
      </c>
      <c r="E107" s="272">
        <v>7.9182164208167798</v>
      </c>
      <c r="F107" s="279">
        <v>0</v>
      </c>
      <c r="G107" s="452">
        <v>0.59837245627864322</v>
      </c>
      <c r="H107" s="274">
        <v>0</v>
      </c>
      <c r="I107" s="272">
        <v>3.362632094135718</v>
      </c>
      <c r="J107" s="270">
        <v>0.18103031718476817</v>
      </c>
      <c r="K107" s="275">
        <v>14.39511584721291</v>
      </c>
      <c r="L107" s="425">
        <v>5.5000026955310567E-4</v>
      </c>
      <c r="O107" s="440"/>
    </row>
    <row r="108" spans="1:15" x14ac:dyDescent="0.25">
      <c r="A108" s="265" t="s">
        <v>254</v>
      </c>
      <c r="B108" s="265" t="s">
        <v>255</v>
      </c>
      <c r="C108" s="449">
        <v>10.155767987814551</v>
      </c>
      <c r="D108" s="274">
        <v>0.39801997275700018</v>
      </c>
      <c r="E108" s="272">
        <v>8.288555724588738</v>
      </c>
      <c r="F108" s="279">
        <v>0</v>
      </c>
      <c r="G108" s="452">
        <v>0.12574233570823626</v>
      </c>
      <c r="H108" s="274">
        <v>0</v>
      </c>
      <c r="I108" s="272">
        <v>0.64684155769800356</v>
      </c>
      <c r="J108" s="270">
        <v>0</v>
      </c>
      <c r="K108" s="275">
        <v>9.4591595907519785</v>
      </c>
      <c r="L108" s="425">
        <v>-6.8592389851599753E-2</v>
      </c>
      <c r="O108" s="440"/>
    </row>
    <row r="109" spans="1:15" x14ac:dyDescent="0.25">
      <c r="A109" s="265" t="s">
        <v>258</v>
      </c>
      <c r="B109" s="265" t="s">
        <v>259</v>
      </c>
      <c r="C109" s="449">
        <v>15.093877089092494</v>
      </c>
      <c r="D109" s="274">
        <v>2.0624834781629997</v>
      </c>
      <c r="E109" s="272">
        <v>9.8501181268738041</v>
      </c>
      <c r="F109" s="279">
        <v>0</v>
      </c>
      <c r="G109" s="452">
        <v>0.32453853292739887</v>
      </c>
      <c r="H109" s="274">
        <v>0</v>
      </c>
      <c r="I109" s="272">
        <v>2.6106546442544003</v>
      </c>
      <c r="J109" s="270">
        <v>0</v>
      </c>
      <c r="K109" s="275">
        <v>14.847794782218603</v>
      </c>
      <c r="L109" s="425">
        <v>-1.6303452414603344E-2</v>
      </c>
      <c r="O109" s="440"/>
    </row>
    <row r="110" spans="1:15" x14ac:dyDescent="0.25">
      <c r="A110" s="265" t="s">
        <v>260</v>
      </c>
      <c r="B110" s="286" t="s">
        <v>261</v>
      </c>
      <c r="C110" s="449">
        <v>15.379333472711455</v>
      </c>
      <c r="D110" s="274">
        <v>7.0548953741859997</v>
      </c>
      <c r="E110" s="272">
        <v>5.8357447990981157</v>
      </c>
      <c r="F110" s="279">
        <v>0</v>
      </c>
      <c r="G110" s="452">
        <v>0.43690677934733196</v>
      </c>
      <c r="H110" s="274">
        <v>0</v>
      </c>
      <c r="I110" s="272">
        <v>1.4134815050218072</v>
      </c>
      <c r="J110" s="270">
        <v>0.53311940078648212</v>
      </c>
      <c r="K110" s="275">
        <v>15.274147858439735</v>
      </c>
      <c r="L110" s="425">
        <v>-6.8394130641849906E-3</v>
      </c>
      <c r="O110" s="440"/>
    </row>
    <row r="111" spans="1:15" x14ac:dyDescent="0.25">
      <c r="A111" s="265" t="s">
        <v>262</v>
      </c>
      <c r="B111" s="265" t="s">
        <v>263</v>
      </c>
      <c r="C111" s="449">
        <v>8.8414824082376793</v>
      </c>
      <c r="D111" s="274">
        <v>2.4939738821030004</v>
      </c>
      <c r="E111" s="272">
        <v>4.3046899329187172</v>
      </c>
      <c r="F111" s="279">
        <v>0</v>
      </c>
      <c r="G111" s="452">
        <v>0.31542412516230595</v>
      </c>
      <c r="H111" s="274">
        <v>0</v>
      </c>
      <c r="I111" s="272">
        <v>1.6529043524708578</v>
      </c>
      <c r="J111" s="270">
        <v>2.7041870942349666E-2</v>
      </c>
      <c r="K111" s="275">
        <v>8.7940341635972317</v>
      </c>
      <c r="L111" s="425">
        <v>-5.3665485548260216E-3</v>
      </c>
      <c r="O111" s="440"/>
    </row>
    <row r="112" spans="1:15" x14ac:dyDescent="0.25">
      <c r="A112" s="265" t="s">
        <v>264</v>
      </c>
      <c r="B112" s="265" t="s">
        <v>265</v>
      </c>
      <c r="C112" s="449">
        <v>229.05894854957194</v>
      </c>
      <c r="D112" s="274">
        <v>57.904893089311003</v>
      </c>
      <c r="E112" s="272">
        <v>152.93412642102427</v>
      </c>
      <c r="F112" s="279">
        <v>12.342874579674245</v>
      </c>
      <c r="G112" s="452">
        <v>0</v>
      </c>
      <c r="H112" s="274">
        <v>7.7936189999999996</v>
      </c>
      <c r="I112" s="272">
        <v>3.3830415716999664</v>
      </c>
      <c r="J112" s="270">
        <v>1.4970331490798616</v>
      </c>
      <c r="K112" s="275">
        <v>235.85558781078936</v>
      </c>
      <c r="L112" s="425">
        <v>2.9672009341938119E-2</v>
      </c>
      <c r="O112" s="440"/>
    </row>
    <row r="113" spans="1:15" x14ac:dyDescent="0.25">
      <c r="A113" s="265" t="s">
        <v>266</v>
      </c>
      <c r="B113" s="265" t="s">
        <v>267</v>
      </c>
      <c r="C113" s="449">
        <v>11.977588587141872</v>
      </c>
      <c r="D113" s="274">
        <v>3.096241354445</v>
      </c>
      <c r="E113" s="272">
        <v>7.0778402980162438</v>
      </c>
      <c r="F113" s="279">
        <v>0</v>
      </c>
      <c r="G113" s="452">
        <v>0.14762904040919447</v>
      </c>
      <c r="H113" s="274">
        <v>0</v>
      </c>
      <c r="I113" s="272">
        <v>1.5284296216181772</v>
      </c>
      <c r="J113" s="270">
        <v>0</v>
      </c>
      <c r="K113" s="275">
        <v>11.850140314488616</v>
      </c>
      <c r="L113" s="425">
        <v>-1.0640561889901066E-2</v>
      </c>
      <c r="O113" s="440"/>
    </row>
    <row r="114" spans="1:15" x14ac:dyDescent="0.25">
      <c r="A114" s="265" t="s">
        <v>268</v>
      </c>
      <c r="B114" s="265" t="s">
        <v>269</v>
      </c>
      <c r="C114" s="449">
        <v>368.03265903903974</v>
      </c>
      <c r="D114" s="274">
        <v>78.420316629322002</v>
      </c>
      <c r="E114" s="272">
        <v>265.46983164850201</v>
      </c>
      <c r="F114" s="279">
        <v>21.429911202751427</v>
      </c>
      <c r="G114" s="452">
        <v>0</v>
      </c>
      <c r="H114" s="274">
        <v>14.901593</v>
      </c>
      <c r="I114" s="272">
        <v>1.5243468772154622</v>
      </c>
      <c r="J114" s="270">
        <v>0</v>
      </c>
      <c r="K114" s="275">
        <v>381.74599935779094</v>
      </c>
      <c r="L114" s="425">
        <v>3.7261204901102338E-2</v>
      </c>
      <c r="O114" s="440"/>
    </row>
    <row r="115" spans="1:15" x14ac:dyDescent="0.25">
      <c r="A115" s="265" t="s">
        <v>270</v>
      </c>
      <c r="B115" s="265" t="s">
        <v>1081</v>
      </c>
      <c r="C115" s="449">
        <v>37.406062925513119</v>
      </c>
      <c r="D115" s="274">
        <v>10.906167210607</v>
      </c>
      <c r="E115" s="272">
        <v>27.314694878756438</v>
      </c>
      <c r="F115" s="279">
        <v>0</v>
      </c>
      <c r="G115" s="452">
        <v>0</v>
      </c>
      <c r="H115" s="274">
        <v>0</v>
      </c>
      <c r="I115" s="272">
        <v>0</v>
      </c>
      <c r="J115" s="270">
        <v>0</v>
      </c>
      <c r="K115" s="275">
        <v>38.220862089363436</v>
      </c>
      <c r="L115" s="425">
        <v>2.1782542725034465E-2</v>
      </c>
      <c r="O115" s="440"/>
    </row>
    <row r="116" spans="1:15" x14ac:dyDescent="0.25">
      <c r="A116" s="265" t="s">
        <v>272</v>
      </c>
      <c r="B116" s="265" t="s">
        <v>273</v>
      </c>
      <c r="C116" s="449">
        <v>12.811155988455749</v>
      </c>
      <c r="D116" s="274">
        <v>3.5341340835349997</v>
      </c>
      <c r="E116" s="272">
        <v>8.4327922267330422</v>
      </c>
      <c r="F116" s="279">
        <v>0</v>
      </c>
      <c r="G116" s="452">
        <v>3.5239472404397745E-2</v>
      </c>
      <c r="H116" s="274">
        <v>0</v>
      </c>
      <c r="I116" s="272">
        <v>0.61899774944367081</v>
      </c>
      <c r="J116" s="270">
        <v>0</v>
      </c>
      <c r="K116" s="275">
        <v>12.621163532116109</v>
      </c>
      <c r="L116" s="425">
        <v>-1.4830235188053598E-2</v>
      </c>
      <c r="O116" s="440"/>
    </row>
    <row r="117" spans="1:15" x14ac:dyDescent="0.25">
      <c r="A117" s="265" t="s">
        <v>274</v>
      </c>
      <c r="B117" s="265" t="s">
        <v>275</v>
      </c>
      <c r="C117" s="449">
        <v>10.455406080602916</v>
      </c>
      <c r="D117" s="274">
        <v>2.4126613788500002</v>
      </c>
      <c r="E117" s="272">
        <v>6.2350333319740363</v>
      </c>
      <c r="F117" s="279">
        <v>0</v>
      </c>
      <c r="G117" s="452">
        <v>0.31794504704814491</v>
      </c>
      <c r="H117" s="274">
        <v>0</v>
      </c>
      <c r="I117" s="272">
        <v>1.4246809337906106</v>
      </c>
      <c r="J117" s="270">
        <v>0</v>
      </c>
      <c r="K117" s="275">
        <v>10.39032069166279</v>
      </c>
      <c r="L117" s="425">
        <v>-6.22504649158237E-3</v>
      </c>
      <c r="O117" s="440"/>
    </row>
    <row r="118" spans="1:15" x14ac:dyDescent="0.25">
      <c r="A118" s="265" t="s">
        <v>276</v>
      </c>
      <c r="B118" s="265" t="s">
        <v>277</v>
      </c>
      <c r="C118" s="449">
        <v>6.8956917823471349</v>
      </c>
      <c r="D118" s="274">
        <v>1.535531672494</v>
      </c>
      <c r="E118" s="272">
        <v>4.0849260576034236</v>
      </c>
      <c r="F118" s="279">
        <v>0</v>
      </c>
      <c r="G118" s="452">
        <v>7.3110222354122831E-2</v>
      </c>
      <c r="H118" s="274">
        <v>0</v>
      </c>
      <c r="I118" s="272">
        <v>0.6979555891814021</v>
      </c>
      <c r="J118" s="270">
        <v>0.54378396474539514</v>
      </c>
      <c r="K118" s="275">
        <v>6.9353075063783436</v>
      </c>
      <c r="L118" s="425">
        <v>5.7449963370788072E-3</v>
      </c>
      <c r="O118" s="440"/>
    </row>
    <row r="119" spans="1:15" x14ac:dyDescent="0.25">
      <c r="A119" s="265" t="s">
        <v>278</v>
      </c>
      <c r="B119" s="265" t="s">
        <v>279</v>
      </c>
      <c r="C119" s="449">
        <v>17.604971792483767</v>
      </c>
      <c r="D119" s="274">
        <v>0.8437259825029999</v>
      </c>
      <c r="E119" s="272">
        <v>14.26121635655984</v>
      </c>
      <c r="F119" s="279">
        <v>0</v>
      </c>
      <c r="G119" s="452">
        <v>0.15126247103368623</v>
      </c>
      <c r="H119" s="274">
        <v>0</v>
      </c>
      <c r="I119" s="272">
        <v>1.3855516437937476</v>
      </c>
      <c r="J119" s="270">
        <v>0</v>
      </c>
      <c r="K119" s="275">
        <v>16.641756453890274</v>
      </c>
      <c r="L119" s="425">
        <v>-5.4712688548852209E-2</v>
      </c>
      <c r="O119" s="440"/>
    </row>
    <row r="120" spans="1:15" x14ac:dyDescent="0.25">
      <c r="A120" s="265" t="s">
        <v>280</v>
      </c>
      <c r="B120" s="265" t="s">
        <v>281</v>
      </c>
      <c r="C120" s="449">
        <v>227.19674775107242</v>
      </c>
      <c r="D120" s="274">
        <v>91.319311133354006</v>
      </c>
      <c r="E120" s="272">
        <v>120.98878157174057</v>
      </c>
      <c r="F120" s="279">
        <v>9.7723488616843373</v>
      </c>
      <c r="G120" s="452">
        <v>0</v>
      </c>
      <c r="H120" s="274">
        <v>8.2487709999999996</v>
      </c>
      <c r="I120" s="272">
        <v>2.6620191120686267</v>
      </c>
      <c r="J120" s="270">
        <v>0</v>
      </c>
      <c r="K120" s="275">
        <v>232.99123167884756</v>
      </c>
      <c r="L120" s="425">
        <v>2.5504255607231865E-2</v>
      </c>
      <c r="O120" s="440"/>
    </row>
    <row r="121" spans="1:15" x14ac:dyDescent="0.25">
      <c r="A121" s="265" t="s">
        <v>282</v>
      </c>
      <c r="B121" s="265" t="s">
        <v>283</v>
      </c>
      <c r="C121" s="449">
        <v>13.505315927847628</v>
      </c>
      <c r="D121" s="274">
        <v>3.0446403889059996</v>
      </c>
      <c r="E121" s="272">
        <v>8.5937150116852106</v>
      </c>
      <c r="F121" s="279">
        <v>0</v>
      </c>
      <c r="G121" s="452">
        <v>0.32083484192551009</v>
      </c>
      <c r="H121" s="274">
        <v>0</v>
      </c>
      <c r="I121" s="272">
        <v>1.4479993398192934</v>
      </c>
      <c r="J121" s="270">
        <v>0</v>
      </c>
      <c r="K121" s="275">
        <v>13.407189582336015</v>
      </c>
      <c r="L121" s="425">
        <v>-7.2657571311811157E-3</v>
      </c>
      <c r="O121" s="440"/>
    </row>
    <row r="122" spans="1:15" x14ac:dyDescent="0.25">
      <c r="A122" s="265" t="s">
        <v>284</v>
      </c>
      <c r="B122" s="265" t="s">
        <v>285</v>
      </c>
      <c r="C122" s="449">
        <v>8.8650216487136699</v>
      </c>
      <c r="D122" s="274">
        <v>0.79251785465800006</v>
      </c>
      <c r="E122" s="272">
        <v>6.3778651036095413</v>
      </c>
      <c r="F122" s="279">
        <v>0</v>
      </c>
      <c r="G122" s="452">
        <v>0.17796296521765037</v>
      </c>
      <c r="H122" s="274">
        <v>0</v>
      </c>
      <c r="I122" s="272">
        <v>1.1401497405413512</v>
      </c>
      <c r="J122" s="270">
        <v>0</v>
      </c>
      <c r="K122" s="275">
        <v>8.4884956640265425</v>
      </c>
      <c r="L122" s="425">
        <v>-4.2473216604243934E-2</v>
      </c>
      <c r="O122" s="440"/>
    </row>
    <row r="123" spans="1:15" x14ac:dyDescent="0.25">
      <c r="A123" s="265" t="s">
        <v>286</v>
      </c>
      <c r="B123" s="265" t="s">
        <v>287</v>
      </c>
      <c r="C123" s="449">
        <v>10.721265172225644</v>
      </c>
      <c r="D123" s="274">
        <v>3.4219212860520001</v>
      </c>
      <c r="E123" s="272">
        <v>6.0224740320160253</v>
      </c>
      <c r="F123" s="279">
        <v>0</v>
      </c>
      <c r="G123" s="452">
        <v>0.21206626802982181</v>
      </c>
      <c r="H123" s="274">
        <v>0</v>
      </c>
      <c r="I123" s="272">
        <v>0.92907715005176061</v>
      </c>
      <c r="J123" s="270">
        <v>0</v>
      </c>
      <c r="K123" s="275">
        <v>10.585538736149608</v>
      </c>
      <c r="L123" s="425">
        <v>-1.2659554063418439E-2</v>
      </c>
      <c r="O123" s="440"/>
    </row>
    <row r="124" spans="1:15" x14ac:dyDescent="0.25">
      <c r="A124" s="265" t="s">
        <v>290</v>
      </c>
      <c r="B124" s="265" t="s">
        <v>863</v>
      </c>
      <c r="C124" s="449">
        <v>877.28327891787205</v>
      </c>
      <c r="D124" s="274">
        <v>194.61821678838101</v>
      </c>
      <c r="E124" s="272">
        <v>628.28678403779907</v>
      </c>
      <c r="F124" s="279">
        <v>50.774398610183361</v>
      </c>
      <c r="G124" s="452">
        <v>0</v>
      </c>
      <c r="H124" s="274">
        <v>30.748124000000001</v>
      </c>
      <c r="I124" s="272">
        <v>4.6845783807901755</v>
      </c>
      <c r="J124" s="270">
        <v>0</v>
      </c>
      <c r="K124" s="275">
        <v>909.11210181715353</v>
      </c>
      <c r="L124" s="425">
        <v>3.6281123400120303E-2</v>
      </c>
      <c r="O124" s="440"/>
    </row>
    <row r="125" spans="1:15" x14ac:dyDescent="0.25">
      <c r="A125" s="265" t="s">
        <v>288</v>
      </c>
      <c r="B125" s="265" t="s">
        <v>1082</v>
      </c>
      <c r="C125" s="449">
        <v>69.814430613840813</v>
      </c>
      <c r="D125" s="274">
        <v>24.826557363496001</v>
      </c>
      <c r="E125" s="272">
        <v>46.306341856726583</v>
      </c>
      <c r="F125" s="279">
        <v>0</v>
      </c>
      <c r="G125" s="452">
        <v>0</v>
      </c>
      <c r="H125" s="274">
        <v>0</v>
      </c>
      <c r="I125" s="272">
        <v>0</v>
      </c>
      <c r="J125" s="270">
        <v>0</v>
      </c>
      <c r="K125" s="275">
        <v>71.132899220222583</v>
      </c>
      <c r="L125" s="425">
        <v>1.8885330651402354E-2</v>
      </c>
      <c r="O125" s="440"/>
    </row>
    <row r="126" spans="1:15" x14ac:dyDescent="0.25">
      <c r="A126" s="265" t="s">
        <v>292</v>
      </c>
      <c r="B126" s="265" t="s">
        <v>293</v>
      </c>
      <c r="C126" s="449">
        <v>13.083401234010486</v>
      </c>
      <c r="D126" s="274">
        <v>4.4880086907620003</v>
      </c>
      <c r="E126" s="272">
        <v>5.4254961669617812</v>
      </c>
      <c r="F126" s="279">
        <v>0</v>
      </c>
      <c r="G126" s="452">
        <v>0.32911462715560225</v>
      </c>
      <c r="H126" s="274">
        <v>0</v>
      </c>
      <c r="I126" s="272">
        <v>2.6386905100504965</v>
      </c>
      <c r="J126" s="270">
        <v>0</v>
      </c>
      <c r="K126" s="275">
        <v>12.881309994929881</v>
      </c>
      <c r="L126" s="425">
        <v>-1.5446383968968734E-2</v>
      </c>
      <c r="O126" s="440"/>
    </row>
    <row r="127" spans="1:15" x14ac:dyDescent="0.25">
      <c r="A127" s="265" t="s">
        <v>294</v>
      </c>
      <c r="B127" s="265" t="s">
        <v>295</v>
      </c>
      <c r="C127" s="449">
        <v>9.7715327264835921</v>
      </c>
      <c r="D127" s="274">
        <v>1.5278042005019998</v>
      </c>
      <c r="E127" s="272">
        <v>6.654661391739487</v>
      </c>
      <c r="F127" s="279">
        <v>0</v>
      </c>
      <c r="G127" s="452">
        <v>0.37010748167140112</v>
      </c>
      <c r="H127" s="274">
        <v>0</v>
      </c>
      <c r="I127" s="272">
        <v>1.1547206518288253</v>
      </c>
      <c r="J127" s="270">
        <v>0</v>
      </c>
      <c r="K127" s="275">
        <v>9.707293725741712</v>
      </c>
      <c r="L127" s="425">
        <v>-6.5740966683532007E-3</v>
      </c>
      <c r="O127" s="440"/>
    </row>
    <row r="128" spans="1:15" x14ac:dyDescent="0.25">
      <c r="A128" s="265" t="s">
        <v>296</v>
      </c>
      <c r="B128" s="265" t="s">
        <v>297</v>
      </c>
      <c r="C128" s="449">
        <v>12.798525200791591</v>
      </c>
      <c r="D128" s="274">
        <v>3.6015584437890005</v>
      </c>
      <c r="E128" s="272">
        <v>7.8048393338891238</v>
      </c>
      <c r="F128" s="279">
        <v>0</v>
      </c>
      <c r="G128" s="452">
        <v>0</v>
      </c>
      <c r="H128" s="274">
        <v>0</v>
      </c>
      <c r="I128" s="272">
        <v>1.2097079118024394</v>
      </c>
      <c r="J128" s="270">
        <v>0</v>
      </c>
      <c r="K128" s="275">
        <v>12.616105689480564</v>
      </c>
      <c r="L128" s="425">
        <v>-1.4253166552326205E-2</v>
      </c>
      <c r="O128" s="440"/>
    </row>
    <row r="129" spans="1:15" x14ac:dyDescent="0.25">
      <c r="A129" s="265" t="s">
        <v>298</v>
      </c>
      <c r="B129" s="265" t="s">
        <v>299</v>
      </c>
      <c r="C129" s="449">
        <v>6.0173615621358882</v>
      </c>
      <c r="D129" s="274">
        <v>2.1962737026279999</v>
      </c>
      <c r="E129" s="272">
        <v>2.6853806347289937</v>
      </c>
      <c r="F129" s="279">
        <v>0</v>
      </c>
      <c r="G129" s="452">
        <v>0.12130802940205422</v>
      </c>
      <c r="H129" s="274">
        <v>0</v>
      </c>
      <c r="I129" s="272">
        <v>0.93715959602751675</v>
      </c>
      <c r="J129" s="270">
        <v>1.7529533799768845E-2</v>
      </c>
      <c r="K129" s="275">
        <v>5.9576514965863332</v>
      </c>
      <c r="L129" s="425">
        <v>-9.9229645639509652E-3</v>
      </c>
      <c r="O129" s="440"/>
    </row>
    <row r="130" spans="1:15" x14ac:dyDescent="0.25">
      <c r="A130" s="265" t="s">
        <v>300</v>
      </c>
      <c r="B130" s="265" t="s">
        <v>301</v>
      </c>
      <c r="C130" s="449">
        <v>9.5013000216927654</v>
      </c>
      <c r="D130" s="274">
        <v>2.6138907412969998</v>
      </c>
      <c r="E130" s="272">
        <v>5.1723777496453547</v>
      </c>
      <c r="F130" s="279">
        <v>0</v>
      </c>
      <c r="G130" s="452">
        <v>0.14337248112147863</v>
      </c>
      <c r="H130" s="274">
        <v>0</v>
      </c>
      <c r="I130" s="272">
        <v>1.4111657624141745</v>
      </c>
      <c r="J130" s="270">
        <v>0.10049891113769824</v>
      </c>
      <c r="K130" s="275">
        <v>9.4413056456157065</v>
      </c>
      <c r="L130" s="425">
        <v>-6.3143334007013333E-3</v>
      </c>
      <c r="O130" s="440"/>
    </row>
    <row r="131" spans="1:15" x14ac:dyDescent="0.25">
      <c r="A131" s="265" t="s">
        <v>302</v>
      </c>
      <c r="B131" s="265" t="s">
        <v>303</v>
      </c>
      <c r="C131" s="449">
        <v>9.1391946249017106</v>
      </c>
      <c r="D131" s="274">
        <v>1.6365425861980001</v>
      </c>
      <c r="E131" s="272">
        <v>6.0613911094508923</v>
      </c>
      <c r="F131" s="279">
        <v>0</v>
      </c>
      <c r="G131" s="452">
        <v>0.14060291461833344</v>
      </c>
      <c r="H131" s="274">
        <v>0</v>
      </c>
      <c r="I131" s="272">
        <v>1.2185856420131227</v>
      </c>
      <c r="J131" s="270">
        <v>0</v>
      </c>
      <c r="K131" s="275">
        <v>9.0571222522803474</v>
      </c>
      <c r="L131" s="425">
        <v>-8.9802631402267474E-3</v>
      </c>
      <c r="O131" s="440"/>
    </row>
    <row r="132" spans="1:15" x14ac:dyDescent="0.25">
      <c r="A132" s="265" t="s">
        <v>304</v>
      </c>
      <c r="B132" s="265" t="s">
        <v>305</v>
      </c>
      <c r="C132" s="449">
        <v>172.39220845078555</v>
      </c>
      <c r="D132" s="274">
        <v>73.375692238108996</v>
      </c>
      <c r="E132" s="272">
        <v>86.773991973647583</v>
      </c>
      <c r="F132" s="279">
        <v>7.0087990390997081</v>
      </c>
      <c r="G132" s="452">
        <v>0</v>
      </c>
      <c r="H132" s="274">
        <v>8.3166180000000001</v>
      </c>
      <c r="I132" s="272">
        <v>1.8192593897833707</v>
      </c>
      <c r="J132" s="270">
        <v>0</v>
      </c>
      <c r="K132" s="275">
        <v>177.29436064063967</v>
      </c>
      <c r="L132" s="425">
        <v>2.8436042637353793E-2</v>
      </c>
      <c r="O132" s="440"/>
    </row>
    <row r="133" spans="1:15" x14ac:dyDescent="0.25">
      <c r="A133" s="265" t="s">
        <v>306</v>
      </c>
      <c r="B133" s="265" t="s">
        <v>307</v>
      </c>
      <c r="C133" s="449">
        <v>10.700235706395251</v>
      </c>
      <c r="D133" s="274">
        <v>3.0138609709850002</v>
      </c>
      <c r="E133" s="272">
        <v>6.1561114015956493</v>
      </c>
      <c r="F133" s="279">
        <v>0</v>
      </c>
      <c r="G133" s="452">
        <v>0.21339931807202422</v>
      </c>
      <c r="H133" s="274">
        <v>0</v>
      </c>
      <c r="I133" s="272">
        <v>1.2175506403690595</v>
      </c>
      <c r="J133" s="270">
        <v>0</v>
      </c>
      <c r="K133" s="275">
        <v>10.600922331021735</v>
      </c>
      <c r="L133" s="425">
        <v>-9.2814194096826116E-3</v>
      </c>
      <c r="O133" s="440"/>
    </row>
    <row r="134" spans="1:15" x14ac:dyDescent="0.25">
      <c r="A134" s="265" t="s">
        <v>308</v>
      </c>
      <c r="B134" s="265" t="s">
        <v>309</v>
      </c>
      <c r="C134" s="449">
        <v>13.575835012830204</v>
      </c>
      <c r="D134" s="274">
        <v>3.7831718101510003</v>
      </c>
      <c r="E134" s="272">
        <v>7.4575224792187012</v>
      </c>
      <c r="F134" s="279">
        <v>0</v>
      </c>
      <c r="G134" s="452">
        <v>0.19580441112952224</v>
      </c>
      <c r="H134" s="274">
        <v>0</v>
      </c>
      <c r="I134" s="272">
        <v>1.9714857060934021</v>
      </c>
      <c r="J134" s="270">
        <v>0</v>
      </c>
      <c r="K134" s="275">
        <v>13.407984406592625</v>
      </c>
      <c r="L134" s="425">
        <v>-1.2363925024055403E-2</v>
      </c>
      <c r="O134" s="440"/>
    </row>
    <row r="135" spans="1:15" x14ac:dyDescent="0.25">
      <c r="A135" s="265" t="s">
        <v>310</v>
      </c>
      <c r="B135" s="265" t="s">
        <v>311</v>
      </c>
      <c r="C135" s="449">
        <v>378.07340645102875</v>
      </c>
      <c r="D135" s="274">
        <v>83.677316533485993</v>
      </c>
      <c r="E135" s="272">
        <v>270.45066638201041</v>
      </c>
      <c r="F135" s="279">
        <v>21.844446166411402</v>
      </c>
      <c r="G135" s="452">
        <v>0</v>
      </c>
      <c r="H135" s="274">
        <v>13.337177000000001</v>
      </c>
      <c r="I135" s="272">
        <v>2.8371429903730387</v>
      </c>
      <c r="J135" s="270">
        <v>0</v>
      </c>
      <c r="K135" s="275">
        <v>392.14674907228084</v>
      </c>
      <c r="L135" s="425">
        <v>3.7223836379708428E-2</v>
      </c>
      <c r="O135" s="440"/>
    </row>
    <row r="136" spans="1:15" x14ac:dyDescent="0.25">
      <c r="A136" s="265" t="s">
        <v>312</v>
      </c>
      <c r="B136" s="265" t="s">
        <v>313</v>
      </c>
      <c r="C136" s="449">
        <v>9.1367686879227126</v>
      </c>
      <c r="D136" s="274">
        <v>2.3767431478580003</v>
      </c>
      <c r="E136" s="272">
        <v>6.0240351138281856</v>
      </c>
      <c r="F136" s="279">
        <v>0</v>
      </c>
      <c r="G136" s="452">
        <v>9.0059024150002887E-2</v>
      </c>
      <c r="H136" s="274">
        <v>0</v>
      </c>
      <c r="I136" s="272">
        <v>0.56761282693519399</v>
      </c>
      <c r="J136" s="270">
        <v>0</v>
      </c>
      <c r="K136" s="275">
        <v>9.0584501127713839</v>
      </c>
      <c r="L136" s="425">
        <v>-8.5718023325744019E-3</v>
      </c>
      <c r="O136" s="440"/>
    </row>
    <row r="137" spans="1:15" x14ac:dyDescent="0.25">
      <c r="A137" s="265" t="s">
        <v>314</v>
      </c>
      <c r="B137" s="265" t="s">
        <v>315</v>
      </c>
      <c r="C137" s="449">
        <v>10.698999720252564</v>
      </c>
      <c r="D137" s="274">
        <v>2.7157590634819999</v>
      </c>
      <c r="E137" s="272">
        <v>6.6484028444421153</v>
      </c>
      <c r="F137" s="279">
        <v>0</v>
      </c>
      <c r="G137" s="452">
        <v>0.16803649258142367</v>
      </c>
      <c r="H137" s="274">
        <v>0</v>
      </c>
      <c r="I137" s="272">
        <v>1.0456598589970389</v>
      </c>
      <c r="J137" s="270">
        <v>0</v>
      </c>
      <c r="K137" s="275">
        <v>10.577858259502577</v>
      </c>
      <c r="L137" s="425">
        <v>-1.1322690337179251E-2</v>
      </c>
      <c r="O137" s="440"/>
    </row>
    <row r="138" spans="1:15" x14ac:dyDescent="0.25">
      <c r="A138" s="265" t="s">
        <v>316</v>
      </c>
      <c r="B138" s="265" t="s">
        <v>317</v>
      </c>
      <c r="C138" s="449">
        <v>11.396546733428787</v>
      </c>
      <c r="D138" s="274">
        <v>5.8628877126859997</v>
      </c>
      <c r="E138" s="272">
        <v>4.3870599055671873</v>
      </c>
      <c r="F138" s="279">
        <v>0</v>
      </c>
      <c r="G138" s="452">
        <v>0.17030138218040158</v>
      </c>
      <c r="H138" s="274">
        <v>0</v>
      </c>
      <c r="I138" s="272">
        <v>0.78005805343070467</v>
      </c>
      <c r="J138" s="270">
        <v>0</v>
      </c>
      <c r="K138" s="275">
        <v>11.200307053864293</v>
      </c>
      <c r="L138" s="425">
        <v>-1.7219222994003622E-2</v>
      </c>
      <c r="O138" s="440"/>
    </row>
    <row r="139" spans="1:15" x14ac:dyDescent="0.25">
      <c r="A139" s="288" t="s">
        <v>52</v>
      </c>
      <c r="B139" s="288" t="s">
        <v>1268</v>
      </c>
      <c r="C139" s="449">
        <v>2032.1832364239419</v>
      </c>
      <c r="D139" s="274">
        <v>1205.954281370512</v>
      </c>
      <c r="E139" s="272">
        <v>898.059309544955</v>
      </c>
      <c r="F139" s="279">
        <v>0</v>
      </c>
      <c r="G139" s="452">
        <v>0</v>
      </c>
      <c r="H139" s="274">
        <v>0</v>
      </c>
      <c r="I139" s="272">
        <v>0</v>
      </c>
      <c r="J139" s="270">
        <v>0</v>
      </c>
      <c r="K139" s="275">
        <v>2104.0135909154669</v>
      </c>
      <c r="L139" s="425">
        <v>3.5346396527670285E-2</v>
      </c>
      <c r="O139" s="440"/>
    </row>
    <row r="140" spans="1:15" x14ac:dyDescent="0.25">
      <c r="A140" s="265" t="s">
        <v>318</v>
      </c>
      <c r="B140" s="265" t="s">
        <v>319</v>
      </c>
      <c r="C140" s="449">
        <v>95.711084633797412</v>
      </c>
      <c r="D140" s="274">
        <v>50.233448241825997</v>
      </c>
      <c r="E140" s="272">
        <v>46.714432467481181</v>
      </c>
      <c r="F140" s="279">
        <v>0</v>
      </c>
      <c r="G140" s="452">
        <v>0</v>
      </c>
      <c r="H140" s="274">
        <v>0</v>
      </c>
      <c r="I140" s="272">
        <v>0</v>
      </c>
      <c r="J140" s="270">
        <v>0</v>
      </c>
      <c r="K140" s="275">
        <v>96.947880709307171</v>
      </c>
      <c r="L140" s="425">
        <v>1.2922182213710094E-2</v>
      </c>
      <c r="O140" s="440"/>
    </row>
    <row r="141" spans="1:15" x14ac:dyDescent="0.25">
      <c r="A141" s="265" t="s">
        <v>320</v>
      </c>
      <c r="B141" s="265" t="s">
        <v>321</v>
      </c>
      <c r="C141" s="449">
        <v>219.6540080959208</v>
      </c>
      <c r="D141" s="274">
        <v>108.48537934148399</v>
      </c>
      <c r="E141" s="272">
        <v>88.230519212274686</v>
      </c>
      <c r="F141" s="279">
        <v>7.1261809316870419</v>
      </c>
      <c r="G141" s="452">
        <v>0</v>
      </c>
      <c r="H141" s="274">
        <v>11.766828</v>
      </c>
      <c r="I141" s="272">
        <v>10.062493299949361</v>
      </c>
      <c r="J141" s="270">
        <v>0</v>
      </c>
      <c r="K141" s="275">
        <v>225.67140078539506</v>
      </c>
      <c r="L141" s="425">
        <v>2.7394868601016038E-2</v>
      </c>
      <c r="O141" s="440"/>
    </row>
    <row r="142" spans="1:15" x14ac:dyDescent="0.25">
      <c r="A142" s="265" t="s">
        <v>322</v>
      </c>
      <c r="B142" s="265" t="s">
        <v>323</v>
      </c>
      <c r="C142" s="449">
        <v>13.90361258073219</v>
      </c>
      <c r="D142" s="274">
        <v>2.2492258753329999</v>
      </c>
      <c r="E142" s="272">
        <v>9.4896721914967888</v>
      </c>
      <c r="F142" s="279">
        <v>0</v>
      </c>
      <c r="G142" s="452">
        <v>0.4322370728647264</v>
      </c>
      <c r="H142" s="274">
        <v>0</v>
      </c>
      <c r="I142" s="272">
        <v>1.5086576325009311</v>
      </c>
      <c r="J142" s="270">
        <v>0</v>
      </c>
      <c r="K142" s="275">
        <v>13.679792772195446</v>
      </c>
      <c r="L142" s="425">
        <v>-1.6097960672963259E-2</v>
      </c>
      <c r="O142" s="440"/>
    </row>
    <row r="143" spans="1:15" x14ac:dyDescent="0.25">
      <c r="A143" s="265" t="s">
        <v>324</v>
      </c>
      <c r="B143" s="265" t="s">
        <v>325</v>
      </c>
      <c r="C143" s="449">
        <v>251.60418393309914</v>
      </c>
      <c r="D143" s="274">
        <v>145.630221255386</v>
      </c>
      <c r="E143" s="272">
        <v>80.116238548798492</v>
      </c>
      <c r="F143" s="279">
        <v>6.5042542132134136</v>
      </c>
      <c r="G143" s="452">
        <v>0</v>
      </c>
      <c r="H143" s="274">
        <v>12.753064999999999</v>
      </c>
      <c r="I143" s="272">
        <v>11.543362797006271</v>
      </c>
      <c r="J143" s="270">
        <v>0</v>
      </c>
      <c r="K143" s="275">
        <v>256.5471418144042</v>
      </c>
      <c r="L143" s="425">
        <v>1.964576981207666E-2</v>
      </c>
      <c r="O143" s="440"/>
    </row>
    <row r="144" spans="1:15" x14ac:dyDescent="0.25">
      <c r="A144" s="265" t="s">
        <v>326</v>
      </c>
      <c r="B144" s="286" t="s">
        <v>1269</v>
      </c>
      <c r="C144" s="449">
        <v>98.952349545253838</v>
      </c>
      <c r="D144" s="274">
        <v>45.377979217891003</v>
      </c>
      <c r="E144" s="272">
        <v>45.317595724123834</v>
      </c>
      <c r="F144" s="279">
        <v>3.661143956065096</v>
      </c>
      <c r="G144" s="452">
        <v>0</v>
      </c>
      <c r="H144" s="274">
        <v>5.233441</v>
      </c>
      <c r="I144" s="272">
        <v>1.7112114836945427</v>
      </c>
      <c r="J144" s="270">
        <v>0</v>
      </c>
      <c r="K144" s="275">
        <v>101.30137138177446</v>
      </c>
      <c r="L144" s="425">
        <v>2.3738919260793735E-2</v>
      </c>
      <c r="O144" s="440"/>
    </row>
    <row r="145" spans="1:15" x14ac:dyDescent="0.25">
      <c r="A145" s="265" t="s">
        <v>328</v>
      </c>
      <c r="B145" s="265" t="s">
        <v>329</v>
      </c>
      <c r="C145" s="449">
        <v>7.7286256952915053</v>
      </c>
      <c r="D145" s="274">
        <v>2.1733732929539999</v>
      </c>
      <c r="E145" s="272">
        <v>3.5658685080263441</v>
      </c>
      <c r="F145" s="279">
        <v>0</v>
      </c>
      <c r="G145" s="452">
        <v>0.46476629665670155</v>
      </c>
      <c r="H145" s="274">
        <v>0</v>
      </c>
      <c r="I145" s="272">
        <v>1.1249716316714566</v>
      </c>
      <c r="J145" s="270">
        <v>0.5046272791358638</v>
      </c>
      <c r="K145" s="275">
        <v>7.8336070084443667</v>
      </c>
      <c r="L145" s="425">
        <v>1.3583438672262128E-2</v>
      </c>
      <c r="O145" s="440"/>
    </row>
    <row r="146" spans="1:15" x14ac:dyDescent="0.25">
      <c r="A146" s="265" t="s">
        <v>330</v>
      </c>
      <c r="B146" s="265" t="s">
        <v>331</v>
      </c>
      <c r="C146" s="449">
        <v>155.10710735393178</v>
      </c>
      <c r="D146" s="274">
        <v>78.875518083051986</v>
      </c>
      <c r="E146" s="272">
        <v>62.362586505366608</v>
      </c>
      <c r="F146" s="279">
        <v>3.7407867322764545</v>
      </c>
      <c r="G146" s="452">
        <v>0</v>
      </c>
      <c r="H146" s="274">
        <v>7.5147570000000004</v>
      </c>
      <c r="I146" s="272">
        <v>5.6419218806573133</v>
      </c>
      <c r="J146" s="270">
        <v>0</v>
      </c>
      <c r="K146" s="275">
        <v>158.13557020135238</v>
      </c>
      <c r="L146" s="425">
        <v>1.9524977927091944E-2</v>
      </c>
      <c r="O146" s="440"/>
    </row>
    <row r="147" spans="1:15" x14ac:dyDescent="0.25">
      <c r="A147" s="265" t="s">
        <v>332</v>
      </c>
      <c r="B147" s="265" t="s">
        <v>333</v>
      </c>
      <c r="C147" s="449">
        <v>743.21186941868132</v>
      </c>
      <c r="D147" s="274">
        <v>118.409757507999</v>
      </c>
      <c r="E147" s="272">
        <v>579.49736661174086</v>
      </c>
      <c r="F147" s="279">
        <v>46.801935396879912</v>
      </c>
      <c r="G147" s="452">
        <v>0</v>
      </c>
      <c r="H147" s="274">
        <v>18.907454000000001</v>
      </c>
      <c r="I147" s="272">
        <v>4.5444391793936267</v>
      </c>
      <c r="J147" s="270">
        <v>0</v>
      </c>
      <c r="K147" s="275">
        <v>768.1609526960134</v>
      </c>
      <c r="L147" s="425">
        <v>3.3569274528468612E-2</v>
      </c>
      <c r="O147" s="440"/>
    </row>
    <row r="148" spans="1:15" x14ac:dyDescent="0.25">
      <c r="A148" s="265" t="s">
        <v>334</v>
      </c>
      <c r="B148" s="265" t="s">
        <v>1083</v>
      </c>
      <c r="C148" s="449">
        <v>63.061100936606167</v>
      </c>
      <c r="D148" s="274">
        <v>21.756088020019</v>
      </c>
      <c r="E148" s="272">
        <v>42.41952498117449</v>
      </c>
      <c r="F148" s="279">
        <v>0</v>
      </c>
      <c r="G148" s="452">
        <v>0</v>
      </c>
      <c r="H148" s="274">
        <v>0</v>
      </c>
      <c r="I148" s="272">
        <v>0</v>
      </c>
      <c r="J148" s="270">
        <v>0</v>
      </c>
      <c r="K148" s="275">
        <v>64.175613001193497</v>
      </c>
      <c r="L148" s="425">
        <v>1.7673526913330028E-2</v>
      </c>
      <c r="O148" s="440"/>
    </row>
    <row r="149" spans="1:15" x14ac:dyDescent="0.25">
      <c r="A149" s="265" t="s">
        <v>336</v>
      </c>
      <c r="B149" s="265" t="s">
        <v>337</v>
      </c>
      <c r="C149" s="449">
        <v>9.6152468634222465</v>
      </c>
      <c r="D149" s="274">
        <v>1.4499027877970003</v>
      </c>
      <c r="E149" s="272">
        <v>5.8519297300636532</v>
      </c>
      <c r="F149" s="279">
        <v>0</v>
      </c>
      <c r="G149" s="452">
        <v>0.17790345044182559</v>
      </c>
      <c r="H149" s="274">
        <v>0</v>
      </c>
      <c r="I149" s="272">
        <v>1.9670029152716049</v>
      </c>
      <c r="J149" s="270">
        <v>0.10777238498419231</v>
      </c>
      <c r="K149" s="275">
        <v>9.5545112685582758</v>
      </c>
      <c r="L149" s="425">
        <v>-6.3165923586442161E-3</v>
      </c>
      <c r="O149" s="440"/>
    </row>
    <row r="150" spans="1:15" x14ac:dyDescent="0.25">
      <c r="A150" s="265" t="s">
        <v>338</v>
      </c>
      <c r="B150" s="265" t="s">
        <v>339</v>
      </c>
      <c r="C150" s="449">
        <v>219.97370048109809</v>
      </c>
      <c r="D150" s="274">
        <v>103.48211760890601</v>
      </c>
      <c r="E150" s="272">
        <v>103.05419511808113</v>
      </c>
      <c r="F150" s="279">
        <v>8.3667003050755415</v>
      </c>
      <c r="G150" s="452">
        <v>0</v>
      </c>
      <c r="H150" s="274">
        <v>6.7492400000000004</v>
      </c>
      <c r="I150" s="272">
        <v>4.0623095769494402</v>
      </c>
      <c r="J150" s="270">
        <v>0</v>
      </c>
      <c r="K150" s="275">
        <v>225.71456260901212</v>
      </c>
      <c r="L150" s="425">
        <v>2.6097947688102509E-2</v>
      </c>
      <c r="O150" s="440"/>
    </row>
    <row r="151" spans="1:15" x14ac:dyDescent="0.25">
      <c r="A151" s="265" t="s">
        <v>340</v>
      </c>
      <c r="B151" s="265" t="s">
        <v>341</v>
      </c>
      <c r="C151" s="449">
        <v>10.845373980211463</v>
      </c>
      <c r="D151" s="274">
        <v>2.817383237644</v>
      </c>
      <c r="E151" s="272">
        <v>7.2242554448952747</v>
      </c>
      <c r="F151" s="279">
        <v>0</v>
      </c>
      <c r="G151" s="452">
        <v>0</v>
      </c>
      <c r="H151" s="274">
        <v>0</v>
      </c>
      <c r="I151" s="272">
        <v>0.65248080027774669</v>
      </c>
      <c r="J151" s="270">
        <v>0</v>
      </c>
      <c r="K151" s="275">
        <v>10.694119482817023</v>
      </c>
      <c r="L151" s="425">
        <v>-1.3946452899680545E-2</v>
      </c>
      <c r="O151" s="440"/>
    </row>
    <row r="152" spans="1:15" x14ac:dyDescent="0.25">
      <c r="A152" s="265" t="s">
        <v>342</v>
      </c>
      <c r="B152" s="265" t="s">
        <v>343</v>
      </c>
      <c r="C152" s="449">
        <v>19.115034092013474</v>
      </c>
      <c r="D152" s="274">
        <v>2.6947424129719999</v>
      </c>
      <c r="E152" s="272">
        <v>14.834436781208588</v>
      </c>
      <c r="F152" s="279">
        <v>0</v>
      </c>
      <c r="G152" s="452">
        <v>8.0758705192745694E-2</v>
      </c>
      <c r="H152" s="274">
        <v>0</v>
      </c>
      <c r="I152" s="272">
        <v>0.89418529385847734</v>
      </c>
      <c r="J152" s="270">
        <v>0.19294070498043267</v>
      </c>
      <c r="K152" s="275">
        <v>18.697063898212246</v>
      </c>
      <c r="L152" s="425">
        <v>-2.1866044904197249E-2</v>
      </c>
      <c r="O152" s="440"/>
    </row>
    <row r="153" spans="1:15" x14ac:dyDescent="0.25">
      <c r="A153" s="265" t="s">
        <v>348</v>
      </c>
      <c r="B153" s="265" t="s">
        <v>349</v>
      </c>
      <c r="C153" s="449">
        <v>80.870617639170931</v>
      </c>
      <c r="D153" s="274">
        <v>36.217435551041007</v>
      </c>
      <c r="E153" s="272">
        <v>38.26519844282636</v>
      </c>
      <c r="F153" s="279">
        <v>3.0914020301225036</v>
      </c>
      <c r="G153" s="452">
        <v>0</v>
      </c>
      <c r="H153" s="274">
        <v>3.9907620000000001</v>
      </c>
      <c r="I153" s="272">
        <v>1.3897683133728316</v>
      </c>
      <c r="J153" s="270">
        <v>0</v>
      </c>
      <c r="K153" s="275">
        <v>82.954566337362692</v>
      </c>
      <c r="L153" s="425">
        <v>2.5768922743856591E-2</v>
      </c>
      <c r="O153" s="440"/>
    </row>
    <row r="154" spans="1:15" x14ac:dyDescent="0.25">
      <c r="A154" s="265" t="s">
        <v>350</v>
      </c>
      <c r="B154" s="265" t="s">
        <v>351</v>
      </c>
      <c r="C154" s="449">
        <v>12.538833661453671</v>
      </c>
      <c r="D154" s="274">
        <v>4.8008223381470003</v>
      </c>
      <c r="E154" s="272">
        <v>6.7938925020776271</v>
      </c>
      <c r="F154" s="279">
        <v>0</v>
      </c>
      <c r="G154" s="452">
        <v>7.8978260339999766E-3</v>
      </c>
      <c r="H154" s="274">
        <v>0</v>
      </c>
      <c r="I154" s="272">
        <v>0.74011432372917219</v>
      </c>
      <c r="J154" s="270">
        <v>0</v>
      </c>
      <c r="K154" s="275">
        <v>12.342726989987799</v>
      </c>
      <c r="L154" s="425">
        <v>-1.5639945210273756E-2</v>
      </c>
      <c r="O154" s="440"/>
    </row>
    <row r="155" spans="1:15" x14ac:dyDescent="0.25">
      <c r="A155" s="265" t="s">
        <v>354</v>
      </c>
      <c r="B155" s="265" t="s">
        <v>355</v>
      </c>
      <c r="C155" s="449">
        <v>170.53358890804577</v>
      </c>
      <c r="D155" s="274">
        <v>35.871120051177996</v>
      </c>
      <c r="E155" s="272">
        <v>121.39605165477789</v>
      </c>
      <c r="F155" s="279">
        <v>9.80521792252779</v>
      </c>
      <c r="G155" s="452">
        <v>0</v>
      </c>
      <c r="H155" s="274">
        <v>4.2015820000000001</v>
      </c>
      <c r="I155" s="272">
        <v>5.0898831504361439</v>
      </c>
      <c r="J155" s="270">
        <v>0</v>
      </c>
      <c r="K155" s="275">
        <v>176.36385477891983</v>
      </c>
      <c r="L155" s="425">
        <v>3.4188372555847772E-2</v>
      </c>
      <c r="O155" s="440"/>
    </row>
    <row r="156" spans="1:15" x14ac:dyDescent="0.25">
      <c r="A156" s="265" t="s">
        <v>356</v>
      </c>
      <c r="B156" s="265" t="s">
        <v>1084</v>
      </c>
      <c r="C156" s="449">
        <v>30.52581988197295</v>
      </c>
      <c r="D156" s="274">
        <v>7.7131447580810004</v>
      </c>
      <c r="E156" s="272">
        <v>23.450864133832212</v>
      </c>
      <c r="F156" s="279">
        <v>0</v>
      </c>
      <c r="G156" s="452">
        <v>0</v>
      </c>
      <c r="H156" s="274">
        <v>0</v>
      </c>
      <c r="I156" s="272">
        <v>0</v>
      </c>
      <c r="J156" s="270">
        <v>8.7569352086293573E-2</v>
      </c>
      <c r="K156" s="275">
        <v>31.251578243999507</v>
      </c>
      <c r="L156" s="425">
        <v>2.3775229128412512E-2</v>
      </c>
      <c r="O156" s="440"/>
    </row>
    <row r="157" spans="1:15" x14ac:dyDescent="0.25">
      <c r="A157" s="265" t="s">
        <v>358</v>
      </c>
      <c r="B157" s="265" t="s">
        <v>953</v>
      </c>
      <c r="C157" s="449">
        <v>143.35590288750751</v>
      </c>
      <c r="D157" s="274">
        <v>33.206563946863994</v>
      </c>
      <c r="E157" s="272">
        <v>95.957404918592673</v>
      </c>
      <c r="F157" s="279">
        <v>7.7523748631105569</v>
      </c>
      <c r="G157" s="452">
        <v>0</v>
      </c>
      <c r="H157" s="274">
        <v>4.4608809999999997</v>
      </c>
      <c r="I157" s="272">
        <v>2.629625561708647</v>
      </c>
      <c r="J157" s="270">
        <v>4.0931261261405574</v>
      </c>
      <c r="K157" s="275">
        <v>148.09997641641644</v>
      </c>
      <c r="L157" s="425">
        <v>3.3092976524528875E-2</v>
      </c>
      <c r="O157" s="440"/>
    </row>
    <row r="158" spans="1:15" x14ac:dyDescent="0.25">
      <c r="A158" s="265" t="s">
        <v>360</v>
      </c>
      <c r="B158" s="265" t="s">
        <v>361</v>
      </c>
      <c r="C158" s="449">
        <v>716.36714098987352</v>
      </c>
      <c r="D158" s="274">
        <v>125.72955484017498</v>
      </c>
      <c r="E158" s="272">
        <v>551.35174848450788</v>
      </c>
      <c r="F158" s="279">
        <v>44.532039638105985</v>
      </c>
      <c r="G158" s="452">
        <v>0</v>
      </c>
      <c r="H158" s="274">
        <v>12.908802</v>
      </c>
      <c r="I158" s="272">
        <v>3.934312928581825</v>
      </c>
      <c r="J158" s="270">
        <v>0</v>
      </c>
      <c r="K158" s="275">
        <v>738.45645789137063</v>
      </c>
      <c r="L158" s="425">
        <v>3.0835189999047382E-2</v>
      </c>
      <c r="O158" s="440"/>
    </row>
    <row r="159" spans="1:15" x14ac:dyDescent="0.25">
      <c r="A159" s="265" t="s">
        <v>362</v>
      </c>
      <c r="B159" s="265" t="s">
        <v>363</v>
      </c>
      <c r="C159" s="449">
        <v>11.392800653461615</v>
      </c>
      <c r="D159" s="274">
        <v>2.500884573984</v>
      </c>
      <c r="E159" s="272">
        <v>7.0246234110375889</v>
      </c>
      <c r="F159" s="279">
        <v>0</v>
      </c>
      <c r="G159" s="452">
        <v>0.28955971676730841</v>
      </c>
      <c r="H159" s="274">
        <v>0</v>
      </c>
      <c r="I159" s="272">
        <v>1.4801069424560713</v>
      </c>
      <c r="J159" s="270">
        <v>0</v>
      </c>
      <c r="K159" s="275">
        <v>11.295174644244968</v>
      </c>
      <c r="L159" s="425">
        <v>-8.569096588816735E-3</v>
      </c>
      <c r="O159" s="440"/>
    </row>
    <row r="160" spans="1:15" x14ac:dyDescent="0.25">
      <c r="A160" s="265" t="s">
        <v>364</v>
      </c>
      <c r="B160" s="265" t="s">
        <v>365</v>
      </c>
      <c r="C160" s="449">
        <v>8.7894978874025007</v>
      </c>
      <c r="D160" s="274">
        <v>2.2357488973690001</v>
      </c>
      <c r="E160" s="272">
        <v>5.8056117017561286</v>
      </c>
      <c r="F160" s="279">
        <v>0</v>
      </c>
      <c r="G160" s="452">
        <v>0.12686512772721115</v>
      </c>
      <c r="H160" s="274">
        <v>0</v>
      </c>
      <c r="I160" s="272">
        <v>0.53185893699412801</v>
      </c>
      <c r="J160" s="270">
        <v>0</v>
      </c>
      <c r="K160" s="275">
        <v>8.7000846638464679</v>
      </c>
      <c r="L160" s="425">
        <v>-1.0172733949249111E-2</v>
      </c>
      <c r="O160" s="440"/>
    </row>
    <row r="161" spans="1:15" x14ac:dyDescent="0.25">
      <c r="A161" s="265" t="s">
        <v>366</v>
      </c>
      <c r="B161" s="265" t="s">
        <v>367</v>
      </c>
      <c r="C161" s="449">
        <v>188.87041319879989</v>
      </c>
      <c r="D161" s="274">
        <v>53.790878742480004</v>
      </c>
      <c r="E161" s="272">
        <v>123.87634537307885</v>
      </c>
      <c r="F161" s="279">
        <v>7.4306569881387201</v>
      </c>
      <c r="G161" s="452">
        <v>0</v>
      </c>
      <c r="H161" s="274">
        <v>4.7396310000000001</v>
      </c>
      <c r="I161" s="272">
        <v>5.2113094529177495</v>
      </c>
      <c r="J161" s="270">
        <v>0</v>
      </c>
      <c r="K161" s="275">
        <v>195.04882155661531</v>
      </c>
      <c r="L161" s="425">
        <v>3.2712420400712462E-2</v>
      </c>
      <c r="O161" s="440"/>
    </row>
    <row r="162" spans="1:15" x14ac:dyDescent="0.25">
      <c r="A162" s="265" t="s">
        <v>368</v>
      </c>
      <c r="B162" s="265" t="s">
        <v>369</v>
      </c>
      <c r="C162" s="449">
        <v>9.8862386682374304</v>
      </c>
      <c r="D162" s="274">
        <v>2.6780738969260001</v>
      </c>
      <c r="E162" s="272">
        <v>4.6794656849043088</v>
      </c>
      <c r="F162" s="279">
        <v>0</v>
      </c>
      <c r="G162" s="452">
        <v>0.41500011229276268</v>
      </c>
      <c r="H162" s="274">
        <v>0</v>
      </c>
      <c r="I162" s="272">
        <v>2.0493189343977476</v>
      </c>
      <c r="J162" s="270">
        <v>0</v>
      </c>
      <c r="K162" s="275">
        <v>9.8218586285208183</v>
      </c>
      <c r="L162" s="425">
        <v>-6.5120863330411696E-3</v>
      </c>
      <c r="O162" s="440"/>
    </row>
    <row r="163" spans="1:15" x14ac:dyDescent="0.25">
      <c r="A163" s="265" t="s">
        <v>370</v>
      </c>
      <c r="B163" s="265" t="s">
        <v>371</v>
      </c>
      <c r="C163" s="449">
        <v>14.934455354639962</v>
      </c>
      <c r="D163" s="274">
        <v>1.3531285306380001</v>
      </c>
      <c r="E163" s="272">
        <v>9.4120731067640886</v>
      </c>
      <c r="F163" s="279">
        <v>0</v>
      </c>
      <c r="G163" s="452">
        <v>0.39587266290463685</v>
      </c>
      <c r="H163" s="274">
        <v>0</v>
      </c>
      <c r="I163" s="272">
        <v>3.5325096660571189</v>
      </c>
      <c r="J163" s="270">
        <v>8.1791047542527674E-3</v>
      </c>
      <c r="K163" s="275">
        <v>14.701763071118098</v>
      </c>
      <c r="L163" s="425">
        <v>-1.5580901880668123E-2</v>
      </c>
      <c r="O163" s="440"/>
    </row>
    <row r="164" spans="1:15" x14ac:dyDescent="0.25">
      <c r="A164" s="265" t="s">
        <v>372</v>
      </c>
      <c r="B164" s="265" t="s">
        <v>373</v>
      </c>
      <c r="C164" s="449">
        <v>168.91839181016186</v>
      </c>
      <c r="D164" s="274">
        <v>58.709989567890005</v>
      </c>
      <c r="E164" s="272">
        <v>98.679447123218395</v>
      </c>
      <c r="F164" s="279">
        <v>5.9192343876748081</v>
      </c>
      <c r="G164" s="452">
        <v>0</v>
      </c>
      <c r="H164" s="274">
        <v>5.5245439999999997</v>
      </c>
      <c r="I164" s="272">
        <v>4.3788264041240827</v>
      </c>
      <c r="J164" s="270">
        <v>0</v>
      </c>
      <c r="K164" s="275">
        <v>173.2120414829073</v>
      </c>
      <c r="L164" s="425">
        <v>2.5418485380625865E-2</v>
      </c>
      <c r="O164" s="440"/>
    </row>
    <row r="165" spans="1:15" x14ac:dyDescent="0.25">
      <c r="A165" s="265" t="s">
        <v>374</v>
      </c>
      <c r="B165" s="265" t="s">
        <v>1085</v>
      </c>
      <c r="C165" s="449">
        <v>42.080887093854578</v>
      </c>
      <c r="D165" s="274">
        <v>19.980511086536001</v>
      </c>
      <c r="E165" s="272">
        <v>22.713656561287522</v>
      </c>
      <c r="F165" s="279">
        <v>0</v>
      </c>
      <c r="G165" s="452">
        <v>0</v>
      </c>
      <c r="H165" s="274">
        <v>0</v>
      </c>
      <c r="I165" s="272">
        <v>0</v>
      </c>
      <c r="J165" s="270">
        <v>0</v>
      </c>
      <c r="K165" s="275">
        <v>42.694167647823519</v>
      </c>
      <c r="L165" s="425">
        <v>1.4573850418151091E-2</v>
      </c>
      <c r="O165" s="440"/>
    </row>
    <row r="166" spans="1:15" x14ac:dyDescent="0.25">
      <c r="A166" s="265" t="s">
        <v>376</v>
      </c>
      <c r="B166" s="265" t="s">
        <v>377</v>
      </c>
      <c r="C166" s="449">
        <v>16.63339903825522</v>
      </c>
      <c r="D166" s="274">
        <v>4.5334257624259999</v>
      </c>
      <c r="E166" s="272">
        <v>8.8359688958617912</v>
      </c>
      <c r="F166" s="279">
        <v>0</v>
      </c>
      <c r="G166" s="452">
        <v>0.42815262061961762</v>
      </c>
      <c r="H166" s="274">
        <v>0</v>
      </c>
      <c r="I166" s="272">
        <v>2.6741693256911008</v>
      </c>
      <c r="J166" s="270">
        <v>3.418251176827318E-2</v>
      </c>
      <c r="K166" s="275">
        <v>16.505899116366781</v>
      </c>
      <c r="L166" s="425">
        <v>-7.6652956858187576E-3</v>
      </c>
      <c r="O166" s="440"/>
    </row>
    <row r="167" spans="1:15" x14ac:dyDescent="0.25">
      <c r="A167" s="265" t="s">
        <v>378</v>
      </c>
      <c r="B167" s="265" t="s">
        <v>379</v>
      </c>
      <c r="C167" s="449">
        <v>10.641816464082991</v>
      </c>
      <c r="D167" s="274">
        <v>5.1288816869460003</v>
      </c>
      <c r="E167" s="272">
        <v>4.8660977828709786</v>
      </c>
      <c r="F167" s="279">
        <v>0</v>
      </c>
      <c r="G167" s="452">
        <v>1.7710205901149103E-2</v>
      </c>
      <c r="H167" s="274">
        <v>0</v>
      </c>
      <c r="I167" s="272">
        <v>0.40097745767536963</v>
      </c>
      <c r="J167" s="270">
        <v>0</v>
      </c>
      <c r="K167" s="275">
        <v>10.413667133393497</v>
      </c>
      <c r="L167" s="425">
        <v>-2.1438946204298537E-2</v>
      </c>
      <c r="O167" s="440"/>
    </row>
    <row r="168" spans="1:15" x14ac:dyDescent="0.25">
      <c r="A168" s="265" t="s">
        <v>380</v>
      </c>
      <c r="B168" s="265" t="s">
        <v>381</v>
      </c>
      <c r="C168" s="449">
        <v>19.00914437173877</v>
      </c>
      <c r="D168" s="274">
        <v>3.3436792866709997</v>
      </c>
      <c r="E168" s="272">
        <v>14.196782043682083</v>
      </c>
      <c r="F168" s="279">
        <v>0</v>
      </c>
      <c r="G168" s="452">
        <v>0</v>
      </c>
      <c r="H168" s="274">
        <v>0</v>
      </c>
      <c r="I168" s="272">
        <v>1.187283564872829</v>
      </c>
      <c r="J168" s="270">
        <v>0</v>
      </c>
      <c r="K168" s="275">
        <v>18.727744895225911</v>
      </c>
      <c r="L168" s="425">
        <v>-1.4803374155610147E-2</v>
      </c>
      <c r="O168" s="440"/>
    </row>
    <row r="169" spans="1:15" x14ac:dyDescent="0.25">
      <c r="A169" s="265" t="s">
        <v>382</v>
      </c>
      <c r="B169" s="265" t="s">
        <v>383</v>
      </c>
      <c r="C169" s="449">
        <v>125.66475930630567</v>
      </c>
      <c r="D169" s="274">
        <v>37.157718141025001</v>
      </c>
      <c r="E169" s="272">
        <v>80.11355363823381</v>
      </c>
      <c r="F169" s="279">
        <v>6.4706383227694477</v>
      </c>
      <c r="G169" s="452">
        <v>0</v>
      </c>
      <c r="H169" s="274">
        <v>4.1507389999999997</v>
      </c>
      <c r="I169" s="272">
        <v>2.1678324179763782</v>
      </c>
      <c r="J169" s="270">
        <v>0</v>
      </c>
      <c r="K169" s="275">
        <v>130.06048152000466</v>
      </c>
      <c r="L169" s="425">
        <v>3.4979752780049431E-2</v>
      </c>
      <c r="O169" s="440"/>
    </row>
    <row r="170" spans="1:15" x14ac:dyDescent="0.25">
      <c r="A170" s="265" t="s">
        <v>384</v>
      </c>
      <c r="B170" s="265" t="s">
        <v>385</v>
      </c>
      <c r="C170" s="449">
        <v>4.9356241675450452</v>
      </c>
      <c r="D170" s="274">
        <v>3.2953356117929999</v>
      </c>
      <c r="E170" s="272">
        <v>1.5427450955875612</v>
      </c>
      <c r="F170" s="279">
        <v>0.12460681470189895</v>
      </c>
      <c r="G170" s="452">
        <v>0</v>
      </c>
      <c r="H170" s="274">
        <v>4.8591000000000002E-2</v>
      </c>
      <c r="I170" s="272">
        <v>2.5801655418156173E-2</v>
      </c>
      <c r="J170" s="270">
        <v>0</v>
      </c>
      <c r="K170" s="275">
        <v>5.0370801775006173</v>
      </c>
      <c r="L170" s="425">
        <v>2.0555862138513646E-2</v>
      </c>
      <c r="O170" s="440"/>
    </row>
    <row r="171" spans="1:15" x14ac:dyDescent="0.25">
      <c r="A171" s="265" t="s">
        <v>386</v>
      </c>
      <c r="B171" s="265" t="s">
        <v>387</v>
      </c>
      <c r="C171" s="449">
        <v>218.65011756474473</v>
      </c>
      <c r="D171" s="274">
        <v>109.166795144706</v>
      </c>
      <c r="E171" s="272">
        <v>87.549766591031471</v>
      </c>
      <c r="F171" s="279">
        <v>7.0712206834883986</v>
      </c>
      <c r="G171" s="452">
        <v>0</v>
      </c>
      <c r="H171" s="274">
        <v>10.97024</v>
      </c>
      <c r="I171" s="272">
        <v>8.7827155844263984</v>
      </c>
      <c r="J171" s="270">
        <v>0</v>
      </c>
      <c r="K171" s="275">
        <v>223.54073800365228</v>
      </c>
      <c r="L171" s="425">
        <v>2.2367335052812767E-2</v>
      </c>
      <c r="O171" s="440"/>
    </row>
    <row r="172" spans="1:15" x14ac:dyDescent="0.25">
      <c r="A172" s="265" t="s">
        <v>388</v>
      </c>
      <c r="B172" s="265" t="s">
        <v>389</v>
      </c>
      <c r="C172" s="449">
        <v>154.80449338152403</v>
      </c>
      <c r="D172" s="274">
        <v>62.580452773853004</v>
      </c>
      <c r="E172" s="272">
        <v>82.348377518434461</v>
      </c>
      <c r="F172" s="279">
        <v>4.9396238242771178</v>
      </c>
      <c r="G172" s="452">
        <v>0</v>
      </c>
      <c r="H172" s="274">
        <v>5.3460409999999996</v>
      </c>
      <c r="I172" s="272">
        <v>2.0383475936509252</v>
      </c>
      <c r="J172" s="270">
        <v>0</v>
      </c>
      <c r="K172" s="275">
        <v>157.2528427102155</v>
      </c>
      <c r="L172" s="425">
        <v>1.5815751049663585E-2</v>
      </c>
      <c r="O172" s="440"/>
    </row>
    <row r="173" spans="1:15" x14ac:dyDescent="0.25">
      <c r="A173" s="265" t="s">
        <v>390</v>
      </c>
      <c r="B173" s="265" t="s">
        <v>391</v>
      </c>
      <c r="C173" s="449">
        <v>896.83380030190358</v>
      </c>
      <c r="D173" s="274">
        <v>197.046716135027</v>
      </c>
      <c r="E173" s="272">
        <v>642.18414043213966</v>
      </c>
      <c r="F173" s="279">
        <v>51.856350897081732</v>
      </c>
      <c r="G173" s="452">
        <v>0</v>
      </c>
      <c r="H173" s="274">
        <v>33.682563000000002</v>
      </c>
      <c r="I173" s="272">
        <v>5.4166749014636757</v>
      </c>
      <c r="J173" s="270">
        <v>0</v>
      </c>
      <c r="K173" s="275">
        <v>930.18644536571196</v>
      </c>
      <c r="L173" s="425">
        <v>3.7189326553683406E-2</v>
      </c>
      <c r="O173" s="440"/>
    </row>
    <row r="174" spans="1:15" x14ac:dyDescent="0.25">
      <c r="A174" s="265" t="s">
        <v>392</v>
      </c>
      <c r="B174" s="265" t="s">
        <v>1086</v>
      </c>
      <c r="C174" s="449">
        <v>68.012387435889153</v>
      </c>
      <c r="D174" s="274">
        <v>21.195272480752998</v>
      </c>
      <c r="E174" s="272">
        <v>48.2231185000024</v>
      </c>
      <c r="F174" s="279">
        <v>0</v>
      </c>
      <c r="G174" s="452">
        <v>0</v>
      </c>
      <c r="H174" s="274">
        <v>0</v>
      </c>
      <c r="I174" s="272">
        <v>0</v>
      </c>
      <c r="J174" s="270">
        <v>0</v>
      </c>
      <c r="K174" s="275">
        <v>69.41839098075539</v>
      </c>
      <c r="L174" s="425">
        <v>2.0672756800245919E-2</v>
      </c>
      <c r="O174" s="440"/>
    </row>
    <row r="175" spans="1:15" x14ac:dyDescent="0.25">
      <c r="A175" s="265" t="s">
        <v>394</v>
      </c>
      <c r="B175" s="265" t="s">
        <v>395</v>
      </c>
      <c r="C175" s="449">
        <v>11.267110717742906</v>
      </c>
      <c r="D175" s="274">
        <v>2.2718855027329998</v>
      </c>
      <c r="E175" s="272">
        <v>7.1850697910990089</v>
      </c>
      <c r="F175" s="279">
        <v>0</v>
      </c>
      <c r="G175" s="452">
        <v>8.0054785819966709E-2</v>
      </c>
      <c r="H175" s="274">
        <v>0</v>
      </c>
      <c r="I175" s="272">
        <v>1.6772972126350489</v>
      </c>
      <c r="J175" s="270">
        <v>0</v>
      </c>
      <c r="K175" s="275">
        <v>11.214307292287023</v>
      </c>
      <c r="L175" s="425">
        <v>-4.6865098585328179E-3</v>
      </c>
      <c r="O175" s="440"/>
    </row>
    <row r="176" spans="1:15" x14ac:dyDescent="0.25">
      <c r="A176" s="265" t="s">
        <v>396</v>
      </c>
      <c r="B176" s="265" t="s">
        <v>397</v>
      </c>
      <c r="C176" s="449">
        <v>15.38429288031012</v>
      </c>
      <c r="D176" s="274">
        <v>6.0955448755620001</v>
      </c>
      <c r="E176" s="272">
        <v>6.6676307261294463</v>
      </c>
      <c r="F176" s="279">
        <v>0</v>
      </c>
      <c r="G176" s="452">
        <v>0.38413894030071549</v>
      </c>
      <c r="H176" s="274">
        <v>0</v>
      </c>
      <c r="I176" s="272">
        <v>1.7685292417284273</v>
      </c>
      <c r="J176" s="270">
        <v>0.37140690008838756</v>
      </c>
      <c r="K176" s="275">
        <v>15.287250683808978</v>
      </c>
      <c r="L176" s="425">
        <v>-6.3078750031692289E-3</v>
      </c>
      <c r="O176" s="440"/>
    </row>
    <row r="177" spans="1:15" x14ac:dyDescent="0.25">
      <c r="A177" s="265" t="s">
        <v>398</v>
      </c>
      <c r="B177" s="265" t="s">
        <v>399</v>
      </c>
      <c r="C177" s="449">
        <v>200.38130332277382</v>
      </c>
      <c r="D177" s="274">
        <v>105.42274816912301</v>
      </c>
      <c r="E177" s="272">
        <v>78.226901426149126</v>
      </c>
      <c r="F177" s="279">
        <v>6.3190644173831494</v>
      </c>
      <c r="G177" s="452">
        <v>0</v>
      </c>
      <c r="H177" s="274">
        <v>13.882184000000001</v>
      </c>
      <c r="I177" s="272">
        <v>2.5010664271188201</v>
      </c>
      <c r="J177" s="270">
        <v>0</v>
      </c>
      <c r="K177" s="275">
        <v>206.35196443977409</v>
      </c>
      <c r="L177" s="425">
        <v>2.9796498066402666E-2</v>
      </c>
      <c r="O177" s="440"/>
    </row>
    <row r="178" spans="1:15" x14ac:dyDescent="0.25">
      <c r="A178" s="265" t="s">
        <v>400</v>
      </c>
      <c r="B178" s="265" t="s">
        <v>401</v>
      </c>
      <c r="C178" s="449">
        <v>120.17988392875849</v>
      </c>
      <c r="D178" s="274">
        <v>19.512852695710997</v>
      </c>
      <c r="E178" s="272">
        <v>92.28385163474583</v>
      </c>
      <c r="F178" s="279">
        <v>7.4917740981523098</v>
      </c>
      <c r="G178" s="452">
        <v>0</v>
      </c>
      <c r="H178" s="274">
        <v>0.4078</v>
      </c>
      <c r="I178" s="272">
        <v>2.6961406756892066</v>
      </c>
      <c r="J178" s="270">
        <v>0</v>
      </c>
      <c r="K178" s="275">
        <v>122.39241910429834</v>
      </c>
      <c r="L178" s="425">
        <v>1.8410195643485772E-2</v>
      </c>
      <c r="O178" s="440"/>
    </row>
    <row r="179" spans="1:15" x14ac:dyDescent="0.25">
      <c r="A179" s="265" t="s">
        <v>402</v>
      </c>
      <c r="B179" s="265" t="s">
        <v>403</v>
      </c>
      <c r="C179" s="449">
        <v>281.02753328894596</v>
      </c>
      <c r="D179" s="274">
        <v>95.353465366264004</v>
      </c>
      <c r="E179" s="272">
        <v>161.82282102377701</v>
      </c>
      <c r="F179" s="279">
        <v>13.072107829046725</v>
      </c>
      <c r="G179" s="452">
        <v>0</v>
      </c>
      <c r="H179" s="274">
        <v>12.810072999999999</v>
      </c>
      <c r="I179" s="272">
        <v>5.2518104037679594</v>
      </c>
      <c r="J179" s="270">
        <v>0</v>
      </c>
      <c r="K179" s="275">
        <v>288.31027762285566</v>
      </c>
      <c r="L179" s="425">
        <v>2.5914700416281834E-2</v>
      </c>
      <c r="O179" s="440"/>
    </row>
    <row r="180" spans="1:15" x14ac:dyDescent="0.25">
      <c r="A180" s="265" t="s">
        <v>404</v>
      </c>
      <c r="B180" s="286" t="s">
        <v>1270</v>
      </c>
      <c r="C180" s="449">
        <v>144.3316896874444</v>
      </c>
      <c r="D180" s="274">
        <v>83.592858293060004</v>
      </c>
      <c r="E180" s="272">
        <v>49.104718756606019</v>
      </c>
      <c r="F180" s="279">
        <v>3.9661457553129122</v>
      </c>
      <c r="G180" s="452">
        <v>0</v>
      </c>
      <c r="H180" s="274">
        <v>9.4141879999999993</v>
      </c>
      <c r="I180" s="272">
        <v>1.736316583524357</v>
      </c>
      <c r="J180" s="270">
        <v>0</v>
      </c>
      <c r="K180" s="275">
        <v>147.8142273885033</v>
      </c>
      <c r="L180" s="425">
        <v>2.4128711501960977E-2</v>
      </c>
      <c r="O180" s="440"/>
    </row>
    <row r="181" spans="1:15" x14ac:dyDescent="0.25">
      <c r="A181" s="265" t="s">
        <v>406</v>
      </c>
      <c r="B181" s="265" t="s">
        <v>407</v>
      </c>
      <c r="C181" s="449">
        <v>282.41281338855606</v>
      </c>
      <c r="D181" s="274">
        <v>143.01800179620599</v>
      </c>
      <c r="E181" s="272">
        <v>117.87639426839399</v>
      </c>
      <c r="F181" s="279">
        <v>9.5179371961223787</v>
      </c>
      <c r="G181" s="452">
        <v>0</v>
      </c>
      <c r="H181" s="274">
        <v>10.865425999999999</v>
      </c>
      <c r="I181" s="272">
        <v>8.318338423759597</v>
      </c>
      <c r="J181" s="270">
        <v>0</v>
      </c>
      <c r="K181" s="275">
        <v>289.596097684482</v>
      </c>
      <c r="L181" s="425">
        <v>2.5435405036112378E-2</v>
      </c>
      <c r="O181" s="440"/>
    </row>
    <row r="182" spans="1:15" x14ac:dyDescent="0.25">
      <c r="A182" s="265" t="s">
        <v>410</v>
      </c>
      <c r="B182" s="265" t="s">
        <v>1087</v>
      </c>
      <c r="C182" s="449">
        <v>53.867430014149789</v>
      </c>
      <c r="D182" s="274">
        <v>24.039363799983001</v>
      </c>
      <c r="E182" s="272">
        <v>30.612061926387849</v>
      </c>
      <c r="F182" s="279">
        <v>0</v>
      </c>
      <c r="G182" s="452">
        <v>0</v>
      </c>
      <c r="H182" s="274">
        <v>0</v>
      </c>
      <c r="I182" s="272">
        <v>0</v>
      </c>
      <c r="J182" s="270">
        <v>0</v>
      </c>
      <c r="K182" s="275">
        <v>54.651425726370846</v>
      </c>
      <c r="L182" s="425">
        <v>1.4554169597753557E-2</v>
      </c>
      <c r="O182" s="440"/>
    </row>
    <row r="183" spans="1:15" x14ac:dyDescent="0.25">
      <c r="A183" s="265" t="s">
        <v>412</v>
      </c>
      <c r="B183" s="265" t="s">
        <v>413</v>
      </c>
      <c r="C183" s="449">
        <v>16.983488718682782</v>
      </c>
      <c r="D183" s="274">
        <v>5.9261220542439998</v>
      </c>
      <c r="E183" s="272">
        <v>9.3793790379516437</v>
      </c>
      <c r="F183" s="279">
        <v>0</v>
      </c>
      <c r="G183" s="452">
        <v>0.13536159008070225</v>
      </c>
      <c r="H183" s="274">
        <v>0</v>
      </c>
      <c r="I183" s="272">
        <v>1.3603988938536156</v>
      </c>
      <c r="J183" s="270">
        <v>0</v>
      </c>
      <c r="K183" s="275">
        <v>16.801261576129964</v>
      </c>
      <c r="L183" s="425">
        <v>-1.0729664886364518E-2</v>
      </c>
      <c r="O183" s="440"/>
    </row>
    <row r="184" spans="1:15" x14ac:dyDescent="0.25">
      <c r="A184" s="265" t="s">
        <v>414</v>
      </c>
      <c r="B184" s="265" t="s">
        <v>415</v>
      </c>
      <c r="C184" s="449">
        <v>518.46034157238569</v>
      </c>
      <c r="D184" s="274">
        <v>185.91003116351899</v>
      </c>
      <c r="E184" s="272">
        <v>289.03391158019986</v>
      </c>
      <c r="F184" s="279">
        <v>23.343317798600911</v>
      </c>
      <c r="G184" s="452">
        <v>0</v>
      </c>
      <c r="H184" s="274">
        <v>22.722051</v>
      </c>
      <c r="I184" s="272">
        <v>10.376388439252548</v>
      </c>
      <c r="J184" s="270">
        <v>0</v>
      </c>
      <c r="K184" s="275">
        <v>531.38569998157232</v>
      </c>
      <c r="L184" s="425">
        <v>2.4930274068767966E-2</v>
      </c>
      <c r="O184" s="440"/>
    </row>
    <row r="185" spans="1:15" x14ac:dyDescent="0.25">
      <c r="A185" s="265" t="s">
        <v>416</v>
      </c>
      <c r="B185" s="265" t="s">
        <v>417</v>
      </c>
      <c r="C185" s="449">
        <v>258.28322779381449</v>
      </c>
      <c r="D185" s="274">
        <v>129.550743929975</v>
      </c>
      <c r="E185" s="272">
        <v>108.74215945939505</v>
      </c>
      <c r="F185" s="279">
        <v>8.7821318958773471</v>
      </c>
      <c r="G185" s="452">
        <v>0</v>
      </c>
      <c r="H185" s="274">
        <v>13.23958</v>
      </c>
      <c r="I185" s="272">
        <v>5.2162358317311437</v>
      </c>
      <c r="J185" s="270">
        <v>0</v>
      </c>
      <c r="K185" s="275">
        <v>265.53085111697851</v>
      </c>
      <c r="L185" s="425">
        <v>2.806075866819251E-2</v>
      </c>
      <c r="O185" s="440"/>
    </row>
    <row r="186" spans="1:15" x14ac:dyDescent="0.25">
      <c r="A186" s="265" t="s">
        <v>418</v>
      </c>
      <c r="B186" s="265" t="s">
        <v>419</v>
      </c>
      <c r="C186" s="449">
        <v>354.96749607998242</v>
      </c>
      <c r="D186" s="274">
        <v>59.618499127397996</v>
      </c>
      <c r="E186" s="272">
        <v>272.92138762765603</v>
      </c>
      <c r="F186" s="279">
        <v>22.044038147427262</v>
      </c>
      <c r="G186" s="452">
        <v>0</v>
      </c>
      <c r="H186" s="274">
        <v>11.3527</v>
      </c>
      <c r="I186" s="272">
        <v>2.8628896472609338</v>
      </c>
      <c r="J186" s="270">
        <v>0</v>
      </c>
      <c r="K186" s="275">
        <v>368.79951454974224</v>
      </c>
      <c r="L186" s="425">
        <v>3.8967000140889357E-2</v>
      </c>
      <c r="O186" s="440"/>
    </row>
    <row r="187" spans="1:15" x14ac:dyDescent="0.25">
      <c r="A187" s="265" t="s">
        <v>420</v>
      </c>
      <c r="B187" s="265" t="s">
        <v>1088</v>
      </c>
      <c r="C187" s="449">
        <v>33.836785790898347</v>
      </c>
      <c r="D187" s="274">
        <v>13.240531526230001</v>
      </c>
      <c r="E187" s="272">
        <v>21.287466198240956</v>
      </c>
      <c r="F187" s="279">
        <v>0</v>
      </c>
      <c r="G187" s="452">
        <v>0</v>
      </c>
      <c r="H187" s="274">
        <v>0</v>
      </c>
      <c r="I187" s="272">
        <v>0</v>
      </c>
      <c r="J187" s="270">
        <v>0</v>
      </c>
      <c r="K187" s="275">
        <v>34.527997724470957</v>
      </c>
      <c r="L187" s="425">
        <v>2.0427824848497794E-2</v>
      </c>
      <c r="O187" s="440"/>
    </row>
    <row r="188" spans="1:15" x14ac:dyDescent="0.25">
      <c r="A188" s="265" t="s">
        <v>422</v>
      </c>
      <c r="B188" s="265" t="s">
        <v>423</v>
      </c>
      <c r="C188" s="449">
        <v>10.486600299899962</v>
      </c>
      <c r="D188" s="274">
        <v>1.8248788027159999</v>
      </c>
      <c r="E188" s="272">
        <v>7.5271260246912828</v>
      </c>
      <c r="F188" s="279">
        <v>0</v>
      </c>
      <c r="G188" s="452">
        <v>0.12403291562641183</v>
      </c>
      <c r="H188" s="274">
        <v>0</v>
      </c>
      <c r="I188" s="272">
        <v>0.91447998241194639</v>
      </c>
      <c r="J188" s="270">
        <v>0</v>
      </c>
      <c r="K188" s="275">
        <v>10.39051772544564</v>
      </c>
      <c r="L188" s="425">
        <v>-9.1624141005200738E-3</v>
      </c>
      <c r="O188" s="440"/>
    </row>
    <row r="189" spans="1:15" x14ac:dyDescent="0.25">
      <c r="A189" s="265" t="s">
        <v>424</v>
      </c>
      <c r="B189" s="265" t="s">
        <v>425</v>
      </c>
      <c r="C189" s="449">
        <v>242.02343803156381</v>
      </c>
      <c r="D189" s="274">
        <v>122.529027299612</v>
      </c>
      <c r="E189" s="272">
        <v>98.024740281841446</v>
      </c>
      <c r="F189" s="279">
        <v>7.917505151030853</v>
      </c>
      <c r="G189" s="452">
        <v>0</v>
      </c>
      <c r="H189" s="274">
        <v>11.19929</v>
      </c>
      <c r="I189" s="272">
        <v>7.4374529331455461</v>
      </c>
      <c r="J189" s="270">
        <v>0</v>
      </c>
      <c r="K189" s="275">
        <v>247.10801566562986</v>
      </c>
      <c r="L189" s="425">
        <v>2.1008616667130144E-2</v>
      </c>
      <c r="O189" s="440"/>
    </row>
    <row r="190" spans="1:15" x14ac:dyDescent="0.25">
      <c r="A190" s="265" t="s">
        <v>426</v>
      </c>
      <c r="B190" s="265" t="s">
        <v>427</v>
      </c>
      <c r="C190" s="449">
        <v>9.5065894002083979</v>
      </c>
      <c r="D190" s="274">
        <v>1.6595453920490004</v>
      </c>
      <c r="E190" s="272">
        <v>6.3745438435258759</v>
      </c>
      <c r="F190" s="279">
        <v>0</v>
      </c>
      <c r="G190" s="452">
        <v>0.274481347237859</v>
      </c>
      <c r="H190" s="274">
        <v>0</v>
      </c>
      <c r="I190" s="272">
        <v>1.0427025521589373</v>
      </c>
      <c r="J190" s="270">
        <v>0</v>
      </c>
      <c r="K190" s="275">
        <v>9.3512731349716738</v>
      </c>
      <c r="L190" s="425">
        <v>-1.6337748344671266E-2</v>
      </c>
      <c r="O190" s="440"/>
    </row>
    <row r="191" spans="1:15" x14ac:dyDescent="0.25">
      <c r="A191" s="265" t="s">
        <v>428</v>
      </c>
      <c r="B191" s="265" t="s">
        <v>429</v>
      </c>
      <c r="C191" s="449">
        <v>11.847853957197225</v>
      </c>
      <c r="D191" s="274">
        <v>3.8296743589600002</v>
      </c>
      <c r="E191" s="272">
        <v>6.6320471613501031</v>
      </c>
      <c r="F191" s="279">
        <v>0</v>
      </c>
      <c r="G191" s="452">
        <v>0</v>
      </c>
      <c r="H191" s="274">
        <v>0</v>
      </c>
      <c r="I191" s="272">
        <v>1.2080661748897903</v>
      </c>
      <c r="J191" s="270">
        <v>0</v>
      </c>
      <c r="K191" s="275">
        <v>11.669787695199894</v>
      </c>
      <c r="L191" s="425">
        <v>-1.5029410612304317E-2</v>
      </c>
      <c r="O191" s="440"/>
    </row>
    <row r="192" spans="1:15" x14ac:dyDescent="0.25">
      <c r="A192" s="265" t="s">
        <v>430</v>
      </c>
      <c r="B192" s="265" t="s">
        <v>431</v>
      </c>
      <c r="C192" s="449">
        <v>439.23072214906182</v>
      </c>
      <c r="D192" s="274">
        <v>131.401787663172</v>
      </c>
      <c r="E192" s="272">
        <v>270.43106491555062</v>
      </c>
      <c r="F192" s="279">
        <v>21.845403413599669</v>
      </c>
      <c r="G192" s="452">
        <v>0</v>
      </c>
      <c r="H192" s="274">
        <v>25.120225000000001</v>
      </c>
      <c r="I192" s="272">
        <v>2.4211207827532877</v>
      </c>
      <c r="J192" s="270">
        <v>5.5650628367008315</v>
      </c>
      <c r="K192" s="275">
        <v>456.78466461177646</v>
      </c>
      <c r="L192" s="425">
        <v>3.9965197281344449E-2</v>
      </c>
      <c r="O192" s="440"/>
    </row>
    <row r="193" spans="1:15" x14ac:dyDescent="0.25">
      <c r="A193" s="265" t="s">
        <v>432</v>
      </c>
      <c r="B193" s="286" t="s">
        <v>1271</v>
      </c>
      <c r="C193" s="449">
        <v>438.29979051667186</v>
      </c>
      <c r="D193" s="274">
        <v>228.69482622768101</v>
      </c>
      <c r="E193" s="272">
        <v>176.42446206269676</v>
      </c>
      <c r="F193" s="279">
        <v>14.249803054628909</v>
      </c>
      <c r="G193" s="452">
        <v>0</v>
      </c>
      <c r="H193" s="274">
        <v>27.795441</v>
      </c>
      <c r="I193" s="272">
        <v>6.9000960672519289</v>
      </c>
      <c r="J193" s="270">
        <v>0</v>
      </c>
      <c r="K193" s="275">
        <v>454.06462841225857</v>
      </c>
      <c r="L193" s="425">
        <v>3.5968162058674431E-2</v>
      </c>
      <c r="O193" s="440"/>
    </row>
    <row r="194" spans="1:15" x14ac:dyDescent="0.25">
      <c r="A194" s="265" t="s">
        <v>434</v>
      </c>
      <c r="B194" s="265" t="s">
        <v>435</v>
      </c>
      <c r="C194" s="449">
        <v>141.38897043080325</v>
      </c>
      <c r="D194" s="274">
        <v>59.351575834867006</v>
      </c>
      <c r="E194" s="272">
        <v>72.704726305506028</v>
      </c>
      <c r="F194" s="279">
        <v>5.8729931415955576</v>
      </c>
      <c r="G194" s="452">
        <v>0</v>
      </c>
      <c r="H194" s="274">
        <v>5.3593960000000003</v>
      </c>
      <c r="I194" s="272">
        <v>2.1758652505063987</v>
      </c>
      <c r="J194" s="270">
        <v>0</v>
      </c>
      <c r="K194" s="275">
        <v>145.46455653247497</v>
      </c>
      <c r="L194" s="425">
        <v>2.8825346766821091E-2</v>
      </c>
      <c r="O194" s="440"/>
    </row>
    <row r="195" spans="1:15" x14ac:dyDescent="0.25">
      <c r="A195" s="265" t="s">
        <v>436</v>
      </c>
      <c r="B195" s="265" t="s">
        <v>437</v>
      </c>
      <c r="C195" s="449">
        <v>21.462984106139167</v>
      </c>
      <c r="D195" s="274">
        <v>1.6653348182469998</v>
      </c>
      <c r="E195" s="272">
        <v>15.844618971989609</v>
      </c>
      <c r="F195" s="279">
        <v>0</v>
      </c>
      <c r="G195" s="452">
        <v>3.3107353697073592E-2</v>
      </c>
      <c r="H195" s="274">
        <v>0</v>
      </c>
      <c r="I195" s="272">
        <v>2.935198707559052</v>
      </c>
      <c r="J195" s="270">
        <v>0</v>
      </c>
      <c r="K195" s="275">
        <v>20.478259851492737</v>
      </c>
      <c r="L195" s="425">
        <v>-4.5880118522976701E-2</v>
      </c>
      <c r="O195" s="440"/>
    </row>
    <row r="196" spans="1:15" x14ac:dyDescent="0.25">
      <c r="A196" s="265" t="s">
        <v>438</v>
      </c>
      <c r="B196" s="265" t="s">
        <v>439</v>
      </c>
      <c r="C196" s="449">
        <v>6.7162304431252693</v>
      </c>
      <c r="D196" s="274">
        <v>1.1960521400890001</v>
      </c>
      <c r="E196" s="272">
        <v>4.6888679217572822</v>
      </c>
      <c r="F196" s="279">
        <v>0</v>
      </c>
      <c r="G196" s="452">
        <v>9.2974133520163441E-2</v>
      </c>
      <c r="H196" s="274">
        <v>0</v>
      </c>
      <c r="I196" s="272">
        <v>0.58468072210933997</v>
      </c>
      <c r="J196" s="270">
        <v>2.4730112992574473E-2</v>
      </c>
      <c r="K196" s="275">
        <v>6.58730503046836</v>
      </c>
      <c r="L196" s="425">
        <v>-1.9196097237681484E-2</v>
      </c>
      <c r="O196" s="440"/>
    </row>
    <row r="197" spans="1:15" x14ac:dyDescent="0.25">
      <c r="A197" s="265" t="s">
        <v>440</v>
      </c>
      <c r="B197" s="265" t="s">
        <v>441</v>
      </c>
      <c r="C197" s="449">
        <v>7.7497459124218659</v>
      </c>
      <c r="D197" s="274">
        <v>1.64162530701</v>
      </c>
      <c r="E197" s="272">
        <v>4.6178149960517629</v>
      </c>
      <c r="F197" s="279">
        <v>0</v>
      </c>
      <c r="G197" s="452">
        <v>0.268411810231935</v>
      </c>
      <c r="H197" s="274">
        <v>0</v>
      </c>
      <c r="I197" s="272">
        <v>1.0521567724317367</v>
      </c>
      <c r="J197" s="270">
        <v>0.18254342574224097</v>
      </c>
      <c r="K197" s="275">
        <v>7.762552311467676</v>
      </c>
      <c r="L197" s="425">
        <v>1.6524927643476676E-3</v>
      </c>
      <c r="O197" s="440"/>
    </row>
    <row r="198" spans="1:15" x14ac:dyDescent="0.25">
      <c r="A198" s="265" t="s">
        <v>442</v>
      </c>
      <c r="B198" s="286" t="s">
        <v>1272</v>
      </c>
      <c r="C198" s="449">
        <v>419.72579009214087</v>
      </c>
      <c r="D198" s="274">
        <v>235.48662485543502</v>
      </c>
      <c r="E198" s="272">
        <v>152.21116146908847</v>
      </c>
      <c r="F198" s="279">
        <v>12.29418310028556</v>
      </c>
      <c r="G198" s="452">
        <v>0</v>
      </c>
      <c r="H198" s="274">
        <v>24.374317999999999</v>
      </c>
      <c r="I198" s="272">
        <v>7.0321561946082189</v>
      </c>
      <c r="J198" s="270">
        <v>0</v>
      </c>
      <c r="K198" s="275">
        <v>431.39844361941726</v>
      </c>
      <c r="L198" s="425">
        <v>2.7810188944343735E-2</v>
      </c>
      <c r="O198" s="440"/>
    </row>
    <row r="199" spans="1:15" x14ac:dyDescent="0.25">
      <c r="A199" s="265" t="s">
        <v>444</v>
      </c>
      <c r="B199" s="265" t="s">
        <v>445</v>
      </c>
      <c r="C199" s="449">
        <v>11.174313407864233</v>
      </c>
      <c r="D199" s="274">
        <v>3.9694465023899999</v>
      </c>
      <c r="E199" s="272">
        <v>5.9072480221984849</v>
      </c>
      <c r="F199" s="279">
        <v>0</v>
      </c>
      <c r="G199" s="452">
        <v>0.1113082820248264</v>
      </c>
      <c r="H199" s="274">
        <v>0</v>
      </c>
      <c r="I199" s="272">
        <v>1.05600656872714</v>
      </c>
      <c r="J199" s="270">
        <v>0</v>
      </c>
      <c r="K199" s="275">
        <v>11.044009375340451</v>
      </c>
      <c r="L199" s="425">
        <v>-1.1661032563493035E-2</v>
      </c>
      <c r="O199" s="440"/>
    </row>
    <row r="200" spans="1:15" x14ac:dyDescent="0.25">
      <c r="A200" s="265" t="s">
        <v>446</v>
      </c>
      <c r="B200" s="265" t="s">
        <v>954</v>
      </c>
      <c r="C200" s="449">
        <v>178.72863003620841</v>
      </c>
      <c r="D200" s="274">
        <v>54.180054491318003</v>
      </c>
      <c r="E200" s="272">
        <v>111.59734527433592</v>
      </c>
      <c r="F200" s="279">
        <v>9.0136803632880156</v>
      </c>
      <c r="G200" s="452">
        <v>0</v>
      </c>
      <c r="H200" s="274">
        <v>4.6880230000000003</v>
      </c>
      <c r="I200" s="272">
        <v>3.8573430001107329</v>
      </c>
      <c r="J200" s="270">
        <v>0</v>
      </c>
      <c r="K200" s="275">
        <v>183.33644612905266</v>
      </c>
      <c r="L200" s="425">
        <v>2.5781074313112308E-2</v>
      </c>
      <c r="O200" s="440"/>
    </row>
    <row r="201" spans="1:15" x14ac:dyDescent="0.25">
      <c r="A201" s="265" t="s">
        <v>448</v>
      </c>
      <c r="B201" s="265" t="s">
        <v>449</v>
      </c>
      <c r="C201" s="449">
        <v>5.4636847831228676</v>
      </c>
      <c r="D201" s="274">
        <v>1.156211247151</v>
      </c>
      <c r="E201" s="272">
        <v>3.6248378448020544</v>
      </c>
      <c r="F201" s="279">
        <v>0</v>
      </c>
      <c r="G201" s="452">
        <v>9.3902290301600314E-2</v>
      </c>
      <c r="H201" s="274">
        <v>0</v>
      </c>
      <c r="I201" s="272">
        <v>0.4093534300474676</v>
      </c>
      <c r="J201" s="270">
        <v>0.14581632326449606</v>
      </c>
      <c r="K201" s="275">
        <v>5.4301211355666181</v>
      </c>
      <c r="L201" s="425">
        <v>-6.1430424500195291E-3</v>
      </c>
      <c r="O201" s="440"/>
    </row>
    <row r="202" spans="1:15" x14ac:dyDescent="0.25">
      <c r="A202" s="265" t="s">
        <v>450</v>
      </c>
      <c r="B202" s="265" t="s">
        <v>451</v>
      </c>
      <c r="C202" s="449">
        <v>11.847499002960543</v>
      </c>
      <c r="D202" s="274">
        <v>2.8467478564980002</v>
      </c>
      <c r="E202" s="272">
        <v>6.4887376271262891</v>
      </c>
      <c r="F202" s="279">
        <v>0</v>
      </c>
      <c r="G202" s="452">
        <v>0.2898799402132845</v>
      </c>
      <c r="H202" s="274">
        <v>0</v>
      </c>
      <c r="I202" s="272">
        <v>1.9741745765269052</v>
      </c>
      <c r="J202" s="270">
        <v>0.19521991403266348</v>
      </c>
      <c r="K202" s="275">
        <v>11.794759914397142</v>
      </c>
      <c r="L202" s="425">
        <v>-4.451495505525857E-3</v>
      </c>
      <c r="O202" s="440"/>
    </row>
    <row r="203" spans="1:15" x14ac:dyDescent="0.25">
      <c r="A203" s="265" t="s">
        <v>452</v>
      </c>
      <c r="B203" s="265" t="s">
        <v>945</v>
      </c>
      <c r="C203" s="449">
        <v>59.901394650383722</v>
      </c>
      <c r="D203" s="274">
        <v>31.099635996326999</v>
      </c>
      <c r="E203" s="272">
        <v>29.79417343969757</v>
      </c>
      <c r="F203" s="279">
        <v>0</v>
      </c>
      <c r="G203" s="452">
        <v>0</v>
      </c>
      <c r="H203" s="274">
        <v>0</v>
      </c>
      <c r="I203" s="272">
        <v>0</v>
      </c>
      <c r="J203" s="270">
        <v>0</v>
      </c>
      <c r="K203" s="275">
        <v>60.893809436024569</v>
      </c>
      <c r="L203" s="425">
        <v>1.6567473786430271E-2</v>
      </c>
      <c r="O203" s="440"/>
    </row>
    <row r="204" spans="1:15" x14ac:dyDescent="0.25">
      <c r="A204" s="265" t="s">
        <v>454</v>
      </c>
      <c r="B204" s="265" t="s">
        <v>455</v>
      </c>
      <c r="C204" s="449">
        <v>138.26526327117534</v>
      </c>
      <c r="D204" s="274">
        <v>40.972242853432</v>
      </c>
      <c r="E204" s="272">
        <v>89.184072620614913</v>
      </c>
      <c r="F204" s="279">
        <v>5.3496593756717594</v>
      </c>
      <c r="G204" s="452">
        <v>0</v>
      </c>
      <c r="H204" s="274">
        <v>3.0607479999999998</v>
      </c>
      <c r="I204" s="272">
        <v>2.9840475815616903</v>
      </c>
      <c r="J204" s="270">
        <v>0</v>
      </c>
      <c r="K204" s="275">
        <v>141.55077043128034</v>
      </c>
      <c r="L204" s="425">
        <v>2.3762346972581509E-2</v>
      </c>
      <c r="O204" s="440"/>
    </row>
    <row r="205" spans="1:15" x14ac:dyDescent="0.25">
      <c r="A205" s="265" t="s">
        <v>456</v>
      </c>
      <c r="B205" s="265" t="s">
        <v>457</v>
      </c>
      <c r="C205" s="449">
        <v>9.5255238934205408</v>
      </c>
      <c r="D205" s="274">
        <v>2.0328111601110002</v>
      </c>
      <c r="E205" s="272">
        <v>5.7040262987842789</v>
      </c>
      <c r="F205" s="279">
        <v>0</v>
      </c>
      <c r="G205" s="452">
        <v>0.14421660111363027</v>
      </c>
      <c r="H205" s="274">
        <v>0</v>
      </c>
      <c r="I205" s="272">
        <v>1.2631454240022619</v>
      </c>
      <c r="J205" s="270">
        <v>0.37450872475583596</v>
      </c>
      <c r="K205" s="275">
        <v>9.5187082087670074</v>
      </c>
      <c r="L205" s="425">
        <v>-7.1551808906186883E-4</v>
      </c>
      <c r="O205" s="440"/>
    </row>
    <row r="206" spans="1:15" x14ac:dyDescent="0.25">
      <c r="A206" s="265" t="s">
        <v>458</v>
      </c>
      <c r="B206" s="265" t="s">
        <v>459</v>
      </c>
      <c r="C206" s="449">
        <v>10.237879139735767</v>
      </c>
      <c r="D206" s="274">
        <v>1.9327951472830003</v>
      </c>
      <c r="E206" s="272">
        <v>6.2895251995739283</v>
      </c>
      <c r="F206" s="279">
        <v>0</v>
      </c>
      <c r="G206" s="452">
        <v>0.19510008704314383</v>
      </c>
      <c r="H206" s="274">
        <v>0</v>
      </c>
      <c r="I206" s="272">
        <v>1.4874045350702989</v>
      </c>
      <c r="J206" s="270">
        <v>0.34745714220239998</v>
      </c>
      <c r="K206" s="275">
        <v>10.252282111172772</v>
      </c>
      <c r="L206" s="425">
        <v>1.4068315556786234E-3</v>
      </c>
      <c r="O206" s="440"/>
    </row>
    <row r="207" spans="1:15" x14ac:dyDescent="0.25">
      <c r="A207" s="265" t="s">
        <v>460</v>
      </c>
      <c r="B207" s="265" t="s">
        <v>461</v>
      </c>
      <c r="C207" s="449">
        <v>15.149157336842338</v>
      </c>
      <c r="D207" s="274">
        <v>1.3717043050940001</v>
      </c>
      <c r="E207" s="272">
        <v>9.8224034537738909</v>
      </c>
      <c r="F207" s="279">
        <v>0</v>
      </c>
      <c r="G207" s="452">
        <v>0.34358175898291787</v>
      </c>
      <c r="H207" s="274">
        <v>0</v>
      </c>
      <c r="I207" s="272">
        <v>3.2335040628264031</v>
      </c>
      <c r="J207" s="270">
        <v>0</v>
      </c>
      <c r="K207" s="275">
        <v>14.771193580677213</v>
      </c>
      <c r="L207" s="425">
        <v>-2.4949490441024531E-2</v>
      </c>
      <c r="O207" s="440"/>
    </row>
    <row r="208" spans="1:15" x14ac:dyDescent="0.25">
      <c r="A208" s="265" t="s">
        <v>462</v>
      </c>
      <c r="B208" s="265" t="s">
        <v>463</v>
      </c>
      <c r="C208" s="449">
        <v>119.03975094636438</v>
      </c>
      <c r="D208" s="274">
        <v>57.893917209002993</v>
      </c>
      <c r="E208" s="272">
        <v>51.235040548372737</v>
      </c>
      <c r="F208" s="279">
        <v>4.1340766117835717</v>
      </c>
      <c r="G208" s="452">
        <v>0</v>
      </c>
      <c r="H208" s="274">
        <v>6.5609250000000001</v>
      </c>
      <c r="I208" s="272">
        <v>2.093257500987534</v>
      </c>
      <c r="J208" s="270">
        <v>0</v>
      </c>
      <c r="K208" s="275">
        <v>121.91721687014685</v>
      </c>
      <c r="L208" s="425">
        <v>2.41723113573966E-2</v>
      </c>
      <c r="O208" s="440"/>
    </row>
    <row r="209" spans="1:15" x14ac:dyDescent="0.25">
      <c r="A209" s="265" t="s">
        <v>464</v>
      </c>
      <c r="B209" s="265" t="s">
        <v>465</v>
      </c>
      <c r="C209" s="449">
        <v>175.14097854455278</v>
      </c>
      <c r="D209" s="274">
        <v>51.889587639013996</v>
      </c>
      <c r="E209" s="272">
        <v>108.25710698390259</v>
      </c>
      <c r="F209" s="279">
        <v>8.744427428073644</v>
      </c>
      <c r="G209" s="452">
        <v>0</v>
      </c>
      <c r="H209" s="274">
        <v>3.8069649999999999</v>
      </c>
      <c r="I209" s="272">
        <v>6.8971554735323588</v>
      </c>
      <c r="J209" s="270">
        <v>0</v>
      </c>
      <c r="K209" s="275">
        <v>179.59524252452258</v>
      </c>
      <c r="L209" s="425">
        <v>2.5432448859115567E-2</v>
      </c>
      <c r="O209" s="440"/>
    </row>
    <row r="210" spans="1:15" x14ac:dyDescent="0.25">
      <c r="A210" s="265" t="s">
        <v>466</v>
      </c>
      <c r="B210" s="265" t="s">
        <v>467</v>
      </c>
      <c r="C210" s="449">
        <v>9.061888597389224</v>
      </c>
      <c r="D210" s="274">
        <v>0.46026070359600002</v>
      </c>
      <c r="E210" s="272">
        <v>7.1474472384607441</v>
      </c>
      <c r="F210" s="279">
        <v>0</v>
      </c>
      <c r="G210" s="452">
        <v>0.20509374123458324</v>
      </c>
      <c r="H210" s="274">
        <v>0</v>
      </c>
      <c r="I210" s="272">
        <v>0.71936726405977636</v>
      </c>
      <c r="J210" s="270">
        <v>0</v>
      </c>
      <c r="K210" s="275">
        <v>8.5321689473511046</v>
      </c>
      <c r="L210" s="425">
        <v>-5.8455767177576459E-2</v>
      </c>
      <c r="O210" s="440"/>
    </row>
    <row r="211" spans="1:15" x14ac:dyDescent="0.25">
      <c r="A211" s="265" t="s">
        <v>468</v>
      </c>
      <c r="B211" s="265" t="s">
        <v>469</v>
      </c>
      <c r="C211" s="449">
        <v>17.022467822740737</v>
      </c>
      <c r="D211" s="274">
        <v>3.378410158786</v>
      </c>
      <c r="E211" s="272">
        <v>12.035426928147295</v>
      </c>
      <c r="F211" s="279">
        <v>0</v>
      </c>
      <c r="G211" s="452">
        <v>0.38007810728488134</v>
      </c>
      <c r="H211" s="274">
        <v>0</v>
      </c>
      <c r="I211" s="272">
        <v>1.0860927235317912</v>
      </c>
      <c r="J211" s="270">
        <v>0</v>
      </c>
      <c r="K211" s="275">
        <v>16.880007917749968</v>
      </c>
      <c r="L211" s="425">
        <v>-8.3689337218457466E-3</v>
      </c>
      <c r="O211" s="440"/>
    </row>
    <row r="212" spans="1:15" x14ac:dyDescent="0.25">
      <c r="A212" s="265" t="s">
        <v>470</v>
      </c>
      <c r="B212" s="265" t="s">
        <v>471</v>
      </c>
      <c r="C212" s="449">
        <v>12.277252892332484</v>
      </c>
      <c r="D212" s="274">
        <v>3.7538987713210004</v>
      </c>
      <c r="E212" s="272">
        <v>6.7455189911882467</v>
      </c>
      <c r="F212" s="279">
        <v>0</v>
      </c>
      <c r="G212" s="452">
        <v>0.19284936674518988</v>
      </c>
      <c r="H212" s="274">
        <v>0</v>
      </c>
      <c r="I212" s="272">
        <v>1.3961155072282176</v>
      </c>
      <c r="J212" s="270">
        <v>3.0479984818831171E-2</v>
      </c>
      <c r="K212" s="275">
        <v>12.118862621301485</v>
      </c>
      <c r="L212" s="425">
        <v>-1.290111659505839E-2</v>
      </c>
      <c r="O212" s="440"/>
    </row>
    <row r="213" spans="1:15" x14ac:dyDescent="0.25">
      <c r="A213" s="265" t="s">
        <v>472</v>
      </c>
      <c r="B213" s="265" t="s">
        <v>473</v>
      </c>
      <c r="C213" s="449">
        <v>236.25852872341295</v>
      </c>
      <c r="D213" s="274">
        <v>116.43869469971601</v>
      </c>
      <c r="E213" s="272">
        <v>98.066548199403996</v>
      </c>
      <c r="F213" s="279">
        <v>7.9219744784357848</v>
      </c>
      <c r="G213" s="452">
        <v>0</v>
      </c>
      <c r="H213" s="274">
        <v>12.752585</v>
      </c>
      <c r="I213" s="272">
        <v>5.2961159929353219</v>
      </c>
      <c r="J213" s="270">
        <v>0</v>
      </c>
      <c r="K213" s="275">
        <v>240.47591837049109</v>
      </c>
      <c r="L213" s="425">
        <v>1.7850740330375203E-2</v>
      </c>
      <c r="O213" s="440"/>
    </row>
    <row r="214" spans="1:15" x14ac:dyDescent="0.25">
      <c r="A214" s="265" t="s">
        <v>474</v>
      </c>
      <c r="B214" s="265" t="s">
        <v>475</v>
      </c>
      <c r="C214" s="449">
        <v>12.527871946233773</v>
      </c>
      <c r="D214" s="274">
        <v>3.7917677226990003</v>
      </c>
      <c r="E214" s="272">
        <v>7.2539827021616903</v>
      </c>
      <c r="F214" s="279">
        <v>0</v>
      </c>
      <c r="G214" s="452">
        <v>0.14981917548447801</v>
      </c>
      <c r="H214" s="274">
        <v>0</v>
      </c>
      <c r="I214" s="272">
        <v>1.189585323573273</v>
      </c>
      <c r="J214" s="270">
        <v>0</v>
      </c>
      <c r="K214" s="275">
        <v>12.38515492391844</v>
      </c>
      <c r="L214" s="425">
        <v>-1.1391960496390418E-2</v>
      </c>
      <c r="O214" s="440"/>
    </row>
    <row r="215" spans="1:15" x14ac:dyDescent="0.25">
      <c r="A215" s="265" t="s">
        <v>476</v>
      </c>
      <c r="B215" s="265" t="s">
        <v>477</v>
      </c>
      <c r="C215" s="449">
        <v>249.31622731725645</v>
      </c>
      <c r="D215" s="274">
        <v>147.46669741817499</v>
      </c>
      <c r="E215" s="272">
        <v>79.439346039746042</v>
      </c>
      <c r="F215" s="279">
        <v>6.4489853359512832</v>
      </c>
      <c r="G215" s="452">
        <v>0</v>
      </c>
      <c r="H215" s="274">
        <v>13.139623</v>
      </c>
      <c r="I215" s="272">
        <v>8.3752075700504953</v>
      </c>
      <c r="J215" s="270">
        <v>0</v>
      </c>
      <c r="K215" s="275">
        <v>254.86985936392281</v>
      </c>
      <c r="L215" s="425">
        <v>2.2275453573261935E-2</v>
      </c>
      <c r="O215" s="440"/>
    </row>
    <row r="216" spans="1:15" x14ac:dyDescent="0.25">
      <c r="A216" s="265" t="s">
        <v>478</v>
      </c>
      <c r="B216" s="265" t="s">
        <v>479</v>
      </c>
      <c r="C216" s="449">
        <v>601.29286866397422</v>
      </c>
      <c r="D216" s="274">
        <v>193.54929678220799</v>
      </c>
      <c r="E216" s="272">
        <v>365.57286450631159</v>
      </c>
      <c r="F216" s="279">
        <v>29.527303300806402</v>
      </c>
      <c r="G216" s="452">
        <v>0</v>
      </c>
      <c r="H216" s="274">
        <v>28.371579000000001</v>
      </c>
      <c r="I216" s="272">
        <v>2.9328465757409861</v>
      </c>
      <c r="J216" s="270">
        <v>3.1950106322192409</v>
      </c>
      <c r="K216" s="275">
        <v>623.14890079728616</v>
      </c>
      <c r="L216" s="425">
        <v>3.6348397382251242E-2</v>
      </c>
      <c r="O216" s="440"/>
    </row>
    <row r="217" spans="1:15" x14ac:dyDescent="0.25">
      <c r="A217" s="265" t="s">
        <v>480</v>
      </c>
      <c r="B217" s="265" t="s">
        <v>481</v>
      </c>
      <c r="C217" s="449">
        <v>10.291171766275978</v>
      </c>
      <c r="D217" s="274">
        <v>3.001145253577</v>
      </c>
      <c r="E217" s="272">
        <v>5.9930254907023457</v>
      </c>
      <c r="F217" s="279">
        <v>0</v>
      </c>
      <c r="G217" s="452">
        <v>0.1589855513442677</v>
      </c>
      <c r="H217" s="274">
        <v>0</v>
      </c>
      <c r="I217" s="272">
        <v>0.83874740840805184</v>
      </c>
      <c r="J217" s="270">
        <v>0.2489186799280825</v>
      </c>
      <c r="K217" s="275">
        <v>10.240822383959749</v>
      </c>
      <c r="L217" s="425">
        <v>-4.8924829416629985E-3</v>
      </c>
      <c r="O217" s="440"/>
    </row>
    <row r="218" spans="1:15" x14ac:dyDescent="0.25">
      <c r="A218" s="265" t="s">
        <v>482</v>
      </c>
      <c r="B218" s="265" t="s">
        <v>483</v>
      </c>
      <c r="C218" s="449">
        <v>6.3486097637845784</v>
      </c>
      <c r="D218" s="274">
        <v>1.602247188742</v>
      </c>
      <c r="E218" s="272">
        <v>3.1417747172598376</v>
      </c>
      <c r="F218" s="279">
        <v>0</v>
      </c>
      <c r="G218" s="452">
        <v>0.27923076787073192</v>
      </c>
      <c r="H218" s="274">
        <v>0</v>
      </c>
      <c r="I218" s="272">
        <v>1.052386261797374</v>
      </c>
      <c r="J218" s="270">
        <v>0.24475236694066818</v>
      </c>
      <c r="K218" s="275">
        <v>6.320391302610612</v>
      </c>
      <c r="L218" s="425">
        <v>-4.4448252804791446E-3</v>
      </c>
      <c r="O218" s="440"/>
    </row>
    <row r="219" spans="1:15" x14ac:dyDescent="0.25">
      <c r="A219" s="265" t="s">
        <v>484</v>
      </c>
      <c r="B219" s="265" t="s">
        <v>485</v>
      </c>
      <c r="C219" s="449">
        <v>9.6298176119050058</v>
      </c>
      <c r="D219" s="274">
        <v>2.7292009454819999</v>
      </c>
      <c r="E219" s="272">
        <v>5.8530674995447391</v>
      </c>
      <c r="F219" s="279">
        <v>0</v>
      </c>
      <c r="G219" s="452">
        <v>0.12779739858464051</v>
      </c>
      <c r="H219" s="274">
        <v>0</v>
      </c>
      <c r="I219" s="272">
        <v>0.80016830974389153</v>
      </c>
      <c r="J219" s="270">
        <v>0</v>
      </c>
      <c r="K219" s="275">
        <v>9.5102341533552703</v>
      </c>
      <c r="L219" s="425">
        <v>-1.2418039818521451E-2</v>
      </c>
      <c r="O219" s="440"/>
    </row>
    <row r="220" spans="1:15" x14ac:dyDescent="0.25">
      <c r="A220" s="265" t="s">
        <v>486</v>
      </c>
      <c r="B220" s="265" t="s">
        <v>487</v>
      </c>
      <c r="C220" s="449">
        <v>118.89514263157534</v>
      </c>
      <c r="D220" s="274">
        <v>48.655251320045998</v>
      </c>
      <c r="E220" s="272">
        <v>61.388953428939409</v>
      </c>
      <c r="F220" s="279">
        <v>4.9577217954419552</v>
      </c>
      <c r="G220" s="452">
        <v>0</v>
      </c>
      <c r="H220" s="274">
        <v>5.9394669999999996</v>
      </c>
      <c r="I220" s="272">
        <v>1.1613082598529645</v>
      </c>
      <c r="J220" s="270">
        <v>0</v>
      </c>
      <c r="K220" s="275">
        <v>122.10270180428031</v>
      </c>
      <c r="L220" s="425">
        <v>2.6978050589033353E-2</v>
      </c>
      <c r="O220" s="440"/>
    </row>
    <row r="221" spans="1:15" x14ac:dyDescent="0.25">
      <c r="A221" s="265" t="s">
        <v>488</v>
      </c>
      <c r="B221" s="265" t="s">
        <v>489</v>
      </c>
      <c r="C221" s="449">
        <v>14.991823616699159</v>
      </c>
      <c r="D221" s="274">
        <v>1.6502460265080001</v>
      </c>
      <c r="E221" s="272">
        <v>11.091396723463694</v>
      </c>
      <c r="F221" s="279">
        <v>0</v>
      </c>
      <c r="G221" s="452">
        <v>9.9918699200595956E-2</v>
      </c>
      <c r="H221" s="274">
        <v>0</v>
      </c>
      <c r="I221" s="272">
        <v>1.456528644652199</v>
      </c>
      <c r="J221" s="270">
        <v>0</v>
      </c>
      <c r="K221" s="275">
        <v>14.29809009382449</v>
      </c>
      <c r="L221" s="425">
        <v>-4.6274125190609285E-2</v>
      </c>
      <c r="O221" s="440"/>
    </row>
    <row r="222" spans="1:15" x14ac:dyDescent="0.25">
      <c r="A222" s="265" t="s">
        <v>490</v>
      </c>
      <c r="B222" s="265" t="s">
        <v>491</v>
      </c>
      <c r="C222" s="449">
        <v>11.371322999366997</v>
      </c>
      <c r="D222" s="274">
        <v>3.0178710619390001</v>
      </c>
      <c r="E222" s="272">
        <v>6.0195581733881767</v>
      </c>
      <c r="F222" s="279">
        <v>0</v>
      </c>
      <c r="G222" s="452">
        <v>0.28406156661182402</v>
      </c>
      <c r="H222" s="274">
        <v>0</v>
      </c>
      <c r="I222" s="272">
        <v>1.7167959062308416</v>
      </c>
      <c r="J222" s="270">
        <v>0.28850068780773169</v>
      </c>
      <c r="K222" s="275">
        <v>11.326787395977572</v>
      </c>
      <c r="L222" s="425">
        <v>-3.9164838947855453E-3</v>
      </c>
      <c r="O222" s="440"/>
    </row>
    <row r="223" spans="1:15" x14ac:dyDescent="0.25">
      <c r="A223" s="265" t="s">
        <v>492</v>
      </c>
      <c r="B223" s="265" t="s">
        <v>493</v>
      </c>
      <c r="C223" s="449">
        <v>115.03284659938423</v>
      </c>
      <c r="D223" s="274">
        <v>39.209759314457003</v>
      </c>
      <c r="E223" s="272">
        <v>66.920580198721382</v>
      </c>
      <c r="F223" s="279">
        <v>5.4216014104488943</v>
      </c>
      <c r="G223" s="452">
        <v>0</v>
      </c>
      <c r="H223" s="274">
        <v>5.1889900000000004</v>
      </c>
      <c r="I223" s="272">
        <v>1.473654616853511</v>
      </c>
      <c r="J223" s="270">
        <v>0.1649203825691937</v>
      </c>
      <c r="K223" s="275">
        <v>118.37950592304999</v>
      </c>
      <c r="L223" s="425">
        <v>2.9093075783136156E-2</v>
      </c>
      <c r="O223" s="440"/>
    </row>
    <row r="224" spans="1:15" x14ac:dyDescent="0.25">
      <c r="A224" s="265" t="s">
        <v>494</v>
      </c>
      <c r="B224" s="265" t="s">
        <v>495</v>
      </c>
      <c r="C224" s="449">
        <v>11.038445402021994</v>
      </c>
      <c r="D224" s="274">
        <v>3.30777722279</v>
      </c>
      <c r="E224" s="272">
        <v>5.8260069347027041</v>
      </c>
      <c r="F224" s="279">
        <v>0</v>
      </c>
      <c r="G224" s="452">
        <v>0.25696762606189621</v>
      </c>
      <c r="H224" s="274">
        <v>0</v>
      </c>
      <c r="I224" s="272">
        <v>1.2379361894979666</v>
      </c>
      <c r="J224" s="270">
        <v>0.38821162243193424</v>
      </c>
      <c r="K224" s="275">
        <v>11.016899595484501</v>
      </c>
      <c r="L224" s="425">
        <v>-1.9518877661473771E-3</v>
      </c>
      <c r="O224" s="440"/>
    </row>
    <row r="225" spans="1:15" x14ac:dyDescent="0.25">
      <c r="A225" s="265" t="s">
        <v>496</v>
      </c>
      <c r="B225" s="265" t="s">
        <v>497</v>
      </c>
      <c r="C225" s="449">
        <v>146.87080523742378</v>
      </c>
      <c r="D225" s="274">
        <v>33.858113015944994</v>
      </c>
      <c r="E225" s="272">
        <v>101.45295571477004</v>
      </c>
      <c r="F225" s="279">
        <v>8.1888213714840408</v>
      </c>
      <c r="G225" s="452">
        <v>0</v>
      </c>
      <c r="H225" s="274">
        <v>4.5536630000000002</v>
      </c>
      <c r="I225" s="272">
        <v>3.685502085822236</v>
      </c>
      <c r="J225" s="270">
        <v>0</v>
      </c>
      <c r="K225" s="275">
        <v>151.73905518802133</v>
      </c>
      <c r="L225" s="425">
        <v>3.3146478244793318E-2</v>
      </c>
      <c r="O225" s="440"/>
    </row>
    <row r="226" spans="1:15" x14ac:dyDescent="0.25">
      <c r="A226" s="265" t="s">
        <v>498</v>
      </c>
      <c r="B226" s="265" t="s">
        <v>499</v>
      </c>
      <c r="C226" s="449">
        <v>158.76860964581019</v>
      </c>
      <c r="D226" s="274">
        <v>59.411850855732993</v>
      </c>
      <c r="E226" s="272">
        <v>87.95098176346481</v>
      </c>
      <c r="F226" s="279">
        <v>7.1028528628252747</v>
      </c>
      <c r="G226" s="452">
        <v>0</v>
      </c>
      <c r="H226" s="274">
        <v>6.8094270000000003</v>
      </c>
      <c r="I226" s="272">
        <v>2.1306865699411786</v>
      </c>
      <c r="J226" s="270">
        <v>0</v>
      </c>
      <c r="K226" s="275">
        <v>163.40579905196427</v>
      </c>
      <c r="L226" s="425">
        <v>2.9207218079814252E-2</v>
      </c>
      <c r="O226" s="440"/>
    </row>
    <row r="227" spans="1:15" x14ac:dyDescent="0.25">
      <c r="A227" s="265" t="s">
        <v>500</v>
      </c>
      <c r="B227" s="265" t="s">
        <v>501</v>
      </c>
      <c r="C227" s="449">
        <v>7.2548054919904681</v>
      </c>
      <c r="D227" s="274">
        <v>1.8088223400350001</v>
      </c>
      <c r="E227" s="272">
        <v>4.6057516013425222</v>
      </c>
      <c r="F227" s="279">
        <v>0</v>
      </c>
      <c r="G227" s="452">
        <v>4.8396050725158082E-2</v>
      </c>
      <c r="H227" s="274">
        <v>0</v>
      </c>
      <c r="I227" s="272">
        <v>0.70023503255033259</v>
      </c>
      <c r="J227" s="270">
        <v>0</v>
      </c>
      <c r="K227" s="275">
        <v>7.1632050246530126</v>
      </c>
      <c r="L227" s="425">
        <v>-1.262617825365343E-2</v>
      </c>
      <c r="O227" s="440"/>
    </row>
    <row r="228" spans="1:15" x14ac:dyDescent="0.25">
      <c r="A228" s="265" t="s">
        <v>502</v>
      </c>
      <c r="B228" s="265" t="s">
        <v>503</v>
      </c>
      <c r="C228" s="449">
        <v>10.501519856196396</v>
      </c>
      <c r="D228" s="274">
        <v>2.2577867292540001</v>
      </c>
      <c r="E228" s="272">
        <v>5.9211140328077354</v>
      </c>
      <c r="F228" s="279">
        <v>0</v>
      </c>
      <c r="G228" s="452">
        <v>0.14346959459791364</v>
      </c>
      <c r="H228" s="274">
        <v>0</v>
      </c>
      <c r="I228" s="272">
        <v>2.0835841060598139</v>
      </c>
      <c r="J228" s="270">
        <v>0</v>
      </c>
      <c r="K228" s="275">
        <v>10.405954462719462</v>
      </c>
      <c r="L228" s="425">
        <v>-9.1001488151779535E-3</v>
      </c>
      <c r="O228" s="440"/>
    </row>
    <row r="229" spans="1:15" x14ac:dyDescent="0.25">
      <c r="A229" s="265" t="s">
        <v>504</v>
      </c>
      <c r="B229" s="265" t="s">
        <v>505</v>
      </c>
      <c r="C229" s="449">
        <v>372.08582432883617</v>
      </c>
      <c r="D229" s="274">
        <v>63.899147499843004</v>
      </c>
      <c r="E229" s="272">
        <v>281.1919654754272</v>
      </c>
      <c r="F229" s="279">
        <v>22.712177379547537</v>
      </c>
      <c r="G229" s="452">
        <v>0</v>
      </c>
      <c r="H229" s="274">
        <v>10.979238</v>
      </c>
      <c r="I229" s="272">
        <v>1.622480268753961</v>
      </c>
      <c r="J229" s="270">
        <v>6.6482195934424384</v>
      </c>
      <c r="K229" s="275">
        <v>387.05322821701418</v>
      </c>
      <c r="L229" s="425">
        <v>4.0225676200312199E-2</v>
      </c>
      <c r="O229" s="440"/>
    </row>
    <row r="230" spans="1:15" x14ac:dyDescent="0.25">
      <c r="A230" s="265" t="s">
        <v>506</v>
      </c>
      <c r="B230" s="265" t="s">
        <v>1089</v>
      </c>
      <c r="C230" s="449">
        <v>29.613572189230048</v>
      </c>
      <c r="D230" s="274">
        <v>8.6426194120129995</v>
      </c>
      <c r="E230" s="272">
        <v>21.240627419567694</v>
      </c>
      <c r="F230" s="279">
        <v>0</v>
      </c>
      <c r="G230" s="452">
        <v>0</v>
      </c>
      <c r="H230" s="274">
        <v>0</v>
      </c>
      <c r="I230" s="272">
        <v>0</v>
      </c>
      <c r="J230" s="270">
        <v>0.41299787180076397</v>
      </c>
      <c r="K230" s="275">
        <v>30.296244703381461</v>
      </c>
      <c r="L230" s="425">
        <v>2.3052690495734572E-2</v>
      </c>
      <c r="O230" s="440"/>
    </row>
    <row r="231" spans="1:15" x14ac:dyDescent="0.25">
      <c r="A231" s="265" t="s">
        <v>508</v>
      </c>
      <c r="B231" s="265" t="s">
        <v>509</v>
      </c>
      <c r="C231" s="449">
        <v>25.711287525319388</v>
      </c>
      <c r="D231" s="274">
        <v>6.6923139267189997</v>
      </c>
      <c r="E231" s="272">
        <v>15.736046824581422</v>
      </c>
      <c r="F231" s="279">
        <v>0</v>
      </c>
      <c r="G231" s="452">
        <v>0.16220227478116675</v>
      </c>
      <c r="H231" s="274">
        <v>0</v>
      </c>
      <c r="I231" s="272">
        <v>3.0911795957312087</v>
      </c>
      <c r="J231" s="270">
        <v>0</v>
      </c>
      <c r="K231" s="275">
        <v>25.681742621812795</v>
      </c>
      <c r="L231" s="425">
        <v>-1.149102450723208E-3</v>
      </c>
      <c r="O231" s="440"/>
    </row>
    <row r="232" spans="1:15" x14ac:dyDescent="0.25">
      <c r="A232" s="265" t="s">
        <v>510</v>
      </c>
      <c r="B232" s="265" t="s">
        <v>511</v>
      </c>
      <c r="C232" s="449">
        <v>412.27070751335918</v>
      </c>
      <c r="D232" s="274">
        <v>101.835191530244</v>
      </c>
      <c r="E232" s="272">
        <v>286.83555228460216</v>
      </c>
      <c r="F232" s="279">
        <v>23.170061103562176</v>
      </c>
      <c r="G232" s="452">
        <v>0</v>
      </c>
      <c r="H232" s="274">
        <v>14.407671000000001</v>
      </c>
      <c r="I232" s="272">
        <v>3.1585886857989336</v>
      </c>
      <c r="J232" s="270">
        <v>0</v>
      </c>
      <c r="K232" s="275">
        <v>429.40706460420728</v>
      </c>
      <c r="L232" s="425">
        <v>4.1565788639719957E-2</v>
      </c>
      <c r="O232" s="440"/>
    </row>
    <row r="233" spans="1:15" x14ac:dyDescent="0.25">
      <c r="A233" s="265" t="s">
        <v>512</v>
      </c>
      <c r="B233" s="265" t="s">
        <v>513</v>
      </c>
      <c r="C233" s="449">
        <v>257.90403590355368</v>
      </c>
      <c r="D233" s="274">
        <v>79.073584499077995</v>
      </c>
      <c r="E233" s="272">
        <v>157.39443501501526</v>
      </c>
      <c r="F233" s="279">
        <v>12.712823630414189</v>
      </c>
      <c r="G233" s="452">
        <v>0</v>
      </c>
      <c r="H233" s="274">
        <v>8.4601389999999999</v>
      </c>
      <c r="I233" s="272">
        <v>4.4654538949680669</v>
      </c>
      <c r="J233" s="270">
        <v>1.8779792836059643</v>
      </c>
      <c r="K233" s="275">
        <v>263.98441532308146</v>
      </c>
      <c r="L233" s="425">
        <v>2.3576131324294664E-2</v>
      </c>
      <c r="O233" s="440"/>
    </row>
    <row r="234" spans="1:15" x14ac:dyDescent="0.25">
      <c r="A234" s="265" t="s">
        <v>514</v>
      </c>
      <c r="B234" s="265" t="s">
        <v>515</v>
      </c>
      <c r="C234" s="449">
        <v>17.062886579321685</v>
      </c>
      <c r="D234" s="274">
        <v>6.1884236315779999</v>
      </c>
      <c r="E234" s="272">
        <v>9.3935748794230545</v>
      </c>
      <c r="F234" s="279">
        <v>0</v>
      </c>
      <c r="G234" s="452">
        <v>5.2541085822654524E-3</v>
      </c>
      <c r="H234" s="274">
        <v>0</v>
      </c>
      <c r="I234" s="272">
        <v>1.2131001390562743</v>
      </c>
      <c r="J234" s="270">
        <v>0</v>
      </c>
      <c r="K234" s="275">
        <v>16.800352758639594</v>
      </c>
      <c r="L234" s="425">
        <v>-1.5386248948067928E-2</v>
      </c>
      <c r="O234" s="440"/>
    </row>
    <row r="235" spans="1:15" x14ac:dyDescent="0.25">
      <c r="A235" s="265" t="s">
        <v>516</v>
      </c>
      <c r="B235" s="265" t="s">
        <v>517</v>
      </c>
      <c r="C235" s="449">
        <v>246.63737029597695</v>
      </c>
      <c r="D235" s="274">
        <v>121.73662774320101</v>
      </c>
      <c r="E235" s="272">
        <v>107.21546148860443</v>
      </c>
      <c r="F235" s="279">
        <v>8.6604680264060505</v>
      </c>
      <c r="G235" s="452">
        <v>0</v>
      </c>
      <c r="H235" s="274">
        <v>12.372171</v>
      </c>
      <c r="I235" s="272">
        <v>2.9922147301449358</v>
      </c>
      <c r="J235" s="270">
        <v>0</v>
      </c>
      <c r="K235" s="275">
        <v>252.9769429883564</v>
      </c>
      <c r="L235" s="425">
        <v>2.5704023217453423E-2</v>
      </c>
      <c r="O235" s="440"/>
    </row>
    <row r="236" spans="1:15" x14ac:dyDescent="0.25">
      <c r="A236" s="265" t="s">
        <v>518</v>
      </c>
      <c r="B236" s="265" t="s">
        <v>519</v>
      </c>
      <c r="C236" s="449">
        <v>488.21332608023801</v>
      </c>
      <c r="D236" s="274">
        <v>115.65366215938201</v>
      </c>
      <c r="E236" s="272">
        <v>339.34505924818279</v>
      </c>
      <c r="F236" s="279">
        <v>27.408274670065165</v>
      </c>
      <c r="G236" s="452">
        <v>0</v>
      </c>
      <c r="H236" s="274">
        <v>21.504760000000001</v>
      </c>
      <c r="I236" s="272">
        <v>2.1092096025826281</v>
      </c>
      <c r="J236" s="270">
        <v>0</v>
      </c>
      <c r="K236" s="275">
        <v>506.02096568021256</v>
      </c>
      <c r="L236" s="425">
        <v>3.6475119888570717E-2</v>
      </c>
      <c r="O236" s="440"/>
    </row>
    <row r="237" spans="1:15" x14ac:dyDescent="0.25">
      <c r="A237" s="265" t="s">
        <v>520</v>
      </c>
      <c r="B237" s="265" t="s">
        <v>1090</v>
      </c>
      <c r="C237" s="449">
        <v>40.574509568870575</v>
      </c>
      <c r="D237" s="274">
        <v>16.162192732042001</v>
      </c>
      <c r="E237" s="272">
        <v>25.118309453067294</v>
      </c>
      <c r="F237" s="279">
        <v>0</v>
      </c>
      <c r="G237" s="452">
        <v>0</v>
      </c>
      <c r="H237" s="274">
        <v>0</v>
      </c>
      <c r="I237" s="272">
        <v>0</v>
      </c>
      <c r="J237" s="270">
        <v>0</v>
      </c>
      <c r="K237" s="275">
        <v>41.280502185109299</v>
      </c>
      <c r="L237" s="425">
        <v>1.7399905106440849E-2</v>
      </c>
      <c r="O237" s="440"/>
    </row>
    <row r="238" spans="1:15" x14ac:dyDescent="0.25">
      <c r="A238" s="265" t="s">
        <v>522</v>
      </c>
      <c r="B238" s="265" t="s">
        <v>523</v>
      </c>
      <c r="C238" s="449">
        <v>13.624060781368289</v>
      </c>
      <c r="D238" s="274">
        <v>3.395743833414</v>
      </c>
      <c r="E238" s="272">
        <v>8.6681838393694086</v>
      </c>
      <c r="F238" s="279">
        <v>0</v>
      </c>
      <c r="G238" s="452">
        <v>6.9147797263303293E-2</v>
      </c>
      <c r="H238" s="274">
        <v>0</v>
      </c>
      <c r="I238" s="272">
        <v>1.3628619832648448</v>
      </c>
      <c r="J238" s="270">
        <v>0</v>
      </c>
      <c r="K238" s="275">
        <v>13.495937453311557</v>
      </c>
      <c r="L238" s="425">
        <v>-9.4041952772222423E-3</v>
      </c>
      <c r="O238" s="440"/>
    </row>
    <row r="239" spans="1:15" x14ac:dyDescent="0.25">
      <c r="A239" s="265" t="s">
        <v>524</v>
      </c>
      <c r="B239" s="265" t="s">
        <v>525</v>
      </c>
      <c r="C239" s="449">
        <v>5.7307932980491181</v>
      </c>
      <c r="D239" s="274">
        <v>1.4351531431360001</v>
      </c>
      <c r="E239" s="272">
        <v>3.9047951560868346</v>
      </c>
      <c r="F239" s="279">
        <v>0</v>
      </c>
      <c r="G239" s="452">
        <v>4.1893899718534057E-2</v>
      </c>
      <c r="H239" s="274">
        <v>0</v>
      </c>
      <c r="I239" s="272">
        <v>0.29652055517210169</v>
      </c>
      <c r="J239" s="270">
        <v>0</v>
      </c>
      <c r="K239" s="275">
        <v>5.6783627541134702</v>
      </c>
      <c r="L239" s="425">
        <v>-9.148915553017117E-3</v>
      </c>
      <c r="O239" s="440"/>
    </row>
    <row r="240" spans="1:15" x14ac:dyDescent="0.25">
      <c r="A240" s="265" t="s">
        <v>526</v>
      </c>
      <c r="B240" s="286" t="s">
        <v>1273</v>
      </c>
      <c r="C240" s="449">
        <v>182.34972190856308</v>
      </c>
      <c r="D240" s="274">
        <v>81.376070355403996</v>
      </c>
      <c r="E240" s="272">
        <v>88.502446423877402</v>
      </c>
      <c r="F240" s="279">
        <v>7.1530381947188229</v>
      </c>
      <c r="G240" s="452">
        <v>0</v>
      </c>
      <c r="H240" s="274">
        <v>8.1499629999999996</v>
      </c>
      <c r="I240" s="272">
        <v>1.9370383928168537</v>
      </c>
      <c r="J240" s="270">
        <v>0</v>
      </c>
      <c r="K240" s="275">
        <v>187.11855636681705</v>
      </c>
      <c r="L240" s="425">
        <v>2.615213452667196E-2</v>
      </c>
      <c r="O240" s="440"/>
    </row>
    <row r="241" spans="1:15" x14ac:dyDescent="0.25">
      <c r="A241" s="265" t="s">
        <v>528</v>
      </c>
      <c r="B241" s="265" t="s">
        <v>529</v>
      </c>
      <c r="C241" s="449">
        <v>21.594733668599901</v>
      </c>
      <c r="D241" s="274">
        <v>5.9532639498159998</v>
      </c>
      <c r="E241" s="272">
        <v>13.942123845934596</v>
      </c>
      <c r="F241" s="279">
        <v>0</v>
      </c>
      <c r="G241" s="452">
        <v>0</v>
      </c>
      <c r="H241" s="274">
        <v>0</v>
      </c>
      <c r="I241" s="272">
        <v>1.4532025299823546</v>
      </c>
      <c r="J241" s="270">
        <v>0</v>
      </c>
      <c r="K241" s="275">
        <v>21.348590325732953</v>
      </c>
      <c r="L241" s="425">
        <v>-1.139830417194981E-2</v>
      </c>
      <c r="O241" s="440"/>
    </row>
    <row r="242" spans="1:15" x14ac:dyDescent="0.25">
      <c r="A242" s="265" t="s">
        <v>530</v>
      </c>
      <c r="B242" s="265" t="s">
        <v>531</v>
      </c>
      <c r="C242" s="449">
        <v>421.91982720933856</v>
      </c>
      <c r="D242" s="274">
        <v>65.587503971130005</v>
      </c>
      <c r="E242" s="272">
        <v>335.44880314650095</v>
      </c>
      <c r="F242" s="279">
        <v>27.094578686662615</v>
      </c>
      <c r="G242" s="452">
        <v>0</v>
      </c>
      <c r="H242" s="274">
        <v>4.8768580000000004</v>
      </c>
      <c r="I242" s="272">
        <v>2.9330568127131502</v>
      </c>
      <c r="J242" s="270">
        <v>0</v>
      </c>
      <c r="K242" s="275">
        <v>435.94080061700674</v>
      </c>
      <c r="L242" s="425">
        <v>3.3231368860775469E-2</v>
      </c>
      <c r="O242" s="440"/>
    </row>
    <row r="243" spans="1:15" x14ac:dyDescent="0.25">
      <c r="A243" s="265" t="s">
        <v>532</v>
      </c>
      <c r="B243" s="265" t="s">
        <v>533</v>
      </c>
      <c r="C243" s="449">
        <v>12.556294773422881</v>
      </c>
      <c r="D243" s="274">
        <v>5.209343519021</v>
      </c>
      <c r="E243" s="272">
        <v>6.4164747407430767</v>
      </c>
      <c r="F243" s="279">
        <v>0</v>
      </c>
      <c r="G243" s="452">
        <v>2.4838311071117189E-3</v>
      </c>
      <c r="H243" s="274">
        <v>0</v>
      </c>
      <c r="I243" s="272">
        <v>0.73016760415794646</v>
      </c>
      <c r="J243" s="270">
        <v>0</v>
      </c>
      <c r="K243" s="275">
        <v>12.358469695029134</v>
      </c>
      <c r="L243" s="425">
        <v>-1.5755052104420998E-2</v>
      </c>
      <c r="O243" s="440"/>
    </row>
    <row r="244" spans="1:15" x14ac:dyDescent="0.25">
      <c r="A244" s="265" t="s">
        <v>534</v>
      </c>
      <c r="B244" s="265" t="s">
        <v>535</v>
      </c>
      <c r="C244" s="449">
        <v>135.73364197417982</v>
      </c>
      <c r="D244" s="274">
        <v>52.181578216950001</v>
      </c>
      <c r="E244" s="272">
        <v>71.242551343158397</v>
      </c>
      <c r="F244" s="279">
        <v>5.7542554987392869</v>
      </c>
      <c r="G244" s="452">
        <v>0</v>
      </c>
      <c r="H244" s="274">
        <v>5.3450899999999999</v>
      </c>
      <c r="I244" s="272">
        <v>4.8028515822880431</v>
      </c>
      <c r="J244" s="270">
        <v>0</v>
      </c>
      <c r="K244" s="275">
        <v>139.32632664113572</v>
      </c>
      <c r="L244" s="425">
        <v>2.6468638244005336E-2</v>
      </c>
      <c r="O244" s="440"/>
    </row>
    <row r="245" spans="1:15" x14ac:dyDescent="0.25">
      <c r="A245" s="265" t="s">
        <v>536</v>
      </c>
      <c r="B245" s="265" t="s">
        <v>537</v>
      </c>
      <c r="C245" s="449">
        <v>186.49386143920236</v>
      </c>
      <c r="D245" s="274">
        <v>67.762613843091998</v>
      </c>
      <c r="E245" s="272">
        <v>102.10460019901487</v>
      </c>
      <c r="F245" s="279">
        <v>8.2892792780655018</v>
      </c>
      <c r="G245" s="452">
        <v>0</v>
      </c>
      <c r="H245" s="274">
        <v>9.4535250000000008</v>
      </c>
      <c r="I245" s="272">
        <v>3.7749547022574315</v>
      </c>
      <c r="J245" s="270">
        <v>0</v>
      </c>
      <c r="K245" s="275">
        <v>191.38497302242979</v>
      </c>
      <c r="L245" s="425">
        <v>2.6226662612280925E-2</v>
      </c>
      <c r="O245" s="440"/>
    </row>
    <row r="246" spans="1:15" x14ac:dyDescent="0.25">
      <c r="A246" s="265" t="s">
        <v>538</v>
      </c>
      <c r="B246" s="265" t="s">
        <v>539</v>
      </c>
      <c r="C246" s="449">
        <v>98.792574193312859</v>
      </c>
      <c r="D246" s="274">
        <v>15.89735458733</v>
      </c>
      <c r="E246" s="272">
        <v>75.624441491471885</v>
      </c>
      <c r="F246" s="279">
        <v>6.1081223143785746</v>
      </c>
      <c r="G246" s="452">
        <v>0</v>
      </c>
      <c r="H246" s="274">
        <v>2.6545679999999998</v>
      </c>
      <c r="I246" s="272">
        <v>1.5541983052063726</v>
      </c>
      <c r="J246" s="270">
        <v>0</v>
      </c>
      <c r="K246" s="275">
        <v>101.83868469838683</v>
      </c>
      <c r="L246" s="425">
        <v>3.0833395424168998E-2</v>
      </c>
      <c r="O246" s="440"/>
    </row>
    <row r="247" spans="1:15" x14ac:dyDescent="0.25">
      <c r="A247" s="265" t="s">
        <v>540</v>
      </c>
      <c r="B247" s="265" t="s">
        <v>541</v>
      </c>
      <c r="C247" s="449">
        <v>142.41445944505844</v>
      </c>
      <c r="D247" s="274">
        <v>59.916201936608999</v>
      </c>
      <c r="E247" s="272">
        <v>71.973351427348973</v>
      </c>
      <c r="F247" s="279">
        <v>5.8132547938771841</v>
      </c>
      <c r="G247" s="452">
        <v>0</v>
      </c>
      <c r="H247" s="274">
        <v>6.2145460000000003</v>
      </c>
      <c r="I247" s="272">
        <v>1.7340038878851178</v>
      </c>
      <c r="J247" s="270">
        <v>0</v>
      </c>
      <c r="K247" s="275">
        <v>145.65135804572026</v>
      </c>
      <c r="L247" s="425">
        <v>2.2728721600846779E-2</v>
      </c>
      <c r="O247" s="440"/>
    </row>
    <row r="248" spans="1:15" x14ac:dyDescent="0.25">
      <c r="A248" s="265" t="s">
        <v>542</v>
      </c>
      <c r="B248" s="265" t="s">
        <v>543</v>
      </c>
      <c r="C248" s="449">
        <v>17.930360762731919</v>
      </c>
      <c r="D248" s="274">
        <v>5.4165416962800004</v>
      </c>
      <c r="E248" s="272">
        <v>11.174285576502186</v>
      </c>
      <c r="F248" s="279">
        <v>0</v>
      </c>
      <c r="G248" s="452">
        <v>0</v>
      </c>
      <c r="H248" s="274">
        <v>0</v>
      </c>
      <c r="I248" s="272">
        <v>1.0115231191915774</v>
      </c>
      <c r="J248" s="270">
        <v>0</v>
      </c>
      <c r="K248" s="275">
        <v>17.602350391973761</v>
      </c>
      <c r="L248" s="425">
        <v>-1.8293573403158948E-2</v>
      </c>
      <c r="O248" s="440"/>
    </row>
    <row r="249" spans="1:15" x14ac:dyDescent="0.25">
      <c r="A249" s="265" t="s">
        <v>544</v>
      </c>
      <c r="B249" s="265" t="s">
        <v>545</v>
      </c>
      <c r="C249" s="449">
        <v>5.0313391227036401</v>
      </c>
      <c r="D249" s="274">
        <v>0.88873455104800003</v>
      </c>
      <c r="E249" s="272">
        <v>3.5429800553249229</v>
      </c>
      <c r="F249" s="279">
        <v>0</v>
      </c>
      <c r="G249" s="452">
        <v>0.10988146315272085</v>
      </c>
      <c r="H249" s="274">
        <v>0</v>
      </c>
      <c r="I249" s="272">
        <v>0.33463275207900811</v>
      </c>
      <c r="J249" s="270">
        <v>4.0628863756504818E-2</v>
      </c>
      <c r="K249" s="275">
        <v>4.9168576853611574</v>
      </c>
      <c r="L249" s="425">
        <v>-2.2753671448201843E-2</v>
      </c>
      <c r="O249" s="440"/>
    </row>
    <row r="250" spans="1:15" x14ac:dyDescent="0.25">
      <c r="A250" s="265" t="s">
        <v>546</v>
      </c>
      <c r="B250" s="265" t="s">
        <v>547</v>
      </c>
      <c r="C250" s="449">
        <v>121.60190102777082</v>
      </c>
      <c r="D250" s="274">
        <v>32.637582599223002</v>
      </c>
      <c r="E250" s="272">
        <v>80.876720118709684</v>
      </c>
      <c r="F250" s="279">
        <v>6.532301804696143</v>
      </c>
      <c r="G250" s="452">
        <v>0</v>
      </c>
      <c r="H250" s="274">
        <v>1.2431399999999999</v>
      </c>
      <c r="I250" s="272">
        <v>3.2210474619567284</v>
      </c>
      <c r="J250" s="270">
        <v>0</v>
      </c>
      <c r="K250" s="275">
        <v>124.51079198458557</v>
      </c>
      <c r="L250" s="425">
        <v>2.3921426657223282E-2</v>
      </c>
      <c r="O250" s="440"/>
    </row>
    <row r="251" spans="1:15" x14ac:dyDescent="0.25">
      <c r="A251" s="265" t="s">
        <v>548</v>
      </c>
      <c r="B251" s="265" t="s">
        <v>549</v>
      </c>
      <c r="C251" s="449">
        <v>181.82186808624425</v>
      </c>
      <c r="D251" s="274">
        <v>63.577953799638998</v>
      </c>
      <c r="E251" s="272">
        <v>106.08669712852866</v>
      </c>
      <c r="F251" s="279">
        <v>8.5686585898472973</v>
      </c>
      <c r="G251" s="452">
        <v>0</v>
      </c>
      <c r="H251" s="274">
        <v>7.0930590000000002</v>
      </c>
      <c r="I251" s="272">
        <v>1.8990736509161796</v>
      </c>
      <c r="J251" s="270">
        <v>0</v>
      </c>
      <c r="K251" s="275">
        <v>187.22544216893115</v>
      </c>
      <c r="L251" s="425">
        <v>2.9719054916561544E-2</v>
      </c>
      <c r="O251" s="440"/>
    </row>
    <row r="252" spans="1:15" x14ac:dyDescent="0.25">
      <c r="A252" s="265" t="s">
        <v>550</v>
      </c>
      <c r="B252" s="265" t="s">
        <v>551</v>
      </c>
      <c r="C252" s="449">
        <v>110.54160776981479</v>
      </c>
      <c r="D252" s="274">
        <v>43.302944900984997</v>
      </c>
      <c r="E252" s="272">
        <v>58.927820383715002</v>
      </c>
      <c r="F252" s="279">
        <v>4.7806461631294939</v>
      </c>
      <c r="G252" s="452">
        <v>0</v>
      </c>
      <c r="H252" s="274">
        <v>4.9864319999999998</v>
      </c>
      <c r="I252" s="272">
        <v>1.5184896342766625</v>
      </c>
      <c r="J252" s="270">
        <v>0</v>
      </c>
      <c r="K252" s="275">
        <v>113.51633308210614</v>
      </c>
      <c r="L252" s="425">
        <v>2.6910458173231424E-2</v>
      </c>
      <c r="O252" s="440"/>
    </row>
    <row r="253" spans="1:15" x14ac:dyDescent="0.25">
      <c r="A253" s="265" t="s">
        <v>552</v>
      </c>
      <c r="B253" s="265" t="s">
        <v>553</v>
      </c>
      <c r="C253" s="449">
        <v>8.9984392946578566</v>
      </c>
      <c r="D253" s="274">
        <v>1.8716165041770001</v>
      </c>
      <c r="E253" s="272">
        <v>6.2490771117848682</v>
      </c>
      <c r="F253" s="279">
        <v>0</v>
      </c>
      <c r="G253" s="452">
        <v>5.5680209428809524E-2</v>
      </c>
      <c r="H253" s="274">
        <v>0</v>
      </c>
      <c r="I253" s="272">
        <v>0.74595227753101045</v>
      </c>
      <c r="J253" s="270">
        <v>0</v>
      </c>
      <c r="K253" s="275">
        <v>8.9223261029216872</v>
      </c>
      <c r="L253" s="425">
        <v>-8.4584881048601328E-3</v>
      </c>
      <c r="O253" s="440"/>
    </row>
    <row r="254" spans="1:15" x14ac:dyDescent="0.25">
      <c r="A254" s="265" t="s">
        <v>554</v>
      </c>
      <c r="B254" s="265" t="s">
        <v>555</v>
      </c>
      <c r="C254" s="449">
        <v>17.697695336995121</v>
      </c>
      <c r="D254" s="274">
        <v>0.83782778379700007</v>
      </c>
      <c r="E254" s="272">
        <v>13.324535331654278</v>
      </c>
      <c r="F254" s="279">
        <v>0</v>
      </c>
      <c r="G254" s="452">
        <v>0.13072758399275514</v>
      </c>
      <c r="H254" s="274">
        <v>0</v>
      </c>
      <c r="I254" s="272">
        <v>2.2686939089038956</v>
      </c>
      <c r="J254" s="270">
        <v>0</v>
      </c>
      <c r="K254" s="275">
        <v>16.561784608347928</v>
      </c>
      <c r="L254" s="425">
        <v>-6.4184104597658803E-2</v>
      </c>
      <c r="O254" s="440"/>
    </row>
    <row r="255" spans="1:15" x14ac:dyDescent="0.25">
      <c r="A255" s="265" t="s">
        <v>556</v>
      </c>
      <c r="B255" s="265" t="s">
        <v>557</v>
      </c>
      <c r="C255" s="449">
        <v>6.2157680353306759</v>
      </c>
      <c r="D255" s="274">
        <v>1.2430886956810001</v>
      </c>
      <c r="E255" s="272">
        <v>3.5086683796697997</v>
      </c>
      <c r="F255" s="279">
        <v>0</v>
      </c>
      <c r="G255" s="452">
        <v>0.19359453760754766</v>
      </c>
      <c r="H255" s="274">
        <v>0</v>
      </c>
      <c r="I255" s="272">
        <v>1.1522789481190274</v>
      </c>
      <c r="J255" s="270">
        <v>8.6602950636033849E-2</v>
      </c>
      <c r="K255" s="275">
        <v>6.1842335117134093</v>
      </c>
      <c r="L255" s="425">
        <v>-5.0733108825849202E-3</v>
      </c>
      <c r="O255" s="440"/>
    </row>
    <row r="256" spans="1:15" x14ac:dyDescent="0.25">
      <c r="A256" s="265" t="s">
        <v>558</v>
      </c>
      <c r="B256" s="265" t="s">
        <v>559</v>
      </c>
      <c r="C256" s="449">
        <v>150.00999055567337</v>
      </c>
      <c r="D256" s="274">
        <v>15.063406363428001</v>
      </c>
      <c r="E256" s="272">
        <v>122.48649105696695</v>
      </c>
      <c r="F256" s="279">
        <v>9.9578816331419944</v>
      </c>
      <c r="G256" s="452">
        <v>0</v>
      </c>
      <c r="H256" s="274">
        <v>0</v>
      </c>
      <c r="I256" s="272">
        <v>2.4086576791481296</v>
      </c>
      <c r="J256" s="270">
        <v>0</v>
      </c>
      <c r="K256" s="275">
        <v>149.91643673268507</v>
      </c>
      <c r="L256" s="425">
        <v>-6.2365061581399952E-4</v>
      </c>
      <c r="O256" s="440"/>
    </row>
    <row r="257" spans="1:15" x14ac:dyDescent="0.25">
      <c r="A257" s="265" t="s">
        <v>560</v>
      </c>
      <c r="B257" s="265" t="s">
        <v>561</v>
      </c>
      <c r="C257" s="449">
        <v>6.4556184256159481</v>
      </c>
      <c r="D257" s="274">
        <v>1.2642652409249999</v>
      </c>
      <c r="E257" s="272">
        <v>4.2882423944374848</v>
      </c>
      <c r="F257" s="279">
        <v>0</v>
      </c>
      <c r="G257" s="452">
        <v>5.3625454754961381E-2</v>
      </c>
      <c r="H257" s="274">
        <v>0</v>
      </c>
      <c r="I257" s="272">
        <v>0.5710989590595168</v>
      </c>
      <c r="J257" s="270">
        <v>0.29040091123856321</v>
      </c>
      <c r="K257" s="275">
        <v>6.4676329604155249</v>
      </c>
      <c r="L257" s="425">
        <v>1.8610974204892655E-3</v>
      </c>
      <c r="O257" s="440"/>
    </row>
    <row r="258" spans="1:15" x14ac:dyDescent="0.25">
      <c r="A258" s="265" t="s">
        <v>562</v>
      </c>
      <c r="B258" s="286" t="s">
        <v>1274</v>
      </c>
      <c r="C258" s="449">
        <v>170.45436463697942</v>
      </c>
      <c r="D258" s="274">
        <v>78.193312746846999</v>
      </c>
      <c r="E258" s="272">
        <v>77.780625620407804</v>
      </c>
      <c r="F258" s="279">
        <v>6.286367503582329</v>
      </c>
      <c r="G258" s="452">
        <v>0</v>
      </c>
      <c r="H258" s="274">
        <v>9.2403320000000004</v>
      </c>
      <c r="I258" s="272">
        <v>2.620117757216919</v>
      </c>
      <c r="J258" s="270">
        <v>0</v>
      </c>
      <c r="K258" s="275">
        <v>174.12075562805404</v>
      </c>
      <c r="L258" s="425">
        <v>2.1509516631521983E-2</v>
      </c>
      <c r="O258" s="440"/>
    </row>
    <row r="259" spans="1:15" x14ac:dyDescent="0.25">
      <c r="A259" s="265" t="s">
        <v>564</v>
      </c>
      <c r="B259" s="265" t="s">
        <v>565</v>
      </c>
      <c r="C259" s="449">
        <v>9.7011600298482392</v>
      </c>
      <c r="D259" s="274">
        <v>1.099813865882</v>
      </c>
      <c r="E259" s="272">
        <v>7.3804672718866557</v>
      </c>
      <c r="F259" s="279">
        <v>0</v>
      </c>
      <c r="G259" s="452">
        <v>6.4039073587177656E-2</v>
      </c>
      <c r="H259" s="274">
        <v>0</v>
      </c>
      <c r="I259" s="272">
        <v>0.8664166371749964</v>
      </c>
      <c r="J259" s="270">
        <v>0</v>
      </c>
      <c r="K259" s="275">
        <v>9.4107368485308314</v>
      </c>
      <c r="L259" s="425">
        <v>-2.993695397497232E-2</v>
      </c>
      <c r="O259" s="440"/>
    </row>
    <row r="260" spans="1:15" x14ac:dyDescent="0.25">
      <c r="A260" s="265" t="s">
        <v>566</v>
      </c>
      <c r="B260" s="265" t="s">
        <v>567</v>
      </c>
      <c r="C260" s="449">
        <v>8.4191528681360008</v>
      </c>
      <c r="D260" s="274">
        <v>2.0146017307139998</v>
      </c>
      <c r="E260" s="272">
        <v>5.7615427640579275</v>
      </c>
      <c r="F260" s="279">
        <v>0</v>
      </c>
      <c r="G260" s="452">
        <v>0</v>
      </c>
      <c r="H260" s="274">
        <v>0</v>
      </c>
      <c r="I260" s="272">
        <v>0.61229877309112912</v>
      </c>
      <c r="J260" s="270">
        <v>0</v>
      </c>
      <c r="K260" s="275">
        <v>8.3884432678630567</v>
      </c>
      <c r="L260" s="425">
        <v>-3.6475879169709405E-3</v>
      </c>
      <c r="O260" s="440"/>
    </row>
    <row r="261" spans="1:15" x14ac:dyDescent="0.25">
      <c r="A261" s="265" t="s">
        <v>568</v>
      </c>
      <c r="B261" s="265" t="s">
        <v>569</v>
      </c>
      <c r="C261" s="449">
        <v>10.625866148946226</v>
      </c>
      <c r="D261" s="274">
        <v>2.022419828911</v>
      </c>
      <c r="E261" s="272">
        <v>7.5431719097505106</v>
      </c>
      <c r="F261" s="279">
        <v>0</v>
      </c>
      <c r="G261" s="452">
        <v>0.14524362709716154</v>
      </c>
      <c r="H261" s="274">
        <v>0</v>
      </c>
      <c r="I261" s="272">
        <v>0.81954386911187571</v>
      </c>
      <c r="J261" s="270">
        <v>4.9271099148195455E-2</v>
      </c>
      <c r="K261" s="275">
        <v>10.579650334018742</v>
      </c>
      <c r="L261" s="425">
        <v>-4.3493691977351968E-3</v>
      </c>
      <c r="O261" s="440"/>
    </row>
    <row r="262" spans="1:15" x14ac:dyDescent="0.25">
      <c r="A262" s="265" t="s">
        <v>570</v>
      </c>
      <c r="B262" s="265" t="s">
        <v>571</v>
      </c>
      <c r="C262" s="449">
        <v>193.93304047721335</v>
      </c>
      <c r="D262" s="274">
        <v>78.941672319304999</v>
      </c>
      <c r="E262" s="272">
        <v>97.958841849464378</v>
      </c>
      <c r="F262" s="279">
        <v>7.9126115759460331</v>
      </c>
      <c r="G262" s="452">
        <v>0</v>
      </c>
      <c r="H262" s="274">
        <v>10.806546000000001</v>
      </c>
      <c r="I262" s="272">
        <v>3.7208602577900272</v>
      </c>
      <c r="J262" s="270">
        <v>0</v>
      </c>
      <c r="K262" s="275">
        <v>199.34053200250543</v>
      </c>
      <c r="L262" s="425">
        <v>2.7883291635018945E-2</v>
      </c>
      <c r="O262" s="440"/>
    </row>
    <row r="263" spans="1:15" x14ac:dyDescent="0.25">
      <c r="A263" s="265" t="s">
        <v>572</v>
      </c>
      <c r="B263" s="265" t="s">
        <v>573</v>
      </c>
      <c r="C263" s="449">
        <v>11.207845132509547</v>
      </c>
      <c r="D263" s="274">
        <v>2.1625021862200002</v>
      </c>
      <c r="E263" s="272">
        <v>6.7975979559463973</v>
      </c>
      <c r="F263" s="279">
        <v>0</v>
      </c>
      <c r="G263" s="452">
        <v>0.22459643913728933</v>
      </c>
      <c r="H263" s="274">
        <v>0</v>
      </c>
      <c r="I263" s="272">
        <v>1.9556451832332595</v>
      </c>
      <c r="J263" s="270">
        <v>0</v>
      </c>
      <c r="K263" s="275">
        <v>11.140341764536949</v>
      </c>
      <c r="L263" s="425">
        <v>-6.0228676587257418E-3</v>
      </c>
      <c r="O263" s="440"/>
    </row>
    <row r="264" spans="1:15" x14ac:dyDescent="0.25">
      <c r="A264" s="265" t="s">
        <v>574</v>
      </c>
      <c r="B264" s="265" t="s">
        <v>575</v>
      </c>
      <c r="C264" s="449">
        <v>8.3301550177600845</v>
      </c>
      <c r="D264" s="274">
        <v>1.5496906293169999</v>
      </c>
      <c r="E264" s="272">
        <v>5.544438136103861</v>
      </c>
      <c r="F264" s="279">
        <v>0</v>
      </c>
      <c r="G264" s="452">
        <v>0.28627993157015974</v>
      </c>
      <c r="H264" s="274">
        <v>0</v>
      </c>
      <c r="I264" s="272">
        <v>0.96100977090063766</v>
      </c>
      <c r="J264" s="270">
        <v>0</v>
      </c>
      <c r="K264" s="275">
        <v>8.3414184678916588</v>
      </c>
      <c r="L264" s="425">
        <v>1.3521297151806084E-3</v>
      </c>
      <c r="O264" s="440"/>
    </row>
    <row r="265" spans="1:15" x14ac:dyDescent="0.25">
      <c r="A265" s="265" t="s">
        <v>576</v>
      </c>
      <c r="B265" s="265" t="s">
        <v>577</v>
      </c>
      <c r="C265" s="449">
        <v>10.200564537077319</v>
      </c>
      <c r="D265" s="274">
        <v>2.1265415391849998</v>
      </c>
      <c r="E265" s="272">
        <v>6.3392531513024633</v>
      </c>
      <c r="F265" s="279">
        <v>0</v>
      </c>
      <c r="G265" s="452">
        <v>0.35720124552391141</v>
      </c>
      <c r="H265" s="274">
        <v>0</v>
      </c>
      <c r="I265" s="272">
        <v>1.3424688242746499</v>
      </c>
      <c r="J265" s="270">
        <v>0</v>
      </c>
      <c r="K265" s="275">
        <v>10.165464760286024</v>
      </c>
      <c r="L265" s="425">
        <v>-3.4409641411231044E-3</v>
      </c>
      <c r="O265" s="440"/>
    </row>
    <row r="266" spans="1:15" x14ac:dyDescent="0.25">
      <c r="A266" s="265" t="s">
        <v>578</v>
      </c>
      <c r="B266" s="265" t="s">
        <v>579</v>
      </c>
      <c r="C266" s="449">
        <v>9.747592402491458</v>
      </c>
      <c r="D266" s="274">
        <v>2.17876876998</v>
      </c>
      <c r="E266" s="272">
        <v>6.2977022103074427</v>
      </c>
      <c r="F266" s="279">
        <v>0</v>
      </c>
      <c r="G266" s="452">
        <v>0.11093881934066091</v>
      </c>
      <c r="H266" s="274">
        <v>0</v>
      </c>
      <c r="I266" s="272">
        <v>1.0638196366238213</v>
      </c>
      <c r="J266" s="270">
        <v>0</v>
      </c>
      <c r="K266" s="275">
        <v>9.6512294362519242</v>
      </c>
      <c r="L266" s="425">
        <v>-9.8858222892971668E-3</v>
      </c>
      <c r="O266" s="440"/>
    </row>
    <row r="267" spans="1:15" x14ac:dyDescent="0.25">
      <c r="A267" s="265" t="s">
        <v>580</v>
      </c>
      <c r="B267" s="265" t="s">
        <v>581</v>
      </c>
      <c r="C267" s="449">
        <v>30.568744892805984</v>
      </c>
      <c r="D267" s="274">
        <v>3.4881143581660004</v>
      </c>
      <c r="E267" s="272">
        <v>24.43889854946654</v>
      </c>
      <c r="F267" s="279">
        <v>1.9739871960746385</v>
      </c>
      <c r="G267" s="452">
        <v>0</v>
      </c>
      <c r="H267" s="274">
        <v>0</v>
      </c>
      <c r="I267" s="272">
        <v>0.89073414905191861</v>
      </c>
      <c r="J267" s="270">
        <v>0.68089142144995674</v>
      </c>
      <c r="K267" s="275">
        <v>31.472625674209056</v>
      </c>
      <c r="L267" s="425">
        <v>2.9568789447282459E-2</v>
      </c>
      <c r="O267" s="440"/>
    </row>
    <row r="268" spans="1:15" x14ac:dyDescent="0.25">
      <c r="A268" s="265" t="s">
        <v>582</v>
      </c>
      <c r="B268" s="265" t="s">
        <v>583</v>
      </c>
      <c r="C268" s="449">
        <v>7.4358809445012959</v>
      </c>
      <c r="D268" s="274">
        <v>1.515683026364</v>
      </c>
      <c r="E268" s="272">
        <v>4.3894992854566839</v>
      </c>
      <c r="F268" s="279">
        <v>0</v>
      </c>
      <c r="G268" s="452">
        <v>0.11935497198277316</v>
      </c>
      <c r="H268" s="274">
        <v>0</v>
      </c>
      <c r="I268" s="272">
        <v>1.0391900495761119</v>
      </c>
      <c r="J268" s="270">
        <v>0.45918085058017732</v>
      </c>
      <c r="K268" s="275">
        <v>7.5229081839597463</v>
      </c>
      <c r="L268" s="425">
        <v>1.1703689194056488E-2</v>
      </c>
      <c r="O268" s="440"/>
    </row>
    <row r="269" spans="1:15" x14ac:dyDescent="0.25">
      <c r="A269" s="265" t="s">
        <v>584</v>
      </c>
      <c r="B269" s="286" t="s">
        <v>1275</v>
      </c>
      <c r="C269" s="449">
        <v>208.57118654735251</v>
      </c>
      <c r="D269" s="274">
        <v>92.978527700127998</v>
      </c>
      <c r="E269" s="272">
        <v>98.336551195182906</v>
      </c>
      <c r="F269" s="279">
        <v>7.9478097904167626</v>
      </c>
      <c r="G269" s="452">
        <v>0</v>
      </c>
      <c r="H269" s="274">
        <v>10.491654</v>
      </c>
      <c r="I269" s="272">
        <v>5.4126079035993016</v>
      </c>
      <c r="J269" s="270">
        <v>0</v>
      </c>
      <c r="K269" s="275">
        <v>215.16715058932698</v>
      </c>
      <c r="L269" s="425">
        <v>3.1624521829514397E-2</v>
      </c>
      <c r="O269" s="440"/>
    </row>
    <row r="270" spans="1:15" x14ac:dyDescent="0.25">
      <c r="A270" s="265" t="s">
        <v>586</v>
      </c>
      <c r="B270" s="286" t="s">
        <v>1276</v>
      </c>
      <c r="C270" s="449">
        <v>252.83404122947096</v>
      </c>
      <c r="D270" s="274">
        <v>135.23338686467099</v>
      </c>
      <c r="E270" s="272">
        <v>95.009492096917398</v>
      </c>
      <c r="F270" s="279">
        <v>7.673968846357778</v>
      </c>
      <c r="G270" s="452">
        <v>0</v>
      </c>
      <c r="H270" s="274">
        <v>17.878328</v>
      </c>
      <c r="I270" s="272">
        <v>3.6847180599312148</v>
      </c>
      <c r="J270" s="270">
        <v>0</v>
      </c>
      <c r="K270" s="275">
        <v>259.47989386787742</v>
      </c>
      <c r="L270" s="425">
        <v>2.6285434532823542E-2</v>
      </c>
      <c r="O270" s="440"/>
    </row>
    <row r="271" spans="1:15" x14ac:dyDescent="0.25">
      <c r="A271" s="265" t="s">
        <v>588</v>
      </c>
      <c r="B271" s="265" t="s">
        <v>589</v>
      </c>
      <c r="C271" s="449">
        <v>14.26678141867461</v>
      </c>
      <c r="D271" s="274">
        <v>4.3272810434100002</v>
      </c>
      <c r="E271" s="272">
        <v>8.81594206802448</v>
      </c>
      <c r="F271" s="279">
        <v>0</v>
      </c>
      <c r="G271" s="452">
        <v>9.9490081715317244E-2</v>
      </c>
      <c r="H271" s="274">
        <v>0</v>
      </c>
      <c r="I271" s="272">
        <v>0.81597310680683255</v>
      </c>
      <c r="J271" s="270">
        <v>1.6633347463232712E-2</v>
      </c>
      <c r="K271" s="275">
        <v>14.075319647419862</v>
      </c>
      <c r="L271" s="425">
        <v>-1.3420109668473101E-2</v>
      </c>
      <c r="O271" s="440"/>
    </row>
    <row r="272" spans="1:15" x14ac:dyDescent="0.25">
      <c r="A272" s="265" t="s">
        <v>590</v>
      </c>
      <c r="B272" s="265" t="s">
        <v>591</v>
      </c>
      <c r="C272" s="449">
        <v>12.735888854481514</v>
      </c>
      <c r="D272" s="274">
        <v>3.566515589137</v>
      </c>
      <c r="E272" s="272">
        <v>6.2876106620151218</v>
      </c>
      <c r="F272" s="279">
        <v>0</v>
      </c>
      <c r="G272" s="452">
        <v>0.34792464897618103</v>
      </c>
      <c r="H272" s="274">
        <v>0</v>
      </c>
      <c r="I272" s="272">
        <v>2.4286078784191725</v>
      </c>
      <c r="J272" s="270">
        <v>0</v>
      </c>
      <c r="K272" s="275">
        <v>12.630658778547474</v>
      </c>
      <c r="L272" s="425">
        <v>-8.2624838467408313E-3</v>
      </c>
      <c r="O272" s="440"/>
    </row>
    <row r="273" spans="1:15" x14ac:dyDescent="0.25">
      <c r="A273" s="265" t="s">
        <v>592</v>
      </c>
      <c r="B273" s="286" t="s">
        <v>1277</v>
      </c>
      <c r="C273" s="449">
        <v>214.69156653374617</v>
      </c>
      <c r="D273" s="274">
        <v>76.585059007441004</v>
      </c>
      <c r="E273" s="272">
        <v>121.69708284713458</v>
      </c>
      <c r="F273" s="279">
        <v>9.8295407244130821</v>
      </c>
      <c r="G273" s="452">
        <v>0</v>
      </c>
      <c r="H273" s="274">
        <v>11.582599999999999</v>
      </c>
      <c r="I273" s="272">
        <v>1.7884790952356269</v>
      </c>
      <c r="J273" s="270">
        <v>0</v>
      </c>
      <c r="K273" s="275">
        <v>221.48276167422432</v>
      </c>
      <c r="L273" s="425">
        <v>3.163233307262063E-2</v>
      </c>
      <c r="O273" s="440"/>
    </row>
    <row r="274" spans="1:15" x14ac:dyDescent="0.25">
      <c r="A274" s="265" t="s">
        <v>594</v>
      </c>
      <c r="B274" s="265" t="s">
        <v>595</v>
      </c>
      <c r="C274" s="449">
        <v>9.7998343284982958</v>
      </c>
      <c r="D274" s="274">
        <v>2.3537434062939999</v>
      </c>
      <c r="E274" s="272">
        <v>5.7298664200795857</v>
      </c>
      <c r="F274" s="279">
        <v>0</v>
      </c>
      <c r="G274" s="452">
        <v>0.15971390998054352</v>
      </c>
      <c r="H274" s="274">
        <v>0</v>
      </c>
      <c r="I274" s="272">
        <v>1.445508316786414</v>
      </c>
      <c r="J274" s="270">
        <v>0.10840230500102456</v>
      </c>
      <c r="K274" s="275">
        <v>9.7972343581415693</v>
      </c>
      <c r="L274" s="425">
        <v>-2.6530758271757005E-4</v>
      </c>
      <c r="O274" s="440"/>
    </row>
    <row r="275" spans="1:15" x14ac:dyDescent="0.25">
      <c r="A275" s="265" t="s">
        <v>596</v>
      </c>
      <c r="B275" s="265" t="s">
        <v>597</v>
      </c>
      <c r="C275" s="449">
        <v>13.984758198079275</v>
      </c>
      <c r="D275" s="274">
        <v>1.2174851650169998</v>
      </c>
      <c r="E275" s="272">
        <v>10.607677511094542</v>
      </c>
      <c r="F275" s="279">
        <v>0</v>
      </c>
      <c r="G275" s="452">
        <v>0.20584974890944549</v>
      </c>
      <c r="H275" s="274">
        <v>0</v>
      </c>
      <c r="I275" s="272">
        <v>1.2843248767884576</v>
      </c>
      <c r="J275" s="270">
        <v>0</v>
      </c>
      <c r="K275" s="275">
        <v>13.315337301809443</v>
      </c>
      <c r="L275" s="425">
        <v>-4.7867892085668905E-2</v>
      </c>
      <c r="O275" s="440"/>
    </row>
    <row r="276" spans="1:15" x14ac:dyDescent="0.25">
      <c r="A276" s="265" t="s">
        <v>598</v>
      </c>
      <c r="B276" s="265" t="s">
        <v>599</v>
      </c>
      <c r="C276" s="449">
        <v>408.82580450948603</v>
      </c>
      <c r="D276" s="274">
        <v>181.405591735298</v>
      </c>
      <c r="E276" s="272">
        <v>193.41706903283966</v>
      </c>
      <c r="F276" s="279">
        <v>15.622383195862353</v>
      </c>
      <c r="G276" s="452">
        <v>0</v>
      </c>
      <c r="H276" s="274">
        <v>21.896439999999998</v>
      </c>
      <c r="I276" s="272">
        <v>5.1557118138093401</v>
      </c>
      <c r="J276" s="270">
        <v>0</v>
      </c>
      <c r="K276" s="275">
        <v>417.49719577780934</v>
      </c>
      <c r="L276" s="425">
        <v>2.1210479310931316E-2</v>
      </c>
      <c r="O276" s="440"/>
    </row>
    <row r="277" spans="1:15" x14ac:dyDescent="0.25">
      <c r="A277" s="265" t="s">
        <v>600</v>
      </c>
      <c r="B277" s="265" t="s">
        <v>601</v>
      </c>
      <c r="C277" s="449">
        <v>15.039827181022853</v>
      </c>
      <c r="D277" s="274">
        <v>3.4243937230769999</v>
      </c>
      <c r="E277" s="272">
        <v>10.437147937938047</v>
      </c>
      <c r="F277" s="279">
        <v>0</v>
      </c>
      <c r="G277" s="452">
        <v>3.3107342455002582E-3</v>
      </c>
      <c r="H277" s="274">
        <v>0</v>
      </c>
      <c r="I277" s="272">
        <v>1.1467241294943065</v>
      </c>
      <c r="J277" s="270">
        <v>0</v>
      </c>
      <c r="K277" s="275">
        <v>15.011576524754853</v>
      </c>
      <c r="L277" s="425">
        <v>-1.8783896867941613E-3</v>
      </c>
      <c r="O277" s="440"/>
    </row>
    <row r="278" spans="1:15" x14ac:dyDescent="0.25">
      <c r="A278" s="265" t="s">
        <v>602</v>
      </c>
      <c r="B278" s="265" t="s">
        <v>603</v>
      </c>
      <c r="C278" s="449">
        <v>219.40564987651615</v>
      </c>
      <c r="D278" s="274">
        <v>57.106867235243001</v>
      </c>
      <c r="E278" s="272">
        <v>139.7574125517022</v>
      </c>
      <c r="F278" s="279">
        <v>11.287724616512895</v>
      </c>
      <c r="G278" s="452">
        <v>0</v>
      </c>
      <c r="H278" s="274">
        <v>8.1535189999999993</v>
      </c>
      <c r="I278" s="272">
        <v>5.6302493336288002</v>
      </c>
      <c r="J278" s="270">
        <v>5.3076359452606665</v>
      </c>
      <c r="K278" s="275">
        <v>227.24340868234754</v>
      </c>
      <c r="L278" s="425">
        <v>3.5722684489859581E-2</v>
      </c>
      <c r="O278" s="440"/>
    </row>
    <row r="279" spans="1:15" x14ac:dyDescent="0.25">
      <c r="A279" s="265" t="s">
        <v>604</v>
      </c>
      <c r="B279" s="265" t="s">
        <v>1091</v>
      </c>
      <c r="C279" s="449">
        <v>21.049316730129174</v>
      </c>
      <c r="D279" s="274">
        <v>5.2080770153150002</v>
      </c>
      <c r="E279" s="272">
        <v>16.163434253672538</v>
      </c>
      <c r="F279" s="279">
        <v>0</v>
      </c>
      <c r="G279" s="452">
        <v>0</v>
      </c>
      <c r="H279" s="274">
        <v>0</v>
      </c>
      <c r="I279" s="272">
        <v>0</v>
      </c>
      <c r="J279" s="270">
        <v>0.2566504890336776</v>
      </c>
      <c r="K279" s="275">
        <v>21.628161758021218</v>
      </c>
      <c r="L279" s="425">
        <v>2.7499468762494667E-2</v>
      </c>
      <c r="O279" s="440"/>
    </row>
    <row r="280" spans="1:15" x14ac:dyDescent="0.25">
      <c r="A280" s="265" t="s">
        <v>606</v>
      </c>
      <c r="B280" s="265" t="s">
        <v>607</v>
      </c>
      <c r="C280" s="449">
        <v>99.093766631546202</v>
      </c>
      <c r="D280" s="274">
        <v>36.349319633790998</v>
      </c>
      <c r="E280" s="272">
        <v>56.241336185888557</v>
      </c>
      <c r="F280" s="279">
        <v>4.5456897536258403</v>
      </c>
      <c r="G280" s="452">
        <v>0</v>
      </c>
      <c r="H280" s="274">
        <v>2.6297000000000001</v>
      </c>
      <c r="I280" s="272">
        <v>2.2946143865370936</v>
      </c>
      <c r="J280" s="270">
        <v>0</v>
      </c>
      <c r="K280" s="275">
        <v>102.06065995984248</v>
      </c>
      <c r="L280" s="425">
        <v>2.9940261927149089E-2</v>
      </c>
      <c r="O280" s="440"/>
    </row>
    <row r="281" spans="1:15" x14ac:dyDescent="0.25">
      <c r="A281" s="265" t="s">
        <v>608</v>
      </c>
      <c r="B281" s="286" t="s">
        <v>1278</v>
      </c>
      <c r="C281" s="449">
        <v>139.49206123709422</v>
      </c>
      <c r="D281" s="274">
        <v>32.723672296505001</v>
      </c>
      <c r="E281" s="272">
        <v>96.275340023746125</v>
      </c>
      <c r="F281" s="279">
        <v>7.7956428296963871</v>
      </c>
      <c r="G281" s="452">
        <v>0</v>
      </c>
      <c r="H281" s="274">
        <v>4.1599779999999997</v>
      </c>
      <c r="I281" s="272">
        <v>2.3147826848683715</v>
      </c>
      <c r="J281" s="270">
        <v>0</v>
      </c>
      <c r="K281" s="275">
        <v>143.26941583481587</v>
      </c>
      <c r="L281" s="425">
        <v>2.7079351786918514E-2</v>
      </c>
      <c r="O281" s="440"/>
    </row>
    <row r="282" spans="1:15" x14ac:dyDescent="0.25">
      <c r="A282" s="265" t="s">
        <v>610</v>
      </c>
      <c r="B282" s="265" t="s">
        <v>611</v>
      </c>
      <c r="C282" s="449">
        <v>324.43710429782448</v>
      </c>
      <c r="D282" s="274">
        <v>74.254788944075003</v>
      </c>
      <c r="E282" s="272">
        <v>224.69270697419154</v>
      </c>
      <c r="F282" s="279">
        <v>18.147949079537241</v>
      </c>
      <c r="G282" s="452">
        <v>0</v>
      </c>
      <c r="H282" s="274">
        <v>16.659818999999999</v>
      </c>
      <c r="I282" s="272">
        <v>2.6473527657704912</v>
      </c>
      <c r="J282" s="270">
        <v>1.9280446200101198</v>
      </c>
      <c r="K282" s="275">
        <v>338.33066138358441</v>
      </c>
      <c r="L282" s="425">
        <v>4.2823576285547255E-2</v>
      </c>
      <c r="O282" s="440"/>
    </row>
    <row r="283" spans="1:15" x14ac:dyDescent="0.25">
      <c r="A283" s="265" t="s">
        <v>612</v>
      </c>
      <c r="B283" s="265" t="s">
        <v>613</v>
      </c>
      <c r="C283" s="449">
        <v>7.052192323844201</v>
      </c>
      <c r="D283" s="274">
        <v>0.68938608538399992</v>
      </c>
      <c r="E283" s="272">
        <v>5.0833161252908727</v>
      </c>
      <c r="F283" s="279">
        <v>0</v>
      </c>
      <c r="G283" s="452">
        <v>0.26969318434323636</v>
      </c>
      <c r="H283" s="274">
        <v>0</v>
      </c>
      <c r="I283" s="272">
        <v>0.80876507456809066</v>
      </c>
      <c r="J283" s="270">
        <v>0</v>
      </c>
      <c r="K283" s="275">
        <v>6.8511604695861994</v>
      </c>
      <c r="L283" s="425">
        <v>-2.8506292089949373E-2</v>
      </c>
      <c r="O283" s="440"/>
    </row>
    <row r="284" spans="1:15" x14ac:dyDescent="0.25">
      <c r="A284" s="265" t="s">
        <v>614</v>
      </c>
      <c r="B284" s="265" t="s">
        <v>615</v>
      </c>
      <c r="C284" s="449">
        <v>14.350620379282287</v>
      </c>
      <c r="D284" s="274">
        <v>1.9816966274909997</v>
      </c>
      <c r="E284" s="272">
        <v>8.5561795342607727</v>
      </c>
      <c r="F284" s="279">
        <v>0</v>
      </c>
      <c r="G284" s="452">
        <v>0.61001298417109062</v>
      </c>
      <c r="H284" s="274">
        <v>0</v>
      </c>
      <c r="I284" s="272">
        <v>2.8800106123247171</v>
      </c>
      <c r="J284" s="270">
        <v>0.10484822519410139</v>
      </c>
      <c r="K284" s="275">
        <v>14.132747983441684</v>
      </c>
      <c r="L284" s="425">
        <v>-1.5182089002587022E-2</v>
      </c>
      <c r="O284" s="440"/>
    </row>
    <row r="285" spans="1:15" x14ac:dyDescent="0.25">
      <c r="A285" s="265" t="s">
        <v>618</v>
      </c>
      <c r="B285" s="286" t="s">
        <v>1279</v>
      </c>
      <c r="C285" s="449">
        <v>186.08073460074397</v>
      </c>
      <c r="D285" s="274">
        <v>41.513589843970003</v>
      </c>
      <c r="E285" s="272">
        <v>132.3461856749268</v>
      </c>
      <c r="F285" s="279">
        <v>10.689417144526214</v>
      </c>
      <c r="G285" s="452">
        <v>0</v>
      </c>
      <c r="H285" s="274">
        <v>2.246264</v>
      </c>
      <c r="I285" s="272">
        <v>5.2456975155115648</v>
      </c>
      <c r="J285" s="270">
        <v>0</v>
      </c>
      <c r="K285" s="275">
        <v>192.04115417893456</v>
      </c>
      <c r="L285" s="425">
        <v>3.2031363112249696E-2</v>
      </c>
      <c r="O285" s="440"/>
    </row>
    <row r="286" spans="1:15" x14ac:dyDescent="0.25">
      <c r="A286" s="265" t="s">
        <v>620</v>
      </c>
      <c r="B286" s="265" t="s">
        <v>621</v>
      </c>
      <c r="C286" s="449">
        <v>9.3281590546036774</v>
      </c>
      <c r="D286" s="274">
        <v>1.5249838113499998</v>
      </c>
      <c r="E286" s="272">
        <v>6.0827611774800738</v>
      </c>
      <c r="F286" s="279">
        <v>0</v>
      </c>
      <c r="G286" s="452">
        <v>0.30963899542455686</v>
      </c>
      <c r="H286" s="274">
        <v>0</v>
      </c>
      <c r="I286" s="272">
        <v>1.0624036548137428</v>
      </c>
      <c r="J286" s="270">
        <v>0.32745136135910358</v>
      </c>
      <c r="K286" s="275">
        <v>9.3072390004274776</v>
      </c>
      <c r="L286" s="425">
        <v>-2.2426776873916226E-3</v>
      </c>
      <c r="O286" s="440"/>
    </row>
    <row r="287" spans="1:15" x14ac:dyDescent="0.25">
      <c r="A287" s="265" t="s">
        <v>622</v>
      </c>
      <c r="B287" s="265" t="s">
        <v>623</v>
      </c>
      <c r="C287" s="449">
        <v>9.9778644121018427</v>
      </c>
      <c r="D287" s="274">
        <v>3.6104273893339998</v>
      </c>
      <c r="E287" s="272">
        <v>4.9672051532865575</v>
      </c>
      <c r="F287" s="279">
        <v>0</v>
      </c>
      <c r="G287" s="452">
        <v>0.18682894377550005</v>
      </c>
      <c r="H287" s="274">
        <v>0</v>
      </c>
      <c r="I287" s="272">
        <v>1.0100149073860487</v>
      </c>
      <c r="J287" s="270">
        <v>0.12774365906513827</v>
      </c>
      <c r="K287" s="275">
        <v>9.9022200528472446</v>
      </c>
      <c r="L287" s="425">
        <v>-7.5812173958639296E-3</v>
      </c>
      <c r="O287" s="440"/>
    </row>
    <row r="288" spans="1:15" x14ac:dyDescent="0.25">
      <c r="A288" s="265" t="s">
        <v>624</v>
      </c>
      <c r="B288" s="265" t="s">
        <v>625</v>
      </c>
      <c r="C288" s="449">
        <v>13.835038991537488</v>
      </c>
      <c r="D288" s="274">
        <v>3.6366884132439998</v>
      </c>
      <c r="E288" s="272">
        <v>7.1267314903780772</v>
      </c>
      <c r="F288" s="279">
        <v>0</v>
      </c>
      <c r="G288" s="452">
        <v>0.40039791110180672</v>
      </c>
      <c r="H288" s="274">
        <v>0</v>
      </c>
      <c r="I288" s="272">
        <v>2.3239467251173629</v>
      </c>
      <c r="J288" s="270">
        <v>0.23641805293926285</v>
      </c>
      <c r="K288" s="275">
        <v>13.724182592780508</v>
      </c>
      <c r="L288" s="425">
        <v>-8.0127275987286559E-3</v>
      </c>
      <c r="O288" s="440"/>
    </row>
    <row r="289" spans="1:15" x14ac:dyDescent="0.25">
      <c r="A289" s="265" t="s">
        <v>626</v>
      </c>
      <c r="B289" s="265" t="s">
        <v>627</v>
      </c>
      <c r="C289" s="449">
        <v>11.893066465187461</v>
      </c>
      <c r="D289" s="274">
        <v>1.6320966913019999</v>
      </c>
      <c r="E289" s="272">
        <v>8.6243440839465144</v>
      </c>
      <c r="F289" s="279">
        <v>0</v>
      </c>
      <c r="G289" s="452">
        <v>0.25052880815672302</v>
      </c>
      <c r="H289" s="274">
        <v>0</v>
      </c>
      <c r="I289" s="272">
        <v>0.82907224429622361</v>
      </c>
      <c r="J289" s="270">
        <v>0.34790627736831997</v>
      </c>
      <c r="K289" s="275">
        <v>11.683948105069783</v>
      </c>
      <c r="L289" s="425">
        <v>-1.7583216299160057E-2</v>
      </c>
      <c r="O289" s="440"/>
    </row>
    <row r="290" spans="1:15" x14ac:dyDescent="0.25">
      <c r="A290" s="265" t="s">
        <v>628</v>
      </c>
      <c r="B290" s="265" t="s">
        <v>629</v>
      </c>
      <c r="C290" s="449">
        <v>13.914055379907815</v>
      </c>
      <c r="D290" s="274">
        <v>3.0688461924430004</v>
      </c>
      <c r="E290" s="272">
        <v>6.9491507769741832</v>
      </c>
      <c r="F290" s="279">
        <v>0</v>
      </c>
      <c r="G290" s="452">
        <v>0.40823474265663384</v>
      </c>
      <c r="H290" s="274">
        <v>0</v>
      </c>
      <c r="I290" s="272">
        <v>3.2200776326240548</v>
      </c>
      <c r="J290" s="270">
        <v>0.22886688523919516</v>
      </c>
      <c r="K290" s="275">
        <v>13.875176229937066</v>
      </c>
      <c r="L290" s="425">
        <v>-2.7942356781827009E-3</v>
      </c>
      <c r="O290" s="440"/>
    </row>
    <row r="291" spans="1:15" x14ac:dyDescent="0.25">
      <c r="A291" s="265" t="s">
        <v>630</v>
      </c>
      <c r="B291" s="265" t="s">
        <v>631</v>
      </c>
      <c r="C291" s="449">
        <v>10.367845413239515</v>
      </c>
      <c r="D291" s="274">
        <v>1.5025713744659999</v>
      </c>
      <c r="E291" s="272">
        <v>6.5785157965581744</v>
      </c>
      <c r="F291" s="279">
        <v>0</v>
      </c>
      <c r="G291" s="452">
        <v>0.21246685996216425</v>
      </c>
      <c r="H291" s="274">
        <v>0</v>
      </c>
      <c r="I291" s="272">
        <v>1.8572298674409347</v>
      </c>
      <c r="J291" s="270">
        <v>0.15135776125124659</v>
      </c>
      <c r="K291" s="275">
        <v>10.30214165967852</v>
      </c>
      <c r="L291" s="425">
        <v>-6.3372620773349733E-3</v>
      </c>
      <c r="O291" s="440"/>
    </row>
    <row r="292" spans="1:15" x14ac:dyDescent="0.25">
      <c r="A292" s="265" t="s">
        <v>632</v>
      </c>
      <c r="B292" s="265" t="s">
        <v>633</v>
      </c>
      <c r="C292" s="449">
        <v>12.287510880218546</v>
      </c>
      <c r="D292" s="274">
        <v>2.3672457176390003</v>
      </c>
      <c r="E292" s="272">
        <v>6.7793869641447104</v>
      </c>
      <c r="F292" s="279">
        <v>0</v>
      </c>
      <c r="G292" s="452">
        <v>0.47041117382171671</v>
      </c>
      <c r="H292" s="274">
        <v>0</v>
      </c>
      <c r="I292" s="272">
        <v>2.5876879305346665</v>
      </c>
      <c r="J292" s="270">
        <v>3.3887372204191309E-2</v>
      </c>
      <c r="K292" s="275">
        <v>12.238619158344285</v>
      </c>
      <c r="L292" s="425">
        <v>-3.9789768937638133E-3</v>
      </c>
      <c r="O292" s="440"/>
    </row>
    <row r="293" spans="1:15" x14ac:dyDescent="0.25">
      <c r="A293" s="265" t="s">
        <v>634</v>
      </c>
      <c r="B293" s="265" t="s">
        <v>635</v>
      </c>
      <c r="C293" s="449">
        <v>11.340179678411092</v>
      </c>
      <c r="D293" s="274">
        <v>1.8484129558129998</v>
      </c>
      <c r="E293" s="272">
        <v>8.0305984419955561</v>
      </c>
      <c r="F293" s="279">
        <v>0</v>
      </c>
      <c r="G293" s="452">
        <v>8.1545493343212747E-2</v>
      </c>
      <c r="H293" s="274">
        <v>0</v>
      </c>
      <c r="I293" s="272">
        <v>1.20757260428707</v>
      </c>
      <c r="J293" s="270">
        <v>0</v>
      </c>
      <c r="K293" s="275">
        <v>11.168129495438841</v>
      </c>
      <c r="L293" s="425">
        <v>-1.5171733416163796E-2</v>
      </c>
      <c r="O293" s="440"/>
    </row>
    <row r="294" spans="1:15" x14ac:dyDescent="0.25">
      <c r="A294" s="265" t="s">
        <v>636</v>
      </c>
      <c r="B294" s="265" t="s">
        <v>637</v>
      </c>
      <c r="C294" s="449">
        <v>16.791384881631117</v>
      </c>
      <c r="D294" s="274">
        <v>3.3333371942149999</v>
      </c>
      <c r="E294" s="272">
        <v>9.9893772608183991</v>
      </c>
      <c r="F294" s="279">
        <v>0</v>
      </c>
      <c r="G294" s="452">
        <v>0.47162246490940091</v>
      </c>
      <c r="H294" s="274">
        <v>0</v>
      </c>
      <c r="I294" s="272">
        <v>2.8334305477738457</v>
      </c>
      <c r="J294" s="270">
        <v>0.13343798552120154</v>
      </c>
      <c r="K294" s="275">
        <v>16.761205453237849</v>
      </c>
      <c r="L294" s="425">
        <v>-1.7973162193597634E-3</v>
      </c>
      <c r="O294" s="440"/>
    </row>
    <row r="295" spans="1:15" x14ac:dyDescent="0.25">
      <c r="A295" s="265" t="s">
        <v>638</v>
      </c>
      <c r="B295" s="265" t="s">
        <v>639</v>
      </c>
      <c r="C295" s="449">
        <v>7.8541194828344478</v>
      </c>
      <c r="D295" s="274">
        <v>2.4366674396960004</v>
      </c>
      <c r="E295" s="272">
        <v>3.9847666670450401</v>
      </c>
      <c r="F295" s="279">
        <v>0</v>
      </c>
      <c r="G295" s="452">
        <v>0.46879026264176488</v>
      </c>
      <c r="H295" s="274">
        <v>0</v>
      </c>
      <c r="I295" s="272">
        <v>0.93589448892277982</v>
      </c>
      <c r="J295" s="270">
        <v>0</v>
      </c>
      <c r="K295" s="275">
        <v>7.826118858305585</v>
      </c>
      <c r="L295" s="425">
        <v>-3.5650876702422937E-3</v>
      </c>
      <c r="O295" s="440"/>
    </row>
    <row r="296" spans="1:15" x14ac:dyDescent="0.25">
      <c r="A296" s="265" t="s">
        <v>640</v>
      </c>
      <c r="B296" s="265" t="s">
        <v>641</v>
      </c>
      <c r="C296" s="449">
        <v>130.99644207598425</v>
      </c>
      <c r="D296" s="274">
        <v>64.037865183953002</v>
      </c>
      <c r="E296" s="272">
        <v>56.168786081005194</v>
      </c>
      <c r="F296" s="279">
        <v>4.5372413652464152</v>
      </c>
      <c r="G296" s="452">
        <v>0</v>
      </c>
      <c r="H296" s="274">
        <v>7.9659449999999996</v>
      </c>
      <c r="I296" s="272">
        <v>1.684322171056295</v>
      </c>
      <c r="J296" s="270">
        <v>0</v>
      </c>
      <c r="K296" s="275">
        <v>134.39415980126091</v>
      </c>
      <c r="L296" s="425">
        <v>2.5937480983688272E-2</v>
      </c>
      <c r="O296" s="440"/>
    </row>
    <row r="297" spans="1:15" x14ac:dyDescent="0.25">
      <c r="A297" s="265" t="s">
        <v>642</v>
      </c>
      <c r="B297" s="265" t="s">
        <v>947</v>
      </c>
      <c r="C297" s="449">
        <v>48.689203512192059</v>
      </c>
      <c r="D297" s="274">
        <v>23.922563922474001</v>
      </c>
      <c r="E297" s="272">
        <v>25.361464413017302</v>
      </c>
      <c r="F297" s="279">
        <v>0</v>
      </c>
      <c r="G297" s="452">
        <v>0</v>
      </c>
      <c r="H297" s="274">
        <v>0</v>
      </c>
      <c r="I297" s="272">
        <v>0</v>
      </c>
      <c r="J297" s="270">
        <v>0</v>
      </c>
      <c r="K297" s="275">
        <v>49.2840283354913</v>
      </c>
      <c r="L297" s="425">
        <v>1.2216770462270833E-2</v>
      </c>
      <c r="O297" s="440"/>
    </row>
    <row r="298" spans="1:15" x14ac:dyDescent="0.25">
      <c r="A298" s="265" t="s">
        <v>644</v>
      </c>
      <c r="B298" s="265" t="s">
        <v>645</v>
      </c>
      <c r="C298" s="449">
        <v>172.02208669380539</v>
      </c>
      <c r="D298" s="274">
        <v>66.043014006442007</v>
      </c>
      <c r="E298" s="272">
        <v>91.869086743691241</v>
      </c>
      <c r="F298" s="279">
        <v>7.4582401465993975</v>
      </c>
      <c r="G298" s="452">
        <v>0</v>
      </c>
      <c r="H298" s="274">
        <v>7.7131109999999996</v>
      </c>
      <c r="I298" s="272">
        <v>4.2371449617073962</v>
      </c>
      <c r="J298" s="270">
        <v>0</v>
      </c>
      <c r="K298" s="275">
        <v>177.32059685844004</v>
      </c>
      <c r="L298" s="425">
        <v>3.080133642411775E-2</v>
      </c>
      <c r="O298" s="440"/>
    </row>
    <row r="299" spans="1:15" x14ac:dyDescent="0.25">
      <c r="A299" s="265" t="s">
        <v>646</v>
      </c>
      <c r="B299" s="265" t="s">
        <v>647</v>
      </c>
      <c r="C299" s="449">
        <v>123.73262051494017</v>
      </c>
      <c r="D299" s="274">
        <v>41.156231202513993</v>
      </c>
      <c r="E299" s="272">
        <v>72.975466693304313</v>
      </c>
      <c r="F299" s="279">
        <v>5.8935262015286387</v>
      </c>
      <c r="G299" s="452">
        <v>0</v>
      </c>
      <c r="H299" s="274">
        <v>5.5801470000000002</v>
      </c>
      <c r="I299" s="272">
        <v>1.4909288144980435</v>
      </c>
      <c r="J299" s="270">
        <v>0</v>
      </c>
      <c r="K299" s="275">
        <v>127.09629991184499</v>
      </c>
      <c r="L299" s="425">
        <v>2.718506553006108E-2</v>
      </c>
      <c r="O299" s="440"/>
    </row>
    <row r="300" spans="1:15" x14ac:dyDescent="0.25">
      <c r="A300" s="265" t="s">
        <v>648</v>
      </c>
      <c r="B300" s="265" t="s">
        <v>649</v>
      </c>
      <c r="C300" s="449">
        <v>275.57642705117848</v>
      </c>
      <c r="D300" s="274">
        <v>151.52404660371499</v>
      </c>
      <c r="E300" s="272">
        <v>98.948783063396917</v>
      </c>
      <c r="F300" s="279">
        <v>8.0327513008856322</v>
      </c>
      <c r="G300" s="452">
        <v>0</v>
      </c>
      <c r="H300" s="274">
        <v>13.528915</v>
      </c>
      <c r="I300" s="272">
        <v>9.3827938383803389</v>
      </c>
      <c r="J300" s="270">
        <v>0</v>
      </c>
      <c r="K300" s="275">
        <v>281.41728980637788</v>
      </c>
      <c r="L300" s="425">
        <v>2.1195073968045403E-2</v>
      </c>
      <c r="O300" s="440"/>
    </row>
    <row r="301" spans="1:15" x14ac:dyDescent="0.25">
      <c r="A301" s="265" t="s">
        <v>650</v>
      </c>
      <c r="B301" s="265" t="s">
        <v>651</v>
      </c>
      <c r="C301" s="449">
        <v>10.839027081524698</v>
      </c>
      <c r="D301" s="274">
        <v>1.1726797789449999</v>
      </c>
      <c r="E301" s="272">
        <v>7.9368066080581832</v>
      </c>
      <c r="F301" s="279">
        <v>0</v>
      </c>
      <c r="G301" s="452">
        <v>0.19938890651463681</v>
      </c>
      <c r="H301" s="274">
        <v>0</v>
      </c>
      <c r="I301" s="272">
        <v>1.1229717661528524</v>
      </c>
      <c r="J301" s="270">
        <v>0</v>
      </c>
      <c r="K301" s="275">
        <v>10.431847059670673</v>
      </c>
      <c r="L301" s="425">
        <v>-3.7566104299902509E-2</v>
      </c>
      <c r="O301" s="440"/>
    </row>
    <row r="302" spans="1:15" x14ac:dyDescent="0.25">
      <c r="A302" s="265" t="s">
        <v>652</v>
      </c>
      <c r="B302" s="265" t="s">
        <v>653</v>
      </c>
      <c r="C302" s="449">
        <v>15.620025986231759</v>
      </c>
      <c r="D302" s="274">
        <v>1.622680740246</v>
      </c>
      <c r="E302" s="272">
        <v>11.256599695679295</v>
      </c>
      <c r="F302" s="279">
        <v>0</v>
      </c>
      <c r="G302" s="452">
        <v>0.2962541631929167</v>
      </c>
      <c r="H302" s="274">
        <v>0</v>
      </c>
      <c r="I302" s="272">
        <v>1.998494858134672</v>
      </c>
      <c r="J302" s="270">
        <v>0</v>
      </c>
      <c r="K302" s="275">
        <v>15.174029457252884</v>
      </c>
      <c r="L302" s="425">
        <v>-2.8552867285368065E-2</v>
      </c>
      <c r="O302" s="440"/>
    </row>
    <row r="303" spans="1:15" x14ac:dyDescent="0.25">
      <c r="A303" s="265" t="s">
        <v>654</v>
      </c>
      <c r="B303" s="265" t="s">
        <v>655</v>
      </c>
      <c r="C303" s="449">
        <v>10.731044789101812</v>
      </c>
      <c r="D303" s="274">
        <v>2.2372899824660002</v>
      </c>
      <c r="E303" s="272">
        <v>6.9816295384500648</v>
      </c>
      <c r="F303" s="279">
        <v>0</v>
      </c>
      <c r="G303" s="452">
        <v>0.14970427371517128</v>
      </c>
      <c r="H303" s="274">
        <v>0</v>
      </c>
      <c r="I303" s="272">
        <v>1.139221205507911</v>
      </c>
      <c r="J303" s="270">
        <v>0.12119851375398433</v>
      </c>
      <c r="K303" s="275">
        <v>10.629043513893132</v>
      </c>
      <c r="L303" s="425">
        <v>-9.5052510928171977E-3</v>
      </c>
      <c r="O303" s="440"/>
    </row>
    <row r="304" spans="1:15" x14ac:dyDescent="0.25">
      <c r="A304" s="265" t="s">
        <v>656</v>
      </c>
      <c r="B304" s="286" t="s">
        <v>1280</v>
      </c>
      <c r="C304" s="449">
        <v>136.51718152444209</v>
      </c>
      <c r="D304" s="274">
        <v>56.772113362873</v>
      </c>
      <c r="E304" s="272">
        <v>67.922585487448259</v>
      </c>
      <c r="F304" s="279">
        <v>5.4861449807532878</v>
      </c>
      <c r="G304" s="452">
        <v>0</v>
      </c>
      <c r="H304" s="274">
        <v>7.8553940000000004</v>
      </c>
      <c r="I304" s="272">
        <v>2.3504294629134654</v>
      </c>
      <c r="J304" s="270">
        <v>0</v>
      </c>
      <c r="K304" s="275">
        <v>140.38666729398801</v>
      </c>
      <c r="L304" s="425">
        <v>2.8344313340904443E-2</v>
      </c>
      <c r="O304" s="440"/>
    </row>
    <row r="305" spans="1:15" x14ac:dyDescent="0.25">
      <c r="A305" s="265" t="s">
        <v>658</v>
      </c>
      <c r="B305" s="265" t="s">
        <v>659</v>
      </c>
      <c r="C305" s="449">
        <v>12.248864557489259</v>
      </c>
      <c r="D305" s="274">
        <v>2.5697702416010002</v>
      </c>
      <c r="E305" s="272">
        <v>7.2279298892262114</v>
      </c>
      <c r="F305" s="279">
        <v>0</v>
      </c>
      <c r="G305" s="452">
        <v>0.2747264261809812</v>
      </c>
      <c r="H305" s="274">
        <v>0</v>
      </c>
      <c r="I305" s="272">
        <v>2.0334163903337612</v>
      </c>
      <c r="J305" s="270">
        <v>2.0176394713925419E-2</v>
      </c>
      <c r="K305" s="275">
        <v>12.126019342055878</v>
      </c>
      <c r="L305" s="425">
        <v>-1.0029110441773202E-2</v>
      </c>
      <c r="O305" s="440"/>
    </row>
    <row r="306" spans="1:15" x14ac:dyDescent="0.25">
      <c r="A306" s="265" t="s">
        <v>660</v>
      </c>
      <c r="B306" s="265" t="s">
        <v>661</v>
      </c>
      <c r="C306" s="449">
        <v>464.40505385505128</v>
      </c>
      <c r="D306" s="274">
        <v>111.700962350425</v>
      </c>
      <c r="E306" s="272">
        <v>318.33168763316519</v>
      </c>
      <c r="F306" s="279">
        <v>25.715814739158034</v>
      </c>
      <c r="G306" s="452">
        <v>0</v>
      </c>
      <c r="H306" s="274">
        <v>23.202687999999998</v>
      </c>
      <c r="I306" s="272">
        <v>2.1038239171398789</v>
      </c>
      <c r="J306" s="270">
        <v>0</v>
      </c>
      <c r="K306" s="275">
        <v>481.05497663988814</v>
      </c>
      <c r="L306" s="425">
        <v>3.5852156746841918E-2</v>
      </c>
      <c r="O306" s="440"/>
    </row>
    <row r="307" spans="1:15" x14ac:dyDescent="0.25">
      <c r="A307" s="265" t="s">
        <v>662</v>
      </c>
      <c r="B307" s="265" t="s">
        <v>1092</v>
      </c>
      <c r="C307" s="449">
        <v>39.383693357267717</v>
      </c>
      <c r="D307" s="274">
        <v>14.275981596516999</v>
      </c>
      <c r="E307" s="272">
        <v>25.726950505453459</v>
      </c>
      <c r="F307" s="279">
        <v>0</v>
      </c>
      <c r="G307" s="452">
        <v>0</v>
      </c>
      <c r="H307" s="274">
        <v>0</v>
      </c>
      <c r="I307" s="272">
        <v>0</v>
      </c>
      <c r="J307" s="270">
        <v>0</v>
      </c>
      <c r="K307" s="275">
        <v>40.002932101970458</v>
      </c>
      <c r="L307" s="425">
        <v>1.5723226846333076E-2</v>
      </c>
      <c r="O307" s="440"/>
    </row>
    <row r="308" spans="1:15" x14ac:dyDescent="0.25">
      <c r="A308" s="265" t="s">
        <v>664</v>
      </c>
      <c r="B308" s="265" t="s">
        <v>665</v>
      </c>
      <c r="C308" s="449">
        <v>8.9646071238026028</v>
      </c>
      <c r="D308" s="274">
        <v>2.579955647597</v>
      </c>
      <c r="E308" s="272">
        <v>5.3617443567114753</v>
      </c>
      <c r="F308" s="279">
        <v>0</v>
      </c>
      <c r="G308" s="452">
        <v>0.19374950463365354</v>
      </c>
      <c r="H308" s="274">
        <v>0</v>
      </c>
      <c r="I308" s="272">
        <v>0.69361370591899407</v>
      </c>
      <c r="J308" s="270">
        <v>4.8510909617695469E-2</v>
      </c>
      <c r="K308" s="275">
        <v>8.8775741244788176</v>
      </c>
      <c r="L308" s="425">
        <v>-9.7085123889810426E-3</v>
      </c>
      <c r="O308" s="440"/>
    </row>
    <row r="309" spans="1:15" x14ac:dyDescent="0.25">
      <c r="A309" s="265" t="s">
        <v>666</v>
      </c>
      <c r="B309" s="265" t="s">
        <v>667</v>
      </c>
      <c r="C309" s="449">
        <v>9.2401273039978182</v>
      </c>
      <c r="D309" s="274">
        <v>2.5406607105660002</v>
      </c>
      <c r="E309" s="272">
        <v>5.5655541301672464</v>
      </c>
      <c r="F309" s="279">
        <v>0</v>
      </c>
      <c r="G309" s="452">
        <v>0.12163942595952577</v>
      </c>
      <c r="H309" s="274">
        <v>0</v>
      </c>
      <c r="I309" s="272">
        <v>0.91545231993501008</v>
      </c>
      <c r="J309" s="270">
        <v>0</v>
      </c>
      <c r="K309" s="275">
        <v>9.1433065866277818</v>
      </c>
      <c r="L309" s="425">
        <v>-1.0478288251304297E-2</v>
      </c>
      <c r="O309" s="440"/>
    </row>
    <row r="310" spans="1:15" x14ac:dyDescent="0.25">
      <c r="A310" s="265" t="s">
        <v>668</v>
      </c>
      <c r="B310" s="286" t="s">
        <v>1281</v>
      </c>
      <c r="C310" s="449">
        <v>207.03445519090818</v>
      </c>
      <c r="D310" s="274">
        <v>51.020330639576002</v>
      </c>
      <c r="E310" s="272">
        <v>141.59253323221202</v>
      </c>
      <c r="F310" s="279">
        <v>11.443224047256976</v>
      </c>
      <c r="G310" s="452">
        <v>0</v>
      </c>
      <c r="H310" s="274">
        <v>6.3330719999999996</v>
      </c>
      <c r="I310" s="272">
        <v>1.9390289915157559</v>
      </c>
      <c r="J310" s="270">
        <v>0</v>
      </c>
      <c r="K310" s="275">
        <v>212.32818891056075</v>
      </c>
      <c r="L310" s="425">
        <v>2.5569336827395147E-2</v>
      </c>
      <c r="O310" s="440"/>
    </row>
    <row r="311" spans="1:15" x14ac:dyDescent="0.25">
      <c r="A311" s="265" t="s">
        <v>670</v>
      </c>
      <c r="B311" s="265" t="s">
        <v>671</v>
      </c>
      <c r="C311" s="449">
        <v>137.780342134893</v>
      </c>
      <c r="D311" s="274">
        <v>44.593785755696004</v>
      </c>
      <c r="E311" s="272">
        <v>83.061169725915789</v>
      </c>
      <c r="F311" s="279">
        <v>6.7102821177424197</v>
      </c>
      <c r="G311" s="452">
        <v>0</v>
      </c>
      <c r="H311" s="274">
        <v>4.9228550000000002</v>
      </c>
      <c r="I311" s="272">
        <v>2.6781767698824086</v>
      </c>
      <c r="J311" s="270">
        <v>0</v>
      </c>
      <c r="K311" s="275">
        <v>141.96626936923661</v>
      </c>
      <c r="L311" s="425">
        <v>3.0381164464270253E-2</v>
      </c>
      <c r="O311" s="440"/>
    </row>
    <row r="312" spans="1:15" x14ac:dyDescent="0.25">
      <c r="A312" s="265" t="s">
        <v>672</v>
      </c>
      <c r="B312" s="265" t="s">
        <v>673</v>
      </c>
      <c r="C312" s="449">
        <v>189.21258302798148</v>
      </c>
      <c r="D312" s="274">
        <v>95.717858328470015</v>
      </c>
      <c r="E312" s="272">
        <v>80.06844789412196</v>
      </c>
      <c r="F312" s="279">
        <v>4.8028634529218079</v>
      </c>
      <c r="G312" s="452">
        <v>0</v>
      </c>
      <c r="H312" s="274">
        <v>11.727652000000001</v>
      </c>
      <c r="I312" s="272">
        <v>1.5706877110206348</v>
      </c>
      <c r="J312" s="270">
        <v>0</v>
      </c>
      <c r="K312" s="275">
        <v>193.88750938653442</v>
      </c>
      <c r="L312" s="425">
        <v>2.4707269906365539E-2</v>
      </c>
      <c r="O312" s="440"/>
    </row>
    <row r="313" spans="1:15" x14ac:dyDescent="0.25">
      <c r="A313" s="265" t="s">
        <v>674</v>
      </c>
      <c r="B313" s="265" t="s">
        <v>675</v>
      </c>
      <c r="C313" s="449">
        <v>12.778529581476199</v>
      </c>
      <c r="D313" s="274">
        <v>2.1531809793780003</v>
      </c>
      <c r="E313" s="272">
        <v>7.4732592815291659</v>
      </c>
      <c r="F313" s="279">
        <v>0</v>
      </c>
      <c r="G313" s="452">
        <v>0.50922720596300486</v>
      </c>
      <c r="H313" s="274">
        <v>0</v>
      </c>
      <c r="I313" s="272">
        <v>2.4378317400955773</v>
      </c>
      <c r="J313" s="270">
        <v>0.24003058850401343</v>
      </c>
      <c r="K313" s="275">
        <v>12.81352979546976</v>
      </c>
      <c r="L313" s="425">
        <v>2.7389860289009482E-3</v>
      </c>
      <c r="O313" s="440"/>
    </row>
    <row r="314" spans="1:15" x14ac:dyDescent="0.25">
      <c r="A314" s="265" t="s">
        <v>676</v>
      </c>
      <c r="B314" s="265" t="s">
        <v>677</v>
      </c>
      <c r="C314" s="449">
        <v>13.189193325050143</v>
      </c>
      <c r="D314" s="274">
        <v>1.916462446033</v>
      </c>
      <c r="E314" s="272">
        <v>8.9434742044685809</v>
      </c>
      <c r="F314" s="279">
        <v>0</v>
      </c>
      <c r="G314" s="452">
        <v>0.1472325292799477</v>
      </c>
      <c r="H314" s="274">
        <v>0</v>
      </c>
      <c r="I314" s="272">
        <v>1.9940144360211944</v>
      </c>
      <c r="J314" s="270">
        <v>0</v>
      </c>
      <c r="K314" s="275">
        <v>13.001183615802724</v>
      </c>
      <c r="L314" s="425">
        <v>-1.4254830042587485E-2</v>
      </c>
      <c r="O314" s="440"/>
    </row>
    <row r="315" spans="1:15" x14ac:dyDescent="0.25">
      <c r="A315" s="265" t="s">
        <v>678</v>
      </c>
      <c r="B315" s="265" t="s">
        <v>679</v>
      </c>
      <c r="C315" s="449">
        <v>452.99382193206816</v>
      </c>
      <c r="D315" s="274">
        <v>118.79898361268201</v>
      </c>
      <c r="E315" s="272">
        <v>302.28926868526452</v>
      </c>
      <c r="F315" s="279">
        <v>24.532397149099946</v>
      </c>
      <c r="G315" s="452">
        <v>0</v>
      </c>
      <c r="H315" s="274">
        <v>20.288373</v>
      </c>
      <c r="I315" s="272">
        <v>2.0145010647135733</v>
      </c>
      <c r="J315" s="270">
        <v>1.7433083908621563</v>
      </c>
      <c r="K315" s="275">
        <v>469.66683190262216</v>
      </c>
      <c r="L315" s="425">
        <v>3.6806263492605254E-2</v>
      </c>
      <c r="O315" s="440"/>
    </row>
    <row r="316" spans="1:15" x14ac:dyDescent="0.25">
      <c r="A316" s="265" t="s">
        <v>680</v>
      </c>
      <c r="B316" s="265" t="s">
        <v>681</v>
      </c>
      <c r="C316" s="449">
        <v>12.686082581573601</v>
      </c>
      <c r="D316" s="274">
        <v>2.5626859157120001</v>
      </c>
      <c r="E316" s="272">
        <v>8.0840691240200986</v>
      </c>
      <c r="F316" s="279">
        <v>0</v>
      </c>
      <c r="G316" s="452">
        <v>0.28366074504900451</v>
      </c>
      <c r="H316" s="274">
        <v>0</v>
      </c>
      <c r="I316" s="272">
        <v>1.5190455136333652</v>
      </c>
      <c r="J316" s="270">
        <v>0.19908990753681632</v>
      </c>
      <c r="K316" s="275">
        <v>12.648551205951286</v>
      </c>
      <c r="L316" s="425">
        <v>-2.9584684934046489E-3</v>
      </c>
      <c r="O316" s="440"/>
    </row>
    <row r="317" spans="1:15" x14ac:dyDescent="0.25">
      <c r="A317" s="265" t="s">
        <v>682</v>
      </c>
      <c r="B317" s="265" t="s">
        <v>683</v>
      </c>
      <c r="C317" s="449">
        <v>223.50630990839031</v>
      </c>
      <c r="D317" s="274">
        <v>113.222191907633</v>
      </c>
      <c r="E317" s="272">
        <v>91.398361739862565</v>
      </c>
      <c r="F317" s="279">
        <v>7.3823576242696198</v>
      </c>
      <c r="G317" s="452">
        <v>0</v>
      </c>
      <c r="H317" s="274">
        <v>14.346491</v>
      </c>
      <c r="I317" s="272">
        <v>2.5946123394266527</v>
      </c>
      <c r="J317" s="270">
        <v>0</v>
      </c>
      <c r="K317" s="275">
        <v>228.94401461119179</v>
      </c>
      <c r="L317" s="425">
        <v>2.4329088091652819E-2</v>
      </c>
      <c r="O317" s="440"/>
    </row>
    <row r="318" spans="1:15" x14ac:dyDescent="0.25">
      <c r="A318" s="265" t="s">
        <v>686</v>
      </c>
      <c r="B318" s="265" t="s">
        <v>687</v>
      </c>
      <c r="C318" s="449">
        <v>10.572375630442476</v>
      </c>
      <c r="D318" s="274">
        <v>0.63226482469500001</v>
      </c>
      <c r="E318" s="272">
        <v>8.2658200837550346</v>
      </c>
      <c r="F318" s="279">
        <v>0</v>
      </c>
      <c r="G318" s="452">
        <v>0.12842038546006099</v>
      </c>
      <c r="H318" s="274">
        <v>0</v>
      </c>
      <c r="I318" s="272">
        <v>0.89692492776352706</v>
      </c>
      <c r="J318" s="270">
        <v>0</v>
      </c>
      <c r="K318" s="275">
        <v>9.9234302216736214</v>
      </c>
      <c r="L318" s="425">
        <v>-6.1381228917014453E-2</v>
      </c>
      <c r="O318" s="440"/>
    </row>
    <row r="319" spans="1:15" x14ac:dyDescent="0.25">
      <c r="A319" s="265" t="s">
        <v>688</v>
      </c>
      <c r="B319" s="265" t="s">
        <v>689</v>
      </c>
      <c r="C319" s="449">
        <v>146.80139070256314</v>
      </c>
      <c r="D319" s="274">
        <v>42.960964457366003</v>
      </c>
      <c r="E319" s="272">
        <v>95.714447398765373</v>
      </c>
      <c r="F319" s="279">
        <v>7.7307268187945191</v>
      </c>
      <c r="G319" s="452">
        <v>0</v>
      </c>
      <c r="H319" s="274">
        <v>2.1726420000000002</v>
      </c>
      <c r="I319" s="272">
        <v>1.9673497681204013</v>
      </c>
      <c r="J319" s="270">
        <v>0</v>
      </c>
      <c r="K319" s="275">
        <v>150.54613044304631</v>
      </c>
      <c r="L319" s="425">
        <v>2.5508884640408153E-2</v>
      </c>
      <c r="O319" s="440"/>
    </row>
    <row r="320" spans="1:15" x14ac:dyDescent="0.25">
      <c r="A320" s="265" t="s">
        <v>690</v>
      </c>
      <c r="B320" s="265" t="s">
        <v>691</v>
      </c>
      <c r="C320" s="449">
        <v>14.728141715972221</v>
      </c>
      <c r="D320" s="274">
        <v>4.395728185256</v>
      </c>
      <c r="E320" s="272">
        <v>7.9554956340209557</v>
      </c>
      <c r="F320" s="279">
        <v>0</v>
      </c>
      <c r="G320" s="452">
        <v>0.2442633125329747</v>
      </c>
      <c r="H320" s="274">
        <v>0</v>
      </c>
      <c r="I320" s="272">
        <v>2.0046028463855321</v>
      </c>
      <c r="J320" s="270">
        <v>0</v>
      </c>
      <c r="K320" s="275">
        <v>14.600089978195463</v>
      </c>
      <c r="L320" s="425">
        <v>-8.6943580694833923E-3</v>
      </c>
      <c r="O320" s="440"/>
    </row>
    <row r="321" spans="1:15" x14ac:dyDescent="0.25">
      <c r="A321" s="265" t="s">
        <v>692</v>
      </c>
      <c r="B321" s="265" t="s">
        <v>693</v>
      </c>
      <c r="C321" s="449">
        <v>139.10500518070765</v>
      </c>
      <c r="D321" s="274">
        <v>36.500289664496002</v>
      </c>
      <c r="E321" s="272">
        <v>91.70728502636716</v>
      </c>
      <c r="F321" s="279">
        <v>7.407090928450212</v>
      </c>
      <c r="G321" s="452">
        <v>0</v>
      </c>
      <c r="H321" s="274">
        <v>3.3834599999999999</v>
      </c>
      <c r="I321" s="272">
        <v>3.8848403770713809</v>
      </c>
      <c r="J321" s="270">
        <v>0</v>
      </c>
      <c r="K321" s="275">
        <v>142.88296599638474</v>
      </c>
      <c r="L321" s="425">
        <v>2.7159057366550117E-2</v>
      </c>
      <c r="O321" s="440"/>
    </row>
    <row r="322" spans="1:15" x14ac:dyDescent="0.25">
      <c r="A322" s="265" t="s">
        <v>694</v>
      </c>
      <c r="B322" s="286" t="s">
        <v>1282</v>
      </c>
      <c r="C322" s="449">
        <v>164.1800736834241</v>
      </c>
      <c r="D322" s="274">
        <v>69.433959612104999</v>
      </c>
      <c r="E322" s="272">
        <v>80.62585672245342</v>
      </c>
      <c r="F322" s="279">
        <v>6.5120498539606784</v>
      </c>
      <c r="G322" s="452">
        <v>0</v>
      </c>
      <c r="H322" s="274">
        <v>9.4284730000000003</v>
      </c>
      <c r="I322" s="272">
        <v>2.3346780155219533</v>
      </c>
      <c r="J322" s="270">
        <v>0</v>
      </c>
      <c r="K322" s="275">
        <v>168.33501720404107</v>
      </c>
      <c r="L322" s="425">
        <v>2.5307233864620065E-2</v>
      </c>
      <c r="O322" s="440"/>
    </row>
    <row r="323" spans="1:15" x14ac:dyDescent="0.25">
      <c r="A323" s="265" t="s">
        <v>696</v>
      </c>
      <c r="B323" s="265" t="s">
        <v>697</v>
      </c>
      <c r="C323" s="449">
        <v>6.7097380843240479</v>
      </c>
      <c r="D323" s="274">
        <v>2.5188240146010004</v>
      </c>
      <c r="E323" s="272">
        <v>3.7134538336645306</v>
      </c>
      <c r="F323" s="279">
        <v>0</v>
      </c>
      <c r="G323" s="452">
        <v>0.1103239614520117</v>
      </c>
      <c r="H323" s="274">
        <v>0</v>
      </c>
      <c r="I323" s="272">
        <v>0.27663055334023079</v>
      </c>
      <c r="J323" s="270">
        <v>0</v>
      </c>
      <c r="K323" s="275">
        <v>6.6192323630577725</v>
      </c>
      <c r="L323" s="425">
        <v>-1.3488711500933817E-2</v>
      </c>
      <c r="O323" s="440"/>
    </row>
    <row r="324" spans="1:15" x14ac:dyDescent="0.25">
      <c r="A324" s="265" t="s">
        <v>698</v>
      </c>
      <c r="B324" s="265" t="s">
        <v>699</v>
      </c>
      <c r="C324" s="449">
        <v>10.58649473742202</v>
      </c>
      <c r="D324" s="274">
        <v>0.72771335866300024</v>
      </c>
      <c r="E324" s="272">
        <v>7.9894318554902233</v>
      </c>
      <c r="F324" s="279">
        <v>0</v>
      </c>
      <c r="G324" s="452">
        <v>0.15398946610616579</v>
      </c>
      <c r="H324" s="274">
        <v>0</v>
      </c>
      <c r="I324" s="272">
        <v>1.2550555250970534</v>
      </c>
      <c r="J324" s="270">
        <v>0</v>
      </c>
      <c r="K324" s="275">
        <v>10.126190205356444</v>
      </c>
      <c r="L324" s="425">
        <v>-4.3480353363654321E-2</v>
      </c>
      <c r="O324" s="440"/>
    </row>
    <row r="325" spans="1:15" x14ac:dyDescent="0.25">
      <c r="A325" s="265" t="s">
        <v>700</v>
      </c>
      <c r="B325" s="265" t="s">
        <v>701</v>
      </c>
      <c r="C325" s="449">
        <v>12.265528104922696</v>
      </c>
      <c r="D325" s="274">
        <v>2.5753128789459998</v>
      </c>
      <c r="E325" s="272">
        <v>6.1614635791782266</v>
      </c>
      <c r="F325" s="279">
        <v>0</v>
      </c>
      <c r="G325" s="452">
        <v>0.4206495603935429</v>
      </c>
      <c r="H325" s="274">
        <v>0</v>
      </c>
      <c r="I325" s="272">
        <v>2.9551211942966331</v>
      </c>
      <c r="J325" s="270">
        <v>2.2271394502835801E-2</v>
      </c>
      <c r="K325" s="275">
        <v>12.134818607317236</v>
      </c>
      <c r="L325" s="425">
        <v>-1.0656654690065964E-2</v>
      </c>
      <c r="O325" s="440"/>
    </row>
    <row r="326" spans="1:15" x14ac:dyDescent="0.25">
      <c r="A326" s="265" t="s">
        <v>702</v>
      </c>
      <c r="B326" s="265" t="s">
        <v>703</v>
      </c>
      <c r="C326" s="449">
        <v>14.382290422541569</v>
      </c>
      <c r="D326" s="274">
        <v>3.249792104335</v>
      </c>
      <c r="E326" s="272">
        <v>8.1183936216826034</v>
      </c>
      <c r="F326" s="279">
        <v>0</v>
      </c>
      <c r="G326" s="452">
        <v>0.38063389600417558</v>
      </c>
      <c r="H326" s="274">
        <v>0</v>
      </c>
      <c r="I326" s="272">
        <v>2.520735642462105</v>
      </c>
      <c r="J326" s="270">
        <v>3.8679184869385749E-2</v>
      </c>
      <c r="K326" s="275">
        <v>14.30823444935327</v>
      </c>
      <c r="L326" s="425">
        <v>-5.1491084530062249E-3</v>
      </c>
      <c r="O326" s="440"/>
    </row>
    <row r="327" spans="1:15" x14ac:dyDescent="0.25">
      <c r="A327" s="265" t="s">
        <v>704</v>
      </c>
      <c r="B327" s="265" t="s">
        <v>705</v>
      </c>
      <c r="C327" s="449">
        <v>123.33562449728855</v>
      </c>
      <c r="D327" s="274">
        <v>48.482410820330998</v>
      </c>
      <c r="E327" s="272">
        <v>62.950979165061057</v>
      </c>
      <c r="F327" s="279">
        <v>5.0947933600338251</v>
      </c>
      <c r="G327" s="452">
        <v>0</v>
      </c>
      <c r="H327" s="274">
        <v>5.7246899999999998</v>
      </c>
      <c r="I327" s="272">
        <v>4.7371943589843735</v>
      </c>
      <c r="J327" s="270">
        <v>0</v>
      </c>
      <c r="K327" s="275">
        <v>126.99006770441025</v>
      </c>
      <c r="L327" s="425">
        <v>2.9630070160321296E-2</v>
      </c>
      <c r="O327" s="440"/>
    </row>
    <row r="328" spans="1:15" x14ac:dyDescent="0.25">
      <c r="A328" s="265" t="s">
        <v>706</v>
      </c>
      <c r="B328" s="265" t="s">
        <v>707</v>
      </c>
      <c r="C328" s="449">
        <v>14.857038619418715</v>
      </c>
      <c r="D328" s="274">
        <v>5.4717345244170001</v>
      </c>
      <c r="E328" s="272">
        <v>7.5871301721240965</v>
      </c>
      <c r="F328" s="279">
        <v>0</v>
      </c>
      <c r="G328" s="452">
        <v>0.37172247117573715</v>
      </c>
      <c r="H328" s="274">
        <v>0</v>
      </c>
      <c r="I328" s="272">
        <v>1.276969914041916</v>
      </c>
      <c r="J328" s="270">
        <v>0</v>
      </c>
      <c r="K328" s="275">
        <v>14.70755708175875</v>
      </c>
      <c r="L328" s="425">
        <v>-1.0061327932781049E-2</v>
      </c>
      <c r="O328" s="440"/>
    </row>
    <row r="329" spans="1:15" x14ac:dyDescent="0.25">
      <c r="A329" s="265" t="s">
        <v>708</v>
      </c>
      <c r="B329" s="265" t="s">
        <v>709</v>
      </c>
      <c r="C329" s="449">
        <v>13.30123685240342</v>
      </c>
      <c r="D329" s="274">
        <v>2.0291372311449996</v>
      </c>
      <c r="E329" s="272">
        <v>7.1580557382946965</v>
      </c>
      <c r="F329" s="279">
        <v>0</v>
      </c>
      <c r="G329" s="452">
        <v>0.44948376523289735</v>
      </c>
      <c r="H329" s="274">
        <v>0</v>
      </c>
      <c r="I329" s="272">
        <v>3.6061377464780957</v>
      </c>
      <c r="J329" s="270">
        <v>0</v>
      </c>
      <c r="K329" s="275">
        <v>13.24281448115069</v>
      </c>
      <c r="L329" s="425">
        <v>-4.3922510290592756E-3</v>
      </c>
      <c r="O329" s="440"/>
    </row>
    <row r="330" spans="1:15" x14ac:dyDescent="0.25">
      <c r="A330" s="265" t="s">
        <v>710</v>
      </c>
      <c r="B330" s="265" t="s">
        <v>711</v>
      </c>
      <c r="C330" s="449">
        <v>8.3357936194377054</v>
      </c>
      <c r="D330" s="274">
        <v>1.865695545581</v>
      </c>
      <c r="E330" s="272">
        <v>3.6638436320939531</v>
      </c>
      <c r="F330" s="279">
        <v>0</v>
      </c>
      <c r="G330" s="452">
        <v>0.40230706865488952</v>
      </c>
      <c r="H330" s="274">
        <v>0</v>
      </c>
      <c r="I330" s="272">
        <v>2.3574771925992426</v>
      </c>
      <c r="J330" s="270">
        <v>1.1056871316171382E-2</v>
      </c>
      <c r="K330" s="275">
        <v>8.3003803102452558</v>
      </c>
      <c r="L330" s="425">
        <v>-4.2483428464293455E-3</v>
      </c>
      <c r="O330" s="440"/>
    </row>
    <row r="331" spans="1:15" x14ac:dyDescent="0.25">
      <c r="A331" s="265" t="s">
        <v>712</v>
      </c>
      <c r="B331" s="265" t="s">
        <v>713</v>
      </c>
      <c r="C331" s="449">
        <v>16.697760715426387</v>
      </c>
      <c r="D331" s="274">
        <v>5.1422081717299992</v>
      </c>
      <c r="E331" s="272">
        <v>9.9053532958811044</v>
      </c>
      <c r="F331" s="279">
        <v>0</v>
      </c>
      <c r="G331" s="452">
        <v>0.11513270667035144</v>
      </c>
      <c r="H331" s="274">
        <v>0</v>
      </c>
      <c r="I331" s="272">
        <v>1.378434814615854</v>
      </c>
      <c r="J331" s="270">
        <v>0</v>
      </c>
      <c r="K331" s="275">
        <v>16.541128988897309</v>
      </c>
      <c r="L331" s="425">
        <v>-9.3804031090451555E-3</v>
      </c>
      <c r="O331" s="440"/>
    </row>
    <row r="332" spans="1:15" x14ac:dyDescent="0.25">
      <c r="A332" s="265" t="s">
        <v>714</v>
      </c>
      <c r="B332" s="265" t="s">
        <v>715</v>
      </c>
      <c r="C332" s="449">
        <v>9.6680735812244247</v>
      </c>
      <c r="D332" s="274">
        <v>1.640761996255</v>
      </c>
      <c r="E332" s="272">
        <v>6.4611773099683862</v>
      </c>
      <c r="F332" s="279">
        <v>0</v>
      </c>
      <c r="G332" s="452">
        <v>0.27709955652357654</v>
      </c>
      <c r="H332" s="274">
        <v>0</v>
      </c>
      <c r="I332" s="272">
        <v>1.2162550321262053</v>
      </c>
      <c r="J332" s="270">
        <v>0</v>
      </c>
      <c r="K332" s="275">
        <v>9.5952938948731692</v>
      </c>
      <c r="L332" s="425">
        <v>-7.5278374476374504E-3</v>
      </c>
      <c r="O332" s="440"/>
    </row>
    <row r="333" spans="1:15" x14ac:dyDescent="0.25">
      <c r="A333" s="265" t="s">
        <v>716</v>
      </c>
      <c r="B333" s="265" t="s">
        <v>864</v>
      </c>
      <c r="C333" s="449">
        <v>112.23638654640673</v>
      </c>
      <c r="D333" s="274">
        <v>39.844603743220006</v>
      </c>
      <c r="E333" s="272">
        <v>63.797785524145915</v>
      </c>
      <c r="F333" s="279">
        <v>5.1530434563863947</v>
      </c>
      <c r="G333" s="452">
        <v>0</v>
      </c>
      <c r="H333" s="274">
        <v>3.8281520000000002</v>
      </c>
      <c r="I333" s="272">
        <v>2.5898567841704474</v>
      </c>
      <c r="J333" s="270">
        <v>0</v>
      </c>
      <c r="K333" s="275">
        <v>115.21344150792277</v>
      </c>
      <c r="L333" s="425">
        <v>2.6524864646146635E-2</v>
      </c>
      <c r="O333" s="440"/>
    </row>
    <row r="334" spans="1:15" x14ac:dyDescent="0.25">
      <c r="A334" s="265" t="s">
        <v>718</v>
      </c>
      <c r="B334" s="265" t="s">
        <v>719</v>
      </c>
      <c r="C334" s="449">
        <v>14.91184663708286</v>
      </c>
      <c r="D334" s="274">
        <v>1.2993106834209995</v>
      </c>
      <c r="E334" s="272">
        <v>10.249248416957311</v>
      </c>
      <c r="F334" s="279">
        <v>0</v>
      </c>
      <c r="G334" s="452">
        <v>0.22941592511734596</v>
      </c>
      <c r="H334" s="274">
        <v>0</v>
      </c>
      <c r="I334" s="272">
        <v>2.5564242487176458</v>
      </c>
      <c r="J334" s="270">
        <v>0</v>
      </c>
      <c r="K334" s="275">
        <v>14.334399274213302</v>
      </c>
      <c r="L334" s="425">
        <v>-3.8724067979183652E-2</v>
      </c>
      <c r="O334" s="440"/>
    </row>
    <row r="335" spans="1:15" x14ac:dyDescent="0.25">
      <c r="A335" s="265" t="s">
        <v>720</v>
      </c>
      <c r="B335" s="265" t="s">
        <v>721</v>
      </c>
      <c r="C335" s="449">
        <v>110.02465356867236</v>
      </c>
      <c r="D335" s="274">
        <v>38.903054728867005</v>
      </c>
      <c r="E335" s="272">
        <v>61.20103015618961</v>
      </c>
      <c r="F335" s="279">
        <v>4.9430441721921641</v>
      </c>
      <c r="G335" s="452">
        <v>0</v>
      </c>
      <c r="H335" s="274">
        <v>6.5772069999999996</v>
      </c>
      <c r="I335" s="272">
        <v>1.6871922682467084</v>
      </c>
      <c r="J335" s="270">
        <v>0</v>
      </c>
      <c r="K335" s="275">
        <v>113.31152832549549</v>
      </c>
      <c r="L335" s="425">
        <v>2.9873984150030584E-2</v>
      </c>
      <c r="O335" s="440"/>
    </row>
    <row r="336" spans="1:15" x14ac:dyDescent="0.25">
      <c r="A336" s="265" t="s">
        <v>722</v>
      </c>
      <c r="B336" s="265" t="s">
        <v>723</v>
      </c>
      <c r="C336" s="449">
        <v>8.0968118186459073</v>
      </c>
      <c r="D336" s="274">
        <v>2.50691514196</v>
      </c>
      <c r="E336" s="272">
        <v>3.7732470994165186</v>
      </c>
      <c r="F336" s="279">
        <v>0</v>
      </c>
      <c r="G336" s="452">
        <v>0.14113439825670129</v>
      </c>
      <c r="H336" s="274">
        <v>0</v>
      </c>
      <c r="I336" s="272">
        <v>1.283342362294509</v>
      </c>
      <c r="J336" s="270">
        <v>0.38028838302643259</v>
      </c>
      <c r="K336" s="275">
        <v>8.0849273849541614</v>
      </c>
      <c r="L336" s="425">
        <v>-1.4677917627253663E-3</v>
      </c>
      <c r="O336" s="440"/>
    </row>
    <row r="337" spans="1:15" x14ac:dyDescent="0.25">
      <c r="A337" s="265" t="s">
        <v>724</v>
      </c>
      <c r="B337" s="265" t="s">
        <v>725</v>
      </c>
      <c r="C337" s="449">
        <v>269.49269665568704</v>
      </c>
      <c r="D337" s="274">
        <v>144.60163118097</v>
      </c>
      <c r="E337" s="272">
        <v>93.402999129483746</v>
      </c>
      <c r="F337" s="279">
        <v>7.5441686681635085</v>
      </c>
      <c r="G337" s="452">
        <v>0</v>
      </c>
      <c r="H337" s="274">
        <v>12.777414</v>
      </c>
      <c r="I337" s="272">
        <v>17.55912674494493</v>
      </c>
      <c r="J337" s="270">
        <v>0</v>
      </c>
      <c r="K337" s="275">
        <v>275.8853397235622</v>
      </c>
      <c r="L337" s="425">
        <v>2.3721025271577628E-2</v>
      </c>
      <c r="O337" s="440"/>
    </row>
    <row r="338" spans="1:15" x14ac:dyDescent="0.25">
      <c r="A338" s="265" t="s">
        <v>726</v>
      </c>
      <c r="B338" s="286" t="s">
        <v>1283</v>
      </c>
      <c r="C338" s="449">
        <v>142.60567852960853</v>
      </c>
      <c r="D338" s="274">
        <v>41.651154785576999</v>
      </c>
      <c r="E338" s="272">
        <v>90.090773480633189</v>
      </c>
      <c r="F338" s="279">
        <v>7.3135458335737438</v>
      </c>
      <c r="G338" s="452">
        <v>0</v>
      </c>
      <c r="H338" s="274">
        <v>5.7018779999999998</v>
      </c>
      <c r="I338" s="272">
        <v>1.6552972691256587</v>
      </c>
      <c r="J338" s="270">
        <v>0</v>
      </c>
      <c r="K338" s="275">
        <v>146.41264936890963</v>
      </c>
      <c r="L338" s="425">
        <v>2.6695787142239771E-2</v>
      </c>
      <c r="O338" s="440"/>
    </row>
    <row r="339" spans="1:15" x14ac:dyDescent="0.25">
      <c r="A339" s="265" t="s">
        <v>728</v>
      </c>
      <c r="B339" s="265" t="s">
        <v>729</v>
      </c>
      <c r="C339" s="449">
        <v>11.095794354398686</v>
      </c>
      <c r="D339" s="274">
        <v>1.7643212929829999</v>
      </c>
      <c r="E339" s="272">
        <v>7.7889951584407449</v>
      </c>
      <c r="F339" s="279">
        <v>0</v>
      </c>
      <c r="G339" s="452">
        <v>0.31317188933783363</v>
      </c>
      <c r="H339" s="274">
        <v>0</v>
      </c>
      <c r="I339" s="272">
        <v>0.99638029420071295</v>
      </c>
      <c r="J339" s="270">
        <v>0</v>
      </c>
      <c r="K339" s="275">
        <v>10.862868634962293</v>
      </c>
      <c r="L339" s="425">
        <v>-2.099225273980088E-2</v>
      </c>
      <c r="O339" s="440"/>
    </row>
    <row r="340" spans="1:15" x14ac:dyDescent="0.25">
      <c r="A340" s="265" t="s">
        <v>730</v>
      </c>
      <c r="B340" s="265" t="s">
        <v>731</v>
      </c>
      <c r="C340" s="449">
        <v>47.276404469286462</v>
      </c>
      <c r="D340" s="274">
        <v>24.313473368555002</v>
      </c>
      <c r="E340" s="272">
        <v>23.580617192800993</v>
      </c>
      <c r="F340" s="279">
        <v>0</v>
      </c>
      <c r="G340" s="452">
        <v>0</v>
      </c>
      <c r="H340" s="274">
        <v>0</v>
      </c>
      <c r="I340" s="272">
        <v>0</v>
      </c>
      <c r="J340" s="270">
        <v>0</v>
      </c>
      <c r="K340" s="275">
        <v>47.894090561355995</v>
      </c>
      <c r="L340" s="425">
        <v>1.3065420245120769E-2</v>
      </c>
      <c r="O340" s="440"/>
    </row>
    <row r="341" spans="1:15" x14ac:dyDescent="0.25">
      <c r="A341" s="265" t="s">
        <v>732</v>
      </c>
      <c r="B341" s="265" t="s">
        <v>733</v>
      </c>
      <c r="C341" s="449">
        <v>10.001258360501009</v>
      </c>
      <c r="D341" s="274">
        <v>1.2510367232499999</v>
      </c>
      <c r="E341" s="272">
        <v>5.5432617331992322</v>
      </c>
      <c r="F341" s="279">
        <v>0</v>
      </c>
      <c r="G341" s="452">
        <v>0.23942332650299905</v>
      </c>
      <c r="H341" s="274">
        <v>0</v>
      </c>
      <c r="I341" s="272">
        <v>2.7645878605100092</v>
      </c>
      <c r="J341" s="270">
        <v>0.22426503568501283</v>
      </c>
      <c r="K341" s="275">
        <v>10.022574679147255</v>
      </c>
      <c r="L341" s="425">
        <v>2.1313636622400101E-3</v>
      </c>
      <c r="O341" s="440"/>
    </row>
    <row r="342" spans="1:15" x14ac:dyDescent="0.25">
      <c r="A342" s="265" t="s">
        <v>734</v>
      </c>
      <c r="B342" s="265" t="s">
        <v>735</v>
      </c>
      <c r="C342" s="449">
        <v>11.925296653286475</v>
      </c>
      <c r="D342" s="274">
        <v>2.1419246290499996</v>
      </c>
      <c r="E342" s="272">
        <v>6.2529583834618165</v>
      </c>
      <c r="F342" s="279">
        <v>0</v>
      </c>
      <c r="G342" s="452">
        <v>0.39677420186961965</v>
      </c>
      <c r="H342" s="274">
        <v>0</v>
      </c>
      <c r="I342" s="272">
        <v>3.0440297281305937</v>
      </c>
      <c r="J342" s="270">
        <v>7.3039133302474531E-3</v>
      </c>
      <c r="K342" s="275">
        <v>11.842990855842277</v>
      </c>
      <c r="L342" s="425">
        <v>-6.901781971311808E-3</v>
      </c>
      <c r="O342" s="440"/>
    </row>
    <row r="343" spans="1:15" x14ac:dyDescent="0.25">
      <c r="A343" s="265" t="s">
        <v>736</v>
      </c>
      <c r="B343" s="265" t="s">
        <v>737</v>
      </c>
      <c r="C343" s="449">
        <v>231.31066075367465</v>
      </c>
      <c r="D343" s="274">
        <v>86.080804837542004</v>
      </c>
      <c r="E343" s="272">
        <v>123.44632170141189</v>
      </c>
      <c r="F343" s="279">
        <v>9.9709831300437148</v>
      </c>
      <c r="G343" s="452">
        <v>0</v>
      </c>
      <c r="H343" s="274">
        <v>12.929409</v>
      </c>
      <c r="I343" s="272">
        <v>5.490312232758181</v>
      </c>
      <c r="J343" s="270">
        <v>0</v>
      </c>
      <c r="K343" s="275">
        <v>237.91783090175579</v>
      </c>
      <c r="L343" s="425">
        <v>2.8564053755901847E-2</v>
      </c>
      <c r="O343" s="440"/>
    </row>
    <row r="344" spans="1:15" x14ac:dyDescent="0.25">
      <c r="A344" s="265" t="s">
        <v>738</v>
      </c>
      <c r="B344" s="286" t="s">
        <v>1284</v>
      </c>
      <c r="C344" s="449">
        <v>224.67561036867212</v>
      </c>
      <c r="D344" s="274">
        <v>92.178546593617995</v>
      </c>
      <c r="E344" s="272">
        <v>116.99062270938697</v>
      </c>
      <c r="F344" s="279">
        <v>9.4497005758495778</v>
      </c>
      <c r="G344" s="452">
        <v>0</v>
      </c>
      <c r="H344" s="274">
        <v>10.308569</v>
      </c>
      <c r="I344" s="272">
        <v>3.5090806611954823</v>
      </c>
      <c r="J344" s="270">
        <v>0</v>
      </c>
      <c r="K344" s="275">
        <v>232.43651954005</v>
      </c>
      <c r="L344" s="425">
        <v>3.4542731000676632E-2</v>
      </c>
      <c r="O344" s="440"/>
    </row>
    <row r="345" spans="1:15" x14ac:dyDescent="0.25">
      <c r="A345" s="265" t="s">
        <v>740</v>
      </c>
      <c r="B345" s="265" t="s">
        <v>741</v>
      </c>
      <c r="C345" s="449">
        <v>204.6493839612005</v>
      </c>
      <c r="D345" s="274">
        <v>88.531964944746008</v>
      </c>
      <c r="E345" s="272">
        <v>104.05101403045424</v>
      </c>
      <c r="F345" s="279">
        <v>8.4039036036185184</v>
      </c>
      <c r="G345" s="452">
        <v>0</v>
      </c>
      <c r="H345" s="274">
        <v>6.58188</v>
      </c>
      <c r="I345" s="272">
        <v>4.169290038844701</v>
      </c>
      <c r="J345" s="270">
        <v>0</v>
      </c>
      <c r="K345" s="275">
        <v>211.7380526176635</v>
      </c>
      <c r="L345" s="425">
        <v>3.4638113827926018E-2</v>
      </c>
      <c r="O345" s="440"/>
    </row>
    <row r="346" spans="1:15" x14ac:dyDescent="0.25">
      <c r="A346" s="265" t="s">
        <v>742</v>
      </c>
      <c r="B346" s="265" t="s">
        <v>743</v>
      </c>
      <c r="C346" s="449">
        <v>178.07973551376071</v>
      </c>
      <c r="D346" s="274">
        <v>96.854237162700997</v>
      </c>
      <c r="E346" s="272">
        <v>57.855683548318218</v>
      </c>
      <c r="F346" s="279">
        <v>4.6730576579495144</v>
      </c>
      <c r="G346" s="452">
        <v>0</v>
      </c>
      <c r="H346" s="274">
        <v>13.348881</v>
      </c>
      <c r="I346" s="272">
        <v>9.7470646194254851</v>
      </c>
      <c r="J346" s="270">
        <v>0</v>
      </c>
      <c r="K346" s="275">
        <v>182.47892398839423</v>
      </c>
      <c r="L346" s="425">
        <v>2.4703476012820007E-2</v>
      </c>
      <c r="O346" s="440"/>
    </row>
    <row r="347" spans="1:15" x14ac:dyDescent="0.25">
      <c r="A347" s="265" t="s">
        <v>744</v>
      </c>
      <c r="B347" s="265" t="s">
        <v>745</v>
      </c>
      <c r="C347" s="449">
        <v>133.23732938626543</v>
      </c>
      <c r="D347" s="274">
        <v>32.616584849271</v>
      </c>
      <c r="E347" s="272">
        <v>89.941333932874187</v>
      </c>
      <c r="F347" s="279">
        <v>7.2647895511168539</v>
      </c>
      <c r="G347" s="452">
        <v>0</v>
      </c>
      <c r="H347" s="274">
        <v>4.0430440000000001</v>
      </c>
      <c r="I347" s="272">
        <v>3.3260918994314186</v>
      </c>
      <c r="J347" s="270">
        <v>0</v>
      </c>
      <c r="K347" s="275">
        <v>137.19184423269348</v>
      </c>
      <c r="L347" s="425">
        <v>2.9680231993870178E-2</v>
      </c>
      <c r="O347" s="440"/>
    </row>
    <row r="348" spans="1:15" x14ac:dyDescent="0.25">
      <c r="A348" s="265" t="s">
        <v>746</v>
      </c>
      <c r="B348" s="265" t="s">
        <v>747</v>
      </c>
      <c r="C348" s="449">
        <v>13.890274411147187</v>
      </c>
      <c r="D348" s="274">
        <v>3.203466805898</v>
      </c>
      <c r="E348" s="272">
        <v>8.816125742905184</v>
      </c>
      <c r="F348" s="279">
        <v>0</v>
      </c>
      <c r="G348" s="452">
        <v>0.43779560882579965</v>
      </c>
      <c r="H348" s="274">
        <v>0</v>
      </c>
      <c r="I348" s="272">
        <v>1.4218621480160585</v>
      </c>
      <c r="J348" s="270">
        <v>0</v>
      </c>
      <c r="K348" s="275">
        <v>13.879250305645042</v>
      </c>
      <c r="L348" s="425">
        <v>-7.9365642289238605E-4</v>
      </c>
      <c r="O348" s="440"/>
    </row>
    <row r="349" spans="1:15" x14ac:dyDescent="0.25">
      <c r="A349" s="265" t="s">
        <v>748</v>
      </c>
      <c r="B349" s="265" t="s">
        <v>749</v>
      </c>
      <c r="C349" s="449">
        <v>349.68611380891974</v>
      </c>
      <c r="D349" s="274">
        <v>63.488612303910998</v>
      </c>
      <c r="E349" s="272">
        <v>266.99016215917459</v>
      </c>
      <c r="F349" s="279">
        <v>21.545636948901652</v>
      </c>
      <c r="G349" s="452">
        <v>0</v>
      </c>
      <c r="H349" s="274">
        <v>9.3052259999999993</v>
      </c>
      <c r="I349" s="272">
        <v>1.9696090217900182</v>
      </c>
      <c r="J349" s="270">
        <v>0</v>
      </c>
      <c r="K349" s="275">
        <v>363.29924643377728</v>
      </c>
      <c r="L349" s="425">
        <v>3.8929577376058504E-2</v>
      </c>
      <c r="O349" s="440"/>
    </row>
    <row r="350" spans="1:15" x14ac:dyDescent="0.25">
      <c r="A350" s="265" t="s">
        <v>750</v>
      </c>
      <c r="B350" s="265" t="s">
        <v>751</v>
      </c>
      <c r="C350" s="449">
        <v>12.9411199934886</v>
      </c>
      <c r="D350" s="274">
        <v>2.4446193776309997</v>
      </c>
      <c r="E350" s="272">
        <v>8.8376840713565681</v>
      </c>
      <c r="F350" s="279">
        <v>0</v>
      </c>
      <c r="G350" s="452">
        <v>1.1097529488819341E-4</v>
      </c>
      <c r="H350" s="274">
        <v>0</v>
      </c>
      <c r="I350" s="272">
        <v>1.5392008646708668</v>
      </c>
      <c r="J350" s="270">
        <v>0</v>
      </c>
      <c r="K350" s="275">
        <v>12.821615288953323</v>
      </c>
      <c r="L350" s="425">
        <v>-9.2344947419857604E-3</v>
      </c>
      <c r="O350" s="440"/>
    </row>
    <row r="351" spans="1:15" x14ac:dyDescent="0.25">
      <c r="A351" s="265" t="s">
        <v>752</v>
      </c>
      <c r="B351" s="265" t="s">
        <v>753</v>
      </c>
      <c r="C351" s="449">
        <v>11.560802891132596</v>
      </c>
      <c r="D351" s="274">
        <v>4.3592529275540004</v>
      </c>
      <c r="E351" s="272">
        <v>5.8595866660061526</v>
      </c>
      <c r="F351" s="279">
        <v>0</v>
      </c>
      <c r="G351" s="452">
        <v>0.28589487980222583</v>
      </c>
      <c r="H351" s="274">
        <v>0</v>
      </c>
      <c r="I351" s="272">
        <v>0.89867246903810272</v>
      </c>
      <c r="J351" s="270">
        <v>0</v>
      </c>
      <c r="K351" s="275">
        <v>11.40340694240048</v>
      </c>
      <c r="L351" s="425">
        <v>-1.3614620906030887E-2</v>
      </c>
      <c r="O351" s="440"/>
    </row>
    <row r="352" spans="1:15" x14ac:dyDescent="0.25">
      <c r="A352" s="265" t="s">
        <v>754</v>
      </c>
      <c r="B352" s="265" t="s">
        <v>755</v>
      </c>
      <c r="C352" s="449">
        <v>13.09192021778674</v>
      </c>
      <c r="D352" s="274">
        <v>1.1849734661490001</v>
      </c>
      <c r="E352" s="272">
        <v>9.7869189915233346</v>
      </c>
      <c r="F352" s="279">
        <v>0</v>
      </c>
      <c r="G352" s="452">
        <v>0.37154879179645561</v>
      </c>
      <c r="H352" s="274">
        <v>0</v>
      </c>
      <c r="I352" s="272">
        <v>1.3563499568587771</v>
      </c>
      <c r="J352" s="270">
        <v>0</v>
      </c>
      <c r="K352" s="275">
        <v>12.699791206327566</v>
      </c>
      <c r="L352" s="425">
        <v>-2.9951986029247687E-2</v>
      </c>
      <c r="O352" s="440"/>
    </row>
    <row r="353" spans="1:15" x14ac:dyDescent="0.25">
      <c r="A353" s="265" t="s">
        <v>756</v>
      </c>
      <c r="B353" s="265" t="s">
        <v>757</v>
      </c>
      <c r="C353" s="449">
        <v>18.396030474518771</v>
      </c>
      <c r="D353" s="274">
        <v>2.0725646349460001</v>
      </c>
      <c r="E353" s="272">
        <v>12.605183704426924</v>
      </c>
      <c r="F353" s="279">
        <v>0</v>
      </c>
      <c r="G353" s="452">
        <v>0.27708885172568082</v>
      </c>
      <c r="H353" s="274">
        <v>0</v>
      </c>
      <c r="I353" s="272">
        <v>3.0042515841651842</v>
      </c>
      <c r="J353" s="270">
        <v>0.16576284868785576</v>
      </c>
      <c r="K353" s="275">
        <v>18.124851623951646</v>
      </c>
      <c r="L353" s="425">
        <v>-1.4741161194679907E-2</v>
      </c>
      <c r="O353" s="440"/>
    </row>
    <row r="354" spans="1:15" x14ac:dyDescent="0.25">
      <c r="A354" s="265" t="s">
        <v>758</v>
      </c>
      <c r="B354" s="265" t="s">
        <v>759</v>
      </c>
      <c r="C354" s="449">
        <v>7.4779483592431291</v>
      </c>
      <c r="D354" s="274">
        <v>2.6393898114659997</v>
      </c>
      <c r="E354" s="272">
        <v>3.6172550061892701</v>
      </c>
      <c r="F354" s="279">
        <v>0</v>
      </c>
      <c r="G354" s="452">
        <v>0.23055949565847561</v>
      </c>
      <c r="H354" s="274">
        <v>0</v>
      </c>
      <c r="I354" s="272">
        <v>0.9527543264611894</v>
      </c>
      <c r="J354" s="270">
        <v>0</v>
      </c>
      <c r="K354" s="275">
        <v>7.4399586397749342</v>
      </c>
      <c r="L354" s="425">
        <v>-5.0802329252832568E-3</v>
      </c>
      <c r="O354" s="440"/>
    </row>
    <row r="355" spans="1:15" x14ac:dyDescent="0.25">
      <c r="A355" s="265" t="s">
        <v>760</v>
      </c>
      <c r="B355" s="265" t="s">
        <v>761</v>
      </c>
      <c r="C355" s="449">
        <v>12.891175134230195</v>
      </c>
      <c r="D355" s="274">
        <v>2.5029756230449998</v>
      </c>
      <c r="E355" s="272">
        <v>8.6395107495095846</v>
      </c>
      <c r="F355" s="279">
        <v>0</v>
      </c>
      <c r="G355" s="452">
        <v>0.12281143905741014</v>
      </c>
      <c r="H355" s="274">
        <v>0</v>
      </c>
      <c r="I355" s="272">
        <v>1.4981755080291363</v>
      </c>
      <c r="J355" s="270">
        <v>0</v>
      </c>
      <c r="K355" s="275">
        <v>12.763473319641131</v>
      </c>
      <c r="L355" s="425">
        <v>-9.9061422453237437E-3</v>
      </c>
      <c r="O355" s="440"/>
    </row>
    <row r="356" spans="1:15" x14ac:dyDescent="0.25">
      <c r="A356" s="265" t="s">
        <v>762</v>
      </c>
      <c r="B356" s="265" t="s">
        <v>763</v>
      </c>
      <c r="C356" s="449">
        <v>112.03195303904158</v>
      </c>
      <c r="D356" s="274">
        <v>14.561780720948001</v>
      </c>
      <c r="E356" s="272">
        <v>89.559235951351184</v>
      </c>
      <c r="F356" s="279">
        <v>7.2338386767134217</v>
      </c>
      <c r="G356" s="452">
        <v>0</v>
      </c>
      <c r="H356" s="274">
        <v>0</v>
      </c>
      <c r="I356" s="272">
        <v>2.6603649204356858</v>
      </c>
      <c r="J356" s="270">
        <v>0</v>
      </c>
      <c r="K356" s="275">
        <v>114.01522026944829</v>
      </c>
      <c r="L356" s="425">
        <v>1.7702692639086359E-2</v>
      </c>
      <c r="O356" s="440"/>
    </row>
    <row r="357" spans="1:15" x14ac:dyDescent="0.25">
      <c r="A357" s="265" t="s">
        <v>764</v>
      </c>
      <c r="B357" s="265" t="s">
        <v>765</v>
      </c>
      <c r="C357" s="449">
        <v>7.1436041937697778</v>
      </c>
      <c r="D357" s="274">
        <v>1.351611130569</v>
      </c>
      <c r="E357" s="272">
        <v>4.6423930250427174</v>
      </c>
      <c r="F357" s="279">
        <v>0</v>
      </c>
      <c r="G357" s="452">
        <v>5.8078518821621988E-2</v>
      </c>
      <c r="H357" s="274">
        <v>0</v>
      </c>
      <c r="I357" s="272">
        <v>0.70512875958003707</v>
      </c>
      <c r="J357" s="270">
        <v>0.37263842197429287</v>
      </c>
      <c r="K357" s="275">
        <v>7.1298498559876702</v>
      </c>
      <c r="L357" s="425">
        <v>-1.9254059168204432E-3</v>
      </c>
      <c r="O357" s="440"/>
    </row>
    <row r="358" spans="1:15" x14ac:dyDescent="0.25">
      <c r="A358" s="265" t="s">
        <v>766</v>
      </c>
      <c r="B358" s="265" t="s">
        <v>767</v>
      </c>
      <c r="C358" s="449">
        <v>10.919431598686856</v>
      </c>
      <c r="D358" s="274">
        <v>2.8049250539669996</v>
      </c>
      <c r="E358" s="272">
        <v>5.8733233081351601</v>
      </c>
      <c r="F358" s="279">
        <v>0</v>
      </c>
      <c r="G358" s="452">
        <v>0.38910382366359525</v>
      </c>
      <c r="H358" s="274">
        <v>0</v>
      </c>
      <c r="I358" s="272">
        <v>1.4283240056171316</v>
      </c>
      <c r="J358" s="270">
        <v>0.38683045727712984</v>
      </c>
      <c r="K358" s="275">
        <v>10.882506648660016</v>
      </c>
      <c r="L358" s="425">
        <v>-3.3815816961828642E-3</v>
      </c>
      <c r="O358" s="440"/>
    </row>
    <row r="359" spans="1:15" x14ac:dyDescent="0.25">
      <c r="A359" s="265" t="s">
        <v>768</v>
      </c>
      <c r="B359" s="265" t="s">
        <v>769</v>
      </c>
      <c r="C359" s="449">
        <v>11.788517788347761</v>
      </c>
      <c r="D359" s="274">
        <v>3.25379132585</v>
      </c>
      <c r="E359" s="272">
        <v>6.9684446431081426</v>
      </c>
      <c r="F359" s="279">
        <v>0</v>
      </c>
      <c r="G359" s="452">
        <v>0.12547954758468285</v>
      </c>
      <c r="H359" s="274">
        <v>0</v>
      </c>
      <c r="I359" s="272">
        <v>1.2639753941634106</v>
      </c>
      <c r="J359" s="270">
        <v>0</v>
      </c>
      <c r="K359" s="275">
        <v>11.611690910706237</v>
      </c>
      <c r="L359" s="425">
        <v>-1.4999924572053219E-2</v>
      </c>
      <c r="O359" s="440"/>
    </row>
    <row r="360" spans="1:15" x14ac:dyDescent="0.25">
      <c r="A360" s="265" t="s">
        <v>770</v>
      </c>
      <c r="B360" s="265" t="s">
        <v>771</v>
      </c>
      <c r="C360" s="449">
        <v>11.152774657695293</v>
      </c>
      <c r="D360" s="274">
        <v>2.9523040687170004</v>
      </c>
      <c r="E360" s="272">
        <v>6.2454838143616724</v>
      </c>
      <c r="F360" s="279">
        <v>0</v>
      </c>
      <c r="G360" s="452">
        <v>0.12597050324872211</v>
      </c>
      <c r="H360" s="274">
        <v>0</v>
      </c>
      <c r="I360" s="272">
        <v>1.3855216490209643</v>
      </c>
      <c r="J360" s="270">
        <v>0.38057065500606652</v>
      </c>
      <c r="K360" s="275">
        <v>11.089850690354425</v>
      </c>
      <c r="L360" s="425">
        <v>-5.6420011407162709E-3</v>
      </c>
      <c r="O360" s="440"/>
    </row>
    <row r="361" spans="1:15" x14ac:dyDescent="0.25">
      <c r="A361" s="265" t="s">
        <v>772</v>
      </c>
      <c r="B361" s="265" t="s">
        <v>773</v>
      </c>
      <c r="C361" s="449">
        <v>94.206994307675814</v>
      </c>
      <c r="D361" s="274">
        <v>52.528032284055996</v>
      </c>
      <c r="E361" s="272">
        <v>42.832851671816265</v>
      </c>
      <c r="F361" s="279">
        <v>0</v>
      </c>
      <c r="G361" s="452">
        <v>0</v>
      </c>
      <c r="H361" s="274">
        <v>0</v>
      </c>
      <c r="I361" s="272">
        <v>0</v>
      </c>
      <c r="J361" s="270">
        <v>0</v>
      </c>
      <c r="K361" s="275">
        <v>95.360883955872268</v>
      </c>
      <c r="L361" s="425">
        <v>1.2248449880779578E-2</v>
      </c>
      <c r="O361" s="440"/>
    </row>
    <row r="362" spans="1:15" x14ac:dyDescent="0.25">
      <c r="A362" s="265" t="s">
        <v>774</v>
      </c>
      <c r="B362" s="265" t="s">
        <v>775</v>
      </c>
      <c r="C362" s="449">
        <v>8.0567152828567252</v>
      </c>
      <c r="D362" s="274">
        <v>2.2197730082340001</v>
      </c>
      <c r="E362" s="272">
        <v>3.8030870907830692</v>
      </c>
      <c r="F362" s="279">
        <v>0</v>
      </c>
      <c r="G362" s="452">
        <v>0.5712043300206896</v>
      </c>
      <c r="H362" s="274">
        <v>0</v>
      </c>
      <c r="I362" s="272">
        <v>1.3701168538900468</v>
      </c>
      <c r="J362" s="270">
        <v>0.10187823890316397</v>
      </c>
      <c r="K362" s="275">
        <v>8.0660595218309687</v>
      </c>
      <c r="L362" s="425">
        <v>1.1598075203335561E-3</v>
      </c>
      <c r="O362" s="440"/>
    </row>
    <row r="363" spans="1:15" x14ac:dyDescent="0.25">
      <c r="A363" s="265" t="s">
        <v>776</v>
      </c>
      <c r="B363" s="265" t="s">
        <v>777</v>
      </c>
      <c r="C363" s="449">
        <v>4.0649595470092432</v>
      </c>
      <c r="D363" s="274">
        <v>1.206878379523</v>
      </c>
      <c r="E363" s="272">
        <v>2.150152825052932</v>
      </c>
      <c r="F363" s="279">
        <v>0</v>
      </c>
      <c r="G363" s="452">
        <v>0.14377065934893965</v>
      </c>
      <c r="H363" s="274">
        <v>0</v>
      </c>
      <c r="I363" s="272">
        <v>0.39807686606541026</v>
      </c>
      <c r="J363" s="270">
        <v>0.1715296510630106</v>
      </c>
      <c r="K363" s="275">
        <v>4.0704083810532934</v>
      </c>
      <c r="L363" s="425">
        <v>1.3404399185372204E-3</v>
      </c>
      <c r="O363" s="440"/>
    </row>
    <row r="364" spans="1:15" x14ac:dyDescent="0.25">
      <c r="A364" s="265" t="s">
        <v>778</v>
      </c>
      <c r="B364" s="265" t="s">
        <v>779</v>
      </c>
      <c r="C364" s="449">
        <v>525.19677035049904</v>
      </c>
      <c r="D364" s="274">
        <v>76.53434025199401</v>
      </c>
      <c r="E364" s="272">
        <v>418.86272558624393</v>
      </c>
      <c r="F364" s="279">
        <v>33.835165102232459</v>
      </c>
      <c r="G364" s="452">
        <v>0</v>
      </c>
      <c r="H364" s="274">
        <v>12.051045</v>
      </c>
      <c r="I364" s="272">
        <v>3.5464082278855678</v>
      </c>
      <c r="J364" s="270">
        <v>0</v>
      </c>
      <c r="K364" s="275">
        <v>544.82968416835604</v>
      </c>
      <c r="L364" s="425">
        <v>3.7382015515355589E-2</v>
      </c>
      <c r="O364" s="440"/>
    </row>
    <row r="365" spans="1:15" x14ac:dyDescent="0.25">
      <c r="A365" s="265" t="s">
        <v>780</v>
      </c>
      <c r="B365" s="265" t="s">
        <v>781</v>
      </c>
      <c r="C365" s="449">
        <v>78.237589357467371</v>
      </c>
      <c r="D365" s="274">
        <v>38.030339432867002</v>
      </c>
      <c r="E365" s="272">
        <v>41.217085038148802</v>
      </c>
      <c r="F365" s="279">
        <v>0</v>
      </c>
      <c r="G365" s="452">
        <v>0</v>
      </c>
      <c r="H365" s="274">
        <v>0</v>
      </c>
      <c r="I365" s="272">
        <v>0</v>
      </c>
      <c r="J365" s="270">
        <v>0</v>
      </c>
      <c r="K365" s="275">
        <v>79.24742447101579</v>
      </c>
      <c r="L365" s="425">
        <v>1.2907288195377353E-2</v>
      </c>
      <c r="O365" s="440"/>
    </row>
    <row r="366" spans="1:15" x14ac:dyDescent="0.25">
      <c r="A366" s="265" t="s">
        <v>782</v>
      </c>
      <c r="B366" s="265" t="s">
        <v>783</v>
      </c>
      <c r="C366" s="449">
        <v>196.26972385219349</v>
      </c>
      <c r="D366" s="274">
        <v>119.85554099720599</v>
      </c>
      <c r="E366" s="272">
        <v>54.076065584828541</v>
      </c>
      <c r="F366" s="279">
        <v>4.3703889406782981</v>
      </c>
      <c r="G366" s="452">
        <v>0</v>
      </c>
      <c r="H366" s="274">
        <v>13.930562</v>
      </c>
      <c r="I366" s="272">
        <v>7.1073697990012059</v>
      </c>
      <c r="J366" s="270">
        <v>0</v>
      </c>
      <c r="K366" s="275">
        <v>199.33992732171407</v>
      </c>
      <c r="L366" s="425">
        <v>1.5642776732251798E-2</v>
      </c>
      <c r="O366" s="440"/>
    </row>
    <row r="367" spans="1:15" x14ac:dyDescent="0.25">
      <c r="A367" s="265" t="s">
        <v>784</v>
      </c>
      <c r="B367" s="265" t="s">
        <v>785</v>
      </c>
      <c r="C367" s="449">
        <v>9.0073722697188447</v>
      </c>
      <c r="D367" s="274">
        <v>1.549056444726</v>
      </c>
      <c r="E367" s="272">
        <v>6.4865513477644905</v>
      </c>
      <c r="F367" s="279">
        <v>0</v>
      </c>
      <c r="G367" s="452">
        <v>0</v>
      </c>
      <c r="H367" s="274">
        <v>0</v>
      </c>
      <c r="I367" s="272">
        <v>0.70875222555261785</v>
      </c>
      <c r="J367" s="270">
        <v>0</v>
      </c>
      <c r="K367" s="275">
        <v>8.7443600180431087</v>
      </c>
      <c r="L367" s="425">
        <v>-2.9199664874509031E-2</v>
      </c>
      <c r="O367" s="440"/>
    </row>
    <row r="368" spans="1:15" x14ac:dyDescent="0.25">
      <c r="A368" s="265" t="s">
        <v>786</v>
      </c>
      <c r="B368" s="286" t="s">
        <v>1285</v>
      </c>
      <c r="C368" s="449">
        <v>218.46813108943152</v>
      </c>
      <c r="D368" s="274">
        <v>86.234559179618998</v>
      </c>
      <c r="E368" s="272">
        <v>113.5301781443157</v>
      </c>
      <c r="F368" s="279">
        <v>9.2165694951267536</v>
      </c>
      <c r="G368" s="452">
        <v>0</v>
      </c>
      <c r="H368" s="274">
        <v>12.426291000000001</v>
      </c>
      <c r="I368" s="272">
        <v>2.9273257460859554</v>
      </c>
      <c r="J368" s="270">
        <v>0</v>
      </c>
      <c r="K368" s="275">
        <v>224.33492356514739</v>
      </c>
      <c r="L368" s="425">
        <v>2.6854225586404885E-2</v>
      </c>
      <c r="O368" s="440"/>
    </row>
    <row r="369" spans="1:15" x14ac:dyDescent="0.25">
      <c r="A369" s="265" t="s">
        <v>788</v>
      </c>
      <c r="B369" s="265" t="s">
        <v>789</v>
      </c>
      <c r="C369" s="449">
        <v>334.99991597772936</v>
      </c>
      <c r="D369" s="274">
        <v>55.548219485479002</v>
      </c>
      <c r="E369" s="272">
        <v>251.23646225973084</v>
      </c>
      <c r="F369" s="279">
        <v>20.292517713493556</v>
      </c>
      <c r="G369" s="452">
        <v>0</v>
      </c>
      <c r="H369" s="274">
        <v>5.5521209999999996</v>
      </c>
      <c r="I369" s="272">
        <v>11.61183779477787</v>
      </c>
      <c r="J369" s="270">
        <v>2.6610505009478675</v>
      </c>
      <c r="K369" s="275">
        <v>346.90220875442913</v>
      </c>
      <c r="L369" s="425">
        <v>3.552924108043963E-2</v>
      </c>
      <c r="O369" s="440"/>
    </row>
    <row r="370" spans="1:15" x14ac:dyDescent="0.25">
      <c r="A370" s="265" t="s">
        <v>792</v>
      </c>
      <c r="B370" s="265" t="s">
        <v>793</v>
      </c>
      <c r="C370" s="449">
        <v>11.806880023906169</v>
      </c>
      <c r="D370" s="274">
        <v>1.8164055590059998</v>
      </c>
      <c r="E370" s="272">
        <v>7.5138608213387847</v>
      </c>
      <c r="F370" s="279">
        <v>0</v>
      </c>
      <c r="G370" s="452">
        <v>0.39376844088736912</v>
      </c>
      <c r="H370" s="274">
        <v>0</v>
      </c>
      <c r="I370" s="272">
        <v>1.9522391528268306</v>
      </c>
      <c r="J370" s="270">
        <v>3.7161412311009445E-2</v>
      </c>
      <c r="K370" s="275">
        <v>11.713435386369994</v>
      </c>
      <c r="L370" s="425">
        <v>-7.9144225525262651E-3</v>
      </c>
      <c r="O370" s="440"/>
    </row>
    <row r="371" spans="1:15" x14ac:dyDescent="0.25">
      <c r="A371" s="265" t="s">
        <v>794</v>
      </c>
      <c r="B371" s="265" t="s">
        <v>795</v>
      </c>
      <c r="C371" s="449">
        <v>84.39053651247626</v>
      </c>
      <c r="D371" s="274">
        <v>10.503479887101999</v>
      </c>
      <c r="E371" s="272">
        <v>67.1798628698389</v>
      </c>
      <c r="F371" s="279">
        <v>5.4537311633566024</v>
      </c>
      <c r="G371" s="452">
        <v>0</v>
      </c>
      <c r="H371" s="274">
        <v>1.13263</v>
      </c>
      <c r="I371" s="272">
        <v>2.700148684918585</v>
      </c>
      <c r="J371" s="270">
        <v>0</v>
      </c>
      <c r="K371" s="275">
        <v>86.969852605216104</v>
      </c>
      <c r="L371" s="425">
        <v>3.0564044255821501E-2</v>
      </c>
      <c r="O371" s="440"/>
    </row>
    <row r="372" spans="1:15" x14ac:dyDescent="0.25">
      <c r="A372" s="265" t="s">
        <v>796</v>
      </c>
      <c r="B372" s="286" t="s">
        <v>1286</v>
      </c>
      <c r="C372" s="449">
        <v>249.73351083769143</v>
      </c>
      <c r="D372" s="274">
        <v>99.878102335051992</v>
      </c>
      <c r="E372" s="272">
        <v>130.01694465006062</v>
      </c>
      <c r="F372" s="279">
        <v>10.501539769127668</v>
      </c>
      <c r="G372" s="452">
        <v>0</v>
      </c>
      <c r="H372" s="274">
        <v>14.326370000000001</v>
      </c>
      <c r="I372" s="272">
        <v>1.6608664441039964</v>
      </c>
      <c r="J372" s="270">
        <v>0</v>
      </c>
      <c r="K372" s="275">
        <v>256.38382319834432</v>
      </c>
      <c r="L372" s="425">
        <v>2.6629635479617744E-2</v>
      </c>
      <c r="O372" s="440"/>
    </row>
    <row r="373" spans="1:15" x14ac:dyDescent="0.25">
      <c r="A373" s="265" t="s">
        <v>798</v>
      </c>
      <c r="B373" s="265" t="s">
        <v>799</v>
      </c>
      <c r="C373" s="449">
        <v>12.86661397790963</v>
      </c>
      <c r="D373" s="274">
        <v>1.1394478388220004</v>
      </c>
      <c r="E373" s="272">
        <v>9.6278262236450178</v>
      </c>
      <c r="F373" s="279">
        <v>0</v>
      </c>
      <c r="G373" s="452">
        <v>8.5245098709626529E-2</v>
      </c>
      <c r="H373" s="274">
        <v>0</v>
      </c>
      <c r="I373" s="272">
        <v>1.3353973729451949</v>
      </c>
      <c r="J373" s="270">
        <v>0</v>
      </c>
      <c r="K373" s="275">
        <v>12.18791653412184</v>
      </c>
      <c r="L373" s="425">
        <v>-5.2748721998890226E-2</v>
      </c>
      <c r="O373" s="440"/>
    </row>
    <row r="374" spans="1:15" x14ac:dyDescent="0.25">
      <c r="A374" s="265" t="s">
        <v>800</v>
      </c>
      <c r="B374" s="265" t="s">
        <v>801</v>
      </c>
      <c r="C374" s="449">
        <v>112.16921719199325</v>
      </c>
      <c r="D374" s="274">
        <v>6.9578326472779999</v>
      </c>
      <c r="E374" s="272">
        <v>92.577434319477035</v>
      </c>
      <c r="F374" s="279">
        <v>7.4781892323178951</v>
      </c>
      <c r="G374" s="452">
        <v>0</v>
      </c>
      <c r="H374" s="274">
        <v>0</v>
      </c>
      <c r="I374" s="272">
        <v>3.4665583958843409</v>
      </c>
      <c r="J374" s="270">
        <v>0</v>
      </c>
      <c r="K374" s="275">
        <v>110.48001459495725</v>
      </c>
      <c r="L374" s="425">
        <v>-1.5059413262594988E-2</v>
      </c>
      <c r="O374" s="440"/>
    </row>
    <row r="375" spans="1:15" x14ac:dyDescent="0.25">
      <c r="A375" s="265" t="s">
        <v>802</v>
      </c>
      <c r="B375" s="286" t="s">
        <v>1287</v>
      </c>
      <c r="C375" s="449">
        <v>214.49611198049962</v>
      </c>
      <c r="D375" s="274">
        <v>101.654858663385</v>
      </c>
      <c r="E375" s="272">
        <v>97.17017134076994</v>
      </c>
      <c r="F375" s="279">
        <v>7.8482743001602735</v>
      </c>
      <c r="G375" s="452">
        <v>0</v>
      </c>
      <c r="H375" s="274">
        <v>11.003681</v>
      </c>
      <c r="I375" s="272">
        <v>2.5706008433846308</v>
      </c>
      <c r="J375" s="270">
        <v>0</v>
      </c>
      <c r="K375" s="275">
        <v>220.24758614769985</v>
      </c>
      <c r="L375" s="425">
        <v>2.681388540843626E-2</v>
      </c>
      <c r="O375" s="440"/>
    </row>
    <row r="376" spans="1:15" x14ac:dyDescent="0.25">
      <c r="A376" s="265" t="s">
        <v>804</v>
      </c>
      <c r="B376" s="265" t="s">
        <v>805</v>
      </c>
      <c r="C376" s="449">
        <v>10.226857893858975</v>
      </c>
      <c r="D376" s="274">
        <v>2.528655597722</v>
      </c>
      <c r="E376" s="272">
        <v>5.7949552102055142</v>
      </c>
      <c r="F376" s="279">
        <v>0</v>
      </c>
      <c r="G376" s="452">
        <v>0.20667154063155568</v>
      </c>
      <c r="H376" s="274">
        <v>0</v>
      </c>
      <c r="I376" s="272">
        <v>1.6003655547137712</v>
      </c>
      <c r="J376" s="270">
        <v>0</v>
      </c>
      <c r="K376" s="275">
        <v>10.130647903272843</v>
      </c>
      <c r="L376" s="425">
        <v>-9.4075806650158311E-3</v>
      </c>
      <c r="O376" s="440"/>
    </row>
    <row r="377" spans="1:15" x14ac:dyDescent="0.25">
      <c r="A377" s="265" t="s">
        <v>806</v>
      </c>
      <c r="B377" s="265" t="s">
        <v>807</v>
      </c>
      <c r="C377" s="449">
        <v>333.62845934782138</v>
      </c>
      <c r="D377" s="274">
        <v>62.617671406577998</v>
      </c>
      <c r="E377" s="272">
        <v>249.64259761151817</v>
      </c>
      <c r="F377" s="279">
        <v>20.166322207813412</v>
      </c>
      <c r="G377" s="452">
        <v>0</v>
      </c>
      <c r="H377" s="274">
        <v>12.716559</v>
      </c>
      <c r="I377" s="272">
        <v>2.336819313239221</v>
      </c>
      <c r="J377" s="270">
        <v>0</v>
      </c>
      <c r="K377" s="275">
        <v>347.47996953914884</v>
      </c>
      <c r="L377" s="425">
        <v>4.1517771650549436E-2</v>
      </c>
      <c r="O377" s="440"/>
    </row>
    <row r="378" spans="1:15" x14ac:dyDescent="0.25">
      <c r="A378" s="265" t="s">
        <v>808</v>
      </c>
      <c r="B378" s="265" t="s">
        <v>809</v>
      </c>
      <c r="C378" s="449">
        <v>12.600160101149037</v>
      </c>
      <c r="D378" s="274">
        <v>2.1980014012360001</v>
      </c>
      <c r="E378" s="272">
        <v>9.245433425881874</v>
      </c>
      <c r="F378" s="279">
        <v>0</v>
      </c>
      <c r="G378" s="452">
        <v>6.0136784042640633E-2</v>
      </c>
      <c r="H378" s="274">
        <v>0</v>
      </c>
      <c r="I378" s="272">
        <v>1.0183236366546318</v>
      </c>
      <c r="J378" s="270">
        <v>0</v>
      </c>
      <c r="K378" s="275">
        <v>12.521895247815147</v>
      </c>
      <c r="L378" s="425">
        <v>-6.2114173713358227E-3</v>
      </c>
      <c r="O378" s="440"/>
    </row>
    <row r="379" spans="1:15" x14ac:dyDescent="0.25">
      <c r="A379" s="265" t="s">
        <v>810</v>
      </c>
      <c r="B379" s="265" t="s">
        <v>811</v>
      </c>
      <c r="C379" s="449">
        <v>12.513043460655128</v>
      </c>
      <c r="D379" s="274">
        <v>2.4612476931050002</v>
      </c>
      <c r="E379" s="272">
        <v>6.302836501186599</v>
      </c>
      <c r="F379" s="279">
        <v>0</v>
      </c>
      <c r="G379" s="452">
        <v>0.54096188606278539</v>
      </c>
      <c r="H379" s="274">
        <v>0</v>
      </c>
      <c r="I379" s="272">
        <v>3.1623222796459514</v>
      </c>
      <c r="J379" s="270">
        <v>4.4267659183694331E-2</v>
      </c>
      <c r="K379" s="275">
        <v>12.511636019184031</v>
      </c>
      <c r="L379" s="425">
        <v>-1.1247794955095737E-4</v>
      </c>
      <c r="O379" s="440"/>
    </row>
    <row r="380" spans="1:15" x14ac:dyDescent="0.25">
      <c r="A380" s="265" t="s">
        <v>812</v>
      </c>
      <c r="B380" s="265" t="s">
        <v>813</v>
      </c>
      <c r="C380" s="449">
        <v>15.175997831208251</v>
      </c>
      <c r="D380" s="274">
        <v>2.8777644455289999</v>
      </c>
      <c r="E380" s="272">
        <v>9.9226549140969169</v>
      </c>
      <c r="F380" s="279">
        <v>0</v>
      </c>
      <c r="G380" s="452">
        <v>0.62329769543452451</v>
      </c>
      <c r="H380" s="274">
        <v>0</v>
      </c>
      <c r="I380" s="272">
        <v>1.6969743052875146</v>
      </c>
      <c r="J380" s="270">
        <v>0</v>
      </c>
      <c r="K380" s="275">
        <v>15.120691360347957</v>
      </c>
      <c r="L380" s="425">
        <v>-3.6443383476611455E-3</v>
      </c>
      <c r="O380" s="440"/>
    </row>
    <row r="381" spans="1:15" x14ac:dyDescent="0.25">
      <c r="A381" s="265" t="s">
        <v>814</v>
      </c>
      <c r="B381" s="265" t="s">
        <v>815</v>
      </c>
      <c r="C381" s="449">
        <v>12.384182261324971</v>
      </c>
      <c r="D381" s="274">
        <v>3.3698954668459997</v>
      </c>
      <c r="E381" s="272">
        <v>7.174274496193453</v>
      </c>
      <c r="F381" s="279">
        <v>0</v>
      </c>
      <c r="G381" s="452">
        <v>0.13940511060103941</v>
      </c>
      <c r="H381" s="274">
        <v>0</v>
      </c>
      <c r="I381" s="272">
        <v>1.542715467897295</v>
      </c>
      <c r="J381" s="270">
        <v>0</v>
      </c>
      <c r="K381" s="275">
        <v>12.226290541537786</v>
      </c>
      <c r="L381" s="425">
        <v>-1.2749466735504339E-2</v>
      </c>
      <c r="O381" s="440"/>
    </row>
    <row r="382" spans="1:15" x14ac:dyDescent="0.25">
      <c r="A382" s="265" t="s">
        <v>816</v>
      </c>
      <c r="B382" s="265" t="s">
        <v>817</v>
      </c>
      <c r="C382" s="449">
        <v>11.732302447436251</v>
      </c>
      <c r="D382" s="274">
        <v>2.4813037360669998</v>
      </c>
      <c r="E382" s="272">
        <v>7.749806686216159</v>
      </c>
      <c r="F382" s="279">
        <v>0</v>
      </c>
      <c r="G382" s="452">
        <v>8.6424897733757514E-2</v>
      </c>
      <c r="H382" s="274">
        <v>0</v>
      </c>
      <c r="I382" s="272">
        <v>1.3832768216748632</v>
      </c>
      <c r="J382" s="270">
        <v>0</v>
      </c>
      <c r="K382" s="275">
        <v>11.700812141691779</v>
      </c>
      <c r="L382" s="425">
        <v>-2.6840686971339196E-3</v>
      </c>
      <c r="O382" s="440"/>
    </row>
    <row r="383" spans="1:15" x14ac:dyDescent="0.25">
      <c r="A383" s="265" t="s">
        <v>818</v>
      </c>
      <c r="B383" s="265" t="s">
        <v>819</v>
      </c>
      <c r="C383" s="449">
        <v>120.59233337399682</v>
      </c>
      <c r="D383" s="274">
        <v>27.035873057457003</v>
      </c>
      <c r="E383" s="272">
        <v>84.48279261278546</v>
      </c>
      <c r="F383" s="279">
        <v>6.8408841168294101</v>
      </c>
      <c r="G383" s="452">
        <v>0</v>
      </c>
      <c r="H383" s="274">
        <v>3.4474659999999999</v>
      </c>
      <c r="I383" s="272">
        <v>2.3556083303802651</v>
      </c>
      <c r="J383" s="270">
        <v>0</v>
      </c>
      <c r="K383" s="275">
        <v>124.16262411745214</v>
      </c>
      <c r="L383" s="425">
        <v>2.9606282949867644E-2</v>
      </c>
      <c r="O383" s="440"/>
    </row>
    <row r="384" spans="1:15" x14ac:dyDescent="0.25">
      <c r="A384" s="233"/>
      <c r="B384" s="233"/>
      <c r="C384" s="289"/>
      <c r="D384" s="290"/>
      <c r="F384" s="292"/>
      <c r="H384" s="291"/>
      <c r="I384" s="291"/>
      <c r="J384" s="289"/>
    </row>
    <row r="385" spans="1:15" x14ac:dyDescent="0.25">
      <c r="A385" s="265" t="s">
        <v>122</v>
      </c>
      <c r="B385" s="286" t="s">
        <v>1297</v>
      </c>
      <c r="C385" s="457">
        <v>8.4214213506941817</v>
      </c>
      <c r="D385" s="458">
        <v>1.2849468892160001</v>
      </c>
      <c r="E385" s="272">
        <v>5.9626573444043602</v>
      </c>
      <c r="F385" s="279">
        <v>0</v>
      </c>
      <c r="G385" s="452">
        <v>0.20115292479523764</v>
      </c>
      <c r="H385" s="274">
        <v>0</v>
      </c>
      <c r="I385" s="272">
        <v>0.84625026056103181</v>
      </c>
      <c r="J385" s="459">
        <v>0</v>
      </c>
      <c r="K385" s="460">
        <v>8.2950074189766294</v>
      </c>
      <c r="L385" s="461">
        <v>-1.5010997129021691E-2</v>
      </c>
      <c r="O385" s="440"/>
    </row>
    <row r="386" spans="1:15" x14ac:dyDescent="0.25">
      <c r="A386" s="265" t="s">
        <v>150</v>
      </c>
      <c r="B386" s="286" t="s">
        <v>1298</v>
      </c>
      <c r="C386" s="457">
        <v>358.36894402954539</v>
      </c>
      <c r="D386" s="458">
        <v>58.104520496672997</v>
      </c>
      <c r="E386" s="272">
        <v>278.32440356924661</v>
      </c>
      <c r="F386" s="279">
        <v>22.589035693333567</v>
      </c>
      <c r="G386" s="452">
        <v>0</v>
      </c>
      <c r="H386" s="274">
        <v>9.1273789999999995</v>
      </c>
      <c r="I386" s="272">
        <v>3.0285446010768378</v>
      </c>
      <c r="J386" s="459">
        <v>0</v>
      </c>
      <c r="K386" s="460">
        <v>371.17388336033002</v>
      </c>
      <c r="L386" s="461">
        <v>3.5731163495375154E-2</v>
      </c>
      <c r="O386" s="440"/>
    </row>
    <row r="387" spans="1:15" x14ac:dyDescent="0.25">
      <c r="A387" s="265" t="s">
        <v>156</v>
      </c>
      <c r="B387" s="286" t="s">
        <v>1299</v>
      </c>
      <c r="C387" s="457">
        <v>10.037802785139361</v>
      </c>
      <c r="D387" s="458">
        <v>2.9860483516830003</v>
      </c>
      <c r="E387" s="272">
        <v>6.1153651944917922</v>
      </c>
      <c r="F387" s="279">
        <v>0</v>
      </c>
      <c r="G387" s="452">
        <v>6.9204540427939998E-2</v>
      </c>
      <c r="H387" s="274">
        <v>0</v>
      </c>
      <c r="I387" s="272">
        <v>0.7150230326933612</v>
      </c>
      <c r="J387" s="459">
        <v>0</v>
      </c>
      <c r="K387" s="460">
        <v>9.8856411192960945</v>
      </c>
      <c r="L387" s="461">
        <v>-1.5158861864524443E-2</v>
      </c>
      <c r="O387" s="440"/>
    </row>
    <row r="388" spans="1:15" x14ac:dyDescent="0.25">
      <c r="A388" s="265" t="s">
        <v>256</v>
      </c>
      <c r="B388" s="286" t="s">
        <v>1300</v>
      </c>
      <c r="C388" s="457">
        <v>11.299696687504346</v>
      </c>
      <c r="D388" s="458">
        <v>1.3343192297840001</v>
      </c>
      <c r="E388" s="272">
        <v>7.3455053494469773</v>
      </c>
      <c r="F388" s="279">
        <v>0</v>
      </c>
      <c r="G388" s="452">
        <v>0.34799325486821053</v>
      </c>
      <c r="H388" s="274">
        <v>0</v>
      </c>
      <c r="I388" s="272">
        <v>2.0862968719304611</v>
      </c>
      <c r="J388" s="459">
        <v>0</v>
      </c>
      <c r="K388" s="460">
        <v>11.11411470602965</v>
      </c>
      <c r="L388" s="461">
        <v>-1.6423625041185407E-2</v>
      </c>
      <c r="O388" s="440"/>
    </row>
    <row r="389" spans="1:15" x14ac:dyDescent="0.25">
      <c r="A389" s="265" t="s">
        <v>344</v>
      </c>
      <c r="B389" s="286" t="s">
        <v>1301</v>
      </c>
      <c r="C389" s="457">
        <v>169.4054036315413</v>
      </c>
      <c r="D389" s="458">
        <v>41.163780522631001</v>
      </c>
      <c r="E389" s="272">
        <v>116.8558135903759</v>
      </c>
      <c r="F389" s="279">
        <v>9.4377841132034366</v>
      </c>
      <c r="G389" s="452">
        <v>0</v>
      </c>
      <c r="H389" s="274">
        <v>4.1311689999999999</v>
      </c>
      <c r="I389" s="272">
        <v>2.9192590733193891</v>
      </c>
      <c r="J389" s="459">
        <v>0</v>
      </c>
      <c r="K389" s="460">
        <v>174.5078062995297</v>
      </c>
      <c r="L389" s="461">
        <v>3.0119480008360209E-2</v>
      </c>
      <c r="O389" s="440"/>
    </row>
    <row r="390" spans="1:15" x14ac:dyDescent="0.25">
      <c r="A390" s="265" t="s">
        <v>346</v>
      </c>
      <c r="B390" s="286" t="s">
        <v>1302</v>
      </c>
      <c r="C390" s="457">
        <v>9.6371735785408514</v>
      </c>
      <c r="D390" s="458">
        <v>0.86482267532399992</v>
      </c>
      <c r="E390" s="272">
        <v>6.5422504639220085</v>
      </c>
      <c r="F390" s="279">
        <v>0</v>
      </c>
      <c r="G390" s="452">
        <v>0.29788257229847442</v>
      </c>
      <c r="H390" s="274">
        <v>0</v>
      </c>
      <c r="I390" s="272">
        <v>1.6676038062835712</v>
      </c>
      <c r="J390" s="459">
        <v>0</v>
      </c>
      <c r="K390" s="460">
        <v>9.372559517828055</v>
      </c>
      <c r="L390" s="461">
        <v>-2.7457641865247098E-2</v>
      </c>
      <c r="O390" s="440"/>
    </row>
    <row r="391" spans="1:15" x14ac:dyDescent="0.25">
      <c r="A391" s="265" t="s">
        <v>352</v>
      </c>
      <c r="B391" s="286" t="s">
        <v>1303</v>
      </c>
      <c r="C391" s="457">
        <v>13.319852825397021</v>
      </c>
      <c r="D391" s="458">
        <v>3.0944398000679998</v>
      </c>
      <c r="E391" s="272">
        <v>8.4888006029025735</v>
      </c>
      <c r="F391" s="279">
        <v>0</v>
      </c>
      <c r="G391" s="452">
        <v>0.13279370424025971</v>
      </c>
      <c r="H391" s="274">
        <v>0</v>
      </c>
      <c r="I391" s="272">
        <v>1.4779478014573355</v>
      </c>
      <c r="J391" s="459">
        <v>0</v>
      </c>
      <c r="K391" s="460">
        <v>13.193981908668167</v>
      </c>
      <c r="L391" s="461">
        <v>-9.4498729361975394E-3</v>
      </c>
      <c r="O391" s="440"/>
    </row>
    <row r="392" spans="1:15" x14ac:dyDescent="0.25">
      <c r="A392" s="265" t="s">
        <v>408</v>
      </c>
      <c r="B392" s="286" t="s">
        <v>1304</v>
      </c>
      <c r="C392" s="457">
        <v>724.79805760850547</v>
      </c>
      <c r="D392" s="458">
        <v>222.031618467974</v>
      </c>
      <c r="E392" s="272">
        <v>449.14297082168309</v>
      </c>
      <c r="F392" s="279">
        <v>36.279349401791272</v>
      </c>
      <c r="G392" s="452">
        <v>0</v>
      </c>
      <c r="H392" s="274">
        <v>40.013824999999997</v>
      </c>
      <c r="I392" s="272">
        <v>3.5303085013873385</v>
      </c>
      <c r="J392" s="459">
        <v>0</v>
      </c>
      <c r="K392" s="460">
        <v>750.99807219283559</v>
      </c>
      <c r="L392" s="461">
        <v>3.6148019864702605E-2</v>
      </c>
      <c r="O392" s="440"/>
    </row>
    <row r="393" spans="1:15" x14ac:dyDescent="0.25">
      <c r="A393" s="265" t="s">
        <v>616</v>
      </c>
      <c r="B393" s="286" t="s">
        <v>1305</v>
      </c>
      <c r="C393" s="457">
        <v>10.011794095607586</v>
      </c>
      <c r="D393" s="458">
        <v>2.4891560086869999</v>
      </c>
      <c r="E393" s="272">
        <v>5.3174629673262501</v>
      </c>
      <c r="F393" s="279">
        <v>0</v>
      </c>
      <c r="G393" s="452">
        <v>0.18397527028402239</v>
      </c>
      <c r="H393" s="274">
        <v>0</v>
      </c>
      <c r="I393" s="272">
        <v>1.9172081651033308</v>
      </c>
      <c r="J393" s="459">
        <v>0</v>
      </c>
      <c r="K393" s="460">
        <v>9.9078024114006027</v>
      </c>
      <c r="L393" s="461">
        <v>-1.0386917990313733E-2</v>
      </c>
      <c r="O393" s="440"/>
    </row>
    <row r="394" spans="1:15" x14ac:dyDescent="0.25">
      <c r="A394" s="265" t="s">
        <v>684</v>
      </c>
      <c r="B394" s="286" t="s">
        <v>1306</v>
      </c>
      <c r="C394" s="457">
        <v>804.09713394672406</v>
      </c>
      <c r="D394" s="458">
        <v>97.655649804774015</v>
      </c>
      <c r="E394" s="272">
        <v>667.42726295250975</v>
      </c>
      <c r="F394" s="279">
        <v>53.90708537502384</v>
      </c>
      <c r="G394" s="452">
        <v>0</v>
      </c>
      <c r="H394" s="274">
        <v>1.471549</v>
      </c>
      <c r="I394" s="272">
        <v>3.4875323773794351</v>
      </c>
      <c r="J394" s="459">
        <v>0</v>
      </c>
      <c r="K394" s="460">
        <v>823.94907950968707</v>
      </c>
      <c r="L394" s="461">
        <v>2.4688491880980032E-2</v>
      </c>
      <c r="O394" s="440"/>
    </row>
    <row r="395" spans="1:15" x14ac:dyDescent="0.25">
      <c r="B395" s="286"/>
      <c r="C395" s="449"/>
      <c r="D395" s="274"/>
      <c r="E395" s="272"/>
      <c r="F395" s="279"/>
      <c r="G395" s="452"/>
      <c r="H395" s="274"/>
      <c r="I395" s="272"/>
      <c r="J395" s="270"/>
      <c r="K395" s="275"/>
      <c r="L395" s="462"/>
      <c r="O395" s="440"/>
    </row>
    <row r="396" spans="1:15" x14ac:dyDescent="0.25">
      <c r="A396" s="233"/>
      <c r="B396" s="453" t="s">
        <v>1288</v>
      </c>
      <c r="C396" s="289"/>
      <c r="D396" s="290"/>
      <c r="F396" s="292"/>
      <c r="H396" s="291"/>
      <c r="I396" s="291"/>
      <c r="J396" s="289"/>
    </row>
    <row r="397" spans="1:15" ht="15.75" x14ac:dyDescent="0.25">
      <c r="A397" s="233"/>
      <c r="B397" s="454" t="s">
        <v>1289</v>
      </c>
      <c r="C397" s="289"/>
      <c r="D397" s="290"/>
      <c r="F397" s="292"/>
      <c r="H397" s="291"/>
      <c r="I397" s="291"/>
      <c r="J397" s="289"/>
    </row>
    <row r="398" spans="1:15" x14ac:dyDescent="0.25">
      <c r="B398" s="455" t="s">
        <v>1290</v>
      </c>
    </row>
    <row r="399" spans="1:15" x14ac:dyDescent="0.25">
      <c r="B399" s="455" t="s">
        <v>1307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"/>
  <sheetViews>
    <sheetView workbookViewId="0">
      <selection activeCell="B5" sqref="B5"/>
    </sheetView>
  </sheetViews>
  <sheetFormatPr defaultRowHeight="15" x14ac:dyDescent="0.25"/>
  <cols>
    <col min="1" max="1" width="8" style="265" customWidth="1"/>
    <col min="2" max="2" width="40.42578125" style="265" customWidth="1"/>
    <col min="3" max="3" width="13.85546875" style="230" customWidth="1"/>
    <col min="4" max="4" width="13.85546875" style="231" customWidth="1"/>
    <col min="5" max="5" width="13.85546875" style="232" customWidth="1"/>
    <col min="6" max="6" width="13.85546875" style="233" customWidth="1"/>
    <col min="7" max="7" width="19.42578125" style="232" customWidth="1"/>
    <col min="8" max="8" width="13.85546875" style="231" customWidth="1"/>
    <col min="9" max="9" width="13.85546875" style="232" customWidth="1"/>
    <col min="10" max="10" width="13.85546875" style="230" customWidth="1"/>
    <col min="11" max="11" width="15.7109375" style="188" customWidth="1"/>
    <col min="12" max="12" width="17.85546875" style="188" bestFit="1" customWidth="1"/>
    <col min="13" max="16384" width="9.140625" style="188"/>
  </cols>
  <sheetData>
    <row r="1" spans="1:16" ht="15.75" x14ac:dyDescent="0.25">
      <c r="A1" s="228">
        <v>0</v>
      </c>
      <c r="B1" s="229" t="s">
        <v>1291</v>
      </c>
    </row>
    <row r="2" spans="1:16" s="426" customFormat="1" ht="15.75" x14ac:dyDescent="0.25">
      <c r="A2" s="228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56" t="s">
        <v>1292</v>
      </c>
    </row>
    <row r="3" spans="1:16" s="426" customFormat="1" x14ac:dyDescent="0.25">
      <c r="A3" s="486">
        <f>COLUMN()</f>
        <v>1</v>
      </c>
      <c r="B3" s="486">
        <f>COLUMN()</f>
        <v>2</v>
      </c>
      <c r="C3" s="486">
        <f>COLUMN()</f>
        <v>3</v>
      </c>
      <c r="D3" s="486">
        <f>COLUMN()</f>
        <v>4</v>
      </c>
      <c r="E3" s="486">
        <f>COLUMN()</f>
        <v>5</v>
      </c>
      <c r="F3" s="486">
        <f>COLUMN()</f>
        <v>6</v>
      </c>
      <c r="G3" s="486">
        <f>COLUMN()</f>
        <v>7</v>
      </c>
      <c r="H3" s="486">
        <f>COLUMN()</f>
        <v>8</v>
      </c>
      <c r="I3" s="486">
        <f>COLUMN()</f>
        <v>9</v>
      </c>
      <c r="J3" s="486">
        <f>COLUMN()</f>
        <v>10</v>
      </c>
      <c r="K3" s="486">
        <f>COLUMN()</f>
        <v>11</v>
      </c>
      <c r="L3" s="484"/>
      <c r="M3" s="485" t="s">
        <v>1293</v>
      </c>
    </row>
    <row r="4" spans="1:16" ht="15.75" thickBot="1" x14ac:dyDescent="0.3">
      <c r="A4" s="235"/>
      <c r="B4" s="235"/>
      <c r="C4" s="431"/>
      <c r="D4" s="432"/>
      <c r="E4" s="432"/>
      <c r="F4" s="433"/>
      <c r="G4" s="432"/>
      <c r="H4" s="432"/>
      <c r="I4" s="432"/>
      <c r="J4" s="432"/>
      <c r="K4" s="426"/>
      <c r="L4" s="426"/>
    </row>
    <row r="5" spans="1:16" s="439" customFormat="1" ht="90.75" thickBot="1" x14ac:dyDescent="0.3">
      <c r="A5" s="236" t="s">
        <v>1057</v>
      </c>
      <c r="B5" s="434" t="s">
        <v>4</v>
      </c>
      <c r="C5" s="435" t="s">
        <v>1054</v>
      </c>
      <c r="D5" s="242" t="s">
        <v>1062</v>
      </c>
      <c r="E5" s="239" t="s">
        <v>1063</v>
      </c>
      <c r="F5" s="436" t="s">
        <v>1064</v>
      </c>
      <c r="G5" s="436" t="s">
        <v>1255</v>
      </c>
      <c r="H5" s="437" t="s">
        <v>1066</v>
      </c>
      <c r="I5" s="437" t="s">
        <v>1294</v>
      </c>
      <c r="J5" s="437" t="s">
        <v>1060</v>
      </c>
      <c r="K5" s="435" t="s">
        <v>1054</v>
      </c>
      <c r="L5" s="438" t="s">
        <v>1295</v>
      </c>
      <c r="P5" s="440"/>
    </row>
    <row r="6" spans="1:16" s="439" customFormat="1" ht="15.75" thickBot="1" x14ac:dyDescent="0.3">
      <c r="A6" s="236"/>
      <c r="B6" s="237"/>
      <c r="C6" s="253" t="s">
        <v>1069</v>
      </c>
      <c r="D6" s="441" t="s">
        <v>1069</v>
      </c>
      <c r="E6" s="441" t="s">
        <v>1069</v>
      </c>
      <c r="F6" s="442" t="s">
        <v>1069</v>
      </c>
      <c r="G6" s="442" t="s">
        <v>1069</v>
      </c>
      <c r="H6" s="441" t="s">
        <v>1069</v>
      </c>
      <c r="I6" s="441" t="s">
        <v>1069</v>
      </c>
      <c r="J6" s="441" t="s">
        <v>1069</v>
      </c>
      <c r="K6" s="253" t="s">
        <v>1069</v>
      </c>
      <c r="L6" s="443" t="s">
        <v>862</v>
      </c>
      <c r="P6" s="440"/>
    </row>
    <row r="7" spans="1:16" s="439" customFormat="1" ht="15.75" thickBot="1" x14ac:dyDescent="0.3">
      <c r="A7" s="236"/>
      <c r="B7" s="237"/>
      <c r="C7" s="444" t="s">
        <v>1259</v>
      </c>
      <c r="D7" s="256" t="s">
        <v>1296</v>
      </c>
      <c r="E7" s="257" t="s">
        <v>1296</v>
      </c>
      <c r="F7" s="257" t="s">
        <v>1296</v>
      </c>
      <c r="G7" s="257" t="s">
        <v>1296</v>
      </c>
      <c r="H7" s="256" t="s">
        <v>1296</v>
      </c>
      <c r="I7" s="258" t="s">
        <v>1296</v>
      </c>
      <c r="J7" s="258" t="s">
        <v>1296</v>
      </c>
      <c r="K7" s="261" t="s">
        <v>1296</v>
      </c>
      <c r="L7" s="445"/>
      <c r="P7" s="440"/>
    </row>
    <row r="8" spans="1:16" x14ac:dyDescent="0.25">
      <c r="C8" s="446"/>
      <c r="J8" s="447"/>
      <c r="K8" s="191"/>
      <c r="L8" s="448"/>
      <c r="P8" s="440"/>
    </row>
    <row r="9" spans="1:16" x14ac:dyDescent="0.25">
      <c r="A9" s="265" t="s">
        <v>48</v>
      </c>
      <c r="B9" s="265" t="s">
        <v>49</v>
      </c>
      <c r="C9" s="449">
        <v>43068.644770719635</v>
      </c>
      <c r="D9" s="272">
        <v>15598.773358235854</v>
      </c>
      <c r="E9" s="272">
        <v>24760.733180381798</v>
      </c>
      <c r="F9" s="273">
        <v>1289.5882329923998</v>
      </c>
      <c r="G9" s="272">
        <v>31.744981968991372</v>
      </c>
      <c r="H9" s="274">
        <v>824.99999800000012</v>
      </c>
      <c r="I9" s="272">
        <v>938.00000000000159</v>
      </c>
      <c r="J9" s="270">
        <v>50.000000000000014</v>
      </c>
      <c r="K9" s="275">
        <v>43493.839751579057</v>
      </c>
      <c r="L9" s="425">
        <v>9.8724950163394058E-3</v>
      </c>
      <c r="P9" s="440"/>
    </row>
    <row r="10" spans="1:16" x14ac:dyDescent="0.25">
      <c r="B10" s="286"/>
      <c r="C10" s="451"/>
      <c r="D10" s="273"/>
      <c r="E10" s="272"/>
      <c r="F10" s="273"/>
      <c r="G10" s="273"/>
      <c r="H10" s="273"/>
      <c r="I10" s="272"/>
      <c r="J10" s="273"/>
      <c r="K10" s="275"/>
      <c r="L10" s="425"/>
      <c r="P10" s="440"/>
    </row>
    <row r="11" spans="1:16" x14ac:dyDescent="0.25">
      <c r="A11" s="265" t="s">
        <v>54</v>
      </c>
      <c r="B11" s="265" t="s">
        <v>55</v>
      </c>
      <c r="C11" s="449">
        <v>8.4292693374083498</v>
      </c>
      <c r="D11" s="274">
        <v>1.7033815726419999</v>
      </c>
      <c r="E11" s="272">
        <v>6.079391051451525</v>
      </c>
      <c r="F11" s="279">
        <v>0</v>
      </c>
      <c r="G11" s="452">
        <v>0</v>
      </c>
      <c r="H11" s="274">
        <v>0</v>
      </c>
      <c r="I11" s="272">
        <v>0.42299907384500701</v>
      </c>
      <c r="J11" s="270">
        <v>0</v>
      </c>
      <c r="K11" s="275">
        <v>8.2057716979385322</v>
      </c>
      <c r="L11" s="425">
        <v>-2.6514473618484927E-2</v>
      </c>
      <c r="P11" s="440"/>
    </row>
    <row r="12" spans="1:16" x14ac:dyDescent="0.25">
      <c r="A12" s="265" t="s">
        <v>56</v>
      </c>
      <c r="B12" s="265" t="s">
        <v>57</v>
      </c>
      <c r="C12" s="449">
        <v>11.272123467759805</v>
      </c>
      <c r="D12" s="274">
        <v>4.1760451179959999</v>
      </c>
      <c r="E12" s="272">
        <v>5.0317882768622129</v>
      </c>
      <c r="F12" s="279">
        <v>0</v>
      </c>
      <c r="G12" s="452">
        <v>0.10697888192487098</v>
      </c>
      <c r="H12" s="274">
        <v>0</v>
      </c>
      <c r="I12" s="272">
        <v>1.2262751669848595</v>
      </c>
      <c r="J12" s="270">
        <v>0.2009605077971755</v>
      </c>
      <c r="K12" s="275">
        <v>10.742047951565118</v>
      </c>
      <c r="L12" s="425">
        <v>-4.7025346884355328E-2</v>
      </c>
      <c r="P12" s="440"/>
    </row>
    <row r="13" spans="1:16" x14ac:dyDescent="0.25">
      <c r="A13" s="265" t="s">
        <v>58</v>
      </c>
      <c r="B13" s="265" t="s">
        <v>59</v>
      </c>
      <c r="C13" s="449">
        <v>11.475669651089722</v>
      </c>
      <c r="D13" s="274">
        <v>3.5737061905989997</v>
      </c>
      <c r="E13" s="272">
        <v>6.0634115136040219</v>
      </c>
      <c r="F13" s="279">
        <v>0</v>
      </c>
      <c r="G13" s="452">
        <v>0.14915813191618066</v>
      </c>
      <c r="H13" s="274">
        <v>0</v>
      </c>
      <c r="I13" s="272">
        <v>1.2446554157242471</v>
      </c>
      <c r="J13" s="270">
        <v>0</v>
      </c>
      <c r="K13" s="275">
        <v>11.03093125184345</v>
      </c>
      <c r="L13" s="425">
        <v>-3.8754897340918179E-2</v>
      </c>
      <c r="P13" s="440"/>
    </row>
    <row r="14" spans="1:16" x14ac:dyDescent="0.25">
      <c r="A14" s="265" t="s">
        <v>60</v>
      </c>
      <c r="B14" s="265" t="s">
        <v>61</v>
      </c>
      <c r="C14" s="449">
        <v>18.003475297560755</v>
      </c>
      <c r="D14" s="274">
        <v>3.73005344701</v>
      </c>
      <c r="E14" s="272">
        <v>10.215530970787556</v>
      </c>
      <c r="F14" s="279">
        <v>0</v>
      </c>
      <c r="G14" s="452">
        <v>0.30261533974772709</v>
      </c>
      <c r="H14" s="274">
        <v>0</v>
      </c>
      <c r="I14" s="272">
        <v>2.8113984074831491</v>
      </c>
      <c r="J14" s="270">
        <v>0</v>
      </c>
      <c r="K14" s="275">
        <v>17.059598165028433</v>
      </c>
      <c r="L14" s="425">
        <v>-5.2427496187927962E-2</v>
      </c>
      <c r="P14" s="440"/>
    </row>
    <row r="15" spans="1:16" x14ac:dyDescent="0.25">
      <c r="A15" s="265" t="s">
        <v>62</v>
      </c>
      <c r="B15" s="265" t="s">
        <v>63</v>
      </c>
      <c r="C15" s="449">
        <v>13.255801583374893</v>
      </c>
      <c r="D15" s="274">
        <v>4.4423465192710001</v>
      </c>
      <c r="E15" s="272">
        <v>6.0404729225785925</v>
      </c>
      <c r="F15" s="279">
        <v>0</v>
      </c>
      <c r="G15" s="452">
        <v>0.15248597929367042</v>
      </c>
      <c r="H15" s="274">
        <v>0</v>
      </c>
      <c r="I15" s="272">
        <v>1.9704232407227649</v>
      </c>
      <c r="J15" s="270">
        <v>0</v>
      </c>
      <c r="K15" s="275">
        <v>12.605728661866028</v>
      </c>
      <c r="L15" s="425">
        <v>-4.904063457951658E-2</v>
      </c>
      <c r="P15" s="440"/>
    </row>
    <row r="16" spans="1:16" x14ac:dyDescent="0.25">
      <c r="A16" s="265" t="s">
        <v>64</v>
      </c>
      <c r="B16" s="265" t="s">
        <v>65</v>
      </c>
      <c r="C16" s="449">
        <v>13.718901701491571</v>
      </c>
      <c r="D16" s="274">
        <v>2.9866543008109998</v>
      </c>
      <c r="E16" s="272">
        <v>7.0310487360389748</v>
      </c>
      <c r="F16" s="279">
        <v>0</v>
      </c>
      <c r="G16" s="452">
        <v>0.25724470831528456</v>
      </c>
      <c r="H16" s="274">
        <v>0</v>
      </c>
      <c r="I16" s="272">
        <v>2.5954322872737676</v>
      </c>
      <c r="J16" s="270">
        <v>5.1287331769778378E-2</v>
      </c>
      <c r="K16" s="275">
        <v>12.921667364208805</v>
      </c>
      <c r="L16" s="425">
        <v>-5.8112110913083388E-2</v>
      </c>
      <c r="P16" s="440"/>
    </row>
    <row r="17" spans="1:16" x14ac:dyDescent="0.25">
      <c r="A17" s="265" t="s">
        <v>66</v>
      </c>
      <c r="B17" s="265" t="s">
        <v>1070</v>
      </c>
      <c r="C17" s="449">
        <v>41.675233086805662</v>
      </c>
      <c r="D17" s="274">
        <v>16.183992428872003</v>
      </c>
      <c r="E17" s="272">
        <v>25.864127408405821</v>
      </c>
      <c r="F17" s="279">
        <v>0</v>
      </c>
      <c r="G17" s="452">
        <v>0</v>
      </c>
      <c r="H17" s="274">
        <v>0</v>
      </c>
      <c r="I17" s="272">
        <v>0</v>
      </c>
      <c r="J17" s="270">
        <v>0</v>
      </c>
      <c r="K17" s="275">
        <v>42.048119837277824</v>
      </c>
      <c r="L17" s="425">
        <v>8.9474424700990481E-3</v>
      </c>
      <c r="P17" s="440"/>
    </row>
    <row r="18" spans="1:16" x14ac:dyDescent="0.25">
      <c r="A18" s="265" t="s">
        <v>68</v>
      </c>
      <c r="B18" s="265" t="s">
        <v>69</v>
      </c>
      <c r="C18" s="449">
        <v>23.521842353273335</v>
      </c>
      <c r="D18" s="274">
        <v>3.8392325528710001</v>
      </c>
      <c r="E18" s="272">
        <v>11.66581980835581</v>
      </c>
      <c r="F18" s="279">
        <v>0</v>
      </c>
      <c r="G18" s="452">
        <v>0.29050851760555074</v>
      </c>
      <c r="H18" s="274">
        <v>0</v>
      </c>
      <c r="I18" s="272">
        <v>6.0673245064836676</v>
      </c>
      <c r="J18" s="270">
        <v>0</v>
      </c>
      <c r="K18" s="275">
        <v>21.862885385316027</v>
      </c>
      <c r="L18" s="425">
        <v>-7.0528360110637581E-2</v>
      </c>
      <c r="P18" s="440"/>
    </row>
    <row r="19" spans="1:16" x14ac:dyDescent="0.25">
      <c r="A19" s="265" t="s">
        <v>70</v>
      </c>
      <c r="B19" s="265" t="s">
        <v>71</v>
      </c>
      <c r="C19" s="449">
        <v>8.9377911291133092</v>
      </c>
      <c r="D19" s="274">
        <v>2.2656171097689999</v>
      </c>
      <c r="E19" s="272">
        <v>5.0656815780682107</v>
      </c>
      <c r="F19" s="279">
        <v>0</v>
      </c>
      <c r="G19" s="452">
        <v>0.20554730375671026</v>
      </c>
      <c r="H19" s="274">
        <v>0</v>
      </c>
      <c r="I19" s="272">
        <v>0.92676210830289685</v>
      </c>
      <c r="J19" s="270">
        <v>0.13997687473634476</v>
      </c>
      <c r="K19" s="275">
        <v>8.6035849746331632</v>
      </c>
      <c r="L19" s="425">
        <v>-3.7392477587837925E-2</v>
      </c>
      <c r="P19" s="440"/>
    </row>
    <row r="20" spans="1:16" x14ac:dyDescent="0.25">
      <c r="A20" s="265" t="s">
        <v>72</v>
      </c>
      <c r="B20" s="265" t="s">
        <v>73</v>
      </c>
      <c r="C20" s="449">
        <v>143.25281093728063</v>
      </c>
      <c r="D20" s="274">
        <v>78.908249374228006</v>
      </c>
      <c r="E20" s="272">
        <v>55.069670276220506</v>
      </c>
      <c r="F20" s="279">
        <v>3.3032499426226765</v>
      </c>
      <c r="G20" s="452">
        <v>0</v>
      </c>
      <c r="H20" s="274">
        <v>4.9101600000000003</v>
      </c>
      <c r="I20" s="272">
        <v>3.7194428342192856</v>
      </c>
      <c r="J20" s="270">
        <v>0</v>
      </c>
      <c r="K20" s="275">
        <v>145.91077242729045</v>
      </c>
      <c r="L20" s="425">
        <v>1.8554340906954639E-2</v>
      </c>
      <c r="P20" s="440"/>
    </row>
    <row r="21" spans="1:16" x14ac:dyDescent="0.25">
      <c r="A21" s="265" t="s">
        <v>74</v>
      </c>
      <c r="B21" s="265" t="s">
        <v>75</v>
      </c>
      <c r="C21" s="449">
        <v>253.92231686402846</v>
      </c>
      <c r="D21" s="274">
        <v>71.476195580645992</v>
      </c>
      <c r="E21" s="272">
        <v>163.33554973010715</v>
      </c>
      <c r="F21" s="279">
        <v>9.3955762886598411</v>
      </c>
      <c r="G21" s="452">
        <v>0</v>
      </c>
      <c r="H21" s="274">
        <v>2.7460830000000001</v>
      </c>
      <c r="I21" s="272">
        <v>8.2334902155529406</v>
      </c>
      <c r="J21" s="270">
        <v>0</v>
      </c>
      <c r="K21" s="275">
        <v>255.18689481496591</v>
      </c>
      <c r="L21" s="425">
        <v>4.980176482930458E-3</v>
      </c>
      <c r="P21" s="440"/>
    </row>
    <row r="22" spans="1:16" x14ac:dyDescent="0.25">
      <c r="A22" s="265" t="s">
        <v>76</v>
      </c>
      <c r="B22" s="265" t="s">
        <v>77</v>
      </c>
      <c r="C22" s="449">
        <v>168.12576198828378</v>
      </c>
      <c r="D22" s="274">
        <v>73.901869422971004</v>
      </c>
      <c r="E22" s="272">
        <v>81.330992598167839</v>
      </c>
      <c r="F22" s="279">
        <v>4.8802643769503389</v>
      </c>
      <c r="G22" s="452">
        <v>0</v>
      </c>
      <c r="H22" s="274">
        <v>5.8555140000000003</v>
      </c>
      <c r="I22" s="272">
        <v>4.0258793130155395</v>
      </c>
      <c r="J22" s="270">
        <v>0</v>
      </c>
      <c r="K22" s="275">
        <v>169.99451971110474</v>
      </c>
      <c r="L22" s="425">
        <v>1.1115237193400424E-2</v>
      </c>
      <c r="P22" s="440"/>
    </row>
    <row r="23" spans="1:16" x14ac:dyDescent="0.25">
      <c r="A23" s="265" t="s">
        <v>78</v>
      </c>
      <c r="B23" s="265" t="s">
        <v>79</v>
      </c>
      <c r="C23" s="449">
        <v>9.4976397322981612</v>
      </c>
      <c r="D23" s="274">
        <v>4.7049364989539999</v>
      </c>
      <c r="E23" s="272">
        <v>4.3490717684073052</v>
      </c>
      <c r="F23" s="279">
        <v>0</v>
      </c>
      <c r="G23" s="452">
        <v>2.3809097324575198E-2</v>
      </c>
      <c r="H23" s="274">
        <v>0</v>
      </c>
      <c r="I23" s="272">
        <v>0.22343934095431381</v>
      </c>
      <c r="J23" s="270">
        <v>0</v>
      </c>
      <c r="K23" s="275">
        <v>9.3012567056401956</v>
      </c>
      <c r="L23" s="425">
        <v>-2.0677034736339323E-2</v>
      </c>
      <c r="P23" s="440"/>
    </row>
    <row r="24" spans="1:16" x14ac:dyDescent="0.25">
      <c r="A24" s="265" t="s">
        <v>80</v>
      </c>
      <c r="B24" s="265" t="s">
        <v>81</v>
      </c>
      <c r="C24" s="449">
        <v>25.862545954121057</v>
      </c>
      <c r="D24" s="274">
        <v>5.7777355656189995</v>
      </c>
      <c r="E24" s="272">
        <v>16.511336897816214</v>
      </c>
      <c r="F24" s="279">
        <v>0</v>
      </c>
      <c r="G24" s="452">
        <v>0</v>
      </c>
      <c r="H24" s="274">
        <v>0</v>
      </c>
      <c r="I24" s="272">
        <v>2.6293342954343242</v>
      </c>
      <c r="J24" s="270">
        <v>0</v>
      </c>
      <c r="K24" s="275">
        <v>24.918406758869537</v>
      </c>
      <c r="L24" s="425">
        <v>-3.6506042248368675E-2</v>
      </c>
      <c r="P24" s="440"/>
    </row>
    <row r="25" spans="1:16" x14ac:dyDescent="0.25">
      <c r="A25" s="265" t="s">
        <v>82</v>
      </c>
      <c r="B25" s="265" t="s">
        <v>83</v>
      </c>
      <c r="C25" s="449">
        <v>13.558631881859469</v>
      </c>
      <c r="D25" s="274">
        <v>3.2467386157189999</v>
      </c>
      <c r="E25" s="272">
        <v>7.1402451180416575</v>
      </c>
      <c r="F25" s="279">
        <v>0</v>
      </c>
      <c r="G25" s="452">
        <v>0.3676313416795518</v>
      </c>
      <c r="H25" s="274">
        <v>0</v>
      </c>
      <c r="I25" s="272">
        <v>2.1788745364476836</v>
      </c>
      <c r="J25" s="270">
        <v>0</v>
      </c>
      <c r="K25" s="275">
        <v>12.933489611887893</v>
      </c>
      <c r="L25" s="425">
        <v>-4.6106589176447374E-2</v>
      </c>
      <c r="P25" s="440"/>
    </row>
    <row r="26" spans="1:16" x14ac:dyDescent="0.25">
      <c r="A26" s="265" t="s">
        <v>84</v>
      </c>
      <c r="B26" s="265" t="s">
        <v>85</v>
      </c>
      <c r="C26" s="449">
        <v>12.231435663256011</v>
      </c>
      <c r="D26" s="274">
        <v>4.6438565748410001</v>
      </c>
      <c r="E26" s="272">
        <v>5.7154039024446481</v>
      </c>
      <c r="F26" s="279">
        <v>0</v>
      </c>
      <c r="G26" s="452">
        <v>0.1204853807231963</v>
      </c>
      <c r="H26" s="274">
        <v>0</v>
      </c>
      <c r="I26" s="272">
        <v>1.2482558957645045</v>
      </c>
      <c r="J26" s="270">
        <v>3.3164883615613976E-2</v>
      </c>
      <c r="K26" s="275">
        <v>11.761166637388962</v>
      </c>
      <c r="L26" s="425">
        <v>-3.8447573842845466E-2</v>
      </c>
      <c r="P26" s="440"/>
    </row>
    <row r="27" spans="1:16" x14ac:dyDescent="0.25">
      <c r="A27" s="265" t="s">
        <v>86</v>
      </c>
      <c r="B27" s="286" t="s">
        <v>1260</v>
      </c>
      <c r="C27" s="449">
        <v>119.89046515408327</v>
      </c>
      <c r="D27" s="274">
        <v>27.217615895243995</v>
      </c>
      <c r="E27" s="272">
        <v>82.406129320386412</v>
      </c>
      <c r="F27" s="279">
        <v>4.9550419783083353</v>
      </c>
      <c r="G27" s="452">
        <v>0</v>
      </c>
      <c r="H27" s="274">
        <v>1.3939280000000001</v>
      </c>
      <c r="I27" s="272">
        <v>4.0709670831797311</v>
      </c>
      <c r="J27" s="270">
        <v>0</v>
      </c>
      <c r="K27" s="275">
        <v>120.04368227711848</v>
      </c>
      <c r="L27" s="425">
        <v>1.2779758827217006E-3</v>
      </c>
      <c r="P27" s="440"/>
    </row>
    <row r="28" spans="1:16" x14ac:dyDescent="0.25">
      <c r="A28" s="265" t="s">
        <v>88</v>
      </c>
      <c r="B28" s="265" t="s">
        <v>89</v>
      </c>
      <c r="C28" s="449">
        <v>132.5012955838906</v>
      </c>
      <c r="D28" s="274">
        <v>41.180709818861999</v>
      </c>
      <c r="E28" s="272">
        <v>80.132274481943327</v>
      </c>
      <c r="F28" s="279">
        <v>4.8023854876584862</v>
      </c>
      <c r="G28" s="452">
        <v>0</v>
      </c>
      <c r="H28" s="274">
        <v>0.68805400000000005</v>
      </c>
      <c r="I28" s="272">
        <v>5.3512045526716205</v>
      </c>
      <c r="J28" s="270">
        <v>0</v>
      </c>
      <c r="K28" s="275">
        <v>132.15462834113544</v>
      </c>
      <c r="L28" s="425">
        <v>-2.6163309666332618E-3</v>
      </c>
      <c r="P28" s="440"/>
    </row>
    <row r="29" spans="1:16" x14ac:dyDescent="0.25">
      <c r="A29" s="265" t="s">
        <v>90</v>
      </c>
      <c r="B29" s="265" t="s">
        <v>1071</v>
      </c>
      <c r="C29" s="449">
        <v>28.174544881230815</v>
      </c>
      <c r="D29" s="274">
        <v>8.5832453798419994</v>
      </c>
      <c r="E29" s="272">
        <v>19.897535878783188</v>
      </c>
      <c r="F29" s="279">
        <v>0</v>
      </c>
      <c r="G29" s="452">
        <v>0</v>
      </c>
      <c r="H29" s="274">
        <v>0</v>
      </c>
      <c r="I29" s="272">
        <v>0</v>
      </c>
      <c r="J29" s="270">
        <v>0</v>
      </c>
      <c r="K29" s="275">
        <v>28.480781258625186</v>
      </c>
      <c r="L29" s="425">
        <v>1.0869257291832147E-2</v>
      </c>
      <c r="P29" s="440"/>
    </row>
    <row r="30" spans="1:16" x14ac:dyDescent="0.25">
      <c r="A30" s="265" t="s">
        <v>92</v>
      </c>
      <c r="B30" s="286" t="s">
        <v>93</v>
      </c>
      <c r="C30" s="449">
        <v>31.967506956367931</v>
      </c>
      <c r="D30" s="274">
        <v>10.349078441375999</v>
      </c>
      <c r="E30" s="272">
        <v>21.844966620558612</v>
      </c>
      <c r="F30" s="279">
        <v>0</v>
      </c>
      <c r="G30" s="452">
        <v>0</v>
      </c>
      <c r="H30" s="274">
        <v>0</v>
      </c>
      <c r="I30" s="272">
        <v>0</v>
      </c>
      <c r="J30" s="270">
        <v>0</v>
      </c>
      <c r="K30" s="275">
        <v>32.194045061934609</v>
      </c>
      <c r="L30" s="425">
        <v>7.086511496685613E-3</v>
      </c>
      <c r="P30" s="440"/>
    </row>
    <row r="31" spans="1:16" x14ac:dyDescent="0.25">
      <c r="A31" s="265" t="s">
        <v>94</v>
      </c>
      <c r="B31" s="265" t="s">
        <v>95</v>
      </c>
      <c r="C31" s="449">
        <v>154.01415590977354</v>
      </c>
      <c r="D31" s="274">
        <v>43.855800255039995</v>
      </c>
      <c r="E31" s="272">
        <v>100.89892633848311</v>
      </c>
      <c r="F31" s="279">
        <v>6.0525811306184085</v>
      </c>
      <c r="G31" s="452">
        <v>0</v>
      </c>
      <c r="H31" s="274">
        <v>2.0644719999999999</v>
      </c>
      <c r="I31" s="272">
        <v>2.9881959362682275</v>
      </c>
      <c r="J31" s="270">
        <v>0</v>
      </c>
      <c r="K31" s="275">
        <v>155.85997566040976</v>
      </c>
      <c r="L31" s="425">
        <v>1.198474088133538E-2</v>
      </c>
      <c r="P31" s="440"/>
    </row>
    <row r="32" spans="1:16" x14ac:dyDescent="0.25">
      <c r="A32" s="265" t="s">
        <v>96</v>
      </c>
      <c r="B32" s="286" t="s">
        <v>1261</v>
      </c>
      <c r="C32" s="449">
        <v>843.41445401093631</v>
      </c>
      <c r="D32" s="274">
        <v>489.27721926602692</v>
      </c>
      <c r="E32" s="272">
        <v>302.33967819466278</v>
      </c>
      <c r="F32" s="279">
        <v>18.136676459637165</v>
      </c>
      <c r="G32" s="452">
        <v>0</v>
      </c>
      <c r="H32" s="274">
        <v>31.268001999999999</v>
      </c>
      <c r="I32" s="272">
        <v>10.849380940958099</v>
      </c>
      <c r="J32" s="270">
        <v>0</v>
      </c>
      <c r="K32" s="275">
        <v>851.87095686128498</v>
      </c>
      <c r="L32" s="425">
        <v>1.0026509280381644E-2</v>
      </c>
      <c r="P32" s="440"/>
    </row>
    <row r="33" spans="1:16" x14ac:dyDescent="0.25">
      <c r="A33" s="265" t="s">
        <v>98</v>
      </c>
      <c r="B33" s="265" t="s">
        <v>99</v>
      </c>
      <c r="C33" s="449">
        <v>9.8537131443802313</v>
      </c>
      <c r="D33" s="274">
        <v>2.3168696230370003</v>
      </c>
      <c r="E33" s="272">
        <v>5.03853708025418</v>
      </c>
      <c r="F33" s="279">
        <v>0</v>
      </c>
      <c r="G33" s="452">
        <v>0.20631114850743323</v>
      </c>
      <c r="H33" s="274">
        <v>0</v>
      </c>
      <c r="I33" s="272">
        <v>1.7809869096102167</v>
      </c>
      <c r="J33" s="270">
        <v>0</v>
      </c>
      <c r="K33" s="275">
        <v>9.3427047614088305</v>
      </c>
      <c r="L33" s="425">
        <v>-5.1859474239194694E-2</v>
      </c>
      <c r="P33" s="440"/>
    </row>
    <row r="34" spans="1:16" x14ac:dyDescent="0.25">
      <c r="A34" s="265" t="s">
        <v>100</v>
      </c>
      <c r="B34" s="265" t="s">
        <v>101</v>
      </c>
      <c r="C34" s="449">
        <v>113.86217283127209</v>
      </c>
      <c r="D34" s="274">
        <v>60.794929028311998</v>
      </c>
      <c r="E34" s="272">
        <v>47.500118819108955</v>
      </c>
      <c r="F34" s="279">
        <v>2.8493628072569148</v>
      </c>
      <c r="G34" s="452">
        <v>0</v>
      </c>
      <c r="H34" s="274">
        <v>3.7144970000000002</v>
      </c>
      <c r="I34" s="272">
        <v>1.0158125815450703</v>
      </c>
      <c r="J34" s="270">
        <v>0</v>
      </c>
      <c r="K34" s="275">
        <v>115.87472023622294</v>
      </c>
      <c r="L34" s="425">
        <v>1.7675294216747177E-2</v>
      </c>
      <c r="P34" s="440"/>
    </row>
    <row r="35" spans="1:16" x14ac:dyDescent="0.25">
      <c r="A35" s="265" t="s">
        <v>102</v>
      </c>
      <c r="B35" s="265" t="s">
        <v>103</v>
      </c>
      <c r="C35" s="449">
        <v>123.31541086156997</v>
      </c>
      <c r="D35" s="274">
        <v>66.254156475015009</v>
      </c>
      <c r="E35" s="272">
        <v>50.340263397365518</v>
      </c>
      <c r="F35" s="279">
        <v>3.0197799311552269</v>
      </c>
      <c r="G35" s="452">
        <v>0</v>
      </c>
      <c r="H35" s="274">
        <v>4.973179</v>
      </c>
      <c r="I35" s="272">
        <v>0.64123304226060884</v>
      </c>
      <c r="J35" s="270">
        <v>0</v>
      </c>
      <c r="K35" s="275">
        <v>125.22861184579638</v>
      </c>
      <c r="L35" s="425">
        <v>1.5514694966828651E-2</v>
      </c>
      <c r="P35" s="440"/>
    </row>
    <row r="36" spans="1:16" x14ac:dyDescent="0.25">
      <c r="A36" s="265" t="s">
        <v>104</v>
      </c>
      <c r="B36" s="265" t="s">
        <v>105</v>
      </c>
      <c r="C36" s="449">
        <v>9.340082975401657</v>
      </c>
      <c r="D36" s="274">
        <v>4.378701865679</v>
      </c>
      <c r="E36" s="272">
        <v>3.6042064842606725</v>
      </c>
      <c r="F36" s="279">
        <v>0</v>
      </c>
      <c r="G36" s="452">
        <v>7.4908175383011019E-2</v>
      </c>
      <c r="H36" s="274">
        <v>0</v>
      </c>
      <c r="I36" s="272">
        <v>0.91439082609900035</v>
      </c>
      <c r="J36" s="270">
        <v>0</v>
      </c>
      <c r="K36" s="275">
        <v>8.9722073514216838</v>
      </c>
      <c r="L36" s="425">
        <v>-3.9386761868050027E-2</v>
      </c>
      <c r="P36" s="440"/>
    </row>
    <row r="37" spans="1:16" x14ac:dyDescent="0.25">
      <c r="A37" s="265" t="s">
        <v>106</v>
      </c>
      <c r="B37" s="286" t="s">
        <v>1262</v>
      </c>
      <c r="C37" s="449">
        <v>199.18954328417416</v>
      </c>
      <c r="D37" s="274">
        <v>89.016003501941</v>
      </c>
      <c r="E37" s="272">
        <v>98.410326896114015</v>
      </c>
      <c r="F37" s="279">
        <v>5.9131722429413198</v>
      </c>
      <c r="G37" s="452">
        <v>0</v>
      </c>
      <c r="H37" s="274">
        <v>6.371785</v>
      </c>
      <c r="I37" s="272">
        <v>2.2206402431964847</v>
      </c>
      <c r="J37" s="270">
        <v>0</v>
      </c>
      <c r="K37" s="275">
        <v>201.93192788419282</v>
      </c>
      <c r="L37" s="425">
        <v>1.3767713680161536E-2</v>
      </c>
      <c r="P37" s="440"/>
    </row>
    <row r="38" spans="1:16" x14ac:dyDescent="0.25">
      <c r="A38" s="265" t="s">
        <v>108</v>
      </c>
      <c r="B38" s="265" t="s">
        <v>109</v>
      </c>
      <c r="C38" s="449">
        <v>7.6660461662332731</v>
      </c>
      <c r="D38" s="274">
        <v>3.2784250458399997</v>
      </c>
      <c r="E38" s="272">
        <v>3.2909797646492378</v>
      </c>
      <c r="F38" s="279">
        <v>0</v>
      </c>
      <c r="G38" s="452">
        <v>8.5511470774360776E-2</v>
      </c>
      <c r="H38" s="274">
        <v>0</v>
      </c>
      <c r="I38" s="272">
        <v>0.65311508335429436</v>
      </c>
      <c r="J38" s="270">
        <v>5.2621281308792525E-2</v>
      </c>
      <c r="K38" s="275">
        <v>7.3606526459266863</v>
      </c>
      <c r="L38" s="425">
        <v>-3.9837161645563432E-2</v>
      </c>
      <c r="P38" s="440"/>
    </row>
    <row r="39" spans="1:16" x14ac:dyDescent="0.25">
      <c r="A39" s="265" t="s">
        <v>110</v>
      </c>
      <c r="B39" s="265" t="s">
        <v>111</v>
      </c>
      <c r="C39" s="449">
        <v>129.82321253568583</v>
      </c>
      <c r="D39" s="274">
        <v>37.888387012509</v>
      </c>
      <c r="E39" s="272">
        <v>83.890001744667018</v>
      </c>
      <c r="F39" s="279">
        <v>5.0323098881386068</v>
      </c>
      <c r="G39" s="452">
        <v>0</v>
      </c>
      <c r="H39" s="274">
        <v>2.7440530000000001</v>
      </c>
      <c r="I39" s="272">
        <v>2.6087911890745286</v>
      </c>
      <c r="J39" s="270">
        <v>0</v>
      </c>
      <c r="K39" s="275">
        <v>132.16354283438918</v>
      </c>
      <c r="L39" s="425">
        <v>1.8027055816848159E-2</v>
      </c>
      <c r="P39" s="440"/>
    </row>
    <row r="40" spans="1:16" x14ac:dyDescent="0.25">
      <c r="A40" s="265" t="s">
        <v>112</v>
      </c>
      <c r="B40" s="265" t="s">
        <v>113</v>
      </c>
      <c r="C40" s="449">
        <v>79.750348010965752</v>
      </c>
      <c r="D40" s="274">
        <v>20.668991469238001</v>
      </c>
      <c r="E40" s="272">
        <v>52.972181797979005</v>
      </c>
      <c r="F40" s="279">
        <v>3.1776132746225523</v>
      </c>
      <c r="G40" s="452">
        <v>0</v>
      </c>
      <c r="H40" s="274">
        <v>6.2420999999999997E-2</v>
      </c>
      <c r="I40" s="272">
        <v>2.1084998229036223</v>
      </c>
      <c r="J40" s="270">
        <v>0</v>
      </c>
      <c r="K40" s="275">
        <v>78.989707364743197</v>
      </c>
      <c r="L40" s="425">
        <v>-9.5377721250566351E-3</v>
      </c>
      <c r="P40" s="440"/>
    </row>
    <row r="41" spans="1:16" x14ac:dyDescent="0.25">
      <c r="A41" s="265" t="s">
        <v>114</v>
      </c>
      <c r="B41" s="265" t="s">
        <v>115</v>
      </c>
      <c r="C41" s="449">
        <v>375.92423267853326</v>
      </c>
      <c r="D41" s="274">
        <v>182.77109051289401</v>
      </c>
      <c r="E41" s="272">
        <v>171.64499353207671</v>
      </c>
      <c r="F41" s="279">
        <v>10.296374700373441</v>
      </c>
      <c r="G41" s="452">
        <v>0</v>
      </c>
      <c r="H41" s="274">
        <v>9.8798539999999999</v>
      </c>
      <c r="I41" s="272">
        <v>6.3061444057892535</v>
      </c>
      <c r="J41" s="270">
        <v>0</v>
      </c>
      <c r="K41" s="275">
        <v>380.89845715113347</v>
      </c>
      <c r="L41" s="425">
        <v>1.3231986768072641E-2</v>
      </c>
      <c r="P41" s="440"/>
    </row>
    <row r="42" spans="1:16" x14ac:dyDescent="0.25">
      <c r="A42" s="265" t="s">
        <v>116</v>
      </c>
      <c r="B42" s="265" t="s">
        <v>117</v>
      </c>
      <c r="C42" s="449">
        <v>14.950698545917408</v>
      </c>
      <c r="D42" s="274">
        <v>3.6335755468369997</v>
      </c>
      <c r="E42" s="272">
        <v>8.8219790082129279</v>
      </c>
      <c r="F42" s="279">
        <v>0</v>
      </c>
      <c r="G42" s="452">
        <v>0.27002176599371686</v>
      </c>
      <c r="H42" s="274">
        <v>0</v>
      </c>
      <c r="I42" s="272">
        <v>1.6278059386323376</v>
      </c>
      <c r="J42" s="270">
        <v>1.3657164010132283E-2</v>
      </c>
      <c r="K42" s="275">
        <v>14.367039423686112</v>
      </c>
      <c r="L42" s="425">
        <v>-3.9038919849713381E-2</v>
      </c>
      <c r="P42" s="440"/>
    </row>
    <row r="43" spans="1:16" x14ac:dyDescent="0.25">
      <c r="A43" s="265" t="s">
        <v>118</v>
      </c>
      <c r="B43" s="265" t="s">
        <v>119</v>
      </c>
      <c r="C43" s="449">
        <v>11.666568751771344</v>
      </c>
      <c r="D43" s="274">
        <v>4.8874791845620003</v>
      </c>
      <c r="E43" s="272">
        <v>3.2646130466679755</v>
      </c>
      <c r="F43" s="279">
        <v>0</v>
      </c>
      <c r="G43" s="452">
        <v>0.46661201893265375</v>
      </c>
      <c r="H43" s="274">
        <v>0</v>
      </c>
      <c r="I43" s="272">
        <v>2.0801359638969581</v>
      </c>
      <c r="J43" s="270">
        <v>0.29162887499144424</v>
      </c>
      <c r="K43" s="275">
        <v>10.990469089051032</v>
      </c>
      <c r="L43" s="425">
        <v>-5.7951886034842817E-2</v>
      </c>
      <c r="P43" s="440"/>
    </row>
    <row r="44" spans="1:16" x14ac:dyDescent="0.25">
      <c r="A44" s="265" t="s">
        <v>120</v>
      </c>
      <c r="B44" s="265" t="s">
        <v>121</v>
      </c>
      <c r="C44" s="449">
        <v>245.76775858749593</v>
      </c>
      <c r="D44" s="274">
        <v>118.836897126748</v>
      </c>
      <c r="E44" s="272">
        <v>110.49227152717779</v>
      </c>
      <c r="F44" s="279">
        <v>6.6248175759411305</v>
      </c>
      <c r="G44" s="452">
        <v>0</v>
      </c>
      <c r="H44" s="274">
        <v>5.6098590000000002</v>
      </c>
      <c r="I44" s="272">
        <v>8.3146864745164955</v>
      </c>
      <c r="J44" s="270">
        <v>0</v>
      </c>
      <c r="K44" s="275">
        <v>249.87853170438342</v>
      </c>
      <c r="L44" s="425">
        <v>1.672625058922856E-2</v>
      </c>
      <c r="P44" s="440"/>
    </row>
    <row r="45" spans="1:16" x14ac:dyDescent="0.25">
      <c r="A45" s="265" t="s">
        <v>124</v>
      </c>
      <c r="B45" s="265" t="s">
        <v>125</v>
      </c>
      <c r="C45" s="449">
        <v>210.90549745018862</v>
      </c>
      <c r="D45" s="274">
        <v>71.144740265990009</v>
      </c>
      <c r="E45" s="272">
        <v>128.88316704865991</v>
      </c>
      <c r="F45" s="279">
        <v>7.7305841068780126</v>
      </c>
      <c r="G45" s="452">
        <v>0</v>
      </c>
      <c r="H45" s="274">
        <v>3.1884890000000001</v>
      </c>
      <c r="I45" s="272">
        <v>3.5320331798284612</v>
      </c>
      <c r="J45" s="270">
        <v>0</v>
      </c>
      <c r="K45" s="275">
        <v>214.47901360135643</v>
      </c>
      <c r="L45" s="425">
        <v>1.694368423000352E-2</v>
      </c>
      <c r="P45" s="440"/>
    </row>
    <row r="46" spans="1:16" x14ac:dyDescent="0.25">
      <c r="A46" s="265" t="s">
        <v>126</v>
      </c>
      <c r="B46" s="286" t="s">
        <v>1263</v>
      </c>
      <c r="C46" s="449">
        <v>339.50583724775748</v>
      </c>
      <c r="D46" s="274">
        <v>127.96681794281201</v>
      </c>
      <c r="E46" s="272">
        <v>190.36485164478714</v>
      </c>
      <c r="F46" s="279">
        <v>11.420809783178747</v>
      </c>
      <c r="G46" s="452">
        <v>0</v>
      </c>
      <c r="H46" s="274">
        <v>6.2475269999999998</v>
      </c>
      <c r="I46" s="272">
        <v>7.6940655542928997</v>
      </c>
      <c r="J46" s="270">
        <v>0</v>
      </c>
      <c r="K46" s="275">
        <v>343.69407192507077</v>
      </c>
      <c r="L46" s="425">
        <v>1.2336267061755663E-2</v>
      </c>
      <c r="P46" s="440"/>
    </row>
    <row r="47" spans="1:16" x14ac:dyDescent="0.25">
      <c r="A47" s="265" t="s">
        <v>128</v>
      </c>
      <c r="B47" s="265" t="s">
        <v>129</v>
      </c>
      <c r="C47" s="449">
        <v>10.927247490952137</v>
      </c>
      <c r="D47" s="274">
        <v>3.2100165438800001</v>
      </c>
      <c r="E47" s="272">
        <v>5.4412877825620267</v>
      </c>
      <c r="F47" s="279">
        <v>0</v>
      </c>
      <c r="G47" s="452">
        <v>0.2515396634435027</v>
      </c>
      <c r="H47" s="274">
        <v>0</v>
      </c>
      <c r="I47" s="272">
        <v>1.5798202291426819</v>
      </c>
      <c r="J47" s="270">
        <v>0</v>
      </c>
      <c r="K47" s="275">
        <v>10.48266421902821</v>
      </c>
      <c r="L47" s="425">
        <v>-4.0685751127358082E-2</v>
      </c>
      <c r="P47" s="440"/>
    </row>
    <row r="48" spans="1:16" x14ac:dyDescent="0.25">
      <c r="A48" s="265" t="s">
        <v>130</v>
      </c>
      <c r="B48" s="265" t="s">
        <v>131</v>
      </c>
      <c r="C48" s="449">
        <v>198.95788025695816</v>
      </c>
      <c r="D48" s="274">
        <v>41.429982998249997</v>
      </c>
      <c r="E48" s="272">
        <v>141.84183596549306</v>
      </c>
      <c r="F48" s="279">
        <v>8.5081152473536434</v>
      </c>
      <c r="G48" s="452">
        <v>0</v>
      </c>
      <c r="H48" s="274">
        <v>2.0133760000000001</v>
      </c>
      <c r="I48" s="272">
        <v>4.5956302200326782</v>
      </c>
      <c r="J48" s="270">
        <v>0</v>
      </c>
      <c r="K48" s="275">
        <v>198.38894043112938</v>
      </c>
      <c r="L48" s="425">
        <v>-2.8595993538631428E-3</v>
      </c>
      <c r="P48" s="440"/>
    </row>
    <row r="49" spans="1:16" x14ac:dyDescent="0.25">
      <c r="A49" s="265" t="s">
        <v>132</v>
      </c>
      <c r="B49" s="265" t="s">
        <v>133</v>
      </c>
      <c r="C49" s="449">
        <v>11.222452649832977</v>
      </c>
      <c r="D49" s="274">
        <v>1.683159300724</v>
      </c>
      <c r="E49" s="272">
        <v>7.762089417705722</v>
      </c>
      <c r="F49" s="279">
        <v>0</v>
      </c>
      <c r="G49" s="452">
        <v>0.10022256381623464</v>
      </c>
      <c r="H49" s="274">
        <v>0</v>
      </c>
      <c r="I49" s="272">
        <v>1.4624499189422873</v>
      </c>
      <c r="J49" s="270">
        <v>0</v>
      </c>
      <c r="K49" s="275">
        <v>11.007921201188244</v>
      </c>
      <c r="L49" s="425">
        <v>-1.9116271223289662E-2</v>
      </c>
      <c r="P49" s="440"/>
    </row>
    <row r="50" spans="1:16" x14ac:dyDescent="0.25">
      <c r="A50" s="265" t="s">
        <v>134</v>
      </c>
      <c r="B50" s="265" t="s">
        <v>135</v>
      </c>
      <c r="C50" s="449">
        <v>8.1383677272003467</v>
      </c>
      <c r="D50" s="274">
        <v>2.6507343065869997</v>
      </c>
      <c r="E50" s="272">
        <v>4.1785681944628141</v>
      </c>
      <c r="F50" s="279">
        <v>0</v>
      </c>
      <c r="G50" s="452">
        <v>0.28056687591555041</v>
      </c>
      <c r="H50" s="274">
        <v>0</v>
      </c>
      <c r="I50" s="272">
        <v>0.78057686773206869</v>
      </c>
      <c r="J50" s="270">
        <v>0</v>
      </c>
      <c r="K50" s="275">
        <v>7.8904462446974319</v>
      </c>
      <c r="L50" s="425">
        <v>-3.0463293231922005E-2</v>
      </c>
      <c r="P50" s="440"/>
    </row>
    <row r="51" spans="1:16" x14ac:dyDescent="0.25">
      <c r="A51" s="265" t="s">
        <v>136</v>
      </c>
      <c r="B51" s="265" t="s">
        <v>137</v>
      </c>
      <c r="C51" s="449">
        <v>9.5287645148083584</v>
      </c>
      <c r="D51" s="274">
        <v>3.2157030924969998</v>
      </c>
      <c r="E51" s="272">
        <v>5.6539350806995294</v>
      </c>
      <c r="F51" s="279">
        <v>0</v>
      </c>
      <c r="G51" s="452">
        <v>0.11464833112174118</v>
      </c>
      <c r="H51" s="274">
        <v>0</v>
      </c>
      <c r="I51" s="272">
        <v>0.35061604552173137</v>
      </c>
      <c r="J51" s="270">
        <v>0</v>
      </c>
      <c r="K51" s="275">
        <v>9.3349025498400007</v>
      </c>
      <c r="L51" s="425">
        <v>-2.0344921386931416E-2</v>
      </c>
      <c r="P51" s="440"/>
    </row>
    <row r="52" spans="1:16" x14ac:dyDescent="0.25">
      <c r="A52" s="265" t="s">
        <v>138</v>
      </c>
      <c r="B52" s="265" t="s">
        <v>139</v>
      </c>
      <c r="C52" s="449">
        <v>319.25716121052847</v>
      </c>
      <c r="D52" s="274">
        <v>42.901072274593005</v>
      </c>
      <c r="E52" s="272">
        <v>260.39710625626009</v>
      </c>
      <c r="F52" s="279">
        <v>15.61945652533713</v>
      </c>
      <c r="G52" s="452">
        <v>0</v>
      </c>
      <c r="H52" s="274">
        <v>0</v>
      </c>
      <c r="I52" s="272">
        <v>2.3849700611298217</v>
      </c>
      <c r="J52" s="270">
        <v>0</v>
      </c>
      <c r="K52" s="275">
        <v>321.30260511732007</v>
      </c>
      <c r="L52" s="425">
        <v>6.4068849670775984E-3</v>
      </c>
      <c r="P52" s="440"/>
    </row>
    <row r="53" spans="1:16" x14ac:dyDescent="0.25">
      <c r="A53" s="265" t="s">
        <v>140</v>
      </c>
      <c r="B53" s="265" t="s">
        <v>1072</v>
      </c>
      <c r="C53" s="449">
        <v>26.291612895014342</v>
      </c>
      <c r="D53" s="274">
        <v>7.5925394231660004</v>
      </c>
      <c r="E53" s="272">
        <v>18.894060033074059</v>
      </c>
      <c r="F53" s="279">
        <v>0</v>
      </c>
      <c r="G53" s="452">
        <v>0</v>
      </c>
      <c r="H53" s="274">
        <v>0</v>
      </c>
      <c r="I53" s="272">
        <v>0</v>
      </c>
      <c r="J53" s="270">
        <v>0</v>
      </c>
      <c r="K53" s="275">
        <v>26.486599456240057</v>
      </c>
      <c r="L53" s="425">
        <v>7.4163027580057689E-3</v>
      </c>
      <c r="P53" s="440"/>
    </row>
    <row r="54" spans="1:16" x14ac:dyDescent="0.25">
      <c r="A54" s="265" t="s">
        <v>142</v>
      </c>
      <c r="B54" s="265" t="s">
        <v>143</v>
      </c>
      <c r="C54" s="449">
        <v>14.072671134083167</v>
      </c>
      <c r="D54" s="274">
        <v>6.3384261618940005</v>
      </c>
      <c r="E54" s="272">
        <v>6.6128912797139954</v>
      </c>
      <c r="F54" s="279">
        <v>0</v>
      </c>
      <c r="G54" s="452">
        <v>0</v>
      </c>
      <c r="H54" s="274">
        <v>0</v>
      </c>
      <c r="I54" s="272">
        <v>0.71559999993601597</v>
      </c>
      <c r="J54" s="270">
        <v>0</v>
      </c>
      <c r="K54" s="275">
        <v>13.666917441544014</v>
      </c>
      <c r="L54" s="425">
        <v>-2.8832741749819098E-2</v>
      </c>
      <c r="P54" s="440"/>
    </row>
    <row r="55" spans="1:16" x14ac:dyDescent="0.25">
      <c r="A55" s="265" t="s">
        <v>144</v>
      </c>
      <c r="B55" s="286" t="s">
        <v>1264</v>
      </c>
      <c r="C55" s="449">
        <v>125.79339662378953</v>
      </c>
      <c r="D55" s="274">
        <v>45.488852338492002</v>
      </c>
      <c r="E55" s="272">
        <v>72.395250795428638</v>
      </c>
      <c r="F55" s="279">
        <v>4.3434609025469575</v>
      </c>
      <c r="G55" s="452">
        <v>0</v>
      </c>
      <c r="H55" s="274">
        <v>2.9386830000000002</v>
      </c>
      <c r="I55" s="272">
        <v>1.6709124522750916</v>
      </c>
      <c r="J55" s="270">
        <v>0</v>
      </c>
      <c r="K55" s="275">
        <v>126.83715948874267</v>
      </c>
      <c r="L55" s="425">
        <v>8.2974376475000548E-3</v>
      </c>
      <c r="P55" s="440"/>
    </row>
    <row r="56" spans="1:16" x14ac:dyDescent="0.25">
      <c r="A56" s="265" t="s">
        <v>146</v>
      </c>
      <c r="B56" s="265" t="s">
        <v>147</v>
      </c>
      <c r="C56" s="449">
        <v>142.21967091877212</v>
      </c>
      <c r="D56" s="274">
        <v>53.061697622379</v>
      </c>
      <c r="E56" s="272">
        <v>80.857330040175242</v>
      </c>
      <c r="F56" s="279">
        <v>4.8504310155259667</v>
      </c>
      <c r="G56" s="452">
        <v>0</v>
      </c>
      <c r="H56" s="274">
        <v>3.2645089999999999</v>
      </c>
      <c r="I56" s="272">
        <v>2.0716013812695508</v>
      </c>
      <c r="J56" s="270">
        <v>0</v>
      </c>
      <c r="K56" s="275">
        <v>144.10556905934976</v>
      </c>
      <c r="L56" s="425">
        <v>1.3260459178356252E-2</v>
      </c>
      <c r="P56" s="440"/>
    </row>
    <row r="57" spans="1:16" x14ac:dyDescent="0.25">
      <c r="A57" s="265" t="s">
        <v>148</v>
      </c>
      <c r="B57" s="265" t="s">
        <v>149</v>
      </c>
      <c r="C57" s="449">
        <v>18.928059648326972</v>
      </c>
      <c r="D57" s="274">
        <v>4.6885146655110006</v>
      </c>
      <c r="E57" s="272">
        <v>8.1202082541245009</v>
      </c>
      <c r="F57" s="279">
        <v>0</v>
      </c>
      <c r="G57" s="452">
        <v>0.18102471682270654</v>
      </c>
      <c r="H57" s="274">
        <v>0</v>
      </c>
      <c r="I57" s="272">
        <v>4.55883361149706</v>
      </c>
      <c r="J57" s="270">
        <v>0</v>
      </c>
      <c r="K57" s="275">
        <v>17.548581247955269</v>
      </c>
      <c r="L57" s="425">
        <v>-7.2880074661727579E-2</v>
      </c>
      <c r="P57" s="440"/>
    </row>
    <row r="58" spans="1:16" x14ac:dyDescent="0.25">
      <c r="A58" s="265" t="s">
        <v>152</v>
      </c>
      <c r="B58" s="265" t="s">
        <v>1073</v>
      </c>
      <c r="C58" s="449">
        <v>28.075467519974193</v>
      </c>
      <c r="D58" s="274">
        <v>9.0348628421730002</v>
      </c>
      <c r="E58" s="272">
        <v>19.223997736183868</v>
      </c>
      <c r="F58" s="279">
        <v>0</v>
      </c>
      <c r="G58" s="452">
        <v>0</v>
      </c>
      <c r="H58" s="274">
        <v>0</v>
      </c>
      <c r="I58" s="272">
        <v>0</v>
      </c>
      <c r="J58" s="270">
        <v>0</v>
      </c>
      <c r="K58" s="275">
        <v>28.258860578356867</v>
      </c>
      <c r="L58" s="425">
        <v>6.5321461967534165E-3</v>
      </c>
      <c r="P58" s="440"/>
    </row>
    <row r="59" spans="1:16" x14ac:dyDescent="0.25">
      <c r="A59" s="265" t="s">
        <v>154</v>
      </c>
      <c r="B59" s="265" t="s">
        <v>155</v>
      </c>
      <c r="C59" s="449">
        <v>237.91761990797403</v>
      </c>
      <c r="D59" s="274">
        <v>120.05923294288098</v>
      </c>
      <c r="E59" s="272">
        <v>101.90010442174162</v>
      </c>
      <c r="F59" s="279">
        <v>6.1126661552042068</v>
      </c>
      <c r="G59" s="452">
        <v>0</v>
      </c>
      <c r="H59" s="274">
        <v>5.3394060000000003</v>
      </c>
      <c r="I59" s="272">
        <v>5.8098336809962641</v>
      </c>
      <c r="J59" s="270">
        <v>0</v>
      </c>
      <c r="K59" s="275">
        <v>239.2212432008231</v>
      </c>
      <c r="L59" s="425">
        <v>5.4793053719741566E-3</v>
      </c>
      <c r="P59" s="440"/>
    </row>
    <row r="60" spans="1:16" x14ac:dyDescent="0.25">
      <c r="A60" s="265" t="s">
        <v>158</v>
      </c>
      <c r="B60" s="265" t="s">
        <v>159</v>
      </c>
      <c r="C60" s="449">
        <v>17.494044884043038</v>
      </c>
      <c r="D60" s="274">
        <v>4.8983765589570005</v>
      </c>
      <c r="E60" s="272">
        <v>9.8788974272032846</v>
      </c>
      <c r="F60" s="279">
        <v>0</v>
      </c>
      <c r="G60" s="452">
        <v>0.16516352959212721</v>
      </c>
      <c r="H60" s="274">
        <v>0</v>
      </c>
      <c r="I60" s="272">
        <v>1.8427313565877756</v>
      </c>
      <c r="J60" s="270">
        <v>0</v>
      </c>
      <c r="K60" s="275">
        <v>16.78516887234019</v>
      </c>
      <c r="L60" s="425">
        <v>-4.0520989651137825E-2</v>
      </c>
      <c r="P60" s="440"/>
    </row>
    <row r="61" spans="1:16" x14ac:dyDescent="0.25">
      <c r="A61" s="265" t="s">
        <v>160</v>
      </c>
      <c r="B61" s="265" t="s">
        <v>161</v>
      </c>
      <c r="C61" s="449">
        <v>12.756087964550893</v>
      </c>
      <c r="D61" s="274">
        <v>3.6633616082869995</v>
      </c>
      <c r="E61" s="272">
        <v>6.7823275478959815</v>
      </c>
      <c r="F61" s="279">
        <v>0</v>
      </c>
      <c r="G61" s="452">
        <v>6.7210096406290665E-2</v>
      </c>
      <c r="H61" s="274">
        <v>0</v>
      </c>
      <c r="I61" s="272">
        <v>1.5329193345646108</v>
      </c>
      <c r="J61" s="270">
        <v>0.11341293445098828</v>
      </c>
      <c r="K61" s="275">
        <v>12.15923152160487</v>
      </c>
      <c r="L61" s="425">
        <v>-4.6789928432971369E-2</v>
      </c>
      <c r="P61" s="440"/>
    </row>
    <row r="62" spans="1:16" x14ac:dyDescent="0.25">
      <c r="A62" s="265" t="s">
        <v>162</v>
      </c>
      <c r="B62" s="265" t="s">
        <v>163</v>
      </c>
      <c r="C62" s="449">
        <v>10.849144595136952</v>
      </c>
      <c r="D62" s="274">
        <v>2.1815615937859998</v>
      </c>
      <c r="E62" s="272">
        <v>7.6674775336573697</v>
      </c>
      <c r="F62" s="279">
        <v>0</v>
      </c>
      <c r="G62" s="452">
        <v>1.1033243119044264E-2</v>
      </c>
      <c r="H62" s="274">
        <v>0</v>
      </c>
      <c r="I62" s="272">
        <v>0.74558303052637898</v>
      </c>
      <c r="J62" s="270">
        <v>0</v>
      </c>
      <c r="K62" s="275">
        <v>10.605655401088793</v>
      </c>
      <c r="L62" s="425">
        <v>-2.2443169773707448E-2</v>
      </c>
      <c r="P62" s="440"/>
    </row>
    <row r="63" spans="1:16" x14ac:dyDescent="0.25">
      <c r="A63" s="265" t="s">
        <v>164</v>
      </c>
      <c r="B63" s="265" t="s">
        <v>165</v>
      </c>
      <c r="C63" s="449">
        <v>193.05827434109167</v>
      </c>
      <c r="D63" s="274">
        <v>35.695465329903001</v>
      </c>
      <c r="E63" s="272">
        <v>138.46648422007257</v>
      </c>
      <c r="F63" s="279">
        <v>8.3075955098567</v>
      </c>
      <c r="G63" s="452">
        <v>0</v>
      </c>
      <c r="H63" s="274">
        <v>0</v>
      </c>
      <c r="I63" s="272">
        <v>8.2977209412735533</v>
      </c>
      <c r="J63" s="270">
        <v>0</v>
      </c>
      <c r="K63" s="275">
        <v>190.76726600110584</v>
      </c>
      <c r="L63" s="425">
        <v>-1.1866926438688283E-2</v>
      </c>
      <c r="P63" s="440"/>
    </row>
    <row r="64" spans="1:16" x14ac:dyDescent="0.25">
      <c r="A64" s="265" t="s">
        <v>166</v>
      </c>
      <c r="B64" s="265" t="s">
        <v>167</v>
      </c>
      <c r="C64" s="449">
        <v>16.609219163507127</v>
      </c>
      <c r="D64" s="274">
        <v>4.8830031449310001</v>
      </c>
      <c r="E64" s="272">
        <v>7.3452872489319514</v>
      </c>
      <c r="F64" s="279">
        <v>0</v>
      </c>
      <c r="G64" s="452">
        <v>0.41451344589723876</v>
      </c>
      <c r="H64" s="274">
        <v>0</v>
      </c>
      <c r="I64" s="272">
        <v>3.0609468369599111</v>
      </c>
      <c r="J64" s="270">
        <v>0</v>
      </c>
      <c r="K64" s="275">
        <v>15.703750676720102</v>
      </c>
      <c r="L64" s="425">
        <v>-5.4516017753349404E-2</v>
      </c>
      <c r="P64" s="440"/>
    </row>
    <row r="65" spans="1:16" x14ac:dyDescent="0.25">
      <c r="A65" s="265" t="s">
        <v>168</v>
      </c>
      <c r="B65" s="265" t="s">
        <v>169</v>
      </c>
      <c r="C65" s="449">
        <v>18.097207450834933</v>
      </c>
      <c r="D65" s="274">
        <v>3.2851447920279999</v>
      </c>
      <c r="E65" s="272">
        <v>12.038382986187804</v>
      </c>
      <c r="F65" s="279">
        <v>0</v>
      </c>
      <c r="G65" s="452">
        <v>0.27811202468296498</v>
      </c>
      <c r="H65" s="274">
        <v>0</v>
      </c>
      <c r="I65" s="272">
        <v>2.0744589208404887</v>
      </c>
      <c r="J65" s="270">
        <v>0</v>
      </c>
      <c r="K65" s="275">
        <v>17.676098723739258</v>
      </c>
      <c r="L65" s="425">
        <v>-2.3269265616792514E-2</v>
      </c>
      <c r="P65" s="440"/>
    </row>
    <row r="66" spans="1:16" x14ac:dyDescent="0.25">
      <c r="A66" s="265" t="s">
        <v>170</v>
      </c>
      <c r="B66" s="265" t="s">
        <v>171</v>
      </c>
      <c r="C66" s="449">
        <v>13.146294727072164</v>
      </c>
      <c r="D66" s="274">
        <v>2.84120209657</v>
      </c>
      <c r="E66" s="272">
        <v>8.2932405387425536</v>
      </c>
      <c r="F66" s="279">
        <v>0</v>
      </c>
      <c r="G66" s="452">
        <v>0.14812733936091915</v>
      </c>
      <c r="H66" s="274">
        <v>0</v>
      </c>
      <c r="I66" s="272">
        <v>1.3543706537423659</v>
      </c>
      <c r="J66" s="270">
        <v>0</v>
      </c>
      <c r="K66" s="275">
        <v>12.636940628415839</v>
      </c>
      <c r="L66" s="425">
        <v>-3.8745069179638214E-2</v>
      </c>
      <c r="P66" s="440"/>
    </row>
    <row r="67" spans="1:16" x14ac:dyDescent="0.25">
      <c r="A67" s="265" t="s">
        <v>172</v>
      </c>
      <c r="B67" s="265" t="s">
        <v>173</v>
      </c>
      <c r="C67" s="449">
        <v>15.784925660135675</v>
      </c>
      <c r="D67" s="274">
        <v>4.3182439210460002</v>
      </c>
      <c r="E67" s="272">
        <v>6.8066101880009695</v>
      </c>
      <c r="F67" s="279">
        <v>0</v>
      </c>
      <c r="G67" s="452">
        <v>0.26543202013549544</v>
      </c>
      <c r="H67" s="274">
        <v>0</v>
      </c>
      <c r="I67" s="272">
        <v>3.4155604615549091</v>
      </c>
      <c r="J67" s="270">
        <v>0</v>
      </c>
      <c r="K67" s="275">
        <v>14.805846590737374</v>
      </c>
      <c r="L67" s="425">
        <v>-6.2026207185183889E-2</v>
      </c>
      <c r="P67" s="440"/>
    </row>
    <row r="68" spans="1:16" x14ac:dyDescent="0.25">
      <c r="A68" s="265" t="s">
        <v>174</v>
      </c>
      <c r="B68" s="265" t="s">
        <v>175</v>
      </c>
      <c r="C68" s="449">
        <v>254.80093346644665</v>
      </c>
      <c r="D68" s="274">
        <v>46.417539403836003</v>
      </c>
      <c r="E68" s="272">
        <v>187.56289602745153</v>
      </c>
      <c r="F68" s="279">
        <v>11.260777588228047</v>
      </c>
      <c r="G68" s="452">
        <v>0</v>
      </c>
      <c r="H68" s="274">
        <v>1.893805</v>
      </c>
      <c r="I68" s="272">
        <v>6.3103061128051472</v>
      </c>
      <c r="J68" s="270">
        <v>0</v>
      </c>
      <c r="K68" s="275">
        <v>253.44532413232071</v>
      </c>
      <c r="L68" s="425">
        <v>-5.3202683195996093E-3</v>
      </c>
      <c r="P68" s="440"/>
    </row>
    <row r="69" spans="1:16" x14ac:dyDescent="0.25">
      <c r="A69" s="265" t="s">
        <v>176</v>
      </c>
      <c r="B69" s="265" t="s">
        <v>1074</v>
      </c>
      <c r="C69" s="449">
        <v>40.866592615580664</v>
      </c>
      <c r="D69" s="274">
        <v>13.640287915209999</v>
      </c>
      <c r="E69" s="272">
        <v>27.389406421667626</v>
      </c>
      <c r="F69" s="279">
        <v>0</v>
      </c>
      <c r="G69" s="452">
        <v>0</v>
      </c>
      <c r="H69" s="274">
        <v>0</v>
      </c>
      <c r="I69" s="272">
        <v>0</v>
      </c>
      <c r="J69" s="270">
        <v>0</v>
      </c>
      <c r="K69" s="275">
        <v>41.029694336877625</v>
      </c>
      <c r="L69" s="425">
        <v>3.9910770841897238E-3</v>
      </c>
      <c r="P69" s="440"/>
    </row>
    <row r="70" spans="1:16" x14ac:dyDescent="0.25">
      <c r="A70" s="265" t="s">
        <v>178</v>
      </c>
      <c r="B70" s="265" t="s">
        <v>952</v>
      </c>
      <c r="C70" s="449">
        <v>241.53810879013974</v>
      </c>
      <c r="D70" s="274">
        <v>62.312339186384001</v>
      </c>
      <c r="E70" s="272">
        <v>160.82463318139344</v>
      </c>
      <c r="F70" s="279">
        <v>9.6467037739494437</v>
      </c>
      <c r="G70" s="452">
        <v>0</v>
      </c>
      <c r="H70" s="274">
        <v>3.3963570000000001</v>
      </c>
      <c r="I70" s="272">
        <v>6.4966320063585785</v>
      </c>
      <c r="J70" s="270">
        <v>0</v>
      </c>
      <c r="K70" s="275">
        <v>242.67666514808545</v>
      </c>
      <c r="L70" s="425">
        <v>4.7137752450274288E-3</v>
      </c>
      <c r="P70" s="440"/>
    </row>
    <row r="71" spans="1:16" x14ac:dyDescent="0.25">
      <c r="A71" s="265" t="s">
        <v>180</v>
      </c>
      <c r="B71" s="265" t="s">
        <v>181</v>
      </c>
      <c r="C71" s="449">
        <v>9.5123759955432909</v>
      </c>
      <c r="D71" s="274">
        <v>4.1109721295429997</v>
      </c>
      <c r="E71" s="272">
        <v>4.4654685115666499</v>
      </c>
      <c r="F71" s="279">
        <v>0</v>
      </c>
      <c r="G71" s="452">
        <v>0.17807378844118352</v>
      </c>
      <c r="H71" s="274">
        <v>0</v>
      </c>
      <c r="I71" s="272">
        <v>0.51729574502089204</v>
      </c>
      <c r="J71" s="270">
        <v>0</v>
      </c>
      <c r="K71" s="275">
        <v>9.2718101745717245</v>
      </c>
      <c r="L71" s="425">
        <v>-2.5289772091039671E-2</v>
      </c>
      <c r="P71" s="440"/>
    </row>
    <row r="72" spans="1:16" x14ac:dyDescent="0.25">
      <c r="A72" s="265" t="s">
        <v>182</v>
      </c>
      <c r="B72" s="265" t="s">
        <v>183</v>
      </c>
      <c r="C72" s="449">
        <v>13.448601642253365</v>
      </c>
      <c r="D72" s="274">
        <v>2.1706387047410001</v>
      </c>
      <c r="E72" s="272">
        <v>7.864643953290841</v>
      </c>
      <c r="F72" s="279">
        <v>0</v>
      </c>
      <c r="G72" s="452">
        <v>0.33585693326580601</v>
      </c>
      <c r="H72" s="274">
        <v>0</v>
      </c>
      <c r="I72" s="272">
        <v>2.350608700367534</v>
      </c>
      <c r="J72" s="270">
        <v>0.11670927903142532</v>
      </c>
      <c r="K72" s="275">
        <v>12.838457570696605</v>
      </c>
      <c r="L72" s="425">
        <v>-4.5368588332617796E-2</v>
      </c>
      <c r="P72" s="440"/>
    </row>
    <row r="73" spans="1:16" x14ac:dyDescent="0.25">
      <c r="A73" s="265" t="s">
        <v>184</v>
      </c>
      <c r="B73" s="265" t="s">
        <v>185</v>
      </c>
      <c r="C73" s="449">
        <v>10.38958381613341</v>
      </c>
      <c r="D73" s="274">
        <v>1.439318109712</v>
      </c>
      <c r="E73" s="272">
        <v>7.8886803008735029</v>
      </c>
      <c r="F73" s="279">
        <v>0</v>
      </c>
      <c r="G73" s="452">
        <v>0.21825857212440225</v>
      </c>
      <c r="H73" s="274">
        <v>0</v>
      </c>
      <c r="I73" s="272">
        <v>0.86101847325277281</v>
      </c>
      <c r="J73" s="270">
        <v>0</v>
      </c>
      <c r="K73" s="275">
        <v>10.407275455962678</v>
      </c>
      <c r="L73" s="425">
        <v>1.7028246888769062E-3</v>
      </c>
      <c r="P73" s="440"/>
    </row>
    <row r="74" spans="1:16" x14ac:dyDescent="0.25">
      <c r="A74" s="265" t="s">
        <v>186</v>
      </c>
      <c r="B74" s="265" t="s">
        <v>187</v>
      </c>
      <c r="C74" s="449">
        <v>14.060065854920847</v>
      </c>
      <c r="D74" s="274">
        <v>3.1343448913360001</v>
      </c>
      <c r="E74" s="272">
        <v>6.8112384294414756</v>
      </c>
      <c r="F74" s="279">
        <v>0</v>
      </c>
      <c r="G74" s="452">
        <v>0.10452938952914749</v>
      </c>
      <c r="H74" s="274">
        <v>0</v>
      </c>
      <c r="I74" s="272">
        <v>3.0580157943213275</v>
      </c>
      <c r="J74" s="270">
        <v>0</v>
      </c>
      <c r="K74" s="275">
        <v>13.108128504627951</v>
      </c>
      <c r="L74" s="425">
        <v>-6.7705042075583866E-2</v>
      </c>
      <c r="P74" s="440"/>
    </row>
    <row r="75" spans="1:16" x14ac:dyDescent="0.25">
      <c r="A75" s="265" t="s">
        <v>188</v>
      </c>
      <c r="B75" s="265" t="s">
        <v>189</v>
      </c>
      <c r="C75" s="449">
        <v>5.5058022061658427</v>
      </c>
      <c r="D75" s="274">
        <v>0.95954800199599999</v>
      </c>
      <c r="E75" s="272">
        <v>3.9240088450505914</v>
      </c>
      <c r="F75" s="279">
        <v>0</v>
      </c>
      <c r="G75" s="452">
        <v>7.350052474511877E-2</v>
      </c>
      <c r="H75" s="274">
        <v>0</v>
      </c>
      <c r="I75" s="272">
        <v>0.50406505446303684</v>
      </c>
      <c r="J75" s="270">
        <v>0</v>
      </c>
      <c r="K75" s="275">
        <v>5.4611224262547466</v>
      </c>
      <c r="L75" s="425">
        <v>-8.1150354186461746E-3</v>
      </c>
      <c r="P75" s="440"/>
    </row>
    <row r="76" spans="1:16" x14ac:dyDescent="0.25">
      <c r="A76" s="265" t="s">
        <v>190</v>
      </c>
      <c r="B76" s="265" t="s">
        <v>191</v>
      </c>
      <c r="C76" s="449">
        <v>32.209596174311571</v>
      </c>
      <c r="D76" s="274">
        <v>23.613626179161997</v>
      </c>
      <c r="E76" s="272">
        <v>6.6127186096779971</v>
      </c>
      <c r="F76" s="279">
        <v>0.26186467389344054</v>
      </c>
      <c r="G76" s="452">
        <v>0</v>
      </c>
      <c r="H76" s="274">
        <v>9.0482000000000007E-2</v>
      </c>
      <c r="I76" s="272">
        <v>1.1168668529767998</v>
      </c>
      <c r="J76" s="270">
        <v>0</v>
      </c>
      <c r="K76" s="275">
        <v>31.695558315710233</v>
      </c>
      <c r="L76" s="425">
        <v>-1.5959152540114839E-2</v>
      </c>
      <c r="P76" s="440"/>
    </row>
    <row r="77" spans="1:16" x14ac:dyDescent="0.25">
      <c r="A77" s="265" t="s">
        <v>192</v>
      </c>
      <c r="B77" s="265" t="s">
        <v>1075</v>
      </c>
      <c r="C77" s="449">
        <v>26.166460151355132</v>
      </c>
      <c r="D77" s="274">
        <v>14.744925537552998</v>
      </c>
      <c r="E77" s="272">
        <v>11.451141527406266</v>
      </c>
      <c r="F77" s="279">
        <v>0</v>
      </c>
      <c r="G77" s="452">
        <v>0</v>
      </c>
      <c r="H77" s="274">
        <v>0</v>
      </c>
      <c r="I77" s="272">
        <v>0</v>
      </c>
      <c r="J77" s="270">
        <v>0</v>
      </c>
      <c r="K77" s="275">
        <v>26.196067064959266</v>
      </c>
      <c r="L77" s="425">
        <v>1.1314833352649963E-3</v>
      </c>
      <c r="P77" s="440"/>
    </row>
    <row r="78" spans="1:16" x14ac:dyDescent="0.25">
      <c r="A78" s="265" t="s">
        <v>194</v>
      </c>
      <c r="B78" s="265" t="s">
        <v>195</v>
      </c>
      <c r="C78" s="449">
        <v>21.078131151167874</v>
      </c>
      <c r="D78" s="274">
        <v>4.4459219673370001</v>
      </c>
      <c r="E78" s="272">
        <v>11.7142073412126</v>
      </c>
      <c r="F78" s="279">
        <v>0</v>
      </c>
      <c r="G78" s="452">
        <v>0.18766887150841582</v>
      </c>
      <c r="H78" s="274">
        <v>0</v>
      </c>
      <c r="I78" s="272">
        <v>3.6565894294209911</v>
      </c>
      <c r="J78" s="270">
        <v>0</v>
      </c>
      <c r="K78" s="275">
        <v>20.004387609479004</v>
      </c>
      <c r="L78" s="425">
        <v>-5.0941116837551197E-2</v>
      </c>
      <c r="P78" s="440"/>
    </row>
    <row r="79" spans="1:16" x14ac:dyDescent="0.25">
      <c r="A79" s="265" t="s">
        <v>196</v>
      </c>
      <c r="B79" s="265" t="s">
        <v>197</v>
      </c>
      <c r="C79" s="449">
        <v>7.7997848242745169</v>
      </c>
      <c r="D79" s="274">
        <v>2.8076464208869996</v>
      </c>
      <c r="E79" s="272">
        <v>4.1551853072173488</v>
      </c>
      <c r="F79" s="279">
        <v>0</v>
      </c>
      <c r="G79" s="452">
        <v>4.3829383046469994E-2</v>
      </c>
      <c r="H79" s="274">
        <v>0</v>
      </c>
      <c r="I79" s="272">
        <v>0.50786806155526931</v>
      </c>
      <c r="J79" s="270">
        <v>2.9867085656485694E-2</v>
      </c>
      <c r="K79" s="275">
        <v>7.5443962583625739</v>
      </c>
      <c r="L79" s="425">
        <v>-3.274302710468651E-2</v>
      </c>
      <c r="P79" s="440"/>
    </row>
    <row r="80" spans="1:16" x14ac:dyDescent="0.25">
      <c r="A80" s="265" t="s">
        <v>198</v>
      </c>
      <c r="B80" s="265" t="s">
        <v>199</v>
      </c>
      <c r="C80" s="449">
        <v>8.5180117154905339</v>
      </c>
      <c r="D80" s="274">
        <v>2.4278613445819999</v>
      </c>
      <c r="E80" s="272">
        <v>3.5710301942466574</v>
      </c>
      <c r="F80" s="279">
        <v>0</v>
      </c>
      <c r="G80" s="452">
        <v>5.2550525241677748E-2</v>
      </c>
      <c r="H80" s="274">
        <v>0</v>
      </c>
      <c r="I80" s="272">
        <v>1.8989107323413299</v>
      </c>
      <c r="J80" s="270">
        <v>0</v>
      </c>
      <c r="K80" s="275">
        <v>7.9503527964116651</v>
      </c>
      <c r="L80" s="425">
        <v>-6.6642185763438874E-2</v>
      </c>
      <c r="P80" s="440"/>
    </row>
    <row r="81" spans="1:16" x14ac:dyDescent="0.25">
      <c r="A81" s="265" t="s">
        <v>200</v>
      </c>
      <c r="B81" s="286" t="s">
        <v>1265</v>
      </c>
      <c r="C81" s="449">
        <v>430.98348190159783</v>
      </c>
      <c r="D81" s="274">
        <v>136.715516527478</v>
      </c>
      <c r="E81" s="272">
        <v>258.47338555743488</v>
      </c>
      <c r="F81" s="279">
        <v>15.506266157840372</v>
      </c>
      <c r="G81" s="452">
        <v>0</v>
      </c>
      <c r="H81" s="274">
        <v>9.0795119999999994</v>
      </c>
      <c r="I81" s="272">
        <v>13.044394128104893</v>
      </c>
      <c r="J81" s="270">
        <v>2.4339747372522349</v>
      </c>
      <c r="K81" s="275">
        <v>435.25304910811036</v>
      </c>
      <c r="L81" s="425">
        <v>9.9065680839419308E-3</v>
      </c>
      <c r="P81" s="440"/>
    </row>
    <row r="82" spans="1:16" x14ac:dyDescent="0.25">
      <c r="A82" s="265" t="s">
        <v>202</v>
      </c>
      <c r="B82" s="265" t="s">
        <v>203</v>
      </c>
      <c r="C82" s="449">
        <v>10.97605019440252</v>
      </c>
      <c r="D82" s="274">
        <v>1.911256746834</v>
      </c>
      <c r="E82" s="272">
        <v>5.2565295332492159</v>
      </c>
      <c r="F82" s="279">
        <v>0</v>
      </c>
      <c r="G82" s="452">
        <v>0.19559869773175603</v>
      </c>
      <c r="H82" s="274">
        <v>0</v>
      </c>
      <c r="I82" s="272">
        <v>2.4126674293393782</v>
      </c>
      <c r="J82" s="270">
        <v>0.3718725344782059</v>
      </c>
      <c r="K82" s="275">
        <v>10.147924941632557</v>
      </c>
      <c r="L82" s="425">
        <v>-7.544838426415762E-2</v>
      </c>
      <c r="P82" s="440"/>
    </row>
    <row r="83" spans="1:16" x14ac:dyDescent="0.25">
      <c r="A83" s="265" t="s">
        <v>204</v>
      </c>
      <c r="B83" s="286" t="s">
        <v>1266</v>
      </c>
      <c r="C83" s="449">
        <v>239.31025963655426</v>
      </c>
      <c r="D83" s="274">
        <v>103.873177511438</v>
      </c>
      <c r="E83" s="272">
        <v>120.04984350094104</v>
      </c>
      <c r="F83" s="279">
        <v>7.2024470459394161</v>
      </c>
      <c r="G83" s="452">
        <v>0</v>
      </c>
      <c r="H83" s="274">
        <v>6.654782</v>
      </c>
      <c r="I83" s="272">
        <v>5.8216070540322127</v>
      </c>
      <c r="J83" s="270">
        <v>0</v>
      </c>
      <c r="K83" s="275">
        <v>243.60185711235067</v>
      </c>
      <c r="L83" s="425">
        <v>1.7933194683396152E-2</v>
      </c>
      <c r="P83" s="440"/>
    </row>
    <row r="84" spans="1:16" x14ac:dyDescent="0.25">
      <c r="A84" s="265" t="s">
        <v>206</v>
      </c>
      <c r="B84" s="265" t="s">
        <v>207</v>
      </c>
      <c r="C84" s="449">
        <v>6.4049848874947637</v>
      </c>
      <c r="D84" s="274">
        <v>1.5731939701870001</v>
      </c>
      <c r="E84" s="272">
        <v>3.6439059595996839</v>
      </c>
      <c r="F84" s="279">
        <v>0</v>
      </c>
      <c r="G84" s="452">
        <v>0.12821582769463499</v>
      </c>
      <c r="H84" s="274">
        <v>0</v>
      </c>
      <c r="I84" s="272">
        <v>0.62428456309677716</v>
      </c>
      <c r="J84" s="270">
        <v>0.17278652676426642</v>
      </c>
      <c r="K84" s="275">
        <v>6.1423868473423626</v>
      </c>
      <c r="L84" s="425">
        <v>-4.0999010109313977E-2</v>
      </c>
      <c r="P84" s="440"/>
    </row>
    <row r="85" spans="1:16" x14ac:dyDescent="0.25">
      <c r="A85" s="265" t="s">
        <v>208</v>
      </c>
      <c r="B85" s="265" t="s">
        <v>209</v>
      </c>
      <c r="C85" s="449">
        <v>12.45599536571171</v>
      </c>
      <c r="D85" s="274">
        <v>4.086217076924</v>
      </c>
      <c r="E85" s="272">
        <v>6.7865582507317646</v>
      </c>
      <c r="F85" s="279">
        <v>0</v>
      </c>
      <c r="G85" s="452">
        <v>8.1111079578107911E-2</v>
      </c>
      <c r="H85" s="274">
        <v>0</v>
      </c>
      <c r="I85" s="272">
        <v>1.086566287361947</v>
      </c>
      <c r="J85" s="270">
        <v>0</v>
      </c>
      <c r="K85" s="275">
        <v>12.040452694595817</v>
      </c>
      <c r="L85" s="425">
        <v>-3.3360856271653631E-2</v>
      </c>
      <c r="P85" s="440"/>
    </row>
    <row r="86" spans="1:16" x14ac:dyDescent="0.25">
      <c r="A86" s="265" t="s">
        <v>210</v>
      </c>
      <c r="B86" s="265" t="s">
        <v>211</v>
      </c>
      <c r="C86" s="449">
        <v>266.02637115680045</v>
      </c>
      <c r="D86" s="274">
        <v>94.673318369379004</v>
      </c>
      <c r="E86" s="272">
        <v>155.50680477420238</v>
      </c>
      <c r="F86" s="279">
        <v>9.3286748300018019</v>
      </c>
      <c r="G86" s="452">
        <v>0</v>
      </c>
      <c r="H86" s="274">
        <v>3.1260210000000002</v>
      </c>
      <c r="I86" s="272">
        <v>6.5112647113468975</v>
      </c>
      <c r="J86" s="270">
        <v>0</v>
      </c>
      <c r="K86" s="275">
        <v>269.14608368493003</v>
      </c>
      <c r="L86" s="425">
        <v>1.1727079967913298E-2</v>
      </c>
      <c r="P86" s="440"/>
    </row>
    <row r="87" spans="1:16" x14ac:dyDescent="0.25">
      <c r="A87" s="265" t="s">
        <v>212</v>
      </c>
      <c r="B87" s="265" t="s">
        <v>213</v>
      </c>
      <c r="C87" s="449">
        <v>347.97862248464429</v>
      </c>
      <c r="D87" s="274">
        <v>114.58582754490399</v>
      </c>
      <c r="E87" s="272">
        <v>211.81130669539326</v>
      </c>
      <c r="F87" s="279">
        <v>12.706171945020676</v>
      </c>
      <c r="G87" s="452">
        <v>0</v>
      </c>
      <c r="H87" s="274">
        <v>9.4891629999999996</v>
      </c>
      <c r="I87" s="272">
        <v>1.2705010615153229</v>
      </c>
      <c r="J87" s="270">
        <v>3.5841186245519721</v>
      </c>
      <c r="K87" s="275">
        <v>353.44708887138529</v>
      </c>
      <c r="L87" s="425">
        <v>1.5714949233648148E-2</v>
      </c>
      <c r="P87" s="440"/>
    </row>
    <row r="88" spans="1:16" x14ac:dyDescent="0.25">
      <c r="A88" s="265" t="s">
        <v>214</v>
      </c>
      <c r="B88" s="265" t="s">
        <v>215</v>
      </c>
      <c r="C88" s="449">
        <v>16.779331640401359</v>
      </c>
      <c r="D88" s="274">
        <v>2.9082550479810001</v>
      </c>
      <c r="E88" s="272">
        <v>10.816262060590626</v>
      </c>
      <c r="F88" s="279">
        <v>0</v>
      </c>
      <c r="G88" s="452">
        <v>0.22631330346383433</v>
      </c>
      <c r="H88" s="274">
        <v>0</v>
      </c>
      <c r="I88" s="272">
        <v>2.3694177547840196</v>
      </c>
      <c r="J88" s="270">
        <v>0</v>
      </c>
      <c r="K88" s="275">
        <v>16.320248166819479</v>
      </c>
      <c r="L88" s="425">
        <v>-2.736005720731435E-2</v>
      </c>
      <c r="P88" s="440"/>
    </row>
    <row r="89" spans="1:16" x14ac:dyDescent="0.25">
      <c r="A89" s="265" t="s">
        <v>216</v>
      </c>
      <c r="B89" s="265" t="s">
        <v>217</v>
      </c>
      <c r="C89" s="449">
        <v>77.777887442144788</v>
      </c>
      <c r="D89" s="274">
        <v>28.413835066255999</v>
      </c>
      <c r="E89" s="272">
        <v>44.495923252816411</v>
      </c>
      <c r="F89" s="279">
        <v>2.6691512598668261</v>
      </c>
      <c r="G89" s="452">
        <v>0</v>
      </c>
      <c r="H89" s="274">
        <v>1.7306360000000001</v>
      </c>
      <c r="I89" s="272">
        <v>1.7037938177782812</v>
      </c>
      <c r="J89" s="270">
        <v>0</v>
      </c>
      <c r="K89" s="275">
        <v>79.013339396717512</v>
      </c>
      <c r="L89" s="425">
        <v>1.5884359876600109E-2</v>
      </c>
      <c r="P89" s="440"/>
    </row>
    <row r="90" spans="1:16" x14ac:dyDescent="0.25">
      <c r="A90" s="265" t="s">
        <v>218</v>
      </c>
      <c r="B90" s="265" t="s">
        <v>219</v>
      </c>
      <c r="C90" s="449">
        <v>12.828842593789531</v>
      </c>
      <c r="D90" s="274">
        <v>2.9327269414470001</v>
      </c>
      <c r="E90" s="272">
        <v>6.1363113498358066</v>
      </c>
      <c r="F90" s="279">
        <v>0</v>
      </c>
      <c r="G90" s="452">
        <v>0.12378406364030421</v>
      </c>
      <c r="H90" s="274">
        <v>0</v>
      </c>
      <c r="I90" s="272">
        <v>2.8059724812448978</v>
      </c>
      <c r="J90" s="270">
        <v>0</v>
      </c>
      <c r="K90" s="275">
        <v>11.998794836168006</v>
      </c>
      <c r="L90" s="425">
        <v>-6.4701686964602156E-2</v>
      </c>
      <c r="P90" s="440"/>
    </row>
    <row r="91" spans="1:16" x14ac:dyDescent="0.25">
      <c r="A91" s="265" t="s">
        <v>220</v>
      </c>
      <c r="B91" s="265" t="s">
        <v>221</v>
      </c>
      <c r="C91" s="449">
        <v>9.172093909327339</v>
      </c>
      <c r="D91" s="274">
        <v>2.198535553942</v>
      </c>
      <c r="E91" s="272">
        <v>4.4981503958187572</v>
      </c>
      <c r="F91" s="279">
        <v>0</v>
      </c>
      <c r="G91" s="452">
        <v>0.1910362406700826</v>
      </c>
      <c r="H91" s="274">
        <v>0</v>
      </c>
      <c r="I91" s="272">
        <v>1.6477604302944457</v>
      </c>
      <c r="J91" s="270">
        <v>0.11461376047083376</v>
      </c>
      <c r="K91" s="275">
        <v>8.6500963811961196</v>
      </c>
      <c r="L91" s="425">
        <v>-5.6911489709060514E-2</v>
      </c>
      <c r="P91" s="440"/>
    </row>
    <row r="92" spans="1:16" x14ac:dyDescent="0.25">
      <c r="A92" s="265" t="s">
        <v>222</v>
      </c>
      <c r="B92" s="265" t="s">
        <v>223</v>
      </c>
      <c r="C92" s="449">
        <v>169.49710825325874</v>
      </c>
      <c r="D92" s="274">
        <v>74.535119612555008</v>
      </c>
      <c r="E92" s="272">
        <v>85.280219433877889</v>
      </c>
      <c r="F92" s="279">
        <v>5.115617370181039</v>
      </c>
      <c r="G92" s="452">
        <v>0</v>
      </c>
      <c r="H92" s="274">
        <v>5.1181510000000001</v>
      </c>
      <c r="I92" s="272">
        <v>2.2541022420870345</v>
      </c>
      <c r="J92" s="270">
        <v>0</v>
      </c>
      <c r="K92" s="275">
        <v>172.30320965870101</v>
      </c>
      <c r="L92" s="425">
        <v>1.6555452977105953E-2</v>
      </c>
      <c r="P92" s="440"/>
    </row>
    <row r="93" spans="1:16" x14ac:dyDescent="0.25">
      <c r="A93" s="265" t="s">
        <v>224</v>
      </c>
      <c r="B93" s="265" t="s">
        <v>225</v>
      </c>
      <c r="C93" s="449">
        <v>450.58522580557332</v>
      </c>
      <c r="D93" s="274">
        <v>137.434279788395</v>
      </c>
      <c r="E93" s="272">
        <v>290.01545228107403</v>
      </c>
      <c r="F93" s="279">
        <v>17.396984134150863</v>
      </c>
      <c r="G93" s="452">
        <v>0</v>
      </c>
      <c r="H93" s="274">
        <v>14.566143</v>
      </c>
      <c r="I93" s="272">
        <v>1.9070877750010193</v>
      </c>
      <c r="J93" s="270">
        <v>0</v>
      </c>
      <c r="K93" s="275">
        <v>461.31994697862086</v>
      </c>
      <c r="L93" s="425">
        <v>2.3823952846779666E-2</v>
      </c>
      <c r="P93" s="440"/>
    </row>
    <row r="94" spans="1:16" x14ac:dyDescent="0.25">
      <c r="A94" s="265" t="s">
        <v>226</v>
      </c>
      <c r="B94" s="265" t="s">
        <v>227</v>
      </c>
      <c r="C94" s="449">
        <v>8.6470076305714692</v>
      </c>
      <c r="D94" s="274">
        <v>1.614654425965</v>
      </c>
      <c r="E94" s="272">
        <v>5.7678272036978742</v>
      </c>
      <c r="F94" s="279">
        <v>0</v>
      </c>
      <c r="G94" s="452">
        <v>6.2769496085444659E-2</v>
      </c>
      <c r="H94" s="274">
        <v>0</v>
      </c>
      <c r="I94" s="272">
        <v>0.59727890976466835</v>
      </c>
      <c r="J94" s="270">
        <v>0.24764128350272194</v>
      </c>
      <c r="K94" s="275">
        <v>8.2901713190157089</v>
      </c>
      <c r="L94" s="425">
        <v>-4.1267028641696409E-2</v>
      </c>
      <c r="P94" s="440"/>
    </row>
    <row r="95" spans="1:16" x14ac:dyDescent="0.25">
      <c r="A95" s="265" t="s">
        <v>228</v>
      </c>
      <c r="B95" s="265" t="s">
        <v>1076</v>
      </c>
      <c r="C95" s="449">
        <v>36.322117985181478</v>
      </c>
      <c r="D95" s="274">
        <v>13.369949342165</v>
      </c>
      <c r="E95" s="272">
        <v>23.070014297933565</v>
      </c>
      <c r="F95" s="279">
        <v>0</v>
      </c>
      <c r="G95" s="452">
        <v>0</v>
      </c>
      <c r="H95" s="274">
        <v>0</v>
      </c>
      <c r="I95" s="272">
        <v>0</v>
      </c>
      <c r="J95" s="270">
        <v>0</v>
      </c>
      <c r="K95" s="275">
        <v>36.439963640098561</v>
      </c>
      <c r="L95" s="425">
        <v>3.2444598898434644E-3</v>
      </c>
      <c r="P95" s="440"/>
    </row>
    <row r="96" spans="1:16" x14ac:dyDescent="0.25">
      <c r="A96" s="265" t="s">
        <v>230</v>
      </c>
      <c r="B96" s="265" t="s">
        <v>231</v>
      </c>
      <c r="C96" s="449">
        <v>500.91759001365182</v>
      </c>
      <c r="D96" s="274">
        <v>115.24034397610401</v>
      </c>
      <c r="E96" s="272">
        <v>354.58295537850813</v>
      </c>
      <c r="F96" s="279">
        <v>21.270085830046952</v>
      </c>
      <c r="G96" s="452">
        <v>0</v>
      </c>
      <c r="H96" s="274">
        <v>10.247526000000001</v>
      </c>
      <c r="I96" s="272">
        <v>3.5630518479696196</v>
      </c>
      <c r="J96" s="270">
        <v>4.6020444080336684</v>
      </c>
      <c r="K96" s="275">
        <v>509.50600744066236</v>
      </c>
      <c r="L96" s="425">
        <v>1.7145370013411737E-2</v>
      </c>
      <c r="P96" s="440"/>
    </row>
    <row r="97" spans="1:16" x14ac:dyDescent="0.25">
      <c r="A97" s="265" t="s">
        <v>232</v>
      </c>
      <c r="B97" s="265" t="s">
        <v>1077</v>
      </c>
      <c r="C97" s="449">
        <v>72.488816554641318</v>
      </c>
      <c r="D97" s="274">
        <v>22.65004989909</v>
      </c>
      <c r="E97" s="272">
        <v>49.896516811835106</v>
      </c>
      <c r="F97" s="279">
        <v>0</v>
      </c>
      <c r="G97" s="452">
        <v>0</v>
      </c>
      <c r="H97" s="274">
        <v>0</v>
      </c>
      <c r="I97" s="272">
        <v>0</v>
      </c>
      <c r="J97" s="270">
        <v>0.26155744333575764</v>
      </c>
      <c r="K97" s="275">
        <v>72.808124154260867</v>
      </c>
      <c r="L97" s="425">
        <v>4.4049222320915963E-3</v>
      </c>
      <c r="P97" s="440"/>
    </row>
    <row r="98" spans="1:16" x14ac:dyDescent="0.25">
      <c r="A98" s="265" t="s">
        <v>234</v>
      </c>
      <c r="B98" s="265" t="s">
        <v>235</v>
      </c>
      <c r="C98" s="449">
        <v>213.51004204957368</v>
      </c>
      <c r="D98" s="274">
        <v>101.742126348</v>
      </c>
      <c r="E98" s="272">
        <v>98.912772389647699</v>
      </c>
      <c r="F98" s="279">
        <v>5.9342213889977034</v>
      </c>
      <c r="G98" s="452">
        <v>0</v>
      </c>
      <c r="H98" s="274">
        <v>7.1755690000000003</v>
      </c>
      <c r="I98" s="272">
        <v>3.7815597583329708</v>
      </c>
      <c r="J98" s="270">
        <v>0</v>
      </c>
      <c r="K98" s="275">
        <v>217.54624888497838</v>
      </c>
      <c r="L98" s="425">
        <v>1.8904060889405633E-2</v>
      </c>
      <c r="P98" s="440"/>
    </row>
    <row r="99" spans="1:16" x14ac:dyDescent="0.25">
      <c r="A99" s="265" t="s">
        <v>236</v>
      </c>
      <c r="B99" s="265" t="s">
        <v>237</v>
      </c>
      <c r="C99" s="449">
        <v>266.12849102047562</v>
      </c>
      <c r="D99" s="274">
        <v>38.650887610551003</v>
      </c>
      <c r="E99" s="272">
        <v>212.32942466784195</v>
      </c>
      <c r="F99" s="279">
        <v>12.735835311475963</v>
      </c>
      <c r="G99" s="452">
        <v>0</v>
      </c>
      <c r="H99" s="274">
        <v>4.2894259999999997</v>
      </c>
      <c r="I99" s="272">
        <v>1.2127770194418719</v>
      </c>
      <c r="J99" s="270">
        <v>0.93855686270707228</v>
      </c>
      <c r="K99" s="275">
        <v>270.15690747201785</v>
      </c>
      <c r="L99" s="425">
        <v>1.5137110784700935E-2</v>
      </c>
      <c r="P99" s="440"/>
    </row>
    <row r="100" spans="1:16" x14ac:dyDescent="0.25">
      <c r="A100" s="286" t="s">
        <v>1078</v>
      </c>
      <c r="B100" s="265" t="s">
        <v>1079</v>
      </c>
      <c r="C100" s="449">
        <v>53.399138392165135</v>
      </c>
      <c r="D100" s="274">
        <v>14.569714418374001</v>
      </c>
      <c r="E100" s="272">
        <v>39.10277747001328</v>
      </c>
      <c r="F100" s="279">
        <v>0</v>
      </c>
      <c r="G100" s="452">
        <v>0</v>
      </c>
      <c r="H100" s="274">
        <v>0</v>
      </c>
      <c r="I100" s="272">
        <v>0</v>
      </c>
      <c r="J100" s="270">
        <v>3.0328821667455437E-2</v>
      </c>
      <c r="K100" s="275">
        <v>53.702820710054731</v>
      </c>
      <c r="L100" s="425">
        <v>5.6870265519893271E-3</v>
      </c>
      <c r="P100" s="440"/>
    </row>
    <row r="101" spans="1:16" x14ac:dyDescent="0.25">
      <c r="A101" s="265" t="s">
        <v>240</v>
      </c>
      <c r="B101" s="265" t="s">
        <v>241</v>
      </c>
      <c r="C101" s="449">
        <v>12.883900766796117</v>
      </c>
      <c r="D101" s="274">
        <v>4.1398045858339998</v>
      </c>
      <c r="E101" s="272">
        <v>6.6268300582053836</v>
      </c>
      <c r="F101" s="279">
        <v>0</v>
      </c>
      <c r="G101" s="452">
        <v>0.17516793048948107</v>
      </c>
      <c r="H101" s="274">
        <v>0</v>
      </c>
      <c r="I101" s="272">
        <v>1.4260582523292888</v>
      </c>
      <c r="J101" s="270">
        <v>0</v>
      </c>
      <c r="K101" s="275">
        <v>12.367860826858154</v>
      </c>
      <c r="L101" s="425">
        <v>-4.0053082469237965E-2</v>
      </c>
      <c r="P101" s="440"/>
    </row>
    <row r="102" spans="1:16" x14ac:dyDescent="0.25">
      <c r="A102" s="265" t="s">
        <v>242</v>
      </c>
      <c r="B102" s="286" t="s">
        <v>1267</v>
      </c>
      <c r="C102" s="449">
        <v>214.45125925973676</v>
      </c>
      <c r="D102" s="274">
        <v>91.773146201312002</v>
      </c>
      <c r="E102" s="272">
        <v>109.98209281782418</v>
      </c>
      <c r="F102" s="279">
        <v>6.5974596661209759</v>
      </c>
      <c r="G102" s="452">
        <v>0</v>
      </c>
      <c r="H102" s="274">
        <v>7.1798029999999997</v>
      </c>
      <c r="I102" s="272">
        <v>3.3014738076811008</v>
      </c>
      <c r="J102" s="270">
        <v>0</v>
      </c>
      <c r="K102" s="275">
        <v>218.83397549293827</v>
      </c>
      <c r="L102" s="425">
        <v>2.0436887376321235E-2</v>
      </c>
      <c r="P102" s="440"/>
    </row>
    <row r="103" spans="1:16" x14ac:dyDescent="0.25">
      <c r="A103" s="265" t="s">
        <v>244</v>
      </c>
      <c r="B103" s="265" t="s">
        <v>245</v>
      </c>
      <c r="C103" s="449">
        <v>385.31375059375921</v>
      </c>
      <c r="D103" s="274">
        <v>164.56727758610401</v>
      </c>
      <c r="E103" s="272">
        <v>195.15304058436689</v>
      </c>
      <c r="F103" s="279">
        <v>11.706765451448918</v>
      </c>
      <c r="G103" s="452">
        <v>0</v>
      </c>
      <c r="H103" s="274">
        <v>13.407425999999999</v>
      </c>
      <c r="I103" s="272">
        <v>6.79118117159849</v>
      </c>
      <c r="J103" s="270">
        <v>0</v>
      </c>
      <c r="K103" s="275">
        <v>391.62569079351829</v>
      </c>
      <c r="L103" s="425">
        <v>1.638130014834023E-2</v>
      </c>
      <c r="P103" s="440"/>
    </row>
    <row r="104" spans="1:16" x14ac:dyDescent="0.25">
      <c r="A104" s="265" t="s">
        <v>246</v>
      </c>
      <c r="B104" s="265" t="s">
        <v>1080</v>
      </c>
      <c r="C104" s="449">
        <v>27.627807042888165</v>
      </c>
      <c r="D104" s="274">
        <v>10.708720681440999</v>
      </c>
      <c r="E104" s="272">
        <v>17.038109979514875</v>
      </c>
      <c r="F104" s="279">
        <v>0</v>
      </c>
      <c r="G104" s="452">
        <v>0</v>
      </c>
      <c r="H104" s="274">
        <v>0</v>
      </c>
      <c r="I104" s="272">
        <v>0</v>
      </c>
      <c r="J104" s="270">
        <v>0</v>
      </c>
      <c r="K104" s="275">
        <v>27.746830660955876</v>
      </c>
      <c r="L104" s="425">
        <v>4.3081095029708369E-3</v>
      </c>
      <c r="P104" s="440"/>
    </row>
    <row r="105" spans="1:16" x14ac:dyDescent="0.25">
      <c r="A105" s="265" t="s">
        <v>248</v>
      </c>
      <c r="B105" s="265" t="s">
        <v>249</v>
      </c>
      <c r="C105" s="449">
        <v>240.56576621101686</v>
      </c>
      <c r="D105" s="274">
        <v>100.488971999607</v>
      </c>
      <c r="E105" s="272">
        <v>128.24040021814474</v>
      </c>
      <c r="F105" s="279">
        <v>5.0783395703456105</v>
      </c>
      <c r="G105" s="452">
        <v>0</v>
      </c>
      <c r="H105" s="274">
        <v>4.8918730000000004</v>
      </c>
      <c r="I105" s="272">
        <v>5.514225596996452</v>
      </c>
      <c r="J105" s="270">
        <v>0</v>
      </c>
      <c r="K105" s="275">
        <v>244.21381038509381</v>
      </c>
      <c r="L105" s="425">
        <v>1.5164436035661831E-2</v>
      </c>
      <c r="P105" s="440"/>
    </row>
    <row r="106" spans="1:16" x14ac:dyDescent="0.25">
      <c r="A106" s="265" t="s">
        <v>250</v>
      </c>
      <c r="B106" s="265" t="s">
        <v>251</v>
      </c>
      <c r="C106" s="449">
        <v>8.6996065855321767</v>
      </c>
      <c r="D106" s="274">
        <v>2.7308096787059997</v>
      </c>
      <c r="E106" s="272">
        <v>4.3433434593386746</v>
      </c>
      <c r="F106" s="279">
        <v>0</v>
      </c>
      <c r="G106" s="452">
        <v>0.12504509585130644</v>
      </c>
      <c r="H106" s="274">
        <v>0</v>
      </c>
      <c r="I106" s="272">
        <v>1.0173580997371354</v>
      </c>
      <c r="J106" s="270">
        <v>9.9756615511379404E-2</v>
      </c>
      <c r="K106" s="275">
        <v>8.3163129491444963</v>
      </c>
      <c r="L106" s="425">
        <v>-4.4058732152913026E-2</v>
      </c>
      <c r="P106" s="440"/>
    </row>
    <row r="107" spans="1:16" x14ac:dyDescent="0.25">
      <c r="A107" s="265" t="s">
        <v>252</v>
      </c>
      <c r="B107" s="265" t="s">
        <v>253</v>
      </c>
      <c r="C107" s="449">
        <v>15.448190898094946</v>
      </c>
      <c r="D107" s="274">
        <v>2.6977248633980002</v>
      </c>
      <c r="E107" s="272">
        <v>7.6017412046053394</v>
      </c>
      <c r="F107" s="279">
        <v>0</v>
      </c>
      <c r="G107" s="452">
        <v>0.44387282993846539</v>
      </c>
      <c r="H107" s="274">
        <v>0</v>
      </c>
      <c r="I107" s="272">
        <v>3.5046098936658976</v>
      </c>
      <c r="J107" s="270">
        <v>0.13925409014212939</v>
      </c>
      <c r="K107" s="275">
        <v>14.387202881749833</v>
      </c>
      <c r="L107" s="425">
        <v>-6.8680405579138307E-2</v>
      </c>
      <c r="P107" s="440"/>
    </row>
    <row r="108" spans="1:16" x14ac:dyDescent="0.25">
      <c r="A108" s="265" t="s">
        <v>254</v>
      </c>
      <c r="B108" s="265" t="s">
        <v>255</v>
      </c>
      <c r="C108" s="449">
        <v>10.145432918234768</v>
      </c>
      <c r="D108" s="274">
        <v>1.3313905139550002</v>
      </c>
      <c r="E108" s="272">
        <v>8.0521011976901544</v>
      </c>
      <c r="F108" s="279">
        <v>0</v>
      </c>
      <c r="G108" s="452">
        <v>9.8123630479697826E-2</v>
      </c>
      <c r="H108" s="274">
        <v>0</v>
      </c>
      <c r="I108" s="272">
        <v>0.67415264568969802</v>
      </c>
      <c r="J108" s="270">
        <v>0</v>
      </c>
      <c r="K108" s="275">
        <v>10.155767987814551</v>
      </c>
      <c r="L108" s="425">
        <v>1.0186918254821481E-3</v>
      </c>
      <c r="P108" s="440"/>
    </row>
    <row r="109" spans="1:16" x14ac:dyDescent="0.25">
      <c r="A109" s="265" t="s">
        <v>258</v>
      </c>
      <c r="B109" s="265" t="s">
        <v>259</v>
      </c>
      <c r="C109" s="449">
        <v>15.912464245924168</v>
      </c>
      <c r="D109" s="274">
        <v>2.6223414961799998</v>
      </c>
      <c r="E109" s="272">
        <v>9.5333499794254006</v>
      </c>
      <c r="F109" s="279">
        <v>0</v>
      </c>
      <c r="G109" s="452">
        <v>0.2173033286975023</v>
      </c>
      <c r="H109" s="274">
        <v>0</v>
      </c>
      <c r="I109" s="272">
        <v>2.7208822847895902</v>
      </c>
      <c r="J109" s="270">
        <v>0</v>
      </c>
      <c r="K109" s="275">
        <v>15.093877089092494</v>
      </c>
      <c r="L109" s="425">
        <v>-5.1443141940843477E-2</v>
      </c>
      <c r="P109" s="440"/>
    </row>
    <row r="110" spans="1:16" x14ac:dyDescent="0.25">
      <c r="A110" s="265" t="s">
        <v>260</v>
      </c>
      <c r="B110" s="286" t="s">
        <v>261</v>
      </c>
      <c r="C110" s="449">
        <v>16.100324243551082</v>
      </c>
      <c r="D110" s="274">
        <v>7.5286629821350006</v>
      </c>
      <c r="E110" s="272">
        <v>5.6415731259500737</v>
      </c>
      <c r="F110" s="279">
        <v>0</v>
      </c>
      <c r="G110" s="452">
        <v>0.32584368263370778</v>
      </c>
      <c r="H110" s="274">
        <v>0</v>
      </c>
      <c r="I110" s="272">
        <v>1.4731618352338414</v>
      </c>
      <c r="J110" s="270">
        <v>0.41009184675883242</v>
      </c>
      <c r="K110" s="275">
        <v>15.379333472711455</v>
      </c>
      <c r="L110" s="425">
        <v>-4.4781133592909916E-2</v>
      </c>
      <c r="P110" s="440"/>
    </row>
    <row r="111" spans="1:16" x14ac:dyDescent="0.25">
      <c r="A111" s="265" t="s">
        <v>262</v>
      </c>
      <c r="B111" s="265" t="s">
        <v>263</v>
      </c>
      <c r="C111" s="449">
        <v>9.3530216696296531</v>
      </c>
      <c r="D111" s="274">
        <v>2.7368833046399996</v>
      </c>
      <c r="E111" s="272">
        <v>4.1273491311212283</v>
      </c>
      <c r="F111" s="279">
        <v>0</v>
      </c>
      <c r="G111" s="452">
        <v>0.23375488593706537</v>
      </c>
      <c r="H111" s="274">
        <v>0</v>
      </c>
      <c r="I111" s="272">
        <v>1.7226936473529633</v>
      </c>
      <c r="J111" s="270">
        <v>2.080143918642282E-2</v>
      </c>
      <c r="K111" s="275">
        <v>8.8414824082376793</v>
      </c>
      <c r="L111" s="425">
        <v>-5.4692406311107049E-2</v>
      </c>
      <c r="P111" s="440"/>
    </row>
    <row r="112" spans="1:16" x14ac:dyDescent="0.25">
      <c r="A112" s="265" t="s">
        <v>264</v>
      </c>
      <c r="B112" s="265" t="s">
        <v>265</v>
      </c>
      <c r="C112" s="449">
        <v>226.67807017680681</v>
      </c>
      <c r="D112" s="274">
        <v>63.802682545287006</v>
      </c>
      <c r="E112" s="272">
        <v>147.73416715192172</v>
      </c>
      <c r="F112" s="279">
        <v>8.8528667868052722</v>
      </c>
      <c r="G112" s="452">
        <v>0</v>
      </c>
      <c r="H112" s="274">
        <v>3.991787</v>
      </c>
      <c r="I112" s="272">
        <v>3.5258811047273038</v>
      </c>
      <c r="J112" s="270">
        <v>1.1515639608306627</v>
      </c>
      <c r="K112" s="275">
        <v>229.05894854957194</v>
      </c>
      <c r="L112" s="425">
        <v>1.0503346754752505E-2</v>
      </c>
      <c r="P112" s="440"/>
    </row>
    <row r="113" spans="1:16" x14ac:dyDescent="0.25">
      <c r="A113" s="265" t="s">
        <v>266</v>
      </c>
      <c r="B113" s="265" t="s">
        <v>267</v>
      </c>
      <c r="C113" s="449">
        <v>12.525017804670178</v>
      </c>
      <c r="D113" s="274">
        <v>3.4667360814190005</v>
      </c>
      <c r="E113" s="272">
        <v>6.8185229853589338</v>
      </c>
      <c r="F113" s="279">
        <v>0</v>
      </c>
      <c r="G113" s="452">
        <v>9.9366203610769283E-2</v>
      </c>
      <c r="H113" s="274">
        <v>0</v>
      </c>
      <c r="I113" s="272">
        <v>1.5929633167531692</v>
      </c>
      <c r="J113" s="270">
        <v>0</v>
      </c>
      <c r="K113" s="275">
        <v>11.977588587141872</v>
      </c>
      <c r="L113" s="425">
        <v>-4.3706861424515256E-2</v>
      </c>
      <c r="P113" s="440"/>
    </row>
    <row r="114" spans="1:16" x14ac:dyDescent="0.25">
      <c r="A114" s="265" t="s">
        <v>268</v>
      </c>
      <c r="B114" s="265" t="s">
        <v>269</v>
      </c>
      <c r="C114" s="449">
        <v>361.22390525192975</v>
      </c>
      <c r="D114" s="274">
        <v>87.321548437082996</v>
      </c>
      <c r="E114" s="272">
        <v>255.96561416645707</v>
      </c>
      <c r="F114" s="279">
        <v>15.342913245690674</v>
      </c>
      <c r="G114" s="452">
        <v>0</v>
      </c>
      <c r="H114" s="274">
        <v>7.8138750000000003</v>
      </c>
      <c r="I114" s="272">
        <v>1.5887081898090063</v>
      </c>
      <c r="J114" s="270">
        <v>0</v>
      </c>
      <c r="K114" s="275">
        <v>368.03265903903974</v>
      </c>
      <c r="L114" s="425">
        <v>1.8849122907193358E-2</v>
      </c>
      <c r="P114" s="440"/>
    </row>
    <row r="115" spans="1:16" x14ac:dyDescent="0.25">
      <c r="A115" s="265" t="s">
        <v>270</v>
      </c>
      <c r="B115" s="265" t="s">
        <v>1081</v>
      </c>
      <c r="C115" s="449">
        <v>37.147519844855054</v>
      </c>
      <c r="D115" s="274">
        <v>11.143528052628</v>
      </c>
      <c r="E115" s="272">
        <v>26.262534872885116</v>
      </c>
      <c r="F115" s="279">
        <v>0</v>
      </c>
      <c r="G115" s="452">
        <v>0</v>
      </c>
      <c r="H115" s="274">
        <v>0</v>
      </c>
      <c r="I115" s="272">
        <v>0</v>
      </c>
      <c r="J115" s="270">
        <v>0</v>
      </c>
      <c r="K115" s="275">
        <v>37.406062925513119</v>
      </c>
      <c r="L115" s="425">
        <v>6.9599015422256499E-3</v>
      </c>
      <c r="P115" s="440"/>
    </row>
    <row r="116" spans="1:16" x14ac:dyDescent="0.25">
      <c r="A116" s="265" t="s">
        <v>272</v>
      </c>
      <c r="B116" s="265" t="s">
        <v>273</v>
      </c>
      <c r="C116" s="449">
        <v>13.174650826845433</v>
      </c>
      <c r="D116" s="274">
        <v>3.9658485395180003</v>
      </c>
      <c r="E116" s="272">
        <v>8.1737630149056901</v>
      </c>
      <c r="F116" s="279">
        <v>0</v>
      </c>
      <c r="G116" s="452">
        <v>2.6411224056321909E-2</v>
      </c>
      <c r="H116" s="274">
        <v>0</v>
      </c>
      <c r="I116" s="272">
        <v>0.64513320997573786</v>
      </c>
      <c r="J116" s="270">
        <v>0</v>
      </c>
      <c r="K116" s="275">
        <v>12.811155988455749</v>
      </c>
      <c r="L116" s="425">
        <v>-2.7590472276426935E-2</v>
      </c>
      <c r="P116" s="440"/>
    </row>
    <row r="117" spans="1:16" x14ac:dyDescent="0.25">
      <c r="A117" s="265" t="s">
        <v>274</v>
      </c>
      <c r="B117" s="265" t="s">
        <v>275</v>
      </c>
      <c r="C117" s="449">
        <v>10.92779696927313</v>
      </c>
      <c r="D117" s="274">
        <v>2.730314806679</v>
      </c>
      <c r="E117" s="272">
        <v>6.0288550356488511</v>
      </c>
      <c r="F117" s="279">
        <v>0</v>
      </c>
      <c r="G117" s="452">
        <v>0.21140210950218177</v>
      </c>
      <c r="H117" s="274">
        <v>0</v>
      </c>
      <c r="I117" s="272">
        <v>1.484834128772883</v>
      </c>
      <c r="J117" s="270">
        <v>0</v>
      </c>
      <c r="K117" s="275">
        <v>10.455406080602916</v>
      </c>
      <c r="L117" s="425">
        <v>-4.3228373477150639E-2</v>
      </c>
      <c r="P117" s="440"/>
    </row>
    <row r="118" spans="1:16" x14ac:dyDescent="0.25">
      <c r="A118" s="265" t="s">
        <v>276</v>
      </c>
      <c r="B118" s="265" t="s">
        <v>277</v>
      </c>
      <c r="C118" s="449">
        <v>7.3062296058473368</v>
      </c>
      <c r="D118" s="274">
        <v>1.7410228524269999</v>
      </c>
      <c r="E118" s="272">
        <v>3.959221179722233</v>
      </c>
      <c r="F118" s="279">
        <v>0</v>
      </c>
      <c r="G118" s="452">
        <v>4.9727567532382243E-2</v>
      </c>
      <c r="H118" s="274">
        <v>0</v>
      </c>
      <c r="I118" s="272">
        <v>0.72742482516906237</v>
      </c>
      <c r="J118" s="270">
        <v>0.41829535749645774</v>
      </c>
      <c r="K118" s="275">
        <v>6.8956917823471349</v>
      </c>
      <c r="L118" s="425">
        <v>-5.6190107024783276E-2</v>
      </c>
      <c r="P118" s="440"/>
    </row>
    <row r="119" spans="1:16" x14ac:dyDescent="0.25">
      <c r="A119" s="265" t="s">
        <v>278</v>
      </c>
      <c r="B119" s="265" t="s">
        <v>279</v>
      </c>
      <c r="C119" s="449">
        <v>17.689422101387926</v>
      </c>
      <c r="D119" s="274">
        <v>2.2443124399089998</v>
      </c>
      <c r="E119" s="272">
        <v>13.811610010851107</v>
      </c>
      <c r="F119" s="279">
        <v>0</v>
      </c>
      <c r="G119" s="452">
        <v>0.10499662852528448</v>
      </c>
      <c r="H119" s="274">
        <v>0</v>
      </c>
      <c r="I119" s="272">
        <v>1.4440527131983745</v>
      </c>
      <c r="J119" s="270">
        <v>0</v>
      </c>
      <c r="K119" s="275">
        <v>17.604971792483767</v>
      </c>
      <c r="L119" s="425">
        <v>-4.774056971456035E-3</v>
      </c>
      <c r="P119" s="440"/>
    </row>
    <row r="120" spans="1:16" x14ac:dyDescent="0.25">
      <c r="A120" s="265" t="s">
        <v>280</v>
      </c>
      <c r="B120" s="265" t="s">
        <v>281</v>
      </c>
      <c r="C120" s="449">
        <v>223.90203254266851</v>
      </c>
      <c r="D120" s="274">
        <v>97.220185650220003</v>
      </c>
      <c r="E120" s="272">
        <v>115.71213145400876</v>
      </c>
      <c r="F120" s="279">
        <v>6.9411831722654398</v>
      </c>
      <c r="G120" s="452">
        <v>0</v>
      </c>
      <c r="H120" s="274">
        <v>4.548832</v>
      </c>
      <c r="I120" s="272">
        <v>2.7744154745781953</v>
      </c>
      <c r="J120" s="270">
        <v>0</v>
      </c>
      <c r="K120" s="275">
        <v>227.19674775107242</v>
      </c>
      <c r="L120" s="425">
        <v>1.4714985705974098E-2</v>
      </c>
      <c r="P120" s="440"/>
    </row>
    <row r="121" spans="1:16" x14ac:dyDescent="0.25">
      <c r="A121" s="265" t="s">
        <v>282</v>
      </c>
      <c r="B121" s="265" t="s">
        <v>283</v>
      </c>
      <c r="C121" s="449">
        <v>14.034505546992406</v>
      </c>
      <c r="D121" s="274">
        <v>3.470502038097</v>
      </c>
      <c r="E121" s="272">
        <v>8.3114371796735238</v>
      </c>
      <c r="F121" s="279">
        <v>0</v>
      </c>
      <c r="G121" s="452">
        <v>0.21423962035432789</v>
      </c>
      <c r="H121" s="274">
        <v>0</v>
      </c>
      <c r="I121" s="272">
        <v>1.5091370897227769</v>
      </c>
      <c r="J121" s="270">
        <v>0</v>
      </c>
      <c r="K121" s="275">
        <v>13.505315927847628</v>
      </c>
      <c r="L121" s="425">
        <v>-3.7706324413985783E-2</v>
      </c>
      <c r="P121" s="440"/>
    </row>
    <row r="122" spans="1:16" x14ac:dyDescent="0.25">
      <c r="A122" s="265" t="s">
        <v>284</v>
      </c>
      <c r="B122" s="265" t="s">
        <v>285</v>
      </c>
      <c r="C122" s="449">
        <v>9.0318640286864884</v>
      </c>
      <c r="D122" s="274">
        <v>1.368486342463</v>
      </c>
      <c r="E122" s="272">
        <v>6.1732973648373788</v>
      </c>
      <c r="F122" s="279">
        <v>0</v>
      </c>
      <c r="G122" s="452">
        <v>0.13494854516019225</v>
      </c>
      <c r="H122" s="274">
        <v>0</v>
      </c>
      <c r="I122" s="272">
        <v>1.1882893962530987</v>
      </c>
      <c r="J122" s="270">
        <v>0</v>
      </c>
      <c r="K122" s="275">
        <v>8.8650216487136699</v>
      </c>
      <c r="L122" s="425">
        <v>-1.8472640801821559E-2</v>
      </c>
      <c r="P122" s="440"/>
    </row>
    <row r="123" spans="1:16" x14ac:dyDescent="0.25">
      <c r="A123" s="265" t="s">
        <v>286</v>
      </c>
      <c r="B123" s="265" t="s">
        <v>287</v>
      </c>
      <c r="C123" s="449">
        <v>11.09513685710092</v>
      </c>
      <c r="D123" s="274">
        <v>3.7660561106110002</v>
      </c>
      <c r="E123" s="272">
        <v>5.8265679349034327</v>
      </c>
      <c r="F123" s="279">
        <v>0</v>
      </c>
      <c r="G123" s="452">
        <v>0.160336274768375</v>
      </c>
      <c r="H123" s="274">
        <v>0</v>
      </c>
      <c r="I123" s="272">
        <v>0.96830485194283644</v>
      </c>
      <c r="J123" s="270">
        <v>0</v>
      </c>
      <c r="K123" s="275">
        <v>10.721265172225644</v>
      </c>
      <c r="L123" s="425">
        <v>-3.3696897090187486E-2</v>
      </c>
      <c r="P123" s="440"/>
    </row>
    <row r="124" spans="1:16" x14ac:dyDescent="0.25">
      <c r="A124" s="265" t="s">
        <v>290</v>
      </c>
      <c r="B124" s="265" t="s">
        <v>863</v>
      </c>
      <c r="C124" s="449">
        <v>862.91085055253495</v>
      </c>
      <c r="D124" s="274">
        <v>216.00102328309003</v>
      </c>
      <c r="E124" s="272">
        <v>604.33862421864853</v>
      </c>
      <c r="F124" s="279">
        <v>36.277941725932124</v>
      </c>
      <c r="G124" s="452">
        <v>0</v>
      </c>
      <c r="H124" s="274">
        <v>15.783318</v>
      </c>
      <c r="I124" s="272">
        <v>4.8823716902013237</v>
      </c>
      <c r="J124" s="270">
        <v>0</v>
      </c>
      <c r="K124" s="275">
        <v>877.28327891787205</v>
      </c>
      <c r="L124" s="425">
        <v>1.6655751119752656E-2</v>
      </c>
      <c r="P124" s="440"/>
    </row>
    <row r="125" spans="1:16" x14ac:dyDescent="0.25">
      <c r="A125" s="265" t="s">
        <v>288</v>
      </c>
      <c r="B125" s="265" t="s">
        <v>1082</v>
      </c>
      <c r="C125" s="449">
        <v>69.420519229208082</v>
      </c>
      <c r="D125" s="274">
        <v>25.269865170334</v>
      </c>
      <c r="E125" s="272">
        <v>44.544565443506819</v>
      </c>
      <c r="F125" s="279">
        <v>0</v>
      </c>
      <c r="G125" s="452">
        <v>0</v>
      </c>
      <c r="H125" s="274">
        <v>0</v>
      </c>
      <c r="I125" s="272">
        <v>0</v>
      </c>
      <c r="J125" s="270">
        <v>0</v>
      </c>
      <c r="K125" s="275">
        <v>69.814430613840813</v>
      </c>
      <c r="L125" s="425">
        <v>5.6742788588506473E-3</v>
      </c>
      <c r="P125" s="440"/>
    </row>
    <row r="126" spans="1:16" x14ac:dyDescent="0.25">
      <c r="A126" s="265" t="s">
        <v>292</v>
      </c>
      <c r="B126" s="265" t="s">
        <v>293</v>
      </c>
      <c r="C126" s="449">
        <v>14.002269305476917</v>
      </c>
      <c r="D126" s="274">
        <v>4.8498762776939994</v>
      </c>
      <c r="E126" s="272">
        <v>5.2373410893334089</v>
      </c>
      <c r="F126" s="279">
        <v>0</v>
      </c>
      <c r="G126" s="452">
        <v>0.24608197984155433</v>
      </c>
      <c r="H126" s="274">
        <v>0</v>
      </c>
      <c r="I126" s="272">
        <v>2.7501018871415215</v>
      </c>
      <c r="J126" s="270">
        <v>0</v>
      </c>
      <c r="K126" s="275">
        <v>13.083401234010486</v>
      </c>
      <c r="L126" s="425">
        <v>-6.562279666389649E-2</v>
      </c>
      <c r="P126" s="440"/>
    </row>
    <row r="127" spans="1:16" x14ac:dyDescent="0.25">
      <c r="A127" s="265" t="s">
        <v>294</v>
      </c>
      <c r="B127" s="265" t="s">
        <v>295</v>
      </c>
      <c r="C127" s="449">
        <v>10.142414668367842</v>
      </c>
      <c r="D127" s="274">
        <v>1.859013366983</v>
      </c>
      <c r="E127" s="272">
        <v>6.4316651896030832</v>
      </c>
      <c r="F127" s="279">
        <v>0</v>
      </c>
      <c r="G127" s="452">
        <v>0.2773786461025739</v>
      </c>
      <c r="H127" s="274">
        <v>0</v>
      </c>
      <c r="I127" s="272">
        <v>1.2034755237949333</v>
      </c>
      <c r="J127" s="270">
        <v>0</v>
      </c>
      <c r="K127" s="275">
        <v>9.7715327264835921</v>
      </c>
      <c r="L127" s="425">
        <v>-3.6567420482319257E-2</v>
      </c>
      <c r="P127" s="440"/>
    </row>
    <row r="128" spans="1:16" x14ac:dyDescent="0.25">
      <c r="A128" s="265" t="s">
        <v>296</v>
      </c>
      <c r="B128" s="265" t="s">
        <v>297</v>
      </c>
      <c r="C128" s="449">
        <v>13.297525053878438</v>
      </c>
      <c r="D128" s="274">
        <v>4.0120891339129994</v>
      </c>
      <c r="E128" s="272">
        <v>7.5256515988000476</v>
      </c>
      <c r="F128" s="279">
        <v>0</v>
      </c>
      <c r="G128" s="452">
        <v>0</v>
      </c>
      <c r="H128" s="274">
        <v>0</v>
      </c>
      <c r="I128" s="272">
        <v>1.2607844680785443</v>
      </c>
      <c r="J128" s="270">
        <v>0</v>
      </c>
      <c r="K128" s="275">
        <v>12.798525200791591</v>
      </c>
      <c r="L128" s="425">
        <v>-3.7525768973174868E-2</v>
      </c>
      <c r="P128" s="440"/>
    </row>
    <row r="129" spans="1:16" x14ac:dyDescent="0.25">
      <c r="A129" s="265" t="s">
        <v>298</v>
      </c>
      <c r="B129" s="265" t="s">
        <v>299</v>
      </c>
      <c r="C129" s="449">
        <v>6.339200856643429</v>
      </c>
      <c r="D129" s="274">
        <v>2.3730870333</v>
      </c>
      <c r="E129" s="272">
        <v>2.573991105461817</v>
      </c>
      <c r="F129" s="279">
        <v>0</v>
      </c>
      <c r="G129" s="452">
        <v>8.0070609856339209E-2</v>
      </c>
      <c r="H129" s="274">
        <v>0</v>
      </c>
      <c r="I129" s="272">
        <v>0.97672855674867998</v>
      </c>
      <c r="J129" s="270">
        <v>1.3484256769052955E-2</v>
      </c>
      <c r="K129" s="275">
        <v>6.0173615621358882</v>
      </c>
      <c r="L129" s="425">
        <v>-5.0769695074459727E-2</v>
      </c>
      <c r="P129" s="440"/>
    </row>
    <row r="130" spans="1:16" x14ac:dyDescent="0.25">
      <c r="A130" s="265" t="s">
        <v>300</v>
      </c>
      <c r="B130" s="265" t="s">
        <v>301</v>
      </c>
      <c r="C130" s="449">
        <v>9.9878498036558732</v>
      </c>
      <c r="D130" s="274">
        <v>2.8917366701790002</v>
      </c>
      <c r="E130" s="272">
        <v>4.9659707135331557</v>
      </c>
      <c r="F130" s="279">
        <v>0</v>
      </c>
      <c r="G130" s="452">
        <v>9.5537466432083495E-2</v>
      </c>
      <c r="H130" s="274">
        <v>0</v>
      </c>
      <c r="I130" s="272">
        <v>1.4707483168272195</v>
      </c>
      <c r="J130" s="270">
        <v>7.7306854721306342E-2</v>
      </c>
      <c r="K130" s="275">
        <v>9.5013000216927654</v>
      </c>
      <c r="L130" s="425">
        <v>-4.8714166865526445E-2</v>
      </c>
      <c r="P130" s="440"/>
    </row>
    <row r="131" spans="1:16" x14ac:dyDescent="0.25">
      <c r="A131" s="265" t="s">
        <v>302</v>
      </c>
      <c r="B131" s="265" t="s">
        <v>303</v>
      </c>
      <c r="C131" s="449">
        <v>9.599492976781848</v>
      </c>
      <c r="D131" s="274">
        <v>1.9125930383450001</v>
      </c>
      <c r="E131" s="272">
        <v>5.8495153313505028</v>
      </c>
      <c r="F131" s="279">
        <v>0</v>
      </c>
      <c r="G131" s="452">
        <v>0.10704921941919572</v>
      </c>
      <c r="H131" s="274">
        <v>0</v>
      </c>
      <c r="I131" s="272">
        <v>1.2700370357870121</v>
      </c>
      <c r="J131" s="270">
        <v>0</v>
      </c>
      <c r="K131" s="275">
        <v>9.1391946249017106</v>
      </c>
      <c r="L131" s="425">
        <v>-4.795027747751409E-2</v>
      </c>
      <c r="P131" s="440"/>
    </row>
    <row r="132" spans="1:16" x14ac:dyDescent="0.25">
      <c r="A132" s="265" t="s">
        <v>304</v>
      </c>
      <c r="B132" s="265" t="s">
        <v>305</v>
      </c>
      <c r="C132" s="449">
        <v>169.29512392740483</v>
      </c>
      <c r="D132" s="274">
        <v>77.782514227021991</v>
      </c>
      <c r="E132" s="272">
        <v>82.931924698719399</v>
      </c>
      <c r="F132" s="279">
        <v>4.9748109610254767</v>
      </c>
      <c r="G132" s="452">
        <v>0</v>
      </c>
      <c r="H132" s="274">
        <v>4.8068860000000004</v>
      </c>
      <c r="I132" s="272">
        <v>1.8960725640186713</v>
      </c>
      <c r="J132" s="270">
        <v>0</v>
      </c>
      <c r="K132" s="275">
        <v>172.39220845078555</v>
      </c>
      <c r="L132" s="425">
        <v>1.8293997201648707E-2</v>
      </c>
      <c r="P132" s="440"/>
    </row>
    <row r="133" spans="1:16" x14ac:dyDescent="0.25">
      <c r="A133" s="265" t="s">
        <v>306</v>
      </c>
      <c r="B133" s="265" t="s">
        <v>307</v>
      </c>
      <c r="C133" s="449">
        <v>11.120309183091457</v>
      </c>
      <c r="D133" s="274">
        <v>3.3503171063380002</v>
      </c>
      <c r="E133" s="272">
        <v>5.9386607988339888</v>
      </c>
      <c r="F133" s="279">
        <v>0</v>
      </c>
      <c r="G133" s="452">
        <v>0.1422994671497303</v>
      </c>
      <c r="H133" s="274">
        <v>0</v>
      </c>
      <c r="I133" s="272">
        <v>1.2689583340735326</v>
      </c>
      <c r="J133" s="270">
        <v>0</v>
      </c>
      <c r="K133" s="275">
        <v>10.700235706395251</v>
      </c>
      <c r="L133" s="425">
        <v>-3.7775341474761547E-2</v>
      </c>
      <c r="P133" s="440"/>
    </row>
    <row r="134" spans="1:16" x14ac:dyDescent="0.25">
      <c r="A134" s="265" t="s">
        <v>308</v>
      </c>
      <c r="B134" s="265" t="s">
        <v>309</v>
      </c>
      <c r="C134" s="449">
        <v>14.280605825002654</v>
      </c>
      <c r="D134" s="274">
        <v>4.1876756297300002</v>
      </c>
      <c r="E134" s="272">
        <v>7.1849462469073959</v>
      </c>
      <c r="F134" s="279">
        <v>0</v>
      </c>
      <c r="G134" s="452">
        <v>0.1484869225087922</v>
      </c>
      <c r="H134" s="274">
        <v>0</v>
      </c>
      <c r="I134" s="272">
        <v>2.0547262136840154</v>
      </c>
      <c r="J134" s="270">
        <v>0</v>
      </c>
      <c r="K134" s="275">
        <v>13.575835012830204</v>
      </c>
      <c r="L134" s="425">
        <v>-4.9351604603393572E-2</v>
      </c>
      <c r="P134" s="440"/>
    </row>
    <row r="135" spans="1:16" x14ac:dyDescent="0.25">
      <c r="A135" s="265" t="s">
        <v>310</v>
      </c>
      <c r="B135" s="265" t="s">
        <v>311</v>
      </c>
      <c r="C135" s="449">
        <v>371.38034771515402</v>
      </c>
      <c r="D135" s="274">
        <v>92.420044356750992</v>
      </c>
      <c r="E135" s="272">
        <v>260.24682117518853</v>
      </c>
      <c r="F135" s="279">
        <v>15.611293446900458</v>
      </c>
      <c r="G135" s="452">
        <v>0</v>
      </c>
      <c r="H135" s="274">
        <v>6.8383139999999996</v>
      </c>
      <c r="I135" s="272">
        <v>2.9569334721887937</v>
      </c>
      <c r="J135" s="270">
        <v>0</v>
      </c>
      <c r="K135" s="275">
        <v>378.07340645102875</v>
      </c>
      <c r="L135" s="425">
        <v>1.8022113386054167E-2</v>
      </c>
      <c r="P135" s="440"/>
    </row>
    <row r="136" spans="1:16" x14ac:dyDescent="0.25">
      <c r="A136" s="265" t="s">
        <v>312</v>
      </c>
      <c r="B136" s="265" t="s">
        <v>313</v>
      </c>
      <c r="C136" s="449">
        <v>9.3802543604503104</v>
      </c>
      <c r="D136" s="274">
        <v>2.6788707888660004</v>
      </c>
      <c r="E136" s="272">
        <v>5.7966590330554393</v>
      </c>
      <c r="F136" s="279">
        <v>0</v>
      </c>
      <c r="G136" s="452">
        <v>6.9660164151034348E-2</v>
      </c>
      <c r="H136" s="274">
        <v>0</v>
      </c>
      <c r="I136" s="272">
        <v>0.59157870185023631</v>
      </c>
      <c r="J136" s="270">
        <v>0</v>
      </c>
      <c r="K136" s="275">
        <v>9.1367686879227126</v>
      </c>
      <c r="L136" s="425">
        <v>-2.5957256932626394E-2</v>
      </c>
      <c r="P136" s="440"/>
    </row>
    <row r="137" spans="1:16" x14ac:dyDescent="0.25">
      <c r="A137" s="265" t="s">
        <v>314</v>
      </c>
      <c r="B137" s="265" t="s">
        <v>315</v>
      </c>
      <c r="C137" s="449">
        <v>11.101989145184319</v>
      </c>
      <c r="D137" s="274">
        <v>3.0540848862350001</v>
      </c>
      <c r="E137" s="272">
        <v>6.4275128612531178</v>
      </c>
      <c r="F137" s="279">
        <v>0</v>
      </c>
      <c r="G137" s="452">
        <v>0.12759203083197723</v>
      </c>
      <c r="H137" s="274">
        <v>0</v>
      </c>
      <c r="I137" s="272">
        <v>1.0898099419324709</v>
      </c>
      <c r="J137" s="270">
        <v>0</v>
      </c>
      <c r="K137" s="275">
        <v>10.698999720252564</v>
      </c>
      <c r="L137" s="425">
        <v>-3.6298848761400479E-2</v>
      </c>
      <c r="P137" s="440"/>
    </row>
    <row r="138" spans="1:16" x14ac:dyDescent="0.25">
      <c r="A138" s="265" t="s">
        <v>316</v>
      </c>
      <c r="B138" s="265" t="s">
        <v>317</v>
      </c>
      <c r="C138" s="449">
        <v>11.787727299992786</v>
      </c>
      <c r="D138" s="274">
        <v>6.2469859723659997</v>
      </c>
      <c r="E138" s="272">
        <v>4.2234357358696784</v>
      </c>
      <c r="F138" s="279">
        <v>0</v>
      </c>
      <c r="G138" s="452">
        <v>0.11313118728421684</v>
      </c>
      <c r="H138" s="274">
        <v>0</v>
      </c>
      <c r="I138" s="272">
        <v>0.81299383790889124</v>
      </c>
      <c r="J138" s="270">
        <v>0</v>
      </c>
      <c r="K138" s="275">
        <v>11.396546733428787</v>
      </c>
      <c r="L138" s="425">
        <v>-3.3185410266849229E-2</v>
      </c>
      <c r="P138" s="440"/>
    </row>
    <row r="139" spans="1:16" x14ac:dyDescent="0.25">
      <c r="A139" s="288" t="s">
        <v>52</v>
      </c>
      <c r="B139" s="288" t="s">
        <v>1268</v>
      </c>
      <c r="C139" s="449">
        <v>1970.6171855968025</v>
      </c>
      <c r="D139" s="274">
        <v>1177.519533442141</v>
      </c>
      <c r="E139" s="272">
        <v>854.66370298180095</v>
      </c>
      <c r="F139" s="279">
        <v>0</v>
      </c>
      <c r="G139" s="452">
        <v>0</v>
      </c>
      <c r="H139" s="274">
        <v>0</v>
      </c>
      <c r="I139" s="272">
        <v>0</v>
      </c>
      <c r="J139" s="270">
        <v>0</v>
      </c>
      <c r="K139" s="275">
        <v>2032.1832364239419</v>
      </c>
      <c r="L139" s="425">
        <v>3.1242014571436966E-2</v>
      </c>
      <c r="P139" s="440"/>
    </row>
    <row r="140" spans="1:16" x14ac:dyDescent="0.25">
      <c r="A140" s="265" t="s">
        <v>318</v>
      </c>
      <c r="B140" s="265" t="s">
        <v>319</v>
      </c>
      <c r="C140" s="449">
        <v>95.60203257162911</v>
      </c>
      <c r="D140" s="274">
        <v>50.818655506230996</v>
      </c>
      <c r="E140" s="272">
        <v>44.892429127566416</v>
      </c>
      <c r="F140" s="279">
        <v>0</v>
      </c>
      <c r="G140" s="452">
        <v>0</v>
      </c>
      <c r="H140" s="274">
        <v>0</v>
      </c>
      <c r="I140" s="272">
        <v>0</v>
      </c>
      <c r="J140" s="270">
        <v>0</v>
      </c>
      <c r="K140" s="275">
        <v>95.711084633797412</v>
      </c>
      <c r="L140" s="425">
        <v>1.1406876949671149E-3</v>
      </c>
      <c r="P140" s="440"/>
    </row>
    <row r="141" spans="1:16" x14ac:dyDescent="0.25">
      <c r="A141" s="265" t="s">
        <v>320</v>
      </c>
      <c r="B141" s="265" t="s">
        <v>321</v>
      </c>
      <c r="C141" s="449">
        <v>217.89789101552341</v>
      </c>
      <c r="D141" s="274">
        <v>113.81736203615202</v>
      </c>
      <c r="E141" s="272">
        <v>83.348330715168871</v>
      </c>
      <c r="F141" s="279">
        <v>4.999546216430411</v>
      </c>
      <c r="G141" s="452">
        <v>0</v>
      </c>
      <c r="H141" s="274">
        <v>7.0014149999999997</v>
      </c>
      <c r="I141" s="272">
        <v>10.487354128169461</v>
      </c>
      <c r="J141" s="270">
        <v>0</v>
      </c>
      <c r="K141" s="275">
        <v>219.6540080959208</v>
      </c>
      <c r="L141" s="425">
        <v>8.0593578589169511E-3</v>
      </c>
      <c r="P141" s="440"/>
    </row>
    <row r="142" spans="1:16" x14ac:dyDescent="0.25">
      <c r="A142" s="265" t="s">
        <v>322</v>
      </c>
      <c r="B142" s="265" t="s">
        <v>323</v>
      </c>
      <c r="C142" s="449">
        <v>14.323286207775347</v>
      </c>
      <c r="D142" s="274">
        <v>2.822846074713</v>
      </c>
      <c r="E142" s="272">
        <v>9.1830994040364189</v>
      </c>
      <c r="F142" s="279">
        <v>0</v>
      </c>
      <c r="G142" s="452">
        <v>0.32531059166513182</v>
      </c>
      <c r="H142" s="274">
        <v>0</v>
      </c>
      <c r="I142" s="272">
        <v>1.5723565103176393</v>
      </c>
      <c r="J142" s="270">
        <v>0</v>
      </c>
      <c r="K142" s="275">
        <v>13.90361258073219</v>
      </c>
      <c r="L142" s="425">
        <v>-2.9300093634611453E-2</v>
      </c>
      <c r="P142" s="440"/>
    </row>
    <row r="143" spans="1:16" x14ac:dyDescent="0.25">
      <c r="A143" s="265" t="s">
        <v>324</v>
      </c>
      <c r="B143" s="265" t="s">
        <v>325</v>
      </c>
      <c r="C143" s="449">
        <v>251.29253034225707</v>
      </c>
      <c r="D143" s="274">
        <v>152.01453625443699</v>
      </c>
      <c r="E143" s="272">
        <v>75.300762899430012</v>
      </c>
      <c r="F143" s="279">
        <v>4.5476535530189128</v>
      </c>
      <c r="G143" s="452">
        <v>0</v>
      </c>
      <c r="H143" s="274">
        <v>7.7104819999999998</v>
      </c>
      <c r="I143" s="272">
        <v>12.030749226213221</v>
      </c>
      <c r="J143" s="270">
        <v>0</v>
      </c>
      <c r="K143" s="275">
        <v>251.60418393309914</v>
      </c>
      <c r="L143" s="425">
        <v>1.2402023666107469E-3</v>
      </c>
      <c r="P143" s="440"/>
    </row>
    <row r="144" spans="1:16" x14ac:dyDescent="0.25">
      <c r="A144" s="265" t="s">
        <v>326</v>
      </c>
      <c r="B144" s="286" t="s">
        <v>1269</v>
      </c>
      <c r="C144" s="449">
        <v>97.767891492336048</v>
      </c>
      <c r="D144" s="274">
        <v>47.882711568432001</v>
      </c>
      <c r="E144" s="272">
        <v>43.623775516127004</v>
      </c>
      <c r="F144" s="279">
        <v>2.6176088254664989</v>
      </c>
      <c r="G144" s="452">
        <v>0</v>
      </c>
      <c r="H144" s="274">
        <v>3.044791</v>
      </c>
      <c r="I144" s="272">
        <v>1.7834626352283149</v>
      </c>
      <c r="J144" s="270">
        <v>0</v>
      </c>
      <c r="K144" s="275">
        <v>98.952349545253838</v>
      </c>
      <c r="L144" s="425">
        <v>1.2115000485723261E-2</v>
      </c>
      <c r="P144" s="440"/>
    </row>
    <row r="145" spans="1:16" x14ac:dyDescent="0.25">
      <c r="A145" s="265" t="s">
        <v>328</v>
      </c>
      <c r="B145" s="265" t="s">
        <v>329</v>
      </c>
      <c r="C145" s="449">
        <v>8.1612266576256722</v>
      </c>
      <c r="D145" s="274">
        <v>2.3825621698430002</v>
      </c>
      <c r="E145" s="272">
        <v>3.4403862214904999</v>
      </c>
      <c r="F145" s="279">
        <v>0</v>
      </c>
      <c r="G145" s="452">
        <v>0.34503203995590753</v>
      </c>
      <c r="H145" s="274">
        <v>0</v>
      </c>
      <c r="I145" s="272">
        <v>1.1724704338975864</v>
      </c>
      <c r="J145" s="270">
        <v>0.38817483010451059</v>
      </c>
      <c r="K145" s="275">
        <v>7.7286256952915053</v>
      </c>
      <c r="L145" s="425">
        <v>-5.3006855523361061E-2</v>
      </c>
      <c r="P145" s="440"/>
    </row>
    <row r="146" spans="1:16" x14ac:dyDescent="0.25">
      <c r="A146" s="265" t="s">
        <v>330</v>
      </c>
      <c r="B146" s="265" t="s">
        <v>331</v>
      </c>
      <c r="C146" s="449">
        <v>154.53462796507125</v>
      </c>
      <c r="D146" s="274">
        <v>83.050924598067013</v>
      </c>
      <c r="E146" s="272">
        <v>59.399024875917426</v>
      </c>
      <c r="F146" s="279">
        <v>2.3522105198844745</v>
      </c>
      <c r="G146" s="452">
        <v>0</v>
      </c>
      <c r="H146" s="274">
        <v>4.424811</v>
      </c>
      <c r="I146" s="272">
        <v>5.8801363600628536</v>
      </c>
      <c r="J146" s="270">
        <v>0</v>
      </c>
      <c r="K146" s="275">
        <v>155.10710735393178</v>
      </c>
      <c r="L146" s="425">
        <v>3.7045379174816661E-3</v>
      </c>
      <c r="P146" s="440"/>
    </row>
    <row r="147" spans="1:16" x14ac:dyDescent="0.25">
      <c r="A147" s="265" t="s">
        <v>332</v>
      </c>
      <c r="B147" s="265" t="s">
        <v>333</v>
      </c>
      <c r="C147" s="449">
        <v>738.94010447309552</v>
      </c>
      <c r="D147" s="274">
        <v>136.68645622194302</v>
      </c>
      <c r="E147" s="272">
        <v>559.8004505224751</v>
      </c>
      <c r="F147" s="279">
        <v>33.576315173961881</v>
      </c>
      <c r="G147" s="452">
        <v>0</v>
      </c>
      <c r="H147" s="274">
        <v>8.4123319999999993</v>
      </c>
      <c r="I147" s="272">
        <v>4.7363155003013642</v>
      </c>
      <c r="J147" s="270">
        <v>0</v>
      </c>
      <c r="K147" s="275">
        <v>743.21186941868132</v>
      </c>
      <c r="L147" s="425">
        <v>5.7809353149560093E-3</v>
      </c>
      <c r="P147" s="440"/>
    </row>
    <row r="148" spans="1:16" x14ac:dyDescent="0.25">
      <c r="A148" s="265" t="s">
        <v>334</v>
      </c>
      <c r="B148" s="265" t="s">
        <v>1083</v>
      </c>
      <c r="C148" s="449">
        <v>62.803888622005609</v>
      </c>
      <c r="D148" s="274">
        <v>22.159040258411999</v>
      </c>
      <c r="E148" s="272">
        <v>40.902060678194168</v>
      </c>
      <c r="F148" s="279">
        <v>0</v>
      </c>
      <c r="G148" s="452">
        <v>0</v>
      </c>
      <c r="H148" s="274">
        <v>0</v>
      </c>
      <c r="I148" s="272">
        <v>0</v>
      </c>
      <c r="J148" s="270">
        <v>0</v>
      </c>
      <c r="K148" s="275">
        <v>63.061100936606167</v>
      </c>
      <c r="L148" s="425">
        <v>4.095483898276236E-3</v>
      </c>
      <c r="P148" s="440"/>
    </row>
    <row r="149" spans="1:16" x14ac:dyDescent="0.25">
      <c r="A149" s="265" t="s">
        <v>336</v>
      </c>
      <c r="B149" s="265" t="s">
        <v>337</v>
      </c>
      <c r="C149" s="449">
        <v>10.322516115977871</v>
      </c>
      <c r="D149" s="274">
        <v>1.7151399281649999</v>
      </c>
      <c r="E149" s="272">
        <v>5.6481879691775152</v>
      </c>
      <c r="F149" s="279">
        <v>0</v>
      </c>
      <c r="G149" s="452">
        <v>0.11896298200454238</v>
      </c>
      <c r="H149" s="274">
        <v>0</v>
      </c>
      <c r="I149" s="272">
        <v>2.0500541494719644</v>
      </c>
      <c r="J149" s="270">
        <v>8.2901834603224853E-2</v>
      </c>
      <c r="K149" s="275">
        <v>9.6152468634222465</v>
      </c>
      <c r="L149" s="425">
        <v>-6.8517137160083147E-2</v>
      </c>
      <c r="P149" s="440"/>
    </row>
    <row r="150" spans="1:16" x14ac:dyDescent="0.25">
      <c r="A150" s="265" t="s">
        <v>338</v>
      </c>
      <c r="B150" s="265" t="s">
        <v>339</v>
      </c>
      <c r="C150" s="449">
        <v>217.03999565707903</v>
      </c>
      <c r="D150" s="274">
        <v>109.232458877997</v>
      </c>
      <c r="E150" s="272">
        <v>96.826834904635561</v>
      </c>
      <c r="F150" s="279">
        <v>5.8478873838226493</v>
      </c>
      <c r="G150" s="452">
        <v>0</v>
      </c>
      <c r="H150" s="274">
        <v>3.8326899999999999</v>
      </c>
      <c r="I150" s="272">
        <v>4.2338293146428674</v>
      </c>
      <c r="J150" s="270">
        <v>0</v>
      </c>
      <c r="K150" s="275">
        <v>219.97370048109809</v>
      </c>
      <c r="L150" s="425">
        <v>1.351688574788899E-2</v>
      </c>
      <c r="P150" s="440"/>
    </row>
    <row r="151" spans="1:16" x14ac:dyDescent="0.25">
      <c r="A151" s="265" t="s">
        <v>340</v>
      </c>
      <c r="B151" s="265" t="s">
        <v>341</v>
      </c>
      <c r="C151" s="449">
        <v>11.18261135232096</v>
      </c>
      <c r="D151" s="274">
        <v>3.1841412468670005</v>
      </c>
      <c r="E151" s="272">
        <v>6.9812027437216546</v>
      </c>
      <c r="F151" s="279">
        <v>0</v>
      </c>
      <c r="G151" s="452">
        <v>0</v>
      </c>
      <c r="H151" s="274">
        <v>0</v>
      </c>
      <c r="I151" s="272">
        <v>0.68002998962280803</v>
      </c>
      <c r="J151" s="270">
        <v>0</v>
      </c>
      <c r="K151" s="275">
        <v>10.845373980211463</v>
      </c>
      <c r="L151" s="425">
        <v>-3.0157300605775154E-2</v>
      </c>
      <c r="P151" s="440"/>
    </row>
    <row r="152" spans="1:16" x14ac:dyDescent="0.25">
      <c r="A152" s="265" t="s">
        <v>342</v>
      </c>
      <c r="B152" s="265" t="s">
        <v>343</v>
      </c>
      <c r="C152" s="449">
        <v>19.456873325857845</v>
      </c>
      <c r="D152" s="274">
        <v>3.6074932378989999</v>
      </c>
      <c r="E152" s="272">
        <v>14.368396630190375</v>
      </c>
      <c r="F152" s="279">
        <v>0</v>
      </c>
      <c r="G152" s="452">
        <v>5.8788512972456547E-2</v>
      </c>
      <c r="H152" s="274">
        <v>0</v>
      </c>
      <c r="I152" s="272">
        <v>0.93193978404361444</v>
      </c>
      <c r="J152" s="270">
        <v>0.14841592690802513</v>
      </c>
      <c r="K152" s="275">
        <v>19.115034092013474</v>
      </c>
      <c r="L152" s="425">
        <v>-1.7569073309948176E-2</v>
      </c>
      <c r="P152" s="440"/>
    </row>
    <row r="153" spans="1:16" x14ac:dyDescent="0.25">
      <c r="A153" s="265" t="s">
        <v>348</v>
      </c>
      <c r="B153" s="265" t="s">
        <v>349</v>
      </c>
      <c r="C153" s="449">
        <v>79.752253714512804</v>
      </c>
      <c r="D153" s="274">
        <v>38.262556986657998</v>
      </c>
      <c r="E153" s="272">
        <v>36.654700510382156</v>
      </c>
      <c r="F153" s="279">
        <v>2.1994457221933232</v>
      </c>
      <c r="G153" s="452">
        <v>0</v>
      </c>
      <c r="H153" s="274">
        <v>2.3054670000000002</v>
      </c>
      <c r="I153" s="272">
        <v>1.4484474199374642</v>
      </c>
      <c r="J153" s="270">
        <v>0</v>
      </c>
      <c r="K153" s="275">
        <v>80.870617639170931</v>
      </c>
      <c r="L153" s="425">
        <v>1.4022975810332666E-2</v>
      </c>
      <c r="P153" s="440"/>
    </row>
    <row r="154" spans="1:16" x14ac:dyDescent="0.25">
      <c r="A154" s="265" t="s">
        <v>350</v>
      </c>
      <c r="B154" s="265" t="s">
        <v>351</v>
      </c>
      <c r="C154" s="449">
        <v>12.923399173190498</v>
      </c>
      <c r="D154" s="274">
        <v>5.2237749574970005</v>
      </c>
      <c r="E154" s="272">
        <v>6.5360969672484615</v>
      </c>
      <c r="F154" s="279">
        <v>0</v>
      </c>
      <c r="G154" s="452">
        <v>7.5981415326929541E-3</v>
      </c>
      <c r="H154" s="274">
        <v>0</v>
      </c>
      <c r="I154" s="272">
        <v>0.77136359517551623</v>
      </c>
      <c r="J154" s="270">
        <v>0</v>
      </c>
      <c r="K154" s="275">
        <v>12.538833661453671</v>
      </c>
      <c r="L154" s="425">
        <v>-2.9757303522327614E-2</v>
      </c>
      <c r="P154" s="440"/>
    </row>
    <row r="155" spans="1:16" x14ac:dyDescent="0.25">
      <c r="A155" s="265" t="s">
        <v>354</v>
      </c>
      <c r="B155" s="265" t="s">
        <v>355</v>
      </c>
      <c r="C155" s="449">
        <v>169.43064495249828</v>
      </c>
      <c r="D155" s="274">
        <v>40.157641620306002</v>
      </c>
      <c r="E155" s="272">
        <v>116.12748963796624</v>
      </c>
      <c r="F155" s="279">
        <v>6.9660743218744843</v>
      </c>
      <c r="G155" s="452">
        <v>0</v>
      </c>
      <c r="H155" s="274">
        <v>1.9775940000000001</v>
      </c>
      <c r="I155" s="272">
        <v>5.3047893278990115</v>
      </c>
      <c r="J155" s="270">
        <v>0</v>
      </c>
      <c r="K155" s="275">
        <v>170.53358890804577</v>
      </c>
      <c r="L155" s="425">
        <v>6.5097075907177846E-3</v>
      </c>
      <c r="P155" s="440"/>
    </row>
    <row r="156" spans="1:16" x14ac:dyDescent="0.25">
      <c r="A156" s="265" t="s">
        <v>356</v>
      </c>
      <c r="B156" s="265" t="s">
        <v>1084</v>
      </c>
      <c r="C156" s="449">
        <v>30.337926866998622</v>
      </c>
      <c r="D156" s="274">
        <v>7.9089429710660006</v>
      </c>
      <c r="E156" s="272">
        <v>22.549515870840569</v>
      </c>
      <c r="F156" s="279">
        <v>0</v>
      </c>
      <c r="G156" s="452">
        <v>0</v>
      </c>
      <c r="H156" s="274">
        <v>0</v>
      </c>
      <c r="I156" s="272">
        <v>0</v>
      </c>
      <c r="J156" s="270">
        <v>6.7361040066379677E-2</v>
      </c>
      <c r="K156" s="275">
        <v>30.52581988197295</v>
      </c>
      <c r="L156" s="425">
        <v>6.1933373298067038E-3</v>
      </c>
      <c r="P156" s="440"/>
    </row>
    <row r="157" spans="1:16" x14ac:dyDescent="0.25">
      <c r="A157" s="265" t="s">
        <v>358</v>
      </c>
      <c r="B157" s="265" t="s">
        <v>953</v>
      </c>
      <c r="C157" s="449">
        <v>143.1589957353975</v>
      </c>
      <c r="D157" s="274">
        <v>36.835835150221001</v>
      </c>
      <c r="E157" s="272">
        <v>92.834359349869487</v>
      </c>
      <c r="F157" s="279">
        <v>5.5705566323110309</v>
      </c>
      <c r="G157" s="452">
        <v>0</v>
      </c>
      <c r="H157" s="274">
        <v>2.2259389999999999</v>
      </c>
      <c r="I157" s="272">
        <v>2.7406541965363496</v>
      </c>
      <c r="J157" s="270">
        <v>3.1485585585696594</v>
      </c>
      <c r="K157" s="275">
        <v>143.35590288750751</v>
      </c>
      <c r="L157" s="425">
        <v>1.3754437930953401E-3</v>
      </c>
      <c r="P157" s="440"/>
    </row>
    <row r="158" spans="1:16" x14ac:dyDescent="0.25">
      <c r="A158" s="265" t="s">
        <v>360</v>
      </c>
      <c r="B158" s="265" t="s">
        <v>361</v>
      </c>
      <c r="C158" s="449">
        <v>714.43806918689347</v>
      </c>
      <c r="D158" s="274">
        <v>142.18464955478399</v>
      </c>
      <c r="E158" s="272">
        <v>533.36136310093036</v>
      </c>
      <c r="F158" s="279">
        <v>31.993585970814884</v>
      </c>
      <c r="G158" s="452">
        <v>0</v>
      </c>
      <c r="H158" s="274">
        <v>4.7271140000000003</v>
      </c>
      <c r="I158" s="272">
        <v>4.1004283633441743</v>
      </c>
      <c r="J158" s="270">
        <v>0</v>
      </c>
      <c r="K158" s="275">
        <v>716.36714098987352</v>
      </c>
      <c r="L158" s="425">
        <v>2.7001245960696584E-3</v>
      </c>
      <c r="P158" s="440"/>
    </row>
    <row r="159" spans="1:16" x14ac:dyDescent="0.25">
      <c r="A159" s="265" t="s">
        <v>362</v>
      </c>
      <c r="B159" s="265" t="s">
        <v>363</v>
      </c>
      <c r="C159" s="449">
        <v>11.921961450100056</v>
      </c>
      <c r="D159" s="274">
        <v>2.8455286843509997</v>
      </c>
      <c r="E159" s="272">
        <v>6.786917190724246</v>
      </c>
      <c r="F159" s="279">
        <v>0</v>
      </c>
      <c r="G159" s="452">
        <v>0.21775443169326203</v>
      </c>
      <c r="H159" s="274">
        <v>0</v>
      </c>
      <c r="I159" s="272">
        <v>1.5426003466931077</v>
      </c>
      <c r="J159" s="270">
        <v>0</v>
      </c>
      <c r="K159" s="275">
        <v>11.392800653461615</v>
      </c>
      <c r="L159" s="425">
        <v>-4.4385380614865223E-2</v>
      </c>
      <c r="P159" s="440"/>
    </row>
    <row r="160" spans="1:16" x14ac:dyDescent="0.25">
      <c r="A160" s="265" t="s">
        <v>364</v>
      </c>
      <c r="B160" s="265" t="s">
        <v>365</v>
      </c>
      <c r="C160" s="449">
        <v>9.0392494712137914</v>
      </c>
      <c r="D160" s="274">
        <v>2.5280330317540001</v>
      </c>
      <c r="E160" s="272">
        <v>5.6214281612834416</v>
      </c>
      <c r="F160" s="279">
        <v>0</v>
      </c>
      <c r="G160" s="452">
        <v>8.5721491142289483E-2</v>
      </c>
      <c r="H160" s="274">
        <v>0</v>
      </c>
      <c r="I160" s="272">
        <v>0.55431520322276984</v>
      </c>
      <c r="J160" s="270">
        <v>0</v>
      </c>
      <c r="K160" s="275">
        <v>8.7894978874025007</v>
      </c>
      <c r="L160" s="425">
        <v>-2.7629681491438473E-2</v>
      </c>
      <c r="P160" s="440"/>
    </row>
    <row r="161" spans="1:16" x14ac:dyDescent="0.25">
      <c r="A161" s="265" t="s">
        <v>366</v>
      </c>
      <c r="B161" s="265" t="s">
        <v>367</v>
      </c>
      <c r="C161" s="449">
        <v>186.64356562949521</v>
      </c>
      <c r="D161" s="274">
        <v>58.641428656482006</v>
      </c>
      <c r="E161" s="272">
        <v>117.82154184704522</v>
      </c>
      <c r="F161" s="279">
        <v>4.6657511765650508</v>
      </c>
      <c r="G161" s="452">
        <v>0</v>
      </c>
      <c r="H161" s="274">
        <v>2.310349</v>
      </c>
      <c r="I161" s="272">
        <v>5.4313425187076181</v>
      </c>
      <c r="J161" s="270">
        <v>0</v>
      </c>
      <c r="K161" s="275">
        <v>188.87041319879989</v>
      </c>
      <c r="L161" s="425">
        <v>1.1931017079502114E-2</v>
      </c>
      <c r="P161" s="440"/>
    </row>
    <row r="162" spans="1:16" x14ac:dyDescent="0.25">
      <c r="A162" s="265" t="s">
        <v>368</v>
      </c>
      <c r="B162" s="265" t="s">
        <v>369</v>
      </c>
      <c r="C162" s="449">
        <v>10.510975246524156</v>
      </c>
      <c r="D162" s="274">
        <v>2.9424561736449997</v>
      </c>
      <c r="E162" s="272">
        <v>4.5000231861922293</v>
      </c>
      <c r="F162" s="279">
        <v>0</v>
      </c>
      <c r="G162" s="452">
        <v>0.30791357455010199</v>
      </c>
      <c r="H162" s="274">
        <v>0</v>
      </c>
      <c r="I162" s="272">
        <v>2.1358457338501</v>
      </c>
      <c r="J162" s="270">
        <v>0</v>
      </c>
      <c r="K162" s="275">
        <v>9.8862386682374304</v>
      </c>
      <c r="L162" s="425">
        <v>-5.9436594952815433E-2</v>
      </c>
      <c r="P162" s="440"/>
    </row>
    <row r="163" spans="1:16" x14ac:dyDescent="0.25">
      <c r="A163" s="265" t="s">
        <v>370</v>
      </c>
      <c r="B163" s="265" t="s">
        <v>371</v>
      </c>
      <c r="C163" s="449">
        <v>15.777309017094062</v>
      </c>
      <c r="D163" s="274">
        <v>1.978079520773</v>
      </c>
      <c r="E163" s="272">
        <v>9.0072984471953959</v>
      </c>
      <c r="F163" s="279">
        <v>0</v>
      </c>
      <c r="G163" s="452">
        <v>0.26112569345029879</v>
      </c>
      <c r="H163" s="274">
        <v>0</v>
      </c>
      <c r="I163" s="272">
        <v>3.6816600741795362</v>
      </c>
      <c r="J163" s="270">
        <v>6.2916190417328984E-3</v>
      </c>
      <c r="K163" s="275">
        <v>14.934455354639962</v>
      </c>
      <c r="L163" s="425">
        <v>-5.342188972409067E-2</v>
      </c>
      <c r="P163" s="440"/>
    </row>
    <row r="164" spans="1:16" x14ac:dyDescent="0.25">
      <c r="A164" s="265" t="s">
        <v>372</v>
      </c>
      <c r="B164" s="265" t="s">
        <v>373</v>
      </c>
      <c r="C164" s="449">
        <v>167.20850601362028</v>
      </c>
      <c r="D164" s="274">
        <v>63.208991838472002</v>
      </c>
      <c r="E164" s="272">
        <v>94.463666081929603</v>
      </c>
      <c r="F164" s="279">
        <v>3.7407757041287124</v>
      </c>
      <c r="G164" s="452">
        <v>0</v>
      </c>
      <c r="H164" s="274">
        <v>2.9412479999999999</v>
      </c>
      <c r="I164" s="272">
        <v>4.5637101856315505</v>
      </c>
      <c r="J164" s="270">
        <v>0</v>
      </c>
      <c r="K164" s="275">
        <v>168.91839181016186</v>
      </c>
      <c r="L164" s="425">
        <v>1.0226069458465843E-2</v>
      </c>
      <c r="P164" s="440"/>
    </row>
    <row r="165" spans="1:16" x14ac:dyDescent="0.25">
      <c r="A165" s="265" t="s">
        <v>374</v>
      </c>
      <c r="B165" s="265" t="s">
        <v>1085</v>
      </c>
      <c r="C165" s="449">
        <v>41.960091943458984</v>
      </c>
      <c r="D165" s="274">
        <v>20.241021330282997</v>
      </c>
      <c r="E165" s="272">
        <v>21.839865763571581</v>
      </c>
      <c r="F165" s="279">
        <v>0</v>
      </c>
      <c r="G165" s="452">
        <v>0</v>
      </c>
      <c r="H165" s="274">
        <v>0</v>
      </c>
      <c r="I165" s="272">
        <v>0</v>
      </c>
      <c r="J165" s="270">
        <v>0</v>
      </c>
      <c r="K165" s="275">
        <v>42.080887093854578</v>
      </c>
      <c r="L165" s="425">
        <v>2.8788104315492164E-3</v>
      </c>
      <c r="P165" s="440"/>
    </row>
    <row r="166" spans="1:16" x14ac:dyDescent="0.25">
      <c r="A166" s="265" t="s">
        <v>376</v>
      </c>
      <c r="B166" s="265" t="s">
        <v>377</v>
      </c>
      <c r="C166" s="449">
        <v>17.497651574077345</v>
      </c>
      <c r="D166" s="274">
        <v>5.021961145914001</v>
      </c>
      <c r="E166" s="272">
        <v>8.5142061244092329</v>
      </c>
      <c r="F166" s="279">
        <v>0</v>
      </c>
      <c r="G166" s="452">
        <v>0.28385883088995223</v>
      </c>
      <c r="H166" s="274">
        <v>0</v>
      </c>
      <c r="I166" s="272">
        <v>2.7870786972202848</v>
      </c>
      <c r="J166" s="270">
        <v>2.62942398217486E-2</v>
      </c>
      <c r="K166" s="275">
        <v>16.63339903825522</v>
      </c>
      <c r="L166" s="425">
        <v>-4.939248745257388E-2</v>
      </c>
      <c r="P166" s="440"/>
    </row>
    <row r="167" spans="1:16" x14ac:dyDescent="0.25">
      <c r="A167" s="265" t="s">
        <v>378</v>
      </c>
      <c r="B167" s="265" t="s">
        <v>379</v>
      </c>
      <c r="C167" s="449">
        <v>10.956476979793933</v>
      </c>
      <c r="D167" s="274">
        <v>5.5047993085889999</v>
      </c>
      <c r="E167" s="272">
        <v>4.7056304494372165</v>
      </c>
      <c r="F167" s="279">
        <v>0</v>
      </c>
      <c r="G167" s="452">
        <v>1.3479089057331877E-2</v>
      </c>
      <c r="H167" s="274">
        <v>0</v>
      </c>
      <c r="I167" s="272">
        <v>0.4179076169994414</v>
      </c>
      <c r="J167" s="270">
        <v>0</v>
      </c>
      <c r="K167" s="275">
        <v>10.641816464082991</v>
      </c>
      <c r="L167" s="425">
        <v>-2.8719132645579692E-2</v>
      </c>
      <c r="P167" s="440"/>
    </row>
    <row r="168" spans="1:16" x14ac:dyDescent="0.25">
      <c r="A168" s="265" t="s">
        <v>380</v>
      </c>
      <c r="B168" s="265" t="s">
        <v>381</v>
      </c>
      <c r="C168" s="449">
        <v>19.231318943607242</v>
      </c>
      <c r="D168" s="274">
        <v>4.1999909706210001</v>
      </c>
      <c r="E168" s="272">
        <v>13.571740085728083</v>
      </c>
      <c r="F168" s="279">
        <v>0</v>
      </c>
      <c r="G168" s="452">
        <v>0</v>
      </c>
      <c r="H168" s="274">
        <v>0</v>
      </c>
      <c r="I168" s="272">
        <v>1.2374133153896838</v>
      </c>
      <c r="J168" s="270">
        <v>0</v>
      </c>
      <c r="K168" s="275">
        <v>19.00914437173877</v>
      </c>
      <c r="L168" s="425">
        <v>-1.1552747501092506E-2</v>
      </c>
      <c r="P168" s="440"/>
    </row>
    <row r="169" spans="1:16" x14ac:dyDescent="0.25">
      <c r="A169" s="265" t="s">
        <v>382</v>
      </c>
      <c r="B169" s="265" t="s">
        <v>383</v>
      </c>
      <c r="C169" s="449">
        <v>123.09748755712846</v>
      </c>
      <c r="D169" s="274">
        <v>40.139489173359003</v>
      </c>
      <c r="E169" s="272">
        <v>76.4884572753394</v>
      </c>
      <c r="F169" s="279">
        <v>4.588108737538561</v>
      </c>
      <c r="G169" s="452">
        <v>0</v>
      </c>
      <c r="H169" s="274">
        <v>2.1893410000000002</v>
      </c>
      <c r="I169" s="272">
        <v>2.2593631200687172</v>
      </c>
      <c r="J169" s="270">
        <v>0</v>
      </c>
      <c r="K169" s="275">
        <v>125.66475930630567</v>
      </c>
      <c r="L169" s="425">
        <v>2.0855598275194374E-2</v>
      </c>
      <c r="P169" s="440"/>
    </row>
    <row r="170" spans="1:16" x14ac:dyDescent="0.25">
      <c r="A170" s="265" t="s">
        <v>384</v>
      </c>
      <c r="B170" s="265" t="s">
        <v>385</v>
      </c>
      <c r="C170" s="449">
        <v>4.8665187632971199</v>
      </c>
      <c r="D170" s="274">
        <v>3.2898775012770001</v>
      </c>
      <c r="E170" s="272">
        <v>1.5080853361576645</v>
      </c>
      <c r="F170" s="279">
        <v>9.0463271463458422E-2</v>
      </c>
      <c r="G170" s="452">
        <v>0</v>
      </c>
      <c r="H170" s="274">
        <v>2.0306999999999999E-2</v>
      </c>
      <c r="I170" s="272">
        <v>2.6891058646922809E-2</v>
      </c>
      <c r="J170" s="270">
        <v>0</v>
      </c>
      <c r="K170" s="275">
        <v>4.9356241675450452</v>
      </c>
      <c r="L170" s="425">
        <v>1.4200172157788139E-2</v>
      </c>
      <c r="P170" s="440"/>
    </row>
    <row r="171" spans="1:16" x14ac:dyDescent="0.25">
      <c r="A171" s="265" t="s">
        <v>386</v>
      </c>
      <c r="B171" s="265" t="s">
        <v>387</v>
      </c>
      <c r="C171" s="449">
        <v>217.53401656661512</v>
      </c>
      <c r="D171" s="274">
        <v>114.733431519665</v>
      </c>
      <c r="E171" s="272">
        <v>83.289089865602278</v>
      </c>
      <c r="F171" s="279">
        <v>4.9960138259308042</v>
      </c>
      <c r="G171" s="452">
        <v>0</v>
      </c>
      <c r="H171" s="274">
        <v>6.4780410000000002</v>
      </c>
      <c r="I171" s="272">
        <v>9.1535413535466361</v>
      </c>
      <c r="J171" s="270">
        <v>0</v>
      </c>
      <c r="K171" s="275">
        <v>218.65011756474473</v>
      </c>
      <c r="L171" s="425">
        <v>5.1306964112797894E-3</v>
      </c>
      <c r="P171" s="440"/>
    </row>
    <row r="172" spans="1:16" x14ac:dyDescent="0.25">
      <c r="A172" s="265" t="s">
        <v>388</v>
      </c>
      <c r="B172" s="265" t="s">
        <v>389</v>
      </c>
      <c r="C172" s="449">
        <v>153.89826404445918</v>
      </c>
      <c r="D172" s="274">
        <v>67.102448585041003</v>
      </c>
      <c r="E172" s="272">
        <v>79.56210408055901</v>
      </c>
      <c r="F172" s="279">
        <v>3.1506715572078376</v>
      </c>
      <c r="G172" s="452">
        <v>0</v>
      </c>
      <c r="H172" s="274">
        <v>2.8648579999999999</v>
      </c>
      <c r="I172" s="272">
        <v>2.1244111587161898</v>
      </c>
      <c r="J172" s="270">
        <v>0</v>
      </c>
      <c r="K172" s="275">
        <v>154.80449338152403</v>
      </c>
      <c r="L172" s="425">
        <v>5.8884961613540074E-3</v>
      </c>
      <c r="P172" s="440"/>
    </row>
    <row r="173" spans="1:16" x14ac:dyDescent="0.25">
      <c r="A173" s="265" t="s">
        <v>390</v>
      </c>
      <c r="B173" s="265" t="s">
        <v>391</v>
      </c>
      <c r="C173" s="449">
        <v>879.93413061847264</v>
      </c>
      <c r="D173" s="274">
        <v>218.75729490833999</v>
      </c>
      <c r="E173" s="272">
        <v>617.85546514751161</v>
      </c>
      <c r="F173" s="279">
        <v>37.050517293193224</v>
      </c>
      <c r="G173" s="452">
        <v>0</v>
      </c>
      <c r="H173" s="274">
        <v>17.525144000000001</v>
      </c>
      <c r="I173" s="272">
        <v>5.6453789528588167</v>
      </c>
      <c r="J173" s="270">
        <v>0</v>
      </c>
      <c r="K173" s="275">
        <v>896.83380030190358</v>
      </c>
      <c r="L173" s="425">
        <v>1.9205607664692811E-2</v>
      </c>
      <c r="P173" s="440"/>
    </row>
    <row r="174" spans="1:16" x14ac:dyDescent="0.25">
      <c r="A174" s="265" t="s">
        <v>392</v>
      </c>
      <c r="B174" s="265" t="s">
        <v>1086</v>
      </c>
      <c r="C174" s="449">
        <v>67.576549739383054</v>
      </c>
      <c r="D174" s="274">
        <v>21.627811555423001</v>
      </c>
      <c r="E174" s="272">
        <v>46.384575880466151</v>
      </c>
      <c r="F174" s="279">
        <v>0</v>
      </c>
      <c r="G174" s="452">
        <v>0</v>
      </c>
      <c r="H174" s="274">
        <v>0</v>
      </c>
      <c r="I174" s="272">
        <v>0</v>
      </c>
      <c r="J174" s="270">
        <v>0</v>
      </c>
      <c r="K174" s="275">
        <v>68.012387435889153</v>
      </c>
      <c r="L174" s="425">
        <v>6.4495405312487535E-3</v>
      </c>
      <c r="P174" s="440"/>
    </row>
    <row r="175" spans="1:16" x14ac:dyDescent="0.25">
      <c r="A175" s="265" t="s">
        <v>394</v>
      </c>
      <c r="B175" s="265" t="s">
        <v>395</v>
      </c>
      <c r="C175" s="449">
        <v>11.823396332115648</v>
      </c>
      <c r="D175" s="274">
        <v>2.6040488821680006</v>
      </c>
      <c r="E175" s="272">
        <v>6.8602960534260218</v>
      </c>
      <c r="F175" s="279">
        <v>0</v>
      </c>
      <c r="G175" s="452">
        <v>5.4649353869241704E-2</v>
      </c>
      <c r="H175" s="274">
        <v>0</v>
      </c>
      <c r="I175" s="272">
        <v>1.7481164282796424</v>
      </c>
      <c r="J175" s="270">
        <v>0</v>
      </c>
      <c r="K175" s="275">
        <v>11.267110717742906</v>
      </c>
      <c r="L175" s="425">
        <v>-4.704956162737392E-2</v>
      </c>
      <c r="P175" s="440"/>
    </row>
    <row r="176" spans="1:16" x14ac:dyDescent="0.25">
      <c r="A176" s="265" t="s">
        <v>396</v>
      </c>
      <c r="B176" s="265" t="s">
        <v>397</v>
      </c>
      <c r="C176" s="449">
        <v>16.122590876806075</v>
      </c>
      <c r="D176" s="274">
        <v>6.5634421514779993</v>
      </c>
      <c r="E176" s="272">
        <v>6.4327951426395593</v>
      </c>
      <c r="F176" s="279">
        <v>0</v>
      </c>
      <c r="G176" s="452">
        <v>0.25915749436076962</v>
      </c>
      <c r="H176" s="274">
        <v>0</v>
      </c>
      <c r="I176" s="272">
        <v>1.8432004763791858</v>
      </c>
      <c r="J176" s="270">
        <v>0.28569761545260575</v>
      </c>
      <c r="K176" s="275">
        <v>15.38429288031012</v>
      </c>
      <c r="L176" s="425">
        <v>-4.5792763839096681E-2</v>
      </c>
      <c r="P176" s="440"/>
    </row>
    <row r="177" spans="1:16" x14ac:dyDescent="0.25">
      <c r="A177" s="265" t="s">
        <v>398</v>
      </c>
      <c r="B177" s="265" t="s">
        <v>399</v>
      </c>
      <c r="C177" s="449">
        <v>196.3646229157462</v>
      </c>
      <c r="D177" s="274">
        <v>110.46109357213599</v>
      </c>
      <c r="E177" s="272">
        <v>74.468286351916817</v>
      </c>
      <c r="F177" s="279">
        <v>4.4676843891238276</v>
      </c>
      <c r="G177" s="452">
        <v>0</v>
      </c>
      <c r="H177" s="274">
        <v>8.3775720000000007</v>
      </c>
      <c r="I177" s="272">
        <v>2.6066670095971745</v>
      </c>
      <c r="J177" s="270">
        <v>0</v>
      </c>
      <c r="K177" s="275">
        <v>200.38130332277382</v>
      </c>
      <c r="L177" s="425">
        <v>2.0455214118436451E-2</v>
      </c>
      <c r="P177" s="440"/>
    </row>
    <row r="178" spans="1:16" x14ac:dyDescent="0.25">
      <c r="A178" s="265" t="s">
        <v>400</v>
      </c>
      <c r="B178" s="265" t="s">
        <v>401</v>
      </c>
      <c r="C178" s="449">
        <v>121.32564509203914</v>
      </c>
      <c r="D178" s="274">
        <v>22.814029296297001</v>
      </c>
      <c r="E178" s="272">
        <v>89.170858187095021</v>
      </c>
      <c r="F178" s="279">
        <v>5.3850187189259229</v>
      </c>
      <c r="G178" s="452">
        <v>0</v>
      </c>
      <c r="H178" s="274">
        <v>0</v>
      </c>
      <c r="I178" s="272">
        <v>2.809977726440533</v>
      </c>
      <c r="J178" s="270">
        <v>0</v>
      </c>
      <c r="K178" s="275">
        <v>120.17988392875849</v>
      </c>
      <c r="L178" s="425">
        <v>-9.4436849061174544E-3</v>
      </c>
      <c r="P178" s="440"/>
    </row>
    <row r="179" spans="1:16" x14ac:dyDescent="0.25">
      <c r="A179" s="265" t="s">
        <v>402</v>
      </c>
      <c r="B179" s="265" t="s">
        <v>403</v>
      </c>
      <c r="C179" s="449">
        <v>277.44702302137637</v>
      </c>
      <c r="D179" s="274">
        <v>102.51996630302801</v>
      </c>
      <c r="E179" s="272">
        <v>156.5385419822058</v>
      </c>
      <c r="F179" s="279">
        <v>9.3917074940072887</v>
      </c>
      <c r="G179" s="452">
        <v>0</v>
      </c>
      <c r="H179" s="274">
        <v>7.103764</v>
      </c>
      <c r="I179" s="272">
        <v>5.4735535097048373</v>
      </c>
      <c r="J179" s="270">
        <v>0</v>
      </c>
      <c r="K179" s="275">
        <v>281.02753328894596</v>
      </c>
      <c r="L179" s="425">
        <v>1.2905203409927117E-2</v>
      </c>
      <c r="P179" s="440"/>
    </row>
    <row r="180" spans="1:16" x14ac:dyDescent="0.25">
      <c r="A180" s="265" t="s">
        <v>404</v>
      </c>
      <c r="B180" s="286" t="s">
        <v>1270</v>
      </c>
      <c r="C180" s="449">
        <v>142.18146245881678</v>
      </c>
      <c r="D180" s="274">
        <v>87.245288747274003</v>
      </c>
      <c r="E180" s="272">
        <v>46.760201162744288</v>
      </c>
      <c r="F180" s="279">
        <v>2.8049160492640586</v>
      </c>
      <c r="G180" s="452">
        <v>0</v>
      </c>
      <c r="H180" s="274">
        <v>5.7116559999999996</v>
      </c>
      <c r="I180" s="272">
        <v>1.8096277281620547</v>
      </c>
      <c r="J180" s="270">
        <v>0</v>
      </c>
      <c r="K180" s="275">
        <v>144.3316896874444</v>
      </c>
      <c r="L180" s="425">
        <v>1.5123119367621026E-2</v>
      </c>
      <c r="P180" s="440"/>
    </row>
    <row r="181" spans="1:16" x14ac:dyDescent="0.25">
      <c r="A181" s="265" t="s">
        <v>406</v>
      </c>
      <c r="B181" s="265" t="s">
        <v>407</v>
      </c>
      <c r="C181" s="449">
        <v>279.49362591408408</v>
      </c>
      <c r="D181" s="274">
        <v>150.264748542859</v>
      </c>
      <c r="E181" s="272">
        <v>110.4643979491357</v>
      </c>
      <c r="F181" s="279">
        <v>6.6236117393541489</v>
      </c>
      <c r="G181" s="452">
        <v>0</v>
      </c>
      <c r="H181" s="274">
        <v>6.390498</v>
      </c>
      <c r="I181" s="272">
        <v>8.6695571572072367</v>
      </c>
      <c r="J181" s="270">
        <v>0</v>
      </c>
      <c r="K181" s="275">
        <v>282.41281338855606</v>
      </c>
      <c r="L181" s="425">
        <v>1.0444558314790823E-2</v>
      </c>
      <c r="P181" s="440"/>
    </row>
    <row r="182" spans="1:16" x14ac:dyDescent="0.25">
      <c r="A182" s="265" t="s">
        <v>410</v>
      </c>
      <c r="B182" s="265" t="s">
        <v>1087</v>
      </c>
      <c r="C182" s="449">
        <v>53.714312165681967</v>
      </c>
      <c r="D182" s="274">
        <v>24.377260515141</v>
      </c>
      <c r="E182" s="272">
        <v>29.49016949900879</v>
      </c>
      <c r="F182" s="279">
        <v>0</v>
      </c>
      <c r="G182" s="452">
        <v>0</v>
      </c>
      <c r="H182" s="274">
        <v>0</v>
      </c>
      <c r="I182" s="272">
        <v>0</v>
      </c>
      <c r="J182" s="270">
        <v>0</v>
      </c>
      <c r="K182" s="275">
        <v>53.867430014149789</v>
      </c>
      <c r="L182" s="425">
        <v>2.8505968389864081E-3</v>
      </c>
      <c r="P182" s="440"/>
    </row>
    <row r="183" spans="1:16" x14ac:dyDescent="0.25">
      <c r="A183" s="265" t="s">
        <v>412</v>
      </c>
      <c r="B183" s="265" t="s">
        <v>413</v>
      </c>
      <c r="C183" s="449">
        <v>17.518620345674414</v>
      </c>
      <c r="D183" s="274">
        <v>6.4709965797709996</v>
      </c>
      <c r="E183" s="272">
        <v>8.9901799070640216</v>
      </c>
      <c r="F183" s="279">
        <v>0</v>
      </c>
      <c r="G183" s="452">
        <v>0.10447427358699077</v>
      </c>
      <c r="H183" s="274">
        <v>0</v>
      </c>
      <c r="I183" s="272">
        <v>1.4178379582607703</v>
      </c>
      <c r="J183" s="270">
        <v>0</v>
      </c>
      <c r="K183" s="275">
        <v>16.983488718682782</v>
      </c>
      <c r="L183" s="425">
        <v>-3.0546448089661525E-2</v>
      </c>
      <c r="P183" s="440"/>
    </row>
    <row r="184" spans="1:16" x14ac:dyDescent="0.25">
      <c r="A184" s="265" t="s">
        <v>414</v>
      </c>
      <c r="B184" s="265" t="s">
        <v>415</v>
      </c>
      <c r="C184" s="449">
        <v>512.44532731631239</v>
      </c>
      <c r="D184" s="274">
        <v>199.19942559199302</v>
      </c>
      <c r="E184" s="272">
        <v>279.08812376843912</v>
      </c>
      <c r="F184" s="279">
        <v>16.739521594154777</v>
      </c>
      <c r="G184" s="452">
        <v>0</v>
      </c>
      <c r="H184" s="274">
        <v>12.618767999999999</v>
      </c>
      <c r="I184" s="272">
        <v>10.814502617798782</v>
      </c>
      <c r="J184" s="270">
        <v>0</v>
      </c>
      <c r="K184" s="275">
        <v>518.46034157238569</v>
      </c>
      <c r="L184" s="425">
        <v>1.173786535936246E-2</v>
      </c>
      <c r="P184" s="440"/>
    </row>
    <row r="185" spans="1:16" x14ac:dyDescent="0.25">
      <c r="A185" s="265" t="s">
        <v>416</v>
      </c>
      <c r="B185" s="265" t="s">
        <v>417</v>
      </c>
      <c r="C185" s="449">
        <v>254.27797298532909</v>
      </c>
      <c r="D185" s="274">
        <v>136.027667642533</v>
      </c>
      <c r="E185" s="272">
        <v>102.81199357855354</v>
      </c>
      <c r="F185" s="279">
        <v>6.1663746725459543</v>
      </c>
      <c r="G185" s="452">
        <v>0</v>
      </c>
      <c r="H185" s="274">
        <v>7.8407150000000003</v>
      </c>
      <c r="I185" s="272">
        <v>5.4364769001820221</v>
      </c>
      <c r="J185" s="270">
        <v>0</v>
      </c>
      <c r="K185" s="275">
        <v>258.28322779381449</v>
      </c>
      <c r="L185" s="425">
        <v>1.5751481583174694E-2</v>
      </c>
      <c r="P185" s="440"/>
    </row>
    <row r="186" spans="1:16" x14ac:dyDescent="0.25">
      <c r="A186" s="265" t="s">
        <v>418</v>
      </c>
      <c r="B186" s="265" t="s">
        <v>419</v>
      </c>
      <c r="C186" s="449">
        <v>349.51896246823418</v>
      </c>
      <c r="D186" s="274">
        <v>68.190455862543999</v>
      </c>
      <c r="E186" s="272">
        <v>262.46656137459905</v>
      </c>
      <c r="F186" s="279">
        <v>15.744476632694125</v>
      </c>
      <c r="G186" s="452">
        <v>0</v>
      </c>
      <c r="H186" s="274">
        <v>5.5822349999999998</v>
      </c>
      <c r="I186" s="272">
        <v>2.983767210145289</v>
      </c>
      <c r="J186" s="270">
        <v>0</v>
      </c>
      <c r="K186" s="275">
        <v>354.96749607998242</v>
      </c>
      <c r="L186" s="425">
        <v>1.5588663840358685E-2</v>
      </c>
      <c r="P186" s="440"/>
    </row>
    <row r="187" spans="1:16" x14ac:dyDescent="0.25">
      <c r="A187" s="265" t="s">
        <v>420</v>
      </c>
      <c r="B187" s="265" t="s">
        <v>1088</v>
      </c>
      <c r="C187" s="449">
        <v>33.545713462424317</v>
      </c>
      <c r="D187" s="274">
        <v>13.450231698112002</v>
      </c>
      <c r="E187" s="272">
        <v>20.386554092786348</v>
      </c>
      <c r="F187" s="279">
        <v>0</v>
      </c>
      <c r="G187" s="452">
        <v>0</v>
      </c>
      <c r="H187" s="274">
        <v>0</v>
      </c>
      <c r="I187" s="272">
        <v>0</v>
      </c>
      <c r="J187" s="270">
        <v>0</v>
      </c>
      <c r="K187" s="275">
        <v>33.836785790898347</v>
      </c>
      <c r="L187" s="425">
        <v>8.6768859097323976E-3</v>
      </c>
      <c r="P187" s="440"/>
    </row>
    <row r="188" spans="1:16" x14ac:dyDescent="0.25">
      <c r="A188" s="265" t="s">
        <v>422</v>
      </c>
      <c r="B188" s="265" t="s">
        <v>423</v>
      </c>
      <c r="C188" s="449">
        <v>10.898278400998624</v>
      </c>
      <c r="D188" s="274">
        <v>2.1642493824970002</v>
      </c>
      <c r="E188" s="272">
        <v>7.2847944207236832</v>
      </c>
      <c r="F188" s="279">
        <v>0</v>
      </c>
      <c r="G188" s="452">
        <v>8.446513723215808E-2</v>
      </c>
      <c r="H188" s="274">
        <v>0</v>
      </c>
      <c r="I188" s="272">
        <v>0.95309135944711887</v>
      </c>
      <c r="J188" s="270">
        <v>0</v>
      </c>
      <c r="K188" s="275">
        <v>10.486600299899962</v>
      </c>
      <c r="L188" s="425">
        <v>-3.7774599432231375E-2</v>
      </c>
      <c r="P188" s="440"/>
    </row>
    <row r="189" spans="1:16" x14ac:dyDescent="0.25">
      <c r="A189" s="265" t="s">
        <v>424</v>
      </c>
      <c r="B189" s="265" t="s">
        <v>425</v>
      </c>
      <c r="C189" s="449">
        <v>240.56908878107458</v>
      </c>
      <c r="D189" s="274">
        <v>128.65932510642801</v>
      </c>
      <c r="E189" s="272">
        <v>93.447775692717059</v>
      </c>
      <c r="F189" s="279">
        <v>5.6055985087626281</v>
      </c>
      <c r="G189" s="452">
        <v>0</v>
      </c>
      <c r="H189" s="274">
        <v>6.5592600000000001</v>
      </c>
      <c r="I189" s="272">
        <v>7.7514787236561471</v>
      </c>
      <c r="J189" s="270">
        <v>0</v>
      </c>
      <c r="K189" s="275">
        <v>242.02343803156381</v>
      </c>
      <c r="L189" s="425">
        <v>6.0454535445854116E-3</v>
      </c>
      <c r="P189" s="440"/>
    </row>
    <row r="190" spans="1:16" x14ac:dyDescent="0.25">
      <c r="A190" s="265" t="s">
        <v>426</v>
      </c>
      <c r="B190" s="265" t="s">
        <v>427</v>
      </c>
      <c r="C190" s="449">
        <v>9.8067856579553379</v>
      </c>
      <c r="D190" s="274">
        <v>2.0403644709259998</v>
      </c>
      <c r="E190" s="272">
        <v>6.1725876840692218</v>
      </c>
      <c r="F190" s="279">
        <v>0</v>
      </c>
      <c r="G190" s="452">
        <v>0.20690947418530345</v>
      </c>
      <c r="H190" s="274">
        <v>0</v>
      </c>
      <c r="I190" s="272">
        <v>1.0867277710278718</v>
      </c>
      <c r="J190" s="270">
        <v>0</v>
      </c>
      <c r="K190" s="275">
        <v>9.5065894002083979</v>
      </c>
      <c r="L190" s="425">
        <v>-3.0611075658966654E-2</v>
      </c>
      <c r="P190" s="440"/>
    </row>
    <row r="191" spans="1:16" x14ac:dyDescent="0.25">
      <c r="A191" s="265" t="s">
        <v>428</v>
      </c>
      <c r="B191" s="265" t="s">
        <v>429</v>
      </c>
      <c r="C191" s="449">
        <v>12.343814592600648</v>
      </c>
      <c r="D191" s="274">
        <v>4.2045020682469998</v>
      </c>
      <c r="E191" s="272">
        <v>6.3842784755650861</v>
      </c>
      <c r="F191" s="279">
        <v>0</v>
      </c>
      <c r="G191" s="452">
        <v>0</v>
      </c>
      <c r="H191" s="274">
        <v>0</v>
      </c>
      <c r="I191" s="272">
        <v>1.2590734133851389</v>
      </c>
      <c r="J191" s="270">
        <v>0</v>
      </c>
      <c r="K191" s="275">
        <v>11.847853957197225</v>
      </c>
      <c r="L191" s="425">
        <v>-4.0178879201630276E-2</v>
      </c>
      <c r="P191" s="440"/>
    </row>
    <row r="192" spans="1:16" x14ac:dyDescent="0.25">
      <c r="A192" s="265" t="s">
        <v>430</v>
      </c>
      <c r="B192" s="265" t="s">
        <v>431</v>
      </c>
      <c r="C192" s="449">
        <v>429.09398346118843</v>
      </c>
      <c r="D192" s="274">
        <v>141.40575994722499</v>
      </c>
      <c r="E192" s="272">
        <v>261.10649197061707</v>
      </c>
      <c r="F192" s="279">
        <v>15.665267782057256</v>
      </c>
      <c r="G192" s="452">
        <v>0</v>
      </c>
      <c r="H192" s="274">
        <v>14.249039</v>
      </c>
      <c r="I192" s="272">
        <v>2.5233458824695414</v>
      </c>
      <c r="J192" s="270">
        <v>4.2808175666929476</v>
      </c>
      <c r="K192" s="275">
        <v>439.23072214906182</v>
      </c>
      <c r="L192" s="425">
        <v>2.3623586157297538E-2</v>
      </c>
      <c r="P192" s="440"/>
    </row>
    <row r="193" spans="1:16" x14ac:dyDescent="0.25">
      <c r="A193" s="265" t="s">
        <v>432</v>
      </c>
      <c r="B193" s="286" t="s">
        <v>1271</v>
      </c>
      <c r="C193" s="449">
        <v>427.58674315508466</v>
      </c>
      <c r="D193" s="274">
        <v>239.40634739002201</v>
      </c>
      <c r="E193" s="272">
        <v>165.01611785548886</v>
      </c>
      <c r="F193" s="279">
        <v>9.8986498144029085</v>
      </c>
      <c r="G193" s="452">
        <v>0</v>
      </c>
      <c r="H193" s="274">
        <v>16.787241999999999</v>
      </c>
      <c r="I193" s="272">
        <v>7.1914334567581317</v>
      </c>
      <c r="J193" s="270">
        <v>0</v>
      </c>
      <c r="K193" s="275">
        <v>438.29979051667186</v>
      </c>
      <c r="L193" s="425">
        <v>2.5054676116798142E-2</v>
      </c>
      <c r="P193" s="440"/>
    </row>
    <row r="194" spans="1:16" x14ac:dyDescent="0.25">
      <c r="A194" s="265" t="s">
        <v>434</v>
      </c>
      <c r="B194" s="265" t="s">
        <v>435</v>
      </c>
      <c r="C194" s="449">
        <v>139.04242915565177</v>
      </c>
      <c r="D194" s="274">
        <v>62.917430533409998</v>
      </c>
      <c r="E194" s="272">
        <v>69.058435966670402</v>
      </c>
      <c r="F194" s="279">
        <v>4.1431258140839491</v>
      </c>
      <c r="G194" s="452">
        <v>0</v>
      </c>
      <c r="H194" s="274">
        <v>3.002243</v>
      </c>
      <c r="I194" s="272">
        <v>2.2677351166388942</v>
      </c>
      <c r="J194" s="270">
        <v>0</v>
      </c>
      <c r="K194" s="275">
        <v>141.38897043080325</v>
      </c>
      <c r="L194" s="425">
        <v>1.6876440446280123E-2</v>
      </c>
      <c r="P194" s="440"/>
    </row>
    <row r="195" spans="1:16" x14ac:dyDescent="0.25">
      <c r="A195" s="265" t="s">
        <v>436</v>
      </c>
      <c r="B195" s="265" t="s">
        <v>437</v>
      </c>
      <c r="C195" s="449">
        <v>21.889403010566603</v>
      </c>
      <c r="D195" s="274">
        <v>3.1421902862439999</v>
      </c>
      <c r="E195" s="272">
        <v>15.229841724468182</v>
      </c>
      <c r="F195" s="279">
        <v>0</v>
      </c>
      <c r="G195" s="452">
        <v>3.1822775770990859E-2</v>
      </c>
      <c r="H195" s="274">
        <v>0</v>
      </c>
      <c r="I195" s="272">
        <v>3.0591293196559941</v>
      </c>
      <c r="J195" s="270">
        <v>0</v>
      </c>
      <c r="K195" s="275">
        <v>21.462984106139167</v>
      </c>
      <c r="L195" s="425">
        <v>-1.948060914322753E-2</v>
      </c>
      <c r="P195" s="440"/>
    </row>
    <row r="196" spans="1:16" x14ac:dyDescent="0.25">
      <c r="A196" s="265" t="s">
        <v>438</v>
      </c>
      <c r="B196" s="265" t="s">
        <v>439</v>
      </c>
      <c r="C196" s="449">
        <v>6.9084884967455986</v>
      </c>
      <c r="D196" s="274">
        <v>1.4771824698389999</v>
      </c>
      <c r="E196" s="272">
        <v>4.5475686632198871</v>
      </c>
      <c r="F196" s="279">
        <v>0</v>
      </c>
      <c r="G196" s="452">
        <v>6.3088904738649296E-2</v>
      </c>
      <c r="H196" s="274">
        <v>0</v>
      </c>
      <c r="I196" s="272">
        <v>0.60936724148729082</v>
      </c>
      <c r="J196" s="270">
        <v>1.9023163840441899E-2</v>
      </c>
      <c r="K196" s="275">
        <v>6.7162304431252693</v>
      </c>
      <c r="L196" s="425">
        <v>-2.782925001769879E-2</v>
      </c>
      <c r="P196" s="440"/>
    </row>
    <row r="197" spans="1:16" x14ac:dyDescent="0.25">
      <c r="A197" s="265" t="s">
        <v>440</v>
      </c>
      <c r="B197" s="265" t="s">
        <v>441</v>
      </c>
      <c r="C197" s="449">
        <v>8.1260013205058268</v>
      </c>
      <c r="D197" s="274">
        <v>1.8659904531760001</v>
      </c>
      <c r="E197" s="272">
        <v>4.4464591746725617</v>
      </c>
      <c r="F197" s="279">
        <v>0</v>
      </c>
      <c r="G197" s="452">
        <v>0.20029709528161252</v>
      </c>
      <c r="H197" s="274">
        <v>0</v>
      </c>
      <c r="I197" s="272">
        <v>1.0965811694899672</v>
      </c>
      <c r="J197" s="270">
        <v>0.14041801980172383</v>
      </c>
      <c r="K197" s="275">
        <v>7.7497459124218659</v>
      </c>
      <c r="L197" s="425">
        <v>-4.6302651604853508E-2</v>
      </c>
      <c r="P197" s="440"/>
    </row>
    <row r="198" spans="1:16" x14ac:dyDescent="0.25">
      <c r="A198" s="265" t="s">
        <v>442</v>
      </c>
      <c r="B198" s="286" t="s">
        <v>1272</v>
      </c>
      <c r="C198" s="449">
        <v>412.6979290424465</v>
      </c>
      <c r="D198" s="274">
        <v>246.05607243909901</v>
      </c>
      <c r="E198" s="272">
        <v>143.0008462290491</v>
      </c>
      <c r="F198" s="279">
        <v>8.578123967834383</v>
      </c>
      <c r="G198" s="452">
        <v>0</v>
      </c>
      <c r="H198" s="274">
        <v>14.761678</v>
      </c>
      <c r="I198" s="272">
        <v>7.3290694561583543</v>
      </c>
      <c r="J198" s="270">
        <v>0</v>
      </c>
      <c r="K198" s="275">
        <v>419.72579009214087</v>
      </c>
      <c r="L198" s="425">
        <v>1.7029067885076646E-2</v>
      </c>
      <c r="P198" s="440"/>
    </row>
    <row r="199" spans="1:16" x14ac:dyDescent="0.25">
      <c r="A199" s="265" t="s">
        <v>444</v>
      </c>
      <c r="B199" s="265" t="s">
        <v>445</v>
      </c>
      <c r="C199" s="449">
        <v>11.581123363347315</v>
      </c>
      <c r="D199" s="274">
        <v>4.3293386995650005</v>
      </c>
      <c r="E199" s="272">
        <v>5.6695286517009791</v>
      </c>
      <c r="F199" s="279">
        <v>0</v>
      </c>
      <c r="G199" s="452">
        <v>7.4852543858188902E-2</v>
      </c>
      <c r="H199" s="274">
        <v>0</v>
      </c>
      <c r="I199" s="272">
        <v>1.1005935127400652</v>
      </c>
      <c r="J199" s="270">
        <v>0</v>
      </c>
      <c r="K199" s="275">
        <v>11.174313407864233</v>
      </c>
      <c r="L199" s="425">
        <v>-3.5126985761206923E-2</v>
      </c>
      <c r="P199" s="440"/>
    </row>
    <row r="200" spans="1:16" x14ac:dyDescent="0.25">
      <c r="A200" s="265" t="s">
        <v>446</v>
      </c>
      <c r="B200" s="265" t="s">
        <v>954</v>
      </c>
      <c r="C200" s="449">
        <v>177.24417488507044</v>
      </c>
      <c r="D200" s="274">
        <v>58.780553379162995</v>
      </c>
      <c r="E200" s="272">
        <v>107.17367421618613</v>
      </c>
      <c r="F200" s="279">
        <v>6.4288808474105448</v>
      </c>
      <c r="G200" s="452">
        <v>0</v>
      </c>
      <c r="H200" s="274">
        <v>2.325313</v>
      </c>
      <c r="I200" s="272">
        <v>4.0202085934487481</v>
      </c>
      <c r="J200" s="270">
        <v>0</v>
      </c>
      <c r="K200" s="275">
        <v>178.72863003620841</v>
      </c>
      <c r="L200" s="425">
        <v>8.375198519785132E-3</v>
      </c>
      <c r="P200" s="440"/>
    </row>
    <row r="201" spans="1:16" x14ac:dyDescent="0.25">
      <c r="A201" s="265" t="s">
        <v>448</v>
      </c>
      <c r="B201" s="265" t="s">
        <v>449</v>
      </c>
      <c r="C201" s="449">
        <v>5.6939813547090026</v>
      </c>
      <c r="D201" s="274">
        <v>1.33208759819</v>
      </c>
      <c r="E201" s="272">
        <v>3.5209724236172462</v>
      </c>
      <c r="F201" s="279">
        <v>0</v>
      </c>
      <c r="G201" s="452">
        <v>7.1821117266109014E-2</v>
      </c>
      <c r="H201" s="274">
        <v>0</v>
      </c>
      <c r="I201" s="272">
        <v>0.4266372415383613</v>
      </c>
      <c r="J201" s="270">
        <v>0.11216640251115083</v>
      </c>
      <c r="K201" s="275">
        <v>5.4636847831228676</v>
      </c>
      <c r="L201" s="425">
        <v>-4.0445613928060446E-2</v>
      </c>
      <c r="P201" s="440"/>
    </row>
    <row r="202" spans="1:16" x14ac:dyDescent="0.25">
      <c r="A202" s="265" t="s">
        <v>450</v>
      </c>
      <c r="B202" s="265" t="s">
        <v>451</v>
      </c>
      <c r="C202" s="449">
        <v>12.54377830051793</v>
      </c>
      <c r="D202" s="274">
        <v>3.1832487127119999</v>
      </c>
      <c r="E202" s="272">
        <v>6.2468300819844789</v>
      </c>
      <c r="F202" s="279">
        <v>0</v>
      </c>
      <c r="G202" s="452">
        <v>0.20972242942106276</v>
      </c>
      <c r="H202" s="274">
        <v>0</v>
      </c>
      <c r="I202" s="272">
        <v>2.0575286142024889</v>
      </c>
      <c r="J202" s="270">
        <v>0.15016916464051036</v>
      </c>
      <c r="K202" s="275">
        <v>11.847499002960543</v>
      </c>
      <c r="L202" s="425">
        <v>-5.5507940341120186E-2</v>
      </c>
      <c r="P202" s="440"/>
    </row>
    <row r="203" spans="1:16" x14ac:dyDescent="0.25">
      <c r="A203" s="265" t="s">
        <v>452</v>
      </c>
      <c r="B203" s="265" t="s">
        <v>945</v>
      </c>
      <c r="C203" s="449">
        <v>59.624408706550128</v>
      </c>
      <c r="D203" s="274">
        <v>31.459641401871</v>
      </c>
      <c r="E203" s="272">
        <v>28.441753248512722</v>
      </c>
      <c r="F203" s="279">
        <v>0</v>
      </c>
      <c r="G203" s="452">
        <v>0</v>
      </c>
      <c r="H203" s="274">
        <v>0</v>
      </c>
      <c r="I203" s="272">
        <v>0</v>
      </c>
      <c r="J203" s="270">
        <v>0</v>
      </c>
      <c r="K203" s="275">
        <v>59.901394650383722</v>
      </c>
      <c r="L203" s="425">
        <v>4.6455126321976511E-3</v>
      </c>
      <c r="P203" s="440"/>
    </row>
    <row r="204" spans="1:16" x14ac:dyDescent="0.25">
      <c r="A204" s="265" t="s">
        <v>454</v>
      </c>
      <c r="B204" s="265" t="s">
        <v>455</v>
      </c>
      <c r="C204" s="449">
        <v>137.81742006572367</v>
      </c>
      <c r="D204" s="274">
        <v>44.733906959023003</v>
      </c>
      <c r="E204" s="272">
        <v>85.622279187078078</v>
      </c>
      <c r="F204" s="279">
        <v>3.3906554234021753</v>
      </c>
      <c r="G204" s="452">
        <v>0</v>
      </c>
      <c r="H204" s="274">
        <v>1.4083810000000001</v>
      </c>
      <c r="I204" s="272">
        <v>3.1100407016720775</v>
      </c>
      <c r="J204" s="270">
        <v>0</v>
      </c>
      <c r="K204" s="275">
        <v>138.26526327117534</v>
      </c>
      <c r="L204" s="425">
        <v>3.2495399002397825E-3</v>
      </c>
      <c r="P204" s="440"/>
    </row>
    <row r="205" spans="1:16" x14ac:dyDescent="0.25">
      <c r="A205" s="265" t="s">
        <v>456</v>
      </c>
      <c r="B205" s="265" t="s">
        <v>457</v>
      </c>
      <c r="C205" s="449">
        <v>10.072470722840446</v>
      </c>
      <c r="D205" s="274">
        <v>2.312476181209</v>
      </c>
      <c r="E205" s="272">
        <v>5.4989343868784717</v>
      </c>
      <c r="F205" s="279">
        <v>0</v>
      </c>
      <c r="G205" s="452">
        <v>0.10955146011203076</v>
      </c>
      <c r="H205" s="274">
        <v>0</v>
      </c>
      <c r="I205" s="272">
        <v>1.3164782307934706</v>
      </c>
      <c r="J205" s="270">
        <v>0.28808363442756613</v>
      </c>
      <c r="K205" s="275">
        <v>9.5255238934205408</v>
      </c>
      <c r="L205" s="425">
        <v>-5.4301158521080896E-2</v>
      </c>
      <c r="P205" s="440"/>
    </row>
    <row r="206" spans="1:16" x14ac:dyDescent="0.25">
      <c r="A206" s="265" t="s">
        <v>458</v>
      </c>
      <c r="B206" s="265" t="s">
        <v>459</v>
      </c>
      <c r="C206" s="449">
        <v>10.821597265699534</v>
      </c>
      <c r="D206" s="274">
        <v>2.22823506731</v>
      </c>
      <c r="E206" s="272">
        <v>6.0619342256569171</v>
      </c>
      <c r="F206" s="279">
        <v>0</v>
      </c>
      <c r="G206" s="452">
        <v>0.13022906211339422</v>
      </c>
      <c r="H206" s="274">
        <v>0</v>
      </c>
      <c r="I206" s="272">
        <v>1.5502060598843803</v>
      </c>
      <c r="J206" s="270">
        <v>0.26727472477107689</v>
      </c>
      <c r="K206" s="275">
        <v>10.237879139735767</v>
      </c>
      <c r="L206" s="425">
        <v>-5.3940108066480863E-2</v>
      </c>
      <c r="P206" s="440"/>
    </row>
    <row r="207" spans="1:16" x14ac:dyDescent="0.25">
      <c r="A207" s="265" t="s">
        <v>460</v>
      </c>
      <c r="B207" s="265" t="s">
        <v>461</v>
      </c>
      <c r="C207" s="449">
        <v>15.960408113775308</v>
      </c>
      <c r="D207" s="274">
        <v>2.064963824496</v>
      </c>
      <c r="E207" s="272">
        <v>9.4848616497088081</v>
      </c>
      <c r="F207" s="279">
        <v>0</v>
      </c>
      <c r="G207" s="452">
        <v>0.22930207271400627</v>
      </c>
      <c r="H207" s="274">
        <v>0</v>
      </c>
      <c r="I207" s="272">
        <v>3.3700297899235232</v>
      </c>
      <c r="J207" s="270">
        <v>0</v>
      </c>
      <c r="K207" s="275">
        <v>15.149157336842338</v>
      </c>
      <c r="L207" s="425">
        <v>-5.0828949432238278E-2</v>
      </c>
      <c r="P207" s="440"/>
    </row>
    <row r="208" spans="1:16" x14ac:dyDescent="0.25">
      <c r="A208" s="265" t="s">
        <v>462</v>
      </c>
      <c r="B208" s="265" t="s">
        <v>463</v>
      </c>
      <c r="C208" s="449">
        <v>117.54330485316108</v>
      </c>
      <c r="D208" s="274">
        <v>60.890820570392997</v>
      </c>
      <c r="E208" s="272">
        <v>49.16819823239701</v>
      </c>
      <c r="F208" s="279">
        <v>2.945469659211807</v>
      </c>
      <c r="G208" s="452">
        <v>0</v>
      </c>
      <c r="H208" s="274">
        <v>3.8536229999999998</v>
      </c>
      <c r="I208" s="272">
        <v>2.1816394843625666</v>
      </c>
      <c r="J208" s="270">
        <v>0</v>
      </c>
      <c r="K208" s="275">
        <v>119.03975094636438</v>
      </c>
      <c r="L208" s="425">
        <v>1.2731019389600392E-2</v>
      </c>
      <c r="P208" s="440"/>
    </row>
    <row r="209" spans="1:16" x14ac:dyDescent="0.25">
      <c r="A209" s="265" t="s">
        <v>464</v>
      </c>
      <c r="B209" s="265" t="s">
        <v>465</v>
      </c>
      <c r="C209" s="449">
        <v>174.42469027845843</v>
      </c>
      <c r="D209" s="274">
        <v>56.270084970913004</v>
      </c>
      <c r="E209" s="272">
        <v>103.66418559692572</v>
      </c>
      <c r="F209" s="279">
        <v>6.2188662720769941</v>
      </c>
      <c r="G209" s="452">
        <v>0</v>
      </c>
      <c r="H209" s="274">
        <v>1.7994730000000001</v>
      </c>
      <c r="I209" s="272">
        <v>7.1883687046370692</v>
      </c>
      <c r="J209" s="270">
        <v>0</v>
      </c>
      <c r="K209" s="275">
        <v>175.14097854455278</v>
      </c>
      <c r="L209" s="425">
        <v>4.1065761100153976E-3</v>
      </c>
      <c r="P209" s="440"/>
    </row>
    <row r="210" spans="1:16" x14ac:dyDescent="0.25">
      <c r="A210" s="265" t="s">
        <v>466</v>
      </c>
      <c r="B210" s="265" t="s">
        <v>467</v>
      </c>
      <c r="C210" s="449">
        <v>9.0532361685869223</v>
      </c>
      <c r="D210" s="274">
        <v>1.2397942405269999</v>
      </c>
      <c r="E210" s="272">
        <v>6.9343465882010378</v>
      </c>
      <c r="F210" s="279">
        <v>0</v>
      </c>
      <c r="G210" s="452">
        <v>0.1380072201188853</v>
      </c>
      <c r="H210" s="274">
        <v>0</v>
      </c>
      <c r="I210" s="272">
        <v>0.74974054854230132</v>
      </c>
      <c r="J210" s="270">
        <v>0</v>
      </c>
      <c r="K210" s="275">
        <v>9.061888597389224</v>
      </c>
      <c r="L210" s="425">
        <v>9.5572772444886826E-4</v>
      </c>
      <c r="P210" s="440"/>
    </row>
    <row r="211" spans="1:16" x14ac:dyDescent="0.25">
      <c r="A211" s="265" t="s">
        <v>468</v>
      </c>
      <c r="B211" s="265" t="s">
        <v>469</v>
      </c>
      <c r="C211" s="449">
        <v>17.538431816049762</v>
      </c>
      <c r="D211" s="274">
        <v>3.9455177264199999</v>
      </c>
      <c r="E211" s="272">
        <v>11.689423096852497</v>
      </c>
      <c r="F211" s="279">
        <v>0</v>
      </c>
      <c r="G211" s="452">
        <v>0.25557702760954865</v>
      </c>
      <c r="H211" s="274">
        <v>0</v>
      </c>
      <c r="I211" s="272">
        <v>1.1319499718586907</v>
      </c>
      <c r="J211" s="270">
        <v>0</v>
      </c>
      <c r="K211" s="275">
        <v>17.022467822740737</v>
      </c>
      <c r="L211" s="425">
        <v>-2.9419049474928349E-2</v>
      </c>
      <c r="P211" s="440"/>
    </row>
    <row r="212" spans="1:16" x14ac:dyDescent="0.25">
      <c r="A212" s="265" t="s">
        <v>470</v>
      </c>
      <c r="B212" s="265" t="s">
        <v>471</v>
      </c>
      <c r="C212" s="449">
        <v>12.815304128384613</v>
      </c>
      <c r="D212" s="274">
        <v>4.1373907712700007</v>
      </c>
      <c r="E212" s="272">
        <v>6.5318253965069051</v>
      </c>
      <c r="F212" s="279">
        <v>0</v>
      </c>
      <c r="G212" s="452">
        <v>0.12952797596494683</v>
      </c>
      <c r="H212" s="274">
        <v>0</v>
      </c>
      <c r="I212" s="272">
        <v>1.4550626064223</v>
      </c>
      <c r="J212" s="270">
        <v>2.3446142168331668E-2</v>
      </c>
      <c r="K212" s="275">
        <v>12.277252892332484</v>
      </c>
      <c r="L212" s="425">
        <v>-4.1985054015253438E-2</v>
      </c>
      <c r="P212" s="440"/>
    </row>
    <row r="213" spans="1:16" x14ac:dyDescent="0.25">
      <c r="A213" s="265" t="s">
        <v>472</v>
      </c>
      <c r="B213" s="265" t="s">
        <v>473</v>
      </c>
      <c r="C213" s="449">
        <v>234.99423556261385</v>
      </c>
      <c r="D213" s="274">
        <v>122.52357238214501</v>
      </c>
      <c r="E213" s="272">
        <v>95.047964921451992</v>
      </c>
      <c r="F213" s="279">
        <v>5.7026266405122872</v>
      </c>
      <c r="G213" s="452">
        <v>0</v>
      </c>
      <c r="H213" s="274">
        <v>7.4646350000000004</v>
      </c>
      <c r="I213" s="272">
        <v>5.5197297793037103</v>
      </c>
      <c r="J213" s="270">
        <v>0</v>
      </c>
      <c r="K213" s="275">
        <v>236.25852872341295</v>
      </c>
      <c r="L213" s="425">
        <v>5.3801028683626148E-3</v>
      </c>
      <c r="P213" s="440"/>
    </row>
    <row r="214" spans="1:16" x14ac:dyDescent="0.25">
      <c r="A214" s="265" t="s">
        <v>474</v>
      </c>
      <c r="B214" s="265" t="s">
        <v>475</v>
      </c>
      <c r="C214" s="449">
        <v>12.979392186833721</v>
      </c>
      <c r="D214" s="274">
        <v>4.1899745458050006</v>
      </c>
      <c r="E214" s="272">
        <v>6.9970899554805772</v>
      </c>
      <c r="F214" s="279">
        <v>0</v>
      </c>
      <c r="G214" s="452">
        <v>0.10099518549071505</v>
      </c>
      <c r="H214" s="274">
        <v>0</v>
      </c>
      <c r="I214" s="272">
        <v>1.2398122594574796</v>
      </c>
      <c r="J214" s="270">
        <v>0</v>
      </c>
      <c r="K214" s="275">
        <v>12.527871946233773</v>
      </c>
      <c r="L214" s="425">
        <v>-3.4787471870829902E-2</v>
      </c>
      <c r="P214" s="440"/>
    </row>
    <row r="215" spans="1:16" x14ac:dyDescent="0.25">
      <c r="A215" s="265" t="s">
        <v>476</v>
      </c>
      <c r="B215" s="265" t="s">
        <v>477</v>
      </c>
      <c r="C215" s="449">
        <v>247.53295256428981</v>
      </c>
      <c r="D215" s="274">
        <v>153.859612305967</v>
      </c>
      <c r="E215" s="272">
        <v>74.22513639135866</v>
      </c>
      <c r="F215" s="279">
        <v>4.4824041747003491</v>
      </c>
      <c r="G215" s="452">
        <v>0</v>
      </c>
      <c r="H215" s="274">
        <v>8.0202469999999995</v>
      </c>
      <c r="I215" s="272">
        <v>8.7288274452304186</v>
      </c>
      <c r="J215" s="270">
        <v>0</v>
      </c>
      <c r="K215" s="275">
        <v>249.31622731725645</v>
      </c>
      <c r="L215" s="425">
        <v>7.2041913389429531E-3</v>
      </c>
      <c r="P215" s="440"/>
    </row>
    <row r="216" spans="1:16" x14ac:dyDescent="0.25">
      <c r="A216" s="265" t="s">
        <v>478</v>
      </c>
      <c r="B216" s="265" t="s">
        <v>479</v>
      </c>
      <c r="C216" s="449">
        <v>589.16345208026053</v>
      </c>
      <c r="D216" s="274">
        <v>207.45930989384399</v>
      </c>
      <c r="E216" s="272">
        <v>351.4111242210293</v>
      </c>
      <c r="F216" s="279">
        <v>21.07971818717283</v>
      </c>
      <c r="G216" s="452">
        <v>0</v>
      </c>
      <c r="H216" s="274">
        <v>15.828338</v>
      </c>
      <c r="I216" s="272">
        <v>3.0566778756056099</v>
      </c>
      <c r="J216" s="270">
        <v>2.4577004863224934</v>
      </c>
      <c r="K216" s="275">
        <v>601.29286866397422</v>
      </c>
      <c r="L216" s="425">
        <v>2.0587523786287622E-2</v>
      </c>
      <c r="P216" s="440"/>
    </row>
    <row r="217" spans="1:16" x14ac:dyDescent="0.25">
      <c r="A217" s="265" t="s">
        <v>480</v>
      </c>
      <c r="B217" s="265" t="s">
        <v>481</v>
      </c>
      <c r="C217" s="449">
        <v>10.670849286310702</v>
      </c>
      <c r="D217" s="274">
        <v>3.3278959023490002</v>
      </c>
      <c r="E217" s="272">
        <v>5.7909183654019856</v>
      </c>
      <c r="F217" s="279">
        <v>0</v>
      </c>
      <c r="G217" s="452">
        <v>0.10672040301383406</v>
      </c>
      <c r="H217" s="274">
        <v>0</v>
      </c>
      <c r="I217" s="272">
        <v>0.87416118787417096</v>
      </c>
      <c r="J217" s="270">
        <v>0.19147590763698655</v>
      </c>
      <c r="K217" s="275">
        <v>10.291171766275978</v>
      </c>
      <c r="L217" s="425">
        <v>-3.5580815532818007E-2</v>
      </c>
      <c r="P217" s="440"/>
    </row>
    <row r="218" spans="1:16" x14ac:dyDescent="0.25">
      <c r="A218" s="265" t="s">
        <v>482</v>
      </c>
      <c r="B218" s="265" t="s">
        <v>483</v>
      </c>
      <c r="C218" s="449">
        <v>6.7700205320401325</v>
      </c>
      <c r="D218" s="274">
        <v>1.78219047514</v>
      </c>
      <c r="E218" s="272">
        <v>3.0707617409704984</v>
      </c>
      <c r="F218" s="279">
        <v>0</v>
      </c>
      <c r="G218" s="452">
        <v>0.21056614777465998</v>
      </c>
      <c r="H218" s="274">
        <v>0</v>
      </c>
      <c r="I218" s="272">
        <v>1.0968203484065981</v>
      </c>
      <c r="J218" s="270">
        <v>0.18827105149282169</v>
      </c>
      <c r="K218" s="275">
        <v>6.3486097637845784</v>
      </c>
      <c r="L218" s="425">
        <v>-6.2246601212088616E-2</v>
      </c>
      <c r="P218" s="440"/>
    </row>
    <row r="219" spans="1:16" x14ac:dyDescent="0.25">
      <c r="A219" s="265" t="s">
        <v>484</v>
      </c>
      <c r="B219" s="265" t="s">
        <v>485</v>
      </c>
      <c r="C219" s="449">
        <v>9.9576206972446784</v>
      </c>
      <c r="D219" s="274">
        <v>3.0416046381140003</v>
      </c>
      <c r="E219" s="272">
        <v>5.6678986281748056</v>
      </c>
      <c r="F219" s="279">
        <v>0</v>
      </c>
      <c r="G219" s="452">
        <v>8.6361151683120752E-2</v>
      </c>
      <c r="H219" s="274">
        <v>0</v>
      </c>
      <c r="I219" s="272">
        <v>0.83395319393307932</v>
      </c>
      <c r="J219" s="270">
        <v>0</v>
      </c>
      <c r="K219" s="275">
        <v>9.6298176119050058</v>
      </c>
      <c r="L219" s="425">
        <v>-3.2919820437665115E-2</v>
      </c>
      <c r="P219" s="440"/>
    </row>
    <row r="220" spans="1:16" x14ac:dyDescent="0.25">
      <c r="A220" s="265" t="s">
        <v>486</v>
      </c>
      <c r="B220" s="265" t="s">
        <v>487</v>
      </c>
      <c r="C220" s="449">
        <v>116.90249920650025</v>
      </c>
      <c r="D220" s="274">
        <v>51.694316627105003</v>
      </c>
      <c r="E220" s="272">
        <v>59.052061456807927</v>
      </c>
      <c r="F220" s="279">
        <v>3.5416682723934425</v>
      </c>
      <c r="G220" s="452">
        <v>0</v>
      </c>
      <c r="H220" s="274">
        <v>3.3967550000000002</v>
      </c>
      <c r="I220" s="272">
        <v>1.2103412752689802</v>
      </c>
      <c r="J220" s="270">
        <v>0</v>
      </c>
      <c r="K220" s="275">
        <v>118.89514263157534</v>
      </c>
      <c r="L220" s="425">
        <v>1.7045344954988679E-2</v>
      </c>
      <c r="P220" s="440"/>
    </row>
    <row r="221" spans="1:16" x14ac:dyDescent="0.25">
      <c r="A221" s="265" t="s">
        <v>488</v>
      </c>
      <c r="B221" s="265" t="s">
        <v>489</v>
      </c>
      <c r="C221" s="449">
        <v>15.184481863315076</v>
      </c>
      <c r="D221" s="274">
        <v>2.6275797777030001</v>
      </c>
      <c r="E221" s="272">
        <v>10.776006385715613</v>
      </c>
      <c r="F221" s="279">
        <v>0</v>
      </c>
      <c r="G221" s="452">
        <v>7.0210932520809177E-2</v>
      </c>
      <c r="H221" s="274">
        <v>0</v>
      </c>
      <c r="I221" s="272">
        <v>1.5180265207597385</v>
      </c>
      <c r="J221" s="270">
        <v>0</v>
      </c>
      <c r="K221" s="275">
        <v>14.991823616699159</v>
      </c>
      <c r="L221" s="425">
        <v>-1.2687838040846765E-2</v>
      </c>
      <c r="P221" s="440"/>
    </row>
    <row r="222" spans="1:16" x14ac:dyDescent="0.25">
      <c r="A222" s="265" t="s">
        <v>490</v>
      </c>
      <c r="B222" s="265" t="s">
        <v>491</v>
      </c>
      <c r="C222" s="449">
        <v>12.010405599824518</v>
      </c>
      <c r="D222" s="274">
        <v>3.342068132983</v>
      </c>
      <c r="E222" s="272">
        <v>5.8056425087855246</v>
      </c>
      <c r="F222" s="279">
        <v>0</v>
      </c>
      <c r="G222" s="452">
        <v>0.21240590709860055</v>
      </c>
      <c r="H222" s="274">
        <v>0</v>
      </c>
      <c r="I222" s="272">
        <v>1.7892828444939242</v>
      </c>
      <c r="J222" s="270">
        <v>0.22192360600594746</v>
      </c>
      <c r="K222" s="275">
        <v>11.371322999366997</v>
      </c>
      <c r="L222" s="425">
        <v>-5.3210742563669776E-2</v>
      </c>
      <c r="P222" s="440"/>
    </row>
    <row r="223" spans="1:16" x14ac:dyDescent="0.25">
      <c r="A223" s="265" t="s">
        <v>492</v>
      </c>
      <c r="B223" s="265" t="s">
        <v>493</v>
      </c>
      <c r="C223" s="449">
        <v>113.10830953341797</v>
      </c>
      <c r="D223" s="274">
        <v>42.188720162494</v>
      </c>
      <c r="E223" s="272">
        <v>64.426520392421267</v>
      </c>
      <c r="F223" s="279">
        <v>3.8801966221583113</v>
      </c>
      <c r="G223" s="452">
        <v>0</v>
      </c>
      <c r="H223" s="274">
        <v>2.8746719999999999</v>
      </c>
      <c r="I223" s="272">
        <v>1.5358755895651059</v>
      </c>
      <c r="J223" s="270">
        <v>0.12686183274553361</v>
      </c>
      <c r="K223" s="275">
        <v>115.03284659938423</v>
      </c>
      <c r="L223" s="425">
        <v>1.7014992743726368E-2</v>
      </c>
      <c r="P223" s="440"/>
    </row>
    <row r="224" spans="1:16" x14ac:dyDescent="0.25">
      <c r="A224" s="265" t="s">
        <v>494</v>
      </c>
      <c r="B224" s="265" t="s">
        <v>495</v>
      </c>
      <c r="C224" s="449">
        <v>11.564953595093126</v>
      </c>
      <c r="D224" s="274">
        <v>3.6444546787850003</v>
      </c>
      <c r="E224" s="272">
        <v>5.6339880156527693</v>
      </c>
      <c r="F224" s="279">
        <v>0</v>
      </c>
      <c r="G224" s="452">
        <v>0.17117377624869867</v>
      </c>
      <c r="H224" s="274">
        <v>0</v>
      </c>
      <c r="I224" s="272">
        <v>1.2902046063878827</v>
      </c>
      <c r="J224" s="270">
        <v>0.29862432494764168</v>
      </c>
      <c r="K224" s="275">
        <v>11.038445402021994</v>
      </c>
      <c r="L224" s="425">
        <v>-4.552618294071871E-2</v>
      </c>
      <c r="P224" s="440"/>
    </row>
    <row r="225" spans="1:16" x14ac:dyDescent="0.25">
      <c r="A225" s="265" t="s">
        <v>496</v>
      </c>
      <c r="B225" s="265" t="s">
        <v>497</v>
      </c>
      <c r="C225" s="449">
        <v>145.42264105100094</v>
      </c>
      <c r="D225" s="274">
        <v>37.555022037994995</v>
      </c>
      <c r="E225" s="272">
        <v>97.341514190126347</v>
      </c>
      <c r="F225" s="279">
        <v>5.83391683541213</v>
      </c>
      <c r="G225" s="452">
        <v>0</v>
      </c>
      <c r="H225" s="274">
        <v>2.2992400000000002</v>
      </c>
      <c r="I225" s="272">
        <v>3.8411121738902918</v>
      </c>
      <c r="J225" s="270">
        <v>0</v>
      </c>
      <c r="K225" s="275">
        <v>146.87080523742378</v>
      </c>
      <c r="L225" s="425">
        <v>9.9583130656729045E-3</v>
      </c>
      <c r="P225" s="440"/>
    </row>
    <row r="226" spans="1:16" x14ac:dyDescent="0.25">
      <c r="A226" s="265" t="s">
        <v>498</v>
      </c>
      <c r="B226" s="265" t="s">
        <v>499</v>
      </c>
      <c r="C226" s="449">
        <v>155.99567309430751</v>
      </c>
      <c r="D226" s="274">
        <v>63.472754296754999</v>
      </c>
      <c r="E226" s="272">
        <v>84.189133285341157</v>
      </c>
      <c r="F226" s="279">
        <v>5.0492761719308641</v>
      </c>
      <c r="G226" s="452">
        <v>0</v>
      </c>
      <c r="H226" s="274">
        <v>3.8367969999999998</v>
      </c>
      <c r="I226" s="272">
        <v>2.2206488917831426</v>
      </c>
      <c r="J226" s="270">
        <v>0</v>
      </c>
      <c r="K226" s="275">
        <v>158.76860964581019</v>
      </c>
      <c r="L226" s="425">
        <v>1.7775727342298122E-2</v>
      </c>
      <c r="P226" s="440"/>
    </row>
    <row r="227" spans="1:16" x14ac:dyDescent="0.25">
      <c r="A227" s="265" t="s">
        <v>500</v>
      </c>
      <c r="B227" s="265" t="s">
        <v>501</v>
      </c>
      <c r="C227" s="449">
        <v>7.5478000171833965</v>
      </c>
      <c r="D227" s="274">
        <v>2.0437782339270001</v>
      </c>
      <c r="E227" s="272">
        <v>4.4477138519248554</v>
      </c>
      <c r="F227" s="279">
        <v>0</v>
      </c>
      <c r="G227" s="452">
        <v>3.3512894436153746E-2</v>
      </c>
      <c r="H227" s="274">
        <v>0</v>
      </c>
      <c r="I227" s="272">
        <v>0.72980051170245885</v>
      </c>
      <c r="J227" s="270">
        <v>0</v>
      </c>
      <c r="K227" s="275">
        <v>7.2548054919904681</v>
      </c>
      <c r="L227" s="425">
        <v>-3.8818533152162778E-2</v>
      </c>
      <c r="P227" s="440"/>
    </row>
    <row r="228" spans="1:16" x14ac:dyDescent="0.25">
      <c r="A228" s="265" t="s">
        <v>502</v>
      </c>
      <c r="B228" s="265" t="s">
        <v>503</v>
      </c>
      <c r="C228" s="449">
        <v>11.189449241347981</v>
      </c>
      <c r="D228" s="274">
        <v>2.5522028756349999</v>
      </c>
      <c r="E228" s="272">
        <v>5.6819273191626705</v>
      </c>
      <c r="F228" s="279">
        <v>0</v>
      </c>
      <c r="G228" s="452">
        <v>9.5832004194161199E-2</v>
      </c>
      <c r="H228" s="274">
        <v>0</v>
      </c>
      <c r="I228" s="272">
        <v>2.171557657204565</v>
      </c>
      <c r="J228" s="270">
        <v>0</v>
      </c>
      <c r="K228" s="275">
        <v>10.501519856196396</v>
      </c>
      <c r="L228" s="425">
        <v>-6.1480182832368932E-2</v>
      </c>
      <c r="P228" s="440"/>
    </row>
    <row r="229" spans="1:16" x14ac:dyDescent="0.25">
      <c r="A229" s="265" t="s">
        <v>504</v>
      </c>
      <c r="B229" s="265" t="s">
        <v>505</v>
      </c>
      <c r="C229" s="449">
        <v>368.17777484094154</v>
      </c>
      <c r="D229" s="274">
        <v>72.829781605617995</v>
      </c>
      <c r="E229" s="272">
        <v>270.93978163637718</v>
      </c>
      <c r="F229" s="279">
        <v>16.25286902374971</v>
      </c>
      <c r="G229" s="452">
        <v>0</v>
      </c>
      <c r="H229" s="274">
        <v>5.2583919999999997</v>
      </c>
      <c r="I229" s="272">
        <v>1.6909849912124642</v>
      </c>
      <c r="J229" s="270">
        <v>5.1140150718787982</v>
      </c>
      <c r="K229" s="275">
        <v>372.08582432883617</v>
      </c>
      <c r="L229" s="425">
        <v>1.0614571967531084E-2</v>
      </c>
      <c r="P229" s="440"/>
    </row>
    <row r="230" spans="1:16" x14ac:dyDescent="0.25">
      <c r="A230" s="265" t="s">
        <v>506</v>
      </c>
      <c r="B230" s="265" t="s">
        <v>1089</v>
      </c>
      <c r="C230" s="449">
        <v>29.554045368422937</v>
      </c>
      <c r="D230" s="274">
        <v>8.829675029553</v>
      </c>
      <c r="E230" s="272">
        <v>20.466206489061076</v>
      </c>
      <c r="F230" s="279">
        <v>0</v>
      </c>
      <c r="G230" s="452">
        <v>0</v>
      </c>
      <c r="H230" s="274">
        <v>0</v>
      </c>
      <c r="I230" s="272">
        <v>0</v>
      </c>
      <c r="J230" s="270">
        <v>0.31769067061597223</v>
      </c>
      <c r="K230" s="275">
        <v>29.613572189230048</v>
      </c>
      <c r="L230" s="425">
        <v>2.0141682827188407E-3</v>
      </c>
      <c r="P230" s="440"/>
    </row>
    <row r="231" spans="1:16" x14ac:dyDescent="0.25">
      <c r="A231" s="265" t="s">
        <v>508</v>
      </c>
      <c r="B231" s="265" t="s">
        <v>509</v>
      </c>
      <c r="C231" s="449">
        <v>26.605949983062452</v>
      </c>
      <c r="D231" s="274">
        <v>7.4711702906420001</v>
      </c>
      <c r="E231" s="272">
        <v>14.908118648201029</v>
      </c>
      <c r="F231" s="279">
        <v>0</v>
      </c>
      <c r="G231" s="452">
        <v>0.11030251892538737</v>
      </c>
      <c r="H231" s="274">
        <v>0</v>
      </c>
      <c r="I231" s="272">
        <v>3.2216960675509756</v>
      </c>
      <c r="J231" s="270">
        <v>0</v>
      </c>
      <c r="K231" s="275">
        <v>25.711287525319388</v>
      </c>
      <c r="L231" s="425">
        <v>-3.3626405308309314E-2</v>
      </c>
      <c r="P231" s="440"/>
    </row>
    <row r="232" spans="1:16" x14ac:dyDescent="0.25">
      <c r="A232" s="265" t="s">
        <v>510</v>
      </c>
      <c r="B232" s="265" t="s">
        <v>511</v>
      </c>
      <c r="C232" s="449">
        <v>402.24889592601784</v>
      </c>
      <c r="D232" s="274">
        <v>111.18992072823501</v>
      </c>
      <c r="E232" s="272">
        <v>273.80679325930419</v>
      </c>
      <c r="F232" s="279">
        <v>16.426767206620692</v>
      </c>
      <c r="G232" s="452">
        <v>0</v>
      </c>
      <c r="H232" s="274">
        <v>7.555275</v>
      </c>
      <c r="I232" s="272">
        <v>3.2919513191993377</v>
      </c>
      <c r="J232" s="270">
        <v>0</v>
      </c>
      <c r="K232" s="275">
        <v>412.27070751335918</v>
      </c>
      <c r="L232" s="425">
        <v>2.4914453933478471E-2</v>
      </c>
      <c r="P232" s="440"/>
    </row>
    <row r="233" spans="1:16" x14ac:dyDescent="0.25">
      <c r="A233" s="265" t="s">
        <v>512</v>
      </c>
      <c r="B233" s="265" t="s">
        <v>513</v>
      </c>
      <c r="C233" s="449">
        <v>256.49807806780939</v>
      </c>
      <c r="D233" s="274">
        <v>85.417562029625003</v>
      </c>
      <c r="E233" s="272">
        <v>152.87848468496654</v>
      </c>
      <c r="F233" s="279">
        <v>9.1706344583899373</v>
      </c>
      <c r="G233" s="452">
        <v>0</v>
      </c>
      <c r="H233" s="274">
        <v>4.3387599999999997</v>
      </c>
      <c r="I233" s="272">
        <v>4.6539952816445034</v>
      </c>
      <c r="J233" s="270">
        <v>1.4445994489276648</v>
      </c>
      <c r="K233" s="275">
        <v>257.90403590355368</v>
      </c>
      <c r="L233" s="425">
        <v>5.4813581697582981E-3</v>
      </c>
      <c r="P233" s="440"/>
    </row>
    <row r="234" spans="1:16" x14ac:dyDescent="0.25">
      <c r="A234" s="265" t="s">
        <v>514</v>
      </c>
      <c r="B234" s="265" t="s">
        <v>515</v>
      </c>
      <c r="C234" s="449">
        <v>17.634517969570165</v>
      </c>
      <c r="D234" s="274">
        <v>6.7525610809490004</v>
      </c>
      <c r="E234" s="272">
        <v>9.0409487014981469</v>
      </c>
      <c r="F234" s="279">
        <v>0</v>
      </c>
      <c r="G234" s="452">
        <v>5.0568741692168587E-3</v>
      </c>
      <c r="H234" s="274">
        <v>0</v>
      </c>
      <c r="I234" s="272">
        <v>1.2643199227053188</v>
      </c>
      <c r="J234" s="270">
        <v>0</v>
      </c>
      <c r="K234" s="275">
        <v>17.062886579321685</v>
      </c>
      <c r="L234" s="425">
        <v>-3.2415481457155698E-2</v>
      </c>
      <c r="P234" s="440"/>
    </row>
    <row r="235" spans="1:16" x14ac:dyDescent="0.25">
      <c r="A235" s="265" t="s">
        <v>516</v>
      </c>
      <c r="B235" s="265" t="s">
        <v>517</v>
      </c>
      <c r="C235" s="449">
        <v>242.81897415192321</v>
      </c>
      <c r="D235" s="274">
        <v>128.07453513885099</v>
      </c>
      <c r="E235" s="272">
        <v>102.03005530859237</v>
      </c>
      <c r="F235" s="279">
        <v>6.1210011631158743</v>
      </c>
      <c r="G235" s="452">
        <v>0</v>
      </c>
      <c r="H235" s="274">
        <v>7.2932259999999998</v>
      </c>
      <c r="I235" s="272">
        <v>3.1185526854177263</v>
      </c>
      <c r="J235" s="270">
        <v>0</v>
      </c>
      <c r="K235" s="275">
        <v>246.63737029597695</v>
      </c>
      <c r="L235" s="425">
        <v>1.5725279119516836E-2</v>
      </c>
      <c r="P235" s="440"/>
    </row>
    <row r="236" spans="1:16" x14ac:dyDescent="0.25">
      <c r="A236" s="265" t="s">
        <v>518</v>
      </c>
      <c r="B236" s="265" t="s">
        <v>519</v>
      </c>
      <c r="C236" s="449">
        <v>477.84300700220928</v>
      </c>
      <c r="D236" s="274">
        <v>127.52191761306601</v>
      </c>
      <c r="E236" s="272">
        <v>327.29621039952281</v>
      </c>
      <c r="F236" s="279">
        <v>19.632585948513032</v>
      </c>
      <c r="G236" s="452">
        <v>0</v>
      </c>
      <c r="H236" s="274">
        <v>11.564347</v>
      </c>
      <c r="I236" s="272">
        <v>2.1982651191361202</v>
      </c>
      <c r="J236" s="270">
        <v>0</v>
      </c>
      <c r="K236" s="275">
        <v>488.21332608023801</v>
      </c>
      <c r="L236" s="425">
        <v>2.1702356058505179E-2</v>
      </c>
      <c r="P236" s="440"/>
    </row>
    <row r="237" spans="1:16" x14ac:dyDescent="0.25">
      <c r="A237" s="265" t="s">
        <v>520</v>
      </c>
      <c r="B237" s="265" t="s">
        <v>1090</v>
      </c>
      <c r="C237" s="449">
        <v>40.343245149444208</v>
      </c>
      <c r="D237" s="274">
        <v>16.416469651444</v>
      </c>
      <c r="E237" s="272">
        <v>24.158039917426578</v>
      </c>
      <c r="F237" s="279">
        <v>0</v>
      </c>
      <c r="G237" s="452">
        <v>0</v>
      </c>
      <c r="H237" s="274">
        <v>0</v>
      </c>
      <c r="I237" s="272">
        <v>0</v>
      </c>
      <c r="J237" s="270">
        <v>0</v>
      </c>
      <c r="K237" s="275">
        <v>40.574509568870575</v>
      </c>
      <c r="L237" s="425">
        <v>5.7324198529317598E-3</v>
      </c>
      <c r="P237" s="440"/>
    </row>
    <row r="238" spans="1:16" x14ac:dyDescent="0.25">
      <c r="A238" s="265" t="s">
        <v>522</v>
      </c>
      <c r="B238" s="265" t="s">
        <v>523</v>
      </c>
      <c r="C238" s="449">
        <v>14.130046337019113</v>
      </c>
      <c r="D238" s="274">
        <v>3.8272102990420001</v>
      </c>
      <c r="E238" s="272">
        <v>8.3280255748346921</v>
      </c>
      <c r="F238" s="279">
        <v>0</v>
      </c>
      <c r="G238" s="452">
        <v>4.8419862711123605E-2</v>
      </c>
      <c r="H238" s="274">
        <v>0</v>
      </c>
      <c r="I238" s="272">
        <v>1.4204050447804737</v>
      </c>
      <c r="J238" s="270">
        <v>0</v>
      </c>
      <c r="K238" s="275">
        <v>13.624060781368289</v>
      </c>
      <c r="L238" s="425">
        <v>-3.5809192948306146E-2</v>
      </c>
      <c r="P238" s="440"/>
    </row>
    <row r="239" spans="1:16" x14ac:dyDescent="0.25">
      <c r="A239" s="265" t="s">
        <v>524</v>
      </c>
      <c r="B239" s="265" t="s">
        <v>525</v>
      </c>
      <c r="C239" s="449">
        <v>5.8745098357909127</v>
      </c>
      <c r="D239" s="274">
        <v>1.6274803595789999</v>
      </c>
      <c r="E239" s="272">
        <v>3.765335268210984</v>
      </c>
      <c r="F239" s="279">
        <v>0</v>
      </c>
      <c r="G239" s="452">
        <v>2.8937358313098613E-2</v>
      </c>
      <c r="H239" s="274">
        <v>0</v>
      </c>
      <c r="I239" s="272">
        <v>0.30904031194603532</v>
      </c>
      <c r="J239" s="270">
        <v>0</v>
      </c>
      <c r="K239" s="275">
        <v>5.7307932980491181</v>
      </c>
      <c r="L239" s="425">
        <v>-2.4464430524260988E-2</v>
      </c>
      <c r="P239" s="440"/>
    </row>
    <row r="240" spans="1:16" x14ac:dyDescent="0.25">
      <c r="A240" s="265" t="s">
        <v>526</v>
      </c>
      <c r="B240" s="286" t="s">
        <v>1273</v>
      </c>
      <c r="C240" s="449">
        <v>179.47474731777308</v>
      </c>
      <c r="D240" s="274">
        <v>86.053918681772998</v>
      </c>
      <c r="E240" s="272">
        <v>84.51580414286282</v>
      </c>
      <c r="F240" s="279">
        <v>5.0741596256359216</v>
      </c>
      <c r="G240" s="452">
        <v>0</v>
      </c>
      <c r="H240" s="274">
        <v>4.6870149999999997</v>
      </c>
      <c r="I240" s="272">
        <v>2.0188244582913462</v>
      </c>
      <c r="J240" s="270">
        <v>0</v>
      </c>
      <c r="K240" s="275">
        <v>182.34972190856308</v>
      </c>
      <c r="L240" s="425">
        <v>1.6018825120280862E-2</v>
      </c>
      <c r="P240" s="440"/>
    </row>
    <row r="241" spans="1:16" x14ac:dyDescent="0.25">
      <c r="A241" s="265" t="s">
        <v>528</v>
      </c>
      <c r="B241" s="265" t="s">
        <v>529</v>
      </c>
      <c r="C241" s="449">
        <v>22.264822973030835</v>
      </c>
      <c r="D241" s="274">
        <v>6.663803173502</v>
      </c>
      <c r="E241" s="272">
        <v>13.416370524960733</v>
      </c>
      <c r="F241" s="279">
        <v>0</v>
      </c>
      <c r="G241" s="452">
        <v>0</v>
      </c>
      <c r="H241" s="274">
        <v>0</v>
      </c>
      <c r="I241" s="272">
        <v>1.5145599701371673</v>
      </c>
      <c r="J241" s="270">
        <v>0</v>
      </c>
      <c r="K241" s="275">
        <v>21.594733668599901</v>
      </c>
      <c r="L241" s="425">
        <v>-3.009632303129503E-2</v>
      </c>
      <c r="P241" s="440"/>
    </row>
    <row r="242" spans="1:16" x14ac:dyDescent="0.25">
      <c r="A242" s="265" t="s">
        <v>530</v>
      </c>
      <c r="B242" s="265" t="s">
        <v>531</v>
      </c>
      <c r="C242" s="449">
        <v>420.50093936002372</v>
      </c>
      <c r="D242" s="274">
        <v>75.227576854363008</v>
      </c>
      <c r="E242" s="272">
        <v>323.18804192343106</v>
      </c>
      <c r="F242" s="279">
        <v>19.387103442294599</v>
      </c>
      <c r="G242" s="452">
        <v>0</v>
      </c>
      <c r="H242" s="274">
        <v>1.060208</v>
      </c>
      <c r="I242" s="272">
        <v>3.0568969892499323</v>
      </c>
      <c r="J242" s="270">
        <v>0</v>
      </c>
      <c r="K242" s="275">
        <v>421.91982720933856</v>
      </c>
      <c r="L242" s="425">
        <v>3.3742798564833205E-3</v>
      </c>
      <c r="P242" s="440"/>
    </row>
    <row r="243" spans="1:16" x14ac:dyDescent="0.25">
      <c r="A243" s="265" t="s">
        <v>532</v>
      </c>
      <c r="B243" s="265" t="s">
        <v>533</v>
      </c>
      <c r="C243" s="449">
        <v>12.935498705701375</v>
      </c>
      <c r="D243" s="274">
        <v>5.6317267157130004</v>
      </c>
      <c r="E243" s="272">
        <v>6.1611861463639457</v>
      </c>
      <c r="F243" s="279">
        <v>0</v>
      </c>
      <c r="G243" s="452">
        <v>2.3850083457630559E-3</v>
      </c>
      <c r="H243" s="274">
        <v>0</v>
      </c>
      <c r="I243" s="272">
        <v>0.76099690300017198</v>
      </c>
      <c r="J243" s="270">
        <v>0</v>
      </c>
      <c r="K243" s="275">
        <v>12.556294773422881</v>
      </c>
      <c r="L243" s="425">
        <v>-2.9314983589411907E-2</v>
      </c>
      <c r="P243" s="440"/>
    </row>
    <row r="244" spans="1:16" x14ac:dyDescent="0.25">
      <c r="A244" s="265" t="s">
        <v>534</v>
      </c>
      <c r="B244" s="265" t="s">
        <v>535</v>
      </c>
      <c r="C244" s="449">
        <v>134.53330130077859</v>
      </c>
      <c r="D244" s="274">
        <v>55.550834949536004</v>
      </c>
      <c r="E244" s="272">
        <v>68.106123130799887</v>
      </c>
      <c r="F244" s="279">
        <v>4.0854062447481452</v>
      </c>
      <c r="G244" s="452">
        <v>0</v>
      </c>
      <c r="H244" s="274">
        <v>2.9856389999999999</v>
      </c>
      <c r="I244" s="272">
        <v>5.0056386490957676</v>
      </c>
      <c r="J244" s="270">
        <v>0</v>
      </c>
      <c r="K244" s="275">
        <v>135.73364197417982</v>
      </c>
      <c r="L244" s="425">
        <v>8.9222568820905169E-3</v>
      </c>
      <c r="P244" s="440"/>
    </row>
    <row r="245" spans="1:16" x14ac:dyDescent="0.25">
      <c r="A245" s="265" t="s">
        <v>536</v>
      </c>
      <c r="B245" s="265" t="s">
        <v>537</v>
      </c>
      <c r="C245" s="449">
        <v>184.09881597221218</v>
      </c>
      <c r="D245" s="274">
        <v>72.552417072555002</v>
      </c>
      <c r="E245" s="272">
        <v>98.703400516271444</v>
      </c>
      <c r="F245" s="279">
        <v>5.9609141718008969</v>
      </c>
      <c r="G245" s="452">
        <v>0</v>
      </c>
      <c r="H245" s="274">
        <v>5.3427879999999996</v>
      </c>
      <c r="I245" s="272">
        <v>3.9343416785749734</v>
      </c>
      <c r="J245" s="270">
        <v>0</v>
      </c>
      <c r="K245" s="275">
        <v>186.49386143920236</v>
      </c>
      <c r="L245" s="425">
        <v>1.300956475109373E-2</v>
      </c>
      <c r="P245" s="440"/>
    </row>
    <row r="246" spans="1:16" x14ac:dyDescent="0.25">
      <c r="A246" s="265" t="s">
        <v>538</v>
      </c>
      <c r="B246" s="265" t="s">
        <v>539</v>
      </c>
      <c r="C246" s="449">
        <v>98.244708544347986</v>
      </c>
      <c r="D246" s="274">
        <v>18.449914418164003</v>
      </c>
      <c r="E246" s="272">
        <v>73.12197057526528</v>
      </c>
      <c r="F246" s="279">
        <v>4.3862311884573844</v>
      </c>
      <c r="G246" s="452">
        <v>0</v>
      </c>
      <c r="H246" s="274">
        <v>1.2146380000000001</v>
      </c>
      <c r="I246" s="272">
        <v>1.6198200114261996</v>
      </c>
      <c r="J246" s="270">
        <v>0</v>
      </c>
      <c r="K246" s="275">
        <v>98.792574193312859</v>
      </c>
      <c r="L246" s="425">
        <v>5.5765410380098426E-3</v>
      </c>
      <c r="P246" s="440"/>
    </row>
    <row r="247" spans="1:16" x14ac:dyDescent="0.25">
      <c r="A247" s="265" t="s">
        <v>540</v>
      </c>
      <c r="B247" s="265" t="s">
        <v>541</v>
      </c>
      <c r="C247" s="449">
        <v>140.64626322527531</v>
      </c>
      <c r="D247" s="274">
        <v>63.726560826377003</v>
      </c>
      <c r="E247" s="272">
        <v>69.201335513870291</v>
      </c>
      <c r="F247" s="279">
        <v>4.1510777194375548</v>
      </c>
      <c r="G247" s="452">
        <v>0</v>
      </c>
      <c r="H247" s="274">
        <v>3.5282680000000002</v>
      </c>
      <c r="I247" s="272">
        <v>1.8072173853736031</v>
      </c>
      <c r="J247" s="270">
        <v>0</v>
      </c>
      <c r="K247" s="275">
        <v>142.41445944505844</v>
      </c>
      <c r="L247" s="425">
        <v>1.2571938843131495E-2</v>
      </c>
      <c r="P247" s="440"/>
    </row>
    <row r="248" spans="1:16" x14ac:dyDescent="0.25">
      <c r="A248" s="265" t="s">
        <v>542</v>
      </c>
      <c r="B248" s="265" t="s">
        <v>543</v>
      </c>
      <c r="C248" s="449">
        <v>18.502171479856269</v>
      </c>
      <c r="D248" s="274">
        <v>6.0241952080240004</v>
      </c>
      <c r="E248" s="272">
        <v>10.851933681594916</v>
      </c>
      <c r="F248" s="279">
        <v>0</v>
      </c>
      <c r="G248" s="452">
        <v>0</v>
      </c>
      <c r="H248" s="274">
        <v>0</v>
      </c>
      <c r="I248" s="272">
        <v>1.0542318731130011</v>
      </c>
      <c r="J248" s="270">
        <v>0</v>
      </c>
      <c r="K248" s="275">
        <v>17.930360762731919</v>
      </c>
      <c r="L248" s="425">
        <v>-3.0905059859967977E-2</v>
      </c>
      <c r="P248" s="440"/>
    </row>
    <row r="249" spans="1:16" x14ac:dyDescent="0.25">
      <c r="A249" s="265" t="s">
        <v>544</v>
      </c>
      <c r="B249" s="265" t="s">
        <v>545</v>
      </c>
      <c r="C249" s="449">
        <v>5.1533007003162608</v>
      </c>
      <c r="D249" s="274">
        <v>1.114020165978</v>
      </c>
      <c r="E249" s="272">
        <v>3.4533661503684341</v>
      </c>
      <c r="F249" s="279">
        <v>0</v>
      </c>
      <c r="G249" s="452">
        <v>8.393814373669567E-2</v>
      </c>
      <c r="H249" s="274">
        <v>0</v>
      </c>
      <c r="I249" s="272">
        <v>0.34876169050012229</v>
      </c>
      <c r="J249" s="270">
        <v>3.1252972120388314E-2</v>
      </c>
      <c r="K249" s="275">
        <v>5.0313391227036401</v>
      </c>
      <c r="L249" s="425">
        <v>-2.3666691447897802E-2</v>
      </c>
      <c r="P249" s="440"/>
    </row>
    <row r="250" spans="1:16" x14ac:dyDescent="0.25">
      <c r="A250" s="265" t="s">
        <v>546</v>
      </c>
      <c r="B250" s="265" t="s">
        <v>547</v>
      </c>
      <c r="C250" s="449">
        <v>121.59457190172429</v>
      </c>
      <c r="D250" s="274">
        <v>35.796762118011998</v>
      </c>
      <c r="E250" s="272">
        <v>77.468325817218584</v>
      </c>
      <c r="F250" s="279">
        <v>4.6469078488564488</v>
      </c>
      <c r="G250" s="452">
        <v>0</v>
      </c>
      <c r="H250" s="274">
        <v>0.33285799999999999</v>
      </c>
      <c r="I250" s="272">
        <v>3.357047243683795</v>
      </c>
      <c r="J250" s="270">
        <v>0</v>
      </c>
      <c r="K250" s="275">
        <v>121.60190102777082</v>
      </c>
      <c r="L250" s="425">
        <v>6.0275108764327271E-5</v>
      </c>
      <c r="P250" s="440"/>
    </row>
    <row r="251" spans="1:16" x14ac:dyDescent="0.25">
      <c r="A251" s="265" t="s">
        <v>548</v>
      </c>
      <c r="B251" s="265" t="s">
        <v>549</v>
      </c>
      <c r="C251" s="449">
        <v>178.42282580847331</v>
      </c>
      <c r="D251" s="274">
        <v>68.291217151246002</v>
      </c>
      <c r="E251" s="272">
        <v>101.57272569327813</v>
      </c>
      <c r="F251" s="279">
        <v>6.0929714810985924</v>
      </c>
      <c r="G251" s="452">
        <v>0</v>
      </c>
      <c r="H251" s="274">
        <v>3.885697</v>
      </c>
      <c r="I251" s="272">
        <v>1.9792567606215323</v>
      </c>
      <c r="J251" s="270">
        <v>0</v>
      </c>
      <c r="K251" s="275">
        <v>181.82186808624425</v>
      </c>
      <c r="L251" s="425">
        <v>1.9050490106123658E-2</v>
      </c>
      <c r="P251" s="440"/>
    </row>
    <row r="252" spans="1:16" x14ac:dyDescent="0.25">
      <c r="A252" s="265" t="s">
        <v>550</v>
      </c>
      <c r="B252" s="265" t="s">
        <v>551</v>
      </c>
      <c r="C252" s="449">
        <v>108.85759446622109</v>
      </c>
      <c r="D252" s="274">
        <v>46.157383175801996</v>
      </c>
      <c r="E252" s="272">
        <v>56.571065354368002</v>
      </c>
      <c r="F252" s="279">
        <v>3.413285598587565</v>
      </c>
      <c r="G252" s="452">
        <v>0</v>
      </c>
      <c r="H252" s="274">
        <v>2.8172700000000002</v>
      </c>
      <c r="I252" s="272">
        <v>1.5826036410572351</v>
      </c>
      <c r="J252" s="270">
        <v>0</v>
      </c>
      <c r="K252" s="275">
        <v>110.54160776981479</v>
      </c>
      <c r="L252" s="425">
        <v>1.5469874305519925E-2</v>
      </c>
      <c r="P252" s="440"/>
    </row>
    <row r="253" spans="1:16" x14ac:dyDescent="0.25">
      <c r="A253" s="265" t="s">
        <v>552</v>
      </c>
      <c r="B253" s="265" t="s">
        <v>553</v>
      </c>
      <c r="C253" s="449">
        <v>9.3095227472175264</v>
      </c>
      <c r="D253" s="274">
        <v>2.1622067328969998</v>
      </c>
      <c r="E253" s="272">
        <v>6.0142976770114362</v>
      </c>
      <c r="F253" s="279">
        <v>0</v>
      </c>
      <c r="G253" s="452">
        <v>4.4486844389322024E-2</v>
      </c>
      <c r="H253" s="274">
        <v>0</v>
      </c>
      <c r="I253" s="272">
        <v>0.77744804036009874</v>
      </c>
      <c r="J253" s="270">
        <v>0</v>
      </c>
      <c r="K253" s="275">
        <v>8.9984392946578566</v>
      </c>
      <c r="L253" s="425">
        <v>-3.3415617642982592E-2</v>
      </c>
      <c r="P253" s="440"/>
    </row>
    <row r="254" spans="1:16" x14ac:dyDescent="0.25">
      <c r="A254" s="265" t="s">
        <v>554</v>
      </c>
      <c r="B254" s="265" t="s">
        <v>555</v>
      </c>
      <c r="C254" s="449">
        <v>18.073246121412776</v>
      </c>
      <c r="D254" s="274">
        <v>2.299471286553</v>
      </c>
      <c r="E254" s="272">
        <v>12.942353555197144</v>
      </c>
      <c r="F254" s="279">
        <v>0</v>
      </c>
      <c r="G254" s="452">
        <v>9.1387287965135497E-2</v>
      </c>
      <c r="H254" s="274">
        <v>0</v>
      </c>
      <c r="I254" s="272">
        <v>2.3644832072798412</v>
      </c>
      <c r="J254" s="270">
        <v>0</v>
      </c>
      <c r="K254" s="275">
        <v>17.697695336995121</v>
      </c>
      <c r="L254" s="425">
        <v>-2.0779376427166051E-2</v>
      </c>
      <c r="P254" s="440"/>
    </row>
    <row r="255" spans="1:16" x14ac:dyDescent="0.25">
      <c r="A255" s="265" t="s">
        <v>556</v>
      </c>
      <c r="B255" s="265" t="s">
        <v>557</v>
      </c>
      <c r="C255" s="449">
        <v>6.6190842377033157</v>
      </c>
      <c r="D255" s="274">
        <v>1.414665738938</v>
      </c>
      <c r="E255" s="272">
        <v>3.3885566344268829</v>
      </c>
      <c r="F255" s="279">
        <v>0</v>
      </c>
      <c r="G255" s="452">
        <v>0.14499728170188309</v>
      </c>
      <c r="H255" s="274">
        <v>0</v>
      </c>
      <c r="I255" s="272">
        <v>1.2009307259284994</v>
      </c>
      <c r="J255" s="270">
        <v>6.6617654335410656E-2</v>
      </c>
      <c r="K255" s="275">
        <v>6.2157680353306759</v>
      </c>
      <c r="L255" s="425">
        <v>-6.0932326570991346E-2</v>
      </c>
      <c r="P255" s="440"/>
    </row>
    <row r="256" spans="1:16" x14ac:dyDescent="0.25">
      <c r="A256" s="265" t="s">
        <v>558</v>
      </c>
      <c r="B256" s="265" t="s">
        <v>559</v>
      </c>
      <c r="C256" s="449">
        <v>150.82920308694611</v>
      </c>
      <c r="D256" s="274">
        <v>21.759199385958002</v>
      </c>
      <c r="E256" s="272">
        <v>118.56672040609277</v>
      </c>
      <c r="F256" s="279">
        <v>7.1737142046882365</v>
      </c>
      <c r="G256" s="452">
        <v>0</v>
      </c>
      <c r="H256" s="274">
        <v>0</v>
      </c>
      <c r="I256" s="272">
        <v>2.5103565589343875</v>
      </c>
      <c r="J256" s="270">
        <v>0</v>
      </c>
      <c r="K256" s="275">
        <v>150.00999055567337</v>
      </c>
      <c r="L256" s="425">
        <v>-5.4313920282433731E-3</v>
      </c>
      <c r="P256" s="440"/>
    </row>
    <row r="257" spans="1:16" x14ac:dyDescent="0.25">
      <c r="A257" s="265" t="s">
        <v>560</v>
      </c>
      <c r="B257" s="265" t="s">
        <v>561</v>
      </c>
      <c r="C257" s="449">
        <v>6.756871241941929</v>
      </c>
      <c r="D257" s="274">
        <v>1.464724205747</v>
      </c>
      <c r="E257" s="272">
        <v>4.1355190868999667</v>
      </c>
      <c r="F257" s="279">
        <v>0</v>
      </c>
      <c r="G257" s="452">
        <v>3.6777790411815774E-2</v>
      </c>
      <c r="H257" s="274">
        <v>0</v>
      </c>
      <c r="I257" s="272">
        <v>0.59521202621980829</v>
      </c>
      <c r="J257" s="270">
        <v>0.22338531633735631</v>
      </c>
      <c r="K257" s="275">
        <v>6.4556184256159481</v>
      </c>
      <c r="L257" s="425">
        <v>-4.4584661382329471E-2</v>
      </c>
      <c r="P257" s="440"/>
    </row>
    <row r="258" spans="1:16" x14ac:dyDescent="0.25">
      <c r="A258" s="265" t="s">
        <v>562</v>
      </c>
      <c r="B258" s="286" t="s">
        <v>1274</v>
      </c>
      <c r="C258" s="449">
        <v>168.67229939055559</v>
      </c>
      <c r="D258" s="274">
        <v>82.553504061710996</v>
      </c>
      <c r="E258" s="272">
        <v>75.289338784546203</v>
      </c>
      <c r="F258" s="279">
        <v>4.5201258393117341</v>
      </c>
      <c r="G258" s="452">
        <v>0</v>
      </c>
      <c r="H258" s="274">
        <v>5.3606509999999998</v>
      </c>
      <c r="I258" s="272">
        <v>2.7307449514105264</v>
      </c>
      <c r="J258" s="270">
        <v>0</v>
      </c>
      <c r="K258" s="275">
        <v>170.45436463697942</v>
      </c>
      <c r="L258" s="425">
        <v>1.0565251394940129E-2</v>
      </c>
      <c r="P258" s="440"/>
    </row>
    <row r="259" spans="1:16" x14ac:dyDescent="0.25">
      <c r="A259" s="265" t="s">
        <v>564</v>
      </c>
      <c r="B259" s="265" t="s">
        <v>565</v>
      </c>
      <c r="C259" s="449">
        <v>9.7583316603327948</v>
      </c>
      <c r="D259" s="274">
        <v>1.6750912698890001</v>
      </c>
      <c r="E259" s="272">
        <v>7.0785471620677072</v>
      </c>
      <c r="F259" s="279">
        <v>0</v>
      </c>
      <c r="G259" s="452">
        <v>4.4522924924700481E-2</v>
      </c>
      <c r="H259" s="274">
        <v>0</v>
      </c>
      <c r="I259" s="272">
        <v>0.9029986729668309</v>
      </c>
      <c r="J259" s="270">
        <v>0</v>
      </c>
      <c r="K259" s="275">
        <v>9.7011600298482392</v>
      </c>
      <c r="L259" s="425">
        <v>-5.858750499017757E-3</v>
      </c>
      <c r="P259" s="440"/>
    </row>
    <row r="260" spans="1:16" x14ac:dyDescent="0.25">
      <c r="A260" s="265" t="s">
        <v>566</v>
      </c>
      <c r="B260" s="265" t="s">
        <v>567</v>
      </c>
      <c r="C260" s="449">
        <v>8.6439550319957164</v>
      </c>
      <c r="D260" s="274">
        <v>2.2903773370430001</v>
      </c>
      <c r="E260" s="272">
        <v>5.4906241431380227</v>
      </c>
      <c r="F260" s="279">
        <v>0</v>
      </c>
      <c r="G260" s="452">
        <v>0</v>
      </c>
      <c r="H260" s="274">
        <v>0</v>
      </c>
      <c r="I260" s="272">
        <v>0.63815138795497772</v>
      </c>
      <c r="J260" s="270">
        <v>0</v>
      </c>
      <c r="K260" s="275">
        <v>8.4191528681360008</v>
      </c>
      <c r="L260" s="425">
        <v>-2.6006864106489135E-2</v>
      </c>
      <c r="P260" s="440"/>
    </row>
    <row r="261" spans="1:16" x14ac:dyDescent="0.25">
      <c r="A261" s="265" t="s">
        <v>568</v>
      </c>
      <c r="B261" s="265" t="s">
        <v>569</v>
      </c>
      <c r="C261" s="449">
        <v>10.974401377784039</v>
      </c>
      <c r="D261" s="274">
        <v>2.3621900642159996</v>
      </c>
      <c r="E261" s="272">
        <v>7.2735591512688611</v>
      </c>
      <c r="F261" s="279">
        <v>0</v>
      </c>
      <c r="G261" s="452">
        <v>9.8069255488373433E-2</v>
      </c>
      <c r="H261" s="274">
        <v>0</v>
      </c>
      <c r="I261" s="272">
        <v>0.85414683247437839</v>
      </c>
      <c r="J261" s="270">
        <v>3.7900845498611883E-2</v>
      </c>
      <c r="K261" s="275">
        <v>10.625866148946226</v>
      </c>
      <c r="L261" s="425">
        <v>-3.1758928513710809E-2</v>
      </c>
      <c r="P261" s="440"/>
    </row>
    <row r="262" spans="1:16" x14ac:dyDescent="0.25">
      <c r="A262" s="265" t="s">
        <v>570</v>
      </c>
      <c r="B262" s="265" t="s">
        <v>571</v>
      </c>
      <c r="C262" s="449">
        <v>190.99116542039133</v>
      </c>
      <c r="D262" s="274">
        <v>83.805979704056</v>
      </c>
      <c r="E262" s="272">
        <v>94.330648400497068</v>
      </c>
      <c r="F262" s="279">
        <v>5.6589641262079775</v>
      </c>
      <c r="G262" s="452">
        <v>0</v>
      </c>
      <c r="H262" s="274">
        <v>6.2594849999999997</v>
      </c>
      <c r="I262" s="272">
        <v>3.8779632464522784</v>
      </c>
      <c r="J262" s="270">
        <v>0</v>
      </c>
      <c r="K262" s="275">
        <v>193.93304047721335</v>
      </c>
      <c r="L262" s="425">
        <v>1.5403199673380996E-2</v>
      </c>
      <c r="P262" s="440"/>
    </row>
    <row r="263" spans="1:16" x14ac:dyDescent="0.25">
      <c r="A263" s="265" t="s">
        <v>572</v>
      </c>
      <c r="B263" s="265" t="s">
        <v>573</v>
      </c>
      <c r="C263" s="449">
        <v>11.85115782743809</v>
      </c>
      <c r="D263" s="274">
        <v>2.479912196685</v>
      </c>
      <c r="E263" s="272">
        <v>6.5211024537994771</v>
      </c>
      <c r="F263" s="279">
        <v>0</v>
      </c>
      <c r="G263" s="452">
        <v>0.16861361327751542</v>
      </c>
      <c r="H263" s="274">
        <v>0</v>
      </c>
      <c r="I263" s="272">
        <v>2.0382168687475559</v>
      </c>
      <c r="J263" s="270">
        <v>0</v>
      </c>
      <c r="K263" s="275">
        <v>11.207845132509547</v>
      </c>
      <c r="L263" s="425">
        <v>-5.4282687337023711E-2</v>
      </c>
      <c r="P263" s="440"/>
    </row>
    <row r="264" spans="1:16" x14ac:dyDescent="0.25">
      <c r="A264" s="265" t="s">
        <v>574</v>
      </c>
      <c r="B264" s="265" t="s">
        <v>575</v>
      </c>
      <c r="C264" s="449">
        <v>8.6161622020746371</v>
      </c>
      <c r="D264" s="274">
        <v>1.79712810898</v>
      </c>
      <c r="E264" s="272">
        <v>5.3182824179780077</v>
      </c>
      <c r="F264" s="279">
        <v>0</v>
      </c>
      <c r="G264" s="452">
        <v>0.21315875179674373</v>
      </c>
      <c r="H264" s="274">
        <v>0</v>
      </c>
      <c r="I264" s="272">
        <v>1.0015857390053327</v>
      </c>
      <c r="J264" s="270">
        <v>0</v>
      </c>
      <c r="K264" s="275">
        <v>8.3301550177600845</v>
      </c>
      <c r="L264" s="425">
        <v>-3.3194266496710867E-2</v>
      </c>
      <c r="P264" s="440"/>
    </row>
    <row r="265" spans="1:16" x14ac:dyDescent="0.25">
      <c r="A265" s="265" t="s">
        <v>576</v>
      </c>
      <c r="B265" s="265" t="s">
        <v>577</v>
      </c>
      <c r="C265" s="449">
        <v>10.627753468344341</v>
      </c>
      <c r="D265" s="274">
        <v>2.4282198526959999</v>
      </c>
      <c r="E265" s="272">
        <v>6.1114989519944336</v>
      </c>
      <c r="F265" s="279">
        <v>0</v>
      </c>
      <c r="G265" s="452">
        <v>0.26169489108730448</v>
      </c>
      <c r="H265" s="274">
        <v>0</v>
      </c>
      <c r="I265" s="272">
        <v>1.3991508412995817</v>
      </c>
      <c r="J265" s="270">
        <v>0</v>
      </c>
      <c r="K265" s="275">
        <v>10.200564537077319</v>
      </c>
      <c r="L265" s="425">
        <v>-4.0195600372123802E-2</v>
      </c>
      <c r="P265" s="440"/>
    </row>
    <row r="266" spans="1:16" x14ac:dyDescent="0.25">
      <c r="A266" s="265" t="s">
        <v>578</v>
      </c>
      <c r="B266" s="265" t="s">
        <v>579</v>
      </c>
      <c r="C266" s="449">
        <v>10.161972643946056</v>
      </c>
      <c r="D266" s="274">
        <v>2.4845949692259999</v>
      </c>
      <c r="E266" s="272">
        <v>6.0790730979530627</v>
      </c>
      <c r="F266" s="279">
        <v>0</v>
      </c>
      <c r="G266" s="452">
        <v>7.5187869586676073E-2</v>
      </c>
      <c r="H266" s="274">
        <v>0</v>
      </c>
      <c r="I266" s="272">
        <v>1.1087364657257175</v>
      </c>
      <c r="J266" s="270">
        <v>0</v>
      </c>
      <c r="K266" s="275">
        <v>9.747592402491458</v>
      </c>
      <c r="L266" s="425">
        <v>-4.0777539555911221E-2</v>
      </c>
      <c r="P266" s="440"/>
    </row>
    <row r="267" spans="1:16" x14ac:dyDescent="0.25">
      <c r="A267" s="265" t="s">
        <v>580</v>
      </c>
      <c r="B267" s="265" t="s">
        <v>581</v>
      </c>
      <c r="C267" s="449">
        <v>30.755709006236479</v>
      </c>
      <c r="D267" s="274">
        <v>4.2937041229980002</v>
      </c>
      <c r="E267" s="272">
        <v>23.418122698799561</v>
      </c>
      <c r="F267" s="279">
        <v>1.4048125148897284</v>
      </c>
      <c r="G267" s="452">
        <v>0</v>
      </c>
      <c r="H267" s="274">
        <v>0</v>
      </c>
      <c r="I267" s="272">
        <v>0.92834292423411213</v>
      </c>
      <c r="J267" s="270">
        <v>0.52376263188458205</v>
      </c>
      <c r="K267" s="275">
        <v>30.568744892805984</v>
      </c>
      <c r="L267" s="425">
        <v>-6.0790051496645162E-3</v>
      </c>
      <c r="P267" s="440"/>
    </row>
    <row r="268" spans="1:16" x14ac:dyDescent="0.25">
      <c r="A268" s="265" t="s">
        <v>582</v>
      </c>
      <c r="B268" s="265" t="s">
        <v>583</v>
      </c>
      <c r="C268" s="449">
        <v>7.8679770115559471</v>
      </c>
      <c r="D268" s="274">
        <v>1.7225249231100002</v>
      </c>
      <c r="E268" s="272">
        <v>4.1877528428137252</v>
      </c>
      <c r="F268" s="279">
        <v>0</v>
      </c>
      <c r="G268" s="452">
        <v>8.9320176889303993E-2</v>
      </c>
      <c r="H268" s="274">
        <v>0</v>
      </c>
      <c r="I268" s="272">
        <v>1.0830669627804381</v>
      </c>
      <c r="J268" s="270">
        <v>0.35321603890782866</v>
      </c>
      <c r="K268" s="275">
        <v>7.4358809445012959</v>
      </c>
      <c r="L268" s="425">
        <v>-5.4918318447044014E-2</v>
      </c>
      <c r="P268" s="440"/>
    </row>
    <row r="269" spans="1:16" x14ac:dyDescent="0.25">
      <c r="A269" s="265" t="s">
        <v>584</v>
      </c>
      <c r="B269" s="286" t="s">
        <v>1275</v>
      </c>
      <c r="C269" s="449">
        <v>205.05986104055094</v>
      </c>
      <c r="D269" s="274">
        <v>98.101207701258005</v>
      </c>
      <c r="E269" s="272">
        <v>93.096100355533579</v>
      </c>
      <c r="F269" s="279">
        <v>5.5892562532540708</v>
      </c>
      <c r="G269" s="452">
        <v>0</v>
      </c>
      <c r="H269" s="274">
        <v>6.1434819999999997</v>
      </c>
      <c r="I269" s="272">
        <v>5.6411402373068356</v>
      </c>
      <c r="J269" s="270">
        <v>0</v>
      </c>
      <c r="K269" s="275">
        <v>208.57118654735251</v>
      </c>
      <c r="L269" s="425">
        <v>1.7123416981674432E-2</v>
      </c>
      <c r="P269" s="440"/>
    </row>
    <row r="270" spans="1:16" x14ac:dyDescent="0.25">
      <c r="A270" s="265" t="s">
        <v>586</v>
      </c>
      <c r="B270" s="286" t="s">
        <v>1276</v>
      </c>
      <c r="C270" s="449">
        <v>248.72488690156013</v>
      </c>
      <c r="D270" s="274">
        <v>141.61173356134299</v>
      </c>
      <c r="E270" s="272">
        <v>91.128505519909922</v>
      </c>
      <c r="F270" s="279">
        <v>5.4664801035341624</v>
      </c>
      <c r="G270" s="452">
        <v>0</v>
      </c>
      <c r="H270" s="274">
        <v>10.787027</v>
      </c>
      <c r="I270" s="272">
        <v>3.840295044683872</v>
      </c>
      <c r="J270" s="270">
        <v>0</v>
      </c>
      <c r="K270" s="275">
        <v>252.83404122947096</v>
      </c>
      <c r="L270" s="425">
        <v>1.6520881280115498E-2</v>
      </c>
      <c r="P270" s="440"/>
    </row>
    <row r="271" spans="1:16" x14ac:dyDescent="0.25">
      <c r="A271" s="265" t="s">
        <v>588</v>
      </c>
      <c r="B271" s="265" t="s">
        <v>589</v>
      </c>
      <c r="C271" s="449">
        <v>14.665436810038422</v>
      </c>
      <c r="D271" s="274">
        <v>4.8038138852999994</v>
      </c>
      <c r="E271" s="272">
        <v>8.5212344184207591</v>
      </c>
      <c r="F271" s="279">
        <v>0</v>
      </c>
      <c r="G271" s="452">
        <v>7.8512927640035757E-2</v>
      </c>
      <c r="H271" s="274">
        <v>0</v>
      </c>
      <c r="I271" s="272">
        <v>0.85042530464978894</v>
      </c>
      <c r="J271" s="270">
        <v>1.2794882664025165E-2</v>
      </c>
      <c r="K271" s="275">
        <v>14.26678141867461</v>
      </c>
      <c r="L271" s="425">
        <v>-2.7183328838247388E-2</v>
      </c>
      <c r="P271" s="440"/>
    </row>
    <row r="272" spans="1:16" x14ac:dyDescent="0.25">
      <c r="A272" s="265" t="s">
        <v>590</v>
      </c>
      <c r="B272" s="265" t="s">
        <v>591</v>
      </c>
      <c r="C272" s="449">
        <v>13.503915293216668</v>
      </c>
      <c r="D272" s="274">
        <v>3.9158343920150003</v>
      </c>
      <c r="E272" s="272">
        <v>6.0301410143171861</v>
      </c>
      <c r="F272" s="279">
        <v>0</v>
      </c>
      <c r="G272" s="452">
        <v>0.25876434819689709</v>
      </c>
      <c r="H272" s="274">
        <v>0</v>
      </c>
      <c r="I272" s="272">
        <v>2.53114909995243</v>
      </c>
      <c r="J272" s="270">
        <v>0</v>
      </c>
      <c r="K272" s="275">
        <v>12.735888854481514</v>
      </c>
      <c r="L272" s="425">
        <v>-5.6874352516188505E-2</v>
      </c>
      <c r="P272" s="440"/>
    </row>
    <row r="273" spans="1:16" x14ac:dyDescent="0.25">
      <c r="A273" s="265" t="s">
        <v>592</v>
      </c>
      <c r="B273" s="286" t="s">
        <v>1277</v>
      </c>
      <c r="C273" s="449">
        <v>210.10056974515942</v>
      </c>
      <c r="D273" s="274">
        <v>82.035839452488005</v>
      </c>
      <c r="E273" s="272">
        <v>117.16080905271687</v>
      </c>
      <c r="F273" s="279">
        <v>7.0280673715067952</v>
      </c>
      <c r="G273" s="452">
        <v>0</v>
      </c>
      <c r="H273" s="274">
        <v>6.6028580000000003</v>
      </c>
      <c r="I273" s="272">
        <v>1.8639926570344671</v>
      </c>
      <c r="J273" s="270">
        <v>0</v>
      </c>
      <c r="K273" s="275">
        <v>214.69156653374617</v>
      </c>
      <c r="L273" s="425">
        <v>2.18514247446134E-2</v>
      </c>
      <c r="P273" s="440"/>
    </row>
    <row r="274" spans="1:16" x14ac:dyDescent="0.25">
      <c r="A274" s="265" t="s">
        <v>594</v>
      </c>
      <c r="B274" s="265" t="s">
        <v>595</v>
      </c>
      <c r="C274" s="449">
        <v>10.257120951104643</v>
      </c>
      <c r="D274" s="274">
        <v>2.6352196095119997</v>
      </c>
      <c r="E274" s="272">
        <v>5.4688978038811484</v>
      </c>
      <c r="F274" s="279">
        <v>0</v>
      </c>
      <c r="G274" s="452">
        <v>0.10578963648097925</v>
      </c>
      <c r="H274" s="274">
        <v>0</v>
      </c>
      <c r="I274" s="272">
        <v>1.5065408901618424</v>
      </c>
      <c r="J274" s="270">
        <v>8.3386388462326586E-2</v>
      </c>
      <c r="K274" s="275">
        <v>9.7998343284982958</v>
      </c>
      <c r="L274" s="425">
        <v>-4.4582356470808625E-2</v>
      </c>
      <c r="P274" s="440"/>
    </row>
    <row r="275" spans="1:16" x14ac:dyDescent="0.25">
      <c r="A275" s="265" t="s">
        <v>596</v>
      </c>
      <c r="B275" s="265" t="s">
        <v>597</v>
      </c>
      <c r="C275" s="449">
        <v>14.075727179086687</v>
      </c>
      <c r="D275" s="274">
        <v>2.2210912124790001</v>
      </c>
      <c r="E275" s="272">
        <v>10.267358164130066</v>
      </c>
      <c r="F275" s="279">
        <v>0</v>
      </c>
      <c r="G275" s="452">
        <v>0.15775689432845955</v>
      </c>
      <c r="H275" s="274">
        <v>0</v>
      </c>
      <c r="I275" s="272">
        <v>1.3385519271417501</v>
      </c>
      <c r="J275" s="270">
        <v>0</v>
      </c>
      <c r="K275" s="275">
        <v>13.984758198079275</v>
      </c>
      <c r="L275" s="425">
        <v>-6.4628263854510804E-3</v>
      </c>
      <c r="P275" s="440"/>
    </row>
    <row r="276" spans="1:16" x14ac:dyDescent="0.25">
      <c r="A276" s="265" t="s">
        <v>598</v>
      </c>
      <c r="B276" s="265" t="s">
        <v>599</v>
      </c>
      <c r="C276" s="449">
        <v>404.40175891607072</v>
      </c>
      <c r="D276" s="274">
        <v>191.96426563516002</v>
      </c>
      <c r="E276" s="272">
        <v>187.59382704562563</v>
      </c>
      <c r="F276" s="279">
        <v>11.253078404974639</v>
      </c>
      <c r="G276" s="452">
        <v>0</v>
      </c>
      <c r="H276" s="274">
        <v>12.641235999999999</v>
      </c>
      <c r="I276" s="272">
        <v>5.3733974237257431</v>
      </c>
      <c r="J276" s="270">
        <v>0</v>
      </c>
      <c r="K276" s="275">
        <v>408.82580450948603</v>
      </c>
      <c r="L276" s="425">
        <v>1.0939728860906063E-2</v>
      </c>
      <c r="P276" s="440"/>
    </row>
    <row r="277" spans="1:16" x14ac:dyDescent="0.25">
      <c r="A277" s="265" t="s">
        <v>600</v>
      </c>
      <c r="B277" s="265" t="s">
        <v>601</v>
      </c>
      <c r="C277" s="449">
        <v>15.433399728165412</v>
      </c>
      <c r="D277" s="274">
        <v>3.9029865981159997</v>
      </c>
      <c r="E277" s="272">
        <v>9.9385466378642899</v>
      </c>
      <c r="F277" s="279">
        <v>0</v>
      </c>
      <c r="G277" s="452">
        <v>3.1525745251616455E-3</v>
      </c>
      <c r="H277" s="274">
        <v>0</v>
      </c>
      <c r="I277" s="272">
        <v>1.1951413705174012</v>
      </c>
      <c r="J277" s="270">
        <v>0</v>
      </c>
      <c r="K277" s="275">
        <v>15.039827181022853</v>
      </c>
      <c r="L277" s="425">
        <v>-2.5501351230105409E-2</v>
      </c>
      <c r="P277" s="440"/>
    </row>
    <row r="278" spans="1:16" x14ac:dyDescent="0.25">
      <c r="A278" s="265" t="s">
        <v>602</v>
      </c>
      <c r="B278" s="265" t="s">
        <v>603</v>
      </c>
      <c r="C278" s="449">
        <v>218.05715725481897</v>
      </c>
      <c r="D278" s="274">
        <v>62.537630936966011</v>
      </c>
      <c r="E278" s="272">
        <v>134.51961242135241</v>
      </c>
      <c r="F278" s="279">
        <v>8.0688336650681798</v>
      </c>
      <c r="G278" s="452">
        <v>0</v>
      </c>
      <c r="H278" s="274">
        <v>4.328805</v>
      </c>
      <c r="I278" s="272">
        <v>5.867970972159803</v>
      </c>
      <c r="J278" s="270">
        <v>4.0827968809697435</v>
      </c>
      <c r="K278" s="275">
        <v>219.40564987651615</v>
      </c>
      <c r="L278" s="425">
        <v>6.1841245601553154E-3</v>
      </c>
      <c r="P278" s="440"/>
    </row>
    <row r="279" spans="1:16" x14ac:dyDescent="0.25">
      <c r="A279" s="265" t="s">
        <v>604</v>
      </c>
      <c r="B279" s="265" t="s">
        <v>1091</v>
      </c>
      <c r="C279" s="449">
        <v>20.923691540240576</v>
      </c>
      <c r="D279" s="274">
        <v>5.3404999220730005</v>
      </c>
      <c r="E279" s="272">
        <v>15.511393354953343</v>
      </c>
      <c r="F279" s="279">
        <v>0</v>
      </c>
      <c r="G279" s="452">
        <v>0</v>
      </c>
      <c r="H279" s="274">
        <v>0</v>
      </c>
      <c r="I279" s="272">
        <v>0</v>
      </c>
      <c r="J279" s="270">
        <v>0.19742345310282894</v>
      </c>
      <c r="K279" s="275">
        <v>21.049316730129174</v>
      </c>
      <c r="L279" s="425">
        <v>6.0039687378776038E-3</v>
      </c>
      <c r="P279" s="440"/>
    </row>
    <row r="280" spans="1:16" x14ac:dyDescent="0.25">
      <c r="A280" s="265" t="s">
        <v>606</v>
      </c>
      <c r="B280" s="265" t="s">
        <v>607</v>
      </c>
      <c r="C280" s="449">
        <v>97.610684640053719</v>
      </c>
      <c r="D280" s="274">
        <v>38.869079982857997</v>
      </c>
      <c r="E280" s="272">
        <v>53.255791998300225</v>
      </c>
      <c r="F280" s="279">
        <v>3.1974575453082172</v>
      </c>
      <c r="G280" s="452">
        <v>0</v>
      </c>
      <c r="H280" s="274">
        <v>1.379939</v>
      </c>
      <c r="I280" s="272">
        <v>2.3914981050797741</v>
      </c>
      <c r="J280" s="270">
        <v>0</v>
      </c>
      <c r="K280" s="275">
        <v>99.093766631546202</v>
      </c>
      <c r="L280" s="425">
        <v>1.5193848879981249E-2</v>
      </c>
      <c r="P280" s="440"/>
    </row>
    <row r="281" spans="1:16" x14ac:dyDescent="0.25">
      <c r="A281" s="265" t="s">
        <v>608</v>
      </c>
      <c r="B281" s="286" t="s">
        <v>1278</v>
      </c>
      <c r="C281" s="449">
        <v>138.76656007025937</v>
      </c>
      <c r="D281" s="274">
        <v>36.339934654303995</v>
      </c>
      <c r="E281" s="272">
        <v>93.103666274182785</v>
      </c>
      <c r="F281" s="279">
        <v>5.6033923548224269</v>
      </c>
      <c r="G281" s="452">
        <v>0</v>
      </c>
      <c r="H281" s="274">
        <v>2.0325500000000001</v>
      </c>
      <c r="I281" s="272">
        <v>2.4125179537850396</v>
      </c>
      <c r="J281" s="270">
        <v>0</v>
      </c>
      <c r="K281" s="275">
        <v>139.49206123709422</v>
      </c>
      <c r="L281" s="425">
        <v>5.2282132414863845E-3</v>
      </c>
      <c r="P281" s="440"/>
    </row>
    <row r="282" spans="1:16" x14ac:dyDescent="0.25">
      <c r="A282" s="265" t="s">
        <v>610</v>
      </c>
      <c r="B282" s="265" t="s">
        <v>611</v>
      </c>
      <c r="C282" s="449">
        <v>316.43285848383721</v>
      </c>
      <c r="D282" s="274">
        <v>81.919506450304993</v>
      </c>
      <c r="E282" s="272">
        <v>216.06630327023063</v>
      </c>
      <c r="F282" s="279">
        <v>12.960491448579758</v>
      </c>
      <c r="G282" s="452">
        <v>0</v>
      </c>
      <c r="H282" s="274">
        <v>9.2485619999999997</v>
      </c>
      <c r="I282" s="272">
        <v>2.7591298825474713</v>
      </c>
      <c r="J282" s="270">
        <v>1.4831112461616305</v>
      </c>
      <c r="K282" s="275">
        <v>324.43710429782448</v>
      </c>
      <c r="L282" s="425">
        <v>2.5295242258781131E-2</v>
      </c>
      <c r="P282" s="440"/>
    </row>
    <row r="283" spans="1:16" x14ac:dyDescent="0.25">
      <c r="A283" s="265" t="s">
        <v>612</v>
      </c>
      <c r="B283" s="265" t="s">
        <v>613</v>
      </c>
      <c r="C283" s="449">
        <v>7.2121866659353762</v>
      </c>
      <c r="D283" s="274">
        <v>1.065784004747</v>
      </c>
      <c r="E283" s="272">
        <v>4.9401236617107678</v>
      </c>
      <c r="F283" s="279">
        <v>0</v>
      </c>
      <c r="G283" s="452">
        <v>0.20337172411435531</v>
      </c>
      <c r="H283" s="274">
        <v>0</v>
      </c>
      <c r="I283" s="272">
        <v>0.84291293327207795</v>
      </c>
      <c r="J283" s="270">
        <v>0</v>
      </c>
      <c r="K283" s="275">
        <v>7.052192323844201</v>
      </c>
      <c r="L283" s="425">
        <v>-2.2183888119099986E-2</v>
      </c>
      <c r="P283" s="440"/>
    </row>
    <row r="284" spans="1:16" x14ac:dyDescent="0.25">
      <c r="A284" s="265" t="s">
        <v>614</v>
      </c>
      <c r="B284" s="265" t="s">
        <v>615</v>
      </c>
      <c r="C284" s="449">
        <v>15.093196221416955</v>
      </c>
      <c r="D284" s="274">
        <v>2.5516299068269999</v>
      </c>
      <c r="E284" s="272">
        <v>8.2613507579759577</v>
      </c>
      <c r="F284" s="279">
        <v>0</v>
      </c>
      <c r="G284" s="452">
        <v>0.45537617316013684</v>
      </c>
      <c r="H284" s="274">
        <v>0</v>
      </c>
      <c r="I284" s="272">
        <v>3.0016110604006543</v>
      </c>
      <c r="J284" s="270">
        <v>8.0652480918539549E-2</v>
      </c>
      <c r="K284" s="275">
        <v>14.350620379282287</v>
      </c>
      <c r="L284" s="425">
        <v>-4.9199376410476094E-2</v>
      </c>
      <c r="P284" s="440"/>
    </row>
    <row r="285" spans="1:16" x14ac:dyDescent="0.25">
      <c r="A285" s="265" t="s">
        <v>618</v>
      </c>
      <c r="B285" s="286" t="s">
        <v>1279</v>
      </c>
      <c r="C285" s="449">
        <v>185.99842890576653</v>
      </c>
      <c r="D285" s="274">
        <v>46.205493712512002</v>
      </c>
      <c r="E285" s="272">
        <v>126.1333720091236</v>
      </c>
      <c r="F285" s="279">
        <v>7.5660593573862762</v>
      </c>
      <c r="G285" s="452">
        <v>0</v>
      </c>
      <c r="H285" s="274">
        <v>0.70862700000000001</v>
      </c>
      <c r="I285" s="272">
        <v>5.4671825217220604</v>
      </c>
      <c r="J285" s="270">
        <v>0</v>
      </c>
      <c r="K285" s="275">
        <v>186.08073460074397</v>
      </c>
      <c r="L285" s="425">
        <v>4.4250747418481942E-4</v>
      </c>
      <c r="P285" s="440"/>
    </row>
    <row r="286" spans="1:16" x14ac:dyDescent="0.25">
      <c r="A286" s="265" t="s">
        <v>620</v>
      </c>
      <c r="B286" s="265" t="s">
        <v>621</v>
      </c>
      <c r="C286" s="449">
        <v>9.71714060692541</v>
      </c>
      <c r="D286" s="274">
        <v>1.8587667020399998</v>
      </c>
      <c r="E286" s="272">
        <v>5.8779358014128968</v>
      </c>
      <c r="F286" s="279">
        <v>0</v>
      </c>
      <c r="G286" s="452">
        <v>0.23231019054986426</v>
      </c>
      <c r="H286" s="274">
        <v>0</v>
      </c>
      <c r="I286" s="272">
        <v>1.1072606980169912</v>
      </c>
      <c r="J286" s="270">
        <v>0.25188566258392581</v>
      </c>
      <c r="K286" s="275">
        <v>9.3281590546036774</v>
      </c>
      <c r="L286" s="425">
        <v>-4.0030454231001378E-2</v>
      </c>
      <c r="P286" s="440"/>
    </row>
    <row r="287" spans="1:16" x14ac:dyDescent="0.25">
      <c r="A287" s="265" t="s">
        <v>622</v>
      </c>
      <c r="B287" s="265" t="s">
        <v>623</v>
      </c>
      <c r="C287" s="449">
        <v>10.379581848557535</v>
      </c>
      <c r="D287" s="274">
        <v>3.9182938648750003</v>
      </c>
      <c r="E287" s="272">
        <v>4.7686661343647145</v>
      </c>
      <c r="F287" s="279">
        <v>0</v>
      </c>
      <c r="G287" s="452">
        <v>0.13998007848163677</v>
      </c>
      <c r="H287" s="274">
        <v>0</v>
      </c>
      <c r="I287" s="272">
        <v>1.0526599812534612</v>
      </c>
      <c r="J287" s="270">
        <v>9.8264353127029441E-2</v>
      </c>
      <c r="K287" s="275">
        <v>9.9778644121018427</v>
      </c>
      <c r="L287" s="425">
        <v>-3.8702660889130117E-2</v>
      </c>
      <c r="P287" s="440"/>
    </row>
    <row r="288" spans="1:16" x14ac:dyDescent="0.25">
      <c r="A288" s="265" t="s">
        <v>624</v>
      </c>
      <c r="B288" s="265" t="s">
        <v>625</v>
      </c>
      <c r="C288" s="449">
        <v>14.679354050752092</v>
      </c>
      <c r="D288" s="274">
        <v>4.0293092870530005</v>
      </c>
      <c r="E288" s="272">
        <v>6.9011835961421966</v>
      </c>
      <c r="F288" s="279">
        <v>0</v>
      </c>
      <c r="G288" s="452">
        <v>0.3006171474419026</v>
      </c>
      <c r="H288" s="274">
        <v>0</v>
      </c>
      <c r="I288" s="272">
        <v>2.4220689201778773</v>
      </c>
      <c r="J288" s="270">
        <v>0.18186004072250989</v>
      </c>
      <c r="K288" s="275">
        <v>13.835038991537488</v>
      </c>
      <c r="L288" s="425">
        <v>-5.751718068080431E-2</v>
      </c>
      <c r="P288" s="440"/>
    </row>
    <row r="289" spans="1:16" x14ac:dyDescent="0.25">
      <c r="A289" s="265" t="s">
        <v>626</v>
      </c>
      <c r="B289" s="265" t="s">
        <v>627</v>
      </c>
      <c r="C289" s="449">
        <v>12.2636204616234</v>
      </c>
      <c r="D289" s="274">
        <v>2.167979219972</v>
      </c>
      <c r="E289" s="272">
        <v>8.4018024603228874</v>
      </c>
      <c r="F289" s="279">
        <v>0</v>
      </c>
      <c r="G289" s="452">
        <v>0.1915870546991516</v>
      </c>
      <c r="H289" s="274">
        <v>0</v>
      </c>
      <c r="I289" s="272">
        <v>0.86407751683317657</v>
      </c>
      <c r="J289" s="270">
        <v>0.26762021336024611</v>
      </c>
      <c r="K289" s="275">
        <v>11.893066465187461</v>
      </c>
      <c r="L289" s="425">
        <v>-3.0215709756797791E-2</v>
      </c>
      <c r="P289" s="440"/>
    </row>
    <row r="290" spans="1:16" x14ac:dyDescent="0.25">
      <c r="A290" s="265" t="s">
        <v>628</v>
      </c>
      <c r="B290" s="265" t="s">
        <v>629</v>
      </c>
      <c r="C290" s="449">
        <v>14.958772903397922</v>
      </c>
      <c r="D290" s="274">
        <v>3.4255800592700001</v>
      </c>
      <c r="E290" s="272">
        <v>6.6612251058445642</v>
      </c>
      <c r="F290" s="279">
        <v>0</v>
      </c>
      <c r="G290" s="452">
        <v>0.29516229860773491</v>
      </c>
      <c r="H290" s="274">
        <v>0</v>
      </c>
      <c r="I290" s="272">
        <v>3.3560364660015201</v>
      </c>
      <c r="J290" s="270">
        <v>0.17605145018399626</v>
      </c>
      <c r="K290" s="275">
        <v>13.914055379907815</v>
      </c>
      <c r="L290" s="425">
        <v>-6.9839787677557205E-2</v>
      </c>
      <c r="P290" s="440"/>
    </row>
    <row r="291" spans="1:16" x14ac:dyDescent="0.25">
      <c r="A291" s="265" t="s">
        <v>630</v>
      </c>
      <c r="B291" s="265" t="s">
        <v>631</v>
      </c>
      <c r="C291" s="449">
        <v>11.019659442282299</v>
      </c>
      <c r="D291" s="274">
        <v>1.8177587770249999</v>
      </c>
      <c r="E291" s="272">
        <v>6.3377434384678883</v>
      </c>
      <c r="F291" s="279">
        <v>0</v>
      </c>
      <c r="G291" s="452">
        <v>0.16026791100850762</v>
      </c>
      <c r="H291" s="274">
        <v>0</v>
      </c>
      <c r="I291" s="272">
        <v>1.9356462396217771</v>
      </c>
      <c r="J291" s="270">
        <v>0.11642904711634351</v>
      </c>
      <c r="K291" s="275">
        <v>10.367845413239515</v>
      </c>
      <c r="L291" s="425">
        <v>-5.9150106449005278E-2</v>
      </c>
      <c r="P291" s="440"/>
    </row>
    <row r="292" spans="1:16" x14ac:dyDescent="0.25">
      <c r="A292" s="265" t="s">
        <v>632</v>
      </c>
      <c r="B292" s="265" t="s">
        <v>633</v>
      </c>
      <c r="C292" s="449">
        <v>13.098365252439294</v>
      </c>
      <c r="D292" s="274">
        <v>2.7028678860199995</v>
      </c>
      <c r="E292" s="272">
        <v>6.5500209156378029</v>
      </c>
      <c r="F292" s="279">
        <v>0</v>
      </c>
      <c r="G292" s="452">
        <v>0.3116090037934357</v>
      </c>
      <c r="H292" s="274">
        <v>0</v>
      </c>
      <c r="I292" s="272">
        <v>2.6969458653794676</v>
      </c>
      <c r="J292" s="270">
        <v>2.6067209387839466E-2</v>
      </c>
      <c r="K292" s="275">
        <v>12.287510880218546</v>
      </c>
      <c r="L292" s="425">
        <v>-6.1905005441021968E-2</v>
      </c>
      <c r="P292" s="440"/>
    </row>
    <row r="293" spans="1:16" x14ac:dyDescent="0.25">
      <c r="A293" s="265" t="s">
        <v>634</v>
      </c>
      <c r="B293" s="265" t="s">
        <v>635</v>
      </c>
      <c r="C293" s="449">
        <v>11.814266860854357</v>
      </c>
      <c r="D293" s="274">
        <v>2.2617711319980001</v>
      </c>
      <c r="E293" s="272">
        <v>7.7632203399606476</v>
      </c>
      <c r="F293" s="279">
        <v>0</v>
      </c>
      <c r="G293" s="452">
        <v>5.6629203317695796E-2</v>
      </c>
      <c r="H293" s="274">
        <v>0</v>
      </c>
      <c r="I293" s="272">
        <v>1.2585590031347482</v>
      </c>
      <c r="J293" s="270">
        <v>0</v>
      </c>
      <c r="K293" s="275">
        <v>11.340179678411092</v>
      </c>
      <c r="L293" s="425">
        <v>-4.0128362430521647E-2</v>
      </c>
      <c r="P293" s="440"/>
    </row>
    <row r="294" spans="1:16" x14ac:dyDescent="0.25">
      <c r="A294" s="265" t="s">
        <v>636</v>
      </c>
      <c r="B294" s="265" t="s">
        <v>637</v>
      </c>
      <c r="C294" s="449">
        <v>17.709436282689644</v>
      </c>
      <c r="D294" s="274">
        <v>3.80378996494</v>
      </c>
      <c r="E294" s="272">
        <v>9.5842872571295619</v>
      </c>
      <c r="F294" s="279">
        <v>0</v>
      </c>
      <c r="G294" s="452">
        <v>0.34759877330128691</v>
      </c>
      <c r="H294" s="274">
        <v>0</v>
      </c>
      <c r="I294" s="272">
        <v>2.95306428201319</v>
      </c>
      <c r="J294" s="270">
        <v>0.10264460424707811</v>
      </c>
      <c r="K294" s="275">
        <v>16.791384881631117</v>
      </c>
      <c r="L294" s="425">
        <v>-5.1839673855451303E-2</v>
      </c>
      <c r="P294" s="440"/>
    </row>
    <row r="295" spans="1:16" x14ac:dyDescent="0.25">
      <c r="A295" s="265" t="s">
        <v>638</v>
      </c>
      <c r="B295" s="265" t="s">
        <v>639</v>
      </c>
      <c r="C295" s="449">
        <v>8.1307939570940437</v>
      </c>
      <c r="D295" s="274">
        <v>2.6728132903039996</v>
      </c>
      <c r="E295" s="272">
        <v>3.856570094501524</v>
      </c>
      <c r="F295" s="279">
        <v>0</v>
      </c>
      <c r="G295" s="452">
        <v>0.34932606401829358</v>
      </c>
      <c r="H295" s="274">
        <v>0</v>
      </c>
      <c r="I295" s="272">
        <v>0.97541003401063198</v>
      </c>
      <c r="J295" s="270">
        <v>0</v>
      </c>
      <c r="K295" s="275">
        <v>7.8541194828344478</v>
      </c>
      <c r="L295" s="425">
        <v>-3.4027977552942408E-2</v>
      </c>
      <c r="P295" s="440"/>
    </row>
    <row r="296" spans="1:16" x14ac:dyDescent="0.25">
      <c r="A296" s="265" t="s">
        <v>640</v>
      </c>
      <c r="B296" s="265" t="s">
        <v>641</v>
      </c>
      <c r="C296" s="449">
        <v>128.93178165944599</v>
      </c>
      <c r="D296" s="274">
        <v>67.371475765001009</v>
      </c>
      <c r="E296" s="272">
        <v>53.903980418538794</v>
      </c>
      <c r="F296" s="279">
        <v>3.2339418963880093</v>
      </c>
      <c r="G296" s="452">
        <v>0</v>
      </c>
      <c r="H296" s="274">
        <v>4.7316060000000002</v>
      </c>
      <c r="I296" s="272">
        <v>1.7554379960564521</v>
      </c>
      <c r="J296" s="270">
        <v>0</v>
      </c>
      <c r="K296" s="275">
        <v>130.99644207598425</v>
      </c>
      <c r="L296" s="425">
        <v>1.601358788317803E-2</v>
      </c>
      <c r="P296" s="440"/>
    </row>
    <row r="297" spans="1:16" x14ac:dyDescent="0.25">
      <c r="A297" s="265" t="s">
        <v>642</v>
      </c>
      <c r="B297" s="265" t="s">
        <v>947</v>
      </c>
      <c r="C297" s="449">
        <v>48.662093996289585</v>
      </c>
      <c r="D297" s="274">
        <v>24.223488621081003</v>
      </c>
      <c r="E297" s="272">
        <v>24.465714891111055</v>
      </c>
      <c r="F297" s="279">
        <v>0</v>
      </c>
      <c r="G297" s="452">
        <v>0</v>
      </c>
      <c r="H297" s="274">
        <v>0</v>
      </c>
      <c r="I297" s="272">
        <v>0</v>
      </c>
      <c r="J297" s="270">
        <v>0</v>
      </c>
      <c r="K297" s="275">
        <v>48.689203512192059</v>
      </c>
      <c r="L297" s="425">
        <v>5.5709719159518622E-4</v>
      </c>
      <c r="P297" s="440"/>
    </row>
    <row r="298" spans="1:16" x14ac:dyDescent="0.25">
      <c r="A298" s="265" t="s">
        <v>644</v>
      </c>
      <c r="B298" s="265" t="s">
        <v>645</v>
      </c>
      <c r="C298" s="449">
        <v>169.26719384623883</v>
      </c>
      <c r="D298" s="274">
        <v>70.414697899963997</v>
      </c>
      <c r="E298" s="272">
        <v>87.517337003609441</v>
      </c>
      <c r="F298" s="279">
        <v>5.2852911523635537</v>
      </c>
      <c r="G298" s="452">
        <v>0</v>
      </c>
      <c r="H298" s="274">
        <v>4.3887140000000002</v>
      </c>
      <c r="I298" s="272">
        <v>4.4160466378683818</v>
      </c>
      <c r="J298" s="270">
        <v>0</v>
      </c>
      <c r="K298" s="275">
        <v>172.02208669380539</v>
      </c>
      <c r="L298" s="425">
        <v>1.6275409221169532E-2</v>
      </c>
      <c r="P298" s="440"/>
    </row>
    <row r="299" spans="1:16" x14ac:dyDescent="0.25">
      <c r="A299" s="265" t="s">
        <v>646</v>
      </c>
      <c r="B299" s="265" t="s">
        <v>647</v>
      </c>
      <c r="C299" s="449">
        <v>121.78463302441691</v>
      </c>
      <c r="D299" s="274">
        <v>44.338866379401004</v>
      </c>
      <c r="E299" s="272">
        <v>70.527294076330065</v>
      </c>
      <c r="F299" s="279">
        <v>4.2299819169877919</v>
      </c>
      <c r="G299" s="452">
        <v>0</v>
      </c>
      <c r="H299" s="274">
        <v>3.0825990000000001</v>
      </c>
      <c r="I299" s="272">
        <v>1.5538791422212965</v>
      </c>
      <c r="J299" s="270">
        <v>0</v>
      </c>
      <c r="K299" s="275">
        <v>123.73262051494017</v>
      </c>
      <c r="L299" s="425">
        <v>1.5995347213738402E-2</v>
      </c>
      <c r="P299" s="440"/>
    </row>
    <row r="300" spans="1:16" x14ac:dyDescent="0.25">
      <c r="A300" s="265" t="s">
        <v>648</v>
      </c>
      <c r="B300" s="265" t="s">
        <v>649</v>
      </c>
      <c r="C300" s="449">
        <v>273.97135307235789</v>
      </c>
      <c r="D300" s="274">
        <v>158.67081610906899</v>
      </c>
      <c r="E300" s="272">
        <v>93.398869126345275</v>
      </c>
      <c r="F300" s="279">
        <v>5.6402605708744673</v>
      </c>
      <c r="G300" s="452">
        <v>0</v>
      </c>
      <c r="H300" s="274">
        <v>8.0875249999999994</v>
      </c>
      <c r="I300" s="272">
        <v>9.7789562448897449</v>
      </c>
      <c r="J300" s="270">
        <v>0</v>
      </c>
      <c r="K300" s="275">
        <v>275.57642705117848</v>
      </c>
      <c r="L300" s="425">
        <v>5.8585467452018118E-3</v>
      </c>
      <c r="P300" s="440"/>
    </row>
    <row r="301" spans="1:16" x14ac:dyDescent="0.25">
      <c r="A301" s="265" t="s">
        <v>650</v>
      </c>
      <c r="B301" s="265" t="s">
        <v>651</v>
      </c>
      <c r="C301" s="449">
        <v>10.925131706112577</v>
      </c>
      <c r="D301" s="274">
        <v>1.85926174226</v>
      </c>
      <c r="E301" s="272">
        <v>7.6577634790630622</v>
      </c>
      <c r="F301" s="279">
        <v>0</v>
      </c>
      <c r="G301" s="452">
        <v>0.15161573058899255</v>
      </c>
      <c r="H301" s="274">
        <v>0</v>
      </c>
      <c r="I301" s="272">
        <v>1.1703861296126412</v>
      </c>
      <c r="J301" s="270">
        <v>0</v>
      </c>
      <c r="K301" s="275">
        <v>10.839027081524698</v>
      </c>
      <c r="L301" s="425">
        <v>-7.8813351549532045E-3</v>
      </c>
      <c r="P301" s="440"/>
    </row>
    <row r="302" spans="1:16" x14ac:dyDescent="0.25">
      <c r="A302" s="265" t="s">
        <v>652</v>
      </c>
      <c r="B302" s="265" t="s">
        <v>653</v>
      </c>
      <c r="C302" s="449">
        <v>16.075286977030036</v>
      </c>
      <c r="D302" s="274">
        <v>2.4339348751759999</v>
      </c>
      <c r="E302" s="272">
        <v>10.903827818340117</v>
      </c>
      <c r="F302" s="279">
        <v>0</v>
      </c>
      <c r="G302" s="452">
        <v>0.19938754057083763</v>
      </c>
      <c r="H302" s="274">
        <v>0</v>
      </c>
      <c r="I302" s="272">
        <v>2.0828757521448056</v>
      </c>
      <c r="J302" s="270">
        <v>0</v>
      </c>
      <c r="K302" s="275">
        <v>15.620025986231759</v>
      </c>
      <c r="L302" s="425">
        <v>-2.8320551381060776E-2</v>
      </c>
      <c r="P302" s="440"/>
    </row>
    <row r="303" spans="1:16" x14ac:dyDescent="0.25">
      <c r="A303" s="265" t="s">
        <v>654</v>
      </c>
      <c r="B303" s="265" t="s">
        <v>655</v>
      </c>
      <c r="C303" s="449">
        <v>11.23355896449392</v>
      </c>
      <c r="D303" s="274">
        <v>2.5724420318619998</v>
      </c>
      <c r="E303" s="272">
        <v>6.7766019474316606</v>
      </c>
      <c r="F303" s="279">
        <v>0</v>
      </c>
      <c r="G303" s="452">
        <v>0.1014495274364129</v>
      </c>
      <c r="H303" s="274">
        <v>0</v>
      </c>
      <c r="I303" s="272">
        <v>1.1873216564071356</v>
      </c>
      <c r="J303" s="270">
        <v>9.3229625964603324E-2</v>
      </c>
      <c r="K303" s="275">
        <v>10.731044789101812</v>
      </c>
      <c r="L303" s="425">
        <v>-4.4733301082979293E-2</v>
      </c>
      <c r="P303" s="440"/>
    </row>
    <row r="304" spans="1:16" x14ac:dyDescent="0.25">
      <c r="A304" s="265" t="s">
        <v>656</v>
      </c>
      <c r="B304" s="286" t="s">
        <v>1280</v>
      </c>
      <c r="C304" s="449">
        <v>134.29217790572116</v>
      </c>
      <c r="D304" s="274">
        <v>60.212709753035</v>
      </c>
      <c r="E304" s="272">
        <v>65.35896779739349</v>
      </c>
      <c r="F304" s="279">
        <v>3.9206561559993625</v>
      </c>
      <c r="G304" s="452">
        <v>0</v>
      </c>
      <c r="H304" s="274">
        <v>4.5751780000000002</v>
      </c>
      <c r="I304" s="272">
        <v>2.4496698180142595</v>
      </c>
      <c r="J304" s="270">
        <v>0</v>
      </c>
      <c r="K304" s="275">
        <v>136.51718152444209</v>
      </c>
      <c r="L304" s="425">
        <v>1.6568378392693733E-2</v>
      </c>
      <c r="P304" s="440"/>
    </row>
    <row r="305" spans="1:16" x14ac:dyDescent="0.25">
      <c r="A305" s="265" t="s">
        <v>658</v>
      </c>
      <c r="B305" s="265" t="s">
        <v>659</v>
      </c>
      <c r="C305" s="449">
        <v>12.968097141291112</v>
      </c>
      <c r="D305" s="274">
        <v>2.9308219577159997</v>
      </c>
      <c r="E305" s="272">
        <v>6.999610737764673</v>
      </c>
      <c r="F305" s="279">
        <v>0</v>
      </c>
      <c r="G305" s="452">
        <v>0.18363980934574281</v>
      </c>
      <c r="H305" s="274">
        <v>0</v>
      </c>
      <c r="I305" s="272">
        <v>2.1192717490367454</v>
      </c>
      <c r="J305" s="270">
        <v>1.5520303626096474E-2</v>
      </c>
      <c r="K305" s="275">
        <v>12.248864557489259</v>
      </c>
      <c r="L305" s="425">
        <v>-5.5461690020178679E-2</v>
      </c>
      <c r="P305" s="440"/>
    </row>
    <row r="306" spans="1:16" x14ac:dyDescent="0.25">
      <c r="A306" s="265" t="s">
        <v>660</v>
      </c>
      <c r="B306" s="265" t="s">
        <v>661</v>
      </c>
      <c r="C306" s="449">
        <v>455.62570526676836</v>
      </c>
      <c r="D306" s="274">
        <v>123.055260943223</v>
      </c>
      <c r="E306" s="272">
        <v>307.95820375547123</v>
      </c>
      <c r="F306" s="279">
        <v>18.477120118271291</v>
      </c>
      <c r="G306" s="452">
        <v>0</v>
      </c>
      <c r="H306" s="274">
        <v>12.721817</v>
      </c>
      <c r="I306" s="272">
        <v>2.1926520380857881</v>
      </c>
      <c r="J306" s="270">
        <v>0</v>
      </c>
      <c r="K306" s="275">
        <v>464.40505385505128</v>
      </c>
      <c r="L306" s="425">
        <v>1.9268773659604249E-2</v>
      </c>
      <c r="P306" s="440"/>
    </row>
    <row r="307" spans="1:16" x14ac:dyDescent="0.25">
      <c r="A307" s="265" t="s">
        <v>662</v>
      </c>
      <c r="B307" s="265" t="s">
        <v>1092</v>
      </c>
      <c r="C307" s="449">
        <v>39.265661251901278</v>
      </c>
      <c r="D307" s="274">
        <v>14.527035623395999</v>
      </c>
      <c r="E307" s="272">
        <v>24.856657733871714</v>
      </c>
      <c r="F307" s="279">
        <v>0</v>
      </c>
      <c r="G307" s="452">
        <v>0</v>
      </c>
      <c r="H307" s="274">
        <v>0</v>
      </c>
      <c r="I307" s="272">
        <v>0</v>
      </c>
      <c r="J307" s="270">
        <v>0</v>
      </c>
      <c r="K307" s="275">
        <v>39.383693357267717</v>
      </c>
      <c r="L307" s="425">
        <v>3.0059879702324733E-3</v>
      </c>
      <c r="P307" s="440"/>
    </row>
    <row r="308" spans="1:16" x14ac:dyDescent="0.25">
      <c r="A308" s="265" t="s">
        <v>664</v>
      </c>
      <c r="B308" s="265" t="s">
        <v>665</v>
      </c>
      <c r="C308" s="449">
        <v>9.2532100692048225</v>
      </c>
      <c r="D308" s="274">
        <v>2.8747918693110002</v>
      </c>
      <c r="E308" s="272">
        <v>5.1998033199768869</v>
      </c>
      <c r="F308" s="279">
        <v>0</v>
      </c>
      <c r="G308" s="452">
        <v>0.12979623224672629</v>
      </c>
      <c r="H308" s="274">
        <v>0</v>
      </c>
      <c r="I308" s="272">
        <v>0.722899617946686</v>
      </c>
      <c r="J308" s="270">
        <v>3.7316084321304205E-2</v>
      </c>
      <c r="K308" s="275">
        <v>8.9646071238026028</v>
      </c>
      <c r="L308" s="425">
        <v>-3.1189494590931819E-2</v>
      </c>
      <c r="P308" s="440"/>
    </row>
    <row r="309" spans="1:16" x14ac:dyDescent="0.25">
      <c r="A309" s="265" t="s">
        <v>666</v>
      </c>
      <c r="B309" s="265" t="s">
        <v>667</v>
      </c>
      <c r="C309" s="449">
        <v>9.5821818034996333</v>
      </c>
      <c r="D309" s="274">
        <v>2.8308362729040004</v>
      </c>
      <c r="E309" s="272">
        <v>5.3624152018730724</v>
      </c>
      <c r="F309" s="279">
        <v>0</v>
      </c>
      <c r="G309" s="452">
        <v>9.2771077999589752E-2</v>
      </c>
      <c r="H309" s="274">
        <v>0</v>
      </c>
      <c r="I309" s="272">
        <v>0.95410475122115634</v>
      </c>
      <c r="J309" s="270">
        <v>0</v>
      </c>
      <c r="K309" s="275">
        <v>9.2401273039978182</v>
      </c>
      <c r="L309" s="425">
        <v>-3.5696932756680629E-2</v>
      </c>
      <c r="P309" s="440"/>
    </row>
    <row r="310" spans="1:16" x14ac:dyDescent="0.25">
      <c r="A310" s="265" t="s">
        <v>668</v>
      </c>
      <c r="B310" s="286" t="s">
        <v>1281</v>
      </c>
      <c r="C310" s="449">
        <v>205.36458895390496</v>
      </c>
      <c r="D310" s="274">
        <v>56.426042723872996</v>
      </c>
      <c r="E310" s="272">
        <v>137.23810704315437</v>
      </c>
      <c r="F310" s="279">
        <v>8.2388193193899397</v>
      </c>
      <c r="G310" s="452">
        <v>0</v>
      </c>
      <c r="H310" s="274">
        <v>3.1105870000000002</v>
      </c>
      <c r="I310" s="272">
        <v>2.0208991044908684</v>
      </c>
      <c r="J310" s="270">
        <v>0</v>
      </c>
      <c r="K310" s="275">
        <v>207.03445519090818</v>
      </c>
      <c r="L310" s="425">
        <v>8.1312277131576419E-3</v>
      </c>
      <c r="P310" s="440"/>
    </row>
    <row r="311" spans="1:16" x14ac:dyDescent="0.25">
      <c r="A311" s="265" t="s">
        <v>670</v>
      </c>
      <c r="B311" s="265" t="s">
        <v>671</v>
      </c>
      <c r="C311" s="449">
        <v>135.52677240687461</v>
      </c>
      <c r="D311" s="274">
        <v>48.078051013486998</v>
      </c>
      <c r="E311" s="272">
        <v>79.486754860839639</v>
      </c>
      <c r="F311" s="279">
        <v>4.7694329159555879</v>
      </c>
      <c r="G311" s="452">
        <v>0</v>
      </c>
      <c r="H311" s="274">
        <v>2.6548479999999999</v>
      </c>
      <c r="I311" s="272">
        <v>2.7912553446107808</v>
      </c>
      <c r="J311" s="270">
        <v>0</v>
      </c>
      <c r="K311" s="275">
        <v>137.780342134893</v>
      </c>
      <c r="L311" s="425">
        <v>1.6628225464211516E-2</v>
      </c>
      <c r="P311" s="440"/>
    </row>
    <row r="312" spans="1:16" x14ac:dyDescent="0.25">
      <c r="A312" s="265" t="s">
        <v>672</v>
      </c>
      <c r="B312" s="265" t="s">
        <v>673</v>
      </c>
      <c r="C312" s="449">
        <v>186.21821584315038</v>
      </c>
      <c r="D312" s="274">
        <v>100.64626185230499</v>
      </c>
      <c r="E312" s="272">
        <v>76.921996642435488</v>
      </c>
      <c r="F312" s="279">
        <v>3.0461228966439364</v>
      </c>
      <c r="G312" s="452">
        <v>0</v>
      </c>
      <c r="H312" s="274">
        <v>6.9611960000000002</v>
      </c>
      <c r="I312" s="272">
        <v>1.637005636597064</v>
      </c>
      <c r="J312" s="270">
        <v>0</v>
      </c>
      <c r="K312" s="275">
        <v>189.21258302798148</v>
      </c>
      <c r="L312" s="425">
        <v>1.6079883330818879E-2</v>
      </c>
      <c r="P312" s="440"/>
    </row>
    <row r="313" spans="1:16" x14ac:dyDescent="0.25">
      <c r="A313" s="265" t="s">
        <v>674</v>
      </c>
      <c r="B313" s="265" t="s">
        <v>675</v>
      </c>
      <c r="C313" s="449">
        <v>13.580477126994445</v>
      </c>
      <c r="D313" s="274">
        <v>2.4928056933550002</v>
      </c>
      <c r="E313" s="272">
        <v>7.1817876689207161</v>
      </c>
      <c r="F313" s="279">
        <v>0</v>
      </c>
      <c r="G313" s="452">
        <v>0.3785348914003443</v>
      </c>
      <c r="H313" s="274">
        <v>0</v>
      </c>
      <c r="I313" s="272">
        <v>2.5407624135662834</v>
      </c>
      <c r="J313" s="270">
        <v>0.18463891423385645</v>
      </c>
      <c r="K313" s="275">
        <v>12.778529581476199</v>
      </c>
      <c r="L313" s="425">
        <v>-5.905150003339598E-2</v>
      </c>
      <c r="P313" s="440"/>
    </row>
    <row r="314" spans="1:16" x14ac:dyDescent="0.25">
      <c r="A314" s="265" t="s">
        <v>676</v>
      </c>
      <c r="B314" s="265" t="s">
        <v>677</v>
      </c>
      <c r="C314" s="449">
        <v>13.858340563059421</v>
      </c>
      <c r="D314" s="274">
        <v>2.3810223322310002</v>
      </c>
      <c r="E314" s="272">
        <v>8.6299937950363503</v>
      </c>
      <c r="F314" s="279">
        <v>0</v>
      </c>
      <c r="G314" s="452">
        <v>9.9971041129588656E-2</v>
      </c>
      <c r="H314" s="274">
        <v>0</v>
      </c>
      <c r="I314" s="272">
        <v>2.0782061566532035</v>
      </c>
      <c r="J314" s="270">
        <v>0</v>
      </c>
      <c r="K314" s="275">
        <v>13.189193325050143</v>
      </c>
      <c r="L314" s="425">
        <v>-4.8284802568133389E-2</v>
      </c>
      <c r="P314" s="440"/>
    </row>
    <row r="315" spans="1:16" x14ac:dyDescent="0.25">
      <c r="A315" s="265" t="s">
        <v>678</v>
      </c>
      <c r="B315" s="265" t="s">
        <v>679</v>
      </c>
      <c r="C315" s="449">
        <v>444.32530821800742</v>
      </c>
      <c r="D315" s="274">
        <v>129.453014108194</v>
      </c>
      <c r="E315" s="272">
        <v>291.51714508239678</v>
      </c>
      <c r="F315" s="279">
        <v>17.597117510633289</v>
      </c>
      <c r="G315" s="452">
        <v>0</v>
      </c>
      <c r="H315" s="274">
        <v>10.985981000000001</v>
      </c>
      <c r="I315" s="272">
        <v>2.0995577763348163</v>
      </c>
      <c r="J315" s="270">
        <v>1.341006454509351</v>
      </c>
      <c r="K315" s="275">
        <v>452.99382193206816</v>
      </c>
      <c r="L315" s="425">
        <v>1.9509385474409092E-2</v>
      </c>
      <c r="P315" s="440"/>
    </row>
    <row r="316" spans="1:16" x14ac:dyDescent="0.25">
      <c r="A316" s="265" t="s">
        <v>680</v>
      </c>
      <c r="B316" s="265" t="s">
        <v>681</v>
      </c>
      <c r="C316" s="449">
        <v>13.272721388956324</v>
      </c>
      <c r="D316" s="274">
        <v>2.9445332312039998</v>
      </c>
      <c r="E316" s="272">
        <v>7.81568967346342</v>
      </c>
      <c r="F316" s="279">
        <v>0</v>
      </c>
      <c r="G316" s="452">
        <v>0.1895306033098875</v>
      </c>
      <c r="H316" s="274">
        <v>0</v>
      </c>
      <c r="I316" s="272">
        <v>1.5831829908756652</v>
      </c>
      <c r="J316" s="270">
        <v>0.15314608272062796</v>
      </c>
      <c r="K316" s="275">
        <v>12.686082581573601</v>
      </c>
      <c r="L316" s="425">
        <v>-4.4198833848109007E-2</v>
      </c>
      <c r="P316" s="440"/>
    </row>
    <row r="317" spans="1:16" x14ac:dyDescent="0.25">
      <c r="A317" s="265" t="s">
        <v>682</v>
      </c>
      <c r="B317" s="265" t="s">
        <v>683</v>
      </c>
      <c r="C317" s="449">
        <v>220.19184941925997</v>
      </c>
      <c r="D317" s="274">
        <v>118.92752005200299</v>
      </c>
      <c r="E317" s="272">
        <v>88.048654260374803</v>
      </c>
      <c r="F317" s="279">
        <v>5.2817889578100443</v>
      </c>
      <c r="G317" s="452">
        <v>0</v>
      </c>
      <c r="H317" s="274">
        <v>8.5441839999999996</v>
      </c>
      <c r="I317" s="272">
        <v>2.7041626382024484</v>
      </c>
      <c r="J317" s="270">
        <v>0</v>
      </c>
      <c r="K317" s="275">
        <v>223.50630990839031</v>
      </c>
      <c r="L317" s="425">
        <v>1.5052602981772438E-2</v>
      </c>
      <c r="P317" s="440"/>
    </row>
    <row r="318" spans="1:16" x14ac:dyDescent="0.25">
      <c r="A318" s="265" t="s">
        <v>686</v>
      </c>
      <c r="B318" s="265" t="s">
        <v>687</v>
      </c>
      <c r="C318" s="449">
        <v>10.637139900106167</v>
      </c>
      <c r="D318" s="274">
        <v>1.511785347382</v>
      </c>
      <c r="E318" s="272">
        <v>8.0261187536137069</v>
      </c>
      <c r="F318" s="279">
        <v>0</v>
      </c>
      <c r="G318" s="452">
        <v>9.9676438066557377E-2</v>
      </c>
      <c r="H318" s="274">
        <v>0</v>
      </c>
      <c r="I318" s="272">
        <v>0.93479509138021066</v>
      </c>
      <c r="J318" s="270">
        <v>0</v>
      </c>
      <c r="K318" s="275">
        <v>10.572375630442476</v>
      </c>
      <c r="L318" s="425">
        <v>-6.088504078341995E-3</v>
      </c>
      <c r="P318" s="440"/>
    </row>
    <row r="319" spans="1:16" x14ac:dyDescent="0.25">
      <c r="A319" s="265" t="s">
        <v>688</v>
      </c>
      <c r="B319" s="265" t="s">
        <v>689</v>
      </c>
      <c r="C319" s="449">
        <v>146.7061880093255</v>
      </c>
      <c r="D319" s="274">
        <v>46.857380438928999</v>
      </c>
      <c r="E319" s="272">
        <v>91.547051790885121</v>
      </c>
      <c r="F319" s="279">
        <v>5.4914168255301714</v>
      </c>
      <c r="G319" s="452">
        <v>0</v>
      </c>
      <c r="H319" s="274">
        <v>0.85512600000000005</v>
      </c>
      <c r="I319" s="272">
        <v>2.0504156472188213</v>
      </c>
      <c r="J319" s="270">
        <v>0</v>
      </c>
      <c r="K319" s="275">
        <v>146.80139070256314</v>
      </c>
      <c r="L319" s="425">
        <v>6.4893440780825666E-4</v>
      </c>
      <c r="P319" s="440"/>
    </row>
    <row r="320" spans="1:16" x14ac:dyDescent="0.25">
      <c r="A320" s="265" t="s">
        <v>690</v>
      </c>
      <c r="B320" s="265" t="s">
        <v>691</v>
      </c>
      <c r="C320" s="449">
        <v>15.394256876459714</v>
      </c>
      <c r="D320" s="274">
        <v>4.8421937433400002</v>
      </c>
      <c r="E320" s="272">
        <v>7.6343382896044201</v>
      </c>
      <c r="F320" s="279">
        <v>0</v>
      </c>
      <c r="G320" s="452">
        <v>0.16236804979487848</v>
      </c>
      <c r="H320" s="274">
        <v>0</v>
      </c>
      <c r="I320" s="272">
        <v>2.0892416332329242</v>
      </c>
      <c r="J320" s="270">
        <v>0</v>
      </c>
      <c r="K320" s="275">
        <v>14.728141715972221</v>
      </c>
      <c r="L320" s="425">
        <v>-4.3270368023161282E-2</v>
      </c>
      <c r="P320" s="440"/>
    </row>
    <row r="321" spans="1:16" x14ac:dyDescent="0.25">
      <c r="A321" s="265" t="s">
        <v>692</v>
      </c>
      <c r="B321" s="265" t="s">
        <v>693</v>
      </c>
      <c r="C321" s="449">
        <v>138.67792878009834</v>
      </c>
      <c r="D321" s="274">
        <v>40.074717605551001</v>
      </c>
      <c r="E321" s="272">
        <v>88.095145893029809</v>
      </c>
      <c r="F321" s="279">
        <v>5.2843717113568935</v>
      </c>
      <c r="G321" s="452">
        <v>0</v>
      </c>
      <c r="H321" s="274">
        <v>1.6019030000000001</v>
      </c>
      <c r="I321" s="272">
        <v>4.0488669707699563</v>
      </c>
      <c r="J321" s="270">
        <v>0</v>
      </c>
      <c r="K321" s="275">
        <v>139.10500518070765</v>
      </c>
      <c r="L321" s="425">
        <v>3.0796277703752273E-3</v>
      </c>
      <c r="P321" s="440"/>
    </row>
    <row r="322" spans="1:16" x14ac:dyDescent="0.25">
      <c r="A322" s="265" t="s">
        <v>694</v>
      </c>
      <c r="B322" s="286" t="s">
        <v>1282</v>
      </c>
      <c r="C322" s="449">
        <v>161.83023090839913</v>
      </c>
      <c r="D322" s="274">
        <v>73.637906073937003</v>
      </c>
      <c r="E322" s="272">
        <v>77.955805727670509</v>
      </c>
      <c r="F322" s="279">
        <v>4.6761585723059476</v>
      </c>
      <c r="G322" s="452">
        <v>0</v>
      </c>
      <c r="H322" s="274">
        <v>5.4769500000000004</v>
      </c>
      <c r="I322" s="272">
        <v>2.4332533095106617</v>
      </c>
      <c r="J322" s="270">
        <v>0</v>
      </c>
      <c r="K322" s="275">
        <v>164.1800736834241</v>
      </c>
      <c r="L322" s="425">
        <v>1.4520419094965332E-2</v>
      </c>
      <c r="P322" s="440"/>
    </row>
    <row r="323" spans="1:16" x14ac:dyDescent="0.25">
      <c r="A323" s="265" t="s">
        <v>696</v>
      </c>
      <c r="B323" s="265" t="s">
        <v>697</v>
      </c>
      <c r="C323" s="449">
        <v>6.8630781628278665</v>
      </c>
      <c r="D323" s="274">
        <v>2.7480799652769998</v>
      </c>
      <c r="E323" s="272">
        <v>3.599232607732191</v>
      </c>
      <c r="F323" s="279">
        <v>0</v>
      </c>
      <c r="G323" s="452">
        <v>7.4115001278038398E-2</v>
      </c>
      <c r="H323" s="274">
        <v>0</v>
      </c>
      <c r="I323" s="272">
        <v>0.28831051003681873</v>
      </c>
      <c r="J323" s="270">
        <v>0</v>
      </c>
      <c r="K323" s="275">
        <v>6.7097380843240479</v>
      </c>
      <c r="L323" s="425">
        <v>-2.2342755665285364E-2</v>
      </c>
      <c r="P323" s="440"/>
    </row>
    <row r="324" spans="1:16" x14ac:dyDescent="0.25">
      <c r="A324" s="265" t="s">
        <v>698</v>
      </c>
      <c r="B324" s="265" t="s">
        <v>699</v>
      </c>
      <c r="C324" s="449">
        <v>10.812629369756397</v>
      </c>
      <c r="D324" s="274">
        <v>1.4065033788030001</v>
      </c>
      <c r="E324" s="272">
        <v>7.7531255907003267</v>
      </c>
      <c r="F324" s="279">
        <v>0</v>
      </c>
      <c r="G324" s="452">
        <v>0.11881900953976553</v>
      </c>
      <c r="H324" s="274">
        <v>0</v>
      </c>
      <c r="I324" s="272">
        <v>1.3080467583789308</v>
      </c>
      <c r="J324" s="270">
        <v>0</v>
      </c>
      <c r="K324" s="275">
        <v>10.58649473742202</v>
      </c>
      <c r="L324" s="425">
        <v>-2.09139354176783E-2</v>
      </c>
      <c r="P324" s="440"/>
    </row>
    <row r="325" spans="1:16" x14ac:dyDescent="0.25">
      <c r="A325" s="265" t="s">
        <v>700</v>
      </c>
      <c r="B325" s="265" t="s">
        <v>701</v>
      </c>
      <c r="C325" s="449">
        <v>13.230068314920549</v>
      </c>
      <c r="D325" s="274">
        <v>2.8901883403260005</v>
      </c>
      <c r="E325" s="272">
        <v>5.9468382993555773</v>
      </c>
      <c r="F325" s="279">
        <v>0</v>
      </c>
      <c r="G325" s="452">
        <v>0.33147664526003062</v>
      </c>
      <c r="H325" s="274">
        <v>0</v>
      </c>
      <c r="I325" s="272">
        <v>3.0798929780558288</v>
      </c>
      <c r="J325" s="270">
        <v>1.7131841925258306E-2</v>
      </c>
      <c r="K325" s="275">
        <v>12.265528104922696</v>
      </c>
      <c r="L325" s="425">
        <v>-7.2905157179730382E-2</v>
      </c>
      <c r="P325" s="440"/>
    </row>
    <row r="326" spans="1:16" x14ac:dyDescent="0.25">
      <c r="A326" s="265" t="s">
        <v>702</v>
      </c>
      <c r="B326" s="265" t="s">
        <v>703</v>
      </c>
      <c r="C326" s="449">
        <v>15.186315227972804</v>
      </c>
      <c r="D326" s="274">
        <v>3.6531193779139999</v>
      </c>
      <c r="E326" s="272">
        <v>7.7883810483908587</v>
      </c>
      <c r="F326" s="279">
        <v>0</v>
      </c>
      <c r="G326" s="452">
        <v>0.28387007418479332</v>
      </c>
      <c r="H326" s="274">
        <v>0</v>
      </c>
      <c r="I326" s="272">
        <v>2.6271667029216199</v>
      </c>
      <c r="J326" s="270">
        <v>2.9753219130296729E-2</v>
      </c>
      <c r="K326" s="275">
        <v>14.382290422541569</v>
      </c>
      <c r="L326" s="425">
        <v>-5.2944035031634376E-2</v>
      </c>
      <c r="P326" s="440"/>
    </row>
    <row r="327" spans="1:16" x14ac:dyDescent="0.25">
      <c r="A327" s="265" t="s">
        <v>704</v>
      </c>
      <c r="B327" s="265" t="s">
        <v>705</v>
      </c>
      <c r="C327" s="449">
        <v>121.96071166243598</v>
      </c>
      <c r="D327" s="274">
        <v>51.489807868779003</v>
      </c>
      <c r="E327" s="272">
        <v>60.020395151333297</v>
      </c>
      <c r="F327" s="279">
        <v>3.6099592452569529</v>
      </c>
      <c r="G327" s="452">
        <v>0</v>
      </c>
      <c r="H327" s="274">
        <v>3.2782529999999999</v>
      </c>
      <c r="I327" s="272">
        <v>4.9372092319192769</v>
      </c>
      <c r="J327" s="270">
        <v>0</v>
      </c>
      <c r="K327" s="275">
        <v>123.33562449728855</v>
      </c>
      <c r="L327" s="425">
        <v>1.1273407772972519E-2</v>
      </c>
      <c r="P327" s="440"/>
    </row>
    <row r="328" spans="1:16" x14ac:dyDescent="0.25">
      <c r="A328" s="265" t="s">
        <v>706</v>
      </c>
      <c r="B328" s="265" t="s">
        <v>707</v>
      </c>
      <c r="C328" s="449">
        <v>15.338848522545272</v>
      </c>
      <c r="D328" s="274">
        <v>5.9464621752620008</v>
      </c>
      <c r="E328" s="272">
        <v>7.3017781116788081</v>
      </c>
      <c r="F328" s="279">
        <v>0</v>
      </c>
      <c r="G328" s="452">
        <v>0.27791191095421569</v>
      </c>
      <c r="H328" s="274">
        <v>0</v>
      </c>
      <c r="I328" s="272">
        <v>1.3308864215236877</v>
      </c>
      <c r="J328" s="270">
        <v>0</v>
      </c>
      <c r="K328" s="275">
        <v>14.857038619418715</v>
      </c>
      <c r="L328" s="425">
        <v>-3.1411086850384191E-2</v>
      </c>
      <c r="P328" s="440"/>
    </row>
    <row r="329" spans="1:16" x14ac:dyDescent="0.25">
      <c r="A329" s="265" t="s">
        <v>708</v>
      </c>
      <c r="B329" s="265" t="s">
        <v>709</v>
      </c>
      <c r="C329" s="449">
        <v>14.406809985964895</v>
      </c>
      <c r="D329" s="274">
        <v>2.3513267733589998</v>
      </c>
      <c r="E329" s="272">
        <v>6.8582021205717734</v>
      </c>
      <c r="F329" s="279">
        <v>0</v>
      </c>
      <c r="G329" s="452">
        <v>0.33331106269880195</v>
      </c>
      <c r="H329" s="274">
        <v>0</v>
      </c>
      <c r="I329" s="272">
        <v>3.7583968957738429</v>
      </c>
      <c r="J329" s="270">
        <v>0</v>
      </c>
      <c r="K329" s="275">
        <v>13.30123685240342</v>
      </c>
      <c r="L329" s="425">
        <v>-7.6739620682060999E-2</v>
      </c>
      <c r="P329" s="440"/>
    </row>
    <row r="330" spans="1:16" x14ac:dyDescent="0.25">
      <c r="A330" s="265" t="s">
        <v>710</v>
      </c>
      <c r="B330" s="265" t="s">
        <v>711</v>
      </c>
      <c r="C330" s="449">
        <v>9.0279664176998367</v>
      </c>
      <c r="D330" s="274">
        <v>2.062235601367</v>
      </c>
      <c r="E330" s="272">
        <v>3.5110675169064578</v>
      </c>
      <c r="F330" s="279">
        <v>0</v>
      </c>
      <c r="G330" s="452">
        <v>0.29697009702743027</v>
      </c>
      <c r="H330" s="274">
        <v>0</v>
      </c>
      <c r="I330" s="272">
        <v>2.4570151185089921</v>
      </c>
      <c r="J330" s="270">
        <v>8.5052856278241395E-3</v>
      </c>
      <c r="K330" s="275">
        <v>8.3357936194377054</v>
      </c>
      <c r="L330" s="425">
        <v>-7.6669846368179612E-2</v>
      </c>
      <c r="P330" s="440"/>
    </row>
    <row r="331" spans="1:16" x14ac:dyDescent="0.25">
      <c r="A331" s="265" t="s">
        <v>712</v>
      </c>
      <c r="B331" s="265" t="s">
        <v>713</v>
      </c>
      <c r="C331" s="449">
        <v>17.211877493646092</v>
      </c>
      <c r="D331" s="274">
        <v>5.6803469013710002</v>
      </c>
      <c r="E331" s="272">
        <v>9.4914045520140338</v>
      </c>
      <c r="F331" s="279">
        <v>0</v>
      </c>
      <c r="G331" s="452">
        <v>8.9373866363937793E-2</v>
      </c>
      <c r="H331" s="274">
        <v>0</v>
      </c>
      <c r="I331" s="272">
        <v>1.4366353956774143</v>
      </c>
      <c r="J331" s="270">
        <v>0</v>
      </c>
      <c r="K331" s="275">
        <v>16.697760715426387</v>
      </c>
      <c r="L331" s="425">
        <v>-2.9869883655022272E-2</v>
      </c>
      <c r="P331" s="440"/>
    </row>
    <row r="332" spans="1:16" x14ac:dyDescent="0.25">
      <c r="A332" s="265" t="s">
        <v>714</v>
      </c>
      <c r="B332" s="265" t="s">
        <v>715</v>
      </c>
      <c r="C332" s="449">
        <v>10.126264226060183</v>
      </c>
      <c r="D332" s="274">
        <v>1.9346039919669999</v>
      </c>
      <c r="E332" s="272">
        <v>6.2583373625728047</v>
      </c>
      <c r="F332" s="279">
        <v>0</v>
      </c>
      <c r="G332" s="452">
        <v>0.20752420431308316</v>
      </c>
      <c r="H332" s="274">
        <v>0</v>
      </c>
      <c r="I332" s="272">
        <v>1.267608022371536</v>
      </c>
      <c r="J332" s="270">
        <v>0</v>
      </c>
      <c r="K332" s="275">
        <v>9.6680735812244247</v>
      </c>
      <c r="L332" s="425">
        <v>-4.5247747304143382E-2</v>
      </c>
      <c r="P332" s="440"/>
    </row>
    <row r="333" spans="1:16" x14ac:dyDescent="0.25">
      <c r="A333" s="265" t="s">
        <v>716</v>
      </c>
      <c r="B333" s="265" t="s">
        <v>864</v>
      </c>
      <c r="C333" s="449">
        <v>110.89473789226849</v>
      </c>
      <c r="D333" s="274">
        <v>42.706300072543996</v>
      </c>
      <c r="E333" s="272">
        <v>61.098000408781225</v>
      </c>
      <c r="F333" s="279">
        <v>3.6651127722460775</v>
      </c>
      <c r="G333" s="452">
        <v>0</v>
      </c>
      <c r="H333" s="274">
        <v>2.0677669999999999</v>
      </c>
      <c r="I333" s="272">
        <v>2.6992062928354259</v>
      </c>
      <c r="J333" s="270">
        <v>0</v>
      </c>
      <c r="K333" s="275">
        <v>112.23638654640673</v>
      </c>
      <c r="L333" s="425">
        <v>1.2098397810738489E-2</v>
      </c>
      <c r="P333" s="440"/>
    </row>
    <row r="334" spans="1:16" x14ac:dyDescent="0.25">
      <c r="A334" s="265" t="s">
        <v>718</v>
      </c>
      <c r="B334" s="265" t="s">
        <v>719</v>
      </c>
      <c r="C334" s="449">
        <v>15.349358564055983</v>
      </c>
      <c r="D334" s="274">
        <v>2.2186876016389996</v>
      </c>
      <c r="E334" s="272">
        <v>9.8543347370238727</v>
      </c>
      <c r="F334" s="279">
        <v>0</v>
      </c>
      <c r="G334" s="452">
        <v>0.17446213697870391</v>
      </c>
      <c r="H334" s="274">
        <v>0</v>
      </c>
      <c r="I334" s="272">
        <v>2.6643621614412836</v>
      </c>
      <c r="J334" s="270">
        <v>0</v>
      </c>
      <c r="K334" s="275">
        <v>14.91184663708286</v>
      </c>
      <c r="L334" s="425">
        <v>-2.8503596756001042E-2</v>
      </c>
      <c r="P334" s="440"/>
    </row>
    <row r="335" spans="1:16" x14ac:dyDescent="0.25">
      <c r="A335" s="265" t="s">
        <v>720</v>
      </c>
      <c r="B335" s="265" t="s">
        <v>721</v>
      </c>
      <c r="C335" s="449">
        <v>108.05528254613034</v>
      </c>
      <c r="D335" s="274">
        <v>41.676342590391002</v>
      </c>
      <c r="E335" s="272">
        <v>59.253381452041701</v>
      </c>
      <c r="F335" s="279">
        <v>3.5542162511114328</v>
      </c>
      <c r="G335" s="452">
        <v>0</v>
      </c>
      <c r="H335" s="274">
        <v>3.7822840000000002</v>
      </c>
      <c r="I335" s="272">
        <v>1.7584292751282387</v>
      </c>
      <c r="J335" s="270">
        <v>0</v>
      </c>
      <c r="K335" s="275">
        <v>110.02465356867236</v>
      </c>
      <c r="L335" s="425">
        <v>1.8225587644928584E-2</v>
      </c>
      <c r="P335" s="440"/>
    </row>
    <row r="336" spans="1:16" x14ac:dyDescent="0.25">
      <c r="A336" s="265" t="s">
        <v>722</v>
      </c>
      <c r="B336" s="265" t="s">
        <v>723</v>
      </c>
      <c r="C336" s="449">
        <v>8.6301321794567674</v>
      </c>
      <c r="D336" s="274">
        <v>2.7341637511930004</v>
      </c>
      <c r="E336" s="272">
        <v>3.6386256912351258</v>
      </c>
      <c r="F336" s="279">
        <v>0</v>
      </c>
      <c r="G336" s="452">
        <v>9.3964922110331292E-2</v>
      </c>
      <c r="H336" s="274">
        <v>0</v>
      </c>
      <c r="I336" s="272">
        <v>1.3375279287025015</v>
      </c>
      <c r="J336" s="270">
        <v>0.29252952540494809</v>
      </c>
      <c r="K336" s="275">
        <v>8.0968118186459073</v>
      </c>
      <c r="L336" s="425">
        <v>-6.1797473053817178E-2</v>
      </c>
      <c r="P336" s="440"/>
    </row>
    <row r="337" spans="1:16" x14ac:dyDescent="0.25">
      <c r="A337" s="265" t="s">
        <v>724</v>
      </c>
      <c r="B337" s="265" t="s">
        <v>725</v>
      </c>
      <c r="C337" s="449">
        <v>269.59530536723082</v>
      </c>
      <c r="D337" s="274">
        <v>151.29244052965899</v>
      </c>
      <c r="E337" s="272">
        <v>86.971226674234615</v>
      </c>
      <c r="F337" s="279">
        <v>5.2170603553952422</v>
      </c>
      <c r="G337" s="452">
        <v>0</v>
      </c>
      <c r="H337" s="274">
        <v>7.7114570000000002</v>
      </c>
      <c r="I337" s="272">
        <v>18.300512096398187</v>
      </c>
      <c r="J337" s="270">
        <v>0</v>
      </c>
      <c r="K337" s="275">
        <v>269.49269665568704</v>
      </c>
      <c r="L337" s="425">
        <v>-3.8060273862711115E-4</v>
      </c>
      <c r="P337" s="440"/>
    </row>
    <row r="338" spans="1:16" x14ac:dyDescent="0.25">
      <c r="A338" s="265" t="s">
        <v>726</v>
      </c>
      <c r="B338" s="286" t="s">
        <v>1283</v>
      </c>
      <c r="C338" s="449">
        <v>140.93547555059476</v>
      </c>
      <c r="D338" s="274">
        <v>45.406753171085001</v>
      </c>
      <c r="E338" s="272">
        <v>87.171831472159568</v>
      </c>
      <c r="F338" s="279">
        <v>5.2641172880973812</v>
      </c>
      <c r="G338" s="452">
        <v>0</v>
      </c>
      <c r="H338" s="274">
        <v>3.0377890000000001</v>
      </c>
      <c r="I338" s="272">
        <v>1.7251875982665223</v>
      </c>
      <c r="J338" s="270">
        <v>0</v>
      </c>
      <c r="K338" s="275">
        <v>142.60567852960853</v>
      </c>
      <c r="L338" s="425">
        <v>1.1850834379979622E-2</v>
      </c>
      <c r="P338" s="440"/>
    </row>
    <row r="339" spans="1:16" x14ac:dyDescent="0.25">
      <c r="A339" s="265" t="s">
        <v>728</v>
      </c>
      <c r="B339" s="265" t="s">
        <v>729</v>
      </c>
      <c r="C339" s="449">
        <v>11.29920824291659</v>
      </c>
      <c r="D339" s="274">
        <v>2.2889877024869998</v>
      </c>
      <c r="E339" s="272">
        <v>7.5325197017242349</v>
      </c>
      <c r="F339" s="279">
        <v>0</v>
      </c>
      <c r="G339" s="452">
        <v>0.23583726578715106</v>
      </c>
      <c r="H339" s="274">
        <v>0</v>
      </c>
      <c r="I339" s="272">
        <v>1.0384496844003002</v>
      </c>
      <c r="J339" s="270">
        <v>0</v>
      </c>
      <c r="K339" s="275">
        <v>11.095794354398686</v>
      </c>
      <c r="L339" s="425">
        <v>-1.8002490452853015E-2</v>
      </c>
      <c r="P339" s="440"/>
    </row>
    <row r="340" spans="1:16" x14ac:dyDescent="0.25">
      <c r="A340" s="265" t="s">
        <v>730</v>
      </c>
      <c r="B340" s="265" t="s">
        <v>731</v>
      </c>
      <c r="C340" s="449">
        <v>47.21395979547281</v>
      </c>
      <c r="D340" s="274">
        <v>24.604408215679999</v>
      </c>
      <c r="E340" s="272">
        <v>22.671996253606462</v>
      </c>
      <c r="F340" s="279">
        <v>0</v>
      </c>
      <c r="G340" s="452">
        <v>0</v>
      </c>
      <c r="H340" s="274">
        <v>0</v>
      </c>
      <c r="I340" s="272">
        <v>0</v>
      </c>
      <c r="J340" s="270">
        <v>0</v>
      </c>
      <c r="K340" s="275">
        <v>47.276404469286462</v>
      </c>
      <c r="L340" s="425">
        <v>1.3225892105673135E-3</v>
      </c>
      <c r="P340" s="440"/>
    </row>
    <row r="341" spans="1:16" x14ac:dyDescent="0.25">
      <c r="A341" s="265" t="s">
        <v>732</v>
      </c>
      <c r="B341" s="265" t="s">
        <v>733</v>
      </c>
      <c r="C341" s="449">
        <v>10.891150882207759</v>
      </c>
      <c r="D341" s="274">
        <v>1.496261547976</v>
      </c>
      <c r="E341" s="272">
        <v>5.2936318469754324</v>
      </c>
      <c r="F341" s="279">
        <v>0</v>
      </c>
      <c r="G341" s="452">
        <v>0.15753849612870374</v>
      </c>
      <c r="H341" s="274">
        <v>0</v>
      </c>
      <c r="I341" s="272">
        <v>2.8813149035093248</v>
      </c>
      <c r="J341" s="270">
        <v>0.17251156591154829</v>
      </c>
      <c r="K341" s="275">
        <v>10.001258360501009</v>
      </c>
      <c r="L341" s="425">
        <v>-8.1707849916992342E-2</v>
      </c>
      <c r="P341" s="440"/>
    </row>
    <row r="342" spans="1:16" x14ac:dyDescent="0.25">
      <c r="A342" s="265" t="s">
        <v>734</v>
      </c>
      <c r="B342" s="265" t="s">
        <v>735</v>
      </c>
      <c r="C342" s="449">
        <v>12.885441674350428</v>
      </c>
      <c r="D342" s="274">
        <v>2.4493130070210003</v>
      </c>
      <c r="E342" s="272">
        <v>6.0350544006937037</v>
      </c>
      <c r="F342" s="279">
        <v>0</v>
      </c>
      <c r="G342" s="452">
        <v>0.26275542293957044</v>
      </c>
      <c r="H342" s="274">
        <v>0</v>
      </c>
      <c r="I342" s="272">
        <v>3.172555427762779</v>
      </c>
      <c r="J342" s="270">
        <v>5.6183948694211172E-3</v>
      </c>
      <c r="K342" s="275">
        <v>11.925296653286475</v>
      </c>
      <c r="L342" s="425">
        <v>-7.4513939477542604E-2</v>
      </c>
      <c r="P342" s="440"/>
    </row>
    <row r="343" spans="1:16" x14ac:dyDescent="0.25">
      <c r="A343" s="265" t="s">
        <v>736</v>
      </c>
      <c r="B343" s="265" t="s">
        <v>737</v>
      </c>
      <c r="C343" s="449">
        <v>227.97176825632857</v>
      </c>
      <c r="D343" s="274">
        <v>91.880425338655002</v>
      </c>
      <c r="E343" s="272">
        <v>119.1229203420916</v>
      </c>
      <c r="F343" s="279">
        <v>7.1459146570089311</v>
      </c>
      <c r="G343" s="452">
        <v>0</v>
      </c>
      <c r="H343" s="274">
        <v>7.4392750000000003</v>
      </c>
      <c r="I343" s="272">
        <v>5.7221254159190904</v>
      </c>
      <c r="J343" s="270">
        <v>0</v>
      </c>
      <c r="K343" s="275">
        <v>231.31066075367465</v>
      </c>
      <c r="L343" s="425">
        <v>1.4646078867063362E-2</v>
      </c>
      <c r="P343" s="440"/>
    </row>
    <row r="344" spans="1:16" x14ac:dyDescent="0.25">
      <c r="A344" s="265" t="s">
        <v>738</v>
      </c>
      <c r="B344" s="286" t="s">
        <v>1284</v>
      </c>
      <c r="C344" s="449">
        <v>219.72923594208225</v>
      </c>
      <c r="D344" s="274">
        <v>97.750486058017998</v>
      </c>
      <c r="E344" s="272">
        <v>110.67507429570179</v>
      </c>
      <c r="F344" s="279">
        <v>6.639292170284107</v>
      </c>
      <c r="G344" s="452">
        <v>0</v>
      </c>
      <c r="H344" s="274">
        <v>5.9535159999999996</v>
      </c>
      <c r="I344" s="272">
        <v>3.657241844668186</v>
      </c>
      <c r="J344" s="270">
        <v>0</v>
      </c>
      <c r="K344" s="275">
        <v>224.67561036867212</v>
      </c>
      <c r="L344" s="425">
        <v>2.2511225715515022E-2</v>
      </c>
      <c r="P344" s="440"/>
    </row>
    <row r="345" spans="1:16" x14ac:dyDescent="0.25">
      <c r="A345" s="265" t="s">
        <v>740</v>
      </c>
      <c r="B345" s="265" t="s">
        <v>741</v>
      </c>
      <c r="C345" s="449">
        <v>200.45625036752466</v>
      </c>
      <c r="D345" s="274">
        <v>93.677534210988</v>
      </c>
      <c r="E345" s="272">
        <v>97.066151161728044</v>
      </c>
      <c r="F345" s="279">
        <v>5.8223348591107724</v>
      </c>
      <c r="G345" s="452">
        <v>0</v>
      </c>
      <c r="H345" s="274">
        <v>3.7380369999999998</v>
      </c>
      <c r="I345" s="272">
        <v>4.3453267293737063</v>
      </c>
      <c r="J345" s="270">
        <v>0</v>
      </c>
      <c r="K345" s="275">
        <v>204.6493839612005</v>
      </c>
      <c r="L345" s="425">
        <v>2.091794885910505E-2</v>
      </c>
      <c r="P345" s="440"/>
    </row>
    <row r="346" spans="1:16" x14ac:dyDescent="0.25">
      <c r="A346" s="265" t="s">
        <v>742</v>
      </c>
      <c r="B346" s="265" t="s">
        <v>743</v>
      </c>
      <c r="C346" s="449">
        <v>177.18990135320811</v>
      </c>
      <c r="D346" s="274">
        <v>101.429151026626</v>
      </c>
      <c r="E346" s="272">
        <v>55.038308791338935</v>
      </c>
      <c r="F346" s="279">
        <v>3.3015763479944988</v>
      </c>
      <c r="G346" s="452">
        <v>0</v>
      </c>
      <c r="H346" s="274">
        <v>8.1520919999999997</v>
      </c>
      <c r="I346" s="272">
        <v>10.158607347801242</v>
      </c>
      <c r="J346" s="270">
        <v>0</v>
      </c>
      <c r="K346" s="275">
        <v>178.07973551376071</v>
      </c>
      <c r="L346" s="425">
        <v>5.0219236748645819E-3</v>
      </c>
      <c r="P346" s="440"/>
    </row>
    <row r="347" spans="1:16" x14ac:dyDescent="0.25">
      <c r="A347" s="265" t="s">
        <v>744</v>
      </c>
      <c r="B347" s="265" t="s">
        <v>745</v>
      </c>
      <c r="C347" s="449">
        <v>132.13612810852277</v>
      </c>
      <c r="D347" s="274">
        <v>36.013424404185997</v>
      </c>
      <c r="E347" s="272">
        <v>86.533690320012141</v>
      </c>
      <c r="F347" s="279">
        <v>5.1910217713265565</v>
      </c>
      <c r="G347" s="452">
        <v>0</v>
      </c>
      <c r="H347" s="274">
        <v>2.0326659999999999</v>
      </c>
      <c r="I347" s="272">
        <v>3.4665268907407505</v>
      </c>
      <c r="J347" s="270">
        <v>0</v>
      </c>
      <c r="K347" s="275">
        <v>133.23732938626543</v>
      </c>
      <c r="L347" s="425">
        <v>8.3338394540987994E-3</v>
      </c>
      <c r="P347" s="440"/>
    </row>
    <row r="348" spans="1:16" x14ac:dyDescent="0.25">
      <c r="A348" s="265" t="s">
        <v>746</v>
      </c>
      <c r="B348" s="265" t="s">
        <v>747</v>
      </c>
      <c r="C348" s="449">
        <v>14.319063175988946</v>
      </c>
      <c r="D348" s="274">
        <v>3.6292173011699997</v>
      </c>
      <c r="E348" s="272">
        <v>8.4531291806097268</v>
      </c>
      <c r="F348" s="279">
        <v>0</v>
      </c>
      <c r="G348" s="452">
        <v>0.32603160176849921</v>
      </c>
      <c r="H348" s="274">
        <v>0</v>
      </c>
      <c r="I348" s="272">
        <v>1.4818963275989609</v>
      </c>
      <c r="J348" s="270">
        <v>0</v>
      </c>
      <c r="K348" s="275">
        <v>13.890274411147187</v>
      </c>
      <c r="L348" s="425">
        <v>-2.9945308542305839E-2</v>
      </c>
      <c r="P348" s="440"/>
    </row>
    <row r="349" spans="1:16" x14ac:dyDescent="0.25">
      <c r="A349" s="265" t="s">
        <v>748</v>
      </c>
      <c r="B349" s="265" t="s">
        <v>749</v>
      </c>
      <c r="C349" s="449">
        <v>344.39124595198427</v>
      </c>
      <c r="D349" s="274">
        <v>71.472496833936006</v>
      </c>
      <c r="E349" s="272">
        <v>256.45543635449911</v>
      </c>
      <c r="F349" s="279">
        <v>15.365677328885615</v>
      </c>
      <c r="G349" s="452">
        <v>0</v>
      </c>
      <c r="H349" s="274">
        <v>4.3397329999999998</v>
      </c>
      <c r="I349" s="272">
        <v>2.0527702915989332</v>
      </c>
      <c r="J349" s="270">
        <v>0</v>
      </c>
      <c r="K349" s="275">
        <v>349.68611380891974</v>
      </c>
      <c r="L349" s="425">
        <v>1.5374571564091642E-2</v>
      </c>
      <c r="P349" s="440"/>
    </row>
    <row r="350" spans="1:16" x14ac:dyDescent="0.25">
      <c r="A350" s="265" t="s">
        <v>750</v>
      </c>
      <c r="B350" s="265" t="s">
        <v>751</v>
      </c>
      <c r="C350" s="449">
        <v>13.561739109927027</v>
      </c>
      <c r="D350" s="274">
        <v>2.8509668000209998</v>
      </c>
      <c r="E350" s="272">
        <v>8.4858572904577052</v>
      </c>
      <c r="F350" s="279">
        <v>0</v>
      </c>
      <c r="G350" s="452">
        <v>1.0655738625456385E-4</v>
      </c>
      <c r="H350" s="274">
        <v>0</v>
      </c>
      <c r="I350" s="272">
        <v>1.6041893456236391</v>
      </c>
      <c r="J350" s="270">
        <v>0</v>
      </c>
      <c r="K350" s="275">
        <v>12.9411199934886</v>
      </c>
      <c r="L350" s="425">
        <v>-4.5762502243103978E-2</v>
      </c>
      <c r="P350" s="440"/>
    </row>
    <row r="351" spans="1:16" x14ac:dyDescent="0.25">
      <c r="A351" s="265" t="s">
        <v>752</v>
      </c>
      <c r="B351" s="265" t="s">
        <v>753</v>
      </c>
      <c r="C351" s="449">
        <v>11.946575577715414</v>
      </c>
      <c r="D351" s="274">
        <v>4.7341093756439996</v>
      </c>
      <c r="E351" s="272">
        <v>5.6754004317436531</v>
      </c>
      <c r="F351" s="279">
        <v>0</v>
      </c>
      <c r="G351" s="452">
        <v>0.21467666601412011</v>
      </c>
      <c r="H351" s="274">
        <v>0</v>
      </c>
      <c r="I351" s="272">
        <v>0.93661641773082405</v>
      </c>
      <c r="J351" s="270">
        <v>0</v>
      </c>
      <c r="K351" s="275">
        <v>11.560802891132596</v>
      </c>
      <c r="L351" s="425">
        <v>-3.2291486717115889E-2</v>
      </c>
      <c r="P351" s="440"/>
    </row>
    <row r="352" spans="1:16" x14ac:dyDescent="0.25">
      <c r="A352" s="265" t="s">
        <v>754</v>
      </c>
      <c r="B352" s="265" t="s">
        <v>755</v>
      </c>
      <c r="C352" s="449">
        <v>13.283354439857488</v>
      </c>
      <c r="D352" s="274">
        <v>1.930374058378</v>
      </c>
      <c r="E352" s="272">
        <v>9.467474029596799</v>
      </c>
      <c r="F352" s="279">
        <v>0</v>
      </c>
      <c r="G352" s="452">
        <v>0.28045406366356873</v>
      </c>
      <c r="H352" s="274">
        <v>0</v>
      </c>
      <c r="I352" s="272">
        <v>1.4136180661483719</v>
      </c>
      <c r="J352" s="270">
        <v>0</v>
      </c>
      <c r="K352" s="275">
        <v>13.09192021778674</v>
      </c>
      <c r="L352" s="425">
        <v>-1.4411587294271009E-2</v>
      </c>
      <c r="P352" s="440"/>
    </row>
    <row r="353" spans="1:16" x14ac:dyDescent="0.25">
      <c r="A353" s="265" t="s">
        <v>756</v>
      </c>
      <c r="B353" s="265" t="s">
        <v>757</v>
      </c>
      <c r="C353" s="449">
        <v>19.198361056821469</v>
      </c>
      <c r="D353" s="274">
        <v>2.846313337462</v>
      </c>
      <c r="E353" s="272">
        <v>12.105442918516118</v>
      </c>
      <c r="F353" s="279">
        <v>0</v>
      </c>
      <c r="G353" s="452">
        <v>0.18566657277133328</v>
      </c>
      <c r="H353" s="274">
        <v>0</v>
      </c>
      <c r="I353" s="272">
        <v>3.1310977621632743</v>
      </c>
      <c r="J353" s="270">
        <v>0.1275098836060429</v>
      </c>
      <c r="K353" s="275">
        <v>18.396030474518771</v>
      </c>
      <c r="L353" s="425">
        <v>-4.1791618562023965E-2</v>
      </c>
      <c r="P353" s="440"/>
    </row>
    <row r="354" spans="1:16" x14ac:dyDescent="0.25">
      <c r="A354" s="265" t="s">
        <v>758</v>
      </c>
      <c r="B354" s="265" t="s">
        <v>759</v>
      </c>
      <c r="C354" s="449">
        <v>7.7744967716364535</v>
      </c>
      <c r="D354" s="274">
        <v>2.8638810347890002</v>
      </c>
      <c r="E354" s="272">
        <v>3.4515872031660617</v>
      </c>
      <c r="F354" s="279">
        <v>0</v>
      </c>
      <c r="G354" s="452">
        <v>0.16949838993184807</v>
      </c>
      <c r="H354" s="274">
        <v>0</v>
      </c>
      <c r="I354" s="272">
        <v>0.99298173135621881</v>
      </c>
      <c r="J354" s="270">
        <v>0</v>
      </c>
      <c r="K354" s="275">
        <v>7.4779483592431291</v>
      </c>
      <c r="L354" s="425">
        <v>-3.8143743717949215E-2</v>
      </c>
      <c r="P354" s="440"/>
    </row>
    <row r="355" spans="1:16" x14ac:dyDescent="0.25">
      <c r="A355" s="265" t="s">
        <v>760</v>
      </c>
      <c r="B355" s="265" t="s">
        <v>761</v>
      </c>
      <c r="C355" s="449">
        <v>13.489060470373166</v>
      </c>
      <c r="D355" s="274">
        <v>2.9100533508530004</v>
      </c>
      <c r="E355" s="272">
        <v>8.3358657090734525</v>
      </c>
      <c r="F355" s="279">
        <v>0</v>
      </c>
      <c r="G355" s="452">
        <v>8.3824267046707979E-2</v>
      </c>
      <c r="H355" s="274">
        <v>0</v>
      </c>
      <c r="I355" s="272">
        <v>1.5614318072570355</v>
      </c>
      <c r="J355" s="270">
        <v>0</v>
      </c>
      <c r="K355" s="275">
        <v>12.891175134230195</v>
      </c>
      <c r="L355" s="425">
        <v>-4.4323719762109637E-2</v>
      </c>
      <c r="P355" s="440"/>
    </row>
    <row r="356" spans="1:16" x14ac:dyDescent="0.25">
      <c r="A356" s="265" t="s">
        <v>762</v>
      </c>
      <c r="B356" s="265" t="s">
        <v>763</v>
      </c>
      <c r="C356" s="449">
        <v>113.00193364543519</v>
      </c>
      <c r="D356" s="274">
        <v>17.567586301776</v>
      </c>
      <c r="E356" s="272">
        <v>86.502601705970676</v>
      </c>
      <c r="F356" s="279">
        <v>5.1890735919963715</v>
      </c>
      <c r="G356" s="452">
        <v>0</v>
      </c>
      <c r="H356" s="274">
        <v>0</v>
      </c>
      <c r="I356" s="272">
        <v>2.77269143929853</v>
      </c>
      <c r="J356" s="270">
        <v>0</v>
      </c>
      <c r="K356" s="275">
        <v>112.03195303904158</v>
      </c>
      <c r="L356" s="425">
        <v>-8.5837522872582138E-3</v>
      </c>
      <c r="P356" s="440"/>
    </row>
    <row r="357" spans="1:16" x14ac:dyDescent="0.25">
      <c r="A357" s="265" t="s">
        <v>764</v>
      </c>
      <c r="B357" s="265" t="s">
        <v>765</v>
      </c>
      <c r="C357" s="449">
        <v>7.501019855136775</v>
      </c>
      <c r="D357" s="274">
        <v>1.588485562355</v>
      </c>
      <c r="E357" s="272">
        <v>4.4880145743904585</v>
      </c>
      <c r="F357" s="279">
        <v>0</v>
      </c>
      <c r="G357" s="452">
        <v>4.5558254281787725E-2</v>
      </c>
      <c r="H357" s="274">
        <v>0</v>
      </c>
      <c r="I357" s="272">
        <v>0.73490086276230637</v>
      </c>
      <c r="J357" s="270">
        <v>0.28664493998022528</v>
      </c>
      <c r="K357" s="275">
        <v>7.1436041937697778</v>
      </c>
      <c r="L357" s="425">
        <v>-4.7648942179807099E-2</v>
      </c>
      <c r="P357" s="440"/>
    </row>
    <row r="358" spans="1:16" x14ac:dyDescent="0.25">
      <c r="A358" s="265" t="s">
        <v>766</v>
      </c>
      <c r="B358" s="265" t="s">
        <v>767</v>
      </c>
      <c r="C358" s="449">
        <v>11.511614909036021</v>
      </c>
      <c r="D358" s="274">
        <v>3.125480024512</v>
      </c>
      <c r="E358" s="272">
        <v>5.7148098931764979</v>
      </c>
      <c r="F358" s="279">
        <v>0</v>
      </c>
      <c r="G358" s="452">
        <v>0.29294877159754967</v>
      </c>
      <c r="H358" s="274">
        <v>0</v>
      </c>
      <c r="I358" s="272">
        <v>1.4886310191876349</v>
      </c>
      <c r="J358" s="270">
        <v>0.29756189021317686</v>
      </c>
      <c r="K358" s="275">
        <v>10.919431598686856</v>
      </c>
      <c r="L358" s="425">
        <v>-5.1442244639744866E-2</v>
      </c>
      <c r="P358" s="440"/>
    </row>
    <row r="359" spans="1:16" x14ac:dyDescent="0.25">
      <c r="A359" s="265" t="s">
        <v>768</v>
      </c>
      <c r="B359" s="265" t="s">
        <v>769</v>
      </c>
      <c r="C359" s="449">
        <v>12.300022361424277</v>
      </c>
      <c r="D359" s="274">
        <v>3.6285902728959996</v>
      </c>
      <c r="E359" s="272">
        <v>6.7572120779942644</v>
      </c>
      <c r="F359" s="279">
        <v>0</v>
      </c>
      <c r="G359" s="452">
        <v>8.5372193318297707E-2</v>
      </c>
      <c r="H359" s="274">
        <v>0</v>
      </c>
      <c r="I359" s="272">
        <v>1.317343244139201</v>
      </c>
      <c r="J359" s="270">
        <v>0</v>
      </c>
      <c r="K359" s="275">
        <v>11.788517788347761</v>
      </c>
      <c r="L359" s="425">
        <v>-4.1585662045681593E-2</v>
      </c>
      <c r="P359" s="440"/>
    </row>
    <row r="360" spans="1:16" x14ac:dyDescent="0.25">
      <c r="A360" s="265" t="s">
        <v>770</v>
      </c>
      <c r="B360" s="265" t="s">
        <v>771</v>
      </c>
      <c r="C360" s="449">
        <v>11.75723770559124</v>
      </c>
      <c r="D360" s="274">
        <v>3.2843595746740002</v>
      </c>
      <c r="E360" s="272">
        <v>6.0353887867830256</v>
      </c>
      <c r="F360" s="279">
        <v>0</v>
      </c>
      <c r="G360" s="452">
        <v>9.6258186561665349E-2</v>
      </c>
      <c r="H360" s="274">
        <v>0</v>
      </c>
      <c r="I360" s="272">
        <v>1.4440214519796293</v>
      </c>
      <c r="J360" s="270">
        <v>0.29274665769697422</v>
      </c>
      <c r="K360" s="275">
        <v>11.152774657695293</v>
      </c>
      <c r="L360" s="425">
        <v>-5.1411995149888888E-2</v>
      </c>
      <c r="P360" s="440"/>
    </row>
    <row r="361" spans="1:16" x14ac:dyDescent="0.25">
      <c r="A361" s="265" t="s">
        <v>772</v>
      </c>
      <c r="B361" s="265" t="s">
        <v>773</v>
      </c>
      <c r="C361" s="449">
        <v>94.161824490181118</v>
      </c>
      <c r="D361" s="274">
        <v>53.097048572039995</v>
      </c>
      <c r="E361" s="272">
        <v>41.109945735635826</v>
      </c>
      <c r="F361" s="279">
        <v>0</v>
      </c>
      <c r="G361" s="452">
        <v>0</v>
      </c>
      <c r="H361" s="274">
        <v>0</v>
      </c>
      <c r="I361" s="272">
        <v>0</v>
      </c>
      <c r="J361" s="270">
        <v>0</v>
      </c>
      <c r="K361" s="275">
        <v>94.206994307675814</v>
      </c>
      <c r="L361" s="425">
        <v>4.7970414485124668E-4</v>
      </c>
      <c r="P361" s="440"/>
    </row>
    <row r="362" spans="1:16" x14ac:dyDescent="0.25">
      <c r="A362" s="265" t="s">
        <v>774</v>
      </c>
      <c r="B362" s="265" t="s">
        <v>775</v>
      </c>
      <c r="C362" s="449">
        <v>8.465214118287518</v>
      </c>
      <c r="D362" s="274">
        <v>2.4411517400269998</v>
      </c>
      <c r="E362" s="272">
        <v>3.6838227242012302</v>
      </c>
      <c r="F362" s="279">
        <v>0</v>
      </c>
      <c r="G362" s="452">
        <v>0.42540671038373268</v>
      </c>
      <c r="H362" s="274">
        <v>0</v>
      </c>
      <c r="I362" s="272">
        <v>1.4279662321654065</v>
      </c>
      <c r="J362" s="270">
        <v>7.8367876079356913E-2</v>
      </c>
      <c r="K362" s="275">
        <v>8.0567152828567252</v>
      </c>
      <c r="L362" s="425">
        <v>-4.8256172817685399E-2</v>
      </c>
      <c r="P362" s="440"/>
    </row>
    <row r="363" spans="1:16" x14ac:dyDescent="0.25">
      <c r="A363" s="265" t="s">
        <v>776</v>
      </c>
      <c r="B363" s="265" t="s">
        <v>777</v>
      </c>
      <c r="C363" s="449">
        <v>4.2430614717025792</v>
      </c>
      <c r="D363" s="274">
        <v>1.3294942686040001</v>
      </c>
      <c r="E363" s="272">
        <v>2.0751602208384008</v>
      </c>
      <c r="F363" s="279">
        <v>0</v>
      </c>
      <c r="G363" s="452">
        <v>0.11347461616780709</v>
      </c>
      <c r="H363" s="274">
        <v>0</v>
      </c>
      <c r="I363" s="272">
        <v>0.41488455596595042</v>
      </c>
      <c r="J363" s="270">
        <v>0.13194588543308505</v>
      </c>
      <c r="K363" s="275">
        <v>4.0649595470092432</v>
      </c>
      <c r="L363" s="425">
        <v>-4.19748631692273E-2</v>
      </c>
      <c r="P363" s="440"/>
    </row>
    <row r="364" spans="1:16" x14ac:dyDescent="0.25">
      <c r="A364" s="265" t="s">
        <v>778</v>
      </c>
      <c r="B364" s="265" t="s">
        <v>779</v>
      </c>
      <c r="C364" s="449">
        <v>520.72417576143062</v>
      </c>
      <c r="D364" s="274">
        <v>88.518856602566999</v>
      </c>
      <c r="E364" s="272">
        <v>403.66197823783904</v>
      </c>
      <c r="F364" s="279">
        <v>24.217476045919</v>
      </c>
      <c r="G364" s="452">
        <v>0</v>
      </c>
      <c r="H364" s="274">
        <v>5.1023139999999998</v>
      </c>
      <c r="I364" s="272">
        <v>3.6961454641740752</v>
      </c>
      <c r="J364" s="270">
        <v>0</v>
      </c>
      <c r="K364" s="275">
        <v>525.19677035049904</v>
      </c>
      <c r="L364" s="425">
        <v>8.5891817535230734E-3</v>
      </c>
      <c r="P364" s="440"/>
    </row>
    <row r="365" spans="1:16" x14ac:dyDescent="0.25">
      <c r="A365" s="265" t="s">
        <v>780</v>
      </c>
      <c r="B365" s="265" t="s">
        <v>781</v>
      </c>
      <c r="C365" s="449">
        <v>78.138077595155394</v>
      </c>
      <c r="D365" s="274">
        <v>38.513032802030999</v>
      </c>
      <c r="E365" s="272">
        <v>39.724556555436372</v>
      </c>
      <c r="F365" s="279">
        <v>0</v>
      </c>
      <c r="G365" s="452">
        <v>0</v>
      </c>
      <c r="H365" s="274">
        <v>0</v>
      </c>
      <c r="I365" s="272">
        <v>0</v>
      </c>
      <c r="J365" s="270">
        <v>0</v>
      </c>
      <c r="K365" s="275">
        <v>78.237589357467371</v>
      </c>
      <c r="L365" s="425">
        <v>1.2735373760736925E-3</v>
      </c>
      <c r="P365" s="440"/>
    </row>
    <row r="366" spans="1:16" x14ac:dyDescent="0.25">
      <c r="A366" s="265" t="s">
        <v>782</v>
      </c>
      <c r="B366" s="265" t="s">
        <v>783</v>
      </c>
      <c r="C366" s="449">
        <v>195.87532027750197</v>
      </c>
      <c r="D366" s="274">
        <v>125.21879780841499</v>
      </c>
      <c r="E366" s="272">
        <v>52.010843778681391</v>
      </c>
      <c r="F366" s="279">
        <v>3.1224345190269798</v>
      </c>
      <c r="G366" s="452">
        <v>0</v>
      </c>
      <c r="H366" s="274">
        <v>8.5101890000000004</v>
      </c>
      <c r="I366" s="272">
        <v>7.4074587460701569</v>
      </c>
      <c r="J366" s="270">
        <v>0</v>
      </c>
      <c r="K366" s="275">
        <v>196.26972385219349</v>
      </c>
      <c r="L366" s="425">
        <v>2.0135439938669193E-3</v>
      </c>
      <c r="P366" s="440"/>
    </row>
    <row r="367" spans="1:16" x14ac:dyDescent="0.25">
      <c r="A367" s="265" t="s">
        <v>784</v>
      </c>
      <c r="B367" s="265" t="s">
        <v>785</v>
      </c>
      <c r="C367" s="449">
        <v>9.2686092716589883</v>
      </c>
      <c r="D367" s="274">
        <v>1.96562602591</v>
      </c>
      <c r="E367" s="272">
        <v>6.3030689242884481</v>
      </c>
      <c r="F367" s="279">
        <v>0</v>
      </c>
      <c r="G367" s="452">
        <v>0</v>
      </c>
      <c r="H367" s="274">
        <v>0</v>
      </c>
      <c r="I367" s="272">
        <v>0.73867731952039606</v>
      </c>
      <c r="J367" s="270">
        <v>0</v>
      </c>
      <c r="K367" s="275">
        <v>9.0073722697188447</v>
      </c>
      <c r="L367" s="425">
        <v>-2.8185134822646885E-2</v>
      </c>
      <c r="P367" s="440"/>
    </row>
    <row r="368" spans="1:16" x14ac:dyDescent="0.25">
      <c r="A368" s="265" t="s">
        <v>786</v>
      </c>
      <c r="B368" s="286" t="s">
        <v>1285</v>
      </c>
      <c r="C368" s="449">
        <v>215.02374945497289</v>
      </c>
      <c r="D368" s="274">
        <v>91.917681901652003</v>
      </c>
      <c r="E368" s="272">
        <v>109.70247031171394</v>
      </c>
      <c r="F368" s="279">
        <v>6.6249009318115268</v>
      </c>
      <c r="G368" s="452">
        <v>0</v>
      </c>
      <c r="H368" s="274">
        <v>7.1721539999999999</v>
      </c>
      <c r="I368" s="272">
        <v>3.0509239442540337</v>
      </c>
      <c r="J368" s="270">
        <v>0</v>
      </c>
      <c r="K368" s="275">
        <v>218.46813108943152</v>
      </c>
      <c r="L368" s="425">
        <v>1.6018610238121202E-2</v>
      </c>
      <c r="P368" s="440"/>
    </row>
    <row r="369" spans="1:16" x14ac:dyDescent="0.25">
      <c r="A369" s="265" t="s">
        <v>788</v>
      </c>
      <c r="B369" s="265" t="s">
        <v>789</v>
      </c>
      <c r="C369" s="449">
        <v>335.16993223375169</v>
      </c>
      <c r="D369" s="274">
        <v>63.846665744636994</v>
      </c>
      <c r="E369" s="272">
        <v>240.50624498621406</v>
      </c>
      <c r="F369" s="279">
        <v>14.427137932514906</v>
      </c>
      <c r="G369" s="452">
        <v>0</v>
      </c>
      <c r="H369" s="274">
        <v>2.0707900000000001</v>
      </c>
      <c r="I369" s="272">
        <v>12.102115390557399</v>
      </c>
      <c r="J369" s="270">
        <v>2.0469619238060517</v>
      </c>
      <c r="K369" s="275">
        <v>334.99991597772936</v>
      </c>
      <c r="L369" s="425">
        <v>-5.0725390219002315E-4</v>
      </c>
      <c r="P369" s="440"/>
    </row>
    <row r="370" spans="1:16" x14ac:dyDescent="0.25">
      <c r="A370" s="265" t="s">
        <v>792</v>
      </c>
      <c r="B370" s="265" t="s">
        <v>793</v>
      </c>
      <c r="C370" s="449">
        <v>12.530173220447692</v>
      </c>
      <c r="D370" s="274">
        <v>2.1571287246539996</v>
      </c>
      <c r="E370" s="272">
        <v>7.2901224765330142</v>
      </c>
      <c r="F370" s="279">
        <v>0</v>
      </c>
      <c r="G370" s="452">
        <v>0.29637609277304605</v>
      </c>
      <c r="H370" s="274">
        <v>0</v>
      </c>
      <c r="I370" s="272">
        <v>2.0346670281684109</v>
      </c>
      <c r="J370" s="270">
        <v>2.8585701777699569E-2</v>
      </c>
      <c r="K370" s="275">
        <v>11.806880023906169</v>
      </c>
      <c r="L370" s="425">
        <v>-5.7724117920508682E-2</v>
      </c>
      <c r="P370" s="440"/>
    </row>
    <row r="371" spans="1:16" x14ac:dyDescent="0.25">
      <c r="A371" s="265" t="s">
        <v>794</v>
      </c>
      <c r="B371" s="265" t="s">
        <v>795</v>
      </c>
      <c r="C371" s="449">
        <v>85.050107947130485</v>
      </c>
      <c r="D371" s="274">
        <v>12.819531123261999</v>
      </c>
      <c r="E371" s="272">
        <v>64.545910174114937</v>
      </c>
      <c r="F371" s="279">
        <v>3.8978692523730545</v>
      </c>
      <c r="G371" s="452">
        <v>0</v>
      </c>
      <c r="H371" s="274">
        <v>0.31307099999999999</v>
      </c>
      <c r="I371" s="272">
        <v>2.8141549627262625</v>
      </c>
      <c r="J371" s="270">
        <v>0</v>
      </c>
      <c r="K371" s="275">
        <v>84.39053651247626</v>
      </c>
      <c r="L371" s="425">
        <v>-7.7550922694211415E-3</v>
      </c>
      <c r="P371" s="440"/>
    </row>
    <row r="372" spans="1:16" x14ac:dyDescent="0.25">
      <c r="A372" s="265" t="s">
        <v>796</v>
      </c>
      <c r="B372" s="286" t="s">
        <v>1286</v>
      </c>
      <c r="C372" s="449">
        <v>245.3777217511946</v>
      </c>
      <c r="D372" s="274">
        <v>106.317121892724</v>
      </c>
      <c r="E372" s="272">
        <v>125.86718533600126</v>
      </c>
      <c r="F372" s="279">
        <v>7.5503316927777826</v>
      </c>
      <c r="G372" s="452">
        <v>0</v>
      </c>
      <c r="H372" s="274">
        <v>8.2678799999999999</v>
      </c>
      <c r="I372" s="272">
        <v>1.73099191618839</v>
      </c>
      <c r="J372" s="270">
        <v>0</v>
      </c>
      <c r="K372" s="275">
        <v>249.73351083769143</v>
      </c>
      <c r="L372" s="425">
        <v>1.7751363308008306E-2</v>
      </c>
      <c r="P372" s="440"/>
    </row>
    <row r="373" spans="1:16" x14ac:dyDescent="0.25">
      <c r="A373" s="265" t="s">
        <v>798</v>
      </c>
      <c r="B373" s="265" t="s">
        <v>799</v>
      </c>
      <c r="C373" s="449">
        <v>13.056917682789352</v>
      </c>
      <c r="D373" s="274">
        <v>2.0575923769369999</v>
      </c>
      <c r="E373" s="272">
        <v>9.348996932546326</v>
      </c>
      <c r="F373" s="279">
        <v>0</v>
      </c>
      <c r="G373" s="452">
        <v>6.8243850845644119E-2</v>
      </c>
      <c r="H373" s="274">
        <v>0</v>
      </c>
      <c r="I373" s="272">
        <v>1.3917808175806607</v>
      </c>
      <c r="J373" s="270">
        <v>0</v>
      </c>
      <c r="K373" s="275">
        <v>12.86661397790963</v>
      </c>
      <c r="L373" s="425">
        <v>-1.4574933342083235E-2</v>
      </c>
      <c r="P373" s="440"/>
    </row>
    <row r="374" spans="1:16" x14ac:dyDescent="0.25">
      <c r="A374" s="265" t="s">
        <v>800</v>
      </c>
      <c r="B374" s="265" t="s">
        <v>801</v>
      </c>
      <c r="C374" s="449">
        <v>110.70463383168037</v>
      </c>
      <c r="D374" s="274">
        <v>13.611761180482</v>
      </c>
      <c r="E374" s="272">
        <v>89.570863823611049</v>
      </c>
      <c r="F374" s="279">
        <v>5.3736679930785147</v>
      </c>
      <c r="G374" s="452">
        <v>0</v>
      </c>
      <c r="H374" s="274">
        <v>0</v>
      </c>
      <c r="I374" s="272">
        <v>3.612924194821685</v>
      </c>
      <c r="J374" s="270">
        <v>0</v>
      </c>
      <c r="K374" s="275">
        <v>112.16921719199325</v>
      </c>
      <c r="L374" s="425">
        <v>1.322964820550959E-2</v>
      </c>
      <c r="P374" s="440"/>
    </row>
    <row r="375" spans="1:16" x14ac:dyDescent="0.25">
      <c r="A375" s="265" t="s">
        <v>802</v>
      </c>
      <c r="B375" s="286" t="s">
        <v>1287</v>
      </c>
      <c r="C375" s="449">
        <v>210.98549270698868</v>
      </c>
      <c r="D375" s="274">
        <v>107.097034851014</v>
      </c>
      <c r="E375" s="272">
        <v>92.705080533796689</v>
      </c>
      <c r="F375" s="279">
        <v>5.560853272250295</v>
      </c>
      <c r="G375" s="452">
        <v>0</v>
      </c>
      <c r="H375" s="274">
        <v>6.4540059999999997</v>
      </c>
      <c r="I375" s="272">
        <v>2.6791373234386526</v>
      </c>
      <c r="J375" s="270">
        <v>0</v>
      </c>
      <c r="K375" s="275">
        <v>214.49611198049962</v>
      </c>
      <c r="L375" s="425">
        <v>1.6639150059413799E-2</v>
      </c>
      <c r="P375" s="440"/>
    </row>
    <row r="376" spans="1:16" x14ac:dyDescent="0.25">
      <c r="A376" s="265" t="s">
        <v>804</v>
      </c>
      <c r="B376" s="265" t="s">
        <v>805</v>
      </c>
      <c r="C376" s="449">
        <v>10.766847346542306</v>
      </c>
      <c r="D376" s="274">
        <v>2.826768717597</v>
      </c>
      <c r="E376" s="272">
        <v>5.5767640335111057</v>
      </c>
      <c r="F376" s="279">
        <v>0</v>
      </c>
      <c r="G376" s="452">
        <v>0.15538859794918275</v>
      </c>
      <c r="H376" s="274">
        <v>0</v>
      </c>
      <c r="I376" s="272">
        <v>1.6679365448016885</v>
      </c>
      <c r="J376" s="270">
        <v>0</v>
      </c>
      <c r="K376" s="275">
        <v>10.226857893858975</v>
      </c>
      <c r="L376" s="425">
        <v>-5.0152977496866313E-2</v>
      </c>
      <c r="P376" s="440"/>
    </row>
    <row r="377" spans="1:16" x14ac:dyDescent="0.25">
      <c r="A377" s="265" t="s">
        <v>806</v>
      </c>
      <c r="B377" s="265" t="s">
        <v>807</v>
      </c>
      <c r="C377" s="449">
        <v>326.51960597077363</v>
      </c>
      <c r="D377" s="274">
        <v>70.632888380038992</v>
      </c>
      <c r="E377" s="272">
        <v>239.56868178998195</v>
      </c>
      <c r="F377" s="279">
        <v>14.373289160224378</v>
      </c>
      <c r="G377" s="452">
        <v>0</v>
      </c>
      <c r="H377" s="274">
        <v>6.6181150000000004</v>
      </c>
      <c r="I377" s="272">
        <v>2.4354850175759917</v>
      </c>
      <c r="J377" s="270">
        <v>0</v>
      </c>
      <c r="K377" s="275">
        <v>333.62845934782138</v>
      </c>
      <c r="L377" s="425">
        <v>2.1771597316223811E-2</v>
      </c>
      <c r="P377" s="440"/>
    </row>
    <row r="378" spans="1:16" x14ac:dyDescent="0.25">
      <c r="A378" s="265" t="s">
        <v>808</v>
      </c>
      <c r="B378" s="265" t="s">
        <v>809</v>
      </c>
      <c r="C378" s="449">
        <v>13.037927165644954</v>
      </c>
      <c r="D378" s="274">
        <v>2.6030656866109996</v>
      </c>
      <c r="E378" s="272">
        <v>8.8929761659947975</v>
      </c>
      <c r="F378" s="279">
        <v>0</v>
      </c>
      <c r="G378" s="452">
        <v>4.2798725007632869E-2</v>
      </c>
      <c r="H378" s="274">
        <v>0</v>
      </c>
      <c r="I378" s="272">
        <v>1.0613195235356065</v>
      </c>
      <c r="J378" s="270">
        <v>0</v>
      </c>
      <c r="K378" s="275">
        <v>12.600160101149037</v>
      </c>
      <c r="L378" s="425">
        <v>-3.3576431202149752E-2</v>
      </c>
      <c r="P378" s="440"/>
    </row>
    <row r="379" spans="1:16" x14ac:dyDescent="0.25">
      <c r="A379" s="265" t="s">
        <v>810</v>
      </c>
      <c r="B379" s="265" t="s">
        <v>811</v>
      </c>
      <c r="C379" s="449">
        <v>13.423077032095058</v>
      </c>
      <c r="D379" s="274">
        <v>2.7675612194779999</v>
      </c>
      <c r="E379" s="272">
        <v>6.0171410603953959</v>
      </c>
      <c r="F379" s="279">
        <v>0</v>
      </c>
      <c r="G379" s="452">
        <v>0.39844658158036117</v>
      </c>
      <c r="H379" s="274">
        <v>0</v>
      </c>
      <c r="I379" s="272">
        <v>3.2958425536754521</v>
      </c>
      <c r="J379" s="270">
        <v>3.4052045525918721E-2</v>
      </c>
      <c r="K379" s="275">
        <v>12.513043460655128</v>
      </c>
      <c r="L379" s="425">
        <v>-6.77961967486298E-2</v>
      </c>
      <c r="P379" s="440"/>
    </row>
    <row r="380" spans="1:16" x14ac:dyDescent="0.25">
      <c r="A380" s="265" t="s">
        <v>812</v>
      </c>
      <c r="B380" s="265" t="s">
        <v>813</v>
      </c>
      <c r="C380" s="449">
        <v>15.760704737776093</v>
      </c>
      <c r="D380" s="274">
        <v>3.3421585579589999</v>
      </c>
      <c r="E380" s="272">
        <v>9.5990512788902418</v>
      </c>
      <c r="F380" s="279">
        <v>0</v>
      </c>
      <c r="G380" s="452">
        <v>0.46616366284824279</v>
      </c>
      <c r="H380" s="274">
        <v>0</v>
      </c>
      <c r="I380" s="272">
        <v>1.7686243315107679</v>
      </c>
      <c r="J380" s="270">
        <v>0</v>
      </c>
      <c r="K380" s="275">
        <v>15.175997831208251</v>
      </c>
      <c r="L380" s="425">
        <v>-3.7099033088690843E-2</v>
      </c>
      <c r="P380" s="440"/>
    </row>
    <row r="381" spans="1:16" x14ac:dyDescent="0.25">
      <c r="A381" s="265" t="s">
        <v>814</v>
      </c>
      <c r="B381" s="265" t="s">
        <v>815</v>
      </c>
      <c r="C381" s="449">
        <v>12.954196882345141</v>
      </c>
      <c r="D381" s="274">
        <v>3.75184530728</v>
      </c>
      <c r="E381" s="272">
        <v>6.9302139997027155</v>
      </c>
      <c r="F381" s="279">
        <v>0</v>
      </c>
      <c r="G381" s="452">
        <v>9.4270611133736512E-2</v>
      </c>
      <c r="H381" s="274">
        <v>0</v>
      </c>
      <c r="I381" s="272">
        <v>1.6078523432085163</v>
      </c>
      <c r="J381" s="270">
        <v>0</v>
      </c>
      <c r="K381" s="275">
        <v>12.384182261324971</v>
      </c>
      <c r="L381" s="425">
        <v>-4.4002312624800671E-2</v>
      </c>
      <c r="P381" s="440"/>
    </row>
    <row r="382" spans="1:16" x14ac:dyDescent="0.25">
      <c r="A382" s="265" t="s">
        <v>816</v>
      </c>
      <c r="B382" s="265" t="s">
        <v>817</v>
      </c>
      <c r="C382" s="449">
        <v>12.178421739009694</v>
      </c>
      <c r="D382" s="274">
        <v>2.8412905630820005</v>
      </c>
      <c r="E382" s="272">
        <v>7.3904072796422806</v>
      </c>
      <c r="F382" s="279">
        <v>0</v>
      </c>
      <c r="G382" s="452">
        <v>5.8922761677499727E-2</v>
      </c>
      <c r="H382" s="274">
        <v>0</v>
      </c>
      <c r="I382" s="272">
        <v>1.4416818430344707</v>
      </c>
      <c r="J382" s="270">
        <v>0</v>
      </c>
      <c r="K382" s="275">
        <v>11.732302447436251</v>
      </c>
      <c r="L382" s="425">
        <v>-3.6631946333771884E-2</v>
      </c>
      <c r="P382" s="440"/>
    </row>
    <row r="383" spans="1:16" x14ac:dyDescent="0.25">
      <c r="A383" s="265" t="s">
        <v>818</v>
      </c>
      <c r="B383" s="265" t="s">
        <v>819</v>
      </c>
      <c r="C383" s="449">
        <v>119.70522073049261</v>
      </c>
      <c r="D383" s="274">
        <v>30.172415966534999</v>
      </c>
      <c r="E383" s="272">
        <v>81.40269165603911</v>
      </c>
      <c r="F383" s="279">
        <v>4.8992814026486124</v>
      </c>
      <c r="G383" s="452">
        <v>0</v>
      </c>
      <c r="H383" s="274">
        <v>1.6628769999999999</v>
      </c>
      <c r="I383" s="272">
        <v>2.4550673487741022</v>
      </c>
      <c r="J383" s="270">
        <v>0</v>
      </c>
      <c r="K383" s="275">
        <v>120.59233337399682</v>
      </c>
      <c r="L383" s="425">
        <v>7.410809972118744E-3</v>
      </c>
      <c r="P383" s="440"/>
    </row>
    <row r="384" spans="1:16" x14ac:dyDescent="0.25">
      <c r="A384" s="233"/>
      <c r="B384" s="233"/>
      <c r="C384" s="289"/>
      <c r="D384" s="290"/>
      <c r="E384" s="291"/>
      <c r="F384" s="292"/>
      <c r="G384" s="291"/>
      <c r="H384" s="290"/>
      <c r="I384" s="291"/>
      <c r="J384" s="289"/>
      <c r="L384" s="448"/>
    </row>
    <row r="385" spans="1:16" x14ac:dyDescent="0.25">
      <c r="A385" s="265" t="s">
        <v>122</v>
      </c>
      <c r="B385" s="286" t="s">
        <v>1297</v>
      </c>
      <c r="C385" s="457">
        <v>8.7307507528446262</v>
      </c>
      <c r="D385" s="458">
        <v>1.5993627114389999</v>
      </c>
      <c r="E385" s="272">
        <v>5.7873597907074723</v>
      </c>
      <c r="F385" s="279">
        <v>0</v>
      </c>
      <c r="G385" s="452">
        <v>0.15271802142965396</v>
      </c>
      <c r="H385" s="274">
        <v>0</v>
      </c>
      <c r="I385" s="272">
        <v>0.88198082711805448</v>
      </c>
      <c r="J385" s="459">
        <v>0</v>
      </c>
      <c r="K385" s="460">
        <v>8.4214213506941817</v>
      </c>
      <c r="L385" s="461">
        <v>-3.5429874349540869E-2</v>
      </c>
      <c r="P385" s="440"/>
    </row>
    <row r="386" spans="1:16" x14ac:dyDescent="0.25">
      <c r="A386" s="265" t="s">
        <v>150</v>
      </c>
      <c r="B386" s="286" t="s">
        <v>1298</v>
      </c>
      <c r="C386" s="457">
        <v>354.53403292585688</v>
      </c>
      <c r="D386" s="458">
        <v>66.948049870791991</v>
      </c>
      <c r="E386" s="272">
        <v>267.99547753024484</v>
      </c>
      <c r="F386" s="279">
        <v>16.178689144275129</v>
      </c>
      <c r="G386" s="452">
        <v>0</v>
      </c>
      <c r="H386" s="274">
        <v>4.0903109999999998</v>
      </c>
      <c r="I386" s="272">
        <v>3.1564164842334197</v>
      </c>
      <c r="J386" s="459">
        <v>0</v>
      </c>
      <c r="K386" s="460">
        <v>358.36894402954539</v>
      </c>
      <c r="L386" s="461">
        <v>1.0816764393647085E-2</v>
      </c>
      <c r="P386" s="440"/>
    </row>
    <row r="387" spans="1:16" x14ac:dyDescent="0.25">
      <c r="A387" s="265" t="s">
        <v>156</v>
      </c>
      <c r="B387" s="286" t="s">
        <v>1299</v>
      </c>
      <c r="C387" s="457">
        <v>10.367329465079365</v>
      </c>
      <c r="D387" s="458">
        <v>3.319639980866</v>
      </c>
      <c r="E387" s="272">
        <v>5.9250470020288502</v>
      </c>
      <c r="F387" s="279">
        <v>0</v>
      </c>
      <c r="G387" s="452">
        <v>4.7902908170759734E-2</v>
      </c>
      <c r="H387" s="274">
        <v>0</v>
      </c>
      <c r="I387" s="272">
        <v>0.74521289407374858</v>
      </c>
      <c r="J387" s="459">
        <v>0</v>
      </c>
      <c r="K387" s="460">
        <v>10.037802785139361</v>
      </c>
      <c r="L387" s="461">
        <v>-3.1785107346106865E-2</v>
      </c>
      <c r="P387" s="440"/>
    </row>
    <row r="388" spans="1:16" x14ac:dyDescent="0.25">
      <c r="A388" s="265" t="s">
        <v>256</v>
      </c>
      <c r="B388" s="286" t="s">
        <v>1300</v>
      </c>
      <c r="C388" s="457">
        <v>11.791817391226909</v>
      </c>
      <c r="D388" s="458">
        <v>1.8273090899590001</v>
      </c>
      <c r="E388" s="272">
        <v>7.067567508045439</v>
      </c>
      <c r="F388" s="279">
        <v>0</v>
      </c>
      <c r="G388" s="452">
        <v>0.23043512742126868</v>
      </c>
      <c r="H388" s="274">
        <v>0</v>
      </c>
      <c r="I388" s="272">
        <v>2.1743849620786393</v>
      </c>
      <c r="J388" s="459">
        <v>0</v>
      </c>
      <c r="K388" s="460">
        <v>11.299696687504346</v>
      </c>
      <c r="L388" s="461">
        <v>-4.1734084526164707E-2</v>
      </c>
      <c r="P388" s="440"/>
    </row>
    <row r="389" spans="1:16" x14ac:dyDescent="0.25">
      <c r="A389" s="265" t="s">
        <v>344</v>
      </c>
      <c r="B389" s="286" t="s">
        <v>1301</v>
      </c>
      <c r="C389" s="457">
        <v>167.66043838168238</v>
      </c>
      <c r="D389" s="458">
        <v>45.575841171918995</v>
      </c>
      <c r="E389" s="272">
        <v>112.12574991843091</v>
      </c>
      <c r="F389" s="279">
        <v>6.7253498625540731</v>
      </c>
      <c r="G389" s="452">
        <v>0</v>
      </c>
      <c r="H389" s="274">
        <v>1.9359459999999999</v>
      </c>
      <c r="I389" s="272">
        <v>3.0425166786373232</v>
      </c>
      <c r="J389" s="459">
        <v>0</v>
      </c>
      <c r="K389" s="460">
        <v>169.4054036315413</v>
      </c>
      <c r="L389" s="461">
        <v>1.0407734028981082E-2</v>
      </c>
      <c r="P389" s="440"/>
    </row>
    <row r="390" spans="1:16" x14ac:dyDescent="0.25">
      <c r="A390" s="265" t="s">
        <v>346</v>
      </c>
      <c r="B390" s="286" t="s">
        <v>1302</v>
      </c>
      <c r="C390" s="457">
        <v>10.056558713541245</v>
      </c>
      <c r="D390" s="458">
        <v>1.3321780777710002</v>
      </c>
      <c r="E390" s="272">
        <v>6.3423811680446933</v>
      </c>
      <c r="F390" s="279">
        <v>0</v>
      </c>
      <c r="G390" s="452">
        <v>0.22460058795405594</v>
      </c>
      <c r="H390" s="274">
        <v>0</v>
      </c>
      <c r="I390" s="272">
        <v>1.7380137447711022</v>
      </c>
      <c r="J390" s="459">
        <v>0</v>
      </c>
      <c r="K390" s="460">
        <v>9.6371735785408514</v>
      </c>
      <c r="L390" s="461">
        <v>-4.1702648683956615E-2</v>
      </c>
      <c r="P390" s="440"/>
    </row>
    <row r="391" spans="1:16" x14ac:dyDescent="0.25">
      <c r="A391" s="265" t="s">
        <v>352</v>
      </c>
      <c r="B391" s="286" t="s">
        <v>1303</v>
      </c>
      <c r="C391" s="457">
        <v>13.881908193294239</v>
      </c>
      <c r="D391" s="458">
        <v>3.517027030685</v>
      </c>
      <c r="E391" s="272">
        <v>8.1723582930749465</v>
      </c>
      <c r="F391" s="279">
        <v>0</v>
      </c>
      <c r="G391" s="452">
        <v>9.011745967376035E-2</v>
      </c>
      <c r="H391" s="274">
        <v>0</v>
      </c>
      <c r="I391" s="272">
        <v>1.540350041963314</v>
      </c>
      <c r="J391" s="459">
        <v>0</v>
      </c>
      <c r="K391" s="460">
        <v>13.319852825397021</v>
      </c>
      <c r="L391" s="461">
        <v>-4.0488336334677869E-2</v>
      </c>
      <c r="P391" s="440"/>
    </row>
    <row r="392" spans="1:16" x14ac:dyDescent="0.25">
      <c r="A392" s="265" t="s">
        <v>408</v>
      </c>
      <c r="B392" s="286" t="s">
        <v>1304</v>
      </c>
      <c r="C392" s="457">
        <v>707.33514444626064</v>
      </c>
      <c r="D392" s="458">
        <v>239.620657734231</v>
      </c>
      <c r="E392" s="272">
        <v>432.87367789843506</v>
      </c>
      <c r="F392" s="279">
        <v>25.968302004393397</v>
      </c>
      <c r="G392" s="452">
        <v>0</v>
      </c>
      <c r="H392" s="274">
        <v>22.656054000000001</v>
      </c>
      <c r="I392" s="272">
        <v>3.6793659714459208</v>
      </c>
      <c r="J392" s="459">
        <v>0</v>
      </c>
      <c r="K392" s="460">
        <v>724.79805760850547</v>
      </c>
      <c r="L392" s="461">
        <v>2.4688315432022996E-2</v>
      </c>
      <c r="P392" s="440"/>
    </row>
    <row r="393" spans="1:16" x14ac:dyDescent="0.25">
      <c r="A393" s="265" t="s">
        <v>616</v>
      </c>
      <c r="B393" s="286" t="s">
        <v>1305</v>
      </c>
      <c r="C393" s="457">
        <v>10.638881316482403</v>
      </c>
      <c r="D393" s="458">
        <v>2.7710935545820004</v>
      </c>
      <c r="E393" s="272">
        <v>5.1200892315872082</v>
      </c>
      <c r="F393" s="279">
        <v>0</v>
      </c>
      <c r="G393" s="452">
        <v>0.12245435514179294</v>
      </c>
      <c r="H393" s="274">
        <v>0</v>
      </c>
      <c r="I393" s="272">
        <v>1.9981569542965854</v>
      </c>
      <c r="J393" s="459">
        <v>0</v>
      </c>
      <c r="K393" s="460">
        <v>10.011794095607586</v>
      </c>
      <c r="L393" s="461">
        <v>-5.8942966108973781E-2</v>
      </c>
      <c r="P393" s="440"/>
    </row>
    <row r="394" spans="1:16" x14ac:dyDescent="0.25">
      <c r="A394" s="265" t="s">
        <v>684</v>
      </c>
      <c r="B394" s="286" t="s">
        <v>1306</v>
      </c>
      <c r="C394" s="457">
        <v>807.28798677448594</v>
      </c>
      <c r="D394" s="458">
        <v>115.419865451443</v>
      </c>
      <c r="E394" s="272">
        <v>646.27596327866036</v>
      </c>
      <c r="F394" s="279">
        <v>38.766521472196338</v>
      </c>
      <c r="G394" s="452">
        <v>0</v>
      </c>
      <c r="H394" s="274">
        <v>0</v>
      </c>
      <c r="I394" s="272">
        <v>3.6347837444243498</v>
      </c>
      <c r="J394" s="459">
        <v>0</v>
      </c>
      <c r="K394" s="460">
        <v>804.09713394672406</v>
      </c>
      <c r="L394" s="461">
        <v>-3.9525582939874022E-3</v>
      </c>
      <c r="P394" s="440"/>
    </row>
    <row r="395" spans="1:16" x14ac:dyDescent="0.25">
      <c r="B395" s="286"/>
      <c r="C395" s="449"/>
      <c r="D395" s="274"/>
      <c r="E395" s="272"/>
      <c r="F395" s="279"/>
      <c r="G395" s="452"/>
      <c r="H395" s="274"/>
      <c r="I395" s="272"/>
      <c r="J395" s="270"/>
      <c r="K395" s="275"/>
      <c r="L395" s="462"/>
      <c r="P395" s="440"/>
    </row>
    <row r="396" spans="1:16" x14ac:dyDescent="0.25">
      <c r="A396" s="233"/>
      <c r="B396" s="453" t="s">
        <v>1288</v>
      </c>
      <c r="C396" s="289"/>
      <c r="D396" s="290"/>
      <c r="E396" s="291"/>
      <c r="F396" s="292"/>
      <c r="G396" s="291"/>
      <c r="H396" s="290"/>
      <c r="I396" s="291"/>
      <c r="J396" s="289"/>
    </row>
    <row r="397" spans="1:16" ht="15.75" x14ac:dyDescent="0.25">
      <c r="A397" s="233"/>
      <c r="B397" s="454" t="s">
        <v>1289</v>
      </c>
      <c r="C397" s="289"/>
      <c r="D397" s="290"/>
      <c r="E397" s="291"/>
      <c r="F397" s="292"/>
      <c r="G397" s="291"/>
      <c r="H397" s="290"/>
      <c r="I397" s="291"/>
      <c r="J397" s="289"/>
    </row>
    <row r="398" spans="1:16" x14ac:dyDescent="0.25">
      <c r="B398" s="455" t="s">
        <v>1290</v>
      </c>
    </row>
    <row r="399" spans="1:16" x14ac:dyDescent="0.25">
      <c r="B399" s="455" t="s">
        <v>1307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8"/>
  <sheetViews>
    <sheetView topLeftCell="A161" zoomScale="75" zoomScaleNormal="75" workbookViewId="0">
      <selection activeCell="B177" sqref="B177"/>
    </sheetView>
  </sheetViews>
  <sheetFormatPr defaultRowHeight="15" x14ac:dyDescent="0.25"/>
  <cols>
    <col min="1" max="1" width="8" style="265" customWidth="1"/>
    <col min="2" max="2" width="48.7109375" style="265" customWidth="1"/>
    <col min="3" max="3" width="13.85546875" style="230" customWidth="1"/>
    <col min="4" max="4" width="13.85546875" style="231" customWidth="1"/>
    <col min="5" max="5" width="13.85546875" style="232" customWidth="1"/>
    <col min="6" max="6" width="13.85546875" style="233" customWidth="1"/>
    <col min="7" max="7" width="19.42578125" style="232" customWidth="1"/>
    <col min="8" max="9" width="13.85546875" style="231" customWidth="1"/>
    <col min="10" max="10" width="13.85546875" style="232" customWidth="1"/>
    <col min="11" max="12" width="13.85546875" style="230" customWidth="1"/>
    <col min="13" max="13" width="15.7109375" style="188" customWidth="1"/>
    <col min="14" max="14" width="17.85546875" style="188" bestFit="1" customWidth="1"/>
    <col min="15" max="16384" width="9.140625" style="188"/>
  </cols>
  <sheetData>
    <row r="1" spans="1:18" ht="15.75" x14ac:dyDescent="0.25">
      <c r="A1" s="228">
        <v>0</v>
      </c>
      <c r="B1" s="229" t="s">
        <v>1254</v>
      </c>
    </row>
    <row r="2" spans="1:18" s="426" customFormat="1" x14ac:dyDescent="0.25">
      <c r="A2" s="478">
        <f>COLUMN()</f>
        <v>1</v>
      </c>
      <c r="B2" s="478">
        <f>COLUMN()</f>
        <v>2</v>
      </c>
      <c r="C2" s="478">
        <f>COLUMN()</f>
        <v>3</v>
      </c>
      <c r="D2" s="478">
        <f>COLUMN()</f>
        <v>4</v>
      </c>
      <c r="E2" s="478">
        <f>COLUMN()</f>
        <v>5</v>
      </c>
      <c r="F2" s="478">
        <f>COLUMN()</f>
        <v>6</v>
      </c>
      <c r="G2" s="478">
        <f>COLUMN()</f>
        <v>7</v>
      </c>
      <c r="H2" s="478">
        <f>COLUMN()</f>
        <v>8</v>
      </c>
      <c r="I2" s="478">
        <f>COLUMN()</f>
        <v>9</v>
      </c>
      <c r="J2" s="478">
        <f>COLUMN()</f>
        <v>10</v>
      </c>
      <c r="K2" s="478">
        <f>COLUMN()</f>
        <v>11</v>
      </c>
      <c r="L2" s="478">
        <f>COLUMN()</f>
        <v>12</v>
      </c>
      <c r="M2" s="478">
        <f>COLUMN()</f>
        <v>13</v>
      </c>
      <c r="N2" s="478">
        <f>COLUMN()</f>
        <v>14</v>
      </c>
    </row>
    <row r="3" spans="1:18" s="426" customFormat="1" x14ac:dyDescent="0.25">
      <c r="A3" s="428"/>
      <c r="B3" s="429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</row>
    <row r="4" spans="1:18" ht="15.75" thickBot="1" x14ac:dyDescent="0.3">
      <c r="A4" s="235"/>
      <c r="B4" s="235"/>
      <c r="C4" s="431"/>
      <c r="D4" s="432"/>
      <c r="E4" s="432"/>
      <c r="F4" s="433"/>
      <c r="G4" s="432"/>
      <c r="H4" s="432"/>
      <c r="I4" s="432"/>
      <c r="J4" s="432"/>
      <c r="K4" s="432"/>
      <c r="L4" s="432"/>
      <c r="M4" s="426"/>
      <c r="N4" s="426"/>
    </row>
    <row r="5" spans="1:18" s="439" customFormat="1" ht="90.75" thickBot="1" x14ac:dyDescent="0.3">
      <c r="A5" s="236" t="s">
        <v>1057</v>
      </c>
      <c r="B5" s="434" t="s">
        <v>4</v>
      </c>
      <c r="C5" s="435" t="s">
        <v>1054</v>
      </c>
      <c r="D5" s="242" t="s">
        <v>1062</v>
      </c>
      <c r="E5" s="239" t="s">
        <v>1063</v>
      </c>
      <c r="F5" s="436" t="s">
        <v>1064</v>
      </c>
      <c r="G5" s="436" t="s">
        <v>1255</v>
      </c>
      <c r="H5" s="437" t="s">
        <v>1066</v>
      </c>
      <c r="I5" s="437" t="s">
        <v>1256</v>
      </c>
      <c r="J5" s="424" t="s">
        <v>1257</v>
      </c>
      <c r="K5" s="437" t="s">
        <v>1060</v>
      </c>
      <c r="L5" s="437" t="s">
        <v>1067</v>
      </c>
      <c r="M5" s="435" t="s">
        <v>1054</v>
      </c>
      <c r="N5" s="438" t="s">
        <v>1258</v>
      </c>
      <c r="R5" s="440"/>
    </row>
    <row r="6" spans="1:18" s="439" customFormat="1" ht="15.75" thickBot="1" x14ac:dyDescent="0.3">
      <c r="A6" s="236"/>
      <c r="B6" s="237"/>
      <c r="C6" s="253" t="s">
        <v>1069</v>
      </c>
      <c r="D6" s="441" t="s">
        <v>1069</v>
      </c>
      <c r="E6" s="441" t="s">
        <v>1069</v>
      </c>
      <c r="F6" s="442" t="s">
        <v>1069</v>
      </c>
      <c r="G6" s="442" t="s">
        <v>1069</v>
      </c>
      <c r="H6" s="441" t="s">
        <v>1069</v>
      </c>
      <c r="I6" s="441" t="s">
        <v>1069</v>
      </c>
      <c r="J6" s="441" t="s">
        <v>1069</v>
      </c>
      <c r="K6" s="441" t="s">
        <v>1069</v>
      </c>
      <c r="L6" s="441" t="s">
        <v>1069</v>
      </c>
      <c r="M6" s="253" t="s">
        <v>1069</v>
      </c>
      <c r="N6" s="443" t="s">
        <v>862</v>
      </c>
      <c r="R6" s="440"/>
    </row>
    <row r="7" spans="1:18" s="439" customFormat="1" ht="15.75" thickBot="1" x14ac:dyDescent="0.3">
      <c r="A7" s="236"/>
      <c r="B7" s="237"/>
      <c r="C7" s="444" t="s">
        <v>1055</v>
      </c>
      <c r="D7" s="256" t="s">
        <v>1259</v>
      </c>
      <c r="E7" s="257" t="s">
        <v>1259</v>
      </c>
      <c r="F7" s="257" t="s">
        <v>1259</v>
      </c>
      <c r="G7" s="257" t="s">
        <v>1259</v>
      </c>
      <c r="H7" s="256" t="s">
        <v>1259</v>
      </c>
      <c r="I7" s="256" t="s">
        <v>1259</v>
      </c>
      <c r="J7" s="258" t="s">
        <v>1259</v>
      </c>
      <c r="K7" s="258" t="s">
        <v>1259</v>
      </c>
      <c r="L7" s="258" t="s">
        <v>1259</v>
      </c>
      <c r="M7" s="261" t="s">
        <v>1259</v>
      </c>
      <c r="N7" s="445"/>
      <c r="R7" s="440"/>
    </row>
    <row r="8" spans="1:18" x14ac:dyDescent="0.25">
      <c r="C8" s="446"/>
      <c r="K8" s="447"/>
      <c r="L8" s="447"/>
      <c r="M8" s="191"/>
      <c r="N8" s="448"/>
      <c r="R8" s="440"/>
    </row>
    <row r="9" spans="1:18" x14ac:dyDescent="0.25">
      <c r="A9" s="265" t="s">
        <v>48</v>
      </c>
      <c r="B9" s="265" t="s">
        <v>49</v>
      </c>
      <c r="C9" s="449">
        <v>43564.214356517288</v>
      </c>
      <c r="D9" s="272">
        <v>16632.427593608787</v>
      </c>
      <c r="E9" s="272">
        <v>23789.671983288106</v>
      </c>
      <c r="F9" s="273">
        <v>814.16292712729614</v>
      </c>
      <c r="G9" s="272">
        <v>19.382267827822641</v>
      </c>
      <c r="H9" s="274">
        <v>104.99999700000005</v>
      </c>
      <c r="I9" s="274">
        <v>241.07240800000005</v>
      </c>
      <c r="J9" s="272">
        <v>1251.9275938676283</v>
      </c>
      <c r="K9" s="270">
        <v>65</v>
      </c>
      <c r="L9" s="270">
        <v>149.99999999999994</v>
      </c>
      <c r="M9" s="275">
        <v>43068.644770719635</v>
      </c>
      <c r="N9" s="425">
        <v>-1.1375611683067464E-2</v>
      </c>
      <c r="O9" s="450">
        <f>+M9-L9</f>
        <v>42918.644770719635</v>
      </c>
      <c r="R9" s="440"/>
    </row>
    <row r="10" spans="1:18" x14ac:dyDescent="0.25">
      <c r="B10" s="286"/>
      <c r="C10" s="451"/>
      <c r="D10" s="273"/>
      <c r="E10" s="272"/>
      <c r="F10" s="273"/>
      <c r="G10" s="273"/>
      <c r="H10" s="273"/>
      <c r="I10" s="273"/>
      <c r="J10" s="272"/>
      <c r="K10" s="273"/>
      <c r="L10" s="273"/>
      <c r="M10" s="275"/>
      <c r="N10" s="425"/>
      <c r="O10" s="450">
        <f t="shared" ref="O10:O73" si="0">+M10-L10</f>
        <v>0</v>
      </c>
      <c r="R10" s="440"/>
    </row>
    <row r="11" spans="1:18" x14ac:dyDescent="0.25">
      <c r="A11" s="265" t="s">
        <v>54</v>
      </c>
      <c r="B11" s="265" t="s">
        <v>55</v>
      </c>
      <c r="C11" s="449">
        <v>8.9173336863709594</v>
      </c>
      <c r="D11" s="274">
        <v>1.9214826453600002</v>
      </c>
      <c r="E11" s="272">
        <v>5.8777359258684418</v>
      </c>
      <c r="F11" s="279">
        <v>0</v>
      </c>
      <c r="G11" s="452">
        <v>0</v>
      </c>
      <c r="H11" s="274">
        <v>0</v>
      </c>
      <c r="I11" s="274">
        <v>0</v>
      </c>
      <c r="J11" s="272">
        <v>0.55733664600235733</v>
      </c>
      <c r="K11" s="270">
        <v>0</v>
      </c>
      <c r="L11" s="270">
        <v>7.2714120177550051E-2</v>
      </c>
      <c r="M11" s="275">
        <v>8.4292693374083498</v>
      </c>
      <c r="N11" s="425">
        <v>-5.4732094382489632E-2</v>
      </c>
      <c r="O11" s="450">
        <f t="shared" si="0"/>
        <v>8.3565552172308006</v>
      </c>
      <c r="R11" s="440"/>
    </row>
    <row r="12" spans="1:18" x14ac:dyDescent="0.25">
      <c r="A12" s="265" t="s">
        <v>56</v>
      </c>
      <c r="B12" s="265" t="s">
        <v>57</v>
      </c>
      <c r="C12" s="449">
        <v>11.616549308026524</v>
      </c>
      <c r="D12" s="274">
        <v>4.4746297274630003</v>
      </c>
      <c r="E12" s="272">
        <v>4.8702194126352429</v>
      </c>
      <c r="F12" s="279">
        <v>0</v>
      </c>
      <c r="G12" s="452">
        <v>5.3762298035268455E-2</v>
      </c>
      <c r="H12" s="274">
        <v>0</v>
      </c>
      <c r="I12" s="274">
        <v>0</v>
      </c>
      <c r="J12" s="272">
        <v>1.6122633694899666</v>
      </c>
      <c r="K12" s="270">
        <v>0.26124866013632819</v>
      </c>
      <c r="L12" s="270">
        <v>0</v>
      </c>
      <c r="M12" s="275">
        <v>11.272123467759805</v>
      </c>
      <c r="N12" s="425">
        <v>-2.9649582774872434E-2</v>
      </c>
      <c r="O12" s="450">
        <f t="shared" si="0"/>
        <v>11.272123467759805</v>
      </c>
      <c r="R12" s="440"/>
    </row>
    <row r="13" spans="1:18" x14ac:dyDescent="0.25">
      <c r="A13" s="265" t="s">
        <v>58</v>
      </c>
      <c r="B13" s="265" t="s">
        <v>59</v>
      </c>
      <c r="C13" s="449">
        <v>12.007004614084714</v>
      </c>
      <c r="D13" s="274">
        <v>3.8914291791200002</v>
      </c>
      <c r="E13" s="272">
        <v>5.8740347692884631</v>
      </c>
      <c r="F13" s="279">
        <v>0</v>
      </c>
      <c r="G13" s="452">
        <v>7.4846526699797633E-2</v>
      </c>
      <c r="H13" s="274">
        <v>0</v>
      </c>
      <c r="I13" s="274">
        <v>0</v>
      </c>
      <c r="J13" s="272">
        <v>1.6353591759814594</v>
      </c>
      <c r="K13" s="270">
        <v>0</v>
      </c>
      <c r="L13" s="270">
        <v>0</v>
      </c>
      <c r="M13" s="275">
        <v>11.475669651089722</v>
      </c>
      <c r="N13" s="425">
        <v>-4.4252082852680306E-2</v>
      </c>
      <c r="O13" s="450">
        <f t="shared" si="0"/>
        <v>11.475669651089722</v>
      </c>
      <c r="R13" s="440"/>
    </row>
    <row r="14" spans="1:18" x14ac:dyDescent="0.25">
      <c r="A14" s="265" t="s">
        <v>60</v>
      </c>
      <c r="B14" s="265" t="s">
        <v>61</v>
      </c>
      <c r="C14" s="449">
        <v>18.740735061501191</v>
      </c>
      <c r="D14" s="274">
        <v>4.1763255062189995</v>
      </c>
      <c r="E14" s="272">
        <v>9.8586431597798612</v>
      </c>
      <c r="F14" s="279">
        <v>0</v>
      </c>
      <c r="G14" s="452">
        <v>0.20145157674556524</v>
      </c>
      <c r="H14" s="274">
        <v>0</v>
      </c>
      <c r="I14" s="274">
        <v>0</v>
      </c>
      <c r="J14" s="272">
        <v>3.6857434980968153</v>
      </c>
      <c r="K14" s="270">
        <v>0</v>
      </c>
      <c r="L14" s="270">
        <v>8.13115567195144E-2</v>
      </c>
      <c r="M14" s="275">
        <v>18.003475297560755</v>
      </c>
      <c r="N14" s="425">
        <v>-3.9339959799921498E-2</v>
      </c>
      <c r="O14" s="450">
        <f t="shared" si="0"/>
        <v>17.922163740841242</v>
      </c>
      <c r="R14" s="440"/>
    </row>
    <row r="15" spans="1:18" x14ac:dyDescent="0.25">
      <c r="A15" s="265" t="s">
        <v>62</v>
      </c>
      <c r="B15" s="265" t="s">
        <v>63</v>
      </c>
      <c r="C15" s="449">
        <v>14.11522219251426</v>
      </c>
      <c r="D15" s="274">
        <v>4.7764829523440007</v>
      </c>
      <c r="E15" s="272">
        <v>5.7914738335463767</v>
      </c>
      <c r="F15" s="279">
        <v>0</v>
      </c>
      <c r="G15" s="452">
        <v>0.10167248159087536</v>
      </c>
      <c r="H15" s="274">
        <v>0</v>
      </c>
      <c r="I15" s="274">
        <v>0</v>
      </c>
      <c r="J15" s="272">
        <v>2.5861723158936405</v>
      </c>
      <c r="K15" s="270">
        <v>0</v>
      </c>
      <c r="L15" s="270">
        <v>0</v>
      </c>
      <c r="M15" s="275">
        <v>13.255801583374893</v>
      </c>
      <c r="N15" s="425">
        <v>-6.0886084357577024E-2</v>
      </c>
      <c r="O15" s="450">
        <f t="shared" si="0"/>
        <v>13.255801583374893</v>
      </c>
      <c r="R15" s="440"/>
    </row>
    <row r="16" spans="1:18" x14ac:dyDescent="0.25">
      <c r="A16" s="265" t="s">
        <v>64</v>
      </c>
      <c r="B16" s="265" t="s">
        <v>65</v>
      </c>
      <c r="C16" s="449">
        <v>14.366153409435885</v>
      </c>
      <c r="D16" s="274">
        <v>3.3026816942520001</v>
      </c>
      <c r="E16" s="272">
        <v>6.7554771833722285</v>
      </c>
      <c r="F16" s="279">
        <v>0</v>
      </c>
      <c r="G16" s="452">
        <v>0.16400603772471228</v>
      </c>
      <c r="H16" s="274">
        <v>0</v>
      </c>
      <c r="I16" s="274">
        <v>0</v>
      </c>
      <c r="J16" s="272">
        <v>3.4013817226003025</v>
      </c>
      <c r="K16" s="270">
        <v>6.667353130071188E-2</v>
      </c>
      <c r="L16" s="270">
        <v>2.868153224161692E-2</v>
      </c>
      <c r="M16" s="275">
        <v>13.718901701491571</v>
      </c>
      <c r="N16" s="425">
        <v>-4.5053932635801444E-2</v>
      </c>
      <c r="O16" s="450">
        <f t="shared" si="0"/>
        <v>13.690220169249955</v>
      </c>
      <c r="R16" s="440"/>
    </row>
    <row r="17" spans="1:18" x14ac:dyDescent="0.25">
      <c r="A17" s="265" t="s">
        <v>66</v>
      </c>
      <c r="B17" s="265" t="s">
        <v>1070</v>
      </c>
      <c r="C17" s="449">
        <v>42.370577296037006</v>
      </c>
      <c r="D17" s="274">
        <v>16.895495390063999</v>
      </c>
      <c r="E17" s="272">
        <v>24.779737696741659</v>
      </c>
      <c r="F17" s="279">
        <v>0</v>
      </c>
      <c r="G17" s="452">
        <v>0</v>
      </c>
      <c r="H17" s="274">
        <v>0</v>
      </c>
      <c r="I17" s="274">
        <v>0</v>
      </c>
      <c r="J17" s="272">
        <v>0</v>
      </c>
      <c r="K17" s="270">
        <v>0</v>
      </c>
      <c r="L17" s="270">
        <v>0</v>
      </c>
      <c r="M17" s="275">
        <v>41.675233086805662</v>
      </c>
      <c r="N17" s="425">
        <v>-1.641101570018921E-2</v>
      </c>
      <c r="O17" s="450">
        <f t="shared" si="0"/>
        <v>41.675233086805662</v>
      </c>
      <c r="R17" s="440"/>
    </row>
    <row r="18" spans="1:18" x14ac:dyDescent="0.25">
      <c r="A18" s="265" t="s">
        <v>68</v>
      </c>
      <c r="B18" s="265" t="s">
        <v>69</v>
      </c>
      <c r="C18" s="449">
        <v>24.044119838178666</v>
      </c>
      <c r="D18" s="274">
        <v>4.3027275781930001</v>
      </c>
      <c r="E18" s="272">
        <v>11.050505878076409</v>
      </c>
      <c r="F18" s="279">
        <v>0</v>
      </c>
      <c r="G18" s="452">
        <v>0.14251144188004183</v>
      </c>
      <c r="H18" s="274">
        <v>0</v>
      </c>
      <c r="I18" s="274">
        <v>0</v>
      </c>
      <c r="J18" s="272">
        <v>7.9451808934440438</v>
      </c>
      <c r="K18" s="270">
        <v>0</v>
      </c>
      <c r="L18" s="270">
        <v>8.0916561679838989E-2</v>
      </c>
      <c r="M18" s="275">
        <v>23.521842353273335</v>
      </c>
      <c r="N18" s="425">
        <v>-2.1721630420258844E-2</v>
      </c>
      <c r="O18" s="450">
        <f t="shared" si="0"/>
        <v>23.440925791593497</v>
      </c>
      <c r="R18" s="440"/>
    </row>
    <row r="19" spans="1:18" x14ac:dyDescent="0.25">
      <c r="A19" s="265" t="s">
        <v>70</v>
      </c>
      <c r="B19" s="265" t="s">
        <v>71</v>
      </c>
      <c r="C19" s="449">
        <v>9.7467705726395746</v>
      </c>
      <c r="D19" s="274">
        <v>2.5011344062390002</v>
      </c>
      <c r="E19" s="272">
        <v>4.8786506603825508</v>
      </c>
      <c r="F19" s="279">
        <v>0</v>
      </c>
      <c r="G19" s="452">
        <v>0.13651230567379447</v>
      </c>
      <c r="H19" s="274">
        <v>0</v>
      </c>
      <c r="I19" s="274">
        <v>0</v>
      </c>
      <c r="J19" s="272">
        <v>1.2171141877985625</v>
      </c>
      <c r="K19" s="270">
        <v>0.18196993715724821</v>
      </c>
      <c r="L19" s="270">
        <v>2.2409631862152911E-2</v>
      </c>
      <c r="M19" s="275">
        <v>8.9377911291133092</v>
      </c>
      <c r="N19" s="425">
        <v>-8.2999742068123938E-2</v>
      </c>
      <c r="O19" s="450">
        <f t="shared" si="0"/>
        <v>8.9153814972511558</v>
      </c>
      <c r="R19" s="440"/>
    </row>
    <row r="20" spans="1:18" x14ac:dyDescent="0.25">
      <c r="A20" s="265" t="s">
        <v>72</v>
      </c>
      <c r="B20" s="265" t="s">
        <v>73</v>
      </c>
      <c r="C20" s="449">
        <v>144.86646406365114</v>
      </c>
      <c r="D20" s="274">
        <v>82.643118515856997</v>
      </c>
      <c r="E20" s="272">
        <v>51.608979813549922</v>
      </c>
      <c r="F20" s="279">
        <v>2.0436545369312018</v>
      </c>
      <c r="G20" s="452">
        <v>0</v>
      </c>
      <c r="H20" s="274">
        <v>1.0443480000000001</v>
      </c>
      <c r="I20" s="274">
        <v>0.91714099999999998</v>
      </c>
      <c r="J20" s="272">
        <v>4.995569070942496</v>
      </c>
      <c r="K20" s="270">
        <v>0</v>
      </c>
      <c r="L20" s="270">
        <v>0</v>
      </c>
      <c r="M20" s="275">
        <v>143.25281093728063</v>
      </c>
      <c r="N20" s="425">
        <v>-1.1138900481905214E-2</v>
      </c>
      <c r="O20" s="450">
        <f t="shared" si="0"/>
        <v>143.25281093728063</v>
      </c>
      <c r="R20" s="440"/>
    </row>
    <row r="21" spans="1:18" x14ac:dyDescent="0.25">
      <c r="A21" s="265" t="s">
        <v>74</v>
      </c>
      <c r="B21" s="265" t="s">
        <v>75</v>
      </c>
      <c r="C21" s="449">
        <v>256.15953508517902</v>
      </c>
      <c r="D21" s="274">
        <v>78.259847558700997</v>
      </c>
      <c r="E21" s="272">
        <v>156.07464749312521</v>
      </c>
      <c r="F21" s="279">
        <v>5.8038187049069698</v>
      </c>
      <c r="G21" s="452">
        <v>0</v>
      </c>
      <c r="H21" s="274">
        <v>0</v>
      </c>
      <c r="I21" s="274">
        <v>1.4539569999999999</v>
      </c>
      <c r="J21" s="272">
        <v>10.903474453618076</v>
      </c>
      <c r="K21" s="270">
        <v>0</v>
      </c>
      <c r="L21" s="270">
        <v>1.4265716536772117</v>
      </c>
      <c r="M21" s="275">
        <v>253.92231686402846</v>
      </c>
      <c r="N21" s="425">
        <v>-8.7336909805314448E-3</v>
      </c>
      <c r="O21" s="450">
        <f t="shared" si="0"/>
        <v>252.49574521035126</v>
      </c>
      <c r="R21" s="440"/>
    </row>
    <row r="22" spans="1:18" x14ac:dyDescent="0.25">
      <c r="A22" s="265" t="s">
        <v>76</v>
      </c>
      <c r="B22" s="265" t="s">
        <v>77</v>
      </c>
      <c r="C22" s="449">
        <v>171.38348108432436</v>
      </c>
      <c r="D22" s="274">
        <v>78.430197175784997</v>
      </c>
      <c r="E22" s="272">
        <v>78.88369383657232</v>
      </c>
      <c r="F22" s="279">
        <v>3.1253929602033348</v>
      </c>
      <c r="G22" s="452">
        <v>0</v>
      </c>
      <c r="H22" s="274">
        <v>1.0475449999999999</v>
      </c>
      <c r="I22" s="274">
        <v>1.243935</v>
      </c>
      <c r="J22" s="272">
        <v>5.3949980157231199</v>
      </c>
      <c r="K22" s="270">
        <v>0</v>
      </c>
      <c r="L22" s="270">
        <v>0</v>
      </c>
      <c r="M22" s="275">
        <v>168.12576198828378</v>
      </c>
      <c r="N22" s="425">
        <v>-1.9008361105920742E-2</v>
      </c>
      <c r="O22" s="450">
        <f t="shared" si="0"/>
        <v>168.12576198828378</v>
      </c>
      <c r="R22" s="440"/>
    </row>
    <row r="23" spans="1:18" x14ac:dyDescent="0.25">
      <c r="A23" s="265" t="s">
        <v>78</v>
      </c>
      <c r="B23" s="265" t="s">
        <v>79</v>
      </c>
      <c r="C23" s="449">
        <v>10.066488409492198</v>
      </c>
      <c r="D23" s="274">
        <v>5.0017164359180004</v>
      </c>
      <c r="E23" s="272">
        <v>4.1841116571237773</v>
      </c>
      <c r="F23" s="279">
        <v>0</v>
      </c>
      <c r="G23" s="452">
        <v>1.2502483869626347E-2</v>
      </c>
      <c r="H23" s="274">
        <v>0</v>
      </c>
      <c r="I23" s="274">
        <v>0</v>
      </c>
      <c r="J23" s="272">
        <v>0.2993091553867574</v>
      </c>
      <c r="K23" s="270">
        <v>0</v>
      </c>
      <c r="L23" s="270">
        <v>0</v>
      </c>
      <c r="M23" s="275">
        <v>9.4976397322981612</v>
      </c>
      <c r="N23" s="425">
        <v>-5.6509147386256446E-2</v>
      </c>
      <c r="O23" s="450">
        <f t="shared" si="0"/>
        <v>9.4976397322981612</v>
      </c>
      <c r="R23" s="440"/>
    </row>
    <row r="24" spans="1:18" x14ac:dyDescent="0.25">
      <c r="A24" s="265" t="s">
        <v>80</v>
      </c>
      <c r="B24" s="265" t="s">
        <v>81</v>
      </c>
      <c r="C24" s="449">
        <v>26.856117855374702</v>
      </c>
      <c r="D24" s="274">
        <v>6.4802105291809999</v>
      </c>
      <c r="E24" s="272">
        <v>15.792094456075809</v>
      </c>
      <c r="F24" s="279">
        <v>0</v>
      </c>
      <c r="G24" s="452">
        <v>0</v>
      </c>
      <c r="H24" s="274">
        <v>0</v>
      </c>
      <c r="I24" s="274">
        <v>0</v>
      </c>
      <c r="J24" s="272">
        <v>3.4522365829935944</v>
      </c>
      <c r="K24" s="270">
        <v>0</v>
      </c>
      <c r="L24" s="270">
        <v>0.13800438587065283</v>
      </c>
      <c r="M24" s="275">
        <v>25.862545954121057</v>
      </c>
      <c r="N24" s="425">
        <v>-3.6996110405987145E-2</v>
      </c>
      <c r="O24" s="450">
        <f t="shared" si="0"/>
        <v>25.724541568250405</v>
      </c>
      <c r="R24" s="440"/>
    </row>
    <row r="25" spans="1:18" x14ac:dyDescent="0.25">
      <c r="A25" s="265" t="s">
        <v>82</v>
      </c>
      <c r="B25" s="265" t="s">
        <v>83</v>
      </c>
      <c r="C25" s="449">
        <v>16.218556006413657</v>
      </c>
      <c r="D25" s="274">
        <v>3.5812404641090003</v>
      </c>
      <c r="E25" s="272">
        <v>6.9057419720528053</v>
      </c>
      <c r="F25" s="279">
        <v>0</v>
      </c>
      <c r="G25" s="452">
        <v>0.18268835512035961</v>
      </c>
      <c r="H25" s="274">
        <v>0</v>
      </c>
      <c r="I25" s="274">
        <v>0</v>
      </c>
      <c r="J25" s="272">
        <v>2.8569646615582345</v>
      </c>
      <c r="K25" s="270">
        <v>0</v>
      </c>
      <c r="L25" s="270">
        <v>3.1996429019070627E-2</v>
      </c>
      <c r="M25" s="275">
        <v>13.558631881859469</v>
      </c>
      <c r="N25" s="425">
        <v>-0.16400499054923975</v>
      </c>
      <c r="O25" s="450">
        <f t="shared" si="0"/>
        <v>13.526635452840399</v>
      </c>
      <c r="R25" s="440"/>
    </row>
    <row r="26" spans="1:18" x14ac:dyDescent="0.25">
      <c r="A26" s="265" t="s">
        <v>84</v>
      </c>
      <c r="B26" s="265" t="s">
        <v>85</v>
      </c>
      <c r="C26" s="449">
        <v>12.978502418724744</v>
      </c>
      <c r="D26" s="274">
        <v>4.9786856737190002</v>
      </c>
      <c r="E26" s="272">
        <v>5.5074052773928441</v>
      </c>
      <c r="F26" s="279">
        <v>0</v>
      </c>
      <c r="G26" s="452">
        <v>6.0291189327711166E-2</v>
      </c>
      <c r="H26" s="274">
        <v>0</v>
      </c>
      <c r="I26" s="274">
        <v>0</v>
      </c>
      <c r="J26" s="272">
        <v>1.6419391741161571</v>
      </c>
      <c r="K26" s="270">
        <v>4.3114348700298163E-2</v>
      </c>
      <c r="L26" s="270">
        <v>0</v>
      </c>
      <c r="M26" s="275">
        <v>12.231435663256011</v>
      </c>
      <c r="N26" s="425">
        <v>-5.7561861250717342E-2</v>
      </c>
      <c r="O26" s="450">
        <f t="shared" si="0"/>
        <v>12.231435663256011</v>
      </c>
      <c r="R26" s="440"/>
    </row>
    <row r="27" spans="1:18" x14ac:dyDescent="0.25">
      <c r="A27" s="265" t="s">
        <v>86</v>
      </c>
      <c r="B27" s="286" t="s">
        <v>1260</v>
      </c>
      <c r="C27" s="449">
        <v>120.13512215791754</v>
      </c>
      <c r="D27" s="274">
        <v>30.381122107503998</v>
      </c>
      <c r="E27" s="272">
        <v>79.315016296752702</v>
      </c>
      <c r="F27" s="279">
        <v>3.1521711243518142</v>
      </c>
      <c r="G27" s="452">
        <v>0</v>
      </c>
      <c r="H27" s="274">
        <v>0</v>
      </c>
      <c r="I27" s="274">
        <v>0.73301400000000005</v>
      </c>
      <c r="J27" s="272">
        <v>5.3790673184107654</v>
      </c>
      <c r="K27" s="270">
        <v>0</v>
      </c>
      <c r="L27" s="270">
        <v>0.93007430706400906</v>
      </c>
      <c r="M27" s="275">
        <v>119.89046515408327</v>
      </c>
      <c r="N27" s="425">
        <v>-2.0365152125342775E-3</v>
      </c>
      <c r="O27" s="450">
        <f t="shared" si="0"/>
        <v>118.96039084701927</v>
      </c>
      <c r="R27" s="440"/>
    </row>
    <row r="28" spans="1:18" x14ac:dyDescent="0.25">
      <c r="A28" s="265" t="s">
        <v>88</v>
      </c>
      <c r="B28" s="265" t="s">
        <v>89</v>
      </c>
      <c r="C28" s="449">
        <v>134.27537490213106</v>
      </c>
      <c r="D28" s="274">
        <v>44.609088583856995</v>
      </c>
      <c r="E28" s="272">
        <v>76.456446797441558</v>
      </c>
      <c r="F28" s="279">
        <v>3.0236570523798911</v>
      </c>
      <c r="G28" s="452">
        <v>0</v>
      </c>
      <c r="H28" s="274">
        <v>0</v>
      </c>
      <c r="I28" s="274">
        <v>0.62358599999999997</v>
      </c>
      <c r="J28" s="272">
        <v>7.0726313666014899</v>
      </c>
      <c r="K28" s="270">
        <v>0</v>
      </c>
      <c r="L28" s="270">
        <v>0.71588578361064692</v>
      </c>
      <c r="M28" s="275">
        <v>132.5012955838906</v>
      </c>
      <c r="N28" s="425">
        <v>-1.3212246247932919E-2</v>
      </c>
      <c r="O28" s="450">
        <f t="shared" si="0"/>
        <v>131.78540980027995</v>
      </c>
      <c r="R28" s="440"/>
    </row>
    <row r="29" spans="1:18" x14ac:dyDescent="0.25">
      <c r="A29" s="265" t="s">
        <v>90</v>
      </c>
      <c r="B29" s="265" t="s">
        <v>1071</v>
      </c>
      <c r="C29" s="449">
        <v>28.479628736805253</v>
      </c>
      <c r="D29" s="274">
        <v>9.0579516595649991</v>
      </c>
      <c r="E29" s="272">
        <v>19.031993892052693</v>
      </c>
      <c r="F29" s="279">
        <v>0</v>
      </c>
      <c r="G29" s="452">
        <v>0</v>
      </c>
      <c r="H29" s="274">
        <v>0</v>
      </c>
      <c r="I29" s="274">
        <v>0</v>
      </c>
      <c r="J29" s="272">
        <v>0</v>
      </c>
      <c r="K29" s="270">
        <v>0</v>
      </c>
      <c r="L29" s="270">
        <v>8.4599329613123317E-2</v>
      </c>
      <c r="M29" s="275">
        <v>28.174544881230815</v>
      </c>
      <c r="N29" s="425">
        <v>-1.07123536754595E-2</v>
      </c>
      <c r="O29" s="450">
        <f t="shared" si="0"/>
        <v>28.089945551617692</v>
      </c>
      <c r="R29" s="440"/>
    </row>
    <row r="30" spans="1:18" x14ac:dyDescent="0.25">
      <c r="A30" s="265" t="s">
        <v>92</v>
      </c>
      <c r="B30" s="286" t="s">
        <v>93</v>
      </c>
      <c r="C30" s="449">
        <v>32.459997895046932</v>
      </c>
      <c r="D30" s="274">
        <v>10.897967970490999</v>
      </c>
      <c r="E30" s="272">
        <v>20.988718925498954</v>
      </c>
      <c r="F30" s="279">
        <v>0</v>
      </c>
      <c r="G30" s="452">
        <v>0</v>
      </c>
      <c r="H30" s="274">
        <v>0</v>
      </c>
      <c r="I30" s="274">
        <v>0</v>
      </c>
      <c r="J30" s="272">
        <v>0</v>
      </c>
      <c r="K30" s="270">
        <v>0</v>
      </c>
      <c r="L30" s="270">
        <v>8.0820060377976996E-2</v>
      </c>
      <c r="M30" s="275">
        <v>31.967506956367931</v>
      </c>
      <c r="N30" s="425">
        <v>-1.5172241855078815E-2</v>
      </c>
      <c r="O30" s="450">
        <f t="shared" si="0"/>
        <v>31.886686895989953</v>
      </c>
      <c r="R30" s="440"/>
    </row>
    <row r="31" spans="1:18" x14ac:dyDescent="0.25">
      <c r="A31" s="265" t="s">
        <v>94</v>
      </c>
      <c r="B31" s="265" t="s">
        <v>95</v>
      </c>
      <c r="C31" s="449">
        <v>154.66924397745822</v>
      </c>
      <c r="D31" s="274">
        <v>47.978595939732998</v>
      </c>
      <c r="E31" s="272">
        <v>96.573026194409124</v>
      </c>
      <c r="F31" s="279">
        <v>3.8245061269820479</v>
      </c>
      <c r="G31" s="452">
        <v>0</v>
      </c>
      <c r="H31" s="274">
        <v>0</v>
      </c>
      <c r="I31" s="274">
        <v>0.93252299999999999</v>
      </c>
      <c r="J31" s="272">
        <v>3.9921307195834577</v>
      </c>
      <c r="K31" s="270">
        <v>0</v>
      </c>
      <c r="L31" s="270">
        <v>0.7133739290658706</v>
      </c>
      <c r="M31" s="275">
        <v>154.01415590977354</v>
      </c>
      <c r="N31" s="425">
        <v>-4.2354126188149021E-3</v>
      </c>
      <c r="O31" s="450">
        <f t="shared" si="0"/>
        <v>153.30078198070765</v>
      </c>
      <c r="R31" s="440"/>
    </row>
    <row r="32" spans="1:18" x14ac:dyDescent="0.25">
      <c r="A32" s="265" t="s">
        <v>96</v>
      </c>
      <c r="B32" s="286" t="s">
        <v>1261</v>
      </c>
      <c r="C32" s="449">
        <v>864.19068292110887</v>
      </c>
      <c r="D32" s="274">
        <v>512.27555171733206</v>
      </c>
      <c r="E32" s="272">
        <v>292.21187933696865</v>
      </c>
      <c r="F32" s="279">
        <v>11.572574690726697</v>
      </c>
      <c r="G32" s="452">
        <v>0</v>
      </c>
      <c r="H32" s="274">
        <v>6.7280360000000003</v>
      </c>
      <c r="I32" s="274">
        <v>5.6253190000000002</v>
      </c>
      <c r="J32" s="272">
        <v>15.001093265908898</v>
      </c>
      <c r="K32" s="270">
        <v>0</v>
      </c>
      <c r="L32" s="270">
        <v>0</v>
      </c>
      <c r="M32" s="275">
        <v>843.41445401093631</v>
      </c>
      <c r="N32" s="425">
        <v>-2.4041255385843133E-2</v>
      </c>
      <c r="O32" s="450">
        <f t="shared" si="0"/>
        <v>843.41445401093631</v>
      </c>
      <c r="R32" s="440"/>
    </row>
    <row r="33" spans="1:18" x14ac:dyDescent="0.25">
      <c r="A33" s="265" t="s">
        <v>98</v>
      </c>
      <c r="B33" s="265" t="s">
        <v>99</v>
      </c>
      <c r="C33" s="449">
        <v>9.748294029962743</v>
      </c>
      <c r="D33" s="274">
        <v>2.549906877867</v>
      </c>
      <c r="E33" s="272">
        <v>4.8219157577846099</v>
      </c>
      <c r="F33" s="279">
        <v>0</v>
      </c>
      <c r="G33" s="452">
        <v>0.13613862725043172</v>
      </c>
      <c r="H33" s="274">
        <v>0</v>
      </c>
      <c r="I33" s="274">
        <v>0</v>
      </c>
      <c r="J33" s="272">
        <v>2.3346419060288937</v>
      </c>
      <c r="K33" s="270">
        <v>0</v>
      </c>
      <c r="L33" s="270">
        <v>1.1109975449296403E-2</v>
      </c>
      <c r="M33" s="275">
        <v>9.8537131443802313</v>
      </c>
      <c r="N33" s="425">
        <v>1.081410902189326E-2</v>
      </c>
      <c r="O33" s="450">
        <f t="shared" si="0"/>
        <v>9.8426031689309355</v>
      </c>
      <c r="R33" s="440"/>
    </row>
    <row r="34" spans="1:18" x14ac:dyDescent="0.25">
      <c r="A34" s="265" t="s">
        <v>100</v>
      </c>
      <c r="B34" s="265" t="s">
        <v>101</v>
      </c>
      <c r="C34" s="449">
        <v>115.30976013346481</v>
      </c>
      <c r="D34" s="274">
        <v>63.920183858561003</v>
      </c>
      <c r="E34" s="272">
        <v>45.235881844249519</v>
      </c>
      <c r="F34" s="279">
        <v>1.7914350495003462</v>
      </c>
      <c r="G34" s="452">
        <v>0</v>
      </c>
      <c r="H34" s="274">
        <v>0.71730099999999997</v>
      </c>
      <c r="I34" s="274">
        <v>0.76783199999999996</v>
      </c>
      <c r="J34" s="272">
        <v>1.4295390789612077</v>
      </c>
      <c r="K34" s="270">
        <v>0</v>
      </c>
      <c r="L34" s="270">
        <v>0</v>
      </c>
      <c r="M34" s="275">
        <v>113.86217283127209</v>
      </c>
      <c r="N34" s="425">
        <v>-1.2553900905848835E-2</v>
      </c>
      <c r="O34" s="450">
        <f t="shared" si="0"/>
        <v>113.86217283127209</v>
      </c>
      <c r="R34" s="440"/>
    </row>
    <row r="35" spans="1:18" x14ac:dyDescent="0.25">
      <c r="A35" s="265" t="s">
        <v>102</v>
      </c>
      <c r="B35" s="265" t="s">
        <v>103</v>
      </c>
      <c r="C35" s="449">
        <v>125.93346871926187</v>
      </c>
      <c r="D35" s="274">
        <v>69.646408391761</v>
      </c>
      <c r="E35" s="272">
        <v>48.830540683456128</v>
      </c>
      <c r="F35" s="279">
        <v>1.9338357091066689</v>
      </c>
      <c r="G35" s="452">
        <v>0</v>
      </c>
      <c r="H35" s="274">
        <v>1.048794</v>
      </c>
      <c r="I35" s="274">
        <v>0.90772299999999995</v>
      </c>
      <c r="J35" s="272">
        <v>0.94810907724617943</v>
      </c>
      <c r="K35" s="270">
        <v>0</v>
      </c>
      <c r="L35" s="270">
        <v>0</v>
      </c>
      <c r="M35" s="275">
        <v>123.31541086156997</v>
      </c>
      <c r="N35" s="425">
        <v>-2.078921421221407E-2</v>
      </c>
      <c r="O35" s="450">
        <f t="shared" si="0"/>
        <v>123.31541086156997</v>
      </c>
      <c r="R35" s="440"/>
    </row>
    <row r="36" spans="1:18" x14ac:dyDescent="0.25">
      <c r="A36" s="265" t="s">
        <v>104</v>
      </c>
      <c r="B36" s="265" t="s">
        <v>105</v>
      </c>
      <c r="C36" s="449">
        <v>9.780987337296164</v>
      </c>
      <c r="D36" s="274">
        <v>4.6386922982790004</v>
      </c>
      <c r="E36" s="272">
        <v>3.4613519489820561</v>
      </c>
      <c r="F36" s="279">
        <v>0</v>
      </c>
      <c r="G36" s="452">
        <v>3.7367664086153315E-2</v>
      </c>
      <c r="H36" s="274">
        <v>0</v>
      </c>
      <c r="I36" s="274">
        <v>0</v>
      </c>
      <c r="J36" s="272">
        <v>1.202671064054448</v>
      </c>
      <c r="K36" s="270">
        <v>0</v>
      </c>
      <c r="L36" s="270">
        <v>0</v>
      </c>
      <c r="M36" s="275">
        <v>9.340082975401657</v>
      </c>
      <c r="N36" s="425">
        <v>-4.5077694785809801E-2</v>
      </c>
      <c r="O36" s="450">
        <f t="shared" si="0"/>
        <v>9.340082975401657</v>
      </c>
      <c r="R36" s="440"/>
    </row>
    <row r="37" spans="1:18" x14ac:dyDescent="0.25">
      <c r="A37" s="265" t="s">
        <v>106</v>
      </c>
      <c r="B37" s="286" t="s">
        <v>1262</v>
      </c>
      <c r="C37" s="449">
        <v>203.37980664403256</v>
      </c>
      <c r="D37" s="274">
        <v>94.463259628792002</v>
      </c>
      <c r="E37" s="272">
        <v>95.413595588197737</v>
      </c>
      <c r="F37" s="279">
        <v>3.7879790112986713</v>
      </c>
      <c r="G37" s="452">
        <v>0</v>
      </c>
      <c r="H37" s="274">
        <v>1.070308</v>
      </c>
      <c r="I37" s="274">
        <v>1.3963140000000001</v>
      </c>
      <c r="J37" s="272">
        <v>3.0580870558857787</v>
      </c>
      <c r="K37" s="270">
        <v>0</v>
      </c>
      <c r="L37" s="270">
        <v>0</v>
      </c>
      <c r="M37" s="275">
        <v>199.18954328417416</v>
      </c>
      <c r="N37" s="425">
        <v>-2.0603143591302751E-2</v>
      </c>
      <c r="O37" s="450">
        <f t="shared" si="0"/>
        <v>199.18954328417416</v>
      </c>
      <c r="R37" s="440"/>
    </row>
    <row r="38" spans="1:18" x14ac:dyDescent="0.25">
      <c r="A38" s="265" t="s">
        <v>108</v>
      </c>
      <c r="B38" s="265" t="s">
        <v>109</v>
      </c>
      <c r="C38" s="449">
        <v>8.2932491806769697</v>
      </c>
      <c r="D38" s="274">
        <v>3.4931347174990002</v>
      </c>
      <c r="E38" s="272">
        <v>3.1868368680334451</v>
      </c>
      <c r="F38" s="279">
        <v>0</v>
      </c>
      <c r="G38" s="452">
        <v>5.7246113505405011E-2</v>
      </c>
      <c r="H38" s="274">
        <v>0</v>
      </c>
      <c r="I38" s="274">
        <v>0</v>
      </c>
      <c r="J38" s="272">
        <v>0.86042080149399247</v>
      </c>
      <c r="K38" s="270">
        <v>6.8407665701430295E-2</v>
      </c>
      <c r="L38" s="270">
        <v>0</v>
      </c>
      <c r="M38" s="275">
        <v>7.6660461662332731</v>
      </c>
      <c r="N38" s="425">
        <v>-7.5628140524833312E-2</v>
      </c>
      <c r="O38" s="450">
        <f t="shared" si="0"/>
        <v>7.6660461662332731</v>
      </c>
      <c r="R38" s="440"/>
    </row>
    <row r="39" spans="1:18" x14ac:dyDescent="0.25">
      <c r="A39" s="265" t="s">
        <v>110</v>
      </c>
      <c r="B39" s="265" t="s">
        <v>111</v>
      </c>
      <c r="C39" s="449">
        <v>131.79151873627509</v>
      </c>
      <c r="D39" s="274">
        <v>41.360524713827999</v>
      </c>
      <c r="E39" s="272">
        <v>80.460211461417231</v>
      </c>
      <c r="F39" s="279">
        <v>3.1864366880926935</v>
      </c>
      <c r="G39" s="452">
        <v>0</v>
      </c>
      <c r="H39" s="274">
        <v>0.15157200000000001</v>
      </c>
      <c r="I39" s="274">
        <v>0.88786399999999999</v>
      </c>
      <c r="J39" s="272">
        <v>3.4843395897387408</v>
      </c>
      <c r="K39" s="270">
        <v>0</v>
      </c>
      <c r="L39" s="270">
        <v>0.29226408260915315</v>
      </c>
      <c r="M39" s="275">
        <v>129.82321253568583</v>
      </c>
      <c r="N39" s="425">
        <v>-1.493499900041367E-2</v>
      </c>
      <c r="O39" s="450">
        <f t="shared" si="0"/>
        <v>129.53094845307666</v>
      </c>
      <c r="R39" s="440"/>
    </row>
    <row r="40" spans="1:18" x14ac:dyDescent="0.25">
      <c r="A40" s="265" t="s">
        <v>112</v>
      </c>
      <c r="B40" s="265" t="s">
        <v>113</v>
      </c>
      <c r="C40" s="449">
        <v>81.350465738303285</v>
      </c>
      <c r="D40" s="274">
        <v>22.799713320555</v>
      </c>
      <c r="E40" s="272">
        <v>50.862760548676157</v>
      </c>
      <c r="F40" s="279">
        <v>2.0142720166505428</v>
      </c>
      <c r="G40" s="452">
        <v>0</v>
      </c>
      <c r="H40" s="274">
        <v>0</v>
      </c>
      <c r="I40" s="274">
        <v>0.36345300000000003</v>
      </c>
      <c r="J40" s="272">
        <v>2.7963741483946127</v>
      </c>
      <c r="K40" s="270">
        <v>0</v>
      </c>
      <c r="L40" s="270">
        <v>0.91377497668943264</v>
      </c>
      <c r="M40" s="275">
        <v>79.750348010965752</v>
      </c>
      <c r="N40" s="425">
        <v>-1.9669435359902669E-2</v>
      </c>
      <c r="O40" s="450">
        <f t="shared" si="0"/>
        <v>78.836573034276313</v>
      </c>
      <c r="R40" s="440"/>
    </row>
    <row r="41" spans="1:18" x14ac:dyDescent="0.25">
      <c r="A41" s="265" t="s">
        <v>114</v>
      </c>
      <c r="B41" s="265" t="s">
        <v>115</v>
      </c>
      <c r="C41" s="449">
        <v>382.78738594452295</v>
      </c>
      <c r="D41" s="274">
        <v>192.89722331014701</v>
      </c>
      <c r="E41" s="272">
        <v>164.09307546887572</v>
      </c>
      <c r="F41" s="279">
        <v>6.4984304184498187</v>
      </c>
      <c r="G41" s="452">
        <v>0</v>
      </c>
      <c r="H41" s="274">
        <v>1.5659460000000001</v>
      </c>
      <c r="I41" s="274">
        <v>2.307474</v>
      </c>
      <c r="J41" s="272">
        <v>8.5620834810606876</v>
      </c>
      <c r="K41" s="270">
        <v>0</v>
      </c>
      <c r="L41" s="270">
        <v>0</v>
      </c>
      <c r="M41" s="275">
        <v>375.92423267853326</v>
      </c>
      <c r="N41" s="425">
        <v>-1.7929413345361297E-2</v>
      </c>
      <c r="O41" s="450">
        <f t="shared" si="0"/>
        <v>375.92423267853326</v>
      </c>
      <c r="R41" s="440"/>
    </row>
    <row r="42" spans="1:18" x14ac:dyDescent="0.25">
      <c r="A42" s="265" t="s">
        <v>116</v>
      </c>
      <c r="B42" s="265" t="s">
        <v>117</v>
      </c>
      <c r="C42" s="449">
        <v>15.993732158654641</v>
      </c>
      <c r="D42" s="274">
        <v>4.0336777870929996</v>
      </c>
      <c r="E42" s="272">
        <v>8.5294556158458121</v>
      </c>
      <c r="F42" s="279">
        <v>0</v>
      </c>
      <c r="G42" s="452">
        <v>0.1799931509258027</v>
      </c>
      <c r="H42" s="274">
        <v>0</v>
      </c>
      <c r="I42" s="274">
        <v>0</v>
      </c>
      <c r="J42" s="272">
        <v>2.1371564552336237</v>
      </c>
      <c r="K42" s="270">
        <v>1.7754313213171967E-2</v>
      </c>
      <c r="L42" s="270">
        <v>5.2661223605996683E-2</v>
      </c>
      <c r="M42" s="275">
        <v>14.950698545917408</v>
      </c>
      <c r="N42" s="425">
        <v>-6.5215148183710145E-2</v>
      </c>
      <c r="O42" s="450">
        <f t="shared" si="0"/>
        <v>14.898037322311412</v>
      </c>
      <c r="R42" s="440"/>
    </row>
    <row r="43" spans="1:18" x14ac:dyDescent="0.25">
      <c r="A43" s="265" t="s">
        <v>118</v>
      </c>
      <c r="B43" s="265" t="s">
        <v>119</v>
      </c>
      <c r="C43" s="449">
        <v>12.237170408105724</v>
      </c>
      <c r="D43" s="274">
        <v>5.1487698701360003</v>
      </c>
      <c r="E43" s="272">
        <v>3.1057787004589752</v>
      </c>
      <c r="F43" s="279">
        <v>0</v>
      </c>
      <c r="G43" s="452">
        <v>0.3030686445343363</v>
      </c>
      <c r="H43" s="274">
        <v>0</v>
      </c>
      <c r="I43" s="274">
        <v>0</v>
      </c>
      <c r="J43" s="272">
        <v>2.7298339991531551</v>
      </c>
      <c r="K43" s="270">
        <v>0.37911753748887755</v>
      </c>
      <c r="L43" s="270">
        <v>0</v>
      </c>
      <c r="M43" s="275">
        <v>11.666568751771344</v>
      </c>
      <c r="N43" s="425">
        <v>-4.662856177572082E-2</v>
      </c>
      <c r="O43" s="450">
        <f t="shared" si="0"/>
        <v>11.666568751771344</v>
      </c>
      <c r="R43" s="440"/>
    </row>
    <row r="44" spans="1:18" x14ac:dyDescent="0.25">
      <c r="A44" s="265" t="s">
        <v>120</v>
      </c>
      <c r="B44" s="265" t="s">
        <v>121</v>
      </c>
      <c r="C44" s="449">
        <v>246.45241487188414</v>
      </c>
      <c r="D44" s="274">
        <v>125.18152257551</v>
      </c>
      <c r="E44" s="272">
        <v>103.2073770847072</v>
      </c>
      <c r="F44" s="279">
        <v>4.0842770951582494</v>
      </c>
      <c r="G44" s="452">
        <v>0</v>
      </c>
      <c r="H44" s="274">
        <v>0.86983600000000005</v>
      </c>
      <c r="I44" s="274">
        <v>1.349038</v>
      </c>
      <c r="J44" s="272">
        <v>11.075707832120484</v>
      </c>
      <c r="K44" s="270">
        <v>0</v>
      </c>
      <c r="L44" s="270">
        <v>0</v>
      </c>
      <c r="M44" s="275">
        <v>245.76775858749593</v>
      </c>
      <c r="N44" s="425">
        <v>-2.7780465642591613E-3</v>
      </c>
      <c r="O44" s="450">
        <f t="shared" si="0"/>
        <v>245.76775858749593</v>
      </c>
      <c r="R44" s="440"/>
    </row>
    <row r="45" spans="1:18" x14ac:dyDescent="0.25">
      <c r="A45" s="265" t="s">
        <v>122</v>
      </c>
      <c r="B45" s="265" t="s">
        <v>123</v>
      </c>
      <c r="C45" s="449">
        <v>9.4287184723301358</v>
      </c>
      <c r="D45" s="274">
        <v>1.7826333936100001</v>
      </c>
      <c r="E45" s="272">
        <v>5.6172158506692593</v>
      </c>
      <c r="F45" s="279">
        <v>0</v>
      </c>
      <c r="G45" s="452">
        <v>0.10298362768500624</v>
      </c>
      <c r="H45" s="274">
        <v>0</v>
      </c>
      <c r="I45" s="274">
        <v>0</v>
      </c>
      <c r="J45" s="272">
        <v>1.1574466631600506</v>
      </c>
      <c r="K45" s="270">
        <v>0</v>
      </c>
      <c r="L45" s="270">
        <v>7.0471217720309995E-2</v>
      </c>
      <c r="M45" s="275">
        <v>8.7307507528446262</v>
      </c>
      <c r="N45" s="425">
        <v>-7.4025724867466489E-2</v>
      </c>
      <c r="O45" s="450">
        <f t="shared" si="0"/>
        <v>8.6602795351243156</v>
      </c>
      <c r="R45" s="440"/>
    </row>
    <row r="46" spans="1:18" x14ac:dyDescent="0.25">
      <c r="A46" s="265" t="s">
        <v>124</v>
      </c>
      <c r="B46" s="265" t="s">
        <v>125</v>
      </c>
      <c r="C46" s="449">
        <v>212.40360892925102</v>
      </c>
      <c r="D46" s="274">
        <v>76.842817768328999</v>
      </c>
      <c r="E46" s="272">
        <v>123.15170108778969</v>
      </c>
      <c r="F46" s="279">
        <v>4.8764472903488425</v>
      </c>
      <c r="G46" s="452">
        <v>0</v>
      </c>
      <c r="H46" s="274">
        <v>0</v>
      </c>
      <c r="I46" s="274">
        <v>1.2341500000000001</v>
      </c>
      <c r="J46" s="272">
        <v>4.7531097188663987</v>
      </c>
      <c r="K46" s="270">
        <v>0</v>
      </c>
      <c r="L46" s="270">
        <v>4.7271584854684121E-2</v>
      </c>
      <c r="M46" s="275">
        <v>210.90549745018862</v>
      </c>
      <c r="N46" s="425">
        <v>-7.0531357099558704E-3</v>
      </c>
      <c r="O46" s="450">
        <f t="shared" si="0"/>
        <v>210.85822586533394</v>
      </c>
      <c r="R46" s="440"/>
    </row>
    <row r="47" spans="1:18" x14ac:dyDescent="0.25">
      <c r="A47" s="265" t="s">
        <v>126</v>
      </c>
      <c r="B47" s="286" t="s">
        <v>1263</v>
      </c>
      <c r="C47" s="449">
        <v>345.86591653889502</v>
      </c>
      <c r="D47" s="274">
        <v>137.09684432288299</v>
      </c>
      <c r="E47" s="272">
        <v>182.50533250995724</v>
      </c>
      <c r="F47" s="279">
        <v>7.2290022060758767</v>
      </c>
      <c r="G47" s="452">
        <v>0</v>
      </c>
      <c r="H47" s="274">
        <v>0.34358499999999997</v>
      </c>
      <c r="I47" s="274">
        <v>2.0374289999999999</v>
      </c>
      <c r="J47" s="272">
        <v>10.293644208841394</v>
      </c>
      <c r="K47" s="270">
        <v>0</v>
      </c>
      <c r="L47" s="270">
        <v>0</v>
      </c>
      <c r="M47" s="275">
        <v>339.50583724775748</v>
      </c>
      <c r="N47" s="425">
        <v>-1.8388858187540727E-2</v>
      </c>
      <c r="O47" s="450">
        <f t="shared" si="0"/>
        <v>339.50583724775748</v>
      </c>
      <c r="R47" s="440"/>
    </row>
    <row r="48" spans="1:18" x14ac:dyDescent="0.25">
      <c r="A48" s="265" t="s">
        <v>128</v>
      </c>
      <c r="B48" s="265" t="s">
        <v>129</v>
      </c>
      <c r="C48" s="449">
        <v>11.073932672752932</v>
      </c>
      <c r="D48" s="274">
        <v>3.4891231696829998</v>
      </c>
      <c r="E48" s="272">
        <v>5.2405708935991369</v>
      </c>
      <c r="F48" s="279">
        <v>0</v>
      </c>
      <c r="G48" s="452">
        <v>0.12458063724155481</v>
      </c>
      <c r="H48" s="274">
        <v>0</v>
      </c>
      <c r="I48" s="274">
        <v>0</v>
      </c>
      <c r="J48" s="272">
        <v>2.0729727904284458</v>
      </c>
      <c r="K48" s="270">
        <v>0</v>
      </c>
      <c r="L48" s="270">
        <v>0</v>
      </c>
      <c r="M48" s="275">
        <v>10.927247490952137</v>
      </c>
      <c r="N48" s="425">
        <v>-1.3245988226179931E-2</v>
      </c>
      <c r="O48" s="450">
        <f t="shared" si="0"/>
        <v>10.927247490952137</v>
      </c>
      <c r="R48" s="440"/>
    </row>
    <row r="49" spans="1:18" x14ac:dyDescent="0.25">
      <c r="A49" s="265" t="s">
        <v>130</v>
      </c>
      <c r="B49" s="265" t="s">
        <v>131</v>
      </c>
      <c r="C49" s="449">
        <v>201.73547190075851</v>
      </c>
      <c r="D49" s="274">
        <v>46.784148315875996</v>
      </c>
      <c r="E49" s="272">
        <v>137.38781652034135</v>
      </c>
      <c r="F49" s="279">
        <v>5.4403960954291524</v>
      </c>
      <c r="G49" s="452">
        <v>0</v>
      </c>
      <c r="H49" s="274">
        <v>0</v>
      </c>
      <c r="I49" s="274">
        <v>1.195775</v>
      </c>
      <c r="J49" s="272">
        <v>6.0978088051204358</v>
      </c>
      <c r="K49" s="270">
        <v>0</v>
      </c>
      <c r="L49" s="270">
        <v>2.0519355201912406</v>
      </c>
      <c r="M49" s="275">
        <v>198.95788025695816</v>
      </c>
      <c r="N49" s="425">
        <v>-1.3768484132362969E-2</v>
      </c>
      <c r="O49" s="450">
        <f t="shared" si="0"/>
        <v>196.90594473676691</v>
      </c>
      <c r="R49" s="440"/>
    </row>
    <row r="50" spans="1:18" x14ac:dyDescent="0.25">
      <c r="A50" s="265" t="s">
        <v>132</v>
      </c>
      <c r="B50" s="265" t="s">
        <v>133</v>
      </c>
      <c r="C50" s="449">
        <v>11.253335897348769</v>
      </c>
      <c r="D50" s="274">
        <v>1.630695589481</v>
      </c>
      <c r="E50" s="272">
        <v>7.4919783021705131</v>
      </c>
      <c r="F50" s="279">
        <v>0</v>
      </c>
      <c r="G50" s="452">
        <v>6.8698588791438073E-2</v>
      </c>
      <c r="H50" s="274">
        <v>0</v>
      </c>
      <c r="I50" s="274">
        <v>0</v>
      </c>
      <c r="J50" s="272">
        <v>1.9168521570352137</v>
      </c>
      <c r="K50" s="270">
        <v>0</v>
      </c>
      <c r="L50" s="270">
        <v>0.11422801235481159</v>
      </c>
      <c r="M50" s="275">
        <v>11.222452649832977</v>
      </c>
      <c r="N50" s="425">
        <v>-2.7443637866588536E-3</v>
      </c>
      <c r="O50" s="450">
        <f t="shared" si="0"/>
        <v>11.108224637478166</v>
      </c>
      <c r="R50" s="440"/>
    </row>
    <row r="51" spans="1:18" x14ac:dyDescent="0.25">
      <c r="A51" s="265" t="s">
        <v>134</v>
      </c>
      <c r="B51" s="265" t="s">
        <v>135</v>
      </c>
      <c r="C51" s="449">
        <v>8.9162224311282188</v>
      </c>
      <c r="D51" s="274">
        <v>2.8731012820550004</v>
      </c>
      <c r="E51" s="272">
        <v>4.0523096041122963</v>
      </c>
      <c r="F51" s="279">
        <v>0</v>
      </c>
      <c r="G51" s="452">
        <v>0.1865995030247109</v>
      </c>
      <c r="H51" s="274">
        <v>0</v>
      </c>
      <c r="I51" s="274">
        <v>0</v>
      </c>
      <c r="J51" s="272">
        <v>1.0263573380083386</v>
      </c>
      <c r="K51" s="270">
        <v>0</v>
      </c>
      <c r="L51" s="270">
        <v>0</v>
      </c>
      <c r="M51" s="275">
        <v>8.1383677272003467</v>
      </c>
      <c r="N51" s="425">
        <v>-8.7240387948626555E-2</v>
      </c>
      <c r="O51" s="450">
        <f t="shared" si="0"/>
        <v>8.1383677272003467</v>
      </c>
      <c r="R51" s="440"/>
    </row>
    <row r="52" spans="1:18" x14ac:dyDescent="0.25">
      <c r="A52" s="265" t="s">
        <v>136</v>
      </c>
      <c r="B52" s="265" t="s">
        <v>137</v>
      </c>
      <c r="C52" s="449">
        <v>10.233958035353441</v>
      </c>
      <c r="D52" s="274">
        <v>3.5081957554679999</v>
      </c>
      <c r="E52" s="272">
        <v>5.4919888317467089</v>
      </c>
      <c r="F52" s="279">
        <v>0</v>
      </c>
      <c r="G52" s="452">
        <v>5.7872728567008092E-2</v>
      </c>
      <c r="H52" s="274">
        <v>0</v>
      </c>
      <c r="I52" s="274">
        <v>0</v>
      </c>
      <c r="J52" s="272">
        <v>0.46519827626190957</v>
      </c>
      <c r="K52" s="270">
        <v>0</v>
      </c>
      <c r="L52" s="270">
        <v>5.5089227647334522E-3</v>
      </c>
      <c r="M52" s="275">
        <v>9.5287645148083584</v>
      </c>
      <c r="N52" s="425">
        <v>-6.8907212449863003E-2</v>
      </c>
      <c r="O52" s="450">
        <f t="shared" si="0"/>
        <v>9.5232555920436255</v>
      </c>
      <c r="R52" s="440"/>
    </row>
    <row r="53" spans="1:18" x14ac:dyDescent="0.25">
      <c r="A53" s="265" t="s">
        <v>138</v>
      </c>
      <c r="B53" s="265" t="s">
        <v>139</v>
      </c>
      <c r="C53" s="449">
        <v>317.97395312848312</v>
      </c>
      <c r="D53" s="274">
        <v>49.640197993748998</v>
      </c>
      <c r="E53" s="272">
        <v>250.22096616103823</v>
      </c>
      <c r="F53" s="279">
        <v>9.9084814855278722</v>
      </c>
      <c r="G53" s="452">
        <v>0</v>
      </c>
      <c r="H53" s="274">
        <v>0</v>
      </c>
      <c r="I53" s="274">
        <v>1.6787859999999999</v>
      </c>
      <c r="J53" s="272">
        <v>3.2221830916513623</v>
      </c>
      <c r="K53" s="270">
        <v>0</v>
      </c>
      <c r="L53" s="270">
        <v>4.5865464785620347</v>
      </c>
      <c r="M53" s="275">
        <v>319.25716121052847</v>
      </c>
      <c r="N53" s="425">
        <v>4.0355760886076255E-3</v>
      </c>
      <c r="O53" s="450">
        <f t="shared" si="0"/>
        <v>314.67061473196645</v>
      </c>
      <c r="R53" s="440"/>
    </row>
    <row r="54" spans="1:18" x14ac:dyDescent="0.25">
      <c r="A54" s="265" t="s">
        <v>140</v>
      </c>
      <c r="B54" s="265" t="s">
        <v>1072</v>
      </c>
      <c r="C54" s="449">
        <v>26.630026830770788</v>
      </c>
      <c r="D54" s="274">
        <v>8.0417506990530008</v>
      </c>
      <c r="E54" s="272">
        <v>18.138182789283402</v>
      </c>
      <c r="F54" s="279">
        <v>0</v>
      </c>
      <c r="G54" s="452">
        <v>0</v>
      </c>
      <c r="H54" s="274">
        <v>0</v>
      </c>
      <c r="I54" s="274">
        <v>0</v>
      </c>
      <c r="J54" s="272">
        <v>0</v>
      </c>
      <c r="K54" s="270">
        <v>0</v>
      </c>
      <c r="L54" s="270">
        <v>0.11167940667793995</v>
      </c>
      <c r="M54" s="275">
        <v>26.291612895014342</v>
      </c>
      <c r="N54" s="425">
        <v>-1.2707983281692044E-2</v>
      </c>
      <c r="O54" s="450">
        <f t="shared" si="0"/>
        <v>26.179933488336403</v>
      </c>
      <c r="R54" s="440"/>
    </row>
    <row r="55" spans="1:18" x14ac:dyDescent="0.25">
      <c r="A55" s="265" t="s">
        <v>142</v>
      </c>
      <c r="B55" s="265" t="s">
        <v>143</v>
      </c>
      <c r="C55" s="449">
        <v>14.705500420711122</v>
      </c>
      <c r="D55" s="274">
        <v>6.7599501639589992</v>
      </c>
      <c r="E55" s="272">
        <v>6.3670982060264691</v>
      </c>
      <c r="F55" s="279">
        <v>0</v>
      </c>
      <c r="G55" s="452">
        <v>0</v>
      </c>
      <c r="H55" s="274">
        <v>0</v>
      </c>
      <c r="I55" s="274">
        <v>0</v>
      </c>
      <c r="J55" s="272">
        <v>0.94562276409769752</v>
      </c>
      <c r="K55" s="270">
        <v>0</v>
      </c>
      <c r="L55" s="270">
        <v>0</v>
      </c>
      <c r="M55" s="275">
        <v>14.072671134083167</v>
      </c>
      <c r="N55" s="425">
        <v>-4.3033509130820338E-2</v>
      </c>
      <c r="O55" s="450">
        <f t="shared" si="0"/>
        <v>14.072671134083167</v>
      </c>
      <c r="R55" s="440"/>
    </row>
    <row r="56" spans="1:18" x14ac:dyDescent="0.25">
      <c r="A56" s="265" t="s">
        <v>144</v>
      </c>
      <c r="B56" s="286" t="s">
        <v>1264</v>
      </c>
      <c r="C56" s="449">
        <v>128.22365273323621</v>
      </c>
      <c r="D56" s="274">
        <v>48.93899015945</v>
      </c>
      <c r="E56" s="272">
        <v>70.668027646938896</v>
      </c>
      <c r="F56" s="279">
        <v>2.7992977843239752</v>
      </c>
      <c r="G56" s="452">
        <v>0</v>
      </c>
      <c r="H56" s="274">
        <v>0.27007100000000001</v>
      </c>
      <c r="I56" s="274">
        <v>0.82035999999999998</v>
      </c>
      <c r="J56" s="272">
        <v>2.2666565900940876</v>
      </c>
      <c r="K56" s="270">
        <v>0</v>
      </c>
      <c r="L56" s="270">
        <v>2.9993442982588714E-2</v>
      </c>
      <c r="M56" s="275">
        <v>125.79339662378953</v>
      </c>
      <c r="N56" s="425">
        <v>-1.8953259072276761E-2</v>
      </c>
      <c r="O56" s="450">
        <f t="shared" si="0"/>
        <v>125.76340318080695</v>
      </c>
      <c r="R56" s="440"/>
    </row>
    <row r="57" spans="1:18" x14ac:dyDescent="0.25">
      <c r="A57" s="265" t="s">
        <v>146</v>
      </c>
      <c r="B57" s="265" t="s">
        <v>147</v>
      </c>
      <c r="C57" s="449">
        <v>145.18331055324958</v>
      </c>
      <c r="D57" s="274">
        <v>56.927463032094998</v>
      </c>
      <c r="E57" s="272">
        <v>78.155821369825816</v>
      </c>
      <c r="F57" s="279">
        <v>3.0952165925831197</v>
      </c>
      <c r="G57" s="452">
        <v>0</v>
      </c>
      <c r="H57" s="274">
        <v>0.31167099999999998</v>
      </c>
      <c r="I57" s="274">
        <v>0.92473000000000005</v>
      </c>
      <c r="J57" s="272">
        <v>2.804768924268179</v>
      </c>
      <c r="K57" s="270">
        <v>0</v>
      </c>
      <c r="L57" s="270">
        <v>0</v>
      </c>
      <c r="M57" s="275">
        <v>142.21967091877212</v>
      </c>
      <c r="N57" s="425">
        <v>-2.0413087586885349E-2</v>
      </c>
      <c r="O57" s="450">
        <f t="shared" si="0"/>
        <v>142.21967091877212</v>
      </c>
      <c r="R57" s="440"/>
    </row>
    <row r="58" spans="1:18" x14ac:dyDescent="0.25">
      <c r="A58" s="265" t="s">
        <v>148</v>
      </c>
      <c r="B58" s="265" t="s">
        <v>149</v>
      </c>
      <c r="C58" s="449">
        <v>19.636731344944788</v>
      </c>
      <c r="D58" s="274">
        <v>5.0928533595059999</v>
      </c>
      <c r="E58" s="272">
        <v>7.7409701733953424</v>
      </c>
      <c r="F58" s="279">
        <v>0</v>
      </c>
      <c r="G58" s="452">
        <v>0.12036365089038886</v>
      </c>
      <c r="H58" s="274">
        <v>0</v>
      </c>
      <c r="I58" s="274">
        <v>0</v>
      </c>
      <c r="J58" s="272">
        <v>5.9726853981664041</v>
      </c>
      <c r="K58" s="270">
        <v>0</v>
      </c>
      <c r="L58" s="270">
        <v>1.1870663688360692E-3</v>
      </c>
      <c r="M58" s="275">
        <v>18.928059648326972</v>
      </c>
      <c r="N58" s="425">
        <v>-3.6089086527135002E-2</v>
      </c>
      <c r="O58" s="450">
        <f t="shared" si="0"/>
        <v>18.926872581958136</v>
      </c>
      <c r="R58" s="440"/>
    </row>
    <row r="59" spans="1:18" x14ac:dyDescent="0.25">
      <c r="A59" s="265" t="s">
        <v>150</v>
      </c>
      <c r="B59" s="265" t="s">
        <v>151</v>
      </c>
      <c r="C59" s="449">
        <v>355.14465507335245</v>
      </c>
      <c r="D59" s="274">
        <v>76.380190331918996</v>
      </c>
      <c r="E59" s="272">
        <v>258.0567610361129</v>
      </c>
      <c r="F59" s="279">
        <v>10.316475835468173</v>
      </c>
      <c r="G59" s="452">
        <v>0</v>
      </c>
      <c r="H59" s="274">
        <v>0</v>
      </c>
      <c r="I59" s="274">
        <v>2.334441</v>
      </c>
      <c r="J59" s="272">
        <v>4.2759124617052571</v>
      </c>
      <c r="K59" s="270">
        <v>0</v>
      </c>
      <c r="L59" s="270">
        <v>3.1702522606515178</v>
      </c>
      <c r="M59" s="275">
        <v>354.53403292585688</v>
      </c>
      <c r="N59" s="425">
        <v>-1.7193617833540437E-3</v>
      </c>
      <c r="O59" s="450">
        <f t="shared" si="0"/>
        <v>351.36378066520535</v>
      </c>
      <c r="R59" s="440"/>
    </row>
    <row r="60" spans="1:18" x14ac:dyDescent="0.25">
      <c r="A60" s="265" t="s">
        <v>152</v>
      </c>
      <c r="B60" s="265" t="s">
        <v>1073</v>
      </c>
      <c r="C60" s="449">
        <v>28.510766250035331</v>
      </c>
      <c r="D60" s="274">
        <v>9.5143068950469996</v>
      </c>
      <c r="E60" s="272">
        <v>18.48415332546794</v>
      </c>
      <c r="F60" s="279">
        <v>0</v>
      </c>
      <c r="G60" s="452">
        <v>0</v>
      </c>
      <c r="H60" s="274">
        <v>0</v>
      </c>
      <c r="I60" s="274">
        <v>0</v>
      </c>
      <c r="J60" s="272">
        <v>0</v>
      </c>
      <c r="K60" s="270">
        <v>0</v>
      </c>
      <c r="L60" s="270">
        <v>7.7007299459252943E-2</v>
      </c>
      <c r="M60" s="275">
        <v>28.075467519974193</v>
      </c>
      <c r="N60" s="425">
        <v>-1.5267872011703605E-2</v>
      </c>
      <c r="O60" s="450">
        <f t="shared" si="0"/>
        <v>27.998460220514939</v>
      </c>
      <c r="R60" s="440"/>
    </row>
    <row r="61" spans="1:18" x14ac:dyDescent="0.25">
      <c r="A61" s="265" t="s">
        <v>154</v>
      </c>
      <c r="B61" s="265" t="s">
        <v>155</v>
      </c>
      <c r="C61" s="449">
        <v>243.33497861127216</v>
      </c>
      <c r="D61" s="274">
        <v>126.55084554755399</v>
      </c>
      <c r="E61" s="272">
        <v>97.6243378259488</v>
      </c>
      <c r="F61" s="279">
        <v>3.8661665021919309</v>
      </c>
      <c r="G61" s="452">
        <v>0</v>
      </c>
      <c r="H61" s="274">
        <v>0.77835399999999999</v>
      </c>
      <c r="I61" s="274">
        <v>1.291507</v>
      </c>
      <c r="J61" s="272">
        <v>7.8064090322793103</v>
      </c>
      <c r="K61" s="270">
        <v>0</v>
      </c>
      <c r="L61" s="270">
        <v>0</v>
      </c>
      <c r="M61" s="275">
        <v>237.91761990797403</v>
      </c>
      <c r="N61" s="425">
        <v>-2.2262967429571109E-2</v>
      </c>
      <c r="O61" s="450">
        <f t="shared" si="0"/>
        <v>237.91761990797403</v>
      </c>
      <c r="R61" s="440"/>
    </row>
    <row r="62" spans="1:18" x14ac:dyDescent="0.25">
      <c r="A62" s="265" t="s">
        <v>156</v>
      </c>
      <c r="B62" s="265" t="s">
        <v>157</v>
      </c>
      <c r="C62" s="449">
        <v>11.164728803780658</v>
      </c>
      <c r="D62" s="274">
        <v>3.620268710081</v>
      </c>
      <c r="E62" s="272">
        <v>5.7406517615451289</v>
      </c>
      <c r="F62" s="279">
        <v>0</v>
      </c>
      <c r="G62" s="452">
        <v>2.4795792453610025E-2</v>
      </c>
      <c r="H62" s="274">
        <v>0</v>
      </c>
      <c r="I62" s="274">
        <v>0</v>
      </c>
      <c r="J62" s="272">
        <v>0.98161320099962734</v>
      </c>
      <c r="K62" s="270">
        <v>0</v>
      </c>
      <c r="L62" s="270">
        <v>0</v>
      </c>
      <c r="M62" s="275">
        <v>10.367329465079365</v>
      </c>
      <c r="N62" s="425">
        <v>-7.1421290450984692E-2</v>
      </c>
      <c r="O62" s="450">
        <f t="shared" si="0"/>
        <v>10.367329465079365</v>
      </c>
      <c r="R62" s="440"/>
    </row>
    <row r="63" spans="1:18" x14ac:dyDescent="0.25">
      <c r="A63" s="265" t="s">
        <v>158</v>
      </c>
      <c r="B63" s="265" t="s">
        <v>159</v>
      </c>
      <c r="C63" s="449">
        <v>18.935920680278326</v>
      </c>
      <c r="D63" s="274">
        <v>5.3755159807370001</v>
      </c>
      <c r="E63" s="272">
        <v>9.5649119715151958</v>
      </c>
      <c r="F63" s="279">
        <v>0</v>
      </c>
      <c r="G63" s="452">
        <v>0.11165881989894302</v>
      </c>
      <c r="H63" s="274">
        <v>0</v>
      </c>
      <c r="I63" s="274">
        <v>0</v>
      </c>
      <c r="J63" s="272">
        <v>2.4208908313477928</v>
      </c>
      <c r="K63" s="270">
        <v>0</v>
      </c>
      <c r="L63" s="270">
        <v>2.1067280544106493E-2</v>
      </c>
      <c r="M63" s="275">
        <v>17.494044884043038</v>
      </c>
      <c r="N63" s="425">
        <v>-7.6145006127797843E-2</v>
      </c>
      <c r="O63" s="450">
        <f t="shared" si="0"/>
        <v>17.472977603498933</v>
      </c>
      <c r="R63" s="440"/>
    </row>
    <row r="64" spans="1:18" x14ac:dyDescent="0.25">
      <c r="A64" s="265" t="s">
        <v>160</v>
      </c>
      <c r="B64" s="265" t="s">
        <v>161</v>
      </c>
      <c r="C64" s="449">
        <v>13.355181114398807</v>
      </c>
      <c r="D64" s="274">
        <v>4.0002705613579996</v>
      </c>
      <c r="E64" s="272">
        <v>6.5562723814447299</v>
      </c>
      <c r="F64" s="279">
        <v>0</v>
      </c>
      <c r="G64" s="452">
        <v>3.4420234433069526E-2</v>
      </c>
      <c r="H64" s="274">
        <v>0</v>
      </c>
      <c r="I64" s="274">
        <v>0</v>
      </c>
      <c r="J64" s="272">
        <v>2.0126958419683412</v>
      </c>
      <c r="K64" s="270">
        <v>0.14743681478628476</v>
      </c>
      <c r="L64" s="270">
        <v>4.9921305604689672E-3</v>
      </c>
      <c r="M64" s="275">
        <v>12.756087964550893</v>
      </c>
      <c r="N64" s="425">
        <v>-4.4858481866786884E-2</v>
      </c>
      <c r="O64" s="450">
        <f t="shared" si="0"/>
        <v>12.751095833990425</v>
      </c>
      <c r="R64" s="440"/>
    </row>
    <row r="65" spans="1:18" x14ac:dyDescent="0.25">
      <c r="A65" s="265" t="s">
        <v>162</v>
      </c>
      <c r="B65" s="265" t="s">
        <v>163</v>
      </c>
      <c r="C65" s="449">
        <v>11.345389779003513</v>
      </c>
      <c r="D65" s="274">
        <v>2.4004377878100001</v>
      </c>
      <c r="E65" s="272">
        <v>7.3751912306400822</v>
      </c>
      <c r="F65" s="279">
        <v>0</v>
      </c>
      <c r="G65" s="452">
        <v>6.8585689208005372E-3</v>
      </c>
      <c r="H65" s="274">
        <v>0</v>
      </c>
      <c r="I65" s="274">
        <v>0</v>
      </c>
      <c r="J65" s="272">
        <v>0.98033621215534583</v>
      </c>
      <c r="K65" s="270">
        <v>0</v>
      </c>
      <c r="L65" s="270">
        <v>8.6320795610724865E-2</v>
      </c>
      <c r="M65" s="275">
        <v>10.849144595136952</v>
      </c>
      <c r="N65" s="425">
        <v>-4.3739809167680027E-2</v>
      </c>
      <c r="O65" s="450">
        <f t="shared" si="0"/>
        <v>10.762823799526227</v>
      </c>
      <c r="R65" s="440"/>
    </row>
    <row r="66" spans="1:18" x14ac:dyDescent="0.25">
      <c r="A66" s="265" t="s">
        <v>164</v>
      </c>
      <c r="B66" s="265" t="s">
        <v>165</v>
      </c>
      <c r="C66" s="449">
        <v>194.04116473767513</v>
      </c>
      <c r="D66" s="274">
        <v>40.644517547141</v>
      </c>
      <c r="E66" s="272">
        <v>133.11756786411144</v>
      </c>
      <c r="F66" s="279">
        <v>5.2731325848947312</v>
      </c>
      <c r="G66" s="452">
        <v>0</v>
      </c>
      <c r="H66" s="274">
        <v>0</v>
      </c>
      <c r="I66" s="274">
        <v>0.869842</v>
      </c>
      <c r="J66" s="272">
        <v>10.927402555857425</v>
      </c>
      <c r="K66" s="270">
        <v>0</v>
      </c>
      <c r="L66" s="270">
        <v>2.2258117890870848</v>
      </c>
      <c r="M66" s="275">
        <v>193.05827434109167</v>
      </c>
      <c r="N66" s="425">
        <v>-5.0653705254358255E-3</v>
      </c>
      <c r="O66" s="450">
        <f t="shared" si="0"/>
        <v>190.83246255200459</v>
      </c>
      <c r="R66" s="440"/>
    </row>
    <row r="67" spans="1:18" x14ac:dyDescent="0.25">
      <c r="A67" s="265" t="s">
        <v>166</v>
      </c>
      <c r="B67" s="265" t="s">
        <v>167</v>
      </c>
      <c r="C67" s="449">
        <v>17.41819742287101</v>
      </c>
      <c r="D67" s="274">
        <v>5.273537452986</v>
      </c>
      <c r="E67" s="272">
        <v>7.0489083387174967</v>
      </c>
      <c r="F67" s="279">
        <v>0</v>
      </c>
      <c r="G67" s="452">
        <v>0.27324206552052382</v>
      </c>
      <c r="H67" s="274">
        <v>0</v>
      </c>
      <c r="I67" s="274">
        <v>0</v>
      </c>
      <c r="J67" s="272">
        <v>4.0135313062831077</v>
      </c>
      <c r="K67" s="270">
        <v>0</v>
      </c>
      <c r="L67" s="270">
        <v>0</v>
      </c>
      <c r="M67" s="275">
        <v>16.609219163507127</v>
      </c>
      <c r="N67" s="425">
        <v>-4.6444430484043772E-2</v>
      </c>
      <c r="O67" s="450">
        <f t="shared" si="0"/>
        <v>16.609219163507127</v>
      </c>
      <c r="R67" s="440"/>
    </row>
    <row r="68" spans="1:18" x14ac:dyDescent="0.25">
      <c r="A68" s="265" t="s">
        <v>168</v>
      </c>
      <c r="B68" s="265" t="s">
        <v>169</v>
      </c>
      <c r="C68" s="449">
        <v>18.138614658970695</v>
      </c>
      <c r="D68" s="274">
        <v>3.4324953616379998</v>
      </c>
      <c r="E68" s="272">
        <v>11.621077468121372</v>
      </c>
      <c r="F68" s="279">
        <v>0</v>
      </c>
      <c r="G68" s="452">
        <v>0.18516143704340987</v>
      </c>
      <c r="H68" s="274">
        <v>0</v>
      </c>
      <c r="I68" s="274">
        <v>0</v>
      </c>
      <c r="J68" s="272">
        <v>2.7211166284859121</v>
      </c>
      <c r="K68" s="270">
        <v>0</v>
      </c>
      <c r="L68" s="270">
        <v>0.13735655554624146</v>
      </c>
      <c r="M68" s="275">
        <v>18.097207450834933</v>
      </c>
      <c r="N68" s="425">
        <v>-2.282820872170846E-3</v>
      </c>
      <c r="O68" s="450">
        <f t="shared" si="0"/>
        <v>17.959850895288692</v>
      </c>
      <c r="R68" s="440"/>
    </row>
    <row r="69" spans="1:18" x14ac:dyDescent="0.25">
      <c r="A69" s="265" t="s">
        <v>170</v>
      </c>
      <c r="B69" s="265" t="s">
        <v>171</v>
      </c>
      <c r="C69" s="449">
        <v>13.866766961378962</v>
      </c>
      <c r="D69" s="274">
        <v>3.1975591378849999</v>
      </c>
      <c r="E69" s="272">
        <v>7.9962753428481603</v>
      </c>
      <c r="F69" s="279">
        <v>0</v>
      </c>
      <c r="G69" s="452">
        <v>0.10023506168179486</v>
      </c>
      <c r="H69" s="274">
        <v>0</v>
      </c>
      <c r="I69" s="274">
        <v>0</v>
      </c>
      <c r="J69" s="272">
        <v>1.7780282576765649</v>
      </c>
      <c r="K69" s="270">
        <v>0</v>
      </c>
      <c r="L69" s="270">
        <v>7.4196926980642799E-2</v>
      </c>
      <c r="M69" s="275">
        <v>13.146294727072164</v>
      </c>
      <c r="N69" s="425">
        <v>-5.1956756489340498E-2</v>
      </c>
      <c r="O69" s="450">
        <f t="shared" si="0"/>
        <v>13.072097800091521</v>
      </c>
      <c r="R69" s="440"/>
    </row>
    <row r="70" spans="1:18" x14ac:dyDescent="0.25">
      <c r="A70" s="265" t="s">
        <v>172</v>
      </c>
      <c r="B70" s="265" t="s">
        <v>173</v>
      </c>
      <c r="C70" s="449">
        <v>15.424231835353858</v>
      </c>
      <c r="D70" s="274">
        <v>4.6717250627199993</v>
      </c>
      <c r="E70" s="272">
        <v>6.5062279403987739</v>
      </c>
      <c r="F70" s="279">
        <v>0</v>
      </c>
      <c r="G70" s="452">
        <v>0.13067203849495043</v>
      </c>
      <c r="H70" s="274">
        <v>0</v>
      </c>
      <c r="I70" s="274">
        <v>0</v>
      </c>
      <c r="J70" s="272">
        <v>4.4763006185219503</v>
      </c>
      <c r="K70" s="270">
        <v>0</v>
      </c>
      <c r="L70" s="270">
        <v>0</v>
      </c>
      <c r="M70" s="275">
        <v>15.784925660135675</v>
      </c>
      <c r="N70" s="425">
        <v>2.3384880921918698E-2</v>
      </c>
      <c r="O70" s="450">
        <f t="shared" si="0"/>
        <v>15.784925660135675</v>
      </c>
      <c r="R70" s="440"/>
    </row>
    <row r="71" spans="1:18" x14ac:dyDescent="0.25">
      <c r="A71" s="265" t="s">
        <v>174</v>
      </c>
      <c r="B71" s="265" t="s">
        <v>175</v>
      </c>
      <c r="C71" s="449">
        <v>256.96739199986519</v>
      </c>
      <c r="D71" s="274">
        <v>53.138654799591002</v>
      </c>
      <c r="E71" s="272">
        <v>181.67553970470993</v>
      </c>
      <c r="F71" s="279">
        <v>7.2037999048871697</v>
      </c>
      <c r="G71" s="452">
        <v>0</v>
      </c>
      <c r="H71" s="274">
        <v>0</v>
      </c>
      <c r="I71" s="274">
        <v>1.45712</v>
      </c>
      <c r="J71" s="272">
        <v>8.3516527286068527</v>
      </c>
      <c r="K71" s="270">
        <v>0</v>
      </c>
      <c r="L71" s="270">
        <v>2.974166328651676</v>
      </c>
      <c r="M71" s="275">
        <v>254.80093346644665</v>
      </c>
      <c r="N71" s="425">
        <v>-8.430869444398888E-3</v>
      </c>
      <c r="O71" s="450">
        <f t="shared" si="0"/>
        <v>251.82676713779497</v>
      </c>
      <c r="R71" s="440"/>
    </row>
    <row r="72" spans="1:18" x14ac:dyDescent="0.25">
      <c r="A72" s="265" t="s">
        <v>176</v>
      </c>
      <c r="B72" s="265" t="s">
        <v>1074</v>
      </c>
      <c r="C72" s="449">
        <v>41.638768197714143</v>
      </c>
      <c r="D72" s="274">
        <v>14.339190628809</v>
      </c>
      <c r="E72" s="272">
        <v>26.448535480383757</v>
      </c>
      <c r="F72" s="279">
        <v>0</v>
      </c>
      <c r="G72" s="452">
        <v>0</v>
      </c>
      <c r="H72" s="274">
        <v>0</v>
      </c>
      <c r="I72" s="274">
        <v>0</v>
      </c>
      <c r="J72" s="272">
        <v>0</v>
      </c>
      <c r="K72" s="270">
        <v>0</v>
      </c>
      <c r="L72" s="270">
        <v>7.8866506387901159E-2</v>
      </c>
      <c r="M72" s="275">
        <v>40.866592615580664</v>
      </c>
      <c r="N72" s="425">
        <v>-1.8544630774545066E-2</v>
      </c>
      <c r="O72" s="450">
        <f t="shared" si="0"/>
        <v>40.787726109192761</v>
      </c>
      <c r="R72" s="440"/>
    </row>
    <row r="73" spans="1:18" x14ac:dyDescent="0.25">
      <c r="A73" s="265" t="s">
        <v>178</v>
      </c>
      <c r="B73" s="265" t="s">
        <v>952</v>
      </c>
      <c r="C73" s="449">
        <v>242.48917701575735</v>
      </c>
      <c r="D73" s="274">
        <v>68.686543205432002</v>
      </c>
      <c r="E73" s="272">
        <v>155.17960785487867</v>
      </c>
      <c r="F73" s="279">
        <v>6.1448744868103864</v>
      </c>
      <c r="G73" s="452">
        <v>0</v>
      </c>
      <c r="H73" s="274">
        <v>0</v>
      </c>
      <c r="I73" s="274">
        <v>1.4737750000000001</v>
      </c>
      <c r="J73" s="272">
        <v>8.6169619785640297</v>
      </c>
      <c r="K73" s="270">
        <v>0</v>
      </c>
      <c r="L73" s="270">
        <v>1.4363462644546749</v>
      </c>
      <c r="M73" s="275">
        <v>241.53810879013974</v>
      </c>
      <c r="N73" s="425">
        <v>-3.9221058742584707E-3</v>
      </c>
      <c r="O73" s="450">
        <f t="shared" si="0"/>
        <v>240.10176252568507</v>
      </c>
      <c r="R73" s="440"/>
    </row>
    <row r="74" spans="1:18" x14ac:dyDescent="0.25">
      <c r="A74" s="265" t="s">
        <v>180</v>
      </c>
      <c r="B74" s="265" t="s">
        <v>181</v>
      </c>
      <c r="C74" s="449">
        <v>10.070271511265918</v>
      </c>
      <c r="D74" s="274">
        <v>4.3898870658939995</v>
      </c>
      <c r="E74" s="272">
        <v>4.3194455278682291</v>
      </c>
      <c r="F74" s="279">
        <v>0</v>
      </c>
      <c r="G74" s="452">
        <v>0.11881329767990921</v>
      </c>
      <c r="H74" s="274">
        <v>0</v>
      </c>
      <c r="I74" s="274">
        <v>0</v>
      </c>
      <c r="J74" s="272">
        <v>0.68423010410115337</v>
      </c>
      <c r="K74" s="270">
        <v>0</v>
      </c>
      <c r="L74" s="270">
        <v>0</v>
      </c>
      <c r="M74" s="275">
        <v>9.5123759955432909</v>
      </c>
      <c r="N74" s="425">
        <v>-5.5400245673465E-2</v>
      </c>
      <c r="O74" s="450">
        <f t="shared" ref="O74:O137" si="1">+M74-L74</f>
        <v>9.5123759955432909</v>
      </c>
      <c r="R74" s="440"/>
    </row>
    <row r="75" spans="1:18" x14ac:dyDescent="0.25">
      <c r="A75" s="265" t="s">
        <v>182</v>
      </c>
      <c r="B75" s="265" t="s">
        <v>183</v>
      </c>
      <c r="C75" s="449">
        <v>14.312801445841226</v>
      </c>
      <c r="D75" s="274">
        <v>2.2925761928799999</v>
      </c>
      <c r="E75" s="272">
        <v>7.6076763627874779</v>
      </c>
      <c r="F75" s="279">
        <v>0</v>
      </c>
      <c r="G75" s="452">
        <v>0.2238844928004485</v>
      </c>
      <c r="H75" s="274">
        <v>0</v>
      </c>
      <c r="I75" s="274">
        <v>0</v>
      </c>
      <c r="J75" s="272">
        <v>3.0797464402874892</v>
      </c>
      <c r="K75" s="270">
        <v>0.1517220627408529</v>
      </c>
      <c r="L75" s="270">
        <v>9.2996090757095293E-2</v>
      </c>
      <c r="M75" s="275">
        <v>13.448601642253365</v>
      </c>
      <c r="N75" s="425">
        <v>-6.0379500607057268E-2</v>
      </c>
      <c r="O75" s="450">
        <f t="shared" si="1"/>
        <v>13.35560555149627</v>
      </c>
      <c r="R75" s="440"/>
    </row>
    <row r="76" spans="1:18" x14ac:dyDescent="0.25">
      <c r="A76" s="265" t="s">
        <v>184</v>
      </c>
      <c r="B76" s="265" t="s">
        <v>185</v>
      </c>
      <c r="C76" s="449">
        <v>10.389722688977111</v>
      </c>
      <c r="D76" s="274">
        <v>1.394454875636</v>
      </c>
      <c r="E76" s="272">
        <v>7.6190722358416298</v>
      </c>
      <c r="F76" s="279">
        <v>0</v>
      </c>
      <c r="G76" s="452">
        <v>0.1463118273932886</v>
      </c>
      <c r="H76" s="274">
        <v>0</v>
      </c>
      <c r="I76" s="274">
        <v>0</v>
      </c>
      <c r="J76" s="272">
        <v>1.1295952273727825</v>
      </c>
      <c r="K76" s="270">
        <v>0</v>
      </c>
      <c r="L76" s="270">
        <v>0.10014964988970781</v>
      </c>
      <c r="M76" s="275">
        <v>10.38958381613341</v>
      </c>
      <c r="N76" s="425">
        <v>-1.3366366731655074E-5</v>
      </c>
      <c r="O76" s="450">
        <f t="shared" si="1"/>
        <v>10.289434166243701</v>
      </c>
      <c r="R76" s="440"/>
    </row>
    <row r="77" spans="1:18" x14ac:dyDescent="0.25">
      <c r="A77" s="265" t="s">
        <v>186</v>
      </c>
      <c r="B77" s="265" t="s">
        <v>187</v>
      </c>
      <c r="C77" s="449">
        <v>14.791778715287624</v>
      </c>
      <c r="D77" s="274">
        <v>3.4539935253379999</v>
      </c>
      <c r="E77" s="272">
        <v>6.520193733064005</v>
      </c>
      <c r="F77" s="279">
        <v>0</v>
      </c>
      <c r="G77" s="452">
        <v>5.2310518460408358E-2</v>
      </c>
      <c r="H77" s="274">
        <v>0</v>
      </c>
      <c r="I77" s="274">
        <v>0</v>
      </c>
      <c r="J77" s="272">
        <v>4.006650184688044</v>
      </c>
      <c r="K77" s="270">
        <v>0</v>
      </c>
      <c r="L77" s="270">
        <v>2.6917893370390779E-2</v>
      </c>
      <c r="M77" s="275">
        <v>14.060065854920847</v>
      </c>
      <c r="N77" s="425">
        <v>-4.9467536964336534E-2</v>
      </c>
      <c r="O77" s="450">
        <f t="shared" si="1"/>
        <v>14.033147961550457</v>
      </c>
      <c r="R77" s="440"/>
    </row>
    <row r="78" spans="1:18" x14ac:dyDescent="0.25">
      <c r="A78" s="265" t="s">
        <v>188</v>
      </c>
      <c r="B78" s="265" t="s">
        <v>189</v>
      </c>
      <c r="C78" s="449">
        <v>5.8292091616726021</v>
      </c>
      <c r="D78" s="274">
        <v>0.93802042172199995</v>
      </c>
      <c r="E78" s="272">
        <v>3.802490030725644</v>
      </c>
      <c r="F78" s="279">
        <v>0</v>
      </c>
      <c r="G78" s="452">
        <v>4.9913990090808318E-2</v>
      </c>
      <c r="H78" s="274">
        <v>0</v>
      </c>
      <c r="I78" s="274">
        <v>0</v>
      </c>
      <c r="J78" s="272">
        <v>0.66157071412821833</v>
      </c>
      <c r="K78" s="270">
        <v>0</v>
      </c>
      <c r="L78" s="270">
        <v>5.3807049499171429E-2</v>
      </c>
      <c r="M78" s="275">
        <v>5.5058022061658427</v>
      </c>
      <c r="N78" s="425">
        <v>-5.5480417074957503E-2</v>
      </c>
      <c r="O78" s="450">
        <f t="shared" si="1"/>
        <v>5.4519951566666709</v>
      </c>
      <c r="R78" s="440"/>
    </row>
    <row r="79" spans="1:18" x14ac:dyDescent="0.25">
      <c r="A79" s="265" t="s">
        <v>190</v>
      </c>
      <c r="B79" s="265" t="s">
        <v>191</v>
      </c>
      <c r="C79" s="449">
        <v>33.356327078530775</v>
      </c>
      <c r="D79" s="274">
        <v>24.404548210713997</v>
      </c>
      <c r="E79" s="272">
        <v>6.1372247331231673</v>
      </c>
      <c r="F79" s="279">
        <v>0.12033773986515868</v>
      </c>
      <c r="G79" s="452">
        <v>0</v>
      </c>
      <c r="H79" s="274">
        <v>0</v>
      </c>
      <c r="I79" s="274">
        <v>4.9008999999999997E-2</v>
      </c>
      <c r="J79" s="272">
        <v>1.4984764906092405</v>
      </c>
      <c r="K79" s="270">
        <v>0</v>
      </c>
      <c r="L79" s="270">
        <v>0</v>
      </c>
      <c r="M79" s="275">
        <v>32.209596174311571</v>
      </c>
      <c r="N79" s="425">
        <v>-3.4378212610742677E-2</v>
      </c>
      <c r="O79" s="450">
        <f t="shared" si="1"/>
        <v>32.209596174311571</v>
      </c>
      <c r="R79" s="440"/>
    </row>
    <row r="80" spans="1:18" x14ac:dyDescent="0.25">
      <c r="A80" s="265" t="s">
        <v>192</v>
      </c>
      <c r="B80" s="265" t="s">
        <v>1075</v>
      </c>
      <c r="C80" s="449">
        <v>26.810468366948001</v>
      </c>
      <c r="D80" s="274">
        <v>15.190678552626999</v>
      </c>
      <c r="E80" s="272">
        <v>10.975781598728132</v>
      </c>
      <c r="F80" s="279">
        <v>0</v>
      </c>
      <c r="G80" s="452">
        <v>0</v>
      </c>
      <c r="H80" s="274">
        <v>0</v>
      </c>
      <c r="I80" s="274">
        <v>0</v>
      </c>
      <c r="J80" s="272">
        <v>0</v>
      </c>
      <c r="K80" s="270">
        <v>0</v>
      </c>
      <c r="L80" s="270">
        <v>0</v>
      </c>
      <c r="M80" s="275">
        <v>26.166460151355132</v>
      </c>
      <c r="N80" s="425">
        <v>-2.4020774526520537E-2</v>
      </c>
      <c r="O80" s="450">
        <f t="shared" si="1"/>
        <v>26.166460151355132</v>
      </c>
      <c r="R80" s="440"/>
    </row>
    <row r="81" spans="1:18" x14ac:dyDescent="0.25">
      <c r="A81" s="265" t="s">
        <v>194</v>
      </c>
      <c r="B81" s="265" t="s">
        <v>195</v>
      </c>
      <c r="C81" s="449">
        <v>22.349799957383468</v>
      </c>
      <c r="D81" s="274">
        <v>4.9608752150919999</v>
      </c>
      <c r="E81" s="272">
        <v>11.143524650029308</v>
      </c>
      <c r="F81" s="279">
        <v>0</v>
      </c>
      <c r="G81" s="452">
        <v>9.3233356953011395E-2</v>
      </c>
      <c r="H81" s="274">
        <v>0</v>
      </c>
      <c r="I81" s="274">
        <v>0</v>
      </c>
      <c r="J81" s="272">
        <v>4.7927614861851602</v>
      </c>
      <c r="K81" s="270">
        <v>0</v>
      </c>
      <c r="L81" s="270">
        <v>8.7736442908394677E-2</v>
      </c>
      <c r="M81" s="275">
        <v>21.078131151167874</v>
      </c>
      <c r="N81" s="425">
        <v>-5.689844243082301E-2</v>
      </c>
      <c r="O81" s="450">
        <f t="shared" si="1"/>
        <v>20.99039470825948</v>
      </c>
      <c r="R81" s="440"/>
    </row>
    <row r="82" spans="1:18" x14ac:dyDescent="0.25">
      <c r="A82" s="265" t="s">
        <v>196</v>
      </c>
      <c r="B82" s="265" t="s">
        <v>197</v>
      </c>
      <c r="C82" s="449">
        <v>8.1306605403317498</v>
      </c>
      <c r="D82" s="274">
        <v>3.0343533914789997</v>
      </c>
      <c r="E82" s="272">
        <v>4.0341249097650893</v>
      </c>
      <c r="F82" s="279">
        <v>0</v>
      </c>
      <c r="G82" s="452">
        <v>2.2492740993688774E-2</v>
      </c>
      <c r="H82" s="274">
        <v>0</v>
      </c>
      <c r="I82" s="274">
        <v>0</v>
      </c>
      <c r="J82" s="272">
        <v>0.66998657068330858</v>
      </c>
      <c r="K82" s="270">
        <v>3.8827211353431403E-2</v>
      </c>
      <c r="L82" s="270">
        <v>0</v>
      </c>
      <c r="M82" s="275">
        <v>7.7997848242745169</v>
      </c>
      <c r="N82" s="425">
        <v>-4.069481371358942E-2</v>
      </c>
      <c r="O82" s="450">
        <f t="shared" si="1"/>
        <v>7.7997848242745169</v>
      </c>
      <c r="R82" s="440"/>
    </row>
    <row r="83" spans="1:18" x14ac:dyDescent="0.25">
      <c r="A83" s="265" t="s">
        <v>198</v>
      </c>
      <c r="B83" s="265" t="s">
        <v>199</v>
      </c>
      <c r="C83" s="449">
        <v>9.3294905520924054</v>
      </c>
      <c r="D83" s="274">
        <v>2.616756600829</v>
      </c>
      <c r="E83" s="272">
        <v>3.3865573324934695</v>
      </c>
      <c r="F83" s="279">
        <v>0</v>
      </c>
      <c r="G83" s="452">
        <v>2.6080320273176454E-2</v>
      </c>
      <c r="H83" s="274">
        <v>0</v>
      </c>
      <c r="I83" s="274">
        <v>0</v>
      </c>
      <c r="J83" s="272">
        <v>2.4886174618948891</v>
      </c>
      <c r="K83" s="270">
        <v>0</v>
      </c>
      <c r="L83" s="270">
        <v>0</v>
      </c>
      <c r="M83" s="275">
        <v>8.5180117154905339</v>
      </c>
      <c r="N83" s="425">
        <v>-8.6979973029703547E-2</v>
      </c>
      <c r="O83" s="450">
        <f t="shared" si="1"/>
        <v>8.5180117154905339</v>
      </c>
      <c r="R83" s="440"/>
    </row>
    <row r="84" spans="1:18" x14ac:dyDescent="0.25">
      <c r="A84" s="265" t="s">
        <v>200</v>
      </c>
      <c r="B84" s="286" t="s">
        <v>1265</v>
      </c>
      <c r="C84" s="449">
        <v>437.22682989195192</v>
      </c>
      <c r="D84" s="274">
        <v>147.69667626139301</v>
      </c>
      <c r="E84" s="272">
        <v>249.50879858402175</v>
      </c>
      <c r="F84" s="279">
        <v>9.8823638319422304</v>
      </c>
      <c r="G84" s="452">
        <v>0</v>
      </c>
      <c r="H84" s="274">
        <v>0.60776699999999995</v>
      </c>
      <c r="I84" s="274">
        <v>2.805866</v>
      </c>
      <c r="J84" s="272">
        <v>17.317843065812905</v>
      </c>
      <c r="K84" s="270">
        <v>3.1641671584279059</v>
      </c>
      <c r="L84" s="270">
        <v>0</v>
      </c>
      <c r="M84" s="275">
        <v>430.98348190159783</v>
      </c>
      <c r="N84" s="425">
        <v>-1.4279425605919381E-2</v>
      </c>
      <c r="O84" s="450">
        <f t="shared" si="1"/>
        <v>430.98348190159783</v>
      </c>
      <c r="R84" s="440"/>
    </row>
    <row r="85" spans="1:18" x14ac:dyDescent="0.25">
      <c r="A85" s="265" t="s">
        <v>202</v>
      </c>
      <c r="B85" s="265" t="s">
        <v>203</v>
      </c>
      <c r="C85" s="449">
        <v>11.327700424430258</v>
      </c>
      <c r="D85" s="274">
        <v>2.140460372962</v>
      </c>
      <c r="E85" s="272">
        <v>5.0523221280744819</v>
      </c>
      <c r="F85" s="279">
        <v>0</v>
      </c>
      <c r="G85" s="452">
        <v>9.6870658821979427E-2</v>
      </c>
      <c r="H85" s="274">
        <v>0</v>
      </c>
      <c r="I85" s="274">
        <v>0</v>
      </c>
      <c r="J85" s="272">
        <v>3.1601773256008201</v>
      </c>
      <c r="K85" s="270">
        <v>0.48343429482166761</v>
      </c>
      <c r="L85" s="270">
        <v>4.2785414121571406E-2</v>
      </c>
      <c r="M85" s="275">
        <v>10.97605019440252</v>
      </c>
      <c r="N85" s="425">
        <v>-3.1043390701729751E-2</v>
      </c>
      <c r="O85" s="450">
        <f t="shared" si="1"/>
        <v>10.933264780280949</v>
      </c>
      <c r="R85" s="440"/>
    </row>
    <row r="86" spans="1:18" x14ac:dyDescent="0.25">
      <c r="A86" s="265" t="s">
        <v>204</v>
      </c>
      <c r="B86" s="286" t="s">
        <v>1266</v>
      </c>
      <c r="C86" s="449">
        <v>242.02495750880578</v>
      </c>
      <c r="D86" s="274">
        <v>110.16112038749</v>
      </c>
      <c r="E86" s="272">
        <v>114.22349920350734</v>
      </c>
      <c r="F86" s="279">
        <v>4.5245006154209824</v>
      </c>
      <c r="G86" s="452">
        <v>0</v>
      </c>
      <c r="H86" s="274">
        <v>1.045061</v>
      </c>
      <c r="I86" s="274">
        <v>1.557993</v>
      </c>
      <c r="J86" s="272">
        <v>7.7980854301359201</v>
      </c>
      <c r="K86" s="270">
        <v>0</v>
      </c>
      <c r="L86" s="270">
        <v>0</v>
      </c>
      <c r="M86" s="275">
        <v>239.31025963655426</v>
      </c>
      <c r="N86" s="425">
        <v>-1.1216603032159397E-2</v>
      </c>
      <c r="O86" s="450">
        <f t="shared" si="1"/>
        <v>239.31025963655426</v>
      </c>
      <c r="R86" s="440"/>
    </row>
    <row r="87" spans="1:18" x14ac:dyDescent="0.25">
      <c r="A87" s="265" t="s">
        <v>206</v>
      </c>
      <c r="B87" s="265" t="s">
        <v>207</v>
      </c>
      <c r="C87" s="449">
        <v>6.8770167791182493</v>
      </c>
      <c r="D87" s="274">
        <v>1.7399678524509998</v>
      </c>
      <c r="E87" s="272">
        <v>3.513827159561453</v>
      </c>
      <c r="F87" s="279">
        <v>0</v>
      </c>
      <c r="G87" s="452">
        <v>8.5443367277145923E-2</v>
      </c>
      <c r="H87" s="274">
        <v>0</v>
      </c>
      <c r="I87" s="274">
        <v>0</v>
      </c>
      <c r="J87" s="272">
        <v>0.81999007643730881</v>
      </c>
      <c r="K87" s="270">
        <v>0.22462248479354638</v>
      </c>
      <c r="L87" s="270">
        <v>2.1133946974309464E-2</v>
      </c>
      <c r="M87" s="275">
        <v>6.4049848874947637</v>
      </c>
      <c r="N87" s="425">
        <v>-6.8639048992404542E-2</v>
      </c>
      <c r="O87" s="450">
        <f t="shared" si="1"/>
        <v>6.3838509405204542</v>
      </c>
      <c r="R87" s="440"/>
    </row>
    <row r="88" spans="1:18" x14ac:dyDescent="0.25">
      <c r="A88" s="265" t="s">
        <v>208</v>
      </c>
      <c r="B88" s="265" t="s">
        <v>209</v>
      </c>
      <c r="C88" s="449">
        <v>13.313556144917756</v>
      </c>
      <c r="D88" s="274">
        <v>4.4384026342069998</v>
      </c>
      <c r="E88" s="272">
        <v>6.5468746208897857</v>
      </c>
      <c r="F88" s="279">
        <v>0</v>
      </c>
      <c r="G88" s="452">
        <v>4.1189388717086745E-2</v>
      </c>
      <c r="H88" s="274">
        <v>0</v>
      </c>
      <c r="I88" s="274">
        <v>0</v>
      </c>
      <c r="J88" s="272">
        <v>1.4295287218978368</v>
      </c>
      <c r="K88" s="270">
        <v>0</v>
      </c>
      <c r="L88" s="270">
        <v>0</v>
      </c>
      <c r="M88" s="275">
        <v>12.45599536571171</v>
      </c>
      <c r="N88" s="425">
        <v>-6.4412600951354926E-2</v>
      </c>
      <c r="O88" s="450">
        <f t="shared" si="1"/>
        <v>12.45599536571171</v>
      </c>
      <c r="R88" s="440"/>
    </row>
    <row r="89" spans="1:18" x14ac:dyDescent="0.25">
      <c r="A89" s="265" t="s">
        <v>210</v>
      </c>
      <c r="B89" s="265" t="s">
        <v>211</v>
      </c>
      <c r="C89" s="449">
        <v>270.3770463957614</v>
      </c>
      <c r="D89" s="274">
        <v>101.724625539375</v>
      </c>
      <c r="E89" s="272">
        <v>147.93388052432715</v>
      </c>
      <c r="F89" s="279">
        <v>5.8588402469373939</v>
      </c>
      <c r="G89" s="452">
        <v>0</v>
      </c>
      <c r="H89" s="274">
        <v>0</v>
      </c>
      <c r="I89" s="274">
        <v>1.4076010000000001</v>
      </c>
      <c r="J89" s="272">
        <v>8.6835817594089004</v>
      </c>
      <c r="K89" s="270">
        <v>0</v>
      </c>
      <c r="L89" s="270">
        <v>0.41784208675196749</v>
      </c>
      <c r="M89" s="275">
        <v>266.02637115680045</v>
      </c>
      <c r="N89" s="425">
        <v>-1.6091141230208918E-2</v>
      </c>
      <c r="O89" s="450">
        <f t="shared" si="1"/>
        <v>265.60852907004846</v>
      </c>
      <c r="R89" s="440"/>
    </row>
    <row r="90" spans="1:18" x14ac:dyDescent="0.25">
      <c r="A90" s="265" t="s">
        <v>212</v>
      </c>
      <c r="B90" s="265" t="s">
        <v>213</v>
      </c>
      <c r="C90" s="449">
        <v>351.28538310786706</v>
      </c>
      <c r="D90" s="274">
        <v>123.54555967406999</v>
      </c>
      <c r="E90" s="272">
        <v>205.28665875856959</v>
      </c>
      <c r="F90" s="279">
        <v>8.130127411765784</v>
      </c>
      <c r="G90" s="452">
        <v>0</v>
      </c>
      <c r="H90" s="274">
        <v>1.080581</v>
      </c>
      <c r="I90" s="274">
        <v>2.5184250000000001</v>
      </c>
      <c r="J90" s="272">
        <v>1.8646322683001328</v>
      </c>
      <c r="K90" s="270">
        <v>4.659354211917563</v>
      </c>
      <c r="L90" s="270">
        <v>0.89328416002127509</v>
      </c>
      <c r="M90" s="275">
        <v>347.97862248464429</v>
      </c>
      <c r="N90" s="425">
        <v>-9.4133168706521022E-3</v>
      </c>
      <c r="O90" s="450">
        <f t="shared" si="1"/>
        <v>347.08533832462302</v>
      </c>
      <c r="R90" s="440"/>
    </row>
    <row r="91" spans="1:18" x14ac:dyDescent="0.25">
      <c r="A91" s="265" t="s">
        <v>214</v>
      </c>
      <c r="B91" s="265" t="s">
        <v>215</v>
      </c>
      <c r="C91" s="449">
        <v>17.573188100724341</v>
      </c>
      <c r="D91" s="274">
        <v>2.9221541896610002</v>
      </c>
      <c r="E91" s="272">
        <v>10.472771592361619</v>
      </c>
      <c r="F91" s="279">
        <v>0</v>
      </c>
      <c r="G91" s="452">
        <v>0.15308601347927586</v>
      </c>
      <c r="H91" s="274">
        <v>0</v>
      </c>
      <c r="I91" s="274">
        <v>0</v>
      </c>
      <c r="J91" s="272">
        <v>3.1060500080794933</v>
      </c>
      <c r="K91" s="270">
        <v>0</v>
      </c>
      <c r="L91" s="270">
        <v>0.12526983681997042</v>
      </c>
      <c r="M91" s="275">
        <v>16.779331640401359</v>
      </c>
      <c r="N91" s="425">
        <v>-4.5174299379988986E-2</v>
      </c>
      <c r="O91" s="450">
        <f t="shared" si="1"/>
        <v>16.654061803581389</v>
      </c>
      <c r="R91" s="440"/>
    </row>
    <row r="92" spans="1:18" x14ac:dyDescent="0.25">
      <c r="A92" s="265" t="s">
        <v>216</v>
      </c>
      <c r="B92" s="265" t="s">
        <v>217</v>
      </c>
      <c r="C92" s="449">
        <v>78.645705236463868</v>
      </c>
      <c r="D92" s="274">
        <v>30.486304695569999</v>
      </c>
      <c r="E92" s="272">
        <v>42.657973162536329</v>
      </c>
      <c r="F92" s="279">
        <v>1.6893439709710554</v>
      </c>
      <c r="G92" s="452">
        <v>0</v>
      </c>
      <c r="H92" s="274">
        <v>0.16068299999999999</v>
      </c>
      <c r="I92" s="274">
        <v>0.50341100000000005</v>
      </c>
      <c r="J92" s="272">
        <v>2.2801716130673979</v>
      </c>
      <c r="K92" s="270">
        <v>0</v>
      </c>
      <c r="L92" s="270">
        <v>0</v>
      </c>
      <c r="M92" s="275">
        <v>77.777887442144788</v>
      </c>
      <c r="N92" s="425">
        <v>-1.103452237741164E-2</v>
      </c>
      <c r="O92" s="450">
        <f t="shared" si="1"/>
        <v>77.777887442144788</v>
      </c>
      <c r="R92" s="440"/>
    </row>
    <row r="93" spans="1:18" x14ac:dyDescent="0.25">
      <c r="A93" s="265" t="s">
        <v>218</v>
      </c>
      <c r="B93" s="265" t="s">
        <v>219</v>
      </c>
      <c r="C93" s="449">
        <v>12.932406667144585</v>
      </c>
      <c r="D93" s="274">
        <v>3.2207799428719999</v>
      </c>
      <c r="E93" s="272">
        <v>5.8505963872147646</v>
      </c>
      <c r="F93" s="279">
        <v>0</v>
      </c>
      <c r="G93" s="452">
        <v>6.1337635903947224E-2</v>
      </c>
      <c r="H93" s="274">
        <v>0</v>
      </c>
      <c r="I93" s="274">
        <v>0</v>
      </c>
      <c r="J93" s="272">
        <v>3.67645600377696</v>
      </c>
      <c r="K93" s="270">
        <v>0</v>
      </c>
      <c r="L93" s="270">
        <v>1.9672624021859715E-2</v>
      </c>
      <c r="M93" s="275">
        <v>12.828842593789531</v>
      </c>
      <c r="N93" s="425">
        <v>-8.0081052212937001E-3</v>
      </c>
      <c r="O93" s="450">
        <f t="shared" si="1"/>
        <v>12.809169969767671</v>
      </c>
      <c r="R93" s="440"/>
    </row>
    <row r="94" spans="1:18" x14ac:dyDescent="0.25">
      <c r="A94" s="265" t="s">
        <v>220</v>
      </c>
      <c r="B94" s="265" t="s">
        <v>221</v>
      </c>
      <c r="C94" s="449">
        <v>8.9545033476224827</v>
      </c>
      <c r="D94" s="274">
        <v>2.4120717655270001</v>
      </c>
      <c r="E94" s="272">
        <v>4.3214022843877897</v>
      </c>
      <c r="F94" s="279">
        <v>0</v>
      </c>
      <c r="G94" s="452">
        <v>0.1264838257220452</v>
      </c>
      <c r="H94" s="274">
        <v>0</v>
      </c>
      <c r="I94" s="274">
        <v>0</v>
      </c>
      <c r="J94" s="272">
        <v>2.1601026938318784</v>
      </c>
      <c r="K94" s="270">
        <v>0.14899788861208385</v>
      </c>
      <c r="L94" s="270">
        <v>3.0354512465423961E-3</v>
      </c>
      <c r="M94" s="275">
        <v>9.172093909327339</v>
      </c>
      <c r="N94" s="425">
        <v>2.429956785516519E-2</v>
      </c>
      <c r="O94" s="450">
        <f t="shared" si="1"/>
        <v>9.1690584580807961</v>
      </c>
      <c r="R94" s="440"/>
    </row>
    <row r="95" spans="1:18" x14ac:dyDescent="0.25">
      <c r="A95" s="265" t="s">
        <v>222</v>
      </c>
      <c r="B95" s="265" t="s">
        <v>223</v>
      </c>
      <c r="C95" s="449">
        <v>172.75639507146295</v>
      </c>
      <c r="D95" s="274">
        <v>79.106696634757995</v>
      </c>
      <c r="E95" s="272">
        <v>82.076141302277748</v>
      </c>
      <c r="F95" s="279">
        <v>3.2503491691256166</v>
      </c>
      <c r="G95" s="452">
        <v>0</v>
      </c>
      <c r="H95" s="274">
        <v>0.83186099999999996</v>
      </c>
      <c r="I95" s="274">
        <v>1.1537010000000001</v>
      </c>
      <c r="J95" s="272">
        <v>3.0783591470973506</v>
      </c>
      <c r="K95" s="270">
        <v>0</v>
      </c>
      <c r="L95" s="270">
        <v>0</v>
      </c>
      <c r="M95" s="275">
        <v>169.49710825325874</v>
      </c>
      <c r="N95" s="425">
        <v>-1.8866374335120596E-2</v>
      </c>
      <c r="O95" s="450">
        <f t="shared" si="1"/>
        <v>169.49710825325874</v>
      </c>
      <c r="R95" s="440"/>
    </row>
    <row r="96" spans="1:18" x14ac:dyDescent="0.25">
      <c r="A96" s="265" t="s">
        <v>224</v>
      </c>
      <c r="B96" s="265" t="s">
        <v>225</v>
      </c>
      <c r="C96" s="449">
        <v>451.97442218850773</v>
      </c>
      <c r="D96" s="274">
        <v>149.46620684843001</v>
      </c>
      <c r="E96" s="272">
        <v>280.54395845100811</v>
      </c>
      <c r="F96" s="279">
        <v>11.110115936302066</v>
      </c>
      <c r="G96" s="452">
        <v>0</v>
      </c>
      <c r="H96" s="274">
        <v>1.9454469999999999</v>
      </c>
      <c r="I96" s="274">
        <v>3.6435140000000001</v>
      </c>
      <c r="J96" s="272">
        <v>2.751509827626089</v>
      </c>
      <c r="K96" s="270">
        <v>0</v>
      </c>
      <c r="L96" s="270">
        <v>1.1244737422070519</v>
      </c>
      <c r="M96" s="275">
        <v>450.58522580557332</v>
      </c>
      <c r="N96" s="425">
        <v>-3.0736172551707238E-3</v>
      </c>
      <c r="O96" s="450">
        <f t="shared" si="1"/>
        <v>449.46075206336627</v>
      </c>
      <c r="R96" s="440"/>
    </row>
    <row r="97" spans="1:18" x14ac:dyDescent="0.25">
      <c r="A97" s="265" t="s">
        <v>226</v>
      </c>
      <c r="B97" s="265" t="s">
        <v>227</v>
      </c>
      <c r="C97" s="449">
        <v>9.2172257463581726</v>
      </c>
      <c r="D97" s="274">
        <v>1.8159715154199998</v>
      </c>
      <c r="E97" s="272">
        <v>5.6147727853759131</v>
      </c>
      <c r="F97" s="279">
        <v>0</v>
      </c>
      <c r="G97" s="452">
        <v>3.2263900232587905E-2</v>
      </c>
      <c r="H97" s="274">
        <v>0</v>
      </c>
      <c r="I97" s="274">
        <v>0</v>
      </c>
      <c r="J97" s="272">
        <v>0.7851247008184562</v>
      </c>
      <c r="K97" s="270">
        <v>0.3219336685535385</v>
      </c>
      <c r="L97" s="270">
        <v>7.6941060170973408E-2</v>
      </c>
      <c r="M97" s="275">
        <v>8.6470076305714692</v>
      </c>
      <c r="N97" s="425">
        <v>-6.1864397322806478E-2</v>
      </c>
      <c r="O97" s="450">
        <f t="shared" si="1"/>
        <v>8.5700665704004955</v>
      </c>
      <c r="R97" s="440"/>
    </row>
    <row r="98" spans="1:18" x14ac:dyDescent="0.25">
      <c r="A98" s="265" t="s">
        <v>228</v>
      </c>
      <c r="B98" s="265" t="s">
        <v>1076</v>
      </c>
      <c r="C98" s="449">
        <v>37.080178690376286</v>
      </c>
      <c r="D98" s="274">
        <v>13.993671358274</v>
      </c>
      <c r="E98" s="272">
        <v>22.291989818942913</v>
      </c>
      <c r="F98" s="279">
        <v>0</v>
      </c>
      <c r="G98" s="452">
        <v>0</v>
      </c>
      <c r="H98" s="274">
        <v>0</v>
      </c>
      <c r="I98" s="274">
        <v>0</v>
      </c>
      <c r="J98" s="272">
        <v>0</v>
      </c>
      <c r="K98" s="270">
        <v>0</v>
      </c>
      <c r="L98" s="270">
        <v>3.6456807964569363E-2</v>
      </c>
      <c r="M98" s="275">
        <v>36.322117985181478</v>
      </c>
      <c r="N98" s="425">
        <v>-2.0443825568498497E-2</v>
      </c>
      <c r="O98" s="450">
        <f t="shared" si="1"/>
        <v>36.285661177216909</v>
      </c>
      <c r="R98" s="440"/>
    </row>
    <row r="99" spans="1:18" x14ac:dyDescent="0.25">
      <c r="A99" s="265" t="s">
        <v>230</v>
      </c>
      <c r="B99" s="265" t="s">
        <v>231</v>
      </c>
      <c r="C99" s="449">
        <v>502.99691034545845</v>
      </c>
      <c r="D99" s="274">
        <v>128.307331438002</v>
      </c>
      <c r="E99" s="272">
        <v>341.59155937086558</v>
      </c>
      <c r="F99" s="279">
        <v>13.527659350936473</v>
      </c>
      <c r="G99" s="452">
        <v>0</v>
      </c>
      <c r="H99" s="274">
        <v>0.21052299999999999</v>
      </c>
      <c r="I99" s="274">
        <v>3.5915089999999998</v>
      </c>
      <c r="J99" s="272">
        <v>4.8958043700519571</v>
      </c>
      <c r="K99" s="270">
        <v>5.9826577304437674</v>
      </c>
      <c r="L99" s="270">
        <v>2.8105457533520788</v>
      </c>
      <c r="M99" s="275">
        <v>500.91759001365182</v>
      </c>
      <c r="N99" s="425">
        <v>-4.1338630298515151E-3</v>
      </c>
      <c r="O99" s="450">
        <f t="shared" si="1"/>
        <v>498.10704426029974</v>
      </c>
      <c r="R99" s="440"/>
    </row>
    <row r="100" spans="1:18" x14ac:dyDescent="0.25">
      <c r="A100" s="265" t="s">
        <v>232</v>
      </c>
      <c r="B100" s="265" t="s">
        <v>1077</v>
      </c>
      <c r="C100" s="449">
        <v>73.768858024589875</v>
      </c>
      <c r="D100" s="274">
        <v>23.883224665958998</v>
      </c>
      <c r="E100" s="272">
        <v>48.077560045691719</v>
      </c>
      <c r="F100" s="279">
        <v>0</v>
      </c>
      <c r="G100" s="452">
        <v>0</v>
      </c>
      <c r="H100" s="274">
        <v>0</v>
      </c>
      <c r="I100" s="274">
        <v>0</v>
      </c>
      <c r="J100" s="272">
        <v>0</v>
      </c>
      <c r="K100" s="270">
        <v>0.34002467633648492</v>
      </c>
      <c r="L100" s="270">
        <v>0.18800716665411099</v>
      </c>
      <c r="M100" s="275">
        <v>72.488816554641318</v>
      </c>
      <c r="N100" s="425">
        <v>-1.7352057551465312E-2</v>
      </c>
      <c r="O100" s="450">
        <f t="shared" si="1"/>
        <v>72.300809387987201</v>
      </c>
      <c r="R100" s="440"/>
    </row>
    <row r="101" spans="1:18" x14ac:dyDescent="0.25">
      <c r="A101" s="265" t="s">
        <v>234</v>
      </c>
      <c r="B101" s="265" t="s">
        <v>235</v>
      </c>
      <c r="C101" s="449">
        <v>214.85120774423905</v>
      </c>
      <c r="D101" s="274">
        <v>107.46643651688001</v>
      </c>
      <c r="E101" s="272">
        <v>94.337619535445967</v>
      </c>
      <c r="F101" s="279">
        <v>3.7367113289144633</v>
      </c>
      <c r="G101" s="452">
        <v>0</v>
      </c>
      <c r="H101" s="274">
        <v>1.333364</v>
      </c>
      <c r="I101" s="274">
        <v>1.516626</v>
      </c>
      <c r="J101" s="272">
        <v>5.1192846683332807</v>
      </c>
      <c r="K101" s="270">
        <v>0</v>
      </c>
      <c r="L101" s="270">
        <v>0</v>
      </c>
      <c r="M101" s="275">
        <v>213.51004204957368</v>
      </c>
      <c r="N101" s="425">
        <v>-6.2423000026227459E-3</v>
      </c>
      <c r="O101" s="450">
        <f t="shared" si="1"/>
        <v>213.51004204957368</v>
      </c>
      <c r="R101" s="440"/>
    </row>
    <row r="102" spans="1:18" x14ac:dyDescent="0.25">
      <c r="A102" s="265" t="s">
        <v>236</v>
      </c>
      <c r="B102" s="265" t="s">
        <v>237</v>
      </c>
      <c r="C102" s="449">
        <v>267.63769461589817</v>
      </c>
      <c r="D102" s="274">
        <v>43.584292466393997</v>
      </c>
      <c r="E102" s="272">
        <v>206.57431917293894</v>
      </c>
      <c r="F102" s="279">
        <v>8.1797709943703421</v>
      </c>
      <c r="G102" s="452">
        <v>0</v>
      </c>
      <c r="H102" s="274">
        <v>0</v>
      </c>
      <c r="I102" s="274">
        <v>1.943835</v>
      </c>
      <c r="J102" s="272">
        <v>1.6788710836650194</v>
      </c>
      <c r="K102" s="270">
        <v>1.2201239215191941</v>
      </c>
      <c r="L102" s="270">
        <v>2.9472783815881396</v>
      </c>
      <c r="M102" s="275">
        <v>266.12849102047562</v>
      </c>
      <c r="N102" s="425">
        <v>-5.6389799560502508E-3</v>
      </c>
      <c r="O102" s="450">
        <f t="shared" si="1"/>
        <v>263.18121263888747</v>
      </c>
      <c r="R102" s="440"/>
    </row>
    <row r="103" spans="1:18" x14ac:dyDescent="0.25">
      <c r="A103" s="286" t="s">
        <v>1078</v>
      </c>
      <c r="B103" s="265" t="s">
        <v>1079</v>
      </c>
      <c r="C103" s="449">
        <v>54.168038837784259</v>
      </c>
      <c r="D103" s="274">
        <v>15.466900167770998</v>
      </c>
      <c r="E103" s="272">
        <v>37.682867438502036</v>
      </c>
      <c r="F103" s="279">
        <v>0</v>
      </c>
      <c r="G103" s="452">
        <v>0</v>
      </c>
      <c r="H103" s="274">
        <v>0</v>
      </c>
      <c r="I103" s="274">
        <v>0</v>
      </c>
      <c r="J103" s="272">
        <v>0</v>
      </c>
      <c r="K103" s="270">
        <v>3.9427468167692069E-2</v>
      </c>
      <c r="L103" s="270">
        <v>0.20994331772441277</v>
      </c>
      <c r="M103" s="275">
        <v>53.399138392165135</v>
      </c>
      <c r="N103" s="425">
        <v>-1.4194725563569545E-2</v>
      </c>
      <c r="O103" s="450">
        <f t="shared" si="1"/>
        <v>53.189195074440725</v>
      </c>
      <c r="R103" s="440"/>
    </row>
    <row r="104" spans="1:18" x14ac:dyDescent="0.25">
      <c r="A104" s="265" t="s">
        <v>240</v>
      </c>
      <c r="B104" s="265" t="s">
        <v>241</v>
      </c>
      <c r="C104" s="449">
        <v>13.306614926296847</v>
      </c>
      <c r="D104" s="274">
        <v>4.4868233201049996</v>
      </c>
      <c r="E104" s="272">
        <v>6.406381990207616</v>
      </c>
      <c r="F104" s="279">
        <v>0</v>
      </c>
      <c r="G104" s="452">
        <v>0.11703489291822662</v>
      </c>
      <c r="H104" s="274">
        <v>0</v>
      </c>
      <c r="I104" s="274">
        <v>0</v>
      </c>
      <c r="J104" s="272">
        <v>1.873660563565275</v>
      </c>
      <c r="K104" s="270">
        <v>0</v>
      </c>
      <c r="L104" s="270">
        <v>0</v>
      </c>
      <c r="M104" s="275">
        <v>12.883900766796117</v>
      </c>
      <c r="N104" s="425">
        <v>-3.1767219675482773E-2</v>
      </c>
      <c r="O104" s="450">
        <f t="shared" si="1"/>
        <v>12.883900766796117</v>
      </c>
      <c r="R104" s="440"/>
    </row>
    <row r="105" spans="1:18" x14ac:dyDescent="0.25">
      <c r="A105" s="265" t="s">
        <v>242</v>
      </c>
      <c r="B105" s="286" t="s">
        <v>1267</v>
      </c>
      <c r="C105" s="449">
        <v>216.63866991313165</v>
      </c>
      <c r="D105" s="274">
        <v>97.514740100343005</v>
      </c>
      <c r="E105" s="272">
        <v>105.47115450644186</v>
      </c>
      <c r="F105" s="279">
        <v>4.1769016071703584</v>
      </c>
      <c r="G105" s="452">
        <v>0</v>
      </c>
      <c r="H105" s="274">
        <v>1.245234</v>
      </c>
      <c r="I105" s="274">
        <v>1.5685979999999999</v>
      </c>
      <c r="J105" s="272">
        <v>4.4746310457815106</v>
      </c>
      <c r="K105" s="270">
        <v>0</v>
      </c>
      <c r="L105" s="270">
        <v>0</v>
      </c>
      <c r="M105" s="275">
        <v>214.45125925973676</v>
      </c>
      <c r="N105" s="425">
        <v>-1.0097046174960387E-2</v>
      </c>
      <c r="O105" s="450">
        <f t="shared" si="1"/>
        <v>214.45125925973676</v>
      </c>
      <c r="R105" s="440"/>
    </row>
    <row r="106" spans="1:18" x14ac:dyDescent="0.25">
      <c r="A106" s="265" t="s">
        <v>244</v>
      </c>
      <c r="B106" s="265" t="s">
        <v>245</v>
      </c>
      <c r="C106" s="449">
        <v>389.89460447152629</v>
      </c>
      <c r="D106" s="274">
        <v>174.88246562658901</v>
      </c>
      <c r="E106" s="272">
        <v>188.57820433439184</v>
      </c>
      <c r="F106" s="279">
        <v>7.4683074554608764</v>
      </c>
      <c r="G106" s="452">
        <v>0</v>
      </c>
      <c r="H106" s="274">
        <v>2.3780890000000001</v>
      </c>
      <c r="I106" s="274">
        <v>2.8349869999999999</v>
      </c>
      <c r="J106" s="272">
        <v>9.1716971773174176</v>
      </c>
      <c r="K106" s="270">
        <v>0</v>
      </c>
      <c r="L106" s="270">
        <v>0</v>
      </c>
      <c r="M106" s="275">
        <v>385.31375059375921</v>
      </c>
      <c r="N106" s="425">
        <v>-1.1748954269259758E-2</v>
      </c>
      <c r="O106" s="450">
        <f t="shared" si="1"/>
        <v>385.31375059375921</v>
      </c>
      <c r="R106" s="440"/>
    </row>
    <row r="107" spans="1:18" x14ac:dyDescent="0.25">
      <c r="A107" s="265" t="s">
        <v>246</v>
      </c>
      <c r="B107" s="265" t="s">
        <v>1080</v>
      </c>
      <c r="C107" s="449">
        <v>28.19915543074066</v>
      </c>
      <c r="D107" s="274">
        <v>11.18122868207</v>
      </c>
      <c r="E107" s="272">
        <v>16.438901161592497</v>
      </c>
      <c r="F107" s="279">
        <v>0</v>
      </c>
      <c r="G107" s="452">
        <v>0</v>
      </c>
      <c r="H107" s="274">
        <v>0</v>
      </c>
      <c r="I107" s="274">
        <v>0</v>
      </c>
      <c r="J107" s="272">
        <v>0</v>
      </c>
      <c r="K107" s="270">
        <v>0</v>
      </c>
      <c r="L107" s="270">
        <v>7.6771992256646406E-3</v>
      </c>
      <c r="M107" s="275">
        <v>27.627807042888165</v>
      </c>
      <c r="N107" s="425">
        <v>-2.0261187937198045E-2</v>
      </c>
      <c r="O107" s="450">
        <f t="shared" si="1"/>
        <v>27.6201298436625</v>
      </c>
      <c r="R107" s="440"/>
    </row>
    <row r="108" spans="1:18" x14ac:dyDescent="0.25">
      <c r="A108" s="265" t="s">
        <v>248</v>
      </c>
      <c r="B108" s="265" t="s">
        <v>249</v>
      </c>
      <c r="C108" s="449">
        <v>244.65267396075797</v>
      </c>
      <c r="D108" s="274">
        <v>107.01321958273</v>
      </c>
      <c r="E108" s="272">
        <v>121.89478997859314</v>
      </c>
      <c r="F108" s="279">
        <v>2.3900939211488961</v>
      </c>
      <c r="G108" s="452">
        <v>0</v>
      </c>
      <c r="H108" s="274">
        <v>0.45613799999999999</v>
      </c>
      <c r="I108" s="274">
        <v>1.4239029999999999</v>
      </c>
      <c r="J108" s="272">
        <v>7.3876217285448496</v>
      </c>
      <c r="K108" s="270">
        <v>0</v>
      </c>
      <c r="L108" s="270">
        <v>0</v>
      </c>
      <c r="M108" s="275">
        <v>240.56576621101686</v>
      </c>
      <c r="N108" s="425">
        <v>-1.670493799874281E-2</v>
      </c>
      <c r="O108" s="450">
        <f t="shared" si="1"/>
        <v>240.56576621101686</v>
      </c>
      <c r="R108" s="440"/>
    </row>
    <row r="109" spans="1:18" x14ac:dyDescent="0.25">
      <c r="A109" s="265" t="s">
        <v>250</v>
      </c>
      <c r="B109" s="265" t="s">
        <v>251</v>
      </c>
      <c r="C109" s="449">
        <v>9.6692086229822092</v>
      </c>
      <c r="D109" s="274">
        <v>2.9630108925630001</v>
      </c>
      <c r="E109" s="272">
        <v>4.2079998447462907</v>
      </c>
      <c r="F109" s="279">
        <v>0</v>
      </c>
      <c r="G109" s="452">
        <v>6.261085635735171E-2</v>
      </c>
      <c r="H109" s="274">
        <v>0</v>
      </c>
      <c r="I109" s="274">
        <v>0</v>
      </c>
      <c r="J109" s="272">
        <v>1.3363013917007416</v>
      </c>
      <c r="K109" s="270">
        <v>0.12968360016479324</v>
      </c>
      <c r="L109" s="270">
        <v>0</v>
      </c>
      <c r="M109" s="275">
        <v>8.6996065855321767</v>
      </c>
      <c r="N109" s="425">
        <v>-0.10027729003027598</v>
      </c>
      <c r="O109" s="450">
        <f t="shared" si="1"/>
        <v>8.6996065855321767</v>
      </c>
      <c r="R109" s="440"/>
    </row>
    <row r="110" spans="1:18" x14ac:dyDescent="0.25">
      <c r="A110" s="265" t="s">
        <v>252</v>
      </c>
      <c r="B110" s="265" t="s">
        <v>253</v>
      </c>
      <c r="C110" s="449">
        <v>15.462279923299207</v>
      </c>
      <c r="D110" s="274">
        <v>3.0242855504620003</v>
      </c>
      <c r="E110" s="272">
        <v>7.297914867529455</v>
      </c>
      <c r="F110" s="279">
        <v>0</v>
      </c>
      <c r="G110" s="452">
        <v>0.29261306624710121</v>
      </c>
      <c r="H110" s="274">
        <v>0</v>
      </c>
      <c r="I110" s="274">
        <v>0</v>
      </c>
      <c r="J110" s="272">
        <v>4.5902147737351182</v>
      </c>
      <c r="K110" s="270">
        <v>0.18103031718476817</v>
      </c>
      <c r="L110" s="270">
        <v>6.2132322936503476E-2</v>
      </c>
      <c r="M110" s="275">
        <v>15.448190898094946</v>
      </c>
      <c r="N110" s="425">
        <v>-9.1118678966808269E-4</v>
      </c>
      <c r="O110" s="450">
        <f t="shared" si="1"/>
        <v>15.386058575158442</v>
      </c>
      <c r="R110" s="440"/>
    </row>
    <row r="111" spans="1:18" x14ac:dyDescent="0.25">
      <c r="A111" s="265" t="s">
        <v>254</v>
      </c>
      <c r="B111" s="265" t="s">
        <v>255</v>
      </c>
      <c r="C111" s="449">
        <v>10.464639347543473</v>
      </c>
      <c r="D111" s="274">
        <v>1.2898913596879999</v>
      </c>
      <c r="E111" s="272">
        <v>7.8223922058580682</v>
      </c>
      <c r="F111" s="279">
        <v>0</v>
      </c>
      <c r="G111" s="452">
        <v>6.7868130771937971E-2</v>
      </c>
      <c r="H111" s="274">
        <v>0</v>
      </c>
      <c r="I111" s="274">
        <v>0</v>
      </c>
      <c r="J111" s="272">
        <v>0.88491796875770101</v>
      </c>
      <c r="K111" s="270">
        <v>0</v>
      </c>
      <c r="L111" s="270">
        <v>8.036325315906015E-2</v>
      </c>
      <c r="M111" s="275">
        <v>10.145432918234768</v>
      </c>
      <c r="N111" s="425">
        <v>-3.0503337832052245E-2</v>
      </c>
      <c r="O111" s="450">
        <f t="shared" si="1"/>
        <v>10.065069665075708</v>
      </c>
      <c r="R111" s="440"/>
    </row>
    <row r="112" spans="1:18" x14ac:dyDescent="0.25">
      <c r="A112" s="265" t="s">
        <v>256</v>
      </c>
      <c r="B112" s="265" t="s">
        <v>257</v>
      </c>
      <c r="C112" s="449">
        <v>12.452385813937099</v>
      </c>
      <c r="D112" s="274">
        <v>1.9327522453599999</v>
      </c>
      <c r="E112" s="272">
        <v>6.8001462260918855</v>
      </c>
      <c r="F112" s="279">
        <v>0</v>
      </c>
      <c r="G112" s="452">
        <v>0.11440850500977218</v>
      </c>
      <c r="H112" s="274">
        <v>0</v>
      </c>
      <c r="I112" s="274">
        <v>0</v>
      </c>
      <c r="J112" s="272">
        <v>2.848417750781659</v>
      </c>
      <c r="K112" s="270">
        <v>0</v>
      </c>
      <c r="L112" s="270">
        <v>9.6092663983594104E-2</v>
      </c>
      <c r="M112" s="275">
        <v>11.791817391226909</v>
      </c>
      <c r="N112" s="425">
        <v>-5.3047539048369445E-2</v>
      </c>
      <c r="O112" s="450">
        <f t="shared" si="1"/>
        <v>11.695724727243315</v>
      </c>
      <c r="R112" s="440"/>
    </row>
    <row r="113" spans="1:18" x14ac:dyDescent="0.25">
      <c r="A113" s="265" t="s">
        <v>258</v>
      </c>
      <c r="B113" s="265" t="s">
        <v>259</v>
      </c>
      <c r="C113" s="449">
        <v>16.292476915777559</v>
      </c>
      <c r="D113" s="274">
        <v>2.8915360890150001</v>
      </c>
      <c r="E113" s="272">
        <v>9.2267687209000968</v>
      </c>
      <c r="F113" s="279">
        <v>0</v>
      </c>
      <c r="G113" s="452">
        <v>0.10906987678955735</v>
      </c>
      <c r="H113" s="274">
        <v>0</v>
      </c>
      <c r="I113" s="274">
        <v>0</v>
      </c>
      <c r="J113" s="272">
        <v>3.5652027716715735</v>
      </c>
      <c r="K113" s="270">
        <v>0</v>
      </c>
      <c r="L113" s="270">
        <v>0.11988678754793851</v>
      </c>
      <c r="M113" s="275">
        <v>15.912464245924168</v>
      </c>
      <c r="N113" s="425">
        <v>-2.3324425857273345E-2</v>
      </c>
      <c r="O113" s="450">
        <f t="shared" si="1"/>
        <v>15.792577458376229</v>
      </c>
      <c r="R113" s="440"/>
    </row>
    <row r="114" spans="1:18" x14ac:dyDescent="0.25">
      <c r="A114" s="265" t="s">
        <v>260</v>
      </c>
      <c r="B114" s="286" t="s">
        <v>261</v>
      </c>
      <c r="C114" s="449">
        <v>17.293941789004073</v>
      </c>
      <c r="D114" s="274">
        <v>7.9568742108659993</v>
      </c>
      <c r="E114" s="272">
        <v>5.4538620914953038</v>
      </c>
      <c r="F114" s="279">
        <v>0</v>
      </c>
      <c r="G114" s="452">
        <v>0.21561021657735141</v>
      </c>
      <c r="H114" s="274">
        <v>0</v>
      </c>
      <c r="I114" s="274">
        <v>0</v>
      </c>
      <c r="J114" s="272">
        <v>1.9408583238259447</v>
      </c>
      <c r="K114" s="270">
        <v>0.53311940078648212</v>
      </c>
      <c r="L114" s="270">
        <v>0</v>
      </c>
      <c r="M114" s="275">
        <v>16.100324243551082</v>
      </c>
      <c r="N114" s="425">
        <v>-6.9019403442882141E-2</v>
      </c>
      <c r="O114" s="450">
        <f t="shared" si="1"/>
        <v>16.100324243551082</v>
      </c>
      <c r="R114" s="440"/>
    </row>
    <row r="115" spans="1:18" x14ac:dyDescent="0.25">
      <c r="A115" s="265" t="s">
        <v>262</v>
      </c>
      <c r="B115" s="265" t="s">
        <v>263</v>
      </c>
      <c r="C115" s="449">
        <v>9.9089002687572432</v>
      </c>
      <c r="D115" s="274">
        <v>2.955922755484</v>
      </c>
      <c r="E115" s="272">
        <v>3.9573142585479721</v>
      </c>
      <c r="F115" s="279">
        <v>0</v>
      </c>
      <c r="G115" s="452">
        <v>0.15394664918197373</v>
      </c>
      <c r="H115" s="274">
        <v>0</v>
      </c>
      <c r="I115" s="274">
        <v>0</v>
      </c>
      <c r="J115" s="272">
        <v>2.2587961354733568</v>
      </c>
      <c r="K115" s="270">
        <v>2.7041870942349666E-2</v>
      </c>
      <c r="L115" s="270">
        <v>0</v>
      </c>
      <c r="M115" s="275">
        <v>9.3530216696296531</v>
      </c>
      <c r="N115" s="425">
        <v>-5.6098919562272212E-2</v>
      </c>
      <c r="O115" s="450">
        <f t="shared" si="1"/>
        <v>9.3530216696296531</v>
      </c>
      <c r="R115" s="440"/>
    </row>
    <row r="116" spans="1:18" x14ac:dyDescent="0.25">
      <c r="A116" s="265" t="s">
        <v>264</v>
      </c>
      <c r="B116" s="265" t="s">
        <v>265</v>
      </c>
      <c r="C116" s="449">
        <v>230.2956907117514</v>
      </c>
      <c r="D116" s="274">
        <v>69.879582194726993</v>
      </c>
      <c r="E116" s="272">
        <v>142.71101326323426</v>
      </c>
      <c r="F116" s="279">
        <v>5.6429564317047891</v>
      </c>
      <c r="G116" s="452">
        <v>0</v>
      </c>
      <c r="H116" s="274">
        <v>1.923E-3</v>
      </c>
      <c r="I116" s="274">
        <v>1.452429</v>
      </c>
      <c r="J116" s="272">
        <v>4.7334967788410163</v>
      </c>
      <c r="K116" s="270">
        <v>1.4970331490798616</v>
      </c>
      <c r="L116" s="270">
        <v>0.75963635921988393</v>
      </c>
      <c r="M116" s="275">
        <v>226.67807017680681</v>
      </c>
      <c r="N116" s="425">
        <v>-1.5708589786304648E-2</v>
      </c>
      <c r="O116" s="450">
        <f t="shared" si="1"/>
        <v>225.91843381758693</v>
      </c>
      <c r="R116" s="440"/>
    </row>
    <row r="117" spans="1:18" x14ac:dyDescent="0.25">
      <c r="A117" s="265" t="s">
        <v>266</v>
      </c>
      <c r="B117" s="265" t="s">
        <v>267</v>
      </c>
      <c r="C117" s="449">
        <v>12.961478593720436</v>
      </c>
      <c r="D117" s="274">
        <v>3.8004952571929995</v>
      </c>
      <c r="E117" s="272">
        <v>6.5687065184133644</v>
      </c>
      <c r="F117" s="279">
        <v>0</v>
      </c>
      <c r="G117" s="452">
        <v>5.0108054535395088E-2</v>
      </c>
      <c r="H117" s="274">
        <v>0</v>
      </c>
      <c r="I117" s="274">
        <v>0</v>
      </c>
      <c r="J117" s="272">
        <v>2.090909022047259</v>
      </c>
      <c r="K117" s="270">
        <v>0</v>
      </c>
      <c r="L117" s="270">
        <v>1.4798952481160418E-2</v>
      </c>
      <c r="M117" s="275">
        <v>12.525017804670178</v>
      </c>
      <c r="N117" s="425">
        <v>-3.367368822116594E-2</v>
      </c>
      <c r="O117" s="450">
        <f t="shared" si="1"/>
        <v>12.510218852189018</v>
      </c>
      <c r="R117" s="440"/>
    </row>
    <row r="118" spans="1:18" x14ac:dyDescent="0.25">
      <c r="A118" s="265" t="s">
        <v>268</v>
      </c>
      <c r="B118" s="265" t="s">
        <v>269</v>
      </c>
      <c r="C118" s="449">
        <v>362.01850813731966</v>
      </c>
      <c r="D118" s="274">
        <v>96.82697165175901</v>
      </c>
      <c r="E118" s="272">
        <v>246.80490981755824</v>
      </c>
      <c r="F118" s="279">
        <v>9.7630640755151514</v>
      </c>
      <c r="G118" s="452">
        <v>0</v>
      </c>
      <c r="H118" s="274">
        <v>0.285939</v>
      </c>
      <c r="I118" s="274">
        <v>2.5972040000000001</v>
      </c>
      <c r="J118" s="272">
        <v>2.2495573823564214</v>
      </c>
      <c r="K118" s="270">
        <v>0</v>
      </c>
      <c r="L118" s="270">
        <v>2.6962593247409545</v>
      </c>
      <c r="M118" s="275">
        <v>361.22390525192975</v>
      </c>
      <c r="N118" s="425">
        <v>-2.1949233741621311E-3</v>
      </c>
      <c r="O118" s="450">
        <f t="shared" si="1"/>
        <v>358.52764592718881</v>
      </c>
      <c r="R118" s="440"/>
    </row>
    <row r="119" spans="1:18" x14ac:dyDescent="0.25">
      <c r="A119" s="265" t="s">
        <v>270</v>
      </c>
      <c r="B119" s="265" t="s">
        <v>1081</v>
      </c>
      <c r="C119" s="449">
        <v>37.677693986303282</v>
      </c>
      <c r="D119" s="274">
        <v>11.77404093847</v>
      </c>
      <c r="E119" s="272">
        <v>25.251575208627266</v>
      </c>
      <c r="F119" s="279">
        <v>0</v>
      </c>
      <c r="G119" s="452">
        <v>0</v>
      </c>
      <c r="H119" s="274">
        <v>0</v>
      </c>
      <c r="I119" s="274">
        <v>0</v>
      </c>
      <c r="J119" s="272">
        <v>0</v>
      </c>
      <c r="K119" s="270">
        <v>0</v>
      </c>
      <c r="L119" s="270">
        <v>0.12190369775778688</v>
      </c>
      <c r="M119" s="275">
        <v>37.147519844855054</v>
      </c>
      <c r="N119" s="425">
        <v>-1.407130016080492E-2</v>
      </c>
      <c r="O119" s="450">
        <f t="shared" si="1"/>
        <v>37.025616147097267</v>
      </c>
      <c r="R119" s="440"/>
    </row>
    <row r="120" spans="1:18" x14ac:dyDescent="0.25">
      <c r="A120" s="265" t="s">
        <v>272</v>
      </c>
      <c r="B120" s="265" t="s">
        <v>273</v>
      </c>
      <c r="C120" s="449">
        <v>13.976964563136304</v>
      </c>
      <c r="D120" s="274">
        <v>4.3547051544200004</v>
      </c>
      <c r="E120" s="272">
        <v>7.9226903767464503</v>
      </c>
      <c r="F120" s="279">
        <v>0</v>
      </c>
      <c r="G120" s="452">
        <v>1.4609444834547937E-2</v>
      </c>
      <c r="H120" s="274">
        <v>0</v>
      </c>
      <c r="I120" s="274">
        <v>0</v>
      </c>
      <c r="J120" s="272">
        <v>0.85215563449939147</v>
      </c>
      <c r="K120" s="270">
        <v>0</v>
      </c>
      <c r="L120" s="270">
        <v>3.0490216345042301E-2</v>
      </c>
      <c r="M120" s="275">
        <v>13.174650826845433</v>
      </c>
      <c r="N120" s="425">
        <v>-5.7402573546400958E-2</v>
      </c>
      <c r="O120" s="450">
        <f t="shared" si="1"/>
        <v>13.144160610500391</v>
      </c>
      <c r="R120" s="440"/>
    </row>
    <row r="121" spans="1:18" x14ac:dyDescent="0.25">
      <c r="A121" s="265" t="s">
        <v>274</v>
      </c>
      <c r="B121" s="265" t="s">
        <v>275</v>
      </c>
      <c r="C121" s="449">
        <v>11.90260711126324</v>
      </c>
      <c r="D121" s="274">
        <v>3.0163622434700001</v>
      </c>
      <c r="E121" s="272">
        <v>5.8294945841710328</v>
      </c>
      <c r="F121" s="279">
        <v>0</v>
      </c>
      <c r="G121" s="452">
        <v>0.10539291595319389</v>
      </c>
      <c r="H121" s="274">
        <v>0</v>
      </c>
      <c r="I121" s="274">
        <v>0</v>
      </c>
      <c r="J121" s="272">
        <v>1.9480783115883931</v>
      </c>
      <c r="K121" s="270">
        <v>0</v>
      </c>
      <c r="L121" s="270">
        <v>2.8468914090508848E-2</v>
      </c>
      <c r="M121" s="275">
        <v>10.92779696927313</v>
      </c>
      <c r="N121" s="425">
        <v>-8.1898875841046909E-2</v>
      </c>
      <c r="O121" s="450">
        <f t="shared" si="1"/>
        <v>10.899328055182622</v>
      </c>
      <c r="R121" s="440"/>
    </row>
    <row r="122" spans="1:18" x14ac:dyDescent="0.25">
      <c r="A122" s="265" t="s">
        <v>276</v>
      </c>
      <c r="B122" s="265" t="s">
        <v>277</v>
      </c>
      <c r="C122" s="449">
        <v>7.6798555377098081</v>
      </c>
      <c r="D122" s="274">
        <v>1.926098509165</v>
      </c>
      <c r="E122" s="272">
        <v>3.8373846010710153</v>
      </c>
      <c r="F122" s="279">
        <v>0</v>
      </c>
      <c r="G122" s="452">
        <v>2.5333055337608802E-2</v>
      </c>
      <c r="H122" s="274">
        <v>0</v>
      </c>
      <c r="I122" s="274">
        <v>0</v>
      </c>
      <c r="J122" s="272">
        <v>0.95542151662235897</v>
      </c>
      <c r="K122" s="270">
        <v>0.54378396474539514</v>
      </c>
      <c r="L122" s="270">
        <v>1.8207958905959047E-2</v>
      </c>
      <c r="M122" s="275">
        <v>7.3062296058473368</v>
      </c>
      <c r="N122" s="425">
        <v>-4.8650124996216973E-2</v>
      </c>
      <c r="O122" s="450">
        <f t="shared" si="1"/>
        <v>7.2880216469413774</v>
      </c>
      <c r="R122" s="440"/>
    </row>
    <row r="123" spans="1:18" x14ac:dyDescent="0.25">
      <c r="A123" s="265" t="s">
        <v>278</v>
      </c>
      <c r="B123" s="265" t="s">
        <v>279</v>
      </c>
      <c r="C123" s="449">
        <v>18.980950591789188</v>
      </c>
      <c r="D123" s="274">
        <v>2.174357706726</v>
      </c>
      <c r="E123" s="272">
        <v>13.376178183012906</v>
      </c>
      <c r="F123" s="279">
        <v>0</v>
      </c>
      <c r="G123" s="452">
        <v>5.4482870310651223E-2</v>
      </c>
      <c r="H123" s="274">
        <v>0</v>
      </c>
      <c r="I123" s="274">
        <v>0</v>
      </c>
      <c r="J123" s="272">
        <v>1.8940986753044093</v>
      </c>
      <c r="K123" s="270">
        <v>0</v>
      </c>
      <c r="L123" s="270">
        <v>0.19030466603396054</v>
      </c>
      <c r="M123" s="275">
        <v>17.689422101387926</v>
      </c>
      <c r="N123" s="425">
        <v>-6.8043404051636586E-2</v>
      </c>
      <c r="O123" s="450">
        <f t="shared" si="1"/>
        <v>17.499117435353966</v>
      </c>
      <c r="R123" s="440"/>
    </row>
    <row r="124" spans="1:18" x14ac:dyDescent="0.25">
      <c r="A124" s="265" t="s">
        <v>280</v>
      </c>
      <c r="B124" s="265" t="s">
        <v>281</v>
      </c>
      <c r="C124" s="449">
        <v>227.46215152850661</v>
      </c>
      <c r="D124" s="274">
        <v>103.30929744289401</v>
      </c>
      <c r="E124" s="272">
        <v>110.66561041190901</v>
      </c>
      <c r="F124" s="279">
        <v>4.3826117849092183</v>
      </c>
      <c r="G124" s="452">
        <v>0</v>
      </c>
      <c r="H124" s="274">
        <v>0.44287700000000002</v>
      </c>
      <c r="I124" s="274">
        <v>1.304438</v>
      </c>
      <c r="J124" s="272">
        <v>3.7971979029562597</v>
      </c>
      <c r="K124" s="270">
        <v>0</v>
      </c>
      <c r="L124" s="270">
        <v>0</v>
      </c>
      <c r="M124" s="275">
        <v>223.90203254266851</v>
      </c>
      <c r="N124" s="425">
        <v>-1.5651478551111531E-2</v>
      </c>
      <c r="O124" s="450">
        <f t="shared" si="1"/>
        <v>223.90203254266851</v>
      </c>
      <c r="R124" s="440"/>
    </row>
    <row r="125" spans="1:18" x14ac:dyDescent="0.25">
      <c r="A125" s="265" t="s">
        <v>282</v>
      </c>
      <c r="B125" s="265" t="s">
        <v>283</v>
      </c>
      <c r="C125" s="449">
        <v>15.093913433389375</v>
      </c>
      <c r="D125" s="274">
        <v>3.8538992359249997</v>
      </c>
      <c r="E125" s="272">
        <v>8.0384313300742019</v>
      </c>
      <c r="F125" s="279">
        <v>0</v>
      </c>
      <c r="G125" s="452">
        <v>0.10724943273976124</v>
      </c>
      <c r="H125" s="274">
        <v>0</v>
      </c>
      <c r="I125" s="274">
        <v>0</v>
      </c>
      <c r="J125" s="272">
        <v>1.9815706728377469</v>
      </c>
      <c r="K125" s="270">
        <v>0</v>
      </c>
      <c r="L125" s="270">
        <v>5.3354875415694086E-2</v>
      </c>
      <c r="M125" s="275">
        <v>14.034505546992406</v>
      </c>
      <c r="N125" s="425">
        <v>-7.018775422770368E-2</v>
      </c>
      <c r="O125" s="450">
        <f t="shared" si="1"/>
        <v>13.981150671576712</v>
      </c>
      <c r="R125" s="440"/>
    </row>
    <row r="126" spans="1:18" x14ac:dyDescent="0.25">
      <c r="A126" s="265" t="s">
        <v>284</v>
      </c>
      <c r="B126" s="265" t="s">
        <v>285</v>
      </c>
      <c r="C126" s="449">
        <v>9.7574056346315139</v>
      </c>
      <c r="D126" s="274">
        <v>1.3258309192469999</v>
      </c>
      <c r="E126" s="272">
        <v>5.9752910630141853</v>
      </c>
      <c r="F126" s="279">
        <v>0</v>
      </c>
      <c r="G126" s="452">
        <v>9.0609186366913036E-2</v>
      </c>
      <c r="H126" s="274">
        <v>0</v>
      </c>
      <c r="I126" s="274">
        <v>0</v>
      </c>
      <c r="J126" s="272">
        <v>1.5575084049691377</v>
      </c>
      <c r="K126" s="270">
        <v>0</v>
      </c>
      <c r="L126" s="270">
        <v>8.2624455089251703E-2</v>
      </c>
      <c r="M126" s="275">
        <v>9.0318640286864884</v>
      </c>
      <c r="N126" s="425">
        <v>-7.4358044864906894E-2</v>
      </c>
      <c r="O126" s="450">
        <f t="shared" si="1"/>
        <v>8.9492395735972359</v>
      </c>
      <c r="R126" s="440"/>
    </row>
    <row r="127" spans="1:18" x14ac:dyDescent="0.25">
      <c r="A127" s="265" t="s">
        <v>286</v>
      </c>
      <c r="B127" s="265" t="s">
        <v>287</v>
      </c>
      <c r="C127" s="449">
        <v>11.766972356349441</v>
      </c>
      <c r="D127" s="274">
        <v>4.0763118117769999</v>
      </c>
      <c r="E127" s="272">
        <v>5.637034501032204</v>
      </c>
      <c r="F127" s="279">
        <v>0</v>
      </c>
      <c r="G127" s="452">
        <v>0.10767820791077426</v>
      </c>
      <c r="H127" s="274">
        <v>0</v>
      </c>
      <c r="I127" s="274">
        <v>0</v>
      </c>
      <c r="J127" s="272">
        <v>1.2741123363809415</v>
      </c>
      <c r="K127" s="270">
        <v>0</v>
      </c>
      <c r="L127" s="270">
        <v>0</v>
      </c>
      <c r="M127" s="275">
        <v>11.09513685710092</v>
      </c>
      <c r="N127" s="425">
        <v>-5.7095018064353645E-2</v>
      </c>
      <c r="O127" s="450">
        <f t="shared" si="1"/>
        <v>11.09513685710092</v>
      </c>
      <c r="R127" s="440"/>
    </row>
    <row r="128" spans="1:18" x14ac:dyDescent="0.25">
      <c r="A128" s="265" t="s">
        <v>290</v>
      </c>
      <c r="B128" s="265" t="s">
        <v>863</v>
      </c>
      <c r="C128" s="449">
        <v>864.5982504146142</v>
      </c>
      <c r="D128" s="274">
        <v>238.830556266618</v>
      </c>
      <c r="E128" s="272">
        <v>581.32622684576677</v>
      </c>
      <c r="F128" s="279">
        <v>23.046089205457449</v>
      </c>
      <c r="G128" s="452">
        <v>0</v>
      </c>
      <c r="H128" s="274">
        <v>0</v>
      </c>
      <c r="I128" s="274">
        <v>5.945945</v>
      </c>
      <c r="J128" s="272">
        <v>6.7898917569939687</v>
      </c>
      <c r="K128" s="270">
        <v>0</v>
      </c>
      <c r="L128" s="270">
        <v>6.9721414776987283</v>
      </c>
      <c r="M128" s="275">
        <v>862.91085055253495</v>
      </c>
      <c r="N128" s="425">
        <v>-1.9516577338319402E-3</v>
      </c>
      <c r="O128" s="450">
        <f t="shared" si="1"/>
        <v>855.9387090748362</v>
      </c>
      <c r="R128" s="440"/>
    </row>
    <row r="129" spans="1:18" x14ac:dyDescent="0.25">
      <c r="A129" s="265" t="s">
        <v>288</v>
      </c>
      <c r="B129" s="265" t="s">
        <v>1082</v>
      </c>
      <c r="C129" s="449">
        <v>70.662391841129946</v>
      </c>
      <c r="D129" s="274">
        <v>26.460091498738002</v>
      </c>
      <c r="E129" s="272">
        <v>42.85137196062378</v>
      </c>
      <c r="F129" s="279">
        <v>0</v>
      </c>
      <c r="G129" s="452">
        <v>0</v>
      </c>
      <c r="H129" s="274">
        <v>0</v>
      </c>
      <c r="I129" s="274">
        <v>0</v>
      </c>
      <c r="J129" s="272">
        <v>0</v>
      </c>
      <c r="K129" s="270">
        <v>0</v>
      </c>
      <c r="L129" s="270">
        <v>0.10905576984628944</v>
      </c>
      <c r="M129" s="275">
        <v>69.420519229208082</v>
      </c>
      <c r="N129" s="425">
        <v>-1.7574732181638599E-2</v>
      </c>
      <c r="O129" s="450">
        <f t="shared" si="1"/>
        <v>69.311463459361789</v>
      </c>
      <c r="R129" s="440"/>
    </row>
    <row r="130" spans="1:18" x14ac:dyDescent="0.25">
      <c r="A130" s="265" t="s">
        <v>292</v>
      </c>
      <c r="B130" s="265" t="s">
        <v>293</v>
      </c>
      <c r="C130" s="449">
        <v>15.005156222962293</v>
      </c>
      <c r="D130" s="274">
        <v>5.1765561514040002</v>
      </c>
      <c r="E130" s="272">
        <v>5.0557111906283803</v>
      </c>
      <c r="F130" s="279">
        <v>0</v>
      </c>
      <c r="G130" s="452">
        <v>0.16350225090705417</v>
      </c>
      <c r="H130" s="274">
        <v>0</v>
      </c>
      <c r="I130" s="274">
        <v>0</v>
      </c>
      <c r="J130" s="272">
        <v>3.6064997125374814</v>
      </c>
      <c r="K130" s="270">
        <v>0</v>
      </c>
      <c r="L130" s="270">
        <v>0</v>
      </c>
      <c r="M130" s="275">
        <v>14.002269305476917</v>
      </c>
      <c r="N130" s="425">
        <v>-6.6836153025229106E-2</v>
      </c>
      <c r="O130" s="450">
        <f t="shared" si="1"/>
        <v>14.002269305476917</v>
      </c>
      <c r="R130" s="440"/>
    </row>
    <row r="131" spans="1:18" x14ac:dyDescent="0.25">
      <c r="A131" s="265" t="s">
        <v>294</v>
      </c>
      <c r="B131" s="265" t="s">
        <v>295</v>
      </c>
      <c r="C131" s="449">
        <v>10.834684708535942</v>
      </c>
      <c r="D131" s="274">
        <v>2.0893425978660001</v>
      </c>
      <c r="E131" s="272">
        <v>6.2161415398987216</v>
      </c>
      <c r="F131" s="279">
        <v>0</v>
      </c>
      <c r="G131" s="452">
        <v>0.18471872003159992</v>
      </c>
      <c r="H131" s="274">
        <v>0</v>
      </c>
      <c r="I131" s="274">
        <v>0</v>
      </c>
      <c r="J131" s="272">
        <v>1.5785806208144013</v>
      </c>
      <c r="K131" s="270">
        <v>0</v>
      </c>
      <c r="L131" s="270">
        <v>7.3631189757116591E-2</v>
      </c>
      <c r="M131" s="275">
        <v>10.142414668367842</v>
      </c>
      <c r="N131" s="425">
        <v>-6.3893879590488326E-2</v>
      </c>
      <c r="O131" s="450">
        <f t="shared" si="1"/>
        <v>10.068783478610724</v>
      </c>
      <c r="R131" s="440"/>
    </row>
    <row r="132" spans="1:18" x14ac:dyDescent="0.25">
      <c r="A132" s="265" t="s">
        <v>296</v>
      </c>
      <c r="B132" s="265" t="s">
        <v>297</v>
      </c>
      <c r="C132" s="449">
        <v>14.135120633973553</v>
      </c>
      <c r="D132" s="274">
        <v>4.3820226460490002</v>
      </c>
      <c r="E132" s="272">
        <v>7.2564507177754409</v>
      </c>
      <c r="F132" s="279">
        <v>0</v>
      </c>
      <c r="G132" s="452">
        <v>0</v>
      </c>
      <c r="H132" s="274">
        <v>0</v>
      </c>
      <c r="I132" s="274">
        <v>0</v>
      </c>
      <c r="J132" s="272">
        <v>1.6574734728866962</v>
      </c>
      <c r="K132" s="270">
        <v>0</v>
      </c>
      <c r="L132" s="270">
        <v>1.5782171673010945E-3</v>
      </c>
      <c r="M132" s="275">
        <v>13.297525053878438</v>
      </c>
      <c r="N132" s="425">
        <v>-5.925634465983734E-2</v>
      </c>
      <c r="O132" s="450">
        <f t="shared" si="1"/>
        <v>13.295946836711137</v>
      </c>
      <c r="R132" s="440"/>
    </row>
    <row r="133" spans="1:18" x14ac:dyDescent="0.25">
      <c r="A133" s="265" t="s">
        <v>298</v>
      </c>
      <c r="B133" s="265" t="s">
        <v>299</v>
      </c>
      <c r="C133" s="449">
        <v>7.8727770026562105</v>
      </c>
      <c r="D133" s="274">
        <v>2.5326976113070003</v>
      </c>
      <c r="E133" s="272">
        <v>2.4672220114021863</v>
      </c>
      <c r="F133" s="279">
        <v>0</v>
      </c>
      <c r="G133" s="452">
        <v>3.9625903215404178E-2</v>
      </c>
      <c r="H133" s="274">
        <v>0</v>
      </c>
      <c r="I133" s="274">
        <v>0</v>
      </c>
      <c r="J133" s="272">
        <v>1.2821257969190702</v>
      </c>
      <c r="K133" s="270">
        <v>1.7529533799768845E-2</v>
      </c>
      <c r="L133" s="270">
        <v>0</v>
      </c>
      <c r="M133" s="275">
        <v>6.339200856643429</v>
      </c>
      <c r="N133" s="425">
        <v>-0.1947948157931268</v>
      </c>
      <c r="O133" s="450">
        <f t="shared" si="1"/>
        <v>6.339200856643429</v>
      </c>
      <c r="R133" s="440"/>
    </row>
    <row r="134" spans="1:18" x14ac:dyDescent="0.25">
      <c r="A134" s="265" t="s">
        <v>300</v>
      </c>
      <c r="B134" s="265" t="s">
        <v>301</v>
      </c>
      <c r="C134" s="449">
        <v>10.408400460678731</v>
      </c>
      <c r="D134" s="274">
        <v>3.1421663102819997</v>
      </c>
      <c r="E134" s="272">
        <v>4.7678004819659341</v>
      </c>
      <c r="F134" s="279">
        <v>0</v>
      </c>
      <c r="G134" s="452">
        <v>4.7714604089841441E-2</v>
      </c>
      <c r="H134" s="274">
        <v>0</v>
      </c>
      <c r="I134" s="274">
        <v>0</v>
      </c>
      <c r="J134" s="272">
        <v>1.9296694961804008</v>
      </c>
      <c r="K134" s="270">
        <v>0.10049891113769824</v>
      </c>
      <c r="L134" s="270">
        <v>0</v>
      </c>
      <c r="M134" s="275">
        <v>9.9878498036558732</v>
      </c>
      <c r="N134" s="425">
        <v>-4.0404926637059253E-2</v>
      </c>
      <c r="O134" s="450">
        <f t="shared" si="1"/>
        <v>9.9878498036558732</v>
      </c>
      <c r="R134" s="440"/>
    </row>
    <row r="135" spans="1:18" x14ac:dyDescent="0.25">
      <c r="A135" s="265" t="s">
        <v>302</v>
      </c>
      <c r="B135" s="265" t="s">
        <v>303</v>
      </c>
      <c r="C135" s="449">
        <v>10.034550329535085</v>
      </c>
      <c r="D135" s="274">
        <v>2.160963449649</v>
      </c>
      <c r="E135" s="272">
        <v>5.6450456658957178</v>
      </c>
      <c r="F135" s="279">
        <v>0</v>
      </c>
      <c r="G135" s="452">
        <v>7.2253555327376748E-2</v>
      </c>
      <c r="H135" s="274">
        <v>0</v>
      </c>
      <c r="I135" s="274">
        <v>0</v>
      </c>
      <c r="J135" s="272">
        <v>1.6656553690454448</v>
      </c>
      <c r="K135" s="270">
        <v>0</v>
      </c>
      <c r="L135" s="270">
        <v>5.5574936864309962E-2</v>
      </c>
      <c r="M135" s="275">
        <v>9.599492976781848</v>
      </c>
      <c r="N135" s="425">
        <v>-4.3355939077082059E-2</v>
      </c>
      <c r="O135" s="450">
        <f t="shared" si="1"/>
        <v>9.5439180399175374</v>
      </c>
      <c r="R135" s="440"/>
    </row>
    <row r="136" spans="1:18" x14ac:dyDescent="0.25">
      <c r="A136" s="265" t="s">
        <v>304</v>
      </c>
      <c r="B136" s="265" t="s">
        <v>305</v>
      </c>
      <c r="C136" s="449">
        <v>171.23484170635993</v>
      </c>
      <c r="D136" s="274">
        <v>82.385887028795992</v>
      </c>
      <c r="E136" s="272">
        <v>79.25997153989131</v>
      </c>
      <c r="F136" s="279">
        <v>3.1388789411303399</v>
      </c>
      <c r="G136" s="452">
        <v>0</v>
      </c>
      <c r="H136" s="274">
        <v>0.75942299999999996</v>
      </c>
      <c r="I136" s="274">
        <v>1.1383479999999999</v>
      </c>
      <c r="J136" s="272">
        <v>2.6126154175871896</v>
      </c>
      <c r="K136" s="270">
        <v>0</v>
      </c>
      <c r="L136" s="270">
        <v>0</v>
      </c>
      <c r="M136" s="275">
        <v>169.29512392740483</v>
      </c>
      <c r="N136" s="425">
        <v>-1.1327821835940386E-2</v>
      </c>
      <c r="O136" s="450">
        <f t="shared" si="1"/>
        <v>169.29512392740483</v>
      </c>
      <c r="R136" s="440"/>
    </row>
    <row r="137" spans="1:18" x14ac:dyDescent="0.25">
      <c r="A137" s="265" t="s">
        <v>306</v>
      </c>
      <c r="B137" s="265" t="s">
        <v>307</v>
      </c>
      <c r="C137" s="449">
        <v>12.164470176610543</v>
      </c>
      <c r="D137" s="274">
        <v>3.6535305482760001</v>
      </c>
      <c r="E137" s="272">
        <v>5.728891142948819</v>
      </c>
      <c r="F137" s="279">
        <v>0</v>
      </c>
      <c r="G137" s="452">
        <v>7.1132574035207688E-2</v>
      </c>
      <c r="H137" s="274">
        <v>0</v>
      </c>
      <c r="I137" s="274">
        <v>0</v>
      </c>
      <c r="J137" s="272">
        <v>1.6667549178314316</v>
      </c>
      <c r="K137" s="270">
        <v>0</v>
      </c>
      <c r="L137" s="270">
        <v>0</v>
      </c>
      <c r="M137" s="275">
        <v>11.120309183091457</v>
      </c>
      <c r="N137" s="425">
        <v>-8.5836947960690066E-2</v>
      </c>
      <c r="O137" s="450">
        <f t="shared" si="1"/>
        <v>11.120309183091457</v>
      </c>
      <c r="R137" s="440"/>
    </row>
    <row r="138" spans="1:18" x14ac:dyDescent="0.25">
      <c r="A138" s="265" t="s">
        <v>308</v>
      </c>
      <c r="B138" s="265" t="s">
        <v>309</v>
      </c>
      <c r="C138" s="449">
        <v>15.807368837396085</v>
      </c>
      <c r="D138" s="274">
        <v>4.5522175229409996</v>
      </c>
      <c r="E138" s="272">
        <v>6.9223328142561735</v>
      </c>
      <c r="F138" s="279">
        <v>0</v>
      </c>
      <c r="G138" s="452">
        <v>9.99774596496565E-2</v>
      </c>
      <c r="H138" s="274">
        <v>0</v>
      </c>
      <c r="I138" s="274">
        <v>0</v>
      </c>
      <c r="J138" s="272">
        <v>2.6960476223895458</v>
      </c>
      <c r="K138" s="270">
        <v>0</v>
      </c>
      <c r="L138" s="270">
        <v>1.0030405766278691E-2</v>
      </c>
      <c r="M138" s="275">
        <v>14.280605825002654</v>
      </c>
      <c r="N138" s="425">
        <v>-9.6585524643513762E-2</v>
      </c>
      <c r="O138" s="450">
        <f t="shared" ref="O138:O201" si="2">+M138-L138</f>
        <v>14.270575419236376</v>
      </c>
      <c r="R138" s="440"/>
    </row>
    <row r="139" spans="1:18" x14ac:dyDescent="0.25">
      <c r="A139" s="265" t="s">
        <v>310</v>
      </c>
      <c r="B139" s="265" t="s">
        <v>311</v>
      </c>
      <c r="C139" s="449">
        <v>372.07233039344339</v>
      </c>
      <c r="D139" s="274">
        <v>101.96915092716401</v>
      </c>
      <c r="E139" s="272">
        <v>250.42943736857711</v>
      </c>
      <c r="F139" s="279">
        <v>9.9175403468708989</v>
      </c>
      <c r="G139" s="452">
        <v>0</v>
      </c>
      <c r="H139" s="274">
        <v>0</v>
      </c>
      <c r="I139" s="274">
        <v>2.5412889999999999</v>
      </c>
      <c r="J139" s="272">
        <v>4.0408445100601291</v>
      </c>
      <c r="K139" s="270">
        <v>0</v>
      </c>
      <c r="L139" s="270">
        <v>2.4820855624818439</v>
      </c>
      <c r="M139" s="275">
        <v>371.38034771515402</v>
      </c>
      <c r="N139" s="425">
        <v>-1.8598068756084311E-3</v>
      </c>
      <c r="O139" s="450">
        <f t="shared" si="2"/>
        <v>368.89826215267215</v>
      </c>
      <c r="R139" s="440"/>
    </row>
    <row r="140" spans="1:18" x14ac:dyDescent="0.25">
      <c r="A140" s="265" t="s">
        <v>312</v>
      </c>
      <c r="B140" s="265" t="s">
        <v>313</v>
      </c>
      <c r="C140" s="449">
        <v>9.8751612308813606</v>
      </c>
      <c r="D140" s="274">
        <v>2.9509700151890002</v>
      </c>
      <c r="E140" s="272">
        <v>5.5778652200036927</v>
      </c>
      <c r="F140" s="279">
        <v>0</v>
      </c>
      <c r="G140" s="452">
        <v>4.7754082302300369E-2</v>
      </c>
      <c r="H140" s="274">
        <v>0</v>
      </c>
      <c r="I140" s="274">
        <v>0</v>
      </c>
      <c r="J140" s="272">
        <v>0.77949666327002565</v>
      </c>
      <c r="K140" s="270">
        <v>0</v>
      </c>
      <c r="L140" s="270">
        <v>2.4168379685292462E-2</v>
      </c>
      <c r="M140" s="275">
        <v>9.3802543604503104</v>
      </c>
      <c r="N140" s="425">
        <v>-5.011633317777027E-2</v>
      </c>
      <c r="O140" s="450">
        <f t="shared" si="2"/>
        <v>9.3560859807650179</v>
      </c>
      <c r="R140" s="440"/>
    </row>
    <row r="141" spans="1:18" x14ac:dyDescent="0.25">
      <c r="A141" s="265" t="s">
        <v>314</v>
      </c>
      <c r="B141" s="265" t="s">
        <v>315</v>
      </c>
      <c r="C141" s="449">
        <v>11.84865587613438</v>
      </c>
      <c r="D141" s="274">
        <v>3.3588946138670002</v>
      </c>
      <c r="E141" s="272">
        <v>6.2139618413933393</v>
      </c>
      <c r="F141" s="279">
        <v>0</v>
      </c>
      <c r="G141" s="452">
        <v>8.5753036313721984E-2</v>
      </c>
      <c r="H141" s="274">
        <v>0</v>
      </c>
      <c r="I141" s="274">
        <v>0</v>
      </c>
      <c r="J141" s="272">
        <v>1.4321730161155974</v>
      </c>
      <c r="K141" s="270">
        <v>0</v>
      </c>
      <c r="L141" s="270">
        <v>1.1206637494663755E-2</v>
      </c>
      <c r="M141" s="275">
        <v>11.101989145184319</v>
      </c>
      <c r="N141" s="425">
        <v>-6.3016998616189077E-2</v>
      </c>
      <c r="O141" s="450">
        <f t="shared" si="2"/>
        <v>11.090782507689656</v>
      </c>
      <c r="R141" s="440"/>
    </row>
    <row r="142" spans="1:18" x14ac:dyDescent="0.25">
      <c r="A142" s="265" t="s">
        <v>316</v>
      </c>
      <c r="B142" s="265" t="s">
        <v>317</v>
      </c>
      <c r="C142" s="449">
        <v>12.553954806190909</v>
      </c>
      <c r="D142" s="274">
        <v>6.5933607393949991</v>
      </c>
      <c r="E142" s="272">
        <v>4.0659142566950894</v>
      </c>
      <c r="F142" s="279">
        <v>0</v>
      </c>
      <c r="G142" s="452">
        <v>5.6342222166859031E-2</v>
      </c>
      <c r="H142" s="274">
        <v>0</v>
      </c>
      <c r="I142" s="274">
        <v>0</v>
      </c>
      <c r="J142" s="272">
        <v>1.0721100817358373</v>
      </c>
      <c r="K142" s="270">
        <v>0</v>
      </c>
      <c r="L142" s="270">
        <v>0</v>
      </c>
      <c r="M142" s="275">
        <v>11.787727299992786</v>
      </c>
      <c r="N142" s="425">
        <v>-6.103475104277592E-2</v>
      </c>
      <c r="O142" s="450">
        <f t="shared" si="2"/>
        <v>11.787727299992786</v>
      </c>
      <c r="R142" s="440"/>
    </row>
    <row r="143" spans="1:18" x14ac:dyDescent="0.25">
      <c r="A143" s="288" t="s">
        <v>52</v>
      </c>
      <c r="B143" s="288" t="s">
        <v>1268</v>
      </c>
      <c r="C143" s="449">
        <v>1930.8993213826084</v>
      </c>
      <c r="D143" s="274">
        <v>1157.153451880934</v>
      </c>
      <c r="E143" s="272">
        <v>813.46373371586856</v>
      </c>
      <c r="F143" s="279">
        <v>0</v>
      </c>
      <c r="G143" s="452">
        <v>0</v>
      </c>
      <c r="H143" s="274">
        <v>0</v>
      </c>
      <c r="I143" s="274">
        <v>0</v>
      </c>
      <c r="J143" s="272">
        <v>0</v>
      </c>
      <c r="K143" s="270">
        <v>0</v>
      </c>
      <c r="L143" s="270">
        <v>0</v>
      </c>
      <c r="M143" s="275">
        <v>1970.6171855968025</v>
      </c>
      <c r="N143" s="425">
        <v>2.0569619438135397E-2</v>
      </c>
      <c r="O143" s="450">
        <f t="shared" si="2"/>
        <v>1970.6171855968025</v>
      </c>
      <c r="R143" s="440"/>
    </row>
    <row r="144" spans="1:18" x14ac:dyDescent="0.25">
      <c r="A144" s="265" t="s">
        <v>318</v>
      </c>
      <c r="B144" s="265" t="s">
        <v>319</v>
      </c>
      <c r="C144" s="449">
        <v>97.953613245789995</v>
      </c>
      <c r="D144" s="274">
        <v>52.453925487511</v>
      </c>
      <c r="E144" s="272">
        <v>43.148107084118095</v>
      </c>
      <c r="F144" s="279">
        <v>0</v>
      </c>
      <c r="G144" s="452">
        <v>0</v>
      </c>
      <c r="H144" s="274">
        <v>0</v>
      </c>
      <c r="I144" s="274">
        <v>0</v>
      </c>
      <c r="J144" s="272">
        <v>0</v>
      </c>
      <c r="K144" s="270">
        <v>0</v>
      </c>
      <c r="L144" s="270">
        <v>0</v>
      </c>
      <c r="M144" s="275">
        <v>95.60203257162911</v>
      </c>
      <c r="N144" s="425">
        <v>-2.4007084539701302E-2</v>
      </c>
      <c r="O144" s="450">
        <f t="shared" si="2"/>
        <v>95.60203257162911</v>
      </c>
      <c r="R144" s="440"/>
    </row>
    <row r="145" spans="1:18" x14ac:dyDescent="0.25">
      <c r="A145" s="265" t="s">
        <v>320</v>
      </c>
      <c r="B145" s="265" t="s">
        <v>321</v>
      </c>
      <c r="C145" s="449">
        <v>218.81514194650856</v>
      </c>
      <c r="D145" s="274">
        <v>119.360049506235</v>
      </c>
      <c r="E145" s="272">
        <v>78.736295502142994</v>
      </c>
      <c r="F145" s="279">
        <v>3.1179144960756897</v>
      </c>
      <c r="G145" s="452">
        <v>0</v>
      </c>
      <c r="H145" s="274">
        <v>1.4409160000000001</v>
      </c>
      <c r="I145" s="274">
        <v>1.3362210000000001</v>
      </c>
      <c r="J145" s="272">
        <v>13.906494511069761</v>
      </c>
      <c r="K145" s="270">
        <v>0</v>
      </c>
      <c r="L145" s="270">
        <v>0</v>
      </c>
      <c r="M145" s="275">
        <v>217.89789101552341</v>
      </c>
      <c r="N145" s="425">
        <v>-4.1918988001725145E-3</v>
      </c>
      <c r="O145" s="450">
        <f t="shared" si="2"/>
        <v>217.89789101552341</v>
      </c>
      <c r="R145" s="440"/>
    </row>
    <row r="146" spans="1:18" x14ac:dyDescent="0.25">
      <c r="A146" s="265" t="s">
        <v>322</v>
      </c>
      <c r="B146" s="265" t="s">
        <v>323</v>
      </c>
      <c r="C146" s="449">
        <v>14.955608954928074</v>
      </c>
      <c r="D146" s="274">
        <v>3.0542655027349999</v>
      </c>
      <c r="E146" s="272">
        <v>8.8864307388802359</v>
      </c>
      <c r="F146" s="279">
        <v>0</v>
      </c>
      <c r="G146" s="452">
        <v>0.21752686417880859</v>
      </c>
      <c r="H146" s="274">
        <v>0</v>
      </c>
      <c r="I146" s="274">
        <v>0</v>
      </c>
      <c r="J146" s="272">
        <v>2.0632743860353706</v>
      </c>
      <c r="K146" s="270">
        <v>0</v>
      </c>
      <c r="L146" s="270">
        <v>0.10178871594593335</v>
      </c>
      <c r="M146" s="275">
        <v>14.323286207775347</v>
      </c>
      <c r="N146" s="425">
        <v>-4.2279973290179448E-2</v>
      </c>
      <c r="O146" s="450">
        <f t="shared" si="2"/>
        <v>14.221497491829414</v>
      </c>
      <c r="R146" s="440"/>
    </row>
    <row r="147" spans="1:18" x14ac:dyDescent="0.25">
      <c r="A147" s="265" t="s">
        <v>324</v>
      </c>
      <c r="B147" s="265" t="s">
        <v>325</v>
      </c>
      <c r="C147" s="449">
        <v>256.88505974553755</v>
      </c>
      <c r="D147" s="274">
        <v>158.59757196753199</v>
      </c>
      <c r="E147" s="272">
        <v>70.774726771308337</v>
      </c>
      <c r="F147" s="279">
        <v>2.8310610355217904</v>
      </c>
      <c r="G147" s="452">
        <v>0</v>
      </c>
      <c r="H147" s="274">
        <v>1.6905600000000001</v>
      </c>
      <c r="I147" s="274">
        <v>1.411281</v>
      </c>
      <c r="J147" s="272">
        <v>15.987329567894935</v>
      </c>
      <c r="K147" s="270">
        <v>0</v>
      </c>
      <c r="L147" s="270">
        <v>0</v>
      </c>
      <c r="M147" s="275">
        <v>251.29253034225707</v>
      </c>
      <c r="N147" s="425">
        <v>-2.1770551424128239E-2</v>
      </c>
      <c r="O147" s="450">
        <f t="shared" si="2"/>
        <v>251.29253034225707</v>
      </c>
      <c r="R147" s="440"/>
    </row>
    <row r="148" spans="1:18" x14ac:dyDescent="0.25">
      <c r="A148" s="265" t="s">
        <v>326</v>
      </c>
      <c r="B148" s="286" t="s">
        <v>1269</v>
      </c>
      <c r="C148" s="449">
        <v>99.261975520549214</v>
      </c>
      <c r="D148" s="274">
        <v>50.506603774879004</v>
      </c>
      <c r="E148" s="272">
        <v>41.993264644187704</v>
      </c>
      <c r="F148" s="279">
        <v>1.6637514364416823</v>
      </c>
      <c r="G148" s="452">
        <v>0</v>
      </c>
      <c r="H148" s="274">
        <v>0.54819499999999999</v>
      </c>
      <c r="I148" s="274">
        <v>0.641988</v>
      </c>
      <c r="J148" s="272">
        <v>2.4140886368276417</v>
      </c>
      <c r="K148" s="270">
        <v>0</v>
      </c>
      <c r="L148" s="270">
        <v>0</v>
      </c>
      <c r="M148" s="275">
        <v>97.767891492336048</v>
      </c>
      <c r="N148" s="425">
        <v>-1.5051927189418678E-2</v>
      </c>
      <c r="O148" s="450">
        <f t="shared" si="2"/>
        <v>97.767891492336048</v>
      </c>
      <c r="R148" s="440"/>
    </row>
    <row r="149" spans="1:18" x14ac:dyDescent="0.25">
      <c r="A149" s="265" t="s">
        <v>328</v>
      </c>
      <c r="B149" s="265" t="s">
        <v>329</v>
      </c>
      <c r="C149" s="449">
        <v>8.7033557620563133</v>
      </c>
      <c r="D149" s="274">
        <v>2.5712031263330002</v>
      </c>
      <c r="E149" s="272">
        <v>3.3193196345798173</v>
      </c>
      <c r="F149" s="279">
        <v>0</v>
      </c>
      <c r="G149" s="452">
        <v>0.22765867385593805</v>
      </c>
      <c r="H149" s="274">
        <v>0</v>
      </c>
      <c r="I149" s="274">
        <v>0</v>
      </c>
      <c r="J149" s="272">
        <v>1.538417943721053</v>
      </c>
      <c r="K149" s="270">
        <v>0.5046272791358638</v>
      </c>
      <c r="L149" s="270">
        <v>0</v>
      </c>
      <c r="M149" s="275">
        <v>8.1612266576256722</v>
      </c>
      <c r="N149" s="425">
        <v>-6.2289663809233287E-2</v>
      </c>
      <c r="O149" s="450">
        <f t="shared" si="2"/>
        <v>8.1612266576256722</v>
      </c>
      <c r="R149" s="440"/>
    </row>
    <row r="150" spans="1:18" x14ac:dyDescent="0.25">
      <c r="A150" s="265" t="s">
        <v>330</v>
      </c>
      <c r="B150" s="265" t="s">
        <v>331</v>
      </c>
      <c r="C150" s="449">
        <v>157.04029839410197</v>
      </c>
      <c r="D150" s="274">
        <v>87.264033253109005</v>
      </c>
      <c r="E150" s="272">
        <v>56.576296044203275</v>
      </c>
      <c r="F150" s="279">
        <v>1.1093391381216346</v>
      </c>
      <c r="G150" s="452">
        <v>0</v>
      </c>
      <c r="H150" s="274">
        <v>0.83121800000000001</v>
      </c>
      <c r="I150" s="274">
        <v>0.922485</v>
      </c>
      <c r="J150" s="272">
        <v>7.8312565296373435</v>
      </c>
      <c r="K150" s="270">
        <v>0</v>
      </c>
      <c r="L150" s="270">
        <v>0</v>
      </c>
      <c r="M150" s="275">
        <v>154.53462796507125</v>
      </c>
      <c r="N150" s="425">
        <v>-1.5955588817989801E-2</v>
      </c>
      <c r="O150" s="450">
        <f t="shared" si="2"/>
        <v>154.53462796507125</v>
      </c>
      <c r="R150" s="440"/>
    </row>
    <row r="151" spans="1:18" x14ac:dyDescent="0.25">
      <c r="A151" s="265" t="s">
        <v>332</v>
      </c>
      <c r="B151" s="265" t="s">
        <v>333</v>
      </c>
      <c r="C151" s="449">
        <v>740.71150122744973</v>
      </c>
      <c r="D151" s="274">
        <v>156.16071268423198</v>
      </c>
      <c r="E151" s="272">
        <v>540.78218072328582</v>
      </c>
      <c r="F151" s="279">
        <v>21.412197691868304</v>
      </c>
      <c r="G151" s="452">
        <v>0</v>
      </c>
      <c r="H151" s="274">
        <v>0</v>
      </c>
      <c r="I151" s="274">
        <v>4.7757420000000002</v>
      </c>
      <c r="J151" s="272">
        <v>6.4714434777506913</v>
      </c>
      <c r="K151" s="270">
        <v>0</v>
      </c>
      <c r="L151" s="270">
        <v>9.3378278959587622</v>
      </c>
      <c r="M151" s="275">
        <v>738.94010447309552</v>
      </c>
      <c r="N151" s="425">
        <v>-2.3914800180890837E-3</v>
      </c>
      <c r="O151" s="450">
        <f t="shared" si="2"/>
        <v>729.60227657713676</v>
      </c>
      <c r="R151" s="440"/>
    </row>
    <row r="152" spans="1:18" x14ac:dyDescent="0.25">
      <c r="A152" s="265" t="s">
        <v>334</v>
      </c>
      <c r="B152" s="265" t="s">
        <v>1083</v>
      </c>
      <c r="C152" s="449">
        <v>63.989029820470968</v>
      </c>
      <c r="D152" s="274">
        <v>23.238109515571999</v>
      </c>
      <c r="E152" s="272">
        <v>39.440147758489168</v>
      </c>
      <c r="F152" s="279">
        <v>0</v>
      </c>
      <c r="G152" s="452">
        <v>0</v>
      </c>
      <c r="H152" s="274">
        <v>0</v>
      </c>
      <c r="I152" s="274">
        <v>0</v>
      </c>
      <c r="J152" s="272">
        <v>0</v>
      </c>
      <c r="K152" s="270">
        <v>0</v>
      </c>
      <c r="L152" s="270">
        <v>0.12563134794444453</v>
      </c>
      <c r="M152" s="275">
        <v>62.803888622005609</v>
      </c>
      <c r="N152" s="425">
        <v>-1.852100589414182E-2</v>
      </c>
      <c r="O152" s="450">
        <f t="shared" si="2"/>
        <v>62.678257274061167</v>
      </c>
      <c r="R152" s="440"/>
    </row>
    <row r="153" spans="1:18" x14ac:dyDescent="0.25">
      <c r="A153" s="265" t="s">
        <v>336</v>
      </c>
      <c r="B153" s="265" t="s">
        <v>337</v>
      </c>
      <c r="C153" s="449">
        <v>10.853779746784134</v>
      </c>
      <c r="D153" s="274">
        <v>1.953720030258</v>
      </c>
      <c r="E153" s="272">
        <v>5.4515397153982255</v>
      </c>
      <c r="F153" s="279">
        <v>0</v>
      </c>
      <c r="G153" s="452">
        <v>5.9627714323017542E-2</v>
      </c>
      <c r="H153" s="274">
        <v>0</v>
      </c>
      <c r="I153" s="274">
        <v>0</v>
      </c>
      <c r="J153" s="272">
        <v>2.6855812113779236</v>
      </c>
      <c r="K153" s="270">
        <v>0.10777238498419231</v>
      </c>
      <c r="L153" s="270">
        <v>6.4275059636512144E-2</v>
      </c>
      <c r="M153" s="275">
        <v>10.322516115977871</v>
      </c>
      <c r="N153" s="425">
        <v>-4.8947338457247698E-2</v>
      </c>
      <c r="O153" s="450">
        <f t="shared" si="2"/>
        <v>10.258241056341358</v>
      </c>
      <c r="R153" s="440"/>
    </row>
    <row r="154" spans="1:18" x14ac:dyDescent="0.25">
      <c r="A154" s="265" t="s">
        <v>338</v>
      </c>
      <c r="B154" s="265" t="s">
        <v>339</v>
      </c>
      <c r="C154" s="449">
        <v>220.10859667919277</v>
      </c>
      <c r="D154" s="274">
        <v>115.156659697495</v>
      </c>
      <c r="E154" s="272">
        <v>90.975781693380185</v>
      </c>
      <c r="F154" s="279">
        <v>3.6393132309157701</v>
      </c>
      <c r="G154" s="452">
        <v>0</v>
      </c>
      <c r="H154" s="274">
        <v>0.39134400000000003</v>
      </c>
      <c r="I154" s="274">
        <v>1.1533329999999999</v>
      </c>
      <c r="J154" s="272">
        <v>5.7235640352880548</v>
      </c>
      <c r="K154" s="270">
        <v>0</v>
      </c>
      <c r="L154" s="270">
        <v>0</v>
      </c>
      <c r="M154" s="275">
        <v>217.03999565707903</v>
      </c>
      <c r="N154" s="425">
        <v>-1.3941304739615468E-2</v>
      </c>
      <c r="O154" s="450">
        <f t="shared" si="2"/>
        <v>217.03999565707903</v>
      </c>
      <c r="R154" s="440"/>
    </row>
    <row r="155" spans="1:18" x14ac:dyDescent="0.25">
      <c r="A155" s="265" t="s">
        <v>340</v>
      </c>
      <c r="B155" s="265" t="s">
        <v>341</v>
      </c>
      <c r="C155" s="449">
        <v>11.897502700788996</v>
      </c>
      <c r="D155" s="274">
        <v>3.5145005605650002</v>
      </c>
      <c r="E155" s="272">
        <v>6.7463273026128796</v>
      </c>
      <c r="F155" s="279">
        <v>0</v>
      </c>
      <c r="G155" s="452">
        <v>0</v>
      </c>
      <c r="H155" s="274">
        <v>0</v>
      </c>
      <c r="I155" s="274">
        <v>0</v>
      </c>
      <c r="J155" s="272">
        <v>0.89651579584493368</v>
      </c>
      <c r="K155" s="270">
        <v>0</v>
      </c>
      <c r="L155" s="270">
        <v>2.5267693298146283E-2</v>
      </c>
      <c r="M155" s="275">
        <v>11.18261135232096</v>
      </c>
      <c r="N155" s="425">
        <v>-6.0087513022428443E-2</v>
      </c>
      <c r="O155" s="450">
        <f t="shared" si="2"/>
        <v>11.157343659022814</v>
      </c>
      <c r="R155" s="440"/>
    </row>
    <row r="156" spans="1:18" x14ac:dyDescent="0.25">
      <c r="A156" s="265" t="s">
        <v>342</v>
      </c>
      <c r="B156" s="265" t="s">
        <v>343</v>
      </c>
      <c r="C156" s="449">
        <v>20.534256679407122</v>
      </c>
      <c r="D156" s="274">
        <v>3.8944704538599999</v>
      </c>
      <c r="E156" s="272">
        <v>13.916997643212595</v>
      </c>
      <c r="F156" s="279">
        <v>0</v>
      </c>
      <c r="G156" s="452">
        <v>3.176904272068147E-2</v>
      </c>
      <c r="H156" s="274">
        <v>0</v>
      </c>
      <c r="I156" s="274">
        <v>0</v>
      </c>
      <c r="J156" s="272">
        <v>1.2275931762277892</v>
      </c>
      <c r="K156" s="270">
        <v>0.19294070498043267</v>
      </c>
      <c r="L156" s="270">
        <v>0.1931023048563478</v>
      </c>
      <c r="M156" s="275">
        <v>19.456873325857845</v>
      </c>
      <c r="N156" s="425">
        <v>-5.2467609145537532E-2</v>
      </c>
      <c r="O156" s="450">
        <f t="shared" si="2"/>
        <v>19.263771021001499</v>
      </c>
      <c r="R156" s="440"/>
    </row>
    <row r="157" spans="1:18" x14ac:dyDescent="0.25">
      <c r="A157" s="265" t="s">
        <v>344</v>
      </c>
      <c r="B157" s="265" t="s">
        <v>345</v>
      </c>
      <c r="C157" s="449">
        <v>169.46321319690111</v>
      </c>
      <c r="D157" s="274">
        <v>50.070859788871999</v>
      </c>
      <c r="E157" s="272">
        <v>107.58714871337766</v>
      </c>
      <c r="F157" s="279">
        <v>4.2600405028442587</v>
      </c>
      <c r="G157" s="452">
        <v>0</v>
      </c>
      <c r="H157" s="274">
        <v>0</v>
      </c>
      <c r="I157" s="274">
        <v>0.97416199999999997</v>
      </c>
      <c r="J157" s="272">
        <v>4.0690033736729072</v>
      </c>
      <c r="K157" s="270">
        <v>0</v>
      </c>
      <c r="L157" s="270">
        <v>0.69922400291556419</v>
      </c>
      <c r="M157" s="275">
        <v>167.66043838168238</v>
      </c>
      <c r="N157" s="425">
        <v>-1.0638148428851414E-2</v>
      </c>
      <c r="O157" s="450">
        <f t="shared" si="2"/>
        <v>166.96121437876681</v>
      </c>
      <c r="R157" s="440"/>
    </row>
    <row r="158" spans="1:18" x14ac:dyDescent="0.25">
      <c r="A158" s="265" t="s">
        <v>346</v>
      </c>
      <c r="B158" s="265" t="s">
        <v>347</v>
      </c>
      <c r="C158" s="449">
        <v>10.050967076560504</v>
      </c>
      <c r="D158" s="274">
        <v>1.3727991750819999</v>
      </c>
      <c r="E158" s="272">
        <v>6.1486179874337967</v>
      </c>
      <c r="F158" s="279">
        <v>0</v>
      </c>
      <c r="G158" s="452">
        <v>0.15045792756980059</v>
      </c>
      <c r="H158" s="274">
        <v>0</v>
      </c>
      <c r="I158" s="274">
        <v>0</v>
      </c>
      <c r="J158" s="272">
        <v>2.2765373612662625</v>
      </c>
      <c r="K158" s="270">
        <v>0</v>
      </c>
      <c r="L158" s="270">
        <v>0.1081462621893845</v>
      </c>
      <c r="M158" s="275">
        <v>10.056558713541245</v>
      </c>
      <c r="N158" s="425">
        <v>5.5632825559452865E-4</v>
      </c>
      <c r="O158" s="450">
        <f t="shared" si="2"/>
        <v>9.9484124513518601</v>
      </c>
      <c r="R158" s="440"/>
    </row>
    <row r="159" spans="1:18" x14ac:dyDescent="0.25">
      <c r="A159" s="265" t="s">
        <v>348</v>
      </c>
      <c r="B159" s="265" t="s">
        <v>349</v>
      </c>
      <c r="C159" s="449">
        <v>80.914018970690663</v>
      </c>
      <c r="D159" s="274">
        <v>40.392310435205999</v>
      </c>
      <c r="E159" s="272">
        <v>35.111984889175218</v>
      </c>
      <c r="F159" s="279">
        <v>1.3911285727209226</v>
      </c>
      <c r="G159" s="452">
        <v>0</v>
      </c>
      <c r="H159" s="274">
        <v>0.39430399999999999</v>
      </c>
      <c r="I159" s="274">
        <v>0.503363</v>
      </c>
      <c r="J159" s="272">
        <v>1.9591628174106768</v>
      </c>
      <c r="K159" s="270">
        <v>0</v>
      </c>
      <c r="L159" s="270">
        <v>0</v>
      </c>
      <c r="M159" s="275">
        <v>79.752253714512804</v>
      </c>
      <c r="N159" s="425">
        <v>-1.4358021897276942E-2</v>
      </c>
      <c r="O159" s="450">
        <f t="shared" si="2"/>
        <v>79.752253714512804</v>
      </c>
      <c r="R159" s="440"/>
    </row>
    <row r="160" spans="1:18" x14ac:dyDescent="0.25">
      <c r="A160" s="265" t="s">
        <v>350</v>
      </c>
      <c r="B160" s="265" t="s">
        <v>351</v>
      </c>
      <c r="C160" s="449">
        <v>13.786546714457824</v>
      </c>
      <c r="D160" s="274">
        <v>5.6049058766739996</v>
      </c>
      <c r="E160" s="272">
        <v>6.2880835327038573</v>
      </c>
      <c r="F160" s="279">
        <v>0</v>
      </c>
      <c r="G160" s="452">
        <v>7.3098286164188517E-3</v>
      </c>
      <c r="H160" s="274">
        <v>0</v>
      </c>
      <c r="I160" s="274">
        <v>0</v>
      </c>
      <c r="J160" s="272">
        <v>1.0176334303438315</v>
      </c>
      <c r="K160" s="270">
        <v>0</v>
      </c>
      <c r="L160" s="270">
        <v>5.4665048523905076E-3</v>
      </c>
      <c r="M160" s="275">
        <v>12.923399173190498</v>
      </c>
      <c r="N160" s="425">
        <v>-6.2607958261378896E-2</v>
      </c>
      <c r="O160" s="450">
        <f t="shared" si="2"/>
        <v>12.917932668338107</v>
      </c>
      <c r="R160" s="440"/>
    </row>
    <row r="161" spans="1:18" x14ac:dyDescent="0.25">
      <c r="A161" s="265" t="s">
        <v>352</v>
      </c>
      <c r="B161" s="265" t="s">
        <v>353</v>
      </c>
      <c r="C161" s="449">
        <v>14.066356584287799</v>
      </c>
      <c r="D161" s="274">
        <v>3.8975060461450002</v>
      </c>
      <c r="E161" s="272">
        <v>7.8677122004201898</v>
      </c>
      <c r="F161" s="279">
        <v>0</v>
      </c>
      <c r="G161" s="452">
        <v>4.5789317103112501E-2</v>
      </c>
      <c r="H161" s="274">
        <v>0</v>
      </c>
      <c r="I161" s="274">
        <v>0</v>
      </c>
      <c r="J161" s="272">
        <v>2.0224386915054278</v>
      </c>
      <c r="K161" s="270">
        <v>0</v>
      </c>
      <c r="L161" s="270">
        <v>4.8461938120506295E-2</v>
      </c>
      <c r="M161" s="275">
        <v>13.881908193294239</v>
      </c>
      <c r="N161" s="425">
        <v>-1.3112733911465797E-2</v>
      </c>
      <c r="O161" s="450">
        <f t="shared" si="2"/>
        <v>13.833446255173731</v>
      </c>
      <c r="R161" s="440"/>
    </row>
    <row r="162" spans="1:18" x14ac:dyDescent="0.25">
      <c r="A162" s="265" t="s">
        <v>354</v>
      </c>
      <c r="B162" s="265" t="s">
        <v>355</v>
      </c>
      <c r="C162" s="449">
        <v>169.2711824928929</v>
      </c>
      <c r="D162" s="274">
        <v>44.555836617499999</v>
      </c>
      <c r="E162" s="272">
        <v>111.08758205716479</v>
      </c>
      <c r="F162" s="279">
        <v>4.3992995648732185</v>
      </c>
      <c r="G162" s="452">
        <v>0</v>
      </c>
      <c r="H162" s="274">
        <v>0</v>
      </c>
      <c r="I162" s="274">
        <v>1.0101770000000001</v>
      </c>
      <c r="J162" s="272">
        <v>7.0177219232945749</v>
      </c>
      <c r="K162" s="270">
        <v>0</v>
      </c>
      <c r="L162" s="270">
        <v>1.3600277896656987</v>
      </c>
      <c r="M162" s="275">
        <v>169.43064495249828</v>
      </c>
      <c r="N162" s="425">
        <v>9.4205320277758648E-4</v>
      </c>
      <c r="O162" s="450">
        <f t="shared" si="2"/>
        <v>168.07061716283258</v>
      </c>
      <c r="R162" s="440"/>
    </row>
    <row r="163" spans="1:18" x14ac:dyDescent="0.25">
      <c r="A163" s="265" t="s">
        <v>356</v>
      </c>
      <c r="B163" s="265" t="s">
        <v>1084</v>
      </c>
      <c r="C163" s="449">
        <v>30.742318928257742</v>
      </c>
      <c r="D163" s="274">
        <v>8.4245643689329999</v>
      </c>
      <c r="E163" s="272">
        <v>21.683446113003633</v>
      </c>
      <c r="F163" s="279">
        <v>0</v>
      </c>
      <c r="G163" s="452">
        <v>0</v>
      </c>
      <c r="H163" s="274">
        <v>0</v>
      </c>
      <c r="I163" s="274">
        <v>0</v>
      </c>
      <c r="J163" s="272">
        <v>0</v>
      </c>
      <c r="K163" s="270">
        <v>8.7569352086293573E-2</v>
      </c>
      <c r="L163" s="270">
        <v>0.14234703297569593</v>
      </c>
      <c r="M163" s="275">
        <v>30.337926866998622</v>
      </c>
      <c r="N163" s="425">
        <v>-1.3154247153665782E-2</v>
      </c>
      <c r="O163" s="450">
        <f t="shared" si="2"/>
        <v>30.195579834022926</v>
      </c>
      <c r="R163" s="440"/>
    </row>
    <row r="164" spans="1:18" x14ac:dyDescent="0.25">
      <c r="A164" s="265" t="s">
        <v>358</v>
      </c>
      <c r="B164" s="265" t="s">
        <v>953</v>
      </c>
      <c r="C164" s="449">
        <v>146.20999095545878</v>
      </c>
      <c r="D164" s="274">
        <v>40.574723520482003</v>
      </c>
      <c r="E164" s="272">
        <v>89.812956938676408</v>
      </c>
      <c r="F164" s="279">
        <v>3.5584445804732887</v>
      </c>
      <c r="G164" s="452">
        <v>0</v>
      </c>
      <c r="H164" s="274">
        <v>0</v>
      </c>
      <c r="I164" s="274">
        <v>0.884548</v>
      </c>
      <c r="J164" s="272">
        <v>3.658870718235391</v>
      </c>
      <c r="K164" s="270">
        <v>4.0931261261405574</v>
      </c>
      <c r="L164" s="270">
        <v>0.57632585138982739</v>
      </c>
      <c r="M164" s="275">
        <v>143.1589957353975</v>
      </c>
      <c r="N164" s="425">
        <v>-2.0867214340986675E-2</v>
      </c>
      <c r="O164" s="450">
        <f t="shared" si="2"/>
        <v>142.58266988400766</v>
      </c>
      <c r="R164" s="440"/>
    </row>
    <row r="165" spans="1:18" x14ac:dyDescent="0.25">
      <c r="A165" s="265" t="s">
        <v>360</v>
      </c>
      <c r="B165" s="265" t="s">
        <v>361</v>
      </c>
      <c r="C165" s="449">
        <v>717.11322742671689</v>
      </c>
      <c r="D165" s="274">
        <v>160.39283735864299</v>
      </c>
      <c r="E165" s="272">
        <v>515.96261917044944</v>
      </c>
      <c r="F165" s="279">
        <v>20.432376493426084</v>
      </c>
      <c r="G165" s="452">
        <v>0</v>
      </c>
      <c r="H165" s="274">
        <v>0</v>
      </c>
      <c r="I165" s="274">
        <v>4.1528890000000001</v>
      </c>
      <c r="J165" s="272">
        <v>5.647952927753499</v>
      </c>
      <c r="K165" s="270">
        <v>0</v>
      </c>
      <c r="L165" s="270">
        <v>7.8493942366214835</v>
      </c>
      <c r="M165" s="275">
        <v>714.43806918689347</v>
      </c>
      <c r="N165" s="425">
        <v>-3.730454463129809E-3</v>
      </c>
      <c r="O165" s="450">
        <f t="shared" si="2"/>
        <v>706.58867495027198</v>
      </c>
      <c r="R165" s="440"/>
    </row>
    <row r="166" spans="1:18" x14ac:dyDescent="0.25">
      <c r="A166" s="265" t="s">
        <v>362</v>
      </c>
      <c r="B166" s="265" t="s">
        <v>363</v>
      </c>
      <c r="C166" s="449">
        <v>12.55385387336403</v>
      </c>
      <c r="D166" s="274">
        <v>3.1558259142039997</v>
      </c>
      <c r="E166" s="272">
        <v>6.5572547108179506</v>
      </c>
      <c r="F166" s="279">
        <v>0</v>
      </c>
      <c r="G166" s="452">
        <v>0.14534985144426196</v>
      </c>
      <c r="H166" s="274">
        <v>0</v>
      </c>
      <c r="I166" s="274">
        <v>0</v>
      </c>
      <c r="J166" s="272">
        <v>2.0239565707049878</v>
      </c>
      <c r="K166" s="270">
        <v>0</v>
      </c>
      <c r="L166" s="270">
        <v>3.9574402928855876E-2</v>
      </c>
      <c r="M166" s="275">
        <v>11.921961450100056</v>
      </c>
      <c r="N166" s="425">
        <v>-5.0334537078265899E-2</v>
      </c>
      <c r="O166" s="450">
        <f t="shared" si="2"/>
        <v>11.8823870471712</v>
      </c>
      <c r="R166" s="440"/>
    </row>
    <row r="167" spans="1:18" x14ac:dyDescent="0.25">
      <c r="A167" s="265" t="s">
        <v>364</v>
      </c>
      <c r="B167" s="265" t="s">
        <v>365</v>
      </c>
      <c r="C167" s="449">
        <v>9.3713866705653288</v>
      </c>
      <c r="D167" s="274">
        <v>2.7912287940340006</v>
      </c>
      <c r="E167" s="272">
        <v>5.4430878597877586</v>
      </c>
      <c r="F167" s="279">
        <v>0</v>
      </c>
      <c r="G167" s="452">
        <v>4.3398276480943569E-2</v>
      </c>
      <c r="H167" s="274">
        <v>0</v>
      </c>
      <c r="I167" s="274">
        <v>0</v>
      </c>
      <c r="J167" s="272">
        <v>0.73044661396102351</v>
      </c>
      <c r="K167" s="270">
        <v>0</v>
      </c>
      <c r="L167" s="270">
        <v>3.1087926950065358E-2</v>
      </c>
      <c r="M167" s="275">
        <v>9.0392494712137914</v>
      </c>
      <c r="N167" s="425">
        <v>-3.5441627907079117E-2</v>
      </c>
      <c r="O167" s="450">
        <f t="shared" si="2"/>
        <v>9.0081615442637268</v>
      </c>
      <c r="R167" s="440"/>
    </row>
    <row r="168" spans="1:18" x14ac:dyDescent="0.25">
      <c r="A168" s="265" t="s">
        <v>366</v>
      </c>
      <c r="B168" s="265" t="s">
        <v>367</v>
      </c>
      <c r="C168" s="449">
        <v>188.93138998202065</v>
      </c>
      <c r="D168" s="274">
        <v>63.611207187686006</v>
      </c>
      <c r="E168" s="272">
        <v>112.06268381107637</v>
      </c>
      <c r="F168" s="279">
        <v>2.1973075257073789</v>
      </c>
      <c r="G168" s="452">
        <v>0</v>
      </c>
      <c r="H168" s="274">
        <v>0</v>
      </c>
      <c r="I168" s="274">
        <v>1.04576</v>
      </c>
      <c r="J168" s="272">
        <v>7.2117860188369844</v>
      </c>
      <c r="K168" s="270">
        <v>0</v>
      </c>
      <c r="L168" s="270">
        <v>0.5148210861884942</v>
      </c>
      <c r="M168" s="275">
        <v>186.64356562949521</v>
      </c>
      <c r="N168" s="425">
        <v>-1.2109286618508183E-2</v>
      </c>
      <c r="O168" s="450">
        <f t="shared" si="2"/>
        <v>186.12874454330671</v>
      </c>
      <c r="R168" s="440"/>
    </row>
    <row r="169" spans="1:18" x14ac:dyDescent="0.25">
      <c r="A169" s="265" t="s">
        <v>368</v>
      </c>
      <c r="B169" s="265" t="s">
        <v>369</v>
      </c>
      <c r="C169" s="449">
        <v>10.813491069582847</v>
      </c>
      <c r="D169" s="274">
        <v>3.1808417539040001</v>
      </c>
      <c r="E169" s="272">
        <v>4.3274617317087491</v>
      </c>
      <c r="F169" s="279">
        <v>0</v>
      </c>
      <c r="G169" s="452">
        <v>0.20303808415502381</v>
      </c>
      <c r="H169" s="274">
        <v>0</v>
      </c>
      <c r="I169" s="274">
        <v>0</v>
      </c>
      <c r="J169" s="272">
        <v>2.7996336767563821</v>
      </c>
      <c r="K169" s="270">
        <v>0</v>
      </c>
      <c r="L169" s="270">
        <v>0</v>
      </c>
      <c r="M169" s="275">
        <v>10.510975246524156</v>
      </c>
      <c r="N169" s="425">
        <v>-2.7975777767980461E-2</v>
      </c>
      <c r="O169" s="450">
        <f t="shared" si="2"/>
        <v>10.510975246524156</v>
      </c>
      <c r="R169" s="440"/>
    </row>
    <row r="170" spans="1:18" x14ac:dyDescent="0.25">
      <c r="A170" s="265" t="s">
        <v>370</v>
      </c>
      <c r="B170" s="265" t="s">
        <v>371</v>
      </c>
      <c r="C170" s="449">
        <v>15.499203500111145</v>
      </c>
      <c r="D170" s="274">
        <v>2.0656644704909999</v>
      </c>
      <c r="E170" s="272">
        <v>8.6199314855026561</v>
      </c>
      <c r="F170" s="279">
        <v>0</v>
      </c>
      <c r="G170" s="452">
        <v>0.12913701433511648</v>
      </c>
      <c r="H170" s="274">
        <v>0</v>
      </c>
      <c r="I170" s="274">
        <v>0</v>
      </c>
      <c r="J170" s="272">
        <v>4.8204102557736546</v>
      </c>
      <c r="K170" s="270">
        <v>8.1791047542527674E-3</v>
      </c>
      <c r="L170" s="270">
        <v>0.13398668623738277</v>
      </c>
      <c r="M170" s="275">
        <v>15.777309017094062</v>
      </c>
      <c r="N170" s="425">
        <v>1.794321346777095E-2</v>
      </c>
      <c r="O170" s="450">
        <f t="shared" si="2"/>
        <v>15.643322330856678</v>
      </c>
      <c r="R170" s="440"/>
    </row>
    <row r="171" spans="1:18" x14ac:dyDescent="0.25">
      <c r="A171" s="265" t="s">
        <v>372</v>
      </c>
      <c r="B171" s="265" t="s">
        <v>373</v>
      </c>
      <c r="C171" s="449">
        <v>170.9182094275574</v>
      </c>
      <c r="D171" s="274">
        <v>67.807943785009996</v>
      </c>
      <c r="E171" s="272">
        <v>90.427991540081322</v>
      </c>
      <c r="F171" s="279">
        <v>1.7730978733349294</v>
      </c>
      <c r="G171" s="452">
        <v>0</v>
      </c>
      <c r="H171" s="274">
        <v>0.114232</v>
      </c>
      <c r="I171" s="274">
        <v>1.0038069999999999</v>
      </c>
      <c r="J171" s="272">
        <v>6.081433815194031</v>
      </c>
      <c r="K171" s="270">
        <v>0</v>
      </c>
      <c r="L171" s="270">
        <v>0</v>
      </c>
      <c r="M171" s="275">
        <v>167.20850601362028</v>
      </c>
      <c r="N171" s="425">
        <v>-2.1704553460756063E-2</v>
      </c>
      <c r="O171" s="450">
        <f t="shared" si="2"/>
        <v>167.20850601362028</v>
      </c>
      <c r="R171" s="440"/>
    </row>
    <row r="172" spans="1:18" x14ac:dyDescent="0.25">
      <c r="A172" s="265" t="s">
        <v>374</v>
      </c>
      <c r="B172" s="265" t="s">
        <v>1085</v>
      </c>
      <c r="C172" s="449">
        <v>42.914314251259007</v>
      </c>
      <c r="D172" s="274">
        <v>20.959723687846001</v>
      </c>
      <c r="E172" s="272">
        <v>21.000368255612983</v>
      </c>
      <c r="F172" s="279">
        <v>0</v>
      </c>
      <c r="G172" s="452">
        <v>0</v>
      </c>
      <c r="H172" s="274">
        <v>0</v>
      </c>
      <c r="I172" s="274">
        <v>0</v>
      </c>
      <c r="J172" s="272">
        <v>0</v>
      </c>
      <c r="K172" s="270">
        <v>0</v>
      </c>
      <c r="L172" s="270">
        <v>0</v>
      </c>
      <c r="M172" s="275">
        <v>41.960091943458984</v>
      </c>
      <c r="N172" s="425">
        <v>-2.223552500951425E-2</v>
      </c>
      <c r="O172" s="450">
        <f t="shared" si="2"/>
        <v>41.960091943458984</v>
      </c>
      <c r="R172" s="440"/>
    </row>
    <row r="173" spans="1:18" x14ac:dyDescent="0.25">
      <c r="A173" s="265" t="s">
        <v>376</v>
      </c>
      <c r="B173" s="265" t="s">
        <v>377</v>
      </c>
      <c r="C173" s="449">
        <v>19.224498215147392</v>
      </c>
      <c r="D173" s="274">
        <v>5.4623083346449999</v>
      </c>
      <c r="E173" s="272">
        <v>8.2041603793872824</v>
      </c>
      <c r="F173" s="279">
        <v>0</v>
      </c>
      <c r="G173" s="452">
        <v>0.14110491999917868</v>
      </c>
      <c r="H173" s="274">
        <v>0</v>
      </c>
      <c r="I173" s="274">
        <v>0</v>
      </c>
      <c r="J173" s="272">
        <v>3.6558954282776082</v>
      </c>
      <c r="K173" s="270">
        <v>3.418251176827318E-2</v>
      </c>
      <c r="L173" s="270">
        <v>0</v>
      </c>
      <c r="M173" s="275">
        <v>17.497651574077345</v>
      </c>
      <c r="N173" s="425">
        <v>-8.9825316725792498E-2</v>
      </c>
      <c r="O173" s="450">
        <f t="shared" si="2"/>
        <v>17.497651574077345</v>
      </c>
      <c r="R173" s="440"/>
    </row>
    <row r="174" spans="1:18" x14ac:dyDescent="0.25">
      <c r="A174" s="265" t="s">
        <v>378</v>
      </c>
      <c r="B174" s="265" t="s">
        <v>379</v>
      </c>
      <c r="C174" s="449">
        <v>11.529247641932105</v>
      </c>
      <c r="D174" s="274">
        <v>5.8436879332549996</v>
      </c>
      <c r="E174" s="272">
        <v>4.5504547821902648</v>
      </c>
      <c r="F174" s="279">
        <v>0</v>
      </c>
      <c r="G174" s="452">
        <v>7.539889283314E-3</v>
      </c>
      <c r="H174" s="274">
        <v>0</v>
      </c>
      <c r="I174" s="274">
        <v>0</v>
      </c>
      <c r="J174" s="272">
        <v>0.55479437506535534</v>
      </c>
      <c r="K174" s="270">
        <v>0</v>
      </c>
      <c r="L174" s="270">
        <v>0</v>
      </c>
      <c r="M174" s="275">
        <v>10.956476979793933</v>
      </c>
      <c r="N174" s="425">
        <v>-4.9679795241364552E-2</v>
      </c>
      <c r="O174" s="450">
        <f t="shared" si="2"/>
        <v>10.956476979793933</v>
      </c>
      <c r="R174" s="440"/>
    </row>
    <row r="175" spans="1:18" x14ac:dyDescent="0.25">
      <c r="A175" s="265" t="s">
        <v>380</v>
      </c>
      <c r="B175" s="265" t="s">
        <v>381</v>
      </c>
      <c r="C175" s="449">
        <v>20.405166121301619</v>
      </c>
      <c r="D175" s="274">
        <v>4.5093541269130002</v>
      </c>
      <c r="E175" s="272">
        <v>12.974216860399611</v>
      </c>
      <c r="F175" s="279">
        <v>0</v>
      </c>
      <c r="G175" s="452">
        <v>0</v>
      </c>
      <c r="H175" s="274">
        <v>0</v>
      </c>
      <c r="I175" s="274">
        <v>0</v>
      </c>
      <c r="J175" s="272">
        <v>1.6283764686220819</v>
      </c>
      <c r="K175" s="270">
        <v>0</v>
      </c>
      <c r="L175" s="270">
        <v>0.1193714876725489</v>
      </c>
      <c r="M175" s="275">
        <v>19.231318943607242</v>
      </c>
      <c r="N175" s="425">
        <v>-5.7526960119621835E-2</v>
      </c>
      <c r="O175" s="450">
        <f t="shared" si="2"/>
        <v>19.111947455934693</v>
      </c>
      <c r="R175" s="440"/>
    </row>
    <row r="176" spans="1:18" x14ac:dyDescent="0.25">
      <c r="A176" s="265" t="s">
        <v>382</v>
      </c>
      <c r="B176" s="265" t="s">
        <v>383</v>
      </c>
      <c r="C176" s="449">
        <v>124.23991764076361</v>
      </c>
      <c r="D176" s="274">
        <v>43.321237253768004</v>
      </c>
      <c r="E176" s="272">
        <v>73.027394625137504</v>
      </c>
      <c r="F176" s="279">
        <v>2.8918858758708237</v>
      </c>
      <c r="G176" s="452">
        <v>0</v>
      </c>
      <c r="H176" s="274">
        <v>5.731E-2</v>
      </c>
      <c r="I176" s="274">
        <v>0.76983999999999997</v>
      </c>
      <c r="J176" s="272">
        <v>3.0298198023521272</v>
      </c>
      <c r="K176" s="270">
        <v>0</v>
      </c>
      <c r="L176" s="270">
        <v>0</v>
      </c>
      <c r="M176" s="275">
        <v>123.09748755712846</v>
      </c>
      <c r="N176" s="425">
        <v>-9.1953544829163018E-3</v>
      </c>
      <c r="O176" s="450">
        <f t="shared" si="2"/>
        <v>123.09748755712846</v>
      </c>
      <c r="R176" s="440"/>
    </row>
    <row r="177" spans="1:18" x14ac:dyDescent="0.25">
      <c r="A177" s="265" t="s">
        <v>384</v>
      </c>
      <c r="B177" s="265" t="s">
        <v>385</v>
      </c>
      <c r="C177" s="449">
        <v>4.8117370042222225</v>
      </c>
      <c r="D177" s="274">
        <v>3.286043107872</v>
      </c>
      <c r="E177" s="272">
        <v>1.4742042529505435</v>
      </c>
      <c r="F177" s="279">
        <v>5.8380221363464838E-2</v>
      </c>
      <c r="G177" s="452">
        <v>0</v>
      </c>
      <c r="H177" s="274">
        <v>0</v>
      </c>
      <c r="I177" s="274">
        <v>1.2716999999999999E-2</v>
      </c>
      <c r="J177" s="272">
        <v>3.5174181111111119E-2</v>
      </c>
      <c r="K177" s="270">
        <v>0</v>
      </c>
      <c r="L177" s="270">
        <v>0</v>
      </c>
      <c r="M177" s="275">
        <v>4.8665187632971199</v>
      </c>
      <c r="N177" s="425">
        <v>1.1385027699316739E-2</v>
      </c>
      <c r="O177" s="450">
        <f t="shared" si="2"/>
        <v>4.8665187632971199</v>
      </c>
      <c r="R177" s="440"/>
    </row>
    <row r="178" spans="1:18" x14ac:dyDescent="0.25">
      <c r="A178" s="265" t="s">
        <v>386</v>
      </c>
      <c r="B178" s="265" t="s">
        <v>387</v>
      </c>
      <c r="C178" s="449">
        <v>223.22806100772118</v>
      </c>
      <c r="D178" s="274">
        <v>120.43428252387201</v>
      </c>
      <c r="E178" s="272">
        <v>79.23576224989047</v>
      </c>
      <c r="F178" s="279">
        <v>3.1377127933533489</v>
      </c>
      <c r="G178" s="452">
        <v>0</v>
      </c>
      <c r="H178" s="274">
        <v>1.2687539999999999</v>
      </c>
      <c r="I178" s="274">
        <v>1.2916350000000001</v>
      </c>
      <c r="J178" s="272">
        <v>12.165869999499288</v>
      </c>
      <c r="K178" s="270">
        <v>0</v>
      </c>
      <c r="L178" s="270">
        <v>0</v>
      </c>
      <c r="M178" s="275">
        <v>217.53401656661512</v>
      </c>
      <c r="N178" s="425">
        <v>-2.5507744928667853E-2</v>
      </c>
      <c r="O178" s="450">
        <f t="shared" si="2"/>
        <v>217.53401656661512</v>
      </c>
      <c r="R178" s="440"/>
    </row>
    <row r="179" spans="1:18" x14ac:dyDescent="0.25">
      <c r="A179" s="265" t="s">
        <v>388</v>
      </c>
      <c r="B179" s="265" t="s">
        <v>389</v>
      </c>
      <c r="C179" s="449">
        <v>157.70472298326266</v>
      </c>
      <c r="D179" s="274">
        <v>71.553519844985999</v>
      </c>
      <c r="E179" s="272">
        <v>76.870104748677591</v>
      </c>
      <c r="F179" s="279">
        <v>1.5072569558564275</v>
      </c>
      <c r="G179" s="452">
        <v>0</v>
      </c>
      <c r="H179" s="274">
        <v>0.19839100000000001</v>
      </c>
      <c r="I179" s="274">
        <v>0.87067899999999998</v>
      </c>
      <c r="J179" s="272">
        <v>2.8983124949391357</v>
      </c>
      <c r="K179" s="270">
        <v>0</v>
      </c>
      <c r="L179" s="270">
        <v>0</v>
      </c>
      <c r="M179" s="275">
        <v>153.89826404445918</v>
      </c>
      <c r="N179" s="425">
        <v>-2.4136619796779682E-2</v>
      </c>
      <c r="O179" s="450">
        <f t="shared" si="2"/>
        <v>153.89826404445918</v>
      </c>
      <c r="R179" s="440"/>
    </row>
    <row r="180" spans="1:18" x14ac:dyDescent="0.25">
      <c r="A180" s="265" t="s">
        <v>390</v>
      </c>
      <c r="B180" s="265" t="s">
        <v>391</v>
      </c>
      <c r="C180" s="449">
        <v>881.55509163854538</v>
      </c>
      <c r="D180" s="274">
        <v>241.94763901388399</v>
      </c>
      <c r="E180" s="272">
        <v>594.46502458253531</v>
      </c>
      <c r="F180" s="279">
        <v>23.530322864124656</v>
      </c>
      <c r="G180" s="452">
        <v>0</v>
      </c>
      <c r="H180" s="274">
        <v>0.30123</v>
      </c>
      <c r="I180" s="274">
        <v>6.1919789999999999</v>
      </c>
      <c r="J180" s="272">
        <v>7.8132278312500398</v>
      </c>
      <c r="K180" s="270">
        <v>0</v>
      </c>
      <c r="L180" s="270">
        <v>5.6847073266786978</v>
      </c>
      <c r="M180" s="275">
        <v>879.93413061847264</v>
      </c>
      <c r="N180" s="425">
        <v>-1.8387518096683701E-3</v>
      </c>
      <c r="O180" s="450">
        <f t="shared" si="2"/>
        <v>874.24942329179396</v>
      </c>
      <c r="R180" s="440"/>
    </row>
    <row r="181" spans="1:18" x14ac:dyDescent="0.25">
      <c r="A181" s="265" t="s">
        <v>392</v>
      </c>
      <c r="B181" s="265" t="s">
        <v>1086</v>
      </c>
      <c r="C181" s="449">
        <v>68.638096104073867</v>
      </c>
      <c r="D181" s="274">
        <v>22.781517798620001</v>
      </c>
      <c r="E181" s="272">
        <v>44.617219205184711</v>
      </c>
      <c r="F181" s="279">
        <v>0</v>
      </c>
      <c r="G181" s="452">
        <v>0</v>
      </c>
      <c r="H181" s="274">
        <v>0</v>
      </c>
      <c r="I181" s="274">
        <v>0</v>
      </c>
      <c r="J181" s="272">
        <v>0</v>
      </c>
      <c r="K181" s="270">
        <v>0</v>
      </c>
      <c r="L181" s="270">
        <v>0.17781273557834079</v>
      </c>
      <c r="M181" s="275">
        <v>67.576549739383054</v>
      </c>
      <c r="N181" s="425">
        <v>-1.5465848048600036E-2</v>
      </c>
      <c r="O181" s="450">
        <f t="shared" si="2"/>
        <v>67.398737003804712</v>
      </c>
      <c r="R181" s="440"/>
    </row>
    <row r="182" spans="1:18" x14ac:dyDescent="0.25">
      <c r="A182" s="265" t="s">
        <v>394</v>
      </c>
      <c r="B182" s="265" t="s">
        <v>395</v>
      </c>
      <c r="C182" s="449">
        <v>12.397121756329859</v>
      </c>
      <c r="D182" s="274">
        <v>2.9030404319220002</v>
      </c>
      <c r="E182" s="272">
        <v>6.5502024766629203</v>
      </c>
      <c r="F182" s="279">
        <v>0</v>
      </c>
      <c r="G182" s="452">
        <v>2.7895713700471673E-2</v>
      </c>
      <c r="H182" s="274">
        <v>0</v>
      </c>
      <c r="I182" s="274">
        <v>0</v>
      </c>
      <c r="J182" s="272">
        <v>2.2923278561472138</v>
      </c>
      <c r="K182" s="270">
        <v>0</v>
      </c>
      <c r="L182" s="270">
        <v>4.9929853683041439E-2</v>
      </c>
      <c r="M182" s="275">
        <v>11.823396332115648</v>
      </c>
      <c r="N182" s="425">
        <v>-4.6278921469918834E-2</v>
      </c>
      <c r="O182" s="450">
        <f t="shared" si="2"/>
        <v>11.773466478432606</v>
      </c>
      <c r="R182" s="440"/>
    </row>
    <row r="183" spans="1:18" x14ac:dyDescent="0.25">
      <c r="A183" s="265" t="s">
        <v>396</v>
      </c>
      <c r="B183" s="265" t="s">
        <v>397</v>
      </c>
      <c r="C183" s="449">
        <v>17.543631657617645</v>
      </c>
      <c r="D183" s="274">
        <v>6.9859455316350001</v>
      </c>
      <c r="E183" s="272">
        <v>6.2062305257850809</v>
      </c>
      <c r="F183" s="279">
        <v>0</v>
      </c>
      <c r="G183" s="452">
        <v>0.13557671208430877</v>
      </c>
      <c r="H183" s="274">
        <v>0</v>
      </c>
      <c r="I183" s="274">
        <v>0</v>
      </c>
      <c r="J183" s="272">
        <v>2.4234312072132984</v>
      </c>
      <c r="K183" s="270">
        <v>0.37140690008838756</v>
      </c>
      <c r="L183" s="270">
        <v>0</v>
      </c>
      <c r="M183" s="275">
        <v>16.122590876806075</v>
      </c>
      <c r="N183" s="425">
        <v>-8.1000377147940034E-2</v>
      </c>
      <c r="O183" s="450">
        <f t="shared" si="2"/>
        <v>16.122590876806075</v>
      </c>
      <c r="R183" s="440"/>
    </row>
    <row r="184" spans="1:18" x14ac:dyDescent="0.25">
      <c r="A184" s="265" t="s">
        <v>398</v>
      </c>
      <c r="B184" s="265" t="s">
        <v>399</v>
      </c>
      <c r="C184" s="449">
        <v>198.15947727998312</v>
      </c>
      <c r="D184" s="274">
        <v>115.73061938712999</v>
      </c>
      <c r="E184" s="272">
        <v>70.890263721187907</v>
      </c>
      <c r="F184" s="279">
        <v>2.8079596613661648</v>
      </c>
      <c r="G184" s="452">
        <v>0</v>
      </c>
      <c r="H184" s="274">
        <v>1.883108</v>
      </c>
      <c r="I184" s="274">
        <v>1.459435</v>
      </c>
      <c r="J184" s="272">
        <v>3.5932371460621444</v>
      </c>
      <c r="K184" s="270">
        <v>0</v>
      </c>
      <c r="L184" s="270">
        <v>0</v>
      </c>
      <c r="M184" s="275">
        <v>196.3646229157462</v>
      </c>
      <c r="N184" s="425">
        <v>-9.0576256501774255E-3</v>
      </c>
      <c r="O184" s="450">
        <f t="shared" si="2"/>
        <v>196.3646229157462</v>
      </c>
      <c r="R184" s="440"/>
    </row>
    <row r="185" spans="1:18" x14ac:dyDescent="0.25">
      <c r="A185" s="265" t="s">
        <v>400</v>
      </c>
      <c r="B185" s="265" t="s">
        <v>401</v>
      </c>
      <c r="C185" s="449">
        <v>123.1293020980127</v>
      </c>
      <c r="D185" s="274">
        <v>26.127741201184001</v>
      </c>
      <c r="E185" s="272">
        <v>86.162874749683851</v>
      </c>
      <c r="F185" s="279">
        <v>3.4463238075005411</v>
      </c>
      <c r="G185" s="452">
        <v>0</v>
      </c>
      <c r="H185" s="274">
        <v>0</v>
      </c>
      <c r="I185" s="274">
        <v>0.57574000000000003</v>
      </c>
      <c r="J185" s="272">
        <v>3.7251928828118692</v>
      </c>
      <c r="K185" s="270">
        <v>0</v>
      </c>
      <c r="L185" s="270">
        <v>1.2877724508588613</v>
      </c>
      <c r="M185" s="275">
        <v>121.32564509203914</v>
      </c>
      <c r="N185" s="425">
        <v>-1.464847908045337E-2</v>
      </c>
      <c r="O185" s="450">
        <f t="shared" si="2"/>
        <v>120.03787264118027</v>
      </c>
      <c r="R185" s="440"/>
    </row>
    <row r="186" spans="1:18" x14ac:dyDescent="0.25">
      <c r="A186" s="265" t="s">
        <v>402</v>
      </c>
      <c r="B186" s="265" t="s">
        <v>403</v>
      </c>
      <c r="C186" s="449">
        <v>281.90078790976003</v>
      </c>
      <c r="D186" s="274">
        <v>109.974257047349</v>
      </c>
      <c r="E186" s="272">
        <v>151.42681959743081</v>
      </c>
      <c r="F186" s="279">
        <v>5.9982576865855757</v>
      </c>
      <c r="G186" s="452">
        <v>0</v>
      </c>
      <c r="H186" s="274">
        <v>0.83382999999999996</v>
      </c>
      <c r="I186" s="274">
        <v>1.8681920000000001</v>
      </c>
      <c r="J186" s="272">
        <v>7.3456666900109608</v>
      </c>
      <c r="K186" s="270">
        <v>0</v>
      </c>
      <c r="L186" s="270">
        <v>0</v>
      </c>
      <c r="M186" s="275">
        <v>277.44702302137637</v>
      </c>
      <c r="N186" s="425">
        <v>-1.5799050869660446E-2</v>
      </c>
      <c r="O186" s="450">
        <f t="shared" si="2"/>
        <v>277.44702302137637</v>
      </c>
      <c r="R186" s="440"/>
    </row>
    <row r="187" spans="1:18" x14ac:dyDescent="0.25">
      <c r="A187" s="265" t="s">
        <v>404</v>
      </c>
      <c r="B187" s="286" t="s">
        <v>1270</v>
      </c>
      <c r="C187" s="449">
        <v>144.09465231689424</v>
      </c>
      <c r="D187" s="274">
        <v>91.092545420069996</v>
      </c>
      <c r="E187" s="272">
        <v>44.527623172389347</v>
      </c>
      <c r="F187" s="279">
        <v>1.7633288751015588</v>
      </c>
      <c r="G187" s="452">
        <v>0</v>
      </c>
      <c r="H187" s="274">
        <v>1.308524</v>
      </c>
      <c r="I187" s="274">
        <v>0.98142200000000002</v>
      </c>
      <c r="J187" s="272">
        <v>2.5080189912558488</v>
      </c>
      <c r="K187" s="270">
        <v>0</v>
      </c>
      <c r="L187" s="270">
        <v>0</v>
      </c>
      <c r="M187" s="275">
        <v>142.18146245881678</v>
      </c>
      <c r="N187" s="425">
        <v>-1.3277313400014003E-2</v>
      </c>
      <c r="O187" s="450">
        <f t="shared" si="2"/>
        <v>142.18146245881678</v>
      </c>
      <c r="R187" s="440"/>
    </row>
    <row r="188" spans="1:18" x14ac:dyDescent="0.25">
      <c r="A188" s="265" t="s">
        <v>406</v>
      </c>
      <c r="B188" s="265" t="s">
        <v>407</v>
      </c>
      <c r="C188" s="449">
        <v>284.57571410140559</v>
      </c>
      <c r="D188" s="274">
        <v>157.707823394998</v>
      </c>
      <c r="E188" s="272">
        <v>103.51846347184052</v>
      </c>
      <c r="F188" s="279">
        <v>4.0970156095853154</v>
      </c>
      <c r="G188" s="452">
        <v>0</v>
      </c>
      <c r="H188" s="274">
        <v>1.0625709999999999</v>
      </c>
      <c r="I188" s="274">
        <v>1.5156590000000001</v>
      </c>
      <c r="J188" s="272">
        <v>11.592093437660203</v>
      </c>
      <c r="K188" s="270">
        <v>0</v>
      </c>
      <c r="L188" s="270">
        <v>0</v>
      </c>
      <c r="M188" s="275">
        <v>279.49362591408408</v>
      </c>
      <c r="N188" s="425">
        <v>-1.7858474688780251E-2</v>
      </c>
      <c r="O188" s="450">
        <f t="shared" si="2"/>
        <v>279.49362591408408</v>
      </c>
      <c r="R188" s="440"/>
    </row>
    <row r="189" spans="1:18" x14ac:dyDescent="0.25">
      <c r="A189" s="265" t="s">
        <v>408</v>
      </c>
      <c r="B189" s="265" t="s">
        <v>409</v>
      </c>
      <c r="C189" s="449">
        <v>708.8540566212954</v>
      </c>
      <c r="D189" s="274">
        <v>258.455846725578</v>
      </c>
      <c r="E189" s="272">
        <v>417.20550927263486</v>
      </c>
      <c r="F189" s="279">
        <v>16.523863460428654</v>
      </c>
      <c r="G189" s="452">
        <v>0</v>
      </c>
      <c r="H189" s="274">
        <v>3.2096589999999998</v>
      </c>
      <c r="I189" s="274">
        <v>5.5428090000000001</v>
      </c>
      <c r="J189" s="272">
        <v>5.2436532149335093</v>
      </c>
      <c r="K189" s="270">
        <v>0</v>
      </c>
      <c r="L189" s="270">
        <v>1.153803772685674</v>
      </c>
      <c r="M189" s="275">
        <v>707.33514444626064</v>
      </c>
      <c r="N189" s="425">
        <v>-2.1427713657653992E-3</v>
      </c>
      <c r="O189" s="450">
        <f t="shared" si="2"/>
        <v>706.18134067357494</v>
      </c>
      <c r="R189" s="440"/>
    </row>
    <row r="190" spans="1:18" x14ac:dyDescent="0.25">
      <c r="A190" s="265" t="s">
        <v>410</v>
      </c>
      <c r="B190" s="265" t="s">
        <v>1087</v>
      </c>
      <c r="C190" s="449">
        <v>54.941074213179007</v>
      </c>
      <c r="D190" s="274">
        <v>25.303823500871001</v>
      </c>
      <c r="E190" s="272">
        <v>28.410488664810966</v>
      </c>
      <c r="F190" s="279">
        <v>0</v>
      </c>
      <c r="G190" s="452">
        <v>0</v>
      </c>
      <c r="H190" s="274">
        <v>0</v>
      </c>
      <c r="I190" s="274">
        <v>0</v>
      </c>
      <c r="J190" s="272">
        <v>0</v>
      </c>
      <c r="K190" s="270">
        <v>0</v>
      </c>
      <c r="L190" s="270">
        <v>0</v>
      </c>
      <c r="M190" s="275">
        <v>53.714312165681967</v>
      </c>
      <c r="N190" s="425">
        <v>-2.2328686962636235E-2</v>
      </c>
      <c r="O190" s="450">
        <f t="shared" si="2"/>
        <v>53.714312165681967</v>
      </c>
      <c r="R190" s="440"/>
    </row>
    <row r="191" spans="1:18" x14ac:dyDescent="0.25">
      <c r="A191" s="265" t="s">
        <v>412</v>
      </c>
      <c r="B191" s="265" t="s">
        <v>413</v>
      </c>
      <c r="C191" s="449">
        <v>18.126134526727927</v>
      </c>
      <c r="D191" s="274">
        <v>6.9625559623399997</v>
      </c>
      <c r="E191" s="272">
        <v>8.6171306687088141</v>
      </c>
      <c r="F191" s="279">
        <v>0</v>
      </c>
      <c r="G191" s="452">
        <v>7.1451763851579628E-2</v>
      </c>
      <c r="H191" s="274">
        <v>0</v>
      </c>
      <c r="I191" s="274">
        <v>0</v>
      </c>
      <c r="J191" s="272">
        <v>1.8674819507740206</v>
      </c>
      <c r="K191" s="270">
        <v>0</v>
      </c>
      <c r="L191" s="270">
        <v>0</v>
      </c>
      <c r="M191" s="275">
        <v>17.518620345674414</v>
      </c>
      <c r="N191" s="425">
        <v>-3.3515925867023795E-2</v>
      </c>
      <c r="O191" s="450">
        <f t="shared" si="2"/>
        <v>17.518620345674414</v>
      </c>
      <c r="R191" s="440"/>
    </row>
    <row r="192" spans="1:18" x14ac:dyDescent="0.25">
      <c r="A192" s="265" t="s">
        <v>414</v>
      </c>
      <c r="B192" s="265" t="s">
        <v>415</v>
      </c>
      <c r="C192" s="449">
        <v>520.80449348406751</v>
      </c>
      <c r="D192" s="274">
        <v>212.97349528396998</v>
      </c>
      <c r="E192" s="272">
        <v>269.48457502010092</v>
      </c>
      <c r="F192" s="279">
        <v>10.670274726177276</v>
      </c>
      <c r="G192" s="452">
        <v>0</v>
      </c>
      <c r="H192" s="274">
        <v>1.486313</v>
      </c>
      <c r="I192" s="274">
        <v>3.325523</v>
      </c>
      <c r="J192" s="272">
        <v>14.505146286064212</v>
      </c>
      <c r="K192" s="270">
        <v>0</v>
      </c>
      <c r="L192" s="270">
        <v>0</v>
      </c>
      <c r="M192" s="275">
        <v>512.44532731631239</v>
      </c>
      <c r="N192" s="425">
        <v>-1.6050487797895401E-2</v>
      </c>
      <c r="O192" s="450">
        <f t="shared" si="2"/>
        <v>512.44532731631239</v>
      </c>
      <c r="R192" s="440"/>
    </row>
    <row r="193" spans="1:18" x14ac:dyDescent="0.25">
      <c r="A193" s="265" t="s">
        <v>416</v>
      </c>
      <c r="B193" s="265" t="s">
        <v>417</v>
      </c>
      <c r="C193" s="449">
        <v>258.20096287645509</v>
      </c>
      <c r="D193" s="274">
        <v>142.76981520806299</v>
      </c>
      <c r="E193" s="272">
        <v>97.20522450672452</v>
      </c>
      <c r="F193" s="279">
        <v>3.8486479286394863</v>
      </c>
      <c r="G193" s="452">
        <v>0</v>
      </c>
      <c r="H193" s="274">
        <v>1.534367</v>
      </c>
      <c r="I193" s="274">
        <v>1.58077</v>
      </c>
      <c r="J193" s="272">
        <v>7.3391483419020815</v>
      </c>
      <c r="K193" s="270">
        <v>0</v>
      </c>
      <c r="L193" s="270">
        <v>0</v>
      </c>
      <c r="M193" s="275">
        <v>254.27797298532909</v>
      </c>
      <c r="N193" s="425">
        <v>-1.5193552523671626E-2</v>
      </c>
      <c r="O193" s="450">
        <f t="shared" si="2"/>
        <v>254.27797298532909</v>
      </c>
      <c r="R193" s="440"/>
    </row>
    <row r="194" spans="1:18" x14ac:dyDescent="0.25">
      <c r="A194" s="265" t="s">
        <v>418</v>
      </c>
      <c r="B194" s="265" t="s">
        <v>419</v>
      </c>
      <c r="C194" s="449">
        <v>348.74258546327258</v>
      </c>
      <c r="D194" s="274">
        <v>77.331030905684003</v>
      </c>
      <c r="E194" s="272">
        <v>252.41620286407471</v>
      </c>
      <c r="F194" s="279">
        <v>9.9962476302296821</v>
      </c>
      <c r="G194" s="452">
        <v>0</v>
      </c>
      <c r="H194" s="274">
        <v>0</v>
      </c>
      <c r="I194" s="274">
        <v>2.4250349999999998</v>
      </c>
      <c r="J194" s="272">
        <v>4.0446297199877659</v>
      </c>
      <c r="K194" s="270">
        <v>0</v>
      </c>
      <c r="L194" s="270">
        <v>3.3058163482580585</v>
      </c>
      <c r="M194" s="275">
        <v>349.51896246823418</v>
      </c>
      <c r="N194" s="425">
        <v>2.2262179536527123E-3</v>
      </c>
      <c r="O194" s="450">
        <f t="shared" si="2"/>
        <v>346.2131461199761</v>
      </c>
      <c r="R194" s="440"/>
    </row>
    <row r="195" spans="1:18" x14ac:dyDescent="0.25">
      <c r="A195" s="265" t="s">
        <v>420</v>
      </c>
      <c r="B195" s="265" t="s">
        <v>1088</v>
      </c>
      <c r="C195" s="449">
        <v>34.113436868459004</v>
      </c>
      <c r="D195" s="274">
        <v>14.020724303462</v>
      </c>
      <c r="E195" s="272">
        <v>19.52498915896232</v>
      </c>
      <c r="F195" s="279">
        <v>0</v>
      </c>
      <c r="G195" s="452">
        <v>0</v>
      </c>
      <c r="H195" s="274">
        <v>0</v>
      </c>
      <c r="I195" s="274">
        <v>0</v>
      </c>
      <c r="J195" s="272">
        <v>0</v>
      </c>
      <c r="K195" s="270">
        <v>0</v>
      </c>
      <c r="L195" s="270">
        <v>0</v>
      </c>
      <c r="M195" s="275">
        <v>33.545713462424317</v>
      </c>
      <c r="N195" s="425">
        <v>-1.6642222483293671E-2</v>
      </c>
      <c r="O195" s="450">
        <f t="shared" si="2"/>
        <v>33.545713462424317</v>
      </c>
      <c r="R195" s="440"/>
    </row>
    <row r="196" spans="1:18" x14ac:dyDescent="0.25">
      <c r="A196" s="265" t="s">
        <v>422</v>
      </c>
      <c r="B196" s="265" t="s">
        <v>423</v>
      </c>
      <c r="C196" s="449">
        <v>11.551482013546046</v>
      </c>
      <c r="D196" s="274">
        <v>2.469496757915</v>
      </c>
      <c r="E196" s="272">
        <v>7.050264546936881</v>
      </c>
      <c r="F196" s="279">
        <v>0</v>
      </c>
      <c r="G196" s="452">
        <v>4.3072777845594261E-2</v>
      </c>
      <c r="H196" s="274">
        <v>0</v>
      </c>
      <c r="I196" s="274">
        <v>0</v>
      </c>
      <c r="J196" s="272">
        <v>1.251794143347702</v>
      </c>
      <c r="K196" s="270">
        <v>0</v>
      </c>
      <c r="L196" s="270">
        <v>8.3650174953447898E-2</v>
      </c>
      <c r="M196" s="275">
        <v>10.898278400998624</v>
      </c>
      <c r="N196" s="425">
        <v>-5.6547169599661024E-2</v>
      </c>
      <c r="O196" s="450">
        <f t="shared" si="2"/>
        <v>10.814628226045176</v>
      </c>
      <c r="R196" s="440"/>
    </row>
    <row r="197" spans="1:18" x14ac:dyDescent="0.25">
      <c r="A197" s="265" t="s">
        <v>424</v>
      </c>
      <c r="B197" s="265" t="s">
        <v>425</v>
      </c>
      <c r="C197" s="449">
        <v>243.21106128818249</v>
      </c>
      <c r="D197" s="274">
        <v>135.019440187383</v>
      </c>
      <c r="E197" s="272">
        <v>89.084518426762955</v>
      </c>
      <c r="F197" s="279">
        <v>3.5279318815063685</v>
      </c>
      <c r="G197" s="452">
        <v>0</v>
      </c>
      <c r="H197" s="274">
        <v>1.2098720000000001</v>
      </c>
      <c r="I197" s="274">
        <v>1.3739939999999999</v>
      </c>
      <c r="J197" s="272">
        <v>10.353332285422246</v>
      </c>
      <c r="K197" s="270">
        <v>0</v>
      </c>
      <c r="L197" s="270">
        <v>0</v>
      </c>
      <c r="M197" s="275">
        <v>240.56908878107458</v>
      </c>
      <c r="N197" s="425">
        <v>-1.0862879727239941E-2</v>
      </c>
      <c r="O197" s="450">
        <f t="shared" si="2"/>
        <v>240.56908878107458</v>
      </c>
      <c r="R197" s="440"/>
    </row>
    <row r="198" spans="1:18" x14ac:dyDescent="0.25">
      <c r="A198" s="265" t="s">
        <v>426</v>
      </c>
      <c r="B198" s="265" t="s">
        <v>427</v>
      </c>
      <c r="C198" s="449">
        <v>10.502326525233611</v>
      </c>
      <c r="D198" s="274">
        <v>2.2132027281850002</v>
      </c>
      <c r="E198" s="272">
        <v>5.977029831902259</v>
      </c>
      <c r="F198" s="279">
        <v>0</v>
      </c>
      <c r="G198" s="452">
        <v>0.13856949503744806</v>
      </c>
      <c r="H198" s="274">
        <v>0</v>
      </c>
      <c r="I198" s="274">
        <v>0</v>
      </c>
      <c r="J198" s="272">
        <v>1.4262323596249078</v>
      </c>
      <c r="K198" s="270">
        <v>0</v>
      </c>
      <c r="L198" s="270">
        <v>5.1751243205722025E-2</v>
      </c>
      <c r="M198" s="275">
        <v>9.8067856579553379</v>
      </c>
      <c r="N198" s="425">
        <v>-6.6227313120299502E-2</v>
      </c>
      <c r="O198" s="450">
        <f t="shared" si="2"/>
        <v>9.7550344147496162</v>
      </c>
      <c r="R198" s="440"/>
    </row>
    <row r="199" spans="1:18" x14ac:dyDescent="0.25">
      <c r="A199" s="265" t="s">
        <v>428</v>
      </c>
      <c r="B199" s="265" t="s">
        <v>429</v>
      </c>
      <c r="C199" s="449">
        <v>13.388861298857519</v>
      </c>
      <c r="D199" s="274">
        <v>4.5425623794869994</v>
      </c>
      <c r="E199" s="272">
        <v>6.1457662561715312</v>
      </c>
      <c r="F199" s="279">
        <v>0</v>
      </c>
      <c r="G199" s="452">
        <v>0</v>
      </c>
      <c r="H199" s="274">
        <v>0</v>
      </c>
      <c r="I199" s="274">
        <v>0</v>
      </c>
      <c r="J199" s="272">
        <v>1.6554859569421176</v>
      </c>
      <c r="K199" s="270">
        <v>0</v>
      </c>
      <c r="L199" s="270">
        <v>0</v>
      </c>
      <c r="M199" s="275">
        <v>12.343814592600648</v>
      </c>
      <c r="N199" s="425">
        <v>-7.8053441807336185E-2</v>
      </c>
      <c r="O199" s="450">
        <f t="shared" si="2"/>
        <v>12.343814592600648</v>
      </c>
      <c r="R199" s="440"/>
    </row>
    <row r="200" spans="1:18" x14ac:dyDescent="0.25">
      <c r="A200" s="265" t="s">
        <v>430</v>
      </c>
      <c r="B200" s="265" t="s">
        <v>431</v>
      </c>
      <c r="C200" s="449">
        <v>431.97537522213895</v>
      </c>
      <c r="D200" s="274">
        <v>152.38418979962401</v>
      </c>
      <c r="E200" s="272">
        <v>252.10544366303674</v>
      </c>
      <c r="F200" s="279">
        <v>9.9861918756587507</v>
      </c>
      <c r="G200" s="452">
        <v>0</v>
      </c>
      <c r="H200" s="274">
        <v>2.1057299999999999</v>
      </c>
      <c r="I200" s="274">
        <v>3.3829989999999999</v>
      </c>
      <c r="J200" s="272">
        <v>3.5549195344680968</v>
      </c>
      <c r="K200" s="270">
        <v>5.5650628367008315</v>
      </c>
      <c r="L200" s="270">
        <v>9.4467517000441942E-3</v>
      </c>
      <c r="M200" s="275">
        <v>429.09398346118843</v>
      </c>
      <c r="N200" s="425">
        <v>-6.6702685528516404E-3</v>
      </c>
      <c r="O200" s="450">
        <f t="shared" si="2"/>
        <v>429.08453670948836</v>
      </c>
      <c r="R200" s="440"/>
    </row>
    <row r="201" spans="1:18" x14ac:dyDescent="0.25">
      <c r="A201" s="265" t="s">
        <v>432</v>
      </c>
      <c r="B201" s="286" t="s">
        <v>1271</v>
      </c>
      <c r="C201" s="449">
        <v>427.9545812795098</v>
      </c>
      <c r="D201" s="274">
        <v>250.60744310775397</v>
      </c>
      <c r="E201" s="272">
        <v>154.34548493858873</v>
      </c>
      <c r="F201" s="279">
        <v>6.1123300171231927</v>
      </c>
      <c r="G201" s="452">
        <v>0</v>
      </c>
      <c r="H201" s="274">
        <v>3.7467969999999999</v>
      </c>
      <c r="I201" s="274">
        <v>2.9703210000000002</v>
      </c>
      <c r="J201" s="272">
        <v>9.8043670916187722</v>
      </c>
      <c r="K201" s="270">
        <v>0</v>
      </c>
      <c r="L201" s="270">
        <v>0</v>
      </c>
      <c r="M201" s="275">
        <v>427.58674315508466</v>
      </c>
      <c r="N201" s="425">
        <v>-8.5952608177569223E-4</v>
      </c>
      <c r="O201" s="450">
        <f t="shared" si="2"/>
        <v>427.58674315508466</v>
      </c>
      <c r="R201" s="440"/>
    </row>
    <row r="202" spans="1:18" x14ac:dyDescent="0.25">
      <c r="A202" s="265" t="s">
        <v>434</v>
      </c>
      <c r="B202" s="265" t="s">
        <v>435</v>
      </c>
      <c r="C202" s="449">
        <v>140.91948332623843</v>
      </c>
      <c r="D202" s="274">
        <v>66.614248756951</v>
      </c>
      <c r="E202" s="272">
        <v>65.595014526607869</v>
      </c>
      <c r="F202" s="279">
        <v>2.5982174079090132</v>
      </c>
      <c r="G202" s="452">
        <v>0</v>
      </c>
      <c r="H202" s="274">
        <v>0.36733900000000003</v>
      </c>
      <c r="I202" s="274">
        <v>0.79164599999999996</v>
      </c>
      <c r="J202" s="272">
        <v>3.0759634641839257</v>
      </c>
      <c r="K202" s="270">
        <v>0</v>
      </c>
      <c r="L202" s="270">
        <v>0</v>
      </c>
      <c r="M202" s="275">
        <v>139.04242915565177</v>
      </c>
      <c r="N202" s="425">
        <v>-1.3320047209094212E-2</v>
      </c>
      <c r="O202" s="450">
        <f t="shared" ref="O202:O265" si="3">+M202-L202</f>
        <v>139.04242915565177</v>
      </c>
      <c r="R202" s="440"/>
    </row>
    <row r="203" spans="1:18" x14ac:dyDescent="0.25">
      <c r="A203" s="265" t="s">
        <v>436</v>
      </c>
      <c r="B203" s="265" t="s">
        <v>437</v>
      </c>
      <c r="C203" s="449">
        <v>23.254571647438343</v>
      </c>
      <c r="D203" s="274">
        <v>3.0442488948499999</v>
      </c>
      <c r="E203" s="272">
        <v>14.63891806817152</v>
      </c>
      <c r="F203" s="279">
        <v>0</v>
      </c>
      <c r="G203" s="452">
        <v>2.5508198218874616E-2</v>
      </c>
      <c r="H203" s="274">
        <v>0</v>
      </c>
      <c r="I203" s="274">
        <v>0</v>
      </c>
      <c r="J203" s="272">
        <v>4.0087564196531362</v>
      </c>
      <c r="K203" s="270">
        <v>0</v>
      </c>
      <c r="L203" s="270">
        <v>0.17197142967307197</v>
      </c>
      <c r="M203" s="275">
        <v>21.889403010566603</v>
      </c>
      <c r="N203" s="425">
        <v>-5.8705387377974899E-2</v>
      </c>
      <c r="O203" s="450">
        <f t="shared" si="3"/>
        <v>21.717431580893532</v>
      </c>
      <c r="R203" s="440"/>
    </row>
    <row r="204" spans="1:18" x14ac:dyDescent="0.25">
      <c r="A204" s="265" t="s">
        <v>438</v>
      </c>
      <c r="B204" s="265" t="s">
        <v>439</v>
      </c>
      <c r="C204" s="449">
        <v>7.1112778962083008</v>
      </c>
      <c r="D204" s="274">
        <v>1.6005631302969998</v>
      </c>
      <c r="E204" s="272">
        <v>4.410527464580186</v>
      </c>
      <c r="F204" s="279">
        <v>0</v>
      </c>
      <c r="G204" s="452">
        <v>3.2070545274749236E-2</v>
      </c>
      <c r="H204" s="274">
        <v>0</v>
      </c>
      <c r="I204" s="274">
        <v>0</v>
      </c>
      <c r="J204" s="272">
        <v>0.80052055333663408</v>
      </c>
      <c r="K204" s="270">
        <v>2.4730112992574473E-2</v>
      </c>
      <c r="L204" s="270">
        <v>4.0076690264455476E-2</v>
      </c>
      <c r="M204" s="275">
        <v>6.9084884967455986</v>
      </c>
      <c r="N204" s="425">
        <v>-2.8516590466929788E-2</v>
      </c>
      <c r="O204" s="450">
        <f t="shared" si="3"/>
        <v>6.8684118064811432</v>
      </c>
      <c r="R204" s="440"/>
    </row>
    <row r="205" spans="1:18" x14ac:dyDescent="0.25">
      <c r="A205" s="265" t="s">
        <v>440</v>
      </c>
      <c r="B205" s="265" t="s">
        <v>441</v>
      </c>
      <c r="C205" s="449">
        <v>8.8754487673209077</v>
      </c>
      <c r="D205" s="274">
        <v>2.0680340615710002</v>
      </c>
      <c r="E205" s="272">
        <v>4.2814619487645187</v>
      </c>
      <c r="F205" s="279">
        <v>0</v>
      </c>
      <c r="G205" s="452">
        <v>0.13281593154009161</v>
      </c>
      <c r="H205" s="274">
        <v>0</v>
      </c>
      <c r="I205" s="274">
        <v>0</v>
      </c>
      <c r="J205" s="272">
        <v>1.4384947201134985</v>
      </c>
      <c r="K205" s="270">
        <v>0.18254342574224097</v>
      </c>
      <c r="L205" s="270">
        <v>2.2651232774477441E-2</v>
      </c>
      <c r="M205" s="275">
        <v>8.1260013205058268</v>
      </c>
      <c r="N205" s="425">
        <v>-8.4440512977160126E-2</v>
      </c>
      <c r="O205" s="450">
        <f t="shared" si="3"/>
        <v>8.10335008773135</v>
      </c>
      <c r="R205" s="440"/>
    </row>
    <row r="206" spans="1:18" x14ac:dyDescent="0.25">
      <c r="A206" s="265" t="s">
        <v>442</v>
      </c>
      <c r="B206" s="286" t="s">
        <v>1272</v>
      </c>
      <c r="C206" s="449">
        <v>419.56725688218614</v>
      </c>
      <c r="D206" s="274">
        <v>257.09667126271097</v>
      </c>
      <c r="E206" s="272">
        <v>134.34784824486772</v>
      </c>
      <c r="F206" s="279">
        <v>5.3204662776331304</v>
      </c>
      <c r="G206" s="452">
        <v>0</v>
      </c>
      <c r="H206" s="274">
        <v>3.265943</v>
      </c>
      <c r="I206" s="274">
        <v>2.6779630000000001</v>
      </c>
      <c r="J206" s="272">
        <v>9.9890372572347292</v>
      </c>
      <c r="K206" s="270">
        <v>0</v>
      </c>
      <c r="L206" s="270">
        <v>0</v>
      </c>
      <c r="M206" s="275">
        <v>412.6979290424465</v>
      </c>
      <c r="N206" s="425">
        <v>-1.6372411638567251E-2</v>
      </c>
      <c r="O206" s="450">
        <f t="shared" si="3"/>
        <v>412.6979290424465</v>
      </c>
      <c r="R206" s="440"/>
    </row>
    <row r="207" spans="1:18" x14ac:dyDescent="0.25">
      <c r="A207" s="265" t="s">
        <v>444</v>
      </c>
      <c r="B207" s="265" t="s">
        <v>445</v>
      </c>
      <c r="C207" s="449">
        <v>12.030288633342902</v>
      </c>
      <c r="D207" s="274">
        <v>4.6539766366790003</v>
      </c>
      <c r="E207" s="272">
        <v>5.4413755799092947</v>
      </c>
      <c r="F207" s="279">
        <v>0</v>
      </c>
      <c r="G207" s="452">
        <v>3.7705504234971245E-2</v>
      </c>
      <c r="H207" s="274">
        <v>0</v>
      </c>
      <c r="I207" s="274">
        <v>0</v>
      </c>
      <c r="J207" s="272">
        <v>1.4480656425240503</v>
      </c>
      <c r="K207" s="270">
        <v>0</v>
      </c>
      <c r="L207" s="270">
        <v>0</v>
      </c>
      <c r="M207" s="275">
        <v>11.581123363347315</v>
      </c>
      <c r="N207" s="425">
        <v>-3.7336200625369055E-2</v>
      </c>
      <c r="O207" s="450">
        <f t="shared" si="3"/>
        <v>11.581123363347315</v>
      </c>
      <c r="R207" s="440"/>
    </row>
    <row r="208" spans="1:18" x14ac:dyDescent="0.25">
      <c r="A208" s="265" t="s">
        <v>446</v>
      </c>
      <c r="B208" s="265" t="s">
        <v>954</v>
      </c>
      <c r="C208" s="449">
        <v>180.84564802759394</v>
      </c>
      <c r="D208" s="274">
        <v>63.529464440635003</v>
      </c>
      <c r="E208" s="272">
        <v>102.92535558763586</v>
      </c>
      <c r="F208" s="279">
        <v>4.0759774061837497</v>
      </c>
      <c r="G208" s="452">
        <v>0</v>
      </c>
      <c r="H208" s="274">
        <v>0</v>
      </c>
      <c r="I208" s="274">
        <v>1.0023299999999999</v>
      </c>
      <c r="J208" s="272">
        <v>5.3670707208970754</v>
      </c>
      <c r="K208" s="270">
        <v>0</v>
      </c>
      <c r="L208" s="270">
        <v>0.34397672971878196</v>
      </c>
      <c r="M208" s="275">
        <v>177.24417488507044</v>
      </c>
      <c r="N208" s="425">
        <v>-1.9914624331872115E-2</v>
      </c>
      <c r="O208" s="450">
        <f t="shared" si="3"/>
        <v>176.90019815535166</v>
      </c>
      <c r="R208" s="440"/>
    </row>
    <row r="209" spans="1:18" x14ac:dyDescent="0.25">
      <c r="A209" s="265" t="s">
        <v>448</v>
      </c>
      <c r="B209" s="265" t="s">
        <v>449</v>
      </c>
      <c r="C209" s="449">
        <v>6.3737786677913135</v>
      </c>
      <c r="D209" s="274">
        <v>1.490393698339</v>
      </c>
      <c r="E209" s="272">
        <v>3.4200831426571292</v>
      </c>
      <c r="F209" s="279">
        <v>0</v>
      </c>
      <c r="G209" s="452">
        <v>4.8771397578519032E-2</v>
      </c>
      <c r="H209" s="274">
        <v>0</v>
      </c>
      <c r="I209" s="274">
        <v>0</v>
      </c>
      <c r="J209" s="272">
        <v>0.56109425388990553</v>
      </c>
      <c r="K209" s="270">
        <v>0.14581632326449606</v>
      </c>
      <c r="L209" s="270">
        <v>2.7822538979953498E-2</v>
      </c>
      <c r="M209" s="275">
        <v>5.6939813547090026</v>
      </c>
      <c r="N209" s="425">
        <v>-0.1066553058262814</v>
      </c>
      <c r="O209" s="450">
        <f t="shared" si="3"/>
        <v>5.666158815729049</v>
      </c>
      <c r="R209" s="440"/>
    </row>
    <row r="210" spans="1:18" x14ac:dyDescent="0.25">
      <c r="A210" s="265" t="s">
        <v>450</v>
      </c>
      <c r="B210" s="265" t="s">
        <v>451</v>
      </c>
      <c r="C210" s="449">
        <v>13.429030098715312</v>
      </c>
      <c r="D210" s="274">
        <v>3.4863850601299999</v>
      </c>
      <c r="E210" s="272">
        <v>6.0139411262446982</v>
      </c>
      <c r="F210" s="279">
        <v>0</v>
      </c>
      <c r="G210" s="452">
        <v>0.12995510266722354</v>
      </c>
      <c r="H210" s="274">
        <v>0</v>
      </c>
      <c r="I210" s="274">
        <v>0</v>
      </c>
      <c r="J210" s="272">
        <v>2.6979282753619267</v>
      </c>
      <c r="K210" s="270">
        <v>0.19521991403266348</v>
      </c>
      <c r="L210" s="270">
        <v>2.0348822081419644E-2</v>
      </c>
      <c r="M210" s="275">
        <v>12.54377830051793</v>
      </c>
      <c r="N210" s="425">
        <v>-6.5920754640506007E-2</v>
      </c>
      <c r="O210" s="450">
        <f t="shared" si="3"/>
        <v>12.52342947843651</v>
      </c>
      <c r="R210" s="440"/>
    </row>
    <row r="211" spans="1:18" x14ac:dyDescent="0.25">
      <c r="A211" s="265" t="s">
        <v>452</v>
      </c>
      <c r="B211" s="265" t="s">
        <v>945</v>
      </c>
      <c r="C211" s="449">
        <v>60.884671813485006</v>
      </c>
      <c r="D211" s="274">
        <v>32.468299555103997</v>
      </c>
      <c r="E211" s="272">
        <v>27.156109151446131</v>
      </c>
      <c r="F211" s="279">
        <v>0</v>
      </c>
      <c r="G211" s="452">
        <v>0</v>
      </c>
      <c r="H211" s="274">
        <v>0</v>
      </c>
      <c r="I211" s="274">
        <v>0</v>
      </c>
      <c r="J211" s="272">
        <v>0</v>
      </c>
      <c r="K211" s="270">
        <v>0</v>
      </c>
      <c r="L211" s="270">
        <v>0</v>
      </c>
      <c r="M211" s="275">
        <v>59.624408706550128</v>
      </c>
      <c r="N211" s="425">
        <v>-2.069918535153786E-2</v>
      </c>
      <c r="O211" s="450">
        <f t="shared" si="3"/>
        <v>59.624408706550128</v>
      </c>
      <c r="R211" s="440"/>
    </row>
    <row r="212" spans="1:18" x14ac:dyDescent="0.25">
      <c r="A212" s="265" t="s">
        <v>454</v>
      </c>
      <c r="B212" s="265" t="s">
        <v>455</v>
      </c>
      <c r="C212" s="449">
        <v>139.72083732536615</v>
      </c>
      <c r="D212" s="274">
        <v>48.545195692242004</v>
      </c>
      <c r="E212" s="272">
        <v>82.202735059840052</v>
      </c>
      <c r="F212" s="279">
        <v>1.6118183345066608</v>
      </c>
      <c r="G212" s="452">
        <v>0</v>
      </c>
      <c r="H212" s="274">
        <v>0</v>
      </c>
      <c r="I212" s="274">
        <v>0.75125200000000003</v>
      </c>
      <c r="J212" s="272">
        <v>4.1498368544608217</v>
      </c>
      <c r="K212" s="270">
        <v>0</v>
      </c>
      <c r="L212" s="270">
        <v>0.55658212467413182</v>
      </c>
      <c r="M212" s="275">
        <v>137.81742006572367</v>
      </c>
      <c r="N212" s="425">
        <v>-1.3623002095313939E-2</v>
      </c>
      <c r="O212" s="450">
        <f t="shared" si="3"/>
        <v>137.26083794104954</v>
      </c>
      <c r="R212" s="440"/>
    </row>
    <row r="213" spans="1:18" x14ac:dyDescent="0.25">
      <c r="A213" s="265" t="s">
        <v>456</v>
      </c>
      <c r="B213" s="265" t="s">
        <v>457</v>
      </c>
      <c r="C213" s="449">
        <v>10.52218875064835</v>
      </c>
      <c r="D213" s="274">
        <v>2.5642725901889998</v>
      </c>
      <c r="E213" s="272">
        <v>5.3012166857714726</v>
      </c>
      <c r="F213" s="279">
        <v>0</v>
      </c>
      <c r="G213" s="452">
        <v>7.3881798652888853E-2</v>
      </c>
      <c r="H213" s="274">
        <v>0</v>
      </c>
      <c r="I213" s="274">
        <v>0</v>
      </c>
      <c r="J213" s="272">
        <v>1.7270741001561314</v>
      </c>
      <c r="K213" s="270">
        <v>0.37450872475583596</v>
      </c>
      <c r="L213" s="270">
        <v>3.1516823315117008E-2</v>
      </c>
      <c r="M213" s="275">
        <v>10.072470722840446</v>
      </c>
      <c r="N213" s="425">
        <v>-4.2739969645592395E-2</v>
      </c>
      <c r="O213" s="450">
        <f t="shared" si="3"/>
        <v>10.040953899525329</v>
      </c>
      <c r="R213" s="440"/>
    </row>
    <row r="214" spans="1:18" x14ac:dyDescent="0.25">
      <c r="A214" s="265" t="s">
        <v>458</v>
      </c>
      <c r="B214" s="265" t="s">
        <v>459</v>
      </c>
      <c r="C214" s="449">
        <v>11.74552163871992</v>
      </c>
      <c r="D214" s="274">
        <v>2.4941905214799998</v>
      </c>
      <c r="E214" s="272">
        <v>5.8425787941322005</v>
      </c>
      <c r="F214" s="279">
        <v>0</v>
      </c>
      <c r="G214" s="452">
        <v>6.5159085102683464E-2</v>
      </c>
      <c r="H214" s="274">
        <v>0</v>
      </c>
      <c r="I214" s="274">
        <v>0</v>
      </c>
      <c r="J214" s="272">
        <v>2.0329274037734222</v>
      </c>
      <c r="K214" s="270">
        <v>0.34745714220239998</v>
      </c>
      <c r="L214" s="270">
        <v>3.9284319008827756E-2</v>
      </c>
      <c r="M214" s="275">
        <v>10.821597265699534</v>
      </c>
      <c r="N214" s="425">
        <v>-7.8661842482551425E-2</v>
      </c>
      <c r="O214" s="450">
        <f t="shared" si="3"/>
        <v>10.782312946690706</v>
      </c>
      <c r="R214" s="440"/>
    </row>
    <row r="215" spans="1:18" x14ac:dyDescent="0.25">
      <c r="A215" s="265" t="s">
        <v>460</v>
      </c>
      <c r="B215" s="265" t="s">
        <v>461</v>
      </c>
      <c r="C215" s="449">
        <v>16.229055016353357</v>
      </c>
      <c r="D215" s="274">
        <v>2.1289595223590001</v>
      </c>
      <c r="E215" s="272">
        <v>9.1589192948037716</v>
      </c>
      <c r="F215" s="279">
        <v>0</v>
      </c>
      <c r="G215" s="452">
        <v>0.11472120169904049</v>
      </c>
      <c r="H215" s="274">
        <v>0</v>
      </c>
      <c r="I215" s="274">
        <v>0</v>
      </c>
      <c r="J215" s="272">
        <v>4.4129969745745719</v>
      </c>
      <c r="K215" s="270">
        <v>0</v>
      </c>
      <c r="L215" s="270">
        <v>0.1448111203389241</v>
      </c>
      <c r="M215" s="275">
        <v>15.960408113775308</v>
      </c>
      <c r="N215" s="425">
        <v>-1.6553453192890387E-2</v>
      </c>
      <c r="O215" s="450">
        <f t="shared" si="3"/>
        <v>15.815596993436385</v>
      </c>
      <c r="R215" s="440"/>
    </row>
    <row r="216" spans="1:18" x14ac:dyDescent="0.25">
      <c r="A216" s="265" t="s">
        <v>462</v>
      </c>
      <c r="B216" s="265" t="s">
        <v>463</v>
      </c>
      <c r="C216" s="449">
        <v>119.19199218686123</v>
      </c>
      <c r="D216" s="274">
        <v>64.025895778096995</v>
      </c>
      <c r="E216" s="272">
        <v>47.18473317373163</v>
      </c>
      <c r="F216" s="279">
        <v>1.8648908840493859</v>
      </c>
      <c r="G216" s="452">
        <v>0</v>
      </c>
      <c r="H216" s="274">
        <v>0.74922900000000003</v>
      </c>
      <c r="I216" s="274">
        <v>0.761324</v>
      </c>
      <c r="J216" s="272">
        <v>2.9572320172830788</v>
      </c>
      <c r="K216" s="270">
        <v>0</v>
      </c>
      <c r="L216" s="270">
        <v>0</v>
      </c>
      <c r="M216" s="275">
        <v>117.54330485316108</v>
      </c>
      <c r="N216" s="425">
        <v>-1.3832198820164454E-2</v>
      </c>
      <c r="O216" s="450">
        <f t="shared" si="3"/>
        <v>117.54330485316108</v>
      </c>
      <c r="R216" s="440"/>
    </row>
    <row r="217" spans="1:18" x14ac:dyDescent="0.25">
      <c r="A217" s="265" t="s">
        <v>464</v>
      </c>
      <c r="B217" s="265" t="s">
        <v>465</v>
      </c>
      <c r="C217" s="449">
        <v>178.39934333472669</v>
      </c>
      <c r="D217" s="274">
        <v>60.803552656275997</v>
      </c>
      <c r="E217" s="272">
        <v>99.266123720374225</v>
      </c>
      <c r="F217" s="279">
        <v>3.9315407267513871</v>
      </c>
      <c r="G217" s="452">
        <v>0</v>
      </c>
      <c r="H217" s="274">
        <v>0</v>
      </c>
      <c r="I217" s="274">
        <v>0.91213599999999995</v>
      </c>
      <c r="J217" s="272">
        <v>9.5071792064878604</v>
      </c>
      <c r="K217" s="270">
        <v>0</v>
      </c>
      <c r="L217" s="270">
        <v>4.1579685689751931E-3</v>
      </c>
      <c r="M217" s="275">
        <v>174.42469027845843</v>
      </c>
      <c r="N217" s="425">
        <v>-2.2279527390472027E-2</v>
      </c>
      <c r="O217" s="450">
        <f t="shared" si="3"/>
        <v>174.42053230988947</v>
      </c>
      <c r="R217" s="440"/>
    </row>
    <row r="218" spans="1:18" x14ac:dyDescent="0.25">
      <c r="A218" s="265" t="s">
        <v>466</v>
      </c>
      <c r="B218" s="265" t="s">
        <v>467</v>
      </c>
      <c r="C218" s="449">
        <v>9.4249273233759432</v>
      </c>
      <c r="D218" s="274">
        <v>1.2011501222860002</v>
      </c>
      <c r="E218" s="272">
        <v>6.7275995192447002</v>
      </c>
      <c r="F218" s="279">
        <v>0</v>
      </c>
      <c r="G218" s="452">
        <v>6.9604334751565841E-2</v>
      </c>
      <c r="H218" s="274">
        <v>0</v>
      </c>
      <c r="I218" s="274">
        <v>0</v>
      </c>
      <c r="J218" s="272">
        <v>0.98357493155874842</v>
      </c>
      <c r="K218" s="270">
        <v>0</v>
      </c>
      <c r="L218" s="270">
        <v>7.1307260745906625E-2</v>
      </c>
      <c r="M218" s="275">
        <v>9.0532361685869223</v>
      </c>
      <c r="N218" s="425">
        <v>-3.943703139939797E-2</v>
      </c>
      <c r="O218" s="450">
        <f t="shared" si="3"/>
        <v>8.9819289078410165</v>
      </c>
      <c r="R218" s="440"/>
    </row>
    <row r="219" spans="1:18" x14ac:dyDescent="0.25">
      <c r="A219" s="265" t="s">
        <v>468</v>
      </c>
      <c r="B219" s="265" t="s">
        <v>469</v>
      </c>
      <c r="C219" s="449">
        <v>18.765856463393021</v>
      </c>
      <c r="D219" s="274">
        <v>4.4557753046009996</v>
      </c>
      <c r="E219" s="272">
        <v>11.353366453304789</v>
      </c>
      <c r="F219" s="279">
        <v>0</v>
      </c>
      <c r="G219" s="452">
        <v>0.12882319532324335</v>
      </c>
      <c r="H219" s="274">
        <v>0</v>
      </c>
      <c r="I219" s="274">
        <v>0</v>
      </c>
      <c r="J219" s="272">
        <v>1.4897368883580129</v>
      </c>
      <c r="K219" s="270">
        <v>0</v>
      </c>
      <c r="L219" s="270">
        <v>0.1107299744627185</v>
      </c>
      <c r="M219" s="275">
        <v>17.538431816049762</v>
      </c>
      <c r="N219" s="425">
        <v>-6.5407334311526039E-2</v>
      </c>
      <c r="O219" s="450">
        <f t="shared" si="3"/>
        <v>17.427701841587044</v>
      </c>
      <c r="R219" s="440"/>
    </row>
    <row r="220" spans="1:18" x14ac:dyDescent="0.25">
      <c r="A220" s="265" t="s">
        <v>470</v>
      </c>
      <c r="B220" s="265" t="s">
        <v>471</v>
      </c>
      <c r="C220" s="449">
        <v>13.593340874155679</v>
      </c>
      <c r="D220" s="274">
        <v>4.4831107550610003</v>
      </c>
      <c r="E220" s="272">
        <v>6.3249014740283238</v>
      </c>
      <c r="F220" s="279">
        <v>0</v>
      </c>
      <c r="G220" s="452">
        <v>6.5206730449004088E-2</v>
      </c>
      <c r="H220" s="274">
        <v>0</v>
      </c>
      <c r="I220" s="274">
        <v>0</v>
      </c>
      <c r="J220" s="272">
        <v>1.9116051840274519</v>
      </c>
      <c r="K220" s="270">
        <v>3.0479984818831171E-2</v>
      </c>
      <c r="L220" s="270">
        <v>0</v>
      </c>
      <c r="M220" s="275">
        <v>12.815304128384613</v>
      </c>
      <c r="N220" s="425">
        <v>-5.7236609673366447E-2</v>
      </c>
      <c r="O220" s="450">
        <f t="shared" si="3"/>
        <v>12.815304128384613</v>
      </c>
      <c r="R220" s="440"/>
    </row>
    <row r="221" spans="1:18" x14ac:dyDescent="0.25">
      <c r="A221" s="265" t="s">
        <v>472</v>
      </c>
      <c r="B221" s="265" t="s">
        <v>473</v>
      </c>
      <c r="C221" s="449">
        <v>237.91045318001002</v>
      </c>
      <c r="D221" s="274">
        <v>128.87597619577198</v>
      </c>
      <c r="E221" s="272">
        <v>92.122296558659443</v>
      </c>
      <c r="F221" s="279">
        <v>3.6492213720085771</v>
      </c>
      <c r="G221" s="452">
        <v>0</v>
      </c>
      <c r="H221" s="274">
        <v>1.4146970000000001</v>
      </c>
      <c r="I221" s="274">
        <v>1.5075369999999999</v>
      </c>
      <c r="J221" s="272">
        <v>7.4245074361738261</v>
      </c>
      <c r="K221" s="270">
        <v>0</v>
      </c>
      <c r="L221" s="270">
        <v>0</v>
      </c>
      <c r="M221" s="275">
        <v>234.99423556261385</v>
      </c>
      <c r="N221" s="425">
        <v>-1.2257627096316257E-2</v>
      </c>
      <c r="O221" s="450">
        <f t="shared" si="3"/>
        <v>234.99423556261385</v>
      </c>
      <c r="R221" s="440"/>
    </row>
    <row r="222" spans="1:18" x14ac:dyDescent="0.25">
      <c r="A222" s="265" t="s">
        <v>474</v>
      </c>
      <c r="B222" s="265" t="s">
        <v>475</v>
      </c>
      <c r="C222" s="449">
        <v>13.913140237600318</v>
      </c>
      <c r="D222" s="274">
        <v>4.548902957668</v>
      </c>
      <c r="E222" s="272">
        <v>6.7492948157289225</v>
      </c>
      <c r="F222" s="279">
        <v>0</v>
      </c>
      <c r="G222" s="452">
        <v>5.1006846112816383E-2</v>
      </c>
      <c r="H222" s="274">
        <v>0</v>
      </c>
      <c r="I222" s="274">
        <v>0</v>
      </c>
      <c r="J222" s="272">
        <v>1.6301875673239801</v>
      </c>
      <c r="K222" s="270">
        <v>0</v>
      </c>
      <c r="L222" s="270">
        <v>0</v>
      </c>
      <c r="M222" s="275">
        <v>12.979392186833721</v>
      </c>
      <c r="N222" s="425">
        <v>-6.7112674408552259E-2</v>
      </c>
      <c r="O222" s="450">
        <f t="shared" si="3"/>
        <v>12.979392186833721</v>
      </c>
      <c r="R222" s="440"/>
    </row>
    <row r="223" spans="1:18" x14ac:dyDescent="0.25">
      <c r="A223" s="265" t="s">
        <v>476</v>
      </c>
      <c r="B223" s="265" t="s">
        <v>477</v>
      </c>
      <c r="C223" s="449">
        <v>251.68568498883835</v>
      </c>
      <c r="D223" s="274">
        <v>160.473040949851</v>
      </c>
      <c r="E223" s="272">
        <v>69.35317505709682</v>
      </c>
      <c r="F223" s="279">
        <v>2.7739328134690227</v>
      </c>
      <c r="G223" s="452">
        <v>0</v>
      </c>
      <c r="H223" s="274">
        <v>1.7886059999999999</v>
      </c>
      <c r="I223" s="274">
        <v>1.474974</v>
      </c>
      <c r="J223" s="272">
        <v>11.669223743872962</v>
      </c>
      <c r="K223" s="270">
        <v>0</v>
      </c>
      <c r="L223" s="270">
        <v>0</v>
      </c>
      <c r="M223" s="275">
        <v>247.53295256428981</v>
      </c>
      <c r="N223" s="425">
        <v>-1.6499676669067195E-2</v>
      </c>
      <c r="O223" s="450">
        <f t="shared" si="3"/>
        <v>247.53295256428981</v>
      </c>
      <c r="R223" s="440"/>
    </row>
    <row r="224" spans="1:18" x14ac:dyDescent="0.25">
      <c r="A224" s="265" t="s">
        <v>478</v>
      </c>
      <c r="B224" s="265" t="s">
        <v>479</v>
      </c>
      <c r="C224" s="449">
        <v>592.32986739290288</v>
      </c>
      <c r="D224" s="274">
        <v>222.69304880636997</v>
      </c>
      <c r="E224" s="272">
        <v>337.80665259117461</v>
      </c>
      <c r="F224" s="279">
        <v>13.377674300488948</v>
      </c>
      <c r="G224" s="452">
        <v>0</v>
      </c>
      <c r="H224" s="274">
        <v>1.8850309999999999</v>
      </c>
      <c r="I224" s="274">
        <v>4.1973500000000001</v>
      </c>
      <c r="J224" s="272">
        <v>4.3511978916897043</v>
      </c>
      <c r="K224" s="270">
        <v>3.1950106322192409</v>
      </c>
      <c r="L224" s="270">
        <v>1.6574868583180877</v>
      </c>
      <c r="M224" s="275">
        <v>589.16345208026053</v>
      </c>
      <c r="N224" s="425">
        <v>-5.3456958477868174E-3</v>
      </c>
      <c r="O224" s="450">
        <f t="shared" si="3"/>
        <v>587.50596522194246</v>
      </c>
      <c r="R224" s="440"/>
    </row>
    <row r="225" spans="1:18" x14ac:dyDescent="0.25">
      <c r="A225" s="265" t="s">
        <v>480</v>
      </c>
      <c r="B225" s="265" t="s">
        <v>481</v>
      </c>
      <c r="C225" s="449">
        <v>11.244361471301662</v>
      </c>
      <c r="D225" s="274">
        <v>3.6223648797069998</v>
      </c>
      <c r="E225" s="272">
        <v>5.5956270445997962</v>
      </c>
      <c r="F225" s="279">
        <v>0</v>
      </c>
      <c r="G225" s="452">
        <v>5.3689092619599622E-2</v>
      </c>
      <c r="H225" s="274">
        <v>0</v>
      </c>
      <c r="I225" s="274">
        <v>0</v>
      </c>
      <c r="J225" s="272">
        <v>1.150249589456223</v>
      </c>
      <c r="K225" s="270">
        <v>0.2489186799280825</v>
      </c>
      <c r="L225" s="270">
        <v>0</v>
      </c>
      <c r="M225" s="275">
        <v>10.670849286310702</v>
      </c>
      <c r="N225" s="425">
        <v>-5.1004424435722964E-2</v>
      </c>
      <c r="O225" s="450">
        <f t="shared" si="3"/>
        <v>10.670849286310702</v>
      </c>
      <c r="R225" s="440"/>
    </row>
    <row r="226" spans="1:18" x14ac:dyDescent="0.25">
      <c r="A226" s="265" t="s">
        <v>482</v>
      </c>
      <c r="B226" s="265" t="s">
        <v>483</v>
      </c>
      <c r="C226" s="449">
        <v>7.5434604241222498</v>
      </c>
      <c r="D226" s="274">
        <v>1.9443645550440001</v>
      </c>
      <c r="E226" s="272">
        <v>3.0013538583798787</v>
      </c>
      <c r="F226" s="279">
        <v>0</v>
      </c>
      <c r="G226" s="452">
        <v>0.14111790447998618</v>
      </c>
      <c r="H226" s="274">
        <v>0</v>
      </c>
      <c r="I226" s="274">
        <v>0</v>
      </c>
      <c r="J226" s="272">
        <v>1.4384318471955997</v>
      </c>
      <c r="K226" s="270">
        <v>0.24475236694066818</v>
      </c>
      <c r="L226" s="270">
        <v>0</v>
      </c>
      <c r="M226" s="275">
        <v>6.7700205320401325</v>
      </c>
      <c r="N226" s="425">
        <v>-0.10253117914012441</v>
      </c>
      <c r="O226" s="450">
        <f t="shared" si="3"/>
        <v>6.7700205320401325</v>
      </c>
      <c r="R226" s="440"/>
    </row>
    <row r="227" spans="1:18" x14ac:dyDescent="0.25">
      <c r="A227" s="265" t="s">
        <v>484</v>
      </c>
      <c r="B227" s="265" t="s">
        <v>485</v>
      </c>
      <c r="C227" s="449">
        <v>10.399402943250063</v>
      </c>
      <c r="D227" s="274">
        <v>3.323104465968</v>
      </c>
      <c r="E227" s="272">
        <v>5.4885877980673516</v>
      </c>
      <c r="F227" s="279">
        <v>0</v>
      </c>
      <c r="G227" s="452">
        <v>4.3726989892691796E-2</v>
      </c>
      <c r="H227" s="274">
        <v>0</v>
      </c>
      <c r="I227" s="274">
        <v>0</v>
      </c>
      <c r="J227" s="272">
        <v>1.0971392484118778</v>
      </c>
      <c r="K227" s="270">
        <v>0</v>
      </c>
      <c r="L227" s="270">
        <v>5.0621949047571658E-3</v>
      </c>
      <c r="M227" s="275">
        <v>9.9576206972446784</v>
      </c>
      <c r="N227" s="425">
        <v>-4.2481500949257123E-2</v>
      </c>
      <c r="O227" s="450">
        <f t="shared" si="3"/>
        <v>9.9525585023399206</v>
      </c>
      <c r="R227" s="440"/>
    </row>
    <row r="228" spans="1:18" x14ac:dyDescent="0.25">
      <c r="A228" s="265" t="s">
        <v>486</v>
      </c>
      <c r="B228" s="265" t="s">
        <v>487</v>
      </c>
      <c r="C228" s="449">
        <v>118.75459776676236</v>
      </c>
      <c r="D228" s="274">
        <v>54.859693313653992</v>
      </c>
      <c r="E228" s="272">
        <v>56.804127901205476</v>
      </c>
      <c r="F228" s="279">
        <v>2.2489442860879527</v>
      </c>
      <c r="G228" s="452">
        <v>0</v>
      </c>
      <c r="H228" s="274">
        <v>0.53331099999999998</v>
      </c>
      <c r="I228" s="274">
        <v>0.78319399999999995</v>
      </c>
      <c r="J228" s="272">
        <v>1.6732287055528301</v>
      </c>
      <c r="K228" s="270">
        <v>0</v>
      </c>
      <c r="L228" s="270">
        <v>0</v>
      </c>
      <c r="M228" s="275">
        <v>116.90249920650025</v>
      </c>
      <c r="N228" s="425">
        <v>-1.5596015607746696E-2</v>
      </c>
      <c r="O228" s="450">
        <f t="shared" si="3"/>
        <v>116.90249920650025</v>
      </c>
      <c r="R228" s="440"/>
    </row>
    <row r="229" spans="1:18" x14ac:dyDescent="0.25">
      <c r="A229" s="265" t="s">
        <v>488</v>
      </c>
      <c r="B229" s="265" t="s">
        <v>489</v>
      </c>
      <c r="C229" s="449">
        <v>16.356271402611629</v>
      </c>
      <c r="D229" s="274">
        <v>2.5456786845220001</v>
      </c>
      <c r="E229" s="272">
        <v>10.469584356254117</v>
      </c>
      <c r="F229" s="279">
        <v>0</v>
      </c>
      <c r="G229" s="452">
        <v>3.684222595753231E-2</v>
      </c>
      <c r="H229" s="274">
        <v>0</v>
      </c>
      <c r="I229" s="274">
        <v>0</v>
      </c>
      <c r="J229" s="272">
        <v>1.9917533650368278</v>
      </c>
      <c r="K229" s="270">
        <v>0</v>
      </c>
      <c r="L229" s="270">
        <v>0.1406232315445981</v>
      </c>
      <c r="M229" s="275">
        <v>15.184481863315076</v>
      </c>
      <c r="N229" s="425">
        <v>-7.1641605256651059E-2</v>
      </c>
      <c r="O229" s="450">
        <f t="shared" si="3"/>
        <v>15.043858631770478</v>
      </c>
      <c r="R229" s="440"/>
    </row>
    <row r="230" spans="1:18" x14ac:dyDescent="0.25">
      <c r="A230" s="265" t="s">
        <v>490</v>
      </c>
      <c r="B230" s="265" t="s">
        <v>491</v>
      </c>
      <c r="C230" s="449">
        <v>13.052123459855013</v>
      </c>
      <c r="D230" s="274">
        <v>3.6343366262360002</v>
      </c>
      <c r="E230" s="272">
        <v>5.5993287163210468</v>
      </c>
      <c r="F230" s="279">
        <v>0</v>
      </c>
      <c r="G230" s="452">
        <v>0.14076398078342223</v>
      </c>
      <c r="H230" s="274">
        <v>0</v>
      </c>
      <c r="I230" s="274">
        <v>0</v>
      </c>
      <c r="J230" s="272">
        <v>2.3474755886763172</v>
      </c>
      <c r="K230" s="270">
        <v>0.28850068780773169</v>
      </c>
      <c r="L230" s="270">
        <v>0</v>
      </c>
      <c r="M230" s="275">
        <v>12.010405599824518</v>
      </c>
      <c r="N230" s="425">
        <v>-7.9812136564180708E-2</v>
      </c>
      <c r="O230" s="450">
        <f t="shared" si="3"/>
        <v>12.010405599824518</v>
      </c>
      <c r="R230" s="440"/>
    </row>
    <row r="231" spans="1:18" x14ac:dyDescent="0.25">
      <c r="A231" s="265" t="s">
        <v>492</v>
      </c>
      <c r="B231" s="265" t="s">
        <v>493</v>
      </c>
      <c r="C231" s="449">
        <v>115.1961726983117</v>
      </c>
      <c r="D231" s="274">
        <v>45.268388849423999</v>
      </c>
      <c r="E231" s="272">
        <v>62.025411578161716</v>
      </c>
      <c r="F231" s="279">
        <v>2.4709512011217476</v>
      </c>
      <c r="G231" s="452">
        <v>0</v>
      </c>
      <c r="H231" s="274">
        <v>0.329959</v>
      </c>
      <c r="I231" s="274">
        <v>0.76431899999999997</v>
      </c>
      <c r="J231" s="272">
        <v>2.0843595221413174</v>
      </c>
      <c r="K231" s="270">
        <v>0.1649203825691937</v>
      </c>
      <c r="L231" s="270">
        <v>0</v>
      </c>
      <c r="M231" s="275">
        <v>113.10830953341797</v>
      </c>
      <c r="N231" s="425">
        <v>-1.8124414344577719E-2</v>
      </c>
      <c r="O231" s="450">
        <f t="shared" si="3"/>
        <v>113.10830953341797</v>
      </c>
      <c r="R231" s="440"/>
    </row>
    <row r="232" spans="1:18" x14ac:dyDescent="0.25">
      <c r="A232" s="265" t="s">
        <v>494</v>
      </c>
      <c r="B232" s="265" t="s">
        <v>495</v>
      </c>
      <c r="C232" s="449">
        <v>12.368381103562282</v>
      </c>
      <c r="D232" s="274">
        <v>3.9479686660749995</v>
      </c>
      <c r="E232" s="272">
        <v>5.4482978335381578</v>
      </c>
      <c r="F232" s="279">
        <v>0</v>
      </c>
      <c r="G232" s="452">
        <v>8.5489650814783089E-2</v>
      </c>
      <c r="H232" s="274">
        <v>0</v>
      </c>
      <c r="I232" s="274">
        <v>0</v>
      </c>
      <c r="J232" s="272">
        <v>1.694985822233253</v>
      </c>
      <c r="K232" s="270">
        <v>0.38821162243193424</v>
      </c>
      <c r="L232" s="270">
        <v>0</v>
      </c>
      <c r="M232" s="275">
        <v>11.564953595093126</v>
      </c>
      <c r="N232" s="425">
        <v>-6.4958178579875459E-2</v>
      </c>
      <c r="O232" s="450">
        <f t="shared" si="3"/>
        <v>11.564953595093126</v>
      </c>
      <c r="R232" s="440"/>
    </row>
    <row r="233" spans="1:18" x14ac:dyDescent="0.25">
      <c r="A233" s="265" t="s">
        <v>496</v>
      </c>
      <c r="B233" s="265" t="s">
        <v>497</v>
      </c>
      <c r="C233" s="449">
        <v>147.25349220874693</v>
      </c>
      <c r="D233" s="274">
        <v>41.377709644999001</v>
      </c>
      <c r="E233" s="272">
        <v>93.396691284836521</v>
      </c>
      <c r="F233" s="279">
        <v>3.6937595469773261</v>
      </c>
      <c r="G233" s="452">
        <v>0</v>
      </c>
      <c r="H233" s="274">
        <v>0</v>
      </c>
      <c r="I233" s="274">
        <v>0.92807399999999995</v>
      </c>
      <c r="J233" s="272">
        <v>5.0958193357689456</v>
      </c>
      <c r="K233" s="270">
        <v>0</v>
      </c>
      <c r="L233" s="270">
        <v>0.93058723841914104</v>
      </c>
      <c r="M233" s="275">
        <v>145.42264105100094</v>
      </c>
      <c r="N233" s="425">
        <v>-1.2433329290082827E-2</v>
      </c>
      <c r="O233" s="450">
        <f t="shared" si="3"/>
        <v>144.49205381258179</v>
      </c>
      <c r="R233" s="440"/>
    </row>
    <row r="234" spans="1:18" x14ac:dyDescent="0.25">
      <c r="A234" s="265" t="s">
        <v>498</v>
      </c>
      <c r="B234" s="265" t="s">
        <v>499</v>
      </c>
      <c r="C234" s="449">
        <v>157.47507635598538</v>
      </c>
      <c r="D234" s="274">
        <v>67.703041939377002</v>
      </c>
      <c r="E234" s="272">
        <v>80.588186978956998</v>
      </c>
      <c r="F234" s="279">
        <v>3.1905869523914157</v>
      </c>
      <c r="G234" s="452">
        <v>0</v>
      </c>
      <c r="H234" s="274">
        <v>0.46389200000000003</v>
      </c>
      <c r="I234" s="274">
        <v>1.035684</v>
      </c>
      <c r="J234" s="272">
        <v>3.0142812235821022</v>
      </c>
      <c r="K234" s="270">
        <v>0</v>
      </c>
      <c r="L234" s="270">
        <v>0</v>
      </c>
      <c r="M234" s="275">
        <v>155.99567309430751</v>
      </c>
      <c r="N234" s="425">
        <v>-9.3945232217799383E-3</v>
      </c>
      <c r="O234" s="450">
        <f t="shared" si="3"/>
        <v>155.99567309430751</v>
      </c>
      <c r="R234" s="440"/>
    </row>
    <row r="235" spans="1:18" x14ac:dyDescent="0.25">
      <c r="A235" s="265" t="s">
        <v>500</v>
      </c>
      <c r="B235" s="265" t="s">
        <v>501</v>
      </c>
      <c r="C235" s="449">
        <v>7.7985986676790242</v>
      </c>
      <c r="D235" s="274">
        <v>2.2553637465850001</v>
      </c>
      <c r="E235" s="272">
        <v>4.2950988722096879</v>
      </c>
      <c r="F235" s="279">
        <v>0</v>
      </c>
      <c r="G235" s="452">
        <v>1.7347286952068181E-2</v>
      </c>
      <c r="H235" s="274">
        <v>0</v>
      </c>
      <c r="I235" s="274">
        <v>0</v>
      </c>
      <c r="J235" s="272">
        <v>0.95896930780198453</v>
      </c>
      <c r="K235" s="270">
        <v>0</v>
      </c>
      <c r="L235" s="270">
        <v>2.1020803634655433E-2</v>
      </c>
      <c r="M235" s="275">
        <v>7.5478000171833965</v>
      </c>
      <c r="N235" s="425">
        <v>-3.2159450842758779E-2</v>
      </c>
      <c r="O235" s="450">
        <f t="shared" si="3"/>
        <v>7.5267792135487408</v>
      </c>
      <c r="R235" s="440"/>
    </row>
    <row r="236" spans="1:18" x14ac:dyDescent="0.25">
      <c r="A236" s="265" t="s">
        <v>502</v>
      </c>
      <c r="B236" s="265" t="s">
        <v>503</v>
      </c>
      <c r="C236" s="449">
        <v>11.357528547906105</v>
      </c>
      <c r="D236" s="274">
        <v>2.8173313044860002</v>
      </c>
      <c r="E236" s="272">
        <v>5.4524026866170958</v>
      </c>
      <c r="F236" s="279">
        <v>0</v>
      </c>
      <c r="G236" s="452">
        <v>4.7969115121770406E-2</v>
      </c>
      <c r="H236" s="274">
        <v>0</v>
      </c>
      <c r="I236" s="274">
        <v>0</v>
      </c>
      <c r="J236" s="272">
        <v>2.8459206178922467</v>
      </c>
      <c r="K236" s="270">
        <v>0</v>
      </c>
      <c r="L236" s="270">
        <v>2.5825517230868372E-2</v>
      </c>
      <c r="M236" s="275">
        <v>11.189449241347981</v>
      </c>
      <c r="N236" s="425">
        <v>-1.4798933222942312E-2</v>
      </c>
      <c r="O236" s="450">
        <f t="shared" si="3"/>
        <v>11.163623724117112</v>
      </c>
      <c r="R236" s="440"/>
    </row>
    <row r="237" spans="1:18" x14ac:dyDescent="0.25">
      <c r="A237" s="265" t="s">
        <v>504</v>
      </c>
      <c r="B237" s="265" t="s">
        <v>505</v>
      </c>
      <c r="C237" s="449">
        <v>369.92326406807399</v>
      </c>
      <c r="D237" s="274">
        <v>82.35695726694</v>
      </c>
      <c r="E237" s="272">
        <v>261.06945961963447</v>
      </c>
      <c r="F237" s="279">
        <v>10.339042522603631</v>
      </c>
      <c r="G237" s="452">
        <v>0</v>
      </c>
      <c r="H237" s="274">
        <v>0</v>
      </c>
      <c r="I237" s="274">
        <v>2.4344299999999999</v>
      </c>
      <c r="J237" s="272">
        <v>2.3677416266678444</v>
      </c>
      <c r="K237" s="270">
        <v>6.6482195934424384</v>
      </c>
      <c r="L237" s="270">
        <v>2.9619242116531082</v>
      </c>
      <c r="M237" s="275">
        <v>368.17777484094154</v>
      </c>
      <c r="N237" s="425">
        <v>-4.7185170457709957E-3</v>
      </c>
      <c r="O237" s="450">
        <f t="shared" si="3"/>
        <v>365.21585062928841</v>
      </c>
      <c r="R237" s="440"/>
    </row>
    <row r="238" spans="1:18" x14ac:dyDescent="0.25">
      <c r="A238" s="265" t="s">
        <v>506</v>
      </c>
      <c r="B238" s="265" t="s">
        <v>1089</v>
      </c>
      <c r="C238" s="449">
        <v>30.118972431052935</v>
      </c>
      <c r="D238" s="274">
        <v>9.3267883703300001</v>
      </c>
      <c r="E238" s="272">
        <v>19.720494394103312</v>
      </c>
      <c r="F238" s="279">
        <v>0</v>
      </c>
      <c r="G238" s="452">
        <v>0</v>
      </c>
      <c r="H238" s="274">
        <v>0</v>
      </c>
      <c r="I238" s="274">
        <v>0</v>
      </c>
      <c r="J238" s="272">
        <v>0</v>
      </c>
      <c r="K238" s="270">
        <v>0.41299787180076397</v>
      </c>
      <c r="L238" s="270">
        <v>9.3764732188858071E-2</v>
      </c>
      <c r="M238" s="275">
        <v>29.554045368422937</v>
      </c>
      <c r="N238" s="425">
        <v>-1.8756518467660372E-2</v>
      </c>
      <c r="O238" s="450">
        <f t="shared" si="3"/>
        <v>29.460280636234078</v>
      </c>
      <c r="R238" s="440"/>
    </row>
    <row r="239" spans="1:18" x14ac:dyDescent="0.25">
      <c r="A239" s="265" t="s">
        <v>508</v>
      </c>
      <c r="B239" s="265" t="s">
        <v>509</v>
      </c>
      <c r="C239" s="449">
        <v>27.822555292773082</v>
      </c>
      <c r="D239" s="274">
        <v>8.1728740292019992</v>
      </c>
      <c r="E239" s="272">
        <v>14.123750653922647</v>
      </c>
      <c r="F239" s="279">
        <v>0</v>
      </c>
      <c r="G239" s="452">
        <v>5.6063913875216434E-2</v>
      </c>
      <c r="H239" s="274">
        <v>0</v>
      </c>
      <c r="I239" s="274">
        <v>0</v>
      </c>
      <c r="J239" s="272">
        <v>4.2295891184164969</v>
      </c>
      <c r="K239" s="270">
        <v>0</v>
      </c>
      <c r="L239" s="270">
        <v>2.3672267646086573E-2</v>
      </c>
      <c r="M239" s="275">
        <v>26.605949983062452</v>
      </c>
      <c r="N239" s="425">
        <v>-4.3727303150571641E-2</v>
      </c>
      <c r="O239" s="450">
        <f t="shared" si="3"/>
        <v>26.582277715416364</v>
      </c>
      <c r="R239" s="440"/>
    </row>
    <row r="240" spans="1:18" x14ac:dyDescent="0.25">
      <c r="A240" s="265" t="s">
        <v>510</v>
      </c>
      <c r="B240" s="265" t="s">
        <v>511</v>
      </c>
      <c r="C240" s="449">
        <v>401.1237952034208</v>
      </c>
      <c r="D240" s="274">
        <v>121.448452936088</v>
      </c>
      <c r="E240" s="272">
        <v>261.38019947592551</v>
      </c>
      <c r="F240" s="279">
        <v>10.353141306678266</v>
      </c>
      <c r="G240" s="452">
        <v>0</v>
      </c>
      <c r="H240" s="274">
        <v>0.120654</v>
      </c>
      <c r="I240" s="274">
        <v>2.7292489999999998</v>
      </c>
      <c r="J240" s="272">
        <v>4.5156166098211159</v>
      </c>
      <c r="K240" s="270">
        <v>0</v>
      </c>
      <c r="L240" s="270">
        <v>1.7015825975049972</v>
      </c>
      <c r="M240" s="275">
        <v>402.24889592601784</v>
      </c>
      <c r="N240" s="425">
        <v>2.8048715534975195E-3</v>
      </c>
      <c r="O240" s="450">
        <f t="shared" si="3"/>
        <v>400.54731332851281</v>
      </c>
      <c r="R240" s="440"/>
    </row>
    <row r="241" spans="1:18" x14ac:dyDescent="0.25">
      <c r="A241" s="265" t="s">
        <v>512</v>
      </c>
      <c r="B241" s="265" t="s">
        <v>513</v>
      </c>
      <c r="C241" s="449">
        <v>260.93548469682378</v>
      </c>
      <c r="D241" s="274">
        <v>92.155917328282996</v>
      </c>
      <c r="E241" s="272">
        <v>148.49210569193184</v>
      </c>
      <c r="F241" s="279">
        <v>5.8805955334388615</v>
      </c>
      <c r="G241" s="452">
        <v>0</v>
      </c>
      <c r="H241" s="274">
        <v>4.1098000000000003E-2</v>
      </c>
      <c r="I241" s="274">
        <v>1.528251</v>
      </c>
      <c r="J241" s="272">
        <v>6.2445257128456388</v>
      </c>
      <c r="K241" s="270">
        <v>1.8779792836059643</v>
      </c>
      <c r="L241" s="270">
        <v>0.2776055177041194</v>
      </c>
      <c r="M241" s="275">
        <v>256.49807806780939</v>
      </c>
      <c r="N241" s="425">
        <v>-1.7005761535921926E-2</v>
      </c>
      <c r="O241" s="450">
        <f t="shared" si="3"/>
        <v>256.22047255010528</v>
      </c>
      <c r="R241" s="440"/>
    </row>
    <row r="242" spans="1:18" x14ac:dyDescent="0.25">
      <c r="A242" s="265" t="s">
        <v>514</v>
      </c>
      <c r="B242" s="265" t="s">
        <v>515</v>
      </c>
      <c r="C242" s="449">
        <v>19.377746193857259</v>
      </c>
      <c r="D242" s="274">
        <v>7.2615309215819996</v>
      </c>
      <c r="E242" s="272">
        <v>8.7015597865912095</v>
      </c>
      <c r="F242" s="279">
        <v>0</v>
      </c>
      <c r="G242" s="452">
        <v>4.1883805084887071E-3</v>
      </c>
      <c r="H242" s="274">
        <v>0</v>
      </c>
      <c r="I242" s="274">
        <v>0</v>
      </c>
      <c r="J242" s="272">
        <v>1.6672388808884671</v>
      </c>
      <c r="K242" s="270">
        <v>0</v>
      </c>
      <c r="L242" s="270">
        <v>0</v>
      </c>
      <c r="M242" s="275">
        <v>17.634517969570165</v>
      </c>
      <c r="N242" s="425">
        <v>-8.9960318751604706E-2</v>
      </c>
      <c r="O242" s="450">
        <f t="shared" si="3"/>
        <v>17.634517969570165</v>
      </c>
      <c r="R242" s="440"/>
    </row>
    <row r="243" spans="1:18" x14ac:dyDescent="0.25">
      <c r="A243" s="265" t="s">
        <v>516</v>
      </c>
      <c r="B243" s="265" t="s">
        <v>517</v>
      </c>
      <c r="C243" s="449">
        <v>246.60848247388509</v>
      </c>
      <c r="D243" s="274">
        <v>134.67662779727499</v>
      </c>
      <c r="E243" s="272">
        <v>97.095437931597914</v>
      </c>
      <c r="F243" s="279">
        <v>3.8457244383785874</v>
      </c>
      <c r="G243" s="452">
        <v>0</v>
      </c>
      <c r="H243" s="274">
        <v>1.3476729999999999</v>
      </c>
      <c r="I243" s="274">
        <v>1.5569539999999999</v>
      </c>
      <c r="J243" s="272">
        <v>4.2965569846717129</v>
      </c>
      <c r="K243" s="270">
        <v>0</v>
      </c>
      <c r="L243" s="270">
        <v>0</v>
      </c>
      <c r="M243" s="275">
        <v>242.81897415192321</v>
      </c>
      <c r="N243" s="425">
        <v>-1.5366496253279406E-2</v>
      </c>
      <c r="O243" s="450">
        <f t="shared" si="3"/>
        <v>242.81897415192321</v>
      </c>
      <c r="R243" s="440"/>
    </row>
    <row r="244" spans="1:18" x14ac:dyDescent="0.25">
      <c r="A244" s="265" t="s">
        <v>518</v>
      </c>
      <c r="B244" s="265" t="s">
        <v>519</v>
      </c>
      <c r="C244" s="449">
        <v>479.10212919555647</v>
      </c>
      <c r="D244" s="274">
        <v>140.20694925434299</v>
      </c>
      <c r="E244" s="272">
        <v>315.68052271740976</v>
      </c>
      <c r="F244" s="279">
        <v>12.500898925690233</v>
      </c>
      <c r="G244" s="452">
        <v>0</v>
      </c>
      <c r="H244" s="274">
        <v>0.80360200000000004</v>
      </c>
      <c r="I244" s="274">
        <v>3.5428299999999999</v>
      </c>
      <c r="J244" s="272">
        <v>3.1237477237470839</v>
      </c>
      <c r="K244" s="270">
        <v>0</v>
      </c>
      <c r="L244" s="270">
        <v>1.9844563810191813</v>
      </c>
      <c r="M244" s="275">
        <v>477.84300700220928</v>
      </c>
      <c r="N244" s="425">
        <v>-2.628087241986053E-3</v>
      </c>
      <c r="O244" s="450">
        <f t="shared" si="3"/>
        <v>475.85855062119009</v>
      </c>
      <c r="R244" s="440"/>
    </row>
    <row r="245" spans="1:18" x14ac:dyDescent="0.25">
      <c r="A245" s="265" t="s">
        <v>520</v>
      </c>
      <c r="B245" s="265" t="s">
        <v>1090</v>
      </c>
      <c r="C245" s="449">
        <v>41.142924017844003</v>
      </c>
      <c r="D245" s="274">
        <v>17.107758183721998</v>
      </c>
      <c r="E245" s="272">
        <v>23.235486965722206</v>
      </c>
      <c r="F245" s="279">
        <v>0</v>
      </c>
      <c r="G245" s="452">
        <v>0</v>
      </c>
      <c r="H245" s="274">
        <v>0</v>
      </c>
      <c r="I245" s="274">
        <v>0</v>
      </c>
      <c r="J245" s="272">
        <v>0</v>
      </c>
      <c r="K245" s="270">
        <v>0</v>
      </c>
      <c r="L245" s="270">
        <v>0</v>
      </c>
      <c r="M245" s="275">
        <v>40.343245149444208</v>
      </c>
      <c r="N245" s="425">
        <v>-1.9436607569577893E-2</v>
      </c>
      <c r="O245" s="450">
        <f t="shared" si="3"/>
        <v>40.343245149444208</v>
      </c>
      <c r="R245" s="440"/>
    </row>
    <row r="246" spans="1:18" x14ac:dyDescent="0.25">
      <c r="A246" s="265" t="s">
        <v>522</v>
      </c>
      <c r="B246" s="265" t="s">
        <v>523</v>
      </c>
      <c r="C246" s="449">
        <v>14.705129075995034</v>
      </c>
      <c r="D246" s="274">
        <v>4.215872222002</v>
      </c>
      <c r="E246" s="272">
        <v>8.0012158556325907</v>
      </c>
      <c r="F246" s="279">
        <v>0</v>
      </c>
      <c r="G246" s="452">
        <v>2.5293944815794896E-2</v>
      </c>
      <c r="H246" s="274">
        <v>0</v>
      </c>
      <c r="I246" s="274">
        <v>0</v>
      </c>
      <c r="J246" s="272">
        <v>1.8663185184550717</v>
      </c>
      <c r="K246" s="270">
        <v>0</v>
      </c>
      <c r="L246" s="270">
        <v>2.1345796113656022E-2</v>
      </c>
      <c r="M246" s="275">
        <v>14.130046337019113</v>
      </c>
      <c r="N246" s="425">
        <v>-3.9107629453909241E-2</v>
      </c>
      <c r="O246" s="450">
        <f t="shared" si="3"/>
        <v>14.108700540905458</v>
      </c>
      <c r="R246" s="440"/>
    </row>
    <row r="247" spans="1:18" x14ac:dyDescent="0.25">
      <c r="A247" s="265" t="s">
        <v>524</v>
      </c>
      <c r="B247" s="265" t="s">
        <v>525</v>
      </c>
      <c r="C247" s="449">
        <v>6.0964036417173819</v>
      </c>
      <c r="D247" s="274">
        <v>1.8006561763589999</v>
      </c>
      <c r="E247" s="272">
        <v>3.6308561948334388</v>
      </c>
      <c r="F247" s="279">
        <v>0</v>
      </c>
      <c r="G247" s="452">
        <v>1.4942900986221168E-2</v>
      </c>
      <c r="H247" s="274">
        <v>0</v>
      </c>
      <c r="I247" s="274">
        <v>0</v>
      </c>
      <c r="J247" s="272">
        <v>0.40774311133306906</v>
      </c>
      <c r="K247" s="270">
        <v>0</v>
      </c>
      <c r="L247" s="270">
        <v>2.031145227918409E-2</v>
      </c>
      <c r="M247" s="275">
        <v>5.8745098357909127</v>
      </c>
      <c r="N247" s="425">
        <v>-3.6397492516417572E-2</v>
      </c>
      <c r="O247" s="450">
        <f t="shared" si="3"/>
        <v>5.8541983835117284</v>
      </c>
      <c r="R247" s="440"/>
    </row>
    <row r="248" spans="1:18" x14ac:dyDescent="0.25">
      <c r="A248" s="265" t="s">
        <v>526</v>
      </c>
      <c r="B248" s="286" t="s">
        <v>1273</v>
      </c>
      <c r="C248" s="449">
        <v>181.33147691316793</v>
      </c>
      <c r="D248" s="274">
        <v>90.935851931201</v>
      </c>
      <c r="E248" s="272">
        <v>80.708742396838787</v>
      </c>
      <c r="F248" s="279">
        <v>3.2003156152986736</v>
      </c>
      <c r="G248" s="452">
        <v>0</v>
      </c>
      <c r="H248" s="274">
        <v>0.71593899999999999</v>
      </c>
      <c r="I248" s="274">
        <v>1.1273690000000001</v>
      </c>
      <c r="J248" s="272">
        <v>2.786529374434648</v>
      </c>
      <c r="K248" s="270">
        <v>0</v>
      </c>
      <c r="L248" s="270">
        <v>0</v>
      </c>
      <c r="M248" s="275">
        <v>179.47474731777308</v>
      </c>
      <c r="N248" s="425">
        <v>-1.0239422448888801E-2</v>
      </c>
      <c r="O248" s="450">
        <f t="shared" si="3"/>
        <v>179.47474731777308</v>
      </c>
      <c r="R248" s="440"/>
    </row>
    <row r="249" spans="1:18" x14ac:dyDescent="0.25">
      <c r="A249" s="265" t="s">
        <v>528</v>
      </c>
      <c r="B249" s="265" t="s">
        <v>529</v>
      </c>
      <c r="C249" s="449">
        <v>23.95915721748748</v>
      </c>
      <c r="D249" s="274">
        <v>7.3039760442450001</v>
      </c>
      <c r="E249" s="272">
        <v>12.910443204499385</v>
      </c>
      <c r="F249" s="279">
        <v>0</v>
      </c>
      <c r="G249" s="452">
        <v>0</v>
      </c>
      <c r="H249" s="274">
        <v>0</v>
      </c>
      <c r="I249" s="274">
        <v>0</v>
      </c>
      <c r="J249" s="272">
        <v>1.9951742630801841</v>
      </c>
      <c r="K249" s="270">
        <v>0</v>
      </c>
      <c r="L249" s="270">
        <v>5.5229461206262792E-2</v>
      </c>
      <c r="M249" s="275">
        <v>22.264822973030835</v>
      </c>
      <c r="N249" s="425">
        <v>-7.0717606177731998E-2</v>
      </c>
      <c r="O249" s="450">
        <f t="shared" si="3"/>
        <v>22.209593511824572</v>
      </c>
      <c r="R249" s="440"/>
    </row>
    <row r="250" spans="1:18" x14ac:dyDescent="0.25">
      <c r="A250" s="265" t="s">
        <v>530</v>
      </c>
      <c r="B250" s="265" t="s">
        <v>531</v>
      </c>
      <c r="C250" s="449">
        <v>419.81419362105726</v>
      </c>
      <c r="D250" s="274">
        <v>85.862328459270003</v>
      </c>
      <c r="E250" s="272">
        <v>311.38197082347563</v>
      </c>
      <c r="F250" s="279">
        <v>12.331567556040943</v>
      </c>
      <c r="G250" s="452">
        <v>0</v>
      </c>
      <c r="H250" s="274">
        <v>0</v>
      </c>
      <c r="I250" s="274">
        <v>2.3017940000000001</v>
      </c>
      <c r="J250" s="272">
        <v>4.1604806879650509</v>
      </c>
      <c r="K250" s="270">
        <v>0</v>
      </c>
      <c r="L250" s="270">
        <v>4.4627978332721359</v>
      </c>
      <c r="M250" s="275">
        <v>420.50093936002372</v>
      </c>
      <c r="N250" s="425">
        <v>1.6358325883244242E-3</v>
      </c>
      <c r="O250" s="450">
        <f t="shared" si="3"/>
        <v>416.03814152675159</v>
      </c>
      <c r="R250" s="440"/>
    </row>
    <row r="251" spans="1:18" x14ac:dyDescent="0.25">
      <c r="A251" s="265" t="s">
        <v>532</v>
      </c>
      <c r="B251" s="265" t="s">
        <v>533</v>
      </c>
      <c r="C251" s="449">
        <v>13.517153499064815</v>
      </c>
      <c r="D251" s="274">
        <v>6.0125215563880001</v>
      </c>
      <c r="E251" s="272">
        <v>5.9160545726314115</v>
      </c>
      <c r="F251" s="279">
        <v>0</v>
      </c>
      <c r="G251" s="452">
        <v>2.2901173888476966E-3</v>
      </c>
      <c r="H251" s="274">
        <v>0</v>
      </c>
      <c r="I251" s="274">
        <v>0</v>
      </c>
      <c r="J251" s="272">
        <v>1.0046324592931168</v>
      </c>
      <c r="K251" s="270">
        <v>0</v>
      </c>
      <c r="L251" s="270">
        <v>0</v>
      </c>
      <c r="M251" s="275">
        <v>12.935498705701375</v>
      </c>
      <c r="N251" s="425">
        <v>-4.3030863961386626E-2</v>
      </c>
      <c r="O251" s="450">
        <f t="shared" si="3"/>
        <v>12.935498705701375</v>
      </c>
      <c r="R251" s="440"/>
    </row>
    <row r="252" spans="1:18" x14ac:dyDescent="0.25">
      <c r="A252" s="265" t="s">
        <v>534</v>
      </c>
      <c r="B252" s="265" t="s">
        <v>535</v>
      </c>
      <c r="C252" s="449">
        <v>136.88220340818012</v>
      </c>
      <c r="D252" s="274">
        <v>59.053608334220002</v>
      </c>
      <c r="E252" s="272">
        <v>65.107775065008468</v>
      </c>
      <c r="F252" s="279">
        <v>2.5783683913292514</v>
      </c>
      <c r="G252" s="452">
        <v>0</v>
      </c>
      <c r="H252" s="274">
        <v>0.353599</v>
      </c>
      <c r="I252" s="274">
        <v>0.79720800000000003</v>
      </c>
      <c r="J252" s="272">
        <v>6.6427425102208613</v>
      </c>
      <c r="K252" s="270">
        <v>0</v>
      </c>
      <c r="L252" s="270">
        <v>0</v>
      </c>
      <c r="M252" s="275">
        <v>134.53330130077859</v>
      </c>
      <c r="N252" s="425">
        <v>-1.7160025546908732E-2</v>
      </c>
      <c r="O252" s="450">
        <f t="shared" si="3"/>
        <v>134.53330130077859</v>
      </c>
      <c r="R252" s="440"/>
    </row>
    <row r="253" spans="1:18" x14ac:dyDescent="0.25">
      <c r="A253" s="265" t="s">
        <v>536</v>
      </c>
      <c r="B253" s="265" t="s">
        <v>537</v>
      </c>
      <c r="C253" s="449">
        <v>186.31807770350849</v>
      </c>
      <c r="D253" s="274">
        <v>77.535398742078996</v>
      </c>
      <c r="E253" s="272">
        <v>95.415497974492723</v>
      </c>
      <c r="F253" s="279">
        <v>3.8166226921081541</v>
      </c>
      <c r="G253" s="452">
        <v>0</v>
      </c>
      <c r="H253" s="274">
        <v>0.76391699999999996</v>
      </c>
      <c r="I253" s="274">
        <v>1.2898419999999999</v>
      </c>
      <c r="J253" s="272">
        <v>5.2775375635323156</v>
      </c>
      <c r="K253" s="270">
        <v>0</v>
      </c>
      <c r="L253" s="270">
        <v>0</v>
      </c>
      <c r="M253" s="275">
        <v>184.09881597221218</v>
      </c>
      <c r="N253" s="425">
        <v>-1.1911145491892993E-2</v>
      </c>
      <c r="O253" s="450">
        <f t="shared" si="3"/>
        <v>184.09881597221218</v>
      </c>
      <c r="R253" s="440"/>
    </row>
    <row r="254" spans="1:18" x14ac:dyDescent="0.25">
      <c r="A254" s="265" t="s">
        <v>538</v>
      </c>
      <c r="B254" s="265" t="s">
        <v>539</v>
      </c>
      <c r="C254" s="449">
        <v>99.581068231204981</v>
      </c>
      <c r="D254" s="274">
        <v>21.081322372974999</v>
      </c>
      <c r="E254" s="272">
        <v>70.702308345813265</v>
      </c>
      <c r="F254" s="279">
        <v>2.7998682764245273</v>
      </c>
      <c r="G254" s="452">
        <v>0</v>
      </c>
      <c r="H254" s="274">
        <v>0</v>
      </c>
      <c r="I254" s="274">
        <v>0.64039599999999997</v>
      </c>
      <c r="J254" s="272">
        <v>2.1585764849656233</v>
      </c>
      <c r="K254" s="270">
        <v>0</v>
      </c>
      <c r="L254" s="270">
        <v>0.86223706416958135</v>
      </c>
      <c r="M254" s="275">
        <v>98.244708544347986</v>
      </c>
      <c r="N254" s="425">
        <v>-1.3419816744225576E-2</v>
      </c>
      <c r="O254" s="450">
        <f t="shared" si="3"/>
        <v>97.38247148017841</v>
      </c>
      <c r="R254" s="440"/>
    </row>
    <row r="255" spans="1:18" x14ac:dyDescent="0.25">
      <c r="A255" s="265" t="s">
        <v>540</v>
      </c>
      <c r="B255" s="265" t="s">
        <v>541</v>
      </c>
      <c r="C255" s="449">
        <v>143.31068492259581</v>
      </c>
      <c r="D255" s="274">
        <v>67.625286502389002</v>
      </c>
      <c r="E255" s="272">
        <v>66.536082340658524</v>
      </c>
      <c r="F255" s="279">
        <v>2.6349072233741508</v>
      </c>
      <c r="G255" s="452">
        <v>0</v>
      </c>
      <c r="H255" s="274">
        <v>0.48247800000000002</v>
      </c>
      <c r="I255" s="274">
        <v>0.89439599999999997</v>
      </c>
      <c r="J255" s="272">
        <v>2.4731131588536512</v>
      </c>
      <c r="K255" s="270">
        <v>0</v>
      </c>
      <c r="L255" s="270">
        <v>0</v>
      </c>
      <c r="M255" s="275">
        <v>140.64626322527531</v>
      </c>
      <c r="N255" s="425">
        <v>-1.8591926336543566E-2</v>
      </c>
      <c r="O255" s="450">
        <f t="shared" si="3"/>
        <v>140.64626322527531</v>
      </c>
      <c r="R255" s="440"/>
    </row>
    <row r="256" spans="1:18" x14ac:dyDescent="0.25">
      <c r="A256" s="265" t="s">
        <v>542</v>
      </c>
      <c r="B256" s="265" t="s">
        <v>543</v>
      </c>
      <c r="C256" s="449">
        <v>19.19525397155946</v>
      </c>
      <c r="D256" s="274">
        <v>6.5718134015940004</v>
      </c>
      <c r="E256" s="272">
        <v>10.538880881778679</v>
      </c>
      <c r="F256" s="279">
        <v>0</v>
      </c>
      <c r="G256" s="452">
        <v>0</v>
      </c>
      <c r="H256" s="274">
        <v>0</v>
      </c>
      <c r="I256" s="274">
        <v>0</v>
      </c>
      <c r="J256" s="272">
        <v>1.3914771964835897</v>
      </c>
      <c r="K256" s="270">
        <v>0</v>
      </c>
      <c r="L256" s="270">
        <v>0</v>
      </c>
      <c r="M256" s="275">
        <v>18.502171479856269</v>
      </c>
      <c r="N256" s="425">
        <v>-3.6106971688423209E-2</v>
      </c>
      <c r="O256" s="450">
        <f t="shared" si="3"/>
        <v>18.502171479856269</v>
      </c>
      <c r="R256" s="440"/>
    </row>
    <row r="257" spans="1:18" x14ac:dyDescent="0.25">
      <c r="A257" s="265" t="s">
        <v>544</v>
      </c>
      <c r="B257" s="265" t="s">
        <v>545</v>
      </c>
      <c r="C257" s="449">
        <v>5.4529050730944348</v>
      </c>
      <c r="D257" s="274">
        <v>1.1984600521339999</v>
      </c>
      <c r="E257" s="272">
        <v>3.3660188830548758</v>
      </c>
      <c r="F257" s="279">
        <v>0</v>
      </c>
      <c r="G257" s="452">
        <v>5.6945624256394774E-2</v>
      </c>
      <c r="H257" s="274">
        <v>0</v>
      </c>
      <c r="I257" s="274">
        <v>0</v>
      </c>
      <c r="J257" s="272">
        <v>0.4587978461452108</v>
      </c>
      <c r="K257" s="270">
        <v>4.0628863756504818E-2</v>
      </c>
      <c r="L257" s="270">
        <v>3.2449430969275293E-2</v>
      </c>
      <c r="M257" s="275">
        <v>5.1533007003162608</v>
      </c>
      <c r="N257" s="425">
        <v>-5.4943992011977846E-2</v>
      </c>
      <c r="O257" s="450">
        <f t="shared" si="3"/>
        <v>5.1208512693469856</v>
      </c>
      <c r="R257" s="440"/>
    </row>
    <row r="258" spans="1:18" x14ac:dyDescent="0.25">
      <c r="A258" s="265" t="s">
        <v>546</v>
      </c>
      <c r="B258" s="265" t="s">
        <v>547</v>
      </c>
      <c r="C258" s="449">
        <v>122.46993809555006</v>
      </c>
      <c r="D258" s="274">
        <v>39.032900595758001</v>
      </c>
      <c r="E258" s="272">
        <v>74.203571758524006</v>
      </c>
      <c r="F258" s="279">
        <v>2.9384835082965344</v>
      </c>
      <c r="G258" s="452">
        <v>0</v>
      </c>
      <c r="H258" s="274">
        <v>0</v>
      </c>
      <c r="I258" s="274">
        <v>0.57204699999999997</v>
      </c>
      <c r="J258" s="272">
        <v>4.4602008617968849</v>
      </c>
      <c r="K258" s="270">
        <v>0</v>
      </c>
      <c r="L258" s="270">
        <v>0.38736817734888163</v>
      </c>
      <c r="M258" s="275">
        <v>121.59457190172429</v>
      </c>
      <c r="N258" s="425">
        <v>-7.1476005249779392E-3</v>
      </c>
      <c r="O258" s="450">
        <f t="shared" si="3"/>
        <v>121.20720372437542</v>
      </c>
      <c r="R258" s="440"/>
    </row>
    <row r="259" spans="1:18" x14ac:dyDescent="0.25">
      <c r="A259" s="265" t="s">
        <v>548</v>
      </c>
      <c r="B259" s="265" t="s">
        <v>549</v>
      </c>
      <c r="C259" s="449">
        <v>181.42861180879694</v>
      </c>
      <c r="D259" s="274">
        <v>73.129908550246</v>
      </c>
      <c r="E259" s="272">
        <v>97.25082299680237</v>
      </c>
      <c r="F259" s="279">
        <v>3.8513215599454491</v>
      </c>
      <c r="G259" s="452">
        <v>0</v>
      </c>
      <c r="H259" s="274">
        <v>0.359539</v>
      </c>
      <c r="I259" s="274">
        <v>1.1209629999999999</v>
      </c>
      <c r="J259" s="272">
        <v>2.7102707014794754</v>
      </c>
      <c r="K259" s="270">
        <v>0</v>
      </c>
      <c r="L259" s="270">
        <v>0</v>
      </c>
      <c r="M259" s="275">
        <v>178.42282580847331</v>
      </c>
      <c r="N259" s="425">
        <v>-1.6567320723874363E-2</v>
      </c>
      <c r="O259" s="450">
        <f t="shared" si="3"/>
        <v>178.42282580847331</v>
      </c>
      <c r="R259" s="440"/>
    </row>
    <row r="260" spans="1:18" x14ac:dyDescent="0.25">
      <c r="A260" s="265" t="s">
        <v>550</v>
      </c>
      <c r="B260" s="265" t="s">
        <v>551</v>
      </c>
      <c r="C260" s="449">
        <v>110.10540758288015</v>
      </c>
      <c r="D260" s="274">
        <v>49.133571999753002</v>
      </c>
      <c r="E260" s="272">
        <v>54.308566216927133</v>
      </c>
      <c r="F260" s="279">
        <v>2.1693644926695375</v>
      </c>
      <c r="G260" s="452">
        <v>0</v>
      </c>
      <c r="H260" s="274">
        <v>0.37139699999999998</v>
      </c>
      <c r="I260" s="274">
        <v>0.72344299999999995</v>
      </c>
      <c r="J260" s="272">
        <v>2.1512517568714</v>
      </c>
      <c r="K260" s="270">
        <v>0</v>
      </c>
      <c r="L260" s="270">
        <v>0</v>
      </c>
      <c r="M260" s="275">
        <v>108.85759446622109</v>
      </c>
      <c r="N260" s="425">
        <v>-1.1332895850004351E-2</v>
      </c>
      <c r="O260" s="450">
        <f t="shared" si="3"/>
        <v>108.85759446622109</v>
      </c>
      <c r="R260" s="440"/>
    </row>
    <row r="261" spans="1:18" x14ac:dyDescent="0.25">
      <c r="A261" s="265" t="s">
        <v>552</v>
      </c>
      <c r="B261" s="265" t="s">
        <v>553</v>
      </c>
      <c r="C261" s="449">
        <v>9.6831510016850721</v>
      </c>
      <c r="D261" s="274">
        <v>2.4237754891050001</v>
      </c>
      <c r="E261" s="272">
        <v>5.7883389660035327</v>
      </c>
      <c r="F261" s="279">
        <v>0</v>
      </c>
      <c r="G261" s="452">
        <v>3.1369614957264154E-2</v>
      </c>
      <c r="H261" s="274">
        <v>0</v>
      </c>
      <c r="I261" s="274">
        <v>0</v>
      </c>
      <c r="J261" s="272">
        <v>1.021948366362865</v>
      </c>
      <c r="K261" s="270">
        <v>0</v>
      </c>
      <c r="L261" s="270">
        <v>4.4090310788863753E-2</v>
      </c>
      <c r="M261" s="275">
        <v>9.3095227472175264</v>
      </c>
      <c r="N261" s="425">
        <v>-3.8585399980081543E-2</v>
      </c>
      <c r="O261" s="450">
        <f t="shared" si="3"/>
        <v>9.2654324364286627</v>
      </c>
      <c r="R261" s="440"/>
    </row>
    <row r="262" spans="1:18" x14ac:dyDescent="0.25">
      <c r="A262" s="265" t="s">
        <v>554</v>
      </c>
      <c r="B262" s="265" t="s">
        <v>555</v>
      </c>
      <c r="C262" s="449">
        <v>18.824391577954721</v>
      </c>
      <c r="D262" s="274">
        <v>2.2277972640530002</v>
      </c>
      <c r="E262" s="272">
        <v>12.57113373025429</v>
      </c>
      <c r="F262" s="279">
        <v>0</v>
      </c>
      <c r="G262" s="452">
        <v>4.7735622172582051E-2</v>
      </c>
      <c r="H262" s="274">
        <v>0</v>
      </c>
      <c r="I262" s="274">
        <v>0</v>
      </c>
      <c r="J262" s="272">
        <v>3.0981737323624232</v>
      </c>
      <c r="K262" s="270">
        <v>0</v>
      </c>
      <c r="L262" s="270">
        <v>0.12840577257048064</v>
      </c>
      <c r="M262" s="275">
        <v>18.073246121412776</v>
      </c>
      <c r="N262" s="425">
        <v>-3.9902774728805192E-2</v>
      </c>
      <c r="O262" s="450">
        <f t="shared" si="3"/>
        <v>17.944840348842295</v>
      </c>
      <c r="R262" s="440"/>
    </row>
    <row r="263" spans="1:18" x14ac:dyDescent="0.25">
      <c r="A263" s="265" t="s">
        <v>556</v>
      </c>
      <c r="B263" s="265" t="s">
        <v>557</v>
      </c>
      <c r="C263" s="449">
        <v>6.568706487350819</v>
      </c>
      <c r="D263" s="274">
        <v>1.5691428274549999</v>
      </c>
      <c r="E263" s="272">
        <v>3.2725566574630363</v>
      </c>
      <c r="F263" s="279">
        <v>0</v>
      </c>
      <c r="G263" s="452">
        <v>9.6497822675925479E-2</v>
      </c>
      <c r="H263" s="274">
        <v>0</v>
      </c>
      <c r="I263" s="274">
        <v>0</v>
      </c>
      <c r="J263" s="272">
        <v>1.5739391141718555</v>
      </c>
      <c r="K263" s="270">
        <v>8.6602950636033849E-2</v>
      </c>
      <c r="L263" s="270">
        <v>2.0344865301465179E-2</v>
      </c>
      <c r="M263" s="275">
        <v>6.6190842377033157</v>
      </c>
      <c r="N263" s="425">
        <v>7.6693562803434399E-3</v>
      </c>
      <c r="O263" s="450">
        <f t="shared" si="3"/>
        <v>6.5987393724018508</v>
      </c>
      <c r="R263" s="440"/>
    </row>
    <row r="264" spans="1:18" x14ac:dyDescent="0.25">
      <c r="A264" s="265" t="s">
        <v>558</v>
      </c>
      <c r="B264" s="265" t="s">
        <v>559</v>
      </c>
      <c r="C264" s="449">
        <v>153.16361567751255</v>
      </c>
      <c r="D264" s="274">
        <v>24.534135986741003</v>
      </c>
      <c r="E264" s="272">
        <v>114.77238891036842</v>
      </c>
      <c r="F264" s="279">
        <v>4.6034409189712555</v>
      </c>
      <c r="G264" s="452">
        <v>0</v>
      </c>
      <c r="H264" s="274">
        <v>0</v>
      </c>
      <c r="I264" s="274">
        <v>0.66379500000000002</v>
      </c>
      <c r="J264" s="272">
        <v>3.3356374466082839</v>
      </c>
      <c r="K264" s="270">
        <v>0</v>
      </c>
      <c r="L264" s="270">
        <v>2.9198048242571746</v>
      </c>
      <c r="M264" s="275">
        <v>150.82920308694611</v>
      </c>
      <c r="N264" s="425">
        <v>-1.5241299836389159E-2</v>
      </c>
      <c r="O264" s="450">
        <f t="shared" si="3"/>
        <v>147.90939826268894</v>
      </c>
      <c r="R264" s="440"/>
    </row>
    <row r="265" spans="1:18" x14ac:dyDescent="0.25">
      <c r="A265" s="265" t="s">
        <v>560</v>
      </c>
      <c r="B265" s="265" t="s">
        <v>561</v>
      </c>
      <c r="C265" s="449">
        <v>7.0940735815650511</v>
      </c>
      <c r="D265" s="274">
        <v>1.6451509274830001</v>
      </c>
      <c r="E265" s="272">
        <v>3.9882349328709941</v>
      </c>
      <c r="F265" s="279">
        <v>0</v>
      </c>
      <c r="G265" s="452">
        <v>1.8870671742657472E-2</v>
      </c>
      <c r="H265" s="274">
        <v>0</v>
      </c>
      <c r="I265" s="274">
        <v>0</v>
      </c>
      <c r="J265" s="272">
        <v>0.78197668238078211</v>
      </c>
      <c r="K265" s="270">
        <v>0.29040091123856321</v>
      </c>
      <c r="L265" s="270">
        <v>3.2237116225931159E-2</v>
      </c>
      <c r="M265" s="275">
        <v>6.756871241941929</v>
      </c>
      <c r="N265" s="425">
        <v>-4.7532963359640058E-2</v>
      </c>
      <c r="O265" s="450">
        <f t="shared" si="3"/>
        <v>6.7246341257159976</v>
      </c>
      <c r="R265" s="440"/>
    </row>
    <row r="266" spans="1:18" x14ac:dyDescent="0.25">
      <c r="A266" s="265" t="s">
        <v>562</v>
      </c>
      <c r="B266" s="286" t="s">
        <v>1274</v>
      </c>
      <c r="C266" s="449">
        <v>171.4712638734903</v>
      </c>
      <c r="D266" s="274">
        <v>87.112303530190999</v>
      </c>
      <c r="E266" s="272">
        <v>72.877847013959936</v>
      </c>
      <c r="F266" s="279">
        <v>2.8897093937302829</v>
      </c>
      <c r="G266" s="452">
        <v>0</v>
      </c>
      <c r="H266" s="274">
        <v>0.96912100000000001</v>
      </c>
      <c r="I266" s="274">
        <v>1.1133109999999999</v>
      </c>
      <c r="J266" s="272">
        <v>3.7100074526743638</v>
      </c>
      <c r="K266" s="270">
        <v>0</v>
      </c>
      <c r="L266" s="270">
        <v>0</v>
      </c>
      <c r="M266" s="275">
        <v>168.67229939055559</v>
      </c>
      <c r="N266" s="425">
        <v>-1.632322769254068E-2</v>
      </c>
      <c r="O266" s="450">
        <f t="shared" ref="O266:O329" si="4">+M266-L266</f>
        <v>168.67229939055559</v>
      </c>
      <c r="R266" s="440"/>
    </row>
    <row r="267" spans="1:18" x14ac:dyDescent="0.25">
      <c r="A267" s="265" t="s">
        <v>564</v>
      </c>
      <c r="B267" s="265" t="s">
        <v>565</v>
      </c>
      <c r="C267" s="449">
        <v>10.151575822095927</v>
      </c>
      <c r="D267" s="274">
        <v>1.6666165342770001</v>
      </c>
      <c r="E267" s="272">
        <v>6.7889779982464908</v>
      </c>
      <c r="F267" s="279">
        <v>0</v>
      </c>
      <c r="G267" s="452">
        <v>2.3108978663068897E-2</v>
      </c>
      <c r="H267" s="274">
        <v>0</v>
      </c>
      <c r="I267" s="274">
        <v>0</v>
      </c>
      <c r="J267" s="272">
        <v>1.1850570130012676</v>
      </c>
      <c r="K267" s="270">
        <v>0</v>
      </c>
      <c r="L267" s="270">
        <v>9.4571136144965498E-2</v>
      </c>
      <c r="M267" s="275">
        <v>9.7583316603327948</v>
      </c>
      <c r="N267" s="425">
        <v>-3.8737253078206482E-2</v>
      </c>
      <c r="O267" s="450">
        <f t="shared" si="4"/>
        <v>9.663760524187829</v>
      </c>
      <c r="R267" s="440"/>
    </row>
    <row r="268" spans="1:18" x14ac:dyDescent="0.25">
      <c r="A268" s="265" t="s">
        <v>566</v>
      </c>
      <c r="B268" s="265" t="s">
        <v>567</v>
      </c>
      <c r="C268" s="449">
        <v>9.0048432630455792</v>
      </c>
      <c r="D268" s="274">
        <v>2.5386700241270002</v>
      </c>
      <c r="E268" s="272">
        <v>5.2324446273791549</v>
      </c>
      <c r="F268" s="279">
        <v>0</v>
      </c>
      <c r="G268" s="452">
        <v>0</v>
      </c>
      <c r="H268" s="274">
        <v>0</v>
      </c>
      <c r="I268" s="274">
        <v>0</v>
      </c>
      <c r="J268" s="272">
        <v>0.83968088946577857</v>
      </c>
      <c r="K268" s="270">
        <v>0</v>
      </c>
      <c r="L268" s="270">
        <v>3.3159491023782066E-2</v>
      </c>
      <c r="M268" s="275">
        <v>8.6439550319957164</v>
      </c>
      <c r="N268" s="425">
        <v>-4.0077125221145142E-2</v>
      </c>
      <c r="O268" s="450">
        <f t="shared" si="4"/>
        <v>8.6107955409719334</v>
      </c>
      <c r="R268" s="440"/>
    </row>
    <row r="269" spans="1:18" x14ac:dyDescent="0.25">
      <c r="A269" s="265" t="s">
        <v>568</v>
      </c>
      <c r="B269" s="265" t="s">
        <v>569</v>
      </c>
      <c r="C269" s="449">
        <v>11.803003237087566</v>
      </c>
      <c r="D269" s="274">
        <v>2.6678863916669999</v>
      </c>
      <c r="E269" s="272">
        <v>7.0135830602801148</v>
      </c>
      <c r="F269" s="279">
        <v>0</v>
      </c>
      <c r="G269" s="452">
        <v>4.9602853868556472E-2</v>
      </c>
      <c r="H269" s="274">
        <v>0</v>
      </c>
      <c r="I269" s="274">
        <v>0</v>
      </c>
      <c r="J269" s="272">
        <v>1.1226753827872706</v>
      </c>
      <c r="K269" s="270">
        <v>4.9271099148195455E-2</v>
      </c>
      <c r="L269" s="270">
        <v>7.1382590032901275E-2</v>
      </c>
      <c r="M269" s="275">
        <v>10.974401377784039</v>
      </c>
      <c r="N269" s="425">
        <v>-7.0202629166438102E-2</v>
      </c>
      <c r="O269" s="450">
        <f t="shared" si="4"/>
        <v>10.903018787751138</v>
      </c>
      <c r="R269" s="440"/>
    </row>
    <row r="270" spans="1:18" x14ac:dyDescent="0.25">
      <c r="A270" s="265" t="s">
        <v>570</v>
      </c>
      <c r="B270" s="265" t="s">
        <v>571</v>
      </c>
      <c r="C270" s="449">
        <v>193.48060300108011</v>
      </c>
      <c r="D270" s="274">
        <v>88.897179465988998</v>
      </c>
      <c r="E270" s="272">
        <v>90.836835753248053</v>
      </c>
      <c r="F270" s="279">
        <v>3.5977100073279291</v>
      </c>
      <c r="G270" s="452">
        <v>0</v>
      </c>
      <c r="H270" s="274">
        <v>1.0901529999999999</v>
      </c>
      <c r="I270" s="274">
        <v>1.3512980000000001</v>
      </c>
      <c r="J270" s="272">
        <v>5.2179891938263614</v>
      </c>
      <c r="K270" s="270">
        <v>0</v>
      </c>
      <c r="L270" s="270">
        <v>0</v>
      </c>
      <c r="M270" s="275">
        <v>190.99116542039133</v>
      </c>
      <c r="N270" s="425">
        <v>-1.286660027969258E-2</v>
      </c>
      <c r="O270" s="450">
        <f t="shared" si="4"/>
        <v>190.99116542039133</v>
      </c>
      <c r="R270" s="440"/>
    </row>
    <row r="271" spans="1:18" x14ac:dyDescent="0.25">
      <c r="A271" s="265" t="s">
        <v>572</v>
      </c>
      <c r="B271" s="265" t="s">
        <v>573</v>
      </c>
      <c r="C271" s="449">
        <v>12.632533504940561</v>
      </c>
      <c r="D271" s="274">
        <v>2.7656252124550003</v>
      </c>
      <c r="E271" s="272">
        <v>6.255853536579016</v>
      </c>
      <c r="F271" s="279">
        <v>0</v>
      </c>
      <c r="G271" s="452">
        <v>0.11243076044815023</v>
      </c>
      <c r="H271" s="274">
        <v>0</v>
      </c>
      <c r="I271" s="274">
        <v>0</v>
      </c>
      <c r="J271" s="272">
        <v>2.6715371687076486</v>
      </c>
      <c r="K271" s="270">
        <v>0</v>
      </c>
      <c r="L271" s="270">
        <v>4.5711149248274428E-2</v>
      </c>
      <c r="M271" s="275">
        <v>11.85115782743809</v>
      </c>
      <c r="N271" s="425">
        <v>-6.1854233530975883E-2</v>
      </c>
      <c r="O271" s="450">
        <f t="shared" si="4"/>
        <v>11.805446678189815</v>
      </c>
      <c r="R271" s="440"/>
    </row>
    <row r="272" spans="1:18" x14ac:dyDescent="0.25">
      <c r="A272" s="265" t="s">
        <v>574</v>
      </c>
      <c r="B272" s="265" t="s">
        <v>575</v>
      </c>
      <c r="C272" s="449">
        <v>9.4603500394997635</v>
      </c>
      <c r="D272" s="274">
        <v>2.019836434273</v>
      </c>
      <c r="E272" s="272">
        <v>5.1013515135457128</v>
      </c>
      <c r="F272" s="279">
        <v>0</v>
      </c>
      <c r="G272" s="452">
        <v>0.14102302896036156</v>
      </c>
      <c r="H272" s="274">
        <v>0</v>
      </c>
      <c r="I272" s="274">
        <v>0</v>
      </c>
      <c r="J272" s="272">
        <v>1.3142718264838678</v>
      </c>
      <c r="K272" s="270">
        <v>0</v>
      </c>
      <c r="L272" s="270">
        <v>3.9679398811695757E-2</v>
      </c>
      <c r="M272" s="275">
        <v>8.6161622020746371</v>
      </c>
      <c r="N272" s="425">
        <v>-8.9234313096279966E-2</v>
      </c>
      <c r="O272" s="450">
        <f t="shared" si="4"/>
        <v>8.576482803262941</v>
      </c>
      <c r="R272" s="440"/>
    </row>
    <row r="273" spans="1:18" x14ac:dyDescent="0.25">
      <c r="A273" s="265" t="s">
        <v>576</v>
      </c>
      <c r="B273" s="265" t="s">
        <v>577</v>
      </c>
      <c r="C273" s="449">
        <v>11.075171307774546</v>
      </c>
      <c r="D273" s="274">
        <v>2.6998338976980003</v>
      </c>
      <c r="E273" s="272">
        <v>5.8919274161744193</v>
      </c>
      <c r="F273" s="279">
        <v>0</v>
      </c>
      <c r="G273" s="452">
        <v>0.16691241519101374</v>
      </c>
      <c r="H273" s="274">
        <v>0</v>
      </c>
      <c r="I273" s="274">
        <v>0</v>
      </c>
      <c r="J273" s="272">
        <v>1.8354919326350689</v>
      </c>
      <c r="K273" s="270">
        <v>0</v>
      </c>
      <c r="L273" s="270">
        <v>3.3587806645839713E-2</v>
      </c>
      <c r="M273" s="275">
        <v>10.627753468344341</v>
      </c>
      <c r="N273" s="425">
        <v>-4.0398277100790921E-2</v>
      </c>
      <c r="O273" s="450">
        <f t="shared" si="4"/>
        <v>10.594165661698501</v>
      </c>
      <c r="R273" s="440"/>
    </row>
    <row r="274" spans="1:18" x14ac:dyDescent="0.25">
      <c r="A274" s="265" t="s">
        <v>578</v>
      </c>
      <c r="B274" s="265" t="s">
        <v>579</v>
      </c>
      <c r="C274" s="449">
        <v>10.986925486385978</v>
      </c>
      <c r="D274" s="274">
        <v>2.7599186202619999</v>
      </c>
      <c r="E274" s="272">
        <v>5.8680338472931011</v>
      </c>
      <c r="F274" s="279">
        <v>0</v>
      </c>
      <c r="G274" s="452">
        <v>3.8165206775995386E-2</v>
      </c>
      <c r="H274" s="274">
        <v>0</v>
      </c>
      <c r="I274" s="274">
        <v>0</v>
      </c>
      <c r="J274" s="272">
        <v>1.4556757909262819</v>
      </c>
      <c r="K274" s="270">
        <v>0</v>
      </c>
      <c r="L274" s="270">
        <v>4.0179178688677389E-2</v>
      </c>
      <c r="M274" s="275">
        <v>10.161972643946056</v>
      </c>
      <c r="N274" s="425">
        <v>-7.5084958340905311E-2</v>
      </c>
      <c r="O274" s="450">
        <f t="shared" si="4"/>
        <v>10.121793465257378</v>
      </c>
      <c r="R274" s="440"/>
    </row>
    <row r="275" spans="1:18" x14ac:dyDescent="0.25">
      <c r="A275" s="265" t="s">
        <v>580</v>
      </c>
      <c r="B275" s="265" t="s">
        <v>581</v>
      </c>
      <c r="C275" s="449">
        <v>30.815746596547239</v>
      </c>
      <c r="D275" s="274">
        <v>5.0485867055459996</v>
      </c>
      <c r="E275" s="272">
        <v>22.439983112414126</v>
      </c>
      <c r="F275" s="279">
        <v>0.88871025941988824</v>
      </c>
      <c r="G275" s="452">
        <v>0</v>
      </c>
      <c r="H275" s="274">
        <v>0</v>
      </c>
      <c r="I275" s="274">
        <v>0.136327</v>
      </c>
      <c r="J275" s="272">
        <v>1.2246377241737449</v>
      </c>
      <c r="K275" s="270">
        <v>0.68089142144995674</v>
      </c>
      <c r="L275" s="270">
        <v>0.33657278323276124</v>
      </c>
      <c r="M275" s="275">
        <v>30.755709006236479</v>
      </c>
      <c r="N275" s="425">
        <v>-1.9482763502957497E-3</v>
      </c>
      <c r="O275" s="450">
        <f t="shared" si="4"/>
        <v>30.419136223003719</v>
      </c>
      <c r="R275" s="440"/>
    </row>
    <row r="276" spans="1:18" x14ac:dyDescent="0.25">
      <c r="A276" s="265" t="s">
        <v>582</v>
      </c>
      <c r="B276" s="265" t="s">
        <v>583</v>
      </c>
      <c r="C276" s="449">
        <v>8.3734218288484943</v>
      </c>
      <c r="D276" s="274">
        <v>1.9087562918080003</v>
      </c>
      <c r="E276" s="272">
        <v>3.9952788990304757</v>
      </c>
      <c r="F276" s="279">
        <v>0</v>
      </c>
      <c r="G276" s="452">
        <v>5.9215722854200403E-2</v>
      </c>
      <c r="H276" s="274">
        <v>0</v>
      </c>
      <c r="I276" s="274">
        <v>0</v>
      </c>
      <c r="J276" s="272">
        <v>1.4204701866995555</v>
      </c>
      <c r="K276" s="270">
        <v>0.45918085058017732</v>
      </c>
      <c r="L276" s="270">
        <v>2.5075060583537721E-2</v>
      </c>
      <c r="M276" s="275">
        <v>7.8679770115559471</v>
      </c>
      <c r="N276" s="425">
        <v>-6.0362994678133337E-2</v>
      </c>
      <c r="O276" s="450">
        <f t="shared" si="4"/>
        <v>7.8429019509724096</v>
      </c>
      <c r="R276" s="440"/>
    </row>
    <row r="277" spans="1:18" x14ac:dyDescent="0.25">
      <c r="A277" s="265" t="s">
        <v>584</v>
      </c>
      <c r="B277" s="286" t="s">
        <v>1275</v>
      </c>
      <c r="C277" s="449">
        <v>209.39848078251944</v>
      </c>
      <c r="D277" s="274">
        <v>103.45734703129799</v>
      </c>
      <c r="E277" s="272">
        <v>88.134918258472865</v>
      </c>
      <c r="F277" s="279">
        <v>3.4947393759470136</v>
      </c>
      <c r="G277" s="452">
        <v>0</v>
      </c>
      <c r="H277" s="274">
        <v>1.1060700000000001</v>
      </c>
      <c r="I277" s="274">
        <v>1.323556</v>
      </c>
      <c r="J277" s="272">
        <v>7.5432303748330787</v>
      </c>
      <c r="K277" s="270">
        <v>0</v>
      </c>
      <c r="L277" s="270">
        <v>0</v>
      </c>
      <c r="M277" s="275">
        <v>205.05986104055094</v>
      </c>
      <c r="N277" s="425">
        <v>-2.0719442308058462E-2</v>
      </c>
      <c r="O277" s="450">
        <f t="shared" si="4"/>
        <v>205.05986104055094</v>
      </c>
      <c r="R277" s="440"/>
    </row>
    <row r="278" spans="1:18" x14ac:dyDescent="0.25">
      <c r="A278" s="265" t="s">
        <v>586</v>
      </c>
      <c r="B278" s="286" t="s">
        <v>1276</v>
      </c>
      <c r="C278" s="449">
        <v>252.82300206814617</v>
      </c>
      <c r="D278" s="274">
        <v>148.30766288173601</v>
      </c>
      <c r="E278" s="272">
        <v>87.406051069308774</v>
      </c>
      <c r="F278" s="279">
        <v>3.4614670478280636</v>
      </c>
      <c r="G278" s="452">
        <v>0</v>
      </c>
      <c r="H278" s="274">
        <v>2.440172</v>
      </c>
      <c r="I278" s="274">
        <v>1.856185</v>
      </c>
      <c r="J278" s="272">
        <v>5.2533489026872795</v>
      </c>
      <c r="K278" s="270">
        <v>0</v>
      </c>
      <c r="L278" s="270">
        <v>0</v>
      </c>
      <c r="M278" s="275">
        <v>248.72488690156013</v>
      </c>
      <c r="N278" s="425">
        <v>-1.6209423719608516E-2</v>
      </c>
      <c r="O278" s="450">
        <f t="shared" si="4"/>
        <v>248.72488690156013</v>
      </c>
      <c r="R278" s="440"/>
    </row>
    <row r="279" spans="1:18" x14ac:dyDescent="0.25">
      <c r="A279" s="265" t="s">
        <v>588</v>
      </c>
      <c r="B279" s="265" t="s">
        <v>589</v>
      </c>
      <c r="C279" s="449">
        <v>15.360606306923762</v>
      </c>
      <c r="D279" s="274">
        <v>5.2332150720559998</v>
      </c>
      <c r="E279" s="272">
        <v>8.2363785348636807</v>
      </c>
      <c r="F279" s="279">
        <v>0</v>
      </c>
      <c r="G279" s="452">
        <v>5.4812901368018335E-2</v>
      </c>
      <c r="H279" s="274">
        <v>0</v>
      </c>
      <c r="I279" s="274">
        <v>0</v>
      </c>
      <c r="J279" s="272">
        <v>1.1221225815755855</v>
      </c>
      <c r="K279" s="270">
        <v>1.6633347463232712E-2</v>
      </c>
      <c r="L279" s="270">
        <v>2.2743727119064021E-3</v>
      </c>
      <c r="M279" s="275">
        <v>14.665436810038422</v>
      </c>
      <c r="N279" s="425">
        <v>-4.5256644366439731E-2</v>
      </c>
      <c r="O279" s="450">
        <f t="shared" si="4"/>
        <v>14.663162437326516</v>
      </c>
      <c r="R279" s="440"/>
    </row>
    <row r="280" spans="1:18" x14ac:dyDescent="0.25">
      <c r="A280" s="265" t="s">
        <v>590</v>
      </c>
      <c r="B280" s="265" t="s">
        <v>591</v>
      </c>
      <c r="C280" s="449">
        <v>14.845359183357143</v>
      </c>
      <c r="D280" s="274">
        <v>4.2308867971739996</v>
      </c>
      <c r="E280" s="272">
        <v>5.783214420737754</v>
      </c>
      <c r="F280" s="279">
        <v>0</v>
      </c>
      <c r="G280" s="452">
        <v>0.17100753303469643</v>
      </c>
      <c r="H280" s="274">
        <v>0</v>
      </c>
      <c r="I280" s="274">
        <v>0</v>
      </c>
      <c r="J280" s="272">
        <v>3.3188065422702184</v>
      </c>
      <c r="K280" s="270">
        <v>0</v>
      </c>
      <c r="L280" s="270">
        <v>0</v>
      </c>
      <c r="M280" s="275">
        <v>13.503915293216668</v>
      </c>
      <c r="N280" s="425">
        <v>-9.0361160923902936E-2</v>
      </c>
      <c r="O280" s="450">
        <f t="shared" si="4"/>
        <v>13.503915293216668</v>
      </c>
      <c r="R280" s="440"/>
    </row>
    <row r="281" spans="1:18" x14ac:dyDescent="0.25">
      <c r="A281" s="265" t="s">
        <v>592</v>
      </c>
      <c r="B281" s="286" t="s">
        <v>1277</v>
      </c>
      <c r="C281" s="449">
        <v>212.86215845822085</v>
      </c>
      <c r="D281" s="274">
        <v>87.703965809305004</v>
      </c>
      <c r="E281" s="272">
        <v>112.79362542427936</v>
      </c>
      <c r="F281" s="279">
        <v>4.4668698937760594</v>
      </c>
      <c r="G281" s="452">
        <v>0</v>
      </c>
      <c r="H281" s="274">
        <v>1.0188649999999999</v>
      </c>
      <c r="I281" s="274">
        <v>1.5316989999999999</v>
      </c>
      <c r="J281" s="272">
        <v>2.5855446177990391</v>
      </c>
      <c r="K281" s="270">
        <v>0</v>
      </c>
      <c r="L281" s="270">
        <v>0</v>
      </c>
      <c r="M281" s="275">
        <v>210.10056974515942</v>
      </c>
      <c r="N281" s="425">
        <v>-1.2973601005758168E-2</v>
      </c>
      <c r="O281" s="450">
        <f t="shared" si="4"/>
        <v>210.10056974515942</v>
      </c>
      <c r="R281" s="440"/>
    </row>
    <row r="282" spans="1:18" x14ac:dyDescent="0.25">
      <c r="A282" s="265" t="s">
        <v>594</v>
      </c>
      <c r="B282" s="265" t="s">
        <v>595</v>
      </c>
      <c r="C282" s="449">
        <v>10.95108779579609</v>
      </c>
      <c r="D282" s="274">
        <v>2.8888060627620002</v>
      </c>
      <c r="E282" s="272">
        <v>5.2198150875706846</v>
      </c>
      <c r="F282" s="279">
        <v>0</v>
      </c>
      <c r="G282" s="452">
        <v>5.2518913952428387E-2</v>
      </c>
      <c r="H282" s="274">
        <v>0</v>
      </c>
      <c r="I282" s="274">
        <v>0</v>
      </c>
      <c r="J282" s="272">
        <v>1.9761915800808689</v>
      </c>
      <c r="K282" s="270">
        <v>0.10840230500102456</v>
      </c>
      <c r="L282" s="270">
        <v>1.1387001737637346E-2</v>
      </c>
      <c r="M282" s="275">
        <v>10.257120951104643</v>
      </c>
      <c r="N282" s="425">
        <v>-6.3369672276561193E-2</v>
      </c>
      <c r="O282" s="450">
        <f t="shared" si="4"/>
        <v>10.245733949367006</v>
      </c>
      <c r="R282" s="440"/>
    </row>
    <row r="283" spans="1:18" x14ac:dyDescent="0.25">
      <c r="A283" s="265" t="s">
        <v>596</v>
      </c>
      <c r="B283" s="265" t="s">
        <v>597</v>
      </c>
      <c r="C283" s="449">
        <v>14.773352651509411</v>
      </c>
      <c r="D283" s="274">
        <v>2.1518602799309998</v>
      </c>
      <c r="E283" s="272">
        <v>9.9379570655566418</v>
      </c>
      <c r="F283" s="279">
        <v>0</v>
      </c>
      <c r="G283" s="452">
        <v>0.10687939758881611</v>
      </c>
      <c r="H283" s="274">
        <v>0</v>
      </c>
      <c r="I283" s="274">
        <v>0</v>
      </c>
      <c r="J283" s="272">
        <v>1.7560467622104869</v>
      </c>
      <c r="K283" s="270">
        <v>0</v>
      </c>
      <c r="L283" s="270">
        <v>0.12298367379974359</v>
      </c>
      <c r="M283" s="275">
        <v>14.075727179086687</v>
      </c>
      <c r="N283" s="425">
        <v>-4.7221879073701414E-2</v>
      </c>
      <c r="O283" s="450">
        <f t="shared" si="4"/>
        <v>13.952743505286945</v>
      </c>
      <c r="R283" s="440"/>
    </row>
    <row r="284" spans="1:18" x14ac:dyDescent="0.25">
      <c r="A284" s="265" t="s">
        <v>598</v>
      </c>
      <c r="B284" s="265" t="s">
        <v>599</v>
      </c>
      <c r="C284" s="449">
        <v>412.64216779927654</v>
      </c>
      <c r="D284" s="274">
        <v>202.98880024472101</v>
      </c>
      <c r="E284" s="272">
        <v>181.945906437291</v>
      </c>
      <c r="F284" s="279">
        <v>7.2054302396759686</v>
      </c>
      <c r="G284" s="452">
        <v>0</v>
      </c>
      <c r="H284" s="274">
        <v>2.187856</v>
      </c>
      <c r="I284" s="274">
        <v>2.717352</v>
      </c>
      <c r="J284" s="272">
        <v>7.356413994382681</v>
      </c>
      <c r="K284" s="270">
        <v>0</v>
      </c>
      <c r="L284" s="270">
        <v>0</v>
      </c>
      <c r="M284" s="275">
        <v>404.40175891607072</v>
      </c>
      <c r="N284" s="425">
        <v>-1.996986620915155E-2</v>
      </c>
      <c r="O284" s="450">
        <f t="shared" si="4"/>
        <v>404.40175891607072</v>
      </c>
      <c r="R284" s="440"/>
    </row>
    <row r="285" spans="1:18" x14ac:dyDescent="0.25">
      <c r="A285" s="265" t="s">
        <v>600</v>
      </c>
      <c r="B285" s="265" t="s">
        <v>601</v>
      </c>
      <c r="C285" s="449">
        <v>16.18255931522836</v>
      </c>
      <c r="D285" s="274">
        <v>4.3338500236319994</v>
      </c>
      <c r="E285" s="272">
        <v>9.4637644172855691</v>
      </c>
      <c r="F285" s="279">
        <v>0</v>
      </c>
      <c r="G285" s="452">
        <v>3.0019703786861541E-3</v>
      </c>
      <c r="H285" s="274">
        <v>0</v>
      </c>
      <c r="I285" s="274">
        <v>0</v>
      </c>
      <c r="J285" s="272">
        <v>1.5717789462245366</v>
      </c>
      <c r="K285" s="270">
        <v>0</v>
      </c>
      <c r="L285" s="270">
        <v>6.1004370644619013E-2</v>
      </c>
      <c r="M285" s="275">
        <v>15.433399728165412</v>
      </c>
      <c r="N285" s="425">
        <v>-4.629425868119405E-2</v>
      </c>
      <c r="O285" s="450">
        <f t="shared" si="4"/>
        <v>15.372395357520793</v>
      </c>
      <c r="R285" s="440"/>
    </row>
    <row r="286" spans="1:18" x14ac:dyDescent="0.25">
      <c r="A286" s="265" t="s">
        <v>602</v>
      </c>
      <c r="B286" s="265" t="s">
        <v>603</v>
      </c>
      <c r="C286" s="449">
        <v>221.85883428140187</v>
      </c>
      <c r="D286" s="274">
        <v>68.149285748735991</v>
      </c>
      <c r="E286" s="272">
        <v>129.47811350826609</v>
      </c>
      <c r="F286" s="279">
        <v>5.1271133696931601</v>
      </c>
      <c r="G286" s="452">
        <v>0</v>
      </c>
      <c r="H286" s="274">
        <v>0.21682299999999999</v>
      </c>
      <c r="I286" s="274">
        <v>1.4000509999999999</v>
      </c>
      <c r="J286" s="272">
        <v>7.7924488895352919</v>
      </c>
      <c r="K286" s="270">
        <v>5.3076359452606665</v>
      </c>
      <c r="L286" s="270">
        <v>0.5856857933277978</v>
      </c>
      <c r="M286" s="275">
        <v>218.05715725481897</v>
      </c>
      <c r="N286" s="425">
        <v>-1.7135567483244383E-2</v>
      </c>
      <c r="O286" s="450">
        <f t="shared" si="4"/>
        <v>217.47147146149118</v>
      </c>
      <c r="R286" s="440"/>
    </row>
    <row r="287" spans="1:18" x14ac:dyDescent="0.25">
      <c r="A287" s="265" t="s">
        <v>604</v>
      </c>
      <c r="B287" s="265" t="s">
        <v>1091</v>
      </c>
      <c r="C287" s="449">
        <v>21.20964818370058</v>
      </c>
      <c r="D287" s="274">
        <v>5.6896947596959997</v>
      </c>
      <c r="E287" s="272">
        <v>14.885943585879263</v>
      </c>
      <c r="F287" s="279">
        <v>0</v>
      </c>
      <c r="G287" s="452">
        <v>0</v>
      </c>
      <c r="H287" s="274">
        <v>0</v>
      </c>
      <c r="I287" s="274">
        <v>0</v>
      </c>
      <c r="J287" s="272">
        <v>0</v>
      </c>
      <c r="K287" s="270">
        <v>0.2566504890336776</v>
      </c>
      <c r="L287" s="270">
        <v>9.1402705631634856E-2</v>
      </c>
      <c r="M287" s="275">
        <v>20.923691540240576</v>
      </c>
      <c r="N287" s="425">
        <v>-1.3482385043980083E-2</v>
      </c>
      <c r="O287" s="450">
        <f t="shared" si="4"/>
        <v>20.832288834608942</v>
      </c>
      <c r="R287" s="440"/>
    </row>
    <row r="288" spans="1:18" x14ac:dyDescent="0.25">
      <c r="A288" s="265" t="s">
        <v>606</v>
      </c>
      <c r="B288" s="265" t="s">
        <v>607</v>
      </c>
      <c r="C288" s="449">
        <v>98.584019736390417</v>
      </c>
      <c r="D288" s="274">
        <v>41.459562989125999</v>
      </c>
      <c r="E288" s="272">
        <v>50.428733982992412</v>
      </c>
      <c r="F288" s="279">
        <v>1.999713284753412</v>
      </c>
      <c r="G288" s="452">
        <v>0</v>
      </c>
      <c r="H288" s="274">
        <v>8.6110000000000006E-3</v>
      </c>
      <c r="I288" s="274">
        <v>0.51775599999999999</v>
      </c>
      <c r="J288" s="272">
        <v>3.1963073831819022</v>
      </c>
      <c r="K288" s="270">
        <v>0</v>
      </c>
      <c r="L288" s="270">
        <v>0</v>
      </c>
      <c r="M288" s="275">
        <v>97.610684640053719</v>
      </c>
      <c r="N288" s="425">
        <v>-9.873152859249959E-3</v>
      </c>
      <c r="O288" s="450">
        <f t="shared" si="4"/>
        <v>97.610684640053719</v>
      </c>
      <c r="R288" s="440"/>
    </row>
    <row r="289" spans="1:18" x14ac:dyDescent="0.25">
      <c r="A289" s="265" t="s">
        <v>608</v>
      </c>
      <c r="B289" s="286" t="s">
        <v>1278</v>
      </c>
      <c r="C289" s="449">
        <v>140.6559759825885</v>
      </c>
      <c r="D289" s="274">
        <v>40.087171208346</v>
      </c>
      <c r="E289" s="272">
        <v>90.036479451086649</v>
      </c>
      <c r="F289" s="279">
        <v>3.5831170594077406</v>
      </c>
      <c r="G289" s="452">
        <v>0</v>
      </c>
      <c r="H289" s="274">
        <v>0</v>
      </c>
      <c r="I289" s="274">
        <v>0.87424500000000005</v>
      </c>
      <c r="J289" s="272">
        <v>3.2246242193697223</v>
      </c>
      <c r="K289" s="270">
        <v>0</v>
      </c>
      <c r="L289" s="270">
        <v>0.96092313204921842</v>
      </c>
      <c r="M289" s="275">
        <v>138.76656007025937</v>
      </c>
      <c r="N289" s="425">
        <v>-1.3432887576444062E-2</v>
      </c>
      <c r="O289" s="450">
        <f t="shared" si="4"/>
        <v>137.80563693821014</v>
      </c>
      <c r="R289" s="440"/>
    </row>
    <row r="290" spans="1:18" x14ac:dyDescent="0.25">
      <c r="A290" s="265" t="s">
        <v>610</v>
      </c>
      <c r="B290" s="265" t="s">
        <v>611</v>
      </c>
      <c r="C290" s="449">
        <v>316.30921389378551</v>
      </c>
      <c r="D290" s="274">
        <v>90.109138667741007</v>
      </c>
      <c r="E290" s="272">
        <v>207.77255362172556</v>
      </c>
      <c r="F290" s="279">
        <v>8.2277011951408383</v>
      </c>
      <c r="G290" s="452">
        <v>0</v>
      </c>
      <c r="H290" s="274">
        <v>1.0365709999999999</v>
      </c>
      <c r="I290" s="274">
        <v>2.5087269999999999</v>
      </c>
      <c r="J290" s="272">
        <v>3.7651129804964731</v>
      </c>
      <c r="K290" s="270">
        <v>1.9280446200101198</v>
      </c>
      <c r="L290" s="270">
        <v>1.0850093987232274</v>
      </c>
      <c r="M290" s="275">
        <v>316.43285848383721</v>
      </c>
      <c r="N290" s="425">
        <v>3.9089784495881279E-4</v>
      </c>
      <c r="O290" s="450">
        <f t="shared" si="4"/>
        <v>315.34784908511398</v>
      </c>
      <c r="R290" s="440"/>
    </row>
    <row r="291" spans="1:18" x14ac:dyDescent="0.25">
      <c r="A291" s="265" t="s">
        <v>612</v>
      </c>
      <c r="B291" s="265" t="s">
        <v>613</v>
      </c>
      <c r="C291" s="449">
        <v>7.7438574245152276</v>
      </c>
      <c r="D291" s="274">
        <v>1.089874377673</v>
      </c>
      <c r="E291" s="272">
        <v>4.8009648016132633</v>
      </c>
      <c r="F291" s="279">
        <v>0</v>
      </c>
      <c r="G291" s="452">
        <v>0.13626761468996854</v>
      </c>
      <c r="H291" s="274">
        <v>0</v>
      </c>
      <c r="I291" s="274">
        <v>0</v>
      </c>
      <c r="J291" s="272">
        <v>1.1050890205770914</v>
      </c>
      <c r="K291" s="270">
        <v>0</v>
      </c>
      <c r="L291" s="270">
        <v>7.9990851382052877E-2</v>
      </c>
      <c r="M291" s="275">
        <v>7.2121866659353762</v>
      </c>
      <c r="N291" s="425">
        <v>-6.8657095480181118E-2</v>
      </c>
      <c r="O291" s="450">
        <f t="shared" si="4"/>
        <v>7.1321958145533229</v>
      </c>
      <c r="R291" s="440"/>
    </row>
    <row r="292" spans="1:18" x14ac:dyDescent="0.25">
      <c r="A292" s="265" t="s">
        <v>614</v>
      </c>
      <c r="B292" s="265" t="s">
        <v>615</v>
      </c>
      <c r="C292" s="449">
        <v>16.67120596343592</v>
      </c>
      <c r="D292" s="274">
        <v>2.7018408553070001</v>
      </c>
      <c r="E292" s="272">
        <v>7.9766811896621252</v>
      </c>
      <c r="F292" s="279">
        <v>0</v>
      </c>
      <c r="G292" s="452">
        <v>0.3020933454782867</v>
      </c>
      <c r="H292" s="274">
        <v>0</v>
      </c>
      <c r="I292" s="274">
        <v>0</v>
      </c>
      <c r="J292" s="272">
        <v>3.9321572523133299</v>
      </c>
      <c r="K292" s="270">
        <v>0.10484822519410139</v>
      </c>
      <c r="L292" s="270">
        <v>7.5575353462110167E-2</v>
      </c>
      <c r="M292" s="275">
        <v>15.093196221416955</v>
      </c>
      <c r="N292" s="425">
        <v>-9.4654804546229654E-2</v>
      </c>
      <c r="O292" s="450">
        <f t="shared" si="4"/>
        <v>15.017620867954845</v>
      </c>
      <c r="R292" s="440"/>
    </row>
    <row r="293" spans="1:18" x14ac:dyDescent="0.25">
      <c r="A293" s="265" t="s">
        <v>616</v>
      </c>
      <c r="B293" s="265" t="s">
        <v>617</v>
      </c>
      <c r="C293" s="449">
        <v>11.114413106723783</v>
      </c>
      <c r="D293" s="274">
        <v>3.0251376838919999</v>
      </c>
      <c r="E293" s="272">
        <v>4.9300416195652392</v>
      </c>
      <c r="F293" s="279">
        <v>0</v>
      </c>
      <c r="G293" s="452">
        <v>6.110031125835521E-2</v>
      </c>
      <c r="H293" s="274">
        <v>0</v>
      </c>
      <c r="I293" s="274">
        <v>0</v>
      </c>
      <c r="J293" s="272">
        <v>2.6193713711861455</v>
      </c>
      <c r="K293" s="270">
        <v>0</v>
      </c>
      <c r="L293" s="270">
        <v>3.2303305806619643E-3</v>
      </c>
      <c r="M293" s="275">
        <v>10.638881316482403</v>
      </c>
      <c r="N293" s="425">
        <v>-4.2785146248856092E-2</v>
      </c>
      <c r="O293" s="450">
        <f t="shared" si="4"/>
        <v>10.635650985901741</v>
      </c>
      <c r="R293" s="440"/>
    </row>
    <row r="294" spans="1:18" x14ac:dyDescent="0.25">
      <c r="A294" s="265" t="s">
        <v>618</v>
      </c>
      <c r="B294" s="286" t="s">
        <v>1279</v>
      </c>
      <c r="C294" s="449">
        <v>186.66328118804853</v>
      </c>
      <c r="D294" s="274">
        <v>51.030291096470002</v>
      </c>
      <c r="E294" s="272">
        <v>120.2122105239189</v>
      </c>
      <c r="F294" s="279">
        <v>4.7604368126433343</v>
      </c>
      <c r="G294" s="452">
        <v>0</v>
      </c>
      <c r="H294" s="274">
        <v>0</v>
      </c>
      <c r="I294" s="274">
        <v>0.93922399999999995</v>
      </c>
      <c r="J294" s="272">
        <v>7.2371987129322504</v>
      </c>
      <c r="K294" s="270">
        <v>0</v>
      </c>
      <c r="L294" s="270">
        <v>1.8190677598020641</v>
      </c>
      <c r="M294" s="275">
        <v>185.99842890576653</v>
      </c>
      <c r="N294" s="425">
        <v>-3.5617732531563733E-3</v>
      </c>
      <c r="O294" s="450">
        <f t="shared" si="4"/>
        <v>184.17936114596446</v>
      </c>
      <c r="R294" s="440"/>
    </row>
    <row r="295" spans="1:18" x14ac:dyDescent="0.25">
      <c r="A295" s="265" t="s">
        <v>620</v>
      </c>
      <c r="B295" s="265" t="s">
        <v>621</v>
      </c>
      <c r="C295" s="449">
        <v>10.625985804150373</v>
      </c>
      <c r="D295" s="274">
        <v>2.0462227031419999</v>
      </c>
      <c r="E295" s="272">
        <v>5.6800075290551977</v>
      </c>
      <c r="F295" s="279">
        <v>0</v>
      </c>
      <c r="G295" s="452">
        <v>0.15486445535712495</v>
      </c>
      <c r="H295" s="274">
        <v>0</v>
      </c>
      <c r="I295" s="274">
        <v>0</v>
      </c>
      <c r="J295" s="272">
        <v>1.4527042805091628</v>
      </c>
      <c r="K295" s="270">
        <v>0.32745136135910358</v>
      </c>
      <c r="L295" s="270">
        <v>5.5890277502821273E-2</v>
      </c>
      <c r="M295" s="275">
        <v>9.71714060692541</v>
      </c>
      <c r="N295" s="425">
        <v>-8.5530435855653009E-2</v>
      </c>
      <c r="O295" s="450">
        <f t="shared" si="4"/>
        <v>9.6612503294225895</v>
      </c>
      <c r="R295" s="440"/>
    </row>
    <row r="296" spans="1:18" x14ac:dyDescent="0.25">
      <c r="A296" s="265" t="s">
        <v>622</v>
      </c>
      <c r="B296" s="265" t="s">
        <v>623</v>
      </c>
      <c r="C296" s="449">
        <v>11.061028753788497</v>
      </c>
      <c r="D296" s="274">
        <v>4.1961079455519998</v>
      </c>
      <c r="E296" s="272">
        <v>4.5780627131921161</v>
      </c>
      <c r="F296" s="279">
        <v>0</v>
      </c>
      <c r="G296" s="452">
        <v>9.316543870617093E-2</v>
      </c>
      <c r="H296" s="274">
        <v>0</v>
      </c>
      <c r="I296" s="274">
        <v>0</v>
      </c>
      <c r="J296" s="272">
        <v>1.3845020920421081</v>
      </c>
      <c r="K296" s="270">
        <v>0.12774365906513827</v>
      </c>
      <c r="L296" s="270">
        <v>0</v>
      </c>
      <c r="M296" s="275">
        <v>10.379581848557535</v>
      </c>
      <c r="N296" s="425">
        <v>-6.1607913730226956E-2</v>
      </c>
      <c r="O296" s="450">
        <f t="shared" si="4"/>
        <v>10.379581848557535</v>
      </c>
      <c r="R296" s="440"/>
    </row>
    <row r="297" spans="1:18" x14ac:dyDescent="0.25">
      <c r="A297" s="265" t="s">
        <v>624</v>
      </c>
      <c r="B297" s="265" t="s">
        <v>625</v>
      </c>
      <c r="C297" s="449">
        <v>15.907445142072749</v>
      </c>
      <c r="D297" s="274">
        <v>4.3831928513439999</v>
      </c>
      <c r="E297" s="272">
        <v>6.6827738763503692</v>
      </c>
      <c r="F297" s="279">
        <v>0</v>
      </c>
      <c r="G297" s="452">
        <v>0.20055372232275567</v>
      </c>
      <c r="H297" s="274">
        <v>0</v>
      </c>
      <c r="I297" s="274">
        <v>0</v>
      </c>
      <c r="J297" s="272">
        <v>3.1764155477957052</v>
      </c>
      <c r="K297" s="270">
        <v>0.23641805293926285</v>
      </c>
      <c r="L297" s="270">
        <v>0</v>
      </c>
      <c r="M297" s="275">
        <v>14.679354050752092</v>
      </c>
      <c r="N297" s="425">
        <v>-7.7202283606972469E-2</v>
      </c>
      <c r="O297" s="450">
        <f t="shared" si="4"/>
        <v>14.679354050752092</v>
      </c>
      <c r="R297" s="440"/>
    </row>
    <row r="298" spans="1:18" x14ac:dyDescent="0.25">
      <c r="A298" s="265" t="s">
        <v>626</v>
      </c>
      <c r="B298" s="265" t="s">
        <v>627</v>
      </c>
      <c r="C298" s="449">
        <v>12.52295828513118</v>
      </c>
      <c r="D298" s="274">
        <v>2.3498215472089998</v>
      </c>
      <c r="E298" s="272">
        <v>8.1850032762126865</v>
      </c>
      <c r="F298" s="279">
        <v>0</v>
      </c>
      <c r="G298" s="452">
        <v>0.13010631324593494</v>
      </c>
      <c r="H298" s="274">
        <v>0</v>
      </c>
      <c r="I298" s="274">
        <v>0</v>
      </c>
      <c r="J298" s="272">
        <v>1.1354287315910738</v>
      </c>
      <c r="K298" s="270">
        <v>0.34790627736831997</v>
      </c>
      <c r="L298" s="270">
        <v>0.11535431599638557</v>
      </c>
      <c r="M298" s="275">
        <v>12.2636204616234</v>
      </c>
      <c r="N298" s="425">
        <v>-2.0708990448023604E-2</v>
      </c>
      <c r="O298" s="450">
        <f t="shared" si="4"/>
        <v>12.148266145627014</v>
      </c>
      <c r="R298" s="440"/>
    </row>
    <row r="299" spans="1:18" x14ac:dyDescent="0.25">
      <c r="A299" s="265" t="s">
        <v>628</v>
      </c>
      <c r="B299" s="265" t="s">
        <v>629</v>
      </c>
      <c r="C299" s="449">
        <v>16.195463322830079</v>
      </c>
      <c r="D299" s="274">
        <v>3.7469710210610003</v>
      </c>
      <c r="E299" s="272">
        <v>6.3852291214861889</v>
      </c>
      <c r="F299" s="279">
        <v>0</v>
      </c>
      <c r="G299" s="452">
        <v>0.18436785593321595</v>
      </c>
      <c r="H299" s="274">
        <v>0</v>
      </c>
      <c r="I299" s="274">
        <v>0</v>
      </c>
      <c r="J299" s="272">
        <v>4.3968983711096135</v>
      </c>
      <c r="K299" s="270">
        <v>0.22886688523919516</v>
      </c>
      <c r="L299" s="270">
        <v>1.6439648568708578E-2</v>
      </c>
      <c r="M299" s="275">
        <v>14.958772903397922</v>
      </c>
      <c r="N299" s="425">
        <v>-7.6360298855349576E-2</v>
      </c>
      <c r="O299" s="450">
        <f t="shared" si="4"/>
        <v>14.942333254829213</v>
      </c>
      <c r="R299" s="440"/>
    </row>
    <row r="300" spans="1:18" x14ac:dyDescent="0.25">
      <c r="A300" s="265" t="s">
        <v>630</v>
      </c>
      <c r="B300" s="265" t="s">
        <v>631</v>
      </c>
      <c r="C300" s="449">
        <v>11.225542820978225</v>
      </c>
      <c r="D300" s="274">
        <v>2.0482134993629999</v>
      </c>
      <c r="E300" s="272">
        <v>6.1057833003696382</v>
      </c>
      <c r="F300" s="279">
        <v>0</v>
      </c>
      <c r="G300" s="452">
        <v>0.10737222857350608</v>
      </c>
      <c r="H300" s="274">
        <v>0</v>
      </c>
      <c r="I300" s="274">
        <v>0</v>
      </c>
      <c r="J300" s="272">
        <v>2.5362007583089148</v>
      </c>
      <c r="K300" s="270">
        <v>0.15135776125124659</v>
      </c>
      <c r="L300" s="270">
        <v>7.0731894415994243E-2</v>
      </c>
      <c r="M300" s="275">
        <v>11.019659442282299</v>
      </c>
      <c r="N300" s="425">
        <v>-1.8340616750503382E-2</v>
      </c>
      <c r="O300" s="450">
        <f t="shared" si="4"/>
        <v>10.948927547866305</v>
      </c>
      <c r="R300" s="440"/>
    </row>
    <row r="301" spans="1:18" x14ac:dyDescent="0.25">
      <c r="A301" s="265" t="s">
        <v>632</v>
      </c>
      <c r="B301" s="265" t="s">
        <v>633</v>
      </c>
      <c r="C301" s="449">
        <v>13.336580273546298</v>
      </c>
      <c r="D301" s="274">
        <v>3.0050101902609998</v>
      </c>
      <c r="E301" s="272">
        <v>6.328414976486787</v>
      </c>
      <c r="F301" s="279">
        <v>0</v>
      </c>
      <c r="G301" s="452">
        <v>0.15478471951429976</v>
      </c>
      <c r="H301" s="274">
        <v>0</v>
      </c>
      <c r="I301" s="274">
        <v>0</v>
      </c>
      <c r="J301" s="272">
        <v>3.533606524027177</v>
      </c>
      <c r="K301" s="270">
        <v>3.3887372204191309E-2</v>
      </c>
      <c r="L301" s="270">
        <v>4.2661469945840066E-2</v>
      </c>
      <c r="M301" s="275">
        <v>13.098365252439294</v>
      </c>
      <c r="N301" s="425">
        <v>-1.7861776873904816E-2</v>
      </c>
      <c r="O301" s="450">
        <f t="shared" si="4"/>
        <v>13.055703782493454</v>
      </c>
      <c r="R301" s="440"/>
    </row>
    <row r="302" spans="1:18" x14ac:dyDescent="0.25">
      <c r="A302" s="265" t="s">
        <v>634</v>
      </c>
      <c r="B302" s="265" t="s">
        <v>635</v>
      </c>
      <c r="C302" s="449">
        <v>12.249623221937263</v>
      </c>
      <c r="D302" s="274">
        <v>2.5368565566800001</v>
      </c>
      <c r="E302" s="272">
        <v>7.5047445694224706</v>
      </c>
      <c r="F302" s="279">
        <v>0</v>
      </c>
      <c r="G302" s="452">
        <v>2.9390825300249529E-2</v>
      </c>
      <c r="H302" s="274">
        <v>0</v>
      </c>
      <c r="I302" s="274">
        <v>0</v>
      </c>
      <c r="J302" s="272">
        <v>1.651588257246684</v>
      </c>
      <c r="K302" s="270">
        <v>0</v>
      </c>
      <c r="L302" s="270">
        <v>9.1686652204950453E-2</v>
      </c>
      <c r="M302" s="275">
        <v>11.814266860854357</v>
      </c>
      <c r="N302" s="425">
        <v>-3.5540387911952055E-2</v>
      </c>
      <c r="O302" s="450">
        <f t="shared" si="4"/>
        <v>11.722580208649406</v>
      </c>
      <c r="R302" s="440"/>
    </row>
    <row r="303" spans="1:18" x14ac:dyDescent="0.25">
      <c r="A303" s="265" t="s">
        <v>636</v>
      </c>
      <c r="B303" s="265" t="s">
        <v>637</v>
      </c>
      <c r="C303" s="449">
        <v>18.846812682012146</v>
      </c>
      <c r="D303" s="274">
        <v>4.2273238216709998</v>
      </c>
      <c r="E303" s="272">
        <v>9.1956244947796133</v>
      </c>
      <c r="F303" s="279">
        <v>0</v>
      </c>
      <c r="G303" s="452">
        <v>0.22498065733156328</v>
      </c>
      <c r="H303" s="274">
        <v>0</v>
      </c>
      <c r="I303" s="274">
        <v>0</v>
      </c>
      <c r="J303" s="272">
        <v>3.8710491763692079</v>
      </c>
      <c r="K303" s="270">
        <v>0.13343798552120154</v>
      </c>
      <c r="L303" s="270">
        <v>5.7020147017056946E-2</v>
      </c>
      <c r="M303" s="275">
        <v>17.709436282689644</v>
      </c>
      <c r="N303" s="425">
        <v>-6.034847475340175E-2</v>
      </c>
      <c r="O303" s="450">
        <f t="shared" si="4"/>
        <v>17.652416135672588</v>
      </c>
      <c r="R303" s="440"/>
    </row>
    <row r="304" spans="1:18" x14ac:dyDescent="0.25">
      <c r="A304" s="265" t="s">
        <v>638</v>
      </c>
      <c r="B304" s="265" t="s">
        <v>639</v>
      </c>
      <c r="C304" s="449">
        <v>8.7623441953707655</v>
      </c>
      <c r="D304" s="274">
        <v>2.88575726461</v>
      </c>
      <c r="E304" s="272">
        <v>3.7324978189583389</v>
      </c>
      <c r="F304" s="279">
        <v>0</v>
      </c>
      <c r="G304" s="452">
        <v>0.23135376893071072</v>
      </c>
      <c r="H304" s="274">
        <v>0</v>
      </c>
      <c r="I304" s="274">
        <v>0</v>
      </c>
      <c r="J304" s="272">
        <v>1.2811851045949947</v>
      </c>
      <c r="K304" s="270">
        <v>0</v>
      </c>
      <c r="L304" s="270">
        <v>0</v>
      </c>
      <c r="M304" s="275">
        <v>8.1307939570940437</v>
      </c>
      <c r="N304" s="425">
        <v>-7.2075488498885495E-2</v>
      </c>
      <c r="O304" s="450">
        <f t="shared" si="4"/>
        <v>8.1307939570940437</v>
      </c>
      <c r="R304" s="440"/>
    </row>
    <row r="305" spans="1:18" x14ac:dyDescent="0.25">
      <c r="A305" s="265" t="s">
        <v>640</v>
      </c>
      <c r="B305" s="265" t="s">
        <v>641</v>
      </c>
      <c r="C305" s="449">
        <v>130.62727841858532</v>
      </c>
      <c r="D305" s="274">
        <v>70.866874674388001</v>
      </c>
      <c r="E305" s="272">
        <v>51.730494954471226</v>
      </c>
      <c r="F305" s="279">
        <v>2.0490439777570888</v>
      </c>
      <c r="G305" s="452">
        <v>0</v>
      </c>
      <c r="H305" s="274">
        <v>0.95792200000000005</v>
      </c>
      <c r="I305" s="274">
        <v>0.91935</v>
      </c>
      <c r="J305" s="272">
        <v>2.4080960528296891</v>
      </c>
      <c r="K305" s="270">
        <v>0</v>
      </c>
      <c r="L305" s="270">
        <v>0</v>
      </c>
      <c r="M305" s="275">
        <v>128.93178165944599</v>
      </c>
      <c r="N305" s="425">
        <v>-1.2979653098996973E-2</v>
      </c>
      <c r="O305" s="450">
        <f t="shared" si="4"/>
        <v>128.93178165944599</v>
      </c>
      <c r="R305" s="440"/>
    </row>
    <row r="306" spans="1:18" x14ac:dyDescent="0.25">
      <c r="A306" s="265" t="s">
        <v>642</v>
      </c>
      <c r="B306" s="265" t="s">
        <v>947</v>
      </c>
      <c r="C306" s="449">
        <v>49.88273446579101</v>
      </c>
      <c r="D306" s="274">
        <v>25.059369553164998</v>
      </c>
      <c r="E306" s="272">
        <v>23.60272444312459</v>
      </c>
      <c r="F306" s="279">
        <v>0</v>
      </c>
      <c r="G306" s="452">
        <v>0</v>
      </c>
      <c r="H306" s="274">
        <v>0</v>
      </c>
      <c r="I306" s="274">
        <v>0</v>
      </c>
      <c r="J306" s="272">
        <v>0</v>
      </c>
      <c r="K306" s="270">
        <v>0</v>
      </c>
      <c r="L306" s="270">
        <v>0</v>
      </c>
      <c r="M306" s="275">
        <v>48.662093996289585</v>
      </c>
      <c r="N306" s="425">
        <v>-2.447019961061931E-2</v>
      </c>
      <c r="O306" s="450">
        <f t="shared" si="4"/>
        <v>48.662093996289585</v>
      </c>
      <c r="R306" s="440"/>
    </row>
    <row r="307" spans="1:18" x14ac:dyDescent="0.25">
      <c r="A307" s="265" t="s">
        <v>644</v>
      </c>
      <c r="B307" s="265" t="s">
        <v>645</v>
      </c>
      <c r="C307" s="449">
        <v>170.28294753003317</v>
      </c>
      <c r="D307" s="274">
        <v>74.941589523974002</v>
      </c>
      <c r="E307" s="272">
        <v>83.371725437657304</v>
      </c>
      <c r="F307" s="279">
        <v>3.3348039967682364</v>
      </c>
      <c r="G307" s="452">
        <v>0</v>
      </c>
      <c r="H307" s="274">
        <v>0.60382100000000005</v>
      </c>
      <c r="I307" s="274">
        <v>1.1143430000000001</v>
      </c>
      <c r="J307" s="272">
        <v>5.9009108878392853</v>
      </c>
      <c r="K307" s="270">
        <v>0</v>
      </c>
      <c r="L307" s="270">
        <v>0</v>
      </c>
      <c r="M307" s="275">
        <v>169.26719384623883</v>
      </c>
      <c r="N307" s="425">
        <v>-5.9650933844399966E-3</v>
      </c>
      <c r="O307" s="450">
        <f t="shared" si="4"/>
        <v>169.26719384623883</v>
      </c>
      <c r="R307" s="440"/>
    </row>
    <row r="308" spans="1:18" x14ac:dyDescent="0.25">
      <c r="A308" s="265" t="s">
        <v>646</v>
      </c>
      <c r="B308" s="265" t="s">
        <v>647</v>
      </c>
      <c r="C308" s="449">
        <v>123.5118054705281</v>
      </c>
      <c r="D308" s="274">
        <v>47.641788885482001</v>
      </c>
      <c r="E308" s="272">
        <v>68.161252474532361</v>
      </c>
      <c r="F308" s="279">
        <v>2.6986648239327966</v>
      </c>
      <c r="G308" s="452">
        <v>0</v>
      </c>
      <c r="H308" s="274">
        <v>0.343279</v>
      </c>
      <c r="I308" s="274">
        <v>0.82768200000000003</v>
      </c>
      <c r="J308" s="272">
        <v>2.1119658404697454</v>
      </c>
      <c r="K308" s="270">
        <v>0</v>
      </c>
      <c r="L308" s="270">
        <v>0</v>
      </c>
      <c r="M308" s="275">
        <v>121.78463302441691</v>
      </c>
      <c r="N308" s="425">
        <v>-1.3983865263173797E-2</v>
      </c>
      <c r="O308" s="450">
        <f t="shared" si="4"/>
        <v>121.78463302441691</v>
      </c>
      <c r="R308" s="440"/>
    </row>
    <row r="309" spans="1:18" x14ac:dyDescent="0.25">
      <c r="A309" s="265" t="s">
        <v>648</v>
      </c>
      <c r="B309" s="265" t="s">
        <v>649</v>
      </c>
      <c r="C309" s="449">
        <v>280.96999181969159</v>
      </c>
      <c r="D309" s="274">
        <v>165.99618451806501</v>
      </c>
      <c r="E309" s="272">
        <v>88.160242946000508</v>
      </c>
      <c r="F309" s="279">
        <v>3.5261333007914426</v>
      </c>
      <c r="G309" s="452">
        <v>0</v>
      </c>
      <c r="H309" s="274">
        <v>1.658212</v>
      </c>
      <c r="I309" s="274">
        <v>1.577666</v>
      </c>
      <c r="J309" s="272">
        <v>13.052914307500959</v>
      </c>
      <c r="K309" s="270">
        <v>0</v>
      </c>
      <c r="L309" s="270">
        <v>0</v>
      </c>
      <c r="M309" s="275">
        <v>273.97135307235789</v>
      </c>
      <c r="N309" s="425">
        <v>-2.4908847745651698E-2</v>
      </c>
      <c r="O309" s="450">
        <f t="shared" si="4"/>
        <v>273.97135307235789</v>
      </c>
      <c r="R309" s="440"/>
    </row>
    <row r="310" spans="1:18" x14ac:dyDescent="0.25">
      <c r="A310" s="265" t="s">
        <v>650</v>
      </c>
      <c r="B310" s="265" t="s">
        <v>651</v>
      </c>
      <c r="C310" s="449">
        <v>11.525891332827129</v>
      </c>
      <c r="D310" s="274">
        <v>1.8013089560140001</v>
      </c>
      <c r="E310" s="272">
        <v>7.3885309794160641</v>
      </c>
      <c r="F310" s="279">
        <v>0</v>
      </c>
      <c r="G310" s="452">
        <v>0.10235246681944693</v>
      </c>
      <c r="H310" s="274">
        <v>0</v>
      </c>
      <c r="I310" s="274">
        <v>0</v>
      </c>
      <c r="J310" s="272">
        <v>1.5352366466969329</v>
      </c>
      <c r="K310" s="270">
        <v>0</v>
      </c>
      <c r="L310" s="270">
        <v>9.7702657166132606E-2</v>
      </c>
      <c r="M310" s="275">
        <v>10.925131706112577</v>
      </c>
      <c r="N310" s="425">
        <v>-5.2122617623811568E-2</v>
      </c>
      <c r="O310" s="450">
        <f t="shared" si="4"/>
        <v>10.827429048946444</v>
      </c>
      <c r="R310" s="440"/>
    </row>
    <row r="311" spans="1:18" x14ac:dyDescent="0.25">
      <c r="A311" s="265" t="s">
        <v>652</v>
      </c>
      <c r="B311" s="265" t="s">
        <v>653</v>
      </c>
      <c r="C311" s="449">
        <v>17.242395431337783</v>
      </c>
      <c r="D311" s="274">
        <v>2.5132283610060004</v>
      </c>
      <c r="E311" s="272">
        <v>10.562111499589307</v>
      </c>
      <c r="F311" s="279">
        <v>0</v>
      </c>
      <c r="G311" s="452">
        <v>0.10057184707868282</v>
      </c>
      <c r="H311" s="274">
        <v>0</v>
      </c>
      <c r="I311" s="274">
        <v>0</v>
      </c>
      <c r="J311" s="272">
        <v>2.7302459811002411</v>
      </c>
      <c r="K311" s="270">
        <v>0</v>
      </c>
      <c r="L311" s="270">
        <v>0.16912928825580492</v>
      </c>
      <c r="M311" s="275">
        <v>16.075286977030036</v>
      </c>
      <c r="N311" s="425">
        <v>-6.768830113863103E-2</v>
      </c>
      <c r="O311" s="450">
        <f t="shared" si="4"/>
        <v>15.906157688774231</v>
      </c>
      <c r="R311" s="440"/>
    </row>
    <row r="312" spans="1:18" x14ac:dyDescent="0.25">
      <c r="A312" s="265" t="s">
        <v>654</v>
      </c>
      <c r="B312" s="265" t="s">
        <v>655</v>
      </c>
      <c r="C312" s="449">
        <v>11.791085879857476</v>
      </c>
      <c r="D312" s="274">
        <v>2.8741049039219999</v>
      </c>
      <c r="E312" s="272">
        <v>6.5775953451877687</v>
      </c>
      <c r="F312" s="279">
        <v>0</v>
      </c>
      <c r="G312" s="452">
        <v>5.1509571006859149E-2</v>
      </c>
      <c r="H312" s="274">
        <v>0</v>
      </c>
      <c r="I312" s="274">
        <v>0</v>
      </c>
      <c r="J312" s="272">
        <v>1.5588045969487849</v>
      </c>
      <c r="K312" s="270">
        <v>0.12119851375398433</v>
      </c>
      <c r="L312" s="270">
        <v>5.0346033674523019E-2</v>
      </c>
      <c r="M312" s="275">
        <v>11.23355896449392</v>
      </c>
      <c r="N312" s="425">
        <v>-4.728376343318566E-2</v>
      </c>
      <c r="O312" s="450">
        <f t="shared" si="4"/>
        <v>11.183212930819396</v>
      </c>
      <c r="R312" s="440"/>
    </row>
    <row r="313" spans="1:18" x14ac:dyDescent="0.25">
      <c r="A313" s="265" t="s">
        <v>656</v>
      </c>
      <c r="B313" s="286" t="s">
        <v>1280</v>
      </c>
      <c r="C313" s="449">
        <v>135.58921792006433</v>
      </c>
      <c r="D313" s="274">
        <v>63.808770727500999</v>
      </c>
      <c r="E313" s="272">
        <v>62.892109316570782</v>
      </c>
      <c r="F313" s="279">
        <v>2.4906627939290034</v>
      </c>
      <c r="G313" s="452">
        <v>0</v>
      </c>
      <c r="H313" s="274">
        <v>0.82452300000000001</v>
      </c>
      <c r="I313" s="274">
        <v>0.96715799999999996</v>
      </c>
      <c r="J313" s="272">
        <v>3.3089540677203897</v>
      </c>
      <c r="K313" s="270">
        <v>0</v>
      </c>
      <c r="L313" s="270">
        <v>0</v>
      </c>
      <c r="M313" s="275">
        <v>134.29217790572116</v>
      </c>
      <c r="N313" s="425">
        <v>-9.5659524720308389E-3</v>
      </c>
      <c r="O313" s="450">
        <f t="shared" si="4"/>
        <v>134.29217790572116</v>
      </c>
      <c r="R313" s="440"/>
    </row>
    <row r="314" spans="1:18" x14ac:dyDescent="0.25">
      <c r="A314" s="265" t="s">
        <v>658</v>
      </c>
      <c r="B314" s="265" t="s">
        <v>659</v>
      </c>
      <c r="C314" s="449">
        <v>13.075174572117698</v>
      </c>
      <c r="D314" s="274">
        <v>3.2558723611150002</v>
      </c>
      <c r="E314" s="272">
        <v>6.7785038359683973</v>
      </c>
      <c r="F314" s="279">
        <v>0</v>
      </c>
      <c r="G314" s="452">
        <v>9.2026963086343824E-2</v>
      </c>
      <c r="H314" s="274">
        <v>0</v>
      </c>
      <c r="I314" s="274">
        <v>0</v>
      </c>
      <c r="J314" s="272">
        <v>2.7784904249262898</v>
      </c>
      <c r="K314" s="270">
        <v>2.0176394713925419E-2</v>
      </c>
      <c r="L314" s="270">
        <v>4.3027161481155117E-2</v>
      </c>
      <c r="M314" s="275">
        <v>12.968097141291112</v>
      </c>
      <c r="N314" s="425">
        <v>-8.1893691159522913E-3</v>
      </c>
      <c r="O314" s="450">
        <f t="shared" si="4"/>
        <v>12.925069979809956</v>
      </c>
      <c r="R314" s="440"/>
    </row>
    <row r="315" spans="1:18" x14ac:dyDescent="0.25">
      <c r="A315" s="265" t="s">
        <v>660</v>
      </c>
      <c r="B315" s="265" t="s">
        <v>661</v>
      </c>
      <c r="C315" s="449">
        <v>457.19670713849905</v>
      </c>
      <c r="D315" s="274">
        <v>135.187167401983</v>
      </c>
      <c r="E315" s="272">
        <v>297.92425420050063</v>
      </c>
      <c r="F315" s="279">
        <v>11.802030856156469</v>
      </c>
      <c r="G315" s="452">
        <v>0</v>
      </c>
      <c r="H315" s="274">
        <v>1.263223</v>
      </c>
      <c r="I315" s="274">
        <v>3.5577909999999999</v>
      </c>
      <c r="J315" s="272">
        <v>3.0989153254309105</v>
      </c>
      <c r="K315" s="270">
        <v>0</v>
      </c>
      <c r="L315" s="270">
        <v>2.7923234826973289</v>
      </c>
      <c r="M315" s="275">
        <v>455.62570526676836</v>
      </c>
      <c r="N315" s="425">
        <v>-3.4361618253186182E-3</v>
      </c>
      <c r="O315" s="450">
        <f t="shared" si="4"/>
        <v>452.83338178407104</v>
      </c>
      <c r="R315" s="440"/>
    </row>
    <row r="316" spans="1:18" x14ac:dyDescent="0.25">
      <c r="A316" s="265" t="s">
        <v>662</v>
      </c>
      <c r="B316" s="265" t="s">
        <v>1092</v>
      </c>
      <c r="C316" s="449">
        <v>40.086999861782282</v>
      </c>
      <c r="D316" s="274">
        <v>15.202735353999</v>
      </c>
      <c r="E316" s="272">
        <v>24.016078253771536</v>
      </c>
      <c r="F316" s="279">
        <v>0</v>
      </c>
      <c r="G316" s="452">
        <v>0</v>
      </c>
      <c r="H316" s="274">
        <v>0</v>
      </c>
      <c r="I316" s="274">
        <v>0</v>
      </c>
      <c r="J316" s="272">
        <v>0</v>
      </c>
      <c r="K316" s="270">
        <v>0</v>
      </c>
      <c r="L316" s="270">
        <v>4.6847644130742237E-2</v>
      </c>
      <c r="M316" s="275">
        <v>39.265661251901278</v>
      </c>
      <c r="N316" s="425">
        <v>-2.0488901956068867E-2</v>
      </c>
      <c r="O316" s="450">
        <f t="shared" si="4"/>
        <v>39.218813607770535</v>
      </c>
      <c r="R316" s="440"/>
    </row>
    <row r="317" spans="1:18" x14ac:dyDescent="0.25">
      <c r="A317" s="265" t="s">
        <v>664</v>
      </c>
      <c r="B317" s="265" t="s">
        <v>665</v>
      </c>
      <c r="C317" s="449">
        <v>9.8715214996799414</v>
      </c>
      <c r="D317" s="274">
        <v>3.1404469462070002</v>
      </c>
      <c r="E317" s="272">
        <v>5.0427533965878748</v>
      </c>
      <c r="F317" s="279">
        <v>0</v>
      </c>
      <c r="G317" s="452">
        <v>6.5185530107100195E-2</v>
      </c>
      <c r="H317" s="274">
        <v>0</v>
      </c>
      <c r="I317" s="274">
        <v>0</v>
      </c>
      <c r="J317" s="272">
        <v>0.95153518189638675</v>
      </c>
      <c r="K317" s="270">
        <v>4.8510909617695469E-2</v>
      </c>
      <c r="L317" s="270">
        <v>4.7781047887637384E-3</v>
      </c>
      <c r="M317" s="275">
        <v>9.2532100692048225</v>
      </c>
      <c r="N317" s="425">
        <v>-6.2635879433091055E-2</v>
      </c>
      <c r="O317" s="450">
        <f t="shared" si="4"/>
        <v>9.2484319644160582</v>
      </c>
      <c r="R317" s="440"/>
    </row>
    <row r="318" spans="1:18" x14ac:dyDescent="0.25">
      <c r="A318" s="265" t="s">
        <v>666</v>
      </c>
      <c r="B318" s="265" t="s">
        <v>667</v>
      </c>
      <c r="C318" s="449">
        <v>10.148993696981726</v>
      </c>
      <c r="D318" s="274">
        <v>3.0922860970179999</v>
      </c>
      <c r="E318" s="272">
        <v>5.1666907058570519</v>
      </c>
      <c r="F318" s="279">
        <v>0</v>
      </c>
      <c r="G318" s="452">
        <v>6.2794708313604133E-2</v>
      </c>
      <c r="H318" s="274">
        <v>0</v>
      </c>
      <c r="I318" s="274">
        <v>0</v>
      </c>
      <c r="J318" s="272">
        <v>1.2538403719797981</v>
      </c>
      <c r="K318" s="270">
        <v>0</v>
      </c>
      <c r="L318" s="270">
        <v>6.5699203311817026E-3</v>
      </c>
      <c r="M318" s="275">
        <v>9.5821818034996333</v>
      </c>
      <c r="N318" s="425">
        <v>-5.5849073356963548E-2</v>
      </c>
      <c r="O318" s="450">
        <f t="shared" si="4"/>
        <v>9.5756118831684525</v>
      </c>
      <c r="R318" s="440"/>
    </row>
    <row r="319" spans="1:18" x14ac:dyDescent="0.25">
      <c r="A319" s="265" t="s">
        <v>668</v>
      </c>
      <c r="B319" s="286" t="s">
        <v>1281</v>
      </c>
      <c r="C319" s="449">
        <v>207.98557586217763</v>
      </c>
      <c r="D319" s="274">
        <v>62.023498967343997</v>
      </c>
      <c r="E319" s="272">
        <v>133.01759347648664</v>
      </c>
      <c r="F319" s="279">
        <v>5.2738521315157119</v>
      </c>
      <c r="G319" s="452">
        <v>0</v>
      </c>
      <c r="H319" s="274">
        <v>0</v>
      </c>
      <c r="I319" s="274">
        <v>1.2889489999999999</v>
      </c>
      <c r="J319" s="272">
        <v>2.7512514966406374</v>
      </c>
      <c r="K319" s="270">
        <v>0</v>
      </c>
      <c r="L319" s="270">
        <v>1.0094438819179563</v>
      </c>
      <c r="M319" s="275">
        <v>205.36458895390496</v>
      </c>
      <c r="N319" s="425">
        <v>-1.2601772490268632E-2</v>
      </c>
      <c r="O319" s="450">
        <f t="shared" si="4"/>
        <v>204.35514507198701</v>
      </c>
      <c r="R319" s="440"/>
    </row>
    <row r="320" spans="1:18" x14ac:dyDescent="0.25">
      <c r="A320" s="265" t="s">
        <v>670</v>
      </c>
      <c r="B320" s="265" t="s">
        <v>671</v>
      </c>
      <c r="C320" s="449">
        <v>137.22986586535416</v>
      </c>
      <c r="D320" s="274">
        <v>51.694547847603999</v>
      </c>
      <c r="E320" s="272">
        <v>76.066159664687405</v>
      </c>
      <c r="F320" s="279">
        <v>3.0136038111450225</v>
      </c>
      <c r="G320" s="452">
        <v>0</v>
      </c>
      <c r="H320" s="274">
        <v>0.16311100000000001</v>
      </c>
      <c r="I320" s="274">
        <v>0.84901499999999996</v>
      </c>
      <c r="J320" s="272">
        <v>3.740335083438211</v>
      </c>
      <c r="K320" s="270">
        <v>0</v>
      </c>
      <c r="L320" s="270">
        <v>0</v>
      </c>
      <c r="M320" s="275">
        <v>135.52677240687461</v>
      </c>
      <c r="N320" s="425">
        <v>-1.2410516090940201E-2</v>
      </c>
      <c r="O320" s="450">
        <f t="shared" si="4"/>
        <v>135.52677240687461</v>
      </c>
      <c r="R320" s="440"/>
    </row>
    <row r="321" spans="1:18" x14ac:dyDescent="0.25">
      <c r="A321" s="265" t="s">
        <v>672</v>
      </c>
      <c r="B321" s="265" t="s">
        <v>673</v>
      </c>
      <c r="C321" s="449">
        <v>190.13444957183617</v>
      </c>
      <c r="D321" s="274">
        <v>105.808529067688</v>
      </c>
      <c r="E321" s="272">
        <v>73.899191542755489</v>
      </c>
      <c r="F321" s="279">
        <v>1.4490037557403148</v>
      </c>
      <c r="G321" s="452">
        <v>0</v>
      </c>
      <c r="H321" s="274">
        <v>1.4174929999999999</v>
      </c>
      <c r="I321" s="274">
        <v>1.337847</v>
      </c>
      <c r="J321" s="272">
        <v>2.3061514769665687</v>
      </c>
      <c r="K321" s="270">
        <v>0</v>
      </c>
      <c r="L321" s="270">
        <v>0</v>
      </c>
      <c r="M321" s="275">
        <v>186.21821584315038</v>
      </c>
      <c r="N321" s="425">
        <v>-2.0597181297259723E-2</v>
      </c>
      <c r="O321" s="450">
        <f t="shared" si="4"/>
        <v>186.21821584315038</v>
      </c>
      <c r="R321" s="440"/>
    </row>
    <row r="322" spans="1:18" x14ac:dyDescent="0.25">
      <c r="A322" s="265" t="s">
        <v>674</v>
      </c>
      <c r="B322" s="265" t="s">
        <v>675</v>
      </c>
      <c r="C322" s="449">
        <v>13.534217389196034</v>
      </c>
      <c r="D322" s="274">
        <v>2.7984372370069996</v>
      </c>
      <c r="E322" s="272">
        <v>6.9016840147566541</v>
      </c>
      <c r="F322" s="279">
        <v>0</v>
      </c>
      <c r="G322" s="452">
        <v>0.25005333431174398</v>
      </c>
      <c r="H322" s="274">
        <v>0</v>
      </c>
      <c r="I322" s="274">
        <v>0</v>
      </c>
      <c r="J322" s="272">
        <v>3.3290443978786377</v>
      </c>
      <c r="K322" s="270">
        <v>0.24003058850401343</v>
      </c>
      <c r="L322" s="270">
        <v>6.1227554536398388E-2</v>
      </c>
      <c r="M322" s="275">
        <v>13.580477126994445</v>
      </c>
      <c r="N322" s="425">
        <v>3.4179839489898792E-3</v>
      </c>
      <c r="O322" s="450">
        <f t="shared" si="4"/>
        <v>13.519249572458047</v>
      </c>
      <c r="R322" s="440"/>
    </row>
    <row r="323" spans="1:18" x14ac:dyDescent="0.25">
      <c r="A323" s="265" t="s">
        <v>676</v>
      </c>
      <c r="B323" s="265" t="s">
        <v>677</v>
      </c>
      <c r="C323" s="449">
        <v>14.667796761104777</v>
      </c>
      <c r="D323" s="274">
        <v>2.6534160954199995</v>
      </c>
      <c r="E323" s="272">
        <v>8.3275012819015881</v>
      </c>
      <c r="F323" s="279">
        <v>0</v>
      </c>
      <c r="G323" s="452">
        <v>5.0830975669496424E-2</v>
      </c>
      <c r="H323" s="274">
        <v>0</v>
      </c>
      <c r="I323" s="274">
        <v>0</v>
      </c>
      <c r="J323" s="272">
        <v>2.7239904291294303</v>
      </c>
      <c r="K323" s="270">
        <v>0</v>
      </c>
      <c r="L323" s="270">
        <v>0.10260178093890843</v>
      </c>
      <c r="M323" s="275">
        <v>13.858340563059421</v>
      </c>
      <c r="N323" s="425">
        <v>-5.5185943139860291E-2</v>
      </c>
      <c r="O323" s="450">
        <f t="shared" si="4"/>
        <v>13.755738782120513</v>
      </c>
      <c r="R323" s="440"/>
    </row>
    <row r="324" spans="1:18" x14ac:dyDescent="0.25">
      <c r="A324" s="265" t="s">
        <v>678</v>
      </c>
      <c r="B324" s="265" t="s">
        <v>679</v>
      </c>
      <c r="C324" s="449">
        <v>446.82276546081158</v>
      </c>
      <c r="D324" s="274">
        <v>141.103634355738</v>
      </c>
      <c r="E324" s="272">
        <v>281.13594333464363</v>
      </c>
      <c r="F324" s="279">
        <v>11.237651890234053</v>
      </c>
      <c r="G324" s="452">
        <v>0</v>
      </c>
      <c r="H324" s="274">
        <v>0.869842</v>
      </c>
      <c r="I324" s="274">
        <v>3.2759719999999999</v>
      </c>
      <c r="J324" s="272">
        <v>2.9807314578346462</v>
      </c>
      <c r="K324" s="270">
        <v>1.7433083908621563</v>
      </c>
      <c r="L324" s="270">
        <v>1.9782247886948789</v>
      </c>
      <c r="M324" s="275">
        <v>444.32530821800742</v>
      </c>
      <c r="N324" s="425">
        <v>-5.5893688411970547E-3</v>
      </c>
      <c r="O324" s="450">
        <f t="shared" si="4"/>
        <v>442.34708342931253</v>
      </c>
      <c r="R324" s="440"/>
    </row>
    <row r="325" spans="1:18" x14ac:dyDescent="0.25">
      <c r="A325" s="265" t="s">
        <v>680</v>
      </c>
      <c r="B325" s="265" t="s">
        <v>681</v>
      </c>
      <c r="C325" s="449">
        <v>13.648800497647485</v>
      </c>
      <c r="D325" s="274">
        <v>3.2882325029750001</v>
      </c>
      <c r="E325" s="272">
        <v>7.5562200340892174</v>
      </c>
      <c r="F325" s="279">
        <v>0</v>
      </c>
      <c r="G325" s="452">
        <v>9.4933226514938129E-2</v>
      </c>
      <c r="H325" s="274">
        <v>0</v>
      </c>
      <c r="I325" s="274">
        <v>0</v>
      </c>
      <c r="J325" s="272">
        <v>2.0774359982702717</v>
      </c>
      <c r="K325" s="270">
        <v>0.19908990753681632</v>
      </c>
      <c r="L325" s="270">
        <v>5.6809719570080915E-2</v>
      </c>
      <c r="M325" s="275">
        <v>13.272721388956324</v>
      </c>
      <c r="N325" s="425">
        <v>-2.7554004379797541E-2</v>
      </c>
      <c r="O325" s="450">
        <f t="shared" si="4"/>
        <v>13.215911669386243</v>
      </c>
      <c r="R325" s="440"/>
    </row>
    <row r="326" spans="1:18" x14ac:dyDescent="0.25">
      <c r="A326" s="265" t="s">
        <v>682</v>
      </c>
      <c r="B326" s="265" t="s">
        <v>683</v>
      </c>
      <c r="C326" s="449">
        <v>223.67961728745084</v>
      </c>
      <c r="D326" s="274">
        <v>124.90238603472001</v>
      </c>
      <c r="E326" s="272">
        <v>84.821712003201114</v>
      </c>
      <c r="F326" s="279">
        <v>3.359176811683148</v>
      </c>
      <c r="G326" s="452">
        <v>0</v>
      </c>
      <c r="H326" s="274">
        <v>1.8023670000000001</v>
      </c>
      <c r="I326" s="274">
        <v>1.574783</v>
      </c>
      <c r="J326" s="272">
        <v>3.7314245696556938</v>
      </c>
      <c r="K326" s="270">
        <v>0</v>
      </c>
      <c r="L326" s="270">
        <v>0</v>
      </c>
      <c r="M326" s="275">
        <v>220.19184941925997</v>
      </c>
      <c r="N326" s="425">
        <v>-1.5592694186832137E-2</v>
      </c>
      <c r="O326" s="450">
        <f t="shared" si="4"/>
        <v>220.19184941925997</v>
      </c>
      <c r="R326" s="440"/>
    </row>
    <row r="327" spans="1:18" x14ac:dyDescent="0.25">
      <c r="A327" s="265" t="s">
        <v>684</v>
      </c>
      <c r="B327" s="265" t="s">
        <v>685</v>
      </c>
      <c r="C327" s="449">
        <v>808.44699229698881</v>
      </c>
      <c r="D327" s="274">
        <v>135.503948308074</v>
      </c>
      <c r="E327" s="272">
        <v>625.80147723341474</v>
      </c>
      <c r="F327" s="279">
        <v>24.781834738578201</v>
      </c>
      <c r="G327" s="452">
        <v>0</v>
      </c>
      <c r="H327" s="274">
        <v>0</v>
      </c>
      <c r="I327" s="274">
        <v>4.0124870000000001</v>
      </c>
      <c r="J327" s="272">
        <v>5.0135431325507085</v>
      </c>
      <c r="K327" s="270">
        <v>0</v>
      </c>
      <c r="L327" s="270">
        <v>12.174696361868333</v>
      </c>
      <c r="M327" s="275">
        <v>807.28798677448594</v>
      </c>
      <c r="N327" s="425">
        <v>-1.4336196850827016E-3</v>
      </c>
      <c r="O327" s="450">
        <f t="shared" si="4"/>
        <v>795.11329041261763</v>
      </c>
      <c r="R327" s="440"/>
    </row>
    <row r="328" spans="1:18" x14ac:dyDescent="0.25">
      <c r="A328" s="265" t="s">
        <v>686</v>
      </c>
      <c r="B328" s="265" t="s">
        <v>687</v>
      </c>
      <c r="C328" s="449">
        <v>10.948581856453526</v>
      </c>
      <c r="D328" s="274">
        <v>1.464663325187</v>
      </c>
      <c r="E328" s="272">
        <v>7.7933685459368576</v>
      </c>
      <c r="F328" s="279">
        <v>0</v>
      </c>
      <c r="G328" s="452">
        <v>6.835404072223826E-2</v>
      </c>
      <c r="H328" s="274">
        <v>0</v>
      </c>
      <c r="I328" s="274">
        <v>0</v>
      </c>
      <c r="J328" s="272">
        <v>1.2262661407756639</v>
      </c>
      <c r="K328" s="270">
        <v>0</v>
      </c>
      <c r="L328" s="270">
        <v>8.4487847484409573E-2</v>
      </c>
      <c r="M328" s="275">
        <v>10.637139900106167</v>
      </c>
      <c r="N328" s="425">
        <v>-2.8445871842642596E-2</v>
      </c>
      <c r="O328" s="450">
        <f t="shared" si="4"/>
        <v>10.552652052621758</v>
      </c>
      <c r="R328" s="440"/>
    </row>
    <row r="329" spans="1:18" x14ac:dyDescent="0.25">
      <c r="A329" s="265" t="s">
        <v>688</v>
      </c>
      <c r="B329" s="265" t="s">
        <v>689</v>
      </c>
      <c r="C329" s="449">
        <v>148.90747927195875</v>
      </c>
      <c r="D329" s="274">
        <v>50.839296312057002</v>
      </c>
      <c r="E329" s="272">
        <v>87.561104090030099</v>
      </c>
      <c r="F329" s="279">
        <v>3.4674476296939849</v>
      </c>
      <c r="G329" s="452">
        <v>0</v>
      </c>
      <c r="H329" s="274">
        <v>0</v>
      </c>
      <c r="I329" s="274">
        <v>0.74057700000000004</v>
      </c>
      <c r="J329" s="272">
        <v>2.7648271475799278</v>
      </c>
      <c r="K329" s="270">
        <v>0</v>
      </c>
      <c r="L329" s="270">
        <v>1.3329358299644618</v>
      </c>
      <c r="M329" s="275">
        <v>146.7061880093255</v>
      </c>
      <c r="N329" s="425">
        <v>-1.4782946252235567E-2</v>
      </c>
      <c r="O329" s="450">
        <f t="shared" si="4"/>
        <v>145.37325217936103</v>
      </c>
      <c r="R329" s="440"/>
    </row>
    <row r="330" spans="1:18" x14ac:dyDescent="0.25">
      <c r="A330" s="265" t="s">
        <v>690</v>
      </c>
      <c r="B330" s="265" t="s">
        <v>691</v>
      </c>
      <c r="C330" s="449">
        <v>16.524056314304769</v>
      </c>
      <c r="D330" s="274">
        <v>5.2446906674889995</v>
      </c>
      <c r="E330" s="272">
        <v>7.3261458243880702</v>
      </c>
      <c r="F330" s="279">
        <v>0</v>
      </c>
      <c r="G330" s="452">
        <v>8.0901320112185565E-2</v>
      </c>
      <c r="H330" s="274">
        <v>0</v>
      </c>
      <c r="I330" s="274">
        <v>0</v>
      </c>
      <c r="J330" s="272">
        <v>2.742519064470458</v>
      </c>
      <c r="K330" s="270">
        <v>0</v>
      </c>
      <c r="L330" s="270">
        <v>0</v>
      </c>
      <c r="M330" s="275">
        <v>15.394256876459714</v>
      </c>
      <c r="N330" s="425">
        <v>-6.8373008198174351E-2</v>
      </c>
      <c r="O330" s="450">
        <f t="shared" ref="O330:O393" si="5">+M330-L330</f>
        <v>15.394256876459714</v>
      </c>
      <c r="R330" s="440"/>
    </row>
    <row r="331" spans="1:18" x14ac:dyDescent="0.25">
      <c r="A331" s="265" t="s">
        <v>692</v>
      </c>
      <c r="B331" s="265" t="s">
        <v>693</v>
      </c>
      <c r="C331" s="449">
        <v>141.16261956854416</v>
      </c>
      <c r="D331" s="274">
        <v>43.732472761989996</v>
      </c>
      <c r="E331" s="272">
        <v>84.625280616287782</v>
      </c>
      <c r="F331" s="279">
        <v>3.3512033601938338</v>
      </c>
      <c r="G331" s="452">
        <v>0</v>
      </c>
      <c r="H331" s="274">
        <v>0</v>
      </c>
      <c r="I331" s="274">
        <v>0.77269299999999996</v>
      </c>
      <c r="J331" s="272">
        <v>5.3695782345609109</v>
      </c>
      <c r="K331" s="270">
        <v>0</v>
      </c>
      <c r="L331" s="270">
        <v>0.82670080706579363</v>
      </c>
      <c r="M331" s="275">
        <v>138.67792878009834</v>
      </c>
      <c r="N331" s="425">
        <v>-1.7601620004220234E-2</v>
      </c>
      <c r="O331" s="450">
        <f t="shared" si="5"/>
        <v>137.85122797303254</v>
      </c>
      <c r="R331" s="440"/>
    </row>
    <row r="332" spans="1:18" x14ac:dyDescent="0.25">
      <c r="A332" s="265" t="s">
        <v>694</v>
      </c>
      <c r="B332" s="286" t="s">
        <v>1282</v>
      </c>
      <c r="C332" s="449">
        <v>164.79698258005646</v>
      </c>
      <c r="D332" s="274">
        <v>78.023972072855003</v>
      </c>
      <c r="E332" s="272">
        <v>75.374177635967911</v>
      </c>
      <c r="F332" s="279">
        <v>2.9848487894011586</v>
      </c>
      <c r="G332" s="452">
        <v>0</v>
      </c>
      <c r="H332" s="274">
        <v>0.97854799999999997</v>
      </c>
      <c r="I332" s="274">
        <v>1.1591929999999999</v>
      </c>
      <c r="J332" s="272">
        <v>3.3094914101750632</v>
      </c>
      <c r="K332" s="270">
        <v>0</v>
      </c>
      <c r="L332" s="270">
        <v>0</v>
      </c>
      <c r="M332" s="275">
        <v>161.83023090839913</v>
      </c>
      <c r="N332" s="425">
        <v>-1.8002463547632741E-2</v>
      </c>
      <c r="O332" s="450">
        <f t="shared" si="5"/>
        <v>161.83023090839913</v>
      </c>
      <c r="R332" s="440"/>
    </row>
    <row r="333" spans="1:18" x14ac:dyDescent="0.25">
      <c r="A333" s="265" t="s">
        <v>696</v>
      </c>
      <c r="B333" s="265" t="s">
        <v>697</v>
      </c>
      <c r="C333" s="449">
        <v>7.3876218267735467</v>
      </c>
      <c r="D333" s="274">
        <v>2.9548517448810001</v>
      </c>
      <c r="E333" s="272">
        <v>3.4885246847888944</v>
      </c>
      <c r="F333" s="279">
        <v>0</v>
      </c>
      <c r="G333" s="452">
        <v>3.7320035570823716E-2</v>
      </c>
      <c r="H333" s="274">
        <v>0</v>
      </c>
      <c r="I333" s="274">
        <v>0</v>
      </c>
      <c r="J333" s="272">
        <v>0.38238169758714802</v>
      </c>
      <c r="K333" s="270">
        <v>0</v>
      </c>
      <c r="L333" s="270">
        <v>0</v>
      </c>
      <c r="M333" s="275">
        <v>6.8630781628278665</v>
      </c>
      <c r="N333" s="425">
        <v>-7.1003047563246505E-2</v>
      </c>
      <c r="O333" s="450">
        <f t="shared" si="5"/>
        <v>6.8630781628278665</v>
      </c>
      <c r="R333" s="440"/>
    </row>
    <row r="334" spans="1:18" x14ac:dyDescent="0.25">
      <c r="A334" s="265" t="s">
        <v>698</v>
      </c>
      <c r="B334" s="265" t="s">
        <v>699</v>
      </c>
      <c r="C334" s="449">
        <v>11.194756736260562</v>
      </c>
      <c r="D334" s="274">
        <v>1.3626629727890001</v>
      </c>
      <c r="E334" s="272">
        <v>7.5238086402683209</v>
      </c>
      <c r="F334" s="279">
        <v>0</v>
      </c>
      <c r="G334" s="452">
        <v>8.1338395875931654E-2</v>
      </c>
      <c r="H334" s="274">
        <v>0</v>
      </c>
      <c r="I334" s="274">
        <v>0</v>
      </c>
      <c r="J334" s="272">
        <v>1.7143192836938677</v>
      </c>
      <c r="K334" s="270">
        <v>0</v>
      </c>
      <c r="L334" s="270">
        <v>0.13050007712927769</v>
      </c>
      <c r="M334" s="275">
        <v>10.812629369756397</v>
      </c>
      <c r="N334" s="425">
        <v>-3.4134494880663953E-2</v>
      </c>
      <c r="O334" s="450">
        <f t="shared" si="5"/>
        <v>10.682129292627121</v>
      </c>
      <c r="R334" s="440"/>
    </row>
    <row r="335" spans="1:18" x14ac:dyDescent="0.25">
      <c r="A335" s="265" t="s">
        <v>700</v>
      </c>
      <c r="B335" s="265" t="s">
        <v>701</v>
      </c>
      <c r="C335" s="449">
        <v>13.335488001935623</v>
      </c>
      <c r="D335" s="274">
        <v>3.1738355491479995</v>
      </c>
      <c r="E335" s="272">
        <v>5.7396891670662225</v>
      </c>
      <c r="F335" s="279">
        <v>0</v>
      </c>
      <c r="G335" s="452">
        <v>0.24267613897193419</v>
      </c>
      <c r="H335" s="274">
        <v>0</v>
      </c>
      <c r="I335" s="274">
        <v>0</v>
      </c>
      <c r="J335" s="272">
        <v>4.0347322742317466</v>
      </c>
      <c r="K335" s="270">
        <v>2.2271394502835801E-2</v>
      </c>
      <c r="L335" s="270">
        <v>1.6863790999810165E-2</v>
      </c>
      <c r="M335" s="275">
        <v>13.230068314920549</v>
      </c>
      <c r="N335" s="425">
        <v>-7.9051990448172696E-3</v>
      </c>
      <c r="O335" s="450">
        <f t="shared" si="5"/>
        <v>13.213204523920739</v>
      </c>
      <c r="R335" s="440"/>
    </row>
    <row r="336" spans="1:18" x14ac:dyDescent="0.25">
      <c r="A336" s="265" t="s">
        <v>702</v>
      </c>
      <c r="B336" s="265" t="s">
        <v>703</v>
      </c>
      <c r="C336" s="449">
        <v>15.899423696500874</v>
      </c>
      <c r="D336" s="274">
        <v>4.0163943411699998</v>
      </c>
      <c r="E336" s="272">
        <v>7.4717834810234081</v>
      </c>
      <c r="F336" s="279">
        <v>0</v>
      </c>
      <c r="G336" s="452">
        <v>0.18809587700058455</v>
      </c>
      <c r="H336" s="274">
        <v>0</v>
      </c>
      <c r="I336" s="274">
        <v>0</v>
      </c>
      <c r="J336" s="272">
        <v>3.4441200017704894</v>
      </c>
      <c r="K336" s="270">
        <v>3.8679184869385749E-2</v>
      </c>
      <c r="L336" s="270">
        <v>2.7242342138934564E-2</v>
      </c>
      <c r="M336" s="275">
        <v>15.186315227972804</v>
      </c>
      <c r="N336" s="425">
        <v>-4.4851214870449033E-2</v>
      </c>
      <c r="O336" s="450">
        <f t="shared" si="5"/>
        <v>15.159072885833869</v>
      </c>
      <c r="R336" s="440"/>
    </row>
    <row r="337" spans="1:18" x14ac:dyDescent="0.25">
      <c r="A337" s="265" t="s">
        <v>704</v>
      </c>
      <c r="B337" s="265" t="s">
        <v>705</v>
      </c>
      <c r="C337" s="449">
        <v>122.45300314941652</v>
      </c>
      <c r="D337" s="274">
        <v>54.634977647713001</v>
      </c>
      <c r="E337" s="272">
        <v>57.226239875894045</v>
      </c>
      <c r="F337" s="279">
        <v>2.2752081992599145</v>
      </c>
      <c r="G337" s="452">
        <v>0</v>
      </c>
      <c r="H337" s="274">
        <v>0.501332</v>
      </c>
      <c r="I337" s="274">
        <v>0.77775000000000005</v>
      </c>
      <c r="J337" s="272">
        <v>6.5452039395690207</v>
      </c>
      <c r="K337" s="270">
        <v>0</v>
      </c>
      <c r="L337" s="270">
        <v>0</v>
      </c>
      <c r="M337" s="275">
        <v>121.96071166243598</v>
      </c>
      <c r="N337" s="425">
        <v>-4.0202483754509669E-3</v>
      </c>
      <c r="O337" s="450">
        <f t="shared" si="5"/>
        <v>121.96071166243598</v>
      </c>
      <c r="R337" s="440"/>
    </row>
    <row r="338" spans="1:18" x14ac:dyDescent="0.25">
      <c r="A338" s="265" t="s">
        <v>706</v>
      </c>
      <c r="B338" s="265" t="s">
        <v>707</v>
      </c>
      <c r="C338" s="449">
        <v>16.195132790640013</v>
      </c>
      <c r="D338" s="274">
        <v>6.3747802680939998</v>
      </c>
      <c r="E338" s="272">
        <v>7.0271581457874728</v>
      </c>
      <c r="F338" s="279">
        <v>0</v>
      </c>
      <c r="G338" s="452">
        <v>0.18461029241623164</v>
      </c>
      <c r="H338" s="274">
        <v>0</v>
      </c>
      <c r="I338" s="274">
        <v>0</v>
      </c>
      <c r="J338" s="272">
        <v>1.7522998162475656</v>
      </c>
      <c r="K338" s="270">
        <v>0</v>
      </c>
      <c r="L338" s="270">
        <v>0</v>
      </c>
      <c r="M338" s="275">
        <v>15.338848522545272</v>
      </c>
      <c r="N338" s="425">
        <v>-5.2872938997427149E-2</v>
      </c>
      <c r="O338" s="450">
        <f t="shared" si="5"/>
        <v>15.338848522545272</v>
      </c>
      <c r="R338" s="440"/>
    </row>
    <row r="339" spans="1:18" x14ac:dyDescent="0.25">
      <c r="A339" s="265" t="s">
        <v>708</v>
      </c>
      <c r="B339" s="265" t="s">
        <v>709</v>
      </c>
      <c r="C339" s="449">
        <v>14.447160187735031</v>
      </c>
      <c r="D339" s="274">
        <v>2.6412942023710002</v>
      </c>
      <c r="E339" s="272">
        <v>6.570909482442862</v>
      </c>
      <c r="F339" s="279">
        <v>0</v>
      </c>
      <c r="G339" s="452">
        <v>0.21955859453982982</v>
      </c>
      <c r="H339" s="274">
        <v>0</v>
      </c>
      <c r="I339" s="274">
        <v>0</v>
      </c>
      <c r="J339" s="272">
        <v>4.9214382668324799</v>
      </c>
      <c r="K339" s="270">
        <v>0</v>
      </c>
      <c r="L339" s="270">
        <v>5.3609439778720902E-2</v>
      </c>
      <c r="M339" s="275">
        <v>14.406809985964895</v>
      </c>
      <c r="N339" s="425">
        <v>-2.7929503961887374E-3</v>
      </c>
      <c r="O339" s="450">
        <f t="shared" si="5"/>
        <v>14.353200546186173</v>
      </c>
      <c r="R339" s="440"/>
    </row>
    <row r="340" spans="1:18" x14ac:dyDescent="0.25">
      <c r="A340" s="265" t="s">
        <v>710</v>
      </c>
      <c r="B340" s="265" t="s">
        <v>711</v>
      </c>
      <c r="C340" s="449">
        <v>9.3160566898482777</v>
      </c>
      <c r="D340" s="274">
        <v>2.239390863183</v>
      </c>
      <c r="E340" s="272">
        <v>3.3646619086825598</v>
      </c>
      <c r="F340" s="279">
        <v>0</v>
      </c>
      <c r="G340" s="452">
        <v>0.19482997289978959</v>
      </c>
      <c r="H340" s="274">
        <v>0</v>
      </c>
      <c r="I340" s="274">
        <v>0</v>
      </c>
      <c r="J340" s="272">
        <v>3.2180268016183167</v>
      </c>
      <c r="K340" s="270">
        <v>1.1056871316171382E-2</v>
      </c>
      <c r="L340" s="270">
        <v>0</v>
      </c>
      <c r="M340" s="275">
        <v>9.0279664176998367</v>
      </c>
      <c r="N340" s="425">
        <v>-3.0924057435414012E-2</v>
      </c>
      <c r="O340" s="450">
        <f t="shared" si="5"/>
        <v>9.0279664176998367</v>
      </c>
      <c r="R340" s="440"/>
    </row>
    <row r="341" spans="1:18" x14ac:dyDescent="0.25">
      <c r="A341" s="265" t="s">
        <v>712</v>
      </c>
      <c r="B341" s="265" t="s">
        <v>713</v>
      </c>
      <c r="C341" s="449">
        <v>18.7647519218459</v>
      </c>
      <c r="D341" s="274">
        <v>6.1654080174399999</v>
      </c>
      <c r="E341" s="272">
        <v>9.0947548945531391</v>
      </c>
      <c r="F341" s="279">
        <v>0</v>
      </c>
      <c r="G341" s="452">
        <v>6.1083832532029772E-2</v>
      </c>
      <c r="H341" s="274">
        <v>0</v>
      </c>
      <c r="I341" s="274">
        <v>0</v>
      </c>
      <c r="J341" s="272">
        <v>1.8906307491209244</v>
      </c>
      <c r="K341" s="270">
        <v>0</v>
      </c>
      <c r="L341" s="270">
        <v>0</v>
      </c>
      <c r="M341" s="275">
        <v>17.211877493646092</v>
      </c>
      <c r="N341" s="425">
        <v>-8.2754860531460209E-2</v>
      </c>
      <c r="O341" s="450">
        <f t="shared" si="5"/>
        <v>17.211877493646092</v>
      </c>
      <c r="R341" s="440"/>
    </row>
    <row r="342" spans="1:18" x14ac:dyDescent="0.25">
      <c r="A342" s="265" t="s">
        <v>714</v>
      </c>
      <c r="B342" s="265" t="s">
        <v>715</v>
      </c>
      <c r="C342" s="449">
        <v>10.675155689729241</v>
      </c>
      <c r="D342" s="274">
        <v>2.1989370061880003</v>
      </c>
      <c r="E342" s="272">
        <v>6.0618653017535546</v>
      </c>
      <c r="F342" s="279">
        <v>0</v>
      </c>
      <c r="G342" s="452">
        <v>0.13715686394912102</v>
      </c>
      <c r="H342" s="274">
        <v>0</v>
      </c>
      <c r="I342" s="274">
        <v>0</v>
      </c>
      <c r="J342" s="272">
        <v>1.66261628823188</v>
      </c>
      <c r="K342" s="270">
        <v>0</v>
      </c>
      <c r="L342" s="270">
        <v>6.5688765937626709E-2</v>
      </c>
      <c r="M342" s="275">
        <v>10.126264226060183</v>
      </c>
      <c r="N342" s="425">
        <v>-5.1417654189077205E-2</v>
      </c>
      <c r="O342" s="450">
        <f t="shared" si="5"/>
        <v>10.060575460122557</v>
      </c>
      <c r="R342" s="440"/>
    </row>
    <row r="343" spans="1:18" x14ac:dyDescent="0.25">
      <c r="A343" s="265" t="s">
        <v>716</v>
      </c>
      <c r="B343" s="265" t="s">
        <v>864</v>
      </c>
      <c r="C343" s="449">
        <v>111.57804929166437</v>
      </c>
      <c r="D343" s="274">
        <v>45.670660960440003</v>
      </c>
      <c r="E343" s="272">
        <v>58.512464394843207</v>
      </c>
      <c r="F343" s="279">
        <v>2.3172731284397692</v>
      </c>
      <c r="G343" s="452">
        <v>0</v>
      </c>
      <c r="H343" s="274">
        <v>0.131828</v>
      </c>
      <c r="I343" s="274">
        <v>0.65712800000000005</v>
      </c>
      <c r="J343" s="272">
        <v>3.6053834085455101</v>
      </c>
      <c r="K343" s="270">
        <v>0</v>
      </c>
      <c r="L343" s="270">
        <v>0</v>
      </c>
      <c r="M343" s="275">
        <v>110.89473789226849</v>
      </c>
      <c r="N343" s="425">
        <v>-6.1240665501303406E-3</v>
      </c>
      <c r="O343" s="450">
        <f t="shared" si="5"/>
        <v>110.89473789226849</v>
      </c>
      <c r="R343" s="440"/>
    </row>
    <row r="344" spans="1:18" x14ac:dyDescent="0.25">
      <c r="A344" s="265" t="s">
        <v>718</v>
      </c>
      <c r="B344" s="265" t="s">
        <v>719</v>
      </c>
      <c r="C344" s="449">
        <v>15.913373691395988</v>
      </c>
      <c r="D344" s="274">
        <v>2.14953158912</v>
      </c>
      <c r="E344" s="272">
        <v>9.4746374718219322</v>
      </c>
      <c r="F344" s="279">
        <v>0</v>
      </c>
      <c r="G344" s="452">
        <v>0.11775441752489786</v>
      </c>
      <c r="H344" s="274">
        <v>0</v>
      </c>
      <c r="I344" s="274">
        <v>0</v>
      </c>
      <c r="J344" s="272">
        <v>3.4902342838472258</v>
      </c>
      <c r="K344" s="270">
        <v>0</v>
      </c>
      <c r="L344" s="270">
        <v>0.11720080174192668</v>
      </c>
      <c r="M344" s="275">
        <v>15.349358564055983</v>
      </c>
      <c r="N344" s="425">
        <v>-3.5442838098181238E-2</v>
      </c>
      <c r="O344" s="450">
        <f t="shared" si="5"/>
        <v>15.232157762314056</v>
      </c>
      <c r="R344" s="440"/>
    </row>
    <row r="345" spans="1:18" x14ac:dyDescent="0.25">
      <c r="A345" s="265" t="s">
        <v>720</v>
      </c>
      <c r="B345" s="265" t="s">
        <v>721</v>
      </c>
      <c r="C345" s="449">
        <v>109.63281343887276</v>
      </c>
      <c r="D345" s="274">
        <v>44.576464444896004</v>
      </c>
      <c r="E345" s="272">
        <v>57.367714310378744</v>
      </c>
      <c r="F345" s="279">
        <v>2.2717071993490534</v>
      </c>
      <c r="G345" s="452">
        <v>0</v>
      </c>
      <c r="H345" s="274">
        <v>0.63313799999999998</v>
      </c>
      <c r="I345" s="274">
        <v>0.83228199999999997</v>
      </c>
      <c r="J345" s="272">
        <v>2.3739765915065294</v>
      </c>
      <c r="K345" s="270">
        <v>0</v>
      </c>
      <c r="L345" s="270">
        <v>0</v>
      </c>
      <c r="M345" s="275">
        <v>108.05528254613034</v>
      </c>
      <c r="N345" s="425">
        <v>-1.438922201537763E-2</v>
      </c>
      <c r="O345" s="450">
        <f t="shared" si="5"/>
        <v>108.05528254613034</v>
      </c>
      <c r="R345" s="440"/>
    </row>
    <row r="346" spans="1:18" x14ac:dyDescent="0.25">
      <c r="A346" s="265" t="s">
        <v>722</v>
      </c>
      <c r="B346" s="265" t="s">
        <v>723</v>
      </c>
      <c r="C346" s="449">
        <v>9.2186551247344362</v>
      </c>
      <c r="D346" s="274">
        <v>2.9391681157809999</v>
      </c>
      <c r="E346" s="272">
        <v>3.5088072877505492</v>
      </c>
      <c r="F346" s="279">
        <v>0</v>
      </c>
      <c r="G346" s="452">
        <v>4.6900353028313344E-2</v>
      </c>
      <c r="H346" s="274">
        <v>0</v>
      </c>
      <c r="I346" s="274">
        <v>0</v>
      </c>
      <c r="J346" s="272">
        <v>1.7549680398704728</v>
      </c>
      <c r="K346" s="270">
        <v>0.38028838302643259</v>
      </c>
      <c r="L346" s="270">
        <v>0</v>
      </c>
      <c r="M346" s="275">
        <v>8.6301321794567674</v>
      </c>
      <c r="N346" s="425">
        <v>-6.3840434132155746E-2</v>
      </c>
      <c r="O346" s="450">
        <f t="shared" si="5"/>
        <v>8.6301321794567674</v>
      </c>
      <c r="R346" s="440"/>
    </row>
    <row r="347" spans="1:18" x14ac:dyDescent="0.25">
      <c r="A347" s="265" t="s">
        <v>724</v>
      </c>
      <c r="B347" s="265" t="s">
        <v>725</v>
      </c>
      <c r="C347" s="449">
        <v>276.48717538677016</v>
      </c>
      <c r="D347" s="274">
        <v>158.10480406105401</v>
      </c>
      <c r="E347" s="272">
        <v>80.982348957930185</v>
      </c>
      <c r="F347" s="279">
        <v>3.2070389255751222</v>
      </c>
      <c r="G347" s="452">
        <v>0</v>
      </c>
      <c r="H347" s="274">
        <v>1.64015</v>
      </c>
      <c r="I347" s="274">
        <v>1.471511</v>
      </c>
      <c r="J347" s="272">
        <v>24.189452422671511</v>
      </c>
      <c r="K347" s="270">
        <v>0</v>
      </c>
      <c r="L347" s="270">
        <v>0</v>
      </c>
      <c r="M347" s="275">
        <v>269.59530536723082</v>
      </c>
      <c r="N347" s="425">
        <v>-2.4926545001222919E-2</v>
      </c>
      <c r="O347" s="450">
        <f t="shared" si="5"/>
        <v>269.59530536723082</v>
      </c>
      <c r="R347" s="440"/>
    </row>
    <row r="348" spans="1:18" x14ac:dyDescent="0.25">
      <c r="A348" s="265" t="s">
        <v>726</v>
      </c>
      <c r="B348" s="286" t="s">
        <v>1283</v>
      </c>
      <c r="C348" s="449">
        <v>143.10551196153526</v>
      </c>
      <c r="D348" s="274">
        <v>49.286124742157995</v>
      </c>
      <c r="E348" s="272">
        <v>84.347463215466007</v>
      </c>
      <c r="F348" s="279">
        <v>3.3735401585866214</v>
      </c>
      <c r="G348" s="452">
        <v>0</v>
      </c>
      <c r="H348" s="274">
        <v>0.18135899999999999</v>
      </c>
      <c r="I348" s="274">
        <v>0.94993000000000005</v>
      </c>
      <c r="J348" s="272">
        <v>2.339490897808524</v>
      </c>
      <c r="K348" s="270">
        <v>0</v>
      </c>
      <c r="L348" s="270">
        <v>0.45756753657563742</v>
      </c>
      <c r="M348" s="275">
        <v>140.93547555059476</v>
      </c>
      <c r="N348" s="425">
        <v>-1.5163891182079503E-2</v>
      </c>
      <c r="O348" s="450">
        <f t="shared" si="5"/>
        <v>140.47790801401914</v>
      </c>
      <c r="R348" s="440"/>
    </row>
    <row r="349" spans="1:18" x14ac:dyDescent="0.25">
      <c r="A349" s="265" t="s">
        <v>728</v>
      </c>
      <c r="B349" s="265" t="s">
        <v>729</v>
      </c>
      <c r="C349" s="449">
        <v>11.982809000828533</v>
      </c>
      <c r="D349" s="274">
        <v>2.4192497063159997</v>
      </c>
      <c r="E349" s="272">
        <v>7.2844894498845889</v>
      </c>
      <c r="F349" s="279">
        <v>0</v>
      </c>
      <c r="G349" s="452">
        <v>0.15763244859674835</v>
      </c>
      <c r="H349" s="274">
        <v>0</v>
      </c>
      <c r="I349" s="274">
        <v>0</v>
      </c>
      <c r="J349" s="272">
        <v>1.3636640466827674</v>
      </c>
      <c r="K349" s="270">
        <v>0</v>
      </c>
      <c r="L349" s="270">
        <v>7.4172591436484553E-2</v>
      </c>
      <c r="M349" s="275">
        <v>11.29920824291659</v>
      </c>
      <c r="N349" s="425">
        <v>-5.7048456490016379E-2</v>
      </c>
      <c r="O349" s="450">
        <f t="shared" si="5"/>
        <v>11.225035651480106</v>
      </c>
      <c r="R349" s="440"/>
    </row>
    <row r="350" spans="1:18" x14ac:dyDescent="0.25">
      <c r="A350" s="265" t="s">
        <v>730</v>
      </c>
      <c r="B350" s="265" t="s">
        <v>731</v>
      </c>
      <c r="C350" s="449">
        <v>48.366926510295997</v>
      </c>
      <c r="D350" s="274">
        <v>25.414989808214003</v>
      </c>
      <c r="E350" s="272">
        <v>21.798969987258804</v>
      </c>
      <c r="F350" s="279">
        <v>0</v>
      </c>
      <c r="G350" s="452">
        <v>0</v>
      </c>
      <c r="H350" s="274">
        <v>0</v>
      </c>
      <c r="I350" s="274">
        <v>0</v>
      </c>
      <c r="J350" s="272">
        <v>0</v>
      </c>
      <c r="K350" s="270">
        <v>0</v>
      </c>
      <c r="L350" s="270">
        <v>0</v>
      </c>
      <c r="M350" s="275">
        <v>47.21395979547281</v>
      </c>
      <c r="N350" s="425">
        <v>-2.3837915658704332E-2</v>
      </c>
      <c r="O350" s="450">
        <f t="shared" si="5"/>
        <v>47.21395979547281</v>
      </c>
      <c r="R350" s="440"/>
    </row>
    <row r="351" spans="1:18" x14ac:dyDescent="0.25">
      <c r="A351" s="265" t="s">
        <v>732</v>
      </c>
      <c r="B351" s="265" t="s">
        <v>733</v>
      </c>
      <c r="C351" s="449">
        <v>11.55365507526788</v>
      </c>
      <c r="D351" s="274">
        <v>1.701156226358</v>
      </c>
      <c r="E351" s="272">
        <v>5.0552435515505856</v>
      </c>
      <c r="F351" s="279">
        <v>0</v>
      </c>
      <c r="G351" s="452">
        <v>7.7717694774860263E-2</v>
      </c>
      <c r="H351" s="274">
        <v>0</v>
      </c>
      <c r="I351" s="274">
        <v>0</v>
      </c>
      <c r="J351" s="272">
        <v>3.7724105759476014</v>
      </c>
      <c r="K351" s="270">
        <v>0.22426503568501283</v>
      </c>
      <c r="L351" s="270">
        <v>6.0357797891698393E-2</v>
      </c>
      <c r="M351" s="275">
        <v>10.891150882207759</v>
      </c>
      <c r="N351" s="425">
        <v>-5.7341524283367126E-2</v>
      </c>
      <c r="O351" s="450">
        <f t="shared" si="5"/>
        <v>10.83079308431606</v>
      </c>
      <c r="R351" s="440"/>
    </row>
    <row r="352" spans="1:18" x14ac:dyDescent="0.25">
      <c r="A352" s="265" t="s">
        <v>734</v>
      </c>
      <c r="B352" s="265" t="s">
        <v>735</v>
      </c>
      <c r="C352" s="449">
        <v>12.858587955869538</v>
      </c>
      <c r="D352" s="274">
        <v>2.7260271492600001</v>
      </c>
      <c r="E352" s="272">
        <v>5.8247439668978345</v>
      </c>
      <c r="F352" s="279">
        <v>0</v>
      </c>
      <c r="G352" s="452">
        <v>0.13047753780792604</v>
      </c>
      <c r="H352" s="274">
        <v>0</v>
      </c>
      <c r="I352" s="274">
        <v>0</v>
      </c>
      <c r="J352" s="272">
        <v>4.1551800427021224</v>
      </c>
      <c r="K352" s="270">
        <v>7.3039133302474531E-3</v>
      </c>
      <c r="L352" s="270">
        <v>4.1709064352297341E-2</v>
      </c>
      <c r="M352" s="275">
        <v>12.885441674350428</v>
      </c>
      <c r="N352" s="425">
        <v>2.0883878208907097E-3</v>
      </c>
      <c r="O352" s="450">
        <f t="shared" si="5"/>
        <v>12.843732609998131</v>
      </c>
      <c r="R352" s="440"/>
    </row>
    <row r="353" spans="1:18" x14ac:dyDescent="0.25">
      <c r="A353" s="265" t="s">
        <v>736</v>
      </c>
      <c r="B353" s="265" t="s">
        <v>737</v>
      </c>
      <c r="C353" s="449">
        <v>230.83336187235156</v>
      </c>
      <c r="D353" s="274">
        <v>97.931248309224003</v>
      </c>
      <c r="E353" s="272">
        <v>114.95093539644932</v>
      </c>
      <c r="F353" s="279">
        <v>4.55244321078378</v>
      </c>
      <c r="G353" s="452">
        <v>0</v>
      </c>
      <c r="H353" s="274">
        <v>1.2338290000000001</v>
      </c>
      <c r="I353" s="274">
        <v>1.6562429999999999</v>
      </c>
      <c r="J353" s="272">
        <v>7.6470693398714662</v>
      </c>
      <c r="K353" s="270">
        <v>0</v>
      </c>
      <c r="L353" s="270">
        <v>0</v>
      </c>
      <c r="M353" s="275">
        <v>227.97176825632857</v>
      </c>
      <c r="N353" s="425">
        <v>-1.2396793915800688E-2</v>
      </c>
      <c r="O353" s="450">
        <f t="shared" si="5"/>
        <v>227.97176825632857</v>
      </c>
      <c r="R353" s="440"/>
    </row>
    <row r="354" spans="1:18" x14ac:dyDescent="0.25">
      <c r="A354" s="265" t="s">
        <v>738</v>
      </c>
      <c r="B354" s="286" t="s">
        <v>1284</v>
      </c>
      <c r="C354" s="449">
        <v>221.31250152611997</v>
      </c>
      <c r="D354" s="274">
        <v>103.57426788727699</v>
      </c>
      <c r="E354" s="272">
        <v>104.70046048721726</v>
      </c>
      <c r="F354" s="279">
        <v>4.1466242222109733</v>
      </c>
      <c r="G354" s="452">
        <v>0</v>
      </c>
      <c r="H354" s="274">
        <v>0.917597</v>
      </c>
      <c r="I354" s="274">
        <v>1.438223</v>
      </c>
      <c r="J354" s="272">
        <v>4.9520633453770522</v>
      </c>
      <c r="K354" s="270">
        <v>0</v>
      </c>
      <c r="L354" s="270">
        <v>0</v>
      </c>
      <c r="M354" s="275">
        <v>219.72923594208225</v>
      </c>
      <c r="N354" s="425">
        <v>-7.1539816915894231E-3</v>
      </c>
      <c r="O354" s="450">
        <f t="shared" si="5"/>
        <v>219.72923594208225</v>
      </c>
      <c r="R354" s="440"/>
    </row>
    <row r="355" spans="1:18" x14ac:dyDescent="0.25">
      <c r="A355" s="265" t="s">
        <v>740</v>
      </c>
      <c r="B355" s="265" t="s">
        <v>741</v>
      </c>
      <c r="C355" s="449">
        <v>200.95184944023077</v>
      </c>
      <c r="D355" s="274">
        <v>98.97915617820999</v>
      </c>
      <c r="E355" s="272">
        <v>90.550176652711954</v>
      </c>
      <c r="F355" s="279">
        <v>3.585684885217622</v>
      </c>
      <c r="G355" s="452">
        <v>0</v>
      </c>
      <c r="H355" s="274">
        <v>0.40501100000000001</v>
      </c>
      <c r="I355" s="274">
        <v>1.0935569999999999</v>
      </c>
      <c r="J355" s="272">
        <v>5.8426646513850544</v>
      </c>
      <c r="K355" s="270">
        <v>0</v>
      </c>
      <c r="L355" s="270">
        <v>0</v>
      </c>
      <c r="M355" s="275">
        <v>200.45625036752466</v>
      </c>
      <c r="N355" s="425">
        <v>-2.466257832842289E-3</v>
      </c>
      <c r="O355" s="450">
        <f t="shared" si="5"/>
        <v>200.45625036752466</v>
      </c>
      <c r="R355" s="440"/>
    </row>
    <row r="356" spans="1:18" x14ac:dyDescent="0.25">
      <c r="A356" s="265" t="s">
        <v>742</v>
      </c>
      <c r="B356" s="265" t="s">
        <v>743</v>
      </c>
      <c r="C356" s="449">
        <v>178.49667953610111</v>
      </c>
      <c r="D356" s="274">
        <v>106.03694041500302</v>
      </c>
      <c r="E356" s="272">
        <v>52.358130590245729</v>
      </c>
      <c r="F356" s="279">
        <v>2.0735136810362786</v>
      </c>
      <c r="G356" s="452">
        <v>0</v>
      </c>
      <c r="H356" s="274">
        <v>1.963965</v>
      </c>
      <c r="I356" s="274">
        <v>1.3032539999999999</v>
      </c>
      <c r="J356" s="272">
        <v>13.454097666923074</v>
      </c>
      <c r="K356" s="270">
        <v>0</v>
      </c>
      <c r="L356" s="270">
        <v>0</v>
      </c>
      <c r="M356" s="275">
        <v>177.18990135320811</v>
      </c>
      <c r="N356" s="425">
        <v>-7.3210223646132363E-3</v>
      </c>
      <c r="O356" s="450">
        <f t="shared" si="5"/>
        <v>177.18990135320811</v>
      </c>
      <c r="R356" s="440"/>
    </row>
    <row r="357" spans="1:18" x14ac:dyDescent="0.25">
      <c r="A357" s="265" t="s">
        <v>744</v>
      </c>
      <c r="B357" s="265" t="s">
        <v>745</v>
      </c>
      <c r="C357" s="449">
        <v>133.76883158220861</v>
      </c>
      <c r="D357" s="274">
        <v>39.517439109477003</v>
      </c>
      <c r="E357" s="272">
        <v>83.255153475801578</v>
      </c>
      <c r="F357" s="279">
        <v>3.2972416479951887</v>
      </c>
      <c r="G357" s="452">
        <v>0</v>
      </c>
      <c r="H357" s="274">
        <v>0</v>
      </c>
      <c r="I357" s="274">
        <v>0.82741799999999999</v>
      </c>
      <c r="J357" s="272">
        <v>4.6048329616289552</v>
      </c>
      <c r="K357" s="270">
        <v>0</v>
      </c>
      <c r="L357" s="270">
        <v>0.63404291362006471</v>
      </c>
      <c r="M357" s="275">
        <v>132.13612810852277</v>
      </c>
      <c r="N357" s="425">
        <v>-1.2205410291577876E-2</v>
      </c>
      <c r="O357" s="450">
        <f t="shared" si="5"/>
        <v>131.50208519490269</v>
      </c>
      <c r="R357" s="440"/>
    </row>
    <row r="358" spans="1:18" x14ac:dyDescent="0.25">
      <c r="A358" s="265" t="s">
        <v>746</v>
      </c>
      <c r="B358" s="265" t="s">
        <v>747</v>
      </c>
      <c r="C358" s="449">
        <v>14.924042802842125</v>
      </c>
      <c r="D358" s="274">
        <v>4.012595344088</v>
      </c>
      <c r="E358" s="272">
        <v>8.1050786964534538</v>
      </c>
      <c r="F358" s="279">
        <v>0</v>
      </c>
      <c r="G358" s="452">
        <v>0.21573080482684429</v>
      </c>
      <c r="H358" s="274">
        <v>0</v>
      </c>
      <c r="I358" s="274">
        <v>0</v>
      </c>
      <c r="J358" s="272">
        <v>1.9461982348875269</v>
      </c>
      <c r="K358" s="270">
        <v>0</v>
      </c>
      <c r="L358" s="270">
        <v>3.9460095733122751E-2</v>
      </c>
      <c r="M358" s="275">
        <v>14.319063175988946</v>
      </c>
      <c r="N358" s="425">
        <v>-4.0537248173662929E-2</v>
      </c>
      <c r="O358" s="450">
        <f t="shared" si="5"/>
        <v>14.279603080255823</v>
      </c>
      <c r="R358" s="440"/>
    </row>
    <row r="359" spans="1:18" x14ac:dyDescent="0.25">
      <c r="A359" s="265" t="s">
        <v>748</v>
      </c>
      <c r="B359" s="265" t="s">
        <v>749</v>
      </c>
      <c r="C359" s="449">
        <v>343.40877900860153</v>
      </c>
      <c r="D359" s="274">
        <v>80.245863406962002</v>
      </c>
      <c r="E359" s="272">
        <v>246.33740418636944</v>
      </c>
      <c r="F359" s="279">
        <v>9.7383561785721184</v>
      </c>
      <c r="G359" s="452">
        <v>0</v>
      </c>
      <c r="H359" s="274">
        <v>0</v>
      </c>
      <c r="I359" s="274">
        <v>2.2445689999999998</v>
      </c>
      <c r="J359" s="272">
        <v>2.8317813634220528</v>
      </c>
      <c r="K359" s="270">
        <v>0</v>
      </c>
      <c r="L359" s="270">
        <v>2.9932718166586749</v>
      </c>
      <c r="M359" s="275">
        <v>344.39124595198427</v>
      </c>
      <c r="N359" s="425">
        <v>2.8609255308471256E-3</v>
      </c>
      <c r="O359" s="450">
        <f t="shared" si="5"/>
        <v>341.39797413532563</v>
      </c>
      <c r="R359" s="440"/>
    </row>
    <row r="360" spans="1:18" x14ac:dyDescent="0.25">
      <c r="A360" s="265" t="s">
        <v>750</v>
      </c>
      <c r="B360" s="265" t="s">
        <v>751</v>
      </c>
      <c r="C360" s="449">
        <v>15.341273733235239</v>
      </c>
      <c r="D360" s="274">
        <v>3.2165624156370001</v>
      </c>
      <c r="E360" s="272">
        <v>8.1480366770975596</v>
      </c>
      <c r="F360" s="279">
        <v>0</v>
      </c>
      <c r="G360" s="452">
        <v>1.0231535385254964E-4</v>
      </c>
      <c r="H360" s="274">
        <v>0</v>
      </c>
      <c r="I360" s="274">
        <v>0</v>
      </c>
      <c r="J360" s="272">
        <v>2.1047960488829136</v>
      </c>
      <c r="K360" s="270">
        <v>0</v>
      </c>
      <c r="L360" s="270">
        <v>9.2241652955699333E-2</v>
      </c>
      <c r="M360" s="275">
        <v>13.561739109927027</v>
      </c>
      <c r="N360" s="425">
        <v>-0.11599653680991556</v>
      </c>
      <c r="O360" s="450">
        <f t="shared" si="5"/>
        <v>13.469497456971327</v>
      </c>
      <c r="R360" s="440"/>
    </row>
    <row r="361" spans="1:18" x14ac:dyDescent="0.25">
      <c r="A361" s="265" t="s">
        <v>752</v>
      </c>
      <c r="B361" s="265" t="s">
        <v>753</v>
      </c>
      <c r="C361" s="449">
        <v>12.822778881795148</v>
      </c>
      <c r="D361" s="274">
        <v>5.0723537550769997</v>
      </c>
      <c r="E361" s="272">
        <v>5.4970037814271695</v>
      </c>
      <c r="F361" s="279">
        <v>0</v>
      </c>
      <c r="G361" s="452">
        <v>0.14293612101437625</v>
      </c>
      <c r="H361" s="274">
        <v>0</v>
      </c>
      <c r="I361" s="274">
        <v>0</v>
      </c>
      <c r="J361" s="272">
        <v>1.23428192019687</v>
      </c>
      <c r="K361" s="270">
        <v>0</v>
      </c>
      <c r="L361" s="270">
        <v>0</v>
      </c>
      <c r="M361" s="275">
        <v>11.946575577715414</v>
      </c>
      <c r="N361" s="425">
        <v>-6.8331779886160557E-2</v>
      </c>
      <c r="O361" s="450">
        <f t="shared" si="5"/>
        <v>11.946575577715414</v>
      </c>
      <c r="R361" s="440"/>
    </row>
    <row r="362" spans="1:18" x14ac:dyDescent="0.25">
      <c r="A362" s="265" t="s">
        <v>754</v>
      </c>
      <c r="B362" s="265" t="s">
        <v>755</v>
      </c>
      <c r="C362" s="449">
        <v>13.937976286819566</v>
      </c>
      <c r="D362" s="274">
        <v>1.931113726233</v>
      </c>
      <c r="E362" s="272">
        <v>9.158455748813596</v>
      </c>
      <c r="F362" s="279">
        <v>0</v>
      </c>
      <c r="G362" s="452">
        <v>0.18805210778124004</v>
      </c>
      <c r="H362" s="274">
        <v>0</v>
      </c>
      <c r="I362" s="274">
        <v>0</v>
      </c>
      <c r="J362" s="272">
        <v>1.853647811294092</v>
      </c>
      <c r="K362" s="270">
        <v>0</v>
      </c>
      <c r="L362" s="270">
        <v>0.15208504573555848</v>
      </c>
      <c r="M362" s="275">
        <v>13.283354439857488</v>
      </c>
      <c r="N362" s="425">
        <v>-4.6966778640678303E-2</v>
      </c>
      <c r="O362" s="450">
        <f t="shared" si="5"/>
        <v>13.131269394121929</v>
      </c>
      <c r="R362" s="440"/>
    </row>
    <row r="363" spans="1:18" x14ac:dyDescent="0.25">
      <c r="A363" s="265" t="s">
        <v>756</v>
      </c>
      <c r="B363" s="265" t="s">
        <v>757</v>
      </c>
      <c r="C363" s="449">
        <v>20.538709861951673</v>
      </c>
      <c r="D363" s="274">
        <v>3.0453184887680003</v>
      </c>
      <c r="E363" s="272">
        <v>11.625514684247459</v>
      </c>
      <c r="F363" s="279">
        <v>0</v>
      </c>
      <c r="G363" s="452">
        <v>9.3215419461201918E-2</v>
      </c>
      <c r="H363" s="274">
        <v>0</v>
      </c>
      <c r="I363" s="274">
        <v>0</v>
      </c>
      <c r="J363" s="272">
        <v>4.1023407184689944</v>
      </c>
      <c r="K363" s="270">
        <v>0.16576284868785576</v>
      </c>
      <c r="L363" s="270">
        <v>0.16620889718795751</v>
      </c>
      <c r="M363" s="275">
        <v>19.198361056821469</v>
      </c>
      <c r="N363" s="425">
        <v>-6.5259639682296935E-2</v>
      </c>
      <c r="O363" s="450">
        <f t="shared" si="5"/>
        <v>19.032152159633512</v>
      </c>
      <c r="R363" s="440"/>
    </row>
    <row r="364" spans="1:18" x14ac:dyDescent="0.25">
      <c r="A364" s="265" t="s">
        <v>758</v>
      </c>
      <c r="B364" s="265" t="s">
        <v>759</v>
      </c>
      <c r="C364" s="449">
        <v>8.1116760373033046</v>
      </c>
      <c r="D364" s="274">
        <v>3.0664453176080002</v>
      </c>
      <c r="E364" s="272">
        <v>3.2935068721102922</v>
      </c>
      <c r="F364" s="279">
        <v>0</v>
      </c>
      <c r="G364" s="452">
        <v>0.1102178611784909</v>
      </c>
      <c r="H364" s="274">
        <v>0</v>
      </c>
      <c r="I364" s="274">
        <v>0</v>
      </c>
      <c r="J364" s="272">
        <v>1.3043267207396698</v>
      </c>
      <c r="K364" s="270">
        <v>0</v>
      </c>
      <c r="L364" s="270">
        <v>0</v>
      </c>
      <c r="M364" s="275">
        <v>7.7744967716364535</v>
      </c>
      <c r="N364" s="425">
        <v>-4.156715136505193E-2</v>
      </c>
      <c r="O364" s="450">
        <f t="shared" si="5"/>
        <v>7.7744967716364535</v>
      </c>
      <c r="R364" s="440"/>
    </row>
    <row r="365" spans="1:18" x14ac:dyDescent="0.25">
      <c r="A365" s="265" t="s">
        <v>760</v>
      </c>
      <c r="B365" s="265" t="s">
        <v>761</v>
      </c>
      <c r="C365" s="449">
        <v>14.058796314011495</v>
      </c>
      <c r="D365" s="274">
        <v>3.276351968777</v>
      </c>
      <c r="E365" s="272">
        <v>8.0428926051919074</v>
      </c>
      <c r="F365" s="279">
        <v>0</v>
      </c>
      <c r="G365" s="452">
        <v>4.2824905300849203E-2</v>
      </c>
      <c r="H365" s="274">
        <v>0</v>
      </c>
      <c r="I365" s="274">
        <v>0</v>
      </c>
      <c r="J365" s="272">
        <v>2.04902805567504</v>
      </c>
      <c r="K365" s="270">
        <v>0</v>
      </c>
      <c r="L365" s="270">
        <v>7.7962935428370544E-2</v>
      </c>
      <c r="M365" s="275">
        <v>13.489060470373166</v>
      </c>
      <c r="N365" s="425">
        <v>-4.0525222139430932E-2</v>
      </c>
      <c r="O365" s="450">
        <f t="shared" si="5"/>
        <v>13.411097534944796</v>
      </c>
      <c r="R365" s="440"/>
    </row>
    <row r="366" spans="1:18" x14ac:dyDescent="0.25">
      <c r="A366" s="265" t="s">
        <v>762</v>
      </c>
      <c r="B366" s="265" t="s">
        <v>763</v>
      </c>
      <c r="C366" s="449">
        <v>113.75746011414921</v>
      </c>
      <c r="D366" s="274">
        <v>20.600098891465997</v>
      </c>
      <c r="E366" s="272">
        <v>83.55028962022881</v>
      </c>
      <c r="F366" s="279">
        <v>3.3088514004878999</v>
      </c>
      <c r="G366" s="452">
        <v>0</v>
      </c>
      <c r="H366" s="274">
        <v>0</v>
      </c>
      <c r="I366" s="274">
        <v>0.50313600000000003</v>
      </c>
      <c r="J366" s="272">
        <v>3.6675187479438627</v>
      </c>
      <c r="K366" s="270">
        <v>0</v>
      </c>
      <c r="L366" s="270">
        <v>1.3720389853086203</v>
      </c>
      <c r="M366" s="275">
        <v>113.00193364543519</v>
      </c>
      <c r="N366" s="425">
        <v>-6.6415553578279213E-3</v>
      </c>
      <c r="O366" s="450">
        <f t="shared" si="5"/>
        <v>111.62989466012657</v>
      </c>
      <c r="R366" s="440"/>
    </row>
    <row r="367" spans="1:18" x14ac:dyDescent="0.25">
      <c r="A367" s="265" t="s">
        <v>764</v>
      </c>
      <c r="B367" s="265" t="s">
        <v>765</v>
      </c>
      <c r="C367" s="449">
        <v>8.5835702129536173</v>
      </c>
      <c r="D367" s="274">
        <v>1.7622570489859999</v>
      </c>
      <c r="E367" s="272">
        <v>4.3387698351446309</v>
      </c>
      <c r="F367" s="279">
        <v>0</v>
      </c>
      <c r="G367" s="452">
        <v>3.1639772368242815E-2</v>
      </c>
      <c r="H367" s="274">
        <v>0</v>
      </c>
      <c r="I367" s="274">
        <v>0</v>
      </c>
      <c r="J367" s="272">
        <v>0.96502549004942095</v>
      </c>
      <c r="K367" s="270">
        <v>0.37263842197429287</v>
      </c>
      <c r="L367" s="270">
        <v>3.0689286614187107E-2</v>
      </c>
      <c r="M367" s="275">
        <v>7.501019855136775</v>
      </c>
      <c r="N367" s="425">
        <v>-0.12611889120253789</v>
      </c>
      <c r="O367" s="450">
        <f t="shared" si="5"/>
        <v>7.4703305685225878</v>
      </c>
      <c r="R367" s="440"/>
    </row>
    <row r="368" spans="1:18" x14ac:dyDescent="0.25">
      <c r="A368" s="265" t="s">
        <v>766</v>
      </c>
      <c r="B368" s="265" t="s">
        <v>767</v>
      </c>
      <c r="C368" s="449">
        <v>12.242598319726046</v>
      </c>
      <c r="D368" s="274">
        <v>3.4143582734390003</v>
      </c>
      <c r="E368" s="272">
        <v>5.5605745506827136</v>
      </c>
      <c r="F368" s="279">
        <v>0</v>
      </c>
      <c r="G368" s="452">
        <v>0.19599523948920888</v>
      </c>
      <c r="H368" s="274">
        <v>0</v>
      </c>
      <c r="I368" s="274">
        <v>0</v>
      </c>
      <c r="J368" s="272">
        <v>1.9538563881479682</v>
      </c>
      <c r="K368" s="270">
        <v>0.38683045727712984</v>
      </c>
      <c r="L368" s="270">
        <v>0</v>
      </c>
      <c r="M368" s="275">
        <v>11.511614909036021</v>
      </c>
      <c r="N368" s="425">
        <v>-5.9708191970344875E-2</v>
      </c>
      <c r="O368" s="450">
        <f t="shared" si="5"/>
        <v>11.511614909036021</v>
      </c>
      <c r="R368" s="440"/>
    </row>
    <row r="369" spans="1:18" x14ac:dyDescent="0.25">
      <c r="A369" s="265" t="s">
        <v>768</v>
      </c>
      <c r="B369" s="265" t="s">
        <v>769</v>
      </c>
      <c r="C369" s="449">
        <v>12.691385107632636</v>
      </c>
      <c r="D369" s="274">
        <v>3.9662808035429995</v>
      </c>
      <c r="E369" s="272">
        <v>6.5523825481127478</v>
      </c>
      <c r="F369" s="279">
        <v>0</v>
      </c>
      <c r="G369" s="452">
        <v>4.3504788818054516E-2</v>
      </c>
      <c r="H369" s="274">
        <v>0</v>
      </c>
      <c r="I369" s="274">
        <v>0</v>
      </c>
      <c r="J369" s="272">
        <v>1.7306521572362701</v>
      </c>
      <c r="K369" s="270">
        <v>0</v>
      </c>
      <c r="L369" s="270">
        <v>7.2020637142057231E-3</v>
      </c>
      <c r="M369" s="275">
        <v>12.300022361424277</v>
      </c>
      <c r="N369" s="425">
        <v>-3.0836882096737534E-2</v>
      </c>
      <c r="O369" s="450">
        <f t="shared" si="5"/>
        <v>12.292820297710072</v>
      </c>
      <c r="R369" s="440"/>
    </row>
    <row r="370" spans="1:18" x14ac:dyDescent="0.25">
      <c r="A370" s="265" t="s">
        <v>770</v>
      </c>
      <c r="B370" s="265" t="s">
        <v>771</v>
      </c>
      <c r="C370" s="449">
        <v>12.780515372798394</v>
      </c>
      <c r="D370" s="274">
        <v>3.583597872535</v>
      </c>
      <c r="E370" s="272">
        <v>5.8323612534010278</v>
      </c>
      <c r="F370" s="279">
        <v>0</v>
      </c>
      <c r="G370" s="452">
        <v>6.50376246360721E-2</v>
      </c>
      <c r="H370" s="274">
        <v>0</v>
      </c>
      <c r="I370" s="274">
        <v>0</v>
      </c>
      <c r="J370" s="272">
        <v>1.8956703000130735</v>
      </c>
      <c r="K370" s="270">
        <v>0.38057065500606652</v>
      </c>
      <c r="L370" s="270">
        <v>0</v>
      </c>
      <c r="M370" s="275">
        <v>11.75723770559124</v>
      </c>
      <c r="N370" s="425">
        <v>-8.0065446295308443E-2</v>
      </c>
      <c r="O370" s="450">
        <f t="shared" si="5"/>
        <v>11.75723770559124</v>
      </c>
      <c r="R370" s="440"/>
    </row>
    <row r="371" spans="1:18" x14ac:dyDescent="0.25">
      <c r="A371" s="265" t="s">
        <v>772</v>
      </c>
      <c r="B371" s="265" t="s">
        <v>773</v>
      </c>
      <c r="C371" s="449">
        <v>96.541136256509006</v>
      </c>
      <c r="D371" s="274">
        <v>54.703243135160001</v>
      </c>
      <c r="E371" s="272">
        <v>39.45858135502111</v>
      </c>
      <c r="F371" s="279">
        <v>0</v>
      </c>
      <c r="G371" s="452">
        <v>0</v>
      </c>
      <c r="H371" s="274">
        <v>0</v>
      </c>
      <c r="I371" s="274">
        <v>0</v>
      </c>
      <c r="J371" s="272">
        <v>0</v>
      </c>
      <c r="K371" s="270">
        <v>0</v>
      </c>
      <c r="L371" s="270">
        <v>0</v>
      </c>
      <c r="M371" s="275">
        <v>94.161824490181118</v>
      </c>
      <c r="N371" s="425">
        <v>-2.4645574504178983E-2</v>
      </c>
      <c r="O371" s="450">
        <f t="shared" si="5"/>
        <v>94.161824490181118</v>
      </c>
      <c r="R371" s="440"/>
    </row>
    <row r="372" spans="1:18" x14ac:dyDescent="0.25">
      <c r="A372" s="265" t="s">
        <v>774</v>
      </c>
      <c r="B372" s="265" t="s">
        <v>775</v>
      </c>
      <c r="C372" s="449">
        <v>8.9889072798014436</v>
      </c>
      <c r="D372" s="274">
        <v>2.64074164654</v>
      </c>
      <c r="E372" s="272">
        <v>3.5682984742132602</v>
      </c>
      <c r="F372" s="279">
        <v>0</v>
      </c>
      <c r="G372" s="452">
        <v>0.28159507062949718</v>
      </c>
      <c r="H372" s="274">
        <v>0</v>
      </c>
      <c r="I372" s="274">
        <v>0</v>
      </c>
      <c r="J372" s="272">
        <v>1.8727006880015971</v>
      </c>
      <c r="K372" s="270">
        <v>0.10187823890316397</v>
      </c>
      <c r="L372" s="270">
        <v>0</v>
      </c>
      <c r="M372" s="275">
        <v>8.465214118287518</v>
      </c>
      <c r="N372" s="425">
        <v>-5.8259935853459309E-2</v>
      </c>
      <c r="O372" s="450">
        <f t="shared" si="5"/>
        <v>8.465214118287518</v>
      </c>
      <c r="R372" s="440"/>
    </row>
    <row r="373" spans="1:18" x14ac:dyDescent="0.25">
      <c r="A373" s="265" t="s">
        <v>776</v>
      </c>
      <c r="B373" s="265" t="s">
        <v>777</v>
      </c>
      <c r="C373" s="449">
        <v>4.5656748790248116</v>
      </c>
      <c r="D373" s="274">
        <v>1.44005157689</v>
      </c>
      <c r="E373" s="272">
        <v>2.0027831938151039</v>
      </c>
      <c r="F373" s="279">
        <v>0</v>
      </c>
      <c r="G373" s="452">
        <v>8.3286325561094415E-2</v>
      </c>
      <c r="H373" s="274">
        <v>0</v>
      </c>
      <c r="I373" s="274">
        <v>0</v>
      </c>
      <c r="J373" s="272">
        <v>0.54541072437337024</v>
      </c>
      <c r="K373" s="270">
        <v>0.1715296510630106</v>
      </c>
      <c r="L373" s="270">
        <v>0</v>
      </c>
      <c r="M373" s="275">
        <v>4.2430614717025792</v>
      </c>
      <c r="N373" s="425">
        <v>-7.0660617733503586E-2</v>
      </c>
      <c r="O373" s="450">
        <f t="shared" si="5"/>
        <v>4.2430614717025792</v>
      </c>
      <c r="R373" s="440"/>
    </row>
    <row r="374" spans="1:18" x14ac:dyDescent="0.25">
      <c r="A374" s="265" t="s">
        <v>778</v>
      </c>
      <c r="B374" s="265" t="s">
        <v>779</v>
      </c>
      <c r="C374" s="449">
        <v>519.41125334419496</v>
      </c>
      <c r="D374" s="274">
        <v>101.70809823208799</v>
      </c>
      <c r="E374" s="272">
        <v>389.01819240652463</v>
      </c>
      <c r="F374" s="279">
        <v>15.408985586836934</v>
      </c>
      <c r="G374" s="452">
        <v>0</v>
      </c>
      <c r="H374" s="274">
        <v>0</v>
      </c>
      <c r="I374" s="274">
        <v>3.3182130000000001</v>
      </c>
      <c r="J374" s="272">
        <v>5.017077912247057</v>
      </c>
      <c r="K374" s="270">
        <v>0</v>
      </c>
      <c r="L374" s="270">
        <v>6.253608623733995</v>
      </c>
      <c r="M374" s="275">
        <v>520.72417576143062</v>
      </c>
      <c r="N374" s="425">
        <v>2.527712691595514E-3</v>
      </c>
      <c r="O374" s="450">
        <f t="shared" si="5"/>
        <v>514.47056713769666</v>
      </c>
      <c r="R374" s="440"/>
    </row>
    <row r="375" spans="1:18" x14ac:dyDescent="0.25">
      <c r="A375" s="265" t="s">
        <v>780</v>
      </c>
      <c r="B375" s="265" t="s">
        <v>781</v>
      </c>
      <c r="C375" s="449">
        <v>80.036600465976008</v>
      </c>
      <c r="D375" s="274">
        <v>39.851268824217001</v>
      </c>
      <c r="E375" s="272">
        <v>38.286808770938393</v>
      </c>
      <c r="F375" s="279">
        <v>0</v>
      </c>
      <c r="G375" s="452">
        <v>0</v>
      </c>
      <c r="H375" s="274">
        <v>0</v>
      </c>
      <c r="I375" s="274">
        <v>0</v>
      </c>
      <c r="J375" s="272">
        <v>0</v>
      </c>
      <c r="K375" s="270">
        <v>0</v>
      </c>
      <c r="L375" s="270">
        <v>0</v>
      </c>
      <c r="M375" s="275">
        <v>78.138077595155394</v>
      </c>
      <c r="N375" s="425">
        <v>-2.3720683534374825E-2</v>
      </c>
      <c r="O375" s="450">
        <f t="shared" si="5"/>
        <v>78.138077595155394</v>
      </c>
      <c r="R375" s="440"/>
    </row>
    <row r="376" spans="1:18" x14ac:dyDescent="0.25">
      <c r="A376" s="265" t="s">
        <v>782</v>
      </c>
      <c r="B376" s="265" t="s">
        <v>783</v>
      </c>
      <c r="C376" s="449">
        <v>202.99843031927207</v>
      </c>
      <c r="D376" s="274">
        <v>130.57105719284601</v>
      </c>
      <c r="E376" s="272">
        <v>50.024494964910033</v>
      </c>
      <c r="F376" s="279">
        <v>1.9834223763548955</v>
      </c>
      <c r="G376" s="452">
        <v>0</v>
      </c>
      <c r="H376" s="274">
        <v>2.0741610000000001</v>
      </c>
      <c r="I376" s="274">
        <v>1.329072</v>
      </c>
      <c r="J376" s="272">
        <v>9.8931127433910309</v>
      </c>
      <c r="K376" s="270">
        <v>0</v>
      </c>
      <c r="L376" s="270">
        <v>0</v>
      </c>
      <c r="M376" s="275">
        <v>195.87532027750197</v>
      </c>
      <c r="N376" s="425">
        <v>-3.508948335495507E-2</v>
      </c>
      <c r="O376" s="450">
        <f t="shared" si="5"/>
        <v>195.87532027750197</v>
      </c>
      <c r="R376" s="440"/>
    </row>
    <row r="377" spans="1:18" x14ac:dyDescent="0.25">
      <c r="A377" s="265" t="s">
        <v>784</v>
      </c>
      <c r="B377" s="265" t="s">
        <v>785</v>
      </c>
      <c r="C377" s="449">
        <v>9.8454218485529843</v>
      </c>
      <c r="D377" s="274">
        <v>2.107409168637</v>
      </c>
      <c r="E377" s="272">
        <v>6.12477659303857</v>
      </c>
      <c r="F377" s="279">
        <v>0</v>
      </c>
      <c r="G377" s="452">
        <v>0</v>
      </c>
      <c r="H377" s="274">
        <v>0</v>
      </c>
      <c r="I377" s="274">
        <v>0</v>
      </c>
      <c r="J377" s="272">
        <v>0.97079906903336655</v>
      </c>
      <c r="K377" s="270">
        <v>0</v>
      </c>
      <c r="L377" s="270">
        <v>6.562444095005171E-2</v>
      </c>
      <c r="M377" s="275">
        <v>9.2686092716589883</v>
      </c>
      <c r="N377" s="425">
        <v>-5.8586882895096275E-2</v>
      </c>
      <c r="O377" s="450">
        <f t="shared" si="5"/>
        <v>9.202984830708937</v>
      </c>
      <c r="R377" s="440"/>
    </row>
    <row r="378" spans="1:18" x14ac:dyDescent="0.25">
      <c r="A378" s="265" t="s">
        <v>786</v>
      </c>
      <c r="B378" s="286" t="s">
        <v>1285</v>
      </c>
      <c r="C378" s="449">
        <v>217.9505108744417</v>
      </c>
      <c r="D378" s="274">
        <v>97.831665221880996</v>
      </c>
      <c r="E378" s="272">
        <v>106.00381492570604</v>
      </c>
      <c r="F378" s="279">
        <v>4.2398987421965302</v>
      </c>
      <c r="G378" s="452">
        <v>0</v>
      </c>
      <c r="H378" s="274">
        <v>1.199433</v>
      </c>
      <c r="I378" s="274">
        <v>1.599337</v>
      </c>
      <c r="J378" s="272">
        <v>4.1496005651893242</v>
      </c>
      <c r="K378" s="270">
        <v>0</v>
      </c>
      <c r="L378" s="270">
        <v>0</v>
      </c>
      <c r="M378" s="275">
        <v>215.02374945497289</v>
      </c>
      <c r="N378" s="425">
        <v>-1.3428559574035066E-2</v>
      </c>
      <c r="O378" s="450">
        <f t="shared" si="5"/>
        <v>215.02374945497289</v>
      </c>
      <c r="R378" s="440"/>
    </row>
    <row r="379" spans="1:18" x14ac:dyDescent="0.25">
      <c r="A379" s="265" t="s">
        <v>788</v>
      </c>
      <c r="B379" s="265" t="s">
        <v>789</v>
      </c>
      <c r="C379" s="449">
        <v>336.74495625983303</v>
      </c>
      <c r="D379" s="274">
        <v>72.348949062559996</v>
      </c>
      <c r="E379" s="272">
        <v>230.23431136189876</v>
      </c>
      <c r="F379" s="279">
        <v>9.1177818577498204</v>
      </c>
      <c r="G379" s="452">
        <v>0</v>
      </c>
      <c r="H379" s="274">
        <v>0</v>
      </c>
      <c r="I379" s="274">
        <v>1.83121</v>
      </c>
      <c r="J379" s="272">
        <v>15.962845500022464</v>
      </c>
      <c r="K379" s="270">
        <v>2.6610505009478675</v>
      </c>
      <c r="L379" s="270">
        <v>3.0137839505727384</v>
      </c>
      <c r="M379" s="275">
        <v>335.16993223375169</v>
      </c>
      <c r="N379" s="425">
        <v>-4.6772015342853293E-3</v>
      </c>
      <c r="O379" s="450">
        <f t="shared" si="5"/>
        <v>332.15614828317894</v>
      </c>
      <c r="R379" s="440"/>
    </row>
    <row r="380" spans="1:18" x14ac:dyDescent="0.25">
      <c r="A380" s="265" t="s">
        <v>792</v>
      </c>
      <c r="B380" s="265" t="s">
        <v>793</v>
      </c>
      <c r="C380" s="449">
        <v>13.431951078983973</v>
      </c>
      <c r="D380" s="274">
        <v>2.4635776986939999</v>
      </c>
      <c r="E380" s="272">
        <v>7.0730463321760837</v>
      </c>
      <c r="F380" s="279">
        <v>0</v>
      </c>
      <c r="G380" s="452">
        <v>0.19813252494461026</v>
      </c>
      <c r="H380" s="274">
        <v>0</v>
      </c>
      <c r="I380" s="274">
        <v>0</v>
      </c>
      <c r="J380" s="272">
        <v>2.6664973182751184</v>
      </c>
      <c r="K380" s="270">
        <v>3.7161412311009445E-2</v>
      </c>
      <c r="L380" s="270">
        <v>9.1757934046870687E-2</v>
      </c>
      <c r="M380" s="275">
        <v>12.530173220447692</v>
      </c>
      <c r="N380" s="425">
        <v>-6.7136773595552285E-2</v>
      </c>
      <c r="O380" s="450">
        <f t="shared" si="5"/>
        <v>12.43841528640082</v>
      </c>
      <c r="R380" s="440"/>
    </row>
    <row r="381" spans="1:18" x14ac:dyDescent="0.25">
      <c r="A381" s="265" t="s">
        <v>794</v>
      </c>
      <c r="B381" s="265" t="s">
        <v>795</v>
      </c>
      <c r="C381" s="449">
        <v>85.375701577811355</v>
      </c>
      <c r="D381" s="274">
        <v>15.102902499252</v>
      </c>
      <c r="E381" s="272">
        <v>62.015228109007687</v>
      </c>
      <c r="F381" s="279">
        <v>2.4804230361191331</v>
      </c>
      <c r="G381" s="452">
        <v>0</v>
      </c>
      <c r="H381" s="274">
        <v>0</v>
      </c>
      <c r="I381" s="274">
        <v>0.47858600000000001</v>
      </c>
      <c r="J381" s="272">
        <v>3.710289932145006</v>
      </c>
      <c r="K381" s="270">
        <v>0</v>
      </c>
      <c r="L381" s="270">
        <v>1.2626783706066549</v>
      </c>
      <c r="M381" s="275">
        <v>85.050107947130485</v>
      </c>
      <c r="N381" s="425">
        <v>-3.8136568679804621E-3</v>
      </c>
      <c r="O381" s="450">
        <f t="shared" si="5"/>
        <v>83.787429576523834</v>
      </c>
      <c r="R381" s="440"/>
    </row>
    <row r="382" spans="1:18" x14ac:dyDescent="0.25">
      <c r="A382" s="265" t="s">
        <v>796</v>
      </c>
      <c r="B382" s="286" t="s">
        <v>1286</v>
      </c>
      <c r="C382" s="449">
        <v>248.88500348868646</v>
      </c>
      <c r="D382" s="274">
        <v>113.039062596213</v>
      </c>
      <c r="E382" s="272">
        <v>121.8498741609977</v>
      </c>
      <c r="F382" s="279">
        <v>4.8255160817813429</v>
      </c>
      <c r="G382" s="452">
        <v>0</v>
      </c>
      <c r="H382" s="274">
        <v>1.407295</v>
      </c>
      <c r="I382" s="274">
        <v>1.8084150000000001</v>
      </c>
      <c r="J382" s="272">
        <v>2.4475589122025734</v>
      </c>
      <c r="K382" s="270">
        <v>0</v>
      </c>
      <c r="L382" s="270">
        <v>0</v>
      </c>
      <c r="M382" s="275">
        <v>245.3777217511946</v>
      </c>
      <c r="N382" s="425">
        <v>-1.409197697060641E-2</v>
      </c>
      <c r="O382" s="450">
        <f t="shared" si="5"/>
        <v>245.3777217511946</v>
      </c>
      <c r="R382" s="440"/>
    </row>
    <row r="383" spans="1:18" x14ac:dyDescent="0.25">
      <c r="A383" s="265" t="s">
        <v>798</v>
      </c>
      <c r="B383" s="265" t="s">
        <v>799</v>
      </c>
      <c r="C383" s="449">
        <v>13.565950448524172</v>
      </c>
      <c r="D383" s="274">
        <v>1.993457667718</v>
      </c>
      <c r="E383" s="272">
        <v>9.0782427532920558</v>
      </c>
      <c r="F383" s="279">
        <v>0</v>
      </c>
      <c r="G383" s="452">
        <v>4.7927931027783116E-2</v>
      </c>
      <c r="H383" s="274">
        <v>0</v>
      </c>
      <c r="I383" s="274">
        <v>0</v>
      </c>
      <c r="J383" s="272">
        <v>1.8252896519610953</v>
      </c>
      <c r="K383" s="270">
        <v>0</v>
      </c>
      <c r="L383" s="270">
        <v>0.11199967879042064</v>
      </c>
      <c r="M383" s="275">
        <v>13.056917682789352</v>
      </c>
      <c r="N383" s="425">
        <v>-3.7522823606524106E-2</v>
      </c>
      <c r="O383" s="450">
        <f t="shared" si="5"/>
        <v>12.944918003998932</v>
      </c>
      <c r="R383" s="440"/>
    </row>
    <row r="384" spans="1:18" x14ac:dyDescent="0.25">
      <c r="A384" s="265" t="s">
        <v>800</v>
      </c>
      <c r="B384" s="265" t="s">
        <v>801</v>
      </c>
      <c r="C384" s="449">
        <v>111.46434282363327</v>
      </c>
      <c r="D384" s="274">
        <v>13.345068793259999</v>
      </c>
      <c r="E384" s="272">
        <v>86.661935547072659</v>
      </c>
      <c r="F384" s="279">
        <v>3.432591895694554</v>
      </c>
      <c r="G384" s="452">
        <v>0</v>
      </c>
      <c r="H384" s="274">
        <v>0</v>
      </c>
      <c r="I384" s="274">
        <v>0.40338400000000002</v>
      </c>
      <c r="J384" s="272">
        <v>4.7575848516947365</v>
      </c>
      <c r="K384" s="270">
        <v>0</v>
      </c>
      <c r="L384" s="270">
        <v>2.1040687439584187</v>
      </c>
      <c r="M384" s="275">
        <v>110.70463383168037</v>
      </c>
      <c r="N384" s="425">
        <v>-6.8157131931865459E-3</v>
      </c>
      <c r="O384" s="450">
        <f t="shared" si="5"/>
        <v>108.60056508772195</v>
      </c>
      <c r="R384" s="440"/>
    </row>
    <row r="385" spans="1:18" x14ac:dyDescent="0.25">
      <c r="A385" s="265" t="s">
        <v>802</v>
      </c>
      <c r="B385" s="286" t="s">
        <v>1287</v>
      </c>
      <c r="C385" s="449">
        <v>213.35954187877948</v>
      </c>
      <c r="D385" s="274">
        <v>112.797539791435</v>
      </c>
      <c r="E385" s="272">
        <v>88.445166229441725</v>
      </c>
      <c r="F385" s="279">
        <v>3.502431050659105</v>
      </c>
      <c r="G385" s="452">
        <v>0</v>
      </c>
      <c r="H385" s="274">
        <v>1.173011</v>
      </c>
      <c r="I385" s="274">
        <v>1.382628</v>
      </c>
      <c r="J385" s="272">
        <v>3.6847166354528187</v>
      </c>
      <c r="K385" s="270">
        <v>0</v>
      </c>
      <c r="L385" s="270">
        <v>0</v>
      </c>
      <c r="M385" s="275">
        <v>210.98549270698868</v>
      </c>
      <c r="N385" s="425">
        <v>-1.1126988513781215E-2</v>
      </c>
      <c r="O385" s="450">
        <f t="shared" si="5"/>
        <v>210.98549270698868</v>
      </c>
      <c r="R385" s="440"/>
    </row>
    <row r="386" spans="1:18" x14ac:dyDescent="0.25">
      <c r="A386" s="265" t="s">
        <v>804</v>
      </c>
      <c r="B386" s="265" t="s">
        <v>805</v>
      </c>
      <c r="C386" s="449">
        <v>11.21926698435465</v>
      </c>
      <c r="D386" s="274">
        <v>3.0953512914469998</v>
      </c>
      <c r="E386" s="272">
        <v>5.3667881730461389</v>
      </c>
      <c r="F386" s="279">
        <v>0</v>
      </c>
      <c r="G386" s="452">
        <v>0.10377665219591052</v>
      </c>
      <c r="H386" s="274">
        <v>0</v>
      </c>
      <c r="I386" s="274">
        <v>0</v>
      </c>
      <c r="J386" s="272">
        <v>2.1876454631014521</v>
      </c>
      <c r="K386" s="270">
        <v>0</v>
      </c>
      <c r="L386" s="270">
        <v>1.328576675180392E-2</v>
      </c>
      <c r="M386" s="275">
        <v>10.766847346542306</v>
      </c>
      <c r="N386" s="425">
        <v>-4.0325240360466211E-2</v>
      </c>
      <c r="O386" s="450">
        <f t="shared" si="5"/>
        <v>10.753561579790503</v>
      </c>
      <c r="R386" s="440"/>
    </row>
    <row r="387" spans="1:18" x14ac:dyDescent="0.25">
      <c r="A387" s="265" t="s">
        <v>806</v>
      </c>
      <c r="B387" s="265" t="s">
        <v>807</v>
      </c>
      <c r="C387" s="449">
        <v>325.47288880460928</v>
      </c>
      <c r="D387" s="274">
        <v>79.186944929033999</v>
      </c>
      <c r="E387" s="272">
        <v>229.90650034964372</v>
      </c>
      <c r="F387" s="279">
        <v>9.1070515854532719</v>
      </c>
      <c r="G387" s="452">
        <v>0</v>
      </c>
      <c r="H387" s="274">
        <v>7.3899999999999993E-2</v>
      </c>
      <c r="I387" s="274">
        <v>2.3952800000000001</v>
      </c>
      <c r="J387" s="272">
        <v>3.3308662495305192</v>
      </c>
      <c r="K387" s="270">
        <v>0</v>
      </c>
      <c r="L387" s="270">
        <v>2.5190628571121025</v>
      </c>
      <c r="M387" s="275">
        <v>326.51960597077363</v>
      </c>
      <c r="N387" s="425">
        <v>3.2159888032723865E-3</v>
      </c>
      <c r="O387" s="450">
        <f t="shared" si="5"/>
        <v>324.00054311366154</v>
      </c>
      <c r="R387" s="440"/>
    </row>
    <row r="388" spans="1:18" x14ac:dyDescent="0.25">
      <c r="A388" s="265" t="s">
        <v>808</v>
      </c>
      <c r="B388" s="265" t="s">
        <v>809</v>
      </c>
      <c r="C388" s="449">
        <v>13.590411455523849</v>
      </c>
      <c r="D388" s="274">
        <v>2.9674120605429999</v>
      </c>
      <c r="E388" s="272">
        <v>8.5539553902966965</v>
      </c>
      <c r="F388" s="279">
        <v>0</v>
      </c>
      <c r="G388" s="452">
        <v>2.2672486960523951E-2</v>
      </c>
      <c r="H388" s="274">
        <v>0</v>
      </c>
      <c r="I388" s="274">
        <v>0</v>
      </c>
      <c r="J388" s="272">
        <v>1.3943832720887139</v>
      </c>
      <c r="K388" s="270">
        <v>0</v>
      </c>
      <c r="L388" s="270">
        <v>9.9503955756019807E-2</v>
      </c>
      <c r="M388" s="275">
        <v>13.037927165644954</v>
      </c>
      <c r="N388" s="425">
        <v>-4.0652506488634485E-2</v>
      </c>
      <c r="O388" s="450">
        <f t="shared" si="5"/>
        <v>12.938423209888933</v>
      </c>
      <c r="R388" s="440"/>
    </row>
    <row r="389" spans="1:18" x14ac:dyDescent="0.25">
      <c r="A389" s="265" t="s">
        <v>810</v>
      </c>
      <c r="B389" s="265" t="s">
        <v>811</v>
      </c>
      <c r="C389" s="449">
        <v>13.329974651097299</v>
      </c>
      <c r="D389" s="274">
        <v>3.0435078720679996</v>
      </c>
      <c r="E389" s="272">
        <v>5.7443956437518144</v>
      </c>
      <c r="F389" s="279">
        <v>0</v>
      </c>
      <c r="G389" s="452">
        <v>0.26073887271044044</v>
      </c>
      <c r="H389" s="274">
        <v>0</v>
      </c>
      <c r="I389" s="274">
        <v>0</v>
      </c>
      <c r="J389" s="272">
        <v>4.3170741840027764</v>
      </c>
      <c r="K389" s="270">
        <v>4.4267659183694331E-2</v>
      </c>
      <c r="L389" s="270">
        <v>1.3092800378334733E-2</v>
      </c>
      <c r="M389" s="275">
        <v>13.423077032095058</v>
      </c>
      <c r="N389" s="425">
        <v>6.984437962910572E-3</v>
      </c>
      <c r="O389" s="450">
        <f t="shared" si="5"/>
        <v>13.409984231716724</v>
      </c>
      <c r="R389" s="440"/>
    </row>
    <row r="390" spans="1:18" x14ac:dyDescent="0.25">
      <c r="A390" s="265" t="s">
        <v>812</v>
      </c>
      <c r="B390" s="265" t="s">
        <v>813</v>
      </c>
      <c r="C390" s="449">
        <v>17.445571874943234</v>
      </c>
      <c r="D390" s="274">
        <v>3.7600494077809996</v>
      </c>
      <c r="E390" s="272">
        <v>9.28600120153936</v>
      </c>
      <c r="F390" s="279">
        <v>0</v>
      </c>
      <c r="G390" s="452">
        <v>0.30937427782149385</v>
      </c>
      <c r="H390" s="274">
        <v>0</v>
      </c>
      <c r="I390" s="274">
        <v>0</v>
      </c>
      <c r="J390" s="272">
        <v>2.3210333586191236</v>
      </c>
      <c r="K390" s="270">
        <v>0</v>
      </c>
      <c r="L390" s="270">
        <v>8.4246492015116831E-2</v>
      </c>
      <c r="M390" s="275">
        <v>15.760704737776093</v>
      </c>
      <c r="N390" s="425">
        <v>-9.6578498500647342E-2</v>
      </c>
      <c r="O390" s="450">
        <f t="shared" si="5"/>
        <v>15.676458245760976</v>
      </c>
      <c r="R390" s="440"/>
    </row>
    <row r="391" spans="1:18" x14ac:dyDescent="0.25">
      <c r="A391" s="265" t="s">
        <v>814</v>
      </c>
      <c r="B391" s="265" t="s">
        <v>815</v>
      </c>
      <c r="C391" s="449">
        <v>13.526355675794864</v>
      </c>
      <c r="D391" s="274">
        <v>4.0960002810800002</v>
      </c>
      <c r="E391" s="272">
        <v>6.6944561582022404</v>
      </c>
      <c r="F391" s="279">
        <v>0</v>
      </c>
      <c r="G391" s="452">
        <v>4.7755091951865086E-2</v>
      </c>
      <c r="H391" s="274">
        <v>0</v>
      </c>
      <c r="I391" s="274">
        <v>0</v>
      </c>
      <c r="J391" s="272">
        <v>2.1108593782708729</v>
      </c>
      <c r="K391" s="270">
        <v>0</v>
      </c>
      <c r="L391" s="270">
        <v>5.1259728401627895E-3</v>
      </c>
      <c r="M391" s="275">
        <v>12.954196882345141</v>
      </c>
      <c r="N391" s="425">
        <v>-4.2299552604075766E-2</v>
      </c>
      <c r="O391" s="450">
        <f t="shared" si="5"/>
        <v>12.949070909504977</v>
      </c>
      <c r="R391" s="440"/>
    </row>
    <row r="392" spans="1:18" x14ac:dyDescent="0.25">
      <c r="A392" s="265" t="s">
        <v>816</v>
      </c>
      <c r="B392" s="265" t="s">
        <v>817</v>
      </c>
      <c r="C392" s="449">
        <v>12.901647876312481</v>
      </c>
      <c r="D392" s="274">
        <v>3.1654009403219998</v>
      </c>
      <c r="E392" s="272">
        <v>7.0476751189334372</v>
      </c>
      <c r="F392" s="279">
        <v>0</v>
      </c>
      <c r="G392" s="452">
        <v>3.0038900344224448E-2</v>
      </c>
      <c r="H392" s="274">
        <v>0</v>
      </c>
      <c r="I392" s="274">
        <v>0</v>
      </c>
      <c r="J392" s="272">
        <v>1.8922280465720995</v>
      </c>
      <c r="K392" s="270">
        <v>0</v>
      </c>
      <c r="L392" s="270">
        <v>4.3078732837931351E-2</v>
      </c>
      <c r="M392" s="275">
        <v>12.178421739009694</v>
      </c>
      <c r="N392" s="425">
        <v>-5.6056880813700923E-2</v>
      </c>
      <c r="O392" s="450">
        <f t="shared" si="5"/>
        <v>12.135343006171762</v>
      </c>
      <c r="R392" s="440"/>
    </row>
    <row r="393" spans="1:18" x14ac:dyDescent="0.25">
      <c r="A393" s="265" t="s">
        <v>818</v>
      </c>
      <c r="B393" s="265" t="s">
        <v>819</v>
      </c>
      <c r="C393" s="449">
        <v>121.75071022838152</v>
      </c>
      <c r="D393" s="274">
        <v>33.378419033061</v>
      </c>
      <c r="E393" s="272">
        <v>78.434886015419849</v>
      </c>
      <c r="F393" s="279">
        <v>3.1215166672503054</v>
      </c>
      <c r="G393" s="452">
        <v>0</v>
      </c>
      <c r="H393" s="274">
        <v>0</v>
      </c>
      <c r="I393" s="274">
        <v>0.73507100000000003</v>
      </c>
      <c r="J393" s="272">
        <v>3.2710688488457009</v>
      </c>
      <c r="K393" s="270">
        <v>0</v>
      </c>
      <c r="L393" s="270">
        <v>0.76425916591574727</v>
      </c>
      <c r="M393" s="275">
        <v>119.70522073049261</v>
      </c>
      <c r="N393" s="425">
        <v>-1.6800637089113925E-2</v>
      </c>
      <c r="O393" s="450">
        <f t="shared" si="5"/>
        <v>118.94096156457687</v>
      </c>
      <c r="R393" s="440"/>
    </row>
    <row r="394" spans="1:18" x14ac:dyDescent="0.25">
      <c r="A394" s="233"/>
      <c r="B394" s="233"/>
      <c r="C394" s="289"/>
      <c r="D394" s="290"/>
      <c r="E394" s="291"/>
      <c r="F394" s="292"/>
      <c r="G394" s="291"/>
      <c r="H394" s="290"/>
      <c r="I394" s="290"/>
      <c r="J394" s="291"/>
      <c r="K394" s="289"/>
      <c r="L394" s="289"/>
    </row>
    <row r="395" spans="1:18" x14ac:dyDescent="0.25">
      <c r="A395" s="233"/>
      <c r="B395" s="453" t="s">
        <v>1288</v>
      </c>
      <c r="C395" s="289"/>
      <c r="D395" s="290"/>
      <c r="E395" s="291"/>
      <c r="F395" s="292"/>
      <c r="G395" s="291"/>
      <c r="H395" s="290"/>
      <c r="I395" s="290"/>
      <c r="J395" s="291"/>
      <c r="K395" s="289"/>
      <c r="L395" s="289"/>
    </row>
    <row r="396" spans="1:18" ht="15.75" x14ac:dyDescent="0.25">
      <c r="A396" s="233"/>
      <c r="B396" s="454" t="s">
        <v>1289</v>
      </c>
      <c r="C396" s="289"/>
      <c r="D396" s="290"/>
      <c r="E396" s="291"/>
      <c r="F396" s="292"/>
      <c r="G396" s="291"/>
      <c r="H396" s="290"/>
      <c r="I396" s="290"/>
      <c r="J396" s="291"/>
      <c r="K396" s="289"/>
      <c r="L396" s="289"/>
    </row>
    <row r="397" spans="1:18" x14ac:dyDescent="0.25">
      <c r="B397" s="455" t="s">
        <v>1290</v>
      </c>
    </row>
    <row r="398" spans="1:18" x14ac:dyDescent="0.25">
      <c r="B398" s="4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5"/>
  <sheetViews>
    <sheetView zoomScale="75" zoomScaleNormal="75" workbookViewId="0">
      <selection activeCell="A2" sqref="A2"/>
    </sheetView>
  </sheetViews>
  <sheetFormatPr defaultRowHeight="15" x14ac:dyDescent="0.25"/>
  <cols>
    <col min="1" max="1" width="8" style="265" customWidth="1"/>
    <col min="2" max="2" width="48.7109375" style="265" customWidth="1"/>
    <col min="3" max="6" width="16.140625" style="265" customWidth="1"/>
    <col min="7" max="7" width="13.85546875" style="230" customWidth="1"/>
    <col min="8" max="8" width="13.85546875" style="231" customWidth="1"/>
    <col min="9" max="9" width="13.85546875" style="232" customWidth="1"/>
    <col min="10" max="10" width="13.85546875" style="233" customWidth="1"/>
    <col min="11" max="11" width="19.42578125" style="232" customWidth="1"/>
    <col min="12" max="12" width="13.85546875" style="231" customWidth="1"/>
    <col min="13" max="13" width="13.85546875" style="232" customWidth="1"/>
    <col min="14" max="14" width="13.85546875" style="230" customWidth="1"/>
    <col min="15" max="15" width="13.85546875" style="234" customWidth="1"/>
    <col min="16" max="16" width="15.7109375" style="188" customWidth="1"/>
    <col min="17" max="17" width="17.85546875" style="188" bestFit="1" customWidth="1"/>
    <col min="18" max="19" width="15.7109375" style="188" bestFit="1" customWidth="1"/>
    <col min="20" max="16384" width="9.140625" style="188"/>
  </cols>
  <sheetData>
    <row r="1" spans="1:22" ht="15.75" x14ac:dyDescent="0.25">
      <c r="A1" s="228">
        <v>0</v>
      </c>
      <c r="B1" s="229" t="s">
        <v>1056</v>
      </c>
      <c r="C1" s="229"/>
      <c r="D1" s="229"/>
      <c r="E1" s="229"/>
      <c r="F1" s="229"/>
    </row>
    <row r="2" spans="1:22" ht="15.75" thickBot="1" x14ac:dyDescent="0.3">
      <c r="A2" s="235"/>
      <c r="B2" s="295">
        <f>COLUMN()-1</f>
        <v>1</v>
      </c>
      <c r="C2" s="295">
        <f t="shared" ref="C2:S2" si="0">COLUMN()-1</f>
        <v>2</v>
      </c>
      <c r="D2" s="295">
        <f t="shared" si="0"/>
        <v>3</v>
      </c>
      <c r="E2" s="295">
        <f t="shared" si="0"/>
        <v>4</v>
      </c>
      <c r="F2" s="295">
        <f t="shared" si="0"/>
        <v>5</v>
      </c>
      <c r="G2" s="295">
        <f t="shared" si="0"/>
        <v>6</v>
      </c>
      <c r="H2" s="295">
        <f t="shared" si="0"/>
        <v>7</v>
      </c>
      <c r="I2" s="295">
        <f t="shared" si="0"/>
        <v>8</v>
      </c>
      <c r="J2" s="295">
        <f t="shared" si="0"/>
        <v>9</v>
      </c>
      <c r="K2" s="295">
        <f t="shared" si="0"/>
        <v>10</v>
      </c>
      <c r="L2" s="295">
        <f t="shared" si="0"/>
        <v>11</v>
      </c>
      <c r="M2" s="295">
        <f t="shared" si="0"/>
        <v>12</v>
      </c>
      <c r="N2" s="295">
        <f t="shared" si="0"/>
        <v>13</v>
      </c>
      <c r="O2" s="295">
        <f t="shared" si="0"/>
        <v>14</v>
      </c>
      <c r="P2" s="295">
        <f t="shared" si="0"/>
        <v>15</v>
      </c>
      <c r="Q2" s="295">
        <f t="shared" si="0"/>
        <v>16</v>
      </c>
      <c r="R2" s="295">
        <f t="shared" si="0"/>
        <v>17</v>
      </c>
      <c r="S2" s="295">
        <f t="shared" si="0"/>
        <v>18</v>
      </c>
    </row>
    <row r="3" spans="1:22" ht="78" thickBot="1" x14ac:dyDescent="0.3">
      <c r="A3" s="236" t="s">
        <v>1057</v>
      </c>
      <c r="B3" s="237" t="s">
        <v>4</v>
      </c>
      <c r="C3" s="238" t="s">
        <v>1058</v>
      </c>
      <c r="D3" s="239" t="s">
        <v>1059</v>
      </c>
      <c r="E3" s="240" t="s">
        <v>990</v>
      </c>
      <c r="F3" s="240" t="s">
        <v>1060</v>
      </c>
      <c r="G3" s="241" t="s">
        <v>1061</v>
      </c>
      <c r="H3" s="242" t="s">
        <v>1062</v>
      </c>
      <c r="I3" s="239" t="s">
        <v>1063</v>
      </c>
      <c r="J3" s="243" t="s">
        <v>1064</v>
      </c>
      <c r="K3" s="243" t="s">
        <v>1065</v>
      </c>
      <c r="L3" s="240" t="s">
        <v>1066</v>
      </c>
      <c r="M3" s="240" t="s">
        <v>990</v>
      </c>
      <c r="N3" s="240" t="s">
        <v>1060</v>
      </c>
      <c r="O3" s="244" t="s">
        <v>1067</v>
      </c>
      <c r="P3" s="245" t="s">
        <v>1054</v>
      </c>
      <c r="Q3" s="246" t="s">
        <v>1068</v>
      </c>
      <c r="R3" s="247"/>
      <c r="S3" s="248"/>
    </row>
    <row r="4" spans="1:22" ht="15.75" thickBot="1" x14ac:dyDescent="0.3">
      <c r="A4" s="236"/>
      <c r="B4" s="237"/>
      <c r="C4" s="249" t="s">
        <v>1069</v>
      </c>
      <c r="D4" s="249" t="s">
        <v>1069</v>
      </c>
      <c r="E4" s="249" t="s">
        <v>1069</v>
      </c>
      <c r="F4" s="249" t="s">
        <v>1069</v>
      </c>
      <c r="G4" s="250" t="s">
        <v>1069</v>
      </c>
      <c r="H4" s="249" t="s">
        <v>1069</v>
      </c>
      <c r="I4" s="249" t="s">
        <v>1069</v>
      </c>
      <c r="J4" s="251" t="s">
        <v>1069</v>
      </c>
      <c r="K4" s="251" t="s">
        <v>1069</v>
      </c>
      <c r="L4" s="249" t="s">
        <v>1069</v>
      </c>
      <c r="M4" s="249" t="s">
        <v>1069</v>
      </c>
      <c r="N4" s="249" t="s">
        <v>1069</v>
      </c>
      <c r="O4" s="252" t="s">
        <v>1069</v>
      </c>
      <c r="P4" s="253" t="s">
        <v>1069</v>
      </c>
      <c r="Q4" s="254" t="s">
        <v>862</v>
      </c>
      <c r="R4" s="249" t="s">
        <v>1069</v>
      </c>
      <c r="S4" s="255" t="s">
        <v>862</v>
      </c>
    </row>
    <row r="5" spans="1:22" ht="15.75" thickBot="1" x14ac:dyDescent="0.3">
      <c r="A5" s="236"/>
      <c r="B5" s="237"/>
      <c r="C5" s="256" t="s">
        <v>2</v>
      </c>
      <c r="D5" s="257" t="s">
        <v>2</v>
      </c>
      <c r="E5" s="258" t="s">
        <v>2</v>
      </c>
      <c r="F5" s="258" t="s">
        <v>2</v>
      </c>
      <c r="G5" s="259" t="s">
        <v>2</v>
      </c>
      <c r="H5" s="256" t="s">
        <v>1055</v>
      </c>
      <c r="I5" s="257" t="s">
        <v>1055</v>
      </c>
      <c r="J5" s="257" t="s">
        <v>1055</v>
      </c>
      <c r="K5" s="257" t="s">
        <v>1055</v>
      </c>
      <c r="L5" s="256" t="s">
        <v>1055</v>
      </c>
      <c r="M5" s="258" t="s">
        <v>1055</v>
      </c>
      <c r="N5" s="258" t="s">
        <v>1055</v>
      </c>
      <c r="O5" s="260" t="s">
        <v>1055</v>
      </c>
      <c r="P5" s="261" t="s">
        <v>1055</v>
      </c>
      <c r="Q5" s="262"/>
      <c r="R5" s="263"/>
      <c r="S5" s="264"/>
    </row>
    <row r="6" spans="1:22" x14ac:dyDescent="0.25">
      <c r="G6" s="266"/>
      <c r="H6" s="419"/>
      <c r="I6" s="419"/>
      <c r="J6" s="420"/>
      <c r="K6" s="419"/>
      <c r="L6" s="419"/>
      <c r="M6" s="419"/>
      <c r="N6" s="421"/>
      <c r="O6" s="421"/>
      <c r="P6" s="422"/>
      <c r="Q6" s="267"/>
      <c r="R6" s="268"/>
      <c r="S6" s="269"/>
    </row>
    <row r="7" spans="1:22" x14ac:dyDescent="0.25">
      <c r="A7" s="265" t="s">
        <v>48</v>
      </c>
      <c r="B7" s="265" t="s">
        <v>49</v>
      </c>
      <c r="C7" s="270">
        <v>21249.938229202988</v>
      </c>
      <c r="D7" s="270">
        <v>22035.883029519991</v>
      </c>
      <c r="E7" s="270">
        <v>1199.9999999999995</v>
      </c>
      <c r="F7" s="270">
        <v>15.500000000000007</v>
      </c>
      <c r="G7" s="271">
        <v>44501.321258722914</v>
      </c>
      <c r="H7" s="272">
        <f t="shared" ref="H7:P7" si="1">SUM(H9:H391)</f>
        <v>18601.462198462294</v>
      </c>
      <c r="I7" s="272">
        <f t="shared" si="1"/>
        <v>22858.465214574328</v>
      </c>
      <c r="J7" s="272">
        <f t="shared" si="1"/>
        <v>381.83401306725676</v>
      </c>
      <c r="K7" s="423">
        <f t="shared" si="1"/>
        <v>6.9529304133999918</v>
      </c>
      <c r="L7" s="423">
        <f t="shared" si="1"/>
        <v>0</v>
      </c>
      <c r="M7" s="423">
        <f t="shared" si="1"/>
        <v>1484.9999999999998</v>
      </c>
      <c r="N7" s="423">
        <f t="shared" si="1"/>
        <v>80.5</v>
      </c>
      <c r="O7" s="423">
        <f t="shared" si="1"/>
        <v>150.00000000000014</v>
      </c>
      <c r="P7" s="423">
        <f t="shared" si="1"/>
        <v>43564.214356517288</v>
      </c>
      <c r="Q7" s="276">
        <f>+P7/G7-1</f>
        <v>-2.1057956835875746E-2</v>
      </c>
      <c r="R7" s="277"/>
      <c r="S7" s="278"/>
    </row>
    <row r="8" spans="1:22" x14ac:dyDescent="0.25">
      <c r="C8" s="270"/>
      <c r="D8" s="270"/>
      <c r="E8" s="270"/>
      <c r="F8" s="270"/>
      <c r="G8" s="271"/>
      <c r="H8" s="274"/>
      <c r="I8" s="272"/>
      <c r="J8" s="279"/>
      <c r="K8" s="273"/>
      <c r="L8" s="274"/>
      <c r="M8" s="272"/>
      <c r="N8" s="270"/>
      <c r="O8" s="270"/>
      <c r="P8" s="275"/>
      <c r="Q8" s="276"/>
      <c r="R8" s="277"/>
      <c r="S8" s="278"/>
    </row>
    <row r="9" spans="1:22" x14ac:dyDescent="0.25">
      <c r="A9" s="265" t="s">
        <v>54</v>
      </c>
      <c r="B9" s="265" t="s">
        <v>55</v>
      </c>
      <c r="C9" s="280">
        <v>3.0157391273579996</v>
      </c>
      <c r="D9" s="280">
        <v>5.4728500000000002</v>
      </c>
      <c r="E9" s="280">
        <v>0.65742039132738617</v>
      </c>
      <c r="F9" s="280">
        <v>0</v>
      </c>
      <c r="G9" s="281">
        <v>9.1460095186853874</v>
      </c>
      <c r="H9" s="274">
        <v>2.3912040853029999</v>
      </c>
      <c r="I9" s="272">
        <v>5.6827697580000001</v>
      </c>
      <c r="J9" s="272">
        <v>0</v>
      </c>
      <c r="K9" s="423">
        <v>0</v>
      </c>
      <c r="L9" s="423">
        <v>0</v>
      </c>
      <c r="M9" s="423">
        <v>0.77038397078484566</v>
      </c>
      <c r="N9" s="423">
        <v>0</v>
      </c>
      <c r="O9" s="423">
        <v>7.2975872283114501E-2</v>
      </c>
      <c r="P9" s="423">
        <v>8.9173336863709594</v>
      </c>
      <c r="Q9" s="276">
        <f t="shared" ref="Q9:Q72" si="2">+P9/G9-1</f>
        <v>-2.5002798416865923E-2</v>
      </c>
      <c r="R9" s="277"/>
      <c r="S9" s="278"/>
      <c r="U9" s="282"/>
      <c r="V9" s="283"/>
    </row>
    <row r="10" spans="1:22" x14ac:dyDescent="0.25">
      <c r="A10" s="265" t="s">
        <v>56</v>
      </c>
      <c r="B10" s="265" t="s">
        <v>57</v>
      </c>
      <c r="C10" s="280">
        <v>5.8070828160709995</v>
      </c>
      <c r="D10" s="280">
        <v>4.5372669999999999</v>
      </c>
      <c r="E10" s="280">
        <v>1.0791780543099994</v>
      </c>
      <c r="F10" s="280">
        <v>6.22977574171244E-2</v>
      </c>
      <c r="G10" s="284">
        <v>11.485825627798121</v>
      </c>
      <c r="H10" s="274">
        <v>5.046013002174</v>
      </c>
      <c r="I10" s="272">
        <v>4.7138384650000003</v>
      </c>
      <c r="J10" s="272">
        <v>0</v>
      </c>
      <c r="K10" s="423">
        <v>0</v>
      </c>
      <c r="L10" s="423">
        <v>0</v>
      </c>
      <c r="M10" s="423">
        <v>1.5331514232990735</v>
      </c>
      <c r="N10" s="423">
        <v>0.32354641755345259</v>
      </c>
      <c r="O10" s="423">
        <v>0</v>
      </c>
      <c r="P10" s="423">
        <v>11.616549308026524</v>
      </c>
      <c r="Q10" s="276">
        <f t="shared" si="2"/>
        <v>1.138130461531861E-2</v>
      </c>
      <c r="R10" s="277"/>
      <c r="S10" s="278"/>
      <c r="U10" s="282"/>
      <c r="V10" s="283"/>
    </row>
    <row r="11" spans="1:22" x14ac:dyDescent="0.25">
      <c r="A11" s="265" t="s">
        <v>58</v>
      </c>
      <c r="B11" s="265" t="s">
        <v>59</v>
      </c>
      <c r="C11" s="280">
        <v>5.3024620975620005</v>
      </c>
      <c r="D11" s="280">
        <v>5.6484930000000002</v>
      </c>
      <c r="E11" s="280">
        <v>1.4408981812722028</v>
      </c>
      <c r="F11" s="280">
        <v>0</v>
      </c>
      <c r="G11" s="284">
        <v>12.391853278834205</v>
      </c>
      <c r="H11" s="274">
        <v>4.4967622221429995</v>
      </c>
      <c r="I11" s="272">
        <v>5.6905727729999995</v>
      </c>
      <c r="J11" s="272">
        <v>0</v>
      </c>
      <c r="K11" s="423">
        <v>0</v>
      </c>
      <c r="L11" s="423">
        <v>0</v>
      </c>
      <c r="M11" s="423">
        <v>1.8196696189417156</v>
      </c>
      <c r="N11" s="423">
        <v>0</v>
      </c>
      <c r="O11" s="423">
        <v>0</v>
      </c>
      <c r="P11" s="423">
        <v>12.007004614084714</v>
      </c>
      <c r="Q11" s="276">
        <f t="shared" si="2"/>
        <v>-3.1056586621052706E-2</v>
      </c>
      <c r="R11" s="277"/>
      <c r="S11" s="278"/>
      <c r="U11" s="282"/>
      <c r="V11" s="283"/>
    </row>
    <row r="12" spans="1:22" x14ac:dyDescent="0.25">
      <c r="A12" s="265" t="s">
        <v>60</v>
      </c>
      <c r="B12" s="265" t="s">
        <v>61</v>
      </c>
      <c r="C12" s="280">
        <v>6.1494876563579997</v>
      </c>
      <c r="D12" s="280">
        <v>9.1596840000000004</v>
      </c>
      <c r="E12" s="280">
        <v>3.0989800719282887</v>
      </c>
      <c r="F12" s="280">
        <v>0</v>
      </c>
      <c r="G12" s="284">
        <v>18.408151728286288</v>
      </c>
      <c r="H12" s="274">
        <v>5.0231386222859999</v>
      </c>
      <c r="I12" s="272">
        <v>9.5142235121999992</v>
      </c>
      <c r="J12" s="272">
        <v>0</v>
      </c>
      <c r="K12" s="423">
        <v>9.9571447799998353E-2</v>
      </c>
      <c r="L12" s="423">
        <v>0</v>
      </c>
      <c r="M12" s="423">
        <v>4.0222043191251329</v>
      </c>
      <c r="N12" s="423">
        <v>0</v>
      </c>
      <c r="O12" s="423">
        <v>8.1597160090058407E-2</v>
      </c>
      <c r="P12" s="423">
        <v>18.740735061501191</v>
      </c>
      <c r="Q12" s="276">
        <f t="shared" si="2"/>
        <v>1.8067176874897672E-2</v>
      </c>
      <c r="R12" s="277"/>
      <c r="S12" s="278"/>
      <c r="U12" s="282"/>
      <c r="V12" s="283"/>
    </row>
    <row r="13" spans="1:22" x14ac:dyDescent="0.25">
      <c r="A13" s="265" t="s">
        <v>62</v>
      </c>
      <c r="B13" s="265" t="s">
        <v>63</v>
      </c>
      <c r="C13" s="280">
        <v>6.2654854105269999</v>
      </c>
      <c r="D13" s="280">
        <v>5.293158</v>
      </c>
      <c r="E13" s="280">
        <v>2.5299427309860274</v>
      </c>
      <c r="F13" s="280">
        <v>0</v>
      </c>
      <c r="G13" s="284">
        <v>14.088586141513028</v>
      </c>
      <c r="H13" s="274">
        <v>5.4150757911910006</v>
      </c>
      <c r="I13" s="272">
        <v>5.5527389319600005</v>
      </c>
      <c r="J13" s="272">
        <v>0</v>
      </c>
      <c r="K13" s="423">
        <v>5.0804266040000046E-2</v>
      </c>
      <c r="L13" s="423">
        <v>0</v>
      </c>
      <c r="M13" s="423">
        <v>3.0966032033232613</v>
      </c>
      <c r="N13" s="423">
        <v>0</v>
      </c>
      <c r="O13" s="423">
        <v>0</v>
      </c>
      <c r="P13" s="423">
        <v>14.11522219251426</v>
      </c>
      <c r="Q13" s="276">
        <f t="shared" si="2"/>
        <v>1.8906120694925921E-3</v>
      </c>
      <c r="R13" s="277"/>
      <c r="S13" s="278"/>
      <c r="U13" s="282"/>
      <c r="V13" s="283"/>
    </row>
    <row r="14" spans="1:22" x14ac:dyDescent="0.25">
      <c r="A14" s="265" t="s">
        <v>64</v>
      </c>
      <c r="B14" s="265" t="s">
        <v>65</v>
      </c>
      <c r="C14" s="280">
        <v>4.7028353029469994</v>
      </c>
      <c r="D14" s="280">
        <v>6.1619900000000003</v>
      </c>
      <c r="E14" s="280">
        <v>3.1588752092399108</v>
      </c>
      <c r="F14" s="280">
        <v>1.5899072848631294E-2</v>
      </c>
      <c r="G14" s="284">
        <v>14.039599585035543</v>
      </c>
      <c r="H14" s="274">
        <v>3.903472296246</v>
      </c>
      <c r="I14" s="272">
        <v>6.4907062499999988</v>
      </c>
      <c r="J14" s="272">
        <v>0</v>
      </c>
      <c r="K14" s="423">
        <v>7.1793750000000864E-2</v>
      </c>
      <c r="L14" s="423">
        <v>0</v>
      </c>
      <c r="M14" s="423">
        <v>3.7888266775553432</v>
      </c>
      <c r="N14" s="423">
        <v>8.2572604149343184E-2</v>
      </c>
      <c r="O14" s="423">
        <v>2.8781831485197387E-2</v>
      </c>
      <c r="P14" s="423">
        <v>14.366153409435885</v>
      </c>
      <c r="Q14" s="276">
        <f t="shared" si="2"/>
        <v>2.3259482752514327E-2</v>
      </c>
      <c r="R14" s="277"/>
      <c r="S14" s="278"/>
      <c r="U14" s="282"/>
      <c r="V14" s="283"/>
    </row>
    <row r="15" spans="1:22" x14ac:dyDescent="0.25">
      <c r="A15" s="265" t="s">
        <v>66</v>
      </c>
      <c r="B15" s="265" t="s">
        <v>1070</v>
      </c>
      <c r="C15" s="280">
        <v>20.061896474220998</v>
      </c>
      <c r="D15" s="280">
        <v>22.829015999999999</v>
      </c>
      <c r="E15" s="280">
        <v>0</v>
      </c>
      <c r="F15" s="280">
        <v>0</v>
      </c>
      <c r="G15" s="284">
        <v>42.890912474220997</v>
      </c>
      <c r="H15" s="274">
        <v>18.629490634036998</v>
      </c>
      <c r="I15" s="272">
        <v>23.741086662000008</v>
      </c>
      <c r="J15" s="272">
        <v>0</v>
      </c>
      <c r="K15" s="423">
        <v>0</v>
      </c>
      <c r="L15" s="423">
        <v>0</v>
      </c>
      <c r="M15" s="423">
        <v>0</v>
      </c>
      <c r="N15" s="423">
        <v>0</v>
      </c>
      <c r="O15" s="423">
        <v>0</v>
      </c>
      <c r="P15" s="423">
        <v>42.370577296037006</v>
      </c>
      <c r="Q15" s="276">
        <f t="shared" si="2"/>
        <v>-1.2131594973567639E-2</v>
      </c>
      <c r="R15" s="277"/>
      <c r="S15" s="278"/>
      <c r="U15" s="282"/>
      <c r="V15" s="283"/>
    </row>
    <row r="16" spans="1:22" x14ac:dyDescent="0.25">
      <c r="A16" s="265" t="s">
        <v>68</v>
      </c>
      <c r="B16" s="265" t="s">
        <v>69</v>
      </c>
      <c r="C16" s="280">
        <v>6.4274345248220008</v>
      </c>
      <c r="D16" s="280">
        <v>10.057700000000001</v>
      </c>
      <c r="E16" s="280">
        <v>6.2521240765548773</v>
      </c>
      <c r="F16" s="280">
        <v>0</v>
      </c>
      <c r="G16" s="284">
        <v>22.73725860137688</v>
      </c>
      <c r="H16" s="274">
        <v>5.2145658102129993</v>
      </c>
      <c r="I16" s="272">
        <v>10.467646695000001</v>
      </c>
      <c r="J16" s="272">
        <v>0</v>
      </c>
      <c r="K16" s="423">
        <v>0</v>
      </c>
      <c r="L16" s="423">
        <v>0</v>
      </c>
      <c r="M16" s="423">
        <v>8.2807125389063732</v>
      </c>
      <c r="N16" s="423">
        <v>0</v>
      </c>
      <c r="O16" s="423">
        <v>8.1194794059293668E-2</v>
      </c>
      <c r="P16" s="423">
        <v>24.044119838178666</v>
      </c>
      <c r="Q16" s="276">
        <f t="shared" si="2"/>
        <v>5.747664042149081E-2</v>
      </c>
      <c r="R16" s="277"/>
      <c r="S16" s="278"/>
      <c r="U16" s="282"/>
      <c r="V16" s="283"/>
    </row>
    <row r="17" spans="1:22" x14ac:dyDescent="0.25">
      <c r="A17" s="265" t="s">
        <v>70</v>
      </c>
      <c r="B17" s="265" t="s">
        <v>71</v>
      </c>
      <c r="C17" s="280">
        <v>3.5445298156980001</v>
      </c>
      <c r="D17" s="280">
        <v>4.5519150000000002</v>
      </c>
      <c r="E17" s="280">
        <v>1.608838251113982</v>
      </c>
      <c r="F17" s="280">
        <v>4.3392831168266872E-2</v>
      </c>
      <c r="G17" s="284">
        <v>9.7486758979802488</v>
      </c>
      <c r="H17" s="274">
        <v>2.9488461952980001</v>
      </c>
      <c r="I17" s="272">
        <v>4.6985251439999995</v>
      </c>
      <c r="J17" s="272">
        <v>0</v>
      </c>
      <c r="K17" s="423">
        <v>6.7972055999999489E-2</v>
      </c>
      <c r="L17" s="423">
        <v>0</v>
      </c>
      <c r="M17" s="423">
        <v>1.7835725256611903</v>
      </c>
      <c r="N17" s="423">
        <v>0.22536276832551508</v>
      </c>
      <c r="O17" s="423">
        <v>2.2491883354871154E-2</v>
      </c>
      <c r="P17" s="423">
        <v>9.7467705726395746</v>
      </c>
      <c r="Q17" s="276">
        <f t="shared" si="2"/>
        <v>-1.9544452606834462E-4</v>
      </c>
      <c r="R17" s="277"/>
      <c r="S17" s="278"/>
      <c r="U17" s="282"/>
      <c r="V17" s="283"/>
    </row>
    <row r="18" spans="1:22" x14ac:dyDescent="0.25">
      <c r="A18" s="265" t="s">
        <v>72</v>
      </c>
      <c r="B18" s="265" t="s">
        <v>73</v>
      </c>
      <c r="C18" s="280">
        <v>98.835200187377012</v>
      </c>
      <c r="D18" s="280">
        <v>44.187685999999999</v>
      </c>
      <c r="E18" s="280">
        <v>3.9351146542573145</v>
      </c>
      <c r="F18" s="280">
        <v>0</v>
      </c>
      <c r="G18" s="284">
        <v>146.95800084163434</v>
      </c>
      <c r="H18" s="274">
        <v>89.494348353048991</v>
      </c>
      <c r="I18" s="272">
        <v>48.365766201899994</v>
      </c>
      <c r="J18" s="272">
        <v>0.94828493610000009</v>
      </c>
      <c r="K18" s="423">
        <v>0</v>
      </c>
      <c r="L18" s="423">
        <v>0</v>
      </c>
      <c r="M18" s="423">
        <v>6.058064572602146</v>
      </c>
      <c r="N18" s="423">
        <v>0</v>
      </c>
      <c r="O18" s="423">
        <v>0</v>
      </c>
      <c r="P18" s="423">
        <v>144.86646406365114</v>
      </c>
      <c r="Q18" s="276">
        <f t="shared" si="2"/>
        <v>-1.4232207610370917E-2</v>
      </c>
      <c r="R18" s="277"/>
      <c r="S18" s="278"/>
      <c r="U18" s="282"/>
      <c r="V18" s="283"/>
    </row>
    <row r="19" spans="1:22" x14ac:dyDescent="0.25">
      <c r="A19" s="265" t="s">
        <v>74</v>
      </c>
      <c r="B19" s="265" t="s">
        <v>75</v>
      </c>
      <c r="C19" s="280">
        <v>107.33593451737801</v>
      </c>
      <c r="D19" s="280">
        <v>145.63965300000001</v>
      </c>
      <c r="E19" s="280">
        <v>10.266963122798595</v>
      </c>
      <c r="F19" s="280">
        <v>0</v>
      </c>
      <c r="G19" s="284">
        <v>263.2425506401766</v>
      </c>
      <c r="H19" s="274">
        <v>90.598334622642994</v>
      </c>
      <c r="I19" s="272">
        <v>149.13652067999999</v>
      </c>
      <c r="J19" s="272">
        <v>2.5711560000000002</v>
      </c>
      <c r="K19" s="423">
        <v>0</v>
      </c>
      <c r="L19" s="423">
        <v>0</v>
      </c>
      <c r="M19" s="423">
        <v>12.431429151508389</v>
      </c>
      <c r="N19" s="423">
        <v>0</v>
      </c>
      <c r="O19" s="423">
        <v>1.4220946310276055</v>
      </c>
      <c r="P19" s="423">
        <v>256.15953508517902</v>
      </c>
      <c r="Q19" s="276">
        <f t="shared" si="2"/>
        <v>-2.6906803393951573E-2</v>
      </c>
      <c r="R19" s="277"/>
      <c r="S19" s="278"/>
      <c r="U19" s="282"/>
      <c r="V19" s="283"/>
    </row>
    <row r="20" spans="1:22" x14ac:dyDescent="0.25">
      <c r="A20" s="265" t="s">
        <v>76</v>
      </c>
      <c r="B20" s="265" t="s">
        <v>77</v>
      </c>
      <c r="C20" s="280">
        <v>97.895542021352</v>
      </c>
      <c r="D20" s="280">
        <v>75.119118</v>
      </c>
      <c r="E20" s="280">
        <v>5.7784588111610651</v>
      </c>
      <c r="F20" s="280">
        <v>0</v>
      </c>
      <c r="G20" s="284">
        <v>178.79311883251307</v>
      </c>
      <c r="H20" s="274">
        <v>86.665482640539011</v>
      </c>
      <c r="I20" s="272">
        <v>76.510035774999992</v>
      </c>
      <c r="J20" s="272">
        <v>1.501706</v>
      </c>
      <c r="K20" s="423">
        <v>0</v>
      </c>
      <c r="L20" s="423">
        <v>0</v>
      </c>
      <c r="M20" s="423">
        <v>6.7062566687853309</v>
      </c>
      <c r="N20" s="423">
        <v>0</v>
      </c>
      <c r="O20" s="423">
        <v>0</v>
      </c>
      <c r="P20" s="423">
        <v>171.38348108432436</v>
      </c>
      <c r="Q20" s="276">
        <f t="shared" si="2"/>
        <v>-4.1442521930219245E-2</v>
      </c>
      <c r="R20" s="277"/>
      <c r="S20" s="278"/>
      <c r="U20" s="285"/>
      <c r="V20" s="285"/>
    </row>
    <row r="21" spans="1:22" x14ac:dyDescent="0.25">
      <c r="A21" s="265" t="s">
        <v>78</v>
      </c>
      <c r="B21" s="265" t="s">
        <v>79</v>
      </c>
      <c r="C21" s="280">
        <v>6.3209619822079999</v>
      </c>
      <c r="D21" s="280">
        <v>3.9182549999999998</v>
      </c>
      <c r="E21" s="280">
        <v>0.47614338139764212</v>
      </c>
      <c r="F21" s="280">
        <v>0</v>
      </c>
      <c r="G21" s="284">
        <v>10.715360363605642</v>
      </c>
      <c r="H21" s="274">
        <v>5.5676271567560001</v>
      </c>
      <c r="I21" s="272">
        <v>4.025408476</v>
      </c>
      <c r="J21" s="272">
        <v>0</v>
      </c>
      <c r="K21" s="423">
        <v>0</v>
      </c>
      <c r="L21" s="423">
        <v>0</v>
      </c>
      <c r="M21" s="423">
        <v>0.47345277673619873</v>
      </c>
      <c r="N21" s="423">
        <v>0</v>
      </c>
      <c r="O21" s="423">
        <v>0</v>
      </c>
      <c r="P21" s="423">
        <v>10.066488409492198</v>
      </c>
      <c r="Q21" s="276">
        <f t="shared" si="2"/>
        <v>-6.0555308649937301E-2</v>
      </c>
      <c r="R21" s="277"/>
      <c r="S21" s="278"/>
      <c r="U21" s="282"/>
      <c r="V21" s="283"/>
    </row>
    <row r="22" spans="1:22" x14ac:dyDescent="0.25">
      <c r="A22" s="265" t="s">
        <v>80</v>
      </c>
      <c r="B22" s="265" t="s">
        <v>81</v>
      </c>
      <c r="C22" s="280">
        <v>9.5854061605630001</v>
      </c>
      <c r="D22" s="280">
        <v>14.506491</v>
      </c>
      <c r="E22" s="280">
        <v>2.849890040091243</v>
      </c>
      <c r="F22" s="280">
        <v>0</v>
      </c>
      <c r="G22" s="284">
        <v>26.941787200654243</v>
      </c>
      <c r="H22" s="274">
        <v>7.8128814476089996</v>
      </c>
      <c r="I22" s="272">
        <v>15.104182590000001</v>
      </c>
      <c r="J22" s="272">
        <v>0</v>
      </c>
      <c r="K22" s="423">
        <v>0</v>
      </c>
      <c r="L22" s="423">
        <v>0</v>
      </c>
      <c r="M22" s="423">
        <v>3.8005660732712934</v>
      </c>
      <c r="N22" s="423">
        <v>0</v>
      </c>
      <c r="O22" s="423">
        <v>0.1384877444944061</v>
      </c>
      <c r="P22" s="423">
        <v>26.856117855374702</v>
      </c>
      <c r="Q22" s="276">
        <f t="shared" si="2"/>
        <v>-3.1797944450195903E-3</v>
      </c>
      <c r="R22" s="277"/>
      <c r="S22" s="278"/>
      <c r="U22" s="282"/>
      <c r="V22" s="283"/>
    </row>
    <row r="23" spans="1:22" x14ac:dyDescent="0.25">
      <c r="A23" s="265" t="s">
        <v>82</v>
      </c>
      <c r="B23" s="265" t="s">
        <v>83</v>
      </c>
      <c r="C23" s="280">
        <v>5.0633095132620003</v>
      </c>
      <c r="D23" s="280">
        <v>6.4371910000000003</v>
      </c>
      <c r="E23" s="280">
        <v>4.7004182414824669</v>
      </c>
      <c r="F23" s="280">
        <v>0</v>
      </c>
      <c r="G23" s="284">
        <v>16.200918754744468</v>
      </c>
      <c r="H23" s="274">
        <v>4.2171776692130001</v>
      </c>
      <c r="I23" s="272">
        <v>6.678940484</v>
      </c>
      <c r="J23" s="272">
        <v>0</v>
      </c>
      <c r="K23" s="423">
        <v>0</v>
      </c>
      <c r="L23" s="423">
        <v>0</v>
      </c>
      <c r="M23" s="423">
        <v>5.2903255666125863</v>
      </c>
      <c r="N23" s="423">
        <v>0</v>
      </c>
      <c r="O23" s="423">
        <v>3.2112286588069833E-2</v>
      </c>
      <c r="P23" s="423">
        <v>16.218556006413657</v>
      </c>
      <c r="Q23" s="276">
        <f t="shared" si="2"/>
        <v>1.0886574975277341E-3</v>
      </c>
      <c r="R23" s="277"/>
      <c r="S23" s="278"/>
      <c r="U23" s="282"/>
      <c r="V23" s="283"/>
    </row>
    <row r="24" spans="1:22" x14ac:dyDescent="0.25">
      <c r="A24" s="265" t="s">
        <v>84</v>
      </c>
      <c r="B24" s="265" t="s">
        <v>85</v>
      </c>
      <c r="C24" s="280">
        <v>6.4724412356999999</v>
      </c>
      <c r="D24" s="280">
        <v>5.1239400000000002</v>
      </c>
      <c r="E24" s="280">
        <v>1.6022981571424413</v>
      </c>
      <c r="F24" s="280">
        <v>1.0281113920840331E-2</v>
      </c>
      <c r="G24" s="284">
        <v>13.208960506763281</v>
      </c>
      <c r="H24" s="274">
        <v>5.6192551132410005</v>
      </c>
      <c r="I24" s="272">
        <v>5.306976270999999</v>
      </c>
      <c r="J24" s="272">
        <v>0</v>
      </c>
      <c r="K24" s="423">
        <v>0</v>
      </c>
      <c r="L24" s="423">
        <v>0</v>
      </c>
      <c r="M24" s="423">
        <v>1.998875571862607</v>
      </c>
      <c r="N24" s="423">
        <v>5.3395462621138499E-2</v>
      </c>
      <c r="O24" s="423">
        <v>0</v>
      </c>
      <c r="P24" s="423">
        <v>12.978502418724744</v>
      </c>
      <c r="Q24" s="276">
        <f t="shared" si="2"/>
        <v>-1.7447102512005985E-2</v>
      </c>
      <c r="R24" s="277"/>
      <c r="S24" s="278"/>
      <c r="U24" s="282"/>
      <c r="V24" s="283"/>
    </row>
    <row r="25" spans="1:22" x14ac:dyDescent="0.25">
      <c r="A25" s="265" t="s">
        <v>86</v>
      </c>
      <c r="B25" s="265" t="s">
        <v>87</v>
      </c>
      <c r="C25" s="280">
        <v>43.871170858203001</v>
      </c>
      <c r="D25" s="280">
        <v>74.455349900000002</v>
      </c>
      <c r="E25" s="280">
        <v>3.7800380911991893</v>
      </c>
      <c r="F25" s="280">
        <v>0</v>
      </c>
      <c r="G25" s="284">
        <v>122.10655884940219</v>
      </c>
      <c r="H25" s="274">
        <v>36.102109530599002</v>
      </c>
      <c r="I25" s="272">
        <v>76.339853139999988</v>
      </c>
      <c r="J25" s="272">
        <v>1.507512</v>
      </c>
      <c r="K25" s="423">
        <v>0</v>
      </c>
      <c r="L25" s="423">
        <v>0</v>
      </c>
      <c r="M25" s="423">
        <v>5.2493877429072411</v>
      </c>
      <c r="N25" s="423">
        <v>0</v>
      </c>
      <c r="O25" s="423">
        <v>0.93625974441129534</v>
      </c>
      <c r="P25" s="423">
        <v>120.13512215791754</v>
      </c>
      <c r="Q25" s="276">
        <f t="shared" si="2"/>
        <v>-1.6145215376318078E-2</v>
      </c>
      <c r="R25" s="277"/>
      <c r="S25" s="278"/>
      <c r="U25" s="282"/>
      <c r="V25" s="283"/>
    </row>
    <row r="26" spans="1:22" x14ac:dyDescent="0.25">
      <c r="A26" s="265" t="s">
        <v>88</v>
      </c>
      <c r="B26" s="265" t="s">
        <v>89</v>
      </c>
      <c r="C26" s="280">
        <v>59.289657558403</v>
      </c>
      <c r="D26" s="280">
        <v>69.598489900000004</v>
      </c>
      <c r="E26" s="280">
        <v>6.8608656710277875</v>
      </c>
      <c r="F26" s="280">
        <v>0</v>
      </c>
      <c r="G26" s="284">
        <v>135.74901312943081</v>
      </c>
      <c r="H26" s="274">
        <v>50.832050829193996</v>
      </c>
      <c r="I26" s="272">
        <v>72.949236679999999</v>
      </c>
      <c r="J26" s="272">
        <v>1.426606</v>
      </c>
      <c r="K26" s="423">
        <v>0</v>
      </c>
      <c r="L26" s="423">
        <v>0</v>
      </c>
      <c r="M26" s="423">
        <v>8.3521597835523096</v>
      </c>
      <c r="N26" s="423">
        <v>0</v>
      </c>
      <c r="O26" s="423">
        <v>0.71532160938475653</v>
      </c>
      <c r="P26" s="423">
        <v>134.27537490213106</v>
      </c>
      <c r="Q26" s="276">
        <f t="shared" si="2"/>
        <v>-1.085560913724426E-2</v>
      </c>
      <c r="R26" s="277"/>
      <c r="S26" s="278"/>
      <c r="U26" s="282"/>
      <c r="V26" s="283"/>
    </row>
    <row r="27" spans="1:22" x14ac:dyDescent="0.25">
      <c r="A27" s="265" t="s">
        <v>90</v>
      </c>
      <c r="B27" s="265" t="s">
        <v>1071</v>
      </c>
      <c r="C27" s="280">
        <v>11.157024230746</v>
      </c>
      <c r="D27" s="280">
        <v>17.264329</v>
      </c>
      <c r="E27" s="280">
        <v>0</v>
      </c>
      <c r="F27" s="280">
        <v>0</v>
      </c>
      <c r="G27" s="284">
        <v>28.421353230746</v>
      </c>
      <c r="H27" s="274">
        <v>10.207850850998</v>
      </c>
      <c r="I27" s="272">
        <v>18.204577299999997</v>
      </c>
      <c r="J27" s="272">
        <v>0</v>
      </c>
      <c r="K27" s="423">
        <v>0</v>
      </c>
      <c r="L27" s="423">
        <v>0</v>
      </c>
      <c r="M27" s="423">
        <v>0</v>
      </c>
      <c r="N27" s="423">
        <v>0</v>
      </c>
      <c r="O27" s="423">
        <v>6.7200585807257129E-2</v>
      </c>
      <c r="P27" s="423">
        <v>28.479628736805253</v>
      </c>
      <c r="Q27" s="276">
        <f t="shared" si="2"/>
        <v>2.0504127859828358E-3</v>
      </c>
      <c r="R27" s="277"/>
      <c r="S27" s="278"/>
      <c r="U27" s="282"/>
      <c r="V27" s="283"/>
    </row>
    <row r="28" spans="1:22" x14ac:dyDescent="0.25">
      <c r="A28" s="265" t="s">
        <v>92</v>
      </c>
      <c r="B28" s="286" t="s">
        <v>93</v>
      </c>
      <c r="C28" s="280">
        <v>13.327663830759001</v>
      </c>
      <c r="D28" s="280">
        <v>19.572619899999999</v>
      </c>
      <c r="E28" s="280">
        <v>0</v>
      </c>
      <c r="F28" s="280">
        <v>0</v>
      </c>
      <c r="G28" s="284">
        <v>32.900283730759</v>
      </c>
      <c r="H28" s="274">
        <v>12.228909899346998</v>
      </c>
      <c r="I28" s="272">
        <v>20.166891833000001</v>
      </c>
      <c r="J28" s="272">
        <v>0</v>
      </c>
      <c r="K28" s="423">
        <v>0</v>
      </c>
      <c r="L28" s="423">
        <v>0</v>
      </c>
      <c r="M28" s="423">
        <v>0</v>
      </c>
      <c r="N28" s="423">
        <v>0</v>
      </c>
      <c r="O28" s="423">
        <v>6.4196162699927062E-2</v>
      </c>
      <c r="P28" s="423">
        <v>32.459997895046932</v>
      </c>
      <c r="Q28" s="276">
        <f t="shared" si="2"/>
        <v>-1.3382432787363396E-2</v>
      </c>
      <c r="R28" s="277"/>
      <c r="S28" s="278"/>
      <c r="U28" s="282"/>
      <c r="V28" s="283"/>
    </row>
    <row r="29" spans="1:22" x14ac:dyDescent="0.25">
      <c r="A29" s="265" t="s">
        <v>94</v>
      </c>
      <c r="B29" s="265" t="s">
        <v>95</v>
      </c>
      <c r="C29" s="280">
        <v>65.624665757236997</v>
      </c>
      <c r="D29" s="280">
        <v>88.939420999999996</v>
      </c>
      <c r="E29" s="280">
        <v>3.2157386681373139</v>
      </c>
      <c r="F29" s="280">
        <v>0</v>
      </c>
      <c r="G29" s="284">
        <v>157.7798254253743</v>
      </c>
      <c r="H29" s="274">
        <v>55.461143086956</v>
      </c>
      <c r="I29" s="272">
        <v>92.432592960000008</v>
      </c>
      <c r="J29" s="272">
        <v>1.8125910000000001</v>
      </c>
      <c r="K29" s="423">
        <v>0</v>
      </c>
      <c r="L29" s="423">
        <v>0</v>
      </c>
      <c r="M29" s="423">
        <v>4.2379022955907262</v>
      </c>
      <c r="N29" s="423">
        <v>0</v>
      </c>
      <c r="O29" s="423">
        <v>0.72501463491150253</v>
      </c>
      <c r="P29" s="423">
        <v>154.66924397745822</v>
      </c>
      <c r="Q29" s="276">
        <f t="shared" si="2"/>
        <v>-1.9714696980618118E-2</v>
      </c>
      <c r="R29" s="277"/>
      <c r="S29" s="278"/>
      <c r="U29" s="282"/>
      <c r="V29" s="283"/>
    </row>
    <row r="30" spans="1:22" x14ac:dyDescent="0.25">
      <c r="A30" s="265" t="s">
        <v>96</v>
      </c>
      <c r="B30" s="265" t="s">
        <v>97</v>
      </c>
      <c r="C30" s="280">
        <v>611.91053299081693</v>
      </c>
      <c r="D30" s="280">
        <v>271.174645</v>
      </c>
      <c r="E30" s="280">
        <v>18.834765879677281</v>
      </c>
      <c r="F30" s="280">
        <v>0</v>
      </c>
      <c r="G30" s="284">
        <v>901.91994387049419</v>
      </c>
      <c r="H30" s="274">
        <v>554.41692417249499</v>
      </c>
      <c r="I30" s="272">
        <v>282.4233423</v>
      </c>
      <c r="J30" s="272">
        <v>5.5386030000000002</v>
      </c>
      <c r="K30" s="423">
        <v>0</v>
      </c>
      <c r="L30" s="423">
        <v>0</v>
      </c>
      <c r="M30" s="423">
        <v>21.811813448614028</v>
      </c>
      <c r="N30" s="423">
        <v>0</v>
      </c>
      <c r="O30" s="423">
        <v>0</v>
      </c>
      <c r="P30" s="423">
        <v>864.19068292110887</v>
      </c>
      <c r="Q30" s="276">
        <f t="shared" si="2"/>
        <v>-4.1832161718782013E-2</v>
      </c>
      <c r="R30" s="277"/>
      <c r="S30" s="278"/>
      <c r="U30" s="282"/>
      <c r="V30" s="283"/>
    </row>
    <row r="31" spans="1:22" x14ac:dyDescent="0.25">
      <c r="A31" s="265" t="s">
        <v>98</v>
      </c>
      <c r="B31" s="265" t="s">
        <v>99</v>
      </c>
      <c r="C31" s="280">
        <v>3.583481502673</v>
      </c>
      <c r="D31" s="280">
        <v>4.4373490000000002</v>
      </c>
      <c r="E31" s="280">
        <v>1.4395649703128677</v>
      </c>
      <c r="F31" s="280">
        <v>0</v>
      </c>
      <c r="G31" s="284">
        <v>9.4603954729858675</v>
      </c>
      <c r="H31" s="274">
        <v>2.9933610904179999</v>
      </c>
      <c r="I31" s="272">
        <v>4.6146076142400005</v>
      </c>
      <c r="J31" s="272">
        <v>0</v>
      </c>
      <c r="K31" s="423">
        <v>6.7350497760000044E-2</v>
      </c>
      <c r="L31" s="423">
        <v>0</v>
      </c>
      <c r="M31" s="423">
        <v>2.0618221357076245</v>
      </c>
      <c r="N31" s="423">
        <v>0</v>
      </c>
      <c r="O31" s="423">
        <v>1.1152691837118372E-2</v>
      </c>
      <c r="P31" s="423">
        <v>9.748294029962743</v>
      </c>
      <c r="Q31" s="276">
        <f t="shared" si="2"/>
        <v>3.0431979064614145E-2</v>
      </c>
      <c r="R31" s="277"/>
      <c r="S31" s="278"/>
      <c r="U31" s="282"/>
      <c r="V31" s="283"/>
    </row>
    <row r="32" spans="1:22" x14ac:dyDescent="0.25">
      <c r="A32" s="265" t="s">
        <v>100</v>
      </c>
      <c r="B32" s="265" t="s">
        <v>101</v>
      </c>
      <c r="C32" s="280">
        <v>77.434073261046009</v>
      </c>
      <c r="D32" s="280">
        <v>41.873075799999995</v>
      </c>
      <c r="E32" s="280">
        <v>1.501358499232861</v>
      </c>
      <c r="F32" s="280">
        <v>0</v>
      </c>
      <c r="G32" s="284">
        <v>120.80850756027887</v>
      </c>
      <c r="H32" s="274">
        <v>69.639815802265005</v>
      </c>
      <c r="I32" s="272">
        <v>43.079576580000008</v>
      </c>
      <c r="J32" s="272">
        <v>0.84477899999999995</v>
      </c>
      <c r="K32" s="423">
        <v>0</v>
      </c>
      <c r="L32" s="423">
        <v>0</v>
      </c>
      <c r="M32" s="423">
        <v>1.7455887511997987</v>
      </c>
      <c r="N32" s="423">
        <v>0</v>
      </c>
      <c r="O32" s="423">
        <v>0</v>
      </c>
      <c r="P32" s="423">
        <v>115.30976013346481</v>
      </c>
      <c r="Q32" s="276">
        <f t="shared" si="2"/>
        <v>-4.5516226777906343E-2</v>
      </c>
      <c r="R32" s="277"/>
      <c r="S32" s="278"/>
      <c r="U32" s="282"/>
      <c r="V32" s="283"/>
    </row>
    <row r="33" spans="1:22" x14ac:dyDescent="0.25">
      <c r="A33" s="265" t="s">
        <v>102</v>
      </c>
      <c r="B33" s="265" t="s">
        <v>103</v>
      </c>
      <c r="C33" s="280">
        <v>84.298085572778007</v>
      </c>
      <c r="D33" s="280">
        <v>45.534999999999997</v>
      </c>
      <c r="E33" s="280">
        <v>1.5826316546518937</v>
      </c>
      <c r="F33" s="280">
        <v>0</v>
      </c>
      <c r="G33" s="284">
        <v>131.41571722742989</v>
      </c>
      <c r="H33" s="274">
        <v>75.845174242462008</v>
      </c>
      <c r="I33" s="272">
        <v>47.366095099999995</v>
      </c>
      <c r="J33" s="272">
        <v>0.92887900000000001</v>
      </c>
      <c r="K33" s="423">
        <v>0</v>
      </c>
      <c r="L33" s="423">
        <v>0</v>
      </c>
      <c r="M33" s="423">
        <v>1.7933203767998644</v>
      </c>
      <c r="N33" s="423">
        <v>0</v>
      </c>
      <c r="O33" s="423">
        <v>0</v>
      </c>
      <c r="P33" s="423">
        <v>125.93346871926187</v>
      </c>
      <c r="Q33" s="276">
        <f t="shared" si="2"/>
        <v>-4.1716840449764203E-2</v>
      </c>
      <c r="R33" s="277"/>
      <c r="S33" s="278"/>
      <c r="U33" s="282"/>
      <c r="V33" s="283"/>
    </row>
    <row r="34" spans="1:22" x14ac:dyDescent="0.25">
      <c r="A34" s="265" t="s">
        <v>104</v>
      </c>
      <c r="B34" s="265" t="s">
        <v>105</v>
      </c>
      <c r="C34" s="280">
        <v>5.796291648565</v>
      </c>
      <c r="D34" s="280">
        <v>3.1892779999999998</v>
      </c>
      <c r="E34" s="280">
        <v>1.0581733010781853</v>
      </c>
      <c r="F34" s="280">
        <v>0</v>
      </c>
      <c r="G34" s="284">
        <v>10.043742949643185</v>
      </c>
      <c r="H34" s="274">
        <v>5.1351920200930001</v>
      </c>
      <c r="I34" s="272">
        <v>3.3241595249999993</v>
      </c>
      <c r="J34" s="272">
        <v>0</v>
      </c>
      <c r="K34" s="423">
        <v>0</v>
      </c>
      <c r="L34" s="423">
        <v>0</v>
      </c>
      <c r="M34" s="423">
        <v>1.3216357922031643</v>
      </c>
      <c r="N34" s="423">
        <v>0</v>
      </c>
      <c r="O34" s="423">
        <v>0</v>
      </c>
      <c r="P34" s="423">
        <v>9.780987337296164</v>
      </c>
      <c r="Q34" s="276">
        <f t="shared" si="2"/>
        <v>-2.6161124758410481E-2</v>
      </c>
      <c r="R34" s="277"/>
      <c r="S34" s="278"/>
      <c r="U34" s="282"/>
      <c r="V34" s="283"/>
    </row>
    <row r="35" spans="1:22" x14ac:dyDescent="0.25">
      <c r="A35" s="265" t="s">
        <v>106</v>
      </c>
      <c r="B35" s="286" t="s">
        <v>107</v>
      </c>
      <c r="C35" s="280">
        <v>117.90411942060099</v>
      </c>
      <c r="D35" s="280">
        <v>89.583875000000006</v>
      </c>
      <c r="E35" s="280">
        <v>4.2369500818018304</v>
      </c>
      <c r="F35" s="280">
        <v>0</v>
      </c>
      <c r="G35" s="284">
        <v>211.72494450240285</v>
      </c>
      <c r="H35" s="274">
        <v>104.38498457437299</v>
      </c>
      <c r="I35" s="272">
        <v>92.508118916000001</v>
      </c>
      <c r="J35" s="272">
        <v>1.823</v>
      </c>
      <c r="K35" s="423">
        <v>0</v>
      </c>
      <c r="L35" s="423">
        <v>0</v>
      </c>
      <c r="M35" s="423">
        <v>4.663703153659557</v>
      </c>
      <c r="N35" s="423">
        <v>0</v>
      </c>
      <c r="O35" s="423">
        <v>0</v>
      </c>
      <c r="P35" s="423">
        <v>203.37980664403256</v>
      </c>
      <c r="Q35" s="276">
        <f t="shared" si="2"/>
        <v>-3.9414996083636189E-2</v>
      </c>
      <c r="R35" s="277"/>
      <c r="S35" s="278"/>
      <c r="U35" s="282"/>
      <c r="V35" s="283"/>
    </row>
    <row r="36" spans="1:22" x14ac:dyDescent="0.25">
      <c r="A36" s="265" t="s">
        <v>108</v>
      </c>
      <c r="B36" s="265" t="s">
        <v>109</v>
      </c>
      <c r="C36" s="280">
        <v>4.4520498873650007</v>
      </c>
      <c r="D36" s="280">
        <v>2.9927628099999999</v>
      </c>
      <c r="E36" s="280">
        <v>1.0434463931562223</v>
      </c>
      <c r="F36" s="280">
        <v>1.6312597205725681E-2</v>
      </c>
      <c r="G36" s="284">
        <v>8.5045716877269477</v>
      </c>
      <c r="H36" s="274">
        <v>3.9043090955870001</v>
      </c>
      <c r="I36" s="272">
        <v>3.0859895683799996</v>
      </c>
      <c r="J36" s="272">
        <v>0</v>
      </c>
      <c r="K36" s="423">
        <v>2.8427545620000005E-2</v>
      </c>
      <c r="L36" s="423">
        <v>0</v>
      </c>
      <c r="M36" s="423">
        <v>1.1898027081828146</v>
      </c>
      <c r="N36" s="423">
        <v>8.4720262907155966E-2</v>
      </c>
      <c r="O36" s="423">
        <v>0</v>
      </c>
      <c r="P36" s="423">
        <v>8.2932491806769697</v>
      </c>
      <c r="Q36" s="276">
        <f t="shared" si="2"/>
        <v>-2.4848106972270023E-2</v>
      </c>
      <c r="R36" s="277"/>
      <c r="S36" s="278"/>
      <c r="U36" s="282"/>
      <c r="V36" s="283"/>
    </row>
    <row r="37" spans="1:22" x14ac:dyDescent="0.25">
      <c r="A37" s="265" t="s">
        <v>110</v>
      </c>
      <c r="B37" s="265" t="s">
        <v>111</v>
      </c>
      <c r="C37" s="280">
        <v>56.224812561333003</v>
      </c>
      <c r="D37" s="280">
        <v>74.10250529999999</v>
      </c>
      <c r="E37" s="280">
        <v>4.2075729303500742</v>
      </c>
      <c r="F37" s="280">
        <v>0</v>
      </c>
      <c r="G37" s="284">
        <v>134.53489079168307</v>
      </c>
      <c r="H37" s="274">
        <v>47.662580838856002</v>
      </c>
      <c r="I37" s="272">
        <v>77.170646009999984</v>
      </c>
      <c r="J37" s="272">
        <v>1.5133380000000001</v>
      </c>
      <c r="K37" s="423">
        <v>0</v>
      </c>
      <c r="L37" s="423">
        <v>0</v>
      </c>
      <c r="M37" s="423">
        <v>5.1337067006042503</v>
      </c>
      <c r="N37" s="423">
        <v>0</v>
      </c>
      <c r="O37" s="423">
        <v>0.31124718681485403</v>
      </c>
      <c r="P37" s="423">
        <v>131.79151873627509</v>
      </c>
      <c r="Q37" s="276">
        <f t="shared" si="2"/>
        <v>-2.0391528467183062E-2</v>
      </c>
      <c r="R37" s="277"/>
      <c r="S37" s="278"/>
      <c r="U37" s="282"/>
      <c r="V37" s="283"/>
    </row>
    <row r="38" spans="1:22" x14ac:dyDescent="0.25">
      <c r="A38" s="265" t="s">
        <v>112</v>
      </c>
      <c r="B38" s="265" t="s">
        <v>113</v>
      </c>
      <c r="C38" s="280">
        <v>31.947547296964</v>
      </c>
      <c r="D38" s="280">
        <v>46.706195000000001</v>
      </c>
      <c r="E38" s="280">
        <v>3.290612535579533</v>
      </c>
      <c r="F38" s="280">
        <v>0</v>
      </c>
      <c r="G38" s="284">
        <v>81.944354832543524</v>
      </c>
      <c r="H38" s="274">
        <v>26.686940099767</v>
      </c>
      <c r="I38" s="272">
        <v>48.837339199999995</v>
      </c>
      <c r="J38" s="272">
        <v>0.95768800000000009</v>
      </c>
      <c r="K38" s="423">
        <v>0</v>
      </c>
      <c r="L38" s="423">
        <v>0</v>
      </c>
      <c r="M38" s="423">
        <v>3.9342271975940615</v>
      </c>
      <c r="N38" s="423">
        <v>0</v>
      </c>
      <c r="O38" s="423">
        <v>0.93427124094222869</v>
      </c>
      <c r="P38" s="423">
        <v>81.350465738303285</v>
      </c>
      <c r="Q38" s="276">
        <f t="shared" si="2"/>
        <v>-7.2474680587073514E-3</v>
      </c>
      <c r="R38" s="277"/>
      <c r="S38" s="278"/>
      <c r="U38" s="282"/>
      <c r="V38" s="283"/>
    </row>
    <row r="39" spans="1:22" x14ac:dyDescent="0.25">
      <c r="A39" s="265" t="s">
        <v>114</v>
      </c>
      <c r="B39" s="265" t="s">
        <v>115</v>
      </c>
      <c r="C39" s="280">
        <v>236.60404882153699</v>
      </c>
      <c r="D39" s="280">
        <v>150.09700000000001</v>
      </c>
      <c r="E39" s="280">
        <v>9.6478161150956758</v>
      </c>
      <c r="F39" s="280">
        <v>0</v>
      </c>
      <c r="G39" s="284">
        <v>396.34886493663271</v>
      </c>
      <c r="H39" s="274">
        <v>211.39329450024599</v>
      </c>
      <c r="I39" s="272">
        <v>156.87342148899995</v>
      </c>
      <c r="J39" s="272">
        <v>3.076248911</v>
      </c>
      <c r="K39" s="423">
        <v>0</v>
      </c>
      <c r="L39" s="423">
        <v>0</v>
      </c>
      <c r="M39" s="423">
        <v>11.444421044277027</v>
      </c>
      <c r="N39" s="423">
        <v>0</v>
      </c>
      <c r="O39" s="423">
        <v>0</v>
      </c>
      <c r="P39" s="423">
        <v>382.78738594452295</v>
      </c>
      <c r="Q39" s="276">
        <f t="shared" si="2"/>
        <v>-3.4216015717057569E-2</v>
      </c>
      <c r="R39" s="277"/>
      <c r="S39" s="278"/>
      <c r="U39" s="282"/>
      <c r="V39" s="283"/>
    </row>
    <row r="40" spans="1:22" x14ac:dyDescent="0.25">
      <c r="A40" s="265" t="s">
        <v>116</v>
      </c>
      <c r="B40" s="265" t="s">
        <v>117</v>
      </c>
      <c r="C40" s="280">
        <v>5.8047256744359998</v>
      </c>
      <c r="D40" s="280">
        <v>7.9373310000000004</v>
      </c>
      <c r="E40" s="280">
        <v>2.1119972772561666</v>
      </c>
      <c r="F40" s="280">
        <v>4.2337208431410074E-3</v>
      </c>
      <c r="G40" s="284">
        <v>15.858287672535308</v>
      </c>
      <c r="H40" s="274">
        <v>4.7936747430829998</v>
      </c>
      <c r="I40" s="272">
        <v>8.2466318537999985</v>
      </c>
      <c r="J40" s="272">
        <v>0</v>
      </c>
      <c r="K40" s="423">
        <v>8.9102986200000053E-2</v>
      </c>
      <c r="L40" s="423">
        <v>0</v>
      </c>
      <c r="M40" s="423">
        <v>2.7894900329182719</v>
      </c>
      <c r="N40" s="423">
        <v>2.1988034056312979E-2</v>
      </c>
      <c r="O40" s="423">
        <v>5.2844508597055896E-2</v>
      </c>
      <c r="P40" s="423">
        <v>15.993732158654641</v>
      </c>
      <c r="Q40" s="276">
        <f t="shared" si="2"/>
        <v>8.5409275525949457E-3</v>
      </c>
      <c r="R40" s="277"/>
      <c r="S40" s="278"/>
      <c r="U40" s="282"/>
      <c r="V40" s="283"/>
    </row>
    <row r="41" spans="1:22" x14ac:dyDescent="0.25">
      <c r="A41" s="265" t="s">
        <v>118</v>
      </c>
      <c r="B41" s="265" t="s">
        <v>119</v>
      </c>
      <c r="C41" s="280">
        <v>6.3225720434500001</v>
      </c>
      <c r="D41" s="280">
        <v>2.794028</v>
      </c>
      <c r="E41" s="280">
        <v>2.3746730276646053</v>
      </c>
      <c r="F41" s="280">
        <v>9.0404951247347709E-2</v>
      </c>
      <c r="G41" s="284">
        <v>11.581678022361952</v>
      </c>
      <c r="H41" s="274">
        <v>5.6518320528450001</v>
      </c>
      <c r="I41" s="272">
        <v>2.9546721765599999</v>
      </c>
      <c r="J41" s="272">
        <v>0</v>
      </c>
      <c r="K41" s="423">
        <v>0.14762425144000008</v>
      </c>
      <c r="L41" s="423">
        <v>0</v>
      </c>
      <c r="M41" s="423">
        <v>3.0135194385245008</v>
      </c>
      <c r="N41" s="423">
        <v>0.46952248873622521</v>
      </c>
      <c r="O41" s="423">
        <v>0</v>
      </c>
      <c r="P41" s="423">
        <v>12.237170408105724</v>
      </c>
      <c r="Q41" s="276">
        <f t="shared" si="2"/>
        <v>5.6597358731450109E-2</v>
      </c>
      <c r="R41" s="277"/>
      <c r="S41" s="278"/>
      <c r="U41" s="282"/>
      <c r="V41" s="283"/>
    </row>
    <row r="42" spans="1:22" x14ac:dyDescent="0.25">
      <c r="A42" s="265" t="s">
        <v>120</v>
      </c>
      <c r="B42" s="265" t="s">
        <v>121</v>
      </c>
      <c r="C42" s="280">
        <v>152.673438905572</v>
      </c>
      <c r="D42" s="280">
        <v>87.679173000000006</v>
      </c>
      <c r="E42" s="280">
        <v>7.3489806823093078</v>
      </c>
      <c r="F42" s="280">
        <v>0</v>
      </c>
      <c r="G42" s="284">
        <v>247.70159258788132</v>
      </c>
      <c r="H42" s="274">
        <v>136.829992735562</v>
      </c>
      <c r="I42" s="272">
        <v>96.402784895999986</v>
      </c>
      <c r="J42" s="272">
        <v>1.8877305599999998</v>
      </c>
      <c r="K42" s="423">
        <v>0</v>
      </c>
      <c r="L42" s="423">
        <v>0</v>
      </c>
      <c r="M42" s="423">
        <v>11.331906680322167</v>
      </c>
      <c r="N42" s="423">
        <v>0</v>
      </c>
      <c r="O42" s="423">
        <v>0</v>
      </c>
      <c r="P42" s="423">
        <v>246.45241487188414</v>
      </c>
      <c r="Q42" s="276">
        <f t="shared" si="2"/>
        <v>-5.04307502808643E-3</v>
      </c>
      <c r="R42" s="277"/>
      <c r="S42" s="278"/>
      <c r="U42" s="282"/>
      <c r="V42" s="283"/>
    </row>
    <row r="43" spans="1:22" x14ac:dyDescent="0.25">
      <c r="A43" s="265" t="s">
        <v>122</v>
      </c>
      <c r="B43" s="265" t="s">
        <v>123</v>
      </c>
      <c r="C43" s="280">
        <v>2.8216768277639996</v>
      </c>
      <c r="D43" s="280">
        <v>5.2385029999999997</v>
      </c>
      <c r="E43" s="280">
        <v>1.4603875184636903</v>
      </c>
      <c r="F43" s="280">
        <v>0</v>
      </c>
      <c r="G43" s="284">
        <v>9.5205673462276899</v>
      </c>
      <c r="H43" s="274">
        <v>2.228661348728</v>
      </c>
      <c r="I43" s="272">
        <v>5.4520740119999997</v>
      </c>
      <c r="J43" s="272">
        <v>0</v>
      </c>
      <c r="K43" s="423">
        <v>5.2046588000000227E-2</v>
      </c>
      <c r="L43" s="423">
        <v>0</v>
      </c>
      <c r="M43" s="423">
        <v>1.6252115427004084</v>
      </c>
      <c r="N43" s="423">
        <v>0</v>
      </c>
      <c r="O43" s="423">
        <v>7.0724980901726825E-2</v>
      </c>
      <c r="P43" s="423">
        <v>9.4287184723301358</v>
      </c>
      <c r="Q43" s="276">
        <f t="shared" si="2"/>
        <v>-9.6474160160158196E-3</v>
      </c>
      <c r="R43" s="277"/>
      <c r="S43" s="278"/>
      <c r="U43" s="282"/>
      <c r="V43" s="283"/>
    </row>
    <row r="44" spans="1:22" x14ac:dyDescent="0.25">
      <c r="A44" s="265" t="s">
        <v>124</v>
      </c>
      <c r="B44" s="265" t="s">
        <v>125</v>
      </c>
      <c r="C44" s="280">
        <v>101.36470954606401</v>
      </c>
      <c r="D44" s="280">
        <v>111.98699999999999</v>
      </c>
      <c r="E44" s="280">
        <v>4.0108747715704958</v>
      </c>
      <c r="F44" s="280">
        <v>0</v>
      </c>
      <c r="G44" s="284">
        <v>217.36258431763449</v>
      </c>
      <c r="H44" s="274">
        <v>87.245236334595006</v>
      </c>
      <c r="I44" s="272">
        <v>117.67511482</v>
      </c>
      <c r="J44" s="272">
        <v>2.3069999999999999</v>
      </c>
      <c r="K44" s="423">
        <v>0</v>
      </c>
      <c r="L44" s="423">
        <v>0</v>
      </c>
      <c r="M44" s="423">
        <v>5.1371825791109629</v>
      </c>
      <c r="N44" s="423">
        <v>0</v>
      </c>
      <c r="O44" s="423">
        <v>3.9075195545059171E-2</v>
      </c>
      <c r="P44" s="423">
        <v>212.40360892925102</v>
      </c>
      <c r="Q44" s="276">
        <f t="shared" si="2"/>
        <v>-2.2814300832644019E-2</v>
      </c>
      <c r="R44" s="277"/>
      <c r="S44" s="278"/>
      <c r="U44" s="282"/>
      <c r="V44" s="283"/>
    </row>
    <row r="45" spans="1:22" x14ac:dyDescent="0.25">
      <c r="A45" s="265" t="s">
        <v>126</v>
      </c>
      <c r="B45" s="265" t="s">
        <v>127</v>
      </c>
      <c r="C45" s="280">
        <v>176.32570489297299</v>
      </c>
      <c r="D45" s="280">
        <v>169.026228</v>
      </c>
      <c r="E45" s="280">
        <v>11.798324616278583</v>
      </c>
      <c r="F45" s="280">
        <v>0</v>
      </c>
      <c r="G45" s="284">
        <v>357.15025750925156</v>
      </c>
      <c r="H45" s="274">
        <v>153.714996343716</v>
      </c>
      <c r="I45" s="272">
        <v>174.97030626599997</v>
      </c>
      <c r="J45" s="272">
        <v>3.4324479999999999</v>
      </c>
      <c r="K45" s="423">
        <v>0</v>
      </c>
      <c r="L45" s="423">
        <v>0</v>
      </c>
      <c r="M45" s="423">
        <v>13.748165929179002</v>
      </c>
      <c r="N45" s="423">
        <v>0</v>
      </c>
      <c r="O45" s="423">
        <v>0</v>
      </c>
      <c r="P45" s="423">
        <v>345.86591653889502</v>
      </c>
      <c r="Q45" s="276">
        <f t="shared" si="2"/>
        <v>-3.1595500025823786E-2</v>
      </c>
      <c r="R45" s="277"/>
      <c r="S45" s="278"/>
      <c r="U45" s="282"/>
      <c r="V45" s="283"/>
    </row>
    <row r="46" spans="1:22" x14ac:dyDescent="0.25">
      <c r="A46" s="265" t="s">
        <v>128</v>
      </c>
      <c r="B46" s="265" t="s">
        <v>129</v>
      </c>
      <c r="C46" s="280">
        <v>4.7291164561759995</v>
      </c>
      <c r="D46" s="280">
        <v>4.8946410299999998</v>
      </c>
      <c r="E46" s="280">
        <v>1.5032259994609503</v>
      </c>
      <c r="F46" s="280">
        <v>0</v>
      </c>
      <c r="G46" s="284">
        <v>11.12698348563695</v>
      </c>
      <c r="H46" s="274">
        <v>4.0210631298289998</v>
      </c>
      <c r="I46" s="272">
        <v>5.0472580000000002</v>
      </c>
      <c r="J46" s="272">
        <v>0</v>
      </c>
      <c r="K46" s="423">
        <v>0</v>
      </c>
      <c r="L46" s="423">
        <v>0</v>
      </c>
      <c r="M46" s="423">
        <v>2.0056115429239312</v>
      </c>
      <c r="N46" s="423">
        <v>0</v>
      </c>
      <c r="O46" s="423">
        <v>0</v>
      </c>
      <c r="P46" s="423">
        <v>11.073932672752932</v>
      </c>
      <c r="Q46" s="276">
        <f t="shared" si="2"/>
        <v>-4.7677623456975349E-3</v>
      </c>
      <c r="R46" s="277"/>
      <c r="S46" s="278"/>
      <c r="U46" s="282"/>
      <c r="V46" s="283"/>
    </row>
    <row r="47" spans="1:22" x14ac:dyDescent="0.25">
      <c r="A47" s="265" t="s">
        <v>130</v>
      </c>
      <c r="B47" s="265" t="s">
        <v>131</v>
      </c>
      <c r="C47" s="280">
        <v>69.672784366077011</v>
      </c>
      <c r="D47" s="280">
        <v>128.90141800000001</v>
      </c>
      <c r="E47" s="280">
        <v>6.2880099466649684</v>
      </c>
      <c r="F47" s="280">
        <v>0</v>
      </c>
      <c r="G47" s="284">
        <v>204.862212312742</v>
      </c>
      <c r="H47" s="274">
        <v>56.502665700088997</v>
      </c>
      <c r="I47" s="272">
        <v>133.07365912</v>
      </c>
      <c r="J47" s="272">
        <v>2.6091139999999999</v>
      </c>
      <c r="K47" s="423">
        <v>0</v>
      </c>
      <c r="L47" s="423">
        <v>0</v>
      </c>
      <c r="M47" s="423">
        <v>7.482512686404565</v>
      </c>
      <c r="N47" s="423">
        <v>0</v>
      </c>
      <c r="O47" s="423">
        <v>2.0675203942649309</v>
      </c>
      <c r="P47" s="423">
        <v>201.73547190075851</v>
      </c>
      <c r="Q47" s="276">
        <f t="shared" si="2"/>
        <v>-1.5262650816297074E-2</v>
      </c>
      <c r="R47" s="277"/>
      <c r="S47" s="278"/>
      <c r="U47" s="282"/>
      <c r="V47" s="283"/>
    </row>
    <row r="48" spans="1:22" x14ac:dyDescent="0.25">
      <c r="A48" s="265" t="s">
        <v>132</v>
      </c>
      <c r="B48" s="265" t="s">
        <v>133</v>
      </c>
      <c r="C48" s="280">
        <v>2.8887050565529999</v>
      </c>
      <c r="D48" s="280">
        <v>6.9899459999999998</v>
      </c>
      <c r="E48" s="280">
        <v>1.3035148874937972</v>
      </c>
      <c r="F48" s="280">
        <v>0</v>
      </c>
      <c r="G48" s="284">
        <v>11.182165944046798</v>
      </c>
      <c r="H48" s="274">
        <v>2.161898321007</v>
      </c>
      <c r="I48" s="272">
        <v>7.2312667195200007</v>
      </c>
      <c r="J48" s="272">
        <v>0</v>
      </c>
      <c r="K48" s="423">
        <v>3.5234956479999392E-2</v>
      </c>
      <c r="L48" s="423">
        <v>0</v>
      </c>
      <c r="M48" s="423">
        <v>1.7068586735992173</v>
      </c>
      <c r="N48" s="423">
        <v>0</v>
      </c>
      <c r="O48" s="423">
        <v>0.11807722674255114</v>
      </c>
      <c r="P48" s="423">
        <v>11.253335897348769</v>
      </c>
      <c r="Q48" s="276">
        <f t="shared" si="2"/>
        <v>6.3645946284549559E-3</v>
      </c>
      <c r="R48" s="277"/>
      <c r="S48" s="278"/>
      <c r="U48" s="282"/>
      <c r="V48" s="283"/>
    </row>
    <row r="49" spans="1:22" x14ac:dyDescent="0.25">
      <c r="A49" s="265" t="s">
        <v>134</v>
      </c>
      <c r="B49" s="265" t="s">
        <v>135</v>
      </c>
      <c r="C49" s="280">
        <v>3.861661736776</v>
      </c>
      <c r="D49" s="280">
        <v>3.8110179999999998</v>
      </c>
      <c r="E49" s="280">
        <v>1.3767140574147199</v>
      </c>
      <c r="F49" s="280">
        <v>0</v>
      </c>
      <c r="G49" s="284">
        <v>9.0493937941907205</v>
      </c>
      <c r="H49" s="274">
        <v>3.2971559879179999</v>
      </c>
      <c r="I49" s="272">
        <v>3.9298660123200002</v>
      </c>
      <c r="J49" s="272">
        <v>0</v>
      </c>
      <c r="K49" s="423">
        <v>9.3060803679999721E-2</v>
      </c>
      <c r="L49" s="423">
        <v>0</v>
      </c>
      <c r="M49" s="423">
        <v>1.596139627210218</v>
      </c>
      <c r="N49" s="423">
        <v>0</v>
      </c>
      <c r="O49" s="423">
        <v>0</v>
      </c>
      <c r="P49" s="423">
        <v>8.9162224311282188</v>
      </c>
      <c r="Q49" s="276">
        <f t="shared" si="2"/>
        <v>-1.4716053482830116E-2</v>
      </c>
      <c r="R49" s="277"/>
      <c r="S49" s="278"/>
      <c r="U49" s="282"/>
      <c r="V49" s="283"/>
    </row>
    <row r="50" spans="1:22" x14ac:dyDescent="0.25">
      <c r="A50" s="265" t="s">
        <v>136</v>
      </c>
      <c r="B50" s="265" t="s">
        <v>137</v>
      </c>
      <c r="C50" s="280">
        <v>4.8064734701340006</v>
      </c>
      <c r="D50" s="280">
        <v>5.269037</v>
      </c>
      <c r="E50" s="280">
        <v>0.74225385885858119</v>
      </c>
      <c r="F50" s="280">
        <v>0</v>
      </c>
      <c r="G50" s="284">
        <v>10.817764328992581</v>
      </c>
      <c r="H50" s="274">
        <v>4.0651831024669995</v>
      </c>
      <c r="I50" s="272">
        <v>5.3346812260000007</v>
      </c>
      <c r="J50" s="272">
        <v>0</v>
      </c>
      <c r="K50" s="423">
        <v>0</v>
      </c>
      <c r="L50" s="423">
        <v>0</v>
      </c>
      <c r="M50" s="423">
        <v>0.82856244381604505</v>
      </c>
      <c r="N50" s="423">
        <v>0</v>
      </c>
      <c r="O50" s="423">
        <v>5.5312630703951704E-3</v>
      </c>
      <c r="P50" s="423">
        <v>10.233958035353441</v>
      </c>
      <c r="Q50" s="276">
        <f t="shared" si="2"/>
        <v>-5.3967370325723185E-2</v>
      </c>
      <c r="R50" s="277"/>
      <c r="S50" s="278"/>
      <c r="U50" s="282"/>
      <c r="V50" s="283"/>
    </row>
    <row r="51" spans="1:22" x14ac:dyDescent="0.25">
      <c r="A51" s="265" t="s">
        <v>138</v>
      </c>
      <c r="B51" s="265" t="s">
        <v>139</v>
      </c>
      <c r="C51" s="280">
        <v>84.655803265968999</v>
      </c>
      <c r="D51" s="280">
        <v>232.644339</v>
      </c>
      <c r="E51" s="280">
        <v>3.0255693313009737</v>
      </c>
      <c r="F51" s="280">
        <v>0</v>
      </c>
      <c r="G51" s="284">
        <v>320.32571159726996</v>
      </c>
      <c r="H51" s="274">
        <v>64.444791222421003</v>
      </c>
      <c r="I51" s="272">
        <v>240.46817994899982</v>
      </c>
      <c r="J51" s="272">
        <v>4.7147727510002131</v>
      </c>
      <c r="K51" s="423">
        <v>0</v>
      </c>
      <c r="L51" s="423">
        <v>0</v>
      </c>
      <c r="M51" s="423">
        <v>3.710894076247178</v>
      </c>
      <c r="N51" s="423">
        <v>0</v>
      </c>
      <c r="O51" s="423">
        <v>4.6353151298148747</v>
      </c>
      <c r="P51" s="423">
        <v>317.97395312848312</v>
      </c>
      <c r="Q51" s="276">
        <f t="shared" si="2"/>
        <v>-7.3417724011601848E-3</v>
      </c>
      <c r="R51" s="277"/>
      <c r="S51" s="278"/>
      <c r="U51" s="282"/>
      <c r="V51" s="283"/>
    </row>
    <row r="52" spans="1:22" x14ac:dyDescent="0.25">
      <c r="A52" s="265" t="s">
        <v>140</v>
      </c>
      <c r="B52" s="265" t="s">
        <v>1072</v>
      </c>
      <c r="C52" s="280">
        <v>10.023259132572999</v>
      </c>
      <c r="D52" s="280">
        <v>16.801994000000001</v>
      </c>
      <c r="E52" s="280">
        <v>0</v>
      </c>
      <c r="F52" s="280">
        <v>0</v>
      </c>
      <c r="G52" s="284">
        <v>26.825253132573</v>
      </c>
      <c r="H52" s="274">
        <v>9.1273898904670006</v>
      </c>
      <c r="I52" s="272">
        <v>17.413934790000003</v>
      </c>
      <c r="J52" s="272">
        <v>0</v>
      </c>
      <c r="K52" s="423">
        <v>0</v>
      </c>
      <c r="L52" s="423">
        <v>0</v>
      </c>
      <c r="M52" s="423">
        <v>0</v>
      </c>
      <c r="N52" s="423">
        <v>0</v>
      </c>
      <c r="O52" s="423">
        <v>8.8702150303783672E-2</v>
      </c>
      <c r="P52" s="423">
        <v>26.630026830770788</v>
      </c>
      <c r="Q52" s="276">
        <f t="shared" si="2"/>
        <v>-7.2777058556496854E-3</v>
      </c>
      <c r="R52" s="277"/>
      <c r="S52" s="278"/>
      <c r="U52" s="282"/>
      <c r="V52" s="283"/>
    </row>
    <row r="53" spans="1:22" x14ac:dyDescent="0.25">
      <c r="A53" s="265" t="s">
        <v>142</v>
      </c>
      <c r="B53" s="265" t="s">
        <v>143</v>
      </c>
      <c r="C53" s="280">
        <v>8.6318632987009991</v>
      </c>
      <c r="D53" s="280">
        <v>5.895905</v>
      </c>
      <c r="E53" s="280">
        <v>0.83941068630135229</v>
      </c>
      <c r="F53" s="280">
        <v>0</v>
      </c>
      <c r="G53" s="284">
        <v>15.367178985002351</v>
      </c>
      <c r="H53" s="274">
        <v>7.5630048289060001</v>
      </c>
      <c r="I53" s="272">
        <v>6.1304409600000005</v>
      </c>
      <c r="J53" s="272">
        <v>0</v>
      </c>
      <c r="K53" s="423">
        <v>0</v>
      </c>
      <c r="L53" s="423">
        <v>0</v>
      </c>
      <c r="M53" s="423">
        <v>1.0120546318051211</v>
      </c>
      <c r="N53" s="423">
        <v>0</v>
      </c>
      <c r="O53" s="423">
        <v>0</v>
      </c>
      <c r="P53" s="423">
        <v>14.705500420711122</v>
      </c>
      <c r="Q53" s="276">
        <f t="shared" si="2"/>
        <v>-4.3057907045723653E-2</v>
      </c>
      <c r="R53" s="277"/>
      <c r="S53" s="278"/>
      <c r="U53" s="282"/>
      <c r="V53" s="283"/>
    </row>
    <row r="54" spans="1:22" x14ac:dyDescent="0.25">
      <c r="A54" s="265" t="s">
        <v>144</v>
      </c>
      <c r="B54" s="287" t="s">
        <v>145</v>
      </c>
      <c r="C54" s="280">
        <v>63.726380693784002</v>
      </c>
      <c r="D54" s="280">
        <v>66.793087999999997</v>
      </c>
      <c r="E54" s="280">
        <v>2.0591609634544974</v>
      </c>
      <c r="F54" s="280">
        <v>0</v>
      </c>
      <c r="G54" s="284">
        <v>132.57862965723851</v>
      </c>
      <c r="H54" s="274">
        <v>55.202410391881003</v>
      </c>
      <c r="I54" s="272">
        <v>68.982013000000009</v>
      </c>
      <c r="J54" s="272">
        <v>1.353386</v>
      </c>
      <c r="K54" s="423">
        <v>0</v>
      </c>
      <c r="L54" s="423">
        <v>0</v>
      </c>
      <c r="M54" s="423">
        <v>2.6595963530649969</v>
      </c>
      <c r="N54" s="423">
        <v>0</v>
      </c>
      <c r="O54" s="423">
        <v>2.6246988290198628E-2</v>
      </c>
      <c r="P54" s="423">
        <v>128.22365273323621</v>
      </c>
      <c r="Q54" s="276">
        <f t="shared" si="2"/>
        <v>-3.2848257183389351E-2</v>
      </c>
      <c r="R54" s="277"/>
      <c r="S54" s="278"/>
      <c r="U54" s="282"/>
      <c r="V54" s="283"/>
    </row>
    <row r="55" spans="1:22" x14ac:dyDescent="0.25">
      <c r="A55" s="265" t="s">
        <v>146</v>
      </c>
      <c r="B55" s="265" t="s">
        <v>147</v>
      </c>
      <c r="C55" s="280">
        <v>73.510776177617998</v>
      </c>
      <c r="D55" s="280">
        <v>72.990543000000002</v>
      </c>
      <c r="E55" s="280">
        <v>3.895854671160889</v>
      </c>
      <c r="F55" s="280">
        <v>0</v>
      </c>
      <c r="G55" s="284">
        <v>150.39717384877889</v>
      </c>
      <c r="H55" s="274">
        <v>63.950244278180001</v>
      </c>
      <c r="I55" s="272">
        <v>75.544572284999987</v>
      </c>
      <c r="J55" s="272">
        <v>1.4814879999999999</v>
      </c>
      <c r="K55" s="423">
        <v>0</v>
      </c>
      <c r="L55" s="423">
        <v>0</v>
      </c>
      <c r="M55" s="423">
        <v>4.2070059900695735</v>
      </c>
      <c r="N55" s="423">
        <v>0</v>
      </c>
      <c r="O55" s="423">
        <v>0</v>
      </c>
      <c r="P55" s="423">
        <v>145.18331055324958</v>
      </c>
      <c r="Q55" s="276">
        <f t="shared" si="2"/>
        <v>-3.4667295681844013E-2</v>
      </c>
      <c r="R55" s="277"/>
      <c r="S55" s="278"/>
      <c r="U55" s="282"/>
      <c r="V55" s="283"/>
    </row>
    <row r="56" spans="1:22" x14ac:dyDescent="0.25">
      <c r="A56" s="265" t="s">
        <v>148</v>
      </c>
      <c r="B56" s="265" t="s">
        <v>149</v>
      </c>
      <c r="C56" s="280">
        <v>6.8903019371280001</v>
      </c>
      <c r="D56" s="280">
        <v>7.0604909999999999</v>
      </c>
      <c r="E56" s="280">
        <v>4.9757643716608175</v>
      </c>
      <c r="F56" s="280">
        <v>0</v>
      </c>
      <c r="G56" s="284">
        <v>18.926557308788816</v>
      </c>
      <c r="H56" s="274">
        <v>5.863893552535</v>
      </c>
      <c r="I56" s="272">
        <v>7.3794436484999997</v>
      </c>
      <c r="J56" s="272">
        <v>0</v>
      </c>
      <c r="K56" s="423">
        <v>5.9965526500000137E-2</v>
      </c>
      <c r="L56" s="423">
        <v>0</v>
      </c>
      <c r="M56" s="423">
        <v>6.3321961354557486</v>
      </c>
      <c r="N56" s="423">
        <v>0</v>
      </c>
      <c r="O56" s="423">
        <v>1.2324819540396352E-3</v>
      </c>
      <c r="P56" s="423">
        <v>19.636731344944788</v>
      </c>
      <c r="Q56" s="276">
        <f t="shared" si="2"/>
        <v>3.7522620969540732E-2</v>
      </c>
      <c r="R56" s="277"/>
      <c r="S56" s="278"/>
      <c r="U56" s="282"/>
      <c r="V56" s="283"/>
    </row>
    <row r="57" spans="1:22" x14ac:dyDescent="0.25">
      <c r="A57" s="265" t="s">
        <v>150</v>
      </c>
      <c r="B57" s="265" t="s">
        <v>151</v>
      </c>
      <c r="C57" s="280">
        <v>116.159366743756</v>
      </c>
      <c r="D57" s="280">
        <v>244.39860300000001</v>
      </c>
      <c r="E57" s="280">
        <v>4.4144986896803573</v>
      </c>
      <c r="F57" s="280">
        <v>0</v>
      </c>
      <c r="G57" s="284">
        <v>364.97246843343635</v>
      </c>
      <c r="H57" s="274">
        <v>93.192968377694001</v>
      </c>
      <c r="I57" s="272">
        <v>248.49322289599999</v>
      </c>
      <c r="J57" s="272">
        <v>4.9643919040000162</v>
      </c>
      <c r="K57" s="423">
        <v>0</v>
      </c>
      <c r="L57" s="423">
        <v>0</v>
      </c>
      <c r="M57" s="423">
        <v>5.2891358125970749</v>
      </c>
      <c r="N57" s="423">
        <v>0</v>
      </c>
      <c r="O57" s="423">
        <v>3.2049360830614178</v>
      </c>
      <c r="P57" s="423">
        <v>355.14465507335245</v>
      </c>
      <c r="Q57" s="276">
        <f t="shared" si="2"/>
        <v>-2.6927547171619826E-2</v>
      </c>
      <c r="R57" s="277"/>
      <c r="S57" s="278"/>
      <c r="U57" s="282"/>
      <c r="V57" s="283"/>
    </row>
    <row r="58" spans="1:22" x14ac:dyDescent="0.25">
      <c r="A58" s="265" t="s">
        <v>152</v>
      </c>
      <c r="B58" s="265" t="s">
        <v>1073</v>
      </c>
      <c r="C58" s="280">
        <v>11.635485357874</v>
      </c>
      <c r="D58" s="280">
        <v>17.086207000000002</v>
      </c>
      <c r="E58" s="280">
        <v>0</v>
      </c>
      <c r="F58" s="280">
        <v>0</v>
      </c>
      <c r="G58" s="284">
        <v>28.721692357874002</v>
      </c>
      <c r="H58" s="274">
        <v>10.676281706095001</v>
      </c>
      <c r="I58" s="272">
        <v>17.773309008000002</v>
      </c>
      <c r="J58" s="272">
        <v>0</v>
      </c>
      <c r="K58" s="423">
        <v>0</v>
      </c>
      <c r="L58" s="423">
        <v>0</v>
      </c>
      <c r="M58" s="423">
        <v>0</v>
      </c>
      <c r="N58" s="423">
        <v>0</v>
      </c>
      <c r="O58" s="423">
        <v>6.1175535940327999E-2</v>
      </c>
      <c r="P58" s="423">
        <v>28.510766250035331</v>
      </c>
      <c r="Q58" s="276">
        <f t="shared" si="2"/>
        <v>-7.3437910694995612E-3</v>
      </c>
      <c r="R58" s="277"/>
      <c r="S58" s="278"/>
      <c r="U58" s="282"/>
      <c r="V58" s="283"/>
    </row>
    <row r="59" spans="1:22" x14ac:dyDescent="0.25">
      <c r="A59" s="265" t="s">
        <v>154</v>
      </c>
      <c r="B59" s="265" t="s">
        <v>155</v>
      </c>
      <c r="C59" s="280">
        <v>154.807254182382</v>
      </c>
      <c r="D59" s="280">
        <v>88.755588000000003</v>
      </c>
      <c r="E59" s="280">
        <v>7.8279792404588733</v>
      </c>
      <c r="F59" s="280">
        <v>0</v>
      </c>
      <c r="G59" s="284">
        <v>251.39082142284087</v>
      </c>
      <c r="H59" s="274">
        <v>138.5405164988</v>
      </c>
      <c r="I59" s="272">
        <v>93.527984000000004</v>
      </c>
      <c r="J59" s="272">
        <v>1.8340959999999999</v>
      </c>
      <c r="K59" s="423">
        <v>0</v>
      </c>
      <c r="L59" s="423">
        <v>0</v>
      </c>
      <c r="M59" s="423">
        <v>9.4323821124721796</v>
      </c>
      <c r="N59" s="423">
        <v>0</v>
      </c>
      <c r="O59" s="423">
        <v>0</v>
      </c>
      <c r="P59" s="423">
        <v>243.33497861127216</v>
      </c>
      <c r="Q59" s="276">
        <f t="shared" si="2"/>
        <v>-3.2045095226522768E-2</v>
      </c>
      <c r="R59" s="277"/>
      <c r="S59" s="278"/>
      <c r="U59" s="282"/>
      <c r="V59" s="283"/>
    </row>
    <row r="60" spans="1:22" x14ac:dyDescent="0.25">
      <c r="A60" s="265" t="s">
        <v>156</v>
      </c>
      <c r="B60" s="265" t="s">
        <v>157</v>
      </c>
      <c r="C60" s="280">
        <v>4.9553498909179998</v>
      </c>
      <c r="D60" s="280">
        <v>5.4061300000000001</v>
      </c>
      <c r="E60" s="280">
        <v>1.2204675817567583</v>
      </c>
      <c r="F60" s="280">
        <v>0</v>
      </c>
      <c r="G60" s="284">
        <v>11.581947472674758</v>
      </c>
      <c r="H60" s="274">
        <v>4.1930197578020003</v>
      </c>
      <c r="I60" s="272">
        <v>5.5619951430000016</v>
      </c>
      <c r="J60" s="272">
        <v>0</v>
      </c>
      <c r="K60" s="423">
        <v>0</v>
      </c>
      <c r="L60" s="423">
        <v>0</v>
      </c>
      <c r="M60" s="423">
        <v>1.4097139029786563</v>
      </c>
      <c r="N60" s="423">
        <v>0</v>
      </c>
      <c r="O60" s="423">
        <v>0</v>
      </c>
      <c r="P60" s="423">
        <v>11.164728803780658</v>
      </c>
      <c r="Q60" s="276">
        <f t="shared" si="2"/>
        <v>-3.6023187799671952E-2</v>
      </c>
      <c r="R60" s="277"/>
      <c r="S60" s="278"/>
      <c r="U60" s="282"/>
      <c r="V60" s="283"/>
    </row>
    <row r="61" spans="1:22" x14ac:dyDescent="0.25">
      <c r="A61" s="265" t="s">
        <v>158</v>
      </c>
      <c r="B61" s="265" t="s">
        <v>159</v>
      </c>
      <c r="C61" s="280">
        <v>7.492977765489</v>
      </c>
      <c r="D61" s="280">
        <v>8.9397500000000001</v>
      </c>
      <c r="E61" s="280">
        <v>3.016516747873343</v>
      </c>
      <c r="F61" s="280">
        <v>0</v>
      </c>
      <c r="G61" s="284">
        <v>19.449244513362341</v>
      </c>
      <c r="H61" s="274">
        <v>6.2839647985380003</v>
      </c>
      <c r="I61" s="272">
        <v>9.2609060572800015</v>
      </c>
      <c r="J61" s="272">
        <v>0</v>
      </c>
      <c r="K61" s="423">
        <v>5.5753236719998843E-2</v>
      </c>
      <c r="L61" s="423">
        <v>0</v>
      </c>
      <c r="M61" s="423">
        <v>3.3141396641648311</v>
      </c>
      <c r="N61" s="423">
        <v>0</v>
      </c>
      <c r="O61" s="423">
        <v>2.1156923575493643E-2</v>
      </c>
      <c r="P61" s="423">
        <v>18.935920680278326</v>
      </c>
      <c r="Q61" s="276">
        <f t="shared" si="2"/>
        <v>-2.6392996022613802E-2</v>
      </c>
      <c r="R61" s="277"/>
      <c r="S61" s="278"/>
      <c r="U61" s="282"/>
      <c r="V61" s="283"/>
    </row>
    <row r="62" spans="1:22" x14ac:dyDescent="0.25">
      <c r="A62" s="265" t="s">
        <v>160</v>
      </c>
      <c r="B62" s="265" t="s">
        <v>161</v>
      </c>
      <c r="C62" s="280">
        <v>5.4956739811490003</v>
      </c>
      <c r="D62" s="280">
        <v>6.1096529999999998</v>
      </c>
      <c r="E62" s="280">
        <v>1.7111772575409039</v>
      </c>
      <c r="F62" s="280">
        <v>3.5158009679806361E-2</v>
      </c>
      <c r="G62" s="284">
        <v>13.35166224836971</v>
      </c>
      <c r="H62" s="274">
        <v>4.6418296890660002</v>
      </c>
      <c r="I62" s="272">
        <v>6.3377516400000005</v>
      </c>
      <c r="J62" s="272">
        <v>0</v>
      </c>
      <c r="K62" s="423">
        <v>0</v>
      </c>
      <c r="L62" s="423">
        <v>0</v>
      </c>
      <c r="M62" s="423">
        <v>2.1879966722163191</v>
      </c>
      <c r="N62" s="423">
        <v>0.18259482446609113</v>
      </c>
      <c r="O62" s="423">
        <v>5.008288650395972E-3</v>
      </c>
      <c r="P62" s="423">
        <v>13.355181114398807</v>
      </c>
      <c r="Q62" s="276">
        <f t="shared" si="2"/>
        <v>2.6355265461619481E-4</v>
      </c>
      <c r="R62" s="277"/>
      <c r="S62" s="278"/>
      <c r="U62" s="282"/>
      <c r="V62" s="283"/>
    </row>
    <row r="63" spans="1:22" x14ac:dyDescent="0.25">
      <c r="A63" s="265" t="s">
        <v>162</v>
      </c>
      <c r="B63" s="265" t="s">
        <v>163</v>
      </c>
      <c r="C63" s="280">
        <v>3.7711252676019997</v>
      </c>
      <c r="D63" s="280">
        <v>6.862114</v>
      </c>
      <c r="E63" s="280">
        <v>0.82716750872052081</v>
      </c>
      <c r="F63" s="280">
        <v>0</v>
      </c>
      <c r="G63" s="284">
        <v>11.460406776322522</v>
      </c>
      <c r="H63" s="274">
        <v>2.9888008514309998</v>
      </c>
      <c r="I63" s="272">
        <v>7.0940469599999991</v>
      </c>
      <c r="J63" s="272">
        <v>0</v>
      </c>
      <c r="K63" s="423">
        <v>0</v>
      </c>
      <c r="L63" s="423">
        <v>0</v>
      </c>
      <c r="M63" s="423">
        <v>1.1759116708725976</v>
      </c>
      <c r="N63" s="423">
        <v>0</v>
      </c>
      <c r="O63" s="423">
        <v>8.6630296699915496E-2</v>
      </c>
      <c r="P63" s="423">
        <v>11.345389779003513</v>
      </c>
      <c r="Q63" s="276">
        <f t="shared" si="2"/>
        <v>-1.0036030968519905E-2</v>
      </c>
      <c r="R63" s="277"/>
      <c r="S63" s="278"/>
      <c r="U63" s="282"/>
      <c r="V63" s="283"/>
    </row>
    <row r="64" spans="1:22" x14ac:dyDescent="0.25">
      <c r="A64" s="265" t="s">
        <v>164</v>
      </c>
      <c r="B64" s="265" t="s">
        <v>165</v>
      </c>
      <c r="C64" s="280">
        <v>61.735416174488002</v>
      </c>
      <c r="D64" s="280">
        <v>122.187555</v>
      </c>
      <c r="E64" s="280">
        <v>9.1666035083096187</v>
      </c>
      <c r="F64" s="280">
        <v>0</v>
      </c>
      <c r="G64" s="284">
        <v>193.0895746827976</v>
      </c>
      <c r="H64" s="274">
        <v>49.596133142726003</v>
      </c>
      <c r="I64" s="272">
        <v>127.97527844999999</v>
      </c>
      <c r="J64" s="272">
        <v>2.5108809999999999</v>
      </c>
      <c r="K64" s="423">
        <v>0</v>
      </c>
      <c r="L64" s="423">
        <v>0</v>
      </c>
      <c r="M64" s="423">
        <v>11.725183665469336</v>
      </c>
      <c r="N64" s="423">
        <v>0</v>
      </c>
      <c r="O64" s="423">
        <v>2.2336884794797984</v>
      </c>
      <c r="P64" s="423">
        <v>194.04116473767513</v>
      </c>
      <c r="Q64" s="276">
        <f t="shared" si="2"/>
        <v>4.9282311406029233E-3</v>
      </c>
      <c r="R64" s="277"/>
      <c r="S64" s="278"/>
      <c r="U64" s="282"/>
      <c r="V64" s="283"/>
    </row>
    <row r="65" spans="1:22" x14ac:dyDescent="0.25">
      <c r="A65" s="265" t="s">
        <v>166</v>
      </c>
      <c r="B65" s="265" t="s">
        <v>167</v>
      </c>
      <c r="C65" s="280">
        <v>7.0113258351760006</v>
      </c>
      <c r="D65" s="280">
        <v>6.4772809999999996</v>
      </c>
      <c r="E65" s="280">
        <v>3.7878066195952336</v>
      </c>
      <c r="F65" s="280">
        <v>0</v>
      </c>
      <c r="G65" s="284">
        <v>17.276413454771234</v>
      </c>
      <c r="H65" s="274">
        <v>6.0189220904919996</v>
      </c>
      <c r="I65" s="272">
        <v>6.7644881791200007</v>
      </c>
      <c r="J65" s="272">
        <v>0</v>
      </c>
      <c r="K65" s="423">
        <v>0.13505697687999985</v>
      </c>
      <c r="L65" s="423">
        <v>0</v>
      </c>
      <c r="M65" s="423">
        <v>4.4997301763790087</v>
      </c>
      <c r="N65" s="423">
        <v>0</v>
      </c>
      <c r="O65" s="423">
        <v>0</v>
      </c>
      <c r="P65" s="423">
        <v>17.41819742287101</v>
      </c>
      <c r="Q65" s="276">
        <f t="shared" si="2"/>
        <v>8.206794105209303E-3</v>
      </c>
      <c r="R65" s="277"/>
      <c r="S65" s="278"/>
      <c r="U65" s="282"/>
      <c r="V65" s="283"/>
    </row>
    <row r="66" spans="1:22" x14ac:dyDescent="0.25">
      <c r="A66" s="265" t="s">
        <v>168</v>
      </c>
      <c r="B66" s="265" t="s">
        <v>169</v>
      </c>
      <c r="C66" s="280">
        <v>5.5460685021699998</v>
      </c>
      <c r="D66" s="280">
        <v>10.849743999999999</v>
      </c>
      <c r="E66" s="280">
        <v>1.6405971186800379</v>
      </c>
      <c r="F66" s="280">
        <v>0</v>
      </c>
      <c r="G66" s="284">
        <v>18.036409620850037</v>
      </c>
      <c r="H66" s="274">
        <v>4.3397715196039996</v>
      </c>
      <c r="I66" s="272">
        <v>11.218237671539999</v>
      </c>
      <c r="J66" s="272">
        <v>0</v>
      </c>
      <c r="K66" s="423">
        <v>9.0513004459999782E-2</v>
      </c>
      <c r="L66" s="423">
        <v>0</v>
      </c>
      <c r="M66" s="423">
        <v>2.3522552681331739</v>
      </c>
      <c r="N66" s="423">
        <v>0</v>
      </c>
      <c r="O66" s="423">
        <v>0.13783719523352425</v>
      </c>
      <c r="P66" s="423">
        <v>18.138614658970695</v>
      </c>
      <c r="Q66" s="276">
        <f t="shared" si="2"/>
        <v>5.6665955292183323E-3</v>
      </c>
      <c r="R66" s="277"/>
      <c r="S66" s="278"/>
      <c r="U66" s="282"/>
      <c r="V66" s="283"/>
    </row>
    <row r="67" spans="1:22" x14ac:dyDescent="0.25">
      <c r="A67" s="265" t="s">
        <v>170</v>
      </c>
      <c r="B67" s="265" t="s">
        <v>171</v>
      </c>
      <c r="C67" s="280">
        <v>4.7722673647159999</v>
      </c>
      <c r="D67" s="280">
        <v>7.4449620000000003</v>
      </c>
      <c r="E67" s="280">
        <v>1.6141554971261176</v>
      </c>
      <c r="F67" s="280">
        <v>0</v>
      </c>
      <c r="G67" s="284">
        <v>13.831384861842119</v>
      </c>
      <c r="H67" s="274">
        <v>3.873403284878</v>
      </c>
      <c r="I67" s="272">
        <v>7.7099439067200004</v>
      </c>
      <c r="J67" s="272">
        <v>0</v>
      </c>
      <c r="K67" s="423">
        <v>5.0801129279999864E-2</v>
      </c>
      <c r="L67" s="423">
        <v>0</v>
      </c>
      <c r="M67" s="423">
        <v>2.1581572986955457</v>
      </c>
      <c r="N67" s="423">
        <v>0</v>
      </c>
      <c r="O67" s="423">
        <v>7.4461341805414694E-2</v>
      </c>
      <c r="P67" s="423">
        <v>13.866766961378962</v>
      </c>
      <c r="Q67" s="276">
        <f t="shared" si="2"/>
        <v>2.5581024525211937E-3</v>
      </c>
      <c r="R67" s="277"/>
      <c r="S67" s="278"/>
      <c r="U67" s="282"/>
      <c r="V67" s="283"/>
    </row>
    <row r="68" spans="1:22" x14ac:dyDescent="0.25">
      <c r="A68" s="265" t="s">
        <v>172</v>
      </c>
      <c r="B68" s="265" t="s">
        <v>173</v>
      </c>
      <c r="C68" s="280">
        <v>6.2439539704460003</v>
      </c>
      <c r="D68" s="280">
        <v>5.9592460000000003</v>
      </c>
      <c r="E68" s="280">
        <v>2.723655499210067</v>
      </c>
      <c r="F68" s="280">
        <v>0</v>
      </c>
      <c r="G68" s="284">
        <v>14.926855469656068</v>
      </c>
      <c r="H68" s="274">
        <v>5.3461220819649995</v>
      </c>
      <c r="I68" s="272">
        <v>6.2191018499999995</v>
      </c>
      <c r="J68" s="272">
        <v>0</v>
      </c>
      <c r="K68" s="423">
        <v>0</v>
      </c>
      <c r="L68" s="423">
        <v>0</v>
      </c>
      <c r="M68" s="423">
        <v>3.8590079033888589</v>
      </c>
      <c r="N68" s="423">
        <v>0</v>
      </c>
      <c r="O68" s="423">
        <v>0</v>
      </c>
      <c r="P68" s="423">
        <v>15.424231835353858</v>
      </c>
      <c r="Q68" s="276">
        <f t="shared" si="2"/>
        <v>3.3320907186974225E-2</v>
      </c>
      <c r="R68" s="277"/>
      <c r="S68" s="278"/>
      <c r="U68" s="282"/>
      <c r="V68" s="283"/>
    </row>
    <row r="69" spans="1:22" x14ac:dyDescent="0.25">
      <c r="A69" s="265" t="s">
        <v>174</v>
      </c>
      <c r="B69" s="265" t="s">
        <v>175</v>
      </c>
      <c r="C69" s="280">
        <v>81.730067203556004</v>
      </c>
      <c r="D69" s="280">
        <v>168.784797</v>
      </c>
      <c r="E69" s="280">
        <v>6.6654324032555516</v>
      </c>
      <c r="F69" s="280">
        <v>0</v>
      </c>
      <c r="G69" s="284">
        <v>257.18029660681157</v>
      </c>
      <c r="H69" s="274">
        <v>65.268129957445012</v>
      </c>
      <c r="I69" s="272">
        <v>175.97297986999999</v>
      </c>
      <c r="J69" s="272">
        <v>3.4594</v>
      </c>
      <c r="K69" s="423">
        <v>0</v>
      </c>
      <c r="L69" s="423">
        <v>0</v>
      </c>
      <c r="M69" s="423">
        <v>9.2941874098840707</v>
      </c>
      <c r="N69" s="423">
        <v>0</v>
      </c>
      <c r="O69" s="423">
        <v>2.9726947625361171</v>
      </c>
      <c r="P69" s="423">
        <v>256.96739199986519</v>
      </c>
      <c r="Q69" s="276">
        <f t="shared" si="2"/>
        <v>-8.278418283025335E-4</v>
      </c>
      <c r="R69" s="277"/>
      <c r="S69" s="278"/>
      <c r="U69" s="282"/>
      <c r="V69" s="283"/>
    </row>
    <row r="70" spans="1:22" x14ac:dyDescent="0.25">
      <c r="A70" s="265" t="s">
        <v>176</v>
      </c>
      <c r="B70" s="265" t="s">
        <v>1074</v>
      </c>
      <c r="C70" s="280">
        <v>17.436917397790999</v>
      </c>
      <c r="D70" s="280">
        <v>24.512646</v>
      </c>
      <c r="E70" s="280">
        <v>0</v>
      </c>
      <c r="F70" s="280">
        <v>0</v>
      </c>
      <c r="G70" s="284">
        <v>41.949563397790996</v>
      </c>
      <c r="H70" s="274">
        <v>16.035949310664002</v>
      </c>
      <c r="I70" s="272">
        <v>25.540172202000001</v>
      </c>
      <c r="J70" s="272">
        <v>0</v>
      </c>
      <c r="K70" s="423">
        <v>0</v>
      </c>
      <c r="L70" s="423">
        <v>0</v>
      </c>
      <c r="M70" s="423">
        <v>0</v>
      </c>
      <c r="N70" s="423">
        <v>0</v>
      </c>
      <c r="O70" s="423">
        <v>6.2646685050139747E-2</v>
      </c>
      <c r="P70" s="423">
        <v>41.638768197714143</v>
      </c>
      <c r="Q70" s="276">
        <f t="shared" si="2"/>
        <v>-7.4087827119845295E-3</v>
      </c>
      <c r="R70" s="277"/>
      <c r="S70" s="278"/>
      <c r="U70" s="282"/>
      <c r="V70" s="283"/>
    </row>
    <row r="71" spans="1:22" x14ac:dyDescent="0.25">
      <c r="A71" s="265" t="s">
        <v>178</v>
      </c>
      <c r="B71" s="265" t="s">
        <v>952</v>
      </c>
      <c r="C71" s="280">
        <v>95.876268306916003</v>
      </c>
      <c r="D71" s="280">
        <v>143.93393499999999</v>
      </c>
      <c r="E71" s="280">
        <v>5.5803489145201981</v>
      </c>
      <c r="F71" s="280">
        <v>0</v>
      </c>
      <c r="G71" s="284">
        <v>245.39055222143617</v>
      </c>
      <c r="H71" s="274">
        <v>80.208869517118998</v>
      </c>
      <c r="I71" s="272">
        <v>149.73272574999999</v>
      </c>
      <c r="J71" s="272">
        <v>2.9356879999999999</v>
      </c>
      <c r="K71" s="423">
        <v>0</v>
      </c>
      <c r="L71" s="423">
        <v>0</v>
      </c>
      <c r="M71" s="423">
        <v>8.1819013631789339</v>
      </c>
      <c r="N71" s="423">
        <v>0</v>
      </c>
      <c r="O71" s="423">
        <v>1.4299923854594581</v>
      </c>
      <c r="P71" s="423">
        <v>242.48917701575735</v>
      </c>
      <c r="Q71" s="276">
        <f t="shared" si="2"/>
        <v>-1.182350004681787E-2</v>
      </c>
      <c r="R71" s="277"/>
      <c r="S71" s="278"/>
      <c r="U71" s="282"/>
      <c r="V71" s="283"/>
    </row>
    <row r="72" spans="1:22" x14ac:dyDescent="0.25">
      <c r="A72" s="265" t="s">
        <v>180</v>
      </c>
      <c r="B72" s="265" t="s">
        <v>181</v>
      </c>
      <c r="C72" s="280">
        <v>5.6341410100769993</v>
      </c>
      <c r="D72" s="280">
        <v>4.0252720000000002</v>
      </c>
      <c r="E72" s="280">
        <v>0.61621812082300786</v>
      </c>
      <c r="F72" s="280">
        <v>0</v>
      </c>
      <c r="G72" s="284">
        <v>10.275631130900008</v>
      </c>
      <c r="H72" s="274">
        <v>4.9234643805499996</v>
      </c>
      <c r="I72" s="272">
        <v>4.1781975664799997</v>
      </c>
      <c r="J72" s="272">
        <v>0</v>
      </c>
      <c r="K72" s="423">
        <v>5.943255752000029E-2</v>
      </c>
      <c r="L72" s="423">
        <v>0</v>
      </c>
      <c r="M72" s="423">
        <v>0.9091770067159185</v>
      </c>
      <c r="N72" s="423">
        <v>0</v>
      </c>
      <c r="O72" s="423">
        <v>0</v>
      </c>
      <c r="P72" s="423">
        <v>10.070271511265918</v>
      </c>
      <c r="Q72" s="276">
        <f t="shared" si="2"/>
        <v>-1.9985110113241555E-2</v>
      </c>
      <c r="R72" s="277"/>
      <c r="S72" s="278"/>
      <c r="U72" s="282"/>
      <c r="V72" s="283"/>
    </row>
    <row r="73" spans="1:22" x14ac:dyDescent="0.25">
      <c r="A73" s="265" t="s">
        <v>182</v>
      </c>
      <c r="B73" s="265" t="s">
        <v>183</v>
      </c>
      <c r="C73" s="280">
        <v>3.6842421631289999</v>
      </c>
      <c r="D73" s="280">
        <v>7.1114959999999998</v>
      </c>
      <c r="E73" s="280">
        <v>2.6584642344739819</v>
      </c>
      <c r="F73" s="280">
        <v>3.6179876499741845E-2</v>
      </c>
      <c r="G73" s="284">
        <v>13.490382274102723</v>
      </c>
      <c r="H73" s="274">
        <v>2.889962137725</v>
      </c>
      <c r="I73" s="272">
        <v>7.3591048729799997</v>
      </c>
      <c r="J73" s="272">
        <v>0</v>
      </c>
      <c r="K73" s="423">
        <v>0.11189332601999954</v>
      </c>
      <c r="L73" s="423">
        <v>0</v>
      </c>
      <c r="M73" s="423">
        <v>3.6706074582079506</v>
      </c>
      <c r="N73" s="423">
        <v>0.18790193924059478</v>
      </c>
      <c r="O73" s="423">
        <v>9.333171166768249E-2</v>
      </c>
      <c r="P73" s="423">
        <v>14.312801445841226</v>
      </c>
      <c r="Q73" s="276">
        <f t="shared" ref="Q73:Q136" si="3">+P73/G73-1</f>
        <v>6.0963370424075292E-2</v>
      </c>
      <c r="R73" s="277"/>
      <c r="S73" s="278"/>
      <c r="U73" s="282"/>
      <c r="V73" s="283"/>
    </row>
    <row r="74" spans="1:22" x14ac:dyDescent="0.25">
      <c r="A74" s="265" t="s">
        <v>184</v>
      </c>
      <c r="B74" s="265" t="s">
        <v>185</v>
      </c>
      <c r="C74" s="280">
        <v>2.4814257185890001</v>
      </c>
      <c r="D74" s="280">
        <v>7.145435</v>
      </c>
      <c r="E74" s="280">
        <v>0.73888792866684039</v>
      </c>
      <c r="F74" s="280">
        <v>0</v>
      </c>
      <c r="G74" s="284">
        <v>10.365748647255842</v>
      </c>
      <c r="H74" s="274">
        <v>1.7731440744269999</v>
      </c>
      <c r="I74" s="272">
        <v>7.3586784507600003</v>
      </c>
      <c r="J74" s="272">
        <v>0</v>
      </c>
      <c r="K74" s="423">
        <v>7.3511687240000151E-2</v>
      </c>
      <c r="L74" s="423">
        <v>0</v>
      </c>
      <c r="M74" s="423">
        <v>1.0499857299339159</v>
      </c>
      <c r="N74" s="423">
        <v>0</v>
      </c>
      <c r="O74" s="423">
        <v>0.13440274661619619</v>
      </c>
      <c r="P74" s="423">
        <v>10.389722688977111</v>
      </c>
      <c r="Q74" s="276">
        <f t="shared" si="3"/>
        <v>2.3128133371839166E-3</v>
      </c>
      <c r="R74" s="277"/>
      <c r="S74" s="278"/>
      <c r="U74" s="282"/>
      <c r="V74" s="283"/>
    </row>
    <row r="75" spans="1:22" x14ac:dyDescent="0.25">
      <c r="A75" s="265" t="s">
        <v>186</v>
      </c>
      <c r="B75" s="265" t="s">
        <v>187</v>
      </c>
      <c r="C75" s="280">
        <v>4.8705023211510001</v>
      </c>
      <c r="D75" s="280">
        <v>6.1213930000000003</v>
      </c>
      <c r="E75" s="280">
        <v>3.3878133879801813</v>
      </c>
      <c r="F75" s="280">
        <v>0</v>
      </c>
      <c r="G75" s="284">
        <v>14.379708709131181</v>
      </c>
      <c r="H75" s="274">
        <v>4.0617903310120003</v>
      </c>
      <c r="I75" s="272">
        <v>6.2415853969999988</v>
      </c>
      <c r="J75" s="272">
        <v>0</v>
      </c>
      <c r="K75" s="423">
        <v>0</v>
      </c>
      <c r="L75" s="423">
        <v>0</v>
      </c>
      <c r="M75" s="423">
        <v>4.4613893475636575</v>
      </c>
      <c r="N75" s="423">
        <v>0</v>
      </c>
      <c r="O75" s="423">
        <v>2.7013639711966096E-2</v>
      </c>
      <c r="P75" s="423">
        <v>14.791778715287624</v>
      </c>
      <c r="Q75" s="276">
        <f t="shared" si="3"/>
        <v>2.8656352815740638E-2</v>
      </c>
      <c r="R75" s="277"/>
      <c r="S75" s="278"/>
      <c r="U75" s="282"/>
      <c r="V75" s="283"/>
    </row>
    <row r="76" spans="1:22" x14ac:dyDescent="0.25">
      <c r="A76" s="265" t="s">
        <v>188</v>
      </c>
      <c r="B76" s="265" t="s">
        <v>189</v>
      </c>
      <c r="C76" s="280">
        <v>1.603951407439</v>
      </c>
      <c r="D76" s="280">
        <v>3.5615199999999998</v>
      </c>
      <c r="E76" s="280">
        <v>0.64621945637140854</v>
      </c>
      <c r="F76" s="280">
        <v>0</v>
      </c>
      <c r="G76" s="284">
        <v>5.8116908638104086</v>
      </c>
      <c r="H76" s="274">
        <v>1.2239097003569999</v>
      </c>
      <c r="I76" s="272">
        <v>3.6847344144000003</v>
      </c>
      <c r="J76" s="272">
        <v>0</v>
      </c>
      <c r="K76" s="423">
        <v>2.5390305599999795E-2</v>
      </c>
      <c r="L76" s="423">
        <v>0</v>
      </c>
      <c r="M76" s="423">
        <v>0.84116691504919727</v>
      </c>
      <c r="N76" s="423">
        <v>0</v>
      </c>
      <c r="O76" s="423">
        <v>5.4007826266404477E-2</v>
      </c>
      <c r="P76" s="423">
        <v>5.8292091616726021</v>
      </c>
      <c r="Q76" s="276">
        <f t="shared" si="3"/>
        <v>3.014320319630226E-3</v>
      </c>
      <c r="R76" s="277"/>
      <c r="S76" s="278"/>
      <c r="U76" s="282"/>
      <c r="V76" s="283"/>
    </row>
    <row r="77" spans="1:22" x14ac:dyDescent="0.25">
      <c r="A77" s="265" t="s">
        <v>190</v>
      </c>
      <c r="B77" s="265" t="s">
        <v>191</v>
      </c>
      <c r="C77" s="280">
        <v>27.920939980505</v>
      </c>
      <c r="D77" s="280">
        <v>5.0129509099999998</v>
      </c>
      <c r="E77" s="280">
        <v>1.3650693303769561</v>
      </c>
      <c r="F77" s="280">
        <v>0</v>
      </c>
      <c r="G77" s="284">
        <v>34.298960220881952</v>
      </c>
      <c r="H77" s="274">
        <v>25.897371483595002</v>
      </c>
      <c r="I77" s="272">
        <v>5.6959216999999995</v>
      </c>
      <c r="J77" s="272">
        <v>0</v>
      </c>
      <c r="K77" s="423">
        <v>0</v>
      </c>
      <c r="L77" s="423">
        <v>0</v>
      </c>
      <c r="M77" s="423">
        <v>1.7630338949357705</v>
      </c>
      <c r="N77" s="423">
        <v>0</v>
      </c>
      <c r="O77" s="423">
        <v>0</v>
      </c>
      <c r="P77" s="423">
        <v>33.356327078530775</v>
      </c>
      <c r="Q77" s="276">
        <f t="shared" si="3"/>
        <v>-2.748284893421582E-2</v>
      </c>
      <c r="R77" s="277"/>
      <c r="S77" s="278"/>
      <c r="U77" s="282"/>
      <c r="V77" s="283"/>
    </row>
    <row r="78" spans="1:22" x14ac:dyDescent="0.25">
      <c r="A78" s="265" t="s">
        <v>192</v>
      </c>
      <c r="B78" s="265" t="s">
        <v>1075</v>
      </c>
      <c r="C78" s="280">
        <v>17.200032279548999</v>
      </c>
      <c r="D78" s="280">
        <v>10.040533999999999</v>
      </c>
      <c r="E78" s="280">
        <v>0</v>
      </c>
      <c r="F78" s="280">
        <v>0</v>
      </c>
      <c r="G78" s="284">
        <v>27.240566279549</v>
      </c>
      <c r="H78" s="274">
        <v>16.290293036948</v>
      </c>
      <c r="I78" s="272">
        <v>10.520175330000001</v>
      </c>
      <c r="J78" s="272">
        <v>0</v>
      </c>
      <c r="K78" s="423">
        <v>0</v>
      </c>
      <c r="L78" s="423">
        <v>0</v>
      </c>
      <c r="M78" s="423">
        <v>0</v>
      </c>
      <c r="N78" s="423">
        <v>0</v>
      </c>
      <c r="O78" s="423">
        <v>0</v>
      </c>
      <c r="P78" s="423">
        <v>26.810468366948001</v>
      </c>
      <c r="Q78" s="276">
        <f t="shared" si="3"/>
        <v>-1.5788875612468334E-2</v>
      </c>
      <c r="R78" s="277"/>
      <c r="S78" s="278"/>
      <c r="U78" s="282"/>
      <c r="V78" s="283"/>
    </row>
    <row r="79" spans="1:22" x14ac:dyDescent="0.25">
      <c r="A79" s="265" t="s">
        <v>194</v>
      </c>
      <c r="B79" s="265" t="s">
        <v>195</v>
      </c>
      <c r="C79" s="280">
        <v>7.2386638535990002</v>
      </c>
      <c r="D79" s="280">
        <v>10.4345</v>
      </c>
      <c r="E79" s="280">
        <v>4.6239809483990566</v>
      </c>
      <c r="F79" s="280">
        <v>0</v>
      </c>
      <c r="G79" s="284">
        <v>22.297144801998058</v>
      </c>
      <c r="H79" s="274">
        <v>5.9383876869780003</v>
      </c>
      <c r="I79" s="272">
        <v>10.600643988</v>
      </c>
      <c r="J79" s="272">
        <v>0</v>
      </c>
      <c r="K79" s="423">
        <v>0</v>
      </c>
      <c r="L79" s="423">
        <v>0</v>
      </c>
      <c r="M79" s="423">
        <v>5.7227180494673178</v>
      </c>
      <c r="N79" s="423">
        <v>0</v>
      </c>
      <c r="O79" s="423">
        <v>8.8050232938152923E-2</v>
      </c>
      <c r="P79" s="423">
        <v>22.349799957383468</v>
      </c>
      <c r="Q79" s="276">
        <f t="shared" si="3"/>
        <v>2.3615200893654098E-3</v>
      </c>
      <c r="R79" s="277"/>
      <c r="S79" s="278"/>
      <c r="U79" s="282"/>
      <c r="V79" s="283"/>
    </row>
    <row r="80" spans="1:22" x14ac:dyDescent="0.25">
      <c r="A80" s="265" t="s">
        <v>196</v>
      </c>
      <c r="B80" s="265" t="s">
        <v>197</v>
      </c>
      <c r="C80" s="280">
        <v>4.0434530498210002</v>
      </c>
      <c r="D80" s="280">
        <v>3.7892709999999998</v>
      </c>
      <c r="E80" s="280">
        <v>0.6160365161765311</v>
      </c>
      <c r="F80" s="280">
        <v>9.2587965535105652E-3</v>
      </c>
      <c r="G80" s="284">
        <v>8.4580193625510418</v>
      </c>
      <c r="H80" s="274">
        <v>3.4671722839050001</v>
      </c>
      <c r="I80" s="272">
        <v>3.9165915800000004</v>
      </c>
      <c r="J80" s="272">
        <v>0</v>
      </c>
      <c r="K80" s="423">
        <v>0</v>
      </c>
      <c r="L80" s="423">
        <v>0</v>
      </c>
      <c r="M80" s="423">
        <v>0.69881066851980689</v>
      </c>
      <c r="N80" s="423">
        <v>4.8086007906941973E-2</v>
      </c>
      <c r="O80" s="423">
        <v>0</v>
      </c>
      <c r="P80" s="423">
        <v>8.1306605403317498</v>
      </c>
      <c r="Q80" s="276">
        <f t="shared" si="3"/>
        <v>-3.8703957532742805E-2</v>
      </c>
      <c r="R80" s="277"/>
      <c r="S80" s="278"/>
      <c r="U80" s="282"/>
      <c r="V80" s="283"/>
    </row>
    <row r="81" spans="1:22" x14ac:dyDescent="0.25">
      <c r="A81" s="265" t="s">
        <v>198</v>
      </c>
      <c r="B81" s="265" t="s">
        <v>199</v>
      </c>
      <c r="C81" s="280">
        <v>3.4576878057060001</v>
      </c>
      <c r="D81" s="280">
        <v>3.069766</v>
      </c>
      <c r="E81" s="280">
        <v>2.6540729198843911</v>
      </c>
      <c r="F81" s="280">
        <v>0</v>
      </c>
      <c r="G81" s="284">
        <v>9.1815267255903912</v>
      </c>
      <c r="H81" s="274">
        <v>2.9774403139390002</v>
      </c>
      <c r="I81" s="272">
        <v>3.211614</v>
      </c>
      <c r="J81" s="272">
        <v>0</v>
      </c>
      <c r="K81" s="423">
        <v>0</v>
      </c>
      <c r="L81" s="423">
        <v>0</v>
      </c>
      <c r="M81" s="423">
        <v>3.1404362381534052</v>
      </c>
      <c r="N81" s="423">
        <v>0</v>
      </c>
      <c r="O81" s="423">
        <v>0</v>
      </c>
      <c r="P81" s="423">
        <v>9.3294905520924054</v>
      </c>
      <c r="Q81" s="276">
        <f t="shared" si="3"/>
        <v>1.6115383740006539E-2</v>
      </c>
      <c r="R81" s="277"/>
      <c r="S81" s="278"/>
      <c r="U81" s="282"/>
      <c r="V81" s="283"/>
    </row>
    <row r="82" spans="1:22" x14ac:dyDescent="0.25">
      <c r="A82" s="265" t="s">
        <v>200</v>
      </c>
      <c r="B82" s="265" t="s">
        <v>201</v>
      </c>
      <c r="C82" s="280">
        <v>194.76652004198797</v>
      </c>
      <c r="D82" s="280">
        <v>232.704667</v>
      </c>
      <c r="E82" s="280">
        <v>16.487725542567691</v>
      </c>
      <c r="F82" s="280">
        <v>0.75453216854819272</v>
      </c>
      <c r="G82" s="284">
        <v>444.71344475310383</v>
      </c>
      <c r="H82" s="274">
        <v>167.92174600699499</v>
      </c>
      <c r="I82" s="272">
        <v>240.855128804</v>
      </c>
      <c r="J82" s="272">
        <v>4.7243320000000004</v>
      </c>
      <c r="K82" s="423">
        <v>0</v>
      </c>
      <c r="L82" s="423">
        <v>0</v>
      </c>
      <c r="M82" s="423">
        <v>19.806923753980822</v>
      </c>
      <c r="N82" s="423">
        <v>3.9186993269760979</v>
      </c>
      <c r="O82" s="423">
        <v>0</v>
      </c>
      <c r="P82" s="423">
        <v>437.22682989195192</v>
      </c>
      <c r="Q82" s="276">
        <f t="shared" si="3"/>
        <v>-1.6834694227219393E-2</v>
      </c>
      <c r="R82" s="277"/>
      <c r="S82" s="278"/>
      <c r="U82" s="282"/>
      <c r="V82" s="283"/>
    </row>
    <row r="83" spans="1:22" x14ac:dyDescent="0.25">
      <c r="A83" s="265" t="s">
        <v>202</v>
      </c>
      <c r="B83" s="265" t="s">
        <v>203</v>
      </c>
      <c r="C83" s="280">
        <v>3.1538084863680003</v>
      </c>
      <c r="D83" s="280">
        <v>4.7084239999999999</v>
      </c>
      <c r="E83" s="280">
        <v>2.5704749614691598</v>
      </c>
      <c r="F83" s="280">
        <v>0.11528048568824381</v>
      </c>
      <c r="G83" s="284">
        <v>10.547987933525404</v>
      </c>
      <c r="H83" s="274">
        <v>2.5753566820870004</v>
      </c>
      <c r="I83" s="272">
        <v>4.8560478399999996</v>
      </c>
      <c r="J83" s="272">
        <v>0</v>
      </c>
      <c r="K83" s="423">
        <v>0</v>
      </c>
      <c r="L83" s="423">
        <v>0</v>
      </c>
      <c r="M83" s="423">
        <v>3.2546403845486611</v>
      </c>
      <c r="N83" s="423">
        <v>0.59871478050991145</v>
      </c>
      <c r="O83" s="423">
        <v>4.2940737284683762E-2</v>
      </c>
      <c r="P83" s="423">
        <v>11.327700424430258</v>
      </c>
      <c r="Q83" s="276">
        <f t="shared" si="3"/>
        <v>7.392049515212662E-2</v>
      </c>
      <c r="R83" s="277"/>
      <c r="S83" s="278"/>
      <c r="U83" s="282"/>
      <c r="V83" s="283"/>
    </row>
    <row r="84" spans="1:22" x14ac:dyDescent="0.25">
      <c r="A84" s="265" t="s">
        <v>204</v>
      </c>
      <c r="B84" s="265" t="s">
        <v>205</v>
      </c>
      <c r="C84" s="280">
        <v>137.25496759815999</v>
      </c>
      <c r="D84" s="280">
        <v>102.166191</v>
      </c>
      <c r="E84" s="280">
        <v>7.324038639330694</v>
      </c>
      <c r="F84" s="280">
        <v>0</v>
      </c>
      <c r="G84" s="284">
        <v>246.74519723749069</v>
      </c>
      <c r="H84" s="274">
        <v>121.630301877942</v>
      </c>
      <c r="I84" s="272">
        <v>108.67992318699999</v>
      </c>
      <c r="J84" s="272">
        <v>2.1321289999999999</v>
      </c>
      <c r="K84" s="423">
        <v>0</v>
      </c>
      <c r="L84" s="423">
        <v>0</v>
      </c>
      <c r="M84" s="423">
        <v>9.5826034438637926</v>
      </c>
      <c r="N84" s="423">
        <v>0</v>
      </c>
      <c r="O84" s="423">
        <v>0</v>
      </c>
      <c r="P84" s="423">
        <v>242.02495750880578</v>
      </c>
      <c r="Q84" s="276">
        <f t="shared" si="3"/>
        <v>-1.9130016638750247E-2</v>
      </c>
      <c r="R84" s="277"/>
      <c r="S84" s="278"/>
      <c r="U84" s="282"/>
      <c r="V84" s="283"/>
    </row>
    <row r="85" spans="1:22" x14ac:dyDescent="0.25">
      <c r="A85" s="265" t="s">
        <v>206</v>
      </c>
      <c r="B85" s="265" t="s">
        <v>207</v>
      </c>
      <c r="C85" s="280">
        <v>2.4785185661619997</v>
      </c>
      <c r="D85" s="280">
        <v>3.2522700000000002</v>
      </c>
      <c r="E85" s="280">
        <v>0.79841236228923762</v>
      </c>
      <c r="F85" s="280">
        <v>5.3563823296922587E-2</v>
      </c>
      <c r="G85" s="284">
        <v>6.5827647517481598</v>
      </c>
      <c r="H85" s="274">
        <v>2.0568845084309997</v>
      </c>
      <c r="I85" s="272">
        <v>3.3883918641600004</v>
      </c>
      <c r="J85" s="272">
        <v>0</v>
      </c>
      <c r="K85" s="423">
        <v>4.2684943840000232E-2</v>
      </c>
      <c r="L85" s="423">
        <v>0</v>
      </c>
      <c r="M85" s="423">
        <v>1.0896505923147615</v>
      </c>
      <c r="N85" s="423">
        <v>0.27818630809046896</v>
      </c>
      <c r="O85" s="423">
        <v>2.1218562282018495E-2</v>
      </c>
      <c r="P85" s="423">
        <v>6.8770167791182493</v>
      </c>
      <c r="Q85" s="276">
        <f t="shared" si="3"/>
        <v>4.4700371115638848E-2</v>
      </c>
      <c r="R85" s="277"/>
      <c r="S85" s="278"/>
      <c r="U85" s="282"/>
      <c r="V85" s="283"/>
    </row>
    <row r="86" spans="1:22" x14ac:dyDescent="0.25">
      <c r="A86" s="265" t="s">
        <v>208</v>
      </c>
      <c r="B86" s="265" t="s">
        <v>209</v>
      </c>
      <c r="C86" s="280">
        <v>6.0032132781750001</v>
      </c>
      <c r="D86" s="280">
        <v>6.1415709999999999</v>
      </c>
      <c r="E86" s="280">
        <v>1.57901853583409</v>
      </c>
      <c r="F86" s="280">
        <v>0</v>
      </c>
      <c r="G86" s="284">
        <v>13.723802814009089</v>
      </c>
      <c r="H86" s="274">
        <v>5.1096792354589997</v>
      </c>
      <c r="I86" s="272">
        <v>6.3156559950000011</v>
      </c>
      <c r="J86" s="272">
        <v>0</v>
      </c>
      <c r="K86" s="423">
        <v>0</v>
      </c>
      <c r="L86" s="423">
        <v>0</v>
      </c>
      <c r="M86" s="423">
        <v>1.8882209144587569</v>
      </c>
      <c r="N86" s="423">
        <v>0</v>
      </c>
      <c r="O86" s="423">
        <v>0</v>
      </c>
      <c r="P86" s="423">
        <v>13.313556144917756</v>
      </c>
      <c r="Q86" s="276">
        <f t="shared" si="3"/>
        <v>-2.989307516664097E-2</v>
      </c>
      <c r="R86" s="277"/>
      <c r="S86" s="278"/>
      <c r="U86" s="282"/>
      <c r="V86" s="283"/>
    </row>
    <row r="87" spans="1:22" x14ac:dyDescent="0.25">
      <c r="A87" s="265" t="s">
        <v>210</v>
      </c>
      <c r="B87" s="265" t="s">
        <v>211</v>
      </c>
      <c r="C87" s="280">
        <v>132.015805773197</v>
      </c>
      <c r="D87" s="280">
        <v>133.41312099999999</v>
      </c>
      <c r="E87" s="280">
        <v>9.8679415640197092</v>
      </c>
      <c r="F87" s="280">
        <v>0</v>
      </c>
      <c r="G87" s="284">
        <v>275.29686833721667</v>
      </c>
      <c r="H87" s="274">
        <v>114.564567007398</v>
      </c>
      <c r="I87" s="272">
        <v>140.72974516300005</v>
      </c>
      <c r="J87" s="272">
        <v>2.76</v>
      </c>
      <c r="K87" s="423">
        <v>0</v>
      </c>
      <c r="L87" s="423">
        <v>0</v>
      </c>
      <c r="M87" s="423">
        <v>11.905031500112857</v>
      </c>
      <c r="N87" s="423">
        <v>0</v>
      </c>
      <c r="O87" s="423">
        <v>0.41770272525048241</v>
      </c>
      <c r="P87" s="423">
        <v>270.3770463957614</v>
      </c>
      <c r="Q87" s="276">
        <f t="shared" si="3"/>
        <v>-1.7870969514367618E-2</v>
      </c>
      <c r="R87" s="277"/>
      <c r="S87" s="278"/>
      <c r="U87" s="282"/>
      <c r="V87" s="283"/>
    </row>
    <row r="88" spans="1:22" x14ac:dyDescent="0.25">
      <c r="A88" s="265" t="s">
        <v>212</v>
      </c>
      <c r="B88" s="265" t="s">
        <v>213</v>
      </c>
      <c r="C88" s="280">
        <v>161.654969269242</v>
      </c>
      <c r="D88" s="280">
        <v>192.078315</v>
      </c>
      <c r="E88" s="280">
        <v>1.590072086483906</v>
      </c>
      <c r="F88" s="280">
        <v>1.1110767736111111</v>
      </c>
      <c r="G88" s="284">
        <v>356.43443312933704</v>
      </c>
      <c r="H88" s="274">
        <v>139.871328272695</v>
      </c>
      <c r="I88" s="272">
        <v>198.96604484059796</v>
      </c>
      <c r="J88" s="272">
        <v>3.9020023694020449</v>
      </c>
      <c r="K88" s="423">
        <v>0</v>
      </c>
      <c r="L88" s="423">
        <v>0</v>
      </c>
      <c r="M88" s="423">
        <v>1.8860347371433388</v>
      </c>
      <c r="N88" s="423">
        <v>5.7704309855286748</v>
      </c>
      <c r="O88" s="423">
        <v>0.88954190250000076</v>
      </c>
      <c r="P88" s="423">
        <v>351.28538310786706</v>
      </c>
      <c r="Q88" s="276">
        <f t="shared" si="3"/>
        <v>-1.444599495133958E-2</v>
      </c>
      <c r="R88" s="277"/>
      <c r="S88" s="278"/>
      <c r="U88" s="282"/>
      <c r="V88" s="283"/>
    </row>
    <row r="89" spans="1:22" x14ac:dyDescent="0.25">
      <c r="A89" s="265" t="s">
        <v>214</v>
      </c>
      <c r="B89" s="265" t="s">
        <v>215</v>
      </c>
      <c r="C89" s="280">
        <v>4.8086492223719999</v>
      </c>
      <c r="D89" s="280">
        <v>9.8254975899999994</v>
      </c>
      <c r="E89" s="280">
        <v>2.6196654186730086</v>
      </c>
      <c r="F89" s="280">
        <v>0</v>
      </c>
      <c r="G89" s="284">
        <v>17.253812231045007</v>
      </c>
      <c r="H89" s="274">
        <v>3.7319640849670002</v>
      </c>
      <c r="I89" s="272">
        <v>10.140189301200001</v>
      </c>
      <c r="J89" s="272">
        <v>0</v>
      </c>
      <c r="K89" s="423">
        <v>7.7582758800000276E-2</v>
      </c>
      <c r="L89" s="423">
        <v>0</v>
      </c>
      <c r="M89" s="423">
        <v>3.4977431413448232</v>
      </c>
      <c r="N89" s="423">
        <v>0</v>
      </c>
      <c r="O89" s="423">
        <v>0.12570881441251563</v>
      </c>
      <c r="P89" s="423">
        <v>17.573188100724341</v>
      </c>
      <c r="Q89" s="276">
        <f t="shared" si="3"/>
        <v>1.8510452380180453E-2</v>
      </c>
      <c r="R89" s="277"/>
      <c r="S89" s="278"/>
      <c r="U89" s="282"/>
      <c r="V89" s="283"/>
    </row>
    <row r="90" spans="1:22" x14ac:dyDescent="0.25">
      <c r="A90" s="265" t="s">
        <v>216</v>
      </c>
      <c r="B90" s="265" t="s">
        <v>217</v>
      </c>
      <c r="C90" s="280">
        <v>39.374648531017996</v>
      </c>
      <c r="D90" s="280">
        <v>39.290999999999997</v>
      </c>
      <c r="E90" s="280">
        <v>1.8803921419575493</v>
      </c>
      <c r="F90" s="280">
        <v>0</v>
      </c>
      <c r="G90" s="284">
        <v>80.546040672975536</v>
      </c>
      <c r="H90" s="274">
        <v>34.249558470338002</v>
      </c>
      <c r="I90" s="272">
        <v>40.895941499999999</v>
      </c>
      <c r="J90" s="272">
        <v>0.80195799999999995</v>
      </c>
      <c r="K90" s="423">
        <v>0</v>
      </c>
      <c r="L90" s="423">
        <v>0</v>
      </c>
      <c r="M90" s="423">
        <v>2.6982472661258758</v>
      </c>
      <c r="N90" s="423">
        <v>0</v>
      </c>
      <c r="O90" s="423">
        <v>0</v>
      </c>
      <c r="P90" s="423">
        <v>78.645705236463868</v>
      </c>
      <c r="Q90" s="276">
        <f t="shared" si="3"/>
        <v>-2.3593157660315112E-2</v>
      </c>
      <c r="R90" s="277"/>
      <c r="S90" s="278"/>
      <c r="U90" s="282"/>
      <c r="V90" s="283"/>
    </row>
    <row r="91" spans="1:22" x14ac:dyDescent="0.25">
      <c r="A91" s="265" t="s">
        <v>218</v>
      </c>
      <c r="B91" s="265" t="s">
        <v>219</v>
      </c>
      <c r="C91" s="280">
        <v>4.4979445381399996</v>
      </c>
      <c r="D91" s="280">
        <v>5.4130010000000004</v>
      </c>
      <c r="E91" s="280">
        <v>2.6644002973878651</v>
      </c>
      <c r="F91" s="280">
        <v>0</v>
      </c>
      <c r="G91" s="284">
        <v>12.575345835527866</v>
      </c>
      <c r="H91" s="274">
        <v>3.7687617851989996</v>
      </c>
      <c r="I91" s="272">
        <v>5.5781847000000004</v>
      </c>
      <c r="J91" s="272">
        <v>0</v>
      </c>
      <c r="K91" s="423">
        <v>0</v>
      </c>
      <c r="L91" s="423">
        <v>0</v>
      </c>
      <c r="M91" s="423">
        <v>3.5657127686193344</v>
      </c>
      <c r="N91" s="423">
        <v>0</v>
      </c>
      <c r="O91" s="423">
        <v>1.9747413326249585E-2</v>
      </c>
      <c r="P91" s="423">
        <v>12.932406667144585</v>
      </c>
      <c r="Q91" s="276">
        <f t="shared" si="3"/>
        <v>2.839371865288598E-2</v>
      </c>
      <c r="R91" s="277"/>
      <c r="S91" s="278"/>
      <c r="U91" s="282"/>
      <c r="V91" s="283"/>
    </row>
    <row r="92" spans="1:22" x14ac:dyDescent="0.25">
      <c r="A92" s="265" t="s">
        <v>220</v>
      </c>
      <c r="B92" s="265" t="s">
        <v>221</v>
      </c>
      <c r="C92" s="280">
        <v>3.3599139989100002</v>
      </c>
      <c r="D92" s="280">
        <v>3.995994</v>
      </c>
      <c r="E92" s="280">
        <v>1.2313628155126783</v>
      </c>
      <c r="F92" s="280">
        <v>3.553026574595846E-2</v>
      </c>
      <c r="G92" s="284">
        <v>8.622801080168637</v>
      </c>
      <c r="H92" s="274">
        <v>2.8187142491599997</v>
      </c>
      <c r="I92" s="272">
        <v>4.1515992264000001</v>
      </c>
      <c r="J92" s="272">
        <v>0</v>
      </c>
      <c r="K92" s="423">
        <v>6.2786093599999981E-2</v>
      </c>
      <c r="L92" s="423">
        <v>0</v>
      </c>
      <c r="M92" s="423">
        <v>1.7338254783672624</v>
      </c>
      <c r="N92" s="423">
        <v>0.18452815435804235</v>
      </c>
      <c r="O92" s="423">
        <v>3.0501457371795064E-3</v>
      </c>
      <c r="P92" s="423">
        <v>8.9545033476224827</v>
      </c>
      <c r="Q92" s="276">
        <f t="shared" si="3"/>
        <v>3.8468041228124639E-2</v>
      </c>
      <c r="R92" s="277"/>
      <c r="S92" s="278"/>
      <c r="U92" s="282"/>
      <c r="V92" s="283"/>
    </row>
    <row r="93" spans="1:22" x14ac:dyDescent="0.25">
      <c r="A93" s="265" t="s">
        <v>222</v>
      </c>
      <c r="B93" s="265" t="s">
        <v>223</v>
      </c>
      <c r="C93" s="280">
        <v>98.793539884748995</v>
      </c>
      <c r="D93" s="280">
        <v>75.194685000000007</v>
      </c>
      <c r="E93" s="280">
        <v>3.9430000159667506</v>
      </c>
      <c r="F93" s="280">
        <v>0</v>
      </c>
      <c r="G93" s="284">
        <v>177.93122490071576</v>
      </c>
      <c r="H93" s="274">
        <v>87.440667412016012</v>
      </c>
      <c r="I93" s="272">
        <v>78.992444153999998</v>
      </c>
      <c r="J93" s="272">
        <v>1.548986</v>
      </c>
      <c r="K93" s="423">
        <v>0</v>
      </c>
      <c r="L93" s="423">
        <v>0</v>
      </c>
      <c r="M93" s="423">
        <v>4.7742975054469046</v>
      </c>
      <c r="N93" s="423">
        <v>0</v>
      </c>
      <c r="O93" s="423">
        <v>0</v>
      </c>
      <c r="P93" s="423">
        <v>172.75639507146295</v>
      </c>
      <c r="Q93" s="276">
        <f t="shared" si="3"/>
        <v>-2.9083314815262606E-2</v>
      </c>
      <c r="R93" s="277"/>
      <c r="S93" s="278"/>
      <c r="U93" s="282"/>
      <c r="V93" s="283"/>
    </row>
    <row r="94" spans="1:22" x14ac:dyDescent="0.25">
      <c r="A94" s="265" t="s">
        <v>224</v>
      </c>
      <c r="B94" s="265" t="s">
        <v>225</v>
      </c>
      <c r="C94" s="280">
        <v>200.49706668766999</v>
      </c>
      <c r="D94" s="280">
        <v>262.225596</v>
      </c>
      <c r="E94" s="280">
        <v>2.560358072372269</v>
      </c>
      <c r="F94" s="280">
        <v>0</v>
      </c>
      <c r="G94" s="284">
        <v>465.28302076004223</v>
      </c>
      <c r="H94" s="274">
        <v>171.023101622241</v>
      </c>
      <c r="I94" s="272">
        <v>271.38523457656407</v>
      </c>
      <c r="J94" s="272">
        <v>5.3217838804359969</v>
      </c>
      <c r="K94" s="423">
        <v>0</v>
      </c>
      <c r="L94" s="423">
        <v>0</v>
      </c>
      <c r="M94" s="423">
        <v>3.1015460164352766</v>
      </c>
      <c r="N94" s="423">
        <v>0</v>
      </c>
      <c r="O94" s="423">
        <v>1.1427560928313649</v>
      </c>
      <c r="P94" s="423">
        <v>451.97442218850773</v>
      </c>
      <c r="Q94" s="276">
        <f t="shared" si="3"/>
        <v>-2.860323282331434E-2</v>
      </c>
      <c r="R94" s="277"/>
      <c r="S94" s="278"/>
      <c r="U94" s="282"/>
      <c r="V94" s="283"/>
    </row>
    <row r="95" spans="1:22" x14ac:dyDescent="0.25">
      <c r="A95" s="265" t="s">
        <v>226</v>
      </c>
      <c r="B95" s="265" t="s">
        <v>227</v>
      </c>
      <c r="C95" s="280">
        <v>2.872420310061</v>
      </c>
      <c r="D95" s="280">
        <v>5.3227149999999996</v>
      </c>
      <c r="E95" s="280">
        <v>0.87118740770416747</v>
      </c>
      <c r="F95" s="280">
        <v>7.6768797885843787E-2</v>
      </c>
      <c r="G95" s="284">
        <v>9.1430915156510117</v>
      </c>
      <c r="H95" s="274">
        <v>2.269475686552</v>
      </c>
      <c r="I95" s="272">
        <v>5.4657798020000001</v>
      </c>
      <c r="J95" s="272">
        <v>0</v>
      </c>
      <c r="K95" s="423">
        <v>0</v>
      </c>
      <c r="L95" s="423">
        <v>0</v>
      </c>
      <c r="M95" s="423">
        <v>1.0060417602874627</v>
      </c>
      <c r="N95" s="423">
        <v>0.39870246643938229</v>
      </c>
      <c r="O95" s="423">
        <v>7.7226031079327712E-2</v>
      </c>
      <c r="P95" s="423">
        <v>9.2172257463581726</v>
      </c>
      <c r="Q95" s="276">
        <f t="shared" si="3"/>
        <v>8.1082236331397883E-3</v>
      </c>
      <c r="R95" s="277"/>
      <c r="S95" s="278"/>
      <c r="U95" s="282"/>
      <c r="V95" s="283"/>
    </row>
    <row r="96" spans="1:22" x14ac:dyDescent="0.25">
      <c r="A96" s="265" t="s">
        <v>228</v>
      </c>
      <c r="B96" s="265" t="s">
        <v>1076</v>
      </c>
      <c r="C96" s="280">
        <v>16.763566868542</v>
      </c>
      <c r="D96" s="280">
        <v>20.751263000000002</v>
      </c>
      <c r="E96" s="280">
        <v>0</v>
      </c>
      <c r="F96" s="280">
        <v>0</v>
      </c>
      <c r="G96" s="284">
        <v>37.514829868542002</v>
      </c>
      <c r="H96" s="274">
        <v>15.510703306139</v>
      </c>
      <c r="I96" s="272">
        <v>21.540512954</v>
      </c>
      <c r="J96" s="272">
        <v>0</v>
      </c>
      <c r="K96" s="423">
        <v>0</v>
      </c>
      <c r="L96" s="423">
        <v>0</v>
      </c>
      <c r="M96" s="423">
        <v>0</v>
      </c>
      <c r="N96" s="423">
        <v>0</v>
      </c>
      <c r="O96" s="423">
        <v>2.8962430237279669E-2</v>
      </c>
      <c r="P96" s="423">
        <v>37.080178690376286</v>
      </c>
      <c r="Q96" s="276">
        <f t="shared" si="3"/>
        <v>-1.1586116202280672E-2</v>
      </c>
      <c r="R96" s="277"/>
      <c r="S96" s="278"/>
      <c r="U96" s="282"/>
      <c r="V96" s="283"/>
    </row>
    <row r="97" spans="1:22" x14ac:dyDescent="0.25">
      <c r="A97" s="265" t="s">
        <v>230</v>
      </c>
      <c r="B97" s="265" t="s">
        <v>231</v>
      </c>
      <c r="C97" s="280">
        <v>183.53374777517899</v>
      </c>
      <c r="D97" s="280">
        <v>317.11131999999998</v>
      </c>
      <c r="E97" s="280">
        <v>4.5713598741257027</v>
      </c>
      <c r="F97" s="280">
        <v>1.4266337664904367</v>
      </c>
      <c r="G97" s="284">
        <v>506.6430614157951</v>
      </c>
      <c r="H97" s="274">
        <v>151.64424586041102</v>
      </c>
      <c r="I97" s="272">
        <v>329.07918372561983</v>
      </c>
      <c r="J97" s="272">
        <v>6.4530820323801441</v>
      </c>
      <c r="K97" s="423">
        <v>0</v>
      </c>
      <c r="L97" s="423">
        <v>0</v>
      </c>
      <c r="M97" s="423">
        <v>5.5878298389499896</v>
      </c>
      <c r="N97" s="423">
        <v>7.4092914969342045</v>
      </c>
      <c r="O97" s="423">
        <v>2.8232773911632125</v>
      </c>
      <c r="P97" s="423">
        <v>502.99691034545845</v>
      </c>
      <c r="Q97" s="276">
        <f t="shared" si="3"/>
        <v>-7.1966860853628356E-3</v>
      </c>
      <c r="R97" s="277"/>
      <c r="S97" s="278"/>
      <c r="U97" s="282"/>
      <c r="V97" s="283"/>
    </row>
    <row r="98" spans="1:22" x14ac:dyDescent="0.25">
      <c r="A98" s="265" t="s">
        <v>232</v>
      </c>
      <c r="B98" s="265" t="s">
        <v>1077</v>
      </c>
      <c r="C98" s="280">
        <v>29.341119397488001</v>
      </c>
      <c r="D98" s="280">
        <v>44.562981000000001</v>
      </c>
      <c r="E98" s="280">
        <v>0</v>
      </c>
      <c r="F98" s="280">
        <v>8.1082807434084858E-2</v>
      </c>
      <c r="G98" s="284">
        <v>73.985183204922095</v>
      </c>
      <c r="H98" s="274">
        <v>26.872982001564999</v>
      </c>
      <c r="I98" s="272">
        <v>46.325423748000006</v>
      </c>
      <c r="J98" s="272">
        <v>0</v>
      </c>
      <c r="K98" s="423">
        <v>0</v>
      </c>
      <c r="L98" s="423">
        <v>0</v>
      </c>
      <c r="M98" s="423">
        <v>0</v>
      </c>
      <c r="N98" s="423">
        <v>0.42110748377056978</v>
      </c>
      <c r="O98" s="423">
        <v>0.14934479125429739</v>
      </c>
      <c r="P98" s="423">
        <v>73.768858024589875</v>
      </c>
      <c r="Q98" s="276">
        <f t="shared" si="3"/>
        <v>-2.923898691080451E-3</v>
      </c>
      <c r="R98" s="277"/>
      <c r="S98" s="278"/>
      <c r="U98" s="282"/>
      <c r="V98" s="283"/>
    </row>
    <row r="99" spans="1:22" x14ac:dyDescent="0.25">
      <c r="A99" s="265" t="s">
        <v>234</v>
      </c>
      <c r="B99" s="265" t="s">
        <v>235</v>
      </c>
      <c r="C99" s="280">
        <v>132.128908541616</v>
      </c>
      <c r="D99" s="280">
        <v>86.716521</v>
      </c>
      <c r="E99" s="280">
        <v>3.7046800230920507</v>
      </c>
      <c r="F99" s="280">
        <v>0</v>
      </c>
      <c r="G99" s="284">
        <v>222.55010956470804</v>
      </c>
      <c r="H99" s="274">
        <v>117.900788644855</v>
      </c>
      <c r="I99" s="272">
        <v>89.97408772</v>
      </c>
      <c r="J99" s="272">
        <v>1.7650650000000001</v>
      </c>
      <c r="K99" s="423">
        <v>0</v>
      </c>
      <c r="L99" s="423">
        <v>0</v>
      </c>
      <c r="M99" s="423">
        <v>5.2112663793840639</v>
      </c>
      <c r="N99" s="423">
        <v>0</v>
      </c>
      <c r="O99" s="423">
        <v>0</v>
      </c>
      <c r="P99" s="423">
        <v>214.85120774423905</v>
      </c>
      <c r="Q99" s="276">
        <f t="shared" si="3"/>
        <v>-3.4594014963764685E-2</v>
      </c>
      <c r="R99" s="277"/>
      <c r="S99" s="278"/>
      <c r="U99" s="282"/>
      <c r="V99" s="283"/>
    </row>
    <row r="100" spans="1:22" x14ac:dyDescent="0.25">
      <c r="A100" s="265" t="s">
        <v>236</v>
      </c>
      <c r="B100" s="265" t="s">
        <v>237</v>
      </c>
      <c r="C100" s="280">
        <v>73.290519892153995</v>
      </c>
      <c r="D100" s="280">
        <v>195.91224199999999</v>
      </c>
      <c r="E100" s="280">
        <v>1.7667603022662286</v>
      </c>
      <c r="F100" s="280">
        <v>0.29095262743919237</v>
      </c>
      <c r="G100" s="284">
        <v>271.26047482185942</v>
      </c>
      <c r="H100" s="274">
        <v>56.143158331256004</v>
      </c>
      <c r="I100" s="272">
        <v>200.97647998399529</v>
      </c>
      <c r="J100" s="272">
        <v>3.9401391400046877</v>
      </c>
      <c r="K100" s="423">
        <v>0</v>
      </c>
      <c r="L100" s="423">
        <v>0</v>
      </c>
      <c r="M100" s="423">
        <v>2.0989726500869259</v>
      </c>
      <c r="N100" s="423">
        <v>1.5110765489583864</v>
      </c>
      <c r="O100" s="423">
        <v>2.9678679615968804</v>
      </c>
      <c r="P100" s="423">
        <v>267.63769461589817</v>
      </c>
      <c r="Q100" s="276">
        <f t="shared" si="3"/>
        <v>-1.3355355985203432E-2</v>
      </c>
      <c r="R100" s="277"/>
      <c r="S100" s="278"/>
      <c r="U100" s="282"/>
      <c r="V100" s="283"/>
    </row>
    <row r="101" spans="1:22" x14ac:dyDescent="0.25">
      <c r="A101" s="286" t="s">
        <v>1078</v>
      </c>
      <c r="B101" s="265" t="s">
        <v>1079</v>
      </c>
      <c r="C101" s="280">
        <v>19.426250881858</v>
      </c>
      <c r="D101" s="280">
        <v>34.176215999999997</v>
      </c>
      <c r="E101" s="280">
        <v>0</v>
      </c>
      <c r="F101" s="280">
        <v>9.4019347169111839E-3</v>
      </c>
      <c r="G101" s="284">
        <v>53.611868816574905</v>
      </c>
      <c r="H101" s="274">
        <v>17.636116744329001</v>
      </c>
      <c r="I101" s="272">
        <v>36.31632798599999</v>
      </c>
      <c r="J101" s="272">
        <v>0</v>
      </c>
      <c r="K101" s="423">
        <v>0</v>
      </c>
      <c r="L101" s="423">
        <v>0</v>
      </c>
      <c r="M101" s="423">
        <v>0</v>
      </c>
      <c r="N101" s="423">
        <v>4.8829402884603253E-2</v>
      </c>
      <c r="O101" s="423">
        <v>0.16676470457067072</v>
      </c>
      <c r="P101" s="423">
        <v>54.168038837784259</v>
      </c>
      <c r="Q101" s="276">
        <f t="shared" si="3"/>
        <v>1.0374009216358449E-2</v>
      </c>
      <c r="R101" s="277"/>
      <c r="S101" s="278"/>
      <c r="U101" s="282"/>
      <c r="V101" s="283"/>
    </row>
    <row r="102" spans="1:22" x14ac:dyDescent="0.25">
      <c r="A102" s="265" t="s">
        <v>240</v>
      </c>
      <c r="B102" s="265" t="s">
        <v>241</v>
      </c>
      <c r="C102" s="280">
        <v>6.0298584417639995</v>
      </c>
      <c r="D102" s="280">
        <v>5.9465199999999996</v>
      </c>
      <c r="E102" s="280">
        <v>1.5814846260184496</v>
      </c>
      <c r="F102" s="280">
        <v>0</v>
      </c>
      <c r="G102" s="284">
        <v>13.557863067782447</v>
      </c>
      <c r="H102" s="274">
        <v>5.148714602479</v>
      </c>
      <c r="I102" s="272">
        <v>6.1932673456200007</v>
      </c>
      <c r="J102" s="272">
        <v>0</v>
      </c>
      <c r="K102" s="423">
        <v>5.8010290379999011E-2</v>
      </c>
      <c r="L102" s="423">
        <v>0</v>
      </c>
      <c r="M102" s="423">
        <v>1.9066226878178483</v>
      </c>
      <c r="N102" s="423">
        <v>0</v>
      </c>
      <c r="O102" s="423">
        <v>0</v>
      </c>
      <c r="P102" s="423">
        <v>13.306614926296847</v>
      </c>
      <c r="Q102" s="276">
        <f t="shared" si="3"/>
        <v>-1.8531544405596012E-2</v>
      </c>
      <c r="R102" s="277"/>
      <c r="S102" s="278"/>
      <c r="U102" s="282"/>
      <c r="V102" s="283"/>
    </row>
    <row r="103" spans="1:22" x14ac:dyDescent="0.25">
      <c r="A103" s="265" t="s">
        <v>242</v>
      </c>
      <c r="B103" s="265" t="s">
        <v>243</v>
      </c>
      <c r="C103" s="280">
        <v>122.173171075152</v>
      </c>
      <c r="D103" s="280">
        <v>96.671000000000006</v>
      </c>
      <c r="E103" s="280">
        <v>4.3027546108207737</v>
      </c>
      <c r="F103" s="280">
        <v>0</v>
      </c>
      <c r="G103" s="284">
        <v>223.1469256859728</v>
      </c>
      <c r="H103" s="274">
        <v>107.94992463684801</v>
      </c>
      <c r="I103" s="272">
        <v>101.14523326400003</v>
      </c>
      <c r="J103" s="272">
        <v>1.9834540000000001</v>
      </c>
      <c r="K103" s="423">
        <v>0</v>
      </c>
      <c r="L103" s="423">
        <v>0</v>
      </c>
      <c r="M103" s="423">
        <v>5.560058012283605</v>
      </c>
      <c r="N103" s="423">
        <v>0</v>
      </c>
      <c r="O103" s="423">
        <v>0</v>
      </c>
      <c r="P103" s="423">
        <v>216.63866991313165</v>
      </c>
      <c r="Q103" s="276">
        <f t="shared" si="3"/>
        <v>-2.9165787307327773E-2</v>
      </c>
      <c r="R103" s="277"/>
      <c r="S103" s="278"/>
      <c r="U103" s="282"/>
      <c r="V103" s="283"/>
    </row>
    <row r="104" spans="1:22" x14ac:dyDescent="0.25">
      <c r="A104" s="265" t="s">
        <v>244</v>
      </c>
      <c r="B104" s="265" t="s">
        <v>245</v>
      </c>
      <c r="C104" s="280">
        <v>219.22480182575299</v>
      </c>
      <c r="D104" s="280">
        <v>174.13377299999999</v>
      </c>
      <c r="E104" s="280">
        <v>8.700265674319585</v>
      </c>
      <c r="F104" s="280">
        <v>0</v>
      </c>
      <c r="G104" s="284">
        <v>402.05884050007256</v>
      </c>
      <c r="H104" s="274">
        <v>193.64733022973999</v>
      </c>
      <c r="I104" s="272">
        <v>182.22487870800001</v>
      </c>
      <c r="J104" s="272">
        <v>3.573588</v>
      </c>
      <c r="K104" s="423">
        <v>0</v>
      </c>
      <c r="L104" s="423">
        <v>0</v>
      </c>
      <c r="M104" s="423">
        <v>10.448807533786328</v>
      </c>
      <c r="N104" s="423">
        <v>0</v>
      </c>
      <c r="O104" s="423">
        <v>0</v>
      </c>
      <c r="P104" s="423">
        <v>389.89460447152629</v>
      </c>
      <c r="Q104" s="276">
        <f t="shared" si="3"/>
        <v>-3.0254865216784332E-2</v>
      </c>
      <c r="R104" s="277"/>
      <c r="S104" s="278"/>
      <c r="U104" s="282"/>
      <c r="V104" s="283"/>
    </row>
    <row r="105" spans="1:22" x14ac:dyDescent="0.25">
      <c r="A105" s="265" t="s">
        <v>246</v>
      </c>
      <c r="B105" s="265" t="s">
        <v>1080</v>
      </c>
      <c r="C105" s="280">
        <v>13.282810423176</v>
      </c>
      <c r="D105" s="280">
        <v>15.183372199999999</v>
      </c>
      <c r="E105" s="280">
        <v>0</v>
      </c>
      <c r="F105" s="280">
        <v>0</v>
      </c>
      <c r="G105" s="284">
        <v>28.466182623176</v>
      </c>
      <c r="H105" s="274">
        <v>12.332139905843999</v>
      </c>
      <c r="I105" s="272">
        <v>15.860920320000002</v>
      </c>
      <c r="J105" s="272">
        <v>0</v>
      </c>
      <c r="K105" s="423">
        <v>0</v>
      </c>
      <c r="L105" s="423">
        <v>0</v>
      </c>
      <c r="M105" s="423">
        <v>0</v>
      </c>
      <c r="N105" s="423">
        <v>0</v>
      </c>
      <c r="O105" s="423">
        <v>6.0952048966590741E-3</v>
      </c>
      <c r="P105" s="423">
        <v>28.19915543074066</v>
      </c>
      <c r="Q105" s="276">
        <f t="shared" si="3"/>
        <v>-9.3805058433770183E-3</v>
      </c>
      <c r="R105" s="277"/>
      <c r="S105" s="278"/>
      <c r="U105" s="282"/>
      <c r="V105" s="283"/>
    </row>
    <row r="106" spans="1:22" x14ac:dyDescent="0.25">
      <c r="A106" s="265" t="s">
        <v>248</v>
      </c>
      <c r="B106" s="265" t="s">
        <v>249</v>
      </c>
      <c r="C106" s="280">
        <v>135.14275226799899</v>
      </c>
      <c r="D106" s="280">
        <v>110.86429</v>
      </c>
      <c r="E106" s="280">
        <v>9.048005928875126</v>
      </c>
      <c r="F106" s="280">
        <v>0</v>
      </c>
      <c r="G106" s="284">
        <v>255.05504819687411</v>
      </c>
      <c r="H106" s="274">
        <v>118.936266805202</v>
      </c>
      <c r="I106" s="272">
        <v>115.86317415300002</v>
      </c>
      <c r="J106" s="272">
        <v>0</v>
      </c>
      <c r="K106" s="423">
        <v>0</v>
      </c>
      <c r="L106" s="423">
        <v>0</v>
      </c>
      <c r="M106" s="423">
        <v>9.853233002555962</v>
      </c>
      <c r="N106" s="423">
        <v>0</v>
      </c>
      <c r="O106" s="423">
        <v>0</v>
      </c>
      <c r="P106" s="423">
        <v>244.65267396075797</v>
      </c>
      <c r="Q106" s="276">
        <f t="shared" si="3"/>
        <v>-4.0784820020839829E-2</v>
      </c>
      <c r="R106" s="277"/>
      <c r="S106" s="278"/>
      <c r="U106" s="282"/>
      <c r="V106" s="283"/>
    </row>
    <row r="107" spans="1:22" x14ac:dyDescent="0.25">
      <c r="A107" s="265" t="s">
        <v>250</v>
      </c>
      <c r="B107" s="265" t="s">
        <v>251</v>
      </c>
      <c r="C107" s="280">
        <v>3.9953711459119998</v>
      </c>
      <c r="D107" s="280">
        <v>4.0172999999999996</v>
      </c>
      <c r="E107" s="280">
        <v>1.757837843404753</v>
      </c>
      <c r="F107" s="280">
        <v>3.0924550808527615E-2</v>
      </c>
      <c r="G107" s="284">
        <v>9.8014335401252808</v>
      </c>
      <c r="H107" s="274">
        <v>3.4058510459270002</v>
      </c>
      <c r="I107" s="272">
        <v>4.0768736939999988</v>
      </c>
      <c r="J107" s="272">
        <v>0</v>
      </c>
      <c r="K107" s="423">
        <v>0</v>
      </c>
      <c r="L107" s="423">
        <v>0</v>
      </c>
      <c r="M107" s="423">
        <v>2.025875732081889</v>
      </c>
      <c r="N107" s="423">
        <v>0.16060815097332087</v>
      </c>
      <c r="O107" s="423">
        <v>0</v>
      </c>
      <c r="P107" s="423">
        <v>9.6692086229822092</v>
      </c>
      <c r="Q107" s="276">
        <f t="shared" si="3"/>
        <v>-1.3490365118711156E-2</v>
      </c>
      <c r="R107" s="277"/>
      <c r="S107" s="278"/>
      <c r="U107" s="282"/>
      <c r="V107" s="283"/>
    </row>
    <row r="108" spans="1:22" x14ac:dyDescent="0.25">
      <c r="A108" s="265" t="s">
        <v>252</v>
      </c>
      <c r="B108" s="265" t="s">
        <v>253</v>
      </c>
      <c r="C108" s="280">
        <v>4.4679753767159998</v>
      </c>
      <c r="D108" s="280">
        <v>6.7330896600000001</v>
      </c>
      <c r="E108" s="280">
        <v>3.0231927919664194</v>
      </c>
      <c r="F108" s="280">
        <v>4.3168767944060105E-2</v>
      </c>
      <c r="G108" s="284">
        <v>14.267426596626478</v>
      </c>
      <c r="H108" s="274">
        <v>3.6438740176859996</v>
      </c>
      <c r="I108" s="272">
        <v>7.0062318592800006</v>
      </c>
      <c r="J108" s="272">
        <v>0</v>
      </c>
      <c r="K108" s="423">
        <v>0.14464190471999955</v>
      </c>
      <c r="L108" s="423">
        <v>0</v>
      </c>
      <c r="M108" s="423">
        <v>4.3809771297520532</v>
      </c>
      <c r="N108" s="423">
        <v>0.2241990851288283</v>
      </c>
      <c r="O108" s="423">
        <v>6.2355926732322195E-2</v>
      </c>
      <c r="P108" s="423">
        <v>15.462279923299207</v>
      </c>
      <c r="Q108" s="276">
        <f t="shared" si="3"/>
        <v>8.3746940527820835E-2</v>
      </c>
      <c r="R108" s="277"/>
      <c r="S108" s="278"/>
      <c r="U108" s="282"/>
      <c r="V108" s="283"/>
    </row>
    <row r="109" spans="1:22" x14ac:dyDescent="0.25">
      <c r="A109" s="265" t="s">
        <v>254</v>
      </c>
      <c r="B109" s="265" t="s">
        <v>255</v>
      </c>
      <c r="C109" s="280">
        <v>2.2338063957690002</v>
      </c>
      <c r="D109" s="280">
        <v>7.3737165400000002</v>
      </c>
      <c r="E109" s="280">
        <v>0.80923675788678162</v>
      </c>
      <c r="F109" s="280">
        <v>0</v>
      </c>
      <c r="G109" s="284">
        <v>10.416759693655782</v>
      </c>
      <c r="H109" s="274">
        <v>1.526947465741</v>
      </c>
      <c r="I109" s="272">
        <v>7.5992363135999996</v>
      </c>
      <c r="J109" s="272">
        <v>0</v>
      </c>
      <c r="K109" s="423">
        <v>3.5115366399999792E-2</v>
      </c>
      <c r="L109" s="423">
        <v>0</v>
      </c>
      <c r="M109" s="423">
        <v>1.1579154830048655</v>
      </c>
      <c r="N109" s="423">
        <v>0</v>
      </c>
      <c r="O109" s="423">
        <v>0.14542471879760743</v>
      </c>
      <c r="P109" s="423">
        <v>10.464639347543473</v>
      </c>
      <c r="Q109" s="276">
        <f t="shared" si="3"/>
        <v>4.596405724598851E-3</v>
      </c>
      <c r="R109" s="277"/>
      <c r="S109" s="278"/>
      <c r="U109" s="282"/>
      <c r="V109" s="283"/>
    </row>
    <row r="110" spans="1:22" x14ac:dyDescent="0.25">
      <c r="A110" s="265" t="s">
        <v>256</v>
      </c>
      <c r="B110" s="265" t="s">
        <v>257</v>
      </c>
      <c r="C110" s="280">
        <v>3.1809557453539998</v>
      </c>
      <c r="D110" s="280">
        <v>6.5012259999999999</v>
      </c>
      <c r="E110" s="280">
        <v>2.650635005276671</v>
      </c>
      <c r="F110" s="280">
        <v>0</v>
      </c>
      <c r="G110" s="284">
        <v>12.332816750630672</v>
      </c>
      <c r="H110" s="274">
        <v>2.4686039407379998</v>
      </c>
      <c r="I110" s="272">
        <v>6.5428435800000004</v>
      </c>
      <c r="J110" s="272">
        <v>0</v>
      </c>
      <c r="K110" s="423">
        <v>0</v>
      </c>
      <c r="L110" s="423">
        <v>0</v>
      </c>
      <c r="M110" s="423">
        <v>3.3444977333496446</v>
      </c>
      <c r="N110" s="423">
        <v>0</v>
      </c>
      <c r="O110" s="423">
        <v>9.6440559849453822E-2</v>
      </c>
      <c r="P110" s="423">
        <v>12.452385813937099</v>
      </c>
      <c r="Q110" s="276">
        <f t="shared" si="3"/>
        <v>9.6951950007944099E-3</v>
      </c>
      <c r="R110" s="277"/>
      <c r="S110" s="278"/>
      <c r="U110" s="282"/>
      <c r="V110" s="283"/>
    </row>
    <row r="111" spans="1:22" x14ac:dyDescent="0.25">
      <c r="A111" s="265" t="s">
        <v>258</v>
      </c>
      <c r="B111" s="265" t="s">
        <v>259</v>
      </c>
      <c r="C111" s="280">
        <v>4.621875065687</v>
      </c>
      <c r="D111" s="280">
        <v>8.8006709999999995</v>
      </c>
      <c r="E111" s="280">
        <v>2.797702962502397</v>
      </c>
      <c r="F111" s="280">
        <v>0</v>
      </c>
      <c r="G111" s="284">
        <v>16.220249028189397</v>
      </c>
      <c r="H111" s="274">
        <v>3.6343316417040001</v>
      </c>
      <c r="I111" s="272">
        <v>8.9300467530000009</v>
      </c>
      <c r="J111" s="272">
        <v>0</v>
      </c>
      <c r="K111" s="423">
        <v>0</v>
      </c>
      <c r="L111" s="423">
        <v>0</v>
      </c>
      <c r="M111" s="423">
        <v>3.6077900658511743</v>
      </c>
      <c r="N111" s="423">
        <v>0</v>
      </c>
      <c r="O111" s="423">
        <v>0.12030845522238537</v>
      </c>
      <c r="P111" s="423">
        <v>16.292476915777559</v>
      </c>
      <c r="Q111" s="276">
        <f t="shared" si="3"/>
        <v>4.4529456645601151E-3</v>
      </c>
      <c r="R111" s="277"/>
      <c r="S111" s="278"/>
      <c r="U111" s="282"/>
      <c r="V111" s="283"/>
    </row>
    <row r="112" spans="1:22" x14ac:dyDescent="0.25">
      <c r="A112" s="265" t="s">
        <v>260</v>
      </c>
      <c r="B112" s="286" t="s">
        <v>261</v>
      </c>
      <c r="C112" s="280">
        <v>9.8770833561940012</v>
      </c>
      <c r="D112" s="280">
        <v>5.0349259999999996</v>
      </c>
      <c r="E112" s="280">
        <v>1.9850184180875339</v>
      </c>
      <c r="F112" s="280">
        <v>0.12712847249523804</v>
      </c>
      <c r="G112" s="284">
        <v>17.024156246776773</v>
      </c>
      <c r="H112" s="274">
        <v>8.7799549346540005</v>
      </c>
      <c r="I112" s="272">
        <v>5.2723967320799998</v>
      </c>
      <c r="J112" s="272">
        <v>0</v>
      </c>
      <c r="K112" s="423">
        <v>0.10627741691999969</v>
      </c>
      <c r="L112" s="423">
        <v>0</v>
      </c>
      <c r="M112" s="423">
        <v>2.4750648320683513</v>
      </c>
      <c r="N112" s="423">
        <v>0.66024787328172019</v>
      </c>
      <c r="O112" s="423">
        <v>0</v>
      </c>
      <c r="P112" s="423">
        <v>17.293941789004073</v>
      </c>
      <c r="Q112" s="276">
        <f t="shared" si="3"/>
        <v>1.584721958119828E-2</v>
      </c>
      <c r="R112" s="277"/>
      <c r="S112" s="278"/>
      <c r="U112" s="282"/>
      <c r="V112" s="283"/>
    </row>
    <row r="113" spans="1:22" x14ac:dyDescent="0.25">
      <c r="A113" s="265" t="s">
        <v>262</v>
      </c>
      <c r="B113" s="265" t="s">
        <v>263</v>
      </c>
      <c r="C113" s="280">
        <v>3.9306210690430001</v>
      </c>
      <c r="D113" s="280">
        <v>3.6349390000000001</v>
      </c>
      <c r="E113" s="280">
        <v>2.0244218292147678</v>
      </c>
      <c r="F113" s="280">
        <v>6.4484461477910737E-3</v>
      </c>
      <c r="G113" s="284">
        <v>9.5964303444055599</v>
      </c>
      <c r="H113" s="274">
        <v>3.3739964869130006</v>
      </c>
      <c r="I113" s="272">
        <v>3.7942843320000001</v>
      </c>
      <c r="J113" s="272">
        <v>0</v>
      </c>
      <c r="K113" s="423">
        <v>7.6022268000000032E-2</v>
      </c>
      <c r="L113" s="423">
        <v>0</v>
      </c>
      <c r="M113" s="423">
        <v>2.6311068647541003</v>
      </c>
      <c r="N113" s="423">
        <v>3.3490317090140741E-2</v>
      </c>
      <c r="O113" s="423">
        <v>0</v>
      </c>
      <c r="P113" s="423">
        <v>9.9089002687572432</v>
      </c>
      <c r="Q113" s="276">
        <f t="shared" si="3"/>
        <v>3.2561057928570669E-2</v>
      </c>
      <c r="R113" s="277"/>
      <c r="S113" s="278"/>
      <c r="U113" s="282"/>
      <c r="V113" s="283"/>
    </row>
    <row r="114" spans="1:22" x14ac:dyDescent="0.25">
      <c r="A114" s="265" t="s">
        <v>264</v>
      </c>
      <c r="B114" s="265" t="s">
        <v>265</v>
      </c>
      <c r="C114" s="280">
        <v>95.850032537309005</v>
      </c>
      <c r="D114" s="280">
        <v>132.56742</v>
      </c>
      <c r="E114" s="280">
        <v>5.3662168527941168</v>
      </c>
      <c r="F114" s="280">
        <v>0.3569848278575054</v>
      </c>
      <c r="G114" s="284">
        <v>234.14065421796062</v>
      </c>
      <c r="H114" s="274">
        <v>80.887473183053004</v>
      </c>
      <c r="I114" s="272">
        <v>137.85865314200001</v>
      </c>
      <c r="J114" s="272">
        <v>2.6951320000000001</v>
      </c>
      <c r="K114" s="423">
        <v>0</v>
      </c>
      <c r="L114" s="423">
        <v>0</v>
      </c>
      <c r="M114" s="423">
        <v>6.2473875835799975</v>
      </c>
      <c r="N114" s="423">
        <v>1.854017976937367</v>
      </c>
      <c r="O114" s="423">
        <v>0.75302682618100503</v>
      </c>
      <c r="P114" s="423">
        <v>230.2956907117514</v>
      </c>
      <c r="Q114" s="276">
        <f t="shared" si="3"/>
        <v>-1.6421597176498715E-2</v>
      </c>
      <c r="R114" s="277"/>
      <c r="S114" s="278"/>
      <c r="U114" s="282"/>
      <c r="V114" s="283"/>
    </row>
    <row r="115" spans="1:22" x14ac:dyDescent="0.25">
      <c r="A115" s="265" t="s">
        <v>266</v>
      </c>
      <c r="B115" s="265" t="s">
        <v>267</v>
      </c>
      <c r="C115" s="280">
        <v>5.2808475205229994</v>
      </c>
      <c r="D115" s="280">
        <v>6.2071300000000003</v>
      </c>
      <c r="E115" s="280">
        <v>1.9268004661399869</v>
      </c>
      <c r="F115" s="280">
        <v>0</v>
      </c>
      <c r="G115" s="284">
        <v>13.414777986662987</v>
      </c>
      <c r="H115" s="274">
        <v>4.4356370366290001</v>
      </c>
      <c r="I115" s="272">
        <v>6.3280428059999991</v>
      </c>
      <c r="J115" s="272">
        <v>0</v>
      </c>
      <c r="K115" s="423">
        <v>0</v>
      </c>
      <c r="L115" s="423">
        <v>0</v>
      </c>
      <c r="M115" s="423">
        <v>2.1829499980234064</v>
      </c>
      <c r="N115" s="423">
        <v>0</v>
      </c>
      <c r="O115" s="423">
        <v>1.4848753068027578E-2</v>
      </c>
      <c r="P115" s="423">
        <v>12.961478593720436</v>
      </c>
      <c r="Q115" s="276">
        <f t="shared" si="3"/>
        <v>-3.3791046962776572E-2</v>
      </c>
      <c r="R115" s="277"/>
      <c r="S115" s="278"/>
      <c r="U115" s="282"/>
      <c r="V115" s="283"/>
    </row>
    <row r="116" spans="1:22" x14ac:dyDescent="0.25">
      <c r="A116" s="265" t="s">
        <v>268</v>
      </c>
      <c r="B116" s="265" t="s">
        <v>269</v>
      </c>
      <c r="C116" s="280">
        <v>137.004592152653</v>
      </c>
      <c r="D116" s="280">
        <v>227.220731</v>
      </c>
      <c r="E116" s="280">
        <v>2.4989549929715267</v>
      </c>
      <c r="F116" s="280">
        <v>0</v>
      </c>
      <c r="G116" s="284">
        <v>366.72427814562451</v>
      </c>
      <c r="H116" s="274">
        <v>113.80459501356302</v>
      </c>
      <c r="I116" s="272">
        <v>237.97519069850009</v>
      </c>
      <c r="J116" s="272">
        <v>4.6562994414999306</v>
      </c>
      <c r="K116" s="423">
        <v>0</v>
      </c>
      <c r="L116" s="423">
        <v>0</v>
      </c>
      <c r="M116" s="423">
        <v>2.8786874418285096</v>
      </c>
      <c r="N116" s="423">
        <v>0</v>
      </c>
      <c r="O116" s="423">
        <v>2.7037355419281113</v>
      </c>
      <c r="P116" s="423">
        <v>362.01850813731966</v>
      </c>
      <c r="Q116" s="276">
        <f t="shared" si="3"/>
        <v>-1.2831902027594211E-2</v>
      </c>
      <c r="R116" s="277"/>
      <c r="S116" s="278"/>
      <c r="U116" s="282"/>
      <c r="V116" s="283"/>
    </row>
    <row r="117" spans="1:22" x14ac:dyDescent="0.25">
      <c r="A117" s="265" t="s">
        <v>270</v>
      </c>
      <c r="B117" s="265" t="s">
        <v>1081</v>
      </c>
      <c r="C117" s="280">
        <v>14.560762866008</v>
      </c>
      <c r="D117" s="280">
        <v>23.170178</v>
      </c>
      <c r="E117" s="280">
        <v>0</v>
      </c>
      <c r="F117" s="280">
        <v>0</v>
      </c>
      <c r="G117" s="284">
        <v>37.730940866007998</v>
      </c>
      <c r="H117" s="274">
        <v>13.300681955288001</v>
      </c>
      <c r="I117" s="272">
        <v>24.280177791999993</v>
      </c>
      <c r="J117" s="272">
        <v>0</v>
      </c>
      <c r="K117" s="423">
        <v>0</v>
      </c>
      <c r="L117" s="423">
        <v>0</v>
      </c>
      <c r="M117" s="423">
        <v>0</v>
      </c>
      <c r="N117" s="423">
        <v>0</v>
      </c>
      <c r="O117" s="423">
        <v>9.6834239015289689E-2</v>
      </c>
      <c r="P117" s="423">
        <v>37.677693986303282</v>
      </c>
      <c r="Q117" s="276">
        <f t="shared" si="3"/>
        <v>-1.4112258661613808E-3</v>
      </c>
      <c r="R117" s="277"/>
      <c r="S117" s="278"/>
      <c r="U117" s="282"/>
      <c r="V117" s="283"/>
    </row>
    <row r="118" spans="1:22" x14ac:dyDescent="0.25">
      <c r="A118" s="265" t="s">
        <v>272</v>
      </c>
      <c r="B118" s="265" t="s">
        <v>273</v>
      </c>
      <c r="C118" s="280">
        <v>6.0786664546910005</v>
      </c>
      <c r="D118" s="280">
        <v>7.2994000000000003</v>
      </c>
      <c r="E118" s="280">
        <v>1.0750221871577101</v>
      </c>
      <c r="F118" s="280">
        <v>0</v>
      </c>
      <c r="G118" s="284">
        <v>14.453088641848712</v>
      </c>
      <c r="H118" s="274">
        <v>5.0943955504760003</v>
      </c>
      <c r="I118" s="272">
        <v>7.679329911</v>
      </c>
      <c r="J118" s="272">
        <v>0</v>
      </c>
      <c r="K118" s="423">
        <v>0</v>
      </c>
      <c r="L118" s="423">
        <v>0</v>
      </c>
      <c r="M118" s="423">
        <v>1.1726338830537437</v>
      </c>
      <c r="N118" s="423">
        <v>0</v>
      </c>
      <c r="O118" s="423">
        <v>3.0605218606561804E-2</v>
      </c>
      <c r="P118" s="423">
        <v>13.976964563136304</v>
      </c>
      <c r="Q118" s="276">
        <f t="shared" si="3"/>
        <v>-3.294272182997604E-2</v>
      </c>
      <c r="R118" s="277"/>
      <c r="S118" s="278"/>
      <c r="U118" s="282"/>
      <c r="V118" s="283"/>
    </row>
    <row r="119" spans="1:22" x14ac:dyDescent="0.25">
      <c r="A119" s="265" t="s">
        <v>274</v>
      </c>
      <c r="B119" s="265" t="s">
        <v>275</v>
      </c>
      <c r="C119" s="280">
        <v>4.2834751526070001</v>
      </c>
      <c r="D119" s="280">
        <v>5.5488799999999996</v>
      </c>
      <c r="E119" s="280">
        <v>2.2591874624984665</v>
      </c>
      <c r="F119" s="280">
        <v>0</v>
      </c>
      <c r="G119" s="284">
        <v>12.091542615105467</v>
      </c>
      <c r="H119" s="274">
        <v>3.5600745678230004</v>
      </c>
      <c r="I119" s="272">
        <v>5.6367265269999995</v>
      </c>
      <c r="J119" s="272">
        <v>0</v>
      </c>
      <c r="K119" s="423">
        <v>0</v>
      </c>
      <c r="L119" s="423">
        <v>0</v>
      </c>
      <c r="M119" s="423">
        <v>2.6772359479760293</v>
      </c>
      <c r="N119" s="423">
        <v>0</v>
      </c>
      <c r="O119" s="423">
        <v>2.8570068464211354E-2</v>
      </c>
      <c r="P119" s="423">
        <v>11.90260711126324</v>
      </c>
      <c r="Q119" s="276">
        <f t="shared" si="3"/>
        <v>-1.5625425957329742E-2</v>
      </c>
      <c r="R119" s="277"/>
      <c r="S119" s="278"/>
      <c r="U119" s="282"/>
      <c r="V119" s="283"/>
    </row>
    <row r="120" spans="1:22" x14ac:dyDescent="0.25">
      <c r="A120" s="265" t="s">
        <v>276</v>
      </c>
      <c r="B120" s="265" t="s">
        <v>277</v>
      </c>
      <c r="C120" s="280">
        <v>2.7463837889749998</v>
      </c>
      <c r="D120" s="280">
        <v>3.618973</v>
      </c>
      <c r="E120" s="280">
        <v>0.72189247822990055</v>
      </c>
      <c r="F120" s="280">
        <v>0.12967156082390188</v>
      </c>
      <c r="G120" s="284">
        <v>7.216920828028802</v>
      </c>
      <c r="H120" s="274">
        <v>2.2780623388199999</v>
      </c>
      <c r="I120" s="272">
        <v>3.719297283</v>
      </c>
      <c r="J120" s="272">
        <v>0</v>
      </c>
      <c r="K120" s="423">
        <v>0</v>
      </c>
      <c r="L120" s="423">
        <v>0</v>
      </c>
      <c r="M120" s="423">
        <v>0.99075540554848585</v>
      </c>
      <c r="N120" s="423">
        <v>0.673455525569297</v>
      </c>
      <c r="O120" s="423">
        <v>1.8284984772024813E-2</v>
      </c>
      <c r="P120" s="423">
        <v>7.6798555377098081</v>
      </c>
      <c r="Q120" s="276">
        <f t="shared" si="3"/>
        <v>6.4145737595329821E-2</v>
      </c>
      <c r="R120" s="277"/>
      <c r="S120" s="278"/>
      <c r="U120" s="282"/>
      <c r="V120" s="283"/>
    </row>
    <row r="121" spans="1:22" x14ac:dyDescent="0.25">
      <c r="A121" s="265" t="s">
        <v>278</v>
      </c>
      <c r="B121" s="265" t="s">
        <v>279</v>
      </c>
      <c r="C121" s="280">
        <v>4.0216290857579997</v>
      </c>
      <c r="D121" s="280">
        <v>12.607601000000001</v>
      </c>
      <c r="E121" s="280">
        <v>2.4559797830710717</v>
      </c>
      <c r="F121" s="280">
        <v>0</v>
      </c>
      <c r="G121" s="284">
        <v>19.085209868829072</v>
      </c>
      <c r="H121" s="274">
        <v>2.798158759284</v>
      </c>
      <c r="I121" s="272">
        <v>12.954474000000001</v>
      </c>
      <c r="J121" s="272">
        <v>0</v>
      </c>
      <c r="K121" s="423">
        <v>0</v>
      </c>
      <c r="L121" s="423">
        <v>0</v>
      </c>
      <c r="M121" s="423">
        <v>2.9720947710188832</v>
      </c>
      <c r="N121" s="423">
        <v>0</v>
      </c>
      <c r="O121" s="423">
        <v>0.25622306148630325</v>
      </c>
      <c r="P121" s="423">
        <v>18.980950591789188</v>
      </c>
      <c r="Q121" s="276">
        <f t="shared" si="3"/>
        <v>-5.4628310485683729E-3</v>
      </c>
      <c r="R121" s="277"/>
      <c r="S121" s="278"/>
      <c r="U121" s="282"/>
      <c r="V121" s="283"/>
    </row>
    <row r="122" spans="1:22" x14ac:dyDescent="0.25">
      <c r="A122" s="265" t="s">
        <v>280</v>
      </c>
      <c r="B122" s="265" t="s">
        <v>281</v>
      </c>
      <c r="C122" s="280">
        <v>129.55286324773101</v>
      </c>
      <c r="D122" s="280">
        <v>100.9166</v>
      </c>
      <c r="E122" s="280">
        <v>4.0505344592349317</v>
      </c>
      <c r="F122" s="280">
        <v>0</v>
      </c>
      <c r="G122" s="284">
        <v>234.51999770696597</v>
      </c>
      <c r="H122" s="274">
        <v>114.427316625012</v>
      </c>
      <c r="I122" s="272">
        <v>105.83918189000001</v>
      </c>
      <c r="J122" s="272">
        <v>2.0754999999999999</v>
      </c>
      <c r="K122" s="423">
        <v>0</v>
      </c>
      <c r="L122" s="423">
        <v>0</v>
      </c>
      <c r="M122" s="423">
        <v>5.1201530134945976</v>
      </c>
      <c r="N122" s="423">
        <v>0</v>
      </c>
      <c r="O122" s="423">
        <v>0</v>
      </c>
      <c r="P122" s="423">
        <v>227.46215152850661</v>
      </c>
      <c r="Q122" s="276">
        <f t="shared" si="3"/>
        <v>-3.0094858636653177E-2</v>
      </c>
      <c r="R122" s="277"/>
      <c r="S122" s="278"/>
      <c r="U122" s="282"/>
      <c r="V122" s="283"/>
    </row>
    <row r="123" spans="1:22" x14ac:dyDescent="0.25">
      <c r="A123" s="265" t="s">
        <v>282</v>
      </c>
      <c r="B123" s="265" t="s">
        <v>283</v>
      </c>
      <c r="C123" s="280">
        <v>5.5508892327610004</v>
      </c>
      <c r="D123" s="280">
        <v>7.6164740000000002</v>
      </c>
      <c r="E123" s="280">
        <v>2.1056279169624923</v>
      </c>
      <c r="F123" s="280">
        <v>0</v>
      </c>
      <c r="G123" s="284">
        <v>15.272991149723493</v>
      </c>
      <c r="H123" s="274">
        <v>4.5821204978220003</v>
      </c>
      <c r="I123" s="272">
        <v>7.774392906000001</v>
      </c>
      <c r="J123" s="272">
        <v>0</v>
      </c>
      <c r="K123" s="423">
        <v>0</v>
      </c>
      <c r="L123" s="423">
        <v>0</v>
      </c>
      <c r="M123" s="423">
        <v>2.6838546559627372</v>
      </c>
      <c r="N123" s="423">
        <v>0</v>
      </c>
      <c r="O123" s="423">
        <v>5.3545373604636112E-2</v>
      </c>
      <c r="P123" s="423">
        <v>15.093913433389375</v>
      </c>
      <c r="Q123" s="276">
        <f t="shared" si="3"/>
        <v>-1.1725124082021088E-2</v>
      </c>
      <c r="R123" s="277"/>
      <c r="S123" s="278"/>
      <c r="U123" s="282"/>
      <c r="V123" s="283"/>
    </row>
    <row r="124" spans="1:22" x14ac:dyDescent="0.25">
      <c r="A124" s="265" t="s">
        <v>284</v>
      </c>
      <c r="B124" s="265" t="s">
        <v>285</v>
      </c>
      <c r="C124" s="280">
        <v>2.295693604422</v>
      </c>
      <c r="D124" s="280">
        <v>5.5813170000000003</v>
      </c>
      <c r="E124" s="280">
        <v>1.9623094165689177</v>
      </c>
      <c r="F124" s="280">
        <v>0</v>
      </c>
      <c r="G124" s="284">
        <v>9.8393200209909182</v>
      </c>
      <c r="H124" s="274">
        <v>1.716154522569</v>
      </c>
      <c r="I124" s="272">
        <v>5.7836357424000004</v>
      </c>
      <c r="J124" s="272">
        <v>0</v>
      </c>
      <c r="K124" s="423">
        <v>4.5062202599999157E-2</v>
      </c>
      <c r="L124" s="423">
        <v>0</v>
      </c>
      <c r="M124" s="423">
        <v>2.1195880958219142</v>
      </c>
      <c r="N124" s="423">
        <v>0</v>
      </c>
      <c r="O124" s="423">
        <v>9.2965071240600453E-2</v>
      </c>
      <c r="P124" s="423">
        <v>9.7574056346315139</v>
      </c>
      <c r="Q124" s="276">
        <f t="shared" si="3"/>
        <v>-8.3252080615988655E-3</v>
      </c>
      <c r="R124" s="277"/>
      <c r="S124" s="278"/>
      <c r="U124" s="282"/>
      <c r="V124" s="283"/>
    </row>
    <row r="125" spans="1:22" x14ac:dyDescent="0.25">
      <c r="A125" s="265" t="s">
        <v>286</v>
      </c>
      <c r="B125" s="265" t="s">
        <v>287</v>
      </c>
      <c r="C125" s="280">
        <v>5.4559971176559996</v>
      </c>
      <c r="D125" s="280">
        <v>5.2525899999999996</v>
      </c>
      <c r="E125" s="280">
        <v>1.3309854845387936</v>
      </c>
      <c r="F125" s="280">
        <v>0</v>
      </c>
      <c r="G125" s="284">
        <v>12.039572602194792</v>
      </c>
      <c r="H125" s="274">
        <v>4.6681290979500005</v>
      </c>
      <c r="I125" s="272">
        <v>5.4536664329400004</v>
      </c>
      <c r="J125" s="272">
        <v>0</v>
      </c>
      <c r="K125" s="423">
        <v>5.419886406000031E-2</v>
      </c>
      <c r="L125" s="423">
        <v>0</v>
      </c>
      <c r="M125" s="423">
        <v>1.5909779613994413</v>
      </c>
      <c r="N125" s="423">
        <v>0</v>
      </c>
      <c r="O125" s="423">
        <v>0</v>
      </c>
      <c r="P125" s="423">
        <v>11.766972356349441</v>
      </c>
      <c r="Q125" s="276">
        <f t="shared" si="3"/>
        <v>-2.2642020182315759E-2</v>
      </c>
      <c r="R125" s="277"/>
      <c r="S125" s="278"/>
      <c r="U125" s="282"/>
      <c r="V125" s="283"/>
    </row>
    <row r="126" spans="1:22" x14ac:dyDescent="0.25">
      <c r="A126" s="265" t="s">
        <v>290</v>
      </c>
      <c r="B126" s="265" t="s">
        <v>863</v>
      </c>
      <c r="C126" s="280">
        <v>335.29107150780601</v>
      </c>
      <c r="D126" s="280">
        <v>539.13778300000001</v>
      </c>
      <c r="E126" s="280">
        <v>6.4263862762262542</v>
      </c>
      <c r="F126" s="280">
        <v>0</v>
      </c>
      <c r="G126" s="284">
        <v>880.85524078403228</v>
      </c>
      <c r="H126" s="274">
        <v>279.59272865969996</v>
      </c>
      <c r="I126" s="272">
        <v>559.21211781099998</v>
      </c>
      <c r="J126" s="272">
        <v>10.988984</v>
      </c>
      <c r="K126" s="423">
        <v>0</v>
      </c>
      <c r="L126" s="423">
        <v>0</v>
      </c>
      <c r="M126" s="423">
        <v>7.8440952747895976</v>
      </c>
      <c r="N126" s="423">
        <v>0</v>
      </c>
      <c r="O126" s="423">
        <v>6.9603246691246961</v>
      </c>
      <c r="P126" s="423">
        <v>864.5982504146142</v>
      </c>
      <c r="Q126" s="276">
        <f t="shared" si="3"/>
        <v>-1.8455916042399934E-2</v>
      </c>
      <c r="R126" s="277"/>
      <c r="S126" s="278"/>
      <c r="U126" s="282"/>
      <c r="V126" s="283"/>
    </row>
    <row r="127" spans="1:22" x14ac:dyDescent="0.25">
      <c r="A127" s="265" t="s">
        <v>288</v>
      </c>
      <c r="B127" s="265" t="s">
        <v>1082</v>
      </c>
      <c r="C127" s="280">
        <v>31.739478692963001</v>
      </c>
      <c r="D127" s="280">
        <v>39.757759</v>
      </c>
      <c r="E127" s="280">
        <v>0</v>
      </c>
      <c r="F127" s="280">
        <v>0</v>
      </c>
      <c r="G127" s="284">
        <v>71.497237692962997</v>
      </c>
      <c r="H127" s="274">
        <v>29.351722058269001</v>
      </c>
      <c r="I127" s="272">
        <v>41.224030127999995</v>
      </c>
      <c r="J127" s="272">
        <v>0</v>
      </c>
      <c r="K127" s="423">
        <v>0</v>
      </c>
      <c r="L127" s="423">
        <v>0</v>
      </c>
      <c r="M127" s="423">
        <v>0</v>
      </c>
      <c r="N127" s="423">
        <v>0</v>
      </c>
      <c r="O127" s="423">
        <v>8.6639654860949933E-2</v>
      </c>
      <c r="P127" s="423">
        <v>70.662391841129946</v>
      </c>
      <c r="Q127" s="276">
        <f t="shared" si="3"/>
        <v>-1.1676616870405665E-2</v>
      </c>
      <c r="R127" s="277"/>
      <c r="S127" s="278"/>
      <c r="U127" s="282"/>
      <c r="V127" s="283"/>
    </row>
    <row r="128" spans="1:22" x14ac:dyDescent="0.25">
      <c r="A128" s="265" t="s">
        <v>292</v>
      </c>
      <c r="B128" s="265" t="s">
        <v>293</v>
      </c>
      <c r="C128" s="280">
        <v>6.635720166654</v>
      </c>
      <c r="D128" s="280">
        <v>4.6930079999999998</v>
      </c>
      <c r="E128" s="280">
        <v>3.541140870675676</v>
      </c>
      <c r="F128" s="280">
        <v>0</v>
      </c>
      <c r="G128" s="284">
        <v>14.869869037329675</v>
      </c>
      <c r="H128" s="274">
        <v>5.8022262119060004</v>
      </c>
      <c r="I128" s="272">
        <v>4.8803801790000003</v>
      </c>
      <c r="J128" s="272">
        <v>0</v>
      </c>
      <c r="K128" s="423">
        <v>8.1451271000000242E-2</v>
      </c>
      <c r="L128" s="423">
        <v>0</v>
      </c>
      <c r="M128" s="423">
        <v>4.2410985610562904</v>
      </c>
      <c r="N128" s="423">
        <v>0</v>
      </c>
      <c r="O128" s="423">
        <v>0</v>
      </c>
      <c r="P128" s="423">
        <v>15.005156222962293</v>
      </c>
      <c r="Q128" s="276">
        <f t="shared" si="3"/>
        <v>9.0980751271574345E-3</v>
      </c>
      <c r="R128" s="277"/>
      <c r="S128" s="278"/>
      <c r="U128" s="282"/>
      <c r="V128" s="283"/>
    </row>
    <row r="129" spans="1:22" x14ac:dyDescent="0.25">
      <c r="A129" s="265" t="s">
        <v>294</v>
      </c>
      <c r="B129" s="265" t="s">
        <v>295</v>
      </c>
      <c r="C129" s="280">
        <v>3.2623593997749998</v>
      </c>
      <c r="D129" s="280">
        <v>5.8373869999999997</v>
      </c>
      <c r="E129" s="280">
        <v>1.6537616844177008</v>
      </c>
      <c r="F129" s="280">
        <v>0</v>
      </c>
      <c r="G129" s="284">
        <v>10.753508084192701</v>
      </c>
      <c r="H129" s="274">
        <v>2.5928593903849997</v>
      </c>
      <c r="I129" s="272">
        <v>6.0078400390799995</v>
      </c>
      <c r="J129" s="272">
        <v>0</v>
      </c>
      <c r="K129" s="423">
        <v>9.2227714919999343E-2</v>
      </c>
      <c r="L129" s="423">
        <v>0</v>
      </c>
      <c r="M129" s="423">
        <v>2.0678623058969881</v>
      </c>
      <c r="N129" s="423">
        <v>0</v>
      </c>
      <c r="O129" s="423">
        <v>7.3895258253954987E-2</v>
      </c>
      <c r="P129" s="423">
        <v>10.834684708535942</v>
      </c>
      <c r="Q129" s="276">
        <f t="shared" si="3"/>
        <v>7.548850450260769E-3</v>
      </c>
      <c r="R129" s="277"/>
      <c r="S129" s="278"/>
      <c r="U129" s="282"/>
      <c r="V129" s="283"/>
    </row>
    <row r="130" spans="1:22" x14ac:dyDescent="0.25">
      <c r="A130" s="265" t="s">
        <v>296</v>
      </c>
      <c r="B130" s="265" t="s">
        <v>297</v>
      </c>
      <c r="C130" s="280">
        <v>6.0244155678890001</v>
      </c>
      <c r="D130" s="280">
        <v>6.7218540000000004</v>
      </c>
      <c r="E130" s="280">
        <v>1.5739585571458397</v>
      </c>
      <c r="F130" s="280">
        <v>0</v>
      </c>
      <c r="G130" s="284">
        <v>14.320228125034841</v>
      </c>
      <c r="H130" s="274">
        <v>5.0866281592650004</v>
      </c>
      <c r="I130" s="272">
        <v>6.9968794499999998</v>
      </c>
      <c r="J130" s="272">
        <v>0</v>
      </c>
      <c r="K130" s="423">
        <v>0</v>
      </c>
      <c r="L130" s="423">
        <v>0</v>
      </c>
      <c r="M130" s="423">
        <v>2.0500321998908415</v>
      </c>
      <c r="N130" s="423">
        <v>0</v>
      </c>
      <c r="O130" s="423">
        <v>1.5808248177118448E-3</v>
      </c>
      <c r="P130" s="423">
        <v>14.135120633973553</v>
      </c>
      <c r="Q130" s="276">
        <f t="shared" si="3"/>
        <v>-1.2926294849848086E-2</v>
      </c>
      <c r="R130" s="277"/>
      <c r="S130" s="278"/>
      <c r="U130" s="282"/>
      <c r="V130" s="283"/>
    </row>
    <row r="131" spans="1:22" x14ac:dyDescent="0.25">
      <c r="A131" s="265" t="s">
        <v>298</v>
      </c>
      <c r="B131" s="265" t="s">
        <v>299</v>
      </c>
      <c r="C131" s="280">
        <v>3.2454811081389998</v>
      </c>
      <c r="D131" s="280">
        <v>2.2883909999999998</v>
      </c>
      <c r="E131" s="280">
        <v>2.4430997074615233</v>
      </c>
      <c r="F131" s="280">
        <v>4.1801195984064159E-3</v>
      </c>
      <c r="G131" s="284">
        <v>7.9811519351989295</v>
      </c>
      <c r="H131" s="274">
        <v>2.8383348794870003</v>
      </c>
      <c r="I131" s="272">
        <v>2.3648816969999999</v>
      </c>
      <c r="J131" s="272">
        <v>0</v>
      </c>
      <c r="K131" s="423">
        <v>0</v>
      </c>
      <c r="L131" s="423">
        <v>0</v>
      </c>
      <c r="M131" s="423">
        <v>2.6478507727710356</v>
      </c>
      <c r="N131" s="423">
        <v>2.1709653398175262E-2</v>
      </c>
      <c r="O131" s="423">
        <v>0</v>
      </c>
      <c r="P131" s="423">
        <v>7.8727770026562105</v>
      </c>
      <c r="Q131" s="276">
        <f t="shared" si="3"/>
        <v>-1.3578858468381916E-2</v>
      </c>
      <c r="R131" s="277"/>
      <c r="S131" s="278"/>
      <c r="U131" s="282"/>
      <c r="V131" s="283"/>
    </row>
    <row r="132" spans="1:22" x14ac:dyDescent="0.25">
      <c r="A132" s="265" t="s">
        <v>300</v>
      </c>
      <c r="B132" s="265" t="s">
        <v>301</v>
      </c>
      <c r="C132" s="280">
        <v>4.2548791713289997</v>
      </c>
      <c r="D132" s="280">
        <v>4.3811</v>
      </c>
      <c r="E132" s="280">
        <v>1.5312804744893582</v>
      </c>
      <c r="F132" s="280">
        <v>2.3965124963604961E-2</v>
      </c>
      <c r="G132" s="284">
        <v>10.191224770781963</v>
      </c>
      <c r="H132" s="274">
        <v>3.6195001308279995</v>
      </c>
      <c r="I132" s="272">
        <v>4.5775383600000001</v>
      </c>
      <c r="J132" s="272">
        <v>0</v>
      </c>
      <c r="K132" s="423">
        <v>0</v>
      </c>
      <c r="L132" s="423">
        <v>0</v>
      </c>
      <c r="M132" s="423">
        <v>2.0868979337494293</v>
      </c>
      <c r="N132" s="423">
        <v>0.12446403610130319</v>
      </c>
      <c r="O132" s="423">
        <v>0</v>
      </c>
      <c r="P132" s="423">
        <v>10.408400460678731</v>
      </c>
      <c r="Q132" s="276">
        <f t="shared" si="3"/>
        <v>2.1310067708388392E-2</v>
      </c>
      <c r="R132" s="277"/>
      <c r="S132" s="278"/>
      <c r="U132" s="282"/>
      <c r="V132" s="283"/>
    </row>
    <row r="133" spans="1:22" x14ac:dyDescent="0.25">
      <c r="A133" s="265" t="s">
        <v>302</v>
      </c>
      <c r="B133" s="265" t="s">
        <v>303</v>
      </c>
      <c r="C133" s="280">
        <v>3.2580279844639999</v>
      </c>
      <c r="D133" s="280">
        <v>5.2532120000000004</v>
      </c>
      <c r="E133" s="280">
        <v>1.6596855185749704</v>
      </c>
      <c r="F133" s="280">
        <v>0</v>
      </c>
      <c r="G133" s="284">
        <v>10.170925503038971</v>
      </c>
      <c r="H133" s="274">
        <v>2.631826440028</v>
      </c>
      <c r="I133" s="272">
        <v>5.4477232325999996</v>
      </c>
      <c r="J133" s="272">
        <v>0</v>
      </c>
      <c r="K133" s="423">
        <v>3.6341957400000478E-2</v>
      </c>
      <c r="L133" s="423">
        <v>0</v>
      </c>
      <c r="M133" s="423">
        <v>1.8628838454395591</v>
      </c>
      <c r="N133" s="423">
        <v>0</v>
      </c>
      <c r="O133" s="423">
        <v>5.5774854067525657E-2</v>
      </c>
      <c r="P133" s="423">
        <v>10.034550329535085</v>
      </c>
      <c r="Q133" s="276">
        <f t="shared" si="3"/>
        <v>-1.3408334714784642E-2</v>
      </c>
      <c r="R133" s="277"/>
      <c r="S133" s="278"/>
      <c r="U133" s="282"/>
      <c r="V133" s="283"/>
    </row>
    <row r="134" spans="1:22" x14ac:dyDescent="0.25">
      <c r="A134" s="265" t="s">
        <v>304</v>
      </c>
      <c r="B134" s="265" t="s">
        <v>305</v>
      </c>
      <c r="C134" s="280">
        <v>102.1932927048</v>
      </c>
      <c r="D134" s="280">
        <v>73.454977999999997</v>
      </c>
      <c r="E134" s="280">
        <v>2.5032999866396501</v>
      </c>
      <c r="F134" s="280">
        <v>0</v>
      </c>
      <c r="G134" s="284">
        <v>178.15157069143964</v>
      </c>
      <c r="H134" s="274">
        <v>90.767749363282007</v>
      </c>
      <c r="I134" s="272">
        <v>75.750600403000007</v>
      </c>
      <c r="J134" s="272">
        <v>1.4854670000000001</v>
      </c>
      <c r="K134" s="423">
        <v>0</v>
      </c>
      <c r="L134" s="423">
        <v>0</v>
      </c>
      <c r="M134" s="423">
        <v>3.2310249400779263</v>
      </c>
      <c r="N134" s="423">
        <v>0</v>
      </c>
      <c r="O134" s="423">
        <v>0</v>
      </c>
      <c r="P134" s="423">
        <v>171.23484170635993</v>
      </c>
      <c r="Q134" s="276">
        <f t="shared" si="3"/>
        <v>-3.8824967740865746E-2</v>
      </c>
      <c r="R134" s="277"/>
      <c r="S134" s="278"/>
      <c r="U134" s="282"/>
      <c r="V134" s="283"/>
    </row>
    <row r="135" spans="1:22" x14ac:dyDescent="0.25">
      <c r="A135" s="265" t="s">
        <v>306</v>
      </c>
      <c r="B135" s="265" t="s">
        <v>307</v>
      </c>
      <c r="C135" s="280">
        <v>5.0001383193899995</v>
      </c>
      <c r="D135" s="280">
        <v>5.4508229999999998</v>
      </c>
      <c r="E135" s="280">
        <v>2.0405845181378974</v>
      </c>
      <c r="F135" s="280">
        <v>0</v>
      </c>
      <c r="G135" s="284">
        <v>12.491545837527898</v>
      </c>
      <c r="H135" s="274">
        <v>4.2312247261889997</v>
      </c>
      <c r="I135" s="272">
        <v>5.5265311219999997</v>
      </c>
      <c r="J135" s="272">
        <v>0</v>
      </c>
      <c r="K135" s="423">
        <v>0</v>
      </c>
      <c r="L135" s="423">
        <v>0</v>
      </c>
      <c r="M135" s="423">
        <v>2.4067143284215424</v>
      </c>
      <c r="N135" s="423">
        <v>0</v>
      </c>
      <c r="O135" s="423">
        <v>0</v>
      </c>
      <c r="P135" s="423">
        <v>12.164470176610543</v>
      </c>
      <c r="Q135" s="276">
        <f t="shared" si="3"/>
        <v>-2.6183761815509965E-2</v>
      </c>
      <c r="R135" s="277"/>
      <c r="S135" s="278"/>
      <c r="U135" s="282"/>
      <c r="V135" s="283"/>
    </row>
    <row r="136" spans="1:22" x14ac:dyDescent="0.25">
      <c r="A136" s="265" t="s">
        <v>308</v>
      </c>
      <c r="B136" s="265" t="s">
        <v>309</v>
      </c>
      <c r="C136" s="280">
        <v>6.1712520407600007</v>
      </c>
      <c r="D136" s="280">
        <v>6.394031</v>
      </c>
      <c r="E136" s="280">
        <v>3.0958741772973495</v>
      </c>
      <c r="F136" s="280">
        <v>0</v>
      </c>
      <c r="G136" s="284">
        <v>15.661157218057351</v>
      </c>
      <c r="H136" s="274">
        <v>5.2467804407620005</v>
      </c>
      <c r="I136" s="272">
        <v>6.6693180358799982</v>
      </c>
      <c r="J136" s="272">
        <v>0</v>
      </c>
      <c r="K136" s="423">
        <v>5.0432558120000394E-2</v>
      </c>
      <c r="L136" s="423">
        <v>0</v>
      </c>
      <c r="M136" s="423">
        <v>3.8307461904252382</v>
      </c>
      <c r="N136" s="423">
        <v>0</v>
      </c>
      <c r="O136" s="423">
        <v>1.0091612208848563E-2</v>
      </c>
      <c r="P136" s="423">
        <v>15.807368837396085</v>
      </c>
      <c r="Q136" s="276">
        <f t="shared" si="3"/>
        <v>9.3359396948107243E-3</v>
      </c>
      <c r="R136" s="277"/>
      <c r="S136" s="278"/>
      <c r="U136" s="282"/>
      <c r="V136" s="283"/>
    </row>
    <row r="137" spans="1:22" x14ac:dyDescent="0.25">
      <c r="A137" s="265" t="s">
        <v>310</v>
      </c>
      <c r="B137" s="265" t="s">
        <v>311</v>
      </c>
      <c r="C137" s="280">
        <v>142.388690381712</v>
      </c>
      <c r="D137" s="280">
        <v>231.11606599999999</v>
      </c>
      <c r="E137" s="280">
        <v>3.6757738109838654</v>
      </c>
      <c r="F137" s="280">
        <v>0</v>
      </c>
      <c r="G137" s="284">
        <v>377.18053019269587</v>
      </c>
      <c r="H137" s="274">
        <v>119.248079012704</v>
      </c>
      <c r="I137" s="272">
        <v>240.98382094999957</v>
      </c>
      <c r="J137" s="272">
        <v>4.7256411810004009</v>
      </c>
      <c r="K137" s="423">
        <v>0</v>
      </c>
      <c r="L137" s="423">
        <v>0</v>
      </c>
      <c r="M137" s="423">
        <v>4.6398527739333533</v>
      </c>
      <c r="N137" s="423">
        <v>0</v>
      </c>
      <c r="O137" s="423">
        <v>2.4749364758060381</v>
      </c>
      <c r="P137" s="423">
        <v>372.07233039344339</v>
      </c>
      <c r="Q137" s="276">
        <f t="shared" ref="Q137:Q200" si="4">+P137/G137-1</f>
        <v>-1.3543116333822325E-2</v>
      </c>
      <c r="R137" s="277"/>
      <c r="S137" s="278"/>
      <c r="U137" s="282"/>
      <c r="V137" s="283"/>
    </row>
    <row r="138" spans="1:22" x14ac:dyDescent="0.25">
      <c r="A138" s="265" t="s">
        <v>312</v>
      </c>
      <c r="B138" s="265" t="s">
        <v>313</v>
      </c>
      <c r="C138" s="280">
        <v>4.1567797974360001</v>
      </c>
      <c r="D138" s="280">
        <v>5.2001299999999997</v>
      </c>
      <c r="E138" s="280">
        <v>0.80348834295197458</v>
      </c>
      <c r="F138" s="280">
        <v>0</v>
      </c>
      <c r="G138" s="284">
        <v>10.160398140387974</v>
      </c>
      <c r="H138" s="274">
        <v>3.4683593819620002</v>
      </c>
      <c r="I138" s="272">
        <v>5.3673297385800005</v>
      </c>
      <c r="J138" s="272">
        <v>0</v>
      </c>
      <c r="K138" s="423">
        <v>2.4487740420000268E-2</v>
      </c>
      <c r="L138" s="423">
        <v>0</v>
      </c>
      <c r="M138" s="423">
        <v>0.99072608906142046</v>
      </c>
      <c r="N138" s="423">
        <v>0</v>
      </c>
      <c r="O138" s="423">
        <v>2.4258280857940299E-2</v>
      </c>
      <c r="P138" s="423">
        <v>9.8751612308813606</v>
      </c>
      <c r="Q138" s="276">
        <f t="shared" si="4"/>
        <v>-2.8073398853612375E-2</v>
      </c>
      <c r="R138" s="277"/>
      <c r="S138" s="278"/>
      <c r="U138" s="282"/>
      <c r="V138" s="283"/>
    </row>
    <row r="139" spans="1:22" x14ac:dyDescent="0.25">
      <c r="A139" s="265" t="s">
        <v>314</v>
      </c>
      <c r="B139" s="265" t="s">
        <v>315</v>
      </c>
      <c r="C139" s="280">
        <v>4.7112845590329995</v>
      </c>
      <c r="D139" s="280">
        <v>5.7838900000000004</v>
      </c>
      <c r="E139" s="280">
        <v>1.636814866507557</v>
      </c>
      <c r="F139" s="280">
        <v>0</v>
      </c>
      <c r="G139" s="284">
        <v>12.131989425540556</v>
      </c>
      <c r="H139" s="274">
        <v>3.9391180439310003</v>
      </c>
      <c r="I139" s="272">
        <v>6.0075059513399998</v>
      </c>
      <c r="J139" s="272">
        <v>0</v>
      </c>
      <c r="K139" s="423">
        <v>4.2648630659999867E-2</v>
      </c>
      <c r="L139" s="423">
        <v>0</v>
      </c>
      <c r="M139" s="423">
        <v>1.8481335780981327</v>
      </c>
      <c r="N139" s="423">
        <v>0</v>
      </c>
      <c r="O139" s="423">
        <v>1.1249672105248116E-2</v>
      </c>
      <c r="P139" s="423">
        <v>11.84865587613438</v>
      </c>
      <c r="Q139" s="276">
        <f t="shared" si="4"/>
        <v>-2.3354252914999707E-2</v>
      </c>
      <c r="R139" s="277"/>
      <c r="S139" s="278"/>
      <c r="U139" s="282"/>
      <c r="V139" s="283"/>
    </row>
    <row r="140" spans="1:22" x14ac:dyDescent="0.25">
      <c r="A140" s="265" t="s">
        <v>316</v>
      </c>
      <c r="B140" s="265" t="s">
        <v>317</v>
      </c>
      <c r="C140" s="280">
        <v>8.134990002008001</v>
      </c>
      <c r="D140" s="280">
        <v>3.8312140000000001</v>
      </c>
      <c r="E140" s="280">
        <v>1.1680156840802793</v>
      </c>
      <c r="F140" s="280">
        <v>0</v>
      </c>
      <c r="G140" s="284">
        <v>13.134219686088281</v>
      </c>
      <c r="H140" s="274">
        <v>7.2545947316620003</v>
      </c>
      <c r="I140" s="272">
        <v>3.9142678559999995</v>
      </c>
      <c r="J140" s="272">
        <v>0</v>
      </c>
      <c r="K140" s="423">
        <v>0</v>
      </c>
      <c r="L140" s="423">
        <v>0</v>
      </c>
      <c r="M140" s="423">
        <v>1.3850922185289081</v>
      </c>
      <c r="N140" s="423">
        <v>0</v>
      </c>
      <c r="O140" s="423">
        <v>0</v>
      </c>
      <c r="P140" s="423">
        <v>12.553954806190909</v>
      </c>
      <c r="Q140" s="276">
        <f t="shared" si="4"/>
        <v>-4.4179623439067894E-2</v>
      </c>
      <c r="R140" s="277"/>
      <c r="S140" s="278"/>
      <c r="U140" s="282"/>
      <c r="V140" s="283"/>
    </row>
    <row r="141" spans="1:22" x14ac:dyDescent="0.25">
      <c r="A141" s="288" t="s">
        <v>52</v>
      </c>
      <c r="B141" s="288" t="s">
        <v>53</v>
      </c>
      <c r="C141" s="280">
        <v>1163.4926646011099</v>
      </c>
      <c r="D141" s="280">
        <v>800.67866600000002</v>
      </c>
      <c r="E141" s="280">
        <v>0</v>
      </c>
      <c r="F141" s="280">
        <v>0</v>
      </c>
      <c r="G141" s="284">
        <v>1964.17133060111</v>
      </c>
      <c r="H141" s="274">
        <v>1156.5559663826079</v>
      </c>
      <c r="I141" s="272">
        <v>774.3433550000002</v>
      </c>
      <c r="J141" s="272">
        <v>0</v>
      </c>
      <c r="K141" s="423">
        <v>0</v>
      </c>
      <c r="L141" s="423">
        <v>0</v>
      </c>
      <c r="M141" s="423">
        <v>0</v>
      </c>
      <c r="N141" s="423">
        <v>0</v>
      </c>
      <c r="O141" s="423">
        <v>0</v>
      </c>
      <c r="P141" s="423">
        <v>1930.8993213826084</v>
      </c>
      <c r="Q141" s="276">
        <f t="shared" si="4"/>
        <v>-1.6939463834002244E-2</v>
      </c>
      <c r="R141" s="277"/>
      <c r="S141" s="278"/>
      <c r="U141" s="282"/>
      <c r="V141" s="283"/>
    </row>
    <row r="142" spans="1:22" x14ac:dyDescent="0.25">
      <c r="A142" s="265" t="s">
        <v>318</v>
      </c>
      <c r="B142" s="265" t="s">
        <v>319</v>
      </c>
      <c r="C142" s="280">
        <v>59.801877591502006</v>
      </c>
      <c r="D142" s="280">
        <v>39.792983999999997</v>
      </c>
      <c r="E142" s="280">
        <v>0</v>
      </c>
      <c r="F142" s="280">
        <v>0</v>
      </c>
      <c r="G142" s="284">
        <v>99.594861591501996</v>
      </c>
      <c r="H142" s="274">
        <v>56.475758999789996</v>
      </c>
      <c r="I142" s="272">
        <v>41.477854245999993</v>
      </c>
      <c r="J142" s="272">
        <v>0</v>
      </c>
      <c r="K142" s="423">
        <v>0</v>
      </c>
      <c r="L142" s="423">
        <v>0</v>
      </c>
      <c r="M142" s="423">
        <v>0</v>
      </c>
      <c r="N142" s="423">
        <v>0</v>
      </c>
      <c r="O142" s="423">
        <v>0</v>
      </c>
      <c r="P142" s="423">
        <v>97.953613245789995</v>
      </c>
      <c r="Q142" s="276">
        <f t="shared" si="4"/>
        <v>-1.6479247217027537E-2</v>
      </c>
      <c r="R142" s="277"/>
      <c r="S142" s="278"/>
      <c r="U142" s="282"/>
      <c r="V142" s="283"/>
    </row>
    <row r="143" spans="1:22" x14ac:dyDescent="0.25">
      <c r="A143" s="265" t="s">
        <v>320</v>
      </c>
      <c r="B143" s="265" t="s">
        <v>321</v>
      </c>
      <c r="C143" s="280">
        <v>143.382361535261</v>
      </c>
      <c r="D143" s="280">
        <v>68.381050000000002</v>
      </c>
      <c r="E143" s="280">
        <v>10.797831770615449</v>
      </c>
      <c r="F143" s="280">
        <v>0</v>
      </c>
      <c r="G143" s="284">
        <v>222.56124330587647</v>
      </c>
      <c r="H143" s="274">
        <v>129.52732829635499</v>
      </c>
      <c r="I143" s="272">
        <v>74.379464785999986</v>
      </c>
      <c r="J143" s="272">
        <v>1.4583699999999999</v>
      </c>
      <c r="K143" s="423">
        <v>0</v>
      </c>
      <c r="L143" s="423">
        <v>0</v>
      </c>
      <c r="M143" s="423">
        <v>13.449978864153557</v>
      </c>
      <c r="N143" s="423">
        <v>0</v>
      </c>
      <c r="O143" s="423">
        <v>0</v>
      </c>
      <c r="P143" s="423">
        <v>218.81514194650856</v>
      </c>
      <c r="Q143" s="276">
        <f t="shared" si="4"/>
        <v>-1.6831777643421364E-2</v>
      </c>
      <c r="R143" s="277"/>
      <c r="S143" s="278"/>
      <c r="U143" s="282"/>
      <c r="V143" s="283"/>
    </row>
    <row r="144" spans="1:22" x14ac:dyDescent="0.25">
      <c r="A144" s="265" t="s">
        <v>322</v>
      </c>
      <c r="B144" s="265" t="s">
        <v>323</v>
      </c>
      <c r="C144" s="280">
        <v>4.737871338223</v>
      </c>
      <c r="D144" s="280">
        <v>8.3236500000000007</v>
      </c>
      <c r="E144" s="280">
        <v>1.7879858724140441</v>
      </c>
      <c r="F144" s="280">
        <v>0</v>
      </c>
      <c r="G144" s="284">
        <v>14.849507210637045</v>
      </c>
      <c r="H144" s="274">
        <v>3.7768897597910001</v>
      </c>
      <c r="I144" s="272">
        <v>8.5993462340400004</v>
      </c>
      <c r="J144" s="272">
        <v>0</v>
      </c>
      <c r="K144" s="423">
        <v>0.10904086795999919</v>
      </c>
      <c r="L144" s="423">
        <v>0</v>
      </c>
      <c r="M144" s="423">
        <v>2.3681579392180074</v>
      </c>
      <c r="N144" s="423">
        <v>0</v>
      </c>
      <c r="O144" s="423">
        <v>0.10217415391906694</v>
      </c>
      <c r="P144" s="423">
        <v>14.955608954928074</v>
      </c>
      <c r="Q144" s="276">
        <f t="shared" si="4"/>
        <v>7.1451357129903581E-3</v>
      </c>
      <c r="R144" s="277"/>
      <c r="S144" s="278"/>
      <c r="U144" s="282"/>
      <c r="V144" s="283"/>
    </row>
    <row r="145" spans="1:22" x14ac:dyDescent="0.25">
      <c r="A145" s="265" t="s">
        <v>324</v>
      </c>
      <c r="B145" s="265" t="s">
        <v>325</v>
      </c>
      <c r="C145" s="280">
        <v>187.31664392209299</v>
      </c>
      <c r="D145" s="280">
        <v>63.796999999999997</v>
      </c>
      <c r="E145" s="280">
        <v>15.147290927905432</v>
      </c>
      <c r="F145" s="280">
        <v>0</v>
      </c>
      <c r="G145" s="284">
        <v>266.26093484999842</v>
      </c>
      <c r="H145" s="274">
        <v>170.75900987035601</v>
      </c>
      <c r="I145" s="272">
        <v>66.520733079999999</v>
      </c>
      <c r="J145" s="272">
        <v>1.330481</v>
      </c>
      <c r="K145" s="423">
        <v>0</v>
      </c>
      <c r="L145" s="423">
        <v>0</v>
      </c>
      <c r="M145" s="423">
        <v>18.274835795181545</v>
      </c>
      <c r="N145" s="423">
        <v>0</v>
      </c>
      <c r="O145" s="423">
        <v>0</v>
      </c>
      <c r="P145" s="423">
        <v>256.88505974553755</v>
      </c>
      <c r="Q145" s="276">
        <f t="shared" si="4"/>
        <v>-3.5213108185558228E-2</v>
      </c>
      <c r="R145" s="277"/>
      <c r="S145" s="278"/>
      <c r="U145" s="282"/>
      <c r="V145" s="283"/>
    </row>
    <row r="146" spans="1:22" x14ac:dyDescent="0.25">
      <c r="A146" s="265" t="s">
        <v>326</v>
      </c>
      <c r="B146" s="265" t="s">
        <v>327</v>
      </c>
      <c r="C146" s="280">
        <v>61.819630915453004</v>
      </c>
      <c r="D146" s="280">
        <v>38.648721000000002</v>
      </c>
      <c r="E146" s="280">
        <v>2.2716193018155733</v>
      </c>
      <c r="F146" s="280">
        <v>0</v>
      </c>
      <c r="G146" s="284">
        <v>102.73997121726859</v>
      </c>
      <c r="H146" s="274">
        <v>55.292191519767997</v>
      </c>
      <c r="I146" s="272">
        <v>40.423696817</v>
      </c>
      <c r="J146" s="272">
        <v>0.79338783999999996</v>
      </c>
      <c r="K146" s="423">
        <v>0</v>
      </c>
      <c r="L146" s="423">
        <v>0</v>
      </c>
      <c r="M146" s="423">
        <v>2.7526993437812179</v>
      </c>
      <c r="N146" s="423">
        <v>0</v>
      </c>
      <c r="O146" s="423">
        <v>0</v>
      </c>
      <c r="P146" s="423">
        <v>99.261975520549214</v>
      </c>
      <c r="Q146" s="276">
        <f t="shared" si="4"/>
        <v>-3.3852410658791299E-2</v>
      </c>
      <c r="R146" s="277"/>
      <c r="S146" s="278"/>
      <c r="U146" s="282"/>
      <c r="V146" s="283"/>
    </row>
    <row r="147" spans="1:22" x14ac:dyDescent="0.25">
      <c r="A147" s="265" t="s">
        <v>328</v>
      </c>
      <c r="B147" s="265" t="s">
        <v>329</v>
      </c>
      <c r="C147" s="280">
        <v>3.4107561973970002</v>
      </c>
      <c r="D147" s="280">
        <v>3.1058762</v>
      </c>
      <c r="E147" s="280">
        <v>1.3473375679881894</v>
      </c>
      <c r="F147" s="280">
        <v>0.12033419733239828</v>
      </c>
      <c r="G147" s="284">
        <v>7.9843041627175877</v>
      </c>
      <c r="H147" s="274">
        <v>2.9313048890109998</v>
      </c>
      <c r="I147" s="272">
        <v>3.2025133596000002</v>
      </c>
      <c r="J147" s="272">
        <v>0</v>
      </c>
      <c r="K147" s="423">
        <v>0.11264812039999975</v>
      </c>
      <c r="L147" s="423">
        <v>0</v>
      </c>
      <c r="M147" s="423">
        <v>1.8319279165770519</v>
      </c>
      <c r="N147" s="423">
        <v>0.62496147646826217</v>
      </c>
      <c r="O147" s="423">
        <v>0</v>
      </c>
      <c r="P147" s="423">
        <v>8.7033557620563133</v>
      </c>
      <c r="Q147" s="276">
        <f t="shared" si="4"/>
        <v>9.0058142160504229E-2</v>
      </c>
      <c r="R147" s="277"/>
      <c r="S147" s="278"/>
      <c r="U147" s="282"/>
      <c r="V147" s="283"/>
    </row>
    <row r="148" spans="1:22" x14ac:dyDescent="0.25">
      <c r="A148" s="265" t="s">
        <v>330</v>
      </c>
      <c r="B148" s="265" t="s">
        <v>331</v>
      </c>
      <c r="C148" s="280">
        <v>105.64005305644099</v>
      </c>
      <c r="D148" s="280">
        <v>52.39</v>
      </c>
      <c r="E148" s="280">
        <v>5.906196843301263</v>
      </c>
      <c r="F148" s="280">
        <v>0</v>
      </c>
      <c r="G148" s="284">
        <v>163.93624989974225</v>
      </c>
      <c r="H148" s="274">
        <v>95.062281545187005</v>
      </c>
      <c r="I148" s="272">
        <v>53.887707428999988</v>
      </c>
      <c r="J148" s="272">
        <v>0</v>
      </c>
      <c r="K148" s="423">
        <v>0</v>
      </c>
      <c r="L148" s="423">
        <v>0</v>
      </c>
      <c r="M148" s="423">
        <v>8.0903094199149823</v>
      </c>
      <c r="N148" s="423">
        <v>0</v>
      </c>
      <c r="O148" s="423">
        <v>0</v>
      </c>
      <c r="P148" s="423">
        <v>157.04029839410197</v>
      </c>
      <c r="Q148" s="276">
        <f t="shared" si="4"/>
        <v>-4.2064836238828285E-2</v>
      </c>
      <c r="R148" s="277"/>
      <c r="S148" s="278"/>
      <c r="U148" s="282"/>
      <c r="V148" s="283"/>
    </row>
    <row r="149" spans="1:22" x14ac:dyDescent="0.25">
      <c r="A149" s="265" t="s">
        <v>332</v>
      </c>
      <c r="B149" s="265" t="s">
        <v>333</v>
      </c>
      <c r="C149" s="280">
        <v>238.147609461152</v>
      </c>
      <c r="D149" s="280">
        <v>504.89064400000001</v>
      </c>
      <c r="E149" s="280">
        <v>6.5395850332517345</v>
      </c>
      <c r="F149" s="280">
        <v>0</v>
      </c>
      <c r="G149" s="284">
        <v>749.57783849440364</v>
      </c>
      <c r="H149" s="274">
        <v>190.81843090398701</v>
      </c>
      <c r="I149" s="272">
        <v>522.41885137200006</v>
      </c>
      <c r="J149" s="272">
        <v>10.240797299999999</v>
      </c>
      <c r="K149" s="423">
        <v>0</v>
      </c>
      <c r="L149" s="423">
        <v>0</v>
      </c>
      <c r="M149" s="423">
        <v>7.8819830789401495</v>
      </c>
      <c r="N149" s="423">
        <v>0</v>
      </c>
      <c r="O149" s="423">
        <v>9.3514385725224543</v>
      </c>
      <c r="P149" s="423">
        <v>740.71150122744973</v>
      </c>
      <c r="Q149" s="276">
        <f t="shared" si="4"/>
        <v>-1.1828441039242521E-2</v>
      </c>
      <c r="R149" s="277"/>
      <c r="S149" s="278"/>
      <c r="U149" s="282"/>
      <c r="V149" s="283"/>
    </row>
    <row r="150" spans="1:22" x14ac:dyDescent="0.25">
      <c r="A150" s="265" t="s">
        <v>334</v>
      </c>
      <c r="B150" s="265" t="s">
        <v>1083</v>
      </c>
      <c r="C150" s="280">
        <v>28.020304314396999</v>
      </c>
      <c r="D150" s="280">
        <v>36.739933000000001</v>
      </c>
      <c r="E150" s="280">
        <v>0</v>
      </c>
      <c r="F150" s="280">
        <v>0</v>
      </c>
      <c r="G150" s="284">
        <v>64.760237314397003</v>
      </c>
      <c r="H150" s="274">
        <v>25.85753983144</v>
      </c>
      <c r="I150" s="272">
        <v>38.031703520000001</v>
      </c>
      <c r="J150" s="272">
        <v>0</v>
      </c>
      <c r="K150" s="423">
        <v>0</v>
      </c>
      <c r="L150" s="423">
        <v>0</v>
      </c>
      <c r="M150" s="423">
        <v>0</v>
      </c>
      <c r="N150" s="423">
        <v>0</v>
      </c>
      <c r="O150" s="423">
        <v>9.9786469030967703E-2</v>
      </c>
      <c r="P150" s="423">
        <v>63.989029820470968</v>
      </c>
      <c r="Q150" s="276">
        <f t="shared" si="4"/>
        <v>-1.1908657625542496E-2</v>
      </c>
      <c r="R150" s="277"/>
      <c r="S150" s="278"/>
      <c r="U150" s="282"/>
      <c r="V150" s="283"/>
    </row>
    <row r="151" spans="1:22" x14ac:dyDescent="0.25">
      <c r="A151" s="265" t="s">
        <v>336</v>
      </c>
      <c r="B151" s="265" t="s">
        <v>337</v>
      </c>
      <c r="C151" s="280">
        <v>3.006635670453</v>
      </c>
      <c r="D151" s="280">
        <v>5.1616280000000003</v>
      </c>
      <c r="E151" s="280">
        <v>2.1874648669669146</v>
      </c>
      <c r="F151" s="280">
        <v>2.5699568726999699E-2</v>
      </c>
      <c r="G151" s="284">
        <v>10.381428106146915</v>
      </c>
      <c r="H151" s="274">
        <v>2.4056680869829998</v>
      </c>
      <c r="I151" s="272">
        <v>5.2617380000000002</v>
      </c>
      <c r="J151" s="272">
        <v>0</v>
      </c>
      <c r="K151" s="423">
        <v>0</v>
      </c>
      <c r="L151" s="423">
        <v>0</v>
      </c>
      <c r="M151" s="423">
        <v>2.9883912988824832</v>
      </c>
      <c r="N151" s="423">
        <v>0.133471953711192</v>
      </c>
      <c r="O151" s="423">
        <v>6.4510407207458431E-2</v>
      </c>
      <c r="P151" s="423">
        <v>10.853779746784134</v>
      </c>
      <c r="Q151" s="276">
        <f t="shared" si="4"/>
        <v>4.549967844573688E-2</v>
      </c>
      <c r="R151" s="277"/>
      <c r="S151" s="278"/>
      <c r="U151" s="282"/>
      <c r="V151" s="283"/>
    </row>
    <row r="152" spans="1:22" x14ac:dyDescent="0.25">
      <c r="A152" s="265" t="s">
        <v>338</v>
      </c>
      <c r="B152" s="265" t="s">
        <v>339</v>
      </c>
      <c r="C152" s="280">
        <v>140.80845626038501</v>
      </c>
      <c r="D152" s="280">
        <v>83.861381800000004</v>
      </c>
      <c r="E152" s="280">
        <v>6.1772085109954435</v>
      </c>
      <c r="F152" s="280">
        <v>0</v>
      </c>
      <c r="G152" s="284">
        <v>230.84704657138047</v>
      </c>
      <c r="H152" s="274">
        <v>126.02357012640999</v>
      </c>
      <c r="I152" s="272">
        <v>85.478296</v>
      </c>
      <c r="J152" s="272">
        <v>1.70982575</v>
      </c>
      <c r="K152" s="423">
        <v>0</v>
      </c>
      <c r="L152" s="423">
        <v>0</v>
      </c>
      <c r="M152" s="423">
        <v>6.8969048027827915</v>
      </c>
      <c r="N152" s="423">
        <v>0</v>
      </c>
      <c r="O152" s="423">
        <v>0</v>
      </c>
      <c r="P152" s="423">
        <v>220.10859667919277</v>
      </c>
      <c r="Q152" s="276">
        <f t="shared" si="4"/>
        <v>-4.6517597048257087E-2</v>
      </c>
      <c r="R152" s="277"/>
      <c r="S152" s="278"/>
      <c r="U152" s="282"/>
      <c r="V152" s="283"/>
    </row>
    <row r="153" spans="1:22" x14ac:dyDescent="0.25">
      <c r="A153" s="265" t="s">
        <v>340</v>
      </c>
      <c r="B153" s="265" t="s">
        <v>341</v>
      </c>
      <c r="C153" s="280">
        <v>4.9792768769449998</v>
      </c>
      <c r="D153" s="280">
        <v>6.387575</v>
      </c>
      <c r="E153" s="280">
        <v>0.9915779701471743</v>
      </c>
      <c r="F153" s="280">
        <v>0</v>
      </c>
      <c r="G153" s="284">
        <v>12.358429847092173</v>
      </c>
      <c r="H153" s="274">
        <v>4.1429780281620001</v>
      </c>
      <c r="I153" s="272">
        <v>6.5193540060000004</v>
      </c>
      <c r="J153" s="272">
        <v>0</v>
      </c>
      <c r="K153" s="423">
        <v>0</v>
      </c>
      <c r="L153" s="423">
        <v>0</v>
      </c>
      <c r="M153" s="423">
        <v>1.2098047387875042</v>
      </c>
      <c r="N153" s="423">
        <v>0</v>
      </c>
      <c r="O153" s="423">
        <v>2.536592783949199E-2</v>
      </c>
      <c r="P153" s="423">
        <v>11.897502700788996</v>
      </c>
      <c r="Q153" s="276">
        <f t="shared" si="4"/>
        <v>-3.7296578287542737E-2</v>
      </c>
      <c r="R153" s="277"/>
      <c r="S153" s="278"/>
      <c r="U153" s="282"/>
      <c r="V153" s="283"/>
    </row>
    <row r="154" spans="1:22" x14ac:dyDescent="0.25">
      <c r="A154" s="265" t="s">
        <v>342</v>
      </c>
      <c r="B154" s="265" t="s">
        <v>343</v>
      </c>
      <c r="C154" s="280">
        <v>6.3961629821789998</v>
      </c>
      <c r="D154" s="280">
        <v>13.008898</v>
      </c>
      <c r="E154" s="280">
        <v>1.4930276321569811</v>
      </c>
      <c r="F154" s="280">
        <v>4.6008937341487789E-2</v>
      </c>
      <c r="G154" s="284">
        <v>20.944097551677469</v>
      </c>
      <c r="H154" s="274">
        <v>4.9684651168730003</v>
      </c>
      <c r="I154" s="272">
        <v>13.479779852</v>
      </c>
      <c r="J154" s="272">
        <v>0</v>
      </c>
      <c r="K154" s="423">
        <v>0</v>
      </c>
      <c r="L154" s="423">
        <v>0</v>
      </c>
      <c r="M154" s="423">
        <v>1.6532834020070954</v>
      </c>
      <c r="N154" s="423">
        <v>0.23894964232192045</v>
      </c>
      <c r="O154" s="423">
        <v>0.19377866620510834</v>
      </c>
      <c r="P154" s="423">
        <v>20.534256679407122</v>
      </c>
      <c r="Q154" s="276">
        <f t="shared" si="4"/>
        <v>-1.9568323307275759E-2</v>
      </c>
      <c r="R154" s="277"/>
      <c r="S154" s="278"/>
      <c r="U154" s="282"/>
      <c r="V154" s="283"/>
    </row>
    <row r="155" spans="1:22" x14ac:dyDescent="0.25">
      <c r="A155" s="265" t="s">
        <v>344</v>
      </c>
      <c r="B155" s="265" t="s">
        <v>345</v>
      </c>
      <c r="C155" s="280">
        <v>69.338442526611004</v>
      </c>
      <c r="D155" s="280">
        <v>98.495756</v>
      </c>
      <c r="E155" s="280">
        <v>3.8677569034390706</v>
      </c>
      <c r="F155" s="280">
        <v>0</v>
      </c>
      <c r="G155" s="284">
        <v>171.70195543005008</v>
      </c>
      <c r="H155" s="274">
        <v>58.24582063106601</v>
      </c>
      <c r="I155" s="272">
        <v>103.23225999999998</v>
      </c>
      <c r="J155" s="272">
        <v>2.0237599999999998</v>
      </c>
      <c r="K155" s="423">
        <v>0</v>
      </c>
      <c r="L155" s="423">
        <v>0</v>
      </c>
      <c r="M155" s="423">
        <v>5.2495815886089519</v>
      </c>
      <c r="N155" s="423">
        <v>0</v>
      </c>
      <c r="O155" s="423">
        <v>0.71179097722613671</v>
      </c>
      <c r="P155" s="423">
        <v>169.46321319690111</v>
      </c>
      <c r="Q155" s="276">
        <f t="shared" si="4"/>
        <v>-1.303853661737131E-2</v>
      </c>
      <c r="R155" s="277"/>
      <c r="S155" s="278"/>
      <c r="U155" s="282"/>
      <c r="V155" s="283"/>
    </row>
    <row r="156" spans="1:22" x14ac:dyDescent="0.25">
      <c r="A156" s="265" t="s">
        <v>346</v>
      </c>
      <c r="B156" s="265" t="s">
        <v>347</v>
      </c>
      <c r="C156" s="280">
        <v>2.4296491510959997</v>
      </c>
      <c r="D156" s="280">
        <v>5.7670410800000003</v>
      </c>
      <c r="E156" s="280">
        <v>1.5871285219259323</v>
      </c>
      <c r="F156" s="280">
        <v>0</v>
      </c>
      <c r="G156" s="284">
        <v>9.7838187530219312</v>
      </c>
      <c r="H156" s="274">
        <v>1.826590132522</v>
      </c>
      <c r="I156" s="272">
        <v>5.9607743769599999</v>
      </c>
      <c r="J156" s="272">
        <v>0</v>
      </c>
      <c r="K156" s="423">
        <v>7.5558071040000008E-2</v>
      </c>
      <c r="L156" s="423">
        <v>0</v>
      </c>
      <c r="M156" s="423">
        <v>2.0794984873960312</v>
      </c>
      <c r="N156" s="423">
        <v>0</v>
      </c>
      <c r="O156" s="423">
        <v>0.10854600864247259</v>
      </c>
      <c r="P156" s="423">
        <v>10.050967076560504</v>
      </c>
      <c r="Q156" s="276">
        <f t="shared" si="4"/>
        <v>2.7305117795243028E-2</v>
      </c>
      <c r="R156" s="277"/>
      <c r="S156" s="278"/>
      <c r="U156" s="282"/>
      <c r="V156" s="283"/>
    </row>
    <row r="157" spans="1:22" x14ac:dyDescent="0.25">
      <c r="A157" s="265" t="s">
        <v>348</v>
      </c>
      <c r="B157" s="265" t="s">
        <v>349</v>
      </c>
      <c r="C157" s="280">
        <v>49.579050282632004</v>
      </c>
      <c r="D157" s="280">
        <v>31.635307999999998</v>
      </c>
      <c r="E157" s="280">
        <v>1.7677674038660811</v>
      </c>
      <c r="F157" s="280">
        <v>0</v>
      </c>
      <c r="G157" s="284">
        <v>82.98212568649808</v>
      </c>
      <c r="H157" s="274">
        <v>44.280618885491997</v>
      </c>
      <c r="I157" s="272">
        <v>33.634198771000001</v>
      </c>
      <c r="J157" s="272">
        <v>0.66014099999999998</v>
      </c>
      <c r="K157" s="423">
        <v>0</v>
      </c>
      <c r="L157" s="423">
        <v>0</v>
      </c>
      <c r="M157" s="423">
        <v>2.3390603141986563</v>
      </c>
      <c r="N157" s="423">
        <v>0</v>
      </c>
      <c r="O157" s="423">
        <v>0</v>
      </c>
      <c r="P157" s="423">
        <v>80.914018970690663</v>
      </c>
      <c r="Q157" s="276">
        <f t="shared" si="4"/>
        <v>-2.4922315482982627E-2</v>
      </c>
      <c r="R157" s="277"/>
      <c r="S157" s="278"/>
      <c r="U157" s="282"/>
      <c r="V157" s="283"/>
    </row>
    <row r="158" spans="1:22" x14ac:dyDescent="0.25">
      <c r="A158" s="265" t="s">
        <v>350</v>
      </c>
      <c r="B158" s="265" t="s">
        <v>351</v>
      </c>
      <c r="C158" s="280">
        <v>7.2970690458549994</v>
      </c>
      <c r="D158" s="280">
        <v>5.8354860000000004</v>
      </c>
      <c r="E158" s="280">
        <v>1.0171951676072875</v>
      </c>
      <c r="F158" s="280">
        <v>0</v>
      </c>
      <c r="G158" s="284">
        <v>14.149750213462287</v>
      </c>
      <c r="H158" s="274">
        <v>6.3308612703579996</v>
      </c>
      <c r="I158" s="272">
        <v>6.0494810148000004</v>
      </c>
      <c r="J158" s="272">
        <v>0</v>
      </c>
      <c r="K158" s="423">
        <v>4.7727251999999231E-3</v>
      </c>
      <c r="L158" s="423">
        <v>0</v>
      </c>
      <c r="M158" s="423">
        <v>1.3959388543176496</v>
      </c>
      <c r="N158" s="423">
        <v>0</v>
      </c>
      <c r="O158" s="423">
        <v>5.4928497821755597E-3</v>
      </c>
      <c r="P158" s="423">
        <v>13.786546714457824</v>
      </c>
      <c r="Q158" s="276">
        <f t="shared" si="4"/>
        <v>-2.5668544923069025E-2</v>
      </c>
      <c r="R158" s="277"/>
      <c r="S158" s="278"/>
      <c r="U158" s="282"/>
      <c r="V158" s="283"/>
    </row>
    <row r="159" spans="1:22" x14ac:dyDescent="0.25">
      <c r="A159" s="265" t="s">
        <v>352</v>
      </c>
      <c r="B159" s="265" t="s">
        <v>353</v>
      </c>
      <c r="C159" s="280">
        <v>5.5820183049259997</v>
      </c>
      <c r="D159" s="280">
        <v>7.4887499999999996</v>
      </c>
      <c r="E159" s="280">
        <v>1.086952807290765</v>
      </c>
      <c r="F159" s="280">
        <v>0</v>
      </c>
      <c r="G159" s="284">
        <v>14.157721112216763</v>
      </c>
      <c r="H159" s="274">
        <v>4.6203563949739994</v>
      </c>
      <c r="I159" s="272">
        <v>7.5744225900000002</v>
      </c>
      <c r="J159" s="272">
        <v>0</v>
      </c>
      <c r="K159" s="423">
        <v>0</v>
      </c>
      <c r="L159" s="423">
        <v>0</v>
      </c>
      <c r="M159" s="423">
        <v>1.8229436192692872</v>
      </c>
      <c r="N159" s="423">
        <v>0</v>
      </c>
      <c r="O159" s="423">
        <v>4.8633980044511409E-2</v>
      </c>
      <c r="P159" s="423">
        <v>14.066356584287799</v>
      </c>
      <c r="Q159" s="276">
        <f t="shared" si="4"/>
        <v>-6.4533357596742169E-3</v>
      </c>
      <c r="R159" s="277"/>
      <c r="S159" s="278"/>
      <c r="U159" s="282"/>
      <c r="V159" s="283"/>
    </row>
    <row r="160" spans="1:22" x14ac:dyDescent="0.25">
      <c r="A160" s="265" t="s">
        <v>354</v>
      </c>
      <c r="B160" s="265" t="s">
        <v>355</v>
      </c>
      <c r="C160" s="280">
        <v>63.327849438588004</v>
      </c>
      <c r="D160" s="280">
        <v>101.31108500000001</v>
      </c>
      <c r="E160" s="280">
        <v>4.9454895517948163</v>
      </c>
      <c r="F160" s="280">
        <v>0</v>
      </c>
      <c r="G160" s="284">
        <v>169.58442399038285</v>
      </c>
      <c r="H160" s="274">
        <v>52.516359943190999</v>
      </c>
      <c r="I160" s="272">
        <v>106.26640536000002</v>
      </c>
      <c r="J160" s="272">
        <v>2.0838559999999999</v>
      </c>
      <c r="K160" s="423">
        <v>0</v>
      </c>
      <c r="L160" s="423">
        <v>0</v>
      </c>
      <c r="M160" s="423">
        <v>7.0320232725083187</v>
      </c>
      <c r="N160" s="423">
        <v>0</v>
      </c>
      <c r="O160" s="423">
        <v>1.3725379171935383</v>
      </c>
      <c r="P160" s="423">
        <v>169.2711824928929</v>
      </c>
      <c r="Q160" s="276">
        <f t="shared" si="4"/>
        <v>-1.8471124300172281E-3</v>
      </c>
      <c r="R160" s="277"/>
      <c r="S160" s="278"/>
      <c r="U160" s="282"/>
      <c r="V160" s="283"/>
    </row>
    <row r="161" spans="1:22" x14ac:dyDescent="0.25">
      <c r="A161" s="265" t="s">
        <v>356</v>
      </c>
      <c r="B161" s="265" t="s">
        <v>1084</v>
      </c>
      <c r="C161" s="280">
        <v>10.696801143793</v>
      </c>
      <c r="D161" s="280">
        <v>20.062304000000001</v>
      </c>
      <c r="E161" s="280">
        <v>0</v>
      </c>
      <c r="F161" s="280">
        <v>2.0881922420577695E-2</v>
      </c>
      <c r="G161" s="284">
        <v>30.779987066213579</v>
      </c>
      <c r="H161" s="274">
        <v>9.6695550605280012</v>
      </c>
      <c r="I161" s="272">
        <v>20.851248599999998</v>
      </c>
      <c r="J161" s="272">
        <v>0</v>
      </c>
      <c r="K161" s="423">
        <v>0</v>
      </c>
      <c r="L161" s="423">
        <v>0</v>
      </c>
      <c r="M161" s="423">
        <v>0</v>
      </c>
      <c r="N161" s="423">
        <v>0.10845127450687127</v>
      </c>
      <c r="O161" s="423">
        <v>0.11306399322286839</v>
      </c>
      <c r="P161" s="423">
        <v>30.742318928257742</v>
      </c>
      <c r="Q161" s="276">
        <f t="shared" si="4"/>
        <v>-1.2237866726456659E-3</v>
      </c>
      <c r="R161" s="277"/>
      <c r="S161" s="278"/>
      <c r="U161" s="282"/>
      <c r="V161" s="283"/>
    </row>
    <row r="162" spans="1:22" x14ac:dyDescent="0.25">
      <c r="A162" s="265" t="s">
        <v>358</v>
      </c>
      <c r="B162" s="265" t="s">
        <v>953</v>
      </c>
      <c r="C162" s="280">
        <v>56.552797704258005</v>
      </c>
      <c r="D162" s="280">
        <v>83.963155</v>
      </c>
      <c r="E162" s="280">
        <v>3.6881869965266612</v>
      </c>
      <c r="F162" s="280">
        <v>0.97605315315659436</v>
      </c>
      <c r="G162" s="284">
        <v>145.18019285394126</v>
      </c>
      <c r="H162" s="274">
        <v>47.347343044372998</v>
      </c>
      <c r="I162" s="272">
        <v>86.889889589999996</v>
      </c>
      <c r="J162" s="272">
        <v>1.7054670000000001</v>
      </c>
      <c r="K162" s="423">
        <v>0</v>
      </c>
      <c r="L162" s="423">
        <v>0</v>
      </c>
      <c r="M162" s="423">
        <v>4.6261688023196612</v>
      </c>
      <c r="N162" s="423">
        <v>5.0691792792971517</v>
      </c>
      <c r="O162" s="423">
        <v>0.57194323946898507</v>
      </c>
      <c r="P162" s="423">
        <v>146.20999095545878</v>
      </c>
      <c r="Q162" s="276">
        <f t="shared" si="4"/>
        <v>7.0932410356663311E-3</v>
      </c>
      <c r="R162" s="277"/>
      <c r="S162" s="278"/>
      <c r="U162" s="282"/>
      <c r="V162" s="283"/>
    </row>
    <row r="163" spans="1:22" x14ac:dyDescent="0.25">
      <c r="A163" s="265" t="s">
        <v>360</v>
      </c>
      <c r="B163" s="265" t="s">
        <v>361</v>
      </c>
      <c r="C163" s="280">
        <v>237.33035533600398</v>
      </c>
      <c r="D163" s="280">
        <v>482.07053000000002</v>
      </c>
      <c r="E163" s="280">
        <v>5.8286043596706358</v>
      </c>
      <c r="F163" s="280">
        <v>0</v>
      </c>
      <c r="G163" s="284">
        <v>725.2294896956746</v>
      </c>
      <c r="H163" s="274">
        <v>193.53169041105701</v>
      </c>
      <c r="I163" s="272">
        <v>499.13589733399988</v>
      </c>
      <c r="J163" s="272">
        <v>9.7871467179999652</v>
      </c>
      <c r="K163" s="423">
        <v>0</v>
      </c>
      <c r="L163" s="423">
        <v>0</v>
      </c>
      <c r="M163" s="423">
        <v>6.8988578627923953</v>
      </c>
      <c r="N163" s="423">
        <v>0</v>
      </c>
      <c r="O163" s="423">
        <v>7.7596351008676754</v>
      </c>
      <c r="P163" s="423">
        <v>717.11322742671689</v>
      </c>
      <c r="Q163" s="276">
        <f t="shared" si="4"/>
        <v>-1.1191302042010909E-2</v>
      </c>
      <c r="R163" s="277"/>
      <c r="S163" s="278"/>
      <c r="U163" s="282"/>
      <c r="V163" s="283"/>
    </row>
    <row r="164" spans="1:22" x14ac:dyDescent="0.25">
      <c r="A164" s="265" t="s">
        <v>362</v>
      </c>
      <c r="B164" s="265" t="s">
        <v>363</v>
      </c>
      <c r="C164" s="280">
        <v>4.5295421423000004</v>
      </c>
      <c r="D164" s="280">
        <v>6.1296030000000004</v>
      </c>
      <c r="E164" s="280">
        <v>1.9355182837982503</v>
      </c>
      <c r="F164" s="280">
        <v>0</v>
      </c>
      <c r="G164" s="284">
        <v>12.594663426098252</v>
      </c>
      <c r="H164" s="274">
        <v>3.7453117407759997</v>
      </c>
      <c r="I164" s="272">
        <v>6.3353637791999997</v>
      </c>
      <c r="J164" s="272">
        <v>0</v>
      </c>
      <c r="K164" s="423">
        <v>7.2467260800001168E-2</v>
      </c>
      <c r="L164" s="423">
        <v>0</v>
      </c>
      <c r="M164" s="423">
        <v>2.3609952724086161</v>
      </c>
      <c r="N164" s="423">
        <v>0</v>
      </c>
      <c r="O164" s="423">
        <v>3.9715820179413448E-2</v>
      </c>
      <c r="P164" s="423">
        <v>12.55385387336403</v>
      </c>
      <c r="Q164" s="276">
        <f t="shared" si="4"/>
        <v>-3.2402257490785624E-3</v>
      </c>
      <c r="R164" s="277"/>
      <c r="S164" s="278"/>
      <c r="U164" s="282"/>
      <c r="V164" s="283"/>
    </row>
    <row r="165" spans="1:22" x14ac:dyDescent="0.25">
      <c r="A165" s="265" t="s">
        <v>364</v>
      </c>
      <c r="B165" s="265" t="s">
        <v>365</v>
      </c>
      <c r="C165" s="280">
        <v>3.9570178271659997</v>
      </c>
      <c r="D165" s="280">
        <v>5.0890500000000003</v>
      </c>
      <c r="E165" s="280">
        <v>0.61736586269899063</v>
      </c>
      <c r="F165" s="280">
        <v>0</v>
      </c>
      <c r="G165" s="284">
        <v>9.6634336898649913</v>
      </c>
      <c r="H165" s="274">
        <v>3.2914671371619999</v>
      </c>
      <c r="I165" s="272">
        <v>5.2704054199999995</v>
      </c>
      <c r="J165" s="272">
        <v>0</v>
      </c>
      <c r="K165" s="423">
        <v>0</v>
      </c>
      <c r="L165" s="423">
        <v>0</v>
      </c>
      <c r="M165" s="423">
        <v>0.77830717357260948</v>
      </c>
      <c r="N165" s="423">
        <v>0</v>
      </c>
      <c r="O165" s="423">
        <v>3.120693983071942E-2</v>
      </c>
      <c r="P165" s="423">
        <v>9.3713866705653288</v>
      </c>
      <c r="Q165" s="276">
        <f t="shared" si="4"/>
        <v>-3.0221868196390833E-2</v>
      </c>
      <c r="R165" s="277"/>
      <c r="S165" s="278"/>
      <c r="U165" s="282"/>
      <c r="V165" s="283"/>
    </row>
    <row r="166" spans="1:22" x14ac:dyDescent="0.25">
      <c r="A166" s="265" t="s">
        <v>366</v>
      </c>
      <c r="B166" s="265" t="s">
        <v>367</v>
      </c>
      <c r="C166" s="280">
        <v>84.920863831304999</v>
      </c>
      <c r="D166" s="280">
        <v>101.499216</v>
      </c>
      <c r="E166" s="280">
        <v>8.086231984758685</v>
      </c>
      <c r="F166" s="280">
        <v>0</v>
      </c>
      <c r="G166" s="284">
        <v>194.50631181606369</v>
      </c>
      <c r="H166" s="274">
        <v>72.647347711837</v>
      </c>
      <c r="I166" s="272">
        <v>106.58530610000001</v>
      </c>
      <c r="J166" s="272">
        <v>0</v>
      </c>
      <c r="K166" s="423">
        <v>0</v>
      </c>
      <c r="L166" s="423">
        <v>0</v>
      </c>
      <c r="M166" s="423">
        <v>9.1822115273661957</v>
      </c>
      <c r="N166" s="423">
        <v>0</v>
      </c>
      <c r="O166" s="423">
        <v>0.51652464281743382</v>
      </c>
      <c r="P166" s="423">
        <v>188.93138998202065</v>
      </c>
      <c r="Q166" s="276">
        <f t="shared" si="4"/>
        <v>-2.8661907071247161E-2</v>
      </c>
      <c r="R166" s="277"/>
      <c r="S166" s="278"/>
      <c r="U166" s="282"/>
      <c r="V166" s="283"/>
    </row>
    <row r="167" spans="1:22" x14ac:dyDescent="0.25">
      <c r="A167" s="265" t="s">
        <v>368</v>
      </c>
      <c r="B167" s="265" t="s">
        <v>369</v>
      </c>
      <c r="C167" s="280">
        <v>4.2413826055369999</v>
      </c>
      <c r="D167" s="280">
        <v>3.9903590000000002</v>
      </c>
      <c r="E167" s="280">
        <v>1.9824494919479283</v>
      </c>
      <c r="F167" s="280">
        <v>0</v>
      </c>
      <c r="G167" s="284">
        <v>10.214191097484928</v>
      </c>
      <c r="H167" s="274">
        <v>3.635744729482</v>
      </c>
      <c r="I167" s="272">
        <v>4.1615174554800003</v>
      </c>
      <c r="J167" s="272">
        <v>0</v>
      </c>
      <c r="K167" s="423">
        <v>0.10039461852000008</v>
      </c>
      <c r="L167" s="423">
        <v>0</v>
      </c>
      <c r="M167" s="423">
        <v>2.9158342661008469</v>
      </c>
      <c r="N167" s="423">
        <v>0</v>
      </c>
      <c r="O167" s="423">
        <v>0</v>
      </c>
      <c r="P167" s="423">
        <v>10.813491069582847</v>
      </c>
      <c r="Q167" s="276">
        <f t="shared" si="4"/>
        <v>5.8673268042291227E-2</v>
      </c>
      <c r="R167" s="277"/>
      <c r="S167" s="278"/>
      <c r="U167" s="282"/>
      <c r="V167" s="283"/>
    </row>
    <row r="168" spans="1:22" x14ac:dyDescent="0.25">
      <c r="A168" s="265" t="s">
        <v>370</v>
      </c>
      <c r="B168" s="265" t="s">
        <v>371</v>
      </c>
      <c r="C168" s="280">
        <v>3.549442336532</v>
      </c>
      <c r="D168" s="280">
        <v>7.9589969500000004</v>
      </c>
      <c r="E168" s="280">
        <v>2.9429184060492783</v>
      </c>
      <c r="F168" s="280">
        <v>1.9504019029371981E-3</v>
      </c>
      <c r="G168" s="284">
        <v>14.453308094484216</v>
      </c>
      <c r="H168" s="274">
        <v>2.7027264056279998</v>
      </c>
      <c r="I168" s="272">
        <v>8.2492235880000013</v>
      </c>
      <c r="J168" s="272">
        <v>0</v>
      </c>
      <c r="K168" s="423">
        <v>0</v>
      </c>
      <c r="L168" s="423">
        <v>0</v>
      </c>
      <c r="M168" s="423">
        <v>4.4026572167253377</v>
      </c>
      <c r="N168" s="423">
        <v>1.0129506657189964E-2</v>
      </c>
      <c r="O168" s="423">
        <v>0.13446678310061591</v>
      </c>
      <c r="P168" s="423">
        <v>15.499203500111145</v>
      </c>
      <c r="Q168" s="276">
        <f t="shared" si="4"/>
        <v>7.2363738376688413E-2</v>
      </c>
      <c r="R168" s="277"/>
      <c r="S168" s="278"/>
      <c r="U168" s="282"/>
      <c r="V168" s="283"/>
    </row>
    <row r="169" spans="1:22" x14ac:dyDescent="0.25">
      <c r="A169" s="265" t="s">
        <v>372</v>
      </c>
      <c r="B169" s="265" t="s">
        <v>373</v>
      </c>
      <c r="C169" s="280">
        <v>87.600923257351994</v>
      </c>
      <c r="D169" s="280">
        <v>85.043452000000002</v>
      </c>
      <c r="E169" s="280">
        <v>5.9424978956949488</v>
      </c>
      <c r="F169" s="280">
        <v>0</v>
      </c>
      <c r="G169" s="284">
        <v>178.58687315304695</v>
      </c>
      <c r="H169" s="274">
        <v>76.201539149005001</v>
      </c>
      <c r="I169" s="272">
        <v>86.564728991999999</v>
      </c>
      <c r="J169" s="272">
        <v>0</v>
      </c>
      <c r="K169" s="423">
        <v>0</v>
      </c>
      <c r="L169" s="423">
        <v>0</v>
      </c>
      <c r="M169" s="423">
        <v>8.1519412865523933</v>
      </c>
      <c r="N169" s="423">
        <v>0</v>
      </c>
      <c r="O169" s="423">
        <v>0</v>
      </c>
      <c r="P169" s="423">
        <v>170.9182094275574</v>
      </c>
      <c r="Q169" s="276">
        <f t="shared" si="4"/>
        <v>-4.2940802927422306E-2</v>
      </c>
      <c r="R169" s="277"/>
      <c r="S169" s="278"/>
      <c r="U169" s="282"/>
      <c r="V169" s="283"/>
    </row>
    <row r="170" spans="1:22" x14ac:dyDescent="0.25">
      <c r="A170" s="265" t="s">
        <v>374</v>
      </c>
      <c r="B170" s="265" t="s">
        <v>1085</v>
      </c>
      <c r="C170" s="280">
        <v>24.176036561114</v>
      </c>
      <c r="D170" s="280">
        <v>19.406725000000002</v>
      </c>
      <c r="E170" s="280">
        <v>0</v>
      </c>
      <c r="F170" s="280">
        <v>0</v>
      </c>
      <c r="G170" s="284">
        <v>43.582761561113998</v>
      </c>
      <c r="H170" s="274">
        <v>22.720525391259002</v>
      </c>
      <c r="I170" s="272">
        <v>20.193788860000005</v>
      </c>
      <c r="J170" s="272">
        <v>0</v>
      </c>
      <c r="K170" s="423">
        <v>0</v>
      </c>
      <c r="L170" s="423">
        <v>0</v>
      </c>
      <c r="M170" s="423">
        <v>0</v>
      </c>
      <c r="N170" s="423">
        <v>0</v>
      </c>
      <c r="O170" s="423">
        <v>0</v>
      </c>
      <c r="P170" s="423">
        <v>42.914314251259007</v>
      </c>
      <c r="Q170" s="276">
        <f t="shared" si="4"/>
        <v>-1.5337424383208509E-2</v>
      </c>
      <c r="R170" s="277"/>
      <c r="S170" s="278"/>
      <c r="U170" s="282"/>
      <c r="V170" s="283"/>
    </row>
    <row r="171" spans="1:22" x14ac:dyDescent="0.25">
      <c r="A171" s="265" t="s">
        <v>376</v>
      </c>
      <c r="B171" s="265" t="s">
        <v>377</v>
      </c>
      <c r="C171" s="280">
        <v>7.4191274988930003</v>
      </c>
      <c r="D171" s="280">
        <v>7.768256</v>
      </c>
      <c r="E171" s="280">
        <v>4.4163468388289715</v>
      </c>
      <c r="F171" s="280">
        <v>8.1512143447420651E-3</v>
      </c>
      <c r="G171" s="284">
        <v>19.611881552066713</v>
      </c>
      <c r="H171" s="274">
        <v>6.3017388433849995</v>
      </c>
      <c r="I171" s="272">
        <v>7.9054049840000014</v>
      </c>
      <c r="J171" s="272">
        <v>0</v>
      </c>
      <c r="K171" s="423">
        <v>0</v>
      </c>
      <c r="L171" s="423">
        <v>0</v>
      </c>
      <c r="M171" s="423">
        <v>4.975020661649376</v>
      </c>
      <c r="N171" s="423">
        <v>4.2333726113015245E-2</v>
      </c>
      <c r="O171" s="423">
        <v>0</v>
      </c>
      <c r="P171" s="423">
        <v>19.224498215147392</v>
      </c>
      <c r="Q171" s="276">
        <f t="shared" si="4"/>
        <v>-1.9752481978379977E-2</v>
      </c>
      <c r="R171" s="277"/>
      <c r="S171" s="278"/>
      <c r="U171" s="282"/>
      <c r="V171" s="283"/>
    </row>
    <row r="172" spans="1:22" x14ac:dyDescent="0.25">
      <c r="A172" s="265" t="s">
        <v>378</v>
      </c>
      <c r="B172" s="265" t="s">
        <v>379</v>
      </c>
      <c r="C172" s="280">
        <v>7.3503932077460004</v>
      </c>
      <c r="D172" s="280">
        <v>4.3439180000000004</v>
      </c>
      <c r="E172" s="280">
        <v>0.4624589355029865</v>
      </c>
      <c r="F172" s="280">
        <v>0</v>
      </c>
      <c r="G172" s="284">
        <v>12.156770143248988</v>
      </c>
      <c r="H172" s="274">
        <v>6.49000203645</v>
      </c>
      <c r="I172" s="272">
        <v>4.4003962799999998</v>
      </c>
      <c r="J172" s="272">
        <v>0</v>
      </c>
      <c r="K172" s="423">
        <v>0</v>
      </c>
      <c r="L172" s="423">
        <v>0</v>
      </c>
      <c r="M172" s="423">
        <v>0.63884932548210505</v>
      </c>
      <c r="N172" s="423">
        <v>0</v>
      </c>
      <c r="O172" s="423">
        <v>0</v>
      </c>
      <c r="P172" s="423">
        <v>11.529247641932105</v>
      </c>
      <c r="Q172" s="276">
        <f t="shared" si="4"/>
        <v>-5.1619179594784348E-2</v>
      </c>
      <c r="R172" s="277"/>
      <c r="S172" s="278"/>
      <c r="U172" s="282"/>
      <c r="V172" s="283"/>
    </row>
    <row r="173" spans="1:22" x14ac:dyDescent="0.25">
      <c r="A173" s="265" t="s">
        <v>380</v>
      </c>
      <c r="B173" s="265" t="s">
        <v>381</v>
      </c>
      <c r="C173" s="280">
        <v>6.9485468028999993</v>
      </c>
      <c r="D173" s="280">
        <v>11.975472</v>
      </c>
      <c r="E173" s="280">
        <v>1.7968357966252408</v>
      </c>
      <c r="F173" s="280">
        <v>0</v>
      </c>
      <c r="G173" s="284">
        <v>20.720854599525243</v>
      </c>
      <c r="H173" s="274">
        <v>5.5562408847320004</v>
      </c>
      <c r="I173" s="272">
        <v>12.403000800000001</v>
      </c>
      <c r="J173" s="272">
        <v>0</v>
      </c>
      <c r="K173" s="423">
        <v>0</v>
      </c>
      <c r="L173" s="423">
        <v>0</v>
      </c>
      <c r="M173" s="423">
        <v>2.3261346596811077</v>
      </c>
      <c r="N173" s="423">
        <v>0</v>
      </c>
      <c r="O173" s="423">
        <v>0.11978977688850803</v>
      </c>
      <c r="P173" s="423">
        <v>20.405166121301619</v>
      </c>
      <c r="Q173" s="276">
        <f t="shared" si="4"/>
        <v>-1.5235302033867693E-2</v>
      </c>
      <c r="R173" s="277"/>
      <c r="S173" s="278"/>
      <c r="U173" s="282"/>
      <c r="V173" s="283"/>
    </row>
    <row r="174" spans="1:22" x14ac:dyDescent="0.25">
      <c r="A174" s="265" t="s">
        <v>382</v>
      </c>
      <c r="B174" s="265" t="s">
        <v>383</v>
      </c>
      <c r="C174" s="280">
        <v>56.951290262345999</v>
      </c>
      <c r="D174" s="280">
        <v>66.458136999999994</v>
      </c>
      <c r="E174" s="280">
        <v>3.1535333600119504</v>
      </c>
      <c r="F174" s="280">
        <v>0</v>
      </c>
      <c r="G174" s="284">
        <v>126.56296062235793</v>
      </c>
      <c r="H174" s="274">
        <v>49.160594671614</v>
      </c>
      <c r="I174" s="272">
        <v>69.722943247999993</v>
      </c>
      <c r="J174" s="272">
        <v>1.3671070000000001</v>
      </c>
      <c r="K174" s="423">
        <v>0</v>
      </c>
      <c r="L174" s="423">
        <v>0</v>
      </c>
      <c r="M174" s="423">
        <v>3.9892727211496246</v>
      </c>
      <c r="N174" s="423">
        <v>0</v>
      </c>
      <c r="O174" s="423">
        <v>0</v>
      </c>
      <c r="P174" s="423">
        <v>124.23991764076361</v>
      </c>
      <c r="Q174" s="276">
        <f t="shared" si="4"/>
        <v>-1.8354840706720554E-2</v>
      </c>
      <c r="R174" s="277"/>
      <c r="S174" s="278"/>
      <c r="U174" s="282"/>
      <c r="V174" s="283"/>
    </row>
    <row r="175" spans="1:22" x14ac:dyDescent="0.25">
      <c r="A175" s="265" t="s">
        <v>384</v>
      </c>
      <c r="B175" s="265" t="s">
        <v>385</v>
      </c>
      <c r="C175" s="280">
        <v>3.2846467406830002</v>
      </c>
      <c r="D175" s="280">
        <v>1.4159459999999999</v>
      </c>
      <c r="E175" s="280">
        <v>5.7394652222222217E-2</v>
      </c>
      <c r="F175" s="280">
        <v>0</v>
      </c>
      <c r="G175" s="284">
        <v>4.7579873929052221</v>
      </c>
      <c r="H175" s="274">
        <v>3.2850000000000001</v>
      </c>
      <c r="I175" s="272">
        <v>1.4410843519999996</v>
      </c>
      <c r="J175" s="272">
        <v>2.8258000000000005E-2</v>
      </c>
      <c r="K175" s="423">
        <v>0</v>
      </c>
      <c r="L175" s="423">
        <v>0</v>
      </c>
      <c r="M175" s="423">
        <v>5.7394652222222217E-2</v>
      </c>
      <c r="N175" s="423">
        <v>0</v>
      </c>
      <c r="O175" s="423">
        <v>0</v>
      </c>
      <c r="P175" s="423">
        <v>4.8117370042222225</v>
      </c>
      <c r="Q175" s="276">
        <f t="shared" si="4"/>
        <v>1.1296711588002051E-2</v>
      </c>
      <c r="R175" s="277"/>
      <c r="S175" s="278"/>
      <c r="U175" s="282"/>
      <c r="V175" s="283"/>
    </row>
    <row r="176" spans="1:22" x14ac:dyDescent="0.25">
      <c r="A176" s="265" t="s">
        <v>386</v>
      </c>
      <c r="B176" s="265" t="s">
        <v>387</v>
      </c>
      <c r="C176" s="280">
        <v>145.22550471450299</v>
      </c>
      <c r="D176" s="280">
        <v>70.634</v>
      </c>
      <c r="E176" s="280">
        <v>14.03348116506138</v>
      </c>
      <c r="F176" s="280">
        <v>0</v>
      </c>
      <c r="G176" s="284">
        <v>229.89298587956435</v>
      </c>
      <c r="H176" s="274">
        <v>130.94086915789899</v>
      </c>
      <c r="I176" s="272">
        <v>75.379692939999998</v>
      </c>
      <c r="J176" s="272">
        <v>1.478</v>
      </c>
      <c r="K176" s="423">
        <v>0</v>
      </c>
      <c r="L176" s="423">
        <v>0</v>
      </c>
      <c r="M176" s="423">
        <v>15.429498909822161</v>
      </c>
      <c r="N176" s="423">
        <v>0</v>
      </c>
      <c r="O176" s="423">
        <v>0</v>
      </c>
      <c r="P176" s="423">
        <v>223.22806100772118</v>
      </c>
      <c r="Q176" s="276">
        <f t="shared" si="4"/>
        <v>-2.8991423319608245E-2</v>
      </c>
      <c r="R176" s="277"/>
      <c r="S176" s="278"/>
      <c r="U176" s="282"/>
      <c r="V176" s="283"/>
    </row>
    <row r="177" spans="1:22" x14ac:dyDescent="0.25">
      <c r="A177" s="265" t="s">
        <v>388</v>
      </c>
      <c r="B177" s="265" t="s">
        <v>389</v>
      </c>
      <c r="C177" s="280">
        <v>90.948902593273004</v>
      </c>
      <c r="D177" s="280">
        <v>72.606206999999998</v>
      </c>
      <c r="E177" s="280">
        <v>2.6904528861559238</v>
      </c>
      <c r="F177" s="280">
        <v>0</v>
      </c>
      <c r="G177" s="284">
        <v>166.24556247942894</v>
      </c>
      <c r="H177" s="274">
        <v>79.805285369341988</v>
      </c>
      <c r="I177" s="272">
        <v>74.269189740000016</v>
      </c>
      <c r="J177" s="272">
        <v>0</v>
      </c>
      <c r="K177" s="423">
        <v>0</v>
      </c>
      <c r="L177" s="423">
        <v>0</v>
      </c>
      <c r="M177" s="423">
        <v>3.6302478739206352</v>
      </c>
      <c r="N177" s="423">
        <v>0</v>
      </c>
      <c r="O177" s="423">
        <v>0</v>
      </c>
      <c r="P177" s="423">
        <v>157.70472298326266</v>
      </c>
      <c r="Q177" s="276">
        <f t="shared" si="4"/>
        <v>-5.1374841943363836E-2</v>
      </c>
      <c r="R177" s="277"/>
      <c r="S177" s="278"/>
      <c r="U177" s="282"/>
      <c r="V177" s="283"/>
    </row>
    <row r="178" spans="1:22" x14ac:dyDescent="0.25">
      <c r="A178" s="265" t="s">
        <v>390</v>
      </c>
      <c r="B178" s="265" t="s">
        <v>391</v>
      </c>
      <c r="C178" s="280">
        <v>340.01528716939197</v>
      </c>
      <c r="D178" s="280">
        <v>549.03400199999999</v>
      </c>
      <c r="E178" s="280">
        <v>7.8861690941665596</v>
      </c>
      <c r="F178" s="280">
        <v>0</v>
      </c>
      <c r="G178" s="284">
        <v>896.93545826355853</v>
      </c>
      <c r="H178" s="274">
        <v>283.38566903436998</v>
      </c>
      <c r="I178" s="272">
        <v>571.97598121499993</v>
      </c>
      <c r="J178" s="272">
        <v>11.205228</v>
      </c>
      <c r="K178" s="423">
        <v>0</v>
      </c>
      <c r="L178" s="423">
        <v>0</v>
      </c>
      <c r="M178" s="423">
        <v>9.3059080078011114</v>
      </c>
      <c r="N178" s="423">
        <v>0</v>
      </c>
      <c r="O178" s="423">
        <v>5.6823053813743387</v>
      </c>
      <c r="P178" s="423">
        <v>881.55509163854538</v>
      </c>
      <c r="Q178" s="276">
        <f t="shared" si="4"/>
        <v>-1.7147684912344863E-2</v>
      </c>
      <c r="R178" s="277"/>
      <c r="S178" s="278"/>
      <c r="U178" s="282"/>
      <c r="V178" s="283"/>
    </row>
    <row r="179" spans="1:22" x14ac:dyDescent="0.25">
      <c r="A179" s="265" t="s">
        <v>392</v>
      </c>
      <c r="B179" s="265" t="s">
        <v>1086</v>
      </c>
      <c r="C179" s="280">
        <v>27.887691261234</v>
      </c>
      <c r="D179" s="280">
        <v>41.253830000000001</v>
      </c>
      <c r="E179" s="280">
        <v>0</v>
      </c>
      <c r="F179" s="280">
        <v>0</v>
      </c>
      <c r="G179" s="284">
        <v>69.141521261234004</v>
      </c>
      <c r="H179" s="274">
        <v>25.578607281887003</v>
      </c>
      <c r="I179" s="272">
        <v>42.91824960000001</v>
      </c>
      <c r="J179" s="272">
        <v>0</v>
      </c>
      <c r="K179" s="423">
        <v>0</v>
      </c>
      <c r="L179" s="423">
        <v>0</v>
      </c>
      <c r="M179" s="423">
        <v>0</v>
      </c>
      <c r="N179" s="423">
        <v>0</v>
      </c>
      <c r="O179" s="423">
        <v>0.14123922218684912</v>
      </c>
      <c r="P179" s="423">
        <v>68.638096104073867</v>
      </c>
      <c r="Q179" s="276">
        <f t="shared" si="4"/>
        <v>-7.2810830305291008E-3</v>
      </c>
      <c r="R179" s="277"/>
      <c r="S179" s="278"/>
      <c r="U179" s="282"/>
      <c r="V179" s="283"/>
    </row>
    <row r="180" spans="1:22" x14ac:dyDescent="0.25">
      <c r="A180" s="265" t="s">
        <v>394</v>
      </c>
      <c r="B180" s="265" t="s">
        <v>395</v>
      </c>
      <c r="C180" s="280">
        <v>4.2256906532030003</v>
      </c>
      <c r="D180" s="280">
        <v>6.0366999999999997</v>
      </c>
      <c r="E180" s="280">
        <v>2.1314952449514961</v>
      </c>
      <c r="F180" s="280">
        <v>0</v>
      </c>
      <c r="G180" s="284">
        <v>12.393885898154496</v>
      </c>
      <c r="H180" s="274">
        <v>3.4706508601319999</v>
      </c>
      <c r="I180" s="272">
        <v>6.2541254999999998</v>
      </c>
      <c r="J180" s="272">
        <v>0</v>
      </c>
      <c r="K180" s="423">
        <v>0</v>
      </c>
      <c r="L180" s="423">
        <v>0</v>
      </c>
      <c r="M180" s="423">
        <v>2.6222327226390556</v>
      </c>
      <c r="N180" s="423">
        <v>0</v>
      </c>
      <c r="O180" s="423">
        <v>5.0112673558806019E-2</v>
      </c>
      <c r="P180" s="423">
        <v>12.397121756329859</v>
      </c>
      <c r="Q180" s="276">
        <f t="shared" si="4"/>
        <v>2.6108503837729558E-4</v>
      </c>
      <c r="R180" s="277"/>
      <c r="S180" s="278"/>
      <c r="U180" s="282"/>
      <c r="V180" s="283"/>
    </row>
    <row r="181" spans="1:22" x14ac:dyDescent="0.25">
      <c r="A181" s="265" t="s">
        <v>396</v>
      </c>
      <c r="B181" s="265" t="s">
        <v>397</v>
      </c>
      <c r="C181" s="280">
        <v>8.8746507164209998</v>
      </c>
      <c r="D181" s="280">
        <v>5.7897410000000002</v>
      </c>
      <c r="E181" s="280">
        <v>2.9353009702957009</v>
      </c>
      <c r="F181" s="280">
        <v>8.8566260790307785E-2</v>
      </c>
      <c r="G181" s="284">
        <v>17.688258947507009</v>
      </c>
      <c r="H181" s="274">
        <v>7.7957403863399994</v>
      </c>
      <c r="I181" s="272">
        <v>5.9876455700999998</v>
      </c>
      <c r="J181" s="272">
        <v>0</v>
      </c>
      <c r="K181" s="423">
        <v>1.3471111900000284E-2</v>
      </c>
      <c r="L181" s="423">
        <v>0</v>
      </c>
      <c r="M181" s="423">
        <v>3.286801428398952</v>
      </c>
      <c r="N181" s="423">
        <v>0.45997316087869533</v>
      </c>
      <c r="O181" s="423">
        <v>0</v>
      </c>
      <c r="P181" s="423">
        <v>17.543631657617645</v>
      </c>
      <c r="Q181" s="276">
        <f t="shared" si="4"/>
        <v>-8.1764570678533044E-3</v>
      </c>
      <c r="R181" s="277"/>
      <c r="S181" s="278"/>
      <c r="U181" s="282"/>
      <c r="V181" s="283"/>
    </row>
    <row r="182" spans="1:22" x14ac:dyDescent="0.25">
      <c r="A182" s="265" t="s">
        <v>398</v>
      </c>
      <c r="B182" s="265" t="s">
        <v>399</v>
      </c>
      <c r="C182" s="280">
        <v>138.55973456567901</v>
      </c>
      <c r="D182" s="280">
        <v>63.627566999999999</v>
      </c>
      <c r="E182" s="280">
        <v>2.9831656031720057</v>
      </c>
      <c r="F182" s="280">
        <v>0</v>
      </c>
      <c r="G182" s="284">
        <v>205.17046716885102</v>
      </c>
      <c r="H182" s="274">
        <v>125.38731346193799</v>
      </c>
      <c r="I182" s="272">
        <v>67.484156499999997</v>
      </c>
      <c r="J182" s="272">
        <v>1.3238669999999999</v>
      </c>
      <c r="K182" s="423">
        <v>0</v>
      </c>
      <c r="L182" s="423">
        <v>0</v>
      </c>
      <c r="M182" s="423">
        <v>3.9641403180451507</v>
      </c>
      <c r="N182" s="423">
        <v>0</v>
      </c>
      <c r="O182" s="423">
        <v>0</v>
      </c>
      <c r="P182" s="423">
        <v>198.15947727998312</v>
      </c>
      <c r="Q182" s="276">
        <f t="shared" si="4"/>
        <v>-3.4171535433986211E-2</v>
      </c>
      <c r="R182" s="277"/>
      <c r="S182" s="278"/>
      <c r="U182" s="282"/>
      <c r="V182" s="283"/>
    </row>
    <row r="183" spans="1:22" x14ac:dyDescent="0.25">
      <c r="A183" s="265" t="s">
        <v>400</v>
      </c>
      <c r="B183" s="265" t="s">
        <v>401</v>
      </c>
      <c r="C183" s="280">
        <v>40.305405312759</v>
      </c>
      <c r="D183" s="280">
        <v>81.818764000000002</v>
      </c>
      <c r="E183" s="280">
        <v>3.7170342981717188</v>
      </c>
      <c r="F183" s="280">
        <v>0</v>
      </c>
      <c r="G183" s="284">
        <v>125.84120361093072</v>
      </c>
      <c r="H183" s="274">
        <v>32.152646688147001</v>
      </c>
      <c r="I183" s="272">
        <v>83.256359039999992</v>
      </c>
      <c r="J183" s="272">
        <v>1.664946</v>
      </c>
      <c r="K183" s="423">
        <v>0</v>
      </c>
      <c r="L183" s="423">
        <v>0</v>
      </c>
      <c r="M183" s="423">
        <v>4.7501936039509909</v>
      </c>
      <c r="N183" s="423">
        <v>0</v>
      </c>
      <c r="O183" s="423">
        <v>1.3051567659147207</v>
      </c>
      <c r="P183" s="423">
        <v>123.1293020980127</v>
      </c>
      <c r="Q183" s="276">
        <f t="shared" si="4"/>
        <v>-2.1550187340090399E-2</v>
      </c>
      <c r="R183" s="277"/>
      <c r="S183" s="278"/>
      <c r="U183" s="282"/>
      <c r="V183" s="283"/>
    </row>
    <row r="184" spans="1:22" x14ac:dyDescent="0.25">
      <c r="A184" s="265" t="s">
        <v>402</v>
      </c>
      <c r="B184" s="265" t="s">
        <v>403</v>
      </c>
      <c r="C184" s="280">
        <v>141.949118506773</v>
      </c>
      <c r="D184" s="280">
        <v>140.97461300000001</v>
      </c>
      <c r="E184" s="280">
        <v>7.9030217410700523</v>
      </c>
      <c r="F184" s="280">
        <v>0</v>
      </c>
      <c r="G184" s="284">
        <v>290.8267532478431</v>
      </c>
      <c r="H184" s="274">
        <v>123.51239923856102</v>
      </c>
      <c r="I184" s="272">
        <v>146.48201907999999</v>
      </c>
      <c r="J184" s="272">
        <v>2.87384</v>
      </c>
      <c r="K184" s="423">
        <v>0</v>
      </c>
      <c r="L184" s="423">
        <v>0</v>
      </c>
      <c r="M184" s="423">
        <v>9.0325295911990651</v>
      </c>
      <c r="N184" s="423">
        <v>0</v>
      </c>
      <c r="O184" s="423">
        <v>0</v>
      </c>
      <c r="P184" s="423">
        <v>281.90078790976003</v>
      </c>
      <c r="Q184" s="276">
        <f t="shared" si="4"/>
        <v>-3.069169269471006E-2</v>
      </c>
      <c r="R184" s="277"/>
      <c r="S184" s="278"/>
      <c r="U184" s="282"/>
      <c r="V184" s="283"/>
    </row>
    <row r="185" spans="1:22" x14ac:dyDescent="0.25">
      <c r="A185" s="265" t="s">
        <v>404</v>
      </c>
      <c r="B185" s="265" t="s">
        <v>405</v>
      </c>
      <c r="C185" s="280">
        <v>107.76276467263099</v>
      </c>
      <c r="D185" s="280">
        <v>40.643391000000001</v>
      </c>
      <c r="E185" s="280">
        <v>2.0835012809719768</v>
      </c>
      <c r="F185" s="280">
        <v>0</v>
      </c>
      <c r="G185" s="284">
        <v>150.48965695360297</v>
      </c>
      <c r="H185" s="274">
        <v>98.139144340271997</v>
      </c>
      <c r="I185" s="272">
        <v>42.401640199999996</v>
      </c>
      <c r="J185" s="272">
        <v>0.83143100000000003</v>
      </c>
      <c r="K185" s="423">
        <v>0</v>
      </c>
      <c r="L185" s="423">
        <v>0</v>
      </c>
      <c r="M185" s="423">
        <v>2.7224367766222359</v>
      </c>
      <c r="N185" s="423">
        <v>0</v>
      </c>
      <c r="O185" s="423">
        <v>0</v>
      </c>
      <c r="P185" s="423">
        <v>144.09465231689424</v>
      </c>
      <c r="Q185" s="276">
        <f t="shared" si="4"/>
        <v>-4.2494645586708679E-2</v>
      </c>
      <c r="R185" s="277"/>
      <c r="S185" s="278"/>
      <c r="U185" s="282"/>
      <c r="V185" s="283"/>
    </row>
    <row r="186" spans="1:22" x14ac:dyDescent="0.25">
      <c r="A186" s="265" t="s">
        <v>406</v>
      </c>
      <c r="B186" s="265" t="s">
        <v>407</v>
      </c>
      <c r="C186" s="280">
        <v>190.05479403198001</v>
      </c>
      <c r="D186" s="280">
        <v>92.274985999999998</v>
      </c>
      <c r="E186" s="280">
        <v>11.390523483483102</v>
      </c>
      <c r="F186" s="280">
        <v>0</v>
      </c>
      <c r="G186" s="284">
        <v>293.72030351546312</v>
      </c>
      <c r="H186" s="274">
        <v>171.413008845679</v>
      </c>
      <c r="I186" s="272">
        <v>97.009285150000011</v>
      </c>
      <c r="J186" s="272">
        <v>1.9</v>
      </c>
      <c r="K186" s="423">
        <v>0</v>
      </c>
      <c r="L186" s="423">
        <v>0</v>
      </c>
      <c r="M186" s="423">
        <v>14.253420105726578</v>
      </c>
      <c r="N186" s="423">
        <v>0</v>
      </c>
      <c r="O186" s="423">
        <v>0</v>
      </c>
      <c r="P186" s="423">
        <v>284.57571410140559</v>
      </c>
      <c r="Q186" s="276">
        <f t="shared" si="4"/>
        <v>-3.1133664593861132E-2</v>
      </c>
      <c r="R186" s="277"/>
      <c r="S186" s="278"/>
      <c r="U186" s="282"/>
      <c r="V186" s="283"/>
    </row>
    <row r="187" spans="1:22" x14ac:dyDescent="0.25">
      <c r="A187" s="265" t="s">
        <v>408</v>
      </c>
      <c r="B187" s="265" t="s">
        <v>409</v>
      </c>
      <c r="C187" s="280">
        <v>338.46596000913797</v>
      </c>
      <c r="D187" s="280">
        <v>387.10375099999999</v>
      </c>
      <c r="E187" s="280">
        <v>4.4381673119523137</v>
      </c>
      <c r="F187" s="280">
        <v>0</v>
      </c>
      <c r="G187" s="284">
        <v>730.00787832109029</v>
      </c>
      <c r="H187" s="274">
        <v>292.24947216607001</v>
      </c>
      <c r="I187" s="272">
        <v>402.11581005999994</v>
      </c>
      <c r="J187" s="272">
        <v>7.886950225999998</v>
      </c>
      <c r="K187" s="423">
        <v>0</v>
      </c>
      <c r="L187" s="423">
        <v>0</v>
      </c>
      <c r="M187" s="423">
        <v>5.4934861772003423</v>
      </c>
      <c r="N187" s="423">
        <v>0</v>
      </c>
      <c r="O187" s="423">
        <v>1.108337992025157</v>
      </c>
      <c r="P187" s="423">
        <v>708.8540566212954</v>
      </c>
      <c r="Q187" s="276">
        <f t="shared" si="4"/>
        <v>-2.8977525213077837E-2</v>
      </c>
      <c r="R187" s="277"/>
      <c r="S187" s="278"/>
      <c r="U187" s="282"/>
      <c r="V187" s="283"/>
    </row>
    <row r="188" spans="1:22" x14ac:dyDescent="0.25">
      <c r="A188" s="265" t="s">
        <v>410</v>
      </c>
      <c r="B188" s="265" t="s">
        <v>1087</v>
      </c>
      <c r="C188" s="280">
        <v>29.442255564663999</v>
      </c>
      <c r="D188" s="280">
        <v>26.628617999999999</v>
      </c>
      <c r="E188" s="280">
        <v>0</v>
      </c>
      <c r="F188" s="280">
        <v>0</v>
      </c>
      <c r="G188" s="284">
        <v>56.070873564663998</v>
      </c>
      <c r="H188" s="274">
        <v>27.569685313179001</v>
      </c>
      <c r="I188" s="272">
        <v>27.371388899999999</v>
      </c>
      <c r="J188" s="272">
        <v>0</v>
      </c>
      <c r="K188" s="423">
        <v>0</v>
      </c>
      <c r="L188" s="423">
        <v>0</v>
      </c>
      <c r="M188" s="423">
        <v>0</v>
      </c>
      <c r="N188" s="423">
        <v>0</v>
      </c>
      <c r="O188" s="423">
        <v>0</v>
      </c>
      <c r="P188" s="423">
        <v>54.941074213179007</v>
      </c>
      <c r="Q188" s="276">
        <f t="shared" si="4"/>
        <v>-2.0149487241036934E-2</v>
      </c>
      <c r="R188" s="277"/>
      <c r="S188" s="278"/>
      <c r="U188" s="282"/>
      <c r="V188" s="283"/>
    </row>
    <row r="189" spans="1:22" x14ac:dyDescent="0.25">
      <c r="A189" s="265" t="s">
        <v>412</v>
      </c>
      <c r="B189" s="265" t="s">
        <v>413</v>
      </c>
      <c r="C189" s="280">
        <v>9.1532933955929998</v>
      </c>
      <c r="D189" s="280">
        <v>7.8528000000000002</v>
      </c>
      <c r="E189" s="280">
        <v>1.296882398691017</v>
      </c>
      <c r="F189" s="280">
        <v>0</v>
      </c>
      <c r="G189" s="284">
        <v>18.302975794284016</v>
      </c>
      <c r="H189" s="274">
        <v>7.9020959239459998</v>
      </c>
      <c r="I189" s="272">
        <v>8.2595611800000004</v>
      </c>
      <c r="J189" s="272">
        <v>0</v>
      </c>
      <c r="K189" s="423">
        <v>3.6547820000000293E-2</v>
      </c>
      <c r="L189" s="423">
        <v>0</v>
      </c>
      <c r="M189" s="423">
        <v>1.9279296027819308</v>
      </c>
      <c r="N189" s="423">
        <v>0</v>
      </c>
      <c r="O189" s="423">
        <v>0</v>
      </c>
      <c r="P189" s="423">
        <v>18.126134526727927</v>
      </c>
      <c r="Q189" s="276">
        <f t="shared" si="4"/>
        <v>-9.661886107685036E-3</v>
      </c>
      <c r="R189" s="277"/>
      <c r="S189" s="278"/>
      <c r="U189" s="282"/>
      <c r="V189" s="283"/>
    </row>
    <row r="190" spans="1:22" x14ac:dyDescent="0.25">
      <c r="A190" s="265" t="s">
        <v>414</v>
      </c>
      <c r="B190" s="265" t="s">
        <v>415</v>
      </c>
      <c r="C190" s="280">
        <v>272.17094087957003</v>
      </c>
      <c r="D190" s="280">
        <v>249.906621</v>
      </c>
      <c r="E190" s="280">
        <v>14.097424105843675</v>
      </c>
      <c r="F190" s="280">
        <v>0</v>
      </c>
      <c r="G190" s="284">
        <v>536.17498598541363</v>
      </c>
      <c r="H190" s="274">
        <v>238.04440448212199</v>
      </c>
      <c r="I190" s="272">
        <v>260.211488734</v>
      </c>
      <c r="J190" s="272">
        <v>5.1009019999999996</v>
      </c>
      <c r="K190" s="423">
        <v>0</v>
      </c>
      <c r="L190" s="423">
        <v>0</v>
      </c>
      <c r="M190" s="423">
        <v>17.447698267945469</v>
      </c>
      <c r="N190" s="423">
        <v>0</v>
      </c>
      <c r="O190" s="423">
        <v>0</v>
      </c>
      <c r="P190" s="423">
        <v>520.80449348406751</v>
      </c>
      <c r="Q190" s="276">
        <f t="shared" si="4"/>
        <v>-2.8666933189912536E-2</v>
      </c>
      <c r="R190" s="277"/>
      <c r="S190" s="278"/>
      <c r="U190" s="282"/>
      <c r="V190" s="283"/>
    </row>
    <row r="191" spans="1:22" x14ac:dyDescent="0.25">
      <c r="A191" s="265" t="s">
        <v>416</v>
      </c>
      <c r="B191" s="265" t="s">
        <v>417</v>
      </c>
      <c r="C191" s="280">
        <v>171.97838230523399</v>
      </c>
      <c r="D191" s="280">
        <v>85.802400000000006</v>
      </c>
      <c r="E191" s="280">
        <v>7.5875747825245892</v>
      </c>
      <c r="F191" s="280">
        <v>0</v>
      </c>
      <c r="G191" s="284">
        <v>265.36835708775857</v>
      </c>
      <c r="H191" s="274">
        <v>155.130697713193</v>
      </c>
      <c r="I191" s="272">
        <v>91.904216059999982</v>
      </c>
      <c r="J191" s="272">
        <v>1.8013999999999999</v>
      </c>
      <c r="K191" s="423">
        <v>0</v>
      </c>
      <c r="L191" s="423">
        <v>0</v>
      </c>
      <c r="M191" s="423">
        <v>9.3646491032621189</v>
      </c>
      <c r="N191" s="423">
        <v>0</v>
      </c>
      <c r="O191" s="423">
        <v>0</v>
      </c>
      <c r="P191" s="423">
        <v>258.20096287645509</v>
      </c>
      <c r="Q191" s="276">
        <f t="shared" si="4"/>
        <v>-2.7009227060682206E-2</v>
      </c>
      <c r="R191" s="277"/>
      <c r="S191" s="278"/>
      <c r="U191" s="282"/>
      <c r="V191" s="283"/>
    </row>
    <row r="192" spans="1:22" x14ac:dyDescent="0.25">
      <c r="A192" s="265" t="s">
        <v>418</v>
      </c>
      <c r="B192" s="265" t="s">
        <v>419</v>
      </c>
      <c r="C192" s="280">
        <v>115.86595950685</v>
      </c>
      <c r="D192" s="280">
        <v>233.40504000000001</v>
      </c>
      <c r="E192" s="280">
        <v>3.3503919616133309</v>
      </c>
      <c r="F192" s="280">
        <v>0</v>
      </c>
      <c r="G192" s="284">
        <v>352.62139146846334</v>
      </c>
      <c r="H192" s="274">
        <v>93.618505323303992</v>
      </c>
      <c r="I192" s="272">
        <v>242.75453026000002</v>
      </c>
      <c r="J192" s="272">
        <v>4.7603900000000001</v>
      </c>
      <c r="K192" s="423">
        <v>0</v>
      </c>
      <c r="L192" s="423">
        <v>0</v>
      </c>
      <c r="M192" s="423">
        <v>4.3018762940466795</v>
      </c>
      <c r="N192" s="423">
        <v>0</v>
      </c>
      <c r="O192" s="423">
        <v>3.3072835859218541</v>
      </c>
      <c r="P192" s="423">
        <v>348.74258546327258</v>
      </c>
      <c r="Q192" s="276">
        <f t="shared" si="4"/>
        <v>-1.0999916905318208E-2</v>
      </c>
      <c r="R192" s="277"/>
      <c r="S192" s="278"/>
      <c r="U192" s="282"/>
      <c r="V192" s="283"/>
    </row>
    <row r="193" spans="1:22" x14ac:dyDescent="0.25">
      <c r="A193" s="265" t="s">
        <v>420</v>
      </c>
      <c r="B193" s="265" t="s">
        <v>1088</v>
      </c>
      <c r="C193" s="280">
        <v>16.562237993181</v>
      </c>
      <c r="D193" s="280">
        <v>17.866516000000001</v>
      </c>
      <c r="E193" s="280">
        <v>0</v>
      </c>
      <c r="F193" s="280">
        <v>0</v>
      </c>
      <c r="G193" s="284">
        <v>34.428753993181004</v>
      </c>
      <c r="H193" s="274">
        <v>15.412438526458999</v>
      </c>
      <c r="I193" s="272">
        <v>18.700998342000002</v>
      </c>
      <c r="J193" s="272">
        <v>0</v>
      </c>
      <c r="K193" s="423">
        <v>0</v>
      </c>
      <c r="L193" s="423">
        <v>0</v>
      </c>
      <c r="M193" s="423">
        <v>0</v>
      </c>
      <c r="N193" s="423">
        <v>0</v>
      </c>
      <c r="O193" s="423">
        <v>0</v>
      </c>
      <c r="P193" s="423">
        <v>34.113436868459004</v>
      </c>
      <c r="Q193" s="276">
        <f t="shared" si="4"/>
        <v>-9.1585401198210903E-3</v>
      </c>
      <c r="R193" s="277"/>
      <c r="S193" s="278"/>
      <c r="U193" s="282"/>
      <c r="V193" s="283"/>
    </row>
    <row r="194" spans="1:22" x14ac:dyDescent="0.25">
      <c r="A194" s="265" t="s">
        <v>422</v>
      </c>
      <c r="B194" s="265" t="s">
        <v>423</v>
      </c>
      <c r="C194" s="280">
        <v>3.8164025235390002</v>
      </c>
      <c r="D194" s="280">
        <v>6.6324480000000001</v>
      </c>
      <c r="E194" s="280">
        <v>1.383159189598159</v>
      </c>
      <c r="F194" s="280">
        <v>0</v>
      </c>
      <c r="G194" s="284">
        <v>11.832009713137159</v>
      </c>
      <c r="H194" s="274">
        <v>3.0476442289350003</v>
      </c>
      <c r="I194" s="272">
        <v>6.8232852309999998</v>
      </c>
      <c r="J194" s="272">
        <v>0</v>
      </c>
      <c r="K194" s="423">
        <v>0</v>
      </c>
      <c r="L194" s="423">
        <v>0</v>
      </c>
      <c r="M194" s="423">
        <v>1.5966012479241292</v>
      </c>
      <c r="N194" s="423">
        <v>0</v>
      </c>
      <c r="O194" s="423">
        <v>8.3951305686917319E-2</v>
      </c>
      <c r="P194" s="423">
        <v>11.551482013546046</v>
      </c>
      <c r="Q194" s="276">
        <f t="shared" si="4"/>
        <v>-2.3709218162628942E-2</v>
      </c>
      <c r="R194" s="277"/>
      <c r="S194" s="278"/>
      <c r="U194" s="282"/>
      <c r="V194" s="283"/>
    </row>
    <row r="195" spans="1:22" x14ac:dyDescent="0.25">
      <c r="A195" s="265" t="s">
        <v>424</v>
      </c>
      <c r="B195" s="265" t="s">
        <v>425</v>
      </c>
      <c r="C195" s="280">
        <v>162.59046190388901</v>
      </c>
      <c r="D195" s="280">
        <v>80.084100000000007</v>
      </c>
      <c r="E195" s="280">
        <v>8.1223687354877363</v>
      </c>
      <c r="F195" s="280">
        <v>0</v>
      </c>
      <c r="G195" s="284">
        <v>250.79693063937674</v>
      </c>
      <c r="H195" s="274">
        <v>146.69080518055401</v>
      </c>
      <c r="I195" s="272">
        <v>84.924990076000014</v>
      </c>
      <c r="J195" s="272">
        <v>1.6653560000000001</v>
      </c>
      <c r="K195" s="423">
        <v>0</v>
      </c>
      <c r="L195" s="423">
        <v>0</v>
      </c>
      <c r="M195" s="423">
        <v>9.9299100316284576</v>
      </c>
      <c r="N195" s="423">
        <v>0</v>
      </c>
      <c r="O195" s="423">
        <v>0</v>
      </c>
      <c r="P195" s="423">
        <v>243.21106128818249</v>
      </c>
      <c r="Q195" s="276">
        <f t="shared" si="4"/>
        <v>-3.0247058175133845E-2</v>
      </c>
      <c r="R195" s="277"/>
      <c r="S195" s="278"/>
      <c r="U195" s="282"/>
      <c r="V195" s="283"/>
    </row>
    <row r="196" spans="1:22" x14ac:dyDescent="0.25">
      <c r="A196" s="265" t="s">
        <v>426</v>
      </c>
      <c r="B196" s="265" t="s">
        <v>427</v>
      </c>
      <c r="C196" s="280">
        <v>3.3722964798130004</v>
      </c>
      <c r="D196" s="280">
        <v>5.6205600000000002</v>
      </c>
      <c r="E196" s="280">
        <v>1.5452405205240001</v>
      </c>
      <c r="F196" s="280">
        <v>0</v>
      </c>
      <c r="G196" s="284">
        <v>10.538097000337</v>
      </c>
      <c r="H196" s="274">
        <v>2.710660733808</v>
      </c>
      <c r="I196" s="272">
        <v>5.7876675779999998</v>
      </c>
      <c r="J196" s="272">
        <v>0</v>
      </c>
      <c r="K196" s="423">
        <v>6.9566321999999403E-2</v>
      </c>
      <c r="L196" s="423">
        <v>0</v>
      </c>
      <c r="M196" s="423">
        <v>1.8824931870762678</v>
      </c>
      <c r="N196" s="423">
        <v>0</v>
      </c>
      <c r="O196" s="423">
        <v>5.193870434934332E-2</v>
      </c>
      <c r="P196" s="423">
        <v>10.502326525233611</v>
      </c>
      <c r="Q196" s="276">
        <f t="shared" si="4"/>
        <v>-3.3943960757093494E-3</v>
      </c>
      <c r="R196" s="277"/>
      <c r="S196" s="278"/>
      <c r="U196" s="282"/>
      <c r="V196" s="283"/>
    </row>
    <row r="197" spans="1:22" x14ac:dyDescent="0.25">
      <c r="A197" s="265" t="s">
        <v>428</v>
      </c>
      <c r="B197" s="265" t="s">
        <v>429</v>
      </c>
      <c r="C197" s="280">
        <v>6.0478578626120001</v>
      </c>
      <c r="D197" s="280">
        <v>5.6366610000000001</v>
      </c>
      <c r="E197" s="280">
        <v>2.0695543443854918</v>
      </c>
      <c r="F197" s="280">
        <v>0</v>
      </c>
      <c r="G197" s="284">
        <v>13.754073206997493</v>
      </c>
      <c r="H197" s="274">
        <v>5.1881871482249995</v>
      </c>
      <c r="I197" s="272">
        <v>5.9161646880000012</v>
      </c>
      <c r="J197" s="272">
        <v>0</v>
      </c>
      <c r="K197" s="423">
        <v>0</v>
      </c>
      <c r="L197" s="423">
        <v>0</v>
      </c>
      <c r="M197" s="423">
        <v>2.2845094626325189</v>
      </c>
      <c r="N197" s="423">
        <v>0</v>
      </c>
      <c r="O197" s="423">
        <v>0</v>
      </c>
      <c r="P197" s="423">
        <v>13.388861298857519</v>
      </c>
      <c r="Q197" s="276">
        <f t="shared" si="4"/>
        <v>-2.6553000165374319E-2</v>
      </c>
      <c r="R197" s="277"/>
      <c r="S197" s="278"/>
      <c r="U197" s="282"/>
      <c r="V197" s="283"/>
    </row>
    <row r="198" spans="1:22" x14ac:dyDescent="0.25">
      <c r="A198" s="265" t="s">
        <v>430</v>
      </c>
      <c r="B198" s="265" t="s">
        <v>431</v>
      </c>
      <c r="C198" s="280">
        <v>199.09621876312102</v>
      </c>
      <c r="D198" s="280">
        <v>233.306499</v>
      </c>
      <c r="E198" s="280">
        <v>3.8567301637673874</v>
      </c>
      <c r="F198" s="280">
        <v>1.3270534456748135</v>
      </c>
      <c r="G198" s="284">
        <v>437.58650137256325</v>
      </c>
      <c r="H198" s="274">
        <v>172.36060979949798</v>
      </c>
      <c r="I198" s="272">
        <v>243.41662178899975</v>
      </c>
      <c r="J198" s="272">
        <v>4.7755051720002042</v>
      </c>
      <c r="K198" s="423">
        <v>0</v>
      </c>
      <c r="L198" s="423">
        <v>0</v>
      </c>
      <c r="M198" s="423">
        <v>4.5191339095234007</v>
      </c>
      <c r="N198" s="423">
        <v>6.8921162823756452</v>
      </c>
      <c r="O198" s="423">
        <v>1.1388269742005077E-2</v>
      </c>
      <c r="P198" s="423">
        <v>431.97537522213895</v>
      </c>
      <c r="Q198" s="276">
        <f t="shared" si="4"/>
        <v>-1.2822895891038799E-2</v>
      </c>
      <c r="R198" s="277"/>
      <c r="S198" s="278"/>
      <c r="U198" s="282"/>
      <c r="V198" s="283"/>
    </row>
    <row r="199" spans="1:22" x14ac:dyDescent="0.25">
      <c r="A199" s="265" t="s">
        <v>432</v>
      </c>
      <c r="B199" s="265" t="s">
        <v>433</v>
      </c>
      <c r="C199" s="280">
        <v>299.172301626273</v>
      </c>
      <c r="D199" s="280">
        <v>130.78201200000001</v>
      </c>
      <c r="E199" s="280">
        <v>7.8967943864692378</v>
      </c>
      <c r="F199" s="280">
        <v>0</v>
      </c>
      <c r="G199" s="284">
        <v>437.85110801274226</v>
      </c>
      <c r="H199" s="274">
        <v>271.15000831408298</v>
      </c>
      <c r="I199" s="272">
        <v>144.36485981200002</v>
      </c>
      <c r="J199" s="272">
        <v>2.8308900000000001</v>
      </c>
      <c r="K199" s="423">
        <v>0</v>
      </c>
      <c r="L199" s="423">
        <v>0</v>
      </c>
      <c r="M199" s="423">
        <v>9.6088231534268154</v>
      </c>
      <c r="N199" s="423">
        <v>0</v>
      </c>
      <c r="O199" s="423">
        <v>0</v>
      </c>
      <c r="P199" s="423">
        <v>427.9545812795098</v>
      </c>
      <c r="Q199" s="276">
        <f t="shared" si="4"/>
        <v>-2.2602493295379444E-2</v>
      </c>
      <c r="R199" s="277"/>
      <c r="S199" s="278"/>
      <c r="U199" s="282"/>
      <c r="V199" s="283"/>
    </row>
    <row r="200" spans="1:22" x14ac:dyDescent="0.25">
      <c r="A200" s="265" t="s">
        <v>434</v>
      </c>
      <c r="B200" s="265" t="s">
        <v>435</v>
      </c>
      <c r="C200" s="280">
        <v>82.570027321767</v>
      </c>
      <c r="D200" s="280">
        <v>57.985332</v>
      </c>
      <c r="E200" s="280">
        <v>3.1259353828208862</v>
      </c>
      <c r="F200" s="280">
        <v>0</v>
      </c>
      <c r="G200" s="284">
        <v>143.68129470458791</v>
      </c>
      <c r="H200" s="274">
        <v>73.370364724558002</v>
      </c>
      <c r="I200" s="272">
        <v>62.305290737000007</v>
      </c>
      <c r="J200" s="272">
        <v>1.2222729999999999</v>
      </c>
      <c r="K200" s="423">
        <v>0</v>
      </c>
      <c r="L200" s="423">
        <v>0</v>
      </c>
      <c r="M200" s="423">
        <v>4.0215548646804198</v>
      </c>
      <c r="N200" s="423">
        <v>0</v>
      </c>
      <c r="O200" s="423">
        <v>0</v>
      </c>
      <c r="P200" s="423">
        <v>140.91948332623843</v>
      </c>
      <c r="Q200" s="276">
        <f t="shared" si="4"/>
        <v>-1.9221787944128876E-2</v>
      </c>
      <c r="R200" s="277"/>
      <c r="S200" s="278"/>
      <c r="U200" s="282"/>
      <c r="V200" s="283"/>
    </row>
    <row r="201" spans="1:22" x14ac:dyDescent="0.25">
      <c r="A201" s="265" t="s">
        <v>436</v>
      </c>
      <c r="B201" s="265" t="s">
        <v>437</v>
      </c>
      <c r="C201" s="280">
        <v>5.2260687697449999</v>
      </c>
      <c r="D201" s="280">
        <v>13.429409</v>
      </c>
      <c r="E201" s="280">
        <v>4.3158810086841406</v>
      </c>
      <c r="F201" s="280">
        <v>0</v>
      </c>
      <c r="G201" s="284">
        <v>22.971358778429138</v>
      </c>
      <c r="H201" s="274">
        <v>3.853520349898</v>
      </c>
      <c r="I201" s="272">
        <v>14.07092247468</v>
      </c>
      <c r="J201" s="272">
        <v>0</v>
      </c>
      <c r="K201" s="423">
        <v>1.3800289319999026E-2</v>
      </c>
      <c r="L201" s="423">
        <v>0</v>
      </c>
      <c r="M201" s="423">
        <v>5.0946873420360497</v>
      </c>
      <c r="N201" s="423">
        <v>0</v>
      </c>
      <c r="O201" s="423">
        <v>0.2216411915042919</v>
      </c>
      <c r="P201" s="423">
        <v>23.254571647438343</v>
      </c>
      <c r="Q201" s="276">
        <f t="shared" ref="Q201:Q264" si="5">+P201/G201-1</f>
        <v>1.2328955885498205E-2</v>
      </c>
      <c r="R201" s="277"/>
      <c r="S201" s="278"/>
      <c r="U201" s="282"/>
      <c r="V201" s="283"/>
    </row>
    <row r="202" spans="1:22" x14ac:dyDescent="0.25">
      <c r="A202" s="265" t="s">
        <v>438</v>
      </c>
      <c r="B202" s="265" t="s">
        <v>439</v>
      </c>
      <c r="C202" s="280">
        <v>2.4472499459070001</v>
      </c>
      <c r="D202" s="280">
        <v>4.1217170000000003</v>
      </c>
      <c r="E202" s="280">
        <v>0.63739848857615478</v>
      </c>
      <c r="F202" s="280">
        <v>5.8971807905369884E-3</v>
      </c>
      <c r="G202" s="284">
        <v>7.2122626152736924</v>
      </c>
      <c r="H202" s="274">
        <v>1.9639481879509999</v>
      </c>
      <c r="I202" s="272">
        <v>4.2776160090000008</v>
      </c>
      <c r="J202" s="272">
        <v>0</v>
      </c>
      <c r="K202" s="423">
        <v>0</v>
      </c>
      <c r="L202" s="423">
        <v>0</v>
      </c>
      <c r="M202" s="423">
        <v>0.7988607537763498</v>
      </c>
      <c r="N202" s="423">
        <v>3.0627293783111461E-2</v>
      </c>
      <c r="O202" s="423">
        <v>4.0225651697838441E-2</v>
      </c>
      <c r="P202" s="423">
        <v>7.1112778962083008</v>
      </c>
      <c r="Q202" s="276">
        <f t="shared" si="5"/>
        <v>-1.4001808371693514E-2</v>
      </c>
      <c r="R202" s="277"/>
      <c r="S202" s="278"/>
      <c r="U202" s="282"/>
      <c r="V202" s="283"/>
    </row>
    <row r="203" spans="1:22" x14ac:dyDescent="0.25">
      <c r="A203" s="265" t="s">
        <v>440</v>
      </c>
      <c r="B203" s="265" t="s">
        <v>441</v>
      </c>
      <c r="C203" s="280">
        <v>2.9630684445690001</v>
      </c>
      <c r="D203" s="280">
        <v>3.9821049999999998</v>
      </c>
      <c r="E203" s="280">
        <v>1.7667480448040476</v>
      </c>
      <c r="F203" s="280">
        <v>4.352958613853438E-2</v>
      </c>
      <c r="G203" s="284">
        <v>8.7554510755115817</v>
      </c>
      <c r="H203" s="274">
        <v>2.452087865323</v>
      </c>
      <c r="I203" s="272">
        <v>4.1225873663999995</v>
      </c>
      <c r="J203" s="272">
        <v>0</v>
      </c>
      <c r="K203" s="423">
        <v>6.603095359999972E-2</v>
      </c>
      <c r="L203" s="423">
        <v>0</v>
      </c>
      <c r="M203" s="423">
        <v>1.9859286710246771</v>
      </c>
      <c r="N203" s="423">
        <v>0.22607301188077536</v>
      </c>
      <c r="O203" s="423">
        <v>2.2740899092457259E-2</v>
      </c>
      <c r="P203" s="423">
        <v>8.8754487673209077</v>
      </c>
      <c r="Q203" s="276">
        <f t="shared" si="5"/>
        <v>1.3705483678042807E-2</v>
      </c>
      <c r="R203" s="277"/>
      <c r="S203" s="278"/>
      <c r="U203" s="282"/>
      <c r="V203" s="283"/>
    </row>
    <row r="204" spans="1:22" x14ac:dyDescent="0.25">
      <c r="A204" s="265" t="s">
        <v>442</v>
      </c>
      <c r="B204" s="265" t="s">
        <v>443</v>
      </c>
      <c r="C204" s="280">
        <v>305.02896527791705</v>
      </c>
      <c r="D204" s="280">
        <v>118.807771</v>
      </c>
      <c r="E204" s="280">
        <v>10.790173785811216</v>
      </c>
      <c r="F204" s="280">
        <v>0</v>
      </c>
      <c r="G204" s="284">
        <v>434.62691006372825</v>
      </c>
      <c r="H204" s="274">
        <v>277.37269391810202</v>
      </c>
      <c r="I204" s="272">
        <v>126.21844418400001</v>
      </c>
      <c r="J204" s="272">
        <v>2.4751210000000001</v>
      </c>
      <c r="K204" s="423">
        <v>0</v>
      </c>
      <c r="L204" s="423">
        <v>0</v>
      </c>
      <c r="M204" s="423">
        <v>13.50099778008417</v>
      </c>
      <c r="N204" s="423">
        <v>0</v>
      </c>
      <c r="O204" s="423">
        <v>0</v>
      </c>
      <c r="P204" s="423">
        <v>419.56725688218614</v>
      </c>
      <c r="Q204" s="276">
        <f t="shared" si="5"/>
        <v>-3.4649610580564261E-2</v>
      </c>
      <c r="R204" s="277"/>
      <c r="S204" s="278"/>
      <c r="U204" s="282"/>
      <c r="V204" s="283"/>
    </row>
    <row r="205" spans="1:22" x14ac:dyDescent="0.25">
      <c r="A205" s="265" t="s">
        <v>444</v>
      </c>
      <c r="B205" s="265" t="s">
        <v>445</v>
      </c>
      <c r="C205" s="280">
        <v>6.1002141131909999</v>
      </c>
      <c r="D205" s="280">
        <v>5.1262379999999999</v>
      </c>
      <c r="E205" s="280">
        <v>1.2729595969044025</v>
      </c>
      <c r="F205" s="280">
        <v>0</v>
      </c>
      <c r="G205" s="284">
        <v>12.499411710095401</v>
      </c>
      <c r="H205" s="274">
        <v>5.2742449636130004</v>
      </c>
      <c r="I205" s="272">
        <v>5.2224038400000001</v>
      </c>
      <c r="J205" s="272">
        <v>0</v>
      </c>
      <c r="K205" s="423">
        <v>0</v>
      </c>
      <c r="L205" s="423">
        <v>0</v>
      </c>
      <c r="M205" s="423">
        <v>1.533639829729901</v>
      </c>
      <c r="N205" s="423">
        <v>0</v>
      </c>
      <c r="O205" s="423">
        <v>0</v>
      </c>
      <c r="P205" s="423">
        <v>12.030288633342902</v>
      </c>
      <c r="Q205" s="276">
        <f t="shared" si="5"/>
        <v>-3.7531612497698763E-2</v>
      </c>
      <c r="R205" s="277"/>
      <c r="S205" s="278"/>
      <c r="U205" s="282"/>
      <c r="V205" s="283"/>
    </row>
    <row r="206" spans="1:22" x14ac:dyDescent="0.25">
      <c r="A206" s="265" t="s">
        <v>446</v>
      </c>
      <c r="B206" s="265" t="s">
        <v>954</v>
      </c>
      <c r="C206" s="280">
        <v>83.888578761277998</v>
      </c>
      <c r="D206" s="280">
        <v>95.249450999999993</v>
      </c>
      <c r="E206" s="280">
        <v>6.1661239972680422</v>
      </c>
      <c r="F206" s="280">
        <v>0</v>
      </c>
      <c r="G206" s="284">
        <v>185.30415375854605</v>
      </c>
      <c r="H206" s="274">
        <v>72.156192877875</v>
      </c>
      <c r="I206" s="272">
        <v>98.845438493340012</v>
      </c>
      <c r="J206" s="272">
        <v>1.9382565216600001</v>
      </c>
      <c r="K206" s="423">
        <v>0</v>
      </c>
      <c r="L206" s="423">
        <v>0</v>
      </c>
      <c r="M206" s="423">
        <v>7.5629928593648312</v>
      </c>
      <c r="N206" s="423">
        <v>0</v>
      </c>
      <c r="O206" s="423">
        <v>0.3427672753540888</v>
      </c>
      <c r="P206" s="423">
        <v>180.84564802759394</v>
      </c>
      <c r="Q206" s="276">
        <f t="shared" si="5"/>
        <v>-2.4060473769851987E-2</v>
      </c>
      <c r="R206" s="277"/>
      <c r="S206" s="278"/>
      <c r="U206" s="282"/>
      <c r="V206" s="283"/>
    </row>
    <row r="207" spans="1:22" x14ac:dyDescent="0.25">
      <c r="A207" s="265" t="s">
        <v>448</v>
      </c>
      <c r="B207" s="265" t="s">
        <v>449</v>
      </c>
      <c r="C207" s="280">
        <v>2.1906018407599999</v>
      </c>
      <c r="D207" s="280">
        <v>3.2422390000000001</v>
      </c>
      <c r="E207" s="280">
        <v>0.86272512192364104</v>
      </c>
      <c r="F207" s="280">
        <v>3.4771584778456752E-2</v>
      </c>
      <c r="G207" s="284">
        <v>6.330337547462098</v>
      </c>
      <c r="H207" s="274">
        <v>1.7908888340339999</v>
      </c>
      <c r="I207" s="272">
        <v>3.3220847241600002</v>
      </c>
      <c r="J207" s="272">
        <v>0</v>
      </c>
      <c r="K207" s="423">
        <v>2.4812083839999954E-2</v>
      </c>
      <c r="L207" s="423">
        <v>0</v>
      </c>
      <c r="M207" s="423">
        <v>1.0274749170350614</v>
      </c>
      <c r="N207" s="423">
        <v>0.18058790804295283</v>
      </c>
      <c r="O207" s="423">
        <v>2.7930200679300181E-2</v>
      </c>
      <c r="P207" s="423">
        <v>6.3737786677913135</v>
      </c>
      <c r="Q207" s="276">
        <f t="shared" si="5"/>
        <v>6.8623702928181096E-3</v>
      </c>
      <c r="R207" s="277"/>
      <c r="S207" s="278"/>
      <c r="U207" s="282"/>
      <c r="V207" s="283"/>
    </row>
    <row r="208" spans="1:22" x14ac:dyDescent="0.25">
      <c r="A208" s="265" t="s">
        <v>450</v>
      </c>
      <c r="B208" s="265" t="s">
        <v>451</v>
      </c>
      <c r="C208" s="280">
        <v>4.8309198835710001</v>
      </c>
      <c r="D208" s="280">
        <v>5.6030769999999999</v>
      </c>
      <c r="E208" s="280">
        <v>2.5043719527105304</v>
      </c>
      <c r="F208" s="280">
        <v>4.6552441038558212E-2</v>
      </c>
      <c r="G208" s="284">
        <v>12.984921277320089</v>
      </c>
      <c r="H208" s="274">
        <v>4.0632544229479999</v>
      </c>
      <c r="I208" s="272">
        <v>5.7897345366000001</v>
      </c>
      <c r="J208" s="272">
        <v>0</v>
      </c>
      <c r="K208" s="423">
        <v>5.0679623400000755E-2</v>
      </c>
      <c r="L208" s="423">
        <v>0</v>
      </c>
      <c r="M208" s="423">
        <v>3.2631549933676944</v>
      </c>
      <c r="N208" s="423">
        <v>0.24177235507122172</v>
      </c>
      <c r="O208" s="423">
        <v>2.0434167328398607E-2</v>
      </c>
      <c r="P208" s="423">
        <v>13.429030098715312</v>
      </c>
      <c r="Q208" s="276">
        <f t="shared" si="5"/>
        <v>3.4201887859799385E-2</v>
      </c>
      <c r="R208" s="277"/>
      <c r="S208" s="278"/>
      <c r="U208" s="282"/>
      <c r="V208" s="283"/>
    </row>
    <row r="209" spans="1:22" x14ac:dyDescent="0.25">
      <c r="A209" s="265" t="s">
        <v>452</v>
      </c>
      <c r="B209" s="265" t="s">
        <v>945</v>
      </c>
      <c r="C209" s="280">
        <v>37.004421253762999</v>
      </c>
      <c r="D209" s="280">
        <v>24.481933999999999</v>
      </c>
      <c r="E209" s="280">
        <v>0</v>
      </c>
      <c r="F209" s="280">
        <v>0</v>
      </c>
      <c r="G209" s="284">
        <v>61.486355253762994</v>
      </c>
      <c r="H209" s="274">
        <v>34.950992933485004</v>
      </c>
      <c r="I209" s="272">
        <v>25.933678879999999</v>
      </c>
      <c r="J209" s="272">
        <v>0</v>
      </c>
      <c r="K209" s="423">
        <v>0</v>
      </c>
      <c r="L209" s="423">
        <v>0</v>
      </c>
      <c r="M209" s="423">
        <v>0</v>
      </c>
      <c r="N209" s="423">
        <v>0</v>
      </c>
      <c r="O209" s="423">
        <v>0</v>
      </c>
      <c r="P209" s="423">
        <v>60.884671813485006</v>
      </c>
      <c r="Q209" s="276">
        <f t="shared" si="5"/>
        <v>-9.7856416727704065E-3</v>
      </c>
      <c r="R209" s="277"/>
      <c r="S209" s="278"/>
      <c r="U209" s="282"/>
      <c r="V209" s="283"/>
    </row>
    <row r="210" spans="1:22" x14ac:dyDescent="0.25">
      <c r="A210" s="265" t="s">
        <v>454</v>
      </c>
      <c r="B210" s="265" t="s">
        <v>455</v>
      </c>
      <c r="C210" s="280">
        <v>64.930351880155001</v>
      </c>
      <c r="D210" s="280">
        <v>77.051299999999998</v>
      </c>
      <c r="E210" s="280">
        <v>3.7907278798990562</v>
      </c>
      <c r="F210" s="280">
        <v>0</v>
      </c>
      <c r="G210" s="284">
        <v>145.77237976005406</v>
      </c>
      <c r="H210" s="274">
        <v>55.500136921191</v>
      </c>
      <c r="I210" s="272">
        <v>78.919759150000004</v>
      </c>
      <c r="J210" s="272">
        <v>0</v>
      </c>
      <c r="K210" s="423">
        <v>0</v>
      </c>
      <c r="L210" s="423">
        <v>0</v>
      </c>
      <c r="M210" s="423">
        <v>4.7340862283983265</v>
      </c>
      <c r="N210" s="423">
        <v>0</v>
      </c>
      <c r="O210" s="423">
        <v>0.56685502577681779</v>
      </c>
      <c r="P210" s="423">
        <v>139.72083732536615</v>
      </c>
      <c r="Q210" s="276">
        <f t="shared" si="5"/>
        <v>-4.1513642328189659E-2</v>
      </c>
      <c r="R210" s="277"/>
      <c r="S210" s="278"/>
      <c r="U210" s="282"/>
      <c r="V210" s="283"/>
    </row>
    <row r="211" spans="1:22" x14ac:dyDescent="0.25">
      <c r="A211" s="265" t="s">
        <v>456</v>
      </c>
      <c r="B211" s="265" t="s">
        <v>457</v>
      </c>
      <c r="C211" s="280">
        <v>3.6790371173959997</v>
      </c>
      <c r="D211" s="280">
        <v>4.9708300000000003</v>
      </c>
      <c r="E211" s="280">
        <v>1.6193776005401108</v>
      </c>
      <c r="F211" s="280">
        <v>8.9305926672545485E-2</v>
      </c>
      <c r="G211" s="284">
        <v>10.358550644608655</v>
      </c>
      <c r="H211" s="274">
        <v>3.0426362923730004</v>
      </c>
      <c r="I211" s="272">
        <v>5.1106080509999998</v>
      </c>
      <c r="J211" s="272">
        <v>0</v>
      </c>
      <c r="K211" s="423">
        <v>3.7326998999999979E-2</v>
      </c>
      <c r="L211" s="423">
        <v>0</v>
      </c>
      <c r="M211" s="423">
        <v>1.8361714008155947</v>
      </c>
      <c r="N211" s="423">
        <v>0.46381465142838146</v>
      </c>
      <c r="O211" s="423">
        <v>3.1631356031375728E-2</v>
      </c>
      <c r="P211" s="423">
        <v>10.52218875064835</v>
      </c>
      <c r="Q211" s="276">
        <f t="shared" si="5"/>
        <v>1.5797394022962541E-2</v>
      </c>
      <c r="R211" s="277"/>
      <c r="S211" s="278"/>
      <c r="U211" s="282"/>
      <c r="V211" s="283"/>
    </row>
    <row r="212" spans="1:22" x14ac:dyDescent="0.25">
      <c r="A212" s="265" t="s">
        <v>458</v>
      </c>
      <c r="B212" s="265" t="s">
        <v>459</v>
      </c>
      <c r="C212" s="280">
        <v>3.6709930881619997</v>
      </c>
      <c r="D212" s="280">
        <v>5.4599209999999996</v>
      </c>
      <c r="E212" s="280">
        <v>2.2274651950349069</v>
      </c>
      <c r="F212" s="280">
        <v>8.2855164679033824E-2</v>
      </c>
      <c r="G212" s="284">
        <v>11.441234447875939</v>
      </c>
      <c r="H212" s="274">
        <v>2.9991999634760003</v>
      </c>
      <c r="I212" s="272">
        <v>5.6311608960000008</v>
      </c>
      <c r="J212" s="272">
        <v>0</v>
      </c>
      <c r="K212" s="423">
        <v>0</v>
      </c>
      <c r="L212" s="423">
        <v>0</v>
      </c>
      <c r="M212" s="423">
        <v>2.6454226626733388</v>
      </c>
      <c r="N212" s="423">
        <v>0.43031230688143374</v>
      </c>
      <c r="O212" s="423">
        <v>3.9425809689149202E-2</v>
      </c>
      <c r="P212" s="423">
        <v>11.74552163871992</v>
      </c>
      <c r="Q212" s="276">
        <f t="shared" si="5"/>
        <v>2.6595660829279888E-2</v>
      </c>
      <c r="R212" s="277"/>
      <c r="S212" s="278"/>
      <c r="U212" s="282"/>
      <c r="V212" s="283"/>
    </row>
    <row r="213" spans="1:22" x14ac:dyDescent="0.25">
      <c r="A213" s="265" t="s">
        <v>460</v>
      </c>
      <c r="B213" s="265" t="s">
        <v>461</v>
      </c>
      <c r="C213" s="280">
        <v>3.7054041362230001</v>
      </c>
      <c r="D213" s="280">
        <v>8.5215730000000001</v>
      </c>
      <c r="E213" s="280">
        <v>3.2627742982594619</v>
      </c>
      <c r="F213" s="280">
        <v>0</v>
      </c>
      <c r="G213" s="284">
        <v>15.489751434482462</v>
      </c>
      <c r="H213" s="274">
        <v>2.8058228789140003</v>
      </c>
      <c r="I213" s="272">
        <v>8.8441777800000008</v>
      </c>
      <c r="J213" s="272">
        <v>0</v>
      </c>
      <c r="K213" s="423">
        <v>0</v>
      </c>
      <c r="L213" s="423">
        <v>0</v>
      </c>
      <c r="M213" s="423">
        <v>4.4337275683114203</v>
      </c>
      <c r="N213" s="423">
        <v>0</v>
      </c>
      <c r="O213" s="423">
        <v>0.14532678912793315</v>
      </c>
      <c r="P213" s="423">
        <v>16.229055016353357</v>
      </c>
      <c r="Q213" s="276">
        <f t="shared" si="5"/>
        <v>4.772856330186781E-2</v>
      </c>
      <c r="R213" s="277"/>
      <c r="S213" s="278"/>
      <c r="U213" s="282"/>
      <c r="V213" s="283"/>
    </row>
    <row r="214" spans="1:22" x14ac:dyDescent="0.25">
      <c r="A214" s="265" t="s">
        <v>462</v>
      </c>
      <c r="B214" s="265" t="s">
        <v>463</v>
      </c>
      <c r="C214" s="280">
        <v>77.579386245515011</v>
      </c>
      <c r="D214" s="280">
        <v>42.557298000000003</v>
      </c>
      <c r="E214" s="280">
        <v>2.1391829763053938</v>
      </c>
      <c r="F214" s="280">
        <v>0</v>
      </c>
      <c r="G214" s="284">
        <v>122.27586722182041</v>
      </c>
      <c r="H214" s="274">
        <v>69.759385161029002</v>
      </c>
      <c r="I214" s="272">
        <v>45.281281899999996</v>
      </c>
      <c r="J214" s="272">
        <v>0.88444999999999996</v>
      </c>
      <c r="K214" s="423">
        <v>0</v>
      </c>
      <c r="L214" s="423">
        <v>0</v>
      </c>
      <c r="M214" s="423">
        <v>3.2668751258322333</v>
      </c>
      <c r="N214" s="423">
        <v>0</v>
      </c>
      <c r="O214" s="423">
        <v>0</v>
      </c>
      <c r="P214" s="423">
        <v>119.19199218686123</v>
      </c>
      <c r="Q214" s="276">
        <f t="shared" si="5"/>
        <v>-2.5220635150881576E-2</v>
      </c>
      <c r="R214" s="277"/>
      <c r="S214" s="278"/>
      <c r="U214" s="282"/>
      <c r="V214" s="283"/>
    </row>
    <row r="215" spans="1:22" x14ac:dyDescent="0.25">
      <c r="A215" s="265" t="s">
        <v>464</v>
      </c>
      <c r="B215" s="265" t="s">
        <v>465</v>
      </c>
      <c r="C215" s="280">
        <v>80.231601528322997</v>
      </c>
      <c r="D215" s="280">
        <v>91.069927000000007</v>
      </c>
      <c r="E215" s="280">
        <v>10.750190396226158</v>
      </c>
      <c r="F215" s="280">
        <v>0</v>
      </c>
      <c r="G215" s="284">
        <v>182.05171892454914</v>
      </c>
      <c r="H215" s="274">
        <v>69.033797917018006</v>
      </c>
      <c r="I215" s="272">
        <v>95.054654234999987</v>
      </c>
      <c r="J215" s="272">
        <v>1.864368</v>
      </c>
      <c r="K215" s="423">
        <v>0</v>
      </c>
      <c r="L215" s="423">
        <v>0</v>
      </c>
      <c r="M215" s="423">
        <v>12.418947680282344</v>
      </c>
      <c r="N215" s="423">
        <v>0</v>
      </c>
      <c r="O215" s="423">
        <v>2.7575502426346842E-2</v>
      </c>
      <c r="P215" s="423">
        <v>178.39934333472669</v>
      </c>
      <c r="Q215" s="276">
        <f t="shared" si="5"/>
        <v>-2.0062296645142697E-2</v>
      </c>
      <c r="R215" s="277"/>
      <c r="S215" s="278"/>
      <c r="U215" s="282"/>
      <c r="V215" s="283"/>
    </row>
    <row r="216" spans="1:22" x14ac:dyDescent="0.25">
      <c r="A216" s="265" t="s">
        <v>466</v>
      </c>
      <c r="B216" s="265" t="s">
        <v>467</v>
      </c>
      <c r="C216" s="280">
        <v>2.071085290179</v>
      </c>
      <c r="D216" s="280">
        <v>6.3617290000000004</v>
      </c>
      <c r="E216" s="280">
        <v>1.0887989099796263</v>
      </c>
      <c r="F216" s="280">
        <v>0</v>
      </c>
      <c r="G216" s="284">
        <v>9.521613200158626</v>
      </c>
      <c r="H216" s="274">
        <v>1.45065379699</v>
      </c>
      <c r="I216" s="272">
        <v>6.5270166000000005</v>
      </c>
      <c r="J216" s="272">
        <v>0</v>
      </c>
      <c r="K216" s="423">
        <v>0</v>
      </c>
      <c r="L216" s="423">
        <v>0</v>
      </c>
      <c r="M216" s="423">
        <v>1.3279485557731223</v>
      </c>
      <c r="N216" s="423">
        <v>0</v>
      </c>
      <c r="O216" s="423">
        <v>0.11930837061282007</v>
      </c>
      <c r="P216" s="423">
        <v>9.4249273233759432</v>
      </c>
      <c r="Q216" s="276">
        <f t="shared" si="5"/>
        <v>-1.0154358799312702E-2</v>
      </c>
      <c r="R216" s="277"/>
      <c r="S216" s="278"/>
      <c r="U216" s="282"/>
      <c r="V216" s="283"/>
    </row>
    <row r="217" spans="1:22" x14ac:dyDescent="0.25">
      <c r="A217" s="265" t="s">
        <v>468</v>
      </c>
      <c r="B217" s="265" t="s">
        <v>469</v>
      </c>
      <c r="C217" s="280">
        <v>6.7098276087600004</v>
      </c>
      <c r="D217" s="280">
        <v>10.777659999999999</v>
      </c>
      <c r="E217" s="280">
        <v>1.9349138576025939</v>
      </c>
      <c r="F217" s="280">
        <v>0</v>
      </c>
      <c r="G217" s="284">
        <v>19.422401466362594</v>
      </c>
      <c r="H217" s="274">
        <v>5.4232122896170001</v>
      </c>
      <c r="I217" s="272">
        <v>11.026971028000002</v>
      </c>
      <c r="J217" s="272">
        <v>0</v>
      </c>
      <c r="K217" s="423">
        <v>0</v>
      </c>
      <c r="L217" s="423">
        <v>0</v>
      </c>
      <c r="M217" s="423">
        <v>2.2045579453444342</v>
      </c>
      <c r="N217" s="423">
        <v>0</v>
      </c>
      <c r="O217" s="423">
        <v>0.11111520043158846</v>
      </c>
      <c r="P217" s="423">
        <v>18.765856463393021</v>
      </c>
      <c r="Q217" s="276">
        <f t="shared" si="5"/>
        <v>-3.3803492534465129E-2</v>
      </c>
      <c r="R217" s="277"/>
      <c r="S217" s="278"/>
      <c r="U217" s="282"/>
      <c r="V217" s="283"/>
    </row>
    <row r="218" spans="1:22" x14ac:dyDescent="0.25">
      <c r="A218" s="265" t="s">
        <v>470</v>
      </c>
      <c r="B218" s="265" t="s">
        <v>471</v>
      </c>
      <c r="C218" s="280">
        <v>6.0202337620430004</v>
      </c>
      <c r="D218" s="280">
        <v>5.9101879999999998</v>
      </c>
      <c r="E218" s="280">
        <v>1.8896687033788739</v>
      </c>
      <c r="F218" s="280">
        <v>7.2683040721828159E-3</v>
      </c>
      <c r="G218" s="284">
        <v>13.827358769494056</v>
      </c>
      <c r="H218" s="274">
        <v>5.1424711156120004</v>
      </c>
      <c r="I218" s="272">
        <v>6.1245327650000005</v>
      </c>
      <c r="J218" s="272">
        <v>0</v>
      </c>
      <c r="K218" s="423">
        <v>0</v>
      </c>
      <c r="L218" s="423">
        <v>0</v>
      </c>
      <c r="M218" s="423">
        <v>2.2885887046526627</v>
      </c>
      <c r="N218" s="423">
        <v>3.774828889101399E-2</v>
      </c>
      <c r="O218" s="423">
        <v>0</v>
      </c>
      <c r="P218" s="423">
        <v>13.593340874155679</v>
      </c>
      <c r="Q218" s="276">
        <f t="shared" si="5"/>
        <v>-1.6924265815295714E-2</v>
      </c>
      <c r="R218" s="277"/>
      <c r="S218" s="278"/>
      <c r="U218" s="282"/>
      <c r="V218" s="283"/>
    </row>
    <row r="219" spans="1:22" x14ac:dyDescent="0.25">
      <c r="A219" s="265" t="s">
        <v>472</v>
      </c>
      <c r="B219" s="265" t="s">
        <v>473</v>
      </c>
      <c r="C219" s="280">
        <v>156.320603922468</v>
      </c>
      <c r="D219" s="280">
        <v>86.626975999999999</v>
      </c>
      <c r="E219" s="280">
        <v>5.3938563280327569</v>
      </c>
      <c r="F219" s="280">
        <v>0</v>
      </c>
      <c r="G219" s="284">
        <v>248.34143625050075</v>
      </c>
      <c r="H219" s="274">
        <v>140.48841148586999</v>
      </c>
      <c r="I219" s="272">
        <v>89.286683099999991</v>
      </c>
      <c r="J219" s="272">
        <v>1.7518260000000001</v>
      </c>
      <c r="K219" s="423">
        <v>0</v>
      </c>
      <c r="L219" s="423">
        <v>0</v>
      </c>
      <c r="M219" s="423">
        <v>6.3835325941400667</v>
      </c>
      <c r="N219" s="423">
        <v>0</v>
      </c>
      <c r="O219" s="423">
        <v>0</v>
      </c>
      <c r="P219" s="423">
        <v>237.91045318001002</v>
      </c>
      <c r="Q219" s="276">
        <f t="shared" si="5"/>
        <v>-4.2002588162408205E-2</v>
      </c>
      <c r="R219" s="277"/>
      <c r="S219" s="278"/>
      <c r="U219" s="282"/>
      <c r="V219" s="283"/>
    </row>
    <row r="220" spans="1:22" x14ac:dyDescent="0.25">
      <c r="A220" s="265" t="s">
        <v>474</v>
      </c>
      <c r="B220" s="265" t="s">
        <v>475</v>
      </c>
      <c r="C220" s="280">
        <v>6.1439117842969999</v>
      </c>
      <c r="D220" s="280">
        <v>6.2353670000000001</v>
      </c>
      <c r="E220" s="280">
        <v>1.8256549837338421</v>
      </c>
      <c r="F220" s="280">
        <v>0</v>
      </c>
      <c r="G220" s="284">
        <v>14.204933768030841</v>
      </c>
      <c r="H220" s="274">
        <v>5.2331251647350001</v>
      </c>
      <c r="I220" s="272">
        <v>6.5102751000000003</v>
      </c>
      <c r="J220" s="272">
        <v>0</v>
      </c>
      <c r="K220" s="423">
        <v>0</v>
      </c>
      <c r="L220" s="423">
        <v>0</v>
      </c>
      <c r="M220" s="423">
        <v>2.1697399728653171</v>
      </c>
      <c r="N220" s="423">
        <v>0</v>
      </c>
      <c r="O220" s="423">
        <v>0</v>
      </c>
      <c r="P220" s="423">
        <v>13.913140237600318</v>
      </c>
      <c r="Q220" s="276">
        <f t="shared" si="5"/>
        <v>-2.0541702988240873E-2</v>
      </c>
      <c r="R220" s="277"/>
      <c r="S220" s="278"/>
      <c r="U220" s="282"/>
      <c r="V220" s="283"/>
    </row>
    <row r="221" spans="1:22" x14ac:dyDescent="0.25">
      <c r="A221" s="265" t="s">
        <v>476</v>
      </c>
      <c r="B221" s="265" t="s">
        <v>477</v>
      </c>
      <c r="C221" s="280">
        <v>189.30100647295902</v>
      </c>
      <c r="D221" s="280">
        <v>63.448936000000003</v>
      </c>
      <c r="E221" s="280">
        <v>12.122203504522757</v>
      </c>
      <c r="F221" s="280">
        <v>0</v>
      </c>
      <c r="G221" s="284">
        <v>264.87214597748175</v>
      </c>
      <c r="H221" s="274">
        <v>172.67713171282901</v>
      </c>
      <c r="I221" s="272">
        <v>64.800997671999994</v>
      </c>
      <c r="J221" s="272">
        <v>1.2958419999999999</v>
      </c>
      <c r="K221" s="423">
        <v>0</v>
      </c>
      <c r="L221" s="423">
        <v>0</v>
      </c>
      <c r="M221" s="423">
        <v>12.911713604009337</v>
      </c>
      <c r="N221" s="423">
        <v>0</v>
      </c>
      <c r="O221" s="423">
        <v>0</v>
      </c>
      <c r="P221" s="423">
        <v>251.68568498883835</v>
      </c>
      <c r="Q221" s="276">
        <f t="shared" si="5"/>
        <v>-4.9784249453562635E-2</v>
      </c>
      <c r="R221" s="277"/>
      <c r="S221" s="278"/>
      <c r="U221" s="282"/>
      <c r="V221" s="283"/>
    </row>
    <row r="222" spans="1:22" x14ac:dyDescent="0.25">
      <c r="A222" s="265" t="s">
        <v>478</v>
      </c>
      <c r="B222" s="265" t="s">
        <v>479</v>
      </c>
      <c r="C222" s="280">
        <v>287.50657720612799</v>
      </c>
      <c r="D222" s="280">
        <v>311.43316199999998</v>
      </c>
      <c r="E222" s="280">
        <v>4.5857882365471676</v>
      </c>
      <c r="F222" s="280">
        <v>0.76188715075997271</v>
      </c>
      <c r="G222" s="284">
        <v>604.28741459343519</v>
      </c>
      <c r="H222" s="274">
        <v>250.38157613395799</v>
      </c>
      <c r="I222" s="272">
        <v>324.73714779071992</v>
      </c>
      <c r="J222" s="272">
        <v>6.3678465802800686</v>
      </c>
      <c r="K222" s="423">
        <v>0</v>
      </c>
      <c r="L222" s="423">
        <v>0</v>
      </c>
      <c r="M222" s="423">
        <v>5.2847241677492445</v>
      </c>
      <c r="N222" s="423">
        <v>3.9568977829792131</v>
      </c>
      <c r="O222" s="423">
        <v>1.6016749372163555</v>
      </c>
      <c r="P222" s="423">
        <v>592.32986739290288</v>
      </c>
      <c r="Q222" s="276">
        <f t="shared" si="5"/>
        <v>-1.9787847490713273E-2</v>
      </c>
      <c r="R222" s="277"/>
      <c r="S222" s="278"/>
      <c r="U222" s="282"/>
      <c r="V222" s="283"/>
    </row>
    <row r="223" spans="1:22" x14ac:dyDescent="0.25">
      <c r="A223" s="265" t="s">
        <v>480</v>
      </c>
      <c r="B223" s="265" t="s">
        <v>481</v>
      </c>
      <c r="C223" s="280">
        <v>4.9301683184979996</v>
      </c>
      <c r="D223" s="280">
        <v>5.2196499999999997</v>
      </c>
      <c r="E223" s="280">
        <v>1.0163149400244949</v>
      </c>
      <c r="F223" s="280">
        <v>5.9357531367465827E-2</v>
      </c>
      <c r="G223" s="284">
        <v>11.22549078988996</v>
      </c>
      <c r="H223" s="274">
        <v>4.1834108638379996</v>
      </c>
      <c r="I223" s="272">
        <v>5.4069216740000003</v>
      </c>
      <c r="J223" s="272">
        <v>0</v>
      </c>
      <c r="K223" s="423">
        <v>0</v>
      </c>
      <c r="L223" s="423">
        <v>0</v>
      </c>
      <c r="M223" s="423">
        <v>1.3457527221681156</v>
      </c>
      <c r="N223" s="423">
        <v>0.30827621129554839</v>
      </c>
      <c r="O223" s="423">
        <v>0</v>
      </c>
      <c r="P223" s="423">
        <v>11.244361471301662</v>
      </c>
      <c r="Q223" s="276">
        <f t="shared" si="5"/>
        <v>1.6810562464402157E-3</v>
      </c>
      <c r="R223" s="277"/>
      <c r="S223" s="278"/>
      <c r="U223" s="282"/>
      <c r="V223" s="283"/>
    </row>
    <row r="224" spans="1:22" x14ac:dyDescent="0.25">
      <c r="A224" s="265" t="s">
        <v>482</v>
      </c>
      <c r="B224" s="265" t="s">
        <v>483</v>
      </c>
      <c r="C224" s="280">
        <v>2.6647413625170002</v>
      </c>
      <c r="D224" s="280">
        <v>2.9261416499999999</v>
      </c>
      <c r="E224" s="280">
        <v>1.7373456181858373</v>
      </c>
      <c r="F224" s="280">
        <v>5.8364025962774714E-2</v>
      </c>
      <c r="G224" s="284">
        <v>7.3865926566656128</v>
      </c>
      <c r="H224" s="274">
        <v>2.2534006174829999</v>
      </c>
      <c r="I224" s="272">
        <v>2.9335147898400002</v>
      </c>
      <c r="J224" s="272">
        <v>0</v>
      </c>
      <c r="K224" s="423">
        <v>7.091860216000008E-2</v>
      </c>
      <c r="L224" s="423">
        <v>0</v>
      </c>
      <c r="M224" s="423">
        <v>1.9825100217358065</v>
      </c>
      <c r="N224" s="423">
        <v>0.30311639290344289</v>
      </c>
      <c r="O224" s="423">
        <v>0</v>
      </c>
      <c r="P224" s="423">
        <v>7.5434604241222498</v>
      </c>
      <c r="Q224" s="276">
        <f t="shared" si="5"/>
        <v>2.1236823898104218E-2</v>
      </c>
      <c r="R224" s="277"/>
      <c r="S224" s="278"/>
      <c r="U224" s="282"/>
      <c r="V224" s="283"/>
    </row>
    <row r="225" spans="1:22" x14ac:dyDescent="0.25">
      <c r="A225" s="265" t="s">
        <v>484</v>
      </c>
      <c r="B225" s="265" t="s">
        <v>485</v>
      </c>
      <c r="C225" s="280">
        <v>4.5727249954310007</v>
      </c>
      <c r="D225" s="280">
        <v>5.1252420000000001</v>
      </c>
      <c r="E225" s="280">
        <v>0.6983065331872208</v>
      </c>
      <c r="F225" s="280">
        <v>0</v>
      </c>
      <c r="G225" s="284">
        <v>10.396273528618222</v>
      </c>
      <c r="H225" s="274">
        <v>3.8592118150350005</v>
      </c>
      <c r="I225" s="272">
        <v>5.3149496830000009</v>
      </c>
      <c r="J225" s="272">
        <v>0</v>
      </c>
      <c r="K225" s="423">
        <v>0</v>
      </c>
      <c r="L225" s="423">
        <v>0</v>
      </c>
      <c r="M225" s="423">
        <v>1.2201562494247149</v>
      </c>
      <c r="N225" s="423">
        <v>0</v>
      </c>
      <c r="O225" s="423">
        <v>5.0851957903473716E-3</v>
      </c>
      <c r="P225" s="423">
        <v>10.399402943250063</v>
      </c>
      <c r="Q225" s="276">
        <f t="shared" si="5"/>
        <v>3.0101311044061774E-4</v>
      </c>
      <c r="R225" s="277"/>
      <c r="S225" s="278"/>
      <c r="U225" s="282"/>
      <c r="V225" s="283"/>
    </row>
    <row r="226" spans="1:22" x14ac:dyDescent="0.25">
      <c r="A226" s="265" t="s">
        <v>486</v>
      </c>
      <c r="B226" s="265" t="s">
        <v>487</v>
      </c>
      <c r="C226" s="280">
        <v>68.484118807841995</v>
      </c>
      <c r="D226" s="280">
        <v>52.059564000000002</v>
      </c>
      <c r="E226" s="280">
        <v>2.2444351475131525</v>
      </c>
      <c r="F226" s="280">
        <v>0</v>
      </c>
      <c r="G226" s="284">
        <v>122.78811795535516</v>
      </c>
      <c r="H226" s="274">
        <v>60.626681415871005</v>
      </c>
      <c r="I226" s="272">
        <v>54.641766384000007</v>
      </c>
      <c r="J226" s="272">
        <v>1.0709280000000001</v>
      </c>
      <c r="K226" s="423">
        <v>0</v>
      </c>
      <c r="L226" s="423">
        <v>0</v>
      </c>
      <c r="M226" s="423">
        <v>2.4152219668913344</v>
      </c>
      <c r="N226" s="423">
        <v>0</v>
      </c>
      <c r="O226" s="423">
        <v>0</v>
      </c>
      <c r="P226" s="423">
        <v>118.75459776676236</v>
      </c>
      <c r="Q226" s="276">
        <f t="shared" si="5"/>
        <v>-3.2849434096378638E-2</v>
      </c>
      <c r="R226" s="277"/>
      <c r="S226" s="278"/>
      <c r="U226" s="282"/>
      <c r="V226" s="283"/>
    </row>
    <row r="227" spans="1:22" x14ac:dyDescent="0.25">
      <c r="A227" s="265" t="s">
        <v>488</v>
      </c>
      <c r="B227" s="265" t="s">
        <v>489</v>
      </c>
      <c r="C227" s="280">
        <v>4.3619220232049996</v>
      </c>
      <c r="D227" s="280">
        <v>9.8537459999999992</v>
      </c>
      <c r="E227" s="280">
        <v>2.4011876387810247</v>
      </c>
      <c r="F227" s="280">
        <v>0</v>
      </c>
      <c r="G227" s="284">
        <v>16.616855661986023</v>
      </c>
      <c r="H227" s="274">
        <v>3.316025856774</v>
      </c>
      <c r="I227" s="272">
        <v>10.171875615999999</v>
      </c>
      <c r="J227" s="272">
        <v>0</v>
      </c>
      <c r="K227" s="423">
        <v>0</v>
      </c>
      <c r="L227" s="423">
        <v>0</v>
      </c>
      <c r="M227" s="423">
        <v>2.7236379570122127</v>
      </c>
      <c r="N227" s="423">
        <v>0</v>
      </c>
      <c r="O227" s="423">
        <v>0.14473197282541606</v>
      </c>
      <c r="P227" s="423">
        <v>16.356271402611629</v>
      </c>
      <c r="Q227" s="276">
        <f t="shared" si="5"/>
        <v>-1.5681923504368256E-2</v>
      </c>
      <c r="R227" s="277"/>
      <c r="S227" s="278"/>
      <c r="U227" s="282"/>
      <c r="V227" s="283"/>
    </row>
    <row r="228" spans="1:22" x14ac:dyDescent="0.25">
      <c r="A228" s="265" t="s">
        <v>490</v>
      </c>
      <c r="B228" s="265" t="s">
        <v>491</v>
      </c>
      <c r="C228" s="280">
        <v>4.9338532623849991</v>
      </c>
      <c r="D228" s="280">
        <v>5.1524041699999996</v>
      </c>
      <c r="E228" s="280">
        <v>2.364390494888259</v>
      </c>
      <c r="F228" s="280">
        <v>6.8796317861843703E-2</v>
      </c>
      <c r="G228" s="284">
        <v>12.519444245135102</v>
      </c>
      <c r="H228" s="274">
        <v>4.1917722158139998</v>
      </c>
      <c r="I228" s="272">
        <v>5.4003466500000004</v>
      </c>
      <c r="J228" s="272">
        <v>0</v>
      </c>
      <c r="K228" s="423">
        <v>6.9233850000000111E-2</v>
      </c>
      <c r="L228" s="423">
        <v>0</v>
      </c>
      <c r="M228" s="423">
        <v>3.0334737383714376</v>
      </c>
      <c r="N228" s="423">
        <v>0.3572970056695754</v>
      </c>
      <c r="O228" s="423">
        <v>0</v>
      </c>
      <c r="P228" s="423">
        <v>13.052123459855013</v>
      </c>
      <c r="Q228" s="276">
        <f t="shared" si="5"/>
        <v>4.2548151842035864E-2</v>
      </c>
      <c r="R228" s="277"/>
      <c r="S228" s="278"/>
      <c r="U228" s="282"/>
      <c r="V228" s="283"/>
    </row>
    <row r="229" spans="1:22" x14ac:dyDescent="0.25">
      <c r="A229" s="265" t="s">
        <v>492</v>
      </c>
      <c r="B229" s="265" t="s">
        <v>493</v>
      </c>
      <c r="C229" s="280">
        <v>58.487467071886002</v>
      </c>
      <c r="D229" s="280">
        <v>57.913733399999998</v>
      </c>
      <c r="E229" s="280">
        <v>2.7355162180626467</v>
      </c>
      <c r="F229" s="280">
        <v>3.9327168151115421E-2</v>
      </c>
      <c r="G229" s="284">
        <v>119.17604385809976</v>
      </c>
      <c r="H229" s="274">
        <v>50.868562705805999</v>
      </c>
      <c r="I229" s="272">
        <v>59.713789570000003</v>
      </c>
      <c r="J229" s="272">
        <v>1.1847719999999999</v>
      </c>
      <c r="K229" s="423">
        <v>0</v>
      </c>
      <c r="L229" s="423">
        <v>0</v>
      </c>
      <c r="M229" s="423">
        <v>3.2248008717853942</v>
      </c>
      <c r="N229" s="423">
        <v>0.20424755072030915</v>
      </c>
      <c r="O229" s="423">
        <v>0</v>
      </c>
      <c r="P229" s="423">
        <v>115.1961726983117</v>
      </c>
      <c r="Q229" s="276">
        <f t="shared" si="5"/>
        <v>-3.3394892387322406E-2</v>
      </c>
      <c r="R229" s="277"/>
      <c r="S229" s="278"/>
      <c r="U229" s="282"/>
      <c r="V229" s="283"/>
    </row>
    <row r="230" spans="1:22" x14ac:dyDescent="0.25">
      <c r="A230" s="265" t="s">
        <v>494</v>
      </c>
      <c r="B230" s="265" t="s">
        <v>495</v>
      </c>
      <c r="C230" s="280">
        <v>5.2974014014269999</v>
      </c>
      <c r="D230" s="280">
        <v>5.1762389999999998</v>
      </c>
      <c r="E230" s="280">
        <v>1.6838462917894246</v>
      </c>
      <c r="F230" s="280">
        <v>9.2573540733768916E-2</v>
      </c>
      <c r="G230" s="284">
        <v>12.250060233950194</v>
      </c>
      <c r="H230" s="274">
        <v>4.5268192292389999</v>
      </c>
      <c r="I230" s="272">
        <v>5.2687277999999997</v>
      </c>
      <c r="J230" s="272">
        <v>0</v>
      </c>
      <c r="K230" s="423">
        <v>0</v>
      </c>
      <c r="L230" s="423">
        <v>0</v>
      </c>
      <c r="M230" s="423">
        <v>2.0920489111575788</v>
      </c>
      <c r="N230" s="423">
        <v>0.48078516316570313</v>
      </c>
      <c r="O230" s="423">
        <v>0</v>
      </c>
      <c r="P230" s="423">
        <v>12.368381103562282</v>
      </c>
      <c r="Q230" s="276">
        <f t="shared" si="5"/>
        <v>9.6587990060792439E-3</v>
      </c>
      <c r="R230" s="277"/>
      <c r="S230" s="278"/>
      <c r="U230" s="282"/>
      <c r="V230" s="283"/>
    </row>
    <row r="231" spans="1:22" x14ac:dyDescent="0.25">
      <c r="A231" s="265" t="s">
        <v>496</v>
      </c>
      <c r="B231" s="265" t="s">
        <v>497</v>
      </c>
      <c r="C231" s="280">
        <v>57.681319658584997</v>
      </c>
      <c r="D231" s="280">
        <v>86.194434000000001</v>
      </c>
      <c r="E231" s="280">
        <v>5.5309595716088076</v>
      </c>
      <c r="F231" s="280">
        <v>0</v>
      </c>
      <c r="G231" s="284">
        <v>149.40671323019379</v>
      </c>
      <c r="H231" s="274">
        <v>48.286357910874003</v>
      </c>
      <c r="I231" s="272">
        <v>89.611734679999998</v>
      </c>
      <c r="J231" s="272">
        <v>1.75261</v>
      </c>
      <c r="K231" s="423">
        <v>0</v>
      </c>
      <c r="L231" s="423">
        <v>0</v>
      </c>
      <c r="M231" s="423">
        <v>6.6495565722050722</v>
      </c>
      <c r="N231" s="423">
        <v>0</v>
      </c>
      <c r="O231" s="423">
        <v>0.9532330456678586</v>
      </c>
      <c r="P231" s="423">
        <v>147.25349220874693</v>
      </c>
      <c r="Q231" s="276">
        <f t="shared" si="5"/>
        <v>-1.4411809047223612E-2</v>
      </c>
      <c r="R231" s="277"/>
      <c r="S231" s="278"/>
      <c r="U231" s="282"/>
      <c r="V231" s="283"/>
    </row>
    <row r="232" spans="1:22" x14ac:dyDescent="0.25">
      <c r="A232" s="265" t="s">
        <v>498</v>
      </c>
      <c r="B232" s="265" t="s">
        <v>499</v>
      </c>
      <c r="C232" s="280">
        <v>85.857336514094001</v>
      </c>
      <c r="D232" s="280">
        <v>74.933329000000001</v>
      </c>
      <c r="E232" s="280">
        <v>2.6464407672079764</v>
      </c>
      <c r="F232" s="280">
        <v>0</v>
      </c>
      <c r="G232" s="284">
        <v>163.43710628130196</v>
      </c>
      <c r="H232" s="274">
        <v>75.388282236370003</v>
      </c>
      <c r="I232" s="272">
        <v>77.141260720000005</v>
      </c>
      <c r="J232" s="272">
        <v>1.5119</v>
      </c>
      <c r="K232" s="423">
        <v>0</v>
      </c>
      <c r="L232" s="423">
        <v>0</v>
      </c>
      <c r="M232" s="423">
        <v>3.4336333996153514</v>
      </c>
      <c r="N232" s="423">
        <v>0</v>
      </c>
      <c r="O232" s="423">
        <v>0</v>
      </c>
      <c r="P232" s="423">
        <v>157.47507635598538</v>
      </c>
      <c r="Q232" s="276">
        <f t="shared" si="5"/>
        <v>-3.6479047267607423E-2</v>
      </c>
      <c r="R232" s="277"/>
      <c r="S232" s="278"/>
      <c r="U232" s="282"/>
      <c r="V232" s="283"/>
    </row>
    <row r="233" spans="1:22" x14ac:dyDescent="0.25">
      <c r="A233" s="265" t="s">
        <v>500</v>
      </c>
      <c r="B233" s="265" t="s">
        <v>501</v>
      </c>
      <c r="C233" s="280">
        <v>3.1927387482469998</v>
      </c>
      <c r="D233" s="280">
        <v>4.0810199999999996</v>
      </c>
      <c r="E233" s="280">
        <v>0.70937700293133976</v>
      </c>
      <c r="F233" s="280">
        <v>0</v>
      </c>
      <c r="G233" s="284">
        <v>7.983135751178339</v>
      </c>
      <c r="H233" s="274">
        <v>2.6575830047439997</v>
      </c>
      <c r="I233" s="272">
        <v>4.1477205899999996</v>
      </c>
      <c r="J233" s="272">
        <v>0</v>
      </c>
      <c r="K233" s="423">
        <v>0</v>
      </c>
      <c r="L233" s="423">
        <v>0</v>
      </c>
      <c r="M233" s="423">
        <v>0.97219502941887537</v>
      </c>
      <c r="N233" s="423">
        <v>0</v>
      </c>
      <c r="O233" s="423">
        <v>2.1100043516149893E-2</v>
      </c>
      <c r="P233" s="423">
        <v>7.7985986676790242</v>
      </c>
      <c r="Q233" s="276">
        <f t="shared" si="5"/>
        <v>-2.3115864398532415E-2</v>
      </c>
      <c r="R233" s="277"/>
      <c r="S233" s="278"/>
      <c r="U233" s="282"/>
      <c r="V233" s="283"/>
    </row>
    <row r="234" spans="1:22" x14ac:dyDescent="0.25">
      <c r="A234" s="265" t="s">
        <v>502</v>
      </c>
      <c r="B234" s="265" t="s">
        <v>503</v>
      </c>
      <c r="C234" s="280">
        <v>3.991870157937</v>
      </c>
      <c r="D234" s="280">
        <v>5.1221889999999997</v>
      </c>
      <c r="E234" s="280">
        <v>2.1302175736794342</v>
      </c>
      <c r="F234" s="280">
        <v>0</v>
      </c>
      <c r="G234" s="284">
        <v>11.244276731616434</v>
      </c>
      <c r="H234" s="274">
        <v>3.3213171091209999</v>
      </c>
      <c r="I234" s="272">
        <v>5.23214983</v>
      </c>
      <c r="J234" s="272">
        <v>0</v>
      </c>
      <c r="K234" s="423">
        <v>0</v>
      </c>
      <c r="L234" s="423">
        <v>0</v>
      </c>
      <c r="M234" s="423">
        <v>2.7781432446312171</v>
      </c>
      <c r="N234" s="423">
        <v>0</v>
      </c>
      <c r="O234" s="423">
        <v>2.5918364153889019E-2</v>
      </c>
      <c r="P234" s="423">
        <v>11.357528547906105</v>
      </c>
      <c r="Q234" s="276">
        <f t="shared" si="5"/>
        <v>1.0071952068845036E-2</v>
      </c>
      <c r="R234" s="277"/>
      <c r="S234" s="278"/>
      <c r="U234" s="282"/>
      <c r="V234" s="283"/>
    </row>
    <row r="235" spans="1:22" x14ac:dyDescent="0.25">
      <c r="A235" s="265" t="s">
        <v>504</v>
      </c>
      <c r="B235" s="265" t="s">
        <v>505</v>
      </c>
      <c r="C235" s="280">
        <v>122.55317484787899</v>
      </c>
      <c r="D235" s="280">
        <v>241.79499999999999</v>
      </c>
      <c r="E235" s="280">
        <v>2.4006910710091778</v>
      </c>
      <c r="F235" s="280">
        <v>1.5853446722824274</v>
      </c>
      <c r="G235" s="284">
        <v>368.33421059117057</v>
      </c>
      <c r="H235" s="274">
        <v>99.345352445697998</v>
      </c>
      <c r="I235" s="272">
        <v>251.56644692999964</v>
      </c>
      <c r="J235" s="272">
        <v>4.9332914000003569</v>
      </c>
      <c r="K235" s="423">
        <v>0</v>
      </c>
      <c r="L235" s="423">
        <v>0</v>
      </c>
      <c r="M235" s="423">
        <v>2.8522710596686709</v>
      </c>
      <c r="N235" s="423">
        <v>8.2335642657248655</v>
      </c>
      <c r="O235" s="423">
        <v>2.9923379669824879</v>
      </c>
      <c r="P235" s="423">
        <v>369.92326406807399</v>
      </c>
      <c r="Q235" s="276">
        <f t="shared" si="5"/>
        <v>4.3141620604640885E-3</v>
      </c>
      <c r="R235" s="277"/>
      <c r="S235" s="278"/>
      <c r="U235" s="282"/>
      <c r="V235" s="283"/>
    </row>
    <row r="236" spans="1:22" x14ac:dyDescent="0.25">
      <c r="A236" s="265" t="s">
        <v>506</v>
      </c>
      <c r="B236" s="265" t="s">
        <v>1089</v>
      </c>
      <c r="C236" s="280">
        <v>11.524255933596001</v>
      </c>
      <c r="D236" s="280">
        <v>18.228753000000001</v>
      </c>
      <c r="E236" s="280">
        <v>0</v>
      </c>
      <c r="F236" s="280">
        <v>9.8484107890951397E-2</v>
      </c>
      <c r="G236" s="284">
        <v>29.85149304148695</v>
      </c>
      <c r="H236" s="274">
        <v>10.530609930258001</v>
      </c>
      <c r="I236" s="272">
        <v>19.002407435999999</v>
      </c>
      <c r="J236" s="272">
        <v>0</v>
      </c>
      <c r="K236" s="423">
        <v>0</v>
      </c>
      <c r="L236" s="423">
        <v>0</v>
      </c>
      <c r="M236" s="423">
        <v>0</v>
      </c>
      <c r="N236" s="423">
        <v>0.51148197969171538</v>
      </c>
      <c r="O236" s="423">
        <v>7.44730851032228E-2</v>
      </c>
      <c r="P236" s="423">
        <v>30.118972431052935</v>
      </c>
      <c r="Q236" s="276">
        <f t="shared" si="5"/>
        <v>8.9603353907372618E-3</v>
      </c>
      <c r="R236" s="277"/>
      <c r="S236" s="278"/>
      <c r="U236" s="282"/>
      <c r="V236" s="283"/>
    </row>
    <row r="237" spans="1:22" x14ac:dyDescent="0.25">
      <c r="A237" s="265" t="s">
        <v>508</v>
      </c>
      <c r="B237" s="265" t="s">
        <v>509</v>
      </c>
      <c r="C237" s="280">
        <v>11.286281843597001</v>
      </c>
      <c r="D237" s="280">
        <v>12.875242999999999</v>
      </c>
      <c r="E237" s="280">
        <v>3.8561430060568873</v>
      </c>
      <c r="F237" s="280">
        <v>0</v>
      </c>
      <c r="G237" s="284">
        <v>28.017667849653886</v>
      </c>
      <c r="H237" s="274">
        <v>9.5086343797000001</v>
      </c>
      <c r="I237" s="272">
        <v>13.380650988999999</v>
      </c>
      <c r="J237" s="272">
        <v>0</v>
      </c>
      <c r="K237" s="423">
        <v>0</v>
      </c>
      <c r="L237" s="423">
        <v>0</v>
      </c>
      <c r="M237" s="423">
        <v>4.9095238297596318</v>
      </c>
      <c r="N237" s="423">
        <v>0</v>
      </c>
      <c r="O237" s="423">
        <v>2.3746094313449959E-2</v>
      </c>
      <c r="P237" s="423">
        <v>27.822555292773082</v>
      </c>
      <c r="Q237" s="276">
        <f t="shared" si="5"/>
        <v>-6.9639114121775592E-3</v>
      </c>
      <c r="R237" s="277"/>
      <c r="S237" s="278"/>
      <c r="U237" s="282"/>
      <c r="V237" s="283"/>
    </row>
    <row r="238" spans="1:22" x14ac:dyDescent="0.25">
      <c r="A238" s="265" t="s">
        <v>510</v>
      </c>
      <c r="B238" s="265" t="s">
        <v>511</v>
      </c>
      <c r="C238" s="280">
        <v>164.98112478446498</v>
      </c>
      <c r="D238" s="280">
        <v>238.21796000000001</v>
      </c>
      <c r="E238" s="280">
        <v>3.9694718035711052</v>
      </c>
      <c r="F238" s="280">
        <v>0</v>
      </c>
      <c r="G238" s="284">
        <v>407.16855658803604</v>
      </c>
      <c r="H238" s="274">
        <v>140.07834579294101</v>
      </c>
      <c r="I238" s="272">
        <v>249.52748036899999</v>
      </c>
      <c r="J238" s="272">
        <v>4.8949851310000172</v>
      </c>
      <c r="K238" s="423">
        <v>0</v>
      </c>
      <c r="L238" s="423">
        <v>0</v>
      </c>
      <c r="M238" s="423">
        <v>4.9316523292276884</v>
      </c>
      <c r="N238" s="423">
        <v>0</v>
      </c>
      <c r="O238" s="423">
        <v>1.6913315812521124</v>
      </c>
      <c r="P238" s="423">
        <v>401.1237952034208</v>
      </c>
      <c r="Q238" s="276">
        <f t="shared" si="5"/>
        <v>-1.4845845256983292E-2</v>
      </c>
      <c r="R238" s="277"/>
      <c r="S238" s="278"/>
      <c r="U238" s="282"/>
      <c r="V238" s="283"/>
    </row>
    <row r="239" spans="1:22" x14ac:dyDescent="0.25">
      <c r="A239" s="265" t="s">
        <v>512</v>
      </c>
      <c r="B239" s="265" t="s">
        <v>513</v>
      </c>
      <c r="C239" s="280">
        <v>121.04064380493601</v>
      </c>
      <c r="D239" s="280">
        <v>139.52793600000001</v>
      </c>
      <c r="E239" s="280">
        <v>5.0457091690525351</v>
      </c>
      <c r="F239" s="280">
        <v>0.44782582916757607</v>
      </c>
      <c r="G239" s="284">
        <v>266.06211480315613</v>
      </c>
      <c r="H239" s="274">
        <v>104.52891571068599</v>
      </c>
      <c r="I239" s="272">
        <v>144.23158038399998</v>
      </c>
      <c r="J239" s="272">
        <v>2.8283420000000001</v>
      </c>
      <c r="K239" s="423">
        <v>0</v>
      </c>
      <c r="L239" s="423">
        <v>0</v>
      </c>
      <c r="M239" s="423">
        <v>6.7552046447288898</v>
      </c>
      <c r="N239" s="423">
        <v>2.3258051127735406</v>
      </c>
      <c r="O239" s="423">
        <v>0.26563684463539683</v>
      </c>
      <c r="P239" s="423">
        <v>260.93548469682378</v>
      </c>
      <c r="Q239" s="276">
        <f t="shared" si="5"/>
        <v>-1.9268546031535716E-2</v>
      </c>
      <c r="R239" s="277"/>
      <c r="S239" s="278"/>
      <c r="U239" s="282"/>
      <c r="V239" s="283"/>
    </row>
    <row r="240" spans="1:22" x14ac:dyDescent="0.25">
      <c r="A240" s="265" t="s">
        <v>514</v>
      </c>
      <c r="B240" s="265" t="s">
        <v>515</v>
      </c>
      <c r="C240" s="280">
        <v>9.5303385532030003</v>
      </c>
      <c r="D240" s="280">
        <v>8.0820329999999991</v>
      </c>
      <c r="E240" s="280">
        <v>2.3731691046340733</v>
      </c>
      <c r="F240" s="280">
        <v>0</v>
      </c>
      <c r="G240" s="284">
        <v>19.98554065783707</v>
      </c>
      <c r="H240" s="274">
        <v>8.2345350876759991</v>
      </c>
      <c r="I240" s="272">
        <v>8.3749112199999995</v>
      </c>
      <c r="J240" s="272">
        <v>0</v>
      </c>
      <c r="K240" s="423">
        <v>0</v>
      </c>
      <c r="L240" s="423">
        <v>0</v>
      </c>
      <c r="M240" s="423">
        <v>2.7682998861812598</v>
      </c>
      <c r="N240" s="423">
        <v>0</v>
      </c>
      <c r="O240" s="423">
        <v>0</v>
      </c>
      <c r="P240" s="423">
        <v>19.377746193857259</v>
      </c>
      <c r="Q240" s="276">
        <f t="shared" si="5"/>
        <v>-3.0411709864925363E-2</v>
      </c>
      <c r="R240" s="277"/>
      <c r="S240" s="278"/>
      <c r="U240" s="282"/>
      <c r="V240" s="283"/>
    </row>
    <row r="241" spans="1:22" x14ac:dyDescent="0.25">
      <c r="A241" s="265" t="s">
        <v>516</v>
      </c>
      <c r="B241" s="265" t="s">
        <v>517</v>
      </c>
      <c r="C241" s="280">
        <v>163.244302631583</v>
      </c>
      <c r="D241" s="280">
        <v>89.108406000000002</v>
      </c>
      <c r="E241" s="280">
        <v>5.0144527120521403</v>
      </c>
      <c r="F241" s="280">
        <v>0</v>
      </c>
      <c r="G241" s="284">
        <v>257.36716134363513</v>
      </c>
      <c r="H241" s="274">
        <v>146.76605403737398</v>
      </c>
      <c r="I241" s="272">
        <v>92.399480119999993</v>
      </c>
      <c r="J241" s="272">
        <v>1.8124359999999999</v>
      </c>
      <c r="K241" s="423">
        <v>0</v>
      </c>
      <c r="L241" s="423">
        <v>0</v>
      </c>
      <c r="M241" s="423">
        <v>5.6305123165110915</v>
      </c>
      <c r="N241" s="423">
        <v>0</v>
      </c>
      <c r="O241" s="423">
        <v>0</v>
      </c>
      <c r="P241" s="423">
        <v>246.60848247388509</v>
      </c>
      <c r="Q241" s="276">
        <f t="shared" si="5"/>
        <v>-4.1802842342365198E-2</v>
      </c>
      <c r="R241" s="277"/>
      <c r="S241" s="278"/>
      <c r="U241" s="282"/>
      <c r="V241" s="283"/>
    </row>
    <row r="242" spans="1:22" x14ac:dyDescent="0.25">
      <c r="A242" s="265" t="s">
        <v>518</v>
      </c>
      <c r="B242" s="265" t="s">
        <v>519</v>
      </c>
      <c r="C242" s="280">
        <v>193.90927129650001</v>
      </c>
      <c r="D242" s="280">
        <v>292.97565300000002</v>
      </c>
      <c r="E242" s="280">
        <v>3.2943480380551753</v>
      </c>
      <c r="F242" s="280">
        <v>0</v>
      </c>
      <c r="G242" s="284">
        <v>490.17927233455515</v>
      </c>
      <c r="H242" s="274">
        <v>162.89624685061199</v>
      </c>
      <c r="I242" s="272">
        <v>304.48224087480025</v>
      </c>
      <c r="J242" s="272">
        <v>5.9701470071997855</v>
      </c>
      <c r="K242" s="423">
        <v>0</v>
      </c>
      <c r="L242" s="423">
        <v>0</v>
      </c>
      <c r="M242" s="423">
        <v>3.773861826705891</v>
      </c>
      <c r="N242" s="423">
        <v>0</v>
      </c>
      <c r="O242" s="423">
        <v>1.9796326362385395</v>
      </c>
      <c r="P242" s="423">
        <v>479.10212919555647</v>
      </c>
      <c r="Q242" s="276">
        <f t="shared" si="5"/>
        <v>-2.2598146768307958E-2</v>
      </c>
      <c r="R242" s="277"/>
      <c r="S242" s="278"/>
      <c r="U242" s="282"/>
      <c r="V242" s="283"/>
    </row>
    <row r="243" spans="1:22" x14ac:dyDescent="0.25">
      <c r="A243" s="265" t="s">
        <v>520</v>
      </c>
      <c r="B243" s="265" t="s">
        <v>1090</v>
      </c>
      <c r="C243" s="280">
        <v>20.186718328830001</v>
      </c>
      <c r="D243" s="280">
        <v>21.521972999999999</v>
      </c>
      <c r="E243" s="280">
        <v>0</v>
      </c>
      <c r="F243" s="280">
        <v>0</v>
      </c>
      <c r="G243" s="284">
        <v>41.70869132883</v>
      </c>
      <c r="H243" s="274">
        <v>18.793794522844003</v>
      </c>
      <c r="I243" s="272">
        <v>22.349129495</v>
      </c>
      <c r="J243" s="272">
        <v>0</v>
      </c>
      <c r="K243" s="423">
        <v>0</v>
      </c>
      <c r="L243" s="423">
        <v>0</v>
      </c>
      <c r="M243" s="423">
        <v>0</v>
      </c>
      <c r="N243" s="423">
        <v>0</v>
      </c>
      <c r="O243" s="423">
        <v>0</v>
      </c>
      <c r="P243" s="423">
        <v>41.142924017844003</v>
      </c>
      <c r="Q243" s="276">
        <f t="shared" si="5"/>
        <v>-1.356473418275117E-2</v>
      </c>
      <c r="R243" s="277"/>
      <c r="S243" s="278"/>
      <c r="U243" s="282"/>
      <c r="V243" s="283"/>
    </row>
    <row r="244" spans="1:22" x14ac:dyDescent="0.25">
      <c r="A244" s="265" t="s">
        <v>522</v>
      </c>
      <c r="B244" s="265" t="s">
        <v>523</v>
      </c>
      <c r="C244" s="280">
        <v>5.9393933623360002</v>
      </c>
      <c r="D244" s="280">
        <v>7.4354719999999999</v>
      </c>
      <c r="E244" s="280">
        <v>1.4819308577631762</v>
      </c>
      <c r="F244" s="280">
        <v>0</v>
      </c>
      <c r="G244" s="284">
        <v>14.856796220099175</v>
      </c>
      <c r="H244" s="274">
        <v>4.9553579736250004</v>
      </c>
      <c r="I244" s="272">
        <v>7.6872308559999993</v>
      </c>
      <c r="J244" s="272">
        <v>0</v>
      </c>
      <c r="K244" s="423">
        <v>0</v>
      </c>
      <c r="L244" s="423">
        <v>0</v>
      </c>
      <c r="M244" s="423">
        <v>2.0411216660827978</v>
      </c>
      <c r="N244" s="423">
        <v>0</v>
      </c>
      <c r="O244" s="423">
        <v>2.1418580287236134E-2</v>
      </c>
      <c r="P244" s="423">
        <v>14.705129075995034</v>
      </c>
      <c r="Q244" s="276">
        <f t="shared" si="5"/>
        <v>-1.020860364894538E-2</v>
      </c>
      <c r="R244" s="277"/>
      <c r="S244" s="278"/>
      <c r="U244" s="282"/>
      <c r="V244" s="283"/>
    </row>
    <row r="245" spans="1:22" x14ac:dyDescent="0.25">
      <c r="A245" s="265" t="s">
        <v>524</v>
      </c>
      <c r="B245" s="265" t="s">
        <v>525</v>
      </c>
      <c r="C245" s="280">
        <v>2.5675546444290003</v>
      </c>
      <c r="D245" s="280">
        <v>3.383197</v>
      </c>
      <c r="E245" s="280">
        <v>0.3177650768725967</v>
      </c>
      <c r="F245" s="280">
        <v>0</v>
      </c>
      <c r="G245" s="284">
        <v>6.2685167213015971</v>
      </c>
      <c r="H245" s="274">
        <v>2.1297371375680001</v>
      </c>
      <c r="I245" s="272">
        <v>3.501180046</v>
      </c>
      <c r="J245" s="272">
        <v>0</v>
      </c>
      <c r="K245" s="423">
        <v>0</v>
      </c>
      <c r="L245" s="423">
        <v>0</v>
      </c>
      <c r="M245" s="423">
        <v>0.44509688597218533</v>
      </c>
      <c r="N245" s="423">
        <v>0</v>
      </c>
      <c r="O245" s="423">
        <v>2.03895721771962E-2</v>
      </c>
      <c r="P245" s="423">
        <v>6.0964036417173819</v>
      </c>
      <c r="Q245" s="276">
        <f t="shared" si="5"/>
        <v>-2.7456747303447826E-2</v>
      </c>
      <c r="R245" s="277"/>
      <c r="S245" s="278"/>
      <c r="U245" s="282"/>
      <c r="V245" s="283"/>
    </row>
    <row r="246" spans="1:22" x14ac:dyDescent="0.25">
      <c r="A246" s="265" t="s">
        <v>526</v>
      </c>
      <c r="B246" s="265" t="s">
        <v>527</v>
      </c>
      <c r="C246" s="280">
        <v>111.977436945896</v>
      </c>
      <c r="D246" s="280">
        <v>74.384923000000001</v>
      </c>
      <c r="E246" s="280">
        <v>2.2768506994477433</v>
      </c>
      <c r="F246" s="280">
        <v>0</v>
      </c>
      <c r="G246" s="284">
        <v>188.63921064534375</v>
      </c>
      <c r="H246" s="274">
        <v>99.840169231440001</v>
      </c>
      <c r="I246" s="272">
        <v>77.07317187999999</v>
      </c>
      <c r="J246" s="272">
        <v>1.515207</v>
      </c>
      <c r="K246" s="423">
        <v>0</v>
      </c>
      <c r="L246" s="423">
        <v>0</v>
      </c>
      <c r="M246" s="423">
        <v>2.9029288017279447</v>
      </c>
      <c r="N246" s="423">
        <v>0</v>
      </c>
      <c r="O246" s="423">
        <v>0</v>
      </c>
      <c r="P246" s="423">
        <v>181.33147691316793</v>
      </c>
      <c r="Q246" s="276">
        <f t="shared" si="5"/>
        <v>-3.873920860448743E-2</v>
      </c>
      <c r="R246" s="277"/>
      <c r="S246" s="278"/>
      <c r="U246" s="282"/>
      <c r="V246" s="283"/>
    </row>
    <row r="247" spans="1:22" x14ac:dyDescent="0.25">
      <c r="A247" s="265" t="s">
        <v>528</v>
      </c>
      <c r="B247" s="265" t="s">
        <v>529</v>
      </c>
      <c r="C247" s="280">
        <v>10.144653940904</v>
      </c>
      <c r="D247" s="280">
        <v>11.900498000000001</v>
      </c>
      <c r="E247" s="280">
        <v>2.4527869365202988</v>
      </c>
      <c r="F247" s="280">
        <v>0</v>
      </c>
      <c r="G247" s="284">
        <v>24.497938877424296</v>
      </c>
      <c r="H247" s="274">
        <v>8.522715396353</v>
      </c>
      <c r="I247" s="272">
        <v>12.423594251999999</v>
      </c>
      <c r="J247" s="272">
        <v>0</v>
      </c>
      <c r="K247" s="423">
        <v>0</v>
      </c>
      <c r="L247" s="423">
        <v>0</v>
      </c>
      <c r="M247" s="423">
        <v>2.9573571644520458</v>
      </c>
      <c r="N247" s="423">
        <v>0</v>
      </c>
      <c r="O247" s="423">
        <v>5.5490404682435622E-2</v>
      </c>
      <c r="P247" s="423">
        <v>23.95915721748748</v>
      </c>
      <c r="Q247" s="276">
        <f t="shared" si="5"/>
        <v>-2.1992938370555049E-2</v>
      </c>
      <c r="R247" s="277"/>
      <c r="S247" s="278"/>
      <c r="U247" s="282"/>
      <c r="V247" s="283"/>
    </row>
    <row r="248" spans="1:22" x14ac:dyDescent="0.25">
      <c r="A248" s="265" t="s">
        <v>530</v>
      </c>
      <c r="B248" s="265" t="s">
        <v>531</v>
      </c>
      <c r="C248" s="280">
        <v>130.78612263567601</v>
      </c>
      <c r="D248" s="280">
        <v>288.25293299999998</v>
      </c>
      <c r="E248" s="280">
        <v>3.3815992786720828</v>
      </c>
      <c r="F248" s="280">
        <v>0</v>
      </c>
      <c r="G248" s="284">
        <v>422.42065491434806</v>
      </c>
      <c r="H248" s="274">
        <v>105.183725294602</v>
      </c>
      <c r="I248" s="272">
        <v>300.01346980400007</v>
      </c>
      <c r="J248" s="272">
        <v>5.8833669999999998</v>
      </c>
      <c r="K248" s="423">
        <v>0</v>
      </c>
      <c r="L248" s="423">
        <v>0</v>
      </c>
      <c r="M248" s="423">
        <v>4.27957571460502</v>
      </c>
      <c r="N248" s="423">
        <v>0</v>
      </c>
      <c r="O248" s="423">
        <v>4.4540558078501329</v>
      </c>
      <c r="P248" s="423">
        <v>419.81419362105726</v>
      </c>
      <c r="Q248" s="276">
        <f t="shared" si="5"/>
        <v>-6.1702979316181628E-3</v>
      </c>
      <c r="R248" s="277"/>
      <c r="S248" s="278"/>
      <c r="U248" s="282"/>
      <c r="V248" s="283"/>
    </row>
    <row r="249" spans="1:22" x14ac:dyDescent="0.25">
      <c r="A249" s="265" t="s">
        <v>532</v>
      </c>
      <c r="B249" s="265" t="s">
        <v>533</v>
      </c>
      <c r="C249" s="280">
        <v>7.7058025743709999</v>
      </c>
      <c r="D249" s="280">
        <v>5.43675</v>
      </c>
      <c r="E249" s="280">
        <v>0.96427867367473064</v>
      </c>
      <c r="F249" s="280">
        <v>0</v>
      </c>
      <c r="G249" s="284">
        <v>14.106831248045729</v>
      </c>
      <c r="H249" s="274">
        <v>6.7388592459099996</v>
      </c>
      <c r="I249" s="272">
        <v>5.6806759079999996</v>
      </c>
      <c r="J249" s="272">
        <v>0</v>
      </c>
      <c r="K249" s="423">
        <v>0</v>
      </c>
      <c r="L249" s="423">
        <v>0</v>
      </c>
      <c r="M249" s="423">
        <v>1.0976183451548163</v>
      </c>
      <c r="N249" s="423">
        <v>0</v>
      </c>
      <c r="O249" s="423">
        <v>0</v>
      </c>
      <c r="P249" s="423">
        <v>13.517153499064815</v>
      </c>
      <c r="Q249" s="276">
        <f t="shared" si="5"/>
        <v>-4.1800865028608358E-2</v>
      </c>
      <c r="R249" s="277"/>
      <c r="S249" s="278"/>
      <c r="U249" s="282"/>
      <c r="V249" s="283"/>
    </row>
    <row r="250" spans="1:22" x14ac:dyDescent="0.25">
      <c r="A250" s="265" t="s">
        <v>534</v>
      </c>
      <c r="B250" s="265" t="s">
        <v>535</v>
      </c>
      <c r="C250" s="280">
        <v>74.115459415939</v>
      </c>
      <c r="D250" s="280">
        <v>59.001842000000003</v>
      </c>
      <c r="E250" s="280">
        <v>6.4598180219533239</v>
      </c>
      <c r="F250" s="280">
        <v>0</v>
      </c>
      <c r="G250" s="284">
        <v>139.57711943789232</v>
      </c>
      <c r="H250" s="274">
        <v>65.430457114858996</v>
      </c>
      <c r="I250" s="272">
        <v>62.241428216000003</v>
      </c>
      <c r="J250" s="272">
        <v>1.220505</v>
      </c>
      <c r="K250" s="423">
        <v>0</v>
      </c>
      <c r="L250" s="423">
        <v>0</v>
      </c>
      <c r="M250" s="423">
        <v>7.9898130773211111</v>
      </c>
      <c r="N250" s="423">
        <v>0</v>
      </c>
      <c r="O250" s="423">
        <v>0</v>
      </c>
      <c r="P250" s="423">
        <v>136.88220340818012</v>
      </c>
      <c r="Q250" s="276">
        <f t="shared" si="5"/>
        <v>-1.9307720639064829E-2</v>
      </c>
      <c r="R250" s="277"/>
      <c r="S250" s="278"/>
      <c r="U250" s="282"/>
      <c r="V250" s="283"/>
    </row>
    <row r="251" spans="1:22" x14ac:dyDescent="0.25">
      <c r="A251" s="265" t="s">
        <v>536</v>
      </c>
      <c r="B251" s="265" t="s">
        <v>537</v>
      </c>
      <c r="C251" s="280">
        <v>98.94274982992799</v>
      </c>
      <c r="D251" s="280">
        <v>90.406907000000004</v>
      </c>
      <c r="E251" s="280">
        <v>4.3682892669101498</v>
      </c>
      <c r="F251" s="280">
        <v>0</v>
      </c>
      <c r="G251" s="284">
        <v>193.71794609683815</v>
      </c>
      <c r="H251" s="274">
        <v>86.598528984780003</v>
      </c>
      <c r="I251" s="272">
        <v>92.237118539999997</v>
      </c>
      <c r="J251" s="272">
        <v>1.8447450000000001</v>
      </c>
      <c r="K251" s="423">
        <v>0</v>
      </c>
      <c r="L251" s="423">
        <v>0</v>
      </c>
      <c r="M251" s="423">
        <v>5.6376851787285105</v>
      </c>
      <c r="N251" s="423">
        <v>0</v>
      </c>
      <c r="O251" s="423">
        <v>0</v>
      </c>
      <c r="P251" s="423">
        <v>186.31807770350849</v>
      </c>
      <c r="Q251" s="276">
        <f t="shared" si="5"/>
        <v>-3.8199188781562476E-2</v>
      </c>
      <c r="R251" s="277"/>
      <c r="S251" s="278"/>
      <c r="U251" s="282"/>
      <c r="V251" s="283"/>
    </row>
    <row r="252" spans="1:22" x14ac:dyDescent="0.25">
      <c r="A252" s="265" t="s">
        <v>538</v>
      </c>
      <c r="B252" s="265" t="s">
        <v>539</v>
      </c>
      <c r="C252" s="280">
        <v>32.262521004953001</v>
      </c>
      <c r="D252" s="280">
        <v>66.295756999999995</v>
      </c>
      <c r="E252" s="280">
        <v>2.5897710103457428</v>
      </c>
      <c r="F252" s="280">
        <v>0</v>
      </c>
      <c r="G252" s="284">
        <v>101.14804901529874</v>
      </c>
      <c r="H252" s="274">
        <v>25.821538630309</v>
      </c>
      <c r="I252" s="272">
        <v>68.36271459999999</v>
      </c>
      <c r="J252" s="272">
        <v>1.340489</v>
      </c>
      <c r="K252" s="423">
        <v>0</v>
      </c>
      <c r="L252" s="423">
        <v>0</v>
      </c>
      <c r="M252" s="423">
        <v>3.1844301897553269</v>
      </c>
      <c r="N252" s="423">
        <v>0</v>
      </c>
      <c r="O252" s="423">
        <v>0.87189581114064851</v>
      </c>
      <c r="P252" s="423">
        <v>99.581068231204981</v>
      </c>
      <c r="Q252" s="276">
        <f t="shared" si="5"/>
        <v>-1.5491952631303318E-2</v>
      </c>
      <c r="R252" s="277"/>
      <c r="S252" s="278"/>
      <c r="U252" s="282"/>
      <c r="V252" s="283"/>
    </row>
    <row r="253" spans="1:22" x14ac:dyDescent="0.25">
      <c r="A253" s="265" t="s">
        <v>540</v>
      </c>
      <c r="B253" s="265" t="s">
        <v>541</v>
      </c>
      <c r="C253" s="280">
        <v>84.475097651163992</v>
      </c>
      <c r="D253" s="280">
        <v>62.415838000000001</v>
      </c>
      <c r="E253" s="280">
        <v>2.7717520774624158</v>
      </c>
      <c r="F253" s="280">
        <v>0</v>
      </c>
      <c r="G253" s="284">
        <v>149.66268772862642</v>
      </c>
      <c r="H253" s="274">
        <v>74.768806587453994</v>
      </c>
      <c r="I253" s="272">
        <v>63.973479996720002</v>
      </c>
      <c r="J253" s="272">
        <v>1.25444620728</v>
      </c>
      <c r="K253" s="423">
        <v>0</v>
      </c>
      <c r="L253" s="423">
        <v>0</v>
      </c>
      <c r="M253" s="423">
        <v>3.3139521311417917</v>
      </c>
      <c r="N253" s="423">
        <v>0</v>
      </c>
      <c r="O253" s="423">
        <v>0</v>
      </c>
      <c r="P253" s="423">
        <v>143.31068492259581</v>
      </c>
      <c r="Q253" s="276">
        <f t="shared" si="5"/>
        <v>-4.2442127042033873E-2</v>
      </c>
      <c r="R253" s="277"/>
      <c r="S253" s="278"/>
      <c r="U253" s="282"/>
      <c r="V253" s="283"/>
    </row>
    <row r="254" spans="1:22" x14ac:dyDescent="0.25">
      <c r="A254" s="265" t="s">
        <v>542</v>
      </c>
      <c r="B254" s="265" t="s">
        <v>543</v>
      </c>
      <c r="C254" s="280">
        <v>9.003886933946001</v>
      </c>
      <c r="D254" s="280">
        <v>9.8713420000000003</v>
      </c>
      <c r="E254" s="280">
        <v>0.97736610585507877</v>
      </c>
      <c r="F254" s="280">
        <v>0</v>
      </c>
      <c r="G254" s="284">
        <v>19.852595039801081</v>
      </c>
      <c r="H254" s="274">
        <v>7.6151706562239987</v>
      </c>
      <c r="I254" s="272">
        <v>10.234858920000001</v>
      </c>
      <c r="J254" s="272">
        <v>0</v>
      </c>
      <c r="K254" s="423">
        <v>0</v>
      </c>
      <c r="L254" s="423">
        <v>0</v>
      </c>
      <c r="M254" s="423">
        <v>1.3452243953354615</v>
      </c>
      <c r="N254" s="423">
        <v>0</v>
      </c>
      <c r="O254" s="423">
        <v>0</v>
      </c>
      <c r="P254" s="423">
        <v>19.19525397155946</v>
      </c>
      <c r="Q254" s="276">
        <f t="shared" si="5"/>
        <v>-3.3111090359913331E-2</v>
      </c>
      <c r="R254" s="277"/>
      <c r="S254" s="278"/>
      <c r="U254" s="282"/>
      <c r="V254" s="283"/>
    </row>
    <row r="255" spans="1:22" x14ac:dyDescent="0.25">
      <c r="A255" s="265" t="s">
        <v>544</v>
      </c>
      <c r="B255" s="265" t="s">
        <v>545</v>
      </c>
      <c r="C255" s="280">
        <v>1.8465417363629999</v>
      </c>
      <c r="D255" s="280">
        <v>3.1814680000000002</v>
      </c>
      <c r="E255" s="280">
        <v>0.4289390524326897</v>
      </c>
      <c r="F255" s="280">
        <v>9.6884213573203773E-3</v>
      </c>
      <c r="G255" s="284">
        <v>5.4666372101530101</v>
      </c>
      <c r="H255" s="274">
        <v>1.4766135627829997</v>
      </c>
      <c r="I255" s="272">
        <v>3.2808809224800002</v>
      </c>
      <c r="J255" s="272">
        <v>0</v>
      </c>
      <c r="K255" s="423">
        <v>2.8951001519999738E-2</v>
      </c>
      <c r="L255" s="423">
        <v>0</v>
      </c>
      <c r="M255" s="423">
        <v>0.58357000714421681</v>
      </c>
      <c r="N255" s="423">
        <v>5.0317285113825196E-2</v>
      </c>
      <c r="O255" s="423">
        <v>3.2572294053393555E-2</v>
      </c>
      <c r="P255" s="423">
        <v>5.4529050730944348</v>
      </c>
      <c r="Q255" s="276">
        <f t="shared" si="5"/>
        <v>-2.5119898267752516E-3</v>
      </c>
      <c r="R255" s="277"/>
      <c r="S255" s="278"/>
      <c r="U255" s="282"/>
      <c r="V255" s="283"/>
    </row>
    <row r="256" spans="1:22" x14ac:dyDescent="0.25">
      <c r="A256" s="265" t="s">
        <v>546</v>
      </c>
      <c r="B256" s="265" t="s">
        <v>547</v>
      </c>
      <c r="C256" s="280">
        <v>52.909118518588997</v>
      </c>
      <c r="D256" s="280">
        <v>68.461579</v>
      </c>
      <c r="E256" s="280">
        <v>3.7092738841896509</v>
      </c>
      <c r="F256" s="280">
        <v>0</v>
      </c>
      <c r="G256" s="284">
        <v>125.07997140277865</v>
      </c>
      <c r="H256" s="274">
        <v>44.917091337176004</v>
      </c>
      <c r="I256" s="272">
        <v>71.076404499999995</v>
      </c>
      <c r="J256" s="272">
        <v>1.3936649999999999</v>
      </c>
      <c r="K256" s="423">
        <v>0</v>
      </c>
      <c r="L256" s="423">
        <v>0</v>
      </c>
      <c r="M256" s="423">
        <v>4.670009847808875</v>
      </c>
      <c r="N256" s="423">
        <v>0</v>
      </c>
      <c r="O256" s="423">
        <v>0.41276741056520033</v>
      </c>
      <c r="P256" s="423">
        <v>122.46993809555006</v>
      </c>
      <c r="Q256" s="276">
        <f t="shared" si="5"/>
        <v>-2.0866916405215985E-2</v>
      </c>
      <c r="R256" s="277"/>
      <c r="S256" s="278"/>
      <c r="U256" s="282"/>
      <c r="V256" s="283"/>
    </row>
    <row r="257" spans="1:22" x14ac:dyDescent="0.25">
      <c r="A257" s="265" t="s">
        <v>548</v>
      </c>
      <c r="B257" s="265" t="s">
        <v>549</v>
      </c>
      <c r="C257" s="280">
        <v>93.949875159252997</v>
      </c>
      <c r="D257" s="280">
        <v>88.267179999999996</v>
      </c>
      <c r="E257" s="280">
        <v>4.1209943300797756</v>
      </c>
      <c r="F257" s="280">
        <v>0</v>
      </c>
      <c r="G257" s="284">
        <v>186.33804948933278</v>
      </c>
      <c r="H257" s="274">
        <v>81.955339006238006</v>
      </c>
      <c r="I257" s="272">
        <v>93.112816546000005</v>
      </c>
      <c r="J257" s="272">
        <v>1.8259049060000001</v>
      </c>
      <c r="K257" s="423">
        <v>0</v>
      </c>
      <c r="L257" s="423">
        <v>0</v>
      </c>
      <c r="M257" s="423">
        <v>4.5345513505589521</v>
      </c>
      <c r="N257" s="423">
        <v>0</v>
      </c>
      <c r="O257" s="423">
        <v>0</v>
      </c>
      <c r="P257" s="423">
        <v>181.42861180879694</v>
      </c>
      <c r="Q257" s="276">
        <f t="shared" si="5"/>
        <v>-2.634694145393468E-2</v>
      </c>
      <c r="R257" s="277"/>
      <c r="S257" s="278"/>
      <c r="U257" s="282"/>
      <c r="V257" s="283"/>
    </row>
    <row r="258" spans="1:22" x14ac:dyDescent="0.25">
      <c r="A258" s="265" t="s">
        <v>550</v>
      </c>
      <c r="B258" s="265" t="s">
        <v>551</v>
      </c>
      <c r="C258" s="280">
        <v>61.926024068663999</v>
      </c>
      <c r="D258" s="280">
        <v>51.395172000000002</v>
      </c>
      <c r="E258" s="280">
        <v>1.6592015403086742</v>
      </c>
      <c r="F258" s="280">
        <v>0</v>
      </c>
      <c r="G258" s="284">
        <v>114.98039760897267</v>
      </c>
      <c r="H258" s="274">
        <v>54.548154624299997</v>
      </c>
      <c r="I258" s="272">
        <v>52.136553307999996</v>
      </c>
      <c r="J258" s="272">
        <v>1.039927</v>
      </c>
      <c r="K258" s="423">
        <v>0</v>
      </c>
      <c r="L258" s="423">
        <v>0</v>
      </c>
      <c r="M258" s="423">
        <v>2.3807726505801461</v>
      </c>
      <c r="N258" s="423">
        <v>0</v>
      </c>
      <c r="O258" s="423">
        <v>0</v>
      </c>
      <c r="P258" s="423">
        <v>110.10540758288015</v>
      </c>
      <c r="Q258" s="276">
        <f t="shared" si="5"/>
        <v>-4.2398444669424995E-2</v>
      </c>
      <c r="R258" s="277"/>
      <c r="S258" s="278"/>
      <c r="U258" s="282"/>
      <c r="V258" s="283"/>
    </row>
    <row r="259" spans="1:22" x14ac:dyDescent="0.25">
      <c r="A259" s="265" t="s">
        <v>552</v>
      </c>
      <c r="B259" s="265" t="s">
        <v>553</v>
      </c>
      <c r="C259" s="280">
        <v>3.5808578609360002</v>
      </c>
      <c r="D259" s="280">
        <v>5.3968879999999997</v>
      </c>
      <c r="E259" s="280">
        <v>0.80980534534182746</v>
      </c>
      <c r="F259" s="280">
        <v>0</v>
      </c>
      <c r="G259" s="284">
        <v>9.7875512062778274</v>
      </c>
      <c r="H259" s="274">
        <v>2.9203338557460001</v>
      </c>
      <c r="I259" s="272">
        <v>5.5708695819000003</v>
      </c>
      <c r="J259" s="272">
        <v>0</v>
      </c>
      <c r="K259" s="423">
        <v>1.6489763099999982E-2</v>
      </c>
      <c r="L259" s="423">
        <v>0</v>
      </c>
      <c r="M259" s="423">
        <v>1.131204774692572</v>
      </c>
      <c r="N259" s="423">
        <v>0</v>
      </c>
      <c r="O259" s="423">
        <v>4.4253026246501966E-2</v>
      </c>
      <c r="P259" s="423">
        <v>9.6831510016850721</v>
      </c>
      <c r="Q259" s="276">
        <f t="shared" si="5"/>
        <v>-1.0666631764418399E-2</v>
      </c>
      <c r="R259" s="277"/>
      <c r="S259" s="278"/>
      <c r="U259" s="282"/>
      <c r="V259" s="283"/>
    </row>
    <row r="260" spans="1:22" x14ac:dyDescent="0.25">
      <c r="A260" s="265" t="s">
        <v>554</v>
      </c>
      <c r="B260" s="265" t="s">
        <v>555</v>
      </c>
      <c r="C260" s="280">
        <v>3.8312910660740003</v>
      </c>
      <c r="D260" s="280">
        <v>11.839599</v>
      </c>
      <c r="E260" s="280">
        <v>3.0697142221980065</v>
      </c>
      <c r="F260" s="280">
        <v>0</v>
      </c>
      <c r="G260" s="284">
        <v>18.740604288272007</v>
      </c>
      <c r="H260" s="274">
        <v>2.6783291498340001</v>
      </c>
      <c r="I260" s="272">
        <v>12.210561439999998</v>
      </c>
      <c r="J260" s="272">
        <v>0</v>
      </c>
      <c r="K260" s="423">
        <v>0</v>
      </c>
      <c r="L260" s="423">
        <v>0</v>
      </c>
      <c r="M260" s="423">
        <v>3.7150376929626341</v>
      </c>
      <c r="N260" s="423">
        <v>0</v>
      </c>
      <c r="O260" s="423">
        <v>0.2204632951580891</v>
      </c>
      <c r="P260" s="423">
        <v>18.824391577954721</v>
      </c>
      <c r="Q260" s="276">
        <f t="shared" si="5"/>
        <v>4.4708958363284257E-3</v>
      </c>
      <c r="R260" s="277"/>
      <c r="S260" s="278"/>
      <c r="U260" s="282"/>
      <c r="V260" s="283"/>
    </row>
    <row r="261" spans="1:22" x14ac:dyDescent="0.25">
      <c r="A261" s="265" t="s">
        <v>556</v>
      </c>
      <c r="B261" s="265" t="s">
        <v>557</v>
      </c>
      <c r="C261" s="280">
        <v>2.2530167906030001</v>
      </c>
      <c r="D261" s="280">
        <v>3.0533950000000001</v>
      </c>
      <c r="E261" s="280">
        <v>0.96652640356719322</v>
      </c>
      <c r="F261" s="280">
        <v>2.0651472843977298E-2</v>
      </c>
      <c r="G261" s="284">
        <v>6.2935896670141709</v>
      </c>
      <c r="H261" s="274">
        <v>1.8626056090650001</v>
      </c>
      <c r="I261" s="272">
        <v>3.1605276912</v>
      </c>
      <c r="J261" s="272">
        <v>0</v>
      </c>
      <c r="K261" s="423">
        <v>4.8148868799999675E-2</v>
      </c>
      <c r="L261" s="423">
        <v>0</v>
      </c>
      <c r="M261" s="423">
        <v>1.369745783384051</v>
      </c>
      <c r="N261" s="423">
        <v>0.10725442348001114</v>
      </c>
      <c r="O261" s="423">
        <v>2.04241114217571E-2</v>
      </c>
      <c r="P261" s="423">
        <v>6.568706487350819</v>
      </c>
      <c r="Q261" s="276">
        <f t="shared" si="5"/>
        <v>4.3713815944910417E-2</v>
      </c>
      <c r="R261" s="277"/>
      <c r="S261" s="278"/>
      <c r="U261" s="282"/>
      <c r="V261" s="283"/>
    </row>
    <row r="262" spans="1:22" x14ac:dyDescent="0.25">
      <c r="A262" s="265" t="s">
        <v>558</v>
      </c>
      <c r="B262" s="265" t="s">
        <v>559</v>
      </c>
      <c r="C262" s="280">
        <v>44.251025777738</v>
      </c>
      <c r="D262" s="280">
        <v>110.3261</v>
      </c>
      <c r="E262" s="280">
        <v>3.2062587368993216</v>
      </c>
      <c r="F262" s="280">
        <v>0</v>
      </c>
      <c r="G262" s="284">
        <v>157.78338451463731</v>
      </c>
      <c r="H262" s="274">
        <v>32.992984952123997</v>
      </c>
      <c r="I262" s="272">
        <v>111.09948230900002</v>
      </c>
      <c r="J262" s="272">
        <v>2.2339000000000002</v>
      </c>
      <c r="K262" s="423">
        <v>0</v>
      </c>
      <c r="L262" s="423">
        <v>0</v>
      </c>
      <c r="M262" s="423">
        <v>3.9270236064057147</v>
      </c>
      <c r="N262" s="423">
        <v>0</v>
      </c>
      <c r="O262" s="423">
        <v>2.910224809982795</v>
      </c>
      <c r="P262" s="423">
        <v>153.16361567751255</v>
      </c>
      <c r="Q262" s="276">
        <f t="shared" si="5"/>
        <v>-2.927918456899492E-2</v>
      </c>
      <c r="R262" s="277"/>
      <c r="S262" s="278"/>
      <c r="U262" s="282"/>
      <c r="V262" s="283"/>
    </row>
    <row r="263" spans="1:22" x14ac:dyDescent="0.25">
      <c r="A263" s="265" t="s">
        <v>560</v>
      </c>
      <c r="B263" s="265" t="s">
        <v>561</v>
      </c>
      <c r="C263" s="280">
        <v>2.4431104846629998</v>
      </c>
      <c r="D263" s="280">
        <v>3.7481270000000002</v>
      </c>
      <c r="E263" s="280">
        <v>0.75614058220738345</v>
      </c>
      <c r="F263" s="280">
        <v>6.9249448064580443E-2</v>
      </c>
      <c r="G263" s="284">
        <v>7.0166275149349637</v>
      </c>
      <c r="H263" s="274">
        <v>1.987599597655</v>
      </c>
      <c r="I263" s="272">
        <v>3.8461962199999999</v>
      </c>
      <c r="J263" s="272">
        <v>0</v>
      </c>
      <c r="K263" s="423">
        <v>0</v>
      </c>
      <c r="L263" s="423">
        <v>0</v>
      </c>
      <c r="M263" s="423">
        <v>0.86826741323927392</v>
      </c>
      <c r="N263" s="423">
        <v>0.35965035930314365</v>
      </c>
      <c r="O263" s="423">
        <v>3.2359991367632533E-2</v>
      </c>
      <c r="P263" s="423">
        <v>7.0940735815650511</v>
      </c>
      <c r="Q263" s="276">
        <f t="shared" si="5"/>
        <v>1.1037505762596433E-2</v>
      </c>
      <c r="R263" s="277"/>
      <c r="S263" s="278"/>
      <c r="U263" s="282"/>
      <c r="V263" s="283"/>
    </row>
    <row r="264" spans="1:22" x14ac:dyDescent="0.25">
      <c r="A264" s="265" t="s">
        <v>562</v>
      </c>
      <c r="B264" s="265" t="s">
        <v>563</v>
      </c>
      <c r="C264" s="280">
        <v>106.761819210775</v>
      </c>
      <c r="D264" s="280">
        <v>67.507788000000005</v>
      </c>
      <c r="E264" s="280">
        <v>3.4370303415863814</v>
      </c>
      <c r="F264" s="280">
        <v>0</v>
      </c>
      <c r="G264" s="284">
        <v>177.7066375523614</v>
      </c>
      <c r="H264" s="274">
        <v>95.426024666632998</v>
      </c>
      <c r="I264" s="272">
        <v>70.543594499999998</v>
      </c>
      <c r="J264" s="272">
        <v>1.386754</v>
      </c>
      <c r="K264" s="423">
        <v>0</v>
      </c>
      <c r="L264" s="423">
        <v>0</v>
      </c>
      <c r="M264" s="423">
        <v>4.1148907068573193</v>
      </c>
      <c r="N264" s="423">
        <v>0</v>
      </c>
      <c r="O264" s="423">
        <v>0</v>
      </c>
      <c r="P264" s="423">
        <v>171.4712638734903</v>
      </c>
      <c r="Q264" s="276">
        <f t="shared" si="5"/>
        <v>-3.5088017897102142E-2</v>
      </c>
      <c r="R264" s="277"/>
      <c r="S264" s="278"/>
      <c r="U264" s="282"/>
      <c r="V264" s="283"/>
    </row>
    <row r="265" spans="1:22" x14ac:dyDescent="0.25">
      <c r="A265" s="265" t="s">
        <v>564</v>
      </c>
      <c r="B265" s="265" t="s">
        <v>565</v>
      </c>
      <c r="C265" s="280">
        <v>2.8481646766249997</v>
      </c>
      <c r="D265" s="280">
        <v>6.3166779999999996</v>
      </c>
      <c r="E265" s="280">
        <v>1.0586893362251064</v>
      </c>
      <c r="F265" s="280">
        <v>0</v>
      </c>
      <c r="G265" s="284">
        <v>10.223532012850105</v>
      </c>
      <c r="H265" s="274">
        <v>2.1738753076149999</v>
      </c>
      <c r="I265" s="272">
        <v>6.5112545280000003</v>
      </c>
      <c r="J265" s="272">
        <v>0</v>
      </c>
      <c r="K265" s="423">
        <v>0</v>
      </c>
      <c r="L265" s="423">
        <v>0</v>
      </c>
      <c r="M265" s="423">
        <v>1.3715368395035703</v>
      </c>
      <c r="N265" s="423">
        <v>0</v>
      </c>
      <c r="O265" s="423">
        <v>9.490914697735793E-2</v>
      </c>
      <c r="P265" s="423">
        <v>10.151575822095927</v>
      </c>
      <c r="Q265" s="276">
        <f t="shared" ref="Q265:Q328" si="6">+P265/G265-1</f>
        <v>-7.0382907456773003E-3</v>
      </c>
      <c r="R265" s="277"/>
      <c r="S265" s="278"/>
      <c r="U265" s="282"/>
      <c r="V265" s="283"/>
    </row>
    <row r="266" spans="1:22" x14ac:dyDescent="0.25">
      <c r="A266" s="265" t="s">
        <v>566</v>
      </c>
      <c r="B266" s="265" t="s">
        <v>567</v>
      </c>
      <c r="C266" s="280">
        <v>3.6378948684210002</v>
      </c>
      <c r="D266" s="280">
        <v>4.8913799999999998</v>
      </c>
      <c r="E266" s="280">
        <v>0.78654980471243752</v>
      </c>
      <c r="F266" s="280">
        <v>0</v>
      </c>
      <c r="G266" s="284">
        <v>9.315824673133438</v>
      </c>
      <c r="H266" s="274">
        <v>3.0103664348120001</v>
      </c>
      <c r="I266" s="272">
        <v>4.9864052000000001</v>
      </c>
      <c r="J266" s="272">
        <v>0</v>
      </c>
      <c r="K266" s="423">
        <v>0</v>
      </c>
      <c r="L266" s="423">
        <v>0</v>
      </c>
      <c r="M266" s="423">
        <v>0.97478899564059063</v>
      </c>
      <c r="N266" s="423">
        <v>0</v>
      </c>
      <c r="O266" s="423">
        <v>3.3282632592987686E-2</v>
      </c>
      <c r="P266" s="423">
        <v>9.0048432630455792</v>
      </c>
      <c r="Q266" s="276">
        <f t="shared" si="6"/>
        <v>-3.3382059130494413E-2</v>
      </c>
      <c r="R266" s="277"/>
      <c r="S266" s="278"/>
      <c r="U266" s="282"/>
      <c r="V266" s="283"/>
    </row>
    <row r="267" spans="1:22" x14ac:dyDescent="0.25">
      <c r="A267" s="265" t="s">
        <v>568</v>
      </c>
      <c r="B267" s="265" t="s">
        <v>569</v>
      </c>
      <c r="C267" s="280">
        <v>4.0180947758379997</v>
      </c>
      <c r="D267" s="280">
        <v>6.4570504699999995</v>
      </c>
      <c r="E267" s="280">
        <v>1.3289804671325958</v>
      </c>
      <c r="F267" s="280">
        <v>1.1749262104569683E-2</v>
      </c>
      <c r="G267" s="284">
        <v>11.815874975075165</v>
      </c>
      <c r="H267" s="274">
        <v>3.2474019215890002</v>
      </c>
      <c r="I267" s="272">
        <v>6.7628991970000003</v>
      </c>
      <c r="J267" s="272">
        <v>0</v>
      </c>
      <c r="K267" s="423">
        <v>0</v>
      </c>
      <c r="L267" s="423">
        <v>0</v>
      </c>
      <c r="M267" s="423">
        <v>1.6600407894319098</v>
      </c>
      <c r="N267" s="423">
        <v>6.1020361252765137E-2</v>
      </c>
      <c r="O267" s="423">
        <v>7.1640967813889372E-2</v>
      </c>
      <c r="P267" s="423">
        <v>11.803003237087566</v>
      </c>
      <c r="Q267" s="276">
        <f t="shared" si="6"/>
        <v>-1.0893596974198561E-3</v>
      </c>
      <c r="R267" s="277"/>
      <c r="S267" s="278"/>
      <c r="U267" s="282"/>
      <c r="V267" s="283"/>
    </row>
    <row r="268" spans="1:22" x14ac:dyDescent="0.25">
      <c r="A268" s="265" t="s">
        <v>570</v>
      </c>
      <c r="B268" s="265" t="s">
        <v>571</v>
      </c>
      <c r="C268" s="280">
        <v>110.788051586911</v>
      </c>
      <c r="D268" s="280">
        <v>83.662592000000004</v>
      </c>
      <c r="E268" s="280">
        <v>5.2105334534890826</v>
      </c>
      <c r="F268" s="280">
        <v>0</v>
      </c>
      <c r="G268" s="284">
        <v>199.66117704040008</v>
      </c>
      <c r="H268" s="274">
        <v>98.159201714966997</v>
      </c>
      <c r="I268" s="272">
        <v>87.472426720000016</v>
      </c>
      <c r="J268" s="272">
        <v>1.7156720000000001</v>
      </c>
      <c r="K268" s="423">
        <v>0</v>
      </c>
      <c r="L268" s="423">
        <v>0</v>
      </c>
      <c r="M268" s="423">
        <v>6.1333025661130813</v>
      </c>
      <c r="N268" s="423">
        <v>0</v>
      </c>
      <c r="O268" s="423">
        <v>0</v>
      </c>
      <c r="P268" s="423">
        <v>193.48060300108011</v>
      </c>
      <c r="Q268" s="276">
        <f t="shared" si="6"/>
        <v>-3.0955312048818406E-2</v>
      </c>
      <c r="R268" s="277"/>
      <c r="S268" s="278"/>
      <c r="U268" s="282"/>
      <c r="V268" s="283"/>
    </row>
    <row r="269" spans="1:22" x14ac:dyDescent="0.25">
      <c r="A269" s="265" t="s">
        <v>572</v>
      </c>
      <c r="B269" s="265" t="s">
        <v>573</v>
      </c>
      <c r="C269" s="280">
        <v>4.0295568934769994</v>
      </c>
      <c r="D269" s="280">
        <v>5.7772500000000004</v>
      </c>
      <c r="E269" s="280">
        <v>2.445969284149188</v>
      </c>
      <c r="F269" s="280">
        <v>0</v>
      </c>
      <c r="G269" s="284">
        <v>12.252776177626187</v>
      </c>
      <c r="H269" s="274">
        <v>3.3080359830230002</v>
      </c>
      <c r="I269" s="272">
        <v>6.0013937441399996</v>
      </c>
      <c r="J269" s="272">
        <v>0</v>
      </c>
      <c r="K269" s="423">
        <v>5.6184112860000246E-2</v>
      </c>
      <c r="L269" s="423">
        <v>0</v>
      </c>
      <c r="M269" s="423">
        <v>3.2210438740750886</v>
      </c>
      <c r="N269" s="423">
        <v>0</v>
      </c>
      <c r="O269" s="423">
        <v>4.5875790842471044E-2</v>
      </c>
      <c r="P269" s="423">
        <v>12.632533504940561</v>
      </c>
      <c r="Q269" s="276">
        <f t="shared" si="6"/>
        <v>3.0993574175281147E-2</v>
      </c>
      <c r="R269" s="277"/>
      <c r="S269" s="278"/>
      <c r="U269" s="282"/>
      <c r="V269" s="283"/>
    </row>
    <row r="270" spans="1:22" x14ac:dyDescent="0.25">
      <c r="A270" s="265" t="s">
        <v>574</v>
      </c>
      <c r="B270" s="265" t="s">
        <v>575</v>
      </c>
      <c r="C270" s="280">
        <v>3.0047582778869999</v>
      </c>
      <c r="D270" s="280">
        <v>4.6370719999999999</v>
      </c>
      <c r="E270" s="280">
        <v>1.5095321409360147</v>
      </c>
      <c r="F270" s="280">
        <v>0</v>
      </c>
      <c r="G270" s="284">
        <v>9.1513624188230143</v>
      </c>
      <c r="H270" s="274">
        <v>2.4425222310750003</v>
      </c>
      <c r="I270" s="272">
        <v>4.8932691458400006</v>
      </c>
      <c r="J270" s="272">
        <v>0</v>
      </c>
      <c r="K270" s="423">
        <v>6.994754616000036E-2</v>
      </c>
      <c r="L270" s="423">
        <v>0</v>
      </c>
      <c r="M270" s="423">
        <v>2.0147839299429644</v>
      </c>
      <c r="N270" s="423">
        <v>0</v>
      </c>
      <c r="O270" s="423">
        <v>3.9827186481796666E-2</v>
      </c>
      <c r="P270" s="423">
        <v>9.4603500394997635</v>
      </c>
      <c r="Q270" s="276">
        <f t="shared" si="6"/>
        <v>3.3764111455274248E-2</v>
      </c>
      <c r="R270" s="277"/>
      <c r="S270" s="278"/>
      <c r="U270" s="282"/>
      <c r="V270" s="283"/>
    </row>
    <row r="271" spans="1:22" x14ac:dyDescent="0.25">
      <c r="A271" s="265" t="s">
        <v>576</v>
      </c>
      <c r="B271" s="265" t="s">
        <v>577</v>
      </c>
      <c r="C271" s="280">
        <v>3.9023059778160003</v>
      </c>
      <c r="D271" s="280">
        <v>5.4281009999999998</v>
      </c>
      <c r="E271" s="280">
        <v>1.8707459642034665</v>
      </c>
      <c r="F271" s="280">
        <v>0</v>
      </c>
      <c r="G271" s="284">
        <v>11.201152942019467</v>
      </c>
      <c r="H271" s="274">
        <v>3.2158354670099998</v>
      </c>
      <c r="I271" s="272">
        <v>5.6802445603200002</v>
      </c>
      <c r="J271" s="272">
        <v>0</v>
      </c>
      <c r="K271" s="423">
        <v>7.2940855679999958E-2</v>
      </c>
      <c r="L271" s="423">
        <v>0</v>
      </c>
      <c r="M271" s="423">
        <v>2.072442418112034</v>
      </c>
      <c r="N271" s="423">
        <v>0</v>
      </c>
      <c r="O271" s="423">
        <v>3.3708006652512508E-2</v>
      </c>
      <c r="P271" s="423">
        <v>11.075171307774546</v>
      </c>
      <c r="Q271" s="276">
        <f t="shared" si="6"/>
        <v>-1.1247202399345846E-2</v>
      </c>
      <c r="R271" s="277"/>
      <c r="S271" s="278"/>
      <c r="U271" s="282"/>
      <c r="V271" s="283"/>
    </row>
    <row r="272" spans="1:22" x14ac:dyDescent="0.25">
      <c r="A272" s="265" t="s">
        <v>578</v>
      </c>
      <c r="B272" s="265" t="s">
        <v>579</v>
      </c>
      <c r="C272" s="280">
        <v>3.9784460032560003</v>
      </c>
      <c r="D272" s="280">
        <v>5.4763529999999996</v>
      </c>
      <c r="E272" s="280">
        <v>1.7032607829701634</v>
      </c>
      <c r="F272" s="280">
        <v>0</v>
      </c>
      <c r="G272" s="284">
        <v>11.158059786226163</v>
      </c>
      <c r="H272" s="274">
        <v>3.2828235382590005</v>
      </c>
      <c r="I272" s="272">
        <v>5.6643209709999995</v>
      </c>
      <c r="J272" s="272">
        <v>0</v>
      </c>
      <c r="K272" s="423">
        <v>0</v>
      </c>
      <c r="L272" s="423">
        <v>0</v>
      </c>
      <c r="M272" s="423">
        <v>1.9994537811381874</v>
      </c>
      <c r="N272" s="423">
        <v>0</v>
      </c>
      <c r="O272" s="423">
        <v>4.0327195988790636E-2</v>
      </c>
      <c r="P272" s="423">
        <v>10.986925486385978</v>
      </c>
      <c r="Q272" s="276">
        <f t="shared" si="6"/>
        <v>-1.5337281133001146E-2</v>
      </c>
      <c r="R272" s="277"/>
      <c r="S272" s="278"/>
      <c r="U272" s="282"/>
      <c r="V272" s="283"/>
    </row>
    <row r="273" spans="1:22" x14ac:dyDescent="0.25">
      <c r="A273" s="265" t="s">
        <v>580</v>
      </c>
      <c r="B273" s="265" t="s">
        <v>581</v>
      </c>
      <c r="C273" s="280">
        <v>8.3926347373820001</v>
      </c>
      <c r="D273" s="280">
        <v>20.685199999999998</v>
      </c>
      <c r="E273" s="280">
        <v>0.82212997846078006</v>
      </c>
      <c r="F273" s="280">
        <v>0.16236641588422043</v>
      </c>
      <c r="G273" s="284">
        <v>30.062331131726999</v>
      </c>
      <c r="H273" s="274">
        <v>6.4685605231470005</v>
      </c>
      <c r="I273" s="272">
        <v>21.502698937999998</v>
      </c>
      <c r="J273" s="272">
        <v>0.42170000000000002</v>
      </c>
      <c r="K273" s="423">
        <v>0</v>
      </c>
      <c r="L273" s="423">
        <v>0</v>
      </c>
      <c r="M273" s="423">
        <v>1.2395976282117536</v>
      </c>
      <c r="N273" s="423">
        <v>0.84325783733417714</v>
      </c>
      <c r="O273" s="423">
        <v>0.33993166985430562</v>
      </c>
      <c r="P273" s="423">
        <v>30.815746596547239</v>
      </c>
      <c r="Q273" s="276">
        <f t="shared" si="6"/>
        <v>2.506177786143482E-2</v>
      </c>
      <c r="R273" s="277"/>
      <c r="S273" s="278"/>
      <c r="U273" s="282"/>
      <c r="V273" s="283"/>
    </row>
    <row r="274" spans="1:22" x14ac:dyDescent="0.25">
      <c r="A274" s="265" t="s">
        <v>582</v>
      </c>
      <c r="B274" s="265" t="s">
        <v>583</v>
      </c>
      <c r="C274" s="280">
        <v>2.7332669022660001</v>
      </c>
      <c r="D274" s="280">
        <v>3.6644230000000002</v>
      </c>
      <c r="E274" s="280">
        <v>1.3923840371837355</v>
      </c>
      <c r="F274" s="280">
        <v>0.10949697206142689</v>
      </c>
      <c r="G274" s="284">
        <v>7.8995709115111623</v>
      </c>
      <c r="H274" s="274">
        <v>2.2625665924480001</v>
      </c>
      <c r="I274" s="272">
        <v>3.8116512793799999</v>
      </c>
      <c r="J274" s="272">
        <v>0</v>
      </c>
      <c r="K274" s="423">
        <v>2.9140507619999496E-2</v>
      </c>
      <c r="L274" s="423">
        <v>0</v>
      </c>
      <c r="M274" s="423">
        <v>1.6762129336149909</v>
      </c>
      <c r="N274" s="423">
        <v>0.56867782264160427</v>
      </c>
      <c r="O274" s="423">
        <v>2.517269314389944E-2</v>
      </c>
      <c r="P274" s="423">
        <v>8.3734218288484943</v>
      </c>
      <c r="Q274" s="276">
        <f t="shared" si="6"/>
        <v>5.9984386828763281E-2</v>
      </c>
      <c r="R274" s="277"/>
      <c r="S274" s="278"/>
      <c r="U274" s="282"/>
      <c r="V274" s="283"/>
    </row>
    <row r="275" spans="1:22" x14ac:dyDescent="0.25">
      <c r="A275" s="265" t="s">
        <v>584</v>
      </c>
      <c r="B275" s="265" t="s">
        <v>585</v>
      </c>
      <c r="C275" s="280">
        <v>126.549477305487</v>
      </c>
      <c r="D275" s="280">
        <v>78.239026999999993</v>
      </c>
      <c r="E275" s="280">
        <v>9.5000390129622154</v>
      </c>
      <c r="F275" s="280">
        <v>0</v>
      </c>
      <c r="G275" s="284">
        <v>214.2885433184492</v>
      </c>
      <c r="H275" s="274">
        <v>113.22751679029798</v>
      </c>
      <c r="I275" s="272">
        <v>83.438122399999997</v>
      </c>
      <c r="J275" s="272">
        <v>1.6402969999999999</v>
      </c>
      <c r="K275" s="423">
        <v>0</v>
      </c>
      <c r="L275" s="423">
        <v>0</v>
      </c>
      <c r="M275" s="423">
        <v>11.09254459222149</v>
      </c>
      <c r="N275" s="423">
        <v>0</v>
      </c>
      <c r="O275" s="423">
        <v>0</v>
      </c>
      <c r="P275" s="423">
        <v>209.39848078251944</v>
      </c>
      <c r="Q275" s="276">
        <f t="shared" si="6"/>
        <v>-2.2819990561337433E-2</v>
      </c>
      <c r="R275" s="277"/>
      <c r="S275" s="278"/>
      <c r="U275" s="282"/>
      <c r="V275" s="283"/>
    </row>
    <row r="276" spans="1:22" x14ac:dyDescent="0.25">
      <c r="A276" s="265" t="s">
        <v>586</v>
      </c>
      <c r="B276" s="265" t="s">
        <v>587</v>
      </c>
      <c r="C276" s="280">
        <v>177.26924682280702</v>
      </c>
      <c r="D276" s="280">
        <v>80.071151999999998</v>
      </c>
      <c r="E276" s="280">
        <v>5.3806863453573239</v>
      </c>
      <c r="F276" s="280">
        <v>0</v>
      </c>
      <c r="G276" s="284">
        <v>262.72108516816434</v>
      </c>
      <c r="H276" s="274">
        <v>160.55477158477299</v>
      </c>
      <c r="I276" s="272">
        <v>83.835652960000004</v>
      </c>
      <c r="J276" s="272">
        <v>1.6439999999999999</v>
      </c>
      <c r="K276" s="423">
        <v>0</v>
      </c>
      <c r="L276" s="423">
        <v>0</v>
      </c>
      <c r="M276" s="423">
        <v>6.7885775233731769</v>
      </c>
      <c r="N276" s="423">
        <v>0</v>
      </c>
      <c r="O276" s="423">
        <v>0</v>
      </c>
      <c r="P276" s="423">
        <v>252.82300206814617</v>
      </c>
      <c r="Q276" s="276">
        <f t="shared" si="6"/>
        <v>-3.7675252040324625E-2</v>
      </c>
      <c r="R276" s="277"/>
      <c r="S276" s="278"/>
      <c r="U276" s="282"/>
      <c r="V276" s="283"/>
    </row>
    <row r="277" spans="1:22" x14ac:dyDescent="0.25">
      <c r="A277" s="265" t="s">
        <v>588</v>
      </c>
      <c r="B277" s="265" t="s">
        <v>589</v>
      </c>
      <c r="C277" s="280">
        <v>7.1395150786619999</v>
      </c>
      <c r="D277" s="280">
        <v>7.6548259999999999</v>
      </c>
      <c r="E277" s="280">
        <v>0.96580304877122081</v>
      </c>
      <c r="F277" s="280">
        <v>3.9664136258478E-3</v>
      </c>
      <c r="G277" s="284">
        <v>15.76411054105907</v>
      </c>
      <c r="H277" s="274">
        <v>6.0510439217809999</v>
      </c>
      <c r="I277" s="272">
        <v>7.9610450832000001</v>
      </c>
      <c r="J277" s="272">
        <v>0</v>
      </c>
      <c r="K277" s="423">
        <v>2.8581076799999789E-2</v>
      </c>
      <c r="L277" s="423">
        <v>0</v>
      </c>
      <c r="M277" s="423">
        <v>1.2970607132301113</v>
      </c>
      <c r="N277" s="423">
        <v>2.0599761089080511E-2</v>
      </c>
      <c r="O277" s="423">
        <v>2.2757508235695264E-3</v>
      </c>
      <c r="P277" s="423">
        <v>15.360606306923762</v>
      </c>
      <c r="Q277" s="276">
        <f t="shared" si="6"/>
        <v>-2.5596384463579147E-2</v>
      </c>
      <c r="R277" s="277"/>
      <c r="S277" s="278"/>
      <c r="U277" s="282"/>
      <c r="V277" s="283"/>
    </row>
    <row r="278" spans="1:22" x14ac:dyDescent="0.25">
      <c r="A278" s="265" t="s">
        <v>590</v>
      </c>
      <c r="B278" s="265" t="s">
        <v>591</v>
      </c>
      <c r="C278" s="280">
        <v>5.6337162433649999</v>
      </c>
      <c r="D278" s="280">
        <v>5.2554239999999997</v>
      </c>
      <c r="E278" s="280">
        <v>3.6531098030950497</v>
      </c>
      <c r="F278" s="280">
        <v>0</v>
      </c>
      <c r="G278" s="284">
        <v>14.542250046460047</v>
      </c>
      <c r="H278" s="274">
        <v>4.8325643018819999</v>
      </c>
      <c r="I278" s="272">
        <v>5.5463991566399997</v>
      </c>
      <c r="J278" s="272">
        <v>0</v>
      </c>
      <c r="K278" s="423">
        <v>8.4730075359999393E-2</v>
      </c>
      <c r="L278" s="423">
        <v>0</v>
      </c>
      <c r="M278" s="423">
        <v>4.3816656494751429</v>
      </c>
      <c r="N278" s="423">
        <v>0</v>
      </c>
      <c r="O278" s="423">
        <v>0</v>
      </c>
      <c r="P278" s="423">
        <v>14.845359183357143</v>
      </c>
      <c r="Q278" s="276">
        <f t="shared" si="6"/>
        <v>2.0843345144576197E-2</v>
      </c>
      <c r="R278" s="277"/>
      <c r="S278" s="278"/>
      <c r="U278" s="282"/>
      <c r="V278" s="283"/>
    </row>
    <row r="279" spans="1:22" x14ac:dyDescent="0.25">
      <c r="A279" s="265" t="s">
        <v>592</v>
      </c>
      <c r="B279" s="265" t="s">
        <v>593</v>
      </c>
      <c r="C279" s="280">
        <v>112.041707931703</v>
      </c>
      <c r="D279" s="280">
        <v>103.19311399999999</v>
      </c>
      <c r="E279" s="280">
        <v>3.38280495788938</v>
      </c>
      <c r="F279" s="280">
        <v>0</v>
      </c>
      <c r="G279" s="284">
        <v>218.61762688959237</v>
      </c>
      <c r="H279" s="274">
        <v>98.008397135701003</v>
      </c>
      <c r="I279" s="272">
        <v>108.58922910500002</v>
      </c>
      <c r="J279" s="272">
        <v>2.129413</v>
      </c>
      <c r="K279" s="423">
        <v>0</v>
      </c>
      <c r="L279" s="423">
        <v>0</v>
      </c>
      <c r="M279" s="423">
        <v>4.1351192175198097</v>
      </c>
      <c r="N279" s="423">
        <v>0</v>
      </c>
      <c r="O279" s="423">
        <v>0</v>
      </c>
      <c r="P279" s="423">
        <v>212.86215845822085</v>
      </c>
      <c r="Q279" s="276">
        <f t="shared" si="6"/>
        <v>-2.6326643982272246E-2</v>
      </c>
      <c r="R279" s="277"/>
      <c r="S279" s="278"/>
      <c r="U279" s="282"/>
      <c r="V279" s="283"/>
    </row>
    <row r="280" spans="1:22" x14ac:dyDescent="0.25">
      <c r="A280" s="265" t="s">
        <v>594</v>
      </c>
      <c r="B280" s="265" t="s">
        <v>595</v>
      </c>
      <c r="C280" s="280">
        <v>4.013846711647</v>
      </c>
      <c r="D280" s="280">
        <v>4.7169509999999999</v>
      </c>
      <c r="E280" s="280">
        <v>2.0856889274121393</v>
      </c>
      <c r="F280" s="280">
        <v>2.5849780423321238E-2</v>
      </c>
      <c r="G280" s="284">
        <v>10.842336419482461</v>
      </c>
      <c r="H280" s="274">
        <v>3.3714915411700002</v>
      </c>
      <c r="I280" s="272">
        <v>4.9820769240000011</v>
      </c>
      <c r="J280" s="272">
        <v>0</v>
      </c>
      <c r="K280" s="423">
        <v>0</v>
      </c>
      <c r="L280" s="423">
        <v>0</v>
      </c>
      <c r="M280" s="423">
        <v>2.4518325277540431</v>
      </c>
      <c r="N280" s="423">
        <v>0.1342520854243458</v>
      </c>
      <c r="O280" s="423">
        <v>1.143471744769833E-2</v>
      </c>
      <c r="P280" s="423">
        <v>10.95108779579609</v>
      </c>
      <c r="Q280" s="276">
        <f t="shared" si="6"/>
        <v>1.0030252899938974E-2</v>
      </c>
      <c r="R280" s="277"/>
      <c r="S280" s="278"/>
      <c r="U280" s="282"/>
      <c r="V280" s="283"/>
    </row>
    <row r="281" spans="1:22" x14ac:dyDescent="0.25">
      <c r="A281" s="265" t="s">
        <v>596</v>
      </c>
      <c r="B281" s="265" t="s">
        <v>597</v>
      </c>
      <c r="C281" s="280">
        <v>3.6977461951919999</v>
      </c>
      <c r="D281" s="280">
        <v>9.2980789999999995</v>
      </c>
      <c r="E281" s="280">
        <v>1.8252170234270682</v>
      </c>
      <c r="F281" s="280">
        <v>0</v>
      </c>
      <c r="G281" s="284">
        <v>14.821042218619068</v>
      </c>
      <c r="H281" s="274">
        <v>2.7415981106230003</v>
      </c>
      <c r="I281" s="272">
        <v>9.6191239321800008</v>
      </c>
      <c r="J281" s="272">
        <v>0</v>
      </c>
      <c r="K281" s="423">
        <v>5.3423441819998828E-2</v>
      </c>
      <c r="L281" s="423">
        <v>0</v>
      </c>
      <c r="M281" s="423">
        <v>2.2073155164492353</v>
      </c>
      <c r="N281" s="423">
        <v>0</v>
      </c>
      <c r="O281" s="423">
        <v>0.1518916504371759</v>
      </c>
      <c r="P281" s="423">
        <v>14.773352651509411</v>
      </c>
      <c r="Q281" s="276">
        <f t="shared" si="6"/>
        <v>-3.2176932233379807E-3</v>
      </c>
      <c r="R281" s="277"/>
      <c r="S281" s="278"/>
      <c r="U281" s="282"/>
      <c r="V281" s="283"/>
    </row>
    <row r="282" spans="1:22" x14ac:dyDescent="0.25">
      <c r="A282" s="265" t="s">
        <v>598</v>
      </c>
      <c r="B282" s="265" t="s">
        <v>599</v>
      </c>
      <c r="C282" s="280">
        <v>250.48303964470301</v>
      </c>
      <c r="D282" s="280">
        <v>170.37856300000001</v>
      </c>
      <c r="E282" s="280">
        <v>7.7374926401826567</v>
      </c>
      <c r="F282" s="280">
        <v>0</v>
      </c>
      <c r="G282" s="284">
        <v>428.59909528488566</v>
      </c>
      <c r="H282" s="274">
        <v>223.08674128557101</v>
      </c>
      <c r="I282" s="272">
        <v>176.46802877600004</v>
      </c>
      <c r="J282" s="272">
        <v>3.4604849999999998</v>
      </c>
      <c r="K282" s="423">
        <v>0</v>
      </c>
      <c r="L282" s="423">
        <v>0</v>
      </c>
      <c r="M282" s="423">
        <v>9.6269127377054566</v>
      </c>
      <c r="N282" s="423">
        <v>0</v>
      </c>
      <c r="O282" s="423">
        <v>0</v>
      </c>
      <c r="P282" s="423">
        <v>412.64216779927654</v>
      </c>
      <c r="Q282" s="276">
        <f t="shared" si="6"/>
        <v>-3.7230427364767782E-2</v>
      </c>
      <c r="R282" s="277"/>
      <c r="S282" s="278"/>
      <c r="U282" s="282"/>
      <c r="V282" s="283"/>
    </row>
    <row r="283" spans="1:22" x14ac:dyDescent="0.25">
      <c r="A283" s="265" t="s">
        <v>600</v>
      </c>
      <c r="B283" s="265" t="s">
        <v>601</v>
      </c>
      <c r="C283" s="280">
        <v>6.2408322035440005</v>
      </c>
      <c r="D283" s="280">
        <v>8.5558599999999991</v>
      </c>
      <c r="E283" s="280">
        <v>1.6136721392858313</v>
      </c>
      <c r="F283" s="280">
        <v>0</v>
      </c>
      <c r="G283" s="284">
        <v>16.41036434282983</v>
      </c>
      <c r="H283" s="274">
        <v>5.1521880662239994</v>
      </c>
      <c r="I283" s="272">
        <v>9.0116633960000012</v>
      </c>
      <c r="J283" s="272">
        <v>0</v>
      </c>
      <c r="K283" s="423">
        <v>0</v>
      </c>
      <c r="L283" s="423">
        <v>0</v>
      </c>
      <c r="M283" s="423">
        <v>1.9574882417854398</v>
      </c>
      <c r="N283" s="423">
        <v>0</v>
      </c>
      <c r="O283" s="423">
        <v>6.1219611218919869E-2</v>
      </c>
      <c r="P283" s="423">
        <v>16.18255931522836</v>
      </c>
      <c r="Q283" s="276">
        <f t="shared" si="6"/>
        <v>-1.3881777567053444E-2</v>
      </c>
      <c r="R283" s="277"/>
      <c r="S283" s="278"/>
      <c r="U283" s="282"/>
      <c r="V283" s="283"/>
    </row>
    <row r="284" spans="1:22" x14ac:dyDescent="0.25">
      <c r="A284" s="265" t="s">
        <v>602</v>
      </c>
      <c r="B284" s="265" t="s">
        <v>603</v>
      </c>
      <c r="C284" s="280">
        <v>92.135819165070004</v>
      </c>
      <c r="D284" s="280">
        <v>119.280524</v>
      </c>
      <c r="E284" s="280">
        <v>7.5061747959901846</v>
      </c>
      <c r="F284" s="280">
        <v>1.2656670331006203</v>
      </c>
      <c r="G284" s="284">
        <v>220.18818499416079</v>
      </c>
      <c r="H284" s="274">
        <v>78.313310796324004</v>
      </c>
      <c r="I284" s="272">
        <v>124.62555887499998</v>
      </c>
      <c r="J284" s="272">
        <v>2.4434119999999999</v>
      </c>
      <c r="K284" s="423">
        <v>0</v>
      </c>
      <c r="L284" s="423">
        <v>0</v>
      </c>
      <c r="M284" s="423">
        <v>9.3275979509425611</v>
      </c>
      <c r="N284" s="423">
        <v>6.5733029783612871</v>
      </c>
      <c r="O284" s="423">
        <v>0.57565168077401685</v>
      </c>
      <c r="P284" s="423">
        <v>221.85883428140187</v>
      </c>
      <c r="Q284" s="276">
        <f t="shared" si="6"/>
        <v>7.5873702636923834E-3</v>
      </c>
      <c r="R284" s="277"/>
      <c r="S284" s="278"/>
      <c r="U284" s="282"/>
      <c r="V284" s="283"/>
    </row>
    <row r="285" spans="1:22" x14ac:dyDescent="0.25">
      <c r="A285" s="265" t="s">
        <v>604</v>
      </c>
      <c r="B285" s="265" t="s">
        <v>1091</v>
      </c>
      <c r="C285" s="280">
        <v>7.229228208546</v>
      </c>
      <c r="D285" s="280">
        <v>13.611952</v>
      </c>
      <c r="E285" s="280">
        <v>0</v>
      </c>
      <c r="F285" s="280">
        <v>6.1201270461876962E-2</v>
      </c>
      <c r="G285" s="284">
        <v>20.902381479007875</v>
      </c>
      <c r="H285" s="274">
        <v>6.5332059855409996</v>
      </c>
      <c r="I285" s="272">
        <v>14.28598809</v>
      </c>
      <c r="J285" s="272">
        <v>0</v>
      </c>
      <c r="K285" s="423">
        <v>0</v>
      </c>
      <c r="L285" s="423">
        <v>0</v>
      </c>
      <c r="M285" s="423">
        <v>0</v>
      </c>
      <c r="N285" s="423">
        <v>0.31785175949555461</v>
      </c>
      <c r="O285" s="423">
        <v>7.2602348664026858E-2</v>
      </c>
      <c r="P285" s="423">
        <v>21.20964818370058</v>
      </c>
      <c r="Q285" s="276">
        <f t="shared" si="6"/>
        <v>1.4700081184590985E-2</v>
      </c>
      <c r="R285" s="277"/>
      <c r="S285" s="278"/>
      <c r="U285" s="282"/>
      <c r="V285" s="283"/>
    </row>
    <row r="286" spans="1:22" x14ac:dyDescent="0.25">
      <c r="A286" s="265" t="s">
        <v>606</v>
      </c>
      <c r="B286" s="265" t="s">
        <v>607</v>
      </c>
      <c r="C286" s="280">
        <v>52.620508188069003</v>
      </c>
      <c r="D286" s="280">
        <v>45.126860000000001</v>
      </c>
      <c r="E286" s="280">
        <v>2.6797339666492834</v>
      </c>
      <c r="F286" s="280">
        <v>0</v>
      </c>
      <c r="G286" s="284">
        <v>100.42710215471828</v>
      </c>
      <c r="H286" s="274">
        <v>46.189676508402002</v>
      </c>
      <c r="I286" s="272">
        <v>47.751748978000002</v>
      </c>
      <c r="J286" s="272">
        <v>0.93884199999999995</v>
      </c>
      <c r="K286" s="423">
        <v>0</v>
      </c>
      <c r="L286" s="423">
        <v>0</v>
      </c>
      <c r="M286" s="423">
        <v>3.7037522499884323</v>
      </c>
      <c r="N286" s="423">
        <v>0</v>
      </c>
      <c r="O286" s="423">
        <v>0</v>
      </c>
      <c r="P286" s="423">
        <v>98.584019736390417</v>
      </c>
      <c r="Q286" s="276">
        <f t="shared" si="6"/>
        <v>-1.8352440514398327E-2</v>
      </c>
      <c r="R286" s="277"/>
      <c r="S286" s="278"/>
      <c r="U286" s="282"/>
      <c r="V286" s="283"/>
    </row>
    <row r="287" spans="1:22" x14ac:dyDescent="0.25">
      <c r="A287" s="265" t="s">
        <v>608</v>
      </c>
      <c r="B287" s="265" t="s">
        <v>609</v>
      </c>
      <c r="C287" s="280">
        <v>56.050157729630996</v>
      </c>
      <c r="D287" s="280">
        <v>85.100249900000009</v>
      </c>
      <c r="E287" s="280">
        <v>3.0545948086130617</v>
      </c>
      <c r="F287" s="280">
        <v>0</v>
      </c>
      <c r="G287" s="284">
        <v>144.20500243824407</v>
      </c>
      <c r="H287" s="274">
        <v>46.850392703890009</v>
      </c>
      <c r="I287" s="272">
        <v>87.070337360000011</v>
      </c>
      <c r="J287" s="272">
        <v>1.72401</v>
      </c>
      <c r="K287" s="423">
        <v>0</v>
      </c>
      <c r="L287" s="423">
        <v>0</v>
      </c>
      <c r="M287" s="423">
        <v>4.0512319010954618</v>
      </c>
      <c r="N287" s="423">
        <v>0</v>
      </c>
      <c r="O287" s="423">
        <v>0.96000401760302845</v>
      </c>
      <c r="P287" s="423">
        <v>140.6559759825885</v>
      </c>
      <c r="Q287" s="276">
        <f t="shared" si="6"/>
        <v>-2.461098017161667E-2</v>
      </c>
      <c r="R287" s="277"/>
      <c r="S287" s="278"/>
      <c r="U287" s="282"/>
      <c r="V287" s="283"/>
    </row>
    <row r="288" spans="1:22" x14ac:dyDescent="0.25">
      <c r="A288" s="265" t="s">
        <v>610</v>
      </c>
      <c r="B288" s="265" t="s">
        <v>611</v>
      </c>
      <c r="C288" s="280">
        <v>124.760553927923</v>
      </c>
      <c r="D288" s="280">
        <v>189.3897</v>
      </c>
      <c r="E288" s="280">
        <v>3.6739145103221733</v>
      </c>
      <c r="F288" s="280">
        <v>0.45976448631010541</v>
      </c>
      <c r="G288" s="284">
        <v>318.2839329245553</v>
      </c>
      <c r="H288" s="274">
        <v>104.750179774675</v>
      </c>
      <c r="I288" s="272">
        <v>199.79857531198235</v>
      </c>
      <c r="J288" s="272">
        <v>3.9175022880176891</v>
      </c>
      <c r="K288" s="423">
        <v>0</v>
      </c>
      <c r="L288" s="423">
        <v>0</v>
      </c>
      <c r="M288" s="423">
        <v>4.364677789133939</v>
      </c>
      <c r="N288" s="423">
        <v>2.3878091063202254</v>
      </c>
      <c r="O288" s="423">
        <v>1.0904696236562856</v>
      </c>
      <c r="P288" s="423">
        <v>316.30921389378551</v>
      </c>
      <c r="Q288" s="276">
        <f t="shared" si="6"/>
        <v>-6.2042686623389187E-3</v>
      </c>
      <c r="R288" s="277"/>
      <c r="S288" s="278"/>
      <c r="U288" s="282"/>
      <c r="V288" s="283"/>
    </row>
    <row r="289" spans="1:22" x14ac:dyDescent="0.25">
      <c r="A289" s="265" t="s">
        <v>612</v>
      </c>
      <c r="B289" s="265" t="s">
        <v>613</v>
      </c>
      <c r="C289" s="280">
        <v>1.9232838422660001</v>
      </c>
      <c r="D289" s="280">
        <v>4.5405360000000003</v>
      </c>
      <c r="E289" s="280">
        <v>1.3336641732438361</v>
      </c>
      <c r="F289" s="280">
        <v>0</v>
      </c>
      <c r="G289" s="284">
        <v>7.7974840155098359</v>
      </c>
      <c r="H289" s="274">
        <v>1.447718122633</v>
      </c>
      <c r="I289" s="272">
        <v>4.6657259220000009</v>
      </c>
      <c r="J289" s="272">
        <v>0</v>
      </c>
      <c r="K289" s="423">
        <v>6.845367799999956E-2</v>
      </c>
      <c r="L289" s="423">
        <v>0</v>
      </c>
      <c r="M289" s="423">
        <v>1.4816779749006523</v>
      </c>
      <c r="N289" s="423">
        <v>0</v>
      </c>
      <c r="O289" s="423">
        <v>8.0281726981575652E-2</v>
      </c>
      <c r="P289" s="423">
        <v>7.7438574245152276</v>
      </c>
      <c r="Q289" s="276">
        <f t="shared" si="6"/>
        <v>-6.87742236956701E-3</v>
      </c>
      <c r="R289" s="277"/>
      <c r="S289" s="278"/>
      <c r="U289" s="282"/>
      <c r="V289" s="283"/>
    </row>
    <row r="290" spans="1:22" x14ac:dyDescent="0.25">
      <c r="A290" s="265" t="s">
        <v>614</v>
      </c>
      <c r="B290" s="265" t="s">
        <v>615</v>
      </c>
      <c r="C290" s="280">
        <v>4.2082262177640004</v>
      </c>
      <c r="D290" s="280">
        <v>7.4785500000000003</v>
      </c>
      <c r="E290" s="280">
        <v>4.2159750008827528</v>
      </c>
      <c r="F290" s="280">
        <v>2.5002269084747255E-2</v>
      </c>
      <c r="G290" s="284">
        <v>15.927753487731501</v>
      </c>
      <c r="H290" s="274">
        <v>3.3483894219030002</v>
      </c>
      <c r="I290" s="272">
        <v>7.7018207633999998</v>
      </c>
      <c r="J290" s="272">
        <v>0</v>
      </c>
      <c r="K290" s="423">
        <v>0.15026890659999959</v>
      </c>
      <c r="L290" s="423">
        <v>0</v>
      </c>
      <c r="M290" s="423">
        <v>5.265034703020377</v>
      </c>
      <c r="N290" s="423">
        <v>0.12985049427884868</v>
      </c>
      <c r="O290" s="423">
        <v>7.5841674233694326E-2</v>
      </c>
      <c r="P290" s="423">
        <v>16.67120596343592</v>
      </c>
      <c r="Q290" s="276">
        <f t="shared" si="6"/>
        <v>4.6676543322764941E-2</v>
      </c>
      <c r="R290" s="277"/>
      <c r="S290" s="278"/>
      <c r="U290" s="282"/>
      <c r="V290" s="283"/>
    </row>
    <row r="291" spans="1:22" x14ac:dyDescent="0.25">
      <c r="A291" s="265" t="s">
        <v>616</v>
      </c>
      <c r="B291" s="265" t="s">
        <v>617</v>
      </c>
      <c r="C291" s="280">
        <v>4.1528288045680002</v>
      </c>
      <c r="D291" s="280">
        <v>4.5988519999999999</v>
      </c>
      <c r="E291" s="280">
        <v>2.3298995341988493</v>
      </c>
      <c r="F291" s="280">
        <v>0</v>
      </c>
      <c r="G291" s="284">
        <v>11.08158033876685</v>
      </c>
      <c r="H291" s="274">
        <v>3.5089371922729997</v>
      </c>
      <c r="I291" s="272">
        <v>4.7470482000000009</v>
      </c>
      <c r="J291" s="272">
        <v>0</v>
      </c>
      <c r="K291" s="423">
        <v>0</v>
      </c>
      <c r="L291" s="423">
        <v>0</v>
      </c>
      <c r="M291" s="423">
        <v>2.8551832795397698</v>
      </c>
      <c r="N291" s="423">
        <v>0</v>
      </c>
      <c r="O291" s="423">
        <v>3.2444349110133564E-3</v>
      </c>
      <c r="P291" s="423">
        <v>11.114413106723783</v>
      </c>
      <c r="Q291" s="276">
        <f t="shared" si="6"/>
        <v>2.9628236184033874E-3</v>
      </c>
      <c r="R291" s="277"/>
      <c r="S291" s="278"/>
      <c r="U291" s="282"/>
      <c r="V291" s="283"/>
    </row>
    <row r="292" spans="1:22" x14ac:dyDescent="0.25">
      <c r="A292" s="265" t="s">
        <v>618</v>
      </c>
      <c r="B292" s="265" t="s">
        <v>619</v>
      </c>
      <c r="C292" s="280">
        <v>71.609036273243987</v>
      </c>
      <c r="D292" s="280">
        <v>109.222718</v>
      </c>
      <c r="E292" s="280">
        <v>6.3934409700852672</v>
      </c>
      <c r="F292" s="280">
        <v>0</v>
      </c>
      <c r="G292" s="284">
        <v>187.22519524332924</v>
      </c>
      <c r="H292" s="274">
        <v>59.755310532282998</v>
      </c>
      <c r="I292" s="272">
        <v>114.56901000000001</v>
      </c>
      <c r="J292" s="272">
        <v>2.2464650000000002</v>
      </c>
      <c r="K292" s="423">
        <v>0</v>
      </c>
      <c r="L292" s="423">
        <v>0</v>
      </c>
      <c r="M292" s="423">
        <v>8.2643497731570541</v>
      </c>
      <c r="N292" s="423">
        <v>0</v>
      </c>
      <c r="O292" s="423">
        <v>1.8281458826084835</v>
      </c>
      <c r="P292" s="423">
        <v>186.66328118804853</v>
      </c>
      <c r="Q292" s="276">
        <f t="shared" si="6"/>
        <v>-3.0012737043773052E-3</v>
      </c>
      <c r="R292" s="277"/>
      <c r="S292" s="278"/>
      <c r="U292" s="282"/>
      <c r="V292" s="283"/>
    </row>
    <row r="293" spans="1:22" x14ac:dyDescent="0.25">
      <c r="A293" s="265" t="s">
        <v>620</v>
      </c>
      <c r="B293" s="265" t="s">
        <v>621</v>
      </c>
      <c r="C293" s="280">
        <v>3.136687024689</v>
      </c>
      <c r="D293" s="280">
        <v>5.323372</v>
      </c>
      <c r="E293" s="280">
        <v>1.6992598235074277</v>
      </c>
      <c r="F293" s="280">
        <v>7.8084555401016997E-2</v>
      </c>
      <c r="G293" s="284">
        <v>10.237403403597444</v>
      </c>
      <c r="H293" s="274">
        <v>2.5142510415719999</v>
      </c>
      <c r="I293" s="272">
        <v>5.4887441135999993</v>
      </c>
      <c r="J293" s="272">
        <v>0</v>
      </c>
      <c r="K293" s="423">
        <v>7.7397566399999979E-2</v>
      </c>
      <c r="L293" s="423">
        <v>0</v>
      </c>
      <c r="M293" s="423">
        <v>2.0839625487115452</v>
      </c>
      <c r="N293" s="423">
        <v>0.40553591676012057</v>
      </c>
      <c r="O293" s="423">
        <v>5.6094617106706809E-2</v>
      </c>
      <c r="P293" s="423">
        <v>10.625985804150373</v>
      </c>
      <c r="Q293" s="276">
        <f t="shared" si="6"/>
        <v>3.7957124988977187E-2</v>
      </c>
      <c r="R293" s="277"/>
      <c r="S293" s="278"/>
      <c r="U293" s="282"/>
      <c r="V293" s="283"/>
    </row>
    <row r="294" spans="1:22" x14ac:dyDescent="0.25">
      <c r="A294" s="265" t="s">
        <v>622</v>
      </c>
      <c r="B294" s="265" t="s">
        <v>623</v>
      </c>
      <c r="C294" s="280">
        <v>5.4353029751549995</v>
      </c>
      <c r="D294" s="280">
        <v>4.1847620000000001</v>
      </c>
      <c r="E294" s="280">
        <v>1.3718102128591518</v>
      </c>
      <c r="F294" s="280">
        <v>3.0461949469379124E-2</v>
      </c>
      <c r="G294" s="284">
        <v>11.022337137483531</v>
      </c>
      <c r="H294" s="274">
        <v>4.7275213174870006</v>
      </c>
      <c r="I294" s="272">
        <v>4.3950777042000002</v>
      </c>
      <c r="J294" s="272">
        <v>0</v>
      </c>
      <c r="K294" s="423">
        <v>4.6477005800000082E-2</v>
      </c>
      <c r="L294" s="423">
        <v>0</v>
      </c>
      <c r="M294" s="423">
        <v>1.7337471177669774</v>
      </c>
      <c r="N294" s="423">
        <v>0.1582056085345174</v>
      </c>
      <c r="O294" s="423">
        <v>0</v>
      </c>
      <c r="P294" s="423">
        <v>11.061028753788497</v>
      </c>
      <c r="Q294" s="276">
        <f t="shared" si="6"/>
        <v>3.5102914946585351E-3</v>
      </c>
      <c r="R294" s="277"/>
      <c r="S294" s="278"/>
      <c r="U294" s="282"/>
      <c r="V294" s="283"/>
    </row>
    <row r="295" spans="1:22" x14ac:dyDescent="0.25">
      <c r="A295" s="265" t="s">
        <v>624</v>
      </c>
      <c r="B295" s="265" t="s">
        <v>625</v>
      </c>
      <c r="C295" s="280">
        <v>5.9556376361889996</v>
      </c>
      <c r="D295" s="280">
        <v>6.2484419999999998</v>
      </c>
      <c r="E295" s="280">
        <v>3.3434144545103108</v>
      </c>
      <c r="F295" s="280">
        <v>5.6376612623978056E-2</v>
      </c>
      <c r="G295" s="284">
        <v>15.60387070332329</v>
      </c>
      <c r="H295" s="274">
        <v>5.0577410276389996</v>
      </c>
      <c r="I295" s="272">
        <v>6.4712764209599998</v>
      </c>
      <c r="J295" s="272">
        <v>0</v>
      </c>
      <c r="K295" s="423">
        <v>0.10031422703999933</v>
      </c>
      <c r="L295" s="423">
        <v>0</v>
      </c>
      <c r="M295" s="423">
        <v>3.9853188008705098</v>
      </c>
      <c r="N295" s="423">
        <v>0.29279466556324096</v>
      </c>
      <c r="O295" s="423">
        <v>0</v>
      </c>
      <c r="P295" s="423">
        <v>15.907445142072749</v>
      </c>
      <c r="Q295" s="276">
        <f t="shared" si="6"/>
        <v>1.9455072688137953E-2</v>
      </c>
      <c r="R295" s="277"/>
      <c r="S295" s="278"/>
      <c r="U295" s="282"/>
      <c r="V295" s="283"/>
    </row>
    <row r="296" spans="1:22" x14ac:dyDescent="0.25">
      <c r="A296" s="265" t="s">
        <v>626</v>
      </c>
      <c r="B296" s="265" t="s">
        <v>627</v>
      </c>
      <c r="C296" s="280">
        <v>3.8465535602130001</v>
      </c>
      <c r="D296" s="280">
        <v>7.7633099999999997</v>
      </c>
      <c r="E296" s="280">
        <v>0.74444604620096044</v>
      </c>
      <c r="F296" s="280">
        <v>8.2962266141676289E-2</v>
      </c>
      <c r="G296" s="284">
        <v>12.437271872555637</v>
      </c>
      <c r="H296" s="274">
        <v>2.9923754962220004</v>
      </c>
      <c r="I296" s="272">
        <v>7.9737983543400004</v>
      </c>
      <c r="J296" s="272">
        <v>0</v>
      </c>
      <c r="K296" s="423">
        <v>6.6205512660000354E-2</v>
      </c>
      <c r="L296" s="423">
        <v>0</v>
      </c>
      <c r="M296" s="423">
        <v>0.9439462050908165</v>
      </c>
      <c r="N296" s="423">
        <v>0.43086854350999626</v>
      </c>
      <c r="O296" s="423">
        <v>0.11576417330836689</v>
      </c>
      <c r="P296" s="423">
        <v>12.52295828513118</v>
      </c>
      <c r="Q296" s="276">
        <f t="shared" si="6"/>
        <v>6.889486171370196E-3</v>
      </c>
      <c r="R296" s="277"/>
      <c r="S296" s="278"/>
      <c r="U296" s="282"/>
      <c r="V296" s="283"/>
    </row>
    <row r="297" spans="1:22" x14ac:dyDescent="0.25">
      <c r="A297" s="265" t="s">
        <v>628</v>
      </c>
      <c r="B297" s="265" t="s">
        <v>629</v>
      </c>
      <c r="C297" s="280">
        <v>5.1728815790880001</v>
      </c>
      <c r="D297" s="280">
        <v>5.8928227800000004</v>
      </c>
      <c r="E297" s="280">
        <v>4.5430166879788025</v>
      </c>
      <c r="F297" s="280">
        <v>5.4575949557038837E-2</v>
      </c>
      <c r="G297" s="284">
        <v>15.663296996623842</v>
      </c>
      <c r="H297" s="274">
        <v>4.3587391849900001</v>
      </c>
      <c r="I297" s="272">
        <v>6.1206685386000004</v>
      </c>
      <c r="J297" s="272">
        <v>0</v>
      </c>
      <c r="K297" s="423">
        <v>7.5911851399999994E-2</v>
      </c>
      <c r="L297" s="423">
        <v>0</v>
      </c>
      <c r="M297" s="423">
        <v>5.3401914921401721</v>
      </c>
      <c r="N297" s="423">
        <v>0.283442834796234</v>
      </c>
      <c r="O297" s="423">
        <v>1.6509420903672606E-2</v>
      </c>
      <c r="P297" s="423">
        <v>16.195463322830079</v>
      </c>
      <c r="Q297" s="276">
        <f t="shared" si="6"/>
        <v>3.3975370978469144E-2</v>
      </c>
      <c r="R297" s="277"/>
      <c r="S297" s="278"/>
      <c r="U297" s="282"/>
      <c r="V297" s="283"/>
    </row>
    <row r="298" spans="1:22" x14ac:dyDescent="0.25">
      <c r="A298" s="265" t="s">
        <v>630</v>
      </c>
      <c r="B298" s="265" t="s">
        <v>631</v>
      </c>
      <c r="C298" s="280">
        <v>3.1881632642439999</v>
      </c>
      <c r="D298" s="280">
        <v>5.655125</v>
      </c>
      <c r="E298" s="280">
        <v>1.9358708507249052</v>
      </c>
      <c r="F298" s="280">
        <v>3.6093004606066487E-2</v>
      </c>
      <c r="G298" s="284">
        <v>10.815252119574971</v>
      </c>
      <c r="H298" s="274">
        <v>2.5375317723490003</v>
      </c>
      <c r="I298" s="272">
        <v>5.8823128567799996</v>
      </c>
      <c r="J298" s="272">
        <v>0</v>
      </c>
      <c r="K298" s="423">
        <v>5.3909032220000146E-2</v>
      </c>
      <c r="L298" s="423">
        <v>0</v>
      </c>
      <c r="M298" s="423">
        <v>2.4933516049567679</v>
      </c>
      <c r="N298" s="423">
        <v>0.18745076585731307</v>
      </c>
      <c r="O298" s="423">
        <v>7.0986788815143684E-2</v>
      </c>
      <c r="P298" s="423">
        <v>11.225542820978225</v>
      </c>
      <c r="Q298" s="276">
        <f t="shared" si="6"/>
        <v>3.7936304846805324E-2</v>
      </c>
      <c r="R298" s="277"/>
      <c r="S298" s="278"/>
      <c r="U298" s="282"/>
      <c r="V298" s="283"/>
    </row>
    <row r="299" spans="1:22" x14ac:dyDescent="0.25">
      <c r="A299" s="265" t="s">
        <v>632</v>
      </c>
      <c r="B299" s="265" t="s">
        <v>633</v>
      </c>
      <c r="C299" s="280">
        <v>4.3421501065640005</v>
      </c>
      <c r="D299" s="280">
        <v>6.0329459999999999</v>
      </c>
      <c r="E299" s="280">
        <v>2.88563809047923</v>
      </c>
      <c r="F299" s="280">
        <v>8.0808349102302335E-3</v>
      </c>
      <c r="G299" s="284">
        <v>13.26881503195346</v>
      </c>
      <c r="H299" s="274">
        <v>3.5788181810789998</v>
      </c>
      <c r="I299" s="272">
        <v>6.1143065999999999</v>
      </c>
      <c r="J299" s="272">
        <v>0</v>
      </c>
      <c r="K299" s="423">
        <v>0</v>
      </c>
      <c r="L299" s="423">
        <v>0</v>
      </c>
      <c r="M299" s="423">
        <v>3.5586748787141098</v>
      </c>
      <c r="N299" s="423">
        <v>4.1968207114421542E-2</v>
      </c>
      <c r="O299" s="423">
        <v>4.2812406638766183E-2</v>
      </c>
      <c r="P299" s="423">
        <v>13.336580273546298</v>
      </c>
      <c r="Q299" s="276">
        <f t="shared" si="6"/>
        <v>5.1071057535769793E-3</v>
      </c>
      <c r="R299" s="277"/>
      <c r="S299" s="278"/>
      <c r="U299" s="282"/>
      <c r="V299" s="283"/>
    </row>
    <row r="300" spans="1:22" x14ac:dyDescent="0.25">
      <c r="A300" s="265" t="s">
        <v>634</v>
      </c>
      <c r="B300" s="265" t="s">
        <v>635</v>
      </c>
      <c r="C300" s="280">
        <v>3.974757291695</v>
      </c>
      <c r="D300" s="280">
        <v>7.179748</v>
      </c>
      <c r="E300" s="280">
        <v>1.0755907058155341</v>
      </c>
      <c r="F300" s="280">
        <v>0</v>
      </c>
      <c r="G300" s="284">
        <v>12.230095997510533</v>
      </c>
      <c r="H300" s="274">
        <v>3.1540815201469998</v>
      </c>
      <c r="I300" s="272">
        <v>7.254874727999999</v>
      </c>
      <c r="J300" s="272">
        <v>0</v>
      </c>
      <c r="K300" s="423">
        <v>0</v>
      </c>
      <c r="L300" s="423">
        <v>0</v>
      </c>
      <c r="M300" s="423">
        <v>1.7486550533278051</v>
      </c>
      <c r="N300" s="423">
        <v>0</v>
      </c>
      <c r="O300" s="423">
        <v>9.2011920462457056E-2</v>
      </c>
      <c r="P300" s="423">
        <v>12.249623221937263</v>
      </c>
      <c r="Q300" s="276">
        <f t="shared" si="6"/>
        <v>1.596653405721904E-3</v>
      </c>
      <c r="R300" s="277"/>
      <c r="S300" s="278"/>
      <c r="U300" s="282"/>
      <c r="V300" s="283"/>
    </row>
    <row r="301" spans="1:22" x14ac:dyDescent="0.25">
      <c r="A301" s="265" t="s">
        <v>636</v>
      </c>
      <c r="B301" s="265" t="s">
        <v>637</v>
      </c>
      <c r="C301" s="280">
        <v>6.1018469693449999</v>
      </c>
      <c r="D301" s="280">
        <v>8.4429789999999993</v>
      </c>
      <c r="E301" s="280">
        <v>4.0020338858733329</v>
      </c>
      <c r="F301" s="280">
        <v>3.1819827316594211E-2</v>
      </c>
      <c r="G301" s="284">
        <v>18.578679682534926</v>
      </c>
      <c r="H301" s="274">
        <v>5.0317335073599994</v>
      </c>
      <c r="I301" s="272">
        <v>8.8227228150000006</v>
      </c>
      <c r="J301" s="272">
        <v>0</v>
      </c>
      <c r="K301" s="423">
        <v>0.10391382499999867</v>
      </c>
      <c r="L301" s="423">
        <v>0</v>
      </c>
      <c r="M301" s="423">
        <v>4.6659684300688768</v>
      </c>
      <c r="N301" s="423">
        <v>0.16525781283779575</v>
      </c>
      <c r="O301" s="423">
        <v>5.7216291745472311E-2</v>
      </c>
      <c r="P301" s="423">
        <v>18.846812682012146</v>
      </c>
      <c r="Q301" s="276">
        <f t="shared" si="6"/>
        <v>1.4432295731395817E-2</v>
      </c>
      <c r="R301" s="277"/>
      <c r="S301" s="278"/>
      <c r="U301" s="282"/>
      <c r="V301" s="283"/>
    </row>
    <row r="302" spans="1:22" x14ac:dyDescent="0.25">
      <c r="A302" s="265" t="s">
        <v>638</v>
      </c>
      <c r="B302" s="265" t="s">
        <v>639</v>
      </c>
      <c r="C302" s="280">
        <v>3.833382435331</v>
      </c>
      <c r="D302" s="280">
        <v>3.5220631099999999</v>
      </c>
      <c r="E302" s="280">
        <v>1.4650906714831486</v>
      </c>
      <c r="F302" s="280">
        <v>0</v>
      </c>
      <c r="G302" s="284">
        <v>8.8205362168141477</v>
      </c>
      <c r="H302" s="274">
        <v>3.2922167179940001</v>
      </c>
      <c r="I302" s="272">
        <v>3.6124171549200006</v>
      </c>
      <c r="J302" s="272">
        <v>0</v>
      </c>
      <c r="K302" s="423">
        <v>0.11490279107999984</v>
      </c>
      <c r="L302" s="423">
        <v>0</v>
      </c>
      <c r="M302" s="423">
        <v>1.7428075313767653</v>
      </c>
      <c r="N302" s="423">
        <v>0</v>
      </c>
      <c r="O302" s="423">
        <v>0</v>
      </c>
      <c r="P302" s="423">
        <v>8.7623441953707655</v>
      </c>
      <c r="Q302" s="276">
        <f t="shared" si="6"/>
        <v>-6.5973337689441136E-3</v>
      </c>
      <c r="R302" s="277"/>
      <c r="S302" s="278"/>
      <c r="U302" s="282"/>
      <c r="V302" s="283"/>
    </row>
    <row r="303" spans="1:22" x14ac:dyDescent="0.25">
      <c r="A303" s="265" t="s">
        <v>640</v>
      </c>
      <c r="B303" s="265" t="s">
        <v>641</v>
      </c>
      <c r="C303" s="280">
        <v>85.949214470051999</v>
      </c>
      <c r="D303" s="280">
        <v>48.050566000000003</v>
      </c>
      <c r="E303" s="280">
        <v>2.1863590636091188</v>
      </c>
      <c r="F303" s="280">
        <v>0</v>
      </c>
      <c r="G303" s="284">
        <v>136.18613953366113</v>
      </c>
      <c r="H303" s="274">
        <v>77.246170329408002</v>
      </c>
      <c r="I303" s="272">
        <v>49.644647528000007</v>
      </c>
      <c r="J303" s="272">
        <v>0.97390299999999996</v>
      </c>
      <c r="K303" s="423">
        <v>0</v>
      </c>
      <c r="L303" s="423">
        <v>0</v>
      </c>
      <c r="M303" s="423">
        <v>2.7625575611773105</v>
      </c>
      <c r="N303" s="423">
        <v>0</v>
      </c>
      <c r="O303" s="423">
        <v>0</v>
      </c>
      <c r="P303" s="423">
        <v>130.62727841858532</v>
      </c>
      <c r="Q303" s="276">
        <f t="shared" si="6"/>
        <v>-4.0818112137629314E-2</v>
      </c>
      <c r="R303" s="277"/>
      <c r="S303" s="278"/>
      <c r="U303" s="282"/>
      <c r="V303" s="283"/>
    </row>
    <row r="304" spans="1:22" x14ac:dyDescent="0.25">
      <c r="A304" s="265" t="s">
        <v>642</v>
      </c>
      <c r="B304" s="265" t="s">
        <v>947</v>
      </c>
      <c r="C304" s="280">
        <v>28.808235318080001</v>
      </c>
      <c r="D304" s="280">
        <v>21.998059000000001</v>
      </c>
      <c r="E304" s="280">
        <v>0</v>
      </c>
      <c r="F304" s="280">
        <v>0</v>
      </c>
      <c r="G304" s="284">
        <v>50.806294318080006</v>
      </c>
      <c r="H304" s="274">
        <v>27.111483523791001</v>
      </c>
      <c r="I304" s="272">
        <v>22.771250942000002</v>
      </c>
      <c r="J304" s="272">
        <v>0</v>
      </c>
      <c r="K304" s="423">
        <v>0</v>
      </c>
      <c r="L304" s="423">
        <v>0</v>
      </c>
      <c r="M304" s="423">
        <v>0</v>
      </c>
      <c r="N304" s="423">
        <v>0</v>
      </c>
      <c r="O304" s="423">
        <v>0</v>
      </c>
      <c r="P304" s="423">
        <v>49.88273446579101</v>
      </c>
      <c r="Q304" s="276">
        <f t="shared" si="6"/>
        <v>-1.8178059720453499E-2</v>
      </c>
      <c r="R304" s="277"/>
      <c r="S304" s="278"/>
      <c r="U304" s="282"/>
      <c r="V304" s="283"/>
    </row>
    <row r="305" spans="1:22" x14ac:dyDescent="0.25">
      <c r="A305" s="265" t="s">
        <v>644</v>
      </c>
      <c r="B305" s="265" t="s">
        <v>645</v>
      </c>
      <c r="C305" s="280">
        <v>94.437834734473</v>
      </c>
      <c r="D305" s="280">
        <v>77.269599999999997</v>
      </c>
      <c r="E305" s="280">
        <v>4.5047415281529197</v>
      </c>
      <c r="F305" s="280">
        <v>0</v>
      </c>
      <c r="G305" s="284">
        <v>176.21217626262592</v>
      </c>
      <c r="H305" s="274">
        <v>83.198542708814998</v>
      </c>
      <c r="I305" s="272">
        <v>79.422487480000015</v>
      </c>
      <c r="J305" s="272">
        <v>1.5883890000000001</v>
      </c>
      <c r="K305" s="423">
        <v>0</v>
      </c>
      <c r="L305" s="423">
        <v>0</v>
      </c>
      <c r="M305" s="423">
        <v>6.0735283412181715</v>
      </c>
      <c r="N305" s="423">
        <v>0</v>
      </c>
      <c r="O305" s="423">
        <v>0</v>
      </c>
      <c r="P305" s="423">
        <v>170.28294753003317</v>
      </c>
      <c r="Q305" s="276">
        <f t="shared" si="6"/>
        <v>-3.3648235089928424E-2</v>
      </c>
      <c r="R305" s="277"/>
      <c r="S305" s="278"/>
      <c r="U305" s="282"/>
      <c r="V305" s="283"/>
    </row>
    <row r="306" spans="1:22" x14ac:dyDescent="0.25">
      <c r="A306" s="265" t="s">
        <v>646</v>
      </c>
      <c r="B306" s="265" t="s">
        <v>647</v>
      </c>
      <c r="C306" s="280">
        <v>61.802614750862006</v>
      </c>
      <c r="D306" s="280">
        <v>63.301679</v>
      </c>
      <c r="E306" s="280">
        <v>2.0768132947063207</v>
      </c>
      <c r="F306" s="280">
        <v>0</v>
      </c>
      <c r="G306" s="284">
        <v>127.18110704556834</v>
      </c>
      <c r="H306" s="274">
        <v>53.638942116860001</v>
      </c>
      <c r="I306" s="272">
        <v>65.874586566000005</v>
      </c>
      <c r="J306" s="272">
        <v>1.2911550000000001</v>
      </c>
      <c r="K306" s="423">
        <v>0</v>
      </c>
      <c r="L306" s="423">
        <v>0</v>
      </c>
      <c r="M306" s="423">
        <v>2.7071217876680911</v>
      </c>
      <c r="N306" s="423">
        <v>0</v>
      </c>
      <c r="O306" s="423">
        <v>0</v>
      </c>
      <c r="P306" s="423">
        <v>123.5118054705281</v>
      </c>
      <c r="Q306" s="276">
        <f t="shared" si="6"/>
        <v>-2.8850995720028916E-2</v>
      </c>
      <c r="R306" s="277"/>
      <c r="S306" s="278"/>
      <c r="U306" s="282"/>
      <c r="V306" s="283"/>
    </row>
    <row r="307" spans="1:22" x14ac:dyDescent="0.25">
      <c r="A307" s="265" t="s">
        <v>648</v>
      </c>
      <c r="B307" s="265" t="s">
        <v>649</v>
      </c>
      <c r="C307" s="280">
        <v>197.91517381830701</v>
      </c>
      <c r="D307" s="280">
        <v>80.019560999999996</v>
      </c>
      <c r="E307" s="280">
        <v>13.452403314755815</v>
      </c>
      <c r="F307" s="280">
        <v>0</v>
      </c>
      <c r="G307" s="284">
        <v>291.38713813306282</v>
      </c>
      <c r="H307" s="274">
        <v>179.52125418561999</v>
      </c>
      <c r="I307" s="272">
        <v>83.215444779999999</v>
      </c>
      <c r="J307" s="272">
        <v>1.6640530000000002</v>
      </c>
      <c r="K307" s="423">
        <v>0</v>
      </c>
      <c r="L307" s="423">
        <v>0</v>
      </c>
      <c r="M307" s="423">
        <v>16.569239854071544</v>
      </c>
      <c r="N307" s="423">
        <v>0</v>
      </c>
      <c r="O307" s="423">
        <v>0</v>
      </c>
      <c r="P307" s="423">
        <v>280.96999181969159</v>
      </c>
      <c r="Q307" s="276">
        <f t="shared" si="6"/>
        <v>-3.5750192613560716E-2</v>
      </c>
      <c r="R307" s="277"/>
      <c r="S307" s="278"/>
      <c r="U307" s="285"/>
      <c r="V307" s="285"/>
    </row>
    <row r="308" spans="1:22" x14ac:dyDescent="0.25">
      <c r="A308" s="265" t="s">
        <v>650</v>
      </c>
      <c r="B308" s="265" t="s">
        <v>651</v>
      </c>
      <c r="C308" s="280">
        <v>3.0819486639889999</v>
      </c>
      <c r="D308" s="280">
        <v>6.927524</v>
      </c>
      <c r="E308" s="280">
        <v>1.5700835875602703</v>
      </c>
      <c r="F308" s="280">
        <v>0</v>
      </c>
      <c r="G308" s="284">
        <v>11.57955625154927</v>
      </c>
      <c r="H308" s="274">
        <v>2.3455169275300003</v>
      </c>
      <c r="I308" s="272">
        <v>7.1287641859200006</v>
      </c>
      <c r="J308" s="272">
        <v>0</v>
      </c>
      <c r="K308" s="423">
        <v>5.1762310080000221E-2</v>
      </c>
      <c r="L308" s="423">
        <v>0</v>
      </c>
      <c r="M308" s="423">
        <v>1.899650371893423</v>
      </c>
      <c r="N308" s="423">
        <v>0</v>
      </c>
      <c r="O308" s="423">
        <v>0.10019753740370699</v>
      </c>
      <c r="P308" s="423">
        <v>11.525891332827129</v>
      </c>
      <c r="Q308" s="276">
        <f t="shared" si="6"/>
        <v>-4.6344538215755682E-3</v>
      </c>
      <c r="R308" s="277"/>
      <c r="S308" s="278"/>
      <c r="U308" s="282"/>
      <c r="V308" s="283"/>
    </row>
    <row r="309" spans="1:22" x14ac:dyDescent="0.25">
      <c r="A309" s="265" t="s">
        <v>652</v>
      </c>
      <c r="B309" s="265" t="s">
        <v>653</v>
      </c>
      <c r="C309" s="280">
        <v>4.3672267483620004</v>
      </c>
      <c r="D309" s="280">
        <v>10.012499999999999</v>
      </c>
      <c r="E309" s="280">
        <v>3.0013631209664484</v>
      </c>
      <c r="F309" s="280">
        <v>0</v>
      </c>
      <c r="G309" s="284">
        <v>17.381089869328449</v>
      </c>
      <c r="H309" s="274">
        <v>3.3092602106029996</v>
      </c>
      <c r="I309" s="272">
        <v>10.231104267999999</v>
      </c>
      <c r="J309" s="272">
        <v>0</v>
      </c>
      <c r="K309" s="423">
        <v>0</v>
      </c>
      <c r="L309" s="423">
        <v>0</v>
      </c>
      <c r="M309" s="423">
        <v>3.5323032476138887</v>
      </c>
      <c r="N309" s="423">
        <v>0</v>
      </c>
      <c r="O309" s="423">
        <v>0.16972770512089561</v>
      </c>
      <c r="P309" s="423">
        <v>17.242395431337783</v>
      </c>
      <c r="Q309" s="276">
        <f t="shared" si="6"/>
        <v>-7.9796168728988315E-3</v>
      </c>
      <c r="R309" s="277"/>
      <c r="S309" s="278"/>
      <c r="U309" s="282"/>
      <c r="V309" s="283"/>
    </row>
    <row r="310" spans="1:22" x14ac:dyDescent="0.25">
      <c r="A310" s="265" t="s">
        <v>654</v>
      </c>
      <c r="B310" s="265" t="s">
        <v>655</v>
      </c>
      <c r="C310" s="280">
        <v>4.2082936074639994</v>
      </c>
      <c r="D310" s="280">
        <v>6.1434819999999997</v>
      </c>
      <c r="E310" s="280">
        <v>1.226615166208916</v>
      </c>
      <c r="F310" s="280">
        <v>2.8901184049027029E-2</v>
      </c>
      <c r="G310" s="284">
        <v>11.607291957721943</v>
      </c>
      <c r="H310" s="274">
        <v>3.4466774522529997</v>
      </c>
      <c r="I310" s="272">
        <v>6.3844329150000005</v>
      </c>
      <c r="J310" s="272">
        <v>0</v>
      </c>
      <c r="K310" s="423">
        <v>0</v>
      </c>
      <c r="L310" s="423">
        <v>0</v>
      </c>
      <c r="M310" s="423">
        <v>1.7593513940573047</v>
      </c>
      <c r="N310" s="423">
        <v>0.15009969780301136</v>
      </c>
      <c r="O310" s="423">
        <v>5.0524420744159956E-2</v>
      </c>
      <c r="P310" s="423">
        <v>11.791085879857476</v>
      </c>
      <c r="Q310" s="276">
        <f t="shared" si="6"/>
        <v>1.5834349890136323E-2</v>
      </c>
      <c r="R310" s="277"/>
      <c r="S310" s="278"/>
      <c r="U310" s="282"/>
      <c r="V310" s="283"/>
    </row>
    <row r="311" spans="1:22" x14ac:dyDescent="0.25">
      <c r="A311" s="265" t="s">
        <v>656</v>
      </c>
      <c r="B311" s="265" t="s">
        <v>657</v>
      </c>
      <c r="C311" s="280">
        <v>79.285846059891</v>
      </c>
      <c r="D311" s="280">
        <v>58.007837000000002</v>
      </c>
      <c r="E311" s="280">
        <v>2.7235146825502632</v>
      </c>
      <c r="F311" s="280">
        <v>0</v>
      </c>
      <c r="G311" s="284">
        <v>140.01719774244128</v>
      </c>
      <c r="H311" s="274">
        <v>70.357749376094006</v>
      </c>
      <c r="I311" s="272">
        <v>60.518358039999995</v>
      </c>
      <c r="J311" s="272">
        <v>1.1867529999999999</v>
      </c>
      <c r="K311" s="423">
        <v>0</v>
      </c>
      <c r="L311" s="423">
        <v>0</v>
      </c>
      <c r="M311" s="423">
        <v>3.5263575039702983</v>
      </c>
      <c r="N311" s="423">
        <v>0</v>
      </c>
      <c r="O311" s="423">
        <v>0</v>
      </c>
      <c r="P311" s="423">
        <v>135.58921792006433</v>
      </c>
      <c r="Q311" s="276">
        <f t="shared" si="6"/>
        <v>-3.1624542511714426E-2</v>
      </c>
      <c r="R311" s="277"/>
      <c r="S311" s="278"/>
      <c r="U311" s="285"/>
      <c r="V311" s="285"/>
    </row>
    <row r="312" spans="1:22" x14ac:dyDescent="0.25">
      <c r="A312" s="265" t="s">
        <v>658</v>
      </c>
      <c r="B312" s="265" t="s">
        <v>659</v>
      </c>
      <c r="C312" s="280">
        <v>4.6946180468019998</v>
      </c>
      <c r="D312" s="280">
        <v>6.4689690000000004</v>
      </c>
      <c r="E312" s="280">
        <v>1.6939682235882108</v>
      </c>
      <c r="F312" s="280">
        <v>4.8112941240899066E-3</v>
      </c>
      <c r="G312" s="284">
        <v>12.862366564514302</v>
      </c>
      <c r="H312" s="274">
        <v>3.8732740989259997</v>
      </c>
      <c r="I312" s="272">
        <v>6.5643813600000005</v>
      </c>
      <c r="J312" s="272">
        <v>0</v>
      </c>
      <c r="K312" s="423">
        <v>0</v>
      </c>
      <c r="L312" s="423">
        <v>0</v>
      </c>
      <c r="M312" s="423">
        <v>2.5693532369137331</v>
      </c>
      <c r="N312" s="423">
        <v>2.4987688838015325E-2</v>
      </c>
      <c r="O312" s="423">
        <v>4.3178187439948931E-2</v>
      </c>
      <c r="P312" s="423">
        <v>13.075174572117698</v>
      </c>
      <c r="Q312" s="276">
        <f t="shared" si="6"/>
        <v>1.6545011879113058E-2</v>
      </c>
      <c r="R312" s="277"/>
      <c r="S312" s="278"/>
      <c r="U312" s="282"/>
      <c r="V312" s="283"/>
    </row>
    <row r="313" spans="1:22" x14ac:dyDescent="0.25">
      <c r="A313" s="265" t="s">
        <v>660</v>
      </c>
      <c r="B313" s="265" t="s">
        <v>661</v>
      </c>
      <c r="C313" s="280">
        <v>186.518970866481</v>
      </c>
      <c r="D313" s="280">
        <v>278.85599999999999</v>
      </c>
      <c r="E313" s="280">
        <v>3.0919566647118026</v>
      </c>
      <c r="F313" s="280">
        <v>0</v>
      </c>
      <c r="G313" s="284">
        <v>468.46692753119282</v>
      </c>
      <c r="H313" s="274">
        <v>156.87606218771901</v>
      </c>
      <c r="I313" s="272">
        <v>288.21867432000028</v>
      </c>
      <c r="J313" s="272">
        <v>5.6553169549997673</v>
      </c>
      <c r="K313" s="423">
        <v>0</v>
      </c>
      <c r="L313" s="423">
        <v>0</v>
      </c>
      <c r="M313" s="423">
        <v>3.6729824843450558</v>
      </c>
      <c r="N313" s="423">
        <v>0</v>
      </c>
      <c r="O313" s="423">
        <v>2.7736711914349925</v>
      </c>
      <c r="P313" s="423">
        <v>457.19670713849905</v>
      </c>
      <c r="Q313" s="276">
        <f t="shared" si="6"/>
        <v>-2.4057664971329995E-2</v>
      </c>
      <c r="R313" s="277"/>
      <c r="S313" s="278"/>
      <c r="U313" s="282"/>
      <c r="V313" s="283"/>
    </row>
    <row r="314" spans="1:22" x14ac:dyDescent="0.25">
      <c r="A314" s="265" t="s">
        <v>662</v>
      </c>
      <c r="B314" s="265" t="s">
        <v>1092</v>
      </c>
      <c r="C314" s="280">
        <v>18.202315913263</v>
      </c>
      <c r="D314" s="280">
        <v>22.422305000000001</v>
      </c>
      <c r="E314" s="280">
        <v>0</v>
      </c>
      <c r="F314" s="280">
        <v>0</v>
      </c>
      <c r="G314" s="284">
        <v>40.624620913263001</v>
      </c>
      <c r="H314" s="274">
        <v>16.845596251810001</v>
      </c>
      <c r="I314" s="272">
        <v>23.20418789</v>
      </c>
      <c r="J314" s="272">
        <v>0</v>
      </c>
      <c r="K314" s="423">
        <v>0</v>
      </c>
      <c r="L314" s="423">
        <v>0</v>
      </c>
      <c r="M314" s="423">
        <v>0</v>
      </c>
      <c r="N314" s="423">
        <v>0</v>
      </c>
      <c r="O314" s="423">
        <v>3.7215719972271126E-2</v>
      </c>
      <c r="P314" s="423">
        <v>40.086999861782282</v>
      </c>
      <c r="Q314" s="276">
        <f t="shared" si="6"/>
        <v>-1.323387244963059E-2</v>
      </c>
      <c r="R314" s="277"/>
      <c r="S314" s="278"/>
      <c r="U314" s="282"/>
      <c r="V314" s="283"/>
    </row>
    <row r="315" spans="1:22" x14ac:dyDescent="0.25">
      <c r="A315" s="265" t="s">
        <v>664</v>
      </c>
      <c r="B315" s="265" t="s">
        <v>665</v>
      </c>
      <c r="C315" s="280">
        <v>4.319507531917</v>
      </c>
      <c r="D315" s="280">
        <v>4.8307500000000001</v>
      </c>
      <c r="E315" s="280">
        <v>0.9889242257984161</v>
      </c>
      <c r="F315" s="280">
        <v>1.1567986139604303E-2</v>
      </c>
      <c r="G315" s="284">
        <v>10.15074974385502</v>
      </c>
      <c r="H315" s="274">
        <v>3.6462912427590002</v>
      </c>
      <c r="I315" s="272">
        <v>4.89044686</v>
      </c>
      <c r="J315" s="272">
        <v>0</v>
      </c>
      <c r="K315" s="423">
        <v>0</v>
      </c>
      <c r="L315" s="423">
        <v>0</v>
      </c>
      <c r="M315" s="423">
        <v>1.2699080334731228</v>
      </c>
      <c r="N315" s="423">
        <v>6.0078895757299772E-2</v>
      </c>
      <c r="O315" s="423">
        <v>4.7964676905202942E-3</v>
      </c>
      <c r="P315" s="423">
        <v>9.8715214996799414</v>
      </c>
      <c r="Q315" s="276">
        <f t="shared" si="6"/>
        <v>-2.7508139912927665E-2</v>
      </c>
      <c r="R315" s="277"/>
      <c r="S315" s="278"/>
      <c r="U315" s="282"/>
      <c r="V315" s="283"/>
    </row>
    <row r="316" spans="1:22" x14ac:dyDescent="0.25">
      <c r="A316" s="265" t="s">
        <v>666</v>
      </c>
      <c r="B316" s="265" t="s">
        <v>667</v>
      </c>
      <c r="C316" s="280">
        <v>4.2525957880729992</v>
      </c>
      <c r="D316" s="280">
        <v>4.7520990000000003</v>
      </c>
      <c r="E316" s="280">
        <v>1.2689383725666494</v>
      </c>
      <c r="F316" s="280">
        <v>0</v>
      </c>
      <c r="G316" s="284">
        <v>10.273633160639649</v>
      </c>
      <c r="H316" s="274">
        <v>3.5900890565320003</v>
      </c>
      <c r="I316" s="272">
        <v>4.9781100204000008</v>
      </c>
      <c r="J316" s="272">
        <v>0</v>
      </c>
      <c r="K316" s="423">
        <v>3.1832499600000126E-2</v>
      </c>
      <c r="L316" s="423">
        <v>0</v>
      </c>
      <c r="M316" s="423">
        <v>1.5423659374300238</v>
      </c>
      <c r="N316" s="423">
        <v>0</v>
      </c>
      <c r="O316" s="423">
        <v>6.5961830197016885E-3</v>
      </c>
      <c r="P316" s="423">
        <v>10.148993696981726</v>
      </c>
      <c r="Q316" s="276">
        <f t="shared" si="6"/>
        <v>-1.2131975291413188E-2</v>
      </c>
      <c r="R316" s="277"/>
      <c r="S316" s="278"/>
      <c r="U316" s="282"/>
      <c r="V316" s="283"/>
    </row>
    <row r="317" spans="1:22" x14ac:dyDescent="0.25">
      <c r="A317" s="265" t="s">
        <v>668</v>
      </c>
      <c r="B317" s="287" t="s">
        <v>669</v>
      </c>
      <c r="C317" s="280">
        <v>85.903382600187996</v>
      </c>
      <c r="D317" s="280">
        <v>125.036674</v>
      </c>
      <c r="E317" s="280">
        <v>2.4667940022666528</v>
      </c>
      <c r="F317" s="280">
        <v>0</v>
      </c>
      <c r="G317" s="284">
        <v>213.40685060245465</v>
      </c>
      <c r="H317" s="274">
        <v>72.141057959440005</v>
      </c>
      <c r="I317" s="272">
        <v>128.92687428800002</v>
      </c>
      <c r="J317" s="272">
        <v>2.5339999999999998</v>
      </c>
      <c r="K317" s="423">
        <v>0</v>
      </c>
      <c r="L317" s="423">
        <v>0</v>
      </c>
      <c r="M317" s="423">
        <v>3.3620853018792074</v>
      </c>
      <c r="N317" s="423">
        <v>0</v>
      </c>
      <c r="O317" s="423">
        <v>1.0215583128583945</v>
      </c>
      <c r="P317" s="423">
        <v>207.98557586217763</v>
      </c>
      <c r="Q317" s="276">
        <f t="shared" si="6"/>
        <v>-2.5403470999045163E-2</v>
      </c>
      <c r="R317" s="277"/>
      <c r="S317" s="278"/>
      <c r="U317" s="282"/>
      <c r="V317" s="283"/>
    </row>
    <row r="318" spans="1:22" x14ac:dyDescent="0.25">
      <c r="A318" s="265" t="s">
        <v>670</v>
      </c>
      <c r="B318" s="265" t="s">
        <v>671</v>
      </c>
      <c r="C318" s="280">
        <v>67.210548759323004</v>
      </c>
      <c r="D318" s="280">
        <v>69.851478</v>
      </c>
      <c r="E318" s="280">
        <v>3.9878786942912523</v>
      </c>
      <c r="F318" s="280">
        <v>0</v>
      </c>
      <c r="G318" s="284">
        <v>141.04990545361426</v>
      </c>
      <c r="H318" s="274">
        <v>58.265333041222</v>
      </c>
      <c r="I318" s="272">
        <v>72.792764735000006</v>
      </c>
      <c r="J318" s="272">
        <v>1.4285969999999999</v>
      </c>
      <c r="K318" s="423">
        <v>0</v>
      </c>
      <c r="L318" s="423">
        <v>0</v>
      </c>
      <c r="M318" s="423">
        <v>4.7431710891321694</v>
      </c>
      <c r="N318" s="423">
        <v>0</v>
      </c>
      <c r="O318" s="423">
        <v>0</v>
      </c>
      <c r="P318" s="423">
        <v>137.22986586535416</v>
      </c>
      <c r="Q318" s="276">
        <f t="shared" si="6"/>
        <v>-2.7082893646577899E-2</v>
      </c>
      <c r="R318" s="277"/>
      <c r="S318" s="278"/>
      <c r="U318" s="285"/>
      <c r="V318" s="285"/>
    </row>
    <row r="319" spans="1:22" x14ac:dyDescent="0.25">
      <c r="A319" s="265" t="s">
        <v>672</v>
      </c>
      <c r="B319" s="265" t="s">
        <v>673</v>
      </c>
      <c r="C319" s="280">
        <v>128.08682764063599</v>
      </c>
      <c r="D319" s="280">
        <v>69.684847000000005</v>
      </c>
      <c r="E319" s="280">
        <v>3.3529831037078313</v>
      </c>
      <c r="F319" s="280">
        <v>0</v>
      </c>
      <c r="G319" s="284">
        <v>201.12465774434381</v>
      </c>
      <c r="H319" s="274">
        <v>115.23234259917</v>
      </c>
      <c r="I319" s="272">
        <v>70.99517367</v>
      </c>
      <c r="J319" s="272">
        <v>0</v>
      </c>
      <c r="K319" s="423">
        <v>0</v>
      </c>
      <c r="L319" s="423">
        <v>0</v>
      </c>
      <c r="M319" s="423">
        <v>3.9069333026661632</v>
      </c>
      <c r="N319" s="423">
        <v>0</v>
      </c>
      <c r="O319" s="423">
        <v>0</v>
      </c>
      <c r="P319" s="423">
        <v>190.13444957183617</v>
      </c>
      <c r="Q319" s="276">
        <f t="shared" si="6"/>
        <v>-5.4643763205194151E-2</v>
      </c>
      <c r="R319" s="277"/>
      <c r="S319" s="278"/>
      <c r="U319" s="285"/>
      <c r="V319" s="285"/>
    </row>
    <row r="320" spans="1:22" x14ac:dyDescent="0.25">
      <c r="A320" s="265" t="s">
        <v>674</v>
      </c>
      <c r="B320" s="265" t="s">
        <v>675</v>
      </c>
      <c r="C320" s="280">
        <v>4.1493361244839999</v>
      </c>
      <c r="D320" s="280">
        <v>6.3316629999999998</v>
      </c>
      <c r="E320" s="280">
        <v>2.2548161082102509</v>
      </c>
      <c r="F320" s="280">
        <v>5.7238063412495502E-2</v>
      </c>
      <c r="G320" s="284">
        <v>12.793053296106747</v>
      </c>
      <c r="H320" s="274">
        <v>3.3782125454330005</v>
      </c>
      <c r="I320" s="272">
        <v>6.6325049466000001</v>
      </c>
      <c r="J320" s="272">
        <v>0</v>
      </c>
      <c r="K320" s="423">
        <v>0.12385388339999964</v>
      </c>
      <c r="L320" s="423">
        <v>0</v>
      </c>
      <c r="M320" s="423">
        <v>3.0409283058115788</v>
      </c>
      <c r="N320" s="423">
        <v>0.29726865191650892</v>
      </c>
      <c r="O320" s="423">
        <v>6.1449056034947144E-2</v>
      </c>
      <c r="P320" s="423">
        <v>13.534217389196034</v>
      </c>
      <c r="Q320" s="276">
        <f t="shared" si="6"/>
        <v>5.7934886686889842E-2</v>
      </c>
      <c r="R320" s="277"/>
      <c r="S320" s="278"/>
      <c r="U320" s="282"/>
      <c r="V320" s="283"/>
    </row>
    <row r="321" spans="1:22" x14ac:dyDescent="0.25">
      <c r="A321" s="265" t="s">
        <v>676</v>
      </c>
      <c r="B321" s="265" t="s">
        <v>677</v>
      </c>
      <c r="C321" s="280">
        <v>4.1921448973990003</v>
      </c>
      <c r="D321" s="280">
        <v>7.7443166200000002</v>
      </c>
      <c r="E321" s="280">
        <v>2.2843622766116716</v>
      </c>
      <c r="F321" s="280">
        <v>0</v>
      </c>
      <c r="G321" s="284">
        <v>14.220823794010672</v>
      </c>
      <c r="H321" s="274">
        <v>3.3139378571910001</v>
      </c>
      <c r="I321" s="272">
        <v>8.0356115250000002</v>
      </c>
      <c r="J321" s="272">
        <v>0</v>
      </c>
      <c r="K321" s="423">
        <v>0</v>
      </c>
      <c r="L321" s="423">
        <v>0</v>
      </c>
      <c r="M321" s="423">
        <v>3.2152813330023959</v>
      </c>
      <c r="N321" s="423">
        <v>0</v>
      </c>
      <c r="O321" s="423">
        <v>0.10296604591137942</v>
      </c>
      <c r="P321" s="423">
        <v>14.667796761104777</v>
      </c>
      <c r="Q321" s="276">
        <f t="shared" si="6"/>
        <v>3.1430877252157208E-2</v>
      </c>
      <c r="R321" s="277"/>
      <c r="S321" s="278"/>
      <c r="U321" s="282"/>
      <c r="V321" s="283"/>
    </row>
    <row r="322" spans="1:22" x14ac:dyDescent="0.25">
      <c r="A322" s="265" t="s">
        <v>678</v>
      </c>
      <c r="B322" s="265" t="s">
        <v>679</v>
      </c>
      <c r="C322" s="280">
        <v>190.51867459421399</v>
      </c>
      <c r="D322" s="280">
        <v>266.17068399999999</v>
      </c>
      <c r="E322" s="280">
        <v>3.3782690458294469</v>
      </c>
      <c r="F322" s="280">
        <v>0.41571200089789873</v>
      </c>
      <c r="G322" s="284">
        <v>460.48333964094132</v>
      </c>
      <c r="H322" s="274">
        <v>162.22399896265802</v>
      </c>
      <c r="I322" s="272">
        <v>271.13121227100015</v>
      </c>
      <c r="J322" s="272">
        <v>5.4152598749999221</v>
      </c>
      <c r="K322" s="423">
        <v>0</v>
      </c>
      <c r="L322" s="423">
        <v>0</v>
      </c>
      <c r="M322" s="423">
        <v>3.9489467777559959</v>
      </c>
      <c r="N322" s="423">
        <v>2.159020391760055</v>
      </c>
      <c r="O322" s="423">
        <v>1.9443271826373592</v>
      </c>
      <c r="P322" s="423">
        <v>446.82276546081158</v>
      </c>
      <c r="Q322" s="276">
        <f t="shared" si="6"/>
        <v>-2.9665729471953228E-2</v>
      </c>
      <c r="R322" s="277"/>
      <c r="S322" s="278"/>
      <c r="U322" s="282"/>
      <c r="V322" s="283"/>
    </row>
    <row r="323" spans="1:22" x14ac:dyDescent="0.25">
      <c r="A323" s="265" t="s">
        <v>680</v>
      </c>
      <c r="B323" s="265" t="s">
        <v>681</v>
      </c>
      <c r="C323" s="280">
        <v>4.8084427971550001</v>
      </c>
      <c r="D323" s="280">
        <v>6.9867003899999993</v>
      </c>
      <c r="E323" s="280">
        <v>1.5001422930981885</v>
      </c>
      <c r="F323" s="280">
        <v>4.7475285643394656E-2</v>
      </c>
      <c r="G323" s="284">
        <v>13.342760765896582</v>
      </c>
      <c r="H323" s="274">
        <v>3.9406330949379997</v>
      </c>
      <c r="I323" s="272">
        <v>7.3053644130000004</v>
      </c>
      <c r="J323" s="272">
        <v>0</v>
      </c>
      <c r="K323" s="423">
        <v>0</v>
      </c>
      <c r="L323" s="423">
        <v>0</v>
      </c>
      <c r="M323" s="423">
        <v>2.0992269498262943</v>
      </c>
      <c r="N323" s="423">
        <v>0.24656519318021097</v>
      </c>
      <c r="O323" s="423">
        <v>5.7010846702980608E-2</v>
      </c>
      <c r="P323" s="423">
        <v>13.648800497647485</v>
      </c>
      <c r="Q323" s="276">
        <f t="shared" si="6"/>
        <v>2.2936762272851796E-2</v>
      </c>
      <c r="R323" s="277"/>
      <c r="S323" s="278"/>
      <c r="U323" s="282"/>
      <c r="V323" s="283"/>
    </row>
    <row r="324" spans="1:22" x14ac:dyDescent="0.25">
      <c r="A324" s="265" t="s">
        <v>682</v>
      </c>
      <c r="B324" s="265" t="s">
        <v>683</v>
      </c>
      <c r="C324" s="280">
        <v>150.70573286026001</v>
      </c>
      <c r="D324" s="280">
        <v>78.273359999999997</v>
      </c>
      <c r="E324" s="280">
        <v>3.4255509458381734</v>
      </c>
      <c r="F324" s="280">
        <v>0</v>
      </c>
      <c r="G324" s="284">
        <v>232.40464380609819</v>
      </c>
      <c r="H324" s="274">
        <v>135.81720705519101</v>
      </c>
      <c r="I324" s="272">
        <v>81.713035680000004</v>
      </c>
      <c r="J324" s="272">
        <v>1.602428</v>
      </c>
      <c r="K324" s="423">
        <v>0</v>
      </c>
      <c r="L324" s="423">
        <v>0</v>
      </c>
      <c r="M324" s="423">
        <v>4.5469465522598123</v>
      </c>
      <c r="N324" s="423">
        <v>0</v>
      </c>
      <c r="O324" s="423">
        <v>0</v>
      </c>
      <c r="P324" s="423">
        <v>223.67961728745084</v>
      </c>
      <c r="Q324" s="276">
        <f t="shared" si="6"/>
        <v>-3.7542393197301571E-2</v>
      </c>
      <c r="R324" s="277"/>
      <c r="S324" s="278"/>
      <c r="U324" s="285"/>
      <c r="V324" s="285"/>
    </row>
    <row r="325" spans="1:22" x14ac:dyDescent="0.25">
      <c r="A325" s="265" t="s">
        <v>684</v>
      </c>
      <c r="B325" s="265" t="s">
        <v>685</v>
      </c>
      <c r="C325" s="280">
        <v>220.26746256969099</v>
      </c>
      <c r="D325" s="280">
        <v>586.883915</v>
      </c>
      <c r="E325" s="280">
        <v>5.1971324644519727</v>
      </c>
      <c r="F325" s="280">
        <v>0</v>
      </c>
      <c r="G325" s="284">
        <v>812.34851003414303</v>
      </c>
      <c r="H325" s="274">
        <v>172.43563348264598</v>
      </c>
      <c r="I325" s="272">
        <v>605.98191085200017</v>
      </c>
      <c r="J325" s="272">
        <v>11.881998252000001</v>
      </c>
      <c r="K325" s="423">
        <v>0</v>
      </c>
      <c r="L325" s="423">
        <v>0</v>
      </c>
      <c r="M325" s="423">
        <v>6.2210836525155679</v>
      </c>
      <c r="N325" s="423">
        <v>0</v>
      </c>
      <c r="O325" s="423">
        <v>11.926366057827197</v>
      </c>
      <c r="P325" s="423">
        <v>808.44699229698881</v>
      </c>
      <c r="Q325" s="276">
        <f t="shared" si="6"/>
        <v>-4.8027634555398713E-3</v>
      </c>
      <c r="R325" s="277"/>
      <c r="S325" s="278"/>
      <c r="U325" s="282"/>
      <c r="V325" s="283"/>
    </row>
    <row r="326" spans="1:22" x14ac:dyDescent="0.25">
      <c r="A326" s="265" t="s">
        <v>686</v>
      </c>
      <c r="B326" s="265" t="s">
        <v>687</v>
      </c>
      <c r="C326" s="280">
        <v>2.5190623884950001</v>
      </c>
      <c r="D326" s="280">
        <v>7.3606780000000001</v>
      </c>
      <c r="E326" s="280">
        <v>1.2754835546818859</v>
      </c>
      <c r="F326" s="280">
        <v>0</v>
      </c>
      <c r="G326" s="284">
        <v>11.155223943176885</v>
      </c>
      <c r="H326" s="274">
        <v>1.7921755070059997</v>
      </c>
      <c r="I326" s="272">
        <v>7.5673678844399994</v>
      </c>
      <c r="J326" s="272">
        <v>0</v>
      </c>
      <c r="K326" s="423">
        <v>3.459562955999932E-2</v>
      </c>
      <c r="L326" s="423">
        <v>0</v>
      </c>
      <c r="M326" s="423">
        <v>1.421454379204377</v>
      </c>
      <c r="N326" s="423">
        <v>0</v>
      </c>
      <c r="O326" s="423">
        <v>0.132988456243151</v>
      </c>
      <c r="P326" s="423">
        <v>10.948581856453526</v>
      </c>
      <c r="Q326" s="276">
        <f t="shared" si="6"/>
        <v>-1.8524243688514463E-2</v>
      </c>
      <c r="R326" s="277"/>
      <c r="S326" s="278"/>
      <c r="U326" s="282"/>
      <c r="V326" s="283"/>
    </row>
    <row r="327" spans="1:22" x14ac:dyDescent="0.25">
      <c r="A327" s="265" t="s">
        <v>688</v>
      </c>
      <c r="B327" s="265" t="s">
        <v>689</v>
      </c>
      <c r="C327" s="280">
        <v>67.908427262075008</v>
      </c>
      <c r="D327" s="280">
        <v>81.129903999999996</v>
      </c>
      <c r="E327" s="280">
        <v>3.3601932645991144</v>
      </c>
      <c r="F327" s="280">
        <v>0</v>
      </c>
      <c r="G327" s="284">
        <v>152.39852452667412</v>
      </c>
      <c r="H327" s="274">
        <v>58.079235884075999</v>
      </c>
      <c r="I327" s="272">
        <v>83.748704075999981</v>
      </c>
      <c r="J327" s="272">
        <v>1.642145</v>
      </c>
      <c r="K327" s="423">
        <v>0</v>
      </c>
      <c r="L327" s="423">
        <v>0</v>
      </c>
      <c r="M327" s="423">
        <v>4.0942251181186755</v>
      </c>
      <c r="N327" s="423">
        <v>0</v>
      </c>
      <c r="O327" s="423">
        <v>1.3431691937640946</v>
      </c>
      <c r="P327" s="423">
        <v>148.90747927195875</v>
      </c>
      <c r="Q327" s="276">
        <f t="shared" si="6"/>
        <v>-2.2907342873285774E-2</v>
      </c>
      <c r="R327" s="277"/>
      <c r="S327" s="278"/>
      <c r="U327" s="282"/>
      <c r="V327" s="283"/>
    </row>
    <row r="328" spans="1:22" x14ac:dyDescent="0.25">
      <c r="A328" s="265" t="s">
        <v>690</v>
      </c>
      <c r="B328" s="265" t="s">
        <v>691</v>
      </c>
      <c r="C328" s="280">
        <v>7.0343402845970004</v>
      </c>
      <c r="D328" s="280">
        <v>6.8561180000000004</v>
      </c>
      <c r="E328" s="280">
        <v>2.8235736519200283</v>
      </c>
      <c r="F328" s="280">
        <v>0</v>
      </c>
      <c r="G328" s="284">
        <v>16.714031936517028</v>
      </c>
      <c r="H328" s="274">
        <v>6.0123709303530006</v>
      </c>
      <c r="I328" s="272">
        <v>7.030394856</v>
      </c>
      <c r="J328" s="272">
        <v>0</v>
      </c>
      <c r="K328" s="423">
        <v>0</v>
      </c>
      <c r="L328" s="423">
        <v>0</v>
      </c>
      <c r="M328" s="423">
        <v>3.4812905279517667</v>
      </c>
      <c r="N328" s="423">
        <v>0</v>
      </c>
      <c r="O328" s="423">
        <v>0</v>
      </c>
      <c r="P328" s="423">
        <v>16.524056314304769</v>
      </c>
      <c r="Q328" s="276">
        <f t="shared" si="6"/>
        <v>-1.1366235444195683E-2</v>
      </c>
      <c r="R328" s="277"/>
      <c r="S328" s="278"/>
      <c r="U328" s="282"/>
      <c r="V328" s="283"/>
    </row>
    <row r="329" spans="1:22" x14ac:dyDescent="0.25">
      <c r="A329" s="265" t="s">
        <v>692</v>
      </c>
      <c r="B329" s="265" t="s">
        <v>693</v>
      </c>
      <c r="C329" s="280">
        <v>59.393938327885998</v>
      </c>
      <c r="D329" s="280">
        <v>77.544449</v>
      </c>
      <c r="E329" s="280">
        <v>6.1987613846728902</v>
      </c>
      <c r="F329" s="280">
        <v>0</v>
      </c>
      <c r="G329" s="284">
        <v>143.13714871255888</v>
      </c>
      <c r="H329" s="274">
        <v>50.374789124952002</v>
      </c>
      <c r="I329" s="272">
        <v>81.292085356000001</v>
      </c>
      <c r="J329" s="272">
        <v>1.59399</v>
      </c>
      <c r="K329" s="423">
        <v>0</v>
      </c>
      <c r="L329" s="423">
        <v>0</v>
      </c>
      <c r="M329" s="423">
        <v>7.0757031754876527</v>
      </c>
      <c r="N329" s="423">
        <v>0</v>
      </c>
      <c r="O329" s="423">
        <v>0.82605191210452822</v>
      </c>
      <c r="P329" s="423">
        <v>141.16261956854416</v>
      </c>
      <c r="Q329" s="276">
        <f t="shared" ref="Q329:Q391" si="7">+P329/G329-1</f>
        <v>-1.3794665897529312E-2</v>
      </c>
      <c r="R329" s="277"/>
      <c r="S329" s="278"/>
      <c r="U329" s="282"/>
      <c r="V329" s="283"/>
    </row>
    <row r="330" spans="1:22" x14ac:dyDescent="0.25">
      <c r="A330" s="265" t="s">
        <v>694</v>
      </c>
      <c r="B330" s="265" t="s">
        <v>695</v>
      </c>
      <c r="C330" s="280">
        <v>96.908502984378998</v>
      </c>
      <c r="D330" s="280">
        <v>70.368414000000001</v>
      </c>
      <c r="E330" s="280">
        <v>3.6793112989255112</v>
      </c>
      <c r="F330" s="280">
        <v>0</v>
      </c>
      <c r="G330" s="284">
        <v>170.95622828330451</v>
      </c>
      <c r="H330" s="274">
        <v>86.016048957607012</v>
      </c>
      <c r="I330" s="272">
        <v>72.878044185000007</v>
      </c>
      <c r="J330" s="272">
        <v>1.429</v>
      </c>
      <c r="K330" s="423">
        <v>0</v>
      </c>
      <c r="L330" s="423">
        <v>0</v>
      </c>
      <c r="M330" s="423">
        <v>4.4738894374494436</v>
      </c>
      <c r="N330" s="423">
        <v>0</v>
      </c>
      <c r="O330" s="423">
        <v>0</v>
      </c>
      <c r="P330" s="423">
        <v>164.79698258005646</v>
      </c>
      <c r="Q330" s="276">
        <f t="shared" si="7"/>
        <v>-3.6028203038271811E-2</v>
      </c>
      <c r="R330" s="277"/>
      <c r="S330" s="278"/>
      <c r="U330" s="282"/>
      <c r="V330" s="283"/>
    </row>
    <row r="331" spans="1:22" x14ac:dyDescent="0.25">
      <c r="A331" s="265" t="s">
        <v>696</v>
      </c>
      <c r="B331" s="265" t="s">
        <v>697</v>
      </c>
      <c r="C331" s="280">
        <v>3.8756103712760002</v>
      </c>
      <c r="D331" s="280">
        <v>3.271601</v>
      </c>
      <c r="E331" s="280">
        <v>0.55988289355918464</v>
      </c>
      <c r="F331" s="280">
        <v>0</v>
      </c>
      <c r="G331" s="284">
        <v>7.7070942648351854</v>
      </c>
      <c r="H331" s="274">
        <v>3.3497651586780002</v>
      </c>
      <c r="I331" s="272">
        <v>3.3812220000000002</v>
      </c>
      <c r="J331" s="272">
        <v>0</v>
      </c>
      <c r="K331" s="423">
        <v>0</v>
      </c>
      <c r="L331" s="423">
        <v>0</v>
      </c>
      <c r="M331" s="423">
        <v>0.65663466809554627</v>
      </c>
      <c r="N331" s="423">
        <v>0</v>
      </c>
      <c r="O331" s="423">
        <v>0</v>
      </c>
      <c r="P331" s="423">
        <v>7.3876218267735467</v>
      </c>
      <c r="Q331" s="276">
        <f t="shared" si="7"/>
        <v>-4.1451736164598518E-2</v>
      </c>
      <c r="R331" s="277"/>
      <c r="S331" s="278"/>
      <c r="U331" s="282"/>
      <c r="V331" s="283"/>
    </row>
    <row r="332" spans="1:22" x14ac:dyDescent="0.25">
      <c r="A332" s="265" t="s">
        <v>698</v>
      </c>
      <c r="B332" s="265" t="s">
        <v>699</v>
      </c>
      <c r="C332" s="280">
        <v>2.5760090758969998</v>
      </c>
      <c r="D332" s="280">
        <v>7.0994000000000002</v>
      </c>
      <c r="E332" s="280">
        <v>1.5727844282111343</v>
      </c>
      <c r="F332" s="280">
        <v>0</v>
      </c>
      <c r="G332" s="284">
        <v>11.248193504108135</v>
      </c>
      <c r="H332" s="274">
        <v>1.8641555601419999</v>
      </c>
      <c r="I332" s="272">
        <v>7.3012742787600002</v>
      </c>
      <c r="J332" s="272">
        <v>0</v>
      </c>
      <c r="K332" s="423">
        <v>4.1687259240000045E-2</v>
      </c>
      <c r="L332" s="423">
        <v>0</v>
      </c>
      <c r="M332" s="423">
        <v>1.8491470307606035</v>
      </c>
      <c r="N332" s="423">
        <v>0</v>
      </c>
      <c r="O332" s="423">
        <v>0.13849260735795654</v>
      </c>
      <c r="P332" s="423">
        <v>11.194756736260562</v>
      </c>
      <c r="Q332" s="276">
        <f t="shared" si="7"/>
        <v>-4.7506977745410683E-3</v>
      </c>
      <c r="R332" s="277"/>
      <c r="S332" s="278"/>
      <c r="U332" s="282"/>
      <c r="V332" s="283"/>
    </row>
    <row r="333" spans="1:22" x14ac:dyDescent="0.25">
      <c r="A333" s="265" t="s">
        <v>700</v>
      </c>
      <c r="B333" s="265" t="s">
        <v>701</v>
      </c>
      <c r="C333" s="280">
        <v>4.4318110486740006</v>
      </c>
      <c r="D333" s="280">
        <v>5.3304</v>
      </c>
      <c r="E333" s="280">
        <v>3.1867040741915105</v>
      </c>
      <c r="F333" s="280">
        <v>5.3108709968300739E-3</v>
      </c>
      <c r="G333" s="284">
        <v>12.954225993862341</v>
      </c>
      <c r="H333" s="274">
        <v>3.7135712097130003</v>
      </c>
      <c r="I333" s="272">
        <v>5.5397557620000004</v>
      </c>
      <c r="J333" s="272">
        <v>0</v>
      </c>
      <c r="K333" s="423">
        <v>0.15433795499999955</v>
      </c>
      <c r="L333" s="423">
        <v>0</v>
      </c>
      <c r="M333" s="423">
        <v>3.8833105084297839</v>
      </c>
      <c r="N333" s="423">
        <v>2.7582265499665873E-2</v>
      </c>
      <c r="O333" s="423">
        <v>1.6930301293173258E-2</v>
      </c>
      <c r="P333" s="423">
        <v>13.335488001935623</v>
      </c>
      <c r="Q333" s="276">
        <f t="shared" si="7"/>
        <v>2.9431477284240781E-2</v>
      </c>
      <c r="R333" s="277"/>
      <c r="S333" s="278"/>
      <c r="U333" s="282"/>
      <c r="V333" s="283"/>
    </row>
    <row r="334" spans="1:22" x14ac:dyDescent="0.25">
      <c r="A334" s="265" t="s">
        <v>702</v>
      </c>
      <c r="B334" s="265" t="s">
        <v>703</v>
      </c>
      <c r="C334" s="280">
        <v>5.6267563164790007</v>
      </c>
      <c r="D334" s="280">
        <v>6.8696770000000003</v>
      </c>
      <c r="E334" s="280">
        <v>3.1215884591577701</v>
      </c>
      <c r="F334" s="280">
        <v>9.2234979303919846E-3</v>
      </c>
      <c r="G334" s="284">
        <v>15.627245273567164</v>
      </c>
      <c r="H334" s="274">
        <v>4.7073502302910004</v>
      </c>
      <c r="I334" s="272">
        <v>7.1680555997999997</v>
      </c>
      <c r="J334" s="272">
        <v>0</v>
      </c>
      <c r="K334" s="423">
        <v>9.3434890200000037E-2</v>
      </c>
      <c r="L334" s="423">
        <v>0</v>
      </c>
      <c r="M334" s="423">
        <v>3.8553395584115697</v>
      </c>
      <c r="N334" s="423">
        <v>4.7902682799777739E-2</v>
      </c>
      <c r="O334" s="423">
        <v>2.7340734998527003E-2</v>
      </c>
      <c r="P334" s="423">
        <v>15.899423696500874</v>
      </c>
      <c r="Q334" s="276">
        <f t="shared" si="7"/>
        <v>1.7416916300282859E-2</v>
      </c>
      <c r="R334" s="277"/>
      <c r="S334" s="278"/>
      <c r="U334" s="282"/>
      <c r="V334" s="283"/>
    </row>
    <row r="335" spans="1:22" x14ac:dyDescent="0.25">
      <c r="A335" s="265" t="s">
        <v>704</v>
      </c>
      <c r="B335" s="265" t="s">
        <v>705</v>
      </c>
      <c r="C335" s="280">
        <v>68.150848469320991</v>
      </c>
      <c r="D335" s="280">
        <v>51.857427999999999</v>
      </c>
      <c r="E335" s="280">
        <v>4.7664195068933584</v>
      </c>
      <c r="F335" s="280">
        <v>0</v>
      </c>
      <c r="G335" s="284">
        <v>124.77469597621435</v>
      </c>
      <c r="H335" s="274">
        <v>60.354115282562006</v>
      </c>
      <c r="I335" s="272">
        <v>54.562162112999999</v>
      </c>
      <c r="J335" s="272">
        <v>1.0783</v>
      </c>
      <c r="K335" s="423">
        <v>0</v>
      </c>
      <c r="L335" s="423">
        <v>0</v>
      </c>
      <c r="M335" s="423">
        <v>6.4584257538545078</v>
      </c>
      <c r="N335" s="423">
        <v>0</v>
      </c>
      <c r="O335" s="423">
        <v>0</v>
      </c>
      <c r="P335" s="423">
        <v>122.45300314941652</v>
      </c>
      <c r="Q335" s="276">
        <f t="shared" si="7"/>
        <v>-1.8607080615451133E-2</v>
      </c>
      <c r="R335" s="277"/>
      <c r="S335" s="278"/>
      <c r="U335" s="282"/>
      <c r="V335" s="283"/>
    </row>
    <row r="336" spans="1:22" x14ac:dyDescent="0.25">
      <c r="A336" s="265" t="s">
        <v>706</v>
      </c>
      <c r="B336" s="265" t="s">
        <v>707</v>
      </c>
      <c r="C336" s="280">
        <v>8.2842854587989994</v>
      </c>
      <c r="D336" s="280">
        <v>6.5389900000000001</v>
      </c>
      <c r="E336" s="280">
        <v>1.7942746398599607</v>
      </c>
      <c r="F336" s="280">
        <v>0</v>
      </c>
      <c r="G336" s="284">
        <v>16.61755009865896</v>
      </c>
      <c r="H336" s="274">
        <v>7.193685498881</v>
      </c>
      <c r="I336" s="272">
        <v>6.7628666402399995</v>
      </c>
      <c r="J336" s="272">
        <v>0</v>
      </c>
      <c r="K336" s="423">
        <v>9.1936271760000174E-2</v>
      </c>
      <c r="L336" s="423">
        <v>0</v>
      </c>
      <c r="M336" s="423">
        <v>2.1466443797590147</v>
      </c>
      <c r="N336" s="423">
        <v>0</v>
      </c>
      <c r="O336" s="423">
        <v>0</v>
      </c>
      <c r="P336" s="423">
        <v>16.195132790640013</v>
      </c>
      <c r="Q336" s="276">
        <f t="shared" si="7"/>
        <v>-2.5419950926041435E-2</v>
      </c>
      <c r="R336" s="277"/>
      <c r="S336" s="278"/>
      <c r="U336" s="282"/>
      <c r="V336" s="283"/>
    </row>
    <row r="337" spans="1:22" x14ac:dyDescent="0.25">
      <c r="A337" s="265" t="s">
        <v>708</v>
      </c>
      <c r="B337" s="265" t="s">
        <v>709</v>
      </c>
      <c r="C337" s="280">
        <v>3.9233406064090004</v>
      </c>
      <c r="D337" s="280">
        <v>6.0236590000000003</v>
      </c>
      <c r="E337" s="280">
        <v>3.5792467218112574</v>
      </c>
      <c r="F337" s="280">
        <v>0</v>
      </c>
      <c r="G337" s="284">
        <v>13.526246328220259</v>
      </c>
      <c r="H337" s="274">
        <v>3.1915052301990006</v>
      </c>
      <c r="I337" s="272">
        <v>6.2956516398</v>
      </c>
      <c r="J337" s="272">
        <v>0</v>
      </c>
      <c r="K337" s="423">
        <v>0.10828646020000071</v>
      </c>
      <c r="L337" s="423">
        <v>0</v>
      </c>
      <c r="M337" s="423">
        <v>4.7979132827110682</v>
      </c>
      <c r="N337" s="423">
        <v>0</v>
      </c>
      <c r="O337" s="423">
        <v>5.3803574824962661E-2</v>
      </c>
      <c r="P337" s="423">
        <v>14.447160187735031</v>
      </c>
      <c r="Q337" s="276">
        <f t="shared" si="7"/>
        <v>6.8083475427579643E-2</v>
      </c>
      <c r="R337" s="277"/>
      <c r="S337" s="278"/>
      <c r="U337" s="282"/>
      <c r="V337" s="283"/>
    </row>
    <row r="338" spans="1:22" x14ac:dyDescent="0.25">
      <c r="A338" s="265" t="s">
        <v>710</v>
      </c>
      <c r="B338" s="265" t="s">
        <v>711</v>
      </c>
      <c r="C338" s="280">
        <v>3.0266578652499998</v>
      </c>
      <c r="D338" s="280">
        <v>3.0835379999999999</v>
      </c>
      <c r="E338" s="280">
        <v>2.7472090779968616</v>
      </c>
      <c r="F338" s="280">
        <v>2.6366385446254829E-3</v>
      </c>
      <c r="G338" s="284">
        <v>8.8600415817914868</v>
      </c>
      <c r="H338" s="274">
        <v>2.5771094922030002</v>
      </c>
      <c r="I338" s="272">
        <v>3.2243611680000002</v>
      </c>
      <c r="J338" s="272">
        <v>0</v>
      </c>
      <c r="K338" s="423">
        <v>9.5852231999999954E-2</v>
      </c>
      <c r="L338" s="423">
        <v>0</v>
      </c>
      <c r="M338" s="423">
        <v>3.405040287784479</v>
      </c>
      <c r="N338" s="423">
        <v>1.3693509860796866E-2</v>
      </c>
      <c r="O338" s="423">
        <v>0</v>
      </c>
      <c r="P338" s="423">
        <v>9.3160566898482777</v>
      </c>
      <c r="Q338" s="276">
        <f t="shared" si="7"/>
        <v>5.1468732268024509E-2</v>
      </c>
      <c r="R338" s="277"/>
      <c r="S338" s="278"/>
      <c r="U338" s="282"/>
      <c r="V338" s="283"/>
    </row>
    <row r="339" spans="1:22" x14ac:dyDescent="0.25">
      <c r="A339" s="265" t="s">
        <v>712</v>
      </c>
      <c r="B339" s="265" t="s">
        <v>713</v>
      </c>
      <c r="C339" s="280">
        <v>8.3209768964730007</v>
      </c>
      <c r="D339" s="280">
        <v>8.4089799999999997</v>
      </c>
      <c r="E339" s="280">
        <v>2.4491869107754489</v>
      </c>
      <c r="F339" s="280">
        <v>0</v>
      </c>
      <c r="G339" s="284">
        <v>19.179143807248447</v>
      </c>
      <c r="H339" s="274">
        <v>7.0900957480089994</v>
      </c>
      <c r="I339" s="272">
        <v>8.7146813876399989</v>
      </c>
      <c r="J339" s="272">
        <v>0</v>
      </c>
      <c r="K339" s="423">
        <v>3.0542364359999654E-2</v>
      </c>
      <c r="L339" s="423">
        <v>0</v>
      </c>
      <c r="M339" s="423">
        <v>2.9294324218368999</v>
      </c>
      <c r="N339" s="423">
        <v>0</v>
      </c>
      <c r="O339" s="423">
        <v>0</v>
      </c>
      <c r="P339" s="423">
        <v>18.7647519218459</v>
      </c>
      <c r="Q339" s="276">
        <f t="shared" si="7"/>
        <v>-2.1606380846153073E-2</v>
      </c>
      <c r="R339" s="277"/>
      <c r="S339" s="278"/>
      <c r="U339" s="282"/>
      <c r="V339" s="283"/>
    </row>
    <row r="340" spans="1:22" x14ac:dyDescent="0.25">
      <c r="A340" s="265" t="s">
        <v>714</v>
      </c>
      <c r="B340" s="265" t="s">
        <v>715</v>
      </c>
      <c r="C340" s="280">
        <v>3.3658454199730001</v>
      </c>
      <c r="D340" s="280">
        <v>5.6869189999999996</v>
      </c>
      <c r="E340" s="280">
        <v>1.4801683888639081</v>
      </c>
      <c r="F340" s="280">
        <v>0</v>
      </c>
      <c r="G340" s="284">
        <v>10.532932808836907</v>
      </c>
      <c r="H340" s="274">
        <v>2.6998020383319998</v>
      </c>
      <c r="I340" s="272">
        <v>5.8715612163000008</v>
      </c>
      <c r="J340" s="272">
        <v>0</v>
      </c>
      <c r="K340" s="423">
        <v>6.6102753700000211E-2</v>
      </c>
      <c r="L340" s="423">
        <v>0</v>
      </c>
      <c r="M340" s="423">
        <v>1.9717651073562099</v>
      </c>
      <c r="N340" s="423">
        <v>0</v>
      </c>
      <c r="O340" s="423">
        <v>6.5924574041030318E-2</v>
      </c>
      <c r="P340" s="423">
        <v>10.675155689729241</v>
      </c>
      <c r="Q340" s="276">
        <f t="shared" si="7"/>
        <v>1.3502685669181558E-2</v>
      </c>
      <c r="R340" s="277"/>
      <c r="S340" s="278"/>
      <c r="U340" s="282"/>
      <c r="V340" s="283"/>
    </row>
    <row r="341" spans="1:22" x14ac:dyDescent="0.25">
      <c r="A341" s="265" t="s">
        <v>716</v>
      </c>
      <c r="B341" s="265" t="s">
        <v>864</v>
      </c>
      <c r="C341" s="280">
        <v>58.402676318772002</v>
      </c>
      <c r="D341" s="280">
        <v>53.857885000000003</v>
      </c>
      <c r="E341" s="280">
        <v>2.7954649959739717</v>
      </c>
      <c r="F341" s="280">
        <v>0</v>
      </c>
      <c r="G341" s="284">
        <v>115.05602631474598</v>
      </c>
      <c r="H341" s="274">
        <v>51.063288316905002</v>
      </c>
      <c r="I341" s="272">
        <v>56.036342706000006</v>
      </c>
      <c r="J341" s="272">
        <v>1.0989120000000001</v>
      </c>
      <c r="K341" s="423">
        <v>0</v>
      </c>
      <c r="L341" s="423">
        <v>0</v>
      </c>
      <c r="M341" s="423">
        <v>3.3795062687593522</v>
      </c>
      <c r="N341" s="423">
        <v>0</v>
      </c>
      <c r="O341" s="423">
        <v>0</v>
      </c>
      <c r="P341" s="423">
        <v>111.57804929166437</v>
      </c>
      <c r="Q341" s="276">
        <f t="shared" si="7"/>
        <v>-3.0228551554242755E-2</v>
      </c>
      <c r="R341" s="277"/>
      <c r="S341" s="278"/>
      <c r="U341" s="282"/>
      <c r="V341" s="283"/>
    </row>
    <row r="342" spans="1:22" x14ac:dyDescent="0.25">
      <c r="A342" s="265" t="s">
        <v>718</v>
      </c>
      <c r="B342" s="265" t="s">
        <v>719</v>
      </c>
      <c r="C342" s="280">
        <v>3.6792926064729996</v>
      </c>
      <c r="D342" s="280">
        <v>8.7943005200000002</v>
      </c>
      <c r="E342" s="280">
        <v>3.1079290986829524</v>
      </c>
      <c r="F342" s="280">
        <v>0</v>
      </c>
      <c r="G342" s="284">
        <v>15.581522225155952</v>
      </c>
      <c r="H342" s="274">
        <v>2.7615669172309998</v>
      </c>
      <c r="I342" s="272">
        <v>9.1095703178399994</v>
      </c>
      <c r="J342" s="272">
        <v>0</v>
      </c>
      <c r="K342" s="423">
        <v>5.9526974159999677E-2</v>
      </c>
      <c r="L342" s="423">
        <v>0</v>
      </c>
      <c r="M342" s="423">
        <v>3.8478804129403485</v>
      </c>
      <c r="N342" s="423">
        <v>0</v>
      </c>
      <c r="O342" s="423">
        <v>0.13482906922463958</v>
      </c>
      <c r="P342" s="423">
        <v>15.913373691395988</v>
      </c>
      <c r="Q342" s="276">
        <f t="shared" si="7"/>
        <v>2.1297756499314868E-2</v>
      </c>
      <c r="R342" s="277"/>
      <c r="S342" s="278"/>
      <c r="U342" s="282"/>
      <c r="V342" s="283"/>
    </row>
    <row r="343" spans="1:22" x14ac:dyDescent="0.25">
      <c r="A343" s="265" t="s">
        <v>720</v>
      </c>
      <c r="B343" s="265" t="s">
        <v>721</v>
      </c>
      <c r="C343" s="280">
        <v>57.004292321197006</v>
      </c>
      <c r="D343" s="280">
        <v>53.436717999999999</v>
      </c>
      <c r="E343" s="280">
        <v>2.6533638970151392</v>
      </c>
      <c r="F343" s="280">
        <v>0</v>
      </c>
      <c r="G343" s="284">
        <v>113.09437421821215</v>
      </c>
      <c r="H343" s="274">
        <v>49.835852232226998</v>
      </c>
      <c r="I343" s="272">
        <v>55.542056243000005</v>
      </c>
      <c r="J343" s="272">
        <v>1.089</v>
      </c>
      <c r="K343" s="423">
        <v>0</v>
      </c>
      <c r="L343" s="423">
        <v>0</v>
      </c>
      <c r="M343" s="423">
        <v>3.1659049636457515</v>
      </c>
      <c r="N343" s="423">
        <v>0</v>
      </c>
      <c r="O343" s="423">
        <v>0</v>
      </c>
      <c r="P343" s="423">
        <v>109.63281343887276</v>
      </c>
      <c r="Q343" s="276">
        <f t="shared" si="7"/>
        <v>-3.0607718582538967E-2</v>
      </c>
      <c r="R343" s="277"/>
      <c r="S343" s="278"/>
      <c r="U343" s="282"/>
      <c r="V343" s="283"/>
    </row>
    <row r="344" spans="1:22" x14ac:dyDescent="0.25">
      <c r="A344" s="265" t="s">
        <v>722</v>
      </c>
      <c r="B344" s="265" t="s">
        <v>723</v>
      </c>
      <c r="C344" s="280">
        <v>3.852690611256</v>
      </c>
      <c r="D344" s="280">
        <v>3.2386720000000002</v>
      </c>
      <c r="E344" s="280">
        <v>1.5949332424718745</v>
      </c>
      <c r="F344" s="280">
        <v>9.0684152875533913E-2</v>
      </c>
      <c r="G344" s="284">
        <v>8.7769800066034094</v>
      </c>
      <c r="H344" s="274">
        <v>3.3309543862840001</v>
      </c>
      <c r="I344" s="272">
        <v>3.3836205279999998</v>
      </c>
      <c r="J344" s="272">
        <v>0</v>
      </c>
      <c r="K344" s="423">
        <v>0</v>
      </c>
      <c r="L344" s="423">
        <v>0</v>
      </c>
      <c r="M344" s="423">
        <v>2.0331076745484697</v>
      </c>
      <c r="N344" s="423">
        <v>0.47097253590196653</v>
      </c>
      <c r="O344" s="423">
        <v>0</v>
      </c>
      <c r="P344" s="423">
        <v>9.2186551247344362</v>
      </c>
      <c r="Q344" s="276">
        <f t="shared" si="7"/>
        <v>5.032199205179122E-2</v>
      </c>
      <c r="R344" s="277"/>
      <c r="S344" s="278"/>
      <c r="U344" s="282"/>
      <c r="V344" s="283"/>
    </row>
    <row r="345" spans="1:22" x14ac:dyDescent="0.25">
      <c r="A345" s="265" t="s">
        <v>724</v>
      </c>
      <c r="B345" s="265" t="s">
        <v>725</v>
      </c>
      <c r="C345" s="280">
        <v>187.878867818842</v>
      </c>
      <c r="D345" s="280">
        <v>69.814539999999994</v>
      </c>
      <c r="E345" s="280">
        <v>25.166962821416238</v>
      </c>
      <c r="F345" s="280">
        <v>0</v>
      </c>
      <c r="G345" s="284">
        <v>282.86037064025822</v>
      </c>
      <c r="H345" s="274">
        <v>170.727651755339</v>
      </c>
      <c r="I345" s="272">
        <v>75.405868049999995</v>
      </c>
      <c r="J345" s="272">
        <v>1.478661</v>
      </c>
      <c r="K345" s="423">
        <v>0</v>
      </c>
      <c r="L345" s="423">
        <v>0</v>
      </c>
      <c r="M345" s="423">
        <v>28.874994581431149</v>
      </c>
      <c r="N345" s="423">
        <v>0</v>
      </c>
      <c r="O345" s="423">
        <v>0</v>
      </c>
      <c r="P345" s="423">
        <v>276.48717538677016</v>
      </c>
      <c r="Q345" s="276">
        <f t="shared" si="7"/>
        <v>-2.253124125893724E-2</v>
      </c>
      <c r="R345" s="277"/>
      <c r="S345" s="278"/>
      <c r="U345" s="282"/>
      <c r="V345" s="283"/>
    </row>
    <row r="346" spans="1:22" x14ac:dyDescent="0.25">
      <c r="A346" s="265" t="s">
        <v>726</v>
      </c>
      <c r="B346" s="265" t="s">
        <v>727</v>
      </c>
      <c r="C346" s="280">
        <v>65.881805386785999</v>
      </c>
      <c r="D346" s="280">
        <v>80.315959000000007</v>
      </c>
      <c r="E346" s="280">
        <v>2.4575692949671204</v>
      </c>
      <c r="F346" s="280">
        <v>0</v>
      </c>
      <c r="G346" s="284">
        <v>148.65533368175312</v>
      </c>
      <c r="H346" s="274">
        <v>56.318350483467</v>
      </c>
      <c r="I346" s="272">
        <v>81.61460452</v>
      </c>
      <c r="J346" s="272">
        <v>1.6319520000000001</v>
      </c>
      <c r="K346" s="423">
        <v>0</v>
      </c>
      <c r="L346" s="423">
        <v>0</v>
      </c>
      <c r="M346" s="423">
        <v>3.0754005102556463</v>
      </c>
      <c r="N346" s="423">
        <v>0</v>
      </c>
      <c r="O346" s="423">
        <v>0.46520444781258297</v>
      </c>
      <c r="P346" s="423">
        <v>143.10551196153526</v>
      </c>
      <c r="Q346" s="276">
        <f t="shared" si="7"/>
        <v>-3.733348533661851E-2</v>
      </c>
      <c r="R346" s="277"/>
      <c r="S346" s="278"/>
      <c r="U346" s="282"/>
      <c r="V346" s="283"/>
    </row>
    <row r="347" spans="1:22" x14ac:dyDescent="0.25">
      <c r="A347" s="265" t="s">
        <v>728</v>
      </c>
      <c r="B347" s="265" t="s">
        <v>729</v>
      </c>
      <c r="C347" s="280">
        <v>3.7888312165410003</v>
      </c>
      <c r="D347" s="280">
        <v>6.8364289999999999</v>
      </c>
      <c r="E347" s="280">
        <v>1.2264626572681194</v>
      </c>
      <c r="F347" s="280">
        <v>0</v>
      </c>
      <c r="G347" s="284">
        <v>11.85172287380912</v>
      </c>
      <c r="H347" s="274">
        <v>3.0070938469240005</v>
      </c>
      <c r="I347" s="272">
        <v>7.0446263198399999</v>
      </c>
      <c r="J347" s="272">
        <v>0</v>
      </c>
      <c r="K347" s="423">
        <v>7.8691304160001294E-2</v>
      </c>
      <c r="L347" s="423">
        <v>0</v>
      </c>
      <c r="M347" s="423">
        <v>1.7779585064263739</v>
      </c>
      <c r="N347" s="423">
        <v>0</v>
      </c>
      <c r="O347" s="423">
        <v>7.4439023478156535E-2</v>
      </c>
      <c r="P347" s="423">
        <v>11.982809000828533</v>
      </c>
      <c r="Q347" s="276">
        <f t="shared" si="7"/>
        <v>1.1060512333535666E-2</v>
      </c>
      <c r="R347" s="277"/>
      <c r="S347" s="278"/>
      <c r="U347" s="282"/>
      <c r="V347" s="283"/>
    </row>
    <row r="348" spans="1:22" x14ac:dyDescent="0.25">
      <c r="A348" s="265" t="s">
        <v>730</v>
      </c>
      <c r="B348" s="265" t="s">
        <v>731</v>
      </c>
      <c r="C348" s="280">
        <v>29.053883365823999</v>
      </c>
      <c r="D348" s="280">
        <v>20.265076000000001</v>
      </c>
      <c r="E348" s="280">
        <v>0</v>
      </c>
      <c r="F348" s="280">
        <v>0</v>
      </c>
      <c r="G348" s="284">
        <v>49.318959365824</v>
      </c>
      <c r="H348" s="274">
        <v>27.406803335295997</v>
      </c>
      <c r="I348" s="272">
        <v>20.960123175</v>
      </c>
      <c r="J348" s="272">
        <v>0</v>
      </c>
      <c r="K348" s="423">
        <v>0</v>
      </c>
      <c r="L348" s="423">
        <v>0</v>
      </c>
      <c r="M348" s="423">
        <v>0</v>
      </c>
      <c r="N348" s="423">
        <v>0</v>
      </c>
      <c r="O348" s="423">
        <v>0</v>
      </c>
      <c r="P348" s="423">
        <v>48.366926510295997</v>
      </c>
      <c r="Q348" s="276">
        <f t="shared" si="7"/>
        <v>-1.9303587662227173E-2</v>
      </c>
      <c r="R348" s="277"/>
      <c r="S348" s="278"/>
      <c r="U348" s="282"/>
      <c r="V348" s="283"/>
    </row>
    <row r="349" spans="1:22" x14ac:dyDescent="0.25">
      <c r="A349" s="265" t="s">
        <v>732</v>
      </c>
      <c r="B349" s="265" t="s">
        <v>733</v>
      </c>
      <c r="C349" s="280">
        <v>2.6415010753100003</v>
      </c>
      <c r="D349" s="280">
        <v>4.6533119999999997</v>
      </c>
      <c r="E349" s="280">
        <v>3.6029779183391288</v>
      </c>
      <c r="F349" s="280">
        <v>5.3478585432579967E-2</v>
      </c>
      <c r="G349" s="284">
        <v>10.951269579081709</v>
      </c>
      <c r="H349" s="274">
        <v>2.1047962916979999</v>
      </c>
      <c r="I349" s="272">
        <v>4.8275906040000001</v>
      </c>
      <c r="J349" s="272">
        <v>0</v>
      </c>
      <c r="K349" s="423">
        <v>0</v>
      </c>
      <c r="L349" s="423">
        <v>0</v>
      </c>
      <c r="M349" s="423">
        <v>4.2829446623763054</v>
      </c>
      <c r="N349" s="423">
        <v>0.27774362111759276</v>
      </c>
      <c r="O349" s="423">
        <v>6.0579896075981236E-2</v>
      </c>
      <c r="P349" s="423">
        <v>11.55365507526788</v>
      </c>
      <c r="Q349" s="276">
        <f t="shared" si="7"/>
        <v>5.5005996504442045E-2</v>
      </c>
      <c r="R349" s="277"/>
      <c r="S349" s="278"/>
      <c r="U349" s="282"/>
      <c r="V349" s="283"/>
    </row>
    <row r="350" spans="1:22" x14ac:dyDescent="0.25">
      <c r="A350" s="265" t="s">
        <v>734</v>
      </c>
      <c r="B350" s="265" t="s">
        <v>735</v>
      </c>
      <c r="C350" s="280">
        <v>3.9504742554350001</v>
      </c>
      <c r="D350" s="280">
        <v>5.5501379999999996</v>
      </c>
      <c r="E350" s="280">
        <v>2.8301536586587996</v>
      </c>
      <c r="F350" s="280">
        <v>1.7417024095205463E-3</v>
      </c>
      <c r="G350" s="284">
        <v>12.332507616503319</v>
      </c>
      <c r="H350" s="274">
        <v>3.2514811500470002</v>
      </c>
      <c r="I350" s="272">
        <v>5.6217624610000003</v>
      </c>
      <c r="J350" s="272">
        <v>0</v>
      </c>
      <c r="K350" s="423">
        <v>0</v>
      </c>
      <c r="L350" s="423">
        <v>0</v>
      </c>
      <c r="M350" s="423">
        <v>3.934437541475893</v>
      </c>
      <c r="N350" s="423">
        <v>9.0456157397680002E-3</v>
      </c>
      <c r="O350" s="423">
        <v>4.1861187606878257E-2</v>
      </c>
      <c r="P350" s="423">
        <v>12.858587955869538</v>
      </c>
      <c r="Q350" s="276">
        <f t="shared" si="7"/>
        <v>4.2658018606225756E-2</v>
      </c>
      <c r="R350" s="277"/>
      <c r="S350" s="278"/>
      <c r="U350" s="282"/>
      <c r="V350" s="283"/>
    </row>
    <row r="351" spans="1:22" x14ac:dyDescent="0.25">
      <c r="A351" s="265" t="s">
        <v>736</v>
      </c>
      <c r="B351" s="265" t="s">
        <v>737</v>
      </c>
      <c r="C351" s="280">
        <v>123.92233744237501</v>
      </c>
      <c r="D351" s="280">
        <v>106.475256</v>
      </c>
      <c r="E351" s="280">
        <v>7.2203937523819004</v>
      </c>
      <c r="F351" s="280">
        <v>0</v>
      </c>
      <c r="G351" s="284">
        <v>237.61798719475692</v>
      </c>
      <c r="H351" s="274">
        <v>108.93195151443499</v>
      </c>
      <c r="I351" s="272">
        <v>110.92506388</v>
      </c>
      <c r="J351" s="272">
        <v>2.1753499999999999</v>
      </c>
      <c r="K351" s="423">
        <v>0</v>
      </c>
      <c r="L351" s="423">
        <v>0</v>
      </c>
      <c r="M351" s="423">
        <v>8.8009964779165557</v>
      </c>
      <c r="N351" s="423">
        <v>0</v>
      </c>
      <c r="O351" s="423">
        <v>0</v>
      </c>
      <c r="P351" s="423">
        <v>230.83336187235156</v>
      </c>
      <c r="Q351" s="276">
        <f t="shared" si="7"/>
        <v>-2.8552658839099299E-2</v>
      </c>
      <c r="R351" s="277"/>
      <c r="S351" s="278"/>
      <c r="U351" s="285"/>
      <c r="V351" s="285"/>
    </row>
    <row r="352" spans="1:22" x14ac:dyDescent="0.25">
      <c r="A352" s="265" t="s">
        <v>738</v>
      </c>
      <c r="B352" s="265" t="s">
        <v>739</v>
      </c>
      <c r="C352" s="280">
        <v>128.638131614099</v>
      </c>
      <c r="D352" s="280">
        <v>93.702967000000001</v>
      </c>
      <c r="E352" s="280">
        <v>5.2396301667747398</v>
      </c>
      <c r="F352" s="280">
        <v>0</v>
      </c>
      <c r="G352" s="284">
        <v>227.58072878087373</v>
      </c>
      <c r="H352" s="274">
        <v>114.17981191202801</v>
      </c>
      <c r="I352" s="272">
        <v>99.048376483999988</v>
      </c>
      <c r="J352" s="272">
        <v>1.942561</v>
      </c>
      <c r="K352" s="423">
        <v>0</v>
      </c>
      <c r="L352" s="423">
        <v>0</v>
      </c>
      <c r="M352" s="423">
        <v>6.141752130091958</v>
      </c>
      <c r="N352" s="423">
        <v>0</v>
      </c>
      <c r="O352" s="423">
        <v>0</v>
      </c>
      <c r="P352" s="423">
        <v>221.31250152611997</v>
      </c>
      <c r="Q352" s="276">
        <f t="shared" si="7"/>
        <v>-2.7542873635795107E-2</v>
      </c>
      <c r="R352" s="277"/>
      <c r="S352" s="278"/>
      <c r="U352" s="285"/>
      <c r="V352" s="285"/>
    </row>
    <row r="353" spans="1:22" x14ac:dyDescent="0.25">
      <c r="A353" s="265" t="s">
        <v>740</v>
      </c>
      <c r="B353" s="265" t="s">
        <v>741</v>
      </c>
      <c r="C353" s="280">
        <v>121.89907563227899</v>
      </c>
      <c r="D353" s="280">
        <v>78.956000000000003</v>
      </c>
      <c r="E353" s="280">
        <v>4.784719264482904</v>
      </c>
      <c r="F353" s="280">
        <v>0</v>
      </c>
      <c r="G353" s="284">
        <v>205.63979489676191</v>
      </c>
      <c r="H353" s="274">
        <v>108.68931740787301</v>
      </c>
      <c r="I353" s="272">
        <v>84.471614395999993</v>
      </c>
      <c r="J353" s="272">
        <v>1.6561999999999999</v>
      </c>
      <c r="K353" s="423">
        <v>0</v>
      </c>
      <c r="L353" s="423">
        <v>0</v>
      </c>
      <c r="M353" s="423">
        <v>6.1347176363577756</v>
      </c>
      <c r="N353" s="423">
        <v>0</v>
      </c>
      <c r="O353" s="423">
        <v>0</v>
      </c>
      <c r="P353" s="423">
        <v>200.95184944023077</v>
      </c>
      <c r="Q353" s="276">
        <f t="shared" si="7"/>
        <v>-2.2796878682380783E-2</v>
      </c>
      <c r="R353" s="277"/>
      <c r="S353" s="278"/>
      <c r="U353" s="282"/>
      <c r="V353" s="283"/>
    </row>
    <row r="354" spans="1:22" x14ac:dyDescent="0.25">
      <c r="A354" s="265" t="s">
        <v>742</v>
      </c>
      <c r="B354" s="265" t="s">
        <v>743</v>
      </c>
      <c r="C354" s="280">
        <v>126.212840510977</v>
      </c>
      <c r="D354" s="280">
        <v>46.846234000000003</v>
      </c>
      <c r="E354" s="280">
        <v>9.2709700678947033</v>
      </c>
      <c r="F354" s="280">
        <v>0</v>
      </c>
      <c r="G354" s="284">
        <v>182.33004457887171</v>
      </c>
      <c r="H354" s="274">
        <v>114.59909698686499</v>
      </c>
      <c r="I354" s="272">
        <v>49.80846794</v>
      </c>
      <c r="J354" s="272">
        <v>0.97675199999999995</v>
      </c>
      <c r="K354" s="423">
        <v>0</v>
      </c>
      <c r="L354" s="423">
        <v>0</v>
      </c>
      <c r="M354" s="423">
        <v>13.112362609236113</v>
      </c>
      <c r="N354" s="423">
        <v>0</v>
      </c>
      <c r="O354" s="423">
        <v>0</v>
      </c>
      <c r="P354" s="423">
        <v>178.49667953610111</v>
      </c>
      <c r="Q354" s="276">
        <f t="shared" si="7"/>
        <v>-2.1024319122087243E-2</v>
      </c>
      <c r="R354" s="277"/>
      <c r="S354" s="278"/>
      <c r="U354" s="282"/>
      <c r="V354" s="283"/>
    </row>
    <row r="355" spans="1:22" x14ac:dyDescent="0.25">
      <c r="A355" s="265" t="s">
        <v>744</v>
      </c>
      <c r="B355" s="265" t="s">
        <v>745</v>
      </c>
      <c r="C355" s="280">
        <v>54.495112392766998</v>
      </c>
      <c r="D355" s="280">
        <v>77.345788999999996</v>
      </c>
      <c r="E355" s="280">
        <v>4.5766729492109519</v>
      </c>
      <c r="F355" s="280">
        <v>0</v>
      </c>
      <c r="G355" s="284">
        <v>136.41757434197794</v>
      </c>
      <c r="H355" s="274">
        <v>45.865132860298999</v>
      </c>
      <c r="I355" s="272">
        <v>80.100831880000001</v>
      </c>
      <c r="J355" s="272">
        <v>1.5709109999999999</v>
      </c>
      <c r="K355" s="423">
        <v>0</v>
      </c>
      <c r="L355" s="423">
        <v>0</v>
      </c>
      <c r="M355" s="423">
        <v>5.5752100655678172</v>
      </c>
      <c r="N355" s="423">
        <v>0</v>
      </c>
      <c r="O355" s="423">
        <v>0.65674577634177689</v>
      </c>
      <c r="P355" s="423">
        <v>133.76883158220861</v>
      </c>
      <c r="Q355" s="276">
        <f t="shared" si="7"/>
        <v>-1.9416433495066721E-2</v>
      </c>
      <c r="R355" s="277"/>
      <c r="S355" s="278"/>
      <c r="U355" s="282"/>
      <c r="V355" s="283"/>
    </row>
    <row r="356" spans="1:22" x14ac:dyDescent="0.25">
      <c r="A356" s="265" t="s">
        <v>746</v>
      </c>
      <c r="B356" s="265" t="s">
        <v>747</v>
      </c>
      <c r="C356" s="280">
        <v>5.710694549296</v>
      </c>
      <c r="D356" s="280">
        <v>7.4658819999999997</v>
      </c>
      <c r="E356" s="280">
        <v>1.6331407339876198</v>
      </c>
      <c r="F356" s="280">
        <v>0</v>
      </c>
      <c r="G356" s="284">
        <v>14.80971728328362</v>
      </c>
      <c r="H356" s="274">
        <v>4.7412479585970004</v>
      </c>
      <c r="I356" s="272">
        <v>7.7713588982399999</v>
      </c>
      <c r="J356" s="272">
        <v>0</v>
      </c>
      <c r="K356" s="423">
        <v>0.10701641376000051</v>
      </c>
      <c r="L356" s="423">
        <v>0</v>
      </c>
      <c r="M356" s="423">
        <v>2.2648227729956947</v>
      </c>
      <c r="N356" s="423">
        <v>0</v>
      </c>
      <c r="O356" s="423">
        <v>3.9596759249428765E-2</v>
      </c>
      <c r="P356" s="423">
        <v>14.924042802842125</v>
      </c>
      <c r="Q356" s="276">
        <f t="shared" si="7"/>
        <v>7.7196287661447371E-3</v>
      </c>
      <c r="R356" s="277"/>
      <c r="S356" s="278"/>
      <c r="U356" s="282"/>
      <c r="V356" s="283"/>
    </row>
    <row r="357" spans="1:22" x14ac:dyDescent="0.25">
      <c r="A357" s="265" t="s">
        <v>748</v>
      </c>
      <c r="B357" s="265" t="s">
        <v>749</v>
      </c>
      <c r="C357" s="280">
        <v>117.342950185503</v>
      </c>
      <c r="D357" s="280">
        <v>227.399933</v>
      </c>
      <c r="E357" s="280">
        <v>2.3127722467251886</v>
      </c>
      <c r="F357" s="280">
        <v>0</v>
      </c>
      <c r="G357" s="284">
        <v>347.05565543222815</v>
      </c>
      <c r="H357" s="274">
        <v>96.162112635992003</v>
      </c>
      <c r="I357" s="272">
        <v>236.61954669740001</v>
      </c>
      <c r="J357" s="272">
        <v>4.6239200266000013</v>
      </c>
      <c r="K357" s="423">
        <v>0</v>
      </c>
      <c r="L357" s="423">
        <v>0</v>
      </c>
      <c r="M357" s="423">
        <v>3.0134942449656688</v>
      </c>
      <c r="N357" s="423">
        <v>0</v>
      </c>
      <c r="O357" s="423">
        <v>2.9897054036438675</v>
      </c>
      <c r="P357" s="423">
        <v>343.40877900860153</v>
      </c>
      <c r="Q357" s="276">
        <f t="shared" si="7"/>
        <v>-1.0508044939030792E-2</v>
      </c>
      <c r="R357" s="277"/>
      <c r="S357" s="278"/>
      <c r="U357" s="282"/>
      <c r="V357" s="283"/>
    </row>
    <row r="358" spans="1:22" x14ac:dyDescent="0.25">
      <c r="A358" s="265" t="s">
        <v>750</v>
      </c>
      <c r="B358" s="265" t="s">
        <v>751</v>
      </c>
      <c r="C358" s="280">
        <v>4.8313180501610002</v>
      </c>
      <c r="D358" s="280">
        <v>7.6962200000000003</v>
      </c>
      <c r="E358" s="280">
        <v>3.2884010894230489</v>
      </c>
      <c r="F358" s="280">
        <v>0</v>
      </c>
      <c r="G358" s="284">
        <v>15.815939139584049</v>
      </c>
      <c r="H358" s="274">
        <v>3.9096234804719998</v>
      </c>
      <c r="I358" s="272">
        <v>7.8236646480000003</v>
      </c>
      <c r="J358" s="272">
        <v>0</v>
      </c>
      <c r="K358" s="423">
        <v>0</v>
      </c>
      <c r="L358" s="423">
        <v>0</v>
      </c>
      <c r="M358" s="423">
        <v>3.5153983669206945</v>
      </c>
      <c r="N358" s="423">
        <v>0</v>
      </c>
      <c r="O358" s="423">
        <v>9.2587237842543954E-2</v>
      </c>
      <c r="P358" s="423">
        <v>15.341273733235239</v>
      </c>
      <c r="Q358" s="276">
        <f t="shared" si="7"/>
        <v>-3.0011838194345386E-2</v>
      </c>
      <c r="R358" s="277"/>
      <c r="S358" s="278"/>
      <c r="U358" s="282"/>
      <c r="V358" s="283"/>
    </row>
    <row r="359" spans="1:22" x14ac:dyDescent="0.25">
      <c r="A359" s="265" t="s">
        <v>752</v>
      </c>
      <c r="B359" s="265" t="s">
        <v>753</v>
      </c>
      <c r="C359" s="280">
        <v>6.5807982941429994</v>
      </c>
      <c r="D359" s="280">
        <v>5.1293405500000002</v>
      </c>
      <c r="E359" s="280">
        <v>1.5437857102113812</v>
      </c>
      <c r="F359" s="280">
        <v>0</v>
      </c>
      <c r="G359" s="284">
        <v>13.253924554354381</v>
      </c>
      <c r="H359" s="274">
        <v>5.7192425954499999</v>
      </c>
      <c r="I359" s="272">
        <v>5.3242147292399986</v>
      </c>
      <c r="J359" s="272">
        <v>0</v>
      </c>
      <c r="K359" s="423">
        <v>7.0765322760000762E-2</v>
      </c>
      <c r="L359" s="423">
        <v>0</v>
      </c>
      <c r="M359" s="423">
        <v>1.7085562343451479</v>
      </c>
      <c r="N359" s="423">
        <v>0</v>
      </c>
      <c r="O359" s="423">
        <v>0</v>
      </c>
      <c r="P359" s="423">
        <v>12.822778881795148</v>
      </c>
      <c r="Q359" s="276">
        <f t="shared" si="7"/>
        <v>-3.2529660991437059E-2</v>
      </c>
      <c r="R359" s="277"/>
      <c r="S359" s="278"/>
      <c r="U359" s="282"/>
      <c r="V359" s="283"/>
    </row>
    <row r="360" spans="1:22" x14ac:dyDescent="0.25">
      <c r="A360" s="265" t="s">
        <v>754</v>
      </c>
      <c r="B360" s="265" t="s">
        <v>755</v>
      </c>
      <c r="C360" s="280">
        <v>3.4831425254719997</v>
      </c>
      <c r="D360" s="280">
        <v>8.5539000000000005</v>
      </c>
      <c r="E360" s="280">
        <v>1.6683735783757259</v>
      </c>
      <c r="F360" s="280">
        <v>0</v>
      </c>
      <c r="G360" s="284">
        <v>13.705416103847725</v>
      </c>
      <c r="H360" s="274">
        <v>2.5975354184400001</v>
      </c>
      <c r="I360" s="272">
        <v>8.8595238223799981</v>
      </c>
      <c r="J360" s="272">
        <v>0</v>
      </c>
      <c r="K360" s="423">
        <v>9.4513346619999675E-2</v>
      </c>
      <c r="L360" s="423">
        <v>0</v>
      </c>
      <c r="M360" s="423">
        <v>2.2337799564568384</v>
      </c>
      <c r="N360" s="423">
        <v>0</v>
      </c>
      <c r="O360" s="423">
        <v>0.15262374292273226</v>
      </c>
      <c r="P360" s="423">
        <v>13.937976286819566</v>
      </c>
      <c r="Q360" s="276">
        <f t="shared" si="7"/>
        <v>1.6968487582551539E-2</v>
      </c>
      <c r="R360" s="277"/>
      <c r="S360" s="278"/>
      <c r="U360" s="282"/>
      <c r="V360" s="283"/>
    </row>
    <row r="361" spans="1:22" x14ac:dyDescent="0.25">
      <c r="A361" s="265" t="s">
        <v>756</v>
      </c>
      <c r="B361" s="265" t="s">
        <v>757</v>
      </c>
      <c r="C361" s="280">
        <v>5.0727572885149996</v>
      </c>
      <c r="D361" s="280">
        <v>10.6532</v>
      </c>
      <c r="E361" s="280">
        <v>4.3393192176822231</v>
      </c>
      <c r="F361" s="280">
        <v>3.9528063917873293E-2</v>
      </c>
      <c r="G361" s="284">
        <v>20.104804570115096</v>
      </c>
      <c r="H361" s="274">
        <v>3.9157438850880002</v>
      </c>
      <c r="I361" s="272">
        <v>11.164613520000001</v>
      </c>
      <c r="J361" s="272">
        <v>0</v>
      </c>
      <c r="K361" s="423">
        <v>0</v>
      </c>
      <c r="L361" s="423">
        <v>0</v>
      </c>
      <c r="M361" s="423">
        <v>5.0862641920835907</v>
      </c>
      <c r="N361" s="423">
        <v>0.20529091260572907</v>
      </c>
      <c r="O361" s="423">
        <v>0.16679735217435304</v>
      </c>
      <c r="P361" s="423">
        <v>20.538709861951673</v>
      </c>
      <c r="Q361" s="276">
        <f t="shared" si="7"/>
        <v>2.1582169094125803E-2</v>
      </c>
      <c r="R361" s="277"/>
      <c r="S361" s="278"/>
      <c r="U361" s="282"/>
      <c r="V361" s="283"/>
    </row>
    <row r="362" spans="1:22" x14ac:dyDescent="0.25">
      <c r="A362" s="265" t="s">
        <v>758</v>
      </c>
      <c r="B362" s="265" t="s">
        <v>759</v>
      </c>
      <c r="C362" s="280">
        <v>3.9697925125819999</v>
      </c>
      <c r="D362" s="280">
        <v>3.0429349999999999</v>
      </c>
      <c r="E362" s="280">
        <v>1.0081524546559564</v>
      </c>
      <c r="F362" s="280">
        <v>0</v>
      </c>
      <c r="G362" s="284">
        <v>8.0208799672379563</v>
      </c>
      <c r="H362" s="274">
        <v>3.4538417454659998</v>
      </c>
      <c r="I362" s="272">
        <v>3.1426665119999999</v>
      </c>
      <c r="J362" s="272">
        <v>0</v>
      </c>
      <c r="K362" s="423">
        <v>5.2726687999999911E-2</v>
      </c>
      <c r="L362" s="423">
        <v>0</v>
      </c>
      <c r="M362" s="423">
        <v>1.4624410918373039</v>
      </c>
      <c r="N362" s="423">
        <v>0</v>
      </c>
      <c r="O362" s="423">
        <v>0</v>
      </c>
      <c r="P362" s="423">
        <v>8.1116760373033046</v>
      </c>
      <c r="Q362" s="276">
        <f t="shared" si="7"/>
        <v>1.1319963699271574E-2</v>
      </c>
      <c r="R362" s="277"/>
      <c r="S362" s="278"/>
      <c r="U362" s="282"/>
      <c r="V362" s="283"/>
    </row>
    <row r="363" spans="1:22" x14ac:dyDescent="0.25">
      <c r="A363" s="265" t="s">
        <v>760</v>
      </c>
      <c r="B363" s="265" t="s">
        <v>761</v>
      </c>
      <c r="C363" s="280">
        <v>4.8948909036090003</v>
      </c>
      <c r="D363" s="280">
        <v>7.662344</v>
      </c>
      <c r="E363" s="280">
        <v>1.7350919696662215</v>
      </c>
      <c r="F363" s="280">
        <v>0</v>
      </c>
      <c r="G363" s="284">
        <v>14.292326873275222</v>
      </c>
      <c r="H363" s="274">
        <v>3.971011433068</v>
      </c>
      <c r="I363" s="272">
        <v>7.7602163610000003</v>
      </c>
      <c r="J363" s="272">
        <v>0</v>
      </c>
      <c r="K363" s="423">
        <v>0</v>
      </c>
      <c r="L363" s="423">
        <v>0</v>
      </c>
      <c r="M363" s="423">
        <v>2.249326803141138</v>
      </c>
      <c r="N363" s="423">
        <v>0</v>
      </c>
      <c r="O363" s="423">
        <v>7.8241716802356601E-2</v>
      </c>
      <c r="P363" s="423">
        <v>14.058796314011495</v>
      </c>
      <c r="Q363" s="276">
        <f t="shared" si="7"/>
        <v>-1.633957586713175E-2</v>
      </c>
      <c r="R363" s="277"/>
      <c r="S363" s="278"/>
      <c r="U363" s="282"/>
      <c r="V363" s="283"/>
    </row>
    <row r="364" spans="1:22" x14ac:dyDescent="0.25">
      <c r="A364" s="265" t="s">
        <v>762</v>
      </c>
      <c r="B364" s="265" t="s">
        <v>763</v>
      </c>
      <c r="C364" s="280">
        <v>33.534843543019001</v>
      </c>
      <c r="D364" s="280">
        <v>78.438209999999998</v>
      </c>
      <c r="E364" s="280">
        <v>3.115569118255316</v>
      </c>
      <c r="F364" s="280">
        <v>0</v>
      </c>
      <c r="G364" s="284">
        <v>115.08862266127433</v>
      </c>
      <c r="H364" s="274">
        <v>26.094750398473998</v>
      </c>
      <c r="I364" s="272">
        <v>80.698739204999981</v>
      </c>
      <c r="J364" s="272">
        <v>1.5825622800000001</v>
      </c>
      <c r="K364" s="423">
        <v>0</v>
      </c>
      <c r="L364" s="423">
        <v>0</v>
      </c>
      <c r="M364" s="423">
        <v>3.9918757677924082</v>
      </c>
      <c r="N364" s="423">
        <v>0</v>
      </c>
      <c r="O364" s="423">
        <v>1.3895324628828214</v>
      </c>
      <c r="P364" s="423">
        <v>113.75746011414921</v>
      </c>
      <c r="Q364" s="276">
        <f t="shared" si="7"/>
        <v>-1.1566413050601576E-2</v>
      </c>
      <c r="R364" s="277"/>
      <c r="S364" s="278"/>
      <c r="U364" s="282"/>
      <c r="V364" s="283"/>
    </row>
    <row r="365" spans="1:22" x14ac:dyDescent="0.25">
      <c r="A365" s="265" t="s">
        <v>764</v>
      </c>
      <c r="B365" s="265" t="s">
        <v>765</v>
      </c>
      <c r="C365" s="280">
        <v>2.6228734660850002</v>
      </c>
      <c r="D365" s="280">
        <v>4.0546439999999997</v>
      </c>
      <c r="E365" s="280">
        <v>1.5026811903118626</v>
      </c>
      <c r="F365" s="280">
        <v>8.8859931393869829E-2</v>
      </c>
      <c r="G365" s="284">
        <v>8.2690585877907328</v>
      </c>
      <c r="H365" s="274">
        <v>2.1315852686079997</v>
      </c>
      <c r="I365" s="272">
        <v>4.1944880905200002</v>
      </c>
      <c r="J365" s="272">
        <v>0</v>
      </c>
      <c r="K365" s="423">
        <v>1.6422135480000009E-2</v>
      </c>
      <c r="L365" s="423">
        <v>0</v>
      </c>
      <c r="M365" s="423">
        <v>1.7487730724014499</v>
      </c>
      <c r="N365" s="423">
        <v>0.46149835336816275</v>
      </c>
      <c r="O365" s="423">
        <v>3.0803292576005201E-2</v>
      </c>
      <c r="P365" s="423">
        <v>8.5835702129536173</v>
      </c>
      <c r="Q365" s="276">
        <f t="shared" si="7"/>
        <v>3.8034755930652198E-2</v>
      </c>
      <c r="R365" s="277"/>
      <c r="S365" s="278"/>
      <c r="U365" s="282"/>
      <c r="V365" s="283"/>
    </row>
    <row r="366" spans="1:22" x14ac:dyDescent="0.25">
      <c r="A366" s="265" t="s">
        <v>766</v>
      </c>
      <c r="B366" s="265" t="s">
        <v>767</v>
      </c>
      <c r="C366" s="280">
        <v>4.6972264941589996</v>
      </c>
      <c r="D366" s="280">
        <v>5.2590173099999999</v>
      </c>
      <c r="E366" s="280">
        <v>1.9460391943673983</v>
      </c>
      <c r="F366" s="280">
        <v>9.2244185966084802E-2</v>
      </c>
      <c r="G366" s="284">
        <v>11.994527184492481</v>
      </c>
      <c r="H366" s="274">
        <v>3.964711012959</v>
      </c>
      <c r="I366" s="272">
        <v>5.4105018210000004</v>
      </c>
      <c r="J366" s="272">
        <v>0</v>
      </c>
      <c r="K366" s="423">
        <v>9.8320729000000051E-2</v>
      </c>
      <c r="L366" s="423">
        <v>0</v>
      </c>
      <c r="M366" s="423">
        <v>2.2899901135238308</v>
      </c>
      <c r="N366" s="423">
        <v>0.47907464324321464</v>
      </c>
      <c r="O366" s="423">
        <v>0</v>
      </c>
      <c r="P366" s="423">
        <v>12.242598319726046</v>
      </c>
      <c r="Q366" s="276">
        <f t="shared" si="7"/>
        <v>2.0682027012643767E-2</v>
      </c>
      <c r="R366" s="277"/>
      <c r="S366" s="278"/>
      <c r="U366" s="282"/>
      <c r="V366" s="283"/>
    </row>
    <row r="367" spans="1:22" x14ac:dyDescent="0.25">
      <c r="A367" s="265" t="s">
        <v>768</v>
      </c>
      <c r="B367" s="265" t="s">
        <v>769</v>
      </c>
      <c r="C367" s="280">
        <v>5.464865161184</v>
      </c>
      <c r="D367" s="280">
        <v>6.1650024800000001</v>
      </c>
      <c r="E367" s="280">
        <v>1.3786526033800386</v>
      </c>
      <c r="F367" s="280">
        <v>0</v>
      </c>
      <c r="G367" s="284">
        <v>13.008520244564037</v>
      </c>
      <c r="H367" s="274">
        <v>4.6092153626570003</v>
      </c>
      <c r="I367" s="272">
        <v>6.3537619600000008</v>
      </c>
      <c r="J367" s="272">
        <v>0</v>
      </c>
      <c r="K367" s="423">
        <v>0</v>
      </c>
      <c r="L367" s="423">
        <v>0</v>
      </c>
      <c r="M367" s="423">
        <v>1.721183243589024</v>
      </c>
      <c r="N367" s="423">
        <v>0</v>
      </c>
      <c r="O367" s="423">
        <v>7.2245413866106802E-3</v>
      </c>
      <c r="P367" s="423">
        <v>12.691385107632636</v>
      </c>
      <c r="Q367" s="276">
        <f t="shared" si="7"/>
        <v>-2.4379032431757541E-2</v>
      </c>
      <c r="R367" s="277"/>
      <c r="S367" s="278"/>
      <c r="U367" s="282"/>
      <c r="V367" s="283"/>
    </row>
    <row r="368" spans="1:22" x14ac:dyDescent="0.25">
      <c r="A368" s="265" t="s">
        <v>770</v>
      </c>
      <c r="B368" s="265" t="s">
        <v>771</v>
      </c>
      <c r="C368" s="280">
        <v>4.9124143396479996</v>
      </c>
      <c r="D368" s="280">
        <v>5.4004000000000003</v>
      </c>
      <c r="E368" s="280">
        <v>1.9953886515756958</v>
      </c>
      <c r="F368" s="280">
        <v>9.0751463886061992E-2</v>
      </c>
      <c r="G368" s="284">
        <v>12.398954455109756</v>
      </c>
      <c r="H368" s="274">
        <v>4.1536647004939997</v>
      </c>
      <c r="I368" s="272">
        <v>5.6361634671600003</v>
      </c>
      <c r="J368" s="272">
        <v>0</v>
      </c>
      <c r="K368" s="423">
        <v>3.2436555839999916E-2</v>
      </c>
      <c r="L368" s="423">
        <v>0</v>
      </c>
      <c r="M368" s="423">
        <v>2.4869285304122664</v>
      </c>
      <c r="N368" s="423">
        <v>0.47132211889212844</v>
      </c>
      <c r="O368" s="423">
        <v>0</v>
      </c>
      <c r="P368" s="423">
        <v>12.780515372798394</v>
      </c>
      <c r="Q368" s="276">
        <f t="shared" si="7"/>
        <v>3.0773636524763059E-2</v>
      </c>
      <c r="R368" s="277"/>
      <c r="S368" s="278"/>
      <c r="U368" s="282"/>
      <c r="V368" s="283"/>
    </row>
    <row r="369" spans="1:22" x14ac:dyDescent="0.25">
      <c r="A369" s="265" t="s">
        <v>772</v>
      </c>
      <c r="B369" s="265" t="s">
        <v>773</v>
      </c>
      <c r="C369" s="280">
        <v>61.943468096314994</v>
      </c>
      <c r="D369" s="280">
        <v>36.211269999999999</v>
      </c>
      <c r="E369" s="280">
        <v>0</v>
      </c>
      <c r="F369" s="280">
        <v>0</v>
      </c>
      <c r="G369" s="284">
        <v>98.154738096314986</v>
      </c>
      <c r="H369" s="274">
        <v>58.665444571508999</v>
      </c>
      <c r="I369" s="272">
        <v>37.875691684999993</v>
      </c>
      <c r="J369" s="272">
        <v>0</v>
      </c>
      <c r="K369" s="423">
        <v>0</v>
      </c>
      <c r="L369" s="423">
        <v>0</v>
      </c>
      <c r="M369" s="423">
        <v>0</v>
      </c>
      <c r="N369" s="423">
        <v>0</v>
      </c>
      <c r="O369" s="423">
        <v>0</v>
      </c>
      <c r="P369" s="423">
        <v>96.541136256509006</v>
      </c>
      <c r="Q369" s="276">
        <f t="shared" si="7"/>
        <v>-1.6439367789078285E-2</v>
      </c>
      <c r="R369" s="277"/>
      <c r="S369" s="278"/>
      <c r="U369" s="282"/>
      <c r="V369" s="283"/>
    </row>
    <row r="370" spans="1:22" x14ac:dyDescent="0.25">
      <c r="A370" s="265" t="s">
        <v>774</v>
      </c>
      <c r="B370" s="265" t="s">
        <v>775</v>
      </c>
      <c r="C370" s="280">
        <v>3.5283820310120002</v>
      </c>
      <c r="D370" s="280">
        <v>3.3611810000000002</v>
      </c>
      <c r="E370" s="280">
        <v>1.8378186809385721</v>
      </c>
      <c r="F370" s="280">
        <v>2.4294041584600638E-2</v>
      </c>
      <c r="G370" s="284">
        <v>8.7516757535351744</v>
      </c>
      <c r="H370" s="274">
        <v>3.0214929034120002</v>
      </c>
      <c r="I370" s="272">
        <v>3.4563970511999997</v>
      </c>
      <c r="J370" s="272">
        <v>0</v>
      </c>
      <c r="K370" s="423">
        <v>0.13978750880000015</v>
      </c>
      <c r="L370" s="423">
        <v>0</v>
      </c>
      <c r="M370" s="423">
        <v>2.2450575359016773</v>
      </c>
      <c r="N370" s="423">
        <v>0.1261722804877646</v>
      </c>
      <c r="O370" s="423">
        <v>0</v>
      </c>
      <c r="P370" s="423">
        <v>8.9889072798014436</v>
      </c>
      <c r="Q370" s="276">
        <f t="shared" si="7"/>
        <v>2.7106983044983268E-2</v>
      </c>
      <c r="R370" s="277"/>
      <c r="S370" s="278"/>
      <c r="U370" s="282"/>
      <c r="V370" s="283"/>
    </row>
    <row r="371" spans="1:22" x14ac:dyDescent="0.25">
      <c r="A371" s="265" t="s">
        <v>776</v>
      </c>
      <c r="B371" s="265" t="s">
        <v>777</v>
      </c>
      <c r="C371" s="280">
        <v>1.9318780451219999</v>
      </c>
      <c r="D371" s="280">
        <v>1.8855839999999999</v>
      </c>
      <c r="E371" s="280">
        <v>0.57458719744891729</v>
      </c>
      <c r="F371" s="280">
        <v>4.0903224484256366E-2</v>
      </c>
      <c r="G371" s="284">
        <v>4.4329524670551734</v>
      </c>
      <c r="H371" s="274">
        <v>1.651014077845</v>
      </c>
      <c r="I371" s="272">
        <v>1.9329305184000001</v>
      </c>
      <c r="J371" s="272">
        <v>0</v>
      </c>
      <c r="K371" s="423">
        <v>5.3237721599999691E-2</v>
      </c>
      <c r="L371" s="423">
        <v>0</v>
      </c>
      <c r="M371" s="423">
        <v>0.71605968563254585</v>
      </c>
      <c r="N371" s="423">
        <v>0.21243287554726695</v>
      </c>
      <c r="O371" s="423">
        <v>0</v>
      </c>
      <c r="P371" s="423">
        <v>4.5656748790248116</v>
      </c>
      <c r="Q371" s="276">
        <f t="shared" si="7"/>
        <v>2.9939958291004709E-2</v>
      </c>
      <c r="R371" s="277"/>
      <c r="S371" s="278"/>
      <c r="U371" s="282"/>
      <c r="V371" s="283"/>
    </row>
    <row r="372" spans="1:22" x14ac:dyDescent="0.25">
      <c r="A372" s="265" t="s">
        <v>778</v>
      </c>
      <c r="B372" s="265" t="s">
        <v>779</v>
      </c>
      <c r="C372" s="280">
        <v>157.320748456183</v>
      </c>
      <c r="D372" s="280">
        <v>360.78638999999998</v>
      </c>
      <c r="E372" s="280">
        <v>4.0471007967031341</v>
      </c>
      <c r="F372" s="280">
        <v>0</v>
      </c>
      <c r="G372" s="284">
        <v>522.1542392528861</v>
      </c>
      <c r="H372" s="274">
        <v>125.614422868811</v>
      </c>
      <c r="I372" s="272">
        <v>374.91075028200004</v>
      </c>
      <c r="J372" s="272">
        <v>7.3547880000000001</v>
      </c>
      <c r="K372" s="423">
        <v>0</v>
      </c>
      <c r="L372" s="423">
        <v>0</v>
      </c>
      <c r="M372" s="423">
        <v>5.3575072203645764</v>
      </c>
      <c r="N372" s="423">
        <v>0</v>
      </c>
      <c r="O372" s="423">
        <v>6.1737849730193695</v>
      </c>
      <c r="P372" s="423">
        <v>519.41125334419496</v>
      </c>
      <c r="Q372" s="276">
        <f t="shared" si="7"/>
        <v>-5.2532100718283292E-3</v>
      </c>
      <c r="R372" s="277"/>
      <c r="S372" s="278"/>
      <c r="U372" s="282"/>
      <c r="V372" s="283"/>
    </row>
    <row r="373" spans="1:22" x14ac:dyDescent="0.25">
      <c r="A373" s="265" t="s">
        <v>780</v>
      </c>
      <c r="B373" s="265" t="s">
        <v>781</v>
      </c>
      <c r="C373" s="280">
        <v>45.849531066388003</v>
      </c>
      <c r="D373" s="280">
        <v>35.438406999999998</v>
      </c>
      <c r="E373" s="280">
        <v>0</v>
      </c>
      <c r="F373" s="280">
        <v>0</v>
      </c>
      <c r="G373" s="284">
        <v>81.287938066387994</v>
      </c>
      <c r="H373" s="274">
        <v>43.134799424976002</v>
      </c>
      <c r="I373" s="272">
        <v>36.901801040999992</v>
      </c>
      <c r="J373" s="272">
        <v>0</v>
      </c>
      <c r="K373" s="423">
        <v>0</v>
      </c>
      <c r="L373" s="423">
        <v>0</v>
      </c>
      <c r="M373" s="423">
        <v>0</v>
      </c>
      <c r="N373" s="423">
        <v>0</v>
      </c>
      <c r="O373" s="423">
        <v>0</v>
      </c>
      <c r="P373" s="423">
        <v>80.036600465976008</v>
      </c>
      <c r="Q373" s="276">
        <f t="shared" si="7"/>
        <v>-1.5393890288987522E-2</v>
      </c>
      <c r="R373" s="277"/>
      <c r="S373" s="278"/>
      <c r="U373" s="282"/>
      <c r="V373" s="283"/>
    </row>
    <row r="374" spans="1:22" x14ac:dyDescent="0.25">
      <c r="A374" s="265" t="s">
        <v>782</v>
      </c>
      <c r="B374" s="265" t="s">
        <v>783</v>
      </c>
      <c r="C374" s="280">
        <v>154.11065587198399</v>
      </c>
      <c r="D374" s="280">
        <v>46.075541600000001</v>
      </c>
      <c r="E374" s="280">
        <v>10.757235584879741</v>
      </c>
      <c r="F374" s="280">
        <v>0</v>
      </c>
      <c r="G374" s="284">
        <v>210.94343305686374</v>
      </c>
      <c r="H374" s="274">
        <v>140.567887932384</v>
      </c>
      <c r="I374" s="272">
        <v>48.114006901000003</v>
      </c>
      <c r="J374" s="272">
        <v>0.94571799999999995</v>
      </c>
      <c r="K374" s="423">
        <v>0</v>
      </c>
      <c r="L374" s="423">
        <v>0</v>
      </c>
      <c r="M374" s="423">
        <v>13.370817485888054</v>
      </c>
      <c r="N374" s="423">
        <v>0</v>
      </c>
      <c r="O374" s="423">
        <v>0</v>
      </c>
      <c r="P374" s="423">
        <v>202.99843031927207</v>
      </c>
      <c r="Q374" s="276">
        <f t="shared" si="7"/>
        <v>-3.7664138780987511E-2</v>
      </c>
      <c r="R374" s="277"/>
      <c r="S374" s="278"/>
      <c r="U374" s="282"/>
      <c r="V374" s="283"/>
    </row>
    <row r="375" spans="1:22" x14ac:dyDescent="0.25">
      <c r="A375" s="265" t="s">
        <v>784</v>
      </c>
      <c r="B375" s="265" t="s">
        <v>785</v>
      </c>
      <c r="C375" s="280">
        <v>3.2752058316859998</v>
      </c>
      <c r="D375" s="280">
        <v>5.7846770000000003</v>
      </c>
      <c r="E375" s="280">
        <v>1.0453410496870916</v>
      </c>
      <c r="F375" s="280">
        <v>0</v>
      </c>
      <c r="G375" s="284">
        <v>10.105223881373092</v>
      </c>
      <c r="H375" s="274">
        <v>2.6086387237239999</v>
      </c>
      <c r="I375" s="272">
        <v>5.9515275440000011</v>
      </c>
      <c r="J375" s="272">
        <v>0</v>
      </c>
      <c r="K375" s="423">
        <v>0</v>
      </c>
      <c r="L375" s="423">
        <v>0</v>
      </c>
      <c r="M375" s="423">
        <v>1.2193876627884765</v>
      </c>
      <c r="N375" s="423">
        <v>0</v>
      </c>
      <c r="O375" s="423">
        <v>6.5867918040506568E-2</v>
      </c>
      <c r="P375" s="423">
        <v>9.8454218485529843</v>
      </c>
      <c r="Q375" s="276">
        <f t="shared" si="7"/>
        <v>-2.5709676091293709E-2</v>
      </c>
      <c r="R375" s="277"/>
      <c r="S375" s="278"/>
      <c r="U375" s="282"/>
      <c r="V375" s="283"/>
    </row>
    <row r="376" spans="1:22" x14ac:dyDescent="0.25">
      <c r="A376" s="265" t="s">
        <v>786</v>
      </c>
      <c r="B376" s="265" t="s">
        <v>787</v>
      </c>
      <c r="C376" s="280">
        <v>123.25199324769301</v>
      </c>
      <c r="D376" s="280">
        <v>101.602515</v>
      </c>
      <c r="E376" s="280">
        <v>4.164735365923673</v>
      </c>
      <c r="F376" s="280">
        <v>0</v>
      </c>
      <c r="G376" s="284">
        <v>229.01924361361665</v>
      </c>
      <c r="H376" s="274">
        <v>108.59322070082099</v>
      </c>
      <c r="I376" s="272">
        <v>102.42986094000001</v>
      </c>
      <c r="J376" s="272">
        <v>2.0483566399999997</v>
      </c>
      <c r="K376" s="423">
        <v>0</v>
      </c>
      <c r="L376" s="423">
        <v>0</v>
      </c>
      <c r="M376" s="423">
        <v>4.8790725936206965</v>
      </c>
      <c r="N376" s="423">
        <v>0</v>
      </c>
      <c r="O376" s="423">
        <v>0</v>
      </c>
      <c r="P376" s="423">
        <v>217.9505108744417</v>
      </c>
      <c r="Q376" s="276">
        <f t="shared" si="7"/>
        <v>-4.8331016051425091E-2</v>
      </c>
      <c r="R376" s="277"/>
      <c r="S376" s="278"/>
      <c r="U376" s="282"/>
      <c r="V376" s="283"/>
    </row>
    <row r="377" spans="1:22" x14ac:dyDescent="0.25">
      <c r="A377" s="265" t="s">
        <v>788</v>
      </c>
      <c r="B377" s="265" t="s">
        <v>789</v>
      </c>
      <c r="C377" s="280">
        <v>108.55219807197399</v>
      </c>
      <c r="D377" s="280">
        <v>208.842985</v>
      </c>
      <c r="E377" s="280">
        <v>14.451387975809094</v>
      </c>
      <c r="F377" s="280">
        <v>0.63455819637987598</v>
      </c>
      <c r="G377" s="284">
        <v>332.48112924416296</v>
      </c>
      <c r="H377" s="274">
        <v>87.705226814116998</v>
      </c>
      <c r="I377" s="272">
        <v>220.40108825999999</v>
      </c>
      <c r="J377" s="272">
        <v>4.3220291</v>
      </c>
      <c r="K377" s="423">
        <v>0</v>
      </c>
      <c r="L377" s="423">
        <v>0</v>
      </c>
      <c r="M377" s="423">
        <v>18.003555878290459</v>
      </c>
      <c r="N377" s="423">
        <v>3.2956086973277432</v>
      </c>
      <c r="O377" s="423">
        <v>3.0174475100978491</v>
      </c>
      <c r="P377" s="423">
        <v>336.74495625983303</v>
      </c>
      <c r="Q377" s="276">
        <f t="shared" si="7"/>
        <v>1.2824267727203464E-2</v>
      </c>
      <c r="R377" s="277"/>
      <c r="S377" s="278"/>
      <c r="U377" s="282"/>
      <c r="V377" s="283"/>
    </row>
    <row r="378" spans="1:22" x14ac:dyDescent="0.25">
      <c r="A378" s="265" t="s">
        <v>792</v>
      </c>
      <c r="B378" s="265" t="s">
        <v>793</v>
      </c>
      <c r="C378" s="280">
        <v>3.8155641745130002</v>
      </c>
      <c r="D378" s="280">
        <v>6.6725880000000002</v>
      </c>
      <c r="E378" s="280">
        <v>2.8368278849083253</v>
      </c>
      <c r="F378" s="280">
        <v>8.8615675510868661E-3</v>
      </c>
      <c r="G378" s="284">
        <v>13.333841626972413</v>
      </c>
      <c r="H378" s="274">
        <v>3.0439143206779997</v>
      </c>
      <c r="I378" s="272">
        <v>6.8624340096000003</v>
      </c>
      <c r="J378" s="272">
        <v>0</v>
      </c>
      <c r="K378" s="423">
        <v>9.9150118399999543E-2</v>
      </c>
      <c r="L378" s="423">
        <v>0</v>
      </c>
      <c r="M378" s="423">
        <v>3.28832933324875</v>
      </c>
      <c r="N378" s="423">
        <v>4.602297986209631E-2</v>
      </c>
      <c r="O378" s="423">
        <v>9.2100317195127165E-2</v>
      </c>
      <c r="P378" s="423">
        <v>13.431951078983973</v>
      </c>
      <c r="Q378" s="276">
        <f t="shared" si="7"/>
        <v>7.3579284017517566E-3</v>
      </c>
      <c r="R378" s="277"/>
      <c r="S378" s="278"/>
      <c r="U378" s="282"/>
      <c r="V378" s="283"/>
    </row>
    <row r="379" spans="1:22" x14ac:dyDescent="0.25">
      <c r="A379" s="265" t="s">
        <v>794</v>
      </c>
      <c r="B379" s="265" t="s">
        <v>795</v>
      </c>
      <c r="C379" s="280">
        <v>24.890048185929</v>
      </c>
      <c r="D379" s="280">
        <v>58.142079000000003</v>
      </c>
      <c r="E379" s="280">
        <v>3.012596669028238</v>
      </c>
      <c r="F379" s="280">
        <v>0</v>
      </c>
      <c r="G379" s="284">
        <v>86.04472385495724</v>
      </c>
      <c r="H379" s="274">
        <v>19.269360909427999</v>
      </c>
      <c r="I379" s="272">
        <v>59.583767694000009</v>
      </c>
      <c r="J379" s="272">
        <v>1.1915</v>
      </c>
      <c r="K379" s="423">
        <v>0</v>
      </c>
      <c r="L379" s="423">
        <v>0</v>
      </c>
      <c r="M379" s="423">
        <v>4.0530904867034678</v>
      </c>
      <c r="N379" s="423">
        <v>0</v>
      </c>
      <c r="O379" s="423">
        <v>1.27798248767987</v>
      </c>
      <c r="P379" s="423">
        <v>85.375701577811355</v>
      </c>
      <c r="Q379" s="276">
        <f t="shared" si="7"/>
        <v>-7.7752853071343386E-3</v>
      </c>
      <c r="R379" s="277"/>
      <c r="S379" s="278"/>
      <c r="U379" s="282"/>
      <c r="V379" s="283"/>
    </row>
    <row r="380" spans="1:22" x14ac:dyDescent="0.25">
      <c r="A380" s="265" t="s">
        <v>796</v>
      </c>
      <c r="B380" s="265" t="s">
        <v>797</v>
      </c>
      <c r="C380" s="280">
        <v>141.92335525505501</v>
      </c>
      <c r="D380" s="280">
        <v>114.20595</v>
      </c>
      <c r="E380" s="280">
        <v>2.8373880856056202</v>
      </c>
      <c r="F380" s="280">
        <v>0</v>
      </c>
      <c r="G380" s="284">
        <v>258.96669334066058</v>
      </c>
      <c r="H380" s="274">
        <v>125.263411656005</v>
      </c>
      <c r="I380" s="272">
        <v>117.96078376914522</v>
      </c>
      <c r="J380" s="272">
        <v>2.3131866248547599</v>
      </c>
      <c r="K380" s="423">
        <v>0</v>
      </c>
      <c r="L380" s="423">
        <v>0</v>
      </c>
      <c r="M380" s="423">
        <v>3.3476214386815104</v>
      </c>
      <c r="N380" s="423">
        <v>0</v>
      </c>
      <c r="O380" s="423">
        <v>0</v>
      </c>
      <c r="P380" s="423">
        <v>248.88500348868646</v>
      </c>
      <c r="Q380" s="276">
        <f t="shared" si="7"/>
        <v>-3.8930449788429189E-2</v>
      </c>
      <c r="R380" s="277"/>
      <c r="S380" s="278"/>
      <c r="U380" s="282"/>
      <c r="V380" s="283"/>
    </row>
    <row r="381" spans="1:22" x14ac:dyDescent="0.25">
      <c r="A381" s="265" t="s">
        <v>798</v>
      </c>
      <c r="B381" s="265" t="s">
        <v>799</v>
      </c>
      <c r="C381" s="280">
        <v>3.4206428934380004</v>
      </c>
      <c r="D381" s="280">
        <v>8.5326769999999996</v>
      </c>
      <c r="E381" s="280">
        <v>1.5347980047180763</v>
      </c>
      <c r="F381" s="280">
        <v>0</v>
      </c>
      <c r="G381" s="284">
        <v>13.488117898156077</v>
      </c>
      <c r="H381" s="274">
        <v>2.5411955517969997</v>
      </c>
      <c r="I381" s="272">
        <v>8.8153298244000009</v>
      </c>
      <c r="J381" s="272">
        <v>0</v>
      </c>
      <c r="K381" s="423">
        <v>2.4467295599999907E-2</v>
      </c>
      <c r="L381" s="423">
        <v>0</v>
      </c>
      <c r="M381" s="423">
        <v>2.0475411963864825</v>
      </c>
      <c r="N381" s="423">
        <v>0</v>
      </c>
      <c r="O381" s="423">
        <v>0.13741658034068951</v>
      </c>
      <c r="P381" s="423">
        <v>13.565950448524172</v>
      </c>
      <c r="Q381" s="276">
        <f t="shared" si="7"/>
        <v>5.7704529983930719E-3</v>
      </c>
      <c r="R381" s="277"/>
      <c r="S381" s="278"/>
      <c r="U381" s="282"/>
      <c r="V381" s="283"/>
    </row>
    <row r="382" spans="1:22" x14ac:dyDescent="0.25">
      <c r="A382" s="265" t="s">
        <v>800</v>
      </c>
      <c r="B382" s="265" t="s">
        <v>801</v>
      </c>
      <c r="C382" s="280">
        <v>26.722062959306999</v>
      </c>
      <c r="D382" s="280">
        <v>81.199554000000006</v>
      </c>
      <c r="E382" s="280">
        <v>3.4678994156668685</v>
      </c>
      <c r="F382" s="280">
        <v>0</v>
      </c>
      <c r="G382" s="284">
        <v>111.38951637497387</v>
      </c>
      <c r="H382" s="274">
        <v>19.069046949643003</v>
      </c>
      <c r="I382" s="272">
        <v>83.847478433999981</v>
      </c>
      <c r="J382" s="272">
        <v>1.644795</v>
      </c>
      <c r="K382" s="423">
        <v>0</v>
      </c>
      <c r="L382" s="423">
        <v>0</v>
      </c>
      <c r="M382" s="423">
        <v>4.7935871984468772</v>
      </c>
      <c r="N382" s="423">
        <v>0</v>
      </c>
      <c r="O382" s="423">
        <v>2.1094352415434119</v>
      </c>
      <c r="P382" s="423">
        <v>111.46434282363327</v>
      </c>
      <c r="Q382" s="276">
        <f t="shared" si="7"/>
        <v>6.7175485714043859E-4</v>
      </c>
      <c r="R382" s="277"/>
      <c r="S382" s="278"/>
      <c r="U382" s="282"/>
      <c r="V382" s="283"/>
    </row>
    <row r="383" spans="1:22" x14ac:dyDescent="0.25">
      <c r="A383" s="265" t="s">
        <v>802</v>
      </c>
      <c r="B383" s="265" t="s">
        <v>803</v>
      </c>
      <c r="C383" s="280">
        <v>137.38981634190199</v>
      </c>
      <c r="D383" s="280">
        <v>80.951370999999995</v>
      </c>
      <c r="E383" s="280">
        <v>3.439116716679171</v>
      </c>
      <c r="F383" s="280">
        <v>0</v>
      </c>
      <c r="G383" s="284">
        <v>221.78030405858115</v>
      </c>
      <c r="H383" s="274">
        <v>123.200313284277</v>
      </c>
      <c r="I383" s="272">
        <v>84.381000310999994</v>
      </c>
      <c r="J383" s="272">
        <v>1.6545190000000001</v>
      </c>
      <c r="K383" s="423">
        <v>0</v>
      </c>
      <c r="L383" s="423">
        <v>0</v>
      </c>
      <c r="M383" s="423">
        <v>4.1237092835024951</v>
      </c>
      <c r="N383" s="423">
        <v>0</v>
      </c>
      <c r="O383" s="423">
        <v>0</v>
      </c>
      <c r="P383" s="423">
        <v>213.35954187877948</v>
      </c>
      <c r="Q383" s="276">
        <f t="shared" si="7"/>
        <v>-3.7968936040314039E-2</v>
      </c>
      <c r="R383" s="277"/>
      <c r="S383" s="278"/>
      <c r="U383" s="282"/>
      <c r="V383" s="283"/>
    </row>
    <row r="384" spans="1:22" x14ac:dyDescent="0.25">
      <c r="A384" s="265" t="s">
        <v>804</v>
      </c>
      <c r="B384" s="265" t="s">
        <v>805</v>
      </c>
      <c r="C384" s="280">
        <v>4.2870353494279998</v>
      </c>
      <c r="D384" s="280">
        <v>4.9610010000000004</v>
      </c>
      <c r="E384" s="280">
        <v>1.7740962419069355</v>
      </c>
      <c r="F384" s="280">
        <v>0</v>
      </c>
      <c r="G384" s="284">
        <v>11.022132591334936</v>
      </c>
      <c r="H384" s="274">
        <v>3.6066251323990004</v>
      </c>
      <c r="I384" s="272">
        <v>5.1647183064000002</v>
      </c>
      <c r="J384" s="272">
        <v>0</v>
      </c>
      <c r="K384" s="423">
        <v>5.1946013599999993E-2</v>
      </c>
      <c r="L384" s="423">
        <v>0</v>
      </c>
      <c r="M384" s="423">
        <v>2.3826336036930158</v>
      </c>
      <c r="N384" s="423">
        <v>0</v>
      </c>
      <c r="O384" s="423">
        <v>1.3343928262634665E-2</v>
      </c>
      <c r="P384" s="423">
        <v>11.21926698435465</v>
      </c>
      <c r="Q384" s="276">
        <f t="shared" si="7"/>
        <v>1.7885322226543821E-2</v>
      </c>
      <c r="R384" s="277"/>
      <c r="S384" s="278"/>
      <c r="U384" s="282"/>
      <c r="V384" s="283"/>
    </row>
    <row r="385" spans="1:22" x14ac:dyDescent="0.25">
      <c r="A385" s="265" t="s">
        <v>806</v>
      </c>
      <c r="B385" s="265" t="s">
        <v>807</v>
      </c>
      <c r="C385" s="280">
        <v>115.303689702247</v>
      </c>
      <c r="D385" s="280">
        <v>212.08354700000001</v>
      </c>
      <c r="E385" s="280">
        <v>2.7259691981053673</v>
      </c>
      <c r="F385" s="280">
        <v>0</v>
      </c>
      <c r="G385" s="284">
        <v>330.1132059003524</v>
      </c>
      <c r="H385" s="274">
        <v>94.450161756625988</v>
      </c>
      <c r="I385" s="272">
        <v>220.63901095745948</v>
      </c>
      <c r="J385" s="272">
        <v>4.3288141595405554</v>
      </c>
      <c r="K385" s="423">
        <v>0</v>
      </c>
      <c r="L385" s="423">
        <v>0</v>
      </c>
      <c r="M385" s="423">
        <v>3.5382707347141422</v>
      </c>
      <c r="N385" s="423">
        <v>0</v>
      </c>
      <c r="O385" s="423">
        <v>2.5166311962690844</v>
      </c>
      <c r="P385" s="423">
        <v>325.47288880460928</v>
      </c>
      <c r="Q385" s="276">
        <f t="shared" si="7"/>
        <v>-1.4056744816030919E-2</v>
      </c>
      <c r="R385" s="277"/>
      <c r="S385" s="278"/>
      <c r="U385" s="282"/>
      <c r="V385" s="283"/>
    </row>
    <row r="386" spans="1:22" x14ac:dyDescent="0.25">
      <c r="A386" s="265" t="s">
        <v>808</v>
      </c>
      <c r="B386" s="265" t="s">
        <v>809</v>
      </c>
      <c r="C386" s="280">
        <v>4.5752504792320003</v>
      </c>
      <c r="D386" s="280">
        <v>7.8979100000000004</v>
      </c>
      <c r="E386" s="280">
        <v>1.0889054884848888</v>
      </c>
      <c r="F386" s="280">
        <v>0</v>
      </c>
      <c r="G386" s="284">
        <v>13.562065967716888</v>
      </c>
      <c r="H386" s="274">
        <v>3.657556656668</v>
      </c>
      <c r="I386" s="272">
        <v>8.2278588690000003</v>
      </c>
      <c r="J386" s="272">
        <v>0</v>
      </c>
      <c r="K386" s="423">
        <v>0</v>
      </c>
      <c r="L386" s="423">
        <v>0</v>
      </c>
      <c r="M386" s="423">
        <v>1.6051324302548264</v>
      </c>
      <c r="N386" s="423">
        <v>0</v>
      </c>
      <c r="O386" s="423">
        <v>9.9863499601022615E-2</v>
      </c>
      <c r="P386" s="423">
        <v>13.590411455523849</v>
      </c>
      <c r="Q386" s="276">
        <f t="shared" si="7"/>
        <v>2.0900567711759077E-3</v>
      </c>
      <c r="R386" s="277"/>
      <c r="S386" s="278"/>
      <c r="U386" s="282"/>
      <c r="V386" s="283"/>
    </row>
    <row r="387" spans="1:22" x14ac:dyDescent="0.25">
      <c r="A387" s="265" t="s">
        <v>810</v>
      </c>
      <c r="B387" s="265" t="s">
        <v>811</v>
      </c>
      <c r="C387" s="280">
        <v>4.2675118464059993</v>
      </c>
      <c r="D387" s="280">
        <v>5.2311629999999996</v>
      </c>
      <c r="E387" s="280">
        <v>2.9161888653389805</v>
      </c>
      <c r="F387" s="280">
        <v>1.0556134113034802E-2</v>
      </c>
      <c r="G387" s="284">
        <v>12.425419845858015</v>
      </c>
      <c r="H387" s="274">
        <v>3.5686612829430002</v>
      </c>
      <c r="I387" s="272">
        <v>5.4840132516000004</v>
      </c>
      <c r="J387" s="272">
        <v>0</v>
      </c>
      <c r="K387" s="423">
        <v>0.12778874839999937</v>
      </c>
      <c r="L387" s="423">
        <v>0</v>
      </c>
      <c r="M387" s="423">
        <v>4.0815444779081398</v>
      </c>
      <c r="N387" s="423">
        <v>5.4823793296729144E-2</v>
      </c>
      <c r="O387" s="423">
        <v>1.3143096949433119E-2</v>
      </c>
      <c r="P387" s="423">
        <v>13.329974651097299</v>
      </c>
      <c r="Q387" s="276">
        <f t="shared" si="7"/>
        <v>7.2798731669482919E-2</v>
      </c>
      <c r="R387" s="277"/>
      <c r="S387" s="278"/>
      <c r="U387" s="282"/>
      <c r="V387" s="283"/>
    </row>
    <row r="388" spans="1:22" x14ac:dyDescent="0.25">
      <c r="A388" s="265" t="s">
        <v>812</v>
      </c>
      <c r="B388" s="265" t="s">
        <v>813</v>
      </c>
      <c r="C388" s="280">
        <v>5.6068142549599997</v>
      </c>
      <c r="D388" s="280">
        <v>8.7212150000000008</v>
      </c>
      <c r="E388" s="280">
        <v>3.2704266902836858</v>
      </c>
      <c r="F388" s="280">
        <v>0</v>
      </c>
      <c r="G388" s="284">
        <v>17.598455945243686</v>
      </c>
      <c r="H388" s="274">
        <v>4.5526512816959999</v>
      </c>
      <c r="I388" s="272">
        <v>8.9831605030199988</v>
      </c>
      <c r="J388" s="272">
        <v>0</v>
      </c>
      <c r="K388" s="423">
        <v>0.15306918198000119</v>
      </c>
      <c r="L388" s="423">
        <v>0</v>
      </c>
      <c r="M388" s="423">
        <v>3.6721485010406592</v>
      </c>
      <c r="N388" s="423">
        <v>0</v>
      </c>
      <c r="O388" s="423">
        <v>8.4542407206573925E-2</v>
      </c>
      <c r="P388" s="423">
        <v>17.445571874943234</v>
      </c>
      <c r="Q388" s="276">
        <f t="shared" si="7"/>
        <v>-8.6873570486035723E-3</v>
      </c>
      <c r="R388" s="277"/>
      <c r="S388" s="278"/>
      <c r="U388" s="282"/>
      <c r="V388" s="283"/>
    </row>
    <row r="389" spans="1:22" x14ac:dyDescent="0.25">
      <c r="A389" s="265" t="s">
        <v>814</v>
      </c>
      <c r="B389" s="265" t="s">
        <v>815</v>
      </c>
      <c r="C389" s="280">
        <v>5.6235899540540002</v>
      </c>
      <c r="D389" s="280">
        <v>6.2315360000000002</v>
      </c>
      <c r="E389" s="280">
        <v>1.8238211875805748</v>
      </c>
      <c r="F389" s="280">
        <v>0</v>
      </c>
      <c r="G389" s="284">
        <v>13.678947141634573</v>
      </c>
      <c r="H389" s="274">
        <v>4.7513670822440002</v>
      </c>
      <c r="I389" s="272">
        <v>6.4667185249999992</v>
      </c>
      <c r="J389" s="272">
        <v>0</v>
      </c>
      <c r="K389" s="423">
        <v>0</v>
      </c>
      <c r="L389" s="423">
        <v>0</v>
      </c>
      <c r="M389" s="423">
        <v>2.3031276950535071</v>
      </c>
      <c r="N389" s="423">
        <v>0</v>
      </c>
      <c r="O389" s="423">
        <v>5.1423734973591265E-3</v>
      </c>
      <c r="P389" s="423">
        <v>13.526355675794864</v>
      </c>
      <c r="Q389" s="276">
        <f t="shared" si="7"/>
        <v>-1.1155205459875361E-2</v>
      </c>
      <c r="R389" s="277"/>
      <c r="S389" s="278"/>
      <c r="U389" s="282"/>
      <c r="V389" s="283"/>
    </row>
    <row r="390" spans="1:22" x14ac:dyDescent="0.25">
      <c r="A390" s="265" t="s">
        <v>816</v>
      </c>
      <c r="B390" s="265" t="s">
        <v>817</v>
      </c>
      <c r="C390" s="280">
        <v>4.6002615079659996</v>
      </c>
      <c r="D390" s="280">
        <v>6.5333199999999998</v>
      </c>
      <c r="E390" s="280">
        <v>1.6152998994276142</v>
      </c>
      <c r="F390" s="280">
        <v>0</v>
      </c>
      <c r="G390" s="284">
        <v>12.748881407393613</v>
      </c>
      <c r="H390" s="274">
        <v>3.7811251720009995</v>
      </c>
      <c r="I390" s="272">
        <v>6.7208372560000003</v>
      </c>
      <c r="J390" s="272">
        <v>0</v>
      </c>
      <c r="K390" s="423">
        <v>0</v>
      </c>
      <c r="L390" s="423">
        <v>0</v>
      </c>
      <c r="M390" s="423">
        <v>2.3564500819795482</v>
      </c>
      <c r="N390" s="423">
        <v>0</v>
      </c>
      <c r="O390" s="423">
        <v>4.3235366331933416E-2</v>
      </c>
      <c r="P390" s="423">
        <v>12.901647876312481</v>
      </c>
      <c r="Q390" s="276">
        <f t="shared" si="7"/>
        <v>1.1982735115119381E-2</v>
      </c>
      <c r="R390" s="277"/>
      <c r="S390" s="278"/>
      <c r="U390" s="282"/>
      <c r="V390" s="283"/>
    </row>
    <row r="391" spans="1:22" x14ac:dyDescent="0.25">
      <c r="A391" s="265" t="s">
        <v>818</v>
      </c>
      <c r="B391" s="265" t="s">
        <v>819</v>
      </c>
      <c r="C391" s="280">
        <v>47.090181412090999</v>
      </c>
      <c r="D391" s="280">
        <v>72.736339999999998</v>
      </c>
      <c r="E391" s="280">
        <v>3.6970553527923085</v>
      </c>
      <c r="F391" s="280">
        <v>0</v>
      </c>
      <c r="G391" s="284">
        <v>123.5235767648833</v>
      </c>
      <c r="H391" s="274">
        <v>39.194778569133</v>
      </c>
      <c r="I391" s="272">
        <v>75.575281591999996</v>
      </c>
      <c r="J391" s="272">
        <v>1.4964999999999999</v>
      </c>
      <c r="K391" s="423">
        <v>0</v>
      </c>
      <c r="L391" s="423">
        <v>0</v>
      </c>
      <c r="M391" s="423">
        <v>4.7034191444110478</v>
      </c>
      <c r="N391" s="423">
        <v>0</v>
      </c>
      <c r="O391" s="423">
        <v>0.78073092283749601</v>
      </c>
      <c r="P391" s="423">
        <v>121.75071022838152</v>
      </c>
      <c r="Q391" s="276">
        <f t="shared" si="7"/>
        <v>-1.4352454672489579E-2</v>
      </c>
      <c r="R391" s="277"/>
      <c r="S391" s="278"/>
      <c r="U391" s="282"/>
      <c r="V391" s="283"/>
    </row>
    <row r="392" spans="1:22" x14ac:dyDescent="0.25">
      <c r="A392" s="233"/>
      <c r="B392" s="233"/>
      <c r="C392" s="233"/>
      <c r="D392" s="233"/>
      <c r="E392" s="233"/>
      <c r="F392" s="233"/>
      <c r="G392" s="289"/>
      <c r="H392" s="290"/>
      <c r="I392" s="291"/>
      <c r="J392" s="292"/>
      <c r="K392" s="291"/>
      <c r="L392" s="290"/>
      <c r="M392" s="291"/>
      <c r="N392" s="289"/>
      <c r="O392" s="289"/>
    </row>
    <row r="393" spans="1:22" x14ac:dyDescent="0.25">
      <c r="A393" s="233"/>
      <c r="B393" s="233"/>
      <c r="C393" s="233"/>
      <c r="D393" s="233"/>
      <c r="E393" s="233"/>
      <c r="F393" s="233"/>
      <c r="G393" s="289">
        <f>SUM(G9:G391)</f>
        <v>44501.321258722914</v>
      </c>
      <c r="H393" s="290"/>
      <c r="I393" s="291"/>
      <c r="J393" s="292"/>
      <c r="K393" s="291"/>
      <c r="L393" s="290"/>
      <c r="M393" s="291"/>
      <c r="N393" s="289"/>
      <c r="O393" s="289"/>
      <c r="P393" s="289">
        <f>SUM(P9:P391)</f>
        <v>43564.214356517288</v>
      </c>
    </row>
    <row r="394" spans="1:22" x14ac:dyDescent="0.25">
      <c r="A394" s="233"/>
      <c r="B394" s="233"/>
      <c r="C394" s="233"/>
      <c r="D394" s="233"/>
      <c r="E394" s="233"/>
      <c r="F394" s="233"/>
      <c r="G394" s="289">
        <f>+MainTable!U6</f>
        <v>44496.563271330051</v>
      </c>
      <c r="H394" s="290"/>
      <c r="I394" s="291"/>
      <c r="J394" s="292"/>
      <c r="K394" s="291"/>
      <c r="L394" s="290"/>
      <c r="M394" s="291"/>
      <c r="N394" s="289"/>
      <c r="O394" s="289"/>
      <c r="P394" s="188">
        <f>+MainTable!T6</f>
        <v>43559.402619513101</v>
      </c>
    </row>
    <row r="395" spans="1:22" x14ac:dyDescent="0.25">
      <c r="F395" s="286" t="s">
        <v>1194</v>
      </c>
      <c r="G395" s="230">
        <f>+G393-G394</f>
        <v>4.7579873928625602</v>
      </c>
      <c r="O395" s="286" t="s">
        <v>1194</v>
      </c>
      <c r="P395" s="230">
        <f>+P393-P394</f>
        <v>4.8117370041873073</v>
      </c>
    </row>
  </sheetData>
  <autoFilter ref="B7:B39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445"/>
  <sheetViews>
    <sheetView zoomScale="75" zoomScaleNormal="75" workbookViewId="0">
      <selection activeCell="AV400" sqref="AV400"/>
    </sheetView>
  </sheetViews>
  <sheetFormatPr defaultRowHeight="15" x14ac:dyDescent="0.25"/>
  <cols>
    <col min="3" max="3" width="24.5703125" customWidth="1"/>
    <col min="4" max="48" width="15.85546875" customWidth="1"/>
    <col min="49" max="49" width="13.85546875" customWidth="1"/>
    <col min="50" max="50" width="16.140625" customWidth="1"/>
    <col min="51" max="51" width="10.85546875" customWidth="1"/>
  </cols>
  <sheetData>
    <row r="1" spans="1:51" x14ac:dyDescent="0.25">
      <c r="B1" s="185">
        <f>COLUMN()-1</f>
        <v>1</v>
      </c>
      <c r="C1" s="185">
        <f t="shared" ref="C1:AX1" si="0">COLUMN()-1</f>
        <v>2</v>
      </c>
      <c r="D1" s="185">
        <f t="shared" si="0"/>
        <v>3</v>
      </c>
      <c r="E1" s="185">
        <f t="shared" si="0"/>
        <v>4</v>
      </c>
      <c r="F1" s="185">
        <f t="shared" si="0"/>
        <v>5</v>
      </c>
      <c r="G1" s="185">
        <f t="shared" si="0"/>
        <v>6</v>
      </c>
      <c r="H1" s="185">
        <f t="shared" si="0"/>
        <v>7</v>
      </c>
      <c r="I1" s="185">
        <f t="shared" si="0"/>
        <v>8</v>
      </c>
      <c r="J1" s="185">
        <f t="shared" si="0"/>
        <v>9</v>
      </c>
      <c r="K1" s="185">
        <f t="shared" si="0"/>
        <v>10</v>
      </c>
      <c r="L1" s="185">
        <f t="shared" si="0"/>
        <v>11</v>
      </c>
      <c r="M1" s="185">
        <f t="shared" si="0"/>
        <v>12</v>
      </c>
      <c r="N1" s="185">
        <f t="shared" si="0"/>
        <v>13</v>
      </c>
      <c r="O1" s="185">
        <f t="shared" si="0"/>
        <v>14</v>
      </c>
      <c r="P1" s="185">
        <f t="shared" si="0"/>
        <v>15</v>
      </c>
      <c r="Q1" s="185">
        <f t="shared" si="0"/>
        <v>16</v>
      </c>
      <c r="R1" s="185">
        <f t="shared" si="0"/>
        <v>17</v>
      </c>
      <c r="S1" s="185">
        <f t="shared" si="0"/>
        <v>18</v>
      </c>
      <c r="T1" s="185">
        <f t="shared" si="0"/>
        <v>19</v>
      </c>
      <c r="U1" s="185">
        <f t="shared" si="0"/>
        <v>20</v>
      </c>
      <c r="V1" s="185">
        <f t="shared" si="0"/>
        <v>21</v>
      </c>
      <c r="W1" s="185">
        <f t="shared" si="0"/>
        <v>22</v>
      </c>
      <c r="X1" s="185">
        <f t="shared" si="0"/>
        <v>23</v>
      </c>
      <c r="Y1" s="185">
        <f t="shared" si="0"/>
        <v>24</v>
      </c>
      <c r="Z1" s="185">
        <f t="shared" si="0"/>
        <v>25</v>
      </c>
      <c r="AA1" s="185">
        <f t="shared" si="0"/>
        <v>26</v>
      </c>
      <c r="AB1" s="185">
        <f t="shared" si="0"/>
        <v>27</v>
      </c>
      <c r="AC1" s="185">
        <f t="shared" si="0"/>
        <v>28</v>
      </c>
      <c r="AD1" s="185">
        <f t="shared" si="0"/>
        <v>29</v>
      </c>
      <c r="AE1" s="185">
        <f t="shared" si="0"/>
        <v>30</v>
      </c>
      <c r="AF1" s="185">
        <f t="shared" si="0"/>
        <v>31</v>
      </c>
      <c r="AG1" s="185">
        <f t="shared" si="0"/>
        <v>32</v>
      </c>
      <c r="AH1" s="185">
        <f t="shared" si="0"/>
        <v>33</v>
      </c>
      <c r="AI1" s="185">
        <f t="shared" si="0"/>
        <v>34</v>
      </c>
      <c r="AJ1" s="185">
        <f t="shared" si="0"/>
        <v>35</v>
      </c>
      <c r="AK1" s="185">
        <f t="shared" si="0"/>
        <v>36</v>
      </c>
      <c r="AL1" s="185">
        <f t="shared" si="0"/>
        <v>37</v>
      </c>
      <c r="AM1" s="185">
        <f t="shared" si="0"/>
        <v>38</v>
      </c>
      <c r="AN1" s="185">
        <f t="shared" si="0"/>
        <v>39</v>
      </c>
      <c r="AO1" s="185">
        <f t="shared" si="0"/>
        <v>40</v>
      </c>
      <c r="AP1" s="185">
        <f t="shared" si="0"/>
        <v>41</v>
      </c>
      <c r="AQ1" s="185">
        <f t="shared" si="0"/>
        <v>42</v>
      </c>
      <c r="AR1" s="185">
        <f t="shared" si="0"/>
        <v>43</v>
      </c>
      <c r="AS1" s="185">
        <f t="shared" si="0"/>
        <v>44</v>
      </c>
      <c r="AT1" s="185">
        <f t="shared" si="0"/>
        <v>45</v>
      </c>
      <c r="AU1" s="185">
        <f t="shared" si="0"/>
        <v>46</v>
      </c>
      <c r="AV1" s="185">
        <f t="shared" si="0"/>
        <v>47</v>
      </c>
      <c r="AW1" s="185">
        <f t="shared" si="0"/>
        <v>48</v>
      </c>
      <c r="AX1" s="185">
        <f t="shared" si="0"/>
        <v>49</v>
      </c>
    </row>
    <row r="2" spans="1:51" ht="18.75" thickBot="1" x14ac:dyDescent="0.3">
      <c r="C2" s="4" t="s">
        <v>0</v>
      </c>
      <c r="D2" s="1"/>
      <c r="E2" s="1"/>
      <c r="F2" s="1"/>
      <c r="G2" s="1"/>
      <c r="H2" s="1"/>
      <c r="I2" s="1"/>
      <c r="J2" s="1"/>
      <c r="K2" s="1"/>
      <c r="L2" s="1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3"/>
      <c r="Z2" s="3"/>
      <c r="AA2" s="3"/>
      <c r="AB2" s="1"/>
      <c r="AC2" s="1"/>
      <c r="AD2" s="1"/>
      <c r="AE2" s="1"/>
      <c r="AF2" s="1"/>
      <c r="AG2" s="1"/>
      <c r="AH2" s="1"/>
      <c r="AI2" s="2"/>
      <c r="AJ2" s="1"/>
      <c r="AK2" s="1"/>
      <c r="AL2" s="1"/>
      <c r="AM2" s="1"/>
      <c r="AN2" s="1"/>
      <c r="AO2" s="1"/>
      <c r="AP2" s="1"/>
      <c r="AQ2" s="1"/>
      <c r="AR2" s="2"/>
      <c r="AS2" s="1"/>
      <c r="AT2" s="1"/>
      <c r="AU2" s="1"/>
      <c r="AV2" s="3"/>
    </row>
    <row r="3" spans="1:51" x14ac:dyDescent="0.25">
      <c r="B3" s="5"/>
      <c r="C3" s="6"/>
      <c r="D3" s="7" t="s">
        <v>1</v>
      </c>
      <c r="E3" s="8"/>
      <c r="F3" s="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10"/>
      <c r="Z3" s="8"/>
      <c r="AA3" s="8"/>
      <c r="AB3" s="11" t="s">
        <v>2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</row>
    <row r="4" spans="1:51" ht="114.75" x14ac:dyDescent="0.25">
      <c r="B4" s="13" t="s">
        <v>3</v>
      </c>
      <c r="C4" s="14" t="s">
        <v>4</v>
      </c>
      <c r="D4" s="15" t="s">
        <v>5</v>
      </c>
      <c r="E4" s="16" t="s">
        <v>6</v>
      </c>
      <c r="F4" s="16" t="s">
        <v>7</v>
      </c>
      <c r="G4" s="16" t="s">
        <v>8</v>
      </c>
      <c r="H4" s="16" t="s">
        <v>9</v>
      </c>
      <c r="I4" s="16" t="s">
        <v>10</v>
      </c>
      <c r="J4" s="16" t="s">
        <v>11</v>
      </c>
      <c r="K4" s="16" t="s">
        <v>12</v>
      </c>
      <c r="L4" s="16" t="s">
        <v>13</v>
      </c>
      <c r="M4" s="16" t="s">
        <v>14</v>
      </c>
      <c r="N4" s="16" t="s">
        <v>15</v>
      </c>
      <c r="O4" s="16" t="s">
        <v>16</v>
      </c>
      <c r="P4" s="16" t="s">
        <v>17</v>
      </c>
      <c r="Q4" s="16" t="s">
        <v>18</v>
      </c>
      <c r="R4" s="16" t="s">
        <v>19</v>
      </c>
      <c r="S4" s="16" t="s">
        <v>20</v>
      </c>
      <c r="T4" s="16" t="s">
        <v>21</v>
      </c>
      <c r="U4" s="16" t="s">
        <v>22</v>
      </c>
      <c r="V4" s="16" t="s">
        <v>23</v>
      </c>
      <c r="W4" s="16" t="s">
        <v>24</v>
      </c>
      <c r="X4" s="16" t="s">
        <v>25</v>
      </c>
      <c r="Y4" s="17" t="s">
        <v>26</v>
      </c>
      <c r="Z4" s="19" t="s">
        <v>820</v>
      </c>
      <c r="AA4" s="19"/>
      <c r="AB4" s="18" t="s">
        <v>27</v>
      </c>
      <c r="AC4" s="16" t="s">
        <v>28</v>
      </c>
      <c r="AD4" s="16" t="s">
        <v>29</v>
      </c>
      <c r="AE4" s="16" t="s">
        <v>8</v>
      </c>
      <c r="AF4" s="16" t="s">
        <v>30</v>
      </c>
      <c r="AG4" s="16" t="s">
        <v>31</v>
      </c>
      <c r="AH4" s="16" t="s">
        <v>32</v>
      </c>
      <c r="AI4" s="16" t="s">
        <v>33</v>
      </c>
      <c r="AJ4" s="16" t="s">
        <v>34</v>
      </c>
      <c r="AK4" s="16" t="s">
        <v>35</v>
      </c>
      <c r="AL4" s="16" t="s">
        <v>36</v>
      </c>
      <c r="AM4" s="16" t="s">
        <v>37</v>
      </c>
      <c r="AN4" s="16" t="s">
        <v>38</v>
      </c>
      <c r="AO4" s="16" t="s">
        <v>39</v>
      </c>
      <c r="AP4" s="16" t="s">
        <v>40</v>
      </c>
      <c r="AQ4" s="16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9" t="s">
        <v>46</v>
      </c>
      <c r="AW4" s="192" t="s">
        <v>820</v>
      </c>
      <c r="AX4" s="69" t="s">
        <v>821</v>
      </c>
    </row>
    <row r="5" spans="1:51" ht="15.75" thickBot="1" x14ac:dyDescent="0.3">
      <c r="B5" s="20"/>
      <c r="C5" s="21"/>
      <c r="D5" s="22" t="s">
        <v>47</v>
      </c>
      <c r="E5" s="23" t="s">
        <v>47</v>
      </c>
      <c r="F5" s="23" t="s">
        <v>47</v>
      </c>
      <c r="G5" s="23" t="s">
        <v>47</v>
      </c>
      <c r="H5" s="23" t="s">
        <v>47</v>
      </c>
      <c r="I5" s="23" t="s">
        <v>47</v>
      </c>
      <c r="J5" s="23" t="s">
        <v>47</v>
      </c>
      <c r="K5" s="23" t="s">
        <v>47</v>
      </c>
      <c r="L5" s="23" t="s">
        <v>47</v>
      </c>
      <c r="M5" s="23" t="s">
        <v>47</v>
      </c>
      <c r="N5" s="23" t="s">
        <v>47</v>
      </c>
      <c r="O5" s="23" t="s">
        <v>47</v>
      </c>
      <c r="P5" s="23" t="s">
        <v>47</v>
      </c>
      <c r="Q5" s="23" t="s">
        <v>47</v>
      </c>
      <c r="R5" s="23" t="s">
        <v>47</v>
      </c>
      <c r="S5" s="23" t="s">
        <v>47</v>
      </c>
      <c r="T5" s="23" t="s">
        <v>47</v>
      </c>
      <c r="U5" s="23" t="s">
        <v>47</v>
      </c>
      <c r="V5" s="23" t="s">
        <v>47</v>
      </c>
      <c r="W5" s="23" t="s">
        <v>47</v>
      </c>
      <c r="X5" s="23" t="s">
        <v>47</v>
      </c>
      <c r="Y5" s="24" t="s">
        <v>47</v>
      </c>
      <c r="Z5" s="66"/>
      <c r="AA5" s="66"/>
      <c r="AB5" s="25" t="s">
        <v>47</v>
      </c>
      <c r="AC5" s="23" t="s">
        <v>47</v>
      </c>
      <c r="AD5" s="23" t="s">
        <v>47</v>
      </c>
      <c r="AE5" s="23" t="s">
        <v>47</v>
      </c>
      <c r="AF5" s="23" t="s">
        <v>47</v>
      </c>
      <c r="AG5" s="23" t="s">
        <v>47</v>
      </c>
      <c r="AH5" s="23" t="s">
        <v>47</v>
      </c>
      <c r="AI5" s="23" t="s">
        <v>47</v>
      </c>
      <c r="AJ5" s="23" t="s">
        <v>47</v>
      </c>
      <c r="AK5" s="23" t="s">
        <v>47</v>
      </c>
      <c r="AL5" s="23" t="s">
        <v>47</v>
      </c>
      <c r="AM5" s="23" t="s">
        <v>47</v>
      </c>
      <c r="AN5" s="23" t="s">
        <v>47</v>
      </c>
      <c r="AO5" s="23" t="s">
        <v>47</v>
      </c>
      <c r="AP5" s="23" t="s">
        <v>47</v>
      </c>
      <c r="AQ5" s="23" t="s">
        <v>47</v>
      </c>
      <c r="AR5" s="23" t="s">
        <v>47</v>
      </c>
      <c r="AS5" s="23" t="s">
        <v>47</v>
      </c>
      <c r="AT5" s="23" t="s">
        <v>47</v>
      </c>
      <c r="AU5" s="26" t="s">
        <v>47</v>
      </c>
      <c r="AV5" s="27" t="s">
        <v>47</v>
      </c>
      <c r="AW5" s="193"/>
      <c r="AX5" s="70"/>
    </row>
    <row r="6" spans="1:51" x14ac:dyDescent="0.25">
      <c r="B6" s="28"/>
      <c r="C6" s="29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1"/>
      <c r="Z6" s="38"/>
      <c r="AA6" s="38"/>
      <c r="AB6" s="18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32"/>
      <c r="AV6" s="33"/>
      <c r="AW6" s="193"/>
      <c r="AX6" s="70"/>
    </row>
    <row r="7" spans="1:51" x14ac:dyDescent="0.25">
      <c r="B7" s="34" t="s">
        <v>48</v>
      </c>
      <c r="C7" s="35" t="s">
        <v>49</v>
      </c>
      <c r="D7" s="36">
        <v>21366.579259569822</v>
      </c>
      <c r="E7" s="36">
        <v>24112.194949933481</v>
      </c>
      <c r="F7" s="37">
        <v>117.94972341887568</v>
      </c>
      <c r="G7" s="37">
        <v>-40.450040000000008</v>
      </c>
      <c r="H7" s="37">
        <v>2.2020999999999995E-2</v>
      </c>
      <c r="I7" s="37">
        <v>2.9999980000000011</v>
      </c>
      <c r="J7" s="37">
        <v>15.000099000000002</v>
      </c>
      <c r="K7" s="37">
        <v>2.9999970000000182</v>
      </c>
      <c r="L7" s="37">
        <v>2.5607300000000017</v>
      </c>
      <c r="M7" s="16">
        <v>32.661596768075825</v>
      </c>
      <c r="N7" s="37">
        <v>916.97354682467392</v>
      </c>
      <c r="O7" s="37">
        <v>33.026453175325258</v>
      </c>
      <c r="P7" s="37">
        <v>34.820266870523966</v>
      </c>
      <c r="Q7" s="37">
        <v>363.25369600000033</v>
      </c>
      <c r="R7" s="37">
        <v>4.5980050000000006</v>
      </c>
      <c r="S7" s="37">
        <v>10.743</v>
      </c>
      <c r="T7" s="37">
        <v>835.01499999999999</v>
      </c>
      <c r="U7" s="37">
        <v>43.365000000000023</v>
      </c>
      <c r="V7" s="36">
        <v>2793.7769999999996</v>
      </c>
      <c r="W7" s="16">
        <v>285.00000000000011</v>
      </c>
      <c r="X7" s="36">
        <v>1664.9999999999998</v>
      </c>
      <c r="Y7" s="38">
        <v>52598.090302560769</v>
      </c>
      <c r="Z7" s="227">
        <f t="shared" ref="Z7:Z10" si="1">+Y7-X7-V7</f>
        <v>48139.313302560768</v>
      </c>
      <c r="AA7" s="38"/>
      <c r="AB7" s="39">
        <v>21533.231904130564</v>
      </c>
      <c r="AC7" s="36">
        <v>20832.538807711142</v>
      </c>
      <c r="AD7" s="37">
        <v>165.12961278642695</v>
      </c>
      <c r="AE7" s="37">
        <v>-40.450040000000008</v>
      </c>
      <c r="AF7" s="37">
        <v>2.2020999999999995E-2</v>
      </c>
      <c r="AG7" s="37">
        <v>2.9999980000000011</v>
      </c>
      <c r="AH7" s="37">
        <v>10.000066000000002</v>
      </c>
      <c r="AI7" s="16">
        <v>31.959238860932846</v>
      </c>
      <c r="AJ7" s="37">
        <v>248.83897700000009</v>
      </c>
      <c r="AK7" s="37">
        <v>1167.6379824864528</v>
      </c>
      <c r="AL7" s="37">
        <v>32.362017513548352</v>
      </c>
      <c r="AM7" s="37">
        <v>12.466568893797895</v>
      </c>
      <c r="AN7" s="37">
        <v>329.10721899999987</v>
      </c>
      <c r="AO7" s="37">
        <v>10.948</v>
      </c>
      <c r="AP7" s="37">
        <v>629</v>
      </c>
      <c r="AQ7" s="37">
        <v>43.55</v>
      </c>
      <c r="AR7" s="36">
        <v>2801.4709999999986</v>
      </c>
      <c r="AS7" s="16">
        <v>285.00000000000011</v>
      </c>
      <c r="AT7" s="36">
        <v>3460.0000000000009</v>
      </c>
      <c r="AU7" s="36">
        <v>2.1911026446857438</v>
      </c>
      <c r="AV7" s="38">
        <v>51558.004476027556</v>
      </c>
      <c r="AW7" s="194">
        <f>+AV7-AT7-AR7</f>
        <v>45296.533476027558</v>
      </c>
      <c r="AX7" s="71">
        <f>+AW7-Z7</f>
        <v>-2842.7798265332094</v>
      </c>
      <c r="AY7" s="186">
        <f>+AW7/Z7-1</f>
        <v>-5.9053186086515885E-2</v>
      </c>
    </row>
    <row r="8" spans="1:51" x14ac:dyDescent="0.25">
      <c r="B8" s="40" t="s">
        <v>50</v>
      </c>
      <c r="C8" s="1" t="s">
        <v>51</v>
      </c>
      <c r="D8" s="36">
        <v>20579.71613956982</v>
      </c>
      <c r="E8" s="36">
        <v>22947.585748298192</v>
      </c>
      <c r="F8" s="36">
        <v>107.73860907980584</v>
      </c>
      <c r="G8" s="36">
        <v>-40.450040000000008</v>
      </c>
      <c r="H8" s="36">
        <v>2.2020999999999995E-2</v>
      </c>
      <c r="I8" s="36">
        <v>2.9999980000000011</v>
      </c>
      <c r="J8" s="36">
        <v>15.000099000000002</v>
      </c>
      <c r="K8" s="36">
        <v>2.9999970000000182</v>
      </c>
      <c r="L8" s="36">
        <v>2.5607300000000017</v>
      </c>
      <c r="M8" s="41">
        <v>27.378617766864885</v>
      </c>
      <c r="N8" s="36">
        <v>916.97354682467392</v>
      </c>
      <c r="O8" s="36">
        <v>33.026453175325258</v>
      </c>
      <c r="P8" s="36">
        <v>34.820266870523966</v>
      </c>
      <c r="Q8" s="36">
        <v>363.25369600000033</v>
      </c>
      <c r="R8" s="36">
        <v>4.5980050000000006</v>
      </c>
      <c r="S8" s="36">
        <v>10.743</v>
      </c>
      <c r="T8" s="36">
        <v>0</v>
      </c>
      <c r="U8" s="36">
        <v>43.365000000000023</v>
      </c>
      <c r="V8" s="36">
        <v>2793.7769999999996</v>
      </c>
      <c r="W8" s="36">
        <v>285.00000000000011</v>
      </c>
      <c r="X8" s="36">
        <v>1664.9999999999998</v>
      </c>
      <c r="Y8" s="38">
        <v>49796.108887585207</v>
      </c>
      <c r="Z8" s="227">
        <f t="shared" si="1"/>
        <v>45337.331887585206</v>
      </c>
      <c r="AA8" s="38"/>
      <c r="AB8" s="39">
        <v>20737.516352481623</v>
      </c>
      <c r="AC8" s="36">
        <v>19678.576881110032</v>
      </c>
      <c r="AD8" s="36">
        <v>150.83405271173291</v>
      </c>
      <c r="AE8" s="36">
        <v>-40.450040000000008</v>
      </c>
      <c r="AF8" s="36">
        <v>2.2020999999999995E-2</v>
      </c>
      <c r="AG8" s="36">
        <v>2.9999980000000011</v>
      </c>
      <c r="AH8" s="36">
        <v>10.000066000000002</v>
      </c>
      <c r="AI8" s="41">
        <v>26.98449992132846</v>
      </c>
      <c r="AJ8" s="36">
        <v>239.39639400000007</v>
      </c>
      <c r="AK8" s="36">
        <v>1167.6379824864528</v>
      </c>
      <c r="AL8" s="36">
        <v>32.362017513548352</v>
      </c>
      <c r="AM8" s="36">
        <v>12.466568893797895</v>
      </c>
      <c r="AN8" s="36">
        <v>329.10721899999987</v>
      </c>
      <c r="AO8" s="36">
        <v>10.948</v>
      </c>
      <c r="AP8" s="36">
        <v>0</v>
      </c>
      <c r="AQ8" s="36">
        <v>43.55</v>
      </c>
      <c r="AR8" s="36">
        <v>2801.4709999999986</v>
      </c>
      <c r="AS8" s="36">
        <v>285.00000000000011</v>
      </c>
      <c r="AT8" s="36">
        <v>3460.0000000000009</v>
      </c>
      <c r="AU8" s="36">
        <v>2.1911026446857438</v>
      </c>
      <c r="AV8" s="38">
        <v>48950.614115763208</v>
      </c>
      <c r="AW8" s="194">
        <f>+AV8-AT8-AR8</f>
        <v>42689.143115763211</v>
      </c>
      <c r="AX8" s="70"/>
    </row>
    <row r="9" spans="1:51" x14ac:dyDescent="0.25">
      <c r="B9" s="1"/>
      <c r="C9" s="1"/>
      <c r="D9" s="36"/>
      <c r="E9" s="36"/>
      <c r="F9" s="36"/>
      <c r="G9" s="36"/>
      <c r="H9" s="36"/>
      <c r="I9" s="36"/>
      <c r="J9" s="36"/>
      <c r="K9" s="36"/>
      <c r="L9" s="36"/>
      <c r="M9" s="41"/>
      <c r="N9" s="41"/>
      <c r="O9" s="41"/>
      <c r="P9" s="36"/>
      <c r="Q9" s="36"/>
      <c r="R9" s="41"/>
      <c r="S9" s="41"/>
      <c r="T9" s="36"/>
      <c r="U9" s="36"/>
      <c r="V9" s="41"/>
      <c r="W9" s="41"/>
      <c r="X9" s="41"/>
      <c r="Y9" s="42"/>
      <c r="Z9" s="227">
        <f t="shared" si="1"/>
        <v>0</v>
      </c>
      <c r="AA9" s="42"/>
      <c r="AB9" s="39"/>
      <c r="AC9" s="36"/>
      <c r="AD9" s="36"/>
      <c r="AE9" s="36"/>
      <c r="AF9" s="36"/>
      <c r="AG9" s="36"/>
      <c r="AH9" s="36"/>
      <c r="AI9" s="41"/>
      <c r="AJ9" s="36"/>
      <c r="AK9" s="36"/>
      <c r="AL9" s="36"/>
      <c r="AM9" s="36"/>
      <c r="AN9" s="36"/>
      <c r="AO9" s="36"/>
      <c r="AP9" s="36"/>
      <c r="AQ9" s="36"/>
      <c r="AR9" s="41"/>
      <c r="AS9" s="41"/>
      <c r="AT9" s="41"/>
      <c r="AU9" s="1"/>
      <c r="AV9" s="38"/>
      <c r="AW9" s="194">
        <f t="shared" ref="AW9" si="2">+AV9-AT9-AR9-AB9-AE9</f>
        <v>0</v>
      </c>
      <c r="AX9" s="70"/>
    </row>
    <row r="10" spans="1:51" x14ac:dyDescent="0.25">
      <c r="B10" s="1" t="s">
        <v>52</v>
      </c>
      <c r="C10" s="1" t="s">
        <v>53</v>
      </c>
      <c r="D10" s="36">
        <v>786.86311999999998</v>
      </c>
      <c r="E10" s="36">
        <v>1164.60920163529</v>
      </c>
      <c r="F10" s="2">
        <v>10.211114339069843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5.2829790012109408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835.01499999999999</v>
      </c>
      <c r="U10" s="2">
        <v>0</v>
      </c>
      <c r="V10" s="2">
        <v>0</v>
      </c>
      <c r="W10" s="2">
        <v>0</v>
      </c>
      <c r="X10" s="2">
        <v>0</v>
      </c>
      <c r="Y10" s="38">
        <v>2801.9814149755707</v>
      </c>
      <c r="Z10" s="227">
        <f t="shared" si="1"/>
        <v>2801.9814149755707</v>
      </c>
      <c r="AA10" s="38"/>
      <c r="AB10" s="43">
        <v>795.71555164893903</v>
      </c>
      <c r="AC10" s="36">
        <v>1153.96192660111</v>
      </c>
      <c r="AD10" s="2">
        <v>14.295560074694038</v>
      </c>
      <c r="AE10" s="2">
        <v>0</v>
      </c>
      <c r="AF10" s="2">
        <v>0</v>
      </c>
      <c r="AG10" s="2">
        <v>0</v>
      </c>
      <c r="AH10" s="2">
        <v>0</v>
      </c>
      <c r="AI10" s="2">
        <v>4.9747389396043866</v>
      </c>
      <c r="AJ10" s="2">
        <v>9.4425830000000008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629</v>
      </c>
      <c r="AQ10" s="2">
        <v>0</v>
      </c>
      <c r="AR10" s="2">
        <v>0</v>
      </c>
      <c r="AS10" s="2">
        <v>0</v>
      </c>
      <c r="AT10" s="2">
        <v>0</v>
      </c>
      <c r="AU10" s="44">
        <v>0</v>
      </c>
      <c r="AV10" s="38">
        <v>2607.3903602643477</v>
      </c>
      <c r="AW10" s="194">
        <f t="shared" ref="AW10:AW73" si="3">+AV10-AT10-AR10</f>
        <v>2607.3903602643477</v>
      </c>
      <c r="AX10" s="71">
        <f>+AW10-Z10</f>
        <v>-194.59105471122302</v>
      </c>
    </row>
    <row r="11" spans="1:51" x14ac:dyDescent="0.25">
      <c r="B11" s="45"/>
      <c r="C11" s="46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27">
        <f t="shared" ref="Z11" si="4">+Y11-X11-V11-D11-G11</f>
        <v>0</v>
      </c>
      <c r="AA11" s="47"/>
      <c r="AB11" s="48"/>
      <c r="AC11" s="49"/>
      <c r="AD11" s="49"/>
      <c r="AE11" s="49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1"/>
      <c r="AV11" s="52"/>
      <c r="AW11" s="194">
        <f t="shared" si="3"/>
        <v>0</v>
      </c>
      <c r="AX11" s="70"/>
    </row>
    <row r="12" spans="1:51" x14ac:dyDescent="0.25">
      <c r="A12">
        <f t="shared" ref="A12:A75" si="5">IFERROR(VLOOKUP(C12,$C$401:$D$445,2,FALSE),0)</f>
        <v>0</v>
      </c>
      <c r="B12" s="1" t="s">
        <v>54</v>
      </c>
      <c r="C12" s="1" t="s">
        <v>55</v>
      </c>
      <c r="D12" s="1">
        <v>5.3485399999999998</v>
      </c>
      <c r="E12" s="2">
        <v>3.4719437142639999</v>
      </c>
      <c r="F12" s="2">
        <v>1.6707327759999783E-2</v>
      </c>
      <c r="G12" s="2">
        <v>-3.9646000000000001E-2</v>
      </c>
      <c r="H12" s="2">
        <v>0</v>
      </c>
      <c r="I12" s="2">
        <v>0</v>
      </c>
      <c r="J12" s="2">
        <v>0</v>
      </c>
      <c r="K12" s="2">
        <v>8.5470000000000008E-3</v>
      </c>
      <c r="L12" s="2">
        <v>7.8549999999999991E-3</v>
      </c>
      <c r="M12" s="2">
        <v>0</v>
      </c>
      <c r="N12" s="2">
        <v>0.56560105244444436</v>
      </c>
      <c r="O12" s="2">
        <v>5.3413254141626261E-3</v>
      </c>
      <c r="P12" s="2">
        <v>6.7347122595480646E-2</v>
      </c>
      <c r="Q12" s="2">
        <v>0.33280300000000002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3">
        <v>9.7850395424780867</v>
      </c>
      <c r="Z12" s="227">
        <f>+Y12-X12-V12</f>
        <v>9.7850395424780867</v>
      </c>
      <c r="AA12" s="3"/>
      <c r="AB12" s="43">
        <v>5.3740686675479772</v>
      </c>
      <c r="AC12" s="2">
        <v>2.9518198973579999</v>
      </c>
      <c r="AD12" s="2">
        <v>2.3390258862999967E-2</v>
      </c>
      <c r="AE12" s="2">
        <v>-3.9646000000000001E-2</v>
      </c>
      <c r="AF12" s="2">
        <v>0</v>
      </c>
      <c r="AG12" s="2">
        <v>0</v>
      </c>
      <c r="AH12" s="2">
        <v>0</v>
      </c>
      <c r="AI12" s="2">
        <v>0</v>
      </c>
      <c r="AJ12" s="2">
        <v>6.2546000000000004E-2</v>
      </c>
      <c r="AK12" s="2">
        <v>0.6521330328888888</v>
      </c>
      <c r="AL12" s="2">
        <v>5.2338670968106304E-3</v>
      </c>
      <c r="AM12" s="2">
        <v>1.6976364065760703E-2</v>
      </c>
      <c r="AN12" s="2">
        <v>0.31070399999999998</v>
      </c>
      <c r="AO12" s="2">
        <v>0</v>
      </c>
      <c r="AP12" s="2">
        <v>0</v>
      </c>
      <c r="AQ12" s="2">
        <v>0</v>
      </c>
      <c r="AR12" s="53">
        <v>0</v>
      </c>
      <c r="AS12" s="2">
        <v>0</v>
      </c>
      <c r="AT12" s="2">
        <v>0</v>
      </c>
      <c r="AU12" s="44">
        <v>0</v>
      </c>
      <c r="AV12" s="38">
        <v>9.3572260878204361</v>
      </c>
      <c r="AW12" s="194">
        <f t="shared" si="3"/>
        <v>9.3572260878204361</v>
      </c>
      <c r="AX12" s="71">
        <f>+AW12-Z12</f>
        <v>-0.42781345465765064</v>
      </c>
    </row>
    <row r="13" spans="1:51" x14ac:dyDescent="0.25">
      <c r="A13">
        <f t="shared" si="5"/>
        <v>0</v>
      </c>
      <c r="B13" s="1" t="s">
        <v>56</v>
      </c>
      <c r="C13" s="1" t="s">
        <v>57</v>
      </c>
      <c r="D13" s="1">
        <v>4.3860340000000004</v>
      </c>
      <c r="E13" s="2">
        <v>6.934020130915</v>
      </c>
      <c r="F13" s="2">
        <v>3.4561436435000037E-2</v>
      </c>
      <c r="G13" s="2">
        <v>-0.19165499999999999</v>
      </c>
      <c r="H13" s="2">
        <v>0</v>
      </c>
      <c r="I13" s="2">
        <v>0</v>
      </c>
      <c r="J13" s="2">
        <v>0</v>
      </c>
      <c r="K13" s="2">
        <v>8.5470000000000008E-3</v>
      </c>
      <c r="L13" s="2">
        <v>7.8549999999999991E-3</v>
      </c>
      <c r="M13" s="2">
        <v>0</v>
      </c>
      <c r="N13" s="2">
        <v>0.79145514488888891</v>
      </c>
      <c r="O13" s="2">
        <v>1.0918025071068675E-2</v>
      </c>
      <c r="P13" s="2">
        <v>7.945290291578265E-2</v>
      </c>
      <c r="Q13" s="2">
        <v>0.53430100000000003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3">
        <v>12.59548964022574</v>
      </c>
      <c r="Z13" s="227">
        <f t="shared" ref="Z13:Z76" si="6">+Y13-X13-V13</f>
        <v>12.59548964022574</v>
      </c>
      <c r="AA13" s="3"/>
      <c r="AB13" s="43">
        <v>4.4163837640461709</v>
      </c>
      <c r="AC13" s="2">
        <v>5.8405248213649994</v>
      </c>
      <c r="AD13" s="2">
        <v>4.8386011009000245E-2</v>
      </c>
      <c r="AE13" s="2">
        <v>-0.19165499999999999</v>
      </c>
      <c r="AF13" s="2">
        <v>0</v>
      </c>
      <c r="AG13" s="2">
        <v>0</v>
      </c>
      <c r="AH13" s="2">
        <v>0</v>
      </c>
      <c r="AI13" s="2">
        <v>0</v>
      </c>
      <c r="AJ13" s="2">
        <v>5.0998000000000002E-2</v>
      </c>
      <c r="AK13" s="2">
        <v>1.0683703413333334</v>
      </c>
      <c r="AL13" s="2">
        <v>1.0698373109809565E-2</v>
      </c>
      <c r="AM13" s="2">
        <v>2.3266179956093681E-2</v>
      </c>
      <c r="AN13" s="2">
        <v>0.49424400000000002</v>
      </c>
      <c r="AO13" s="2">
        <v>0</v>
      </c>
      <c r="AP13" s="2">
        <v>0</v>
      </c>
      <c r="AQ13" s="2">
        <v>0</v>
      </c>
      <c r="AR13" s="53">
        <v>0</v>
      </c>
      <c r="AS13" s="2">
        <v>0</v>
      </c>
      <c r="AT13" s="2">
        <v>0</v>
      </c>
      <c r="AU13" s="44">
        <v>2.8161812431884314E-2</v>
      </c>
      <c r="AV13" s="38">
        <v>11.789378303251292</v>
      </c>
      <c r="AW13" s="194">
        <f t="shared" si="3"/>
        <v>11.789378303251292</v>
      </c>
      <c r="AX13" s="71">
        <f t="shared" ref="AX13:AX76" si="7">+AW13-Z13</f>
        <v>-0.80611133697444792</v>
      </c>
    </row>
    <row r="14" spans="1:51" x14ac:dyDescent="0.25">
      <c r="A14">
        <f t="shared" si="5"/>
        <v>0</v>
      </c>
      <c r="B14" s="1" t="s">
        <v>58</v>
      </c>
      <c r="C14" s="1" t="s">
        <v>59</v>
      </c>
      <c r="D14" s="1">
        <v>5.5718360000000002</v>
      </c>
      <c r="E14" s="2">
        <v>6.2068933300280005</v>
      </c>
      <c r="F14" s="2">
        <v>3.0465190414000302E-2</v>
      </c>
      <c r="G14" s="2">
        <v>-0.18648999999999999</v>
      </c>
      <c r="H14" s="2">
        <v>0</v>
      </c>
      <c r="I14" s="2">
        <v>0</v>
      </c>
      <c r="J14" s="2">
        <v>0</v>
      </c>
      <c r="K14" s="2">
        <v>8.5470000000000008E-3</v>
      </c>
      <c r="L14" s="2">
        <v>7.8549999999999991E-3</v>
      </c>
      <c r="M14" s="2">
        <v>0</v>
      </c>
      <c r="N14" s="2">
        <v>1.1270535386666667</v>
      </c>
      <c r="O14" s="2">
        <v>9.6682760963613286E-3</v>
      </c>
      <c r="P14" s="2">
        <v>8.4248254650415244E-2</v>
      </c>
      <c r="Q14" s="2">
        <v>0.67797099999999999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3">
        <v>13.538047589855443</v>
      </c>
      <c r="Z14" s="227">
        <f t="shared" si="6"/>
        <v>13.538047589855443</v>
      </c>
      <c r="AA14" s="3"/>
      <c r="AB14" s="43">
        <v>5.612749557236925</v>
      </c>
      <c r="AC14" s="2">
        <v>5.2377148675619996</v>
      </c>
      <c r="AD14" s="2">
        <v>4.2651266580000055E-2</v>
      </c>
      <c r="AE14" s="2">
        <v>-0.18648999999999999</v>
      </c>
      <c r="AF14" s="2">
        <v>0</v>
      </c>
      <c r="AG14" s="2">
        <v>0</v>
      </c>
      <c r="AH14" s="2">
        <v>0</v>
      </c>
      <c r="AI14" s="2">
        <v>0</v>
      </c>
      <c r="AJ14" s="2">
        <v>6.4235E-2</v>
      </c>
      <c r="AK14" s="2">
        <v>1.4313275902222222</v>
      </c>
      <c r="AL14" s="2">
        <v>9.4737669435853624E-3</v>
      </c>
      <c r="AM14" s="2">
        <v>2.5654099295971282E-2</v>
      </c>
      <c r="AN14" s="2">
        <v>0.59661399999999998</v>
      </c>
      <c r="AO14" s="2">
        <v>0</v>
      </c>
      <c r="AP14" s="2">
        <v>0</v>
      </c>
      <c r="AQ14" s="2">
        <v>0</v>
      </c>
      <c r="AR14" s="53">
        <v>0</v>
      </c>
      <c r="AS14" s="2">
        <v>0</v>
      </c>
      <c r="AT14" s="2">
        <v>0</v>
      </c>
      <c r="AU14" s="44">
        <v>0</v>
      </c>
      <c r="AV14" s="38">
        <v>12.833930147840707</v>
      </c>
      <c r="AW14" s="194">
        <f t="shared" si="3"/>
        <v>12.833930147840707</v>
      </c>
      <c r="AX14" s="71">
        <f t="shared" si="7"/>
        <v>-0.70411744201473603</v>
      </c>
    </row>
    <row r="15" spans="1:51" x14ac:dyDescent="0.25">
      <c r="A15">
        <f t="shared" si="5"/>
        <v>0</v>
      </c>
      <c r="B15" s="1" t="s">
        <v>60</v>
      </c>
      <c r="C15" s="1" t="s">
        <v>61</v>
      </c>
      <c r="D15" s="1">
        <v>9.0196149999999999</v>
      </c>
      <c r="E15" s="2">
        <v>7.1379634277299999</v>
      </c>
      <c r="F15" s="2">
        <v>3.4685179577000437E-2</v>
      </c>
      <c r="G15" s="2">
        <v>-0.436307</v>
      </c>
      <c r="H15" s="2">
        <v>0</v>
      </c>
      <c r="I15" s="2">
        <v>0</v>
      </c>
      <c r="J15" s="2">
        <v>0</v>
      </c>
      <c r="K15" s="2">
        <v>8.5470000000000008E-3</v>
      </c>
      <c r="L15" s="2">
        <v>7.8549999999999991E-3</v>
      </c>
      <c r="M15" s="2">
        <v>0</v>
      </c>
      <c r="N15" s="2">
        <v>2.5493869822222228</v>
      </c>
      <c r="O15" s="2">
        <v>1.1048887546961181E-2</v>
      </c>
      <c r="P15" s="2">
        <v>9.2250497263681785E-2</v>
      </c>
      <c r="Q15" s="2">
        <v>0.91696100000000003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3">
        <v>19.34200597433987</v>
      </c>
      <c r="Z15" s="227">
        <f t="shared" si="6"/>
        <v>19.34200597433987</v>
      </c>
      <c r="AA15" s="3"/>
      <c r="AB15" s="43">
        <v>9.1122679959624406</v>
      </c>
      <c r="AC15" s="2">
        <v>6.0452844263580001</v>
      </c>
      <c r="AD15" s="2">
        <v>4.8559251408999783E-2</v>
      </c>
      <c r="AE15" s="2">
        <v>-0.436307</v>
      </c>
      <c r="AF15" s="2">
        <v>0</v>
      </c>
      <c r="AG15" s="2">
        <v>0</v>
      </c>
      <c r="AH15" s="2">
        <v>0</v>
      </c>
      <c r="AI15" s="2">
        <v>0</v>
      </c>
      <c r="AJ15" s="2">
        <v>0.103796</v>
      </c>
      <c r="AK15" s="2">
        <v>3.0880428186666671</v>
      </c>
      <c r="AL15" s="2">
        <v>1.0826602856861652E-2</v>
      </c>
      <c r="AM15" s="2">
        <v>2.9654537005592754E-2</v>
      </c>
      <c r="AN15" s="2">
        <v>0.80843699999999996</v>
      </c>
      <c r="AO15" s="2">
        <v>0</v>
      </c>
      <c r="AP15" s="2">
        <v>0</v>
      </c>
      <c r="AQ15" s="2">
        <v>0</v>
      </c>
      <c r="AR15" s="53">
        <v>0</v>
      </c>
      <c r="AS15" s="2">
        <v>0</v>
      </c>
      <c r="AT15" s="2">
        <v>0</v>
      </c>
      <c r="AU15" s="44">
        <v>0</v>
      </c>
      <c r="AV15" s="38">
        <v>18.810561632258569</v>
      </c>
      <c r="AW15" s="194">
        <f t="shared" si="3"/>
        <v>18.810561632258569</v>
      </c>
      <c r="AX15" s="71">
        <f t="shared" si="7"/>
        <v>-0.53144434208130065</v>
      </c>
    </row>
    <row r="16" spans="1:51" x14ac:dyDescent="0.25">
      <c r="A16">
        <f t="shared" si="5"/>
        <v>0</v>
      </c>
      <c r="B16" s="1" t="s">
        <v>62</v>
      </c>
      <c r="C16" s="1" t="s">
        <v>63</v>
      </c>
      <c r="D16" s="1">
        <v>5.1574720000000003</v>
      </c>
      <c r="E16" s="2">
        <v>7.3810772987240005</v>
      </c>
      <c r="F16" s="2">
        <v>3.6732270975999536E-2</v>
      </c>
      <c r="G16" s="2">
        <v>-3.3363999999999998E-2</v>
      </c>
      <c r="H16" s="2">
        <v>0</v>
      </c>
      <c r="I16" s="2">
        <v>0</v>
      </c>
      <c r="J16" s="2">
        <v>0</v>
      </c>
      <c r="K16" s="2">
        <v>8.5470000000000008E-3</v>
      </c>
      <c r="L16" s="2">
        <v>7.8549999999999991E-3</v>
      </c>
      <c r="M16" s="2">
        <v>0</v>
      </c>
      <c r="N16" s="2">
        <v>1.8628938844444447</v>
      </c>
      <c r="O16" s="2">
        <v>1.163740478717628E-2</v>
      </c>
      <c r="P16" s="2">
        <v>9.7096556886138247E-2</v>
      </c>
      <c r="Q16" s="2">
        <v>0.76576299999999997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3">
        <v>15.295710415817757</v>
      </c>
      <c r="Z16" s="227">
        <f t="shared" si="6"/>
        <v>15.295710415817757</v>
      </c>
      <c r="AA16" s="3"/>
      <c r="AB16" s="43">
        <v>5.2223674612710438</v>
      </c>
      <c r="AC16" s="2">
        <v>6.2009241805270001</v>
      </c>
      <c r="AD16" s="2">
        <v>5.1425179367000237E-2</v>
      </c>
      <c r="AE16" s="2">
        <v>-3.3363999999999998E-2</v>
      </c>
      <c r="AF16" s="2">
        <v>0</v>
      </c>
      <c r="AG16" s="2">
        <v>0</v>
      </c>
      <c r="AH16" s="2">
        <v>0</v>
      </c>
      <c r="AI16" s="2">
        <v>0</v>
      </c>
      <c r="AJ16" s="2">
        <v>6.3548999999999994E-2</v>
      </c>
      <c r="AK16" s="2">
        <v>2.5184229066666672</v>
      </c>
      <c r="AL16" s="2">
        <v>1.1403280138365668E-2</v>
      </c>
      <c r="AM16" s="2">
        <v>3.2987039339256723E-2</v>
      </c>
      <c r="AN16" s="2">
        <v>0.76576299999999997</v>
      </c>
      <c r="AO16" s="2">
        <v>0</v>
      </c>
      <c r="AP16" s="2">
        <v>0</v>
      </c>
      <c r="AQ16" s="2">
        <v>0</v>
      </c>
      <c r="AR16" s="53">
        <v>0</v>
      </c>
      <c r="AS16" s="2">
        <v>0</v>
      </c>
      <c r="AT16" s="2">
        <v>0</v>
      </c>
      <c r="AU16" s="44">
        <v>0</v>
      </c>
      <c r="AV16" s="38">
        <v>14.833478047309333</v>
      </c>
      <c r="AW16" s="194">
        <f t="shared" si="3"/>
        <v>14.833478047309333</v>
      </c>
      <c r="AX16" s="71">
        <f t="shared" si="7"/>
        <v>-0.46223236850842397</v>
      </c>
    </row>
    <row r="17" spans="1:50" x14ac:dyDescent="0.25">
      <c r="A17">
        <f t="shared" si="5"/>
        <v>0</v>
      </c>
      <c r="B17" s="1" t="s">
        <v>64</v>
      </c>
      <c r="C17" s="1" t="s">
        <v>65</v>
      </c>
      <c r="D17" s="1">
        <v>6.0865</v>
      </c>
      <c r="E17" s="2">
        <v>5.510576851063</v>
      </c>
      <c r="F17" s="2">
        <v>2.7206173926999793E-2</v>
      </c>
      <c r="G17" s="2">
        <v>-8.9594999999999994E-2</v>
      </c>
      <c r="H17" s="2">
        <v>0</v>
      </c>
      <c r="I17" s="2">
        <v>0</v>
      </c>
      <c r="J17" s="2">
        <v>0</v>
      </c>
      <c r="K17" s="2">
        <v>8.5470000000000008E-3</v>
      </c>
      <c r="L17" s="2">
        <v>7.8549999999999991E-3</v>
      </c>
      <c r="M17" s="2">
        <v>0</v>
      </c>
      <c r="N17" s="2">
        <v>2.8666427137777784</v>
      </c>
      <c r="O17" s="2">
        <v>8.57499749623079E-3</v>
      </c>
      <c r="P17" s="2">
        <v>8.2461256930975224E-2</v>
      </c>
      <c r="Q17" s="2">
        <v>0.64604600000000001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3">
        <v>15.154814993194986</v>
      </c>
      <c r="Z17" s="227">
        <f t="shared" si="6"/>
        <v>15.154814993194986</v>
      </c>
      <c r="AA17" s="3"/>
      <c r="AB17" s="43">
        <v>6.1529776774957687</v>
      </c>
      <c r="AC17" s="2">
        <v>4.6492214258880002</v>
      </c>
      <c r="AD17" s="2">
        <v>3.8088643497999758E-2</v>
      </c>
      <c r="AE17" s="2">
        <v>-8.9594999999999994E-2</v>
      </c>
      <c r="AF17" s="2">
        <v>0</v>
      </c>
      <c r="AG17" s="2">
        <v>0</v>
      </c>
      <c r="AH17" s="2">
        <v>0</v>
      </c>
      <c r="AI17" s="2">
        <v>0</v>
      </c>
      <c r="AJ17" s="2">
        <v>6.9405999999999995E-2</v>
      </c>
      <c r="AK17" s="2">
        <v>3.1503868506666675</v>
      </c>
      <c r="AL17" s="2">
        <v>8.4024832360437424E-3</v>
      </c>
      <c r="AM17" s="2">
        <v>2.5211161716369911E-2</v>
      </c>
      <c r="AN17" s="2">
        <v>0.58928999999999998</v>
      </c>
      <c r="AO17" s="2">
        <v>0</v>
      </c>
      <c r="AP17" s="2">
        <v>0</v>
      </c>
      <c r="AQ17" s="2">
        <v>0</v>
      </c>
      <c r="AR17" s="53">
        <v>0</v>
      </c>
      <c r="AS17" s="2">
        <v>0</v>
      </c>
      <c r="AT17" s="2">
        <v>0</v>
      </c>
      <c r="AU17" s="44">
        <v>0</v>
      </c>
      <c r="AV17" s="38">
        <v>14.593389242500852</v>
      </c>
      <c r="AW17" s="194">
        <f t="shared" si="3"/>
        <v>14.593389242500852</v>
      </c>
      <c r="AX17" s="71">
        <f t="shared" si="7"/>
        <v>-0.56142575069413425</v>
      </c>
    </row>
    <row r="18" spans="1:50" x14ac:dyDescent="0.25">
      <c r="A18">
        <f t="shared" si="5"/>
        <v>0</v>
      </c>
      <c r="B18" s="1" t="s">
        <v>66</v>
      </c>
      <c r="C18" s="1" t="s">
        <v>67</v>
      </c>
      <c r="D18" s="1">
        <v>21.87029755</v>
      </c>
      <c r="E18" s="2">
        <v>22.014170606747001</v>
      </c>
      <c r="F18" s="2">
        <v>0.10312211770899966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1.3451226769041706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3">
        <v>45.332712951360172</v>
      </c>
      <c r="Z18" s="227">
        <f t="shared" si="6"/>
        <v>45.332712951360172</v>
      </c>
      <c r="AA18" s="3"/>
      <c r="AB18" s="43">
        <v>22.068784392612923</v>
      </c>
      <c r="AC18" s="2">
        <v>20.061896474220998</v>
      </c>
      <c r="AD18" s="2">
        <v>0.14437096479400061</v>
      </c>
      <c r="AE18" s="2">
        <v>0</v>
      </c>
      <c r="AF18" s="2">
        <v>0</v>
      </c>
      <c r="AG18" s="2">
        <v>0</v>
      </c>
      <c r="AH18" s="2">
        <v>0</v>
      </c>
      <c r="AI18" s="2">
        <v>1.2797148226897546</v>
      </c>
      <c r="AJ18" s="2">
        <v>0.249727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53">
        <v>0</v>
      </c>
      <c r="AS18" s="2">
        <v>0</v>
      </c>
      <c r="AT18" s="2">
        <v>0</v>
      </c>
      <c r="AU18" s="44">
        <v>0</v>
      </c>
      <c r="AV18" s="38">
        <v>43.804493654317675</v>
      </c>
      <c r="AW18" s="194">
        <f t="shared" si="3"/>
        <v>43.804493654317675</v>
      </c>
      <c r="AX18" s="71">
        <f t="shared" si="7"/>
        <v>-1.5282192970424973</v>
      </c>
    </row>
    <row r="19" spans="1:50" x14ac:dyDescent="0.25">
      <c r="A19">
        <f t="shared" si="5"/>
        <v>0</v>
      </c>
      <c r="B19" s="1" t="s">
        <v>68</v>
      </c>
      <c r="C19" s="1" t="s">
        <v>69</v>
      </c>
      <c r="D19" s="1">
        <v>9.7544000000000004</v>
      </c>
      <c r="E19" s="2">
        <v>7.5172251519959996</v>
      </c>
      <c r="F19" s="2">
        <v>3.7656457974999211E-2</v>
      </c>
      <c r="G19" s="2">
        <v>-0.31393599999999999</v>
      </c>
      <c r="H19" s="2">
        <v>0</v>
      </c>
      <c r="I19" s="2">
        <v>0</v>
      </c>
      <c r="J19" s="2">
        <v>0</v>
      </c>
      <c r="K19" s="2">
        <v>8.5470000000000008E-3</v>
      </c>
      <c r="L19" s="2">
        <v>7.8549999999999991E-3</v>
      </c>
      <c r="M19" s="2">
        <v>0</v>
      </c>
      <c r="N19" s="2">
        <v>4.6221836879999998</v>
      </c>
      <c r="O19" s="2">
        <v>1.1847018444937929E-2</v>
      </c>
      <c r="P19" s="2">
        <v>8.4934500342660563E-2</v>
      </c>
      <c r="Q19" s="2">
        <v>0.73693200000000003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3">
        <v>22.467644816758597</v>
      </c>
      <c r="Z19" s="227">
        <f t="shared" si="6"/>
        <v>22.467644816758597</v>
      </c>
      <c r="AA19" s="3"/>
      <c r="AB19" s="43">
        <v>9.8830128228349938</v>
      </c>
      <c r="AC19" s="2">
        <v>6.3204742948219996</v>
      </c>
      <c r="AD19" s="2">
        <v>5.2719041164999828E-2</v>
      </c>
      <c r="AE19" s="2">
        <v>-0.31393599999999999</v>
      </c>
      <c r="AF19" s="2">
        <v>0</v>
      </c>
      <c r="AG19" s="2">
        <v>0</v>
      </c>
      <c r="AH19" s="2">
        <v>0</v>
      </c>
      <c r="AI19" s="2">
        <v>0</v>
      </c>
      <c r="AJ19" s="2">
        <v>0.106222</v>
      </c>
      <c r="AK19" s="2">
        <v>6.2403967564444445</v>
      </c>
      <c r="AL19" s="2">
        <v>1.1608676728412749E-2</v>
      </c>
      <c r="AM19" s="2">
        <v>2.6515437288167926E-2</v>
      </c>
      <c r="AN19" s="2">
        <v>0.65064999999999995</v>
      </c>
      <c r="AO19" s="2">
        <v>0</v>
      </c>
      <c r="AP19" s="2">
        <v>0</v>
      </c>
      <c r="AQ19" s="2">
        <v>0</v>
      </c>
      <c r="AR19" s="53">
        <v>0</v>
      </c>
      <c r="AS19" s="2">
        <v>0</v>
      </c>
      <c r="AT19" s="2">
        <v>0</v>
      </c>
      <c r="AU19" s="44">
        <v>0</v>
      </c>
      <c r="AV19" s="38">
        <v>22.977663029283018</v>
      </c>
      <c r="AW19" s="194">
        <f t="shared" si="3"/>
        <v>22.977663029283018</v>
      </c>
      <c r="AX19" s="71">
        <f t="shared" si="7"/>
        <v>0.5100182125244217</v>
      </c>
    </row>
    <row r="20" spans="1:50" x14ac:dyDescent="0.25">
      <c r="A20">
        <f t="shared" si="5"/>
        <v>0</v>
      </c>
      <c r="B20" s="1" t="s">
        <v>70</v>
      </c>
      <c r="C20" s="1" t="s">
        <v>71</v>
      </c>
      <c r="D20" s="1">
        <v>4.4537700999999998</v>
      </c>
      <c r="E20" s="2">
        <v>4.1679467431889998</v>
      </c>
      <c r="F20" s="2">
        <v>2.0220038811999838E-2</v>
      </c>
      <c r="G20" s="2">
        <v>-0.21159800000000001</v>
      </c>
      <c r="H20" s="2">
        <v>0</v>
      </c>
      <c r="I20" s="2">
        <v>0</v>
      </c>
      <c r="J20" s="2">
        <v>0</v>
      </c>
      <c r="K20" s="2">
        <v>8.5470000000000008E-3</v>
      </c>
      <c r="L20" s="2">
        <v>7.8549999999999991E-3</v>
      </c>
      <c r="M20" s="2">
        <v>0</v>
      </c>
      <c r="N20" s="2">
        <v>1.2152911191111113</v>
      </c>
      <c r="O20" s="2">
        <v>6.4547414527999745E-3</v>
      </c>
      <c r="P20" s="2">
        <v>6.8603138450799933E-2</v>
      </c>
      <c r="Q20" s="2">
        <v>0.39775700000000003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3">
        <v>10.134846881015708</v>
      </c>
      <c r="Z20" s="227">
        <f t="shared" si="6"/>
        <v>10.134846881015708</v>
      </c>
      <c r="AA20" s="3"/>
      <c r="AB20" s="43">
        <v>4.4923828385486901</v>
      </c>
      <c r="AC20" s="2">
        <v>3.5373352915799998</v>
      </c>
      <c r="AD20" s="2">
        <v>2.8308054336000001E-2</v>
      </c>
      <c r="AE20" s="2">
        <v>-0.21159800000000001</v>
      </c>
      <c r="AF20" s="2">
        <v>0</v>
      </c>
      <c r="AG20" s="2">
        <v>0</v>
      </c>
      <c r="AH20" s="2">
        <v>0</v>
      </c>
      <c r="AI20" s="2">
        <v>0</v>
      </c>
      <c r="AJ20" s="2">
        <v>4.9741E-2</v>
      </c>
      <c r="AK20" s="2">
        <v>1.6024487262222225</v>
      </c>
      <c r="AL20" s="2">
        <v>6.3248831120928297E-3</v>
      </c>
      <c r="AM20" s="2">
        <v>1.745428272816912E-2</v>
      </c>
      <c r="AN20" s="2">
        <v>0.35702899999999999</v>
      </c>
      <c r="AO20" s="2">
        <v>0</v>
      </c>
      <c r="AP20" s="2">
        <v>0</v>
      </c>
      <c r="AQ20" s="2">
        <v>0</v>
      </c>
      <c r="AR20" s="53">
        <v>0</v>
      </c>
      <c r="AS20" s="2">
        <v>0</v>
      </c>
      <c r="AT20" s="2">
        <v>0</v>
      </c>
      <c r="AU20" s="44">
        <v>0</v>
      </c>
      <c r="AV20" s="38">
        <v>9.8794260765271726</v>
      </c>
      <c r="AW20" s="194">
        <f t="shared" si="3"/>
        <v>9.8794260765271726</v>
      </c>
      <c r="AX20" s="71">
        <f t="shared" si="7"/>
        <v>-0.25542080448853532</v>
      </c>
    </row>
    <row r="21" spans="1:50" x14ac:dyDescent="0.25">
      <c r="A21">
        <f t="shared" si="5"/>
        <v>0</v>
      </c>
      <c r="B21" s="1" t="s">
        <v>72</v>
      </c>
      <c r="C21" s="1" t="s">
        <v>73</v>
      </c>
      <c r="D21" s="1">
        <v>41.186683000000002</v>
      </c>
      <c r="E21" s="2">
        <v>115.152844303343</v>
      </c>
      <c r="F21" s="2">
        <v>0.5455063498560041</v>
      </c>
      <c r="G21" s="2">
        <v>0</v>
      </c>
      <c r="H21" s="2">
        <v>0</v>
      </c>
      <c r="I21" s="2">
        <v>0</v>
      </c>
      <c r="J21" s="2">
        <v>4.1359000000000007E-2</v>
      </c>
      <c r="K21" s="2">
        <v>8.5470000000000008E-3</v>
      </c>
      <c r="L21" s="2">
        <v>7.8549999999999991E-3</v>
      </c>
      <c r="M21" s="2">
        <v>0</v>
      </c>
      <c r="N21" s="2">
        <v>3.0614764577777778</v>
      </c>
      <c r="O21" s="2">
        <v>0.17232448577531376</v>
      </c>
      <c r="P21" s="2">
        <v>0.15450966934022434</v>
      </c>
      <c r="Q21" s="2">
        <v>1.6955560000000001</v>
      </c>
      <c r="R21" s="2">
        <v>0.1</v>
      </c>
      <c r="S21" s="2">
        <v>0</v>
      </c>
      <c r="T21" s="2">
        <v>0</v>
      </c>
      <c r="U21" s="2">
        <v>0.164906</v>
      </c>
      <c r="V21" s="2">
        <v>14.212999999999999</v>
      </c>
      <c r="W21" s="2">
        <v>0.77280899999999997</v>
      </c>
      <c r="X21" s="2">
        <v>6.3084619999999996</v>
      </c>
      <c r="Y21" s="3">
        <v>183.58583826609231</v>
      </c>
      <c r="Z21" s="227">
        <f t="shared" si="6"/>
        <v>163.06437626609232</v>
      </c>
      <c r="AA21" s="3"/>
      <c r="AB21" s="43">
        <v>41.462371336008786</v>
      </c>
      <c r="AC21" s="2">
        <v>97.770018409439999</v>
      </c>
      <c r="AD21" s="2">
        <v>0.76370888979800045</v>
      </c>
      <c r="AE21" s="2">
        <v>0</v>
      </c>
      <c r="AF21" s="2">
        <v>0</v>
      </c>
      <c r="AG21" s="2">
        <v>0</v>
      </c>
      <c r="AH21" s="2">
        <v>2.7572666666666672E-2</v>
      </c>
      <c r="AI21" s="2">
        <v>0</v>
      </c>
      <c r="AJ21" s="2">
        <v>0.54511399999999999</v>
      </c>
      <c r="AK21" s="2">
        <v>3.7645312777777775</v>
      </c>
      <c r="AL21" s="2">
        <v>0.16885761232273153</v>
      </c>
      <c r="AM21" s="2">
        <v>6.541636915805972E-2</v>
      </c>
      <c r="AN21" s="2">
        <v>1.6955560000000001</v>
      </c>
      <c r="AO21" s="2">
        <v>0</v>
      </c>
      <c r="AP21" s="2">
        <v>0</v>
      </c>
      <c r="AQ21" s="2">
        <v>0.123</v>
      </c>
      <c r="AR21" s="53">
        <v>14.212999999999999</v>
      </c>
      <c r="AS21" s="2">
        <v>0.77280899999999997</v>
      </c>
      <c r="AT21" s="2">
        <v>13.055</v>
      </c>
      <c r="AU21" s="44">
        <v>0</v>
      </c>
      <c r="AV21" s="38">
        <v>174.42695556117206</v>
      </c>
      <c r="AW21" s="194">
        <f t="shared" si="3"/>
        <v>147.15895556117206</v>
      </c>
      <c r="AX21" s="71">
        <f t="shared" si="7"/>
        <v>-15.90542070492026</v>
      </c>
    </row>
    <row r="22" spans="1:50" x14ac:dyDescent="0.25">
      <c r="A22">
        <f t="shared" si="5"/>
        <v>0</v>
      </c>
      <c r="B22" s="1" t="s">
        <v>74</v>
      </c>
      <c r="C22" s="1" t="s">
        <v>75</v>
      </c>
      <c r="D22" s="1">
        <v>141.57521800000001</v>
      </c>
      <c r="E22" s="2">
        <v>120.165916987811</v>
      </c>
      <c r="F22" s="2">
        <v>0.55526343075300755</v>
      </c>
      <c r="G22" s="2">
        <v>0</v>
      </c>
      <c r="H22" s="2">
        <v>0</v>
      </c>
      <c r="I22" s="2">
        <v>0</v>
      </c>
      <c r="J22" s="2">
        <v>7.8225000000000017E-2</v>
      </c>
      <c r="K22" s="2">
        <v>8.5470000000000008E-3</v>
      </c>
      <c r="L22" s="2">
        <v>7.8549999999999991E-3</v>
      </c>
      <c r="M22" s="2">
        <v>0</v>
      </c>
      <c r="N22" s="2">
        <v>8.2363138266666667</v>
      </c>
      <c r="O22" s="2">
        <v>0.17683968325927851</v>
      </c>
      <c r="P22" s="2">
        <v>0.17736045252864185</v>
      </c>
      <c r="Q22" s="2">
        <v>2.7046480000000002</v>
      </c>
      <c r="R22" s="2">
        <v>0.1</v>
      </c>
      <c r="S22" s="2">
        <v>0</v>
      </c>
      <c r="T22" s="2">
        <v>0</v>
      </c>
      <c r="U22" s="2">
        <v>0.26142799999999999</v>
      </c>
      <c r="V22" s="2">
        <v>14.335000000000001</v>
      </c>
      <c r="W22" s="2">
        <v>1.862814</v>
      </c>
      <c r="X22" s="2">
        <v>10.202892</v>
      </c>
      <c r="Y22" s="3">
        <v>300.44832138101873</v>
      </c>
      <c r="Z22" s="227">
        <f t="shared" si="6"/>
        <v>275.91042938101873</v>
      </c>
      <c r="AA22" s="3"/>
      <c r="AB22" s="43">
        <v>144.06721423786374</v>
      </c>
      <c r="AC22" s="2">
        <v>103.74919473944101</v>
      </c>
      <c r="AD22" s="2">
        <v>0.77736880305500333</v>
      </c>
      <c r="AE22" s="2">
        <v>0</v>
      </c>
      <c r="AF22" s="2">
        <v>0</v>
      </c>
      <c r="AG22" s="2">
        <v>0</v>
      </c>
      <c r="AH22" s="2">
        <v>5.2150000000000009E-2</v>
      </c>
      <c r="AI22" s="2">
        <v>0</v>
      </c>
      <c r="AJ22" s="2">
        <v>1.6716420000000001</v>
      </c>
      <c r="AK22" s="2">
        <v>10.091910168888889</v>
      </c>
      <c r="AL22" s="2">
        <v>0.17328197176809781</v>
      </c>
      <c r="AM22" s="2">
        <v>7.7771843924287917E-2</v>
      </c>
      <c r="AN22" s="2">
        <v>2.471384</v>
      </c>
      <c r="AO22" s="2">
        <v>0</v>
      </c>
      <c r="AP22" s="2">
        <v>0</v>
      </c>
      <c r="AQ22" s="2">
        <v>0.194994</v>
      </c>
      <c r="AR22" s="53">
        <v>14.335000000000001</v>
      </c>
      <c r="AS22" s="2">
        <v>1.862814</v>
      </c>
      <c r="AT22" s="2">
        <v>21.54</v>
      </c>
      <c r="AU22" s="44">
        <v>0</v>
      </c>
      <c r="AV22" s="38">
        <v>301.06472576494104</v>
      </c>
      <c r="AW22" s="194">
        <f t="shared" si="3"/>
        <v>265.18972576494104</v>
      </c>
      <c r="AX22" s="71">
        <f t="shared" si="7"/>
        <v>-10.720703616077685</v>
      </c>
    </row>
    <row r="23" spans="1:50" x14ac:dyDescent="0.25">
      <c r="A23">
        <f t="shared" si="5"/>
        <v>1</v>
      </c>
      <c r="B23" s="1" t="s">
        <v>76</v>
      </c>
      <c r="C23" s="1" t="s">
        <v>77</v>
      </c>
      <c r="D23" s="1">
        <v>71.876118000000005</v>
      </c>
      <c r="E23" s="2">
        <v>113.692943023395</v>
      </c>
      <c r="F23" s="2">
        <v>0.53828134025199714</v>
      </c>
      <c r="G23" s="2">
        <v>-9.9333000000000005E-2</v>
      </c>
      <c r="H23" s="2">
        <v>0</v>
      </c>
      <c r="I23" s="2">
        <v>0</v>
      </c>
      <c r="J23" s="2">
        <v>2.7081999999999995E-2</v>
      </c>
      <c r="K23" s="2">
        <v>8.5470000000000008E-3</v>
      </c>
      <c r="L23" s="2">
        <v>7.8549999999999991E-3</v>
      </c>
      <c r="M23" s="2">
        <v>0</v>
      </c>
      <c r="N23" s="2">
        <v>4.5328015055555548</v>
      </c>
      <c r="O23" s="2">
        <v>0.17047807269086046</v>
      </c>
      <c r="P23" s="2">
        <v>0.14897947590734315</v>
      </c>
      <c r="Q23" s="2">
        <v>1.7666820000000001</v>
      </c>
      <c r="R23" s="2">
        <v>0</v>
      </c>
      <c r="S23" s="2">
        <v>0</v>
      </c>
      <c r="T23" s="2">
        <v>0</v>
      </c>
      <c r="U23" s="2">
        <v>0.223666</v>
      </c>
      <c r="V23" s="2">
        <v>14.243</v>
      </c>
      <c r="W23" s="2">
        <v>1.1897310000000001</v>
      </c>
      <c r="X23" s="2">
        <v>8.7120719999999992</v>
      </c>
      <c r="Y23" s="3">
        <v>217.03890341780078</v>
      </c>
      <c r="Z23" s="227">
        <f t="shared" si="6"/>
        <v>194.08383141780078</v>
      </c>
      <c r="AA23" s="3"/>
      <c r="AB23" s="43">
        <v>72.495940480054031</v>
      </c>
      <c r="AC23" s="2">
        <v>96.420510243414995</v>
      </c>
      <c r="AD23" s="2">
        <v>0.75359387635400144</v>
      </c>
      <c r="AE23" s="2">
        <v>-9.9333000000000005E-2</v>
      </c>
      <c r="AF23" s="2">
        <v>0</v>
      </c>
      <c r="AG23" s="2">
        <v>0</v>
      </c>
      <c r="AH23" s="2">
        <v>1.8054666666666663E-2</v>
      </c>
      <c r="AI23" s="2">
        <v>0</v>
      </c>
      <c r="AJ23" s="2">
        <v>0.88065099999999996</v>
      </c>
      <c r="AK23" s="2">
        <v>5.6097031922222218</v>
      </c>
      <c r="AL23" s="2">
        <v>0.16704834590653142</v>
      </c>
      <c r="AM23" s="2">
        <v>6.0312587571783545E-2</v>
      </c>
      <c r="AN23" s="2">
        <v>1.627364</v>
      </c>
      <c r="AO23" s="2">
        <v>0</v>
      </c>
      <c r="AP23" s="2">
        <v>0</v>
      </c>
      <c r="AQ23" s="2">
        <v>0.166828</v>
      </c>
      <c r="AR23" s="53">
        <v>14.243</v>
      </c>
      <c r="AS23" s="2">
        <v>1.1897310000000001</v>
      </c>
      <c r="AT23" s="2">
        <v>18.358000000000001</v>
      </c>
      <c r="AU23" s="44">
        <v>0</v>
      </c>
      <c r="AV23" s="38">
        <v>211.89140439219022</v>
      </c>
      <c r="AW23" s="194">
        <f t="shared" si="3"/>
        <v>179.29040439219023</v>
      </c>
      <c r="AX23" s="71">
        <f t="shared" si="7"/>
        <v>-14.793427025610555</v>
      </c>
    </row>
    <row r="24" spans="1:50" x14ac:dyDescent="0.25">
      <c r="A24">
        <f t="shared" si="5"/>
        <v>0</v>
      </c>
      <c r="B24" s="1" t="s">
        <v>78</v>
      </c>
      <c r="C24" s="1" t="s">
        <v>79</v>
      </c>
      <c r="D24" s="1">
        <v>3.877904</v>
      </c>
      <c r="E24" s="2">
        <v>7.0766612852900002</v>
      </c>
      <c r="F24" s="2">
        <v>2.958722155399993E-2</v>
      </c>
      <c r="G24" s="2">
        <v>-1.7224E-2</v>
      </c>
      <c r="H24" s="2">
        <v>0</v>
      </c>
      <c r="I24" s="2">
        <v>0</v>
      </c>
      <c r="J24" s="2">
        <v>0</v>
      </c>
      <c r="K24" s="2">
        <v>8.5470000000000008E-3</v>
      </c>
      <c r="L24" s="2">
        <v>7.8549999999999991E-3</v>
      </c>
      <c r="M24" s="2">
        <v>0</v>
      </c>
      <c r="N24" s="2">
        <v>0.37285776622222222</v>
      </c>
      <c r="O24" s="2">
        <v>9.3066922320175233E-3</v>
      </c>
      <c r="P24" s="2">
        <v>7.7712895657912964E-2</v>
      </c>
      <c r="Q24" s="2">
        <v>0.47134399999999999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3">
        <v>11.91455186095615</v>
      </c>
      <c r="Z24" s="227">
        <f t="shared" si="6"/>
        <v>11.91455186095615</v>
      </c>
      <c r="AA24" s="3"/>
      <c r="AB24" s="43">
        <v>3.8842562679397381</v>
      </c>
      <c r="AC24" s="2">
        <v>6.1320897522080005</v>
      </c>
      <c r="AD24" s="2">
        <v>4.142211017500004E-2</v>
      </c>
      <c r="AE24" s="2">
        <v>-1.7224E-2</v>
      </c>
      <c r="AF24" s="2">
        <v>0</v>
      </c>
      <c r="AG24" s="2">
        <v>0</v>
      </c>
      <c r="AH24" s="2">
        <v>0</v>
      </c>
      <c r="AI24" s="2">
        <v>0</v>
      </c>
      <c r="AJ24" s="2">
        <v>4.7169999999999997E-2</v>
      </c>
      <c r="AK24" s="2">
        <v>0.46693072088888893</v>
      </c>
      <c r="AL24" s="2">
        <v>9.1194575271793289E-3</v>
      </c>
      <c r="AM24" s="2">
        <v>2.2681142640617474E-2</v>
      </c>
      <c r="AN24" s="2">
        <v>0.424537</v>
      </c>
      <c r="AO24" s="2">
        <v>0</v>
      </c>
      <c r="AP24" s="2">
        <v>0</v>
      </c>
      <c r="AQ24" s="2">
        <v>0</v>
      </c>
      <c r="AR24" s="53">
        <v>0</v>
      </c>
      <c r="AS24" s="2">
        <v>0</v>
      </c>
      <c r="AT24" s="2">
        <v>0</v>
      </c>
      <c r="AU24" s="44">
        <v>0.14103809047553106</v>
      </c>
      <c r="AV24" s="38">
        <v>11.152020541854956</v>
      </c>
      <c r="AW24" s="194">
        <f t="shared" si="3"/>
        <v>11.152020541854956</v>
      </c>
      <c r="AX24" s="71">
        <f t="shared" si="7"/>
        <v>-0.76253131910119443</v>
      </c>
    </row>
    <row r="25" spans="1:50" x14ac:dyDescent="0.25">
      <c r="A25">
        <f t="shared" si="5"/>
        <v>0</v>
      </c>
      <c r="B25" s="1" t="s">
        <v>80</v>
      </c>
      <c r="C25" s="1" t="s">
        <v>81</v>
      </c>
      <c r="D25" s="1">
        <v>14.175056289999999</v>
      </c>
      <c r="E25" s="2">
        <v>11.107951950658999</v>
      </c>
      <c r="F25" s="2">
        <v>5.3903832286998632E-2</v>
      </c>
      <c r="G25" s="2">
        <v>-5.7500000000000002E-2</v>
      </c>
      <c r="H25" s="2">
        <v>0</v>
      </c>
      <c r="I25" s="2">
        <v>0</v>
      </c>
      <c r="J25" s="2">
        <v>0</v>
      </c>
      <c r="K25" s="2">
        <v>8.5470000000000008E-3</v>
      </c>
      <c r="L25" s="2">
        <v>7.8549999999999991E-3</v>
      </c>
      <c r="M25" s="2">
        <v>0</v>
      </c>
      <c r="N25" s="2">
        <v>2.3960527591111109</v>
      </c>
      <c r="O25" s="2">
        <v>1.7175324974039476E-2</v>
      </c>
      <c r="P25" s="2">
        <v>0.11634203089732849</v>
      </c>
      <c r="Q25" s="2">
        <v>1.215695</v>
      </c>
      <c r="R25" s="2">
        <v>9.1347999999999999E-2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3">
        <v>29.132427187928474</v>
      </c>
      <c r="Z25" s="227">
        <f t="shared" si="6"/>
        <v>29.132427187928474</v>
      </c>
      <c r="AA25" s="3"/>
      <c r="AB25" s="43">
        <v>14.20410736594232</v>
      </c>
      <c r="AC25" s="2">
        <v>9.4192389305629991</v>
      </c>
      <c r="AD25" s="2">
        <v>7.5465365200999196E-2</v>
      </c>
      <c r="AE25" s="2">
        <v>-5.7500000000000002E-2</v>
      </c>
      <c r="AF25" s="2">
        <v>0</v>
      </c>
      <c r="AG25" s="2">
        <v>0</v>
      </c>
      <c r="AH25" s="2">
        <v>0</v>
      </c>
      <c r="AI25" s="2">
        <v>0</v>
      </c>
      <c r="AJ25" s="2">
        <v>0.16270000000000001</v>
      </c>
      <c r="AK25" s="2">
        <v>2.8328882488888887</v>
      </c>
      <c r="AL25" s="2">
        <v>1.6829786857827673E-2</v>
      </c>
      <c r="AM25" s="2">
        <v>4.3337836829005216E-2</v>
      </c>
      <c r="AN25" s="2">
        <v>1.1359900000000001</v>
      </c>
      <c r="AO25" s="2">
        <v>0</v>
      </c>
      <c r="AP25" s="2">
        <v>0</v>
      </c>
      <c r="AQ25" s="2">
        <v>0</v>
      </c>
      <c r="AR25" s="53">
        <v>0</v>
      </c>
      <c r="AS25" s="2">
        <v>0</v>
      </c>
      <c r="AT25" s="2">
        <v>0</v>
      </c>
      <c r="AU25" s="44">
        <v>0</v>
      </c>
      <c r="AV25" s="38">
        <v>27.833057534282034</v>
      </c>
      <c r="AW25" s="194">
        <f t="shared" si="3"/>
        <v>27.833057534282034</v>
      </c>
      <c r="AX25" s="71">
        <f t="shared" si="7"/>
        <v>-1.2993696536464405</v>
      </c>
    </row>
    <row r="26" spans="1:50" x14ac:dyDescent="0.25">
      <c r="A26">
        <f t="shared" si="5"/>
        <v>0</v>
      </c>
      <c r="B26" s="1" t="s">
        <v>82</v>
      </c>
      <c r="C26" s="1" t="s">
        <v>83</v>
      </c>
      <c r="D26" s="1">
        <v>6.3496699999999997</v>
      </c>
      <c r="E26" s="2">
        <v>5.9040628679660001</v>
      </c>
      <c r="F26" s="2">
        <v>2.8856427253999749E-2</v>
      </c>
      <c r="G26" s="2">
        <v>-8.6467000000000002E-2</v>
      </c>
      <c r="H26" s="2">
        <v>0</v>
      </c>
      <c r="I26" s="2">
        <v>0</v>
      </c>
      <c r="J26" s="2">
        <v>0</v>
      </c>
      <c r="K26" s="2">
        <v>8.5470000000000008E-3</v>
      </c>
      <c r="L26" s="2">
        <v>7.8549999999999991E-3</v>
      </c>
      <c r="M26" s="2">
        <v>0</v>
      </c>
      <c r="N26" s="2">
        <v>4.068726904</v>
      </c>
      <c r="O26" s="2">
        <v>9.1707350955940181E-3</v>
      </c>
      <c r="P26" s="2">
        <v>8.582273935187848E-2</v>
      </c>
      <c r="Q26" s="2">
        <v>0.84172000000000002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3">
        <v>17.217964673667474</v>
      </c>
      <c r="Z26" s="227">
        <f t="shared" si="6"/>
        <v>17.217964673667474</v>
      </c>
      <c r="AA26" s="3"/>
      <c r="AB26" s="43">
        <v>6.4241703952731557</v>
      </c>
      <c r="AC26" s="2">
        <v>4.9926942832620007</v>
      </c>
      <c r="AD26" s="2">
        <v>4.0398998155999927E-2</v>
      </c>
      <c r="AE26" s="2">
        <v>-8.6467000000000002E-2</v>
      </c>
      <c r="AF26" s="2">
        <v>0</v>
      </c>
      <c r="AG26" s="2">
        <v>0</v>
      </c>
      <c r="AH26" s="2">
        <v>0</v>
      </c>
      <c r="AI26" s="2">
        <v>0</v>
      </c>
      <c r="AJ26" s="2">
        <v>7.0183999999999996E-2</v>
      </c>
      <c r="AK26" s="2">
        <v>4.691340164444445</v>
      </c>
      <c r="AL26" s="2">
        <v>8.9862356154386952E-3</v>
      </c>
      <c r="AM26" s="2">
        <v>2.7191456317217207E-2</v>
      </c>
      <c r="AN26" s="2">
        <v>0.74071399999999998</v>
      </c>
      <c r="AO26" s="2">
        <v>0</v>
      </c>
      <c r="AP26" s="2">
        <v>0</v>
      </c>
      <c r="AQ26" s="2">
        <v>0</v>
      </c>
      <c r="AR26" s="53">
        <v>0</v>
      </c>
      <c r="AS26" s="2">
        <v>0</v>
      </c>
      <c r="AT26" s="2">
        <v>0</v>
      </c>
      <c r="AU26" s="44">
        <v>0</v>
      </c>
      <c r="AV26" s="38">
        <v>16.909212533068256</v>
      </c>
      <c r="AW26" s="194">
        <f t="shared" si="3"/>
        <v>16.909212533068256</v>
      </c>
      <c r="AX26" s="71">
        <f t="shared" si="7"/>
        <v>-0.30875214059921774</v>
      </c>
    </row>
    <row r="27" spans="1:50" x14ac:dyDescent="0.25">
      <c r="A27">
        <f t="shared" si="5"/>
        <v>0</v>
      </c>
      <c r="B27" s="1" t="s">
        <v>84</v>
      </c>
      <c r="C27" s="1" t="s">
        <v>85</v>
      </c>
      <c r="D27" s="1">
        <v>4.9470539999999996</v>
      </c>
      <c r="E27" s="2">
        <v>7.7082091428980002</v>
      </c>
      <c r="F27" s="2">
        <v>3.8349124366000298E-2</v>
      </c>
      <c r="G27" s="2">
        <v>-0.116161</v>
      </c>
      <c r="H27" s="2">
        <v>0</v>
      </c>
      <c r="I27" s="2">
        <v>0</v>
      </c>
      <c r="J27" s="2">
        <v>0</v>
      </c>
      <c r="K27" s="2">
        <v>8.5470000000000008E-3</v>
      </c>
      <c r="L27" s="2">
        <v>7.8549999999999991E-3</v>
      </c>
      <c r="M27" s="2">
        <v>0</v>
      </c>
      <c r="N27" s="2">
        <v>1.2460864924444444</v>
      </c>
      <c r="O27" s="2">
        <v>1.2139288476143671E-2</v>
      </c>
      <c r="P27" s="2">
        <v>8.6043043219339421E-2</v>
      </c>
      <c r="Q27" s="2">
        <v>0.68521399999999999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3">
        <v>14.623336091403928</v>
      </c>
      <c r="Z27" s="227">
        <f t="shared" si="6"/>
        <v>14.623336091403928</v>
      </c>
      <c r="AA27" s="3"/>
      <c r="AB27" s="43">
        <v>4.9791112779666191</v>
      </c>
      <c r="AC27" s="2">
        <v>6.4820290645239993</v>
      </c>
      <c r="AD27" s="2">
        <v>5.3688774113000368E-2</v>
      </c>
      <c r="AE27" s="2">
        <v>-0.116161</v>
      </c>
      <c r="AF27" s="2">
        <v>0</v>
      </c>
      <c r="AG27" s="2">
        <v>0</v>
      </c>
      <c r="AH27" s="2">
        <v>0</v>
      </c>
      <c r="AI27" s="2">
        <v>0</v>
      </c>
      <c r="AJ27" s="2">
        <v>5.7695999999999997E-2</v>
      </c>
      <c r="AK27" s="2">
        <v>1.59028152</v>
      </c>
      <c r="AL27" s="2">
        <v>1.1895066787265093E-2</v>
      </c>
      <c r="AM27" s="2">
        <v>2.6714370845054937E-2</v>
      </c>
      <c r="AN27" s="2">
        <v>0.619004</v>
      </c>
      <c r="AO27" s="2">
        <v>0</v>
      </c>
      <c r="AP27" s="2">
        <v>0</v>
      </c>
      <c r="AQ27" s="2">
        <v>0</v>
      </c>
      <c r="AR27" s="53">
        <v>0</v>
      </c>
      <c r="AS27" s="2">
        <v>0</v>
      </c>
      <c r="AT27" s="2">
        <v>0</v>
      </c>
      <c r="AU27" s="44">
        <v>0</v>
      </c>
      <c r="AV27" s="38">
        <v>13.704259074235939</v>
      </c>
      <c r="AW27" s="194">
        <f t="shared" si="3"/>
        <v>13.704259074235939</v>
      </c>
      <c r="AX27" s="71">
        <f t="shared" si="7"/>
        <v>-0.9190770171679894</v>
      </c>
    </row>
    <row r="28" spans="1:50" x14ac:dyDescent="0.25">
      <c r="A28">
        <f t="shared" si="5"/>
        <v>0</v>
      </c>
      <c r="B28" s="1" t="s">
        <v>86</v>
      </c>
      <c r="C28" s="1" t="s">
        <v>87</v>
      </c>
      <c r="D28" s="1">
        <v>72.631799569999998</v>
      </c>
      <c r="E28" s="2">
        <v>48.661916496852001</v>
      </c>
      <c r="F28" s="2">
        <v>0.22396162657699734</v>
      </c>
      <c r="G28" s="2">
        <v>-0.21593899999999999</v>
      </c>
      <c r="H28" s="2">
        <v>0</v>
      </c>
      <c r="I28" s="2">
        <v>0</v>
      </c>
      <c r="J28" s="2">
        <v>5.6110999999999994E-2</v>
      </c>
      <c r="K28" s="2">
        <v>8.5470000000000008E-3</v>
      </c>
      <c r="L28" s="2">
        <v>7.8549999999999991E-3</v>
      </c>
      <c r="M28" s="2">
        <v>0</v>
      </c>
      <c r="N28" s="2">
        <v>2.6653796788888888</v>
      </c>
      <c r="O28" s="2">
        <v>7.1522054025354442E-2</v>
      </c>
      <c r="P28" s="2">
        <v>9.2711021093524984E-2</v>
      </c>
      <c r="Q28" s="2">
        <v>0.93334600000000001</v>
      </c>
      <c r="R28" s="2">
        <v>0</v>
      </c>
      <c r="S28" s="2">
        <v>0</v>
      </c>
      <c r="T28" s="2">
        <v>0</v>
      </c>
      <c r="U28" s="2">
        <v>0.131798</v>
      </c>
      <c r="V28" s="2">
        <v>7.3840000000000003</v>
      </c>
      <c r="W28" s="2">
        <v>1.0826899999999999</v>
      </c>
      <c r="X28" s="2">
        <v>5.1992599999999998</v>
      </c>
      <c r="Y28" s="3">
        <v>138.93495844743677</v>
      </c>
      <c r="Z28" s="227">
        <f t="shared" si="6"/>
        <v>126.35169844743676</v>
      </c>
      <c r="AA28" s="3"/>
      <c r="AB28" s="43">
        <v>73.216229058857465</v>
      </c>
      <c r="AC28" s="2">
        <v>42.004607806303</v>
      </c>
      <c r="AD28" s="2">
        <v>0.31354627720800043</v>
      </c>
      <c r="AE28" s="2">
        <v>-0.21593899999999999</v>
      </c>
      <c r="AF28" s="2">
        <v>0</v>
      </c>
      <c r="AG28" s="2">
        <v>0</v>
      </c>
      <c r="AH28" s="2">
        <v>3.7407333333333334E-2</v>
      </c>
      <c r="AI28" s="2">
        <v>0</v>
      </c>
      <c r="AJ28" s="2">
        <v>0.80509299999999995</v>
      </c>
      <c r="AK28" s="2">
        <v>3.7092386722222224</v>
      </c>
      <c r="AL28" s="2">
        <v>7.0083152819533048E-2</v>
      </c>
      <c r="AM28" s="2">
        <v>3.0405223542330058E-2</v>
      </c>
      <c r="AN28" s="2">
        <v>0.83322499999999999</v>
      </c>
      <c r="AO28" s="2">
        <v>0</v>
      </c>
      <c r="AP28" s="2">
        <v>0</v>
      </c>
      <c r="AQ28" s="2">
        <v>9.8306000000000004E-2</v>
      </c>
      <c r="AR28" s="53">
        <v>7.3840000000000003</v>
      </c>
      <c r="AS28" s="2">
        <v>1.0826899999999999</v>
      </c>
      <c r="AT28" s="2">
        <v>11.090999999999999</v>
      </c>
      <c r="AU28" s="44">
        <v>0</v>
      </c>
      <c r="AV28" s="38">
        <v>140.45989252428592</v>
      </c>
      <c r="AW28" s="194">
        <f t="shared" si="3"/>
        <v>121.98489252428591</v>
      </c>
      <c r="AX28" s="71">
        <f t="shared" si="7"/>
        <v>-4.3668059231508494</v>
      </c>
    </row>
    <row r="29" spans="1:50" x14ac:dyDescent="0.25">
      <c r="A29">
        <f t="shared" si="5"/>
        <v>0</v>
      </c>
      <c r="B29" s="1" t="s">
        <v>88</v>
      </c>
      <c r="C29" s="1" t="s">
        <v>89</v>
      </c>
      <c r="D29" s="1">
        <v>67.666775010000009</v>
      </c>
      <c r="E29" s="2">
        <v>66.041715557077993</v>
      </c>
      <c r="F29" s="2">
        <v>0.30385691934699566</v>
      </c>
      <c r="G29" s="2">
        <v>-0.16563</v>
      </c>
      <c r="H29" s="2">
        <v>0</v>
      </c>
      <c r="I29" s="2">
        <v>0</v>
      </c>
      <c r="J29" s="2">
        <v>5.4093999999999975E-2</v>
      </c>
      <c r="K29" s="2">
        <v>8.5470000000000008E-3</v>
      </c>
      <c r="L29" s="2">
        <v>7.8549999999999991E-3</v>
      </c>
      <c r="M29" s="2">
        <v>0</v>
      </c>
      <c r="N29" s="2">
        <v>5.2515915111111102</v>
      </c>
      <c r="O29" s="2">
        <v>9.6597369839183447E-2</v>
      </c>
      <c r="P29" s="2">
        <v>9.9984828578217652E-2</v>
      </c>
      <c r="Q29" s="2">
        <v>1.062608</v>
      </c>
      <c r="R29" s="2">
        <v>0</v>
      </c>
      <c r="S29" s="2">
        <v>0</v>
      </c>
      <c r="T29" s="2">
        <v>0</v>
      </c>
      <c r="U29" s="2">
        <v>0.112123</v>
      </c>
      <c r="V29" s="2">
        <v>7.343</v>
      </c>
      <c r="W29" s="2">
        <v>0.84112600000000004</v>
      </c>
      <c r="X29" s="2">
        <v>4.413646</v>
      </c>
      <c r="Y29" s="3">
        <v>153.1378901959535</v>
      </c>
      <c r="Z29" s="227">
        <f t="shared" si="6"/>
        <v>141.38124419595351</v>
      </c>
      <c r="AA29" s="3"/>
      <c r="AB29" s="43">
        <v>68.706837293834582</v>
      </c>
      <c r="AC29" s="2">
        <v>57.630684780465998</v>
      </c>
      <c r="AD29" s="2">
        <v>0.42539968708500264</v>
      </c>
      <c r="AE29" s="2">
        <v>-0.16563</v>
      </c>
      <c r="AF29" s="2">
        <v>0</v>
      </c>
      <c r="AG29" s="2">
        <v>0</v>
      </c>
      <c r="AH29" s="2">
        <v>3.6062666666666653E-2</v>
      </c>
      <c r="AI29" s="2">
        <v>0</v>
      </c>
      <c r="AJ29" s="2">
        <v>0.78417000000000003</v>
      </c>
      <c r="AK29" s="2">
        <v>6.7652442888888888</v>
      </c>
      <c r="AL29" s="2">
        <v>9.4653996234567675E-2</v>
      </c>
      <c r="AM29" s="2">
        <v>3.4890653110815253E-2</v>
      </c>
      <c r="AN29" s="2">
        <v>0.93509500000000001</v>
      </c>
      <c r="AO29" s="2">
        <v>0</v>
      </c>
      <c r="AP29" s="2">
        <v>0</v>
      </c>
      <c r="AQ29" s="2">
        <v>0.16253100000000001</v>
      </c>
      <c r="AR29" s="53">
        <v>7.343</v>
      </c>
      <c r="AS29" s="2">
        <v>0.84112600000000004</v>
      </c>
      <c r="AT29" s="2">
        <v>9.3960000000000008</v>
      </c>
      <c r="AU29" s="44">
        <v>0</v>
      </c>
      <c r="AV29" s="38">
        <v>152.9900653662865</v>
      </c>
      <c r="AW29" s="194">
        <f t="shared" si="3"/>
        <v>136.2510653662865</v>
      </c>
      <c r="AX29" s="71">
        <f t="shared" si="7"/>
        <v>-5.1301788296670168</v>
      </c>
    </row>
    <row r="30" spans="1:50" x14ac:dyDescent="0.25">
      <c r="A30">
        <f t="shared" si="5"/>
        <v>0</v>
      </c>
      <c r="B30" s="1" t="s">
        <v>90</v>
      </c>
      <c r="C30" s="1" t="s">
        <v>91</v>
      </c>
      <c r="D30" s="1">
        <v>16.421614380000001</v>
      </c>
      <c r="E30" s="2">
        <v>11.999557499105999</v>
      </c>
      <c r="F30" s="2">
        <v>5.6177557211998852E-2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0.20681137389698664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3">
        <v>28.684160810214983</v>
      </c>
      <c r="Z30" s="227">
        <f t="shared" si="6"/>
        <v>28.684160810214983</v>
      </c>
      <c r="AA30" s="3"/>
      <c r="AB30" s="43">
        <v>16.72952525763419</v>
      </c>
      <c r="AC30" s="2">
        <v>10.945862230745998</v>
      </c>
      <c r="AD30" s="2">
        <v>7.8648580097000112E-2</v>
      </c>
      <c r="AE30" s="2">
        <v>0</v>
      </c>
      <c r="AF30" s="2">
        <v>0</v>
      </c>
      <c r="AG30" s="2">
        <v>0</v>
      </c>
      <c r="AH30" s="2">
        <v>0</v>
      </c>
      <c r="AI30" s="2">
        <v>0.20358833625022879</v>
      </c>
      <c r="AJ30" s="2">
        <v>0.19966200000000001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53">
        <v>0</v>
      </c>
      <c r="AS30" s="2">
        <v>0</v>
      </c>
      <c r="AT30" s="2">
        <v>0</v>
      </c>
      <c r="AU30" s="44">
        <v>0</v>
      </c>
      <c r="AV30" s="38">
        <v>28.157286404727415</v>
      </c>
      <c r="AW30" s="194">
        <f t="shared" si="3"/>
        <v>28.157286404727415</v>
      </c>
      <c r="AX30" s="71">
        <f t="shared" si="7"/>
        <v>-0.52687440548756825</v>
      </c>
    </row>
    <row r="31" spans="1:50" x14ac:dyDescent="0.25">
      <c r="A31">
        <f t="shared" si="5"/>
        <v>0</v>
      </c>
      <c r="B31" s="1" t="s">
        <v>92</v>
      </c>
      <c r="C31" s="1" t="s">
        <v>93</v>
      </c>
      <c r="D31" s="1">
        <v>19.136479000000001</v>
      </c>
      <c r="E31" s="2">
        <v>14.595308247375</v>
      </c>
      <c r="F31" s="2">
        <v>6.7383063781999056E-2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0.31447212620213488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3">
        <v>34.113642437359132</v>
      </c>
      <c r="Z31" s="227">
        <f t="shared" si="6"/>
        <v>34.113642437359132</v>
      </c>
      <c r="AA31" s="3"/>
      <c r="AB31" s="43">
        <v>19.26990899798043</v>
      </c>
      <c r="AC31" s="2">
        <v>13.327663830759001</v>
      </c>
      <c r="AD31" s="2">
        <v>9.4336289293999787E-2</v>
      </c>
      <c r="AE31" s="2">
        <v>0</v>
      </c>
      <c r="AF31" s="2">
        <v>0</v>
      </c>
      <c r="AG31" s="2">
        <v>0</v>
      </c>
      <c r="AH31" s="2">
        <v>0</v>
      </c>
      <c r="AI31" s="2">
        <v>0.34026362487347345</v>
      </c>
      <c r="AJ31" s="2">
        <v>0.20793900000000001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53">
        <v>0</v>
      </c>
      <c r="AS31" s="2">
        <v>0</v>
      </c>
      <c r="AT31" s="2">
        <v>0</v>
      </c>
      <c r="AU31" s="44">
        <v>0</v>
      </c>
      <c r="AV31" s="38">
        <v>33.240111742906905</v>
      </c>
      <c r="AW31" s="194">
        <f t="shared" si="3"/>
        <v>33.240111742906905</v>
      </c>
      <c r="AX31" s="71">
        <f t="shared" si="7"/>
        <v>-0.87353069445222786</v>
      </c>
    </row>
    <row r="32" spans="1:50" x14ac:dyDescent="0.25">
      <c r="A32">
        <f t="shared" si="5"/>
        <v>0</v>
      </c>
      <c r="B32" s="1" t="s">
        <v>94</v>
      </c>
      <c r="C32" s="1" t="s">
        <v>95</v>
      </c>
      <c r="D32" s="1">
        <v>85.289804000000004</v>
      </c>
      <c r="E32" s="2">
        <v>74.800207491142999</v>
      </c>
      <c r="F32" s="2">
        <v>0.34652010345999895</v>
      </c>
      <c r="G32" s="2">
        <v>0</v>
      </c>
      <c r="H32" s="2">
        <v>0</v>
      </c>
      <c r="I32" s="2">
        <v>0</v>
      </c>
      <c r="J32" s="2">
        <v>7.2817000000000021E-2</v>
      </c>
      <c r="K32" s="2">
        <v>8.5470000000000008E-3</v>
      </c>
      <c r="L32" s="2">
        <v>7.8549999999999991E-3</v>
      </c>
      <c r="M32" s="2">
        <v>0</v>
      </c>
      <c r="N32" s="2">
        <v>2.0703682411111113</v>
      </c>
      <c r="O32" s="2">
        <v>0.11030210728036878</v>
      </c>
      <c r="P32" s="2">
        <v>0.11950884422145451</v>
      </c>
      <c r="Q32" s="2">
        <v>1.2855570000000001</v>
      </c>
      <c r="R32" s="2">
        <v>0</v>
      </c>
      <c r="S32" s="2">
        <v>0</v>
      </c>
      <c r="T32" s="2">
        <v>0</v>
      </c>
      <c r="U32" s="2">
        <v>0.16767199999999999</v>
      </c>
      <c r="V32" s="2">
        <v>7.5739999999999998</v>
      </c>
      <c r="W32" s="2">
        <v>1.305485</v>
      </c>
      <c r="X32" s="2">
        <v>6.5181589999999998</v>
      </c>
      <c r="Y32" s="3">
        <v>179.67680278721596</v>
      </c>
      <c r="Z32" s="227">
        <f t="shared" si="6"/>
        <v>165.58464378721595</v>
      </c>
      <c r="AA32" s="3"/>
      <c r="AB32" s="43">
        <v>85.81975608255668</v>
      </c>
      <c r="AC32" s="2">
        <v>64.283861979299999</v>
      </c>
      <c r="AD32" s="2">
        <v>0.4851281448439993</v>
      </c>
      <c r="AE32" s="2">
        <v>0</v>
      </c>
      <c r="AF32" s="2">
        <v>0</v>
      </c>
      <c r="AG32" s="2">
        <v>0</v>
      </c>
      <c r="AH32" s="2">
        <v>4.854466666666668E-2</v>
      </c>
      <c r="AI32" s="2">
        <v>0</v>
      </c>
      <c r="AJ32" s="2">
        <v>0.97417900000000002</v>
      </c>
      <c r="AK32" s="2">
        <v>3.1065510166666668</v>
      </c>
      <c r="AL32" s="2">
        <v>0.10808301783539703</v>
      </c>
      <c r="AM32" s="2">
        <v>4.5386743789393905E-2</v>
      </c>
      <c r="AN32" s="2">
        <v>1.1324449999999999</v>
      </c>
      <c r="AO32" s="2">
        <v>0</v>
      </c>
      <c r="AP32" s="2">
        <v>0</v>
      </c>
      <c r="AQ32" s="2">
        <v>0.12506400000000001</v>
      </c>
      <c r="AR32" s="53">
        <v>7.5739999999999998</v>
      </c>
      <c r="AS32" s="2">
        <v>1.305485</v>
      </c>
      <c r="AT32" s="2">
        <v>13.708</v>
      </c>
      <c r="AU32" s="44">
        <v>0</v>
      </c>
      <c r="AV32" s="38">
        <v>178.71648465165879</v>
      </c>
      <c r="AW32" s="194">
        <f t="shared" si="3"/>
        <v>157.43448465165878</v>
      </c>
      <c r="AX32" s="71">
        <f t="shared" si="7"/>
        <v>-8.1501591355571747</v>
      </c>
    </row>
    <row r="33" spans="1:50" x14ac:dyDescent="0.25">
      <c r="A33">
        <f t="shared" si="5"/>
        <v>0</v>
      </c>
      <c r="B33" s="1" t="s">
        <v>96</v>
      </c>
      <c r="C33" s="1" t="s">
        <v>97</v>
      </c>
      <c r="D33" s="1">
        <v>261.73010299999999</v>
      </c>
      <c r="E33" s="2">
        <v>714.44344312365604</v>
      </c>
      <c r="F33" s="2">
        <v>3.3866738562319281</v>
      </c>
      <c r="G33" s="2">
        <v>-1.9980000000000001E-2</v>
      </c>
      <c r="H33" s="2">
        <v>0</v>
      </c>
      <c r="I33" s="2">
        <v>0</v>
      </c>
      <c r="J33" s="2">
        <v>0.16474999999999998</v>
      </c>
      <c r="K33" s="2">
        <v>8.5470000000000008E-3</v>
      </c>
      <c r="L33" s="2">
        <v>7.8549999999999991E-3</v>
      </c>
      <c r="M33" s="2">
        <v>0</v>
      </c>
      <c r="N33" s="2">
        <v>15.08249782888889</v>
      </c>
      <c r="O33" s="2">
        <v>1.0698326305691388</v>
      </c>
      <c r="P33" s="2">
        <v>0.60354629709529317</v>
      </c>
      <c r="Q33" s="2">
        <v>9.0374839999999992</v>
      </c>
      <c r="R33" s="2">
        <v>7.3499999999999996E-2</v>
      </c>
      <c r="S33" s="2">
        <v>0</v>
      </c>
      <c r="T33" s="2">
        <v>0</v>
      </c>
      <c r="U33" s="2">
        <v>1.011458</v>
      </c>
      <c r="V33" s="2">
        <v>80.837999999999994</v>
      </c>
      <c r="W33" s="2">
        <v>5.0680529999999999</v>
      </c>
      <c r="X33" s="2">
        <v>37.294756999999997</v>
      </c>
      <c r="Y33" s="3">
        <v>1129.8005207364411</v>
      </c>
      <c r="Z33" s="227">
        <f t="shared" si="6"/>
        <v>1011.6677637364412</v>
      </c>
      <c r="AA33" s="3"/>
      <c r="AB33" s="43">
        <v>262.88995367080668</v>
      </c>
      <c r="AC33" s="2">
        <v>605.20343966494704</v>
      </c>
      <c r="AD33" s="2">
        <v>4.7413433987259861</v>
      </c>
      <c r="AE33" s="2">
        <v>-1.9980000000000001E-2</v>
      </c>
      <c r="AF33" s="2">
        <v>0</v>
      </c>
      <c r="AG33" s="2">
        <v>0</v>
      </c>
      <c r="AH33" s="2">
        <v>0.10983333333333331</v>
      </c>
      <c r="AI33" s="2">
        <v>0</v>
      </c>
      <c r="AJ33" s="2">
        <v>3.4563929999999998</v>
      </c>
      <c r="AK33" s="2">
        <v>17.775742482222221</v>
      </c>
      <c r="AL33" s="2">
        <v>1.0483094307235736</v>
      </c>
      <c r="AM33" s="2">
        <v>0.30694232058705628</v>
      </c>
      <c r="AN33" s="2">
        <v>8.1989180000000008</v>
      </c>
      <c r="AO33" s="2">
        <v>0</v>
      </c>
      <c r="AP33" s="2">
        <v>0</v>
      </c>
      <c r="AQ33" s="2">
        <v>0.95923599999999998</v>
      </c>
      <c r="AR33" s="53">
        <v>80.837999999999994</v>
      </c>
      <c r="AS33" s="2">
        <v>5.0680529999999999</v>
      </c>
      <c r="AT33" s="2">
        <v>74.230999999999995</v>
      </c>
      <c r="AU33" s="44">
        <v>0</v>
      </c>
      <c r="AV33" s="38">
        <v>1064.8071843013458</v>
      </c>
      <c r="AW33" s="194">
        <f t="shared" si="3"/>
        <v>909.73818430134588</v>
      </c>
      <c r="AX33" s="71">
        <f t="shared" si="7"/>
        <v>-101.92957943509532</v>
      </c>
    </row>
    <row r="34" spans="1:50" x14ac:dyDescent="0.25">
      <c r="A34">
        <f t="shared" si="5"/>
        <v>0</v>
      </c>
      <c r="B34" s="1" t="s">
        <v>98</v>
      </c>
      <c r="C34" s="1" t="s">
        <v>99</v>
      </c>
      <c r="D34" s="1">
        <v>4.2303290000000002</v>
      </c>
      <c r="E34" s="2">
        <v>4.2530968553899999</v>
      </c>
      <c r="F34" s="2">
        <v>2.1085509578000754E-2</v>
      </c>
      <c r="G34" s="2">
        <v>-0.20155300000000001</v>
      </c>
      <c r="H34" s="2">
        <v>0</v>
      </c>
      <c r="I34" s="2">
        <v>0</v>
      </c>
      <c r="J34" s="2">
        <v>0</v>
      </c>
      <c r="K34" s="2">
        <v>8.5470000000000008E-3</v>
      </c>
      <c r="L34" s="2">
        <v>7.8549999999999991E-3</v>
      </c>
      <c r="M34" s="2">
        <v>0</v>
      </c>
      <c r="N34" s="2">
        <v>1.0936571582222223</v>
      </c>
      <c r="O34" s="2">
        <v>6.692784874364319E-3</v>
      </c>
      <c r="P34" s="2">
        <v>6.5650855002216554E-2</v>
      </c>
      <c r="Q34" s="2">
        <v>0.34765099999999999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3">
        <v>9.833012163066801</v>
      </c>
      <c r="Z34" s="227">
        <f t="shared" si="6"/>
        <v>9.833012163066801</v>
      </c>
      <c r="AA34" s="3"/>
      <c r="AB34" s="43">
        <v>4.2715225075457974</v>
      </c>
      <c r="AC34" s="2">
        <v>3.582788272673</v>
      </c>
      <c r="AD34" s="2">
        <v>2.9519713410000085E-2</v>
      </c>
      <c r="AE34" s="2">
        <v>-0.20155300000000001</v>
      </c>
      <c r="AF34" s="2">
        <v>0</v>
      </c>
      <c r="AG34" s="2">
        <v>0</v>
      </c>
      <c r="AH34" s="2">
        <v>0</v>
      </c>
      <c r="AI34" s="2">
        <v>0</v>
      </c>
      <c r="AJ34" s="2">
        <v>4.65E-2</v>
      </c>
      <c r="AK34" s="2">
        <v>1.432939807111111</v>
      </c>
      <c r="AL34" s="2">
        <v>6.5581375077966289E-3</v>
      </c>
      <c r="AM34" s="2">
        <v>1.5896584857836685E-2</v>
      </c>
      <c r="AN34" s="2">
        <v>0.30593300000000001</v>
      </c>
      <c r="AO34" s="2">
        <v>0</v>
      </c>
      <c r="AP34" s="2">
        <v>0</v>
      </c>
      <c r="AQ34" s="2">
        <v>0</v>
      </c>
      <c r="AR34" s="53">
        <v>0</v>
      </c>
      <c r="AS34" s="2">
        <v>0</v>
      </c>
      <c r="AT34" s="2">
        <v>0</v>
      </c>
      <c r="AU34" s="44">
        <v>0</v>
      </c>
      <c r="AV34" s="38">
        <v>9.4901050231055422</v>
      </c>
      <c r="AW34" s="194">
        <f t="shared" si="3"/>
        <v>9.4901050231055422</v>
      </c>
      <c r="AX34" s="71">
        <f t="shared" si="7"/>
        <v>-0.34290713996125888</v>
      </c>
    </row>
    <row r="35" spans="1:50" x14ac:dyDescent="0.25">
      <c r="A35">
        <f t="shared" si="5"/>
        <v>1</v>
      </c>
      <c r="B35" s="1" t="s">
        <v>100</v>
      </c>
      <c r="C35" s="1" t="s">
        <v>101</v>
      </c>
      <c r="D35" s="1">
        <v>39.774356900000001</v>
      </c>
      <c r="E35" s="2">
        <v>89.301123308544987</v>
      </c>
      <c r="F35" s="2">
        <v>0.42134529976698754</v>
      </c>
      <c r="G35" s="2">
        <v>-3.9483999999999998E-2</v>
      </c>
      <c r="H35" s="2">
        <v>6.1300000000000005E-4</v>
      </c>
      <c r="I35" s="2">
        <v>0</v>
      </c>
      <c r="J35" s="2">
        <v>3.1502000000000002E-2</v>
      </c>
      <c r="K35" s="2">
        <v>8.5470000000000008E-3</v>
      </c>
      <c r="L35" s="2">
        <v>7.8549999999999991E-3</v>
      </c>
      <c r="M35" s="2">
        <v>0</v>
      </c>
      <c r="N35" s="2">
        <v>0.8970599555555554</v>
      </c>
      <c r="O35" s="2">
        <v>0.13320317761904726</v>
      </c>
      <c r="P35" s="2">
        <v>0.11826964400450241</v>
      </c>
      <c r="Q35" s="2">
        <v>1.1162510000000001</v>
      </c>
      <c r="R35" s="2">
        <v>0</v>
      </c>
      <c r="S35" s="2">
        <v>0</v>
      </c>
      <c r="T35" s="2">
        <v>0</v>
      </c>
      <c r="U35" s="2">
        <v>0.13806099999999999</v>
      </c>
      <c r="V35" s="2">
        <v>13.134</v>
      </c>
      <c r="W35" s="2">
        <v>0.66636399999999996</v>
      </c>
      <c r="X35" s="2">
        <v>5.2518459999999996</v>
      </c>
      <c r="Y35" s="3">
        <v>150.96091328549107</v>
      </c>
      <c r="Z35" s="227">
        <f t="shared" si="6"/>
        <v>132.57506728549106</v>
      </c>
      <c r="AA35" s="3"/>
      <c r="AB35" s="43">
        <v>39.765344681671941</v>
      </c>
      <c r="AC35" s="2">
        <v>76.003025483108999</v>
      </c>
      <c r="AD35" s="2">
        <v>0.58988341967500002</v>
      </c>
      <c r="AE35" s="2">
        <v>-3.9483999999999998E-2</v>
      </c>
      <c r="AF35" s="2">
        <v>6.1300000000000005E-4</v>
      </c>
      <c r="AG35" s="2">
        <v>0</v>
      </c>
      <c r="AH35" s="2">
        <v>2.1001333333333334E-2</v>
      </c>
      <c r="AI35" s="2">
        <v>0</v>
      </c>
      <c r="AJ35" s="2">
        <v>0.497859</v>
      </c>
      <c r="AK35" s="2">
        <v>1.369501162222222</v>
      </c>
      <c r="AL35" s="2">
        <v>0.13052335786964039</v>
      </c>
      <c r="AM35" s="2">
        <v>4.4910506690822201E-2</v>
      </c>
      <c r="AN35" s="2">
        <v>1.006904</v>
      </c>
      <c r="AO35" s="2">
        <v>0</v>
      </c>
      <c r="AP35" s="2">
        <v>0</v>
      </c>
      <c r="AQ35" s="2">
        <v>0.102977</v>
      </c>
      <c r="AR35" s="53">
        <v>13.134</v>
      </c>
      <c r="AS35" s="2">
        <v>0.66636399999999996</v>
      </c>
      <c r="AT35" s="2">
        <v>10.805999999999999</v>
      </c>
      <c r="AU35" s="44">
        <v>0</v>
      </c>
      <c r="AV35" s="38">
        <v>144.09942294457196</v>
      </c>
      <c r="AW35" s="194">
        <f t="shared" si="3"/>
        <v>120.15942294457194</v>
      </c>
      <c r="AX35" s="71">
        <f t="shared" si="7"/>
        <v>-12.415644340919116</v>
      </c>
    </row>
    <row r="36" spans="1:50" x14ac:dyDescent="0.25">
      <c r="A36">
        <f t="shared" si="5"/>
        <v>1</v>
      </c>
      <c r="B36" s="1" t="s">
        <v>102</v>
      </c>
      <c r="C36" s="1" t="s">
        <v>103</v>
      </c>
      <c r="D36" s="1">
        <v>45.350749999999998</v>
      </c>
      <c r="E36" s="2">
        <v>97.297938992317</v>
      </c>
      <c r="F36" s="2">
        <v>0.45670932457800212</v>
      </c>
      <c r="G36" s="2">
        <v>0</v>
      </c>
      <c r="H36" s="2">
        <v>0</v>
      </c>
      <c r="I36" s="2">
        <v>0</v>
      </c>
      <c r="J36" s="2">
        <v>2.3346999999999993E-2</v>
      </c>
      <c r="K36" s="2">
        <v>8.5470000000000008E-3</v>
      </c>
      <c r="L36" s="2">
        <v>7.8549999999999991E-3</v>
      </c>
      <c r="M36" s="2">
        <v>0</v>
      </c>
      <c r="N36" s="2">
        <v>1.4207202555555556</v>
      </c>
      <c r="O36" s="2">
        <v>0.14447108691297869</v>
      </c>
      <c r="P36" s="2">
        <v>0.14562645662177937</v>
      </c>
      <c r="Q36" s="2">
        <v>1.703918</v>
      </c>
      <c r="R36" s="2">
        <v>0</v>
      </c>
      <c r="S36" s="2">
        <v>0</v>
      </c>
      <c r="T36" s="2">
        <v>0</v>
      </c>
      <c r="U36" s="2">
        <v>0.163212</v>
      </c>
      <c r="V36" s="2">
        <v>17.946000000000002</v>
      </c>
      <c r="W36" s="2">
        <v>0.95740999999999998</v>
      </c>
      <c r="X36" s="2">
        <v>6.1265489999999998</v>
      </c>
      <c r="Y36" s="3">
        <v>171.75305411598532</v>
      </c>
      <c r="Z36" s="227">
        <f t="shared" si="6"/>
        <v>147.68050511598531</v>
      </c>
      <c r="AA36" s="3"/>
      <c r="AB36" s="43">
        <v>45.63694652730711</v>
      </c>
      <c r="AC36" s="2">
        <v>82.511658794841011</v>
      </c>
      <c r="AD36" s="2">
        <v>0.63939305440900474</v>
      </c>
      <c r="AE36" s="2">
        <v>0</v>
      </c>
      <c r="AF36" s="2">
        <v>0</v>
      </c>
      <c r="AG36" s="2">
        <v>0</v>
      </c>
      <c r="AH36" s="2">
        <v>1.5564666666666662E-2</v>
      </c>
      <c r="AI36" s="2">
        <v>0</v>
      </c>
      <c r="AJ36" s="2">
        <v>0.61663500000000004</v>
      </c>
      <c r="AK36" s="2">
        <v>1.4396202555555557</v>
      </c>
      <c r="AL36" s="2">
        <v>0.14156457613111942</v>
      </c>
      <c r="AM36" s="2">
        <v>5.9478169784318802E-2</v>
      </c>
      <c r="AN36" s="2">
        <v>1.5458780000000001</v>
      </c>
      <c r="AO36" s="2">
        <v>0</v>
      </c>
      <c r="AP36" s="2">
        <v>0</v>
      </c>
      <c r="AQ36" s="2">
        <v>0.121737</v>
      </c>
      <c r="AR36" s="53">
        <v>17.946000000000002</v>
      </c>
      <c r="AS36" s="2">
        <v>0.95740999999999998</v>
      </c>
      <c r="AT36" s="2">
        <v>12.432</v>
      </c>
      <c r="AU36" s="44">
        <v>0</v>
      </c>
      <c r="AV36" s="38">
        <v>164.06388604469475</v>
      </c>
      <c r="AW36" s="194">
        <f t="shared" si="3"/>
        <v>133.68588604469477</v>
      </c>
      <c r="AX36" s="71">
        <f t="shared" si="7"/>
        <v>-13.994619071290543</v>
      </c>
    </row>
    <row r="37" spans="1:50" x14ac:dyDescent="0.25">
      <c r="A37">
        <f t="shared" si="5"/>
        <v>0</v>
      </c>
      <c r="B37" s="1" t="s">
        <v>104</v>
      </c>
      <c r="C37" s="1" t="s">
        <v>105</v>
      </c>
      <c r="D37" s="1">
        <v>3.1390720000000001</v>
      </c>
      <c r="E37" s="2">
        <v>6.6486959416640001</v>
      </c>
      <c r="F37" s="2">
        <v>2.766736614200007E-2</v>
      </c>
      <c r="G37" s="2">
        <v>-0.423703</v>
      </c>
      <c r="H37" s="2">
        <v>0</v>
      </c>
      <c r="I37" s="2">
        <v>0</v>
      </c>
      <c r="J37" s="2">
        <v>0</v>
      </c>
      <c r="K37" s="2">
        <v>8.5470000000000008E-3</v>
      </c>
      <c r="L37" s="2">
        <v>7.8549999999999991E-3</v>
      </c>
      <c r="M37" s="2">
        <v>0</v>
      </c>
      <c r="N37" s="2">
        <v>0.77235544533333333</v>
      </c>
      <c r="O37" s="2">
        <v>8.7518297667374522E-3</v>
      </c>
      <c r="P37" s="2">
        <v>7.8080466847447849E-2</v>
      </c>
      <c r="Q37" s="2">
        <v>0.48471799999999998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3">
        <v>10.752040049753518</v>
      </c>
      <c r="Z37" s="227">
        <f t="shared" si="6"/>
        <v>10.752040049753518</v>
      </c>
      <c r="AA37" s="3"/>
      <c r="AB37" s="43">
        <v>3.1590691161865987</v>
      </c>
      <c r="AC37" s="2">
        <v>5.7585964185650003</v>
      </c>
      <c r="AD37" s="2">
        <v>3.8734312599000058E-2</v>
      </c>
      <c r="AE37" s="2">
        <v>-0.423703</v>
      </c>
      <c r="AF37" s="2">
        <v>0</v>
      </c>
      <c r="AG37" s="2">
        <v>0</v>
      </c>
      <c r="AH37" s="2">
        <v>0</v>
      </c>
      <c r="AI37" s="2">
        <v>0</v>
      </c>
      <c r="AJ37" s="2">
        <v>3.7019000000000003E-2</v>
      </c>
      <c r="AK37" s="2">
        <v>1.049509896888889</v>
      </c>
      <c r="AL37" s="2">
        <v>8.5757579441911088E-3</v>
      </c>
      <c r="AM37" s="2">
        <v>2.2688540003164583E-2</v>
      </c>
      <c r="AN37" s="2">
        <v>0.46000400000000002</v>
      </c>
      <c r="AO37" s="2">
        <v>0</v>
      </c>
      <c r="AP37" s="2">
        <v>0</v>
      </c>
      <c r="AQ37" s="2">
        <v>0</v>
      </c>
      <c r="AR37" s="53">
        <v>0</v>
      </c>
      <c r="AS37" s="2">
        <v>0</v>
      </c>
      <c r="AT37" s="2">
        <v>0</v>
      </c>
      <c r="AU37" s="44">
        <v>0</v>
      </c>
      <c r="AV37" s="38">
        <v>10.110494042186845</v>
      </c>
      <c r="AW37" s="194">
        <f t="shared" si="3"/>
        <v>10.110494042186845</v>
      </c>
      <c r="AX37" s="71">
        <f t="shared" si="7"/>
        <v>-0.64154600756667257</v>
      </c>
    </row>
    <row r="38" spans="1:50" x14ac:dyDescent="0.25">
      <c r="A38">
        <f t="shared" si="5"/>
        <v>1</v>
      </c>
      <c r="B38" s="1" t="s">
        <v>106</v>
      </c>
      <c r="C38" s="1" t="s">
        <v>107</v>
      </c>
      <c r="D38" s="1">
        <v>88.29</v>
      </c>
      <c r="E38" s="2">
        <v>135.33561592612699</v>
      </c>
      <c r="F38" s="2">
        <v>0.64439429956999417</v>
      </c>
      <c r="G38" s="2">
        <v>-6.6488000000000005E-2</v>
      </c>
      <c r="H38" s="2">
        <v>0</v>
      </c>
      <c r="I38" s="2">
        <v>0</v>
      </c>
      <c r="J38" s="2">
        <v>3.4676999999999999E-2</v>
      </c>
      <c r="K38" s="2">
        <v>8.5470000000000008E-3</v>
      </c>
      <c r="L38" s="2">
        <v>7.8549999999999991E-3</v>
      </c>
      <c r="M38" s="2">
        <v>0</v>
      </c>
      <c r="N38" s="2">
        <v>3.3707452244444442</v>
      </c>
      <c r="O38" s="2">
        <v>0.20269491716971189</v>
      </c>
      <c r="P38" s="2">
        <v>0.17208445521267829</v>
      </c>
      <c r="Q38" s="2">
        <v>2.1167189999999998</v>
      </c>
      <c r="R38" s="2">
        <v>0.08</v>
      </c>
      <c r="S38" s="2">
        <v>0</v>
      </c>
      <c r="T38" s="2">
        <v>0</v>
      </c>
      <c r="U38" s="2">
        <v>0.25106400000000001</v>
      </c>
      <c r="V38" s="2">
        <v>18.905999999999999</v>
      </c>
      <c r="W38" s="2">
        <v>1.3786849999999999</v>
      </c>
      <c r="X38" s="2">
        <v>9.3852119999999992</v>
      </c>
      <c r="Y38" s="3">
        <v>260.11780582252385</v>
      </c>
      <c r="Z38" s="227">
        <f t="shared" si="6"/>
        <v>231.82659382252385</v>
      </c>
      <c r="AA38" s="3"/>
      <c r="AB38" s="43">
        <v>88.596741931866546</v>
      </c>
      <c r="AC38" s="2">
        <v>115.080941642664</v>
      </c>
      <c r="AD38" s="2">
        <v>0.90215201939699796</v>
      </c>
      <c r="AE38" s="2">
        <v>-6.6488000000000005E-2</v>
      </c>
      <c r="AF38" s="2">
        <v>0</v>
      </c>
      <c r="AG38" s="2">
        <v>0</v>
      </c>
      <c r="AH38" s="2">
        <v>2.3118000000000003E-2</v>
      </c>
      <c r="AI38" s="2">
        <v>0</v>
      </c>
      <c r="AJ38" s="2">
        <v>1.071475</v>
      </c>
      <c r="AK38" s="2">
        <v>4.0363031266666667</v>
      </c>
      <c r="AL38" s="2">
        <v>0.19861704266367525</v>
      </c>
      <c r="AM38" s="2">
        <v>7.3133878295799121E-2</v>
      </c>
      <c r="AN38" s="2">
        <v>1.8535200000000001</v>
      </c>
      <c r="AO38" s="2">
        <v>0</v>
      </c>
      <c r="AP38" s="2">
        <v>0</v>
      </c>
      <c r="AQ38" s="2">
        <v>0.18726400000000001</v>
      </c>
      <c r="AR38" s="53">
        <v>18.79</v>
      </c>
      <c r="AS38" s="2">
        <v>1.3786849999999999</v>
      </c>
      <c r="AT38" s="2">
        <v>18.96</v>
      </c>
      <c r="AU38" s="44">
        <v>0</v>
      </c>
      <c r="AV38" s="38">
        <v>251.08546364155367</v>
      </c>
      <c r="AW38" s="194">
        <f t="shared" si="3"/>
        <v>213.33546364155367</v>
      </c>
      <c r="AX38" s="71">
        <f t="shared" si="7"/>
        <v>-18.491130180970174</v>
      </c>
    </row>
    <row r="39" spans="1:50" x14ac:dyDescent="0.25">
      <c r="A39">
        <f t="shared" si="5"/>
        <v>0</v>
      </c>
      <c r="B39" s="1" t="s">
        <v>108</v>
      </c>
      <c r="C39" s="1" t="s">
        <v>109</v>
      </c>
      <c r="D39" s="1">
        <v>2.9274933999999999</v>
      </c>
      <c r="E39" s="2">
        <v>5.1749783504529994</v>
      </c>
      <c r="F39" s="2">
        <v>2.5554962168999946E-2</v>
      </c>
      <c r="G39" s="2">
        <v>-4.3740000000000001E-2</v>
      </c>
      <c r="H39" s="2">
        <v>0</v>
      </c>
      <c r="I39" s="2">
        <v>0</v>
      </c>
      <c r="J39" s="2">
        <v>0</v>
      </c>
      <c r="K39" s="2">
        <v>8.5470000000000008E-3</v>
      </c>
      <c r="L39" s="2">
        <v>7.8549999999999991E-3</v>
      </c>
      <c r="M39" s="2">
        <v>0</v>
      </c>
      <c r="N39" s="2">
        <v>0.85422195733333328</v>
      </c>
      <c r="O39" s="2">
        <v>8.0978807839530084E-3</v>
      </c>
      <c r="P39" s="2">
        <v>6.9846878720271469E-2</v>
      </c>
      <c r="Q39" s="2">
        <v>0.46460499999999999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3">
        <v>9.4974604294595579</v>
      </c>
      <c r="Z39" s="227">
        <f t="shared" si="6"/>
        <v>9.4974604294595579</v>
      </c>
      <c r="AA39" s="3"/>
      <c r="AB39" s="43">
        <v>2.9556258025307796</v>
      </c>
      <c r="AC39" s="2">
        <v>4.3616019514830002</v>
      </c>
      <c r="AD39" s="2">
        <v>3.5776947037999982E-2</v>
      </c>
      <c r="AE39" s="2">
        <v>-4.3740000000000001E-2</v>
      </c>
      <c r="AF39" s="2">
        <v>0</v>
      </c>
      <c r="AG39" s="2">
        <v>0</v>
      </c>
      <c r="AH39" s="2">
        <v>0</v>
      </c>
      <c r="AI39" s="2">
        <v>0</v>
      </c>
      <c r="AJ39" s="2">
        <v>3.4273999999999999E-2</v>
      </c>
      <c r="AK39" s="2">
        <v>1.0354303306666666</v>
      </c>
      <c r="AL39" s="2">
        <v>7.9349652946901113E-3</v>
      </c>
      <c r="AM39" s="2">
        <v>1.8195211639650141E-2</v>
      </c>
      <c r="AN39" s="2">
        <v>0.412661</v>
      </c>
      <c r="AO39" s="2">
        <v>0</v>
      </c>
      <c r="AP39" s="2">
        <v>0</v>
      </c>
      <c r="AQ39" s="2">
        <v>0</v>
      </c>
      <c r="AR39" s="53">
        <v>0</v>
      </c>
      <c r="AS39" s="2">
        <v>0</v>
      </c>
      <c r="AT39" s="2">
        <v>0</v>
      </c>
      <c r="AU39" s="44">
        <v>7.186275332135672E-2</v>
      </c>
      <c r="AV39" s="38">
        <v>8.8896229619741458</v>
      </c>
      <c r="AW39" s="194">
        <f t="shared" si="3"/>
        <v>8.8896229619741458</v>
      </c>
      <c r="AX39" s="71">
        <f t="shared" si="7"/>
        <v>-0.60783746748541212</v>
      </c>
    </row>
    <row r="40" spans="1:50" x14ac:dyDescent="0.25">
      <c r="A40">
        <f t="shared" si="5"/>
        <v>0</v>
      </c>
      <c r="B40" s="1" t="s">
        <v>110</v>
      </c>
      <c r="C40" s="1" t="s">
        <v>111</v>
      </c>
      <c r="D40" s="1">
        <v>72.045168930000003</v>
      </c>
      <c r="E40" s="2">
        <v>64.034690399767996</v>
      </c>
      <c r="F40" s="2">
        <v>0.29882443448399754</v>
      </c>
      <c r="G40" s="2">
        <v>0</v>
      </c>
      <c r="H40" s="2">
        <v>0</v>
      </c>
      <c r="I40" s="2">
        <v>0</v>
      </c>
      <c r="J40" s="2">
        <v>2.2479000000000013E-2</v>
      </c>
      <c r="K40" s="2">
        <v>8.5470000000000008E-3</v>
      </c>
      <c r="L40" s="2">
        <v>7.8549999999999991E-3</v>
      </c>
      <c r="M40" s="2">
        <v>0</v>
      </c>
      <c r="N40" s="2">
        <v>3.562366647777778</v>
      </c>
      <c r="O40" s="2">
        <v>9.5083283559447798E-2</v>
      </c>
      <c r="P40" s="2">
        <v>0.12088989376553937</v>
      </c>
      <c r="Q40" s="2">
        <v>1.5090049999999999</v>
      </c>
      <c r="R40" s="2">
        <v>0</v>
      </c>
      <c r="S40" s="2">
        <v>0</v>
      </c>
      <c r="T40" s="2">
        <v>0</v>
      </c>
      <c r="U40" s="2">
        <v>0.15964100000000001</v>
      </c>
      <c r="V40" s="2">
        <v>8.2959999999999994</v>
      </c>
      <c r="W40" s="2">
        <v>1.217946</v>
      </c>
      <c r="X40" s="2">
        <v>6.0077400000000001</v>
      </c>
      <c r="Y40" s="3">
        <v>157.38623658935478</v>
      </c>
      <c r="Z40" s="227">
        <f t="shared" si="6"/>
        <v>143.08249658935478</v>
      </c>
      <c r="AA40" s="3"/>
      <c r="AB40" s="43">
        <v>72.948512360761171</v>
      </c>
      <c r="AC40" s="2">
        <v>54.162233783395997</v>
      </c>
      <c r="AD40" s="2">
        <v>0.41835420827800035</v>
      </c>
      <c r="AE40" s="2">
        <v>0</v>
      </c>
      <c r="AF40" s="2">
        <v>0</v>
      </c>
      <c r="AG40" s="2">
        <v>0</v>
      </c>
      <c r="AH40" s="2">
        <v>1.4986000000000008E-2</v>
      </c>
      <c r="AI40" s="2">
        <v>0</v>
      </c>
      <c r="AJ40" s="2">
        <v>0.85038400000000003</v>
      </c>
      <c r="AK40" s="2">
        <v>4.1134503366666673</v>
      </c>
      <c r="AL40" s="2">
        <v>9.3170370777068148E-2</v>
      </c>
      <c r="AM40" s="2">
        <v>4.5759726795053392E-2</v>
      </c>
      <c r="AN40" s="2">
        <v>1.3384510000000001</v>
      </c>
      <c r="AO40" s="2">
        <v>0</v>
      </c>
      <c r="AP40" s="2">
        <v>0</v>
      </c>
      <c r="AQ40" s="2">
        <v>0.119073</v>
      </c>
      <c r="AR40" s="53">
        <v>8.2959999999999994</v>
      </c>
      <c r="AS40" s="2">
        <v>1.217946</v>
      </c>
      <c r="AT40" s="2">
        <v>12.223000000000001</v>
      </c>
      <c r="AU40" s="44">
        <v>0</v>
      </c>
      <c r="AV40" s="38">
        <v>155.84132078667392</v>
      </c>
      <c r="AW40" s="194">
        <f t="shared" si="3"/>
        <v>135.32232078667391</v>
      </c>
      <c r="AX40" s="71">
        <f t="shared" si="7"/>
        <v>-7.7601758026808625</v>
      </c>
    </row>
    <row r="41" spans="1:50" x14ac:dyDescent="0.25">
      <c r="A41">
        <f t="shared" si="5"/>
        <v>0</v>
      </c>
      <c r="B41" s="1" t="s">
        <v>112</v>
      </c>
      <c r="C41" s="1" t="s">
        <v>113</v>
      </c>
      <c r="D41" s="1">
        <v>45.943711999999998</v>
      </c>
      <c r="E41" s="2">
        <v>34.996791134481001</v>
      </c>
      <c r="F41" s="2">
        <v>0.1591350592290014</v>
      </c>
      <c r="G41" s="2">
        <v>-0.24480399999999999</v>
      </c>
      <c r="H41" s="2">
        <v>0</v>
      </c>
      <c r="I41" s="2">
        <v>0</v>
      </c>
      <c r="J41" s="2">
        <v>3.3471000000000001E-2</v>
      </c>
      <c r="K41" s="2">
        <v>8.5470000000000008E-3</v>
      </c>
      <c r="L41" s="2">
        <v>7.8549999999999991E-3</v>
      </c>
      <c r="M41" s="2">
        <v>0</v>
      </c>
      <c r="N41" s="2">
        <v>2.6076289444444445</v>
      </c>
      <c r="O41" s="2">
        <v>5.0733049888186103E-2</v>
      </c>
      <c r="P41" s="2">
        <v>7.3640410716502416E-2</v>
      </c>
      <c r="Q41" s="2">
        <v>0.551481</v>
      </c>
      <c r="R41" s="2">
        <v>0</v>
      </c>
      <c r="S41" s="2">
        <v>0</v>
      </c>
      <c r="T41" s="2">
        <v>0</v>
      </c>
      <c r="U41" s="2">
        <v>6.5351000000000006E-2</v>
      </c>
      <c r="V41" s="2">
        <v>3.0489999999999999</v>
      </c>
      <c r="W41" s="2">
        <v>0.463725</v>
      </c>
      <c r="X41" s="2">
        <v>2.7203909999999998</v>
      </c>
      <c r="Y41" s="3">
        <v>90.486657598759137</v>
      </c>
      <c r="Z41" s="227">
        <f t="shared" si="6"/>
        <v>84.717266598759124</v>
      </c>
      <c r="AA41" s="3"/>
      <c r="AB41" s="43">
        <v>46.459231849254436</v>
      </c>
      <c r="AC41" s="2">
        <v>30.946950519026998</v>
      </c>
      <c r="AD41" s="2">
        <v>0.22278908292099833</v>
      </c>
      <c r="AE41" s="2">
        <v>-0.24480399999999999</v>
      </c>
      <c r="AF41" s="2">
        <v>0</v>
      </c>
      <c r="AG41" s="2">
        <v>0</v>
      </c>
      <c r="AH41" s="2">
        <v>2.2314000000000001E-2</v>
      </c>
      <c r="AI41" s="2">
        <v>0</v>
      </c>
      <c r="AJ41" s="2">
        <v>0.50706300000000004</v>
      </c>
      <c r="AK41" s="2">
        <v>3.2403920755555555</v>
      </c>
      <c r="AL41" s="2">
        <v>4.9712387832909696E-2</v>
      </c>
      <c r="AM41" s="2">
        <v>2.0571028274906696E-2</v>
      </c>
      <c r="AN41" s="2">
        <v>0.48081699999999999</v>
      </c>
      <c r="AO41" s="2">
        <v>0</v>
      </c>
      <c r="AP41" s="2">
        <v>0</v>
      </c>
      <c r="AQ41" s="2">
        <v>4.8744000000000003E-2</v>
      </c>
      <c r="AR41" s="53">
        <v>3.0489999999999999</v>
      </c>
      <c r="AS41" s="2">
        <v>0.463725</v>
      </c>
      <c r="AT41" s="2">
        <v>6.0940000000000003</v>
      </c>
      <c r="AU41" s="44">
        <v>0</v>
      </c>
      <c r="AV41" s="38">
        <v>91.3605059428658</v>
      </c>
      <c r="AW41" s="194">
        <f t="shared" si="3"/>
        <v>82.217505942865799</v>
      </c>
      <c r="AX41" s="71">
        <f t="shared" si="7"/>
        <v>-2.4997606558933256</v>
      </c>
    </row>
    <row r="42" spans="1:50" x14ac:dyDescent="0.25">
      <c r="A42">
        <f t="shared" si="5"/>
        <v>1</v>
      </c>
      <c r="B42" s="1" t="s">
        <v>114</v>
      </c>
      <c r="C42" s="1" t="s">
        <v>115</v>
      </c>
      <c r="D42" s="1">
        <v>144.20670000000001</v>
      </c>
      <c r="E42" s="2">
        <v>275.73280103066304</v>
      </c>
      <c r="F42" s="2">
        <v>1.3165933240569829</v>
      </c>
      <c r="G42" s="2">
        <v>-0.161329</v>
      </c>
      <c r="H42" s="2">
        <v>0</v>
      </c>
      <c r="I42" s="2">
        <v>0</v>
      </c>
      <c r="J42" s="2">
        <v>7.7052999999999983E-2</v>
      </c>
      <c r="K42" s="2">
        <v>8.5470000000000008E-3</v>
      </c>
      <c r="L42" s="2">
        <v>7.8549999999999991E-3</v>
      </c>
      <c r="M42" s="2">
        <v>0</v>
      </c>
      <c r="N42" s="2">
        <v>7.5296331988888889</v>
      </c>
      <c r="O42" s="2">
        <v>0.41413584034531292</v>
      </c>
      <c r="P42" s="2">
        <v>0.26837372514331281</v>
      </c>
      <c r="Q42" s="2">
        <v>4.0434650000000003</v>
      </c>
      <c r="R42" s="2">
        <v>0</v>
      </c>
      <c r="S42" s="2">
        <v>0</v>
      </c>
      <c r="T42" s="2">
        <v>0</v>
      </c>
      <c r="U42" s="2">
        <v>0.41489399999999999</v>
      </c>
      <c r="V42" s="2">
        <v>34.698999999999998</v>
      </c>
      <c r="W42" s="2">
        <v>2.2877480000000001</v>
      </c>
      <c r="X42" s="2">
        <v>16.180925999999999</v>
      </c>
      <c r="Y42" s="3">
        <v>487.02639611909763</v>
      </c>
      <c r="Z42" s="227">
        <f t="shared" si="6"/>
        <v>436.14647011909761</v>
      </c>
      <c r="AA42" s="3"/>
      <c r="AB42" s="43">
        <v>145.5287228016374</v>
      </c>
      <c r="AC42" s="2">
        <v>233.783453495667</v>
      </c>
      <c r="AD42" s="2">
        <v>1.8432306536799967</v>
      </c>
      <c r="AE42" s="2">
        <v>-0.161329</v>
      </c>
      <c r="AF42" s="2">
        <v>0</v>
      </c>
      <c r="AG42" s="2">
        <v>0</v>
      </c>
      <c r="AH42" s="2">
        <v>5.1368666666666653E-2</v>
      </c>
      <c r="AI42" s="2">
        <v>0</v>
      </c>
      <c r="AJ42" s="1">
        <v>1.7321260000000001</v>
      </c>
      <c r="AK42" s="1">
        <v>9.2378645655555562</v>
      </c>
      <c r="AL42" s="1">
        <v>0.40580413667478515</v>
      </c>
      <c r="AM42" s="1">
        <v>0.12545189110373103</v>
      </c>
      <c r="AN42" s="1">
        <v>3.558249</v>
      </c>
      <c r="AO42" s="1">
        <v>0</v>
      </c>
      <c r="AP42" s="1">
        <v>0</v>
      </c>
      <c r="AQ42" s="1">
        <v>0.30946200000000001</v>
      </c>
      <c r="AR42" s="2">
        <v>35.332999999999998</v>
      </c>
      <c r="AS42" s="2">
        <v>2.2877480000000001</v>
      </c>
      <c r="AT42" s="2">
        <v>34.137</v>
      </c>
      <c r="AU42" s="2">
        <v>0</v>
      </c>
      <c r="AV42" s="3">
        <v>468.17215221098513</v>
      </c>
      <c r="AW42" s="194">
        <f t="shared" si="3"/>
        <v>398.7021522109851</v>
      </c>
      <c r="AX42" s="71">
        <f t="shared" si="7"/>
        <v>-37.444317908112509</v>
      </c>
    </row>
    <row r="43" spans="1:50" x14ac:dyDescent="0.25">
      <c r="A43">
        <f t="shared" si="5"/>
        <v>0</v>
      </c>
      <c r="B43" s="1" t="s">
        <v>116</v>
      </c>
      <c r="C43" s="1" t="s">
        <v>117</v>
      </c>
      <c r="D43" s="1">
        <v>7.8143019999999996</v>
      </c>
      <c r="E43" s="2">
        <v>6.7635727287379996</v>
      </c>
      <c r="F43" s="2">
        <v>3.2966728937000034E-2</v>
      </c>
      <c r="G43" s="2">
        <v>-0.190524</v>
      </c>
      <c r="H43" s="2">
        <v>0</v>
      </c>
      <c r="I43" s="2">
        <v>0</v>
      </c>
      <c r="J43" s="2">
        <v>0</v>
      </c>
      <c r="K43" s="2">
        <v>8.5470000000000008E-3</v>
      </c>
      <c r="L43" s="2">
        <v>7.8549999999999991E-3</v>
      </c>
      <c r="M43" s="2">
        <v>0</v>
      </c>
      <c r="N43" s="2">
        <v>1.8544621315555556</v>
      </c>
      <c r="O43" s="2">
        <v>1.0496259527334014E-2</v>
      </c>
      <c r="P43" s="2">
        <v>8.7075504410233026E-2</v>
      </c>
      <c r="Q43" s="2">
        <v>0.81606999999999996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3">
        <v>17.20482335316812</v>
      </c>
      <c r="Z43" s="227">
        <f t="shared" si="6"/>
        <v>17.20482335316812</v>
      </c>
      <c r="AA43" s="3"/>
      <c r="AB43" s="43">
        <v>7.8552600361560705</v>
      </c>
      <c r="AC43" s="2">
        <v>5.7208066797299999</v>
      </c>
      <c r="AD43" s="2">
        <v>4.6153420510999861E-2</v>
      </c>
      <c r="AE43" s="2">
        <v>-0.190524</v>
      </c>
      <c r="AF43" s="2">
        <v>0</v>
      </c>
      <c r="AG43" s="2">
        <v>0</v>
      </c>
      <c r="AH43" s="2">
        <v>0</v>
      </c>
      <c r="AI43" s="2">
        <v>0</v>
      </c>
      <c r="AJ43" s="2">
        <v>8.7083999999999995E-2</v>
      </c>
      <c r="AK43" s="2">
        <v>2.1016070684444443</v>
      </c>
      <c r="AL43" s="2">
        <v>1.028509276630753E-2</v>
      </c>
      <c r="AM43" s="2">
        <v>2.7316732823052661E-2</v>
      </c>
      <c r="AN43" s="2">
        <v>0.71814199999999995</v>
      </c>
      <c r="AO43" s="2">
        <v>0</v>
      </c>
      <c r="AP43" s="2">
        <v>0</v>
      </c>
      <c r="AQ43" s="2">
        <v>0</v>
      </c>
      <c r="AR43" s="53">
        <v>0</v>
      </c>
      <c r="AS43" s="2">
        <v>0</v>
      </c>
      <c r="AT43" s="2">
        <v>0</v>
      </c>
      <c r="AU43" s="44">
        <v>0</v>
      </c>
      <c r="AV43" s="38">
        <v>16.376131030430876</v>
      </c>
      <c r="AW43" s="194">
        <f t="shared" si="3"/>
        <v>16.376131030430876</v>
      </c>
      <c r="AX43" s="71">
        <f t="shared" si="7"/>
        <v>-0.82869232273724336</v>
      </c>
    </row>
    <row r="44" spans="1:50" x14ac:dyDescent="0.25">
      <c r="A44">
        <f t="shared" si="5"/>
        <v>0</v>
      </c>
      <c r="B44" s="1" t="s">
        <v>118</v>
      </c>
      <c r="C44" s="1" t="s">
        <v>119</v>
      </c>
      <c r="D44" s="1">
        <v>2.6784629999999998</v>
      </c>
      <c r="E44" s="2">
        <v>7.5582601331730004</v>
      </c>
      <c r="F44" s="2">
        <v>3.7433771932000294E-2</v>
      </c>
      <c r="G44" s="2">
        <v>-0.30671399999999999</v>
      </c>
      <c r="H44" s="2">
        <v>0</v>
      </c>
      <c r="I44" s="2">
        <v>0</v>
      </c>
      <c r="J44" s="2">
        <v>0</v>
      </c>
      <c r="K44" s="2">
        <v>8.5470000000000008E-3</v>
      </c>
      <c r="L44" s="2">
        <v>7.8549999999999991E-3</v>
      </c>
      <c r="M44" s="2">
        <v>0</v>
      </c>
      <c r="N44" s="2">
        <v>1.6623250524444444</v>
      </c>
      <c r="O44" s="2">
        <v>1.1841748306944089E-2</v>
      </c>
      <c r="P44" s="2">
        <v>8.4256868126165313E-2</v>
      </c>
      <c r="Q44" s="2">
        <v>0.73720699999999995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3">
        <v>12.479475573982555</v>
      </c>
      <c r="Z44" s="227">
        <f t="shared" si="6"/>
        <v>12.479475573982555</v>
      </c>
      <c r="AA44" s="3"/>
      <c r="AB44" s="43">
        <v>2.69787937887298</v>
      </c>
      <c r="AC44" s="2">
        <v>6.3806209310969999</v>
      </c>
      <c r="AD44" s="2">
        <v>5.2407280705000274E-2</v>
      </c>
      <c r="AE44" s="2">
        <v>-0.30671399999999999</v>
      </c>
      <c r="AF44" s="2">
        <v>0</v>
      </c>
      <c r="AG44" s="2">
        <v>0</v>
      </c>
      <c r="AH44" s="2">
        <v>0</v>
      </c>
      <c r="AI44" s="2">
        <v>0</v>
      </c>
      <c r="AJ44" s="2">
        <v>3.0941E-2</v>
      </c>
      <c r="AK44" s="2">
        <v>2.3629509244444447</v>
      </c>
      <c r="AL44" s="2">
        <v>1.1603512616567314E-2</v>
      </c>
      <c r="AM44" s="2">
        <v>2.5449442348701667E-2</v>
      </c>
      <c r="AN44" s="2">
        <v>0.65412099999999995</v>
      </c>
      <c r="AO44" s="2">
        <v>0</v>
      </c>
      <c r="AP44" s="2">
        <v>0</v>
      </c>
      <c r="AQ44" s="2">
        <v>0</v>
      </c>
      <c r="AR44" s="53">
        <v>0</v>
      </c>
      <c r="AS44" s="2">
        <v>0</v>
      </c>
      <c r="AT44" s="2">
        <v>0</v>
      </c>
      <c r="AU44" s="44">
        <v>0</v>
      </c>
      <c r="AV44" s="38">
        <v>11.909259470084695</v>
      </c>
      <c r="AW44" s="194">
        <f t="shared" si="3"/>
        <v>11.909259470084695</v>
      </c>
      <c r="AX44" s="71">
        <f t="shared" si="7"/>
        <v>-0.57021610389785948</v>
      </c>
    </row>
    <row r="45" spans="1:50" x14ac:dyDescent="0.25">
      <c r="A45">
        <f t="shared" si="5"/>
        <v>0</v>
      </c>
      <c r="B45" s="1" t="s">
        <v>120</v>
      </c>
      <c r="C45" s="1" t="s">
        <v>121</v>
      </c>
      <c r="D45" s="1">
        <v>83.873343000000006</v>
      </c>
      <c r="E45" s="2">
        <v>176.10419082820999</v>
      </c>
      <c r="F45" s="2">
        <v>0.83501937968498463</v>
      </c>
      <c r="G45" s="2">
        <v>0</v>
      </c>
      <c r="H45" s="2">
        <v>0</v>
      </c>
      <c r="I45" s="2">
        <v>0</v>
      </c>
      <c r="J45" s="2">
        <v>8.2640999999999992E-2</v>
      </c>
      <c r="K45" s="2">
        <v>8.5470000000000008E-3</v>
      </c>
      <c r="L45" s="2">
        <v>7.8549999999999991E-3</v>
      </c>
      <c r="M45" s="2">
        <v>0</v>
      </c>
      <c r="N45" s="2">
        <v>6.1981116966666674</v>
      </c>
      <c r="O45" s="2">
        <v>0.26406469865115839</v>
      </c>
      <c r="P45" s="2">
        <v>0.20456293457637181</v>
      </c>
      <c r="Q45" s="2">
        <v>3.1292059999999999</v>
      </c>
      <c r="R45" s="2">
        <v>0.1</v>
      </c>
      <c r="S45" s="2">
        <v>0</v>
      </c>
      <c r="T45" s="2">
        <v>0</v>
      </c>
      <c r="U45" s="2">
        <v>0.242563</v>
      </c>
      <c r="V45" s="2">
        <v>18.847999999999999</v>
      </c>
      <c r="W45" s="2">
        <v>1.140279</v>
      </c>
      <c r="X45" s="2">
        <v>9.4298249999999992</v>
      </c>
      <c r="Y45" s="3">
        <v>300.46820853778928</v>
      </c>
      <c r="Z45" s="227">
        <f t="shared" si="6"/>
        <v>272.19038353778927</v>
      </c>
      <c r="AA45" s="3"/>
      <c r="AB45" s="43">
        <v>84.641984261719159</v>
      </c>
      <c r="AC45" s="2">
        <v>150.015835127635</v>
      </c>
      <c r="AD45" s="2">
        <v>1.169027131558001</v>
      </c>
      <c r="AE45" s="2">
        <v>0</v>
      </c>
      <c r="AF45" s="2">
        <v>0</v>
      </c>
      <c r="AG45" s="2">
        <v>0</v>
      </c>
      <c r="AH45" s="2">
        <v>5.509399999999999E-2</v>
      </c>
      <c r="AI45" s="2">
        <v>0</v>
      </c>
      <c r="AJ45" s="2">
        <v>1.065712</v>
      </c>
      <c r="AK45" s="2">
        <v>7.0875840055555566</v>
      </c>
      <c r="AL45" s="2">
        <v>0.2587521692714887</v>
      </c>
      <c r="AM45" s="2">
        <v>9.2911269088957291E-2</v>
      </c>
      <c r="AN45" s="2">
        <v>2.7957510000000001</v>
      </c>
      <c r="AO45" s="2">
        <v>0</v>
      </c>
      <c r="AP45" s="2">
        <v>0</v>
      </c>
      <c r="AQ45" s="2">
        <v>0.180924</v>
      </c>
      <c r="AR45" s="53">
        <v>18.847999999999999</v>
      </c>
      <c r="AS45" s="2">
        <v>1.140279</v>
      </c>
      <c r="AT45" s="2">
        <v>19.832000000000001</v>
      </c>
      <c r="AU45" s="44">
        <v>0</v>
      </c>
      <c r="AV45" s="38">
        <v>287.18385396482813</v>
      </c>
      <c r="AW45" s="194">
        <f t="shared" si="3"/>
        <v>248.50385396482812</v>
      </c>
      <c r="AX45" s="71">
        <f t="shared" si="7"/>
        <v>-23.686529572961149</v>
      </c>
    </row>
    <row r="46" spans="1:50" x14ac:dyDescent="0.25">
      <c r="A46">
        <f t="shared" si="5"/>
        <v>0</v>
      </c>
      <c r="B46" s="1" t="s">
        <v>122</v>
      </c>
      <c r="C46" s="1" t="s">
        <v>123</v>
      </c>
      <c r="D46" s="1">
        <v>5.1944157999999998</v>
      </c>
      <c r="E46" s="2">
        <v>3.2540338810790002</v>
      </c>
      <c r="F46" s="2">
        <v>1.5687076493000145E-2</v>
      </c>
      <c r="G46" s="2">
        <v>-1.9668000000000001E-2</v>
      </c>
      <c r="H46" s="2">
        <v>0</v>
      </c>
      <c r="I46" s="2">
        <v>0</v>
      </c>
      <c r="J46" s="2">
        <v>0</v>
      </c>
      <c r="K46" s="2">
        <v>8.5470000000000008E-3</v>
      </c>
      <c r="L46" s="2">
        <v>7.8549999999999991E-3</v>
      </c>
      <c r="M46" s="2">
        <v>0</v>
      </c>
      <c r="N46" s="2">
        <v>1.2142484115555556</v>
      </c>
      <c r="O46" s="2">
        <v>5.01150863586757E-3</v>
      </c>
      <c r="P46" s="2">
        <v>6.3635968222397907E-2</v>
      </c>
      <c r="Q46" s="2">
        <v>0.29859999999999998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3">
        <v>10.042366645985821</v>
      </c>
      <c r="Z46" s="227">
        <f t="shared" si="6"/>
        <v>10.042366645985821</v>
      </c>
      <c r="AA46" s="3"/>
      <c r="AB46" s="43">
        <v>5.2429379953421789</v>
      </c>
      <c r="AC46" s="2">
        <v>2.7646515977639998</v>
      </c>
      <c r="AD46" s="2">
        <v>2.1961907090000111E-2</v>
      </c>
      <c r="AE46" s="2">
        <v>-1.9668000000000001E-2</v>
      </c>
      <c r="AF46" s="2">
        <v>0</v>
      </c>
      <c r="AG46" s="2">
        <v>0</v>
      </c>
      <c r="AH46" s="2">
        <v>0</v>
      </c>
      <c r="AI46" s="2">
        <v>0</v>
      </c>
      <c r="AJ46" s="2">
        <v>5.6485E-2</v>
      </c>
      <c r="AK46" s="2">
        <v>1.4554266444444446</v>
      </c>
      <c r="AL46" s="2">
        <v>4.910685667100791E-3</v>
      </c>
      <c r="AM46" s="2">
        <v>1.5107901051727331E-2</v>
      </c>
      <c r="AN46" s="2">
        <v>0.26882299999999998</v>
      </c>
      <c r="AO46" s="2">
        <v>0</v>
      </c>
      <c r="AP46" s="2">
        <v>0</v>
      </c>
      <c r="AQ46" s="2">
        <v>0</v>
      </c>
      <c r="AR46" s="53">
        <v>0</v>
      </c>
      <c r="AS46" s="2">
        <v>0</v>
      </c>
      <c r="AT46" s="2">
        <v>0</v>
      </c>
      <c r="AU46" s="44">
        <v>0</v>
      </c>
      <c r="AV46" s="38">
        <v>9.8106367313594518</v>
      </c>
      <c r="AW46" s="194">
        <f t="shared" si="3"/>
        <v>9.8106367313594518</v>
      </c>
      <c r="AX46" s="71">
        <f t="shared" si="7"/>
        <v>-0.23172991462636894</v>
      </c>
    </row>
    <row r="47" spans="1:50" x14ac:dyDescent="0.25">
      <c r="A47">
        <f t="shared" si="5"/>
        <v>0</v>
      </c>
      <c r="B47" s="1" t="s">
        <v>124</v>
      </c>
      <c r="C47" s="1" t="s">
        <v>125</v>
      </c>
      <c r="D47" s="1">
        <v>106.816</v>
      </c>
      <c r="E47" s="2">
        <v>116.85914132260901</v>
      </c>
      <c r="F47" s="2">
        <v>0.55908634660600121</v>
      </c>
      <c r="G47" s="2">
        <v>-5.6649999999999999E-3</v>
      </c>
      <c r="H47" s="2">
        <v>0</v>
      </c>
      <c r="I47" s="2">
        <v>0</v>
      </c>
      <c r="J47" s="2">
        <v>0.10799300000000001</v>
      </c>
      <c r="K47" s="2">
        <v>8.5470000000000008E-3</v>
      </c>
      <c r="L47" s="2">
        <v>7.8549999999999991E-3</v>
      </c>
      <c r="M47" s="2">
        <v>0</v>
      </c>
      <c r="N47" s="2">
        <v>2.6706645744444444</v>
      </c>
      <c r="O47" s="2">
        <v>0.17586120918789958</v>
      </c>
      <c r="P47" s="2">
        <v>0.1661788600326792</v>
      </c>
      <c r="Q47" s="2">
        <v>2.1988699999999999</v>
      </c>
      <c r="R47" s="2">
        <v>0</v>
      </c>
      <c r="S47" s="2">
        <v>0</v>
      </c>
      <c r="T47" s="2">
        <v>0</v>
      </c>
      <c r="U47" s="2">
        <v>0.22190599999999999</v>
      </c>
      <c r="V47" s="2">
        <v>18.695</v>
      </c>
      <c r="W47" s="2">
        <v>1.322619</v>
      </c>
      <c r="X47" s="2">
        <v>8.6079589999999993</v>
      </c>
      <c r="Y47" s="3">
        <v>258.41201631288004</v>
      </c>
      <c r="Z47" s="227">
        <f t="shared" si="6"/>
        <v>231.10905731288005</v>
      </c>
      <c r="AA47" s="3"/>
      <c r="AB47" s="43">
        <v>107.4880080170642</v>
      </c>
      <c r="AC47" s="2">
        <v>99.769466768126989</v>
      </c>
      <c r="AD47" s="2">
        <v>0.78272088524800543</v>
      </c>
      <c r="AE47" s="2">
        <v>-5.6649999999999999E-3</v>
      </c>
      <c r="AF47" s="2">
        <v>0</v>
      </c>
      <c r="AG47" s="2">
        <v>0</v>
      </c>
      <c r="AH47" s="2">
        <v>7.1995333333333342E-2</v>
      </c>
      <c r="AI47" s="2">
        <v>0</v>
      </c>
      <c r="AJ47" s="2">
        <v>1.26115</v>
      </c>
      <c r="AK47" s="2">
        <v>3.8367904055555555</v>
      </c>
      <c r="AL47" s="2">
        <v>0.17232318291885568</v>
      </c>
      <c r="AM47" s="2">
        <v>7.1045971201074101E-2</v>
      </c>
      <c r="AN47" s="2">
        <v>1.9149179999999999</v>
      </c>
      <c r="AO47" s="2">
        <v>0</v>
      </c>
      <c r="AP47" s="2">
        <v>0</v>
      </c>
      <c r="AQ47" s="2">
        <v>0.165516</v>
      </c>
      <c r="AR47" s="53">
        <v>18.695</v>
      </c>
      <c r="AS47" s="2">
        <v>1.322619</v>
      </c>
      <c r="AT47" s="2">
        <v>18.065000000000001</v>
      </c>
      <c r="AU47" s="44">
        <v>0</v>
      </c>
      <c r="AV47" s="38">
        <v>253.61088856344799</v>
      </c>
      <c r="AW47" s="194">
        <f t="shared" si="3"/>
        <v>216.850888563448</v>
      </c>
      <c r="AX47" s="71">
        <f t="shared" si="7"/>
        <v>-14.258168749432059</v>
      </c>
    </row>
    <row r="48" spans="1:50" x14ac:dyDescent="0.25">
      <c r="A48">
        <f t="shared" si="5"/>
        <v>0</v>
      </c>
      <c r="B48" s="1" t="s">
        <v>126</v>
      </c>
      <c r="C48" s="1" t="s">
        <v>127</v>
      </c>
      <c r="D48" s="1">
        <v>160.07618500000001</v>
      </c>
      <c r="E48" s="2">
        <v>203.180085743521</v>
      </c>
      <c r="F48" s="2">
        <v>0.96433316506001354</v>
      </c>
      <c r="G48" s="2">
        <v>0</v>
      </c>
      <c r="H48" s="2">
        <v>0</v>
      </c>
      <c r="I48" s="2">
        <v>5.0851E-2</v>
      </c>
      <c r="J48" s="2">
        <v>9.2832999999999999E-2</v>
      </c>
      <c r="K48" s="2">
        <v>8.5470000000000008E-3</v>
      </c>
      <c r="L48" s="2">
        <v>7.8549999999999991E-3</v>
      </c>
      <c r="M48" s="2">
        <v>0</v>
      </c>
      <c r="N48" s="2">
        <v>9.479113652222221</v>
      </c>
      <c r="O48" s="2">
        <v>0.30333203001102588</v>
      </c>
      <c r="P48" s="2">
        <v>0.23793789481999922</v>
      </c>
      <c r="Q48" s="2">
        <v>3.496165</v>
      </c>
      <c r="R48" s="2">
        <v>9.6443000000000001E-2</v>
      </c>
      <c r="S48" s="2">
        <v>0</v>
      </c>
      <c r="T48" s="2">
        <v>0</v>
      </c>
      <c r="U48" s="2">
        <v>0.36634</v>
      </c>
      <c r="V48" s="2">
        <v>29.122</v>
      </c>
      <c r="W48" s="2">
        <v>2.1742560000000002</v>
      </c>
      <c r="X48" s="2">
        <v>13.756235999999999</v>
      </c>
      <c r="Y48" s="3">
        <v>423.41251348563429</v>
      </c>
      <c r="Z48" s="227">
        <f t="shared" si="6"/>
        <v>380.53427748563428</v>
      </c>
      <c r="AA48" s="3"/>
      <c r="AB48" s="43">
        <v>161.17288128208548</v>
      </c>
      <c r="AC48" s="2">
        <v>173.730423567103</v>
      </c>
      <c r="AD48" s="2">
        <v>1.3500664310840069</v>
      </c>
      <c r="AE48" s="2">
        <v>0</v>
      </c>
      <c r="AF48" s="2">
        <v>0</v>
      </c>
      <c r="AG48" s="2">
        <v>5.0851E-2</v>
      </c>
      <c r="AH48" s="2">
        <v>6.1888666666666668E-2</v>
      </c>
      <c r="AI48" s="2">
        <v>0</v>
      </c>
      <c r="AJ48" s="2">
        <v>1.925959</v>
      </c>
      <c r="AK48" s="2">
        <v>11.49805735222222</v>
      </c>
      <c r="AL48" s="2">
        <v>0.29722950919147012</v>
      </c>
      <c r="AM48" s="2">
        <v>0.10993041159869053</v>
      </c>
      <c r="AN48" s="2">
        <v>3.1917819999999999</v>
      </c>
      <c r="AO48" s="2">
        <v>0</v>
      </c>
      <c r="AP48" s="2">
        <v>0</v>
      </c>
      <c r="AQ48" s="2">
        <v>0.38260300000000003</v>
      </c>
      <c r="AR48" s="53">
        <v>29.122</v>
      </c>
      <c r="AS48" s="2">
        <v>2.1742560000000002</v>
      </c>
      <c r="AT48" s="2">
        <v>27.923999999999999</v>
      </c>
      <c r="AU48" s="44">
        <v>0</v>
      </c>
      <c r="AV48" s="38">
        <v>412.9919282199516</v>
      </c>
      <c r="AW48" s="194">
        <f t="shared" si="3"/>
        <v>355.94592821995161</v>
      </c>
      <c r="AX48" s="71">
        <f t="shared" si="7"/>
        <v>-24.588349265682666</v>
      </c>
    </row>
    <row r="49" spans="1:50" x14ac:dyDescent="0.25">
      <c r="A49">
        <f t="shared" si="5"/>
        <v>0</v>
      </c>
      <c r="B49" s="1" t="s">
        <v>128</v>
      </c>
      <c r="C49" s="1" t="s">
        <v>129</v>
      </c>
      <c r="D49" s="1">
        <v>4.8448160099999997</v>
      </c>
      <c r="E49" s="2">
        <v>5.5359197320430003</v>
      </c>
      <c r="F49" s="2">
        <v>2.7186512990000657E-2</v>
      </c>
      <c r="G49" s="2">
        <v>-0.22273200000000001</v>
      </c>
      <c r="H49" s="2">
        <v>0</v>
      </c>
      <c r="I49" s="2">
        <v>0</v>
      </c>
      <c r="J49" s="2">
        <v>0</v>
      </c>
      <c r="K49" s="2">
        <v>8.5470000000000008E-3</v>
      </c>
      <c r="L49" s="2">
        <v>7.8549999999999991E-3</v>
      </c>
      <c r="M49" s="2">
        <v>0</v>
      </c>
      <c r="N49" s="2">
        <v>1.118783096</v>
      </c>
      <c r="O49" s="2">
        <v>8.6241222799709975E-3</v>
      </c>
      <c r="P49" s="2">
        <v>7.0960167306036243E-2</v>
      </c>
      <c r="Q49" s="2">
        <v>0.47287899999999999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3">
        <v>11.872838640619008</v>
      </c>
      <c r="Z49" s="227">
        <f t="shared" si="6"/>
        <v>11.872838640619008</v>
      </c>
      <c r="AA49" s="3"/>
      <c r="AB49" s="43">
        <v>4.8734970512924454</v>
      </c>
      <c r="AC49" s="2">
        <v>4.6755382261760001</v>
      </c>
      <c r="AD49" s="2">
        <v>3.8061118185000027E-2</v>
      </c>
      <c r="AE49" s="2">
        <v>-0.22273200000000001</v>
      </c>
      <c r="AF49" s="2">
        <v>0</v>
      </c>
      <c r="AG49" s="2">
        <v>0</v>
      </c>
      <c r="AH49" s="2">
        <v>0</v>
      </c>
      <c r="AI49" s="2">
        <v>0</v>
      </c>
      <c r="AJ49" s="2">
        <v>5.2825999999999998E-2</v>
      </c>
      <c r="AK49" s="2">
        <v>1.4946890124444447</v>
      </c>
      <c r="AL49" s="2">
        <v>8.450619713288525E-3</v>
      </c>
      <c r="AM49" s="2">
        <v>1.8453339280258493E-2</v>
      </c>
      <c r="AN49" s="2">
        <v>0.416134</v>
      </c>
      <c r="AO49" s="2">
        <v>0</v>
      </c>
      <c r="AP49" s="2">
        <v>0</v>
      </c>
      <c r="AQ49" s="2">
        <v>0</v>
      </c>
      <c r="AR49" s="53">
        <v>0</v>
      </c>
      <c r="AS49" s="2">
        <v>0</v>
      </c>
      <c r="AT49" s="2">
        <v>0</v>
      </c>
      <c r="AU49" s="44">
        <v>0</v>
      </c>
      <c r="AV49" s="38">
        <v>11.354917367091435</v>
      </c>
      <c r="AW49" s="194">
        <f t="shared" si="3"/>
        <v>11.354917367091435</v>
      </c>
      <c r="AX49" s="71">
        <f t="shared" si="7"/>
        <v>-0.51792127352757333</v>
      </c>
    </row>
    <row r="50" spans="1:50" x14ac:dyDescent="0.25">
      <c r="A50">
        <f t="shared" si="5"/>
        <v>0</v>
      </c>
      <c r="B50" s="1" t="s">
        <v>130</v>
      </c>
      <c r="C50" s="1" t="s">
        <v>131</v>
      </c>
      <c r="D50" s="1">
        <v>125.439583</v>
      </c>
      <c r="E50" s="2">
        <v>78.655643041888993</v>
      </c>
      <c r="F50" s="2">
        <v>0.36374178165099025</v>
      </c>
      <c r="G50" s="2">
        <v>0</v>
      </c>
      <c r="H50" s="2">
        <v>0</v>
      </c>
      <c r="I50" s="2">
        <v>0</v>
      </c>
      <c r="J50" s="2">
        <v>0.111097</v>
      </c>
      <c r="K50" s="2">
        <v>8.5470000000000008E-3</v>
      </c>
      <c r="L50" s="2">
        <v>7.8549999999999991E-3</v>
      </c>
      <c r="M50" s="2">
        <v>0</v>
      </c>
      <c r="N50" s="2">
        <v>4.9233522655555557</v>
      </c>
      <c r="O50" s="2">
        <v>0.11441536703893403</v>
      </c>
      <c r="P50" s="2">
        <v>0.13380654215371932</v>
      </c>
      <c r="Q50" s="2">
        <v>1.7433419999999999</v>
      </c>
      <c r="R50" s="2">
        <v>0.1</v>
      </c>
      <c r="S50" s="2">
        <v>0</v>
      </c>
      <c r="T50" s="2">
        <v>0</v>
      </c>
      <c r="U50" s="2">
        <v>0.215005</v>
      </c>
      <c r="V50" s="2">
        <v>12.954000000000001</v>
      </c>
      <c r="W50" s="2">
        <v>1.8485670000000001</v>
      </c>
      <c r="X50" s="2">
        <v>8.7542530000000003</v>
      </c>
      <c r="Y50" s="3">
        <v>235.37320799828819</v>
      </c>
      <c r="Z50" s="227">
        <f t="shared" si="6"/>
        <v>213.66495499828818</v>
      </c>
      <c r="AA50" s="3"/>
      <c r="AB50" s="43">
        <v>126.24655762285187</v>
      </c>
      <c r="AC50" s="2">
        <v>67.890315314177002</v>
      </c>
      <c r="AD50" s="2">
        <v>0.5092384943120033</v>
      </c>
      <c r="AE50" s="2">
        <v>0</v>
      </c>
      <c r="AF50" s="2">
        <v>0</v>
      </c>
      <c r="AG50" s="2">
        <v>0</v>
      </c>
      <c r="AH50" s="2">
        <v>7.4064666666666668E-2</v>
      </c>
      <c r="AI50" s="2">
        <v>0</v>
      </c>
      <c r="AJ50" s="2">
        <v>1.39063</v>
      </c>
      <c r="AK50" s="2">
        <v>6.1747505944444443</v>
      </c>
      <c r="AL50" s="2">
        <v>0.11211352585385762</v>
      </c>
      <c r="AM50" s="2">
        <v>5.3216940479210023E-2</v>
      </c>
      <c r="AN50" s="2">
        <v>1.545199</v>
      </c>
      <c r="AO50" s="2">
        <v>0</v>
      </c>
      <c r="AP50" s="2">
        <v>0</v>
      </c>
      <c r="AQ50" s="2">
        <v>0.16036800000000001</v>
      </c>
      <c r="AR50" s="53">
        <v>12.954000000000001</v>
      </c>
      <c r="AS50" s="2">
        <v>1.8485670000000001</v>
      </c>
      <c r="AT50" s="2">
        <v>19.231999999999999</v>
      </c>
      <c r="AU50" s="44">
        <v>0</v>
      </c>
      <c r="AV50" s="38">
        <v>238.19102115878505</v>
      </c>
      <c r="AW50" s="194">
        <f t="shared" si="3"/>
        <v>206.00502115878504</v>
      </c>
      <c r="AX50" s="71">
        <f t="shared" si="7"/>
        <v>-7.6599338395031396</v>
      </c>
    </row>
    <row r="51" spans="1:50" x14ac:dyDescent="0.25">
      <c r="A51">
        <f t="shared" si="5"/>
        <v>0</v>
      </c>
      <c r="B51" s="1" t="s">
        <v>132</v>
      </c>
      <c r="C51" s="1" t="s">
        <v>133</v>
      </c>
      <c r="D51" s="1">
        <v>6.8317782400000002</v>
      </c>
      <c r="E51" s="2">
        <v>3.3165833309370001</v>
      </c>
      <c r="F51" s="2">
        <v>1.650898105299985E-2</v>
      </c>
      <c r="G51" s="2">
        <v>-5.2174999999999999E-2</v>
      </c>
      <c r="H51" s="2">
        <v>0</v>
      </c>
      <c r="I51" s="2">
        <v>0</v>
      </c>
      <c r="J51" s="2">
        <v>0</v>
      </c>
      <c r="K51" s="2">
        <v>8.5470000000000008E-3</v>
      </c>
      <c r="L51" s="2">
        <v>7.8549999999999991E-3</v>
      </c>
      <c r="M51" s="2">
        <v>0</v>
      </c>
      <c r="N51" s="2">
        <v>0.95047442488888911</v>
      </c>
      <c r="O51" s="2">
        <v>5.1929176736738364E-3</v>
      </c>
      <c r="P51" s="2">
        <v>6.5700012661763368E-2</v>
      </c>
      <c r="Q51" s="2">
        <v>0.34145500000000001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3">
        <v>11.491919907214324</v>
      </c>
      <c r="Z51" s="227">
        <f t="shared" si="6"/>
        <v>11.491919907214324</v>
      </c>
      <c r="AA51" s="3"/>
      <c r="AB51" s="43">
        <v>6.8642980925216044</v>
      </c>
      <c r="AC51" s="2">
        <v>2.8136178265530001</v>
      </c>
      <c r="AD51" s="2">
        <v>2.3112573474000208E-2</v>
      </c>
      <c r="AE51" s="2">
        <v>-5.2174999999999999E-2</v>
      </c>
      <c r="AF51" s="2">
        <v>0</v>
      </c>
      <c r="AG51" s="2">
        <v>0</v>
      </c>
      <c r="AH51" s="2">
        <v>0</v>
      </c>
      <c r="AI51" s="2">
        <v>0</v>
      </c>
      <c r="AJ51" s="2">
        <v>7.4768000000000001E-2</v>
      </c>
      <c r="AK51" s="2">
        <v>1.2983744373333335</v>
      </c>
      <c r="AL51" s="2">
        <v>5.0884450658299435E-3</v>
      </c>
      <c r="AM51" s="2">
        <v>1.5989579893010485E-2</v>
      </c>
      <c r="AN51" s="2">
        <v>0.30048000000000002</v>
      </c>
      <c r="AO51" s="2">
        <v>0</v>
      </c>
      <c r="AP51" s="2">
        <v>0</v>
      </c>
      <c r="AQ51" s="2">
        <v>0</v>
      </c>
      <c r="AR51" s="53">
        <v>0</v>
      </c>
      <c r="AS51" s="2">
        <v>0</v>
      </c>
      <c r="AT51" s="2">
        <v>0</v>
      </c>
      <c r="AU51" s="44">
        <v>0</v>
      </c>
      <c r="AV51" s="38">
        <v>11.343553954840779</v>
      </c>
      <c r="AW51" s="194">
        <f t="shared" si="3"/>
        <v>11.343553954840779</v>
      </c>
      <c r="AX51" s="71">
        <f t="shared" si="7"/>
        <v>-0.14836595237354544</v>
      </c>
    </row>
    <row r="52" spans="1:50" x14ac:dyDescent="0.25">
      <c r="A52">
        <f t="shared" si="5"/>
        <v>0</v>
      </c>
      <c r="B52" s="1" t="s">
        <v>134</v>
      </c>
      <c r="C52" s="1" t="s">
        <v>135</v>
      </c>
      <c r="D52" s="1">
        <v>3.73692</v>
      </c>
      <c r="E52" s="2">
        <v>4.5263888452729999</v>
      </c>
      <c r="F52" s="2">
        <v>2.2256748018000275E-2</v>
      </c>
      <c r="G52" s="2">
        <v>0</v>
      </c>
      <c r="H52" s="2">
        <v>0</v>
      </c>
      <c r="I52" s="2">
        <v>0</v>
      </c>
      <c r="J52" s="2">
        <v>0</v>
      </c>
      <c r="K52" s="2">
        <v>8.5470000000000008E-3</v>
      </c>
      <c r="L52" s="2">
        <v>7.8549999999999991E-3</v>
      </c>
      <c r="M52" s="2">
        <v>0</v>
      </c>
      <c r="N52" s="2">
        <v>1.2202619297777777</v>
      </c>
      <c r="O52" s="2">
        <v>7.0586260919924849E-3</v>
      </c>
      <c r="P52" s="2">
        <v>7.9035762753567981E-2</v>
      </c>
      <c r="Q52" s="2">
        <v>0.59726900000000005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3">
        <v>10.205592911914339</v>
      </c>
      <c r="Z52" s="227">
        <f t="shared" si="6"/>
        <v>10.205592911914339</v>
      </c>
      <c r="AA52" s="3"/>
      <c r="AB52" s="43">
        <v>3.7467739233754087</v>
      </c>
      <c r="AC52" s="2">
        <v>3.8180535067759998</v>
      </c>
      <c r="AD52" s="2">
        <v>3.1159447224999779E-2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4.2352000000000001E-2</v>
      </c>
      <c r="AK52" s="2">
        <v>1.3697267493333332</v>
      </c>
      <c r="AL52" s="2">
        <v>6.9166186268320206E-3</v>
      </c>
      <c r="AM52" s="2">
        <v>2.3576783016748707E-2</v>
      </c>
      <c r="AN52" s="2">
        <v>0.52559699999999998</v>
      </c>
      <c r="AO52" s="2">
        <v>0</v>
      </c>
      <c r="AP52" s="2">
        <v>0</v>
      </c>
      <c r="AQ52" s="2">
        <v>0</v>
      </c>
      <c r="AR52" s="53">
        <v>0</v>
      </c>
      <c r="AS52" s="2">
        <v>0</v>
      </c>
      <c r="AT52" s="2">
        <v>0</v>
      </c>
      <c r="AU52" s="44">
        <v>0</v>
      </c>
      <c r="AV52" s="38">
        <v>9.564156028353322</v>
      </c>
      <c r="AW52" s="194">
        <f t="shared" si="3"/>
        <v>9.564156028353322</v>
      </c>
      <c r="AX52" s="71">
        <f t="shared" si="7"/>
        <v>-0.64143688356101691</v>
      </c>
    </row>
    <row r="53" spans="1:50" x14ac:dyDescent="0.25">
      <c r="A53">
        <f t="shared" si="5"/>
        <v>0</v>
      </c>
      <c r="B53" s="1" t="s">
        <v>136</v>
      </c>
      <c r="C53" s="1" t="s">
        <v>137</v>
      </c>
      <c r="D53" s="1">
        <v>5.2347299999999999</v>
      </c>
      <c r="E53" s="2">
        <v>5.5889739850569997</v>
      </c>
      <c r="F53" s="2">
        <v>2.7393822962999345E-2</v>
      </c>
      <c r="G53" s="2">
        <v>-8.9410000000000003E-2</v>
      </c>
      <c r="H53" s="2">
        <v>0</v>
      </c>
      <c r="I53" s="2">
        <v>0</v>
      </c>
      <c r="J53" s="2">
        <v>0</v>
      </c>
      <c r="K53" s="2">
        <v>8.5470000000000008E-3</v>
      </c>
      <c r="L53" s="2">
        <v>7.8549999999999991E-3</v>
      </c>
      <c r="M53" s="2">
        <v>0</v>
      </c>
      <c r="N53" s="2">
        <v>0.65261200088888893</v>
      </c>
      <c r="O53" s="2">
        <v>8.6974101539076393E-3</v>
      </c>
      <c r="P53" s="2">
        <v>7.8520046299537363E-2</v>
      </c>
      <c r="Q53" s="2">
        <v>0.52584799999999998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3">
        <v>12.04376726536233</v>
      </c>
      <c r="Z53" s="227">
        <f t="shared" si="6"/>
        <v>12.04376726536233</v>
      </c>
      <c r="AA53" s="3"/>
      <c r="AB53" s="43">
        <v>5.2747437892487508</v>
      </c>
      <c r="AC53" s="2">
        <v>4.7205482401339998</v>
      </c>
      <c r="AD53" s="2">
        <v>3.8351352148999929E-2</v>
      </c>
      <c r="AE53" s="2">
        <v>-8.9410000000000003E-2</v>
      </c>
      <c r="AF53" s="2">
        <v>0</v>
      </c>
      <c r="AG53" s="2">
        <v>0</v>
      </c>
      <c r="AH53" s="2">
        <v>0</v>
      </c>
      <c r="AI53" s="2">
        <v>0</v>
      </c>
      <c r="AJ53" s="2">
        <v>5.9851000000000001E-2</v>
      </c>
      <c r="AK53" s="2">
        <v>0.7336443244444445</v>
      </c>
      <c r="AL53" s="2">
        <v>8.5224331607476767E-3</v>
      </c>
      <c r="AM53" s="2">
        <v>2.2761857704779911E-2</v>
      </c>
      <c r="AN53" s="2">
        <v>0.47850799999999999</v>
      </c>
      <c r="AO53" s="2">
        <v>0</v>
      </c>
      <c r="AP53" s="2">
        <v>0</v>
      </c>
      <c r="AQ53" s="2">
        <v>0</v>
      </c>
      <c r="AR53" s="53">
        <v>0</v>
      </c>
      <c r="AS53" s="2">
        <v>0</v>
      </c>
      <c r="AT53" s="2">
        <v>0</v>
      </c>
      <c r="AU53" s="44">
        <v>2.5445163537419546E-2</v>
      </c>
      <c r="AV53" s="38">
        <v>11.27296616037914</v>
      </c>
      <c r="AW53" s="194">
        <f t="shared" si="3"/>
        <v>11.27296616037914</v>
      </c>
      <c r="AX53" s="71">
        <f t="shared" si="7"/>
        <v>-0.77080110498319065</v>
      </c>
    </row>
    <row r="54" spans="1:50" x14ac:dyDescent="0.25">
      <c r="A54">
        <f t="shared" si="5"/>
        <v>0</v>
      </c>
      <c r="B54" s="1" t="s">
        <v>138</v>
      </c>
      <c r="C54" s="1" t="s">
        <v>139</v>
      </c>
      <c r="D54" s="1">
        <v>224.270962</v>
      </c>
      <c r="E54" s="2">
        <v>92.884081864005992</v>
      </c>
      <c r="F54" s="2">
        <v>0.42078785354399684</v>
      </c>
      <c r="G54" s="2">
        <v>0</v>
      </c>
      <c r="H54" s="2">
        <v>0</v>
      </c>
      <c r="I54" s="2">
        <v>0</v>
      </c>
      <c r="J54" s="2">
        <v>0.18038399999999996</v>
      </c>
      <c r="K54" s="2">
        <v>8.5470000000000008E-3</v>
      </c>
      <c r="L54" s="2">
        <v>0</v>
      </c>
      <c r="M54" s="2">
        <v>0</v>
      </c>
      <c r="N54" s="2">
        <v>2.308480152888889</v>
      </c>
      <c r="O54" s="2">
        <v>0.13551713043016436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0.30185299999999998</v>
      </c>
      <c r="V54" s="2">
        <v>17.248999999999999</v>
      </c>
      <c r="W54" s="2">
        <v>2.6624469999999998</v>
      </c>
      <c r="X54" s="2">
        <v>12.143689</v>
      </c>
      <c r="Y54" s="3">
        <v>352.565749000869</v>
      </c>
      <c r="Z54" s="227">
        <f t="shared" si="6"/>
        <v>323.17306000086899</v>
      </c>
      <c r="AA54" s="3"/>
      <c r="AB54" s="43">
        <v>226.22156781769888</v>
      </c>
      <c r="AC54" s="2">
        <v>82.218678170099011</v>
      </c>
      <c r="AD54" s="2">
        <v>0.58910299496199936</v>
      </c>
      <c r="AE54" s="2">
        <v>0</v>
      </c>
      <c r="AF54" s="2">
        <v>0</v>
      </c>
      <c r="AG54" s="2">
        <v>0</v>
      </c>
      <c r="AH54" s="2">
        <v>0.12025599999999997</v>
      </c>
      <c r="AI54" s="2">
        <v>0</v>
      </c>
      <c r="AJ54" s="2">
        <v>2.4300290000000002</v>
      </c>
      <c r="AK54" s="2">
        <v>2.8914214208888893</v>
      </c>
      <c r="AL54" s="2">
        <v>0.13279075791412487</v>
      </c>
      <c r="AM54" s="2">
        <v>0</v>
      </c>
      <c r="AN54" s="2">
        <v>0</v>
      </c>
      <c r="AO54" s="2">
        <v>0</v>
      </c>
      <c r="AP54" s="2">
        <v>0</v>
      </c>
      <c r="AQ54" s="2">
        <v>0.30563099999999999</v>
      </c>
      <c r="AR54" s="53">
        <v>17.248999999999999</v>
      </c>
      <c r="AS54" s="2">
        <v>2.6624469999999998</v>
      </c>
      <c r="AT54" s="2">
        <v>26.387</v>
      </c>
      <c r="AU54" s="44">
        <v>0</v>
      </c>
      <c r="AV54" s="38">
        <v>361.20792416156286</v>
      </c>
      <c r="AW54" s="194">
        <f t="shared" si="3"/>
        <v>317.57192416156283</v>
      </c>
      <c r="AX54" s="71">
        <f t="shared" si="7"/>
        <v>-5.6011358393061528</v>
      </c>
    </row>
    <row r="55" spans="1:50" x14ac:dyDescent="0.25">
      <c r="A55">
        <f t="shared" si="5"/>
        <v>0</v>
      </c>
      <c r="B55" s="1" t="s">
        <v>140</v>
      </c>
      <c r="C55" s="1" t="s">
        <v>141</v>
      </c>
      <c r="D55" s="1">
        <v>16.632173000000002</v>
      </c>
      <c r="E55" s="2">
        <v>10.747506444541999</v>
      </c>
      <c r="F55" s="2">
        <v>4.8648409210000187E-2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1.1597541685559627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3">
        <v>28.588082022307962</v>
      </c>
      <c r="Z55" s="227">
        <f t="shared" si="6"/>
        <v>28.588082022307962</v>
      </c>
      <c r="AA55" s="3"/>
      <c r="AB55" s="43">
        <v>16.790434468234785</v>
      </c>
      <c r="AC55" s="2">
        <v>9.8404131325729995</v>
      </c>
      <c r="AD55" s="2">
        <v>6.8107772894000634E-2</v>
      </c>
      <c r="AE55" s="2">
        <v>0</v>
      </c>
      <c r="AF55" s="2">
        <v>0</v>
      </c>
      <c r="AG55" s="2">
        <v>0</v>
      </c>
      <c r="AH55" s="2">
        <v>0</v>
      </c>
      <c r="AI55" s="2">
        <v>1.0989697152212701</v>
      </c>
      <c r="AJ55" s="2">
        <v>0.18254000000000001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53">
        <v>0</v>
      </c>
      <c r="AS55" s="2">
        <v>0</v>
      </c>
      <c r="AT55" s="2">
        <v>0</v>
      </c>
      <c r="AU55" s="44">
        <v>0</v>
      </c>
      <c r="AV55" s="38">
        <v>27.980465088923051</v>
      </c>
      <c r="AW55" s="194">
        <f t="shared" si="3"/>
        <v>27.980465088923051</v>
      </c>
      <c r="AX55" s="71">
        <f t="shared" si="7"/>
        <v>-0.60761693338491085</v>
      </c>
    </row>
    <row r="56" spans="1:50" x14ac:dyDescent="0.25">
      <c r="A56">
        <f t="shared" si="5"/>
        <v>0</v>
      </c>
      <c r="B56" s="1" t="s">
        <v>142</v>
      </c>
      <c r="C56" s="1" t="s">
        <v>143</v>
      </c>
      <c r="D56" s="1">
        <v>5.6255249999999997</v>
      </c>
      <c r="E56" s="2">
        <v>9.9011044450490004</v>
      </c>
      <c r="F56" s="2">
        <v>4.0318130140999331E-2</v>
      </c>
      <c r="G56" s="2">
        <v>-1.2031E-2</v>
      </c>
      <c r="H56" s="2">
        <v>0</v>
      </c>
      <c r="I56" s="2">
        <v>0</v>
      </c>
      <c r="J56" s="2">
        <v>0</v>
      </c>
      <c r="K56" s="2">
        <v>8.5470000000000008E-3</v>
      </c>
      <c r="L56" s="2">
        <v>7.8549999999999991E-3</v>
      </c>
      <c r="M56" s="2">
        <v>0</v>
      </c>
      <c r="N56" s="2">
        <v>0.60352541333333332</v>
      </c>
      <c r="O56" s="2">
        <v>1.268211102242936E-2</v>
      </c>
      <c r="P56" s="2">
        <v>9.6060022272014017E-2</v>
      </c>
      <c r="Q56" s="2">
        <v>0.82834799999999997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3">
        <v>17.111934121817772</v>
      </c>
      <c r="Z56" s="227">
        <f t="shared" si="6"/>
        <v>17.111934121817772</v>
      </c>
      <c r="AA56" s="3"/>
      <c r="AB56" s="43">
        <v>5.65473439325583</v>
      </c>
      <c r="AC56" s="2">
        <v>8.6134910687010002</v>
      </c>
      <c r="AD56" s="2">
        <v>5.6445382197000085E-2</v>
      </c>
      <c r="AE56" s="2">
        <v>-1.2031E-2</v>
      </c>
      <c r="AF56" s="2">
        <v>0</v>
      </c>
      <c r="AG56" s="2">
        <v>0</v>
      </c>
      <c r="AH56" s="2">
        <v>0</v>
      </c>
      <c r="AI56" s="2">
        <v>0</v>
      </c>
      <c r="AJ56" s="2">
        <v>7.1013999999999994E-2</v>
      </c>
      <c r="AK56" s="2">
        <v>0.8412102933333333</v>
      </c>
      <c r="AL56" s="2">
        <v>1.2426968673804061E-2</v>
      </c>
      <c r="AM56" s="2">
        <v>3.2854026121437931E-2</v>
      </c>
      <c r="AN56" s="2">
        <v>0.72894599999999998</v>
      </c>
      <c r="AO56" s="2">
        <v>0</v>
      </c>
      <c r="AP56" s="2">
        <v>0</v>
      </c>
      <c r="AQ56" s="2">
        <v>0</v>
      </c>
      <c r="AR56" s="53">
        <v>0</v>
      </c>
      <c r="AS56" s="2">
        <v>0</v>
      </c>
      <c r="AT56" s="2">
        <v>0</v>
      </c>
      <c r="AU56" s="44">
        <v>1.7679205739028703E-2</v>
      </c>
      <c r="AV56" s="38">
        <v>16.016770338021434</v>
      </c>
      <c r="AW56" s="194">
        <f t="shared" si="3"/>
        <v>16.016770338021434</v>
      </c>
      <c r="AX56" s="71">
        <f t="shared" si="7"/>
        <v>-1.0951637837963375</v>
      </c>
    </row>
    <row r="57" spans="1:50" x14ac:dyDescent="0.25">
      <c r="A57">
        <f t="shared" si="5"/>
        <v>1</v>
      </c>
      <c r="B57" s="1" t="s">
        <v>144</v>
      </c>
      <c r="C57" s="1" t="s">
        <v>145</v>
      </c>
      <c r="D57" s="1">
        <v>66.793087999999997</v>
      </c>
      <c r="E57" s="2">
        <v>72.414425698624996</v>
      </c>
      <c r="F57" s="2">
        <v>0.34044198115700486</v>
      </c>
      <c r="G57" s="2">
        <v>0</v>
      </c>
      <c r="H57" s="2">
        <v>0</v>
      </c>
      <c r="I57" s="2">
        <v>0</v>
      </c>
      <c r="J57" s="2">
        <v>4.0581000000000006E-2</v>
      </c>
      <c r="K57" s="2">
        <v>8.5470000000000008E-3</v>
      </c>
      <c r="L57" s="2">
        <v>7.8549999999999991E-3</v>
      </c>
      <c r="M57" s="2">
        <v>0</v>
      </c>
      <c r="N57" s="2">
        <v>1.4757031544444446</v>
      </c>
      <c r="O57" s="2">
        <v>0.10708638983569291</v>
      </c>
      <c r="P57" s="2">
        <v>0.11800358361486997</v>
      </c>
      <c r="Q57" s="2">
        <v>1.1323399999999999</v>
      </c>
      <c r="R57" s="2">
        <v>0</v>
      </c>
      <c r="S57" s="2">
        <v>0</v>
      </c>
      <c r="T57" s="2">
        <v>0</v>
      </c>
      <c r="U57" s="2">
        <v>0.147504</v>
      </c>
      <c r="V57" s="2">
        <v>9.6189999999999998</v>
      </c>
      <c r="W57" s="2">
        <v>0.94135500000000005</v>
      </c>
      <c r="X57" s="2">
        <v>5.6546709999999996</v>
      </c>
      <c r="Y57" s="3">
        <v>158.800601807677</v>
      </c>
      <c r="Z57" s="227">
        <f t="shared" si="6"/>
        <v>143.52693080767699</v>
      </c>
      <c r="AA57" s="3"/>
      <c r="AB57" s="43">
        <v>66.685370995504996</v>
      </c>
      <c r="AC57" s="2">
        <v>61.848777915847002</v>
      </c>
      <c r="AD57" s="2">
        <v>0.47661877361899985</v>
      </c>
      <c r="AE57" s="2">
        <v>0</v>
      </c>
      <c r="AF57" s="2">
        <v>0</v>
      </c>
      <c r="AG57" s="2">
        <v>0</v>
      </c>
      <c r="AH57" s="2">
        <v>2.7054000000000005E-2</v>
      </c>
      <c r="AI57" s="2">
        <v>0</v>
      </c>
      <c r="AJ57" s="2">
        <v>0.77249199999999996</v>
      </c>
      <c r="AK57" s="2">
        <v>1.953156538888889</v>
      </c>
      <c r="AL57" s="2">
        <v>0.10493199511700914</v>
      </c>
      <c r="AM57" s="2">
        <v>4.4296705523731481E-2</v>
      </c>
      <c r="AN57" s="2">
        <v>1.015909</v>
      </c>
      <c r="AO57" s="2">
        <v>0</v>
      </c>
      <c r="AP57" s="2">
        <v>0</v>
      </c>
      <c r="AQ57" s="2">
        <v>0.11002000000000001</v>
      </c>
      <c r="AR57" s="53">
        <v>9.6189999999999998</v>
      </c>
      <c r="AS57" s="2">
        <v>0.94135500000000005</v>
      </c>
      <c r="AT57" s="2">
        <v>11.727</v>
      </c>
      <c r="AU57" s="44">
        <v>0</v>
      </c>
      <c r="AV57" s="38">
        <v>155.32598292450058</v>
      </c>
      <c r="AW57" s="194">
        <f t="shared" si="3"/>
        <v>133.97998292450058</v>
      </c>
      <c r="AX57" s="71">
        <f t="shared" si="7"/>
        <v>-9.546947883176415</v>
      </c>
    </row>
    <row r="58" spans="1:50" x14ac:dyDescent="0.25">
      <c r="A58">
        <f t="shared" si="5"/>
        <v>1</v>
      </c>
      <c r="B58" s="1" t="s">
        <v>146</v>
      </c>
      <c r="C58" s="1" t="s">
        <v>147</v>
      </c>
      <c r="D58" s="1">
        <v>72.412644999999998</v>
      </c>
      <c r="E58" s="2">
        <v>84.250814522127001</v>
      </c>
      <c r="F58" s="2">
        <v>0.39924424471600356</v>
      </c>
      <c r="G58" s="2">
        <v>-7.8007999999999994E-2</v>
      </c>
      <c r="H58" s="2">
        <v>0</v>
      </c>
      <c r="I58" s="2">
        <v>0</v>
      </c>
      <c r="J58" s="2">
        <v>9.3789000000000011E-2</v>
      </c>
      <c r="K58" s="2">
        <v>8.5470000000000008E-3</v>
      </c>
      <c r="L58" s="2">
        <v>7.8549999999999991E-3</v>
      </c>
      <c r="M58" s="2">
        <v>0</v>
      </c>
      <c r="N58" s="2">
        <v>2.938619076666666</v>
      </c>
      <c r="O58" s="2">
        <v>0.12558270482423303</v>
      </c>
      <c r="P58" s="2">
        <v>0.1273935830227173</v>
      </c>
      <c r="Q58" s="2">
        <v>1.50905</v>
      </c>
      <c r="R58" s="2">
        <v>0</v>
      </c>
      <c r="S58" s="2">
        <v>0</v>
      </c>
      <c r="T58" s="2">
        <v>0</v>
      </c>
      <c r="U58" s="2">
        <v>0.16627</v>
      </c>
      <c r="V58" s="2">
        <v>10.679</v>
      </c>
      <c r="W58" s="2">
        <v>1.011185</v>
      </c>
      <c r="X58" s="2">
        <v>6.5242120000000003</v>
      </c>
      <c r="Y58" s="3">
        <v>180.17619913135664</v>
      </c>
      <c r="Z58" s="227">
        <f t="shared" si="6"/>
        <v>162.97298713135663</v>
      </c>
      <c r="AA58" s="3"/>
      <c r="AB58" s="43">
        <v>72.927818977376035</v>
      </c>
      <c r="AC58" s="2">
        <v>71.459556399681006</v>
      </c>
      <c r="AD58" s="2">
        <v>0.55894194260299945</v>
      </c>
      <c r="AE58" s="2">
        <v>-7.8007999999999994E-2</v>
      </c>
      <c r="AF58" s="2">
        <v>0</v>
      </c>
      <c r="AG58" s="2">
        <v>0</v>
      </c>
      <c r="AH58" s="2">
        <v>6.2526000000000012E-2</v>
      </c>
      <c r="AI58" s="2">
        <v>0</v>
      </c>
      <c r="AJ58" s="2">
        <v>0.84718599999999999</v>
      </c>
      <c r="AK58" s="2">
        <v>3.7715408122222218</v>
      </c>
      <c r="AL58" s="2">
        <v>0.12305619593317343</v>
      </c>
      <c r="AM58" s="2">
        <v>4.9169912822970376E-2</v>
      </c>
      <c r="AN58" s="2">
        <v>1.3279639999999999</v>
      </c>
      <c r="AO58" s="2">
        <v>0</v>
      </c>
      <c r="AP58" s="2">
        <v>0</v>
      </c>
      <c r="AQ58" s="2">
        <v>0.124018</v>
      </c>
      <c r="AR58" s="53">
        <v>10.679</v>
      </c>
      <c r="AS58" s="2">
        <v>1.011185</v>
      </c>
      <c r="AT58" s="2">
        <v>13.846</v>
      </c>
      <c r="AU58" s="44">
        <v>0</v>
      </c>
      <c r="AV58" s="38">
        <v>176.70995524063841</v>
      </c>
      <c r="AW58" s="194">
        <f t="shared" si="3"/>
        <v>152.1849552406384</v>
      </c>
      <c r="AX58" s="71">
        <f t="shared" si="7"/>
        <v>-10.78803189071823</v>
      </c>
    </row>
    <row r="59" spans="1:50" x14ac:dyDescent="0.25">
      <c r="A59">
        <f t="shared" si="5"/>
        <v>0</v>
      </c>
      <c r="B59" s="1" t="s">
        <v>148</v>
      </c>
      <c r="C59" s="1" t="s">
        <v>149</v>
      </c>
      <c r="D59" s="1">
        <v>6.7020099999999996</v>
      </c>
      <c r="E59" s="2">
        <v>8.1152781011380011</v>
      </c>
      <c r="F59" s="2">
        <v>4.0387006543000231E-2</v>
      </c>
      <c r="G59" s="2">
        <v>0</v>
      </c>
      <c r="H59" s="2">
        <v>0</v>
      </c>
      <c r="I59" s="2">
        <v>0</v>
      </c>
      <c r="J59" s="2">
        <v>0</v>
      </c>
      <c r="K59" s="2">
        <v>8.5470000000000008E-3</v>
      </c>
      <c r="L59" s="2">
        <v>7.8549999999999991E-3</v>
      </c>
      <c r="M59" s="2">
        <v>0</v>
      </c>
      <c r="N59" s="2">
        <v>3.3759755991111109</v>
      </c>
      <c r="O59" s="2">
        <v>1.2703776168211538E-2</v>
      </c>
      <c r="P59" s="2">
        <v>7.707756351005797E-2</v>
      </c>
      <c r="Q59" s="2">
        <v>0.63210900000000003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3">
        <v>18.971943046470383</v>
      </c>
      <c r="Z59" s="227">
        <f t="shared" si="6"/>
        <v>18.971943046470383</v>
      </c>
      <c r="AA59" s="3"/>
      <c r="AB59" s="43">
        <v>6.8072867729576698</v>
      </c>
      <c r="AC59" s="2">
        <v>6.8896087071280006</v>
      </c>
      <c r="AD59" s="2">
        <v>5.6541809158999937E-2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7.5439000000000006E-2</v>
      </c>
      <c r="AK59" s="2">
        <v>4.9631889502222224</v>
      </c>
      <c r="AL59" s="2">
        <v>1.2448197953966674E-2</v>
      </c>
      <c r="AM59" s="2">
        <v>2.2558889913019221E-2</v>
      </c>
      <c r="AN59" s="2">
        <v>0.58025400000000005</v>
      </c>
      <c r="AO59" s="2">
        <v>0</v>
      </c>
      <c r="AP59" s="2">
        <v>0</v>
      </c>
      <c r="AQ59" s="2">
        <v>0</v>
      </c>
      <c r="AR59" s="53">
        <v>0</v>
      </c>
      <c r="AS59" s="2">
        <v>0</v>
      </c>
      <c r="AT59" s="2">
        <v>0</v>
      </c>
      <c r="AU59" s="44">
        <v>0</v>
      </c>
      <c r="AV59" s="38">
        <v>19.407326327333877</v>
      </c>
      <c r="AW59" s="194">
        <f t="shared" si="3"/>
        <v>19.407326327333877</v>
      </c>
      <c r="AX59" s="71">
        <f t="shared" si="7"/>
        <v>0.43538328086349409</v>
      </c>
    </row>
    <row r="60" spans="1:50" x14ac:dyDescent="0.25">
      <c r="A60">
        <f t="shared" si="5"/>
        <v>0</v>
      </c>
      <c r="B60" s="1" t="s">
        <v>150</v>
      </c>
      <c r="C60" s="1" t="s">
        <v>151</v>
      </c>
      <c r="D60" s="1">
        <v>234.66833600000001</v>
      </c>
      <c r="E60" s="2">
        <v>131.283134667647</v>
      </c>
      <c r="F60" s="2">
        <v>0.61824656179898974</v>
      </c>
      <c r="G60" s="2">
        <v>0</v>
      </c>
      <c r="H60" s="2">
        <v>0</v>
      </c>
      <c r="I60" s="2">
        <v>0</v>
      </c>
      <c r="J60" s="2">
        <v>0.18446399999999999</v>
      </c>
      <c r="K60" s="2">
        <v>8.5470000000000008E-3</v>
      </c>
      <c r="L60" s="2">
        <v>0</v>
      </c>
      <c r="M60" s="2">
        <v>0</v>
      </c>
      <c r="N60" s="2">
        <v>3.1399200106666671</v>
      </c>
      <c r="O60" s="2">
        <v>0.19451300259323651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0.41974400000000001</v>
      </c>
      <c r="V60" s="2">
        <v>22.298999999999999</v>
      </c>
      <c r="W60" s="2">
        <v>3.1932360000000002</v>
      </c>
      <c r="X60" s="2">
        <v>16.349603999999999</v>
      </c>
      <c r="Y60" s="3">
        <v>412.35874524270588</v>
      </c>
      <c r="Z60" s="227">
        <f t="shared" si="6"/>
        <v>373.7101412427059</v>
      </c>
      <c r="AA60" s="3"/>
      <c r="AB60" s="43">
        <v>237.50282686578657</v>
      </c>
      <c r="AC60" s="2">
        <v>113.02105464788599</v>
      </c>
      <c r="AD60" s="2">
        <v>0.86554518651799861</v>
      </c>
      <c r="AE60" s="2">
        <v>0</v>
      </c>
      <c r="AF60" s="2">
        <v>0</v>
      </c>
      <c r="AG60" s="2">
        <v>0</v>
      </c>
      <c r="AH60" s="2">
        <v>0.12297599999999999</v>
      </c>
      <c r="AI60" s="2">
        <v>0</v>
      </c>
      <c r="AJ60" s="2">
        <v>2.5942270000000001</v>
      </c>
      <c r="AK60" s="2">
        <v>4.2219509817777778</v>
      </c>
      <c r="AL60" s="2">
        <v>0.19059973419241388</v>
      </c>
      <c r="AM60" s="2">
        <v>0</v>
      </c>
      <c r="AN60" s="2">
        <v>0</v>
      </c>
      <c r="AO60" s="2">
        <v>0</v>
      </c>
      <c r="AP60" s="2">
        <v>0</v>
      </c>
      <c r="AQ60" s="2">
        <v>0.652115</v>
      </c>
      <c r="AR60" s="53">
        <v>22.155000000000001</v>
      </c>
      <c r="AS60" s="2">
        <v>3.1932360000000002</v>
      </c>
      <c r="AT60" s="2">
        <v>34.451000000000001</v>
      </c>
      <c r="AU60" s="44">
        <v>0</v>
      </c>
      <c r="AV60" s="38">
        <v>418.97053141616067</v>
      </c>
      <c r="AW60" s="194">
        <f t="shared" si="3"/>
        <v>362.36453141616062</v>
      </c>
      <c r="AX60" s="71">
        <f t="shared" si="7"/>
        <v>-11.345609826545285</v>
      </c>
    </row>
    <row r="61" spans="1:50" x14ac:dyDescent="0.25">
      <c r="A61">
        <f t="shared" si="5"/>
        <v>0</v>
      </c>
      <c r="B61" s="1" t="s">
        <v>152</v>
      </c>
      <c r="C61" s="1" t="s">
        <v>153</v>
      </c>
      <c r="D61" s="1">
        <v>16.721546</v>
      </c>
      <c r="E61" s="2">
        <v>12.535383506229</v>
      </c>
      <c r="F61" s="2">
        <v>5.7818479979000983E-2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0.21091276093429448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3">
        <v>29.525660747142297</v>
      </c>
      <c r="Z61" s="227">
        <f t="shared" si="6"/>
        <v>29.525660747142297</v>
      </c>
      <c r="AA61" s="3"/>
      <c r="AB61" s="43">
        <v>16.929568652409827</v>
      </c>
      <c r="AC61" s="2">
        <v>11.447766357874</v>
      </c>
      <c r="AD61" s="2">
        <v>8.094587196999975E-2</v>
      </c>
      <c r="AE61" s="2">
        <v>0</v>
      </c>
      <c r="AF61" s="2">
        <v>0</v>
      </c>
      <c r="AG61" s="2">
        <v>0</v>
      </c>
      <c r="AH61" s="2">
        <v>0</v>
      </c>
      <c r="AI61" s="2">
        <v>0.23307153588833551</v>
      </c>
      <c r="AJ61" s="2">
        <v>0.18685599999999999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53">
        <v>0</v>
      </c>
      <c r="AS61" s="2">
        <v>0</v>
      </c>
      <c r="AT61" s="2">
        <v>0</v>
      </c>
      <c r="AU61" s="44">
        <v>0</v>
      </c>
      <c r="AV61" s="38">
        <v>28.878208418142162</v>
      </c>
      <c r="AW61" s="194">
        <f t="shared" si="3"/>
        <v>28.878208418142162</v>
      </c>
      <c r="AX61" s="71">
        <f t="shared" si="7"/>
        <v>-0.64745232900013505</v>
      </c>
    </row>
    <row r="62" spans="1:50" x14ac:dyDescent="0.25">
      <c r="A62">
        <f t="shared" si="5"/>
        <v>0</v>
      </c>
      <c r="B62" s="1" t="s">
        <v>154</v>
      </c>
      <c r="C62" s="1" t="s">
        <v>155</v>
      </c>
      <c r="D62" s="1">
        <v>85.182054466000011</v>
      </c>
      <c r="E62" s="2">
        <v>181.07943726586899</v>
      </c>
      <c r="F62" s="2">
        <v>0.86494837501102684</v>
      </c>
      <c r="G62" s="2">
        <v>0</v>
      </c>
      <c r="H62" s="2">
        <v>0</v>
      </c>
      <c r="I62" s="2">
        <v>0</v>
      </c>
      <c r="J62" s="2">
        <v>8.5826999999999987E-2</v>
      </c>
      <c r="K62" s="2">
        <v>8.5470000000000008E-3</v>
      </c>
      <c r="L62" s="2">
        <v>7.8549999999999991E-3</v>
      </c>
      <c r="M62" s="2">
        <v>0</v>
      </c>
      <c r="N62" s="2">
        <v>5.2737726711111108</v>
      </c>
      <c r="O62" s="2">
        <v>0.27345961434899219</v>
      </c>
      <c r="P62" s="2">
        <v>0.15854032084228339</v>
      </c>
      <c r="Q62" s="2">
        <v>2.560543</v>
      </c>
      <c r="R62" s="2">
        <v>0.1</v>
      </c>
      <c r="S62" s="2">
        <v>0</v>
      </c>
      <c r="T62" s="2">
        <v>0</v>
      </c>
      <c r="U62" s="2">
        <v>0.23221800000000001</v>
      </c>
      <c r="V62" s="2">
        <v>26.367999999999999</v>
      </c>
      <c r="W62" s="2">
        <v>0.97081200000000001</v>
      </c>
      <c r="X62" s="2">
        <v>8.8321710000000007</v>
      </c>
      <c r="Y62" s="3">
        <v>311.99818571318247</v>
      </c>
      <c r="Z62" s="227">
        <f t="shared" si="6"/>
        <v>276.79801471318245</v>
      </c>
      <c r="AA62" s="3"/>
      <c r="AB62" s="43">
        <v>86.38422946026823</v>
      </c>
      <c r="AC62" s="2">
        <v>153.36237113048199</v>
      </c>
      <c r="AD62" s="2">
        <v>1.210927725015998</v>
      </c>
      <c r="AE62" s="2">
        <v>0</v>
      </c>
      <c r="AF62" s="2">
        <v>0</v>
      </c>
      <c r="AG62" s="2">
        <v>0</v>
      </c>
      <c r="AH62" s="2">
        <v>5.7217999999999991E-2</v>
      </c>
      <c r="AI62" s="2">
        <v>0</v>
      </c>
      <c r="AJ62" s="2">
        <v>1.04583</v>
      </c>
      <c r="AK62" s="2">
        <v>7.5572825711111111</v>
      </c>
      <c r="AL62" s="2">
        <v>0.26795807535948368</v>
      </c>
      <c r="AM62" s="2">
        <v>6.7316781884990726E-2</v>
      </c>
      <c r="AN62" s="2">
        <v>2.4681760000000001</v>
      </c>
      <c r="AO62" s="2">
        <v>0</v>
      </c>
      <c r="AP62" s="2">
        <v>0</v>
      </c>
      <c r="AQ62" s="2">
        <v>0.173207</v>
      </c>
      <c r="AR62" s="53">
        <v>26.367999999999999</v>
      </c>
      <c r="AS62" s="2">
        <v>0.97081200000000001</v>
      </c>
      <c r="AT62" s="2">
        <v>18.170000000000002</v>
      </c>
      <c r="AU62" s="44">
        <v>0</v>
      </c>
      <c r="AV62" s="38">
        <v>298.10332874412182</v>
      </c>
      <c r="AW62" s="194">
        <f t="shared" si="3"/>
        <v>253.56532874412181</v>
      </c>
      <c r="AX62" s="71">
        <f t="shared" si="7"/>
        <v>-23.23268596906064</v>
      </c>
    </row>
    <row r="63" spans="1:50" x14ac:dyDescent="0.25">
      <c r="A63">
        <f t="shared" si="5"/>
        <v>0</v>
      </c>
      <c r="B63" s="1" t="s">
        <v>156</v>
      </c>
      <c r="C63" s="1" t="s">
        <v>157</v>
      </c>
      <c r="D63" s="1">
        <v>5.307067</v>
      </c>
      <c r="E63" s="2">
        <v>5.8082436564490001</v>
      </c>
      <c r="F63" s="2">
        <v>2.8793933221000247E-2</v>
      </c>
      <c r="G63" s="2">
        <v>-9.1116000000000003E-2</v>
      </c>
      <c r="H63" s="2">
        <v>0</v>
      </c>
      <c r="I63" s="2">
        <v>0</v>
      </c>
      <c r="J63" s="2">
        <v>0</v>
      </c>
      <c r="K63" s="2">
        <v>8.5470000000000008E-3</v>
      </c>
      <c r="L63" s="2">
        <v>7.8549999999999991E-3</v>
      </c>
      <c r="M63" s="2">
        <v>0</v>
      </c>
      <c r="N63" s="2">
        <v>1.0062649022222221</v>
      </c>
      <c r="O63" s="2">
        <v>9.057162537192227E-3</v>
      </c>
      <c r="P63" s="2">
        <v>8.3113404717197401E-2</v>
      </c>
      <c r="Q63" s="2">
        <v>0.61810399999999999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3">
        <v>12.785930059146613</v>
      </c>
      <c r="Z63" s="227">
        <f t="shared" si="6"/>
        <v>12.785930059146613</v>
      </c>
      <c r="AA63" s="3"/>
      <c r="AB63" s="43">
        <v>5.3195316108219552</v>
      </c>
      <c r="AC63" s="2">
        <v>4.8925506609180003</v>
      </c>
      <c r="AD63" s="2">
        <v>4.0311506510000213E-2</v>
      </c>
      <c r="AE63" s="2">
        <v>-9.1116000000000003E-2</v>
      </c>
      <c r="AF63" s="2">
        <v>0</v>
      </c>
      <c r="AG63" s="2">
        <v>0</v>
      </c>
      <c r="AH63" s="2">
        <v>0</v>
      </c>
      <c r="AI63" s="2">
        <v>0</v>
      </c>
      <c r="AJ63" s="2">
        <v>6.1303000000000003E-2</v>
      </c>
      <c r="AK63" s="2">
        <v>1.2115019297777778</v>
      </c>
      <c r="AL63" s="2">
        <v>8.8749479423559791E-3</v>
      </c>
      <c r="AM63" s="2">
        <v>2.5335096007804873E-2</v>
      </c>
      <c r="AN63" s="2">
        <v>0.54393199999999997</v>
      </c>
      <c r="AO63" s="2">
        <v>0</v>
      </c>
      <c r="AP63" s="2">
        <v>0</v>
      </c>
      <c r="AQ63" s="2">
        <v>0</v>
      </c>
      <c r="AR63" s="53">
        <v>0</v>
      </c>
      <c r="AS63" s="2">
        <v>0</v>
      </c>
      <c r="AT63" s="2">
        <v>0</v>
      </c>
      <c r="AU63" s="44">
        <v>0</v>
      </c>
      <c r="AV63" s="38">
        <v>12.012224751977897</v>
      </c>
      <c r="AW63" s="194">
        <f t="shared" si="3"/>
        <v>12.012224751977897</v>
      </c>
      <c r="AX63" s="71">
        <f t="shared" si="7"/>
        <v>-0.77370530716871677</v>
      </c>
    </row>
    <row r="64" spans="1:50" x14ac:dyDescent="0.25">
      <c r="A64">
        <f t="shared" si="5"/>
        <v>0</v>
      </c>
      <c r="B64" s="1" t="s">
        <v>158</v>
      </c>
      <c r="C64" s="1" t="s">
        <v>159</v>
      </c>
      <c r="D64" s="1">
        <v>8.6496225199999994</v>
      </c>
      <c r="E64" s="2">
        <v>8.8724121790890003</v>
      </c>
      <c r="F64" s="2">
        <v>4.4315946224000306E-2</v>
      </c>
      <c r="G64" s="2">
        <v>-7.3180999999999996E-2</v>
      </c>
      <c r="H64" s="2">
        <v>0</v>
      </c>
      <c r="I64" s="2">
        <v>0</v>
      </c>
      <c r="J64" s="2">
        <v>0</v>
      </c>
      <c r="K64" s="2">
        <v>8.5470000000000008E-3</v>
      </c>
      <c r="L64" s="2">
        <v>7.8549999999999991E-3</v>
      </c>
      <c r="M64" s="2">
        <v>0</v>
      </c>
      <c r="N64" s="2">
        <v>2.5268425848888891</v>
      </c>
      <c r="O64" s="2">
        <v>1.3939628353554195E-2</v>
      </c>
      <c r="P64" s="2">
        <v>8.8886025018536152E-2</v>
      </c>
      <c r="Q64" s="2">
        <v>0.75284399999999996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3">
        <v>20.892083883573974</v>
      </c>
      <c r="Z64" s="227">
        <f t="shared" si="6"/>
        <v>20.892083883573974</v>
      </c>
      <c r="AA64" s="3"/>
      <c r="AB64" s="43">
        <v>8.7082362300553857</v>
      </c>
      <c r="AC64" s="2">
        <v>7.4922845354890004</v>
      </c>
      <c r="AD64" s="2">
        <v>6.2042324713000099E-2</v>
      </c>
      <c r="AE64" s="2">
        <v>-7.3180999999999996E-2</v>
      </c>
      <c r="AF64" s="2">
        <v>0</v>
      </c>
      <c r="AG64" s="2">
        <v>0</v>
      </c>
      <c r="AH64" s="2">
        <v>0</v>
      </c>
      <c r="AI64" s="2">
        <v>0</v>
      </c>
      <c r="AJ64" s="2">
        <v>9.9652000000000004E-2</v>
      </c>
      <c r="AK64" s="2">
        <v>3.002717960888889</v>
      </c>
      <c r="AL64" s="2">
        <v>1.3659186910422252E-2</v>
      </c>
      <c r="AM64" s="2">
        <v>2.8261138550448706E-2</v>
      </c>
      <c r="AN64" s="2">
        <v>0.71392100000000003</v>
      </c>
      <c r="AO64" s="2">
        <v>0</v>
      </c>
      <c r="AP64" s="2">
        <v>0</v>
      </c>
      <c r="AQ64" s="2">
        <v>0</v>
      </c>
      <c r="AR64" s="53">
        <v>0</v>
      </c>
      <c r="AS64" s="2">
        <v>0</v>
      </c>
      <c r="AT64" s="2">
        <v>0</v>
      </c>
      <c r="AU64" s="44">
        <v>0</v>
      </c>
      <c r="AV64" s="38">
        <v>20.047593376607146</v>
      </c>
      <c r="AW64" s="194">
        <f t="shared" si="3"/>
        <v>20.047593376607146</v>
      </c>
      <c r="AX64" s="71">
        <f t="shared" si="7"/>
        <v>-0.84449050696682804</v>
      </c>
    </row>
    <row r="65" spans="1:50" x14ac:dyDescent="0.25">
      <c r="A65">
        <f t="shared" si="5"/>
        <v>0</v>
      </c>
      <c r="B65" s="1" t="s">
        <v>160</v>
      </c>
      <c r="C65" s="1" t="s">
        <v>161</v>
      </c>
      <c r="D65" s="1">
        <v>5.9990940000000004</v>
      </c>
      <c r="E65" s="2">
        <v>6.4556935063180001</v>
      </c>
      <c r="F65" s="2">
        <v>3.1532019164000641E-2</v>
      </c>
      <c r="G65" s="2">
        <v>-5.3884000000000001E-2</v>
      </c>
      <c r="H65" s="2">
        <v>0</v>
      </c>
      <c r="I65" s="2">
        <v>0</v>
      </c>
      <c r="J65" s="2">
        <v>0</v>
      </c>
      <c r="K65" s="2">
        <v>8.5470000000000008E-3</v>
      </c>
      <c r="L65" s="2">
        <v>7.8549999999999991E-3</v>
      </c>
      <c r="M65" s="2">
        <v>0</v>
      </c>
      <c r="N65" s="2">
        <v>1.3096785573333334</v>
      </c>
      <c r="O65" s="2">
        <v>1.0038448912536453E-2</v>
      </c>
      <c r="P65" s="2">
        <v>8.2707456541842223E-2</v>
      </c>
      <c r="Q65" s="2">
        <v>0.60594999999999999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3">
        <v>14.457211988269712</v>
      </c>
      <c r="Z65" s="227">
        <f t="shared" si="6"/>
        <v>14.457211988269712</v>
      </c>
      <c r="AA65" s="3"/>
      <c r="AB65" s="43">
        <v>6.0436942410549888</v>
      </c>
      <c r="AC65" s="2">
        <v>5.4605393982079997</v>
      </c>
      <c r="AD65" s="2">
        <v>4.414482683000015E-2</v>
      </c>
      <c r="AE65" s="2">
        <v>-5.3884000000000001E-2</v>
      </c>
      <c r="AF65" s="2">
        <v>0</v>
      </c>
      <c r="AG65" s="2">
        <v>0</v>
      </c>
      <c r="AH65" s="2">
        <v>0</v>
      </c>
      <c r="AI65" s="2">
        <v>0</v>
      </c>
      <c r="AJ65" s="2">
        <v>6.9393999999999997E-2</v>
      </c>
      <c r="AK65" s="2">
        <v>1.7012402337777777</v>
      </c>
      <c r="AL65" s="2">
        <v>9.8364925168252116E-3</v>
      </c>
      <c r="AM65" s="2">
        <v>2.5265141433862985E-2</v>
      </c>
      <c r="AN65" s="2">
        <v>0.5383</v>
      </c>
      <c r="AO65" s="2">
        <v>0</v>
      </c>
      <c r="AP65" s="2">
        <v>0</v>
      </c>
      <c r="AQ65" s="2">
        <v>0</v>
      </c>
      <c r="AR65" s="53">
        <v>0</v>
      </c>
      <c r="AS65" s="2">
        <v>0</v>
      </c>
      <c r="AT65" s="2">
        <v>0</v>
      </c>
      <c r="AU65" s="44">
        <v>0</v>
      </c>
      <c r="AV65" s="38">
        <v>13.838530333821454</v>
      </c>
      <c r="AW65" s="194">
        <f t="shared" si="3"/>
        <v>13.838530333821454</v>
      </c>
      <c r="AX65" s="71">
        <f t="shared" si="7"/>
        <v>-0.61868165444825785</v>
      </c>
    </row>
    <row r="66" spans="1:50" x14ac:dyDescent="0.25">
      <c r="A66">
        <f t="shared" si="5"/>
        <v>0</v>
      </c>
      <c r="B66" s="1" t="s">
        <v>162</v>
      </c>
      <c r="C66" s="1" t="s">
        <v>163</v>
      </c>
      <c r="D66" s="1">
        <v>6.7263419999999998</v>
      </c>
      <c r="E66" s="2">
        <v>4.3605200302569997</v>
      </c>
      <c r="F66" s="2">
        <v>2.1397474975999444E-2</v>
      </c>
      <c r="G66" s="2">
        <v>-3.5640999999999999E-2</v>
      </c>
      <c r="H66" s="2">
        <v>0</v>
      </c>
      <c r="I66" s="2">
        <v>0</v>
      </c>
      <c r="J66" s="2">
        <v>0</v>
      </c>
      <c r="K66" s="2">
        <v>8.5470000000000008E-3</v>
      </c>
      <c r="L66" s="2">
        <v>7.8549999999999991E-3</v>
      </c>
      <c r="M66" s="2">
        <v>0</v>
      </c>
      <c r="N66" s="2">
        <v>0.68604611200000021</v>
      </c>
      <c r="O66" s="2">
        <v>6.7305986734006841E-3</v>
      </c>
      <c r="P66" s="2">
        <v>7.2565238143835586E-2</v>
      </c>
      <c r="Q66" s="2">
        <v>0.46076400000000001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3">
        <v>12.315126454050233</v>
      </c>
      <c r="Z66" s="227">
        <f t="shared" si="6"/>
        <v>12.315126454050233</v>
      </c>
      <c r="AA66" s="3"/>
      <c r="AB66" s="43">
        <v>6.7537661614550748</v>
      </c>
      <c r="AC66" s="2">
        <v>3.6941350376019999</v>
      </c>
      <c r="AD66" s="2">
        <v>2.9956464965000051E-2</v>
      </c>
      <c r="AE66" s="2">
        <v>-3.5640999999999999E-2</v>
      </c>
      <c r="AF66" s="2">
        <v>0</v>
      </c>
      <c r="AG66" s="2">
        <v>0</v>
      </c>
      <c r="AH66" s="2">
        <v>0</v>
      </c>
      <c r="AI66" s="2">
        <v>0</v>
      </c>
      <c r="AJ66" s="2">
        <v>7.6135999999999995E-2</v>
      </c>
      <c r="AK66" s="2">
        <v>0.8205049137777779</v>
      </c>
      <c r="AL66" s="2">
        <v>6.5951905579734764E-3</v>
      </c>
      <c r="AM66" s="2">
        <v>1.9435919543416908E-2</v>
      </c>
      <c r="AN66" s="2">
        <v>0.405472</v>
      </c>
      <c r="AO66" s="2">
        <v>0</v>
      </c>
      <c r="AP66" s="2">
        <v>0</v>
      </c>
      <c r="AQ66" s="2">
        <v>0</v>
      </c>
      <c r="AR66" s="53">
        <v>0</v>
      </c>
      <c r="AS66" s="2">
        <v>0</v>
      </c>
      <c r="AT66" s="2">
        <v>0</v>
      </c>
      <c r="AU66" s="44">
        <v>0</v>
      </c>
      <c r="AV66" s="38">
        <v>11.770360687901244</v>
      </c>
      <c r="AW66" s="194">
        <f t="shared" si="3"/>
        <v>11.770360687901244</v>
      </c>
      <c r="AX66" s="71">
        <f t="shared" si="7"/>
        <v>-0.54476576614898953</v>
      </c>
    </row>
    <row r="67" spans="1:50" x14ac:dyDescent="0.25">
      <c r="A67">
        <f t="shared" si="5"/>
        <v>0</v>
      </c>
      <c r="B67" s="1" t="s">
        <v>164</v>
      </c>
      <c r="C67" s="1" t="s">
        <v>165</v>
      </c>
      <c r="D67" s="1">
        <v>119.58790399999999</v>
      </c>
      <c r="E67" s="2">
        <v>67.270706090985001</v>
      </c>
      <c r="F67" s="2">
        <v>0.30417632693200558</v>
      </c>
      <c r="G67" s="2">
        <v>-0.86075999999999997</v>
      </c>
      <c r="H67" s="2">
        <v>0</v>
      </c>
      <c r="I67" s="2">
        <v>0</v>
      </c>
      <c r="J67" s="2">
        <v>6.5874000000000016E-2</v>
      </c>
      <c r="K67" s="2">
        <v>8.5470000000000008E-3</v>
      </c>
      <c r="L67" s="2">
        <v>7.8549999999999991E-3</v>
      </c>
      <c r="M67" s="2">
        <v>0</v>
      </c>
      <c r="N67" s="2">
        <v>6.9474118744444446</v>
      </c>
      <c r="O67" s="2">
        <v>9.7460863799041828E-2</v>
      </c>
      <c r="P67" s="2">
        <v>0.11027575389426357</v>
      </c>
      <c r="Q67" s="2">
        <v>1.164331</v>
      </c>
      <c r="R67" s="2">
        <v>0</v>
      </c>
      <c r="S67" s="2">
        <v>0</v>
      </c>
      <c r="T67" s="2">
        <v>0</v>
      </c>
      <c r="U67" s="2">
        <v>0.15640200000000001</v>
      </c>
      <c r="V67" s="2">
        <v>10.148999999999999</v>
      </c>
      <c r="W67" s="2">
        <v>1.1895690000000001</v>
      </c>
      <c r="X67" s="2">
        <v>6.3594900000000001</v>
      </c>
      <c r="Y67" s="3">
        <v>212.55824291005476</v>
      </c>
      <c r="Z67" s="227">
        <f t="shared" si="6"/>
        <v>196.04975291005476</v>
      </c>
      <c r="AA67" s="3"/>
      <c r="AB67" s="43">
        <v>120.87044248476542</v>
      </c>
      <c r="AC67" s="2">
        <v>59.177340396550996</v>
      </c>
      <c r="AD67" s="2">
        <v>0.42584685770600289</v>
      </c>
      <c r="AE67" s="2">
        <v>-0.86075999999999997</v>
      </c>
      <c r="AF67" s="2">
        <v>0</v>
      </c>
      <c r="AG67" s="2">
        <v>0</v>
      </c>
      <c r="AH67" s="2">
        <v>4.3916000000000004E-2</v>
      </c>
      <c r="AI67" s="2">
        <v>0</v>
      </c>
      <c r="AJ67" s="2">
        <v>1.311677</v>
      </c>
      <c r="AK67" s="2">
        <v>9.0701273566666671</v>
      </c>
      <c r="AL67" s="2">
        <v>9.5500118175165835E-2</v>
      </c>
      <c r="AM67" s="2">
        <v>3.9765873731654897E-2</v>
      </c>
      <c r="AN67" s="2">
        <v>1.0499799999999999</v>
      </c>
      <c r="AO67" s="2">
        <v>0</v>
      </c>
      <c r="AP67" s="2">
        <v>0</v>
      </c>
      <c r="AQ67" s="2">
        <v>0.116657</v>
      </c>
      <c r="AR67" s="53">
        <v>10.148999999999999</v>
      </c>
      <c r="AS67" s="2">
        <v>1.1895690000000001</v>
      </c>
      <c r="AT67" s="2">
        <v>13.954000000000001</v>
      </c>
      <c r="AU67" s="44">
        <v>0</v>
      </c>
      <c r="AV67" s="38">
        <v>216.6330620875959</v>
      </c>
      <c r="AW67" s="194">
        <f t="shared" si="3"/>
        <v>192.53006208759589</v>
      </c>
      <c r="AX67" s="71">
        <f t="shared" si="7"/>
        <v>-3.5196908224588697</v>
      </c>
    </row>
    <row r="68" spans="1:50" x14ac:dyDescent="0.25">
      <c r="A68">
        <f t="shared" si="5"/>
        <v>0</v>
      </c>
      <c r="B68" s="1" t="s">
        <v>166</v>
      </c>
      <c r="C68" s="1" t="s">
        <v>167</v>
      </c>
      <c r="D68" s="1">
        <v>6.3406650000000004</v>
      </c>
      <c r="E68" s="2">
        <v>8.2355660974870002</v>
      </c>
      <c r="F68" s="2">
        <v>4.058536853799969E-2</v>
      </c>
      <c r="G68" s="2">
        <v>-0.27818100000000001</v>
      </c>
      <c r="H68" s="2">
        <v>0</v>
      </c>
      <c r="I68" s="2">
        <v>0</v>
      </c>
      <c r="J68" s="2">
        <v>0</v>
      </c>
      <c r="K68" s="2">
        <v>8.5470000000000008E-3</v>
      </c>
      <c r="L68" s="2">
        <v>7.8549999999999991E-3</v>
      </c>
      <c r="M68" s="2">
        <v>0</v>
      </c>
      <c r="N68" s="2">
        <v>2.8969325626666667</v>
      </c>
      <c r="O68" s="2">
        <v>1.2861624280796251E-2</v>
      </c>
      <c r="P68" s="2">
        <v>8.571642752673421E-2</v>
      </c>
      <c r="Q68" s="2">
        <v>0.73497900000000005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3">
        <v>18.085527080499194</v>
      </c>
      <c r="Z68" s="227">
        <f t="shared" si="6"/>
        <v>18.085527080499194</v>
      </c>
      <c r="AA68" s="3"/>
      <c r="AB68" s="43">
        <v>6.416758015728468</v>
      </c>
      <c r="AC68" s="2">
        <v>6.9394796051759995</v>
      </c>
      <c r="AD68" s="2">
        <v>5.6819515953000166E-2</v>
      </c>
      <c r="AE68" s="2">
        <v>-0.27818100000000001</v>
      </c>
      <c r="AF68" s="2">
        <v>0</v>
      </c>
      <c r="AG68" s="2">
        <v>0</v>
      </c>
      <c r="AH68" s="2">
        <v>0</v>
      </c>
      <c r="AI68" s="2">
        <v>0</v>
      </c>
      <c r="AJ68" s="2">
        <v>7.1095000000000005E-2</v>
      </c>
      <c r="AK68" s="2">
        <v>3.775074944888889</v>
      </c>
      <c r="AL68" s="2">
        <v>1.2602870432928584E-2</v>
      </c>
      <c r="AM68" s="2">
        <v>2.6593630006575292E-2</v>
      </c>
      <c r="AN68" s="2">
        <v>0.64678199999999997</v>
      </c>
      <c r="AO68" s="2">
        <v>0</v>
      </c>
      <c r="AP68" s="2">
        <v>0</v>
      </c>
      <c r="AQ68" s="2">
        <v>0</v>
      </c>
      <c r="AR68" s="53">
        <v>0</v>
      </c>
      <c r="AS68" s="2">
        <v>0</v>
      </c>
      <c r="AT68" s="2">
        <v>0</v>
      </c>
      <c r="AU68" s="44">
        <v>0</v>
      </c>
      <c r="AV68" s="38">
        <v>17.66702458218586</v>
      </c>
      <c r="AW68" s="194">
        <f t="shared" si="3"/>
        <v>17.66702458218586</v>
      </c>
      <c r="AX68" s="71">
        <f t="shared" si="7"/>
        <v>-0.41850249831333386</v>
      </c>
    </row>
    <row r="69" spans="1:50" x14ac:dyDescent="0.25">
      <c r="A69">
        <f t="shared" si="5"/>
        <v>0</v>
      </c>
      <c r="B69" s="1" t="s">
        <v>168</v>
      </c>
      <c r="C69" s="1" t="s">
        <v>169</v>
      </c>
      <c r="D69" s="1">
        <v>10.508376999999999</v>
      </c>
      <c r="E69" s="2">
        <v>6.4425644375769995</v>
      </c>
      <c r="F69" s="2">
        <v>3.2221782634000294E-2</v>
      </c>
      <c r="G69" s="2">
        <v>-0.18198300000000001</v>
      </c>
      <c r="H69" s="2">
        <v>0</v>
      </c>
      <c r="I69" s="2">
        <v>0</v>
      </c>
      <c r="J69" s="2">
        <v>0</v>
      </c>
      <c r="K69" s="2">
        <v>8.5470000000000008E-3</v>
      </c>
      <c r="L69" s="2">
        <v>7.8549999999999991E-3</v>
      </c>
      <c r="M69" s="2">
        <v>0</v>
      </c>
      <c r="N69" s="2">
        <v>1.4050717982222223</v>
      </c>
      <c r="O69" s="2">
        <v>1.0135396241911737E-2</v>
      </c>
      <c r="P69" s="2">
        <v>8.6444917971463961E-2</v>
      </c>
      <c r="Q69" s="2">
        <v>0.760903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3">
        <v>19.080137332646597</v>
      </c>
      <c r="Z69" s="227">
        <f t="shared" si="6"/>
        <v>19.080137332646597</v>
      </c>
      <c r="AA69" s="3"/>
      <c r="AB69" s="43">
        <v>10.528864470769097</v>
      </c>
      <c r="AC69" s="2">
        <v>5.4288742721699998</v>
      </c>
      <c r="AD69" s="2">
        <v>4.5110495687999762E-2</v>
      </c>
      <c r="AE69" s="2">
        <v>-0.18198300000000001</v>
      </c>
      <c r="AF69" s="2">
        <v>0</v>
      </c>
      <c r="AG69" s="2">
        <v>0</v>
      </c>
      <c r="AH69" s="2">
        <v>0</v>
      </c>
      <c r="AI69" s="2">
        <v>0</v>
      </c>
      <c r="AJ69" s="2">
        <v>0.11418399999999999</v>
      </c>
      <c r="AK69" s="2">
        <v>1.6305641271111113</v>
      </c>
      <c r="AL69" s="2">
        <v>9.9314894320095132E-3</v>
      </c>
      <c r="AM69" s="2">
        <v>2.7253674179175753E-2</v>
      </c>
      <c r="AN69" s="2">
        <v>0.66959500000000005</v>
      </c>
      <c r="AO69" s="2">
        <v>0</v>
      </c>
      <c r="AP69" s="2">
        <v>0</v>
      </c>
      <c r="AQ69" s="2">
        <v>0</v>
      </c>
      <c r="AR69" s="53">
        <v>0</v>
      </c>
      <c r="AS69" s="2">
        <v>0</v>
      </c>
      <c r="AT69" s="2">
        <v>0</v>
      </c>
      <c r="AU69" s="44">
        <v>0</v>
      </c>
      <c r="AV69" s="38">
        <v>18.272394529349391</v>
      </c>
      <c r="AW69" s="194">
        <f t="shared" si="3"/>
        <v>18.272394529349391</v>
      </c>
      <c r="AX69" s="71">
        <f t="shared" si="7"/>
        <v>-0.80774280329720582</v>
      </c>
    </row>
    <row r="70" spans="1:50" x14ac:dyDescent="0.25">
      <c r="A70">
        <f t="shared" si="5"/>
        <v>0</v>
      </c>
      <c r="B70" s="1" t="s">
        <v>170</v>
      </c>
      <c r="C70" s="1" t="s">
        <v>171</v>
      </c>
      <c r="D70" s="1">
        <v>7.3062502800000004</v>
      </c>
      <c r="E70" s="2">
        <v>5.532680406821</v>
      </c>
      <c r="F70" s="2">
        <v>2.6864066289999523E-2</v>
      </c>
      <c r="G70" s="2">
        <v>-1.6986000000000001E-2</v>
      </c>
      <c r="H70" s="2">
        <v>0</v>
      </c>
      <c r="I70" s="2">
        <v>0</v>
      </c>
      <c r="J70" s="2">
        <v>0</v>
      </c>
      <c r="K70" s="2">
        <v>8.5470000000000008E-3</v>
      </c>
      <c r="L70" s="2">
        <v>7.8549999999999991E-3</v>
      </c>
      <c r="M70" s="2">
        <v>0</v>
      </c>
      <c r="N70" s="2">
        <v>1.0893727404444447</v>
      </c>
      <c r="O70" s="2">
        <v>8.5569896594667894E-3</v>
      </c>
      <c r="P70" s="2">
        <v>8.1767070048835128E-2</v>
      </c>
      <c r="Q70" s="2">
        <v>0.63501799999999997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3">
        <v>14.679925553263747</v>
      </c>
      <c r="Z70" s="227">
        <f t="shared" si="6"/>
        <v>14.679925553263747</v>
      </c>
      <c r="AA70" s="3"/>
      <c r="AB70" s="43">
        <v>7.3572110898104741</v>
      </c>
      <c r="AC70" s="2">
        <v>4.6894991347160007</v>
      </c>
      <c r="AD70" s="2">
        <v>3.7609692805999892E-2</v>
      </c>
      <c r="AE70" s="2">
        <v>-1.6986000000000001E-2</v>
      </c>
      <c r="AF70" s="2">
        <v>0</v>
      </c>
      <c r="AG70" s="2">
        <v>0</v>
      </c>
      <c r="AH70" s="2">
        <v>0</v>
      </c>
      <c r="AI70" s="2">
        <v>0</v>
      </c>
      <c r="AJ70" s="2">
        <v>8.1778000000000003E-2</v>
      </c>
      <c r="AK70" s="2">
        <v>1.6056849644444444</v>
      </c>
      <c r="AL70" s="2">
        <v>8.3848376861070315E-3</v>
      </c>
      <c r="AM70" s="2">
        <v>2.508302351534315E-2</v>
      </c>
      <c r="AN70" s="2">
        <v>0.55881599999999998</v>
      </c>
      <c r="AO70" s="2">
        <v>0</v>
      </c>
      <c r="AP70" s="2">
        <v>0</v>
      </c>
      <c r="AQ70" s="2">
        <v>0</v>
      </c>
      <c r="AR70" s="53">
        <v>0</v>
      </c>
      <c r="AS70" s="2">
        <v>0</v>
      </c>
      <c r="AT70" s="2">
        <v>0</v>
      </c>
      <c r="AU70" s="44">
        <v>0</v>
      </c>
      <c r="AV70" s="38">
        <v>14.347080742978369</v>
      </c>
      <c r="AW70" s="194">
        <f t="shared" si="3"/>
        <v>14.347080742978369</v>
      </c>
      <c r="AX70" s="71">
        <f t="shared" si="7"/>
        <v>-0.33284481028537805</v>
      </c>
    </row>
    <row r="71" spans="1:50" x14ac:dyDescent="0.25">
      <c r="A71">
        <f t="shared" si="5"/>
        <v>0</v>
      </c>
      <c r="B71" s="1" t="s">
        <v>172</v>
      </c>
      <c r="C71" s="1" t="s">
        <v>173</v>
      </c>
      <c r="D71" s="1">
        <v>5.8797120099999995</v>
      </c>
      <c r="E71" s="2">
        <v>7.3298435041159999</v>
      </c>
      <c r="F71" s="2">
        <v>3.6104740971000866E-2</v>
      </c>
      <c r="G71" s="2">
        <v>-0.34945700000000002</v>
      </c>
      <c r="H71" s="2">
        <v>0</v>
      </c>
      <c r="I71" s="2">
        <v>0</v>
      </c>
      <c r="J71" s="2">
        <v>0</v>
      </c>
      <c r="K71" s="2">
        <v>8.5470000000000008E-3</v>
      </c>
      <c r="L71" s="2">
        <v>7.8549999999999991E-3</v>
      </c>
      <c r="M71" s="2">
        <v>0</v>
      </c>
      <c r="N71" s="2">
        <v>2.026312247111111</v>
      </c>
      <c r="O71" s="2">
        <v>1.1442506041326352E-2</v>
      </c>
      <c r="P71" s="2">
        <v>7.8582151830787206E-2</v>
      </c>
      <c r="Q71" s="2">
        <v>0.64574500000000001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3">
        <v>15.674687160070224</v>
      </c>
      <c r="Z71" s="227">
        <f t="shared" si="6"/>
        <v>15.674687160070224</v>
      </c>
      <c r="AA71" s="3"/>
      <c r="AB71" s="43">
        <v>5.9220292498045124</v>
      </c>
      <c r="AC71" s="2">
        <v>6.1784087404460006</v>
      </c>
      <c r="AD71" s="2">
        <v>5.0546637360999826E-2</v>
      </c>
      <c r="AE71" s="2">
        <v>-0.34945700000000002</v>
      </c>
      <c r="AF71" s="2">
        <v>0</v>
      </c>
      <c r="AG71" s="2">
        <v>0</v>
      </c>
      <c r="AH71" s="2">
        <v>0</v>
      </c>
      <c r="AI71" s="2">
        <v>0</v>
      </c>
      <c r="AJ71" s="2">
        <v>6.4364000000000005E-2</v>
      </c>
      <c r="AK71" s="2">
        <v>2.7123286044444446</v>
      </c>
      <c r="AL71" s="2">
        <v>1.1212302421410089E-2</v>
      </c>
      <c r="AM71" s="2">
        <v>2.312038533478139E-2</v>
      </c>
      <c r="AN71" s="2">
        <v>0.56308000000000002</v>
      </c>
      <c r="AO71" s="2">
        <v>0</v>
      </c>
      <c r="AP71" s="2">
        <v>0</v>
      </c>
      <c r="AQ71" s="2">
        <v>0</v>
      </c>
      <c r="AR71" s="53">
        <v>0</v>
      </c>
      <c r="AS71" s="2">
        <v>0</v>
      </c>
      <c r="AT71" s="2">
        <v>0</v>
      </c>
      <c r="AU71" s="44">
        <v>0</v>
      </c>
      <c r="AV71" s="38">
        <v>15.175632919812147</v>
      </c>
      <c r="AW71" s="194">
        <f t="shared" si="3"/>
        <v>15.175632919812147</v>
      </c>
      <c r="AX71" s="71">
        <f t="shared" si="7"/>
        <v>-0.49905424025807754</v>
      </c>
    </row>
    <row r="72" spans="1:50" x14ac:dyDescent="0.25">
      <c r="A72">
        <f t="shared" si="5"/>
        <v>0</v>
      </c>
      <c r="B72" s="1" t="s">
        <v>174</v>
      </c>
      <c r="C72" s="1" t="s">
        <v>175</v>
      </c>
      <c r="D72" s="1">
        <v>167.30577400000001</v>
      </c>
      <c r="E72" s="2">
        <v>89.021188720726002</v>
      </c>
      <c r="F72" s="2">
        <v>0.40215498130300642</v>
      </c>
      <c r="G72" s="2">
        <v>-0.37903100000000001</v>
      </c>
      <c r="H72" s="2">
        <v>0</v>
      </c>
      <c r="I72" s="2">
        <v>0</v>
      </c>
      <c r="J72" s="2">
        <v>5.1751999999999992E-2</v>
      </c>
      <c r="K72" s="2">
        <v>8.5470000000000008E-3</v>
      </c>
      <c r="L72" s="2">
        <v>7.8549999999999991E-3</v>
      </c>
      <c r="M72" s="2">
        <v>0</v>
      </c>
      <c r="N72" s="2">
        <v>5.2751161766666668</v>
      </c>
      <c r="O72" s="2">
        <v>0.12895324955976692</v>
      </c>
      <c r="P72" s="2">
        <v>0.13541088538950752</v>
      </c>
      <c r="Q72" s="2">
        <v>1.7602450000000001</v>
      </c>
      <c r="R72" s="2">
        <v>0</v>
      </c>
      <c r="S72" s="2">
        <v>0</v>
      </c>
      <c r="T72" s="2">
        <v>0</v>
      </c>
      <c r="U72" s="2">
        <v>0.26199699999999998</v>
      </c>
      <c r="V72" s="2">
        <v>14.273999999999999</v>
      </c>
      <c r="W72" s="2">
        <v>2.2721650000000002</v>
      </c>
      <c r="X72" s="2">
        <v>10.346169</v>
      </c>
      <c r="Y72" s="3">
        <v>290.87229701364487</v>
      </c>
      <c r="Z72" s="227">
        <f t="shared" si="6"/>
        <v>266.25212801364489</v>
      </c>
      <c r="AA72" s="3"/>
      <c r="AB72" s="43">
        <v>168.17280122033432</v>
      </c>
      <c r="AC72" s="2">
        <v>77.788507877685987</v>
      </c>
      <c r="AD72" s="2">
        <v>0.56301697382599858</v>
      </c>
      <c r="AE72" s="2">
        <v>-0.37903100000000001</v>
      </c>
      <c r="AF72" s="2">
        <v>0</v>
      </c>
      <c r="AG72" s="2">
        <v>0</v>
      </c>
      <c r="AH72" s="2">
        <v>3.4501333333333335E-2</v>
      </c>
      <c r="AI72" s="2">
        <v>0</v>
      </c>
      <c r="AJ72" s="2">
        <v>1.8162560000000001</v>
      </c>
      <c r="AK72" s="2">
        <v>6.5377820544444445</v>
      </c>
      <c r="AL72" s="2">
        <v>0.12635893108255486</v>
      </c>
      <c r="AM72" s="2">
        <v>5.2525941867003982E-2</v>
      </c>
      <c r="AN72" s="2">
        <v>1.5490159999999999</v>
      </c>
      <c r="AO72" s="2">
        <v>0</v>
      </c>
      <c r="AP72" s="2">
        <v>0</v>
      </c>
      <c r="AQ72" s="2">
        <v>0.265351</v>
      </c>
      <c r="AR72" s="53">
        <v>14.273999999999999</v>
      </c>
      <c r="AS72" s="2">
        <v>2.2721650000000002</v>
      </c>
      <c r="AT72" s="2">
        <v>22.093</v>
      </c>
      <c r="AU72" s="44">
        <v>0</v>
      </c>
      <c r="AV72" s="38">
        <v>295.16625133257367</v>
      </c>
      <c r="AW72" s="194">
        <f t="shared" si="3"/>
        <v>258.79925133257365</v>
      </c>
      <c r="AX72" s="71">
        <f t="shared" si="7"/>
        <v>-7.4528766810712455</v>
      </c>
    </row>
    <row r="73" spans="1:50" x14ac:dyDescent="0.25">
      <c r="A73">
        <f t="shared" si="5"/>
        <v>0</v>
      </c>
      <c r="B73" s="1" t="s">
        <v>176</v>
      </c>
      <c r="C73" s="1" t="s">
        <v>177</v>
      </c>
      <c r="D73" s="1">
        <v>23.655208999999999</v>
      </c>
      <c r="E73" s="2">
        <v>19.120471342022</v>
      </c>
      <c r="F73" s="2">
        <v>8.9524576681997634E-2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0.21414025323565794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3">
        <v>43.07934517193965</v>
      </c>
      <c r="Z73" s="227">
        <f t="shared" si="6"/>
        <v>43.07934517193965</v>
      </c>
      <c r="AA73" s="3"/>
      <c r="AB73" s="43">
        <v>23.769490604444432</v>
      </c>
      <c r="AC73" s="2">
        <v>17.436917397790999</v>
      </c>
      <c r="AD73" s="2">
        <v>0.12533440735499934</v>
      </c>
      <c r="AE73" s="2">
        <v>0</v>
      </c>
      <c r="AF73" s="2">
        <v>0</v>
      </c>
      <c r="AG73" s="2">
        <v>0</v>
      </c>
      <c r="AH73" s="2">
        <v>0</v>
      </c>
      <c r="AI73" s="2">
        <v>0.2353630619289668</v>
      </c>
      <c r="AJ73" s="2">
        <v>0.26532099999999997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53">
        <v>0</v>
      </c>
      <c r="AS73" s="2">
        <v>0</v>
      </c>
      <c r="AT73" s="2">
        <v>0</v>
      </c>
      <c r="AU73" s="44">
        <v>0</v>
      </c>
      <c r="AV73" s="38">
        <v>41.832426471519398</v>
      </c>
      <c r="AW73" s="194">
        <f t="shared" si="3"/>
        <v>41.832426471519398</v>
      </c>
      <c r="AX73" s="71">
        <f t="shared" si="7"/>
        <v>-1.2469187004202524</v>
      </c>
    </row>
    <row r="74" spans="1:50" x14ac:dyDescent="0.25">
      <c r="A74">
        <f t="shared" si="5"/>
        <v>0</v>
      </c>
      <c r="B74" s="1" t="s">
        <v>178</v>
      </c>
      <c r="C74" s="1" t="s">
        <v>179</v>
      </c>
      <c r="D74" s="1">
        <v>141.46763999999999</v>
      </c>
      <c r="E74" s="2">
        <v>107.23117415923201</v>
      </c>
      <c r="F74" s="2">
        <v>0.50063502550500627</v>
      </c>
      <c r="G74" s="2">
        <v>-0.28713300000000003</v>
      </c>
      <c r="H74" s="2">
        <v>0</v>
      </c>
      <c r="I74" s="2">
        <v>8.9131000000000002E-2</v>
      </c>
      <c r="J74" s="2">
        <v>6.4992999999999995E-2</v>
      </c>
      <c r="K74" s="2">
        <v>8.5470000000000008E-3</v>
      </c>
      <c r="L74" s="2">
        <v>7.8549999999999991E-3</v>
      </c>
      <c r="M74" s="2">
        <v>0</v>
      </c>
      <c r="N74" s="2">
        <v>3.8090862822222222</v>
      </c>
      <c r="O74" s="2">
        <v>0.15747528352583062</v>
      </c>
      <c r="P74" s="2">
        <v>0.14525666291811209</v>
      </c>
      <c r="Q74" s="2">
        <v>1.858846</v>
      </c>
      <c r="R74" s="2">
        <v>0</v>
      </c>
      <c r="S74" s="2">
        <v>0</v>
      </c>
      <c r="T74" s="2">
        <v>0</v>
      </c>
      <c r="U74" s="2">
        <v>0.26499099999999998</v>
      </c>
      <c r="V74" s="2">
        <v>13.888999999999999</v>
      </c>
      <c r="W74" s="2">
        <v>1.951163</v>
      </c>
      <c r="X74" s="2">
        <v>10.407473</v>
      </c>
      <c r="Y74" s="3">
        <v>281.56613341340312</v>
      </c>
      <c r="Z74" s="227">
        <f t="shared" si="6"/>
        <v>257.26966041340313</v>
      </c>
      <c r="AA74" s="3"/>
      <c r="AB74" s="43">
        <v>142.15084421335459</v>
      </c>
      <c r="AC74" s="2">
        <v>92.273946255016</v>
      </c>
      <c r="AD74" s="2">
        <v>0.70088903570800276</v>
      </c>
      <c r="AE74" s="2">
        <v>-0.28713300000000003</v>
      </c>
      <c r="AF74" s="2">
        <v>0</v>
      </c>
      <c r="AG74" s="2">
        <v>8.9131000000000002E-2</v>
      </c>
      <c r="AH74" s="2">
        <v>4.3328666666666661E-2</v>
      </c>
      <c r="AI74" s="2">
        <v>0</v>
      </c>
      <c r="AJ74" s="2">
        <v>1.5882039999999999</v>
      </c>
      <c r="AK74" s="2">
        <v>5.4244647088888884</v>
      </c>
      <c r="AL74" s="2">
        <v>0.1543071505850169</v>
      </c>
      <c r="AM74" s="2">
        <v>5.8090641619258851E-2</v>
      </c>
      <c r="AN74" s="2">
        <v>1.66916</v>
      </c>
      <c r="AO74" s="2">
        <v>0</v>
      </c>
      <c r="AP74" s="2">
        <v>0</v>
      </c>
      <c r="AQ74" s="2">
        <v>0.19765199999999999</v>
      </c>
      <c r="AR74" s="53">
        <v>13.888999999999999</v>
      </c>
      <c r="AS74" s="2">
        <v>1.951163</v>
      </c>
      <c r="AT74" s="2">
        <v>22.106999999999999</v>
      </c>
      <c r="AU74" s="44">
        <v>0</v>
      </c>
      <c r="AV74" s="38">
        <v>282.01004767183838</v>
      </c>
      <c r="AW74" s="194">
        <f t="shared" ref="AW74:AW137" si="8">+AV74-AT74-AR74</f>
        <v>246.0140476718384</v>
      </c>
      <c r="AX74" s="71">
        <f t="shared" si="7"/>
        <v>-11.255612741564732</v>
      </c>
    </row>
    <row r="75" spans="1:50" x14ac:dyDescent="0.25">
      <c r="A75">
        <f t="shared" si="5"/>
        <v>0</v>
      </c>
      <c r="B75" s="2" t="s">
        <v>180</v>
      </c>
      <c r="C75" s="2" t="s">
        <v>181</v>
      </c>
      <c r="D75" s="2">
        <v>3.9792369999999999</v>
      </c>
      <c r="E75" s="2">
        <v>6.4456771227919996</v>
      </c>
      <c r="F75" s="2">
        <v>3.1894522098000158E-2</v>
      </c>
      <c r="G75" s="2">
        <v>-6.6140000000000004E-2</v>
      </c>
      <c r="H75" s="2">
        <v>0</v>
      </c>
      <c r="I75" s="2">
        <v>0</v>
      </c>
      <c r="J75" s="2">
        <v>0</v>
      </c>
      <c r="K75" s="2">
        <v>8.5470000000000008E-3</v>
      </c>
      <c r="L75" s="2">
        <v>7.8549999999999991E-3</v>
      </c>
      <c r="M75" s="2">
        <v>0</v>
      </c>
      <c r="N75" s="2">
        <v>0.45198071999999995</v>
      </c>
      <c r="O75" s="2">
        <v>1.0032456089594771E-2</v>
      </c>
      <c r="P75" s="2">
        <v>9.3936656469074634E-2</v>
      </c>
      <c r="Q75" s="2">
        <v>0.76487899999999998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3">
        <v>11.727899477448668</v>
      </c>
      <c r="Z75" s="227">
        <f t="shared" si="6"/>
        <v>11.727899477448668</v>
      </c>
      <c r="AA75" s="3"/>
      <c r="AB75" s="43">
        <v>3.9923860660316808</v>
      </c>
      <c r="AC75" s="2">
        <v>5.4246147800770004</v>
      </c>
      <c r="AD75" s="2">
        <v>4.4652330936999989E-2</v>
      </c>
      <c r="AE75" s="2">
        <v>-6.6140000000000004E-2</v>
      </c>
      <c r="AF75" s="2">
        <v>0</v>
      </c>
      <c r="AG75" s="2">
        <v>0</v>
      </c>
      <c r="AH75" s="2">
        <v>0</v>
      </c>
      <c r="AI75" s="2">
        <v>0</v>
      </c>
      <c r="AJ75" s="2">
        <v>4.8062000000000001E-2</v>
      </c>
      <c r="AK75" s="2">
        <v>0.60628702933333323</v>
      </c>
      <c r="AL75" s="2">
        <v>9.8306202592150834E-3</v>
      </c>
      <c r="AM75" s="2">
        <v>3.1232421233638008E-2</v>
      </c>
      <c r="AN75" s="2">
        <v>0.72560000000000002</v>
      </c>
      <c r="AO75" s="2">
        <v>0</v>
      </c>
      <c r="AP75" s="2">
        <v>0</v>
      </c>
      <c r="AQ75" s="2">
        <v>0</v>
      </c>
      <c r="AR75" s="53">
        <v>0</v>
      </c>
      <c r="AS75" s="2">
        <v>0</v>
      </c>
      <c r="AT75" s="2">
        <v>0</v>
      </c>
      <c r="AU75" s="44">
        <v>0.16078866302008521</v>
      </c>
      <c r="AV75" s="42">
        <v>10.977313910891953</v>
      </c>
      <c r="AW75" s="194">
        <f t="shared" si="8"/>
        <v>10.977313910891953</v>
      </c>
      <c r="AX75" s="71">
        <f t="shared" si="7"/>
        <v>-0.75058556655671538</v>
      </c>
    </row>
    <row r="76" spans="1:50" x14ac:dyDescent="0.25">
      <c r="A76">
        <f t="shared" ref="A76:A139" si="9">IFERROR(VLOOKUP(C76,$C$401:$D$445,2,FALSE),0)</f>
        <v>0</v>
      </c>
      <c r="B76" s="1" t="s">
        <v>182</v>
      </c>
      <c r="C76" s="1" t="s">
        <v>183</v>
      </c>
      <c r="D76" s="1">
        <v>7.0074310000000004</v>
      </c>
      <c r="E76" s="2">
        <v>4.2927914112020007</v>
      </c>
      <c r="F76" s="2">
        <v>2.1290339681000449E-2</v>
      </c>
      <c r="G76" s="2">
        <v>-0.194468</v>
      </c>
      <c r="H76" s="2">
        <v>0</v>
      </c>
      <c r="I76" s="2">
        <v>0</v>
      </c>
      <c r="J76" s="2">
        <v>0</v>
      </c>
      <c r="K76" s="2">
        <v>8.5470000000000008E-3</v>
      </c>
      <c r="L76" s="2">
        <v>7.8549999999999991E-3</v>
      </c>
      <c r="M76" s="2">
        <v>0</v>
      </c>
      <c r="N76" s="2">
        <v>2.111652845333333</v>
      </c>
      <c r="O76" s="2">
        <v>6.7256845540120238E-3</v>
      </c>
      <c r="P76" s="2">
        <v>7.4853509533481993E-2</v>
      </c>
      <c r="Q76" s="2">
        <v>0.56935999999999998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3">
        <v>13.906038790303827</v>
      </c>
      <c r="Z76" s="227">
        <f t="shared" si="6"/>
        <v>13.906038790303827</v>
      </c>
      <c r="AA76" s="3"/>
      <c r="AB76" s="43">
        <v>7.0701603484276729</v>
      </c>
      <c r="AC76" s="2">
        <v>3.6420585801880003</v>
      </c>
      <c r="AD76" s="2">
        <v>2.9806475552000104E-2</v>
      </c>
      <c r="AE76" s="2">
        <v>-0.194468</v>
      </c>
      <c r="AF76" s="2">
        <v>0</v>
      </c>
      <c r="AG76" s="2">
        <v>0</v>
      </c>
      <c r="AH76" s="2">
        <v>0</v>
      </c>
      <c r="AI76" s="2">
        <v>0</v>
      </c>
      <c r="AJ76" s="2">
        <v>7.7616000000000004E-2</v>
      </c>
      <c r="AK76" s="2">
        <v>2.6518065039999996</v>
      </c>
      <c r="AL76" s="2">
        <v>6.5903753022487615E-3</v>
      </c>
      <c r="AM76" s="2">
        <v>2.0721697913011036E-2</v>
      </c>
      <c r="AN76" s="2">
        <v>0.519011</v>
      </c>
      <c r="AO76" s="2">
        <v>0</v>
      </c>
      <c r="AP76" s="2">
        <v>0</v>
      </c>
      <c r="AQ76" s="2">
        <v>0</v>
      </c>
      <c r="AR76" s="53">
        <v>0</v>
      </c>
      <c r="AS76" s="2">
        <v>0</v>
      </c>
      <c r="AT76" s="2">
        <v>0</v>
      </c>
      <c r="AU76" s="44">
        <v>0</v>
      </c>
      <c r="AV76" s="38">
        <v>13.823302981382934</v>
      </c>
      <c r="AW76" s="194">
        <f t="shared" si="8"/>
        <v>13.823302981382934</v>
      </c>
      <c r="AX76" s="71">
        <f t="shared" si="7"/>
        <v>-8.2735808920892495E-2</v>
      </c>
    </row>
    <row r="77" spans="1:50" x14ac:dyDescent="0.25">
      <c r="A77">
        <f t="shared" si="9"/>
        <v>0</v>
      </c>
      <c r="B77" s="1" t="s">
        <v>184</v>
      </c>
      <c r="C77" s="1" t="s">
        <v>185</v>
      </c>
      <c r="D77" s="1">
        <v>6.9577960000000001</v>
      </c>
      <c r="E77" s="2">
        <v>2.9107252563079999</v>
      </c>
      <c r="F77" s="2">
        <v>1.4117306301999838E-2</v>
      </c>
      <c r="G77" s="2">
        <v>-0.14652499999999999</v>
      </c>
      <c r="H77" s="2">
        <v>0</v>
      </c>
      <c r="I77" s="2">
        <v>0</v>
      </c>
      <c r="J77" s="2">
        <v>0</v>
      </c>
      <c r="K77" s="2">
        <v>8.5470000000000008E-3</v>
      </c>
      <c r="L77" s="2">
        <v>7.8549999999999991E-3</v>
      </c>
      <c r="M77" s="2">
        <v>0</v>
      </c>
      <c r="N77" s="2">
        <v>0.72262880000000007</v>
      </c>
      <c r="O77" s="2">
        <v>4.4406138187542818E-3</v>
      </c>
      <c r="P77" s="2">
        <v>6.4005706609909285E-2</v>
      </c>
      <c r="Q77" s="2">
        <v>0.31638500000000003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3">
        <v>10.859975683038664</v>
      </c>
      <c r="Z77" s="227">
        <f t="shared" ref="Z77:Z140" si="10">+Y77-X77-V77</f>
        <v>10.859975683038664</v>
      </c>
      <c r="AA77" s="3"/>
      <c r="AB77" s="43">
        <v>7.0073711452289098</v>
      </c>
      <c r="AC77" s="2">
        <v>2.4807324885890001</v>
      </c>
      <c r="AD77" s="2">
        <v>1.9764228822000091E-2</v>
      </c>
      <c r="AE77" s="2">
        <v>-0.14652499999999999</v>
      </c>
      <c r="AF77" s="2">
        <v>0</v>
      </c>
      <c r="AG77" s="2">
        <v>0</v>
      </c>
      <c r="AH77" s="2">
        <v>0</v>
      </c>
      <c r="AI77" s="2">
        <v>0</v>
      </c>
      <c r="AJ77" s="2">
        <v>7.4773000000000006E-2</v>
      </c>
      <c r="AK77" s="2">
        <v>0.73449218133333338</v>
      </c>
      <c r="AL77" s="2">
        <v>4.351276275733949E-3</v>
      </c>
      <c r="AM77" s="2">
        <v>1.5350393185323091E-2</v>
      </c>
      <c r="AN77" s="2">
        <v>0.27933000000000002</v>
      </c>
      <c r="AO77" s="2">
        <v>0</v>
      </c>
      <c r="AP77" s="2">
        <v>0</v>
      </c>
      <c r="AQ77" s="2">
        <v>0</v>
      </c>
      <c r="AR77" s="53">
        <v>0</v>
      </c>
      <c r="AS77" s="2">
        <v>0</v>
      </c>
      <c r="AT77" s="2">
        <v>0</v>
      </c>
      <c r="AU77" s="44">
        <v>0</v>
      </c>
      <c r="AV77" s="38">
        <v>10.469639713434301</v>
      </c>
      <c r="AW77" s="194">
        <f t="shared" si="8"/>
        <v>10.469639713434301</v>
      </c>
      <c r="AX77" s="71">
        <f t="shared" ref="AX77:AX140" si="11">+AW77-Z77</f>
        <v>-0.39033596960436334</v>
      </c>
    </row>
    <row r="78" spans="1:50" x14ac:dyDescent="0.25">
      <c r="A78">
        <f t="shared" si="9"/>
        <v>0</v>
      </c>
      <c r="B78" s="1" t="s">
        <v>186</v>
      </c>
      <c r="C78" s="1" t="s">
        <v>187</v>
      </c>
      <c r="D78" s="1">
        <v>5.8979559999999998</v>
      </c>
      <c r="E78" s="2">
        <v>5.6839891875689998</v>
      </c>
      <c r="F78" s="2">
        <v>2.7805782450999135E-2</v>
      </c>
      <c r="G78" s="2">
        <v>-6.1247000000000003E-2</v>
      </c>
      <c r="H78" s="2">
        <v>0</v>
      </c>
      <c r="I78" s="2">
        <v>0</v>
      </c>
      <c r="J78" s="2">
        <v>0</v>
      </c>
      <c r="K78" s="2">
        <v>8.5470000000000008E-3</v>
      </c>
      <c r="L78" s="2">
        <v>7.8549999999999991E-3</v>
      </c>
      <c r="M78" s="2">
        <v>0</v>
      </c>
      <c r="N78" s="2">
        <v>2.6298182319999999</v>
      </c>
      <c r="O78" s="2">
        <v>8.8360376999082179E-3</v>
      </c>
      <c r="P78" s="2">
        <v>7.7261657589675126E-2</v>
      </c>
      <c r="Q78" s="2">
        <v>0.542848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3">
        <v>14.82366989730958</v>
      </c>
      <c r="Z78" s="227">
        <f t="shared" si="10"/>
        <v>14.82366989730958</v>
      </c>
      <c r="AA78" s="3"/>
      <c r="AB78" s="43">
        <v>5.9694904985767137</v>
      </c>
      <c r="AC78" s="2">
        <v>4.8017400911510002</v>
      </c>
      <c r="AD78" s="2">
        <v>3.8928095432000237E-2</v>
      </c>
      <c r="AE78" s="2">
        <v>-6.1247000000000003E-2</v>
      </c>
      <c r="AF78" s="2">
        <v>0</v>
      </c>
      <c r="AG78" s="2">
        <v>0</v>
      </c>
      <c r="AH78" s="2">
        <v>0</v>
      </c>
      <c r="AI78" s="2">
        <v>0</v>
      </c>
      <c r="AJ78" s="2">
        <v>6.694E-2</v>
      </c>
      <c r="AK78" s="2">
        <v>3.3790666266666665</v>
      </c>
      <c r="AL78" s="2">
        <v>8.6582717579992488E-3</v>
      </c>
      <c r="AM78" s="2">
        <v>2.225434200051082E-2</v>
      </c>
      <c r="AN78" s="2">
        <v>0.47770600000000002</v>
      </c>
      <c r="AO78" s="2">
        <v>0</v>
      </c>
      <c r="AP78" s="2">
        <v>0</v>
      </c>
      <c r="AQ78" s="2">
        <v>0</v>
      </c>
      <c r="AR78" s="53">
        <v>0</v>
      </c>
      <c r="AS78" s="2">
        <v>0</v>
      </c>
      <c r="AT78" s="2">
        <v>0</v>
      </c>
      <c r="AU78" s="44">
        <v>0</v>
      </c>
      <c r="AV78" s="38">
        <v>14.703536925584894</v>
      </c>
      <c r="AW78" s="194">
        <f t="shared" si="8"/>
        <v>14.703536925584894</v>
      </c>
      <c r="AX78" s="71">
        <f t="shared" si="11"/>
        <v>-0.1201329717246864</v>
      </c>
    </row>
    <row r="79" spans="1:50" x14ac:dyDescent="0.25">
      <c r="A79">
        <f t="shared" si="9"/>
        <v>0</v>
      </c>
      <c r="B79" s="1" t="s">
        <v>188</v>
      </c>
      <c r="C79" s="1" t="s">
        <v>189</v>
      </c>
      <c r="D79" s="1">
        <v>3.4648129999999999</v>
      </c>
      <c r="E79" s="2">
        <v>1.8903307009980002</v>
      </c>
      <c r="F79" s="2">
        <v>9.4115629920000204E-3</v>
      </c>
      <c r="G79" s="2">
        <v>-2.7200000000000002E-3</v>
      </c>
      <c r="H79" s="2">
        <v>0</v>
      </c>
      <c r="I79" s="2">
        <v>0</v>
      </c>
      <c r="J79" s="2">
        <v>0</v>
      </c>
      <c r="K79" s="2">
        <v>8.5470000000000008E-3</v>
      </c>
      <c r="L79" s="2">
        <v>7.8549999999999991E-3</v>
      </c>
      <c r="M79" s="2">
        <v>0</v>
      </c>
      <c r="N79" s="2">
        <v>0.4917092311111112</v>
      </c>
      <c r="O79" s="2">
        <v>2.9604172202588219E-3</v>
      </c>
      <c r="P79" s="2">
        <v>6.1344240379220288E-2</v>
      </c>
      <c r="Q79" s="2">
        <v>0.26327600000000001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3">
        <v>6.1975271527005908</v>
      </c>
      <c r="Z79" s="227">
        <f t="shared" si="10"/>
        <v>6.1975271527005908</v>
      </c>
      <c r="AA79" s="3"/>
      <c r="AB79" s="43">
        <v>3.4916599440131342</v>
      </c>
      <c r="AC79" s="2">
        <v>1.603258177439</v>
      </c>
      <c r="AD79" s="2">
        <v>1.3176188187999999E-2</v>
      </c>
      <c r="AE79" s="2">
        <v>-2.7200000000000002E-3</v>
      </c>
      <c r="AF79" s="2">
        <v>0</v>
      </c>
      <c r="AG79" s="2">
        <v>0</v>
      </c>
      <c r="AH79" s="2">
        <v>0</v>
      </c>
      <c r="AI79" s="2">
        <v>0</v>
      </c>
      <c r="AJ79" s="2">
        <v>3.9435999999999999E-2</v>
      </c>
      <c r="AK79" s="2">
        <v>0.64328895022222232</v>
      </c>
      <c r="AL79" s="2">
        <v>2.9008586971429342E-3</v>
      </c>
      <c r="AM79" s="2">
        <v>1.3674978254748213E-2</v>
      </c>
      <c r="AN79" s="2">
        <v>0.232733</v>
      </c>
      <c r="AO79" s="2">
        <v>0</v>
      </c>
      <c r="AP79" s="2">
        <v>0</v>
      </c>
      <c r="AQ79" s="2">
        <v>0</v>
      </c>
      <c r="AR79" s="53">
        <v>0</v>
      </c>
      <c r="AS79" s="2">
        <v>0</v>
      </c>
      <c r="AT79" s="2">
        <v>0</v>
      </c>
      <c r="AU79" s="44">
        <v>0</v>
      </c>
      <c r="AV79" s="38">
        <v>6.0374080968142474</v>
      </c>
      <c r="AW79" s="194">
        <f t="shared" si="8"/>
        <v>6.0374080968142474</v>
      </c>
      <c r="AX79" s="71">
        <f t="shared" si="11"/>
        <v>-0.16011905588634345</v>
      </c>
    </row>
    <row r="80" spans="1:50" x14ac:dyDescent="0.25">
      <c r="A80">
        <f t="shared" si="9"/>
        <v>0</v>
      </c>
      <c r="B80" s="1" t="s">
        <v>190</v>
      </c>
      <c r="C80" s="1" t="s">
        <v>191</v>
      </c>
      <c r="D80" s="1">
        <v>4.9715301199999997</v>
      </c>
      <c r="E80" s="2">
        <v>32.272186308316996</v>
      </c>
      <c r="F80" s="2">
        <v>0.15764057320300118</v>
      </c>
      <c r="G80" s="2">
        <v>-1.2423E-2</v>
      </c>
      <c r="H80" s="2">
        <v>0</v>
      </c>
      <c r="I80" s="2">
        <v>0</v>
      </c>
      <c r="J80" s="2">
        <v>1.5432000000000001E-2</v>
      </c>
      <c r="K80" s="2">
        <v>0</v>
      </c>
      <c r="L80" s="2">
        <v>7.8549999999999991E-3</v>
      </c>
      <c r="M80" s="2">
        <v>0</v>
      </c>
      <c r="N80" s="2">
        <v>0.84487220666666651</v>
      </c>
      <c r="O80" s="2">
        <v>4.9654022552250134E-2</v>
      </c>
      <c r="P80" s="2">
        <v>4.9998208925839414E-2</v>
      </c>
      <c r="Q80" s="2">
        <v>9.8219000000000001E-2</v>
      </c>
      <c r="R80" s="2">
        <v>0</v>
      </c>
      <c r="S80" s="2">
        <v>10.743</v>
      </c>
      <c r="T80" s="2">
        <v>0</v>
      </c>
      <c r="U80" s="2">
        <v>1.6112000000000001E-2</v>
      </c>
      <c r="V80" s="2">
        <v>1.698</v>
      </c>
      <c r="W80" s="2">
        <v>4.6135000000000002E-2</v>
      </c>
      <c r="X80" s="2">
        <v>0.34541899999999998</v>
      </c>
      <c r="Y80" s="3">
        <v>51.303630439664751</v>
      </c>
      <c r="Z80" s="227">
        <f t="shared" si="10"/>
        <v>49.260211439664751</v>
      </c>
      <c r="AA80" s="3"/>
      <c r="AB80" s="43">
        <v>5.0537816043031389</v>
      </c>
      <c r="AC80" s="2">
        <v>27.207128202567997</v>
      </c>
      <c r="AD80" s="2">
        <v>0.22069680248400012</v>
      </c>
      <c r="AE80" s="2">
        <v>-1.2423E-2</v>
      </c>
      <c r="AF80" s="2">
        <v>0</v>
      </c>
      <c r="AG80" s="2">
        <v>0</v>
      </c>
      <c r="AH80" s="2">
        <v>1.0288E-2</v>
      </c>
      <c r="AI80" s="2">
        <v>0</v>
      </c>
      <c r="AJ80" s="2">
        <v>5.2410999999999999E-2</v>
      </c>
      <c r="AK80" s="2">
        <v>1.3159169955555554</v>
      </c>
      <c r="AL80" s="2">
        <v>4.8655068678540241E-2</v>
      </c>
      <c r="AM80" s="2">
        <v>8.0189726228284634E-3</v>
      </c>
      <c r="AN80" s="2">
        <v>9.2317999999999997E-2</v>
      </c>
      <c r="AO80" s="2">
        <v>10.948</v>
      </c>
      <c r="AP80" s="2">
        <v>0</v>
      </c>
      <c r="AQ80" s="2">
        <v>1.3873E-2</v>
      </c>
      <c r="AR80" s="53">
        <v>1.698</v>
      </c>
      <c r="AS80" s="2">
        <v>4.6135000000000002E-2</v>
      </c>
      <c r="AT80" s="2">
        <v>0.73199999999999998</v>
      </c>
      <c r="AU80" s="44">
        <v>0.58539844531414786</v>
      </c>
      <c r="AV80" s="38">
        <v>48.020198091526204</v>
      </c>
      <c r="AW80" s="194">
        <f t="shared" si="8"/>
        <v>45.590198091526204</v>
      </c>
      <c r="AX80" s="71">
        <f t="shared" si="11"/>
        <v>-3.6700133481385464</v>
      </c>
    </row>
    <row r="81" spans="1:50" x14ac:dyDescent="0.25">
      <c r="A81">
        <f t="shared" si="9"/>
        <v>0</v>
      </c>
      <c r="B81" s="1" t="s">
        <v>192</v>
      </c>
      <c r="C81" s="1" t="s">
        <v>193</v>
      </c>
      <c r="D81" s="1">
        <v>9.6410350000000005</v>
      </c>
      <c r="E81" s="2">
        <v>18.892354035238</v>
      </c>
      <c r="F81" s="2">
        <v>8.854101728099957E-2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0.17485201667562161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3">
        <v>28.796782069194624</v>
      </c>
      <c r="Z81" s="227">
        <f t="shared" si="10"/>
        <v>28.796782069194624</v>
      </c>
      <c r="AA81" s="3"/>
      <c r="AB81" s="43">
        <v>9.6848337816223484</v>
      </c>
      <c r="AC81" s="2">
        <v>17.200032279548999</v>
      </c>
      <c r="AD81" s="2">
        <v>0.12395742419400066</v>
      </c>
      <c r="AE81" s="2">
        <v>0</v>
      </c>
      <c r="AF81" s="2">
        <v>0</v>
      </c>
      <c r="AG81" s="2">
        <v>0</v>
      </c>
      <c r="AH81" s="2">
        <v>0</v>
      </c>
      <c r="AI81" s="2">
        <v>0.19079893666978112</v>
      </c>
      <c r="AJ81" s="2">
        <v>0.11995599999999999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53">
        <v>0</v>
      </c>
      <c r="AS81" s="2">
        <v>0</v>
      </c>
      <c r="AT81" s="2">
        <v>0</v>
      </c>
      <c r="AU81" s="44">
        <v>0</v>
      </c>
      <c r="AV81" s="38">
        <v>27.319578422035129</v>
      </c>
      <c r="AW81" s="194">
        <f t="shared" si="8"/>
        <v>27.319578422035129</v>
      </c>
      <c r="AX81" s="71">
        <f t="shared" si="11"/>
        <v>-1.4772036471594951</v>
      </c>
    </row>
    <row r="82" spans="1:50" x14ac:dyDescent="0.25">
      <c r="A82">
        <f t="shared" si="9"/>
        <v>0</v>
      </c>
      <c r="B82" s="1" t="s">
        <v>194</v>
      </c>
      <c r="C82" s="1" t="s">
        <v>195</v>
      </c>
      <c r="D82" s="1">
        <v>10.047473</v>
      </c>
      <c r="E82" s="2">
        <v>8.4035744573560009</v>
      </c>
      <c r="F82" s="2">
        <v>4.0908218135000209E-2</v>
      </c>
      <c r="G82" s="2">
        <v>-0.122572</v>
      </c>
      <c r="H82" s="2">
        <v>0</v>
      </c>
      <c r="I82" s="2">
        <v>0</v>
      </c>
      <c r="J82" s="2">
        <v>0</v>
      </c>
      <c r="K82" s="2">
        <v>8.5470000000000008E-3</v>
      </c>
      <c r="L82" s="2">
        <v>7.8549999999999991E-3</v>
      </c>
      <c r="M82" s="2">
        <v>0</v>
      </c>
      <c r="N82" s="2">
        <v>3.4099058408888885</v>
      </c>
      <c r="O82" s="2">
        <v>1.3013131866883694E-2</v>
      </c>
      <c r="P82" s="2">
        <v>0.10096575925502149</v>
      </c>
      <c r="Q82" s="2">
        <v>0.95438900000000004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3">
        <v>22.864059407501795</v>
      </c>
      <c r="Z82" s="227">
        <f t="shared" si="10"/>
        <v>22.864059407501795</v>
      </c>
      <c r="AA82" s="3"/>
      <c r="AB82" s="43">
        <v>10.1906187234096</v>
      </c>
      <c r="AC82" s="2">
        <v>7.1225886235990004</v>
      </c>
      <c r="AD82" s="2">
        <v>5.7271505390000067E-2</v>
      </c>
      <c r="AE82" s="2">
        <v>-0.122572</v>
      </c>
      <c r="AF82" s="2">
        <v>0</v>
      </c>
      <c r="AG82" s="2">
        <v>0</v>
      </c>
      <c r="AH82" s="2">
        <v>0</v>
      </c>
      <c r="AI82" s="2">
        <v>0</v>
      </c>
      <c r="AJ82" s="2">
        <v>0.114066</v>
      </c>
      <c r="AK82" s="2">
        <v>4.6150192968888888</v>
      </c>
      <c r="AL82" s="2">
        <v>1.2751329945924685E-2</v>
      </c>
      <c r="AM82" s="2">
        <v>3.5370423011778514E-2</v>
      </c>
      <c r="AN82" s="2">
        <v>0.86914100000000005</v>
      </c>
      <c r="AO82" s="2">
        <v>0</v>
      </c>
      <c r="AP82" s="2">
        <v>0</v>
      </c>
      <c r="AQ82" s="2">
        <v>0</v>
      </c>
      <c r="AR82" s="53">
        <v>0</v>
      </c>
      <c r="AS82" s="2">
        <v>0</v>
      </c>
      <c r="AT82" s="2">
        <v>0</v>
      </c>
      <c r="AU82" s="44">
        <v>0</v>
      </c>
      <c r="AV82" s="38">
        <v>22.894254902245187</v>
      </c>
      <c r="AW82" s="194">
        <f t="shared" si="8"/>
        <v>22.894254902245187</v>
      </c>
      <c r="AX82" s="71">
        <f t="shared" si="11"/>
        <v>3.0195494743392004E-2</v>
      </c>
    </row>
    <row r="83" spans="1:50" x14ac:dyDescent="0.25">
      <c r="A83">
        <f t="shared" si="9"/>
        <v>0</v>
      </c>
      <c r="B83" s="1" t="s">
        <v>196</v>
      </c>
      <c r="C83" s="1" t="s">
        <v>197</v>
      </c>
      <c r="D83" s="1">
        <v>3.6673830000000001</v>
      </c>
      <c r="E83" s="2">
        <v>4.7609745884420001</v>
      </c>
      <c r="F83" s="2">
        <v>2.3842425100999886E-2</v>
      </c>
      <c r="G83" s="2">
        <v>-6.5601999999999994E-2</v>
      </c>
      <c r="H83" s="2">
        <v>0</v>
      </c>
      <c r="I83" s="2">
        <v>0</v>
      </c>
      <c r="J83" s="2">
        <v>0</v>
      </c>
      <c r="K83" s="2">
        <v>8.5470000000000008E-3</v>
      </c>
      <c r="L83" s="2">
        <v>7.8549999999999991E-3</v>
      </c>
      <c r="M83" s="2">
        <v>0</v>
      </c>
      <c r="N83" s="2">
        <v>0.47188796355555557</v>
      </c>
      <c r="O83" s="2">
        <v>7.5067431461591809E-3</v>
      </c>
      <c r="P83" s="2">
        <v>7.328036940372934E-2</v>
      </c>
      <c r="Q83" s="2">
        <v>0.40817900000000001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3">
        <v>9.363854089648445</v>
      </c>
      <c r="Z83" s="227">
        <f t="shared" si="10"/>
        <v>9.363854089648445</v>
      </c>
      <c r="AA83" s="3"/>
      <c r="AB83" s="43">
        <v>3.6890000322190972</v>
      </c>
      <c r="AC83" s="2">
        <v>4.0003728786439998</v>
      </c>
      <c r="AD83" s="2">
        <v>3.3379395140999926E-2</v>
      </c>
      <c r="AE83" s="2">
        <v>-6.5601999999999994E-2</v>
      </c>
      <c r="AF83" s="2">
        <v>0</v>
      </c>
      <c r="AG83" s="2">
        <v>0</v>
      </c>
      <c r="AH83" s="2">
        <v>0</v>
      </c>
      <c r="AI83" s="2">
        <v>0</v>
      </c>
      <c r="AJ83" s="2">
        <v>4.3140999999999999E-2</v>
      </c>
      <c r="AK83" s="2">
        <v>0.60860561866666663</v>
      </c>
      <c r="AL83" s="2">
        <v>7.3557203335177694E-3</v>
      </c>
      <c r="AM83" s="2">
        <v>2.0241426579565645E-2</v>
      </c>
      <c r="AN83" s="2">
        <v>0.37642799999999998</v>
      </c>
      <c r="AO83" s="2">
        <v>0</v>
      </c>
      <c r="AP83" s="2">
        <v>0</v>
      </c>
      <c r="AQ83" s="2">
        <v>0</v>
      </c>
      <c r="AR83" s="53">
        <v>0</v>
      </c>
      <c r="AS83" s="2">
        <v>0</v>
      </c>
      <c r="AT83" s="2">
        <v>0</v>
      </c>
      <c r="AU83" s="44">
        <v>5.1645356327096437E-2</v>
      </c>
      <c r="AV83" s="38">
        <v>8.7645674279109436</v>
      </c>
      <c r="AW83" s="194">
        <f t="shared" si="8"/>
        <v>8.7645674279109436</v>
      </c>
      <c r="AX83" s="71">
        <f t="shared" si="11"/>
        <v>-0.59928666173750145</v>
      </c>
    </row>
    <row r="84" spans="1:50" x14ac:dyDescent="0.25">
      <c r="A84">
        <f t="shared" si="9"/>
        <v>0</v>
      </c>
      <c r="B84" s="1" t="s">
        <v>198</v>
      </c>
      <c r="C84" s="1" t="s">
        <v>199</v>
      </c>
      <c r="D84" s="1">
        <v>2.9626670000000002</v>
      </c>
      <c r="E84" s="2">
        <v>4.0578770782840001</v>
      </c>
      <c r="F84" s="2">
        <v>1.9991547621999867E-2</v>
      </c>
      <c r="G84" s="2">
        <v>-1.1983000000000001E-2</v>
      </c>
      <c r="H84" s="2">
        <v>0</v>
      </c>
      <c r="I84" s="2">
        <v>0</v>
      </c>
      <c r="J84" s="2">
        <v>0</v>
      </c>
      <c r="K84" s="2">
        <v>8.5470000000000008E-3</v>
      </c>
      <c r="L84" s="2">
        <v>7.8549999999999991E-3</v>
      </c>
      <c r="M84" s="2">
        <v>0</v>
      </c>
      <c r="N84" s="2">
        <v>2.1429077759999999</v>
      </c>
      <c r="O84" s="2">
        <v>6.3337603144653495E-3</v>
      </c>
      <c r="P84" s="2">
        <v>7.3607863038756313E-2</v>
      </c>
      <c r="Q84" s="2">
        <v>0.523262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3">
        <v>9.791066025259223</v>
      </c>
      <c r="Z84" s="227">
        <f t="shared" si="10"/>
        <v>9.791066025259223</v>
      </c>
      <c r="AA84" s="3"/>
      <c r="AB84" s="43">
        <v>3.0314776836891815</v>
      </c>
      <c r="AC84" s="2">
        <v>3.4217925757060002</v>
      </c>
      <c r="AD84" s="2">
        <v>2.7988166671000188E-2</v>
      </c>
      <c r="AE84" s="2">
        <v>-1.1983000000000001E-2</v>
      </c>
      <c r="AF84" s="2">
        <v>0</v>
      </c>
      <c r="AG84" s="2">
        <v>0</v>
      </c>
      <c r="AH84" s="2">
        <v>0</v>
      </c>
      <c r="AI84" s="2">
        <v>0</v>
      </c>
      <c r="AJ84" s="2">
        <v>3.5652000000000003E-2</v>
      </c>
      <c r="AK84" s="2">
        <v>2.6478031537777782</v>
      </c>
      <c r="AL84" s="2">
        <v>6.2063359070142279E-3</v>
      </c>
      <c r="AM84" s="2">
        <v>2.0685212532757586E-2</v>
      </c>
      <c r="AN84" s="2">
        <v>0.45652700000000002</v>
      </c>
      <c r="AO84" s="2">
        <v>0</v>
      </c>
      <c r="AP84" s="2">
        <v>0</v>
      </c>
      <c r="AQ84" s="2">
        <v>0</v>
      </c>
      <c r="AR84" s="53">
        <v>0</v>
      </c>
      <c r="AS84" s="2">
        <v>0</v>
      </c>
      <c r="AT84" s="2">
        <v>0</v>
      </c>
      <c r="AU84" s="44">
        <v>0</v>
      </c>
      <c r="AV84" s="38">
        <v>9.6361491282837317</v>
      </c>
      <c r="AW84" s="194">
        <f t="shared" si="8"/>
        <v>9.6361491282837317</v>
      </c>
      <c r="AX84" s="71">
        <f t="shared" si="11"/>
        <v>-0.15491689697549127</v>
      </c>
    </row>
    <row r="85" spans="1:50" x14ac:dyDescent="0.25">
      <c r="A85">
        <f t="shared" si="9"/>
        <v>0</v>
      </c>
      <c r="B85" s="1" t="s">
        <v>200</v>
      </c>
      <c r="C85" s="1" t="s">
        <v>201</v>
      </c>
      <c r="D85" s="1">
        <v>223.21397899999999</v>
      </c>
      <c r="E85" s="2">
        <v>224.370101335063</v>
      </c>
      <c r="F85" s="2">
        <v>1.0601736136300266</v>
      </c>
      <c r="G85" s="2">
        <v>-1.7542329999999999</v>
      </c>
      <c r="H85" s="2">
        <v>4.4949999999999999E-3</v>
      </c>
      <c r="I85" s="2">
        <v>0.32483800000000002</v>
      </c>
      <c r="J85" s="2">
        <v>0.16064499999999995</v>
      </c>
      <c r="K85" s="2">
        <v>8.5470000000000008E-3</v>
      </c>
      <c r="L85" s="2">
        <v>7.8549999999999991E-3</v>
      </c>
      <c r="M85" s="2">
        <v>0.48057273424065317</v>
      </c>
      <c r="N85" s="2">
        <v>12.496327026666668</v>
      </c>
      <c r="O85" s="2">
        <v>0.337460910940871</v>
      </c>
      <c r="P85" s="2">
        <v>0.23003124292029872</v>
      </c>
      <c r="Q85" s="2">
        <v>3.289561</v>
      </c>
      <c r="R85" s="2">
        <v>0</v>
      </c>
      <c r="S85" s="2">
        <v>0</v>
      </c>
      <c r="T85" s="2">
        <v>0</v>
      </c>
      <c r="U85" s="2">
        <v>0.50450799999999996</v>
      </c>
      <c r="V85" s="2">
        <v>18.338999999999999</v>
      </c>
      <c r="W85" s="2">
        <v>3.6524640000000002</v>
      </c>
      <c r="X85" s="2">
        <v>18.795945</v>
      </c>
      <c r="Y85" s="3">
        <v>505.52227086346153</v>
      </c>
      <c r="Z85" s="227">
        <f t="shared" si="10"/>
        <v>468.38732586346151</v>
      </c>
      <c r="AA85" s="3"/>
      <c r="AB85" s="43">
        <v>225.76639238316062</v>
      </c>
      <c r="AC85" s="2">
        <v>191.74766142199999</v>
      </c>
      <c r="AD85" s="2">
        <v>1.4842430590829998</v>
      </c>
      <c r="AE85" s="2">
        <v>-1.7542329999999999</v>
      </c>
      <c r="AF85" s="2">
        <v>4.4949999999999999E-3</v>
      </c>
      <c r="AG85" s="2">
        <v>0.32483800000000002</v>
      </c>
      <c r="AH85" s="2">
        <v>0.10709666666666663</v>
      </c>
      <c r="AI85" s="2">
        <v>0.51430393097815641</v>
      </c>
      <c r="AJ85" s="2">
        <v>2.61503</v>
      </c>
      <c r="AK85" s="2">
        <v>16.153674224444444</v>
      </c>
      <c r="AL85" s="2">
        <v>0.33067177550163607</v>
      </c>
      <c r="AM85" s="2">
        <v>0.10103645364056113</v>
      </c>
      <c r="AN85" s="2">
        <v>2.9920010000000001</v>
      </c>
      <c r="AO85" s="2">
        <v>0</v>
      </c>
      <c r="AP85" s="2">
        <v>0</v>
      </c>
      <c r="AQ85" s="2">
        <v>0.376303</v>
      </c>
      <c r="AR85" s="53">
        <v>20.748999999999999</v>
      </c>
      <c r="AS85" s="2">
        <v>3.6524640000000002</v>
      </c>
      <c r="AT85" s="2">
        <v>37.835000000000001</v>
      </c>
      <c r="AU85" s="44">
        <v>0</v>
      </c>
      <c r="AV85" s="38">
        <v>502.99997791547514</v>
      </c>
      <c r="AW85" s="194">
        <f t="shared" si="8"/>
        <v>444.41597791547514</v>
      </c>
      <c r="AX85" s="71">
        <f t="shared" si="11"/>
        <v>-23.971347947986374</v>
      </c>
    </row>
    <row r="86" spans="1:50" x14ac:dyDescent="0.25">
      <c r="A86">
        <f t="shared" si="9"/>
        <v>0</v>
      </c>
      <c r="B86" s="1" t="s">
        <v>202</v>
      </c>
      <c r="C86" s="1" t="s">
        <v>203</v>
      </c>
      <c r="D86" s="1">
        <v>4.9104169999999998</v>
      </c>
      <c r="E86" s="2">
        <v>3.7434728494779996</v>
      </c>
      <c r="F86" s="2">
        <v>1.7758299149000085E-2</v>
      </c>
      <c r="G86" s="2">
        <v>-0.160912</v>
      </c>
      <c r="H86" s="2">
        <v>0</v>
      </c>
      <c r="I86" s="2">
        <v>0</v>
      </c>
      <c r="J86" s="2">
        <v>0</v>
      </c>
      <c r="K86" s="2">
        <v>8.5470000000000008E-3</v>
      </c>
      <c r="L86" s="2">
        <v>7.8549999999999991E-3</v>
      </c>
      <c r="M86" s="2">
        <v>0</v>
      </c>
      <c r="N86" s="2">
        <v>1.9498312008888889</v>
      </c>
      <c r="O86" s="2">
        <v>5.7434868614560418E-3</v>
      </c>
      <c r="P86" s="2">
        <v>6.4495938633666802E-2</v>
      </c>
      <c r="Q86" s="2">
        <v>0.36337799999999998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3">
        <v>10.910586775011012</v>
      </c>
      <c r="Z86" s="227">
        <f t="shared" si="10"/>
        <v>10.910586775011012</v>
      </c>
      <c r="AA86" s="3"/>
      <c r="AB86" s="43">
        <v>4.9326630003277927</v>
      </c>
      <c r="AC86" s="2">
        <v>3.2151861387210001</v>
      </c>
      <c r="AD86" s="2">
        <v>2.486161880899989E-2</v>
      </c>
      <c r="AE86" s="2">
        <v>-0.160912</v>
      </c>
      <c r="AF86" s="2">
        <v>0</v>
      </c>
      <c r="AG86" s="2">
        <v>0</v>
      </c>
      <c r="AH86" s="2">
        <v>0</v>
      </c>
      <c r="AI86" s="2">
        <v>0</v>
      </c>
      <c r="AJ86" s="2">
        <v>5.0839000000000002E-2</v>
      </c>
      <c r="AK86" s="2">
        <v>2.5647895048888891</v>
      </c>
      <c r="AL86" s="2">
        <v>5.6279377447089364E-3</v>
      </c>
      <c r="AM86" s="2">
        <v>1.5223257849260593E-2</v>
      </c>
      <c r="AN86" s="2">
        <v>0.31664300000000001</v>
      </c>
      <c r="AO86" s="2">
        <v>0</v>
      </c>
      <c r="AP86" s="2">
        <v>0</v>
      </c>
      <c r="AQ86" s="2">
        <v>0</v>
      </c>
      <c r="AR86" s="53">
        <v>0</v>
      </c>
      <c r="AS86" s="2">
        <v>0</v>
      </c>
      <c r="AT86" s="2">
        <v>0</v>
      </c>
      <c r="AU86" s="44">
        <v>0</v>
      </c>
      <c r="AV86" s="38">
        <v>10.964921458340651</v>
      </c>
      <c r="AW86" s="194">
        <f t="shared" si="8"/>
        <v>10.964921458340651</v>
      </c>
      <c r="AX86" s="71">
        <f t="shared" si="11"/>
        <v>5.4334683329638978E-2</v>
      </c>
    </row>
    <row r="87" spans="1:50" x14ac:dyDescent="0.25">
      <c r="A87">
        <f t="shared" si="9"/>
        <v>1</v>
      </c>
      <c r="B87" s="1" t="s">
        <v>204</v>
      </c>
      <c r="C87" s="1" t="s">
        <v>205</v>
      </c>
      <c r="D87" s="1">
        <v>98.783285000000006</v>
      </c>
      <c r="E87" s="2">
        <v>160.68523083973102</v>
      </c>
      <c r="F87" s="2">
        <v>0.76450962581399085</v>
      </c>
      <c r="G87" s="2">
        <v>-1.0809999999999999E-3</v>
      </c>
      <c r="H87" s="2">
        <v>0</v>
      </c>
      <c r="I87" s="2">
        <v>0</v>
      </c>
      <c r="J87" s="2">
        <v>6.1387999999999998E-2</v>
      </c>
      <c r="K87" s="2">
        <v>8.5470000000000008E-3</v>
      </c>
      <c r="L87" s="2">
        <v>7.8549999999999991E-3</v>
      </c>
      <c r="M87" s="2">
        <v>0</v>
      </c>
      <c r="N87" s="2">
        <v>5.7120160700000007</v>
      </c>
      <c r="O87" s="2">
        <v>0.24211953122117333</v>
      </c>
      <c r="P87" s="2">
        <v>0.1924257852015667</v>
      </c>
      <c r="Q87" s="2">
        <v>2.427206</v>
      </c>
      <c r="R87" s="2">
        <v>0</v>
      </c>
      <c r="S87" s="2">
        <v>0</v>
      </c>
      <c r="T87" s="2">
        <v>0</v>
      </c>
      <c r="U87" s="2">
        <v>0.28013300000000002</v>
      </c>
      <c r="V87" s="2">
        <v>19.614999999999998</v>
      </c>
      <c r="W87" s="2">
        <v>1.68205</v>
      </c>
      <c r="X87" s="2">
        <v>10.620855000000001</v>
      </c>
      <c r="Y87" s="3">
        <v>301.08153985196788</v>
      </c>
      <c r="Z87" s="227">
        <f t="shared" si="10"/>
        <v>270.84568485196786</v>
      </c>
      <c r="AA87" s="3"/>
      <c r="AB87" s="43">
        <v>99.634226682671965</v>
      </c>
      <c r="AC87" s="2">
        <v>135.24432982022302</v>
      </c>
      <c r="AD87" s="2">
        <v>1.0703134761389941</v>
      </c>
      <c r="AE87" s="2">
        <v>-1.0809999999999999E-3</v>
      </c>
      <c r="AF87" s="2">
        <v>0</v>
      </c>
      <c r="AG87" s="2">
        <v>0</v>
      </c>
      <c r="AH87" s="2">
        <v>4.0925333333333334E-2</v>
      </c>
      <c r="AI87" s="2">
        <v>0</v>
      </c>
      <c r="AJ87" s="2">
        <v>1.2591209999999999</v>
      </c>
      <c r="AK87" s="2">
        <v>7.0843654033333339</v>
      </c>
      <c r="AL87" s="2">
        <v>0.23724850101692954</v>
      </c>
      <c r="AM87" s="2">
        <v>8.4357615049883164E-2</v>
      </c>
      <c r="AN87" s="2">
        <v>2.1328299999999998</v>
      </c>
      <c r="AO87" s="2">
        <v>0</v>
      </c>
      <c r="AP87" s="2">
        <v>0</v>
      </c>
      <c r="AQ87" s="2">
        <v>0.20894599999999999</v>
      </c>
      <c r="AR87" s="53">
        <v>19.414999999999999</v>
      </c>
      <c r="AS87" s="2">
        <v>1.68205</v>
      </c>
      <c r="AT87" s="2">
        <v>21.777999999999999</v>
      </c>
      <c r="AU87" s="44">
        <v>0</v>
      </c>
      <c r="AV87" s="38">
        <v>289.87063283176747</v>
      </c>
      <c r="AW87" s="194">
        <f t="shared" si="8"/>
        <v>248.67763283176745</v>
      </c>
      <c r="AX87" s="71">
        <f t="shared" si="11"/>
        <v>-22.168052020200406</v>
      </c>
    </row>
    <row r="88" spans="1:50" x14ac:dyDescent="0.25">
      <c r="A88">
        <f t="shared" si="9"/>
        <v>0</v>
      </c>
      <c r="B88" s="1" t="s">
        <v>206</v>
      </c>
      <c r="C88" s="1" t="s">
        <v>207</v>
      </c>
      <c r="D88" s="1">
        <v>3.2238099999999998</v>
      </c>
      <c r="E88" s="2">
        <v>2.9201794344560001</v>
      </c>
      <c r="F88" s="2">
        <v>1.4044789960999973E-2</v>
      </c>
      <c r="G88" s="2">
        <v>-8.9553999999999995E-2</v>
      </c>
      <c r="H88" s="2">
        <v>0</v>
      </c>
      <c r="I88" s="2">
        <v>0</v>
      </c>
      <c r="J88" s="2">
        <v>0</v>
      </c>
      <c r="K88" s="2">
        <v>8.5470000000000008E-3</v>
      </c>
      <c r="L88" s="2">
        <v>7.8549999999999991E-3</v>
      </c>
      <c r="M88" s="2">
        <v>0</v>
      </c>
      <c r="N88" s="2">
        <v>0.79143285333333335</v>
      </c>
      <c r="O88" s="2">
        <v>4.5050262428636342E-3</v>
      </c>
      <c r="P88" s="2">
        <v>5.9316405727698605E-2</v>
      </c>
      <c r="Q88" s="2">
        <v>0.22908200000000001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3">
        <v>7.1692185097208956</v>
      </c>
      <c r="Z88" s="227">
        <f t="shared" si="10"/>
        <v>7.1692185097208956</v>
      </c>
      <c r="AA88" s="3"/>
      <c r="AB88" s="43">
        <v>3.2451757098993097</v>
      </c>
      <c r="AC88" s="2">
        <v>2.4957056891030001</v>
      </c>
      <c r="AD88" s="2">
        <v>1.9662705946000059E-2</v>
      </c>
      <c r="AE88" s="2">
        <v>-8.9553999999999995E-2</v>
      </c>
      <c r="AF88" s="2">
        <v>0</v>
      </c>
      <c r="AG88" s="2">
        <v>0</v>
      </c>
      <c r="AH88" s="2">
        <v>0</v>
      </c>
      <c r="AI88" s="2">
        <v>0</v>
      </c>
      <c r="AJ88" s="2">
        <v>3.5254000000000001E-2</v>
      </c>
      <c r="AK88" s="2">
        <v>0.79395285333333343</v>
      </c>
      <c r="AL88" s="2">
        <v>4.4143928322122076E-3</v>
      </c>
      <c r="AM88" s="2">
        <v>1.2620761853811188E-2</v>
      </c>
      <c r="AN88" s="2">
        <v>0.20159199999999999</v>
      </c>
      <c r="AO88" s="2">
        <v>0</v>
      </c>
      <c r="AP88" s="2">
        <v>0</v>
      </c>
      <c r="AQ88" s="2">
        <v>0</v>
      </c>
      <c r="AR88" s="53">
        <v>0</v>
      </c>
      <c r="AS88" s="2">
        <v>0</v>
      </c>
      <c r="AT88" s="2">
        <v>0</v>
      </c>
      <c r="AU88" s="44">
        <v>0</v>
      </c>
      <c r="AV88" s="38">
        <v>6.7188241129676669</v>
      </c>
      <c r="AW88" s="194">
        <f t="shared" si="8"/>
        <v>6.7188241129676669</v>
      </c>
      <c r="AX88" s="71">
        <f t="shared" si="11"/>
        <v>-0.45039439675322868</v>
      </c>
    </row>
    <row r="89" spans="1:50" x14ac:dyDescent="0.25">
      <c r="A89">
        <f t="shared" si="9"/>
        <v>0</v>
      </c>
      <c r="B89" s="1" t="s">
        <v>208</v>
      </c>
      <c r="C89" s="1" t="s">
        <v>209</v>
      </c>
      <c r="D89" s="1">
        <v>6.0420150000000001</v>
      </c>
      <c r="E89" s="2">
        <v>7.0204644695010003</v>
      </c>
      <c r="F89" s="2">
        <v>3.4441586295000277E-2</v>
      </c>
      <c r="G89" s="2">
        <v>0</v>
      </c>
      <c r="H89" s="2">
        <v>0</v>
      </c>
      <c r="I89" s="2">
        <v>0</v>
      </c>
      <c r="J89" s="2">
        <v>0</v>
      </c>
      <c r="K89" s="2">
        <v>8.5470000000000008E-3</v>
      </c>
      <c r="L89" s="2">
        <v>7.8549999999999991E-3</v>
      </c>
      <c r="M89" s="2">
        <v>0</v>
      </c>
      <c r="N89" s="2">
        <v>1.3167763493333335</v>
      </c>
      <c r="O89" s="2">
        <v>1.0928700680185626E-2</v>
      </c>
      <c r="P89" s="2">
        <v>8.7633054303615121E-2</v>
      </c>
      <c r="Q89" s="2">
        <v>0.78446499999999997</v>
      </c>
      <c r="R89" s="2">
        <v>0.08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3">
        <v>15.393126160113132</v>
      </c>
      <c r="Z89" s="227">
        <f t="shared" si="10"/>
        <v>15.393126160113132</v>
      </c>
      <c r="AA89" s="3"/>
      <c r="AB89" s="43">
        <v>6.1008467914645363</v>
      </c>
      <c r="AC89" s="2">
        <v>5.9314610481749996</v>
      </c>
      <c r="AD89" s="2">
        <v>4.8218220813000111E-2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7.1146000000000001E-2</v>
      </c>
      <c r="AK89" s="2">
        <v>1.5734197395555558</v>
      </c>
      <c r="AL89" s="2">
        <v>1.0708833943958983E-2</v>
      </c>
      <c r="AM89" s="2">
        <v>2.8341359773801224E-2</v>
      </c>
      <c r="AN89" s="2">
        <v>0.73775500000000005</v>
      </c>
      <c r="AO89" s="2">
        <v>0</v>
      </c>
      <c r="AP89" s="2">
        <v>0</v>
      </c>
      <c r="AQ89" s="2">
        <v>0</v>
      </c>
      <c r="AR89" s="53">
        <v>0</v>
      </c>
      <c r="AS89" s="2">
        <v>0</v>
      </c>
      <c r="AT89" s="2">
        <v>0</v>
      </c>
      <c r="AU89" s="44">
        <v>0</v>
      </c>
      <c r="AV89" s="38">
        <v>14.501896993725852</v>
      </c>
      <c r="AW89" s="194">
        <f t="shared" si="8"/>
        <v>14.501896993725852</v>
      </c>
      <c r="AX89" s="71">
        <f t="shared" si="11"/>
        <v>-0.89122916638728</v>
      </c>
    </row>
    <row r="90" spans="1:50" x14ac:dyDescent="0.25">
      <c r="A90">
        <f t="shared" si="9"/>
        <v>0</v>
      </c>
      <c r="B90" s="1" t="s">
        <v>210</v>
      </c>
      <c r="C90" s="1" t="s">
        <v>211</v>
      </c>
      <c r="D90" s="1">
        <v>129.31354999999999</v>
      </c>
      <c r="E90" s="2">
        <v>149.380878860564</v>
      </c>
      <c r="F90" s="2">
        <v>0.70004182204300169</v>
      </c>
      <c r="G90" s="2">
        <v>0</v>
      </c>
      <c r="H90" s="2">
        <v>0</v>
      </c>
      <c r="I90" s="2">
        <v>0</v>
      </c>
      <c r="J90" s="2">
        <v>0.111764</v>
      </c>
      <c r="K90" s="2">
        <v>8.5470000000000008E-3</v>
      </c>
      <c r="L90" s="2">
        <v>7.8549999999999991E-3</v>
      </c>
      <c r="M90" s="2">
        <v>0</v>
      </c>
      <c r="N90" s="2">
        <v>8.3122586888888872</v>
      </c>
      <c r="O90" s="2">
        <v>0.22019890497028674</v>
      </c>
      <c r="P90" s="2">
        <v>0.21205751255781424</v>
      </c>
      <c r="Q90" s="2">
        <v>2.930803</v>
      </c>
      <c r="R90" s="2">
        <v>0.1</v>
      </c>
      <c r="S90" s="2">
        <v>0</v>
      </c>
      <c r="T90" s="2">
        <v>0</v>
      </c>
      <c r="U90" s="2">
        <v>0.25309300000000001</v>
      </c>
      <c r="V90" s="2">
        <v>18.824999999999999</v>
      </c>
      <c r="W90" s="2">
        <v>1.591189</v>
      </c>
      <c r="X90" s="2">
        <v>10.032018000000001</v>
      </c>
      <c r="Y90" s="3">
        <v>321.99925478902401</v>
      </c>
      <c r="Z90" s="227">
        <f t="shared" si="10"/>
        <v>293.14223678902403</v>
      </c>
      <c r="AA90" s="3"/>
      <c r="AB90" s="43">
        <v>130.70890951108447</v>
      </c>
      <c r="AC90" s="2">
        <v>128.57095799525999</v>
      </c>
      <c r="AD90" s="2">
        <v>0.98005855085898941</v>
      </c>
      <c r="AE90" s="2">
        <v>0</v>
      </c>
      <c r="AF90" s="2">
        <v>0</v>
      </c>
      <c r="AG90" s="2">
        <v>0</v>
      </c>
      <c r="AH90" s="2">
        <v>7.450933333333333E-2</v>
      </c>
      <c r="AI90" s="2">
        <v>0</v>
      </c>
      <c r="AJ90" s="2">
        <v>1.5742240000000001</v>
      </c>
      <c r="AK90" s="2">
        <v>9.6499674755555542</v>
      </c>
      <c r="AL90" s="2">
        <v>0.21576888021498572</v>
      </c>
      <c r="AM90" s="2">
        <v>9.7653653758368458E-2</v>
      </c>
      <c r="AN90" s="2">
        <v>2.6664599999999998</v>
      </c>
      <c r="AO90" s="2">
        <v>0</v>
      </c>
      <c r="AP90" s="2">
        <v>0</v>
      </c>
      <c r="AQ90" s="2">
        <v>0.188778</v>
      </c>
      <c r="AR90" s="53">
        <v>18.824999999999999</v>
      </c>
      <c r="AS90" s="2">
        <v>1.591189</v>
      </c>
      <c r="AT90" s="2">
        <v>21.498000000000001</v>
      </c>
      <c r="AU90" s="44">
        <v>0</v>
      </c>
      <c r="AV90" s="38">
        <v>316.64147640006559</v>
      </c>
      <c r="AW90" s="194">
        <f t="shared" si="8"/>
        <v>276.31847640006561</v>
      </c>
      <c r="AX90" s="71">
        <f t="shared" si="11"/>
        <v>-16.823760388958419</v>
      </c>
    </row>
    <row r="91" spans="1:50" x14ac:dyDescent="0.25">
      <c r="A91">
        <f t="shared" si="9"/>
        <v>0</v>
      </c>
      <c r="B91" s="1" t="s">
        <v>212</v>
      </c>
      <c r="C91" s="1" t="s">
        <v>213</v>
      </c>
      <c r="D91" s="1">
        <v>185.77889400000001</v>
      </c>
      <c r="E91" s="2">
        <v>183.51746924738799</v>
      </c>
      <c r="F91" s="2">
        <v>0.84001315773800012</v>
      </c>
      <c r="G91" s="2">
        <v>0</v>
      </c>
      <c r="H91" s="2">
        <v>0</v>
      </c>
      <c r="I91" s="2">
        <v>0</v>
      </c>
      <c r="J91" s="2">
        <v>0.17809700000000001</v>
      </c>
      <c r="K91" s="2">
        <v>8.5470000000000008E-3</v>
      </c>
      <c r="L91" s="2">
        <v>0</v>
      </c>
      <c r="M91" s="2">
        <v>0.22677943552775473</v>
      </c>
      <c r="N91" s="2">
        <v>0.97530525977777782</v>
      </c>
      <c r="O91" s="2">
        <v>0.2678906698328733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0.452824</v>
      </c>
      <c r="V91" s="2">
        <v>15.593999999999999</v>
      </c>
      <c r="W91" s="2">
        <v>3.3167870000000002</v>
      </c>
      <c r="X91" s="2">
        <v>17.362162999999999</v>
      </c>
      <c r="Y91" s="3">
        <v>408.51876977026438</v>
      </c>
      <c r="Z91" s="227">
        <f t="shared" si="10"/>
        <v>375.56260677026438</v>
      </c>
      <c r="AA91" s="3"/>
      <c r="AB91" s="43">
        <v>186.78922033963551</v>
      </c>
      <c r="AC91" s="2">
        <v>159.25601564396001</v>
      </c>
      <c r="AD91" s="2">
        <v>1.1760184208330065</v>
      </c>
      <c r="AE91" s="2">
        <v>0</v>
      </c>
      <c r="AF91" s="2">
        <v>0</v>
      </c>
      <c r="AG91" s="2">
        <v>0</v>
      </c>
      <c r="AH91" s="2">
        <v>0.11873133333333333</v>
      </c>
      <c r="AI91" s="2">
        <v>0.24755118319720126</v>
      </c>
      <c r="AJ91" s="2">
        <v>2.1149239999999998</v>
      </c>
      <c r="AK91" s="2">
        <v>1.324888094888889</v>
      </c>
      <c r="AL91" s="2">
        <v>0.26250116846712424</v>
      </c>
      <c r="AM91" s="2">
        <v>0</v>
      </c>
      <c r="AN91" s="2">
        <v>0</v>
      </c>
      <c r="AO91" s="2">
        <v>0</v>
      </c>
      <c r="AP91" s="2">
        <v>0</v>
      </c>
      <c r="AQ91" s="2">
        <v>0.381662</v>
      </c>
      <c r="AR91" s="53">
        <v>15.593999999999999</v>
      </c>
      <c r="AS91" s="2">
        <v>3.3167870000000002</v>
      </c>
      <c r="AT91" s="2">
        <v>36.012999999999998</v>
      </c>
      <c r="AU91" s="44">
        <v>0</v>
      </c>
      <c r="AV91" s="38">
        <v>406.59529918431497</v>
      </c>
      <c r="AW91" s="194">
        <f t="shared" si="8"/>
        <v>354.988299184315</v>
      </c>
      <c r="AX91" s="71">
        <f t="shared" si="11"/>
        <v>-20.574307585949384</v>
      </c>
    </row>
    <row r="92" spans="1:50" x14ac:dyDescent="0.25">
      <c r="A92">
        <f t="shared" si="9"/>
        <v>0</v>
      </c>
      <c r="B92" s="1" t="s">
        <v>214</v>
      </c>
      <c r="C92" s="1" t="s">
        <v>215</v>
      </c>
      <c r="D92" s="1">
        <v>9.5053951799999989</v>
      </c>
      <c r="E92" s="2">
        <v>5.7044335303330005</v>
      </c>
      <c r="F92" s="2">
        <v>2.8525123832999728E-2</v>
      </c>
      <c r="G92" s="2">
        <v>-6.0768999999999997E-2</v>
      </c>
      <c r="H92" s="2">
        <v>0</v>
      </c>
      <c r="I92" s="2">
        <v>0</v>
      </c>
      <c r="J92" s="2">
        <v>0</v>
      </c>
      <c r="K92" s="2">
        <v>8.5470000000000008E-3</v>
      </c>
      <c r="L92" s="2">
        <v>7.8549999999999991E-3</v>
      </c>
      <c r="M92" s="2">
        <v>0</v>
      </c>
      <c r="N92" s="2">
        <v>2.134464766222222</v>
      </c>
      <c r="O92" s="2">
        <v>8.972608256218071E-3</v>
      </c>
      <c r="P92" s="2">
        <v>8.6051039725390063E-2</v>
      </c>
      <c r="Q92" s="2">
        <v>0.78625599999999995</v>
      </c>
      <c r="R92" s="2">
        <v>7.4499999999999997E-2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3">
        <v>18.284231248369831</v>
      </c>
      <c r="Z92" s="227">
        <f t="shared" si="10"/>
        <v>18.284231248369831</v>
      </c>
      <c r="AA92" s="3"/>
      <c r="AB92" s="43">
        <v>9.5506032277243342</v>
      </c>
      <c r="AC92" s="2">
        <v>4.8079559923719994</v>
      </c>
      <c r="AD92" s="2">
        <v>3.9935173365999943E-2</v>
      </c>
      <c r="AE92" s="2">
        <v>-6.0768999999999997E-2</v>
      </c>
      <c r="AF92" s="2">
        <v>0</v>
      </c>
      <c r="AG92" s="2">
        <v>0</v>
      </c>
      <c r="AH92" s="2">
        <v>0</v>
      </c>
      <c r="AI92" s="2">
        <v>0</v>
      </c>
      <c r="AJ92" s="2">
        <v>0.10435999999999999</v>
      </c>
      <c r="AK92" s="2">
        <v>2.6107834666666667</v>
      </c>
      <c r="AL92" s="2">
        <v>8.7920947486689379E-3</v>
      </c>
      <c r="AM92" s="2">
        <v>2.7126207085349241E-2</v>
      </c>
      <c r="AN92" s="2">
        <v>0.73813099999999998</v>
      </c>
      <c r="AO92" s="2">
        <v>0</v>
      </c>
      <c r="AP92" s="2">
        <v>0</v>
      </c>
      <c r="AQ92" s="2">
        <v>0</v>
      </c>
      <c r="AR92" s="53">
        <v>0</v>
      </c>
      <c r="AS92" s="2">
        <v>0</v>
      </c>
      <c r="AT92" s="2">
        <v>0</v>
      </c>
      <c r="AU92" s="44">
        <v>0</v>
      </c>
      <c r="AV92" s="38">
        <v>17.826918161963015</v>
      </c>
      <c r="AW92" s="194">
        <f t="shared" si="8"/>
        <v>17.826918161963015</v>
      </c>
      <c r="AX92" s="71">
        <f t="shared" si="11"/>
        <v>-0.45731308640681689</v>
      </c>
    </row>
    <row r="93" spans="1:50" x14ac:dyDescent="0.25">
      <c r="A93">
        <f t="shared" si="9"/>
        <v>0</v>
      </c>
      <c r="B93" s="1" t="s">
        <v>216</v>
      </c>
      <c r="C93" s="1" t="s">
        <v>217</v>
      </c>
      <c r="D93" s="1">
        <v>37.541246999999998</v>
      </c>
      <c r="E93" s="2">
        <v>45.616797914617997</v>
      </c>
      <c r="F93" s="2">
        <v>0.21656982022699714</v>
      </c>
      <c r="G93" s="2">
        <v>-1.2435999999999999E-2</v>
      </c>
      <c r="H93" s="2">
        <v>0</v>
      </c>
      <c r="I93" s="2">
        <v>0</v>
      </c>
      <c r="J93" s="2">
        <v>1.3754000000000002E-2</v>
      </c>
      <c r="K93" s="2">
        <v>8.5470000000000008E-3</v>
      </c>
      <c r="L93" s="2">
        <v>7.8549999999999991E-3</v>
      </c>
      <c r="M93" s="2">
        <v>0</v>
      </c>
      <c r="N93" s="2">
        <v>1.2712535533333331</v>
      </c>
      <c r="O93" s="2">
        <v>6.8122268930195337E-2</v>
      </c>
      <c r="P93" s="2">
        <v>9.3147816377938578E-2</v>
      </c>
      <c r="Q93" s="2">
        <v>0.79909799999999997</v>
      </c>
      <c r="R93" s="2">
        <v>0</v>
      </c>
      <c r="S93" s="2">
        <v>0</v>
      </c>
      <c r="T93" s="2">
        <v>0</v>
      </c>
      <c r="U93" s="2">
        <v>9.0515999999999999E-2</v>
      </c>
      <c r="V93" s="2">
        <v>7.1840000000000002</v>
      </c>
      <c r="W93" s="2">
        <v>0.582453</v>
      </c>
      <c r="X93" s="2">
        <v>3.4647739999999998</v>
      </c>
      <c r="Y93" s="3">
        <v>96.945699373486462</v>
      </c>
      <c r="Z93" s="227">
        <f t="shared" si="10"/>
        <v>86.296925373486459</v>
      </c>
      <c r="AA93" s="3"/>
      <c r="AB93" s="43">
        <v>37.739464343428502</v>
      </c>
      <c r="AC93" s="2">
        <v>38.728268753081004</v>
      </c>
      <c r="AD93" s="2">
        <v>0.30319774831800161</v>
      </c>
      <c r="AE93" s="2">
        <v>-1.2435999999999999E-2</v>
      </c>
      <c r="AF93" s="2">
        <v>0</v>
      </c>
      <c r="AG93" s="2">
        <v>0</v>
      </c>
      <c r="AH93" s="2">
        <v>9.1693333333333349E-3</v>
      </c>
      <c r="AI93" s="2">
        <v>0</v>
      </c>
      <c r="AJ93" s="2">
        <v>0.44020100000000001</v>
      </c>
      <c r="AK93" s="2">
        <v>1.8129581577777776</v>
      </c>
      <c r="AL93" s="2">
        <v>6.675176557647175E-2</v>
      </c>
      <c r="AM93" s="2">
        <v>3.0859939660460661E-2</v>
      </c>
      <c r="AN93" s="2">
        <v>0.73313200000000001</v>
      </c>
      <c r="AO93" s="2">
        <v>0</v>
      </c>
      <c r="AP93" s="2">
        <v>0</v>
      </c>
      <c r="AQ93" s="2">
        <v>6.7514000000000005E-2</v>
      </c>
      <c r="AR93" s="54">
        <v>7.1840000000000002</v>
      </c>
      <c r="AS93" s="2">
        <v>0.582453</v>
      </c>
      <c r="AT93" s="2">
        <v>7.1749999999999998</v>
      </c>
      <c r="AU93" s="44">
        <v>0</v>
      </c>
      <c r="AV93" s="38">
        <v>94.860534041175541</v>
      </c>
      <c r="AW93" s="194">
        <f t="shared" si="8"/>
        <v>80.501534041175546</v>
      </c>
      <c r="AX93" s="71">
        <f t="shared" si="11"/>
        <v>-5.7953913323109134</v>
      </c>
    </row>
    <row r="94" spans="1:50" x14ac:dyDescent="0.25">
      <c r="A94">
        <f t="shared" si="9"/>
        <v>0</v>
      </c>
      <c r="B94" s="1" t="s">
        <v>218</v>
      </c>
      <c r="C94" s="1" t="s">
        <v>219</v>
      </c>
      <c r="D94" s="1">
        <v>5.2697690000000001</v>
      </c>
      <c r="E94" s="2">
        <v>5.2476137854589995</v>
      </c>
      <c r="F94" s="2">
        <v>2.5677202604000457E-2</v>
      </c>
      <c r="G94" s="2">
        <v>-0.10948099999999999</v>
      </c>
      <c r="H94" s="2">
        <v>0</v>
      </c>
      <c r="I94" s="2">
        <v>0</v>
      </c>
      <c r="J94" s="2">
        <v>0</v>
      </c>
      <c r="K94" s="2">
        <v>8.5470000000000008E-3</v>
      </c>
      <c r="L94" s="2">
        <v>7.8549999999999991E-3</v>
      </c>
      <c r="M94" s="2">
        <v>0</v>
      </c>
      <c r="N94" s="2">
        <v>1.9390209217777779</v>
      </c>
      <c r="O94" s="2">
        <v>8.1554448459568406E-3</v>
      </c>
      <c r="P94" s="2">
        <v>7.6345205298664079E-2</v>
      </c>
      <c r="Q94" s="2">
        <v>0.51261699999999999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3">
        <v>12.986119559985395</v>
      </c>
      <c r="Z94" s="227">
        <f t="shared" si="10"/>
        <v>12.986119559985395</v>
      </c>
      <c r="AA94" s="3"/>
      <c r="AB94" s="43">
        <v>5.3272849596196981</v>
      </c>
      <c r="AC94" s="2">
        <v>4.4375323081400007</v>
      </c>
      <c r="AD94" s="2">
        <v>3.5948083646000363E-2</v>
      </c>
      <c r="AE94" s="2">
        <v>-0.10948099999999999</v>
      </c>
      <c r="AF94" s="2">
        <v>0</v>
      </c>
      <c r="AG94" s="2">
        <v>0</v>
      </c>
      <c r="AH94" s="2">
        <v>0</v>
      </c>
      <c r="AI94" s="2">
        <v>0</v>
      </c>
      <c r="AJ94" s="2">
        <v>5.9284000000000003E-2</v>
      </c>
      <c r="AK94" s="2">
        <v>2.6563272524444446</v>
      </c>
      <c r="AL94" s="2">
        <v>7.9913712663767962E-3</v>
      </c>
      <c r="AM94" s="2">
        <v>2.2162696771409713E-2</v>
      </c>
      <c r="AN94" s="2">
        <v>0.47157500000000002</v>
      </c>
      <c r="AO94" s="2">
        <v>0</v>
      </c>
      <c r="AP94" s="2">
        <v>0</v>
      </c>
      <c r="AQ94" s="2">
        <v>0</v>
      </c>
      <c r="AR94" s="53">
        <v>0</v>
      </c>
      <c r="AS94" s="2">
        <v>0</v>
      </c>
      <c r="AT94" s="2">
        <v>0</v>
      </c>
      <c r="AU94" s="44">
        <v>0</v>
      </c>
      <c r="AV94" s="38">
        <v>12.90862467188793</v>
      </c>
      <c r="AW94" s="194">
        <f t="shared" si="8"/>
        <v>12.90862467188793</v>
      </c>
      <c r="AX94" s="71">
        <f t="shared" si="11"/>
        <v>-7.749488809746552E-2</v>
      </c>
    </row>
    <row r="95" spans="1:50" x14ac:dyDescent="0.25">
      <c r="A95">
        <f t="shared" si="9"/>
        <v>0</v>
      </c>
      <c r="B95" s="1" t="s">
        <v>220</v>
      </c>
      <c r="C95" s="1" t="s">
        <v>221</v>
      </c>
      <c r="D95" s="1">
        <v>3.8008692800000001</v>
      </c>
      <c r="E95" s="2">
        <v>4.0225728036620003</v>
      </c>
      <c r="F95" s="2">
        <v>2.0023047626000365E-2</v>
      </c>
      <c r="G95" s="2">
        <v>-0.122117</v>
      </c>
      <c r="H95" s="2">
        <v>0</v>
      </c>
      <c r="I95" s="2">
        <v>0</v>
      </c>
      <c r="J95" s="2">
        <v>0</v>
      </c>
      <c r="K95" s="2">
        <v>8.5470000000000008E-3</v>
      </c>
      <c r="L95" s="2">
        <v>7.8549999999999991E-3</v>
      </c>
      <c r="M95" s="2">
        <v>0</v>
      </c>
      <c r="N95" s="2">
        <v>0.73315916177777785</v>
      </c>
      <c r="O95" s="2">
        <v>6.3286667007963066E-3</v>
      </c>
      <c r="P95" s="2">
        <v>6.4296318171237168E-2</v>
      </c>
      <c r="Q95" s="2">
        <v>0.30968200000000001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3">
        <v>8.8512162779378123</v>
      </c>
      <c r="Z95" s="227">
        <f t="shared" si="10"/>
        <v>8.8512162779378123</v>
      </c>
      <c r="AA95" s="3"/>
      <c r="AB95" s="43">
        <v>3.82634886643417</v>
      </c>
      <c r="AC95" s="2">
        <v>3.3947504159690003</v>
      </c>
      <c r="AD95" s="2">
        <v>2.8032266676000086E-2</v>
      </c>
      <c r="AE95" s="2">
        <v>-0.122117</v>
      </c>
      <c r="AF95" s="2">
        <v>0</v>
      </c>
      <c r="AG95" s="2">
        <v>0</v>
      </c>
      <c r="AH95" s="2">
        <v>0</v>
      </c>
      <c r="AI95" s="2">
        <v>0</v>
      </c>
      <c r="AJ95" s="2">
        <v>4.1539E-2</v>
      </c>
      <c r="AK95" s="2">
        <v>1.2250980915555556</v>
      </c>
      <c r="AL95" s="2">
        <v>6.2013447681265677E-3</v>
      </c>
      <c r="AM95" s="2">
        <v>1.5438173854268626E-2</v>
      </c>
      <c r="AN95" s="2">
        <v>0.269814</v>
      </c>
      <c r="AO95" s="2">
        <v>0</v>
      </c>
      <c r="AP95" s="2">
        <v>0</v>
      </c>
      <c r="AQ95" s="2">
        <v>0</v>
      </c>
      <c r="AR95" s="53">
        <v>0</v>
      </c>
      <c r="AS95" s="2">
        <v>0</v>
      </c>
      <c r="AT95" s="2">
        <v>0</v>
      </c>
      <c r="AU95" s="44">
        <v>0</v>
      </c>
      <c r="AV95" s="38">
        <v>8.6851051592571213</v>
      </c>
      <c r="AW95" s="194">
        <f t="shared" si="8"/>
        <v>8.6851051592571213</v>
      </c>
      <c r="AX95" s="71">
        <f t="shared" si="11"/>
        <v>-0.16611111868069095</v>
      </c>
    </row>
    <row r="96" spans="1:50" x14ac:dyDescent="0.25">
      <c r="A96">
        <f t="shared" si="9"/>
        <v>1</v>
      </c>
      <c r="B96" s="1" t="s">
        <v>222</v>
      </c>
      <c r="C96" s="1" t="s">
        <v>223</v>
      </c>
      <c r="D96" s="1">
        <v>72.770013000000006</v>
      </c>
      <c r="E96" s="2">
        <v>114.678712011353</v>
      </c>
      <c r="F96" s="2">
        <v>0.54571092147499323</v>
      </c>
      <c r="G96" s="2">
        <v>0</v>
      </c>
      <c r="H96" s="2">
        <v>0</v>
      </c>
      <c r="I96" s="2">
        <v>0</v>
      </c>
      <c r="J96" s="2">
        <v>5.1240000000000008E-2</v>
      </c>
      <c r="K96" s="2">
        <v>8.5470000000000008E-3</v>
      </c>
      <c r="L96" s="2">
        <v>7.8549999999999991E-3</v>
      </c>
      <c r="M96" s="2">
        <v>0</v>
      </c>
      <c r="N96" s="2">
        <v>3.3101609666666669</v>
      </c>
      <c r="O96" s="2">
        <v>0.17165395488585708</v>
      </c>
      <c r="P96" s="2">
        <v>0.15129343738382914</v>
      </c>
      <c r="Q96" s="2">
        <v>1.711576</v>
      </c>
      <c r="R96" s="2">
        <v>0</v>
      </c>
      <c r="S96" s="2">
        <v>0</v>
      </c>
      <c r="T96" s="2">
        <v>0</v>
      </c>
      <c r="U96" s="2">
        <v>0.20744099999999999</v>
      </c>
      <c r="V96" s="2">
        <v>14.484</v>
      </c>
      <c r="W96" s="2">
        <v>1.284904</v>
      </c>
      <c r="X96" s="2">
        <v>7.8022970000000003</v>
      </c>
      <c r="Y96" s="3">
        <v>217.18540429176443</v>
      </c>
      <c r="Z96" s="227">
        <f t="shared" si="10"/>
        <v>194.89910729176441</v>
      </c>
      <c r="AA96" s="3"/>
      <c r="AB96" s="43">
        <v>72.790607828558507</v>
      </c>
      <c r="AC96" s="2">
        <v>97.318010106811997</v>
      </c>
      <c r="AD96" s="2">
        <v>0.763995290064998</v>
      </c>
      <c r="AE96" s="2">
        <v>0</v>
      </c>
      <c r="AF96" s="2">
        <v>0</v>
      </c>
      <c r="AG96" s="2">
        <v>0</v>
      </c>
      <c r="AH96" s="2">
        <v>3.4160000000000003E-2</v>
      </c>
      <c r="AI96" s="2">
        <v>0</v>
      </c>
      <c r="AJ96" s="2">
        <v>0.81965200000000005</v>
      </c>
      <c r="AK96" s="2">
        <v>3.7730803955555556</v>
      </c>
      <c r="AL96" s="2">
        <v>0.16820057136611488</v>
      </c>
      <c r="AM96" s="2">
        <v>6.2334928860220983E-2</v>
      </c>
      <c r="AN96" s="2">
        <v>1.569734</v>
      </c>
      <c r="AO96" s="2">
        <v>0</v>
      </c>
      <c r="AP96" s="2">
        <v>0</v>
      </c>
      <c r="AQ96" s="2">
        <v>0.154727</v>
      </c>
      <c r="AR96" s="53">
        <v>15.71</v>
      </c>
      <c r="AS96" s="2">
        <v>1.284904</v>
      </c>
      <c r="AT96" s="2">
        <v>15.866</v>
      </c>
      <c r="AU96" s="44">
        <v>0</v>
      </c>
      <c r="AV96" s="38">
        <v>210.31540612121745</v>
      </c>
      <c r="AW96" s="194">
        <f t="shared" si="8"/>
        <v>178.73940612121746</v>
      </c>
      <c r="AX96" s="71">
        <f t="shared" si="11"/>
        <v>-16.159701170546953</v>
      </c>
    </row>
    <row r="97" spans="1:50" x14ac:dyDescent="0.25">
      <c r="A97">
        <f t="shared" si="9"/>
        <v>0</v>
      </c>
      <c r="B97" s="1" t="s">
        <v>224</v>
      </c>
      <c r="C97" s="1" t="s">
        <v>225</v>
      </c>
      <c r="D97" s="1">
        <v>253.75282200000001</v>
      </c>
      <c r="E97" s="2">
        <v>228.57906342644398</v>
      </c>
      <c r="F97" s="2">
        <v>1.0671583030169904</v>
      </c>
      <c r="G97" s="2">
        <v>0</v>
      </c>
      <c r="H97" s="2">
        <v>0</v>
      </c>
      <c r="I97" s="2">
        <v>0</v>
      </c>
      <c r="J97" s="2">
        <v>0.207562</v>
      </c>
      <c r="K97" s="2">
        <v>8.5470000000000008E-3</v>
      </c>
      <c r="L97" s="2">
        <v>0</v>
      </c>
      <c r="M97" s="2">
        <v>0</v>
      </c>
      <c r="N97" s="2">
        <v>1.7156238962222221</v>
      </c>
      <c r="O97" s="2">
        <v>0.33950011282984222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0.65512199999999998</v>
      </c>
      <c r="V97" s="2">
        <v>35.651000000000003</v>
      </c>
      <c r="W97" s="2">
        <v>4.446663</v>
      </c>
      <c r="X97" s="2">
        <v>25.128315000000001</v>
      </c>
      <c r="Y97" s="3">
        <v>551.551376738513</v>
      </c>
      <c r="Z97" s="227">
        <f t="shared" si="10"/>
        <v>490.77206173851295</v>
      </c>
      <c r="AA97" s="3"/>
      <c r="AB97" s="43">
        <v>255.75145199359969</v>
      </c>
      <c r="AC97" s="2">
        <v>195.68814059179999</v>
      </c>
      <c r="AD97" s="2">
        <v>1.4940216242239923</v>
      </c>
      <c r="AE97" s="2">
        <v>0</v>
      </c>
      <c r="AF97" s="2">
        <v>0</v>
      </c>
      <c r="AG97" s="2">
        <v>0</v>
      </c>
      <c r="AH97" s="2">
        <v>0.13837466666666665</v>
      </c>
      <c r="AI97" s="2">
        <v>0</v>
      </c>
      <c r="AJ97" s="2">
        <v>2.9396260000000001</v>
      </c>
      <c r="AK97" s="2">
        <v>2.2242881557777774</v>
      </c>
      <c r="AL97" s="2">
        <v>0.33266995214186496</v>
      </c>
      <c r="AM97" s="2">
        <v>0</v>
      </c>
      <c r="AN97" s="2">
        <v>0</v>
      </c>
      <c r="AO97" s="2">
        <v>0</v>
      </c>
      <c r="AP97" s="2">
        <v>0</v>
      </c>
      <c r="AQ97" s="2">
        <v>0.60878600000000005</v>
      </c>
      <c r="AR97" s="53">
        <v>35.561999999999998</v>
      </c>
      <c r="AS97" s="2">
        <v>4.446663</v>
      </c>
      <c r="AT97" s="2">
        <v>52.143000000000001</v>
      </c>
      <c r="AU97" s="44">
        <v>0</v>
      </c>
      <c r="AV97" s="38">
        <v>551.32902198421004</v>
      </c>
      <c r="AW97" s="194">
        <f t="shared" si="8"/>
        <v>463.62402198421</v>
      </c>
      <c r="AX97" s="71">
        <f t="shared" si="11"/>
        <v>-27.148039754302943</v>
      </c>
    </row>
    <row r="98" spans="1:50" x14ac:dyDescent="0.25">
      <c r="A98">
        <f t="shared" si="9"/>
        <v>0</v>
      </c>
      <c r="B98" s="1" t="s">
        <v>226</v>
      </c>
      <c r="C98" s="1" t="s">
        <v>227</v>
      </c>
      <c r="D98" s="1">
        <v>5.284764</v>
      </c>
      <c r="E98" s="2">
        <v>3.352996648025</v>
      </c>
      <c r="F98" s="2">
        <v>1.5837062667999884E-2</v>
      </c>
      <c r="G98" s="2">
        <v>-9.5520999999999995E-2</v>
      </c>
      <c r="H98" s="2">
        <v>0</v>
      </c>
      <c r="I98" s="2">
        <v>0</v>
      </c>
      <c r="J98" s="2">
        <v>0</v>
      </c>
      <c r="K98" s="2">
        <v>8.5470000000000008E-3</v>
      </c>
      <c r="L98" s="2">
        <v>7.8549999999999991E-3</v>
      </c>
      <c r="M98" s="2">
        <v>0</v>
      </c>
      <c r="N98" s="2">
        <v>0.69577469599999997</v>
      </c>
      <c r="O98" s="2">
        <v>5.1109932581054392E-3</v>
      </c>
      <c r="P98" s="2">
        <v>6.2049002278520456E-2</v>
      </c>
      <c r="Q98" s="2">
        <v>0.27799000000000001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3">
        <v>9.615403402229628</v>
      </c>
      <c r="Z98" s="227">
        <f t="shared" si="10"/>
        <v>9.615403402229628</v>
      </c>
      <c r="AA98" s="3"/>
      <c r="AB98" s="43">
        <v>5.3093504237169888</v>
      </c>
      <c r="AC98" s="2">
        <v>2.891007844767</v>
      </c>
      <c r="AD98" s="2">
        <v>2.2171887735000114E-2</v>
      </c>
      <c r="AE98" s="2">
        <v>-9.5520999999999995E-2</v>
      </c>
      <c r="AF98" s="2">
        <v>0</v>
      </c>
      <c r="AG98" s="2">
        <v>0</v>
      </c>
      <c r="AH98" s="2">
        <v>0</v>
      </c>
      <c r="AI98" s="2">
        <v>0</v>
      </c>
      <c r="AJ98" s="2">
        <v>5.7620999999999999E-2</v>
      </c>
      <c r="AK98" s="2">
        <v>0.86612805422222217</v>
      </c>
      <c r="AL98" s="2">
        <v>5.0081688291618029E-3</v>
      </c>
      <c r="AM98" s="2">
        <v>1.4039052008741976E-2</v>
      </c>
      <c r="AN98" s="2">
        <v>0.25218000000000002</v>
      </c>
      <c r="AO98" s="2">
        <v>0</v>
      </c>
      <c r="AP98" s="2">
        <v>0</v>
      </c>
      <c r="AQ98" s="2">
        <v>0</v>
      </c>
      <c r="AR98" s="53">
        <v>0</v>
      </c>
      <c r="AS98" s="2">
        <v>0</v>
      </c>
      <c r="AT98" s="2">
        <v>0</v>
      </c>
      <c r="AU98" s="44">
        <v>0</v>
      </c>
      <c r="AV98" s="38">
        <v>9.3219854312791153</v>
      </c>
      <c r="AW98" s="194">
        <f t="shared" si="8"/>
        <v>9.3219854312791153</v>
      </c>
      <c r="AX98" s="71">
        <f t="shared" si="11"/>
        <v>-0.2934179709505127</v>
      </c>
    </row>
    <row r="99" spans="1:50" x14ac:dyDescent="0.25">
      <c r="A99">
        <f t="shared" si="9"/>
        <v>0</v>
      </c>
      <c r="B99" s="1" t="s">
        <v>228</v>
      </c>
      <c r="C99" s="1" t="s">
        <v>229</v>
      </c>
      <c r="D99" s="1">
        <v>20.080369999999998</v>
      </c>
      <c r="E99" s="2">
        <v>18.363726160091002</v>
      </c>
      <c r="F99" s="2">
        <v>8.4930205406002698E-2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0.22329761820871785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3">
        <v>38.752323983705722</v>
      </c>
      <c r="Z99" s="227">
        <f t="shared" si="10"/>
        <v>38.752323983705722</v>
      </c>
      <c r="AA99" s="3"/>
      <c r="AB99" s="43">
        <v>20.206030479756638</v>
      </c>
      <c r="AC99" s="2">
        <v>16.763566868542</v>
      </c>
      <c r="AD99" s="2">
        <v>0.11890228756800014</v>
      </c>
      <c r="AE99" s="2">
        <v>0</v>
      </c>
      <c r="AF99" s="2">
        <v>0</v>
      </c>
      <c r="AG99" s="2">
        <v>0</v>
      </c>
      <c r="AH99" s="2">
        <v>0</v>
      </c>
      <c r="AI99" s="2">
        <v>0.2421723496733135</v>
      </c>
      <c r="AJ99" s="2">
        <v>0.231264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53">
        <v>0</v>
      </c>
      <c r="AS99" s="2">
        <v>0</v>
      </c>
      <c r="AT99" s="2">
        <v>0</v>
      </c>
      <c r="AU99" s="44">
        <v>0</v>
      </c>
      <c r="AV99" s="38">
        <v>37.561935985539947</v>
      </c>
      <c r="AW99" s="194">
        <f t="shared" si="8"/>
        <v>37.561935985539947</v>
      </c>
      <c r="AX99" s="71">
        <f t="shared" si="11"/>
        <v>-1.1903879981657752</v>
      </c>
    </row>
    <row r="100" spans="1:50" x14ac:dyDescent="0.25">
      <c r="A100">
        <f t="shared" si="9"/>
        <v>0</v>
      </c>
      <c r="B100" s="1" t="s">
        <v>230</v>
      </c>
      <c r="C100" s="1" t="s">
        <v>231</v>
      </c>
      <c r="D100" s="1">
        <v>305.92986500000001</v>
      </c>
      <c r="E100" s="2">
        <v>209.155258730485</v>
      </c>
      <c r="F100" s="2">
        <v>0.97049878611400719</v>
      </c>
      <c r="G100" s="2">
        <v>0</v>
      </c>
      <c r="H100" s="2">
        <v>4.4949999999999999E-3</v>
      </c>
      <c r="I100" s="2">
        <v>2.1382000000000002E-2</v>
      </c>
      <c r="J100" s="2">
        <v>0.34100100000000005</v>
      </c>
      <c r="K100" s="2">
        <v>8.5470000000000008E-3</v>
      </c>
      <c r="L100" s="2">
        <v>0</v>
      </c>
      <c r="M100" s="2">
        <v>0</v>
      </c>
      <c r="N100" s="2">
        <v>3.1339450313333335</v>
      </c>
      <c r="O100" s="2">
        <v>0.31076958465908505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0.64576900000000004</v>
      </c>
      <c r="V100" s="2">
        <v>22.06</v>
      </c>
      <c r="W100" s="2">
        <v>5.5068979999999996</v>
      </c>
      <c r="X100" s="2">
        <v>24.494146000000001</v>
      </c>
      <c r="Y100" s="3">
        <v>572.5825751325915</v>
      </c>
      <c r="Z100" s="227">
        <f t="shared" si="10"/>
        <v>526.02842913259155</v>
      </c>
      <c r="AA100" s="3"/>
      <c r="AB100" s="43">
        <v>308.17832855374809</v>
      </c>
      <c r="AC100" s="2">
        <v>179.78869826754399</v>
      </c>
      <c r="AD100" s="2">
        <v>1.3586983005599975</v>
      </c>
      <c r="AE100" s="2">
        <v>0</v>
      </c>
      <c r="AF100" s="2">
        <v>4.4949999999999999E-3</v>
      </c>
      <c r="AG100" s="2">
        <v>2.1382000000000002E-2</v>
      </c>
      <c r="AH100" s="2">
        <v>0.22733400000000004</v>
      </c>
      <c r="AI100" s="2">
        <v>0</v>
      </c>
      <c r="AJ100" s="2">
        <v>3.4123600000000001</v>
      </c>
      <c r="AK100" s="2">
        <v>4.2637302019999996</v>
      </c>
      <c r="AL100" s="2">
        <v>0.30451743298094597</v>
      </c>
      <c r="AM100" s="2">
        <v>0</v>
      </c>
      <c r="AN100" s="2">
        <v>0</v>
      </c>
      <c r="AO100" s="2">
        <v>0</v>
      </c>
      <c r="AP100" s="2">
        <v>0</v>
      </c>
      <c r="AQ100" s="2">
        <v>0.81824600000000003</v>
      </c>
      <c r="AR100" s="53">
        <v>22.06</v>
      </c>
      <c r="AS100" s="2">
        <v>5.5068979999999996</v>
      </c>
      <c r="AT100" s="2">
        <v>50.247999999999998</v>
      </c>
      <c r="AU100" s="44">
        <v>0</v>
      </c>
      <c r="AV100" s="38">
        <v>576.19268775683292</v>
      </c>
      <c r="AW100" s="194">
        <f t="shared" si="8"/>
        <v>503.88468775683288</v>
      </c>
      <c r="AX100" s="71">
        <f t="shared" si="11"/>
        <v>-22.14374137575868</v>
      </c>
    </row>
    <row r="101" spans="1:50" x14ac:dyDescent="0.25">
      <c r="A101">
        <f t="shared" si="9"/>
        <v>0</v>
      </c>
      <c r="B101" s="1" t="s">
        <v>232</v>
      </c>
      <c r="C101" s="1" t="s">
        <v>233</v>
      </c>
      <c r="D101" s="1">
        <v>42.962580000000003</v>
      </c>
      <c r="E101" s="2">
        <v>32.229914706339002</v>
      </c>
      <c r="F101" s="2">
        <v>0.15060747056699916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1.8440626273355023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3">
        <v>77.187164804241505</v>
      </c>
      <c r="Z101" s="227">
        <f t="shared" si="10"/>
        <v>77.187164804241505</v>
      </c>
      <c r="AA101" s="3"/>
      <c r="AB101" s="43">
        <v>43.306839657466085</v>
      </c>
      <c r="AC101" s="2">
        <v>29.422202632782</v>
      </c>
      <c r="AD101" s="2">
        <v>0.21085045879399963</v>
      </c>
      <c r="AE101" s="2">
        <v>0</v>
      </c>
      <c r="AF101" s="2">
        <v>0</v>
      </c>
      <c r="AG101" s="2">
        <v>0</v>
      </c>
      <c r="AH101" s="2">
        <v>0</v>
      </c>
      <c r="AI101" s="2">
        <v>1.8214624284762897</v>
      </c>
      <c r="AJ101" s="2">
        <v>0.48855700000000002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53">
        <v>0</v>
      </c>
      <c r="AS101" s="2">
        <v>0</v>
      </c>
      <c r="AT101" s="2">
        <v>0</v>
      </c>
      <c r="AU101" s="44">
        <v>0</v>
      </c>
      <c r="AV101" s="38">
        <v>75.249912177518382</v>
      </c>
      <c r="AW101" s="194">
        <f t="shared" si="8"/>
        <v>75.249912177518382</v>
      </c>
      <c r="AX101" s="71">
        <f t="shared" si="11"/>
        <v>-1.9372526267231223</v>
      </c>
    </row>
    <row r="102" spans="1:50" x14ac:dyDescent="0.25">
      <c r="A102">
        <f t="shared" si="9"/>
        <v>1</v>
      </c>
      <c r="B102" s="1" t="s">
        <v>234</v>
      </c>
      <c r="C102" s="1" t="s">
        <v>235</v>
      </c>
      <c r="D102" s="1">
        <v>83.415952000000004</v>
      </c>
      <c r="E102" s="2">
        <v>152.55336511609701</v>
      </c>
      <c r="F102" s="2">
        <v>0.72199846953701974</v>
      </c>
      <c r="G102" s="2">
        <v>-0.34549800000000003</v>
      </c>
      <c r="H102" s="2">
        <v>0</v>
      </c>
      <c r="I102" s="2">
        <v>0</v>
      </c>
      <c r="J102" s="2">
        <v>0.10763800000000001</v>
      </c>
      <c r="K102" s="2">
        <v>8.5470000000000008E-3</v>
      </c>
      <c r="L102" s="2">
        <v>7.8549999999999991E-3</v>
      </c>
      <c r="M102" s="2">
        <v>0</v>
      </c>
      <c r="N102" s="2">
        <v>2.4301894766666665</v>
      </c>
      <c r="O102" s="2">
        <v>0.22842334886639723</v>
      </c>
      <c r="P102" s="2">
        <v>0.16848817082433404</v>
      </c>
      <c r="Q102" s="2">
        <v>2.3298610000000002</v>
      </c>
      <c r="R102" s="2">
        <v>0</v>
      </c>
      <c r="S102" s="2">
        <v>0</v>
      </c>
      <c r="T102" s="2">
        <v>0</v>
      </c>
      <c r="U102" s="2">
        <v>0.27269599999999999</v>
      </c>
      <c r="V102" s="2">
        <v>20.198</v>
      </c>
      <c r="W102" s="2">
        <v>1.5357099999999999</v>
      </c>
      <c r="X102" s="2">
        <v>10.549099999999999</v>
      </c>
      <c r="Y102" s="3">
        <v>274.18232558199145</v>
      </c>
      <c r="Z102" s="227">
        <f t="shared" si="10"/>
        <v>243.43522558199143</v>
      </c>
      <c r="AA102" s="3"/>
      <c r="AB102" s="43">
        <v>84.307822576091709</v>
      </c>
      <c r="AC102" s="2">
        <v>130.255075763679</v>
      </c>
      <c r="AD102" s="2">
        <v>1.010797857351005</v>
      </c>
      <c r="AE102" s="2">
        <v>-0.34549800000000003</v>
      </c>
      <c r="AF102" s="2">
        <v>0</v>
      </c>
      <c r="AG102" s="2">
        <v>0</v>
      </c>
      <c r="AH102" s="2">
        <v>7.1758666666666679E-2</v>
      </c>
      <c r="AI102" s="2">
        <v>0</v>
      </c>
      <c r="AJ102" s="2">
        <v>1.0120750000000001</v>
      </c>
      <c r="AK102" s="2">
        <v>3.4785645877777776</v>
      </c>
      <c r="AL102" s="2">
        <v>0.22382786238882618</v>
      </c>
      <c r="AM102" s="2">
        <v>7.0513548613673857E-2</v>
      </c>
      <c r="AN102" s="2">
        <v>2.050278</v>
      </c>
      <c r="AO102" s="2">
        <v>0</v>
      </c>
      <c r="AP102" s="2">
        <v>0</v>
      </c>
      <c r="AQ102" s="2">
        <v>0.57993700000000004</v>
      </c>
      <c r="AR102" s="53">
        <v>20.198</v>
      </c>
      <c r="AS102" s="2">
        <v>1.5357099999999999</v>
      </c>
      <c r="AT102" s="2">
        <v>22.077999999999999</v>
      </c>
      <c r="AU102" s="44">
        <v>0</v>
      </c>
      <c r="AV102" s="38">
        <v>266.52686286256863</v>
      </c>
      <c r="AW102" s="194">
        <f t="shared" si="8"/>
        <v>224.25086286256862</v>
      </c>
      <c r="AX102" s="71">
        <f t="shared" si="11"/>
        <v>-19.184362719422808</v>
      </c>
    </row>
    <row r="103" spans="1:50" x14ac:dyDescent="0.25">
      <c r="A103">
        <f t="shared" si="9"/>
        <v>0</v>
      </c>
      <c r="B103" s="1" t="s">
        <v>236</v>
      </c>
      <c r="C103" s="1" t="s">
        <v>237</v>
      </c>
      <c r="D103" s="1">
        <v>190.27999856</v>
      </c>
      <c r="E103" s="2">
        <v>82.327964227080997</v>
      </c>
      <c r="F103" s="2">
        <v>0.37910064184699954</v>
      </c>
      <c r="G103" s="2">
        <v>0</v>
      </c>
      <c r="H103" s="2">
        <v>0</v>
      </c>
      <c r="I103" s="2">
        <v>0.112118</v>
      </c>
      <c r="J103" s="2">
        <v>0.15299300000000002</v>
      </c>
      <c r="K103" s="2">
        <v>8.5470000000000008E-3</v>
      </c>
      <c r="L103" s="2">
        <v>0</v>
      </c>
      <c r="M103" s="2">
        <v>0</v>
      </c>
      <c r="N103" s="2">
        <v>1.2640047026666668</v>
      </c>
      <c r="O103" s="2">
        <v>0.12223517919947317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0.34951100000000002</v>
      </c>
      <c r="V103" s="2">
        <v>12.888999999999999</v>
      </c>
      <c r="W103" s="2">
        <v>3.2806989999999998</v>
      </c>
      <c r="X103" s="2">
        <v>13.298341000000001</v>
      </c>
      <c r="Y103" s="3">
        <v>304.46451231079419</v>
      </c>
      <c r="Z103" s="227">
        <f t="shared" si="10"/>
        <v>278.27717131079419</v>
      </c>
      <c r="AA103" s="3"/>
      <c r="AB103" s="43">
        <v>191.41353070643402</v>
      </c>
      <c r="AC103" s="2">
        <v>70.731892031577999</v>
      </c>
      <c r="AD103" s="2">
        <v>0.53074089858599749</v>
      </c>
      <c r="AE103" s="2">
        <v>0</v>
      </c>
      <c r="AF103" s="2">
        <v>0</v>
      </c>
      <c r="AG103" s="2">
        <v>0.112118</v>
      </c>
      <c r="AH103" s="2">
        <v>0.10199533333333335</v>
      </c>
      <c r="AI103" s="2">
        <v>0</v>
      </c>
      <c r="AJ103" s="2">
        <v>2.1154959999999998</v>
      </c>
      <c r="AK103" s="2">
        <v>1.6457601466666669</v>
      </c>
      <c r="AL103" s="2">
        <v>0.11977601678949028</v>
      </c>
      <c r="AM103" s="2">
        <v>0</v>
      </c>
      <c r="AN103" s="2">
        <v>0</v>
      </c>
      <c r="AO103" s="2">
        <v>0</v>
      </c>
      <c r="AP103" s="2">
        <v>0</v>
      </c>
      <c r="AQ103" s="2">
        <v>0.34116800000000003</v>
      </c>
      <c r="AR103" s="53">
        <v>12.888999999999999</v>
      </c>
      <c r="AS103" s="2">
        <v>3.2806989999999998</v>
      </c>
      <c r="AT103" s="2">
        <v>27.367999999999999</v>
      </c>
      <c r="AU103" s="44">
        <v>0</v>
      </c>
      <c r="AV103" s="38">
        <v>310.6501761333875</v>
      </c>
      <c r="AW103" s="194">
        <f t="shared" si="8"/>
        <v>270.3931761333875</v>
      </c>
      <c r="AX103" s="71">
        <f t="shared" si="11"/>
        <v>-7.883995177406689</v>
      </c>
    </row>
    <row r="104" spans="1:50" x14ac:dyDescent="0.25">
      <c r="A104">
        <f t="shared" si="9"/>
        <v>0</v>
      </c>
      <c r="B104" s="1" t="s">
        <v>238</v>
      </c>
      <c r="C104" s="1" t="s">
        <v>239</v>
      </c>
      <c r="D104" s="1">
        <v>18.082091780000003</v>
      </c>
      <c r="E104" s="2">
        <v>11.554535883779</v>
      </c>
      <c r="F104" s="2">
        <v>5.4096932279998435E-2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0.24762890405119173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3">
        <v>29.938353500110189</v>
      </c>
      <c r="Z104" s="227">
        <f t="shared" si="10"/>
        <v>29.938353500110189</v>
      </c>
      <c r="AA104" s="3"/>
      <c r="AB104" s="43">
        <v>18.224850160976512</v>
      </c>
      <c r="AC104" s="2">
        <v>10.542588931949</v>
      </c>
      <c r="AD104" s="2">
        <v>7.5735705192999908E-2</v>
      </c>
      <c r="AE104" s="2">
        <v>0</v>
      </c>
      <c r="AF104" s="2">
        <v>0</v>
      </c>
      <c r="AG104" s="2">
        <v>0</v>
      </c>
      <c r="AH104" s="2">
        <v>0</v>
      </c>
      <c r="AI104" s="2">
        <v>0.27212497293258664</v>
      </c>
      <c r="AJ104" s="2">
        <v>0.204374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53">
        <v>0</v>
      </c>
      <c r="AS104" s="2">
        <v>0</v>
      </c>
      <c r="AT104" s="2">
        <v>0</v>
      </c>
      <c r="AU104" s="44">
        <v>0</v>
      </c>
      <c r="AV104" s="38">
        <v>29.319673771051104</v>
      </c>
      <c r="AW104" s="194">
        <f t="shared" si="8"/>
        <v>29.319673771051104</v>
      </c>
      <c r="AX104" s="71">
        <f t="shared" si="11"/>
        <v>-0.6186797290590853</v>
      </c>
    </row>
    <row r="105" spans="1:50" x14ac:dyDescent="0.25">
      <c r="A105">
        <f t="shared" si="9"/>
        <v>0</v>
      </c>
      <c r="B105" s="1" t="s">
        <v>240</v>
      </c>
      <c r="C105" s="1" t="s">
        <v>241</v>
      </c>
      <c r="D105" s="1">
        <v>5.8739499999999998</v>
      </c>
      <c r="E105" s="2">
        <v>7.0668471535130006</v>
      </c>
      <c r="F105" s="2">
        <v>3.5028602487999945E-2</v>
      </c>
      <c r="G105" s="2">
        <v>-0.28460999999999997</v>
      </c>
      <c r="H105" s="2">
        <v>0</v>
      </c>
      <c r="I105" s="2">
        <v>0</v>
      </c>
      <c r="J105" s="2">
        <v>0</v>
      </c>
      <c r="K105" s="2">
        <v>8.5470000000000008E-3</v>
      </c>
      <c r="L105" s="2">
        <v>7.8549999999999991E-3</v>
      </c>
      <c r="M105" s="2">
        <v>0</v>
      </c>
      <c r="N105" s="2">
        <v>1.2958969111111112</v>
      </c>
      <c r="O105" s="2">
        <v>1.1018284433441035E-2</v>
      </c>
      <c r="P105" s="2">
        <v>8.8543677286552019E-2</v>
      </c>
      <c r="Q105" s="2">
        <v>0.74265099999999995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3">
        <v>14.845727628832101</v>
      </c>
      <c r="Z105" s="227">
        <f t="shared" si="10"/>
        <v>14.845727628832101</v>
      </c>
      <c r="AA105" s="3"/>
      <c r="AB105" s="43">
        <v>5.9102035393631995</v>
      </c>
      <c r="AC105" s="2">
        <v>5.9602162117640001</v>
      </c>
      <c r="AD105" s="2">
        <v>4.9040043482999784E-2</v>
      </c>
      <c r="AE105" s="2">
        <v>-0.28460999999999997</v>
      </c>
      <c r="AF105" s="2">
        <v>0</v>
      </c>
      <c r="AG105" s="2">
        <v>0</v>
      </c>
      <c r="AH105" s="2">
        <v>0</v>
      </c>
      <c r="AI105" s="2">
        <v>0</v>
      </c>
      <c r="AJ105" s="2">
        <v>6.9185999999999998E-2</v>
      </c>
      <c r="AK105" s="2">
        <v>1.5705776666666664</v>
      </c>
      <c r="AL105" s="2">
        <v>1.0796615425560737E-2</v>
      </c>
      <c r="AM105" s="2">
        <v>2.8256263533656668E-2</v>
      </c>
      <c r="AN105" s="2">
        <v>0.69708899999999996</v>
      </c>
      <c r="AO105" s="2">
        <v>0</v>
      </c>
      <c r="AP105" s="2">
        <v>0</v>
      </c>
      <c r="AQ105" s="2">
        <v>0</v>
      </c>
      <c r="AR105" s="53">
        <v>0</v>
      </c>
      <c r="AS105" s="2">
        <v>0</v>
      </c>
      <c r="AT105" s="2">
        <v>0</v>
      </c>
      <c r="AU105" s="44">
        <v>0</v>
      </c>
      <c r="AV105" s="38">
        <v>14.010755340236082</v>
      </c>
      <c r="AW105" s="194">
        <f t="shared" si="8"/>
        <v>14.010755340236082</v>
      </c>
      <c r="AX105" s="71">
        <f t="shared" si="11"/>
        <v>-0.83497228859601869</v>
      </c>
    </row>
    <row r="106" spans="1:50" x14ac:dyDescent="0.25">
      <c r="A106">
        <f t="shared" si="9"/>
        <v>1</v>
      </c>
      <c r="B106" s="1" t="s">
        <v>242</v>
      </c>
      <c r="C106" s="1" t="s">
        <v>243</v>
      </c>
      <c r="D106" s="1">
        <v>94.629000000000005</v>
      </c>
      <c r="E106" s="2">
        <v>138.88648347224901</v>
      </c>
      <c r="F106" s="2">
        <v>0.65118518873098497</v>
      </c>
      <c r="G106" s="2">
        <v>0</v>
      </c>
      <c r="H106" s="2">
        <v>0</v>
      </c>
      <c r="I106" s="2">
        <v>0</v>
      </c>
      <c r="J106" s="2">
        <v>4.5859000000000011E-2</v>
      </c>
      <c r="K106" s="2">
        <v>8.5470000000000008E-3</v>
      </c>
      <c r="L106" s="2">
        <v>7.8549999999999991E-3</v>
      </c>
      <c r="M106" s="2">
        <v>0</v>
      </c>
      <c r="N106" s="2">
        <v>3.4228296677777781</v>
      </c>
      <c r="O106" s="2">
        <v>0.20637604687679018</v>
      </c>
      <c r="P106" s="2">
        <v>0.16593167184707869</v>
      </c>
      <c r="Q106" s="2">
        <v>1.8532489999999999</v>
      </c>
      <c r="R106" s="2">
        <v>3.6999999999999998E-2</v>
      </c>
      <c r="S106" s="2">
        <v>0</v>
      </c>
      <c r="T106" s="2">
        <v>0</v>
      </c>
      <c r="U106" s="2">
        <v>0.28204200000000001</v>
      </c>
      <c r="V106" s="2">
        <v>18.974</v>
      </c>
      <c r="W106" s="2">
        <v>1.81342</v>
      </c>
      <c r="X106" s="2">
        <v>10.397188999999999</v>
      </c>
      <c r="Y106" s="3">
        <v>271.3809670474817</v>
      </c>
      <c r="Z106" s="227">
        <f t="shared" si="10"/>
        <v>242.00977804748169</v>
      </c>
      <c r="AA106" s="3"/>
      <c r="AB106" s="43">
        <v>95.423680416083428</v>
      </c>
      <c r="AC106" s="2">
        <v>118.962356023252</v>
      </c>
      <c r="AD106" s="2">
        <v>0.91165926422400023</v>
      </c>
      <c r="AE106" s="2">
        <v>0</v>
      </c>
      <c r="AF106" s="2">
        <v>0</v>
      </c>
      <c r="AG106" s="2">
        <v>0</v>
      </c>
      <c r="AH106" s="2">
        <v>3.0572666666666675E-2</v>
      </c>
      <c r="AI106" s="2">
        <v>0</v>
      </c>
      <c r="AJ106" s="2">
        <v>1.1546320000000001</v>
      </c>
      <c r="AK106" s="2">
        <v>4.0984637188888895</v>
      </c>
      <c r="AL106" s="2">
        <v>0.20222411434702253</v>
      </c>
      <c r="AM106" s="2">
        <v>6.8378874305940363E-2</v>
      </c>
      <c r="AN106" s="2">
        <v>1.784076</v>
      </c>
      <c r="AO106" s="2">
        <v>0</v>
      </c>
      <c r="AP106" s="2">
        <v>0</v>
      </c>
      <c r="AQ106" s="2">
        <v>0.21037</v>
      </c>
      <c r="AR106" s="53">
        <v>18.974</v>
      </c>
      <c r="AS106" s="2">
        <v>1.81342</v>
      </c>
      <c r="AT106" s="2">
        <v>20.69</v>
      </c>
      <c r="AU106" s="44">
        <v>0</v>
      </c>
      <c r="AV106" s="38">
        <v>264.32383307776797</v>
      </c>
      <c r="AW106" s="194">
        <f t="shared" si="8"/>
        <v>224.65983307776798</v>
      </c>
      <c r="AX106" s="71">
        <f t="shared" si="11"/>
        <v>-17.349944969713704</v>
      </c>
    </row>
    <row r="107" spans="1:50" x14ac:dyDescent="0.25">
      <c r="A107">
        <f t="shared" si="9"/>
        <v>1</v>
      </c>
      <c r="B107" s="1" t="s">
        <v>244</v>
      </c>
      <c r="C107" s="1" t="s">
        <v>245</v>
      </c>
      <c r="D107" s="1">
        <v>168.84432799999999</v>
      </c>
      <c r="E107" s="2">
        <v>253.98503991700198</v>
      </c>
      <c r="F107" s="2">
        <v>1.2035522317900063</v>
      </c>
      <c r="G107" s="2">
        <v>-2.3323010000000002</v>
      </c>
      <c r="H107" s="2">
        <v>0</v>
      </c>
      <c r="I107" s="2">
        <v>1.3781E-2</v>
      </c>
      <c r="J107" s="2">
        <v>7.0475999999999983E-2</v>
      </c>
      <c r="K107" s="2">
        <v>8.5470000000000008E-3</v>
      </c>
      <c r="L107" s="2">
        <v>7.8549999999999991E-3</v>
      </c>
      <c r="M107" s="2">
        <v>0</v>
      </c>
      <c r="N107" s="2">
        <v>6.7829827911111105</v>
      </c>
      <c r="O107" s="2">
        <v>0.38133846692645673</v>
      </c>
      <c r="P107" s="2">
        <v>0.26741480683519386</v>
      </c>
      <c r="Q107" s="2">
        <v>4.0914270000000004</v>
      </c>
      <c r="R107" s="2">
        <v>0</v>
      </c>
      <c r="S107" s="2">
        <v>0</v>
      </c>
      <c r="T107" s="2">
        <v>0</v>
      </c>
      <c r="U107" s="2">
        <v>0.50974299999999995</v>
      </c>
      <c r="V107" s="2">
        <v>45.78</v>
      </c>
      <c r="W107" s="2">
        <v>2.7702849999999999</v>
      </c>
      <c r="X107" s="2">
        <v>19.221876999999999</v>
      </c>
      <c r="Y107" s="3">
        <v>501.60634621366478</v>
      </c>
      <c r="Z107" s="227">
        <f t="shared" si="10"/>
        <v>436.60446921366474</v>
      </c>
      <c r="AA107" s="3"/>
      <c r="AB107" s="43">
        <v>170.57292143992453</v>
      </c>
      <c r="AC107" s="2">
        <v>215.78068749988299</v>
      </c>
      <c r="AD107" s="2">
        <v>1.6849731245049984</v>
      </c>
      <c r="AE107" s="2">
        <v>-2.3323010000000002</v>
      </c>
      <c r="AF107" s="2">
        <v>0</v>
      </c>
      <c r="AG107" s="2">
        <v>1.3781E-2</v>
      </c>
      <c r="AH107" s="2">
        <v>4.6983999999999991E-2</v>
      </c>
      <c r="AI107" s="2">
        <v>0</v>
      </c>
      <c r="AJ107" s="2">
        <v>2.1387679999999998</v>
      </c>
      <c r="AK107" s="2">
        <v>8.3227801244444439</v>
      </c>
      <c r="AL107" s="2">
        <v>0.37366659022543175</v>
      </c>
      <c r="AM107" s="2">
        <v>0.12098139556836934</v>
      </c>
      <c r="AN107" s="2">
        <v>3.7740490000000002</v>
      </c>
      <c r="AO107" s="2">
        <v>0</v>
      </c>
      <c r="AP107" s="2">
        <v>0</v>
      </c>
      <c r="AQ107" s="2">
        <v>0.744865</v>
      </c>
      <c r="AR107" s="53">
        <v>45.78</v>
      </c>
      <c r="AS107" s="2">
        <v>2.7702849999999999</v>
      </c>
      <c r="AT107" s="2">
        <v>39.192999999999998</v>
      </c>
      <c r="AU107" s="44">
        <v>0</v>
      </c>
      <c r="AV107" s="38">
        <v>488.98544117455077</v>
      </c>
      <c r="AW107" s="194">
        <f t="shared" si="8"/>
        <v>404.01244117455076</v>
      </c>
      <c r="AX107" s="71">
        <f t="shared" si="11"/>
        <v>-32.592028039113984</v>
      </c>
    </row>
    <row r="108" spans="1:50" x14ac:dyDescent="0.25">
      <c r="A108">
        <f t="shared" si="9"/>
        <v>0</v>
      </c>
      <c r="B108" s="1" t="s">
        <v>246</v>
      </c>
      <c r="C108" s="1" t="s">
        <v>247</v>
      </c>
      <c r="D108" s="1">
        <v>14.68623</v>
      </c>
      <c r="E108" s="2">
        <v>14.553472232528</v>
      </c>
      <c r="F108" s="2">
        <v>6.7343187677999961E-2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0.27395291851030384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3">
        <v>29.580998338716302</v>
      </c>
      <c r="Z108" s="227">
        <f t="shared" si="10"/>
        <v>29.580998338716302</v>
      </c>
      <c r="AA108" s="3"/>
      <c r="AB108" s="43">
        <v>14.823369951308591</v>
      </c>
      <c r="AC108" s="2">
        <v>13.282810423176</v>
      </c>
      <c r="AD108" s="2">
        <v>9.4280462748999705E-2</v>
      </c>
      <c r="AE108" s="2">
        <v>0</v>
      </c>
      <c r="AF108" s="2">
        <v>0</v>
      </c>
      <c r="AG108" s="2">
        <v>0</v>
      </c>
      <c r="AH108" s="2">
        <v>0</v>
      </c>
      <c r="AI108" s="2">
        <v>0.29915552576493276</v>
      </c>
      <c r="AJ108" s="2">
        <v>0.18340300000000001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53">
        <v>0</v>
      </c>
      <c r="AS108" s="2">
        <v>0</v>
      </c>
      <c r="AT108" s="2">
        <v>0</v>
      </c>
      <c r="AU108" s="44">
        <v>0</v>
      </c>
      <c r="AV108" s="38">
        <v>28.683019362998522</v>
      </c>
      <c r="AW108" s="194">
        <f t="shared" si="8"/>
        <v>28.683019362998522</v>
      </c>
      <c r="AX108" s="71">
        <f t="shared" si="11"/>
        <v>-0.89797897571778051</v>
      </c>
    </row>
    <row r="109" spans="1:50" x14ac:dyDescent="0.25">
      <c r="A109">
        <f t="shared" si="9"/>
        <v>0</v>
      </c>
      <c r="B109" s="1" t="s">
        <v>248</v>
      </c>
      <c r="C109" s="1" t="s">
        <v>249</v>
      </c>
      <c r="D109" s="1">
        <v>106.53771500000001</v>
      </c>
      <c r="E109" s="2">
        <v>154.78040776187598</v>
      </c>
      <c r="F109" s="2">
        <v>0.72897927558001874</v>
      </c>
      <c r="G109" s="2">
        <v>0</v>
      </c>
      <c r="H109" s="2">
        <v>0</v>
      </c>
      <c r="I109" s="2">
        <v>0</v>
      </c>
      <c r="J109" s="2">
        <v>5.8183000000000012E-2</v>
      </c>
      <c r="K109" s="2">
        <v>8.5470000000000008E-3</v>
      </c>
      <c r="L109" s="2">
        <v>7.8549999999999991E-3</v>
      </c>
      <c r="M109" s="2">
        <v>0</v>
      </c>
      <c r="N109" s="2">
        <v>6.8392427966666656</v>
      </c>
      <c r="O109" s="2">
        <v>0.23102129004988456</v>
      </c>
      <c r="P109" s="2">
        <v>0.18330922571970301</v>
      </c>
      <c r="Q109" s="2">
        <v>2.7425269999999999</v>
      </c>
      <c r="R109" s="2">
        <v>0.1</v>
      </c>
      <c r="S109" s="2">
        <v>0</v>
      </c>
      <c r="T109" s="2">
        <v>0</v>
      </c>
      <c r="U109" s="2">
        <v>0.25602399999999997</v>
      </c>
      <c r="V109" s="2">
        <v>21.974</v>
      </c>
      <c r="W109" s="2">
        <v>1.3802030000000001</v>
      </c>
      <c r="X109" s="2">
        <v>10.276512</v>
      </c>
      <c r="Y109" s="3">
        <v>306.10452634989235</v>
      </c>
      <c r="Z109" s="227">
        <f t="shared" si="10"/>
        <v>273.85401434989234</v>
      </c>
      <c r="AA109" s="3"/>
      <c r="AB109" s="43">
        <v>107.24682225929052</v>
      </c>
      <c r="AC109" s="2">
        <v>132.08617949006199</v>
      </c>
      <c r="AD109" s="2">
        <v>1.0205709858129919</v>
      </c>
      <c r="AE109" s="2">
        <v>0</v>
      </c>
      <c r="AF109" s="2">
        <v>0</v>
      </c>
      <c r="AG109" s="2">
        <v>0</v>
      </c>
      <c r="AH109" s="2">
        <v>3.8788666666666673E-2</v>
      </c>
      <c r="AI109" s="2">
        <v>0</v>
      </c>
      <c r="AJ109" s="2">
        <v>1.28789</v>
      </c>
      <c r="AK109" s="2">
        <v>8.819318801111109</v>
      </c>
      <c r="AL109" s="2">
        <v>0.2263735374461163</v>
      </c>
      <c r="AM109" s="2">
        <v>8.1126538345593219E-2</v>
      </c>
      <c r="AN109" s="2">
        <v>2.4544510000000002</v>
      </c>
      <c r="AO109" s="2">
        <v>0</v>
      </c>
      <c r="AP109" s="2">
        <v>0</v>
      </c>
      <c r="AQ109" s="2">
        <v>0.19096399999999999</v>
      </c>
      <c r="AR109" s="53">
        <v>21.974</v>
      </c>
      <c r="AS109" s="2">
        <v>1.3802030000000001</v>
      </c>
      <c r="AT109" s="2">
        <v>22.283000000000001</v>
      </c>
      <c r="AU109" s="44">
        <v>0</v>
      </c>
      <c r="AV109" s="38">
        <v>299.08968827873503</v>
      </c>
      <c r="AW109" s="194">
        <f t="shared" si="8"/>
        <v>254.83268827873502</v>
      </c>
      <c r="AX109" s="71">
        <f t="shared" si="11"/>
        <v>-19.021326071157318</v>
      </c>
    </row>
    <row r="110" spans="1:50" x14ac:dyDescent="0.25">
      <c r="A110">
        <f t="shared" si="9"/>
        <v>0</v>
      </c>
      <c r="B110" s="1" t="s">
        <v>250</v>
      </c>
      <c r="C110" s="1" t="s">
        <v>251</v>
      </c>
      <c r="D110" s="1">
        <v>3.9624999999999999</v>
      </c>
      <c r="E110" s="2">
        <v>4.7174614801930002</v>
      </c>
      <c r="F110" s="2">
        <v>2.3315441176999359E-2</v>
      </c>
      <c r="G110" s="2">
        <v>-0.13894599999999999</v>
      </c>
      <c r="H110" s="2">
        <v>0</v>
      </c>
      <c r="I110" s="2">
        <v>0</v>
      </c>
      <c r="J110" s="2">
        <v>0</v>
      </c>
      <c r="K110" s="2">
        <v>8.5470000000000008E-3</v>
      </c>
      <c r="L110" s="2">
        <v>7.8549999999999991E-3</v>
      </c>
      <c r="M110" s="2">
        <v>0</v>
      </c>
      <c r="N110" s="2">
        <v>1.4298773724444449</v>
      </c>
      <c r="O110" s="2">
        <v>7.3601528301332616E-3</v>
      </c>
      <c r="P110" s="2">
        <v>6.5499514256911986E-2</v>
      </c>
      <c r="Q110" s="2">
        <v>0.39008300000000001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3">
        <v>10.473552960901488</v>
      </c>
      <c r="Z110" s="227">
        <f t="shared" si="10"/>
        <v>10.473552960901488</v>
      </c>
      <c r="AA110" s="3"/>
      <c r="AB110" s="43">
        <v>4.0002753711958405</v>
      </c>
      <c r="AC110" s="2">
        <v>3.9820441512059999</v>
      </c>
      <c r="AD110" s="2">
        <v>3.2641617647000125E-2</v>
      </c>
      <c r="AE110" s="2">
        <v>-0.13894599999999999</v>
      </c>
      <c r="AF110" s="2">
        <v>0</v>
      </c>
      <c r="AG110" s="2">
        <v>0</v>
      </c>
      <c r="AH110" s="2">
        <v>0</v>
      </c>
      <c r="AI110" s="2">
        <v>0</v>
      </c>
      <c r="AJ110" s="2">
        <v>4.3333999999999998E-2</v>
      </c>
      <c r="AK110" s="2">
        <v>1.7505520551111116</v>
      </c>
      <c r="AL110" s="2">
        <v>7.2120791635331078E-3</v>
      </c>
      <c r="AM110" s="2">
        <v>1.5881450783306227E-2</v>
      </c>
      <c r="AN110" s="2">
        <v>0.34327299999999999</v>
      </c>
      <c r="AO110" s="2">
        <v>0</v>
      </c>
      <c r="AP110" s="2">
        <v>0</v>
      </c>
      <c r="AQ110" s="2">
        <v>0</v>
      </c>
      <c r="AR110" s="53">
        <v>0</v>
      </c>
      <c r="AS110" s="2">
        <v>0</v>
      </c>
      <c r="AT110" s="2">
        <v>0</v>
      </c>
      <c r="AU110" s="44">
        <v>0</v>
      </c>
      <c r="AV110" s="38">
        <v>10.036267725106791</v>
      </c>
      <c r="AW110" s="194">
        <f t="shared" si="8"/>
        <v>10.036267725106791</v>
      </c>
      <c r="AX110" s="71">
        <f t="shared" si="11"/>
        <v>-0.4372852357946968</v>
      </c>
    </row>
    <row r="111" spans="1:50" x14ac:dyDescent="0.25">
      <c r="A111">
        <f t="shared" si="9"/>
        <v>0</v>
      </c>
      <c r="B111" s="1" t="s">
        <v>252</v>
      </c>
      <c r="C111" s="1" t="s">
        <v>253</v>
      </c>
      <c r="D111" s="1">
        <v>6.5818399999999997</v>
      </c>
      <c r="E111" s="2">
        <v>5.2175785035499995</v>
      </c>
      <c r="F111" s="2">
        <v>2.5217802188999952E-2</v>
      </c>
      <c r="G111" s="2">
        <v>-0.18439900000000001</v>
      </c>
      <c r="H111" s="2">
        <v>0</v>
      </c>
      <c r="I111" s="2">
        <v>0</v>
      </c>
      <c r="J111" s="2">
        <v>0</v>
      </c>
      <c r="K111" s="2">
        <v>8.5470000000000008E-3</v>
      </c>
      <c r="L111" s="2">
        <v>7.8549999999999991E-3</v>
      </c>
      <c r="M111" s="2">
        <v>0</v>
      </c>
      <c r="N111" s="2">
        <v>1.8224950942222224</v>
      </c>
      <c r="O111" s="2">
        <v>8.0543329344944566E-3</v>
      </c>
      <c r="P111" s="2">
        <v>7.8668136247877218E-2</v>
      </c>
      <c r="Q111" s="2">
        <v>0.62416799999999995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3">
        <v>14.19002486914359</v>
      </c>
      <c r="Z111" s="227">
        <f t="shared" si="10"/>
        <v>14.19002486914359</v>
      </c>
      <c r="AA111" s="3"/>
      <c r="AB111" s="43">
        <v>6.6190665895086305</v>
      </c>
      <c r="AC111" s="2">
        <v>4.4372785584810002</v>
      </c>
      <c r="AD111" s="2">
        <v>3.5304923065000215E-2</v>
      </c>
      <c r="AE111" s="2">
        <v>-0.18439900000000001</v>
      </c>
      <c r="AF111" s="2">
        <v>0</v>
      </c>
      <c r="AG111" s="2">
        <v>0</v>
      </c>
      <c r="AH111" s="2">
        <v>0</v>
      </c>
      <c r="AI111" s="2">
        <v>0</v>
      </c>
      <c r="AJ111" s="2">
        <v>7.1514999999999995E-2</v>
      </c>
      <c r="AK111" s="2">
        <v>3.0152198373333339</v>
      </c>
      <c r="AL111" s="2">
        <v>7.8922935533628311E-3</v>
      </c>
      <c r="AM111" s="2">
        <v>2.2424349622737406E-2</v>
      </c>
      <c r="AN111" s="2">
        <v>0.55293400000000004</v>
      </c>
      <c r="AO111" s="2">
        <v>0</v>
      </c>
      <c r="AP111" s="2">
        <v>0</v>
      </c>
      <c r="AQ111" s="2">
        <v>0</v>
      </c>
      <c r="AR111" s="53">
        <v>0</v>
      </c>
      <c r="AS111" s="2">
        <v>0</v>
      </c>
      <c r="AT111" s="2">
        <v>0</v>
      </c>
      <c r="AU111" s="44">
        <v>0</v>
      </c>
      <c r="AV111" s="38">
        <v>14.577236551564065</v>
      </c>
      <c r="AW111" s="194">
        <f t="shared" si="8"/>
        <v>14.577236551564065</v>
      </c>
      <c r="AX111" s="71">
        <f t="shared" si="11"/>
        <v>0.38721168242047455</v>
      </c>
    </row>
    <row r="112" spans="1:50" x14ac:dyDescent="0.25">
      <c r="A112">
        <f t="shared" si="9"/>
        <v>0</v>
      </c>
      <c r="B112" s="1" t="s">
        <v>254</v>
      </c>
      <c r="C112" s="1" t="s">
        <v>255</v>
      </c>
      <c r="D112" s="1">
        <v>7.1825580000000002</v>
      </c>
      <c r="E112" s="2">
        <v>2.6273122500069999</v>
      </c>
      <c r="F112" s="2">
        <v>1.3058716878000181E-2</v>
      </c>
      <c r="G112" s="2">
        <v>-0.12083000000000001</v>
      </c>
      <c r="H112" s="2">
        <v>0</v>
      </c>
      <c r="I112" s="2">
        <v>0</v>
      </c>
      <c r="J112" s="2">
        <v>0</v>
      </c>
      <c r="K112" s="2">
        <v>8.5470000000000008E-3</v>
      </c>
      <c r="L112" s="2">
        <v>7.8549999999999991E-3</v>
      </c>
      <c r="M112" s="2">
        <v>0</v>
      </c>
      <c r="N112" s="2">
        <v>0.64765096444444448</v>
      </c>
      <c r="O112" s="2">
        <v>4.1076333817631882E-3</v>
      </c>
      <c r="P112" s="2">
        <v>6.3108181839086022E-2</v>
      </c>
      <c r="Q112" s="2">
        <v>0.35476799999999997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3">
        <v>10.788135746550292</v>
      </c>
      <c r="Z112" s="227">
        <f t="shared" si="10"/>
        <v>10.788135746550292</v>
      </c>
      <c r="AA112" s="3"/>
      <c r="AB112" s="43">
        <v>7.2173983849645742</v>
      </c>
      <c r="AC112" s="2">
        <v>2.2331131657690002</v>
      </c>
      <c r="AD112" s="2">
        <v>1.8282203629000113E-2</v>
      </c>
      <c r="AE112" s="2">
        <v>-0.12083000000000001</v>
      </c>
      <c r="AF112" s="2">
        <v>0</v>
      </c>
      <c r="AG112" s="2">
        <v>0</v>
      </c>
      <c r="AH112" s="2">
        <v>0</v>
      </c>
      <c r="AI112" s="2">
        <v>0</v>
      </c>
      <c r="AJ112" s="2">
        <v>7.8498999999999999E-2</v>
      </c>
      <c r="AK112" s="2">
        <v>0.80517062666666683</v>
      </c>
      <c r="AL112" s="2">
        <v>4.0249948347215155E-3</v>
      </c>
      <c r="AM112" s="2">
        <v>1.4350488259643154E-2</v>
      </c>
      <c r="AN112" s="2">
        <v>0.31219599999999997</v>
      </c>
      <c r="AO112" s="2">
        <v>0</v>
      </c>
      <c r="AP112" s="2">
        <v>0</v>
      </c>
      <c r="AQ112" s="2">
        <v>0</v>
      </c>
      <c r="AR112" s="53">
        <v>0</v>
      </c>
      <c r="AS112" s="2">
        <v>0</v>
      </c>
      <c r="AT112" s="2">
        <v>0</v>
      </c>
      <c r="AU112" s="44">
        <v>0</v>
      </c>
      <c r="AV112" s="38">
        <v>10.562204864123608</v>
      </c>
      <c r="AW112" s="194">
        <f t="shared" si="8"/>
        <v>10.562204864123608</v>
      </c>
      <c r="AX112" s="71">
        <f t="shared" si="11"/>
        <v>-0.22593088242668458</v>
      </c>
    </row>
    <row r="113" spans="1:50" x14ac:dyDescent="0.25">
      <c r="A113">
        <f t="shared" si="9"/>
        <v>0</v>
      </c>
      <c r="B113" s="1" t="s">
        <v>256</v>
      </c>
      <c r="C113" s="1" t="s">
        <v>257</v>
      </c>
      <c r="D113" s="1">
        <v>6.4260001899999999</v>
      </c>
      <c r="E113" s="2">
        <v>3.663371531823</v>
      </c>
      <c r="F113" s="2">
        <v>1.7922849686000032E-2</v>
      </c>
      <c r="G113" s="2">
        <v>-0.18382899999999999</v>
      </c>
      <c r="H113" s="2">
        <v>0</v>
      </c>
      <c r="I113" s="2">
        <v>0</v>
      </c>
      <c r="J113" s="2">
        <v>0</v>
      </c>
      <c r="K113" s="2">
        <v>8.5470000000000008E-3</v>
      </c>
      <c r="L113" s="2">
        <v>7.8549999999999991E-3</v>
      </c>
      <c r="M113" s="2">
        <v>0</v>
      </c>
      <c r="N113" s="2">
        <v>1.9170047751111108</v>
      </c>
      <c r="O113" s="2">
        <v>5.6376515665669379E-3</v>
      </c>
      <c r="P113" s="2">
        <v>6.7452762134769612E-2</v>
      </c>
      <c r="Q113" s="2">
        <v>0.45139600000000002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3">
        <v>12.381358760321447</v>
      </c>
      <c r="Z113" s="227">
        <f t="shared" si="10"/>
        <v>12.381358760321447</v>
      </c>
      <c r="AA113" s="3"/>
      <c r="AB113" s="43">
        <v>6.5023277266841735</v>
      </c>
      <c r="AC113" s="2">
        <v>3.110770515354</v>
      </c>
      <c r="AD113" s="2">
        <v>2.5091989559999899E-2</v>
      </c>
      <c r="AE113" s="2">
        <v>-0.18382899999999999</v>
      </c>
      <c r="AF113" s="2">
        <v>0</v>
      </c>
      <c r="AG113" s="2">
        <v>0</v>
      </c>
      <c r="AH113" s="2">
        <v>0</v>
      </c>
      <c r="AI113" s="2">
        <v>0</v>
      </c>
      <c r="AJ113" s="2">
        <v>7.0027000000000006E-2</v>
      </c>
      <c r="AK113" s="2">
        <v>2.6450543146666665</v>
      </c>
      <c r="AL113" s="2">
        <v>5.5242316746513843E-3</v>
      </c>
      <c r="AM113" s="2">
        <v>1.7045647532502345E-2</v>
      </c>
      <c r="AN113" s="2">
        <v>0.39722800000000003</v>
      </c>
      <c r="AO113" s="2">
        <v>0</v>
      </c>
      <c r="AP113" s="2">
        <v>0</v>
      </c>
      <c r="AQ113" s="2">
        <v>0</v>
      </c>
      <c r="AR113" s="53">
        <v>0</v>
      </c>
      <c r="AS113" s="2">
        <v>0</v>
      </c>
      <c r="AT113" s="2">
        <v>0</v>
      </c>
      <c r="AU113" s="44">
        <v>0</v>
      </c>
      <c r="AV113" s="38">
        <v>12.589240425471994</v>
      </c>
      <c r="AW113" s="194">
        <f t="shared" si="8"/>
        <v>12.589240425471994</v>
      </c>
      <c r="AX113" s="71">
        <f t="shared" si="11"/>
        <v>0.20788166515054662</v>
      </c>
    </row>
    <row r="114" spans="1:50" x14ac:dyDescent="0.25">
      <c r="A114">
        <f t="shared" si="9"/>
        <v>0</v>
      </c>
      <c r="B114" s="1" t="s">
        <v>258</v>
      </c>
      <c r="C114" s="1" t="s">
        <v>259</v>
      </c>
      <c r="D114" s="1">
        <v>8.7382629999999999</v>
      </c>
      <c r="E114" s="2">
        <v>5.332717120341</v>
      </c>
      <c r="F114" s="2">
        <v>2.5720789503999985E-2</v>
      </c>
      <c r="G114" s="2">
        <v>-0.25464599999999998</v>
      </c>
      <c r="H114" s="2">
        <v>0</v>
      </c>
      <c r="I114" s="2">
        <v>0</v>
      </c>
      <c r="J114" s="2">
        <v>0</v>
      </c>
      <c r="K114" s="2">
        <v>8.5470000000000008E-3</v>
      </c>
      <c r="L114" s="2">
        <v>7.8549999999999991E-3</v>
      </c>
      <c r="M114" s="2">
        <v>0</v>
      </c>
      <c r="N114" s="2">
        <v>2.1904292133333332</v>
      </c>
      <c r="O114" s="2">
        <v>8.2173828728251113E-3</v>
      </c>
      <c r="P114" s="2">
        <v>7.3583050894338503E-2</v>
      </c>
      <c r="Q114" s="2">
        <v>0.60368699999999997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3">
        <v>16.734373556945499</v>
      </c>
      <c r="Z114" s="227">
        <f t="shared" si="10"/>
        <v>16.734373556945499</v>
      </c>
      <c r="AA114" s="3"/>
      <c r="AB114" s="43">
        <v>8.8014233767117229</v>
      </c>
      <c r="AC114" s="2">
        <v>4.5259178356870002</v>
      </c>
      <c r="AD114" s="2">
        <v>3.6009105303999971E-2</v>
      </c>
      <c r="AE114" s="2">
        <v>-0.25464599999999998</v>
      </c>
      <c r="AF114" s="2">
        <v>0</v>
      </c>
      <c r="AG114" s="2">
        <v>0</v>
      </c>
      <c r="AH114" s="2">
        <v>0</v>
      </c>
      <c r="AI114" s="2">
        <v>0</v>
      </c>
      <c r="AJ114" s="2">
        <v>9.4972000000000001E-2</v>
      </c>
      <c r="AK114" s="2">
        <v>2.7895686053333333</v>
      </c>
      <c r="AL114" s="2">
        <v>8.0520632062476855E-3</v>
      </c>
      <c r="AM114" s="2">
        <v>2.0271694728626565E-2</v>
      </c>
      <c r="AN114" s="2">
        <v>0.531968</v>
      </c>
      <c r="AO114" s="2">
        <v>0</v>
      </c>
      <c r="AP114" s="2">
        <v>0</v>
      </c>
      <c r="AQ114" s="2">
        <v>0</v>
      </c>
      <c r="AR114" s="53">
        <v>0</v>
      </c>
      <c r="AS114" s="2">
        <v>0</v>
      </c>
      <c r="AT114" s="2">
        <v>0</v>
      </c>
      <c r="AU114" s="44">
        <v>0</v>
      </c>
      <c r="AV114" s="38">
        <v>16.553536680970932</v>
      </c>
      <c r="AW114" s="194">
        <f t="shared" si="8"/>
        <v>16.553536680970932</v>
      </c>
      <c r="AX114" s="71">
        <f t="shared" si="11"/>
        <v>-0.18083687597456688</v>
      </c>
    </row>
    <row r="115" spans="1:50" x14ac:dyDescent="0.25">
      <c r="A115">
        <f t="shared" si="9"/>
        <v>0</v>
      </c>
      <c r="B115" s="1" t="s">
        <v>260</v>
      </c>
      <c r="C115" s="1" t="s">
        <v>261</v>
      </c>
      <c r="D115" s="1">
        <v>4.876099</v>
      </c>
      <c r="E115" s="2">
        <v>11.784769773318001</v>
      </c>
      <c r="F115" s="2">
        <v>5.8154109991999346E-2</v>
      </c>
      <c r="G115" s="2">
        <v>-0.24370800000000001</v>
      </c>
      <c r="H115" s="2">
        <v>0</v>
      </c>
      <c r="I115" s="2">
        <v>0</v>
      </c>
      <c r="J115" s="2">
        <v>0</v>
      </c>
      <c r="K115" s="2">
        <v>8.5470000000000008E-3</v>
      </c>
      <c r="L115" s="2">
        <v>7.8549999999999991E-3</v>
      </c>
      <c r="M115" s="2">
        <v>0</v>
      </c>
      <c r="N115" s="2">
        <v>1.3211907351111114</v>
      </c>
      <c r="O115" s="2">
        <v>1.8396511656673928E-2</v>
      </c>
      <c r="P115" s="2">
        <v>9.7608089284626526E-2</v>
      </c>
      <c r="Q115" s="2">
        <v>0.93599399999999999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3">
        <v>18.864906219362414</v>
      </c>
      <c r="Z115" s="227">
        <f t="shared" si="10"/>
        <v>18.864906219362414</v>
      </c>
      <c r="AA115" s="3"/>
      <c r="AB115" s="43">
        <v>4.9089493599743221</v>
      </c>
      <c r="AC115" s="2">
        <v>9.9382413026640002</v>
      </c>
      <c r="AD115" s="2">
        <v>8.1415753987999634E-2</v>
      </c>
      <c r="AE115" s="2">
        <v>-0.24370800000000001</v>
      </c>
      <c r="AF115" s="2">
        <v>0</v>
      </c>
      <c r="AG115" s="2">
        <v>0</v>
      </c>
      <c r="AH115" s="2">
        <v>0</v>
      </c>
      <c r="AI115" s="2">
        <v>0</v>
      </c>
      <c r="AJ115" s="2">
        <v>5.8282E-2</v>
      </c>
      <c r="AK115" s="2">
        <v>1.9668077786666667</v>
      </c>
      <c r="AL115" s="2">
        <v>1.8026405356366727E-2</v>
      </c>
      <c r="AM115" s="2">
        <v>3.1981241348476068E-2</v>
      </c>
      <c r="AN115" s="2">
        <v>0.83227799999999996</v>
      </c>
      <c r="AO115" s="2">
        <v>0</v>
      </c>
      <c r="AP115" s="2">
        <v>0</v>
      </c>
      <c r="AQ115" s="2">
        <v>0</v>
      </c>
      <c r="AR115" s="53">
        <v>0</v>
      </c>
      <c r="AS115" s="2">
        <v>0</v>
      </c>
      <c r="AT115" s="2">
        <v>0</v>
      </c>
      <c r="AU115" s="44">
        <v>6.5278379325388158E-2</v>
      </c>
      <c r="AV115" s="38">
        <v>17.657552221323218</v>
      </c>
      <c r="AW115" s="194">
        <f t="shared" si="8"/>
        <v>17.657552221323218</v>
      </c>
      <c r="AX115" s="71">
        <f t="shared" si="11"/>
        <v>-1.2073539980391956</v>
      </c>
    </row>
    <row r="116" spans="1:50" x14ac:dyDescent="0.25">
      <c r="A116">
        <f t="shared" si="9"/>
        <v>0</v>
      </c>
      <c r="B116" s="1" t="s">
        <v>262</v>
      </c>
      <c r="C116" s="1" t="s">
        <v>263</v>
      </c>
      <c r="D116" s="1">
        <v>3.5058950000000002</v>
      </c>
      <c r="E116" s="2">
        <v>4.6245898178519997</v>
      </c>
      <c r="F116" s="2">
        <v>2.2784279103999959E-2</v>
      </c>
      <c r="G116" s="2">
        <v>-0.20643700000000001</v>
      </c>
      <c r="H116" s="2">
        <v>0</v>
      </c>
      <c r="I116" s="2">
        <v>0</v>
      </c>
      <c r="J116" s="2">
        <v>0</v>
      </c>
      <c r="K116" s="2">
        <v>8.5470000000000008E-3</v>
      </c>
      <c r="L116" s="2">
        <v>7.8549999999999991E-3</v>
      </c>
      <c r="M116" s="2">
        <v>0</v>
      </c>
      <c r="N116" s="2">
        <v>1.5248168355555558</v>
      </c>
      <c r="O116" s="2">
        <v>7.2255448278811425E-3</v>
      </c>
      <c r="P116" s="2">
        <v>6.8473359052948435E-2</v>
      </c>
      <c r="Q116" s="2">
        <v>0.375857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3">
        <v>9.9396068363923842</v>
      </c>
      <c r="Z116" s="227">
        <f t="shared" si="10"/>
        <v>9.9396068363923842</v>
      </c>
      <c r="AA116" s="3"/>
      <c r="AB116" s="43">
        <v>3.5360789663699408</v>
      </c>
      <c r="AC116" s="2">
        <v>3.8967538390429999</v>
      </c>
      <c r="AD116" s="2">
        <v>3.1897990744999612E-2</v>
      </c>
      <c r="AE116" s="2">
        <v>-0.20643700000000001</v>
      </c>
      <c r="AF116" s="2">
        <v>0</v>
      </c>
      <c r="AG116" s="2">
        <v>0</v>
      </c>
      <c r="AH116" s="2">
        <v>0</v>
      </c>
      <c r="AI116" s="2">
        <v>0</v>
      </c>
      <c r="AJ116" s="2">
        <v>3.9052999999999997E-2</v>
      </c>
      <c r="AK116" s="2">
        <v>2.017269288888889</v>
      </c>
      <c r="AL116" s="2">
        <v>7.0801792436954716E-3</v>
      </c>
      <c r="AM116" s="2">
        <v>1.7500024301196727E-2</v>
      </c>
      <c r="AN116" s="2">
        <v>0.32804</v>
      </c>
      <c r="AO116" s="2">
        <v>0</v>
      </c>
      <c r="AP116" s="2">
        <v>0</v>
      </c>
      <c r="AQ116" s="2">
        <v>0</v>
      </c>
      <c r="AR116" s="53">
        <v>0</v>
      </c>
      <c r="AS116" s="2">
        <v>0</v>
      </c>
      <c r="AT116" s="2">
        <v>0</v>
      </c>
      <c r="AU116" s="44">
        <v>0</v>
      </c>
      <c r="AV116" s="38">
        <v>9.667236288591722</v>
      </c>
      <c r="AW116" s="194">
        <f t="shared" si="8"/>
        <v>9.667236288591722</v>
      </c>
      <c r="AX116" s="71">
        <f t="shared" si="11"/>
        <v>-0.27237054780066217</v>
      </c>
    </row>
    <row r="117" spans="1:50" x14ac:dyDescent="0.25">
      <c r="A117">
        <f t="shared" si="9"/>
        <v>0</v>
      </c>
      <c r="B117" s="1" t="s">
        <v>264</v>
      </c>
      <c r="C117" s="1" t="s">
        <v>265</v>
      </c>
      <c r="D117" s="1">
        <v>130.73560318999998</v>
      </c>
      <c r="E117" s="2">
        <v>108.284757768684</v>
      </c>
      <c r="F117" s="2">
        <v>0.50324826098799702</v>
      </c>
      <c r="G117" s="2">
        <v>-0.55311399999999999</v>
      </c>
      <c r="H117" s="2">
        <v>0</v>
      </c>
      <c r="I117" s="2">
        <v>5.4898000000000002E-2</v>
      </c>
      <c r="J117" s="2">
        <v>0.18402399999999999</v>
      </c>
      <c r="K117" s="2">
        <v>8.5470000000000008E-3</v>
      </c>
      <c r="L117" s="2">
        <v>7.8549999999999991E-3</v>
      </c>
      <c r="M117" s="2">
        <v>0</v>
      </c>
      <c r="N117" s="2">
        <v>4.1832634922222214</v>
      </c>
      <c r="O117" s="2">
        <v>0.16058202124447812</v>
      </c>
      <c r="P117" s="2">
        <v>0.13246607650153011</v>
      </c>
      <c r="Q117" s="2">
        <v>1.788562</v>
      </c>
      <c r="R117" s="2">
        <v>0</v>
      </c>
      <c r="S117" s="2">
        <v>0</v>
      </c>
      <c r="T117" s="2">
        <v>0</v>
      </c>
      <c r="U117" s="2">
        <v>0.261154</v>
      </c>
      <c r="V117" s="2">
        <v>9.1750000000000007</v>
      </c>
      <c r="W117" s="2">
        <v>1.9988269999999999</v>
      </c>
      <c r="X117" s="2">
        <v>9.941338</v>
      </c>
      <c r="Y117" s="3">
        <v>266.86701180964019</v>
      </c>
      <c r="Z117" s="227">
        <f t="shared" si="10"/>
        <v>247.7506738096402</v>
      </c>
      <c r="AA117" s="3"/>
      <c r="AB117" s="43">
        <v>130.66774030139658</v>
      </c>
      <c r="AC117" s="2">
        <v>92.704871270262004</v>
      </c>
      <c r="AD117" s="2">
        <v>0.70454756538199637</v>
      </c>
      <c r="AE117" s="2">
        <v>-0.55311399999999999</v>
      </c>
      <c r="AF117" s="2">
        <v>0</v>
      </c>
      <c r="AG117" s="2">
        <v>5.4898000000000002E-2</v>
      </c>
      <c r="AH117" s="2">
        <v>0.12268266666666666</v>
      </c>
      <c r="AI117" s="2">
        <v>0</v>
      </c>
      <c r="AJ117" s="2">
        <v>1.4271659999999999</v>
      </c>
      <c r="AK117" s="2">
        <v>5.2072572988888881</v>
      </c>
      <c r="AL117" s="2">
        <v>0.15735138606277588</v>
      </c>
      <c r="AM117" s="2">
        <v>4.9501003632413415E-2</v>
      </c>
      <c r="AN117" s="2">
        <v>1.5739350000000001</v>
      </c>
      <c r="AO117" s="2">
        <v>0</v>
      </c>
      <c r="AP117" s="2">
        <v>0</v>
      </c>
      <c r="AQ117" s="2">
        <v>0.364954</v>
      </c>
      <c r="AR117" s="53">
        <v>9.1750000000000007</v>
      </c>
      <c r="AS117" s="2">
        <v>1.9988269999999999</v>
      </c>
      <c r="AT117" s="2">
        <v>20.47</v>
      </c>
      <c r="AU117" s="44">
        <v>0</v>
      </c>
      <c r="AV117" s="38">
        <v>264.12561749229133</v>
      </c>
      <c r="AW117" s="194">
        <f t="shared" si="8"/>
        <v>234.48061749229132</v>
      </c>
      <c r="AX117" s="71">
        <f t="shared" si="11"/>
        <v>-13.270056317348889</v>
      </c>
    </row>
    <row r="118" spans="1:50" x14ac:dyDescent="0.25">
      <c r="A118">
        <f t="shared" si="9"/>
        <v>0</v>
      </c>
      <c r="B118" s="1" t="s">
        <v>266</v>
      </c>
      <c r="C118" s="1" t="s">
        <v>267</v>
      </c>
      <c r="D118" s="1">
        <v>6.1232740000000003</v>
      </c>
      <c r="E118" s="2">
        <v>6.1734914302089994</v>
      </c>
      <c r="F118" s="2">
        <v>3.0247412127999588E-2</v>
      </c>
      <c r="G118" s="2">
        <v>-0.128887</v>
      </c>
      <c r="H118" s="2">
        <v>0</v>
      </c>
      <c r="I118" s="2">
        <v>0</v>
      </c>
      <c r="J118" s="2">
        <v>0</v>
      </c>
      <c r="K118" s="2">
        <v>8.5470000000000008E-3</v>
      </c>
      <c r="L118" s="2">
        <v>7.8549999999999991E-3</v>
      </c>
      <c r="M118" s="2">
        <v>0</v>
      </c>
      <c r="N118" s="2">
        <v>1.6082422257777778</v>
      </c>
      <c r="O118" s="2">
        <v>9.6079703213163229E-3</v>
      </c>
      <c r="P118" s="2">
        <v>8.241209927142841E-2</v>
      </c>
      <c r="Q118" s="2">
        <v>0.62703500000000001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3">
        <v>14.541825137707519</v>
      </c>
      <c r="Z118" s="227">
        <f t="shared" si="10"/>
        <v>14.541825137707519</v>
      </c>
      <c r="AA118" s="3"/>
      <c r="AB118" s="43">
        <v>6.1619231555243958</v>
      </c>
      <c r="AC118" s="2">
        <v>5.2101312905229999</v>
      </c>
      <c r="AD118" s="2">
        <v>4.23463769790004E-2</v>
      </c>
      <c r="AE118" s="2">
        <v>-0.128887</v>
      </c>
      <c r="AF118" s="2">
        <v>0</v>
      </c>
      <c r="AG118" s="2">
        <v>0</v>
      </c>
      <c r="AH118" s="2">
        <v>0</v>
      </c>
      <c r="AI118" s="2">
        <v>0</v>
      </c>
      <c r="AJ118" s="2">
        <v>6.9062999999999999E-2</v>
      </c>
      <c r="AK118" s="2">
        <v>1.9172895715555558</v>
      </c>
      <c r="AL118" s="2">
        <v>9.4146744174271896E-3</v>
      </c>
      <c r="AM118" s="2">
        <v>2.5118166681196107E-2</v>
      </c>
      <c r="AN118" s="2">
        <v>0.55179100000000003</v>
      </c>
      <c r="AO118" s="2">
        <v>0</v>
      </c>
      <c r="AP118" s="2">
        <v>0</v>
      </c>
      <c r="AQ118" s="2">
        <v>0</v>
      </c>
      <c r="AR118" s="53">
        <v>0</v>
      </c>
      <c r="AS118" s="2">
        <v>0</v>
      </c>
      <c r="AT118" s="2">
        <v>0</v>
      </c>
      <c r="AU118" s="44">
        <v>0</v>
      </c>
      <c r="AV118" s="38">
        <v>13.858190235680574</v>
      </c>
      <c r="AW118" s="194">
        <f t="shared" si="8"/>
        <v>13.858190235680574</v>
      </c>
      <c r="AX118" s="71">
        <f t="shared" si="11"/>
        <v>-0.68363490202694521</v>
      </c>
    </row>
    <row r="119" spans="1:50" x14ac:dyDescent="0.25">
      <c r="A119">
        <f t="shared" si="9"/>
        <v>0</v>
      </c>
      <c r="B119" s="1" t="s">
        <v>268</v>
      </c>
      <c r="C119" s="1" t="s">
        <v>269</v>
      </c>
      <c r="D119" s="1">
        <v>219.57655299999999</v>
      </c>
      <c r="E119" s="2">
        <v>153.68207152523499</v>
      </c>
      <c r="F119" s="2">
        <v>0.70968691451001165</v>
      </c>
      <c r="G119" s="2">
        <v>0</v>
      </c>
      <c r="H119" s="2">
        <v>0</v>
      </c>
      <c r="I119" s="2">
        <v>5.7509999999999999E-2</v>
      </c>
      <c r="J119" s="2">
        <v>0.16830500000000001</v>
      </c>
      <c r="K119" s="2">
        <v>8.5470000000000008E-3</v>
      </c>
      <c r="L119" s="2">
        <v>0</v>
      </c>
      <c r="M119" s="2">
        <v>0</v>
      </c>
      <c r="N119" s="2">
        <v>1.8162877911111113</v>
      </c>
      <c r="O119" s="2">
        <v>0.22654443863957235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0.46698800000000001</v>
      </c>
      <c r="V119" s="2">
        <v>24.507000000000001</v>
      </c>
      <c r="W119" s="2">
        <v>4.1381800000000002</v>
      </c>
      <c r="X119" s="2">
        <v>17.764125</v>
      </c>
      <c r="Y119" s="3">
        <v>423.1217986694956</v>
      </c>
      <c r="Z119" s="227">
        <f t="shared" si="10"/>
        <v>380.85067366949562</v>
      </c>
      <c r="AA119" s="3"/>
      <c r="AB119" s="43">
        <v>221.11150718240117</v>
      </c>
      <c r="AC119" s="2">
        <v>133.22313205678302</v>
      </c>
      <c r="AD119" s="2">
        <v>0.9935616803150028</v>
      </c>
      <c r="AE119" s="2">
        <v>0</v>
      </c>
      <c r="AF119" s="2">
        <v>0</v>
      </c>
      <c r="AG119" s="2">
        <v>5.7509999999999999E-2</v>
      </c>
      <c r="AH119" s="2">
        <v>0.11220333333333335</v>
      </c>
      <c r="AI119" s="2">
        <v>0</v>
      </c>
      <c r="AJ119" s="2">
        <v>2.5238800000000001</v>
      </c>
      <c r="AK119" s="2">
        <v>2.2746994840000001</v>
      </c>
      <c r="AL119" s="2">
        <v>0.22198675261708964</v>
      </c>
      <c r="AM119" s="2">
        <v>0</v>
      </c>
      <c r="AN119" s="2">
        <v>0</v>
      </c>
      <c r="AO119" s="2">
        <v>0</v>
      </c>
      <c r="AP119" s="2">
        <v>0</v>
      </c>
      <c r="AQ119" s="2">
        <v>0.45996700000000001</v>
      </c>
      <c r="AR119" s="53">
        <v>24.067</v>
      </c>
      <c r="AS119" s="2">
        <v>4.1381800000000002</v>
      </c>
      <c r="AT119" s="2">
        <v>36.551000000000002</v>
      </c>
      <c r="AU119" s="44">
        <v>0</v>
      </c>
      <c r="AV119" s="38">
        <v>425.73462748944962</v>
      </c>
      <c r="AW119" s="194">
        <f t="shared" si="8"/>
        <v>365.11662748944963</v>
      </c>
      <c r="AX119" s="71">
        <f t="shared" si="11"/>
        <v>-15.734046180045993</v>
      </c>
    </row>
    <row r="120" spans="1:50" x14ac:dyDescent="0.25">
      <c r="A120">
        <f t="shared" si="9"/>
        <v>0</v>
      </c>
      <c r="B120" s="1" t="s">
        <v>270</v>
      </c>
      <c r="C120" s="1" t="s">
        <v>271</v>
      </c>
      <c r="D120" s="1">
        <v>22.306249000000001</v>
      </c>
      <c r="E120" s="2">
        <v>15.93291349287</v>
      </c>
      <c r="F120" s="2">
        <v>7.33998744680006E-2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0.18863659011880518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3">
        <v>38.501198957456808</v>
      </c>
      <c r="Z120" s="227">
        <f t="shared" si="10"/>
        <v>38.501198957456808</v>
      </c>
      <c r="AA120" s="3"/>
      <c r="AB120" s="43">
        <v>22.45733533562867</v>
      </c>
      <c r="AC120" s="2">
        <v>14.560762866008</v>
      </c>
      <c r="AD120" s="2">
        <v>0.10275982425499987</v>
      </c>
      <c r="AE120" s="2">
        <v>0</v>
      </c>
      <c r="AF120" s="2">
        <v>0</v>
      </c>
      <c r="AG120" s="2">
        <v>0</v>
      </c>
      <c r="AH120" s="2">
        <v>0</v>
      </c>
      <c r="AI120" s="2">
        <v>0.21107077914910169</v>
      </c>
      <c r="AJ120" s="2">
        <v>0.25851600000000002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53">
        <v>0</v>
      </c>
      <c r="AS120" s="2">
        <v>0</v>
      </c>
      <c r="AT120" s="2">
        <v>0</v>
      </c>
      <c r="AU120" s="44">
        <v>0</v>
      </c>
      <c r="AV120" s="38">
        <v>37.590444805040775</v>
      </c>
      <c r="AW120" s="194">
        <f t="shared" si="8"/>
        <v>37.590444805040775</v>
      </c>
      <c r="AX120" s="71">
        <f t="shared" si="11"/>
        <v>-0.91075415241603253</v>
      </c>
    </row>
    <row r="121" spans="1:50" x14ac:dyDescent="0.25">
      <c r="A121">
        <f t="shared" si="9"/>
        <v>0</v>
      </c>
      <c r="B121" s="1" t="s">
        <v>272</v>
      </c>
      <c r="C121" s="1" t="s">
        <v>273</v>
      </c>
      <c r="D121" s="1">
        <v>7.2024499999999998</v>
      </c>
      <c r="E121" s="2">
        <v>7.0736541917810003</v>
      </c>
      <c r="F121" s="2">
        <v>3.4529128548000006E-2</v>
      </c>
      <c r="G121" s="2">
        <v>0</v>
      </c>
      <c r="H121" s="2">
        <v>0</v>
      </c>
      <c r="I121" s="2">
        <v>0</v>
      </c>
      <c r="J121" s="2">
        <v>0</v>
      </c>
      <c r="K121" s="2">
        <v>8.5470000000000008E-3</v>
      </c>
      <c r="L121" s="2">
        <v>7.8549999999999991E-3</v>
      </c>
      <c r="M121" s="2">
        <v>0</v>
      </c>
      <c r="N121" s="2">
        <v>0.89671128088888896</v>
      </c>
      <c r="O121" s="2">
        <v>1.0971610438623894E-2</v>
      </c>
      <c r="P121" s="2">
        <v>8.8794416949938462E-2</v>
      </c>
      <c r="Q121" s="2">
        <v>0.75200100000000003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3">
        <v>16.075513628606451</v>
      </c>
      <c r="Z121" s="227">
        <f t="shared" si="10"/>
        <v>16.075513628606451</v>
      </c>
      <c r="AA121" s="3"/>
      <c r="AB121" s="43">
        <v>7.2376341789758341</v>
      </c>
      <c r="AC121" s="2">
        <v>5.9920552246909997</v>
      </c>
      <c r="AD121" s="2">
        <v>4.8340779968000014E-2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8.5432999999999995E-2</v>
      </c>
      <c r="AK121" s="2">
        <v>1.0641614302222224</v>
      </c>
      <c r="AL121" s="2">
        <v>1.0750880431564223E-2</v>
      </c>
      <c r="AM121" s="2">
        <v>2.8574935064059056E-2</v>
      </c>
      <c r="AN121" s="2">
        <v>0.668686</v>
      </c>
      <c r="AO121" s="2">
        <v>0</v>
      </c>
      <c r="AP121" s="2">
        <v>0</v>
      </c>
      <c r="AQ121" s="2">
        <v>0</v>
      </c>
      <c r="AR121" s="53">
        <v>0</v>
      </c>
      <c r="AS121" s="2">
        <v>0</v>
      </c>
      <c r="AT121" s="2">
        <v>0</v>
      </c>
      <c r="AU121" s="44">
        <v>0</v>
      </c>
      <c r="AV121" s="38">
        <v>15.135636429352678</v>
      </c>
      <c r="AW121" s="194">
        <f t="shared" si="8"/>
        <v>15.135636429352678</v>
      </c>
      <c r="AX121" s="71">
        <f t="shared" si="11"/>
        <v>-0.93987719925377355</v>
      </c>
    </row>
    <row r="122" spans="1:50" x14ac:dyDescent="0.25">
      <c r="A122">
        <f t="shared" si="9"/>
        <v>0</v>
      </c>
      <c r="B122" s="1" t="s">
        <v>274</v>
      </c>
      <c r="C122" s="1" t="s">
        <v>275</v>
      </c>
      <c r="D122" s="1">
        <v>5.4544100000000002</v>
      </c>
      <c r="E122" s="2">
        <v>4.9980103484020004</v>
      </c>
      <c r="F122" s="2">
        <v>2.4426431091000327E-2</v>
      </c>
      <c r="G122" s="2">
        <v>-0.19597500000000001</v>
      </c>
      <c r="H122" s="2">
        <v>0</v>
      </c>
      <c r="I122" s="2">
        <v>0</v>
      </c>
      <c r="J122" s="2">
        <v>0</v>
      </c>
      <c r="K122" s="2">
        <v>8.5470000000000008E-3</v>
      </c>
      <c r="L122" s="2">
        <v>7.8549999999999991E-3</v>
      </c>
      <c r="M122" s="2">
        <v>0</v>
      </c>
      <c r="N122" s="2">
        <v>1.8075976728888887</v>
      </c>
      <c r="O122" s="2">
        <v>7.7650773689480462E-3</v>
      </c>
      <c r="P122" s="2">
        <v>7.2707759756823628E-2</v>
      </c>
      <c r="Q122" s="2">
        <v>0.49694500000000003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3">
        <v>12.682289289507661</v>
      </c>
      <c r="Z122" s="227">
        <f t="shared" si="10"/>
        <v>12.682289289507661</v>
      </c>
      <c r="AA122" s="3"/>
      <c r="AB122" s="43">
        <v>5.5066856616613524</v>
      </c>
      <c r="AC122" s="2">
        <v>4.222539922607</v>
      </c>
      <c r="AD122" s="2">
        <v>3.4197003527999856E-2</v>
      </c>
      <c r="AE122" s="2">
        <v>-0.19597500000000001</v>
      </c>
      <c r="AF122" s="2">
        <v>0</v>
      </c>
      <c r="AG122" s="2">
        <v>0</v>
      </c>
      <c r="AH122" s="2">
        <v>0</v>
      </c>
      <c r="AI122" s="2">
        <v>0</v>
      </c>
      <c r="AJ122" s="2">
        <v>6.0142000000000001E-2</v>
      </c>
      <c r="AK122" s="2">
        <v>2.2515008408888884</v>
      </c>
      <c r="AL122" s="2">
        <v>7.6088573142846991E-3</v>
      </c>
      <c r="AM122" s="2">
        <v>1.9861208294404954E-2</v>
      </c>
      <c r="AN122" s="2">
        <v>0.435332</v>
      </c>
      <c r="AO122" s="2">
        <v>0</v>
      </c>
      <c r="AP122" s="2">
        <v>0</v>
      </c>
      <c r="AQ122" s="2">
        <v>0</v>
      </c>
      <c r="AR122" s="53">
        <v>0</v>
      </c>
      <c r="AS122" s="2">
        <v>0</v>
      </c>
      <c r="AT122" s="2">
        <v>0</v>
      </c>
      <c r="AU122" s="44">
        <v>0</v>
      </c>
      <c r="AV122" s="38">
        <v>12.341892494293932</v>
      </c>
      <c r="AW122" s="194">
        <f t="shared" si="8"/>
        <v>12.341892494293932</v>
      </c>
      <c r="AX122" s="71">
        <f t="shared" si="11"/>
        <v>-0.34039679521372967</v>
      </c>
    </row>
    <row r="123" spans="1:50" x14ac:dyDescent="0.25">
      <c r="A123">
        <f t="shared" si="9"/>
        <v>0</v>
      </c>
      <c r="B123" s="1" t="s">
        <v>276</v>
      </c>
      <c r="C123" s="1" t="s">
        <v>277</v>
      </c>
      <c r="D123" s="1">
        <v>3.4984069999999998</v>
      </c>
      <c r="E123" s="2">
        <v>3.3453091747619998</v>
      </c>
      <c r="F123" s="2">
        <v>1.6220298165000042E-2</v>
      </c>
      <c r="G123" s="2">
        <v>-3.3443000000000001E-2</v>
      </c>
      <c r="H123" s="2">
        <v>0</v>
      </c>
      <c r="I123" s="2">
        <v>0</v>
      </c>
      <c r="J123" s="2">
        <v>0</v>
      </c>
      <c r="K123" s="2">
        <v>8.5470000000000008E-3</v>
      </c>
      <c r="L123" s="2">
        <v>7.8549999999999991E-3</v>
      </c>
      <c r="M123" s="2">
        <v>0</v>
      </c>
      <c r="N123" s="2">
        <v>0.59728759377777785</v>
      </c>
      <c r="O123" s="2">
        <v>5.1938035829318533E-3</v>
      </c>
      <c r="P123" s="2">
        <v>5.7950004624004438E-2</v>
      </c>
      <c r="Q123" s="2">
        <v>0.20997099999999999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3">
        <v>7.7132978749117136</v>
      </c>
      <c r="Z123" s="227">
        <f t="shared" si="10"/>
        <v>7.7132978749117136</v>
      </c>
      <c r="AA123" s="3"/>
      <c r="AB123" s="43">
        <v>3.5116874295799505</v>
      </c>
      <c r="AC123" s="2">
        <v>2.8753617354459999</v>
      </c>
      <c r="AD123" s="2">
        <v>2.2708417429999916E-2</v>
      </c>
      <c r="AE123" s="2">
        <v>-3.3443000000000001E-2</v>
      </c>
      <c r="AF123" s="2">
        <v>0</v>
      </c>
      <c r="AG123" s="2">
        <v>0</v>
      </c>
      <c r="AH123" s="2">
        <v>0</v>
      </c>
      <c r="AI123" s="2">
        <v>0</v>
      </c>
      <c r="AJ123" s="2">
        <v>3.8032000000000003E-2</v>
      </c>
      <c r="AK123" s="2">
        <v>0.71675115111111132</v>
      </c>
      <c r="AL123" s="2">
        <v>5.0893131521112999E-3</v>
      </c>
      <c r="AM123" s="2">
        <v>1.2014365640939781E-2</v>
      </c>
      <c r="AN123" s="2">
        <v>0.18477399999999999</v>
      </c>
      <c r="AO123" s="2">
        <v>0</v>
      </c>
      <c r="AP123" s="2">
        <v>0</v>
      </c>
      <c r="AQ123" s="2">
        <v>0</v>
      </c>
      <c r="AR123" s="53">
        <v>0</v>
      </c>
      <c r="AS123" s="2">
        <v>0</v>
      </c>
      <c r="AT123" s="2">
        <v>0</v>
      </c>
      <c r="AU123" s="44">
        <v>0</v>
      </c>
      <c r="AV123" s="38">
        <v>7.3329754123601125</v>
      </c>
      <c r="AW123" s="194">
        <f t="shared" si="8"/>
        <v>7.3329754123601125</v>
      </c>
      <c r="AX123" s="71">
        <f t="shared" si="11"/>
        <v>-0.38032246255160107</v>
      </c>
    </row>
    <row r="124" spans="1:50" x14ac:dyDescent="0.25">
      <c r="A124">
        <f t="shared" si="9"/>
        <v>0</v>
      </c>
      <c r="B124" s="1" t="s">
        <v>278</v>
      </c>
      <c r="C124" s="1" t="s">
        <v>279</v>
      </c>
      <c r="D124" s="1">
        <v>12.380772</v>
      </c>
      <c r="E124" s="2">
        <v>4.5577310515529996</v>
      </c>
      <c r="F124" s="2">
        <v>2.2012955951999872E-2</v>
      </c>
      <c r="G124" s="2">
        <v>-2.931E-3</v>
      </c>
      <c r="H124" s="2">
        <v>0</v>
      </c>
      <c r="I124" s="2">
        <v>0</v>
      </c>
      <c r="J124" s="2">
        <v>0</v>
      </c>
      <c r="K124" s="2">
        <v>8.5470000000000008E-3</v>
      </c>
      <c r="L124" s="2">
        <v>7.8549999999999991E-3</v>
      </c>
      <c r="M124" s="2">
        <v>0</v>
      </c>
      <c r="N124" s="2">
        <v>2.066638367111111</v>
      </c>
      <c r="O124" s="2">
        <v>6.9241988737702475E-3</v>
      </c>
      <c r="P124" s="2">
        <v>7.1442252483332497E-2</v>
      </c>
      <c r="Q124" s="2">
        <v>0.53442900000000004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3">
        <v>19.65342082597321</v>
      </c>
      <c r="Z124" s="227">
        <f t="shared" si="10"/>
        <v>19.65342082597321</v>
      </c>
      <c r="AA124" s="3"/>
      <c r="AB124" s="43">
        <v>12.496846812562399</v>
      </c>
      <c r="AC124" s="2">
        <v>3.8897348557580003</v>
      </c>
      <c r="AD124" s="2">
        <v>3.0818138332000002E-2</v>
      </c>
      <c r="AE124" s="2">
        <v>-2.931E-3</v>
      </c>
      <c r="AF124" s="2">
        <v>0</v>
      </c>
      <c r="AG124" s="2">
        <v>0</v>
      </c>
      <c r="AH124" s="2">
        <v>0</v>
      </c>
      <c r="AI124" s="2">
        <v>0</v>
      </c>
      <c r="AJ124" s="2">
        <v>0.13336999999999999</v>
      </c>
      <c r="AK124" s="2">
        <v>2.4491255439999997</v>
      </c>
      <c r="AL124" s="2">
        <v>6.7848958539592774E-3</v>
      </c>
      <c r="AM124" s="2">
        <v>1.9264901464553848E-2</v>
      </c>
      <c r="AN124" s="2">
        <v>0.477769</v>
      </c>
      <c r="AO124" s="2">
        <v>0</v>
      </c>
      <c r="AP124" s="2">
        <v>0</v>
      </c>
      <c r="AQ124" s="2">
        <v>0</v>
      </c>
      <c r="AR124" s="53">
        <v>0</v>
      </c>
      <c r="AS124" s="2">
        <v>0</v>
      </c>
      <c r="AT124" s="2">
        <v>0</v>
      </c>
      <c r="AU124" s="44">
        <v>0</v>
      </c>
      <c r="AV124" s="38">
        <v>19.500783147970907</v>
      </c>
      <c r="AW124" s="194">
        <f t="shared" si="8"/>
        <v>19.500783147970907</v>
      </c>
      <c r="AX124" s="71">
        <f t="shared" si="11"/>
        <v>-0.15263767800230355</v>
      </c>
    </row>
    <row r="125" spans="1:50" x14ac:dyDescent="0.25">
      <c r="A125">
        <f t="shared" si="9"/>
        <v>0</v>
      </c>
      <c r="B125" s="1" t="s">
        <v>280</v>
      </c>
      <c r="C125" s="1" t="s">
        <v>281</v>
      </c>
      <c r="D125" s="1">
        <v>97.597999999999999</v>
      </c>
      <c r="E125" s="2">
        <v>148.83553138347401</v>
      </c>
      <c r="F125" s="2">
        <v>0.70117523798799519</v>
      </c>
      <c r="G125" s="2">
        <v>0</v>
      </c>
      <c r="H125" s="2">
        <v>0</v>
      </c>
      <c r="I125" s="2">
        <v>0</v>
      </c>
      <c r="J125" s="2">
        <v>8.5893999999999998E-2</v>
      </c>
      <c r="K125" s="2">
        <v>8.5470000000000008E-3</v>
      </c>
      <c r="L125" s="2">
        <v>7.8549999999999991E-3</v>
      </c>
      <c r="M125" s="2">
        <v>0</v>
      </c>
      <c r="N125" s="2">
        <v>3.3611229144444446</v>
      </c>
      <c r="O125" s="2">
        <v>0.22219230191643491</v>
      </c>
      <c r="P125" s="2">
        <v>0.21813348663561744</v>
      </c>
      <c r="Q125" s="2">
        <v>2.8714940000000002</v>
      </c>
      <c r="R125" s="2">
        <v>0.1</v>
      </c>
      <c r="S125" s="2">
        <v>0</v>
      </c>
      <c r="T125" s="2">
        <v>0</v>
      </c>
      <c r="U125" s="2">
        <v>0.234544</v>
      </c>
      <c r="V125" s="2">
        <v>14.257</v>
      </c>
      <c r="W125" s="2">
        <v>1.4222600000000001</v>
      </c>
      <c r="X125" s="2">
        <v>8.9605340000000009</v>
      </c>
      <c r="Y125" s="3">
        <v>278.88428332445852</v>
      </c>
      <c r="Z125" s="227">
        <f t="shared" si="10"/>
        <v>255.66674932445852</v>
      </c>
      <c r="AA125" s="3"/>
      <c r="AB125" s="43">
        <v>97.757022840393674</v>
      </c>
      <c r="AC125" s="2">
        <v>126.63769546979401</v>
      </c>
      <c r="AD125" s="2">
        <v>0.98164533318299052</v>
      </c>
      <c r="AE125" s="2">
        <v>0</v>
      </c>
      <c r="AF125" s="2">
        <v>0</v>
      </c>
      <c r="AG125" s="2">
        <v>0</v>
      </c>
      <c r="AH125" s="2">
        <v>5.726266666666667E-2</v>
      </c>
      <c r="AI125" s="2">
        <v>0</v>
      </c>
      <c r="AJ125" s="2">
        <v>1.2138070000000001</v>
      </c>
      <c r="AK125" s="2">
        <v>3.830587114444445</v>
      </c>
      <c r="AL125" s="2">
        <v>0.21772217342937475</v>
      </c>
      <c r="AM125" s="2">
        <v>0.10113850729397347</v>
      </c>
      <c r="AN125" s="2">
        <v>2.5721970000000001</v>
      </c>
      <c r="AO125" s="2">
        <v>0</v>
      </c>
      <c r="AP125" s="2">
        <v>0</v>
      </c>
      <c r="AQ125" s="2">
        <v>0.17494199999999999</v>
      </c>
      <c r="AR125" s="53">
        <v>14.257</v>
      </c>
      <c r="AS125" s="2">
        <v>1.4222600000000001</v>
      </c>
      <c r="AT125" s="2">
        <v>18.518000000000001</v>
      </c>
      <c r="AU125" s="44">
        <v>0</v>
      </c>
      <c r="AV125" s="38">
        <v>267.74128010520508</v>
      </c>
      <c r="AW125" s="194">
        <f t="shared" si="8"/>
        <v>234.96628010520507</v>
      </c>
      <c r="AX125" s="71">
        <f t="shared" si="11"/>
        <v>-20.700469219253449</v>
      </c>
    </row>
    <row r="126" spans="1:50" x14ac:dyDescent="0.25">
      <c r="A126">
        <f t="shared" si="9"/>
        <v>0</v>
      </c>
      <c r="B126" s="1" t="s">
        <v>282</v>
      </c>
      <c r="C126" s="1" t="s">
        <v>283</v>
      </c>
      <c r="D126" s="1">
        <v>7.539574</v>
      </c>
      <c r="E126" s="2">
        <v>6.4586712393100001</v>
      </c>
      <c r="F126" s="2">
        <v>3.1485628099000081E-2</v>
      </c>
      <c r="G126" s="2">
        <v>-0.31278499999999998</v>
      </c>
      <c r="H126" s="2">
        <v>0</v>
      </c>
      <c r="I126" s="2">
        <v>0</v>
      </c>
      <c r="J126" s="2">
        <v>0</v>
      </c>
      <c r="K126" s="2">
        <v>8.5470000000000008E-3</v>
      </c>
      <c r="L126" s="2">
        <v>7.8549999999999991E-3</v>
      </c>
      <c r="M126" s="2">
        <v>0</v>
      </c>
      <c r="N126" s="2">
        <v>1.8436642323984676</v>
      </c>
      <c r="O126" s="2">
        <v>1.0015469537471377E-2</v>
      </c>
      <c r="P126" s="2">
        <v>7.9632923572169181E-2</v>
      </c>
      <c r="Q126" s="2">
        <v>0.588028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3">
        <v>16.254688492917108</v>
      </c>
      <c r="Z126" s="227">
        <f t="shared" si="10"/>
        <v>16.254688492917108</v>
      </c>
      <c r="AA126" s="3"/>
      <c r="AB126" s="43">
        <v>7.5789657749451402</v>
      </c>
      <c r="AC126" s="2">
        <v>5.467159002761</v>
      </c>
      <c r="AD126" s="2">
        <v>4.4079879338999747E-2</v>
      </c>
      <c r="AE126" s="2">
        <v>-0.31278499999999998</v>
      </c>
      <c r="AF126" s="2">
        <v>0</v>
      </c>
      <c r="AG126" s="2">
        <v>0</v>
      </c>
      <c r="AH126" s="2">
        <v>0</v>
      </c>
      <c r="AI126" s="2">
        <v>0</v>
      </c>
      <c r="AJ126" s="2">
        <v>8.3162E-2</v>
      </c>
      <c r="AK126" s="2">
        <v>2.0957136403984675</v>
      </c>
      <c r="AL126" s="2">
        <v>9.813975447421526E-3</v>
      </c>
      <c r="AM126" s="2">
        <v>2.3430980803764209E-2</v>
      </c>
      <c r="AN126" s="2">
        <v>0.56482399999999999</v>
      </c>
      <c r="AO126" s="2">
        <v>0</v>
      </c>
      <c r="AP126" s="2">
        <v>0</v>
      </c>
      <c r="AQ126" s="2">
        <v>0</v>
      </c>
      <c r="AR126" s="53">
        <v>0</v>
      </c>
      <c r="AS126" s="2">
        <v>0</v>
      </c>
      <c r="AT126" s="2">
        <v>0</v>
      </c>
      <c r="AU126" s="44">
        <v>0</v>
      </c>
      <c r="AV126" s="38">
        <v>15.554364253694793</v>
      </c>
      <c r="AW126" s="194">
        <f t="shared" si="8"/>
        <v>15.554364253694793</v>
      </c>
      <c r="AX126" s="71">
        <f t="shared" si="11"/>
        <v>-0.70032423922231501</v>
      </c>
    </row>
    <row r="127" spans="1:50" x14ac:dyDescent="0.25">
      <c r="A127">
        <f t="shared" si="9"/>
        <v>0</v>
      </c>
      <c r="B127" s="1" t="s">
        <v>284</v>
      </c>
      <c r="C127" s="1" t="s">
        <v>285</v>
      </c>
      <c r="D127" s="1">
        <v>5.4034370000000003</v>
      </c>
      <c r="E127" s="2">
        <v>2.700031710078</v>
      </c>
      <c r="F127" s="2">
        <v>1.3422564986999612E-2</v>
      </c>
      <c r="G127" s="2">
        <v>0</v>
      </c>
      <c r="H127" s="2">
        <v>0</v>
      </c>
      <c r="I127" s="2">
        <v>0</v>
      </c>
      <c r="J127" s="2">
        <v>0</v>
      </c>
      <c r="K127" s="2">
        <v>8.5470000000000008E-3</v>
      </c>
      <c r="L127" s="2">
        <v>7.8549999999999991E-3</v>
      </c>
      <c r="M127" s="2">
        <v>0</v>
      </c>
      <c r="N127" s="2">
        <v>1.5473516977777779</v>
      </c>
      <c r="O127" s="2">
        <v>4.2220821944187721E-3</v>
      </c>
      <c r="P127" s="2">
        <v>6.1814461283801768E-2</v>
      </c>
      <c r="Q127" s="2">
        <v>0.29874000000000001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3">
        <v>10.045421516320999</v>
      </c>
      <c r="Z127" s="227">
        <f t="shared" si="10"/>
        <v>10.045421516320999</v>
      </c>
      <c r="AA127" s="3"/>
      <c r="AB127" s="43">
        <v>5.4592485676094711</v>
      </c>
      <c r="AC127" s="2">
        <v>2.295000374422</v>
      </c>
      <c r="AD127" s="2">
        <v>1.8791590982999887E-2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5.8570999999999998E-2</v>
      </c>
      <c r="AK127" s="2">
        <v>1.9581299928888891</v>
      </c>
      <c r="AL127" s="2">
        <v>4.1371411333235098E-3</v>
      </c>
      <c r="AM127" s="2">
        <v>1.4338555229740228E-2</v>
      </c>
      <c r="AN127" s="2">
        <v>0.26289099999999999</v>
      </c>
      <c r="AO127" s="55">
        <v>0</v>
      </c>
      <c r="AP127" s="2">
        <v>0</v>
      </c>
      <c r="AQ127" s="2">
        <v>0</v>
      </c>
      <c r="AR127" s="53">
        <v>0</v>
      </c>
      <c r="AS127" s="2">
        <v>0</v>
      </c>
      <c r="AT127" s="2">
        <v>0</v>
      </c>
      <c r="AU127" s="44">
        <v>0</v>
      </c>
      <c r="AV127" s="38">
        <v>10.071108222266423</v>
      </c>
      <c r="AW127" s="194">
        <f t="shared" si="8"/>
        <v>10.071108222266423</v>
      </c>
      <c r="AX127" s="71">
        <f t="shared" si="11"/>
        <v>2.5686705945423327E-2</v>
      </c>
    </row>
    <row r="128" spans="1:50" x14ac:dyDescent="0.25">
      <c r="A128">
        <f t="shared" si="9"/>
        <v>0</v>
      </c>
      <c r="B128" s="1" t="s">
        <v>286</v>
      </c>
      <c r="C128" s="1" t="s">
        <v>287</v>
      </c>
      <c r="D128" s="1">
        <v>5.2043100000000004</v>
      </c>
      <c r="E128" s="2">
        <v>6.3936575155729996</v>
      </c>
      <c r="F128" s="2">
        <v>3.1427469351999464E-2</v>
      </c>
      <c r="G128" s="2">
        <v>-3.1425000000000002E-2</v>
      </c>
      <c r="H128" s="2">
        <v>0</v>
      </c>
      <c r="I128" s="2">
        <v>0</v>
      </c>
      <c r="J128" s="2">
        <v>0</v>
      </c>
      <c r="K128" s="2">
        <v>8.5470000000000008E-3</v>
      </c>
      <c r="L128" s="2">
        <v>7.8549999999999991E-3</v>
      </c>
      <c r="M128" s="2">
        <v>0</v>
      </c>
      <c r="N128" s="2">
        <v>0.99989224444444458</v>
      </c>
      <c r="O128" s="2">
        <v>9.9676925674011159E-3</v>
      </c>
      <c r="P128" s="2">
        <v>8.6742853752987195E-2</v>
      </c>
      <c r="Q128" s="2">
        <v>0.61546000000000001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3">
        <v>13.326434775689831</v>
      </c>
      <c r="Z128" s="227">
        <f t="shared" si="10"/>
        <v>13.326434775689831</v>
      </c>
      <c r="AA128" s="3"/>
      <c r="AB128" s="43">
        <v>5.2475687968987978</v>
      </c>
      <c r="AC128" s="2">
        <v>5.3944348876560007</v>
      </c>
      <c r="AD128" s="2">
        <v>4.3998457090999935E-2</v>
      </c>
      <c r="AE128" s="2">
        <v>-3.1425000000000002E-2</v>
      </c>
      <c r="AF128" s="2">
        <v>0</v>
      </c>
      <c r="AG128" s="2">
        <v>0</v>
      </c>
      <c r="AH128" s="2">
        <v>0</v>
      </c>
      <c r="AI128" s="2">
        <v>0</v>
      </c>
      <c r="AJ128" s="2">
        <v>6.1004000000000003E-2</v>
      </c>
      <c r="AK128" s="2">
        <v>1.3211185022222223</v>
      </c>
      <c r="AL128" s="2">
        <v>9.767159668144532E-3</v>
      </c>
      <c r="AM128" s="2">
        <v>2.7224748244515328E-2</v>
      </c>
      <c r="AN128" s="2">
        <v>0.55418299999999998</v>
      </c>
      <c r="AO128" s="2">
        <v>0</v>
      </c>
      <c r="AP128" s="2">
        <v>0</v>
      </c>
      <c r="AQ128" s="2">
        <v>0</v>
      </c>
      <c r="AR128" s="53">
        <v>0</v>
      </c>
      <c r="AS128" s="2">
        <v>0</v>
      </c>
      <c r="AT128" s="2">
        <v>0</v>
      </c>
      <c r="AU128" s="44">
        <v>0</v>
      </c>
      <c r="AV128" s="38">
        <v>12.627874551780678</v>
      </c>
      <c r="AW128" s="194">
        <f t="shared" si="8"/>
        <v>12.627874551780678</v>
      </c>
      <c r="AX128" s="71">
        <f t="shared" si="11"/>
        <v>-0.69856022390915307</v>
      </c>
    </row>
    <row r="129" spans="1:50" x14ac:dyDescent="0.25">
      <c r="A129">
        <f t="shared" si="9"/>
        <v>0</v>
      </c>
      <c r="B129" s="1" t="s">
        <v>288</v>
      </c>
      <c r="C129" s="1" t="s">
        <v>289</v>
      </c>
      <c r="D129" s="1">
        <v>38.954037</v>
      </c>
      <c r="E129" s="2">
        <v>34.234672374479004</v>
      </c>
      <c r="F129" s="2">
        <v>0.15617871466500313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1.4929259990956123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3">
        <v>74.837814088239625</v>
      </c>
      <c r="Z129" s="227">
        <f t="shared" si="10"/>
        <v>74.837814088239625</v>
      </c>
      <c r="AA129" s="3"/>
      <c r="AB129" s="43">
        <v>39.210903622792422</v>
      </c>
      <c r="AC129" s="2">
        <v>31.296132692962999</v>
      </c>
      <c r="AD129" s="2">
        <v>0.2186502005309984</v>
      </c>
      <c r="AE129" s="2">
        <v>0</v>
      </c>
      <c r="AF129" s="2">
        <v>0</v>
      </c>
      <c r="AG129" s="2">
        <v>0</v>
      </c>
      <c r="AH129" s="2">
        <v>0</v>
      </c>
      <c r="AI129" s="2">
        <v>1.4454861745387575</v>
      </c>
      <c r="AJ129" s="2">
        <v>0.44144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53">
        <v>0</v>
      </c>
      <c r="AS129" s="2">
        <v>0</v>
      </c>
      <c r="AT129" s="2">
        <v>0</v>
      </c>
      <c r="AU129" s="44">
        <v>0</v>
      </c>
      <c r="AV129" s="38">
        <v>72.612612690825173</v>
      </c>
      <c r="AW129" s="194">
        <f t="shared" si="8"/>
        <v>72.612612690825173</v>
      </c>
      <c r="AX129" s="71">
        <f t="shared" si="11"/>
        <v>-2.2252013974144518</v>
      </c>
    </row>
    <row r="130" spans="1:50" x14ac:dyDescent="0.25">
      <c r="A130">
        <f t="shared" si="9"/>
        <v>0</v>
      </c>
      <c r="B130" s="1" t="s">
        <v>290</v>
      </c>
      <c r="C130" s="56" t="s">
        <v>291</v>
      </c>
      <c r="D130" s="1">
        <v>528.46551799999997</v>
      </c>
      <c r="E130" s="2">
        <v>368.31705598079196</v>
      </c>
      <c r="F130" s="2">
        <v>1.6699850610319973</v>
      </c>
      <c r="G130" s="2">
        <v>0</v>
      </c>
      <c r="H130" s="2">
        <v>0</v>
      </c>
      <c r="I130" s="2">
        <v>0.178395</v>
      </c>
      <c r="J130" s="2">
        <v>0.38029999999999997</v>
      </c>
      <c r="K130" s="2">
        <v>8.5470000000000008E-3</v>
      </c>
      <c r="L130" s="2">
        <v>0</v>
      </c>
      <c r="M130" s="2">
        <v>0</v>
      </c>
      <c r="N130" s="2">
        <v>4.7381812954329501</v>
      </c>
      <c r="O130" s="2">
        <v>0.53321443545586678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1.0691079999999999</v>
      </c>
      <c r="V130" s="2">
        <v>49.234999999999999</v>
      </c>
      <c r="W130" s="2">
        <v>8.2505790000000001</v>
      </c>
      <c r="X130" s="2">
        <v>41.451642999999997</v>
      </c>
      <c r="Y130" s="3">
        <v>1004.2975267727129</v>
      </c>
      <c r="Z130" s="227">
        <f t="shared" si="10"/>
        <v>913.6108837727129</v>
      </c>
      <c r="AA130" s="3"/>
      <c r="AB130" s="2">
        <v>531.9357567465189</v>
      </c>
      <c r="AC130" s="2">
        <v>321.09237641193596</v>
      </c>
      <c r="AD130" s="2">
        <v>2.33797908544302</v>
      </c>
      <c r="AE130" s="2">
        <v>0</v>
      </c>
      <c r="AF130" s="2">
        <v>0</v>
      </c>
      <c r="AG130" s="2">
        <v>0.178395</v>
      </c>
      <c r="AH130" s="2">
        <v>0.25353333333333333</v>
      </c>
      <c r="AI130" s="2">
        <v>0</v>
      </c>
      <c r="AJ130" s="2">
        <v>5.9502969999999999</v>
      </c>
      <c r="AK130" s="2">
        <v>5.8995392620996174</v>
      </c>
      <c r="AL130" s="2">
        <v>0.52248707443982501</v>
      </c>
      <c r="AM130" s="2">
        <v>0</v>
      </c>
      <c r="AN130" s="2">
        <v>0</v>
      </c>
      <c r="AO130" s="2">
        <v>0</v>
      </c>
      <c r="AP130" s="2">
        <v>0</v>
      </c>
      <c r="AQ130" s="2">
        <v>0.90873400000000004</v>
      </c>
      <c r="AR130" s="53">
        <v>48.192</v>
      </c>
      <c r="AS130" s="2">
        <v>8.2505790000000001</v>
      </c>
      <c r="AT130" s="2">
        <v>86.947000000000003</v>
      </c>
      <c r="AU130" s="44">
        <v>0</v>
      </c>
      <c r="AV130" s="38">
        <v>1012.4686769137708</v>
      </c>
      <c r="AW130" s="194">
        <f t="shared" si="8"/>
        <v>877.32967691377075</v>
      </c>
      <c r="AX130" s="71">
        <f t="shared" si="11"/>
        <v>-36.281206858942141</v>
      </c>
    </row>
    <row r="131" spans="1:50" x14ac:dyDescent="0.25">
      <c r="A131">
        <f t="shared" si="9"/>
        <v>0</v>
      </c>
      <c r="B131" s="1" t="s">
        <v>292</v>
      </c>
      <c r="C131" s="1" t="s">
        <v>293</v>
      </c>
      <c r="D131" s="1">
        <v>4.5478319999999997</v>
      </c>
      <c r="E131" s="2">
        <v>7.8332182920040001</v>
      </c>
      <c r="F131" s="2">
        <v>3.9046866991999558E-2</v>
      </c>
      <c r="G131" s="2">
        <v>0</v>
      </c>
      <c r="H131" s="2">
        <v>0</v>
      </c>
      <c r="I131" s="2">
        <v>0</v>
      </c>
      <c r="J131" s="2">
        <v>0</v>
      </c>
      <c r="K131" s="2">
        <v>8.5470000000000008E-3</v>
      </c>
      <c r="L131" s="2">
        <v>7.8549999999999991E-3</v>
      </c>
      <c r="M131" s="2">
        <v>0</v>
      </c>
      <c r="N131" s="2">
        <v>2.7779943946666665</v>
      </c>
      <c r="O131" s="2">
        <v>1.2282233837324985E-2</v>
      </c>
      <c r="P131" s="2">
        <v>8.6311476463514808E-2</v>
      </c>
      <c r="Q131" s="2">
        <v>0.75877499999999998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3">
        <v>16.071862263963503</v>
      </c>
      <c r="Z131" s="227">
        <f t="shared" si="10"/>
        <v>16.071862263963503</v>
      </c>
      <c r="AA131" s="3"/>
      <c r="AB131" s="43">
        <v>4.5729729221344018</v>
      </c>
      <c r="AC131" s="2">
        <v>6.6350269366539996</v>
      </c>
      <c r="AD131" s="2">
        <v>5.4665613789000082E-2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5.1601000000000001E-2</v>
      </c>
      <c r="AK131" s="2">
        <v>3.5289827324444447</v>
      </c>
      <c r="AL131" s="2">
        <v>1.2035136332652617E-2</v>
      </c>
      <c r="AM131" s="2">
        <v>2.7357769054006335E-2</v>
      </c>
      <c r="AN131" s="2">
        <v>0.68306800000000001</v>
      </c>
      <c r="AO131" s="2">
        <v>0</v>
      </c>
      <c r="AP131" s="2">
        <v>0</v>
      </c>
      <c r="AQ131" s="2">
        <v>0</v>
      </c>
      <c r="AR131" s="53">
        <v>0</v>
      </c>
      <c r="AS131" s="2">
        <v>0</v>
      </c>
      <c r="AT131" s="2">
        <v>0</v>
      </c>
      <c r="AU131" s="44">
        <v>0</v>
      </c>
      <c r="AV131" s="38">
        <v>15.565710110408505</v>
      </c>
      <c r="AW131" s="194">
        <f t="shared" si="8"/>
        <v>15.565710110408505</v>
      </c>
      <c r="AX131" s="71">
        <f t="shared" si="11"/>
        <v>-0.50615215355499821</v>
      </c>
    </row>
    <row r="132" spans="1:50" x14ac:dyDescent="0.25">
      <c r="A132">
        <f t="shared" si="9"/>
        <v>0</v>
      </c>
      <c r="B132" s="1" t="s">
        <v>294</v>
      </c>
      <c r="C132" s="1" t="s">
        <v>295</v>
      </c>
      <c r="D132" s="1">
        <v>5.745374</v>
      </c>
      <c r="E132" s="2">
        <v>3.7706133608369998</v>
      </c>
      <c r="F132" s="2">
        <v>1.8233815682000016E-2</v>
      </c>
      <c r="G132" s="2">
        <v>0</v>
      </c>
      <c r="H132" s="2">
        <v>0</v>
      </c>
      <c r="I132" s="2">
        <v>0</v>
      </c>
      <c r="J132" s="2">
        <v>0</v>
      </c>
      <c r="K132" s="2">
        <v>8.5470000000000008E-3</v>
      </c>
      <c r="L132" s="2">
        <v>7.8549999999999991E-3</v>
      </c>
      <c r="M132" s="2">
        <v>0</v>
      </c>
      <c r="N132" s="2">
        <v>1.4159363688888886</v>
      </c>
      <c r="O132" s="2">
        <v>5.8184211432828212E-3</v>
      </c>
      <c r="P132" s="2">
        <v>6.5452729451908123E-2</v>
      </c>
      <c r="Q132" s="2">
        <v>0.37000300000000003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3">
        <v>11.407833696003081</v>
      </c>
      <c r="Z132" s="227">
        <f t="shared" si="10"/>
        <v>11.407833696003081</v>
      </c>
      <c r="AA132" s="3"/>
      <c r="AB132" s="43">
        <v>5.7812957109534571</v>
      </c>
      <c r="AC132" s="2">
        <v>3.1997321697749999</v>
      </c>
      <c r="AD132" s="2">
        <v>2.5527341954999835E-2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6.1695E-2</v>
      </c>
      <c r="AK132" s="2">
        <v>1.6480020506666666</v>
      </c>
      <c r="AL132" s="2">
        <v>5.7013644771518619E-3</v>
      </c>
      <c r="AM132" s="2">
        <v>1.5818052789993094E-2</v>
      </c>
      <c r="AN132" s="2">
        <v>0.32277</v>
      </c>
      <c r="AO132" s="2">
        <v>0</v>
      </c>
      <c r="AP132" s="2">
        <v>0</v>
      </c>
      <c r="AQ132" s="2">
        <v>0</v>
      </c>
      <c r="AR132" s="53">
        <v>0</v>
      </c>
      <c r="AS132" s="2">
        <v>0</v>
      </c>
      <c r="AT132" s="2">
        <v>0</v>
      </c>
      <c r="AU132" s="44">
        <v>0</v>
      </c>
      <c r="AV132" s="38">
        <v>11.060541690617269</v>
      </c>
      <c r="AW132" s="194">
        <f t="shared" si="8"/>
        <v>11.060541690617269</v>
      </c>
      <c r="AX132" s="71">
        <f t="shared" si="11"/>
        <v>-0.34729200538581217</v>
      </c>
    </row>
    <row r="133" spans="1:50" x14ac:dyDescent="0.25">
      <c r="A133">
        <f t="shared" si="9"/>
        <v>0</v>
      </c>
      <c r="B133" s="1" t="s">
        <v>296</v>
      </c>
      <c r="C133" s="1" t="s">
        <v>297</v>
      </c>
      <c r="D133" s="1">
        <v>6.6341739999999998</v>
      </c>
      <c r="E133" s="2">
        <v>7.0604336086680002</v>
      </c>
      <c r="F133" s="2">
        <v>3.4998935790999795E-2</v>
      </c>
      <c r="G133" s="2">
        <v>-0.117261</v>
      </c>
      <c r="H133" s="2">
        <v>0</v>
      </c>
      <c r="I133" s="2">
        <v>0</v>
      </c>
      <c r="J133" s="2">
        <v>0</v>
      </c>
      <c r="K133" s="2">
        <v>8.5470000000000008E-3</v>
      </c>
      <c r="L133" s="2">
        <v>7.8549999999999991E-3</v>
      </c>
      <c r="M133" s="2">
        <v>0</v>
      </c>
      <c r="N133" s="2">
        <v>1.2164843111111112</v>
      </c>
      <c r="O133" s="2">
        <v>1.1011912065432181E-2</v>
      </c>
      <c r="P133" s="2">
        <v>8.0532354568246589E-2</v>
      </c>
      <c r="Q133" s="2">
        <v>0.669539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3">
        <v>15.606315122203792</v>
      </c>
      <c r="Z133" s="227">
        <f t="shared" si="10"/>
        <v>15.606315122203792</v>
      </c>
      <c r="AA133" s="3"/>
      <c r="AB133" s="43">
        <v>6.6668822147758613</v>
      </c>
      <c r="AC133" s="2">
        <v>5.9453553378889996</v>
      </c>
      <c r="AD133" s="2">
        <v>4.8998510108000132E-2</v>
      </c>
      <c r="AE133" s="2">
        <v>-0.117261</v>
      </c>
      <c r="AF133" s="2">
        <v>0</v>
      </c>
      <c r="AG133" s="2">
        <v>0</v>
      </c>
      <c r="AH133" s="2">
        <v>0</v>
      </c>
      <c r="AI133" s="2">
        <v>0</v>
      </c>
      <c r="AJ133" s="2">
        <v>7.7127000000000001E-2</v>
      </c>
      <c r="AK133" s="2">
        <v>1.563057905777778</v>
      </c>
      <c r="AL133" s="2">
        <v>1.0790371258680008E-2</v>
      </c>
      <c r="AM133" s="2">
        <v>2.3726442198216569E-2</v>
      </c>
      <c r="AN133" s="2">
        <v>0.589194</v>
      </c>
      <c r="AO133" s="2">
        <v>0</v>
      </c>
      <c r="AP133" s="2">
        <v>0</v>
      </c>
      <c r="AQ133" s="2">
        <v>0</v>
      </c>
      <c r="AR133" s="53">
        <v>0</v>
      </c>
      <c r="AS133" s="2">
        <v>0</v>
      </c>
      <c r="AT133" s="2">
        <v>0</v>
      </c>
      <c r="AU133" s="44">
        <v>0</v>
      </c>
      <c r="AV133" s="38">
        <v>14.807870782007537</v>
      </c>
      <c r="AW133" s="194">
        <f t="shared" si="8"/>
        <v>14.807870782007537</v>
      </c>
      <c r="AX133" s="71">
        <f t="shared" si="11"/>
        <v>-0.7984443401962551</v>
      </c>
    </row>
    <row r="134" spans="1:50" x14ac:dyDescent="0.25">
      <c r="A134">
        <f t="shared" si="9"/>
        <v>0</v>
      </c>
      <c r="B134" s="1" t="s">
        <v>298</v>
      </c>
      <c r="C134" s="1" t="s">
        <v>299</v>
      </c>
      <c r="D134" s="1">
        <v>2.2527525600000002</v>
      </c>
      <c r="E134" s="2">
        <v>3.8296340424830002</v>
      </c>
      <c r="F134" s="2">
        <v>1.8947517567000353E-2</v>
      </c>
      <c r="G134" s="2">
        <v>-0.17572399999999999</v>
      </c>
      <c r="H134" s="2">
        <v>0</v>
      </c>
      <c r="I134" s="2">
        <v>0</v>
      </c>
      <c r="J134" s="2">
        <v>0</v>
      </c>
      <c r="K134" s="2">
        <v>8.5470000000000008E-3</v>
      </c>
      <c r="L134" s="2">
        <v>7.8549999999999991E-3</v>
      </c>
      <c r="M134" s="2">
        <v>0</v>
      </c>
      <c r="N134" s="2">
        <v>2.1551364266666662</v>
      </c>
      <c r="O134" s="2">
        <v>5.997969394031355E-3</v>
      </c>
      <c r="P134" s="2">
        <v>6.4091074057299871E-2</v>
      </c>
      <c r="Q134" s="2">
        <v>0.33955999999999997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3">
        <v>8.5067975901679986</v>
      </c>
      <c r="Z134" s="227">
        <f t="shared" si="10"/>
        <v>8.5067975901679986</v>
      </c>
      <c r="AA134" s="3"/>
      <c r="AB134" s="43">
        <v>2.2877520096497816</v>
      </c>
      <c r="AC134" s="2">
        <v>3.2232184075509998</v>
      </c>
      <c r="AD134" s="2">
        <v>2.6526524593999842E-2</v>
      </c>
      <c r="AE134" s="2">
        <v>-0.17572399999999999</v>
      </c>
      <c r="AF134" s="2">
        <v>0</v>
      </c>
      <c r="AG134" s="2">
        <v>0</v>
      </c>
      <c r="AH134" s="2">
        <v>0</v>
      </c>
      <c r="AI134" s="2">
        <v>0</v>
      </c>
      <c r="AJ134" s="2">
        <v>2.5224E-2</v>
      </c>
      <c r="AK134" s="2">
        <v>2.4371623395555551</v>
      </c>
      <c r="AL134" s="2">
        <v>5.8773005246712537E-3</v>
      </c>
      <c r="AM134" s="2">
        <v>1.5270850660843025E-2</v>
      </c>
      <c r="AN134" s="2">
        <v>0.298813</v>
      </c>
      <c r="AO134" s="2">
        <v>0</v>
      </c>
      <c r="AP134" s="2">
        <v>0</v>
      </c>
      <c r="AQ134" s="2">
        <v>0</v>
      </c>
      <c r="AR134" s="53">
        <v>0</v>
      </c>
      <c r="AS134" s="2">
        <v>0</v>
      </c>
      <c r="AT134" s="2">
        <v>0</v>
      </c>
      <c r="AU134" s="44">
        <v>0</v>
      </c>
      <c r="AV134" s="38">
        <v>8.1441204325358498</v>
      </c>
      <c r="AW134" s="194">
        <f t="shared" si="8"/>
        <v>8.1441204325358498</v>
      </c>
      <c r="AX134" s="71">
        <f t="shared" si="11"/>
        <v>-0.36267715763214881</v>
      </c>
    </row>
    <row r="135" spans="1:50" x14ac:dyDescent="0.25">
      <c r="A135">
        <f t="shared" si="9"/>
        <v>0</v>
      </c>
      <c r="B135" s="1" t="s">
        <v>300</v>
      </c>
      <c r="C135" s="1" t="s">
        <v>301</v>
      </c>
      <c r="D135" s="1">
        <v>4.3006700000000002</v>
      </c>
      <c r="E135" s="2">
        <v>5.0042817444079999</v>
      </c>
      <c r="F135" s="2">
        <v>2.4507369358999654E-2</v>
      </c>
      <c r="G135" s="2">
        <v>-0.19970299999999999</v>
      </c>
      <c r="H135" s="2">
        <v>0</v>
      </c>
      <c r="I135" s="2">
        <v>0</v>
      </c>
      <c r="J135" s="2">
        <v>0</v>
      </c>
      <c r="K135" s="2">
        <v>8.5470000000000008E-3</v>
      </c>
      <c r="L135" s="2">
        <v>7.8549999999999991E-3</v>
      </c>
      <c r="M135" s="2">
        <v>0</v>
      </c>
      <c r="N135" s="2">
        <v>1.1307721706666667</v>
      </c>
      <c r="O135" s="2">
        <v>7.7859248850981923E-3</v>
      </c>
      <c r="P135" s="2">
        <v>7.1186767110860152E-2</v>
      </c>
      <c r="Q135" s="2">
        <v>0.47011900000000001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3">
        <v>10.826021976429628</v>
      </c>
      <c r="Z135" s="227">
        <f t="shared" si="10"/>
        <v>10.826021976429628</v>
      </c>
      <c r="AA135" s="3"/>
      <c r="AB135" s="43">
        <v>4.3417499352006175</v>
      </c>
      <c r="AC135" s="2">
        <v>4.2281347648579999</v>
      </c>
      <c r="AD135" s="2">
        <v>3.4310317103000358E-2</v>
      </c>
      <c r="AE135" s="2">
        <v>-0.19970299999999999</v>
      </c>
      <c r="AF135" s="2">
        <v>0</v>
      </c>
      <c r="AG135" s="2">
        <v>0</v>
      </c>
      <c r="AH135" s="2">
        <v>0</v>
      </c>
      <c r="AI135" s="2">
        <v>0</v>
      </c>
      <c r="AJ135" s="2">
        <v>4.9918999999999998E-2</v>
      </c>
      <c r="AK135" s="2">
        <v>1.523573216</v>
      </c>
      <c r="AL135" s="2">
        <v>7.6292854141228319E-3</v>
      </c>
      <c r="AM135" s="2">
        <v>1.8887035850430126E-2</v>
      </c>
      <c r="AN135" s="2">
        <v>0.41370499999999999</v>
      </c>
      <c r="AO135" s="2">
        <v>0</v>
      </c>
      <c r="AP135" s="2">
        <v>0</v>
      </c>
      <c r="AQ135" s="2">
        <v>0</v>
      </c>
      <c r="AR135" s="53">
        <v>0</v>
      </c>
      <c r="AS135" s="2">
        <v>0</v>
      </c>
      <c r="AT135" s="2">
        <v>0</v>
      </c>
      <c r="AU135" s="44">
        <v>0</v>
      </c>
      <c r="AV135" s="38">
        <v>10.418205554426169</v>
      </c>
      <c r="AW135" s="194">
        <f t="shared" si="8"/>
        <v>10.418205554426169</v>
      </c>
      <c r="AX135" s="71">
        <f t="shared" si="11"/>
        <v>-0.40781642200345836</v>
      </c>
    </row>
    <row r="136" spans="1:50" x14ac:dyDescent="0.25">
      <c r="A136">
        <f t="shared" si="9"/>
        <v>0</v>
      </c>
      <c r="B136" s="1" t="s">
        <v>302</v>
      </c>
      <c r="C136" s="1" t="s">
        <v>303</v>
      </c>
      <c r="D136" s="1">
        <v>5.2308539999999999</v>
      </c>
      <c r="E136" s="2">
        <v>3.7743174134530002</v>
      </c>
      <c r="F136" s="2">
        <v>1.8297296227999964E-2</v>
      </c>
      <c r="G136" s="2">
        <v>-7.3784000000000002E-2</v>
      </c>
      <c r="H136" s="2">
        <v>0</v>
      </c>
      <c r="I136" s="2">
        <v>0</v>
      </c>
      <c r="J136" s="2">
        <v>0</v>
      </c>
      <c r="K136" s="2">
        <v>8.5470000000000008E-3</v>
      </c>
      <c r="L136" s="2">
        <v>7.8549999999999991E-3</v>
      </c>
      <c r="M136" s="2">
        <v>0</v>
      </c>
      <c r="N136" s="2">
        <v>1.268972503111111</v>
      </c>
      <c r="O136" s="2">
        <v>5.8324458908264017E-3</v>
      </c>
      <c r="P136" s="2">
        <v>6.7522603199347733E-2</v>
      </c>
      <c r="Q136" s="2">
        <v>0.39285900000000001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3">
        <v>10.701273261882287</v>
      </c>
      <c r="Z136" s="227">
        <f t="shared" si="10"/>
        <v>10.701273261882287</v>
      </c>
      <c r="AA136" s="3"/>
      <c r="AB136" s="43">
        <v>5.2884506862079768</v>
      </c>
      <c r="AC136" s="2">
        <v>3.1990617544640001</v>
      </c>
      <c r="AD136" s="2">
        <v>2.5616214718000033E-2</v>
      </c>
      <c r="AE136" s="2">
        <v>-7.3784000000000002E-2</v>
      </c>
      <c r="AF136" s="2">
        <v>0</v>
      </c>
      <c r="AG136" s="2">
        <v>0</v>
      </c>
      <c r="AH136" s="2">
        <v>0</v>
      </c>
      <c r="AI136" s="2">
        <v>0</v>
      </c>
      <c r="AJ136" s="2">
        <v>5.9658999999999997E-2</v>
      </c>
      <c r="AK136" s="2">
        <v>1.6539120017777778</v>
      </c>
      <c r="AL136" s="2">
        <v>5.7151070708000209E-3</v>
      </c>
      <c r="AM136" s="2">
        <v>1.6876473100521913E-2</v>
      </c>
      <c r="AN136" s="2">
        <v>0.36166500000000001</v>
      </c>
      <c r="AO136" s="2">
        <v>0</v>
      </c>
      <c r="AP136" s="2">
        <v>0</v>
      </c>
      <c r="AQ136" s="2">
        <v>0</v>
      </c>
      <c r="AR136" s="53">
        <v>0</v>
      </c>
      <c r="AS136" s="2">
        <v>0</v>
      </c>
      <c r="AT136" s="2">
        <v>0</v>
      </c>
      <c r="AU136" s="44">
        <v>0</v>
      </c>
      <c r="AV136" s="38">
        <v>10.537172237339078</v>
      </c>
      <c r="AW136" s="194">
        <f t="shared" si="8"/>
        <v>10.537172237339078</v>
      </c>
      <c r="AX136" s="71">
        <f t="shared" si="11"/>
        <v>-0.16410102454320885</v>
      </c>
    </row>
    <row r="137" spans="1:50" x14ac:dyDescent="0.25">
      <c r="A137">
        <f t="shared" si="9"/>
        <v>1</v>
      </c>
      <c r="B137" s="1" t="s">
        <v>304</v>
      </c>
      <c r="C137" s="1" t="s">
        <v>305</v>
      </c>
      <c r="D137" s="1">
        <v>71.252926000000002</v>
      </c>
      <c r="E137" s="2">
        <v>118.01834555637801</v>
      </c>
      <c r="F137" s="2">
        <v>0.5527907817959935</v>
      </c>
      <c r="G137" s="2">
        <v>-1.495E-3</v>
      </c>
      <c r="H137" s="2">
        <v>0</v>
      </c>
      <c r="I137" s="2">
        <v>0</v>
      </c>
      <c r="J137" s="2">
        <v>2.1415000000000003E-2</v>
      </c>
      <c r="K137" s="2">
        <v>8.5470000000000008E-3</v>
      </c>
      <c r="L137" s="2">
        <v>7.8549999999999991E-3</v>
      </c>
      <c r="M137" s="2">
        <v>0</v>
      </c>
      <c r="N137" s="2">
        <v>1.39255109</v>
      </c>
      <c r="O137" s="2">
        <v>0.17504655773413119</v>
      </c>
      <c r="P137" s="2">
        <v>0.14365179773687922</v>
      </c>
      <c r="Q137" s="2">
        <v>1.5213890000000001</v>
      </c>
      <c r="R137" s="2">
        <v>0</v>
      </c>
      <c r="S137" s="2">
        <v>0</v>
      </c>
      <c r="T137" s="2">
        <v>0</v>
      </c>
      <c r="U137" s="2">
        <v>0.204681</v>
      </c>
      <c r="V137" s="2">
        <v>15.832000000000001</v>
      </c>
      <c r="W137" s="2">
        <v>1.064846</v>
      </c>
      <c r="X137" s="2">
        <v>7.7040860000000002</v>
      </c>
      <c r="Y137" s="3">
        <v>217.89863578364498</v>
      </c>
      <c r="Z137" s="227">
        <f t="shared" si="10"/>
        <v>194.36254978364499</v>
      </c>
      <c r="AA137" s="3"/>
      <c r="AB137" s="43">
        <v>71.796936244626224</v>
      </c>
      <c r="AC137" s="2">
        <v>100.83466092686299</v>
      </c>
      <c r="AD137" s="2">
        <v>0.77390709451500328</v>
      </c>
      <c r="AE137" s="2">
        <v>-1.495E-3</v>
      </c>
      <c r="AF137" s="2">
        <v>0</v>
      </c>
      <c r="AG137" s="2">
        <v>0</v>
      </c>
      <c r="AH137" s="2">
        <v>1.4276666666666668E-2</v>
      </c>
      <c r="AI137" s="2">
        <v>0</v>
      </c>
      <c r="AJ137" s="2">
        <v>0.89200500000000005</v>
      </c>
      <c r="AK137" s="2">
        <v>2.330022041111111</v>
      </c>
      <c r="AL137" s="2">
        <v>0.17152492085679488</v>
      </c>
      <c r="AM137" s="2">
        <v>5.6902563626912463E-2</v>
      </c>
      <c r="AN137" s="2">
        <v>1.5213890000000001</v>
      </c>
      <c r="AO137" s="2">
        <v>0</v>
      </c>
      <c r="AP137" s="2">
        <v>0</v>
      </c>
      <c r="AQ137" s="2">
        <v>0.152668</v>
      </c>
      <c r="AR137" s="53">
        <v>14.85</v>
      </c>
      <c r="AS137" s="2">
        <v>1.064846</v>
      </c>
      <c r="AT137" s="2">
        <v>15.678000000000001</v>
      </c>
      <c r="AU137" s="44">
        <v>0</v>
      </c>
      <c r="AV137" s="38">
        <v>210.13564345826569</v>
      </c>
      <c r="AW137" s="194">
        <f t="shared" si="8"/>
        <v>179.6076434582657</v>
      </c>
      <c r="AX137" s="71">
        <f t="shared" si="11"/>
        <v>-14.754906325379295</v>
      </c>
    </row>
    <row r="138" spans="1:50" x14ac:dyDescent="0.25">
      <c r="A138">
        <f t="shared" si="9"/>
        <v>0</v>
      </c>
      <c r="B138" s="1" t="s">
        <v>306</v>
      </c>
      <c r="C138" s="1" t="s">
        <v>307</v>
      </c>
      <c r="D138" s="1">
        <v>5.3440380000000003</v>
      </c>
      <c r="E138" s="2">
        <v>5.8646858311569998</v>
      </c>
      <c r="F138" s="2">
        <v>2.9085851616000757E-2</v>
      </c>
      <c r="G138" s="2">
        <v>-4.7534E-2</v>
      </c>
      <c r="H138" s="2">
        <v>0</v>
      </c>
      <c r="I138" s="2">
        <v>0</v>
      </c>
      <c r="J138" s="2">
        <v>0</v>
      </c>
      <c r="K138" s="2">
        <v>8.5470000000000008E-3</v>
      </c>
      <c r="L138" s="2">
        <v>7.8549999999999991E-3</v>
      </c>
      <c r="M138" s="2">
        <v>0</v>
      </c>
      <c r="N138" s="2">
        <v>1.5637835404444445</v>
      </c>
      <c r="O138" s="2">
        <v>9.1489857809605966E-3</v>
      </c>
      <c r="P138" s="2">
        <v>8.1503382513745656E-2</v>
      </c>
      <c r="Q138" s="2">
        <v>0.63488699999999998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3">
        <v>13.49600059151215</v>
      </c>
      <c r="Z138" s="227">
        <f t="shared" si="10"/>
        <v>13.49600059151215</v>
      </c>
      <c r="AA138" s="3"/>
      <c r="AB138" s="43">
        <v>5.3959904270468328</v>
      </c>
      <c r="AC138" s="2">
        <v>4.9384710893900001</v>
      </c>
      <c r="AD138" s="2">
        <v>4.0720192261999938E-2</v>
      </c>
      <c r="AE138" s="2">
        <v>-4.7534E-2</v>
      </c>
      <c r="AF138" s="2">
        <v>0</v>
      </c>
      <c r="AG138" s="2">
        <v>0</v>
      </c>
      <c r="AH138" s="2">
        <v>0</v>
      </c>
      <c r="AI138" s="2">
        <v>0</v>
      </c>
      <c r="AJ138" s="2">
        <v>6.1211000000000002E-2</v>
      </c>
      <c r="AK138" s="2">
        <v>2.0315279706666667</v>
      </c>
      <c r="AL138" s="2">
        <v>8.9649238597579381E-3</v>
      </c>
      <c r="AM138" s="2">
        <v>2.4498819390113086E-2</v>
      </c>
      <c r="AN138" s="2">
        <v>0.558701</v>
      </c>
      <c r="AO138" s="2">
        <v>0</v>
      </c>
      <c r="AP138" s="2">
        <v>0</v>
      </c>
      <c r="AQ138" s="2">
        <v>0</v>
      </c>
      <c r="AR138" s="53">
        <v>0</v>
      </c>
      <c r="AS138" s="2">
        <v>0</v>
      </c>
      <c r="AT138" s="2">
        <v>0</v>
      </c>
      <c r="AU138" s="44">
        <v>0</v>
      </c>
      <c r="AV138" s="38">
        <v>13.012551422615369</v>
      </c>
      <c r="AW138" s="194">
        <f t="shared" ref="AW138:AW201" si="12">+AV138-AT138-AR138</f>
        <v>13.012551422615369</v>
      </c>
      <c r="AX138" s="71">
        <f t="shared" si="11"/>
        <v>-0.48344916889678125</v>
      </c>
    </row>
    <row r="139" spans="1:50" x14ac:dyDescent="0.25">
      <c r="A139">
        <f t="shared" si="9"/>
        <v>0</v>
      </c>
      <c r="B139" s="1" t="s">
        <v>308</v>
      </c>
      <c r="C139" s="1" t="s">
        <v>309</v>
      </c>
      <c r="D139" s="1">
        <v>6.2557029999999996</v>
      </c>
      <c r="E139" s="2">
        <v>7.1719603390459996</v>
      </c>
      <c r="F139" s="2">
        <v>3.5023941949999894E-2</v>
      </c>
      <c r="G139" s="2">
        <v>-2.7427E-2</v>
      </c>
      <c r="H139" s="2">
        <v>0</v>
      </c>
      <c r="I139" s="2">
        <v>0</v>
      </c>
      <c r="J139" s="2">
        <v>0</v>
      </c>
      <c r="K139" s="2">
        <v>8.5470000000000008E-3</v>
      </c>
      <c r="L139" s="2">
        <v>7.8549999999999991E-3</v>
      </c>
      <c r="M139" s="2">
        <v>0</v>
      </c>
      <c r="N139" s="2">
        <v>2.5322774880000005</v>
      </c>
      <c r="O139" s="2">
        <v>1.1115451231127739E-2</v>
      </c>
      <c r="P139" s="2">
        <v>9.1312950254506475E-2</v>
      </c>
      <c r="Q139" s="2">
        <v>0.87272300000000003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3">
        <v>16.959091170481635</v>
      </c>
      <c r="Z139" s="227">
        <f t="shared" si="10"/>
        <v>16.959091170481635</v>
      </c>
      <c r="AA139" s="3"/>
      <c r="AB139" s="43">
        <v>6.3395023272281792</v>
      </c>
      <c r="AC139" s="2">
        <v>6.0967808107599994</v>
      </c>
      <c r="AD139" s="2">
        <v>4.9033518730999905E-2</v>
      </c>
      <c r="AE139" s="2">
        <v>-2.7427E-2</v>
      </c>
      <c r="AF139" s="2">
        <v>0</v>
      </c>
      <c r="AG139" s="2">
        <v>0</v>
      </c>
      <c r="AH139" s="2">
        <v>0</v>
      </c>
      <c r="AI139" s="2">
        <v>0</v>
      </c>
      <c r="AJ139" s="2">
        <v>7.3903999999999997E-2</v>
      </c>
      <c r="AK139" s="2">
        <v>3.0848710328888895</v>
      </c>
      <c r="AL139" s="2">
        <v>1.0891827393729995E-2</v>
      </c>
      <c r="AM139" s="2">
        <v>3.0236056702021834E-2</v>
      </c>
      <c r="AN139" s="2">
        <v>0.76799600000000001</v>
      </c>
      <c r="AO139" s="2">
        <v>0</v>
      </c>
      <c r="AP139" s="2">
        <v>0</v>
      </c>
      <c r="AQ139" s="2">
        <v>0</v>
      </c>
      <c r="AR139" s="53">
        <v>0</v>
      </c>
      <c r="AS139" s="2">
        <v>0</v>
      </c>
      <c r="AT139" s="2">
        <v>0</v>
      </c>
      <c r="AU139" s="44">
        <v>0</v>
      </c>
      <c r="AV139" s="38">
        <v>16.425788573703819</v>
      </c>
      <c r="AW139" s="194">
        <f t="shared" si="12"/>
        <v>16.425788573703819</v>
      </c>
      <c r="AX139" s="71">
        <f t="shared" si="11"/>
        <v>-0.53330259677781555</v>
      </c>
    </row>
    <row r="140" spans="1:50" x14ac:dyDescent="0.25">
      <c r="A140">
        <f t="shared" ref="A140:A203" si="13">IFERROR(VLOOKUP(C140,$C$401:$D$445,2,FALSE),0)</f>
        <v>0</v>
      </c>
      <c r="B140" s="1" t="s">
        <v>310</v>
      </c>
      <c r="C140" s="1" t="s">
        <v>311</v>
      </c>
      <c r="D140" s="1">
        <v>227.13430199999999</v>
      </c>
      <c r="E140" s="2">
        <v>157.05237213377799</v>
      </c>
      <c r="F140" s="2">
        <v>0.71634994982600209</v>
      </c>
      <c r="G140" s="2">
        <v>0</v>
      </c>
      <c r="H140" s="2">
        <v>0</v>
      </c>
      <c r="I140" s="2">
        <v>0.122428</v>
      </c>
      <c r="J140" s="2">
        <v>0.18367</v>
      </c>
      <c r="K140" s="2">
        <v>8.5470000000000008E-3</v>
      </c>
      <c r="L140" s="2">
        <v>0</v>
      </c>
      <c r="M140" s="2">
        <v>0.34272111117714082</v>
      </c>
      <c r="N140" s="2">
        <v>2.5456497597241383</v>
      </c>
      <c r="O140" s="2">
        <v>0.22867668308319503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0.45693499999999998</v>
      </c>
      <c r="V140" s="2">
        <v>21.792999999999999</v>
      </c>
      <c r="W140" s="2">
        <v>3.6961819999999999</v>
      </c>
      <c r="X140" s="2">
        <v>17.435618000000002</v>
      </c>
      <c r="Y140" s="3">
        <v>431.71645163758848</v>
      </c>
      <c r="Z140" s="227">
        <f t="shared" si="10"/>
        <v>392.48783363758849</v>
      </c>
      <c r="AA140" s="3"/>
      <c r="AB140" s="43">
        <v>229.10827124030598</v>
      </c>
      <c r="AC140" s="2">
        <v>136.22597628584199</v>
      </c>
      <c r="AD140" s="2">
        <v>1.0028899297569991</v>
      </c>
      <c r="AE140" s="2">
        <v>0</v>
      </c>
      <c r="AF140" s="2">
        <v>0</v>
      </c>
      <c r="AG140" s="2">
        <v>0.122428</v>
      </c>
      <c r="AH140" s="2">
        <v>0.12244666666666666</v>
      </c>
      <c r="AI140" s="2">
        <v>0.36615447153338998</v>
      </c>
      <c r="AJ140" s="2">
        <v>2.526805</v>
      </c>
      <c r="AK140" s="2">
        <v>3.4494076010574717</v>
      </c>
      <c r="AL140" s="2">
        <v>0.22407609995515732</v>
      </c>
      <c r="AM140" s="2">
        <v>0</v>
      </c>
      <c r="AN140" s="2">
        <v>0</v>
      </c>
      <c r="AO140" s="2">
        <v>0</v>
      </c>
      <c r="AP140" s="2">
        <v>0</v>
      </c>
      <c r="AQ140" s="2">
        <v>0.34082000000000001</v>
      </c>
      <c r="AR140" s="53">
        <v>21.792999999999999</v>
      </c>
      <c r="AS140" s="2">
        <v>3.6961819999999999</v>
      </c>
      <c r="AT140" s="2">
        <v>35.988999999999997</v>
      </c>
      <c r="AU140" s="44">
        <v>0</v>
      </c>
      <c r="AV140" s="38">
        <v>434.9674572951177</v>
      </c>
      <c r="AW140" s="194">
        <f t="shared" si="12"/>
        <v>377.18545729511771</v>
      </c>
      <c r="AX140" s="71">
        <f t="shared" si="11"/>
        <v>-15.302376342470779</v>
      </c>
    </row>
    <row r="141" spans="1:50" x14ac:dyDescent="0.25">
      <c r="A141">
        <f t="shared" si="13"/>
        <v>0</v>
      </c>
      <c r="B141" s="1" t="s">
        <v>312</v>
      </c>
      <c r="C141" s="1" t="s">
        <v>313</v>
      </c>
      <c r="D141" s="1">
        <v>5.0284909999999998</v>
      </c>
      <c r="E141" s="2">
        <v>4.8454777726779996</v>
      </c>
      <c r="F141" s="2">
        <v>2.3682549633000045E-2</v>
      </c>
      <c r="G141" s="2">
        <v>0</v>
      </c>
      <c r="H141" s="2">
        <v>0</v>
      </c>
      <c r="I141" s="2">
        <v>0</v>
      </c>
      <c r="J141" s="2">
        <v>0</v>
      </c>
      <c r="K141" s="2">
        <v>8.5470000000000008E-3</v>
      </c>
      <c r="L141" s="2">
        <v>7.8549999999999991E-3</v>
      </c>
      <c r="M141" s="2">
        <v>0</v>
      </c>
      <c r="N141" s="2">
        <v>0.66411892000000006</v>
      </c>
      <c r="O141" s="2">
        <v>7.5258581645020464E-3</v>
      </c>
      <c r="P141" s="2">
        <v>7.5791784144668486E-2</v>
      </c>
      <c r="Q141" s="2">
        <v>0.60386200000000001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3">
        <v>11.265351884620168</v>
      </c>
      <c r="Z141" s="227">
        <f t="shared" ref="Z141:Z204" si="14">+Y141-X141-V141</f>
        <v>11.265351884620168</v>
      </c>
      <c r="AA141" s="3"/>
      <c r="AB141" s="43">
        <v>5.0400901143462296</v>
      </c>
      <c r="AC141" s="2">
        <v>4.0981365674359997</v>
      </c>
      <c r="AD141" s="2">
        <v>3.3155569487000353E-2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5.6899999999999999E-2</v>
      </c>
      <c r="AK141" s="2">
        <v>0.79603852355555571</v>
      </c>
      <c r="AL141" s="2">
        <v>7.3744507904366426E-3</v>
      </c>
      <c r="AM141" s="2">
        <v>2.1813757091946412E-2</v>
      </c>
      <c r="AN141" s="2">
        <v>0.53139899999999995</v>
      </c>
      <c r="AO141" s="2">
        <v>0</v>
      </c>
      <c r="AP141" s="2">
        <v>0</v>
      </c>
      <c r="AQ141" s="2">
        <v>0</v>
      </c>
      <c r="AR141" s="53">
        <v>0</v>
      </c>
      <c r="AS141" s="2">
        <v>0</v>
      </c>
      <c r="AT141" s="2">
        <v>0</v>
      </c>
      <c r="AU141" s="44">
        <v>0</v>
      </c>
      <c r="AV141" s="38">
        <v>10.584907982707168</v>
      </c>
      <c r="AW141" s="194">
        <f t="shared" si="12"/>
        <v>10.584907982707168</v>
      </c>
      <c r="AX141" s="71">
        <f t="shared" ref="AX141:AX204" si="15">+AW141-Z141</f>
        <v>-0.68044390191299975</v>
      </c>
    </row>
    <row r="142" spans="1:50" x14ac:dyDescent="0.25">
      <c r="A142">
        <f t="shared" si="13"/>
        <v>0</v>
      </c>
      <c r="B142" s="1" t="s">
        <v>314</v>
      </c>
      <c r="C142" s="1" t="s">
        <v>315</v>
      </c>
      <c r="D142" s="1">
        <v>5.7388000000000003</v>
      </c>
      <c r="E142" s="2">
        <v>5.5982249874620003</v>
      </c>
      <c r="F142" s="2">
        <v>2.8030442498000338E-2</v>
      </c>
      <c r="G142" s="2">
        <v>-3.2534E-2</v>
      </c>
      <c r="H142" s="2">
        <v>0</v>
      </c>
      <c r="I142" s="2">
        <v>0</v>
      </c>
      <c r="J142" s="2">
        <v>0</v>
      </c>
      <c r="K142" s="2">
        <v>8.5470000000000008E-3</v>
      </c>
      <c r="L142" s="2">
        <v>7.8549999999999991E-3</v>
      </c>
      <c r="M142" s="2">
        <v>0</v>
      </c>
      <c r="N142" s="2">
        <v>1.3657916915555557</v>
      </c>
      <c r="O142" s="2">
        <v>8.8170057121868955E-3</v>
      </c>
      <c r="P142" s="2">
        <v>8.502549144155884E-2</v>
      </c>
      <c r="Q142" s="2">
        <v>0.63228200000000001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3">
        <v>13.440839618669303</v>
      </c>
      <c r="Z142" s="227">
        <f t="shared" si="14"/>
        <v>13.440839618669303</v>
      </c>
      <c r="AA142" s="3"/>
      <c r="AB142" s="43">
        <v>5.77889863842588</v>
      </c>
      <c r="AC142" s="2">
        <v>4.7105913290330008</v>
      </c>
      <c r="AD142" s="2">
        <v>3.9242619495999997E-2</v>
      </c>
      <c r="AE142" s="2">
        <v>-3.2534E-2</v>
      </c>
      <c r="AF142" s="2">
        <v>0</v>
      </c>
      <c r="AG142" s="2">
        <v>0</v>
      </c>
      <c r="AH142" s="2">
        <v>0</v>
      </c>
      <c r="AI142" s="2">
        <v>0</v>
      </c>
      <c r="AJ142" s="2">
        <v>6.5938999999999998E-2</v>
      </c>
      <c r="AK142" s="2">
        <v>1.6280869448888891</v>
      </c>
      <c r="AL142" s="2">
        <v>8.6396226612680486E-3</v>
      </c>
      <c r="AM142" s="2">
        <v>2.6818133962121498E-2</v>
      </c>
      <c r="AN142" s="2">
        <v>0.58618199999999998</v>
      </c>
      <c r="AO142" s="2">
        <v>0</v>
      </c>
      <c r="AP142" s="2">
        <v>0</v>
      </c>
      <c r="AQ142" s="2">
        <v>0</v>
      </c>
      <c r="AR142" s="53">
        <v>0</v>
      </c>
      <c r="AS142" s="2">
        <v>0</v>
      </c>
      <c r="AT142" s="2">
        <v>0</v>
      </c>
      <c r="AU142" s="44">
        <v>0</v>
      </c>
      <c r="AV142" s="38">
        <v>12.811864288467159</v>
      </c>
      <c r="AW142" s="194">
        <f t="shared" si="12"/>
        <v>12.811864288467159</v>
      </c>
      <c r="AX142" s="71">
        <f t="shared" si="15"/>
        <v>-0.62897533020214347</v>
      </c>
    </row>
    <row r="143" spans="1:50" x14ac:dyDescent="0.25">
      <c r="A143">
        <f t="shared" si="13"/>
        <v>0</v>
      </c>
      <c r="B143" s="1" t="s">
        <v>316</v>
      </c>
      <c r="C143" s="1" t="s">
        <v>317</v>
      </c>
      <c r="D143" s="1">
        <v>3.7720060000000002</v>
      </c>
      <c r="E143" s="2">
        <v>9.1924009220959988</v>
      </c>
      <c r="F143" s="2">
        <v>3.6311231912000107E-2</v>
      </c>
      <c r="G143" s="2">
        <v>-5.9485000000000003E-2</v>
      </c>
      <c r="H143" s="2">
        <v>0</v>
      </c>
      <c r="I143" s="2">
        <v>0</v>
      </c>
      <c r="J143" s="2">
        <v>0</v>
      </c>
      <c r="K143" s="2">
        <v>8.5470000000000008E-3</v>
      </c>
      <c r="L143" s="2">
        <v>7.8549999999999991E-3</v>
      </c>
      <c r="M143" s="2">
        <v>0</v>
      </c>
      <c r="N143" s="2">
        <v>0.94858793155555565</v>
      </c>
      <c r="O143" s="2">
        <v>1.1484872748435584E-2</v>
      </c>
      <c r="P143" s="2">
        <v>9.6077454880080626E-2</v>
      </c>
      <c r="Q143" s="2">
        <v>0.86327200000000004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3">
        <v>14.877057413192073</v>
      </c>
      <c r="Z143" s="227">
        <f t="shared" si="14"/>
        <v>14.877057413192073</v>
      </c>
      <c r="AA143" s="3"/>
      <c r="AB143" s="43">
        <v>3.7939696349408654</v>
      </c>
      <c r="AC143" s="2">
        <v>8.0245187720079993</v>
      </c>
      <c r="AD143" s="2">
        <v>5.0835724677999967E-2</v>
      </c>
      <c r="AE143" s="2">
        <v>-5.9485000000000003E-2</v>
      </c>
      <c r="AF143" s="2">
        <v>0</v>
      </c>
      <c r="AG143" s="2">
        <v>0</v>
      </c>
      <c r="AH143" s="2">
        <v>0</v>
      </c>
      <c r="AI143" s="2">
        <v>0</v>
      </c>
      <c r="AJ143" s="2">
        <v>4.7452000000000001E-2</v>
      </c>
      <c r="AK143" s="2">
        <v>1.1566468506666669</v>
      </c>
      <c r="AL143" s="2">
        <v>1.1253816782948756E-2</v>
      </c>
      <c r="AM143" s="2">
        <v>3.2239214497710715E-2</v>
      </c>
      <c r="AN143" s="2">
        <v>0.80517399999999995</v>
      </c>
      <c r="AO143" s="2">
        <v>0</v>
      </c>
      <c r="AP143" s="2">
        <v>0</v>
      </c>
      <c r="AQ143" s="2">
        <v>0</v>
      </c>
      <c r="AR143" s="53">
        <v>0</v>
      </c>
      <c r="AS143" s="2">
        <v>0</v>
      </c>
      <c r="AT143" s="2">
        <v>0</v>
      </c>
      <c r="AU143" s="44">
        <v>6.2320725173590219E-2</v>
      </c>
      <c r="AV143" s="38">
        <v>13.924925738747779</v>
      </c>
      <c r="AW143" s="194">
        <f t="shared" si="12"/>
        <v>13.924925738747779</v>
      </c>
      <c r="AX143" s="71">
        <f t="shared" si="15"/>
        <v>-0.95213167444429381</v>
      </c>
    </row>
    <row r="144" spans="1:50" x14ac:dyDescent="0.25">
      <c r="A144">
        <f t="shared" si="13"/>
        <v>0</v>
      </c>
      <c r="B144" s="1" t="s">
        <v>318</v>
      </c>
      <c r="C144" s="1" t="s">
        <v>319</v>
      </c>
      <c r="D144" s="1">
        <v>39.042338999999998</v>
      </c>
      <c r="E144" s="2">
        <v>65.105027048500006</v>
      </c>
      <c r="F144" s="2">
        <v>0.30288569717300684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0.30214275176111899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3">
        <v>104.75239449743414</v>
      </c>
      <c r="Z144" s="227">
        <f t="shared" si="14"/>
        <v>104.75239449743414</v>
      </c>
      <c r="AA144" s="3"/>
      <c r="AB144" s="43">
        <v>39.234908175738092</v>
      </c>
      <c r="AC144" s="2">
        <v>59.325753591502</v>
      </c>
      <c r="AD144" s="2">
        <v>0.42403997604199872</v>
      </c>
      <c r="AE144" s="2">
        <v>0</v>
      </c>
      <c r="AF144" s="2">
        <v>0</v>
      </c>
      <c r="AG144" s="2">
        <v>0</v>
      </c>
      <c r="AH144" s="2">
        <v>0</v>
      </c>
      <c r="AI144" s="2">
        <v>0.33998262420335773</v>
      </c>
      <c r="AJ144" s="2">
        <v>0.47239999999999999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53">
        <v>0</v>
      </c>
      <c r="AS144" s="2">
        <v>0</v>
      </c>
      <c r="AT144" s="2">
        <v>0</v>
      </c>
      <c r="AU144" s="44">
        <v>0</v>
      </c>
      <c r="AV144" s="38">
        <v>99.797084367485439</v>
      </c>
      <c r="AW144" s="194">
        <f t="shared" si="12"/>
        <v>99.797084367485439</v>
      </c>
      <c r="AX144" s="71">
        <f t="shared" si="15"/>
        <v>-4.9553101299486997</v>
      </c>
    </row>
    <row r="145" spans="1:50" x14ac:dyDescent="0.25">
      <c r="A145">
        <f t="shared" si="13"/>
        <v>0</v>
      </c>
      <c r="B145" s="1" t="s">
        <v>320</v>
      </c>
      <c r="C145" s="1" t="s">
        <v>321</v>
      </c>
      <c r="D145" s="1">
        <v>66.784080000000003</v>
      </c>
      <c r="E145" s="2">
        <v>166.410450995611</v>
      </c>
      <c r="F145" s="2">
        <v>0.78931464112401006</v>
      </c>
      <c r="G145" s="2">
        <v>0</v>
      </c>
      <c r="H145" s="2">
        <v>0</v>
      </c>
      <c r="I145" s="2">
        <v>0</v>
      </c>
      <c r="J145" s="2">
        <v>0.11317500000000003</v>
      </c>
      <c r="K145" s="2">
        <v>8.5470000000000008E-3</v>
      </c>
      <c r="L145" s="2">
        <v>7.8549999999999991E-3</v>
      </c>
      <c r="M145" s="2">
        <v>0</v>
      </c>
      <c r="N145" s="2">
        <v>7.3428397288888876</v>
      </c>
      <c r="O145" s="2">
        <v>0.24937814939221548</v>
      </c>
      <c r="P145" s="2">
        <v>0.16677865467854569</v>
      </c>
      <c r="Q145" s="2">
        <v>2.8686929999999999</v>
      </c>
      <c r="R145" s="2">
        <v>0.1</v>
      </c>
      <c r="S145" s="2">
        <v>0</v>
      </c>
      <c r="T145" s="2">
        <v>0</v>
      </c>
      <c r="U145" s="2">
        <v>0.24026</v>
      </c>
      <c r="V145" s="2">
        <v>19.061</v>
      </c>
      <c r="W145" s="2">
        <v>1.0543849999999999</v>
      </c>
      <c r="X145" s="2">
        <v>8.9492089999999997</v>
      </c>
      <c r="Y145" s="3">
        <v>274.1459661696947</v>
      </c>
      <c r="Z145" s="227">
        <f t="shared" si="14"/>
        <v>246.1357571696947</v>
      </c>
      <c r="AA145" s="3"/>
      <c r="AB145" s="43">
        <v>67.632478802417978</v>
      </c>
      <c r="AC145" s="2">
        <v>141.02343075732401</v>
      </c>
      <c r="AD145" s="2">
        <v>1.1050404975730033</v>
      </c>
      <c r="AE145" s="2">
        <v>0</v>
      </c>
      <c r="AF145" s="2">
        <v>0</v>
      </c>
      <c r="AG145" s="2">
        <v>0</v>
      </c>
      <c r="AH145" s="2">
        <v>7.5450000000000017E-2</v>
      </c>
      <c r="AI145" s="2">
        <v>0</v>
      </c>
      <c r="AJ145" s="2">
        <v>0.82983300000000004</v>
      </c>
      <c r="AK145" s="2">
        <v>10.55097325511111</v>
      </c>
      <c r="AL145" s="2">
        <v>0.24436108822477803</v>
      </c>
      <c r="AM145" s="2">
        <v>7.1869304332226505E-2</v>
      </c>
      <c r="AN145" s="2">
        <v>2.6208749999999998</v>
      </c>
      <c r="AO145" s="2">
        <v>0</v>
      </c>
      <c r="AP145" s="2">
        <v>0</v>
      </c>
      <c r="AQ145" s="2">
        <v>0.50767300000000004</v>
      </c>
      <c r="AR145" s="53">
        <v>19.061</v>
      </c>
      <c r="AS145" s="2">
        <v>1.0543849999999999</v>
      </c>
      <c r="AT145" s="2">
        <v>18.010000000000002</v>
      </c>
      <c r="AU145" s="44">
        <v>0</v>
      </c>
      <c r="AV145" s="38">
        <v>262.78736970498312</v>
      </c>
      <c r="AW145" s="194">
        <f t="shared" si="12"/>
        <v>225.71636970498312</v>
      </c>
      <c r="AX145" s="71">
        <f t="shared" si="15"/>
        <v>-20.419387464711576</v>
      </c>
    </row>
    <row r="146" spans="1:50" x14ac:dyDescent="0.25">
      <c r="A146">
        <f t="shared" si="13"/>
        <v>0</v>
      </c>
      <c r="B146" s="1" t="s">
        <v>322</v>
      </c>
      <c r="C146" s="1" t="s">
        <v>323</v>
      </c>
      <c r="D146" s="1">
        <v>7.9558799999999996</v>
      </c>
      <c r="E146" s="2">
        <v>5.5706834624760004</v>
      </c>
      <c r="F146" s="2">
        <v>2.7687404478999787E-2</v>
      </c>
      <c r="G146" s="2">
        <v>-8.9199000000000001E-2</v>
      </c>
      <c r="H146" s="2">
        <v>0</v>
      </c>
      <c r="I146" s="2">
        <v>0</v>
      </c>
      <c r="J146" s="2">
        <v>0</v>
      </c>
      <c r="K146" s="2">
        <v>8.5470000000000008E-3</v>
      </c>
      <c r="L146" s="2">
        <v>7.8549999999999991E-3</v>
      </c>
      <c r="M146" s="2">
        <v>0</v>
      </c>
      <c r="N146" s="2">
        <v>1.5109610284444448</v>
      </c>
      <c r="O146" s="2">
        <v>8.7091027362222757E-3</v>
      </c>
      <c r="P146" s="2">
        <v>7.3802532135533547E-2</v>
      </c>
      <c r="Q146" s="2">
        <v>0.60451699999999997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3">
        <v>15.679443530271199</v>
      </c>
      <c r="Z146" s="227">
        <f t="shared" si="14"/>
        <v>15.679443530271199</v>
      </c>
      <c r="AA146" s="3"/>
      <c r="AB146" s="43">
        <v>7.9753444416216155</v>
      </c>
      <c r="AC146" s="2">
        <v>4.7371781082229996</v>
      </c>
      <c r="AD146" s="2">
        <v>3.8762366270999889E-2</v>
      </c>
      <c r="AE146" s="2">
        <v>-8.9199000000000001E-2</v>
      </c>
      <c r="AF146" s="2">
        <v>0</v>
      </c>
      <c r="AG146" s="2">
        <v>0</v>
      </c>
      <c r="AH146" s="2">
        <v>0</v>
      </c>
      <c r="AI146" s="2">
        <v>0</v>
      </c>
      <c r="AJ146" s="2">
        <v>8.6003999999999997E-2</v>
      </c>
      <c r="AK146" s="2">
        <v>1.7793647635555558</v>
      </c>
      <c r="AL146" s="2">
        <v>8.5338905083361723E-3</v>
      </c>
      <c r="AM146" s="2">
        <v>2.0616600173216187E-2</v>
      </c>
      <c r="AN146" s="2">
        <v>0.53197499999999998</v>
      </c>
      <c r="AO146" s="2">
        <v>0</v>
      </c>
      <c r="AP146" s="2">
        <v>0</v>
      </c>
      <c r="AQ146" s="2">
        <v>0</v>
      </c>
      <c r="AR146" s="53">
        <v>0</v>
      </c>
      <c r="AS146" s="2">
        <v>0</v>
      </c>
      <c r="AT146" s="2">
        <v>0</v>
      </c>
      <c r="AU146" s="44">
        <v>0</v>
      </c>
      <c r="AV146" s="38">
        <v>15.088580170352721</v>
      </c>
      <c r="AW146" s="194">
        <f t="shared" si="12"/>
        <v>15.088580170352721</v>
      </c>
      <c r="AX146" s="71">
        <f t="shared" si="15"/>
        <v>-0.59086335991847783</v>
      </c>
    </row>
    <row r="147" spans="1:50" x14ac:dyDescent="0.25">
      <c r="A147">
        <f t="shared" si="13"/>
        <v>0</v>
      </c>
      <c r="B147" s="1" t="s">
        <v>324</v>
      </c>
      <c r="C147" s="1" t="s">
        <v>325</v>
      </c>
      <c r="D147" s="1">
        <v>60.67</v>
      </c>
      <c r="E147" s="2">
        <v>219.61778411193902</v>
      </c>
      <c r="F147" s="2">
        <v>1.0497784289380014</v>
      </c>
      <c r="G147" s="2">
        <v>0</v>
      </c>
      <c r="H147" s="2">
        <v>0</v>
      </c>
      <c r="I147" s="2">
        <v>0</v>
      </c>
      <c r="J147" s="2">
        <v>7.3104000000000002E-2</v>
      </c>
      <c r="K147" s="2">
        <v>8.5470000000000008E-3</v>
      </c>
      <c r="L147" s="2">
        <v>7.8549999999999991E-3</v>
      </c>
      <c r="M147" s="2">
        <v>0</v>
      </c>
      <c r="N147" s="2">
        <v>13.141188458888889</v>
      </c>
      <c r="O147" s="2">
        <v>0.33133058079486361</v>
      </c>
      <c r="P147" s="2">
        <v>0.22428770959718239</v>
      </c>
      <c r="Q147" s="2">
        <v>3.725889</v>
      </c>
      <c r="R147" s="2">
        <v>0.1</v>
      </c>
      <c r="S147" s="2">
        <v>0</v>
      </c>
      <c r="T147" s="2">
        <v>0</v>
      </c>
      <c r="U147" s="2">
        <v>0.25375500000000001</v>
      </c>
      <c r="V147" s="2">
        <v>29.818000000000001</v>
      </c>
      <c r="W147" s="2">
        <v>0.73972000000000004</v>
      </c>
      <c r="X147" s="2">
        <v>9.3626799999999992</v>
      </c>
      <c r="Y147" s="3">
        <v>339.12391929015803</v>
      </c>
      <c r="Z147" s="227">
        <f t="shared" si="14"/>
        <v>299.94323929015803</v>
      </c>
      <c r="AA147" s="3"/>
      <c r="AB147" s="43">
        <v>62.811455686759977</v>
      </c>
      <c r="AC147" s="2">
        <v>185.03096714415602</v>
      </c>
      <c r="AD147" s="2">
        <v>1.4696898005139978</v>
      </c>
      <c r="AE147" s="2">
        <v>0</v>
      </c>
      <c r="AF147" s="2">
        <v>0</v>
      </c>
      <c r="AG147" s="2">
        <v>0</v>
      </c>
      <c r="AH147" s="2">
        <v>4.8736000000000002E-2</v>
      </c>
      <c r="AI147" s="2">
        <v>0</v>
      </c>
      <c r="AJ147" s="2">
        <v>0.88212699999999999</v>
      </c>
      <c r="AK147" s="2">
        <v>14.819308001111111</v>
      </c>
      <c r="AL147" s="2">
        <v>0.32466477709657732</v>
      </c>
      <c r="AM147" s="2">
        <v>0.10445502717951645</v>
      </c>
      <c r="AN147" s="2">
        <v>3.521029</v>
      </c>
      <c r="AO147" s="2">
        <v>0</v>
      </c>
      <c r="AP147" s="2">
        <v>0</v>
      </c>
      <c r="AQ147" s="2">
        <v>0.18927099999999999</v>
      </c>
      <c r="AR147" s="53">
        <v>29.818000000000001</v>
      </c>
      <c r="AS147" s="2">
        <v>0.73972000000000004</v>
      </c>
      <c r="AT147" s="2">
        <v>18.649000000000001</v>
      </c>
      <c r="AU147" s="44">
        <v>0</v>
      </c>
      <c r="AV147" s="38">
        <v>318.4084234368172</v>
      </c>
      <c r="AW147" s="194">
        <f t="shared" si="12"/>
        <v>269.94142343681722</v>
      </c>
      <c r="AX147" s="71">
        <f t="shared" si="15"/>
        <v>-30.001815853340815</v>
      </c>
    </row>
    <row r="148" spans="1:50" x14ac:dyDescent="0.25">
      <c r="A148">
        <f t="shared" si="13"/>
        <v>1</v>
      </c>
      <c r="B148" s="1" t="s">
        <v>326</v>
      </c>
      <c r="C148" s="1" t="s">
        <v>327</v>
      </c>
      <c r="D148" s="1">
        <v>37.100983999999997</v>
      </c>
      <c r="E148" s="2">
        <v>71.917476636171003</v>
      </c>
      <c r="F148" s="2">
        <v>0.34133896381700041</v>
      </c>
      <c r="G148" s="2">
        <v>-1.1169999999999999E-2</v>
      </c>
      <c r="H148" s="2">
        <v>0</v>
      </c>
      <c r="I148" s="2">
        <v>3.0585000000000001E-2</v>
      </c>
      <c r="J148" s="2">
        <v>2.0018999999999995E-2</v>
      </c>
      <c r="K148" s="2">
        <v>8.5470000000000008E-3</v>
      </c>
      <c r="L148" s="2">
        <v>7.8549999999999991E-3</v>
      </c>
      <c r="M148" s="2">
        <v>0</v>
      </c>
      <c r="N148" s="2">
        <v>1.7249079144444441</v>
      </c>
      <c r="O148" s="2">
        <v>0.10736853669255762</v>
      </c>
      <c r="P148" s="2">
        <v>0.10799893546419899</v>
      </c>
      <c r="Q148" s="2">
        <v>1.093561</v>
      </c>
      <c r="R148" s="2">
        <v>0</v>
      </c>
      <c r="S148" s="2">
        <v>0</v>
      </c>
      <c r="T148" s="2">
        <v>0</v>
      </c>
      <c r="U148" s="2">
        <v>0.11543200000000001</v>
      </c>
      <c r="V148" s="2">
        <v>8.7490000000000006</v>
      </c>
      <c r="W148" s="2">
        <v>0.60198099999999999</v>
      </c>
      <c r="X148" s="2">
        <v>4.4906119999999996</v>
      </c>
      <c r="Y148" s="3">
        <v>126.40649698658918</v>
      </c>
      <c r="Z148" s="227">
        <f t="shared" si="14"/>
        <v>113.16688498658918</v>
      </c>
      <c r="AA148" s="3"/>
      <c r="AB148" s="43">
        <v>37.113067938709712</v>
      </c>
      <c r="AC148" s="2">
        <v>61.029949137515999</v>
      </c>
      <c r="AD148" s="2">
        <v>0.47787454934500156</v>
      </c>
      <c r="AE148" s="2">
        <v>-1.1169999999999999E-2</v>
      </c>
      <c r="AF148" s="2">
        <v>0</v>
      </c>
      <c r="AG148" s="2">
        <v>3.0585000000000001E-2</v>
      </c>
      <c r="AH148" s="2">
        <v>1.3345999999999997E-2</v>
      </c>
      <c r="AI148" s="2">
        <v>0</v>
      </c>
      <c r="AJ148" s="2">
        <v>0.452239</v>
      </c>
      <c r="AK148" s="2">
        <v>2.1653355811111106</v>
      </c>
      <c r="AL148" s="2">
        <v>0.10520846566244664</v>
      </c>
      <c r="AM148" s="2">
        <v>3.9039076029740077E-2</v>
      </c>
      <c r="AN148" s="2">
        <v>0.98909999999999998</v>
      </c>
      <c r="AO148" s="2">
        <v>0</v>
      </c>
      <c r="AP148" s="2">
        <v>0</v>
      </c>
      <c r="AQ148" s="2">
        <v>8.6098999999999995E-2</v>
      </c>
      <c r="AR148" s="53">
        <v>8.7759999999999998</v>
      </c>
      <c r="AS148" s="2">
        <v>0.60198099999999999</v>
      </c>
      <c r="AT148" s="2">
        <v>9.4510000000000005</v>
      </c>
      <c r="AU148" s="44">
        <v>0</v>
      </c>
      <c r="AV148" s="38">
        <v>121.31965474837398</v>
      </c>
      <c r="AW148" s="194">
        <f t="shared" si="12"/>
        <v>103.09265474837399</v>
      </c>
      <c r="AX148" s="71">
        <f t="shared" si="15"/>
        <v>-10.074230238215193</v>
      </c>
    </row>
    <row r="149" spans="1:50" x14ac:dyDescent="0.25">
      <c r="A149">
        <f t="shared" si="13"/>
        <v>0</v>
      </c>
      <c r="B149" s="1" t="s">
        <v>328</v>
      </c>
      <c r="C149" s="1" t="s">
        <v>329</v>
      </c>
      <c r="D149" s="1">
        <v>3.0442623200000001</v>
      </c>
      <c r="E149" s="2">
        <v>4.0938598073120005</v>
      </c>
      <c r="F149" s="2">
        <v>1.9737159017999658E-2</v>
      </c>
      <c r="G149" s="2">
        <v>-9.2501E-2</v>
      </c>
      <c r="H149" s="2">
        <v>0</v>
      </c>
      <c r="I149" s="2">
        <v>0</v>
      </c>
      <c r="J149" s="2">
        <v>0</v>
      </c>
      <c r="K149" s="2">
        <v>8.5470000000000008E-3</v>
      </c>
      <c r="L149" s="2">
        <v>7.8549999999999991E-3</v>
      </c>
      <c r="M149" s="2">
        <v>0</v>
      </c>
      <c r="N149" s="2">
        <v>1.0631161697777778</v>
      </c>
      <c r="O149" s="2">
        <v>6.337280428772657E-3</v>
      </c>
      <c r="P149" s="2">
        <v>6.4698809893061149E-2</v>
      </c>
      <c r="Q149" s="2">
        <v>0.378826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3">
        <v>8.5947385464296104</v>
      </c>
      <c r="Z149" s="227">
        <f t="shared" si="14"/>
        <v>8.5947385464296104</v>
      </c>
      <c r="AA149" s="3"/>
      <c r="AB149" s="43">
        <v>3.0614891195199756</v>
      </c>
      <c r="AC149" s="2">
        <v>3.4970396732790001</v>
      </c>
      <c r="AD149" s="2">
        <v>2.7632022624999985E-2</v>
      </c>
      <c r="AE149" s="2">
        <v>-9.2501E-2</v>
      </c>
      <c r="AF149" s="2">
        <v>0</v>
      </c>
      <c r="AG149" s="2">
        <v>0</v>
      </c>
      <c r="AH149" s="2">
        <v>0</v>
      </c>
      <c r="AI149" s="2">
        <v>0</v>
      </c>
      <c r="AJ149" s="2">
        <v>3.3111000000000002E-2</v>
      </c>
      <c r="AK149" s="2">
        <v>1.3410643173333332</v>
      </c>
      <c r="AL149" s="2">
        <v>6.2097852026518187E-3</v>
      </c>
      <c r="AM149" s="2">
        <v>1.5360984000825527E-2</v>
      </c>
      <c r="AN149" s="2">
        <v>0.33336700000000002</v>
      </c>
      <c r="AO149" s="2">
        <v>0</v>
      </c>
      <c r="AP149" s="2">
        <v>0</v>
      </c>
      <c r="AQ149" s="2">
        <v>0</v>
      </c>
      <c r="AR149" s="53">
        <v>0</v>
      </c>
      <c r="AS149" s="2">
        <v>0</v>
      </c>
      <c r="AT149" s="2">
        <v>0</v>
      </c>
      <c r="AU149" s="44">
        <v>0</v>
      </c>
      <c r="AV149" s="38">
        <v>8.222772901960786</v>
      </c>
      <c r="AW149" s="194">
        <f t="shared" si="12"/>
        <v>8.222772901960786</v>
      </c>
      <c r="AX149" s="71">
        <f t="shared" si="15"/>
        <v>-0.37196564446882441</v>
      </c>
    </row>
    <row r="150" spans="1:50" x14ac:dyDescent="0.25">
      <c r="A150">
        <f t="shared" si="13"/>
        <v>0</v>
      </c>
      <c r="B150" s="1" t="s">
        <v>330</v>
      </c>
      <c r="C150" s="1" t="s">
        <v>331</v>
      </c>
      <c r="D150" s="1">
        <v>51.369</v>
      </c>
      <c r="E150" s="2">
        <v>122.47604312313599</v>
      </c>
      <c r="F150" s="2">
        <v>0.58480858005899194</v>
      </c>
      <c r="G150" s="2">
        <v>0</v>
      </c>
      <c r="H150" s="2">
        <v>0</v>
      </c>
      <c r="I150" s="2">
        <v>0</v>
      </c>
      <c r="J150" s="2">
        <v>0.17224900000000001</v>
      </c>
      <c r="K150" s="2">
        <v>8.5470000000000008E-3</v>
      </c>
      <c r="L150" s="2">
        <v>7.8549999999999991E-3</v>
      </c>
      <c r="M150" s="2">
        <v>0</v>
      </c>
      <c r="N150" s="2">
        <v>4.6376632566666665</v>
      </c>
      <c r="O150" s="2">
        <v>0.18480317198142257</v>
      </c>
      <c r="P150" s="2">
        <v>0.13002425746050372</v>
      </c>
      <c r="Q150" s="2">
        <v>1.8630100000000001</v>
      </c>
      <c r="R150" s="2">
        <v>0</v>
      </c>
      <c r="S150" s="2">
        <v>0</v>
      </c>
      <c r="T150" s="2">
        <v>0</v>
      </c>
      <c r="U150" s="2">
        <v>0.16586799999999999</v>
      </c>
      <c r="V150" s="2">
        <v>20.855</v>
      </c>
      <c r="W150" s="2">
        <v>0.62655000000000005</v>
      </c>
      <c r="X150" s="2">
        <v>6.3491960000000001</v>
      </c>
      <c r="Y150" s="3">
        <v>209.43061738930356</v>
      </c>
      <c r="Z150" s="227">
        <f t="shared" si="14"/>
        <v>182.22642138930357</v>
      </c>
      <c r="AA150" s="3"/>
      <c r="AB150" s="43">
        <v>51.882711215171831</v>
      </c>
      <c r="AC150" s="2">
        <v>103.93305227850399</v>
      </c>
      <c r="AD150" s="2">
        <v>0.81873201208300139</v>
      </c>
      <c r="AE150" s="2">
        <v>0</v>
      </c>
      <c r="AF150" s="2">
        <v>0</v>
      </c>
      <c r="AG150" s="2">
        <v>0</v>
      </c>
      <c r="AH150" s="2">
        <v>0.11483266666666667</v>
      </c>
      <c r="AI150" s="2">
        <v>0</v>
      </c>
      <c r="AJ150" s="2">
        <v>0.61790500000000004</v>
      </c>
      <c r="AK150" s="2">
        <v>5.723260861111112</v>
      </c>
      <c r="AL150" s="2">
        <v>0.18108524873904164</v>
      </c>
      <c r="AM150" s="2">
        <v>5.1605602240820739E-2</v>
      </c>
      <c r="AN150" s="2">
        <v>1.750337</v>
      </c>
      <c r="AO150" s="2">
        <v>0</v>
      </c>
      <c r="AP150" s="2">
        <v>0</v>
      </c>
      <c r="AQ150" s="2">
        <v>0.33698</v>
      </c>
      <c r="AR150" s="53">
        <v>20.855</v>
      </c>
      <c r="AS150" s="2">
        <v>0.62655000000000005</v>
      </c>
      <c r="AT150" s="2">
        <v>13.148</v>
      </c>
      <c r="AU150" s="44">
        <v>0</v>
      </c>
      <c r="AV150" s="38">
        <v>200.04005188451646</v>
      </c>
      <c r="AW150" s="194">
        <f t="shared" si="12"/>
        <v>166.03705188451647</v>
      </c>
      <c r="AX150" s="71">
        <f t="shared" si="15"/>
        <v>-16.189369504787095</v>
      </c>
    </row>
    <row r="151" spans="1:50" x14ac:dyDescent="0.25">
      <c r="A151">
        <f t="shared" si="13"/>
        <v>0</v>
      </c>
      <c r="B151" s="1" t="s">
        <v>332</v>
      </c>
      <c r="C151" s="1" t="s">
        <v>333</v>
      </c>
      <c r="D151" s="1">
        <v>497.03788800000001</v>
      </c>
      <c r="E151" s="2">
        <v>255.068360095087</v>
      </c>
      <c r="F151" s="2">
        <v>1.1369237209670247</v>
      </c>
      <c r="G151" s="2">
        <v>0</v>
      </c>
      <c r="H151" s="2">
        <v>0</v>
      </c>
      <c r="I151" s="2">
        <v>0.20364399999999999</v>
      </c>
      <c r="J151" s="2">
        <v>0.34439000000000003</v>
      </c>
      <c r="K151" s="2">
        <v>8.5470000000000008E-3</v>
      </c>
      <c r="L151" s="2">
        <v>0</v>
      </c>
      <c r="M151" s="2">
        <v>0</v>
      </c>
      <c r="N151" s="2">
        <v>4.9158875342222226</v>
      </c>
      <c r="O151" s="2">
        <v>0.36490752284164918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0.85869899999999999</v>
      </c>
      <c r="V151" s="2">
        <v>40.427999999999997</v>
      </c>
      <c r="W151" s="2">
        <v>7.634703</v>
      </c>
      <c r="X151" s="2">
        <v>34.008676999999999</v>
      </c>
      <c r="Y151" s="3">
        <v>842.01062687311799</v>
      </c>
      <c r="Z151" s="227">
        <f t="shared" si="14"/>
        <v>767.57394987311795</v>
      </c>
      <c r="AA151" s="3"/>
      <c r="AB151" s="43">
        <v>501.39949404424743</v>
      </c>
      <c r="AC151" s="2">
        <v>225.86536936528199</v>
      </c>
      <c r="AD151" s="2">
        <v>1.5916932093529998</v>
      </c>
      <c r="AE151" s="2">
        <v>0</v>
      </c>
      <c r="AF151" s="2">
        <v>0</v>
      </c>
      <c r="AG151" s="2">
        <v>0.20364399999999999</v>
      </c>
      <c r="AH151" s="2">
        <v>0.22959333333333334</v>
      </c>
      <c r="AI151" s="2">
        <v>0</v>
      </c>
      <c r="AJ151" s="2">
        <v>5.4754969999999998</v>
      </c>
      <c r="AK151" s="2">
        <v>6.1783644146666674</v>
      </c>
      <c r="AL151" s="2">
        <v>0.35756620858850963</v>
      </c>
      <c r="AM151" s="2">
        <v>0</v>
      </c>
      <c r="AN151" s="2">
        <v>0</v>
      </c>
      <c r="AO151" s="2">
        <v>0</v>
      </c>
      <c r="AP151" s="2">
        <v>0</v>
      </c>
      <c r="AQ151" s="2">
        <v>0.74407299999999998</v>
      </c>
      <c r="AR151" s="53">
        <v>40.363</v>
      </c>
      <c r="AS151" s="2">
        <v>7.634703</v>
      </c>
      <c r="AT151" s="2">
        <v>72.822999999999993</v>
      </c>
      <c r="AU151" s="44">
        <v>0</v>
      </c>
      <c r="AV151" s="38">
        <v>862.86599757547094</v>
      </c>
      <c r="AW151" s="194">
        <f t="shared" si="12"/>
        <v>749.67999757547091</v>
      </c>
      <c r="AX151" s="71">
        <f t="shared" si="15"/>
        <v>-17.893952297647047</v>
      </c>
    </row>
    <row r="152" spans="1:50" x14ac:dyDescent="0.25">
      <c r="A152">
        <f t="shared" si="13"/>
        <v>0</v>
      </c>
      <c r="B152" s="1" t="s">
        <v>334</v>
      </c>
      <c r="C152" s="1" t="s">
        <v>335</v>
      </c>
      <c r="D152" s="1">
        <v>36.059114999999998</v>
      </c>
      <c r="E152" s="2">
        <v>30.205691555752999</v>
      </c>
      <c r="F152" s="2">
        <v>0.13772291647100077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1.3199489785787826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3">
        <v>67.722478450802782</v>
      </c>
      <c r="Z152" s="227">
        <f t="shared" si="14"/>
        <v>67.722478450802782</v>
      </c>
      <c r="AA152" s="3"/>
      <c r="AB152" s="43">
        <v>36.355413055225874</v>
      </c>
      <c r="AC152" s="2">
        <v>27.616522314396999</v>
      </c>
      <c r="AD152" s="2">
        <v>0.19281208306000008</v>
      </c>
      <c r="AE152" s="2">
        <v>0</v>
      </c>
      <c r="AF152" s="2">
        <v>0</v>
      </c>
      <c r="AG152" s="2">
        <v>0</v>
      </c>
      <c r="AH152" s="2">
        <v>0</v>
      </c>
      <c r="AI152" s="2">
        <v>1.2581875413715806</v>
      </c>
      <c r="AJ152" s="2">
        <v>0.40320600000000001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53">
        <v>0</v>
      </c>
      <c r="AS152" s="2">
        <v>0</v>
      </c>
      <c r="AT152" s="2">
        <v>0</v>
      </c>
      <c r="AU152" s="44">
        <v>0</v>
      </c>
      <c r="AV152" s="38">
        <v>65.826140994054455</v>
      </c>
      <c r="AW152" s="194">
        <f t="shared" si="12"/>
        <v>65.826140994054455</v>
      </c>
      <c r="AX152" s="71">
        <f t="shared" si="15"/>
        <v>-1.8963374567483271</v>
      </c>
    </row>
    <row r="153" spans="1:50" x14ac:dyDescent="0.25">
      <c r="A153">
        <f t="shared" si="13"/>
        <v>0</v>
      </c>
      <c r="B153" s="1" t="s">
        <v>336</v>
      </c>
      <c r="C153" s="1" t="s">
        <v>337</v>
      </c>
      <c r="D153" s="1">
        <v>5.3015629999999998</v>
      </c>
      <c r="E153" s="2">
        <v>3.4862262798629997</v>
      </c>
      <c r="F153" s="2">
        <v>1.6739672431000042E-2</v>
      </c>
      <c r="G153" s="2">
        <v>-7.4475E-2</v>
      </c>
      <c r="H153" s="2">
        <v>0</v>
      </c>
      <c r="I153" s="2">
        <v>0</v>
      </c>
      <c r="J153" s="2">
        <v>0</v>
      </c>
      <c r="K153" s="2">
        <v>8.5470000000000008E-3</v>
      </c>
      <c r="L153" s="2">
        <v>7.8549999999999991E-3</v>
      </c>
      <c r="M153" s="2">
        <v>0</v>
      </c>
      <c r="N153" s="2">
        <v>1.6386350240000003</v>
      </c>
      <c r="O153" s="2">
        <v>5.3619346155404238E-3</v>
      </c>
      <c r="P153" s="2">
        <v>6.1010506122986204E-2</v>
      </c>
      <c r="Q153" s="2">
        <v>0.26511299999999999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3">
        <v>10.716576417032526</v>
      </c>
      <c r="Z153" s="227">
        <f t="shared" si="14"/>
        <v>10.716576417032526</v>
      </c>
      <c r="AA153" s="3"/>
      <c r="AB153" s="43">
        <v>5.3543465862548949</v>
      </c>
      <c r="AC153" s="2">
        <v>2.9744274404529998</v>
      </c>
      <c r="AD153" s="2">
        <v>2.3435541402999777E-2</v>
      </c>
      <c r="AE153" s="2">
        <v>-7.4475E-2</v>
      </c>
      <c r="AF153" s="2">
        <v>0</v>
      </c>
      <c r="AG153" s="2">
        <v>0</v>
      </c>
      <c r="AH153" s="2">
        <v>0</v>
      </c>
      <c r="AI153" s="2">
        <v>0</v>
      </c>
      <c r="AJ153" s="2">
        <v>5.6993000000000002E-2</v>
      </c>
      <c r="AK153" s="2">
        <v>2.1821571075555561</v>
      </c>
      <c r="AL153" s="2">
        <v>5.2540616763613896E-3</v>
      </c>
      <c r="AM153" s="2">
        <v>1.3465446290686561E-2</v>
      </c>
      <c r="AN153" s="2">
        <v>0.23329900000000001</v>
      </c>
      <c r="AO153" s="2">
        <v>0</v>
      </c>
      <c r="AP153" s="2">
        <v>0</v>
      </c>
      <c r="AQ153" s="2">
        <v>0</v>
      </c>
      <c r="AR153" s="53">
        <v>0</v>
      </c>
      <c r="AS153" s="2">
        <v>0</v>
      </c>
      <c r="AT153" s="2">
        <v>0</v>
      </c>
      <c r="AU153" s="44">
        <v>0</v>
      </c>
      <c r="AV153" s="38">
        <v>10.768903183633498</v>
      </c>
      <c r="AW153" s="194">
        <f t="shared" si="12"/>
        <v>10.768903183633498</v>
      </c>
      <c r="AX153" s="71">
        <f t="shared" si="15"/>
        <v>5.2326766600971908E-2</v>
      </c>
    </row>
    <row r="154" spans="1:50" x14ac:dyDescent="0.25">
      <c r="A154">
        <f t="shared" si="13"/>
        <v>0</v>
      </c>
      <c r="B154" s="1" t="s">
        <v>338</v>
      </c>
      <c r="C154" s="1" t="s">
        <v>339</v>
      </c>
      <c r="D154" s="1">
        <v>79.457213120000006</v>
      </c>
      <c r="E154" s="2">
        <v>163.58831094778799</v>
      </c>
      <c r="F154" s="2">
        <v>0.77515699046200515</v>
      </c>
      <c r="G154" s="2">
        <v>0</v>
      </c>
      <c r="H154" s="2">
        <v>0</v>
      </c>
      <c r="I154" s="2">
        <v>0</v>
      </c>
      <c r="J154" s="2">
        <v>7.5247999999999982E-2</v>
      </c>
      <c r="K154" s="2">
        <v>8.5470000000000008E-3</v>
      </c>
      <c r="L154" s="2">
        <v>7.8549999999999991E-3</v>
      </c>
      <c r="M154" s="2">
        <v>0</v>
      </c>
      <c r="N154" s="2">
        <v>5.0810737122222225</v>
      </c>
      <c r="O154" s="2">
        <v>0.24520000923353472</v>
      </c>
      <c r="P154" s="2">
        <v>0.20367299499846625</v>
      </c>
      <c r="Q154" s="2">
        <v>3.057709</v>
      </c>
      <c r="R154" s="2">
        <v>0.1</v>
      </c>
      <c r="S154" s="2">
        <v>0</v>
      </c>
      <c r="T154" s="2">
        <v>0</v>
      </c>
      <c r="U154" s="2">
        <v>0.207374</v>
      </c>
      <c r="V154" s="2">
        <v>18.189</v>
      </c>
      <c r="W154" s="2">
        <v>0.78785300000000003</v>
      </c>
      <c r="X154" s="2">
        <v>7.9464069999999998</v>
      </c>
      <c r="Y154" s="3">
        <v>279.73062077470422</v>
      </c>
      <c r="Z154" s="227">
        <f t="shared" si="14"/>
        <v>253.59521377470421</v>
      </c>
      <c r="AA154" s="3"/>
      <c r="AB154" s="43">
        <v>79.846831715687898</v>
      </c>
      <c r="AC154" s="2">
        <v>138.47588148244802</v>
      </c>
      <c r="AD154" s="2">
        <v>1.0852197866470068</v>
      </c>
      <c r="AE154" s="2">
        <v>0</v>
      </c>
      <c r="AF154" s="2">
        <v>0</v>
      </c>
      <c r="AG154" s="2">
        <v>0</v>
      </c>
      <c r="AH154" s="2">
        <v>5.0165333333333319E-2</v>
      </c>
      <c r="AI154" s="2">
        <v>0</v>
      </c>
      <c r="AJ154" s="2">
        <v>1.0373870000000001</v>
      </c>
      <c r="AK154" s="2">
        <v>5.9344859211111105</v>
      </c>
      <c r="AL154" s="2">
        <v>0.2402670050887086</v>
      </c>
      <c r="AM154" s="2">
        <v>9.2734195861947616E-2</v>
      </c>
      <c r="AN154" s="2">
        <v>2.8295979999999998</v>
      </c>
      <c r="AO154" s="2">
        <v>0</v>
      </c>
      <c r="AP154" s="2">
        <v>0</v>
      </c>
      <c r="AQ154" s="2">
        <v>0.15467600000000001</v>
      </c>
      <c r="AR154" s="53">
        <v>18.189</v>
      </c>
      <c r="AS154" s="2">
        <v>0.78785300000000003</v>
      </c>
      <c r="AT154" s="2">
        <v>16.472999999999999</v>
      </c>
      <c r="AU154" s="44">
        <v>0</v>
      </c>
      <c r="AV154" s="38">
        <v>265.19709944017796</v>
      </c>
      <c r="AW154" s="194">
        <f t="shared" si="12"/>
        <v>230.53509944017796</v>
      </c>
      <c r="AX154" s="71">
        <f t="shared" si="15"/>
        <v>-23.060114334526247</v>
      </c>
    </row>
    <row r="155" spans="1:50" x14ac:dyDescent="0.25">
      <c r="A155">
        <f t="shared" si="13"/>
        <v>0</v>
      </c>
      <c r="B155" s="1" t="s">
        <v>340</v>
      </c>
      <c r="C155" s="1" t="s">
        <v>341</v>
      </c>
      <c r="D155" s="1">
        <v>6.2980669999999996</v>
      </c>
      <c r="E155" s="2">
        <v>5.899697139573</v>
      </c>
      <c r="F155" s="2">
        <v>2.9480492360999807E-2</v>
      </c>
      <c r="G155" s="2">
        <v>0</v>
      </c>
      <c r="H155" s="2">
        <v>0</v>
      </c>
      <c r="I155" s="2">
        <v>0</v>
      </c>
      <c r="J155" s="2">
        <v>0</v>
      </c>
      <c r="K155" s="2">
        <v>8.5470000000000008E-3</v>
      </c>
      <c r="L155" s="2">
        <v>7.8549999999999991E-3</v>
      </c>
      <c r="M155" s="2">
        <v>0</v>
      </c>
      <c r="N155" s="2">
        <v>0.7040016835555557</v>
      </c>
      <c r="O155" s="2">
        <v>9.2731204500964282E-3</v>
      </c>
      <c r="P155" s="2">
        <v>8.5792770185241798E-2</v>
      </c>
      <c r="Q155" s="2">
        <v>0.69667199999999996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3">
        <v>13.739386206124891</v>
      </c>
      <c r="Z155" s="227">
        <f t="shared" si="14"/>
        <v>13.739386206124891</v>
      </c>
      <c r="AA155" s="3"/>
      <c r="AB155" s="43">
        <v>6.320388420433769</v>
      </c>
      <c r="AC155" s="2">
        <v>4.9785836469449993</v>
      </c>
      <c r="AD155" s="2">
        <v>4.1272689305000006E-2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7.5262999999999997E-2</v>
      </c>
      <c r="AK155" s="2">
        <v>0.98239854222222234</v>
      </c>
      <c r="AL155" s="2">
        <v>9.0865611520001971E-3</v>
      </c>
      <c r="AM155" s="2">
        <v>2.7129739887740791E-2</v>
      </c>
      <c r="AN155" s="2">
        <v>0.69667199999999996</v>
      </c>
      <c r="AO155" s="2">
        <v>0</v>
      </c>
      <c r="AP155" s="2">
        <v>0</v>
      </c>
      <c r="AQ155" s="2">
        <v>0</v>
      </c>
      <c r="AR155" s="53">
        <v>0</v>
      </c>
      <c r="AS155" s="2">
        <v>0</v>
      </c>
      <c r="AT155" s="2">
        <v>0</v>
      </c>
      <c r="AU155" s="44">
        <v>0</v>
      </c>
      <c r="AV155" s="38">
        <v>13.13079459994573</v>
      </c>
      <c r="AW155" s="194">
        <f t="shared" si="12"/>
        <v>13.13079459994573</v>
      </c>
      <c r="AX155" s="71">
        <f t="shared" si="15"/>
        <v>-0.60859160617916075</v>
      </c>
    </row>
    <row r="156" spans="1:50" x14ac:dyDescent="0.25">
      <c r="A156">
        <f t="shared" si="13"/>
        <v>0</v>
      </c>
      <c r="B156" s="1" t="s">
        <v>342</v>
      </c>
      <c r="C156" s="1" t="s">
        <v>343</v>
      </c>
      <c r="D156" s="1">
        <v>12.858577</v>
      </c>
      <c r="E156" s="2">
        <v>7.394625696746</v>
      </c>
      <c r="F156" s="2">
        <v>3.5383482410999943E-2</v>
      </c>
      <c r="G156" s="2">
        <v>-4.5880999999999998E-2</v>
      </c>
      <c r="H156" s="2">
        <v>0</v>
      </c>
      <c r="I156" s="2">
        <v>0</v>
      </c>
      <c r="J156" s="2">
        <v>0</v>
      </c>
      <c r="K156" s="2">
        <v>8.5470000000000008E-3</v>
      </c>
      <c r="L156" s="2">
        <v>7.8549999999999991E-3</v>
      </c>
      <c r="M156" s="2">
        <v>0</v>
      </c>
      <c r="N156" s="2">
        <v>1.089375816888889</v>
      </c>
      <c r="O156" s="2">
        <v>1.1351188344601621E-2</v>
      </c>
      <c r="P156" s="2">
        <v>7.9095234457552524E-2</v>
      </c>
      <c r="Q156" s="2">
        <v>0.60502900000000004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3">
        <v>22.043958418848042</v>
      </c>
      <c r="Z156" s="227">
        <f t="shared" si="14"/>
        <v>22.043958418848042</v>
      </c>
      <c r="AA156" s="3"/>
      <c r="AB156" s="43">
        <v>12.918697736656444</v>
      </c>
      <c r="AC156" s="2">
        <v>6.3014992227670001</v>
      </c>
      <c r="AD156" s="2">
        <v>4.9536875376000072E-2</v>
      </c>
      <c r="AE156" s="2">
        <v>-4.5880999999999998E-2</v>
      </c>
      <c r="AF156" s="2">
        <v>0</v>
      </c>
      <c r="AG156" s="2">
        <v>0</v>
      </c>
      <c r="AH156" s="2">
        <v>0</v>
      </c>
      <c r="AI156" s="2">
        <v>0</v>
      </c>
      <c r="AJ156" s="2">
        <v>0.13975499999999999</v>
      </c>
      <c r="AK156" s="2">
        <v>1.4831911324444447</v>
      </c>
      <c r="AL156" s="2">
        <v>1.112282188031128E-2</v>
      </c>
      <c r="AM156" s="2">
        <v>2.2966175302613301E-2</v>
      </c>
      <c r="AN156" s="2">
        <v>0.52713699999999997</v>
      </c>
      <c r="AO156" s="2">
        <v>0</v>
      </c>
      <c r="AP156" s="2">
        <v>0</v>
      </c>
      <c r="AQ156" s="2">
        <v>0</v>
      </c>
      <c r="AR156" s="53">
        <v>0</v>
      </c>
      <c r="AS156" s="2">
        <v>0</v>
      </c>
      <c r="AT156" s="2">
        <v>0</v>
      </c>
      <c r="AU156" s="44">
        <v>0</v>
      </c>
      <c r="AV156" s="38">
        <v>21.408024964426811</v>
      </c>
      <c r="AW156" s="194">
        <f t="shared" si="12"/>
        <v>21.408024964426811</v>
      </c>
      <c r="AX156" s="71">
        <f t="shared" si="15"/>
        <v>-0.63593345442123095</v>
      </c>
    </row>
    <row r="157" spans="1:50" x14ac:dyDescent="0.25">
      <c r="A157">
        <f t="shared" si="13"/>
        <v>0</v>
      </c>
      <c r="B157" s="1" t="s">
        <v>344</v>
      </c>
      <c r="C157" s="1" t="s">
        <v>345</v>
      </c>
      <c r="D157" s="1">
        <v>95.067493999999996</v>
      </c>
      <c r="E157" s="2">
        <v>79.506594675903003</v>
      </c>
      <c r="F157" s="2">
        <v>0.37510711301499605</v>
      </c>
      <c r="G157" s="2">
        <v>0</v>
      </c>
      <c r="H157" s="2">
        <v>0</v>
      </c>
      <c r="I157" s="2">
        <v>0</v>
      </c>
      <c r="J157" s="2">
        <v>5.0925999999999999E-2</v>
      </c>
      <c r="K157" s="2">
        <v>8.5470000000000008E-3</v>
      </c>
      <c r="L157" s="2">
        <v>7.8549999999999991E-3</v>
      </c>
      <c r="M157" s="2">
        <v>0</v>
      </c>
      <c r="N157" s="2">
        <v>2.9455884633333334</v>
      </c>
      <c r="O157" s="2">
        <v>0.11799034419330405</v>
      </c>
      <c r="P157" s="2">
        <v>0.11972940906163777</v>
      </c>
      <c r="Q157" s="2">
        <v>1.56511</v>
      </c>
      <c r="R157" s="2">
        <v>0.1</v>
      </c>
      <c r="S157" s="2">
        <v>0</v>
      </c>
      <c r="T157" s="2">
        <v>0</v>
      </c>
      <c r="U157" s="2">
        <v>0.17515900000000001</v>
      </c>
      <c r="V157" s="2">
        <v>9.1460000000000008</v>
      </c>
      <c r="W157" s="2">
        <v>1.2232989999999999</v>
      </c>
      <c r="X157" s="2">
        <v>6.5369020000000004</v>
      </c>
      <c r="Y157" s="3">
        <v>196.94630200550631</v>
      </c>
      <c r="Z157" s="227">
        <f t="shared" si="14"/>
        <v>181.2634000055063</v>
      </c>
      <c r="AA157" s="3"/>
      <c r="AB157" s="43">
        <v>95.286582157981925</v>
      </c>
      <c r="AC157" s="2">
        <v>68.044061748674011</v>
      </c>
      <c r="AD157" s="2">
        <v>0.52514995822200183</v>
      </c>
      <c r="AE157" s="2">
        <v>0</v>
      </c>
      <c r="AF157" s="2">
        <v>0</v>
      </c>
      <c r="AG157" s="2">
        <v>0</v>
      </c>
      <c r="AH157" s="2">
        <v>3.3950666666666671E-2</v>
      </c>
      <c r="AI157" s="2">
        <v>0</v>
      </c>
      <c r="AJ157" s="2">
        <v>1.0523100000000001</v>
      </c>
      <c r="AK157" s="2">
        <v>3.7509586944444444</v>
      </c>
      <c r="AL157" s="2">
        <v>0.11561658059201203</v>
      </c>
      <c r="AM157" s="2">
        <v>4.5849196619507857E-2</v>
      </c>
      <c r="AN157" s="2">
        <v>1.3649389999999999</v>
      </c>
      <c r="AO157" s="2">
        <v>0</v>
      </c>
      <c r="AP157" s="2">
        <v>0</v>
      </c>
      <c r="AQ157" s="2">
        <v>0.13064799999999999</v>
      </c>
      <c r="AR157" s="53">
        <v>9.1460000000000008</v>
      </c>
      <c r="AS157" s="2">
        <v>1.2232989999999999</v>
      </c>
      <c r="AT157" s="2">
        <v>13.183</v>
      </c>
      <c r="AU157" s="44">
        <v>0</v>
      </c>
      <c r="AV157" s="38">
        <v>193.9023650032006</v>
      </c>
      <c r="AW157" s="194">
        <f t="shared" si="12"/>
        <v>171.57336500320059</v>
      </c>
      <c r="AX157" s="71">
        <f t="shared" si="15"/>
        <v>-9.6900350023057058</v>
      </c>
    </row>
    <row r="158" spans="1:50" x14ac:dyDescent="0.25">
      <c r="A158">
        <f t="shared" si="13"/>
        <v>0</v>
      </c>
      <c r="B158" s="1" t="s">
        <v>346</v>
      </c>
      <c r="C158" s="1" t="s">
        <v>347</v>
      </c>
      <c r="D158" s="1">
        <v>5.7007500000000002</v>
      </c>
      <c r="E158" s="2">
        <v>2.7548712536309998</v>
      </c>
      <c r="F158" s="2">
        <v>1.3066441562999971E-2</v>
      </c>
      <c r="G158" s="2">
        <v>-0.107041</v>
      </c>
      <c r="H158" s="2">
        <v>0</v>
      </c>
      <c r="I158" s="2">
        <v>0</v>
      </c>
      <c r="J158" s="2">
        <v>0</v>
      </c>
      <c r="K158" s="2">
        <v>8.5470000000000008E-3</v>
      </c>
      <c r="L158" s="2">
        <v>7.8549999999999991E-3</v>
      </c>
      <c r="M158" s="2">
        <v>0</v>
      </c>
      <c r="N158" s="2">
        <v>1.2118891955555557</v>
      </c>
      <c r="O158" s="2">
        <v>4.1899553974052732E-3</v>
      </c>
      <c r="P158" s="2">
        <v>5.9168521435925228E-2</v>
      </c>
      <c r="Q158" s="2">
        <v>0.22014600000000001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3">
        <v>9.873442367582884</v>
      </c>
      <c r="Z158" s="227">
        <f t="shared" si="14"/>
        <v>9.873442367582884</v>
      </c>
      <c r="AA158" s="3"/>
      <c r="AB158" s="43">
        <v>5.7318097783310442</v>
      </c>
      <c r="AC158" s="2">
        <v>2.369622921096</v>
      </c>
      <c r="AD158" s="2">
        <v>1.8293018188999966E-2</v>
      </c>
      <c r="AE158" s="2">
        <v>-0.107041</v>
      </c>
      <c r="AF158" s="2">
        <v>0</v>
      </c>
      <c r="AG158" s="2">
        <v>0</v>
      </c>
      <c r="AH158" s="2">
        <v>0</v>
      </c>
      <c r="AI158" s="2">
        <v>0</v>
      </c>
      <c r="AJ158" s="2">
        <v>5.9443000000000003E-2</v>
      </c>
      <c r="AK158" s="2">
        <v>1.5829809004444444</v>
      </c>
      <c r="AL158" s="2">
        <v>4.1056606724309734E-3</v>
      </c>
      <c r="AM158" s="2">
        <v>1.2752772206665722E-2</v>
      </c>
      <c r="AN158" s="2">
        <v>0.19381100000000001</v>
      </c>
      <c r="AO158" s="2">
        <v>0</v>
      </c>
      <c r="AP158" s="2">
        <v>0</v>
      </c>
      <c r="AQ158" s="2">
        <v>0</v>
      </c>
      <c r="AR158" s="53">
        <v>0</v>
      </c>
      <c r="AS158" s="2">
        <v>0</v>
      </c>
      <c r="AT158" s="2">
        <v>0</v>
      </c>
      <c r="AU158" s="44">
        <v>0</v>
      </c>
      <c r="AV158" s="38">
        <v>9.8657780509395856</v>
      </c>
      <c r="AW158" s="194">
        <f t="shared" si="12"/>
        <v>9.8657780509395856</v>
      </c>
      <c r="AX158" s="71">
        <f t="shared" si="15"/>
        <v>-7.6643166432983634E-3</v>
      </c>
    </row>
    <row r="159" spans="1:50" x14ac:dyDescent="0.25">
      <c r="A159">
        <f t="shared" si="13"/>
        <v>0</v>
      </c>
      <c r="B159" s="1" t="s">
        <v>348</v>
      </c>
      <c r="C159" s="1" t="s">
        <v>349</v>
      </c>
      <c r="D159" s="1">
        <v>31.070665000000002</v>
      </c>
      <c r="E159" s="2">
        <v>57.368795456998001</v>
      </c>
      <c r="F159" s="2">
        <v>0.26936400152899326</v>
      </c>
      <c r="G159" s="2">
        <v>-6.2839999999999997E-3</v>
      </c>
      <c r="H159" s="2">
        <v>0</v>
      </c>
      <c r="I159" s="2">
        <v>6.777E-3</v>
      </c>
      <c r="J159" s="2">
        <v>1.8286999999999998E-2</v>
      </c>
      <c r="K159" s="2">
        <v>8.5470000000000008E-3</v>
      </c>
      <c r="L159" s="2">
        <v>7.8549999999999991E-3</v>
      </c>
      <c r="M159" s="2">
        <v>0</v>
      </c>
      <c r="N159" s="2">
        <v>1.3325595655555555</v>
      </c>
      <c r="O159" s="2">
        <v>8.5283759274357246E-2</v>
      </c>
      <c r="P159" s="2">
        <v>0.10570117265638074</v>
      </c>
      <c r="Q159" s="2">
        <v>0.98276399999999997</v>
      </c>
      <c r="R159" s="2">
        <v>0</v>
      </c>
      <c r="S159" s="2">
        <v>0</v>
      </c>
      <c r="T159" s="2">
        <v>0</v>
      </c>
      <c r="U159" s="2">
        <v>9.0507000000000004E-2</v>
      </c>
      <c r="V159" s="2">
        <v>8.4860000000000007</v>
      </c>
      <c r="W159" s="2">
        <v>0.487846</v>
      </c>
      <c r="X159" s="2">
        <v>3.3391769999999998</v>
      </c>
      <c r="Y159" s="3">
        <v>103.65384495601333</v>
      </c>
      <c r="Z159" s="227">
        <f t="shared" si="14"/>
        <v>91.828667956013319</v>
      </c>
      <c r="AA159" s="3"/>
      <c r="AB159" s="43">
        <v>31.319611238144283</v>
      </c>
      <c r="AC159" s="2">
        <v>48.542898504694996</v>
      </c>
      <c r="AD159" s="2">
        <v>0.37710960214000194</v>
      </c>
      <c r="AE159" s="2">
        <v>-6.2839999999999997E-3</v>
      </c>
      <c r="AF159" s="2">
        <v>0</v>
      </c>
      <c r="AG159" s="2">
        <v>6.777E-3</v>
      </c>
      <c r="AH159" s="2">
        <v>1.2191333333333332E-2</v>
      </c>
      <c r="AI159" s="2">
        <v>0</v>
      </c>
      <c r="AJ159" s="2">
        <v>0.41109000000000001</v>
      </c>
      <c r="AK159" s="2">
        <v>1.6833453233333333</v>
      </c>
      <c r="AL159" s="2">
        <v>8.3567996133475514E-2</v>
      </c>
      <c r="AM159" s="2">
        <v>3.7634909492703268E-2</v>
      </c>
      <c r="AN159" s="2">
        <v>0.89883800000000003</v>
      </c>
      <c r="AO159" s="2">
        <v>0</v>
      </c>
      <c r="AP159" s="2">
        <v>0</v>
      </c>
      <c r="AQ159" s="2">
        <v>6.7507999999999999E-2</v>
      </c>
      <c r="AR159" s="53">
        <v>8.4860000000000007</v>
      </c>
      <c r="AS159" s="2">
        <v>0.487846</v>
      </c>
      <c r="AT159" s="2">
        <v>6.6509999999999998</v>
      </c>
      <c r="AU159" s="44">
        <v>0</v>
      </c>
      <c r="AV159" s="38">
        <v>99.059133907272141</v>
      </c>
      <c r="AW159" s="194">
        <f t="shared" si="12"/>
        <v>83.922133907272141</v>
      </c>
      <c r="AX159" s="71">
        <f t="shared" si="15"/>
        <v>-7.9065340487411788</v>
      </c>
    </row>
    <row r="160" spans="1:50" x14ac:dyDescent="0.25">
      <c r="A160">
        <f t="shared" si="13"/>
        <v>0</v>
      </c>
      <c r="B160" s="1" t="s">
        <v>350</v>
      </c>
      <c r="C160" s="1" t="s">
        <v>351</v>
      </c>
      <c r="D160" s="1">
        <v>5.5974329999999997</v>
      </c>
      <c r="E160" s="2">
        <v>8.331587817122001</v>
      </c>
      <c r="F160" s="2">
        <v>3.6111144101999698E-2</v>
      </c>
      <c r="G160" s="2">
        <v>0</v>
      </c>
      <c r="H160" s="2">
        <v>0</v>
      </c>
      <c r="I160" s="2">
        <v>0</v>
      </c>
      <c r="J160" s="2">
        <v>0</v>
      </c>
      <c r="K160" s="2">
        <v>8.5470000000000008E-3</v>
      </c>
      <c r="L160" s="2">
        <v>7.8549999999999991E-3</v>
      </c>
      <c r="M160" s="2">
        <v>0</v>
      </c>
      <c r="N160" s="2">
        <v>0.88631455288888894</v>
      </c>
      <c r="O160" s="2">
        <v>1.1454162433074792E-2</v>
      </c>
      <c r="P160" s="2">
        <v>0.10106041246401744</v>
      </c>
      <c r="Q160" s="2">
        <v>0.91847900000000005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3">
        <v>15.898842089009982</v>
      </c>
      <c r="Z160" s="227">
        <f t="shared" si="14"/>
        <v>15.898842089009982</v>
      </c>
      <c r="AA160" s="3"/>
      <c r="AB160" s="43">
        <v>5.6118265257506375</v>
      </c>
      <c r="AC160" s="2">
        <v>7.1939038158550002</v>
      </c>
      <c r="AD160" s="2">
        <v>5.0555601743999867E-2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6.9738999999999995E-2</v>
      </c>
      <c r="AK160" s="2">
        <v>1.0058567342222224</v>
      </c>
      <c r="AL160" s="2">
        <v>1.1223724306524583E-2</v>
      </c>
      <c r="AM160" s="2">
        <v>3.5614766383929096E-2</v>
      </c>
      <c r="AN160" s="2">
        <v>0.80012399999999995</v>
      </c>
      <c r="AO160" s="2">
        <v>0</v>
      </c>
      <c r="AP160" s="2">
        <v>0</v>
      </c>
      <c r="AQ160" s="2">
        <v>0</v>
      </c>
      <c r="AR160" s="53">
        <v>0</v>
      </c>
      <c r="AS160" s="2">
        <v>0</v>
      </c>
      <c r="AT160" s="2">
        <v>0</v>
      </c>
      <c r="AU160" s="44">
        <v>0.10247202705102687</v>
      </c>
      <c r="AV160" s="38">
        <v>14.881316195313342</v>
      </c>
      <c r="AW160" s="194">
        <f t="shared" si="12"/>
        <v>14.881316195313342</v>
      </c>
      <c r="AX160" s="71">
        <f t="shared" si="15"/>
        <v>-1.0175258936966394</v>
      </c>
    </row>
    <row r="161" spans="1:50" x14ac:dyDescent="0.25">
      <c r="A161">
        <f t="shared" si="13"/>
        <v>0</v>
      </c>
      <c r="B161" s="1" t="s">
        <v>352</v>
      </c>
      <c r="C161" s="1" t="s">
        <v>353</v>
      </c>
      <c r="D161" s="1">
        <v>7.326066</v>
      </c>
      <c r="E161" s="2">
        <v>6.4936906733440001</v>
      </c>
      <c r="F161" s="2">
        <v>3.1651589800000192E-2</v>
      </c>
      <c r="G161" s="2">
        <v>0</v>
      </c>
      <c r="H161" s="2">
        <v>0</v>
      </c>
      <c r="I161" s="2">
        <v>0</v>
      </c>
      <c r="J161" s="2">
        <v>0</v>
      </c>
      <c r="K161" s="2">
        <v>8.5470000000000008E-3</v>
      </c>
      <c r="L161" s="2">
        <v>7.8549999999999991E-3</v>
      </c>
      <c r="M161" s="2">
        <v>0</v>
      </c>
      <c r="N161" s="2">
        <v>0.78362605155555554</v>
      </c>
      <c r="O161" s="2">
        <v>1.0069226068995657E-2</v>
      </c>
      <c r="P161" s="2">
        <v>8.8549712251192639E-2</v>
      </c>
      <c r="Q161" s="2">
        <v>0.69137099999999996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3">
        <v>15.441426253019744</v>
      </c>
      <c r="Z161" s="227">
        <f t="shared" si="14"/>
        <v>15.441426253019744</v>
      </c>
      <c r="AA161" s="3"/>
      <c r="AB161" s="43">
        <v>7.3695254113867028</v>
      </c>
      <c r="AC161" s="2">
        <v>5.495523074926</v>
      </c>
      <c r="AD161" s="2">
        <v>4.431222571900021E-2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8.5238999999999995E-2</v>
      </c>
      <c r="AK161" s="2">
        <v>1.0769853173333332</v>
      </c>
      <c r="AL161" s="2">
        <v>9.8666504896194E-3</v>
      </c>
      <c r="AM161" s="2">
        <v>2.8227507273714356E-2</v>
      </c>
      <c r="AN161" s="2">
        <v>0.604105</v>
      </c>
      <c r="AO161" s="2">
        <v>0</v>
      </c>
      <c r="AP161" s="2">
        <v>0</v>
      </c>
      <c r="AQ161" s="2">
        <v>0</v>
      </c>
      <c r="AR161" s="53">
        <v>0</v>
      </c>
      <c r="AS161" s="2">
        <v>0</v>
      </c>
      <c r="AT161" s="2">
        <v>0</v>
      </c>
      <c r="AU161" s="44">
        <v>0</v>
      </c>
      <c r="AV161" s="38">
        <v>14.71378418712837</v>
      </c>
      <c r="AW161" s="194">
        <f t="shared" si="12"/>
        <v>14.71378418712837</v>
      </c>
      <c r="AX161" s="71">
        <f t="shared" si="15"/>
        <v>-0.72764206589137359</v>
      </c>
    </row>
    <row r="162" spans="1:50" x14ac:dyDescent="0.25">
      <c r="A162">
        <f t="shared" si="13"/>
        <v>0</v>
      </c>
      <c r="B162" s="1" t="s">
        <v>354</v>
      </c>
      <c r="C162" s="1" t="s">
        <v>355</v>
      </c>
      <c r="D162" s="1">
        <v>95.833117999999999</v>
      </c>
      <c r="E162" s="2">
        <v>71.471129519262007</v>
      </c>
      <c r="F162" s="2">
        <v>0.3267212653429955</v>
      </c>
      <c r="G162" s="2">
        <v>0</v>
      </c>
      <c r="H162" s="2">
        <v>0</v>
      </c>
      <c r="I162" s="2">
        <v>0</v>
      </c>
      <c r="J162" s="2">
        <v>7.7527999999999986E-2</v>
      </c>
      <c r="K162" s="2">
        <v>8.5470000000000008E-3</v>
      </c>
      <c r="L162" s="2">
        <v>7.8549999999999991E-3</v>
      </c>
      <c r="M162" s="2">
        <v>0</v>
      </c>
      <c r="N162" s="2">
        <v>3.4137630655555555</v>
      </c>
      <c r="O162" s="2">
        <v>0.1042632563968329</v>
      </c>
      <c r="P162" s="2">
        <v>0.11993330860386452</v>
      </c>
      <c r="Q162" s="2">
        <v>1.2904770000000001</v>
      </c>
      <c r="R162" s="2">
        <v>0.1</v>
      </c>
      <c r="S162" s="2">
        <v>0</v>
      </c>
      <c r="T162" s="2">
        <v>0</v>
      </c>
      <c r="U162" s="2">
        <v>0.18163499999999999</v>
      </c>
      <c r="V162" s="2">
        <v>9.7170000000000005</v>
      </c>
      <c r="W162" s="2">
        <v>1.5310250000000001</v>
      </c>
      <c r="X162" s="2">
        <v>7.2153859999999996</v>
      </c>
      <c r="Y162" s="3">
        <v>191.39838141516123</v>
      </c>
      <c r="Z162" s="227">
        <f t="shared" si="14"/>
        <v>174.46599541516122</v>
      </c>
      <c r="AA162" s="3"/>
      <c r="AB162" s="43">
        <v>96.248121881318866</v>
      </c>
      <c r="AC162" s="2">
        <v>61.807762660651001</v>
      </c>
      <c r="AD162" s="2">
        <v>0.45740977148099987</v>
      </c>
      <c r="AE162" s="2">
        <v>0</v>
      </c>
      <c r="AF162" s="2">
        <v>0</v>
      </c>
      <c r="AG162" s="2">
        <v>0</v>
      </c>
      <c r="AH162" s="2">
        <v>5.1685333333333326E-2</v>
      </c>
      <c r="AI162" s="2">
        <v>0</v>
      </c>
      <c r="AJ162" s="2">
        <v>1.087761</v>
      </c>
      <c r="AK162" s="2">
        <v>4.8422797366666677</v>
      </c>
      <c r="AL162" s="2">
        <v>0.10216565828675787</v>
      </c>
      <c r="AM162" s="2">
        <v>4.4959434125132917E-2</v>
      </c>
      <c r="AN162" s="2">
        <v>1.214218</v>
      </c>
      <c r="AO162" s="2">
        <v>0</v>
      </c>
      <c r="AP162" s="2">
        <v>0</v>
      </c>
      <c r="AQ162" s="2">
        <v>0.13547799999999999</v>
      </c>
      <c r="AR162" s="53">
        <v>9.7170000000000005</v>
      </c>
      <c r="AS162" s="2">
        <v>1.5310250000000001</v>
      </c>
      <c r="AT162" s="2">
        <v>15.494999999999999</v>
      </c>
      <c r="AU162" s="44">
        <v>0</v>
      </c>
      <c r="AV162" s="38">
        <v>192.73486647586276</v>
      </c>
      <c r="AW162" s="194">
        <f t="shared" si="12"/>
        <v>167.52286647586274</v>
      </c>
      <c r="AX162" s="71">
        <f t="shared" si="15"/>
        <v>-6.9431289392984752</v>
      </c>
    </row>
    <row r="163" spans="1:50" x14ac:dyDescent="0.25">
      <c r="A163">
        <f t="shared" si="13"/>
        <v>0</v>
      </c>
      <c r="B163" s="1" t="s">
        <v>356</v>
      </c>
      <c r="C163" s="1" t="s">
        <v>357</v>
      </c>
      <c r="D163" s="1">
        <v>19.325209999999998</v>
      </c>
      <c r="E163" s="2">
        <v>11.712275210488</v>
      </c>
      <c r="F163" s="2">
        <v>5.3773607273999602E-2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1.2113349505826254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3">
        <v>32.302593768344629</v>
      </c>
      <c r="Z163" s="227">
        <f t="shared" si="14"/>
        <v>32.302593768344629</v>
      </c>
      <c r="AA163" s="3"/>
      <c r="AB163" s="43">
        <v>19.471854526394502</v>
      </c>
      <c r="AC163" s="2">
        <v>10.717682379087</v>
      </c>
      <c r="AD163" s="2">
        <v>7.5283050184000277E-2</v>
      </c>
      <c r="AE163" s="2">
        <v>0</v>
      </c>
      <c r="AF163" s="2">
        <v>0</v>
      </c>
      <c r="AG163" s="2">
        <v>0</v>
      </c>
      <c r="AH163" s="2">
        <v>0</v>
      </c>
      <c r="AI163" s="2">
        <v>1.1322794033466661</v>
      </c>
      <c r="AJ163" s="2">
        <v>0.21815799999999999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53">
        <v>0</v>
      </c>
      <c r="AS163" s="2">
        <v>0</v>
      </c>
      <c r="AT163" s="2">
        <v>0</v>
      </c>
      <c r="AU163" s="44">
        <v>0</v>
      </c>
      <c r="AV163" s="38">
        <v>31.615257359012169</v>
      </c>
      <c r="AW163" s="194">
        <f t="shared" si="12"/>
        <v>31.615257359012169</v>
      </c>
      <c r="AX163" s="71">
        <f t="shared" si="15"/>
        <v>-0.68733640933245965</v>
      </c>
    </row>
    <row r="164" spans="1:50" x14ac:dyDescent="0.25">
      <c r="A164">
        <f t="shared" si="13"/>
        <v>0</v>
      </c>
      <c r="B164" s="1" t="s">
        <v>358</v>
      </c>
      <c r="C164" s="1" t="s">
        <v>359</v>
      </c>
      <c r="D164" s="1">
        <v>81.263335999999995</v>
      </c>
      <c r="E164" s="2">
        <v>65.373178998098993</v>
      </c>
      <c r="F164" s="2">
        <v>0.30859888995300233</v>
      </c>
      <c r="G164" s="2">
        <v>-0.291989</v>
      </c>
      <c r="H164" s="2">
        <v>3.6549999999999998E-3</v>
      </c>
      <c r="I164" s="2">
        <v>0</v>
      </c>
      <c r="J164" s="2">
        <v>6.9735999999999992E-2</v>
      </c>
      <c r="K164" s="2">
        <v>8.5470000000000008E-3</v>
      </c>
      <c r="L164" s="2">
        <v>7.8549999999999991E-3</v>
      </c>
      <c r="M164" s="2">
        <v>0</v>
      </c>
      <c r="N164" s="2">
        <v>2.8069786088888891</v>
      </c>
      <c r="O164" s="2">
        <v>9.77927710521454E-2</v>
      </c>
      <c r="P164" s="2">
        <v>9.755594180083732E-2</v>
      </c>
      <c r="Q164" s="2">
        <v>0.91262799999999999</v>
      </c>
      <c r="R164" s="2">
        <v>0</v>
      </c>
      <c r="S164" s="2">
        <v>0</v>
      </c>
      <c r="T164" s="2">
        <v>0</v>
      </c>
      <c r="U164" s="2">
        <v>0.15904599999999999</v>
      </c>
      <c r="V164" s="2">
        <v>7.97</v>
      </c>
      <c r="W164" s="2">
        <v>1.223571</v>
      </c>
      <c r="X164" s="2">
        <v>5.8695880000000002</v>
      </c>
      <c r="Y164" s="3">
        <v>165.88007820979388</v>
      </c>
      <c r="Z164" s="227">
        <f t="shared" si="14"/>
        <v>152.04049020979389</v>
      </c>
      <c r="AA164" s="3"/>
      <c r="AB164" s="43">
        <v>81.926620291636894</v>
      </c>
      <c r="AC164" s="2">
        <v>56.306751887653</v>
      </c>
      <c r="AD164" s="2">
        <v>0.43203844593400137</v>
      </c>
      <c r="AE164" s="2">
        <v>-0.291989</v>
      </c>
      <c r="AF164" s="2">
        <v>3.6549999999999998E-3</v>
      </c>
      <c r="AG164" s="2">
        <v>0</v>
      </c>
      <c r="AH164" s="2">
        <v>4.6490666666666666E-2</v>
      </c>
      <c r="AI164" s="2">
        <v>0</v>
      </c>
      <c r="AJ164" s="2">
        <v>0.920516</v>
      </c>
      <c r="AK164" s="2">
        <v>3.5913822911111115</v>
      </c>
      <c r="AL164" s="2">
        <v>9.5825348022912135E-2</v>
      </c>
      <c r="AM164" s="2">
        <v>3.2475142459005513E-2</v>
      </c>
      <c r="AN164" s="2">
        <v>0.81870900000000002</v>
      </c>
      <c r="AO164" s="2">
        <v>0</v>
      </c>
      <c r="AP164" s="2">
        <v>0</v>
      </c>
      <c r="AQ164" s="2">
        <v>0.11863</v>
      </c>
      <c r="AR164" s="53">
        <v>7.97</v>
      </c>
      <c r="AS164" s="2">
        <v>1.223571</v>
      </c>
      <c r="AT164" s="2">
        <v>11.694000000000001</v>
      </c>
      <c r="AU164" s="44">
        <v>0</v>
      </c>
      <c r="AV164" s="38">
        <v>164.88867607348357</v>
      </c>
      <c r="AW164" s="194">
        <f t="shared" si="12"/>
        <v>145.22467607348358</v>
      </c>
      <c r="AX164" s="71">
        <f t="shared" si="15"/>
        <v>-6.8158141363103084</v>
      </c>
    </row>
    <row r="165" spans="1:50" x14ac:dyDescent="0.25">
      <c r="A165">
        <f t="shared" si="13"/>
        <v>0</v>
      </c>
      <c r="B165" s="1" t="s">
        <v>360</v>
      </c>
      <c r="C165" s="1" t="s">
        <v>361</v>
      </c>
      <c r="D165" s="1">
        <v>465.10747700000002</v>
      </c>
      <c r="E165" s="2">
        <v>262.27050222995501</v>
      </c>
      <c r="F165" s="2">
        <v>1.1729338122679889</v>
      </c>
      <c r="G165" s="2">
        <v>0</v>
      </c>
      <c r="H165" s="2">
        <v>3.6549999999999998E-3</v>
      </c>
      <c r="I165" s="2">
        <v>0</v>
      </c>
      <c r="J165" s="2">
        <v>0.34091500000000002</v>
      </c>
      <c r="K165" s="2">
        <v>8.5470000000000008E-3</v>
      </c>
      <c r="L165" s="2">
        <v>0</v>
      </c>
      <c r="M165" s="2">
        <v>0.36483421930629234</v>
      </c>
      <c r="N165" s="2">
        <v>4.3045083804444451</v>
      </c>
      <c r="O165" s="2">
        <v>0.37582715133315908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0.74670800000000004</v>
      </c>
      <c r="V165" s="2">
        <v>37.642000000000003</v>
      </c>
      <c r="W165" s="2">
        <v>5.8717759999999997</v>
      </c>
      <c r="X165" s="2">
        <v>30.115403000000001</v>
      </c>
      <c r="Y165" s="3">
        <v>808.32508679330692</v>
      </c>
      <c r="Z165" s="227">
        <f t="shared" si="14"/>
        <v>740.56768379330686</v>
      </c>
      <c r="AA165" s="3"/>
      <c r="AB165" s="43">
        <v>468.04115250995267</v>
      </c>
      <c r="AC165" s="2">
        <v>231.57113924013399</v>
      </c>
      <c r="AD165" s="2">
        <v>1.6421073371759951</v>
      </c>
      <c r="AE165" s="2">
        <v>0</v>
      </c>
      <c r="AF165" s="2">
        <v>3.6549999999999998E-3</v>
      </c>
      <c r="AG165" s="2">
        <v>0</v>
      </c>
      <c r="AH165" s="2">
        <v>0.22727666666666668</v>
      </c>
      <c r="AI165" s="2">
        <v>0.39108164486806746</v>
      </c>
      <c r="AJ165" s="2">
        <v>5.1588200000000004</v>
      </c>
      <c r="AK165" s="2">
        <v>5.4565744408888888</v>
      </c>
      <c r="AL165" s="2">
        <v>0.36826615286068792</v>
      </c>
      <c r="AM165" s="2">
        <v>0</v>
      </c>
      <c r="AN165" s="2">
        <v>0</v>
      </c>
      <c r="AO165" s="2">
        <v>0</v>
      </c>
      <c r="AP165" s="2">
        <v>0</v>
      </c>
      <c r="AQ165" s="2">
        <v>0.64659800000000001</v>
      </c>
      <c r="AR165" s="53">
        <v>37.642000000000003</v>
      </c>
      <c r="AS165" s="2">
        <v>5.8717759999999997</v>
      </c>
      <c r="AT165" s="2">
        <v>65.59</v>
      </c>
      <c r="AU165" s="44">
        <v>0</v>
      </c>
      <c r="AV165" s="38">
        <v>822.61044699254694</v>
      </c>
      <c r="AW165" s="194">
        <f t="shared" si="12"/>
        <v>719.37844699254686</v>
      </c>
      <c r="AX165" s="71">
        <f t="shared" si="15"/>
        <v>-21.18923680076</v>
      </c>
    </row>
    <row r="166" spans="1:50" x14ac:dyDescent="0.25">
      <c r="A166">
        <f t="shared" si="13"/>
        <v>0</v>
      </c>
      <c r="B166" s="1" t="s">
        <v>362</v>
      </c>
      <c r="C166" s="1" t="s">
        <v>363</v>
      </c>
      <c r="D166" s="1">
        <v>6.0188249999999996</v>
      </c>
      <c r="E166" s="2">
        <v>5.2746949996780002</v>
      </c>
      <c r="F166" s="2">
        <v>2.5742077415999955E-2</v>
      </c>
      <c r="G166" s="2">
        <v>-9.6865999999999994E-2</v>
      </c>
      <c r="H166" s="2">
        <v>0</v>
      </c>
      <c r="I166" s="2">
        <v>0</v>
      </c>
      <c r="J166" s="2">
        <v>0</v>
      </c>
      <c r="K166" s="2">
        <v>8.5470000000000008E-3</v>
      </c>
      <c r="L166" s="2">
        <v>7.8549999999999991E-3</v>
      </c>
      <c r="M166" s="2">
        <v>0</v>
      </c>
      <c r="N166" s="2">
        <v>1.3209274471111112</v>
      </c>
      <c r="O166" s="2">
        <v>8.1859573220306545E-3</v>
      </c>
      <c r="P166" s="2">
        <v>7.4534890346927424E-2</v>
      </c>
      <c r="Q166" s="2">
        <v>0.604321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3">
        <v>13.246767371874069</v>
      </c>
      <c r="Z166" s="227">
        <f t="shared" si="14"/>
        <v>13.246767371874069</v>
      </c>
      <c r="AA166" s="3"/>
      <c r="AB166" s="43">
        <v>6.0458201944017897</v>
      </c>
      <c r="AC166" s="2">
        <v>4.4609549123000001</v>
      </c>
      <c r="AD166" s="2">
        <v>3.6038908381999933E-2</v>
      </c>
      <c r="AE166" s="2">
        <v>-9.6865999999999994E-2</v>
      </c>
      <c r="AF166" s="2">
        <v>0</v>
      </c>
      <c r="AG166" s="2">
        <v>0</v>
      </c>
      <c r="AH166" s="2">
        <v>0</v>
      </c>
      <c r="AI166" s="2">
        <v>0</v>
      </c>
      <c r="AJ166" s="2">
        <v>6.6887000000000002E-2</v>
      </c>
      <c r="AK166" s="2">
        <v>1.9274150346666667</v>
      </c>
      <c r="AL166" s="2">
        <v>8.0212698837015348E-3</v>
      </c>
      <c r="AM166" s="2">
        <v>2.1012793314825692E-2</v>
      </c>
      <c r="AN166" s="2">
        <v>0.531802</v>
      </c>
      <c r="AO166" s="2">
        <v>0</v>
      </c>
      <c r="AP166" s="2">
        <v>0</v>
      </c>
      <c r="AQ166" s="2">
        <v>0</v>
      </c>
      <c r="AR166" s="53">
        <v>0</v>
      </c>
      <c r="AS166" s="2">
        <v>0</v>
      </c>
      <c r="AT166" s="2">
        <v>0</v>
      </c>
      <c r="AU166" s="44">
        <v>0</v>
      </c>
      <c r="AV166" s="38">
        <v>13.001086112948986</v>
      </c>
      <c r="AW166" s="194">
        <f t="shared" si="12"/>
        <v>13.001086112948986</v>
      </c>
      <c r="AX166" s="71">
        <f t="shared" si="15"/>
        <v>-0.24568125892508341</v>
      </c>
    </row>
    <row r="167" spans="1:50" x14ac:dyDescent="0.25">
      <c r="A167">
        <f t="shared" si="13"/>
        <v>0</v>
      </c>
      <c r="B167" s="1" t="s">
        <v>364</v>
      </c>
      <c r="C167" s="1" t="s">
        <v>365</v>
      </c>
      <c r="D167" s="1">
        <v>5.0560900000000002</v>
      </c>
      <c r="E167" s="2">
        <v>4.5961149150609995</v>
      </c>
      <c r="F167" s="2">
        <v>2.2385257354000584E-2</v>
      </c>
      <c r="G167" s="2">
        <v>-6.2299E-2</v>
      </c>
      <c r="H167" s="2">
        <v>0</v>
      </c>
      <c r="I167" s="2">
        <v>0</v>
      </c>
      <c r="J167" s="2">
        <v>0</v>
      </c>
      <c r="K167" s="2">
        <v>8.5470000000000008E-3</v>
      </c>
      <c r="L167" s="2">
        <v>7.8549999999999991E-3</v>
      </c>
      <c r="M167" s="2">
        <v>0</v>
      </c>
      <c r="N167" s="2">
        <v>0.45095659999999999</v>
      </c>
      <c r="O167" s="2">
        <v>7.1183701211766813E-3</v>
      </c>
      <c r="P167" s="2">
        <v>7.4884356642540437E-2</v>
      </c>
      <c r="Q167" s="2">
        <v>0.50721700000000003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3">
        <v>10.668869499178717</v>
      </c>
      <c r="Z167" s="227">
        <f t="shared" si="14"/>
        <v>10.668869499178717</v>
      </c>
      <c r="AA167" s="3"/>
      <c r="AB167" s="43">
        <v>5.1203226456719442</v>
      </c>
      <c r="AC167" s="2">
        <v>3.897235597166</v>
      </c>
      <c r="AD167" s="2">
        <v>3.1339360295000021E-2</v>
      </c>
      <c r="AE167" s="2">
        <v>-6.2299E-2</v>
      </c>
      <c r="AF167" s="2">
        <v>0</v>
      </c>
      <c r="AG167" s="2">
        <v>0</v>
      </c>
      <c r="AH167" s="2">
        <v>0</v>
      </c>
      <c r="AI167" s="2">
        <v>0</v>
      </c>
      <c r="AJ167" s="2">
        <v>5.9881999999999998E-2</v>
      </c>
      <c r="AK167" s="2">
        <v>0.61031941422222225</v>
      </c>
      <c r="AL167" s="2">
        <v>6.975160708493802E-3</v>
      </c>
      <c r="AM167" s="2">
        <v>2.1106459457199744E-2</v>
      </c>
      <c r="AN167" s="2">
        <v>0.446351</v>
      </c>
      <c r="AO167" s="2">
        <v>0</v>
      </c>
      <c r="AP167" s="2">
        <v>0</v>
      </c>
      <c r="AQ167" s="2">
        <v>0</v>
      </c>
      <c r="AR167" s="53">
        <v>0</v>
      </c>
      <c r="AS167" s="2">
        <v>0</v>
      </c>
      <c r="AT167" s="2">
        <v>0</v>
      </c>
      <c r="AU167" s="44">
        <v>0</v>
      </c>
      <c r="AV167" s="38">
        <v>10.13123263752086</v>
      </c>
      <c r="AW167" s="194">
        <f t="shared" si="12"/>
        <v>10.13123263752086</v>
      </c>
      <c r="AX167" s="71">
        <f t="shared" si="15"/>
        <v>-0.53763686165785707</v>
      </c>
    </row>
    <row r="168" spans="1:50" x14ac:dyDescent="0.25">
      <c r="A168">
        <f t="shared" si="13"/>
        <v>0</v>
      </c>
      <c r="B168" s="1" t="s">
        <v>366</v>
      </c>
      <c r="C168" s="1" t="s">
        <v>367</v>
      </c>
      <c r="D168" s="1">
        <v>99.326777000000007</v>
      </c>
      <c r="E168" s="2">
        <v>96.057901860355003</v>
      </c>
      <c r="F168" s="2">
        <v>0.44644717936900258</v>
      </c>
      <c r="G168" s="2">
        <v>0</v>
      </c>
      <c r="H168" s="2">
        <v>0</v>
      </c>
      <c r="I168" s="2">
        <v>0</v>
      </c>
      <c r="J168" s="2">
        <v>5.7916999999999996E-2</v>
      </c>
      <c r="K168" s="2">
        <v>8.5470000000000008E-3</v>
      </c>
      <c r="L168" s="2">
        <v>7.8549999999999991E-3</v>
      </c>
      <c r="M168" s="2">
        <v>0</v>
      </c>
      <c r="N168" s="2">
        <v>6.7860681622222225</v>
      </c>
      <c r="O168" s="2">
        <v>0.14195217117731618</v>
      </c>
      <c r="P168" s="2">
        <v>0.14103227557785342</v>
      </c>
      <c r="Q168" s="2">
        <v>1.8651470000000001</v>
      </c>
      <c r="R168" s="2">
        <v>0.1</v>
      </c>
      <c r="S168" s="2">
        <v>0</v>
      </c>
      <c r="T168" s="2">
        <v>0</v>
      </c>
      <c r="U168" s="2">
        <v>0.188032</v>
      </c>
      <c r="V168" s="2">
        <v>15.709</v>
      </c>
      <c r="W168" s="2">
        <v>1.27728</v>
      </c>
      <c r="X168" s="2">
        <v>7.3740920000000001</v>
      </c>
      <c r="Y168" s="3">
        <v>229.48804864870138</v>
      </c>
      <c r="Z168" s="227">
        <f t="shared" si="14"/>
        <v>206.40495664870139</v>
      </c>
      <c r="AA168" s="3"/>
      <c r="AB168" s="43">
        <v>100.47198220905193</v>
      </c>
      <c r="AC168" s="2">
        <v>82.366695779404992</v>
      </c>
      <c r="AD168" s="2">
        <v>0.62502605111700293</v>
      </c>
      <c r="AE168" s="2">
        <v>0</v>
      </c>
      <c r="AF168" s="2">
        <v>0</v>
      </c>
      <c r="AG168" s="2">
        <v>0</v>
      </c>
      <c r="AH168" s="2">
        <v>3.8611333333333331E-2</v>
      </c>
      <c r="AI168" s="2">
        <v>0</v>
      </c>
      <c r="AJ168" s="2">
        <v>1.150865</v>
      </c>
      <c r="AK168" s="2">
        <v>7.9457140511111115</v>
      </c>
      <c r="AL168" s="2">
        <v>0.13909633666501875</v>
      </c>
      <c r="AM168" s="2">
        <v>5.7726922398045742E-2</v>
      </c>
      <c r="AN168" s="2">
        <v>1.6262179999999999</v>
      </c>
      <c r="AO168" s="2">
        <v>0</v>
      </c>
      <c r="AP168" s="2">
        <v>0</v>
      </c>
      <c r="AQ168" s="2">
        <v>0.14025000000000001</v>
      </c>
      <c r="AR168" s="53">
        <v>15.709</v>
      </c>
      <c r="AS168" s="2">
        <v>1.27728</v>
      </c>
      <c r="AT168" s="2">
        <v>15.641999999999999</v>
      </c>
      <c r="AU168" s="44">
        <v>0</v>
      </c>
      <c r="AV168" s="38">
        <v>227.19046568308144</v>
      </c>
      <c r="AW168" s="194">
        <f t="shared" si="12"/>
        <v>195.83946568308144</v>
      </c>
      <c r="AX168" s="71">
        <f t="shared" si="15"/>
        <v>-10.565490965619944</v>
      </c>
    </row>
    <row r="169" spans="1:50" x14ac:dyDescent="0.25">
      <c r="A169">
        <f t="shared" si="13"/>
        <v>0</v>
      </c>
      <c r="B169" s="1" t="s">
        <v>368</v>
      </c>
      <c r="C169" s="1" t="s">
        <v>369</v>
      </c>
      <c r="D169" s="1">
        <v>3.89196784</v>
      </c>
      <c r="E169" s="2">
        <v>4.9835406515749998</v>
      </c>
      <c r="F169" s="2">
        <v>2.456981818199996E-2</v>
      </c>
      <c r="G169" s="2">
        <v>-0.143067</v>
      </c>
      <c r="H169" s="2">
        <v>0</v>
      </c>
      <c r="I169" s="2">
        <v>0</v>
      </c>
      <c r="J169" s="2">
        <v>0</v>
      </c>
      <c r="K169" s="2">
        <v>8.5470000000000008E-3</v>
      </c>
      <c r="L169" s="2">
        <v>7.8549999999999991E-3</v>
      </c>
      <c r="M169" s="2">
        <v>0</v>
      </c>
      <c r="N169" s="2">
        <v>1.3941048666666667</v>
      </c>
      <c r="O169" s="2">
        <v>7.7859640729420363E-3</v>
      </c>
      <c r="P169" s="2">
        <v>7.1445036651008417E-2</v>
      </c>
      <c r="Q169" s="2">
        <v>0.44961400000000001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3">
        <v>10.696363177147616</v>
      </c>
      <c r="Z169" s="227">
        <f t="shared" si="14"/>
        <v>10.696363177147616</v>
      </c>
      <c r="AA169" s="3"/>
      <c r="AB169" s="43">
        <v>3.9087912564117442</v>
      </c>
      <c r="AC169" s="2">
        <v>4.1972503755370001</v>
      </c>
      <c r="AD169" s="2">
        <v>3.4397745455000087E-2</v>
      </c>
      <c r="AE169" s="2">
        <v>-0.143067</v>
      </c>
      <c r="AF169" s="2">
        <v>0</v>
      </c>
      <c r="AG169" s="2">
        <v>0</v>
      </c>
      <c r="AH169" s="2">
        <v>0</v>
      </c>
      <c r="AI169" s="2">
        <v>0</v>
      </c>
      <c r="AJ169" s="2">
        <v>4.2299999999999997E-2</v>
      </c>
      <c r="AK169" s="2">
        <v>1.974742194666667</v>
      </c>
      <c r="AL169" s="2">
        <v>7.6293238135743888E-3</v>
      </c>
      <c r="AM169" s="2">
        <v>1.8883503048038576E-2</v>
      </c>
      <c r="AN169" s="2">
        <v>0.39566000000000001</v>
      </c>
      <c r="AO169" s="2">
        <v>0</v>
      </c>
      <c r="AP169" s="2">
        <v>0</v>
      </c>
      <c r="AQ169" s="2">
        <v>0</v>
      </c>
      <c r="AR169" s="53">
        <v>0</v>
      </c>
      <c r="AS169" s="2">
        <v>0</v>
      </c>
      <c r="AT169" s="2">
        <v>0</v>
      </c>
      <c r="AU169" s="44">
        <v>0</v>
      </c>
      <c r="AV169" s="38">
        <v>10.436587398932025</v>
      </c>
      <c r="AW169" s="194">
        <f t="shared" si="12"/>
        <v>10.436587398932025</v>
      </c>
      <c r="AX169" s="71">
        <f t="shared" si="15"/>
        <v>-0.25977577821559095</v>
      </c>
    </row>
    <row r="170" spans="1:50" x14ac:dyDescent="0.25">
      <c r="A170">
        <f t="shared" si="13"/>
        <v>0</v>
      </c>
      <c r="B170" s="1" t="s">
        <v>370</v>
      </c>
      <c r="C170" s="1" t="s">
        <v>371</v>
      </c>
      <c r="D170" s="1">
        <v>7.7345499999999996</v>
      </c>
      <c r="E170" s="2">
        <v>4.0600290942279997</v>
      </c>
      <c r="F170" s="2">
        <v>1.9401655751999935E-2</v>
      </c>
      <c r="G170" s="2">
        <v>-0.15107300000000001</v>
      </c>
      <c r="H170" s="2">
        <v>0</v>
      </c>
      <c r="I170" s="2">
        <v>0</v>
      </c>
      <c r="J170" s="2">
        <v>0</v>
      </c>
      <c r="K170" s="2">
        <v>8.5470000000000008E-3</v>
      </c>
      <c r="L170" s="2">
        <v>7.8549999999999991E-3</v>
      </c>
      <c r="M170" s="2">
        <v>0</v>
      </c>
      <c r="N170" s="2">
        <v>1.9428990568888891</v>
      </c>
      <c r="O170" s="2">
        <v>6.2172596172739439E-3</v>
      </c>
      <c r="P170" s="2">
        <v>7.1867389151597807E-2</v>
      </c>
      <c r="Q170" s="2">
        <v>0.48077199999999998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3">
        <v>14.181065455637759</v>
      </c>
      <c r="Z170" s="227">
        <f t="shared" si="14"/>
        <v>14.181065455637759</v>
      </c>
      <c r="AA170" s="3"/>
      <c r="AB170" s="43">
        <v>7.7790684284769815</v>
      </c>
      <c r="AC170" s="2">
        <v>3.4652372830030003</v>
      </c>
      <c r="AD170" s="2">
        <v>2.7162318053999917E-2</v>
      </c>
      <c r="AE170" s="2">
        <v>-0.15107300000000001</v>
      </c>
      <c r="AF170" s="2">
        <v>0</v>
      </c>
      <c r="AG170" s="2">
        <v>0</v>
      </c>
      <c r="AH170" s="2">
        <v>0</v>
      </c>
      <c r="AI170" s="2">
        <v>0</v>
      </c>
      <c r="AJ170" s="2">
        <v>8.3493999999999999E-2</v>
      </c>
      <c r="AK170" s="2">
        <v>2.9367639635555558</v>
      </c>
      <c r="AL170" s="2">
        <v>6.0921790042782822E-3</v>
      </c>
      <c r="AM170" s="2">
        <v>1.936613464419313E-2</v>
      </c>
      <c r="AN170" s="2">
        <v>0.43264399999999997</v>
      </c>
      <c r="AO170" s="2">
        <v>0</v>
      </c>
      <c r="AP170" s="2">
        <v>0</v>
      </c>
      <c r="AQ170" s="2">
        <v>0</v>
      </c>
      <c r="AR170" s="53">
        <v>0</v>
      </c>
      <c r="AS170" s="2">
        <v>0</v>
      </c>
      <c r="AT170" s="2">
        <v>0</v>
      </c>
      <c r="AU170" s="44">
        <v>0</v>
      </c>
      <c r="AV170" s="38">
        <v>14.598755306738008</v>
      </c>
      <c r="AW170" s="194">
        <f t="shared" si="12"/>
        <v>14.598755306738008</v>
      </c>
      <c r="AX170" s="71">
        <f t="shared" si="15"/>
        <v>0.41768985110024914</v>
      </c>
    </row>
    <row r="171" spans="1:50" x14ac:dyDescent="0.25">
      <c r="A171">
        <f t="shared" si="13"/>
        <v>0</v>
      </c>
      <c r="B171" s="1" t="s">
        <v>372</v>
      </c>
      <c r="C171" s="1" t="s">
        <v>373</v>
      </c>
      <c r="D171" s="1">
        <v>81.924578999999994</v>
      </c>
      <c r="E171" s="2">
        <v>99.585083789498</v>
      </c>
      <c r="F171" s="2">
        <v>0.46611197586899994</v>
      </c>
      <c r="G171" s="2">
        <v>0</v>
      </c>
      <c r="H171" s="2">
        <v>0</v>
      </c>
      <c r="I171" s="2">
        <v>0</v>
      </c>
      <c r="J171" s="2">
        <v>7.2288999999999992E-2</v>
      </c>
      <c r="K171" s="2">
        <v>8.5470000000000008E-3</v>
      </c>
      <c r="L171" s="2">
        <v>7.8549999999999991E-3</v>
      </c>
      <c r="M171" s="2">
        <v>0</v>
      </c>
      <c r="N171" s="2">
        <v>5.2250400755555546</v>
      </c>
      <c r="O171" s="2">
        <v>0.14794014707512609</v>
      </c>
      <c r="P171" s="2">
        <v>0.14147660073902885</v>
      </c>
      <c r="Q171" s="2">
        <v>1.854063</v>
      </c>
      <c r="R171" s="2">
        <v>7.4999999999999997E-2</v>
      </c>
      <c r="S171" s="2">
        <v>0</v>
      </c>
      <c r="T171" s="2">
        <v>0</v>
      </c>
      <c r="U171" s="2">
        <v>0.18048900000000001</v>
      </c>
      <c r="V171" s="2">
        <v>14.084</v>
      </c>
      <c r="W171" s="2">
        <v>0.92169900000000005</v>
      </c>
      <c r="X171" s="2">
        <v>7.1438680000000003</v>
      </c>
      <c r="Y171" s="3">
        <v>211.8380415887367</v>
      </c>
      <c r="Z171" s="227">
        <f t="shared" si="14"/>
        <v>190.6101735887367</v>
      </c>
      <c r="AA171" s="3"/>
      <c r="AB171" s="43">
        <v>82.892349870062915</v>
      </c>
      <c r="AC171" s="2">
        <v>85.383641205451994</v>
      </c>
      <c r="AD171" s="2">
        <v>0.65255676621799918</v>
      </c>
      <c r="AE171" s="2">
        <v>0</v>
      </c>
      <c r="AF171" s="2">
        <v>0</v>
      </c>
      <c r="AG171" s="2">
        <v>0</v>
      </c>
      <c r="AH171" s="2">
        <v>4.8192666666666661E-2</v>
      </c>
      <c r="AI171" s="2">
        <v>0</v>
      </c>
      <c r="AJ171" s="2">
        <v>0.98865199999999998</v>
      </c>
      <c r="AK171" s="2">
        <v>5.7960524866666656</v>
      </c>
      <c r="AL171" s="2">
        <v>0.14496384474549315</v>
      </c>
      <c r="AM171" s="2">
        <v>5.7859434183382401E-2</v>
      </c>
      <c r="AN171" s="2">
        <v>1.674944</v>
      </c>
      <c r="AO171" s="2">
        <v>0</v>
      </c>
      <c r="AP171" s="2">
        <v>0</v>
      </c>
      <c r="AQ171" s="2">
        <v>0.174011</v>
      </c>
      <c r="AR171" s="53">
        <v>14.084</v>
      </c>
      <c r="AS171" s="2">
        <v>0.92169900000000005</v>
      </c>
      <c r="AT171" s="2">
        <v>15.288</v>
      </c>
      <c r="AU171" s="44">
        <v>0</v>
      </c>
      <c r="AV171" s="38">
        <v>208.10692227399514</v>
      </c>
      <c r="AW171" s="194">
        <f t="shared" si="12"/>
        <v>178.73492227399512</v>
      </c>
      <c r="AX171" s="71">
        <f t="shared" si="15"/>
        <v>-11.875251314741575</v>
      </c>
    </row>
    <row r="172" spans="1:50" x14ac:dyDescent="0.25">
      <c r="A172">
        <f t="shared" si="13"/>
        <v>0</v>
      </c>
      <c r="B172" s="1" t="s">
        <v>374</v>
      </c>
      <c r="C172" s="1" t="s">
        <v>375</v>
      </c>
      <c r="D172" s="1">
        <v>19.069274</v>
      </c>
      <c r="E172" s="2">
        <v>26.243615261298</v>
      </c>
      <c r="F172" s="2">
        <v>0.12086318937500194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0.17063339264017646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3">
        <v>45.604385843313175</v>
      </c>
      <c r="Z172" s="227">
        <f t="shared" si="14"/>
        <v>45.604385843313175</v>
      </c>
      <c r="AA172" s="3"/>
      <c r="AB172" s="43">
        <v>19.071359866938575</v>
      </c>
      <c r="AC172" s="2">
        <v>23.948422561113997</v>
      </c>
      <c r="AD172" s="2">
        <v>0.16920846512400173</v>
      </c>
      <c r="AE172" s="2">
        <v>0</v>
      </c>
      <c r="AF172" s="2">
        <v>0</v>
      </c>
      <c r="AG172" s="2">
        <v>0</v>
      </c>
      <c r="AH172" s="2">
        <v>0</v>
      </c>
      <c r="AI172" s="2">
        <v>0.19384330365042843</v>
      </c>
      <c r="AJ172" s="2">
        <v>0.22172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53">
        <v>0</v>
      </c>
      <c r="AS172" s="2">
        <v>0</v>
      </c>
      <c r="AT172" s="2">
        <v>0</v>
      </c>
      <c r="AU172" s="44">
        <v>0</v>
      </c>
      <c r="AV172" s="38">
        <v>43.604554196826996</v>
      </c>
      <c r="AW172" s="194">
        <f t="shared" si="12"/>
        <v>43.604554196826996</v>
      </c>
      <c r="AX172" s="71">
        <f t="shared" si="15"/>
        <v>-1.9998316464861787</v>
      </c>
    </row>
    <row r="173" spans="1:50" x14ac:dyDescent="0.25">
      <c r="A173">
        <f t="shared" si="13"/>
        <v>0</v>
      </c>
      <c r="B173" s="1" t="s">
        <v>376</v>
      </c>
      <c r="C173" s="1" t="s">
        <v>377</v>
      </c>
      <c r="D173" s="1">
        <v>7.6388049999999996</v>
      </c>
      <c r="E173" s="2">
        <v>8.7287061782000013</v>
      </c>
      <c r="F173" s="2">
        <v>4.3334913039000708E-2</v>
      </c>
      <c r="G173" s="2">
        <v>-0.36598599999999998</v>
      </c>
      <c r="H173" s="2">
        <v>0</v>
      </c>
      <c r="I173" s="2">
        <v>0</v>
      </c>
      <c r="J173" s="2">
        <v>0</v>
      </c>
      <c r="K173" s="2">
        <v>8.5470000000000008E-3</v>
      </c>
      <c r="L173" s="2">
        <v>7.8549999999999991E-3</v>
      </c>
      <c r="M173" s="2">
        <v>0</v>
      </c>
      <c r="N173" s="2">
        <v>3.3442392035555555</v>
      </c>
      <c r="O173" s="2">
        <v>1.3641758621356645E-2</v>
      </c>
      <c r="P173" s="2">
        <v>8.3136255320205188E-2</v>
      </c>
      <c r="Q173" s="2">
        <v>0.79185300000000003</v>
      </c>
      <c r="R173" s="2">
        <v>0.17882400000000001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3">
        <v>20.472956308736119</v>
      </c>
      <c r="Z173" s="227">
        <f t="shared" si="14"/>
        <v>20.472956308736119</v>
      </c>
      <c r="AA173" s="3"/>
      <c r="AB173" s="43">
        <v>7.7371756401718628</v>
      </c>
      <c r="AC173" s="2">
        <v>7.3434914453640001</v>
      </c>
      <c r="AD173" s="2">
        <v>6.0668878255000336E-2</v>
      </c>
      <c r="AE173" s="2">
        <v>-0.36598599999999998</v>
      </c>
      <c r="AF173" s="2">
        <v>0</v>
      </c>
      <c r="AG173" s="2">
        <v>0</v>
      </c>
      <c r="AH173" s="2">
        <v>0</v>
      </c>
      <c r="AI173" s="2">
        <v>0</v>
      </c>
      <c r="AJ173" s="2">
        <v>8.3350999999999995E-2</v>
      </c>
      <c r="AK173" s="2">
        <v>4.4028429120000006</v>
      </c>
      <c r="AL173" s="2">
        <v>1.3367309806969461E-2</v>
      </c>
      <c r="AM173" s="2">
        <v>2.5308021311699281E-2</v>
      </c>
      <c r="AN173" s="2">
        <v>0.69683099999999998</v>
      </c>
      <c r="AO173" s="2">
        <v>0</v>
      </c>
      <c r="AP173" s="2">
        <v>0</v>
      </c>
      <c r="AQ173" s="2">
        <v>0</v>
      </c>
      <c r="AR173" s="53">
        <v>0</v>
      </c>
      <c r="AS173" s="2">
        <v>0</v>
      </c>
      <c r="AT173" s="2">
        <v>0</v>
      </c>
      <c r="AU173" s="44">
        <v>0</v>
      </c>
      <c r="AV173" s="38">
        <v>19.997050206909531</v>
      </c>
      <c r="AW173" s="194">
        <f t="shared" si="12"/>
        <v>19.997050206909531</v>
      </c>
      <c r="AX173" s="71">
        <f t="shared" si="15"/>
        <v>-0.47590610182658821</v>
      </c>
    </row>
    <row r="174" spans="1:50" x14ac:dyDescent="0.25">
      <c r="A174">
        <f t="shared" si="13"/>
        <v>0</v>
      </c>
      <c r="B174" s="1" t="s">
        <v>378</v>
      </c>
      <c r="C174" s="1" t="s">
        <v>379</v>
      </c>
      <c r="D174" s="1">
        <v>4.2796029999999998</v>
      </c>
      <c r="E174" s="2">
        <v>8.1647243121000006</v>
      </c>
      <c r="F174" s="2">
        <v>3.404250050899945E-2</v>
      </c>
      <c r="G174" s="2">
        <v>-2.5019999999999999E-3</v>
      </c>
      <c r="H174" s="2">
        <v>0</v>
      </c>
      <c r="I174" s="2">
        <v>0</v>
      </c>
      <c r="J174" s="2">
        <v>0</v>
      </c>
      <c r="K174" s="2">
        <v>8.5470000000000008E-3</v>
      </c>
      <c r="L174" s="2">
        <v>7.8549999999999991E-3</v>
      </c>
      <c r="M174" s="2">
        <v>0</v>
      </c>
      <c r="N174" s="2">
        <v>0.3467751208888889</v>
      </c>
      <c r="O174" s="2">
        <v>1.078075937713374E-2</v>
      </c>
      <c r="P174" s="2">
        <v>8.571472695804655E-2</v>
      </c>
      <c r="Q174" s="2">
        <v>0.68766300000000002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3">
        <v>13.62320341983307</v>
      </c>
      <c r="Z174" s="227">
        <f t="shared" si="14"/>
        <v>13.62320341983307</v>
      </c>
      <c r="AA174" s="3"/>
      <c r="AB174" s="43">
        <v>4.2619735925014837</v>
      </c>
      <c r="AC174" s="2">
        <v>7.0729949777459993</v>
      </c>
      <c r="AD174" s="2">
        <v>4.7659500712999611E-2</v>
      </c>
      <c r="AE174" s="2">
        <v>-2.5019999999999999E-3</v>
      </c>
      <c r="AF174" s="2">
        <v>0</v>
      </c>
      <c r="AG174" s="2">
        <v>0</v>
      </c>
      <c r="AH174" s="2">
        <v>0</v>
      </c>
      <c r="AI174" s="2">
        <v>0</v>
      </c>
      <c r="AJ174" s="2">
        <v>5.3171000000000003E-2</v>
      </c>
      <c r="AK174" s="2">
        <v>0.45178710133333333</v>
      </c>
      <c r="AL174" s="2">
        <v>1.0563868966493003E-2</v>
      </c>
      <c r="AM174" s="2">
        <v>2.7092575808614888E-2</v>
      </c>
      <c r="AN174" s="2">
        <v>0.60514299999999999</v>
      </c>
      <c r="AO174" s="2">
        <v>0</v>
      </c>
      <c r="AP174" s="2">
        <v>0</v>
      </c>
      <c r="AQ174" s="2">
        <v>0</v>
      </c>
      <c r="AR174" s="53">
        <v>0</v>
      </c>
      <c r="AS174" s="2">
        <v>0</v>
      </c>
      <c r="AT174" s="2">
        <v>0</v>
      </c>
      <c r="AU174" s="44">
        <v>0.2234347838948274</v>
      </c>
      <c r="AV174" s="38">
        <v>12.751318400963752</v>
      </c>
      <c r="AW174" s="194">
        <f t="shared" si="12"/>
        <v>12.751318400963752</v>
      </c>
      <c r="AX174" s="71">
        <f t="shared" si="15"/>
        <v>-0.87188501886931746</v>
      </c>
    </row>
    <row r="175" spans="1:50" x14ac:dyDescent="0.25">
      <c r="A175">
        <f t="shared" si="13"/>
        <v>0</v>
      </c>
      <c r="B175" s="1" t="s">
        <v>380</v>
      </c>
      <c r="C175" s="1" t="s">
        <v>381</v>
      </c>
      <c r="D175" s="1">
        <v>11.359209999999999</v>
      </c>
      <c r="E175" s="2">
        <v>8.2400432672180006</v>
      </c>
      <c r="F175" s="2">
        <v>4.1194895413000136E-2</v>
      </c>
      <c r="G175" s="2">
        <v>0</v>
      </c>
      <c r="H175" s="2">
        <v>0</v>
      </c>
      <c r="I175" s="2">
        <v>0</v>
      </c>
      <c r="J175" s="2">
        <v>0</v>
      </c>
      <c r="K175" s="2">
        <v>8.5470000000000008E-3</v>
      </c>
      <c r="L175" s="2">
        <v>7.8549999999999991E-3</v>
      </c>
      <c r="M175" s="2">
        <v>0</v>
      </c>
      <c r="N175" s="2">
        <v>1.5352352293333333</v>
      </c>
      <c r="O175" s="2">
        <v>1.2957898477716383E-2</v>
      </c>
      <c r="P175" s="2">
        <v>0.10724114813868786</v>
      </c>
      <c r="Q175" s="2">
        <v>1.00366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3">
        <v>22.315944438580736</v>
      </c>
      <c r="Z175" s="227">
        <f t="shared" si="14"/>
        <v>22.315944438580736</v>
      </c>
      <c r="AA175" s="3"/>
      <c r="AB175" s="43">
        <v>11.421636478800687</v>
      </c>
      <c r="AC175" s="2">
        <v>6.9478535728999997</v>
      </c>
      <c r="AD175" s="2">
        <v>5.767285357700009E-2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0.13560900000000001</v>
      </c>
      <c r="AK175" s="2">
        <v>1.7840088204444446</v>
      </c>
      <c r="AL175" s="2">
        <v>1.269720775792962E-2</v>
      </c>
      <c r="AM175" s="2">
        <v>3.884585827156347E-2</v>
      </c>
      <c r="AN175" s="2">
        <v>0.94336900000000001</v>
      </c>
      <c r="AO175" s="2">
        <v>0</v>
      </c>
      <c r="AP175" s="2">
        <v>0</v>
      </c>
      <c r="AQ175" s="2">
        <v>0</v>
      </c>
      <c r="AR175" s="53">
        <v>0</v>
      </c>
      <c r="AS175" s="2">
        <v>0</v>
      </c>
      <c r="AT175" s="2">
        <v>0</v>
      </c>
      <c r="AU175" s="44">
        <v>0</v>
      </c>
      <c r="AV175" s="38">
        <v>21.341692791751626</v>
      </c>
      <c r="AW175" s="194">
        <f t="shared" si="12"/>
        <v>21.341692791751626</v>
      </c>
      <c r="AX175" s="71">
        <f t="shared" si="15"/>
        <v>-0.97425164682911003</v>
      </c>
    </row>
    <row r="176" spans="1:50" x14ac:dyDescent="0.25">
      <c r="A176">
        <f t="shared" si="13"/>
        <v>0</v>
      </c>
      <c r="B176" s="1" t="s">
        <v>382</v>
      </c>
      <c r="C176" s="1" t="s">
        <v>383</v>
      </c>
      <c r="D176" s="1">
        <v>64.079175000000006</v>
      </c>
      <c r="E176" s="2">
        <v>65.545138842569003</v>
      </c>
      <c r="F176" s="2">
        <v>0.30982026760799436</v>
      </c>
      <c r="G176" s="2">
        <v>-0.258851</v>
      </c>
      <c r="H176" s="2">
        <v>0</v>
      </c>
      <c r="I176" s="2">
        <v>1.3663E-2</v>
      </c>
      <c r="J176" s="2">
        <v>3.5415000000000002E-2</v>
      </c>
      <c r="K176" s="2">
        <v>8.5470000000000008E-3</v>
      </c>
      <c r="L176" s="2">
        <v>7.8549999999999991E-3</v>
      </c>
      <c r="M176" s="2">
        <v>9.5421387258540477E-2</v>
      </c>
      <c r="N176" s="2">
        <v>2.4942224900000003</v>
      </c>
      <c r="O176" s="2">
        <v>9.8439981514487365E-2</v>
      </c>
      <c r="P176" s="2">
        <v>0.10273851984720378</v>
      </c>
      <c r="Q176" s="2">
        <v>1.071493</v>
      </c>
      <c r="R176" s="2">
        <v>0</v>
      </c>
      <c r="S176" s="2">
        <v>0</v>
      </c>
      <c r="T176" s="2">
        <v>0</v>
      </c>
      <c r="U176" s="2">
        <v>0.13841999999999999</v>
      </c>
      <c r="V176" s="2">
        <v>6.0880000000000001</v>
      </c>
      <c r="W176" s="2">
        <v>1.1264829999999999</v>
      </c>
      <c r="X176" s="2">
        <v>5.2581939999999996</v>
      </c>
      <c r="Y176" s="3">
        <v>146.21417548879722</v>
      </c>
      <c r="Z176" s="227">
        <f t="shared" si="14"/>
        <v>134.86798148879723</v>
      </c>
      <c r="AA176" s="3"/>
      <c r="AB176" s="43">
        <v>64.420611220461666</v>
      </c>
      <c r="AC176" s="2">
        <v>55.846104484408997</v>
      </c>
      <c r="AD176" s="2">
        <v>0.43374837465199828</v>
      </c>
      <c r="AE176" s="2">
        <v>-0.258851</v>
      </c>
      <c r="AF176" s="2">
        <v>0</v>
      </c>
      <c r="AG176" s="2">
        <v>1.3663E-2</v>
      </c>
      <c r="AH176" s="2">
        <v>2.3610000000000003E-2</v>
      </c>
      <c r="AI176" s="2">
        <v>0.10306200715300529</v>
      </c>
      <c r="AJ176" s="2">
        <v>0.74548999999999999</v>
      </c>
      <c r="AK176" s="2">
        <v>3.0560879833333332</v>
      </c>
      <c r="AL176" s="2">
        <v>9.6459537719458505E-2</v>
      </c>
      <c r="AM176" s="2">
        <v>3.5635778340215862E-2</v>
      </c>
      <c r="AN176" s="2">
        <v>0.94291400000000003</v>
      </c>
      <c r="AO176" s="2">
        <v>0</v>
      </c>
      <c r="AP176" s="2">
        <v>0</v>
      </c>
      <c r="AQ176" s="2">
        <v>0.43369200000000002</v>
      </c>
      <c r="AR176" s="53">
        <v>6.0880000000000001</v>
      </c>
      <c r="AS176" s="2">
        <v>1.1264829999999999</v>
      </c>
      <c r="AT176" s="2">
        <v>10.803000000000001</v>
      </c>
      <c r="AU176" s="44">
        <v>0</v>
      </c>
      <c r="AV176" s="38">
        <v>143.90971038606867</v>
      </c>
      <c r="AW176" s="194">
        <f t="shared" si="12"/>
        <v>127.01871038606868</v>
      </c>
      <c r="AX176" s="71">
        <f t="shared" si="15"/>
        <v>-7.8492711027285509</v>
      </c>
    </row>
    <row r="177" spans="1:50" x14ac:dyDescent="0.25">
      <c r="A177">
        <f t="shared" si="13"/>
        <v>0</v>
      </c>
      <c r="B177" s="1" t="s">
        <v>384</v>
      </c>
      <c r="C177" s="1" t="s">
        <v>385</v>
      </c>
      <c r="D177" s="1">
        <v>1.385899</v>
      </c>
      <c r="E177" s="2">
        <v>3.3043029719329997</v>
      </c>
      <c r="F177" s="2">
        <v>1.4412328083000145E-2</v>
      </c>
      <c r="G177" s="2">
        <v>0</v>
      </c>
      <c r="H177" s="2">
        <v>0</v>
      </c>
      <c r="I177" s="2">
        <v>0.109726</v>
      </c>
      <c r="J177" s="2">
        <v>5.0410000000000038E-3</v>
      </c>
      <c r="K177" s="2">
        <v>0</v>
      </c>
      <c r="L177" s="2">
        <v>7.8549999999999991E-3</v>
      </c>
      <c r="M177" s="2">
        <v>1.1487000000000001E-2</v>
      </c>
      <c r="N177" s="2">
        <v>4.793433666666666E-2</v>
      </c>
      <c r="O177" s="2">
        <v>0</v>
      </c>
      <c r="P177" s="2">
        <v>4.9765910299302517E-2</v>
      </c>
      <c r="Q177" s="2">
        <v>3.9890000000000004E-3</v>
      </c>
      <c r="R177" s="2">
        <v>0</v>
      </c>
      <c r="S177" s="2">
        <v>0</v>
      </c>
      <c r="T177" s="2">
        <v>0</v>
      </c>
      <c r="U177" s="2">
        <v>1.1586000000000001E-2</v>
      </c>
      <c r="V177" s="2">
        <v>7.2999999999999995E-2</v>
      </c>
      <c r="W177" s="2">
        <v>2.2537999999999999E-2</v>
      </c>
      <c r="X177" s="2">
        <v>7.6411999999999994E-2</v>
      </c>
      <c r="Y177" s="3">
        <v>5.1239485469819703</v>
      </c>
      <c r="Z177" s="227">
        <f t="shared" si="14"/>
        <v>4.9745365469819696</v>
      </c>
      <c r="AA177" s="3"/>
      <c r="AB177" s="43">
        <v>1.4205748741879192</v>
      </c>
      <c r="AC177" s="2">
        <v>3.2846467406830002</v>
      </c>
      <c r="AD177" s="2">
        <v>2.0177259316999929E-2</v>
      </c>
      <c r="AE177" s="2">
        <v>0</v>
      </c>
      <c r="AF177" s="2">
        <v>0</v>
      </c>
      <c r="AG177" s="2">
        <v>0.109726</v>
      </c>
      <c r="AH177" s="2">
        <v>3.3606666666666694E-3</v>
      </c>
      <c r="AI177" s="2">
        <v>1.1487000000000001E-2</v>
      </c>
      <c r="AJ177" s="2">
        <v>1.4867E-2</v>
      </c>
      <c r="AK177" s="2">
        <v>5.7394652222222217E-2</v>
      </c>
      <c r="AL177" s="2">
        <v>0</v>
      </c>
      <c r="AM177" s="2">
        <v>7.8783037345492735E-3</v>
      </c>
      <c r="AN177" s="2">
        <v>3.4780000000000002E-3</v>
      </c>
      <c r="AO177" s="2">
        <v>0</v>
      </c>
      <c r="AP177" s="2">
        <v>0</v>
      </c>
      <c r="AQ177" s="2">
        <v>1.1004999999999999E-2</v>
      </c>
      <c r="AR177" s="53">
        <v>7.2999999999999995E-2</v>
      </c>
      <c r="AS177" s="2">
        <v>2.2537999999999999E-2</v>
      </c>
      <c r="AT177" s="2">
        <v>0.13500000000000001</v>
      </c>
      <c r="AU177" s="44">
        <v>0</v>
      </c>
      <c r="AV177" s="38">
        <v>5.175133496811358</v>
      </c>
      <c r="AW177" s="194">
        <f t="shared" si="12"/>
        <v>4.9671334968113579</v>
      </c>
      <c r="AX177" s="71">
        <f t="shared" si="15"/>
        <v>-7.4030501706117136E-3</v>
      </c>
    </row>
    <row r="178" spans="1:50" x14ac:dyDescent="0.25">
      <c r="A178">
        <f t="shared" si="13"/>
        <v>0</v>
      </c>
      <c r="B178" s="1" t="s">
        <v>386</v>
      </c>
      <c r="C178" s="1" t="s">
        <v>387</v>
      </c>
      <c r="D178" s="1">
        <v>66.891565999999997</v>
      </c>
      <c r="E178" s="2">
        <v>169.78088698154602</v>
      </c>
      <c r="F178" s="2">
        <v>0.80602137365698812</v>
      </c>
      <c r="G178" s="2">
        <v>0</v>
      </c>
      <c r="H178" s="2">
        <v>0</v>
      </c>
      <c r="I178" s="2">
        <v>0</v>
      </c>
      <c r="J178" s="2">
        <v>8.3696999999999994E-2</v>
      </c>
      <c r="K178" s="2">
        <v>8.5470000000000008E-3</v>
      </c>
      <c r="L178" s="2">
        <v>7.8549999999999991E-3</v>
      </c>
      <c r="M178" s="2">
        <v>0</v>
      </c>
      <c r="N178" s="2">
        <v>12.006796047777778</v>
      </c>
      <c r="O178" s="2">
        <v>0.25471013489085415</v>
      </c>
      <c r="P178" s="2">
        <v>0.17747795634064559</v>
      </c>
      <c r="Q178" s="2">
        <v>2.9622830000000002</v>
      </c>
      <c r="R178" s="2">
        <v>0.1</v>
      </c>
      <c r="S178" s="2">
        <v>0</v>
      </c>
      <c r="T178" s="2">
        <v>0</v>
      </c>
      <c r="U178" s="2">
        <v>0.232242</v>
      </c>
      <c r="V178" s="2">
        <v>25.428999999999998</v>
      </c>
      <c r="W178" s="2">
        <v>0.74113399999999996</v>
      </c>
      <c r="X178" s="2">
        <v>8.5480599999999995</v>
      </c>
      <c r="Y178" s="3">
        <v>288.03027649421233</v>
      </c>
      <c r="Z178" s="227">
        <f t="shared" si="14"/>
        <v>254.05321649421231</v>
      </c>
      <c r="AA178" s="3"/>
      <c r="AB178" s="43">
        <v>67.72451295561163</v>
      </c>
      <c r="AC178" s="2">
        <v>143.884167936566</v>
      </c>
      <c r="AD178" s="2">
        <v>1.1284299231189936</v>
      </c>
      <c r="AE178" s="2">
        <v>0</v>
      </c>
      <c r="AF178" s="2">
        <v>0</v>
      </c>
      <c r="AG178" s="2">
        <v>0</v>
      </c>
      <c r="AH178" s="2">
        <v>5.5798E-2</v>
      </c>
      <c r="AI178" s="2">
        <v>0</v>
      </c>
      <c r="AJ178" s="2">
        <v>0.87296200000000002</v>
      </c>
      <c r="AK178" s="2">
        <v>13.781344536666667</v>
      </c>
      <c r="AL178" s="2">
        <v>0.24958580330916527</v>
      </c>
      <c r="AM178" s="2">
        <v>7.7989112600332894E-2</v>
      </c>
      <c r="AN178" s="2">
        <v>2.8311250000000001</v>
      </c>
      <c r="AO178" s="2">
        <v>0</v>
      </c>
      <c r="AP178" s="2">
        <v>0</v>
      </c>
      <c r="AQ178" s="2">
        <v>0.48011100000000001</v>
      </c>
      <c r="AR178" s="53">
        <v>25.428999999999998</v>
      </c>
      <c r="AS178" s="2">
        <v>0.74113399999999996</v>
      </c>
      <c r="AT178" s="2">
        <v>16.981000000000002</v>
      </c>
      <c r="AU178" s="44">
        <v>0</v>
      </c>
      <c r="AV178" s="38">
        <v>274.23716026787281</v>
      </c>
      <c r="AW178" s="194">
        <f t="shared" si="12"/>
        <v>231.82716026787281</v>
      </c>
      <c r="AX178" s="71">
        <f t="shared" si="15"/>
        <v>-22.226056226339495</v>
      </c>
    </row>
    <row r="179" spans="1:50" x14ac:dyDescent="0.25">
      <c r="A179">
        <f t="shared" si="13"/>
        <v>0</v>
      </c>
      <c r="B179" s="1" t="s">
        <v>388</v>
      </c>
      <c r="C179" s="1" t="s">
        <v>389</v>
      </c>
      <c r="D179" s="1">
        <v>71.701544999999996</v>
      </c>
      <c r="E179" s="2">
        <v>104.560257160975</v>
      </c>
      <c r="F179" s="2">
        <v>0.49852540437600018</v>
      </c>
      <c r="G179" s="2">
        <v>0</v>
      </c>
      <c r="H179" s="2">
        <v>0</v>
      </c>
      <c r="I179" s="2">
        <v>0</v>
      </c>
      <c r="J179" s="2">
        <v>7.5511999999999996E-2</v>
      </c>
      <c r="K179" s="2">
        <v>8.5470000000000008E-3</v>
      </c>
      <c r="L179" s="2">
        <v>7.8549999999999991E-3</v>
      </c>
      <c r="M179" s="2">
        <v>0</v>
      </c>
      <c r="N179" s="2">
        <v>1.144744868888889</v>
      </c>
      <c r="O179" s="2">
        <v>0.15790510459738799</v>
      </c>
      <c r="P179" s="2">
        <v>0.11106010924903605</v>
      </c>
      <c r="Q179" s="2">
        <v>1.5884229999999999</v>
      </c>
      <c r="R179" s="2">
        <v>0.192</v>
      </c>
      <c r="S179" s="2">
        <v>0</v>
      </c>
      <c r="T179" s="2">
        <v>0</v>
      </c>
      <c r="U179" s="2">
        <v>0.156553</v>
      </c>
      <c r="V179" s="2">
        <v>21.213999999999999</v>
      </c>
      <c r="W179" s="2">
        <v>0.72814000000000001</v>
      </c>
      <c r="X179" s="2">
        <v>6.1771510000000003</v>
      </c>
      <c r="Y179" s="3">
        <v>208.32221864808631</v>
      </c>
      <c r="Z179" s="227">
        <f t="shared" si="14"/>
        <v>180.9310676480863</v>
      </c>
      <c r="AA179" s="3"/>
      <c r="AB179" s="43">
        <v>72.243822954964642</v>
      </c>
      <c r="AC179" s="2">
        <v>89.121630815336005</v>
      </c>
      <c r="AD179" s="2">
        <v>0.69793556612600383</v>
      </c>
      <c r="AE179" s="2">
        <v>0</v>
      </c>
      <c r="AF179" s="2">
        <v>0</v>
      </c>
      <c r="AG179" s="2">
        <v>0</v>
      </c>
      <c r="AH179" s="2">
        <v>5.0341333333333335E-2</v>
      </c>
      <c r="AI179" s="2">
        <v>0</v>
      </c>
      <c r="AJ179" s="2">
        <v>0.81096400000000002</v>
      </c>
      <c r="AK179" s="2">
        <v>2.5341432022222223</v>
      </c>
      <c r="AL179" s="2">
        <v>0.15472832439292139</v>
      </c>
      <c r="AM179" s="2">
        <v>4.1018699523387131E-2</v>
      </c>
      <c r="AN179" s="2">
        <v>1.4624710000000001</v>
      </c>
      <c r="AO179" s="2">
        <v>0</v>
      </c>
      <c r="AP179" s="2">
        <v>0</v>
      </c>
      <c r="AQ179" s="2">
        <v>0.11677</v>
      </c>
      <c r="AR179" s="53">
        <v>21.213999999999999</v>
      </c>
      <c r="AS179" s="2">
        <v>0.72814000000000001</v>
      </c>
      <c r="AT179" s="2">
        <v>13.18</v>
      </c>
      <c r="AU179" s="44">
        <v>0</v>
      </c>
      <c r="AV179" s="38">
        <v>202.35596589589852</v>
      </c>
      <c r="AW179" s="194">
        <f t="shared" si="12"/>
        <v>167.96196589589852</v>
      </c>
      <c r="AX179" s="71">
        <f t="shared" si="15"/>
        <v>-12.969101752187782</v>
      </c>
    </row>
    <row r="180" spans="1:50" x14ac:dyDescent="0.25">
      <c r="A180">
        <f t="shared" si="13"/>
        <v>0</v>
      </c>
      <c r="B180" s="1" t="s">
        <v>390</v>
      </c>
      <c r="C180" s="1" t="s">
        <v>391</v>
      </c>
      <c r="D180" s="1">
        <v>529.125091</v>
      </c>
      <c r="E180" s="2">
        <v>383.85251536595302</v>
      </c>
      <c r="F180" s="2">
        <v>1.7764574259989858</v>
      </c>
      <c r="G180" s="2">
        <v>0</v>
      </c>
      <c r="H180" s="2">
        <v>6.1300000000000005E-4</v>
      </c>
      <c r="I180" s="2">
        <v>0.13794100000000001</v>
      </c>
      <c r="J180" s="2">
        <v>0.49</v>
      </c>
      <c r="K180" s="2">
        <v>8.5470000000000008E-3</v>
      </c>
      <c r="L180" s="2">
        <v>0</v>
      </c>
      <c r="M180" s="2">
        <v>0</v>
      </c>
      <c r="N180" s="2">
        <v>6.0430218866666667</v>
      </c>
      <c r="O180" s="2">
        <v>0.56664167453617609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1.1133459999999999</v>
      </c>
      <c r="V180" s="2">
        <v>54.826999999999998</v>
      </c>
      <c r="W180" s="2">
        <v>8.3733880000000003</v>
      </c>
      <c r="X180" s="2">
        <v>43.219017999999998</v>
      </c>
      <c r="Y180" s="3">
        <v>1029.5335803531548</v>
      </c>
      <c r="Z180" s="227">
        <f t="shared" si="14"/>
        <v>931.48756235315477</v>
      </c>
      <c r="AA180" s="3"/>
      <c r="AB180" s="43">
        <v>533.36716482017221</v>
      </c>
      <c r="AC180" s="2">
        <v>331.544969073522</v>
      </c>
      <c r="AD180" s="2">
        <v>2.4870403963989913</v>
      </c>
      <c r="AE180" s="2">
        <v>0</v>
      </c>
      <c r="AF180" s="2">
        <v>6.1300000000000005E-4</v>
      </c>
      <c r="AG180" s="2">
        <v>0.13794100000000001</v>
      </c>
      <c r="AH180" s="2">
        <v>0.32666666666666672</v>
      </c>
      <c r="AI180" s="2">
        <v>0</v>
      </c>
      <c r="AJ180" s="2">
        <v>6.0553670000000004</v>
      </c>
      <c r="AK180" s="2">
        <v>7.3252525786666665</v>
      </c>
      <c r="AL180" s="2">
        <v>0.55524181473251721</v>
      </c>
      <c r="AM180" s="2">
        <v>0</v>
      </c>
      <c r="AN180" s="2">
        <v>0</v>
      </c>
      <c r="AO180" s="2">
        <v>0</v>
      </c>
      <c r="AP180" s="2">
        <v>0</v>
      </c>
      <c r="AQ180" s="2">
        <v>1.3095410000000001</v>
      </c>
      <c r="AR180" s="53">
        <v>53.264000000000003</v>
      </c>
      <c r="AS180" s="2">
        <v>8.3733880000000003</v>
      </c>
      <c r="AT180" s="2">
        <v>90.763999999999996</v>
      </c>
      <c r="AU180" s="44">
        <v>0</v>
      </c>
      <c r="AV180" s="38">
        <v>1035.5111853501592</v>
      </c>
      <c r="AW180" s="194">
        <f t="shared" si="12"/>
        <v>891.48318535015915</v>
      </c>
      <c r="AX180" s="71">
        <f t="shared" si="15"/>
        <v>-40.004377002995625</v>
      </c>
    </row>
    <row r="181" spans="1:50" x14ac:dyDescent="0.25">
      <c r="A181">
        <f t="shared" si="13"/>
        <v>0</v>
      </c>
      <c r="B181" s="1" t="s">
        <v>392</v>
      </c>
      <c r="C181" s="1" t="s">
        <v>393</v>
      </c>
      <c r="D181" s="1">
        <v>39.746273000000002</v>
      </c>
      <c r="E181" s="2">
        <v>30.529918711927998</v>
      </c>
      <c r="F181" s="2">
        <v>0.14089974995499849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1.504298724611896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3">
        <v>71.921390186494889</v>
      </c>
      <c r="Z181" s="227">
        <f t="shared" si="14"/>
        <v>71.921390186494889</v>
      </c>
      <c r="AA181" s="3"/>
      <c r="AB181" s="43">
        <v>40.064978584933996</v>
      </c>
      <c r="AC181" s="2">
        <v>27.887691261234</v>
      </c>
      <c r="AD181" s="2">
        <v>0.1972596499359999</v>
      </c>
      <c r="AE181" s="2">
        <v>0</v>
      </c>
      <c r="AF181" s="2">
        <v>0</v>
      </c>
      <c r="AG181" s="2">
        <v>0</v>
      </c>
      <c r="AH181" s="2">
        <v>0</v>
      </c>
      <c r="AI181" s="2">
        <v>1.4465015997131643</v>
      </c>
      <c r="AJ181" s="2">
        <v>0.45527400000000001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53">
        <v>0</v>
      </c>
      <c r="AS181" s="2">
        <v>0</v>
      </c>
      <c r="AT181" s="2">
        <v>0</v>
      </c>
      <c r="AU181" s="44">
        <v>0</v>
      </c>
      <c r="AV181" s="38">
        <v>70.051705095817155</v>
      </c>
      <c r="AW181" s="194">
        <f t="shared" si="12"/>
        <v>70.051705095817155</v>
      </c>
      <c r="AX181" s="71">
        <f t="shared" si="15"/>
        <v>-1.8696850906777343</v>
      </c>
    </row>
    <row r="182" spans="1:50" x14ac:dyDescent="0.25">
      <c r="A182">
        <f t="shared" si="13"/>
        <v>0</v>
      </c>
      <c r="B182" s="1" t="s">
        <v>394</v>
      </c>
      <c r="C182" s="1" t="s">
        <v>395</v>
      </c>
      <c r="D182" s="1">
        <v>5.8789999999999996</v>
      </c>
      <c r="E182" s="2">
        <v>4.9051245388120002</v>
      </c>
      <c r="F182" s="2">
        <v>2.3866042574999854E-2</v>
      </c>
      <c r="G182" s="2">
        <v>-9.4920000000000004E-3</v>
      </c>
      <c r="H182" s="2">
        <v>0</v>
      </c>
      <c r="I182" s="2">
        <v>0</v>
      </c>
      <c r="J182" s="2">
        <v>0</v>
      </c>
      <c r="K182" s="2">
        <v>8.5470000000000008E-3</v>
      </c>
      <c r="L182" s="2">
        <v>7.8549999999999991E-3</v>
      </c>
      <c r="M182" s="2">
        <v>0</v>
      </c>
      <c r="N182" s="2">
        <v>1.6008974853333335</v>
      </c>
      <c r="O182" s="2">
        <v>7.5929096297293356E-3</v>
      </c>
      <c r="P182" s="2">
        <v>7.7531585745971687E-2</v>
      </c>
      <c r="Q182" s="2">
        <v>0.49989600000000001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3">
        <v>13.000818562096033</v>
      </c>
      <c r="Z182" s="227">
        <f t="shared" si="14"/>
        <v>13.000818562096033</v>
      </c>
      <c r="AA182" s="3"/>
      <c r="AB182" s="43">
        <v>5.9483504443908677</v>
      </c>
      <c r="AC182" s="2">
        <v>4.1580944232029999</v>
      </c>
      <c r="AD182" s="2">
        <v>3.3412459604999979E-2</v>
      </c>
      <c r="AE182" s="2">
        <v>-9.4920000000000004E-3</v>
      </c>
      <c r="AF182" s="2">
        <v>0</v>
      </c>
      <c r="AG182" s="2">
        <v>0</v>
      </c>
      <c r="AH182" s="2">
        <v>0</v>
      </c>
      <c r="AI182" s="2">
        <v>0</v>
      </c>
      <c r="AJ182" s="2">
        <v>6.7792000000000005E-2</v>
      </c>
      <c r="AK182" s="2">
        <v>2.1239790515555557</v>
      </c>
      <c r="AL182" s="2">
        <v>7.4401532950463664E-3</v>
      </c>
      <c r="AM182" s="2">
        <v>2.2604292136610596E-2</v>
      </c>
      <c r="AN182" s="2">
        <v>0.44622099999999998</v>
      </c>
      <c r="AO182" s="2">
        <v>0</v>
      </c>
      <c r="AP182" s="2">
        <v>0</v>
      </c>
      <c r="AQ182" s="2">
        <v>0</v>
      </c>
      <c r="AR182" s="53">
        <v>0</v>
      </c>
      <c r="AS182" s="2">
        <v>0</v>
      </c>
      <c r="AT182" s="2">
        <v>0</v>
      </c>
      <c r="AU182" s="44">
        <v>0</v>
      </c>
      <c r="AV182" s="38">
        <v>12.798401824186083</v>
      </c>
      <c r="AW182" s="194">
        <f t="shared" si="12"/>
        <v>12.798401824186083</v>
      </c>
      <c r="AX182" s="71">
        <f t="shared" si="15"/>
        <v>-0.20241673790994952</v>
      </c>
    </row>
    <row r="183" spans="1:50" x14ac:dyDescent="0.25">
      <c r="A183">
        <f t="shared" si="13"/>
        <v>0</v>
      </c>
      <c r="B183" s="1" t="s">
        <v>396</v>
      </c>
      <c r="C183" s="1" t="s">
        <v>397</v>
      </c>
      <c r="D183" s="1">
        <v>5.7281060000000004</v>
      </c>
      <c r="E183" s="2">
        <v>10.541517886502</v>
      </c>
      <c r="F183" s="2">
        <v>5.1916098417000844E-2</v>
      </c>
      <c r="G183" s="2">
        <v>-0.21368000000000001</v>
      </c>
      <c r="H183" s="2">
        <v>0</v>
      </c>
      <c r="I183" s="2">
        <v>0</v>
      </c>
      <c r="J183" s="2">
        <v>0</v>
      </c>
      <c r="K183" s="2">
        <v>8.5470000000000008E-3</v>
      </c>
      <c r="L183" s="2">
        <v>7.8549999999999991E-3</v>
      </c>
      <c r="M183" s="2">
        <v>0</v>
      </c>
      <c r="N183" s="2">
        <v>2.3519945004444445</v>
      </c>
      <c r="O183" s="2">
        <v>1.6484984204947147E-2</v>
      </c>
      <c r="P183" s="2">
        <v>9.3507596717989319E-2</v>
      </c>
      <c r="Q183" s="2">
        <v>0.88138000000000005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3">
        <v>19.467629066286378</v>
      </c>
      <c r="Z183" s="227">
        <f t="shared" si="14"/>
        <v>19.467629066286378</v>
      </c>
      <c r="AA183" s="3"/>
      <c r="AB183" s="43">
        <v>5.8056385047048202</v>
      </c>
      <c r="AC183" s="2">
        <v>8.8970244864209995</v>
      </c>
      <c r="AD183" s="2">
        <v>7.2682537783999926E-2</v>
      </c>
      <c r="AE183" s="2">
        <v>-0.21368000000000001</v>
      </c>
      <c r="AF183" s="2">
        <v>0</v>
      </c>
      <c r="AG183" s="2">
        <v>0</v>
      </c>
      <c r="AH183" s="2">
        <v>0</v>
      </c>
      <c r="AI183" s="2">
        <v>0</v>
      </c>
      <c r="AJ183" s="2">
        <v>6.6011E-2</v>
      </c>
      <c r="AK183" s="2">
        <v>2.9189825448888889</v>
      </c>
      <c r="AL183" s="2">
        <v>1.6153334562418197E-2</v>
      </c>
      <c r="AM183" s="2">
        <v>3.0250003053525498E-2</v>
      </c>
      <c r="AN183" s="2">
        <v>0.77561400000000003</v>
      </c>
      <c r="AO183" s="2">
        <v>0</v>
      </c>
      <c r="AP183" s="2">
        <v>0</v>
      </c>
      <c r="AQ183" s="2">
        <v>0</v>
      </c>
      <c r="AR183" s="53">
        <v>0</v>
      </c>
      <c r="AS183" s="2">
        <v>0</v>
      </c>
      <c r="AT183" s="2">
        <v>0</v>
      </c>
      <c r="AU183" s="44">
        <v>0</v>
      </c>
      <c r="AV183" s="38">
        <v>18.368676411414651</v>
      </c>
      <c r="AW183" s="194">
        <f t="shared" si="12"/>
        <v>18.368676411414651</v>
      </c>
      <c r="AX183" s="71">
        <f t="shared" si="15"/>
        <v>-1.0989526548717272</v>
      </c>
    </row>
    <row r="184" spans="1:50" x14ac:dyDescent="0.25">
      <c r="A184">
        <f t="shared" si="13"/>
        <v>1</v>
      </c>
      <c r="B184" s="1" t="s">
        <v>398</v>
      </c>
      <c r="C184" s="1" t="s">
        <v>399</v>
      </c>
      <c r="D184" s="1">
        <v>60.884090999999998</v>
      </c>
      <c r="E184" s="2">
        <v>161.883055521719</v>
      </c>
      <c r="F184" s="2">
        <v>0.77130183756899828</v>
      </c>
      <c r="G184" s="2">
        <v>0</v>
      </c>
      <c r="H184" s="2">
        <v>0</v>
      </c>
      <c r="I184" s="2">
        <v>2.7449000000000001E-2</v>
      </c>
      <c r="J184" s="2">
        <v>0.29345399999999999</v>
      </c>
      <c r="K184" s="2">
        <v>8.5470000000000008E-3</v>
      </c>
      <c r="L184" s="2">
        <v>7.8549999999999991E-3</v>
      </c>
      <c r="M184" s="2">
        <v>0</v>
      </c>
      <c r="N184" s="2">
        <v>2.1941833555555554</v>
      </c>
      <c r="O184" s="2">
        <v>0.24261381918367794</v>
      </c>
      <c r="P184" s="2">
        <v>0.20426468250597041</v>
      </c>
      <c r="Q184" s="2">
        <v>2.6403129999999999</v>
      </c>
      <c r="R184" s="2">
        <v>0.1</v>
      </c>
      <c r="S184" s="2">
        <v>0</v>
      </c>
      <c r="T184" s="2">
        <v>0</v>
      </c>
      <c r="U184" s="2">
        <v>0.26241399999999998</v>
      </c>
      <c r="V184" s="2">
        <v>22.559000000000001</v>
      </c>
      <c r="W184" s="2">
        <v>1.1183399999999999</v>
      </c>
      <c r="X184" s="2">
        <v>9.8110999999999997</v>
      </c>
      <c r="Y184" s="3">
        <v>263.00798221653315</v>
      </c>
      <c r="Z184" s="227">
        <f t="shared" si="14"/>
        <v>230.63788221653314</v>
      </c>
      <c r="AA184" s="3"/>
      <c r="AB184" s="43">
        <v>60.368323130962082</v>
      </c>
      <c r="AC184" s="2">
        <v>136.772982787742</v>
      </c>
      <c r="AD184" s="2">
        <v>1.0798225725950004</v>
      </c>
      <c r="AE184" s="2">
        <v>0</v>
      </c>
      <c r="AF184" s="2">
        <v>0</v>
      </c>
      <c r="AG184" s="2">
        <v>2.7449000000000001E-2</v>
      </c>
      <c r="AH184" s="2">
        <v>0.195636</v>
      </c>
      <c r="AI184" s="2">
        <v>0</v>
      </c>
      <c r="AJ184" s="2">
        <v>0.74614000000000003</v>
      </c>
      <c r="AK184" s="2">
        <v>2.743003073333333</v>
      </c>
      <c r="AL184" s="2">
        <v>0.23773284475237069</v>
      </c>
      <c r="AM184" s="2">
        <v>9.0855620689877306E-2</v>
      </c>
      <c r="AN184" s="2">
        <v>2.5147590000000002</v>
      </c>
      <c r="AO184" s="2">
        <v>0</v>
      </c>
      <c r="AP184" s="2">
        <v>0</v>
      </c>
      <c r="AQ184" s="2">
        <v>0.357321</v>
      </c>
      <c r="AR184" s="57">
        <v>22.559000000000001</v>
      </c>
      <c r="AS184" s="2">
        <v>1.1183399999999999</v>
      </c>
      <c r="AT184" s="2">
        <v>19.824000000000002</v>
      </c>
      <c r="AU184" s="44">
        <v>0</v>
      </c>
      <c r="AV184" s="38">
        <v>248.63536503007464</v>
      </c>
      <c r="AW184" s="194">
        <f t="shared" si="12"/>
        <v>206.25236503007463</v>
      </c>
      <c r="AX184" s="71">
        <f t="shared" si="15"/>
        <v>-24.385517186458515</v>
      </c>
    </row>
    <row r="185" spans="1:50" x14ac:dyDescent="0.25">
      <c r="A185">
        <f t="shared" si="13"/>
        <v>0</v>
      </c>
      <c r="B185" s="1" t="s">
        <v>400</v>
      </c>
      <c r="C185" s="1" t="s">
        <v>401</v>
      </c>
      <c r="D185" s="1">
        <v>80.477743769999989</v>
      </c>
      <c r="E185" s="2">
        <v>44.709015786624995</v>
      </c>
      <c r="F185" s="2">
        <v>0.20861071025899797</v>
      </c>
      <c r="G185" s="2">
        <v>0</v>
      </c>
      <c r="H185" s="2">
        <v>0</v>
      </c>
      <c r="I185" s="2">
        <v>0</v>
      </c>
      <c r="J185" s="2">
        <v>3.7062000000000012E-2</v>
      </c>
      <c r="K185" s="2">
        <v>8.5470000000000008E-3</v>
      </c>
      <c r="L185" s="2">
        <v>7.8549999999999991E-3</v>
      </c>
      <c r="M185" s="2">
        <v>0</v>
      </c>
      <c r="N185" s="2">
        <v>2.7978097655555558</v>
      </c>
      <c r="O185" s="2">
        <v>6.5618722364671964E-2</v>
      </c>
      <c r="P185" s="2">
        <v>8.8562248809762711E-2</v>
      </c>
      <c r="Q185" s="2">
        <v>0.81154700000000002</v>
      </c>
      <c r="R185" s="2">
        <v>0.1</v>
      </c>
      <c r="S185" s="2">
        <v>0</v>
      </c>
      <c r="T185" s="2">
        <v>0</v>
      </c>
      <c r="U185" s="2">
        <v>0.10352</v>
      </c>
      <c r="V185" s="2">
        <v>9.3019999999999996</v>
      </c>
      <c r="W185" s="2">
        <v>0.79458600000000001</v>
      </c>
      <c r="X185" s="2">
        <v>4.3639939999999999</v>
      </c>
      <c r="Y185" s="3">
        <v>143.87647200361394</v>
      </c>
      <c r="Z185" s="227">
        <f t="shared" si="14"/>
        <v>130.21047800361396</v>
      </c>
      <c r="AA185" s="3"/>
      <c r="AB185" s="43">
        <v>81.473763634132325</v>
      </c>
      <c r="AC185" s="2">
        <v>38.586082534822005</v>
      </c>
      <c r="AD185" s="2">
        <v>0.29205499436300247</v>
      </c>
      <c r="AE185" s="2">
        <v>0</v>
      </c>
      <c r="AF185" s="2">
        <v>0</v>
      </c>
      <c r="AG185" s="2">
        <v>0</v>
      </c>
      <c r="AH185" s="2">
        <v>2.4708000000000008E-2</v>
      </c>
      <c r="AI185" s="2">
        <v>0</v>
      </c>
      <c r="AJ185" s="2">
        <v>0.909582</v>
      </c>
      <c r="AK185" s="2">
        <v>3.6520785655555557</v>
      </c>
      <c r="AL185" s="2">
        <v>6.4298586079135273E-2</v>
      </c>
      <c r="AM185" s="2">
        <v>2.890403532691798E-2</v>
      </c>
      <c r="AN185" s="2">
        <v>0.71695399999999998</v>
      </c>
      <c r="AO185" s="2">
        <v>0</v>
      </c>
      <c r="AP185" s="2">
        <v>0</v>
      </c>
      <c r="AQ185" s="2">
        <v>7.7214000000000005E-2</v>
      </c>
      <c r="AR185" s="53">
        <v>9.3019999999999996</v>
      </c>
      <c r="AS185" s="2">
        <v>0.79458600000000001</v>
      </c>
      <c r="AT185" s="2">
        <v>9.8819999999999997</v>
      </c>
      <c r="AU185" s="44">
        <v>0</v>
      </c>
      <c r="AV185" s="38">
        <v>145.80422635027895</v>
      </c>
      <c r="AW185" s="194">
        <f t="shared" si="12"/>
        <v>126.62022635027895</v>
      </c>
      <c r="AX185" s="71">
        <f t="shared" si="15"/>
        <v>-3.5902516533350024</v>
      </c>
    </row>
    <row r="186" spans="1:50" x14ac:dyDescent="0.25">
      <c r="A186">
        <f t="shared" si="13"/>
        <v>1</v>
      </c>
      <c r="B186" s="1" t="s">
        <v>402</v>
      </c>
      <c r="C186" s="1" t="s">
        <v>403</v>
      </c>
      <c r="D186" s="1">
        <v>136.6022151</v>
      </c>
      <c r="E186" s="2">
        <v>164.86409899703401</v>
      </c>
      <c r="F186" s="2">
        <v>0.78167493264001608</v>
      </c>
      <c r="G186" s="2">
        <v>-7.1726999999999999E-2</v>
      </c>
      <c r="H186" s="2">
        <v>0</v>
      </c>
      <c r="I186" s="2">
        <v>0</v>
      </c>
      <c r="J186" s="2">
        <v>9.986600000000001E-2</v>
      </c>
      <c r="K186" s="2">
        <v>8.5470000000000008E-3</v>
      </c>
      <c r="L186" s="2">
        <v>7.8549999999999991E-3</v>
      </c>
      <c r="M186" s="2">
        <v>0</v>
      </c>
      <c r="N186" s="2">
        <v>6.0689750233333335</v>
      </c>
      <c r="O186" s="2">
        <v>0.24587668734990412</v>
      </c>
      <c r="P186" s="2">
        <v>0.21675722250871743</v>
      </c>
      <c r="Q186" s="2">
        <v>2.7400259999999999</v>
      </c>
      <c r="R186" s="2">
        <v>4.3549999999999998E-2</v>
      </c>
      <c r="S186" s="2">
        <v>0</v>
      </c>
      <c r="T186" s="2">
        <v>0</v>
      </c>
      <c r="U186" s="2">
        <v>0.33590900000000001</v>
      </c>
      <c r="V186" s="2">
        <v>23.527000000000001</v>
      </c>
      <c r="W186" s="2">
        <v>1.970126</v>
      </c>
      <c r="X186" s="2">
        <v>12.841131000000001</v>
      </c>
      <c r="Y186" s="3">
        <v>350.28188096286601</v>
      </c>
      <c r="Z186" s="227">
        <f t="shared" si="14"/>
        <v>313.91374996286601</v>
      </c>
      <c r="AA186" s="3"/>
      <c r="AB186" s="43">
        <v>136.96557962041678</v>
      </c>
      <c r="AC186" s="2">
        <v>139.595992454873</v>
      </c>
      <c r="AD186" s="2">
        <v>1.0943449056970029</v>
      </c>
      <c r="AE186" s="2">
        <v>-7.1726999999999999E-2</v>
      </c>
      <c r="AF186" s="2">
        <v>0</v>
      </c>
      <c r="AG186" s="2">
        <v>0</v>
      </c>
      <c r="AH186" s="2">
        <v>6.6577333333333336E-2</v>
      </c>
      <c r="AI186" s="2">
        <v>0</v>
      </c>
      <c r="AJ186" s="2">
        <v>1.6031219999999999</v>
      </c>
      <c r="AK186" s="2">
        <v>7.6596293100000006</v>
      </c>
      <c r="AL186" s="2">
        <v>0.24093006960056307</v>
      </c>
      <c r="AM186" s="2">
        <v>9.7184112548454799E-2</v>
      </c>
      <c r="AN186" s="2">
        <v>2.535072</v>
      </c>
      <c r="AO186" s="2">
        <v>0</v>
      </c>
      <c r="AP186" s="2">
        <v>0</v>
      </c>
      <c r="AQ186" s="2">
        <v>0.25054799999999999</v>
      </c>
      <c r="AR186" s="53">
        <v>23.527000000000001</v>
      </c>
      <c r="AS186" s="2">
        <v>1.970126</v>
      </c>
      <c r="AT186" s="2">
        <v>26.555</v>
      </c>
      <c r="AU186" s="44">
        <v>0</v>
      </c>
      <c r="AV186" s="38">
        <v>342.08937880646909</v>
      </c>
      <c r="AW186" s="194">
        <f t="shared" si="12"/>
        <v>292.00737880646909</v>
      </c>
      <c r="AX186" s="71">
        <f t="shared" si="15"/>
        <v>-21.906371156396915</v>
      </c>
    </row>
    <row r="187" spans="1:50" x14ac:dyDescent="0.25">
      <c r="A187">
        <f t="shared" si="13"/>
        <v>1</v>
      </c>
      <c r="B187" s="1" t="s">
        <v>404</v>
      </c>
      <c r="C187" s="1" t="s">
        <v>405</v>
      </c>
      <c r="D187" s="1">
        <v>38.523809</v>
      </c>
      <c r="E187" s="2">
        <v>125.01515840894</v>
      </c>
      <c r="F187" s="2">
        <v>0.58983488663400707</v>
      </c>
      <c r="G187" s="2">
        <v>-0.33713500000000002</v>
      </c>
      <c r="H187" s="2">
        <v>0</v>
      </c>
      <c r="I187" s="2">
        <v>0</v>
      </c>
      <c r="J187" s="2">
        <v>1.7123000000000013E-2</v>
      </c>
      <c r="K187" s="2">
        <v>8.5470000000000008E-3</v>
      </c>
      <c r="L187" s="2">
        <v>7.8549999999999991E-3</v>
      </c>
      <c r="M187" s="2">
        <v>0</v>
      </c>
      <c r="N187" s="2">
        <v>1.3054987166666667</v>
      </c>
      <c r="O187" s="2">
        <v>0.18624330920863577</v>
      </c>
      <c r="P187" s="2">
        <v>0.14338192489673851</v>
      </c>
      <c r="Q187" s="2">
        <v>1.5580909999999999</v>
      </c>
      <c r="R187" s="2">
        <v>0</v>
      </c>
      <c r="S187" s="2">
        <v>0</v>
      </c>
      <c r="T187" s="2">
        <v>0</v>
      </c>
      <c r="U187" s="2">
        <v>0.17646400000000001</v>
      </c>
      <c r="V187" s="2">
        <v>16.375</v>
      </c>
      <c r="W187" s="2">
        <v>0.80843500000000001</v>
      </c>
      <c r="X187" s="2">
        <v>6.618887</v>
      </c>
      <c r="Y187" s="3">
        <v>190.99719324634606</v>
      </c>
      <c r="Z187" s="227">
        <f t="shared" si="14"/>
        <v>168.00330624634606</v>
      </c>
      <c r="AA187" s="3"/>
      <c r="AB187" s="43">
        <v>38.524919069912798</v>
      </c>
      <c r="AC187" s="2">
        <v>106.067479894694</v>
      </c>
      <c r="AD187" s="2">
        <v>0.82576884128700201</v>
      </c>
      <c r="AE187" s="2">
        <v>-0.33713500000000002</v>
      </c>
      <c r="AF187" s="2">
        <v>0</v>
      </c>
      <c r="AG187" s="2">
        <v>0</v>
      </c>
      <c r="AH187" s="2">
        <v>1.1415333333333342E-2</v>
      </c>
      <c r="AI187" s="2">
        <v>0</v>
      </c>
      <c r="AJ187" s="2">
        <v>0.52383000000000002</v>
      </c>
      <c r="AK187" s="2">
        <v>1.8991397122222222</v>
      </c>
      <c r="AL187" s="2">
        <v>0.18249641287227675</v>
      </c>
      <c r="AM187" s="2">
        <v>5.7697649522276871E-2</v>
      </c>
      <c r="AN187" s="2">
        <v>1.43659</v>
      </c>
      <c r="AO187" s="2">
        <v>0</v>
      </c>
      <c r="AP187" s="2">
        <v>0</v>
      </c>
      <c r="AQ187" s="2">
        <v>0.13162099999999999</v>
      </c>
      <c r="AR187" s="53">
        <v>16.419</v>
      </c>
      <c r="AS187" s="2">
        <v>0.80843500000000001</v>
      </c>
      <c r="AT187" s="2">
        <v>13.42</v>
      </c>
      <c r="AU187" s="44">
        <v>0</v>
      </c>
      <c r="AV187" s="38">
        <v>179.97125791384391</v>
      </c>
      <c r="AW187" s="194">
        <f t="shared" si="12"/>
        <v>150.13225791384392</v>
      </c>
      <c r="AX187" s="71">
        <f t="shared" si="15"/>
        <v>-17.871048332502141</v>
      </c>
    </row>
    <row r="188" spans="1:50" x14ac:dyDescent="0.25">
      <c r="A188">
        <f t="shared" si="13"/>
        <v>0</v>
      </c>
      <c r="B188" s="1" t="s">
        <v>406</v>
      </c>
      <c r="C188" s="1" t="s">
        <v>407</v>
      </c>
      <c r="D188" s="1">
        <v>85.284248000000005</v>
      </c>
      <c r="E188" s="2">
        <v>222.137614723958</v>
      </c>
      <c r="F188" s="2">
        <v>1.054426005320996</v>
      </c>
      <c r="G188" s="2">
        <v>0</v>
      </c>
      <c r="H188" s="2">
        <v>0</v>
      </c>
      <c r="I188" s="2">
        <v>0</v>
      </c>
      <c r="J188" s="2">
        <v>0.14087600000000003</v>
      </c>
      <c r="K188" s="2">
        <v>8.5470000000000008E-3</v>
      </c>
      <c r="L188" s="2">
        <v>7.8549999999999991E-3</v>
      </c>
      <c r="M188" s="2">
        <v>0</v>
      </c>
      <c r="N188" s="2">
        <v>8.2999986388888889</v>
      </c>
      <c r="O188" s="2">
        <v>0.33303162987338553</v>
      </c>
      <c r="P188" s="2">
        <v>0.20749582387547857</v>
      </c>
      <c r="Q188" s="2">
        <v>3.8200210000000001</v>
      </c>
      <c r="R188" s="2">
        <v>0.1046</v>
      </c>
      <c r="S188" s="2">
        <v>0</v>
      </c>
      <c r="T188" s="2">
        <v>0</v>
      </c>
      <c r="U188" s="2">
        <v>0.27252199999999999</v>
      </c>
      <c r="V188" s="2">
        <v>26.437000000000001</v>
      </c>
      <c r="W188" s="2">
        <v>0.96078699999999995</v>
      </c>
      <c r="X188" s="2">
        <v>10.528752000000001</v>
      </c>
      <c r="Y188" s="3">
        <v>359.59777482191674</v>
      </c>
      <c r="Z188" s="227">
        <f t="shared" si="14"/>
        <v>322.63202282191673</v>
      </c>
      <c r="AA188" s="3"/>
      <c r="AB188" s="43">
        <v>86.736807034216042</v>
      </c>
      <c r="AC188" s="2">
        <v>188.40511025404302</v>
      </c>
      <c r="AD188" s="2">
        <v>1.476196407449007</v>
      </c>
      <c r="AE188" s="2">
        <v>0</v>
      </c>
      <c r="AF188" s="2">
        <v>0</v>
      </c>
      <c r="AG188" s="2">
        <v>0</v>
      </c>
      <c r="AH188" s="2">
        <v>9.3917333333333353E-2</v>
      </c>
      <c r="AI188" s="2">
        <v>0</v>
      </c>
      <c r="AJ188" s="2">
        <v>1.05183</v>
      </c>
      <c r="AK188" s="2">
        <v>11.162473532222222</v>
      </c>
      <c r="AL188" s="2">
        <v>0.32633160398162908</v>
      </c>
      <c r="AM188" s="2">
        <v>9.4643186082780315E-2</v>
      </c>
      <c r="AN188" s="2">
        <v>3.408255</v>
      </c>
      <c r="AO188" s="2">
        <v>0</v>
      </c>
      <c r="AP188" s="2">
        <v>0</v>
      </c>
      <c r="AQ188" s="2">
        <v>0.27786499999999997</v>
      </c>
      <c r="AR188" s="53">
        <v>26.437000000000001</v>
      </c>
      <c r="AS188" s="2">
        <v>0.96078699999999995</v>
      </c>
      <c r="AT188" s="2">
        <v>22.007000000000001</v>
      </c>
      <c r="AU188" s="44">
        <v>0</v>
      </c>
      <c r="AV188" s="38">
        <v>342.43821635132804</v>
      </c>
      <c r="AW188" s="194">
        <f t="shared" si="12"/>
        <v>293.99421635132802</v>
      </c>
      <c r="AX188" s="71">
        <f t="shared" si="15"/>
        <v>-28.637806470588714</v>
      </c>
    </row>
    <row r="189" spans="1:50" x14ac:dyDescent="0.25">
      <c r="A189">
        <f t="shared" si="13"/>
        <v>0</v>
      </c>
      <c r="B189" s="1" t="s">
        <v>408</v>
      </c>
      <c r="C189" s="1" t="s">
        <v>409</v>
      </c>
      <c r="D189" s="1">
        <v>372.25558389999998</v>
      </c>
      <c r="E189" s="2">
        <v>384.84933106410904</v>
      </c>
      <c r="F189" s="2">
        <v>1.7914036035550236</v>
      </c>
      <c r="G189" s="2">
        <v>0</v>
      </c>
      <c r="H189" s="2">
        <v>4.4949999999999999E-3</v>
      </c>
      <c r="I189" s="2">
        <v>0.20185700000000001</v>
      </c>
      <c r="J189" s="2">
        <v>0.31612800000000002</v>
      </c>
      <c r="K189" s="2">
        <v>8.5470000000000008E-3</v>
      </c>
      <c r="L189" s="2">
        <v>0</v>
      </c>
      <c r="M189" s="2">
        <v>0</v>
      </c>
      <c r="N189" s="2">
        <v>2.8633853422222222</v>
      </c>
      <c r="O189" s="2">
        <v>0.56930996787040655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0.99662300000000004</v>
      </c>
      <c r="V189" s="2">
        <v>59.801000000000002</v>
      </c>
      <c r="W189" s="2">
        <v>6.885008</v>
      </c>
      <c r="X189" s="2">
        <v>38.267257000000001</v>
      </c>
      <c r="Y189" s="3">
        <v>868.80992887775676</v>
      </c>
      <c r="Z189" s="227">
        <f t="shared" si="14"/>
        <v>770.74167187775674</v>
      </c>
      <c r="AA189" s="3"/>
      <c r="AB189" s="43">
        <v>374.36204104131502</v>
      </c>
      <c r="AC189" s="2">
        <v>330.93813591326801</v>
      </c>
      <c r="AD189" s="2">
        <v>2.5079650449770092</v>
      </c>
      <c r="AE189" s="2">
        <v>0</v>
      </c>
      <c r="AF189" s="2">
        <v>4.4949999999999999E-3</v>
      </c>
      <c r="AG189" s="2">
        <v>0.20185700000000001</v>
      </c>
      <c r="AH189" s="2">
        <v>0.21075199999999999</v>
      </c>
      <c r="AI189" s="2">
        <v>0</v>
      </c>
      <c r="AJ189" s="2">
        <v>4.3734419999999998</v>
      </c>
      <c r="AK189" s="2">
        <v>3.8866142768888889</v>
      </c>
      <c r="AL189" s="2">
        <v>0.55785642657579448</v>
      </c>
      <c r="AM189" s="2">
        <v>0</v>
      </c>
      <c r="AN189" s="2">
        <v>0</v>
      </c>
      <c r="AO189" s="2">
        <v>0</v>
      </c>
      <c r="AP189" s="2">
        <v>0</v>
      </c>
      <c r="AQ189" s="2">
        <v>1.2353229999999999</v>
      </c>
      <c r="AR189" s="53">
        <v>59.801000000000002</v>
      </c>
      <c r="AS189" s="2">
        <v>6.885008</v>
      </c>
      <c r="AT189" s="2">
        <v>79.492000000000004</v>
      </c>
      <c r="AU189" s="44">
        <v>0</v>
      </c>
      <c r="AV189" s="38">
        <v>864.45648970302466</v>
      </c>
      <c r="AW189" s="194">
        <f t="shared" si="12"/>
        <v>725.16348970302465</v>
      </c>
      <c r="AX189" s="71">
        <f t="shared" si="15"/>
        <v>-45.578182174732092</v>
      </c>
    </row>
    <row r="190" spans="1:50" x14ac:dyDescent="0.25">
      <c r="A190">
        <f t="shared" si="13"/>
        <v>0</v>
      </c>
      <c r="B190" s="1" t="s">
        <v>410</v>
      </c>
      <c r="C190" s="1" t="s">
        <v>411</v>
      </c>
      <c r="D190" s="1">
        <v>25.598210999999999</v>
      </c>
      <c r="E190" s="2">
        <v>32.253190608874</v>
      </c>
      <c r="F190" s="2">
        <v>0.14825890065400302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1.2066727481918353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3">
        <v>59.206333257719834</v>
      </c>
      <c r="Z190" s="227">
        <f t="shared" si="14"/>
        <v>59.206333257719834</v>
      </c>
      <c r="AA190" s="3"/>
      <c r="AB190" s="43">
        <v>25.732119755326597</v>
      </c>
      <c r="AC190" s="2">
        <v>29.442255564663999</v>
      </c>
      <c r="AD190" s="2">
        <v>0.20756246091400088</v>
      </c>
      <c r="AE190" s="2">
        <v>0</v>
      </c>
      <c r="AF190" s="2">
        <v>0</v>
      </c>
      <c r="AG190" s="2">
        <v>0</v>
      </c>
      <c r="AH190" s="2">
        <v>0</v>
      </c>
      <c r="AI190" s="2">
        <v>1.1345797375414326</v>
      </c>
      <c r="AJ190" s="2">
        <v>0.30636200000000002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53">
        <v>0</v>
      </c>
      <c r="AS190" s="2">
        <v>0</v>
      </c>
      <c r="AT190" s="2">
        <v>0</v>
      </c>
      <c r="AU190" s="44">
        <v>0</v>
      </c>
      <c r="AV190" s="38">
        <v>56.822879518446022</v>
      </c>
      <c r="AW190" s="194">
        <f t="shared" si="12"/>
        <v>56.822879518446022</v>
      </c>
      <c r="AX190" s="71">
        <f t="shared" si="15"/>
        <v>-2.3834537392738113</v>
      </c>
    </row>
    <row r="191" spans="1:50" x14ac:dyDescent="0.25">
      <c r="A191">
        <f t="shared" si="13"/>
        <v>0</v>
      </c>
      <c r="B191" s="1" t="s">
        <v>412</v>
      </c>
      <c r="C191" s="1" t="s">
        <v>413</v>
      </c>
      <c r="D191" s="1">
        <v>7.5994999999999999</v>
      </c>
      <c r="E191" s="2">
        <v>10.809452507833001</v>
      </c>
      <c r="F191" s="2">
        <v>5.4237485011000189E-2</v>
      </c>
      <c r="G191" s="2">
        <v>-7.6628000000000002E-2</v>
      </c>
      <c r="H191" s="2">
        <v>0</v>
      </c>
      <c r="I191" s="2">
        <v>0</v>
      </c>
      <c r="J191" s="2">
        <v>0</v>
      </c>
      <c r="K191" s="2">
        <v>8.5470000000000008E-3</v>
      </c>
      <c r="L191" s="2">
        <v>7.8549999999999991E-3</v>
      </c>
      <c r="M191" s="2">
        <v>0</v>
      </c>
      <c r="N191" s="2">
        <v>1.0278879999999999</v>
      </c>
      <c r="O191" s="2">
        <v>1.7060459006274963E-2</v>
      </c>
      <c r="P191" s="2">
        <v>9.3647539819867925E-2</v>
      </c>
      <c r="Q191" s="2">
        <v>0.81534700000000004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3">
        <v>20.356906991670144</v>
      </c>
      <c r="Z191" s="227">
        <f t="shared" si="14"/>
        <v>20.356906991670144</v>
      </c>
      <c r="AA191" s="3"/>
      <c r="AB191" s="43">
        <v>7.7244393632146346</v>
      </c>
      <c r="AC191" s="2">
        <v>9.068272165593001</v>
      </c>
      <c r="AD191" s="2">
        <v>7.5932479015000165E-2</v>
      </c>
      <c r="AE191" s="2">
        <v>-7.6628000000000002E-2</v>
      </c>
      <c r="AF191" s="2">
        <v>0</v>
      </c>
      <c r="AG191" s="2">
        <v>0</v>
      </c>
      <c r="AH191" s="2">
        <v>0</v>
      </c>
      <c r="AI191" s="2">
        <v>0</v>
      </c>
      <c r="AJ191" s="2">
        <v>9.5276E-2</v>
      </c>
      <c r="AK191" s="2">
        <v>1.2799943128888889</v>
      </c>
      <c r="AL191" s="2">
        <v>1.6717231796562929E-2</v>
      </c>
      <c r="AM191" s="2">
        <v>3.0851192491840849E-2</v>
      </c>
      <c r="AN191" s="2">
        <v>0.75488200000000005</v>
      </c>
      <c r="AO191" s="2">
        <v>0</v>
      </c>
      <c r="AP191" s="2">
        <v>0</v>
      </c>
      <c r="AQ191" s="2">
        <v>0</v>
      </c>
      <c r="AR191" s="53">
        <v>0</v>
      </c>
      <c r="AS191" s="2">
        <v>0</v>
      </c>
      <c r="AT191" s="2">
        <v>0</v>
      </c>
      <c r="AU191" s="44">
        <v>8.4328199203326903E-2</v>
      </c>
      <c r="AV191" s="38">
        <v>19.054064944203255</v>
      </c>
      <c r="AW191" s="194">
        <f t="shared" si="12"/>
        <v>19.054064944203255</v>
      </c>
      <c r="AX191" s="71">
        <f t="shared" si="15"/>
        <v>-1.3028420474668891</v>
      </c>
    </row>
    <row r="192" spans="1:50" x14ac:dyDescent="0.25">
      <c r="A192">
        <f t="shared" si="13"/>
        <v>1</v>
      </c>
      <c r="B192" s="1" t="s">
        <v>414</v>
      </c>
      <c r="C192" s="1" t="s">
        <v>415</v>
      </c>
      <c r="D192" s="1">
        <v>242.661663</v>
      </c>
      <c r="E192" s="2">
        <v>316.86579821916899</v>
      </c>
      <c r="F192" s="2">
        <v>1.4978981100389956</v>
      </c>
      <c r="G192" s="2">
        <v>-0.222663</v>
      </c>
      <c r="H192" s="2">
        <v>0</v>
      </c>
      <c r="I192" s="2">
        <v>0</v>
      </c>
      <c r="J192" s="2">
        <v>0.12485299999999999</v>
      </c>
      <c r="K192" s="2">
        <v>8.5470000000000008E-3</v>
      </c>
      <c r="L192" s="2">
        <v>7.8549999999999991E-3</v>
      </c>
      <c r="M192" s="2">
        <v>0</v>
      </c>
      <c r="N192" s="2">
        <v>10.984308038888889</v>
      </c>
      <c r="O192" s="2">
        <v>0.47492679153630274</v>
      </c>
      <c r="P192" s="2">
        <v>0.35663588500010712</v>
      </c>
      <c r="Q192" s="2">
        <v>5.0666339999999996</v>
      </c>
      <c r="R192" s="2">
        <v>8.5000000000000006E-2</v>
      </c>
      <c r="S192" s="2">
        <v>0</v>
      </c>
      <c r="T192" s="2">
        <v>0</v>
      </c>
      <c r="U192" s="2">
        <v>0.59794400000000003</v>
      </c>
      <c r="V192" s="2">
        <v>40.54</v>
      </c>
      <c r="W192" s="2">
        <v>3.3661789999999998</v>
      </c>
      <c r="X192" s="2">
        <v>23.54082</v>
      </c>
      <c r="Y192" s="3">
        <v>645.95639904463337</v>
      </c>
      <c r="Z192" s="227">
        <f t="shared" si="14"/>
        <v>581.87557904463335</v>
      </c>
      <c r="AA192" s="3"/>
      <c r="AB192" s="43">
        <v>245.27251736673904</v>
      </c>
      <c r="AC192" s="2">
        <v>268.10634455370001</v>
      </c>
      <c r="AD192" s="2">
        <v>2.0970573540560009</v>
      </c>
      <c r="AE192" s="2">
        <v>-0.222663</v>
      </c>
      <c r="AF192" s="2">
        <v>0</v>
      </c>
      <c r="AG192" s="2">
        <v>0</v>
      </c>
      <c r="AH192" s="2">
        <v>8.3235333333333328E-2</v>
      </c>
      <c r="AI192" s="2">
        <v>0</v>
      </c>
      <c r="AJ192" s="2">
        <v>2.8752599999999999</v>
      </c>
      <c r="AK192" s="2">
        <v>13.627295816666667</v>
      </c>
      <c r="AL192" s="2">
        <v>0.46537207806601816</v>
      </c>
      <c r="AM192" s="2">
        <v>0.17221091236644626</v>
      </c>
      <c r="AN192" s="2">
        <v>4.8272310000000003</v>
      </c>
      <c r="AO192" s="2">
        <v>0</v>
      </c>
      <c r="AP192" s="2">
        <v>0</v>
      </c>
      <c r="AQ192" s="2">
        <v>0.66322499999999995</v>
      </c>
      <c r="AR192" s="53">
        <v>40.54</v>
      </c>
      <c r="AS192" s="2">
        <v>3.3661789999999998</v>
      </c>
      <c r="AT192" s="2">
        <v>50.121000000000002</v>
      </c>
      <c r="AU192" s="44">
        <v>0</v>
      </c>
      <c r="AV192" s="38">
        <v>631.99426541492744</v>
      </c>
      <c r="AW192" s="194">
        <f t="shared" si="12"/>
        <v>541.3332654149275</v>
      </c>
      <c r="AX192" s="71">
        <f t="shared" si="15"/>
        <v>-40.542313629705859</v>
      </c>
    </row>
    <row r="193" spans="1:50" x14ac:dyDescent="0.25">
      <c r="A193">
        <f t="shared" si="13"/>
        <v>1</v>
      </c>
      <c r="B193" s="1" t="s">
        <v>416</v>
      </c>
      <c r="C193" s="1" t="s">
        <v>417</v>
      </c>
      <c r="D193" s="1">
        <v>82.177899999999994</v>
      </c>
      <c r="E193" s="2">
        <v>200.810542034653</v>
      </c>
      <c r="F193" s="2">
        <v>0.95797832642000913</v>
      </c>
      <c r="G193" s="2">
        <v>0</v>
      </c>
      <c r="H193" s="2">
        <v>0</v>
      </c>
      <c r="I193" s="2">
        <v>0</v>
      </c>
      <c r="J193" s="2">
        <v>9.8014000000000018E-2</v>
      </c>
      <c r="K193" s="2">
        <v>8.5470000000000008E-3</v>
      </c>
      <c r="L193" s="2">
        <v>7.8549999999999991E-3</v>
      </c>
      <c r="M193" s="2">
        <v>0</v>
      </c>
      <c r="N193" s="2">
        <v>5.9222578255555547</v>
      </c>
      <c r="O193" s="2">
        <v>0.30133310870985769</v>
      </c>
      <c r="P193" s="2">
        <v>0.21358788598963782</v>
      </c>
      <c r="Q193" s="2">
        <v>2.7179679999999999</v>
      </c>
      <c r="R193" s="2">
        <v>6.5585000000000004E-2</v>
      </c>
      <c r="S193" s="2">
        <v>0</v>
      </c>
      <c r="T193" s="2">
        <v>0</v>
      </c>
      <c r="U193" s="2">
        <v>0.28422999999999998</v>
      </c>
      <c r="V193" s="2">
        <v>21.995000000000001</v>
      </c>
      <c r="W193" s="2">
        <v>1.3392329999999999</v>
      </c>
      <c r="X193" s="2">
        <v>10.605679</v>
      </c>
      <c r="Y193" s="3">
        <v>327.50571018132797</v>
      </c>
      <c r="Z193" s="227">
        <f t="shared" si="14"/>
        <v>294.90503118132796</v>
      </c>
      <c r="AA193" s="3"/>
      <c r="AB193" s="43">
        <v>82.790713700365117</v>
      </c>
      <c r="AC193" s="2">
        <v>170.12661525333399</v>
      </c>
      <c r="AD193" s="2">
        <v>1.3411696569890081</v>
      </c>
      <c r="AE193" s="2">
        <v>0</v>
      </c>
      <c r="AF193" s="2">
        <v>0</v>
      </c>
      <c r="AG193" s="2">
        <v>0</v>
      </c>
      <c r="AH193" s="2">
        <v>6.5342666666666688E-2</v>
      </c>
      <c r="AI193" s="2">
        <v>0</v>
      </c>
      <c r="AJ193" s="2">
        <v>1.0450900000000001</v>
      </c>
      <c r="AK193" s="2">
        <v>7.2892862433333319</v>
      </c>
      <c r="AL193" s="2">
        <v>0.29527080276262052</v>
      </c>
      <c r="AM193" s="2">
        <v>9.6456142306857576E-2</v>
      </c>
      <c r="AN193" s="2">
        <v>2.5329160000000002</v>
      </c>
      <c r="AO193" s="2">
        <v>0</v>
      </c>
      <c r="AP193" s="2">
        <v>0</v>
      </c>
      <c r="AQ193" s="2">
        <v>0.25588300000000003</v>
      </c>
      <c r="AR193" s="53">
        <v>21.911999999999999</v>
      </c>
      <c r="AS193" s="2">
        <v>1.3392329999999999</v>
      </c>
      <c r="AT193" s="2">
        <v>21.384</v>
      </c>
      <c r="AU193" s="44">
        <v>0</v>
      </c>
      <c r="AV193" s="38">
        <v>310.47397646575752</v>
      </c>
      <c r="AW193" s="194">
        <f t="shared" si="12"/>
        <v>267.17797646575752</v>
      </c>
      <c r="AX193" s="71">
        <f t="shared" si="15"/>
        <v>-27.727054715570432</v>
      </c>
    </row>
    <row r="194" spans="1:50" x14ac:dyDescent="0.25">
      <c r="A194">
        <f t="shared" si="13"/>
        <v>0</v>
      </c>
      <c r="B194" s="1" t="s">
        <v>418</v>
      </c>
      <c r="C194" s="1" t="s">
        <v>419</v>
      </c>
      <c r="D194" s="1">
        <v>224.05015</v>
      </c>
      <c r="E194" s="2">
        <v>129.39585281811802</v>
      </c>
      <c r="F194" s="2">
        <v>0.58498579321199651</v>
      </c>
      <c r="G194" s="2">
        <v>0</v>
      </c>
      <c r="H194" s="2">
        <v>0</v>
      </c>
      <c r="I194" s="2">
        <v>0</v>
      </c>
      <c r="J194" s="2">
        <v>0.15139500000000003</v>
      </c>
      <c r="K194" s="2">
        <v>8.5470000000000008E-3</v>
      </c>
      <c r="L194" s="2">
        <v>0</v>
      </c>
      <c r="M194" s="2">
        <v>0</v>
      </c>
      <c r="N194" s="2">
        <v>2.3760453644444448</v>
      </c>
      <c r="O194" s="2">
        <v>0.18730907645222966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0.436033</v>
      </c>
      <c r="V194" s="2">
        <v>21.863</v>
      </c>
      <c r="W194" s="2">
        <v>3.583107</v>
      </c>
      <c r="X194" s="2">
        <v>16.857668</v>
      </c>
      <c r="Y194" s="3">
        <v>399.49409305222667</v>
      </c>
      <c r="Z194" s="227">
        <f t="shared" si="14"/>
        <v>360.77342505222668</v>
      </c>
      <c r="AA194" s="3"/>
      <c r="AB194" s="43">
        <v>226.07233861524998</v>
      </c>
      <c r="AC194" s="2">
        <v>112.39207241098001</v>
      </c>
      <c r="AD194" s="2">
        <v>0.8189801104959995</v>
      </c>
      <c r="AE194" s="2">
        <v>0</v>
      </c>
      <c r="AF194" s="2">
        <v>0</v>
      </c>
      <c r="AG194" s="2">
        <v>0</v>
      </c>
      <c r="AH194" s="2">
        <v>0.10093000000000002</v>
      </c>
      <c r="AI194" s="2">
        <v>0</v>
      </c>
      <c r="AJ194" s="2">
        <v>2.4750510000000001</v>
      </c>
      <c r="AK194" s="2">
        <v>3.1649753937777785</v>
      </c>
      <c r="AL194" s="2">
        <v>0.18354073870464679</v>
      </c>
      <c r="AM194" s="2">
        <v>0</v>
      </c>
      <c r="AN194" s="2">
        <v>0</v>
      </c>
      <c r="AO194" s="2">
        <v>0</v>
      </c>
      <c r="AP194" s="2">
        <v>0</v>
      </c>
      <c r="AQ194" s="2">
        <v>0.475219</v>
      </c>
      <c r="AR194" s="53">
        <v>21.93</v>
      </c>
      <c r="AS194" s="2">
        <v>3.583107</v>
      </c>
      <c r="AT194" s="2">
        <v>35.26</v>
      </c>
      <c r="AU194" s="44">
        <v>0</v>
      </c>
      <c r="AV194" s="38">
        <v>406.45621426920837</v>
      </c>
      <c r="AW194" s="194">
        <f t="shared" si="12"/>
        <v>349.26621426920838</v>
      </c>
      <c r="AX194" s="71">
        <f t="shared" si="15"/>
        <v>-11.507210783018309</v>
      </c>
    </row>
    <row r="195" spans="1:50" x14ac:dyDescent="0.25">
      <c r="A195">
        <f t="shared" si="13"/>
        <v>0</v>
      </c>
      <c r="B195" s="1" t="s">
        <v>420</v>
      </c>
      <c r="C195" s="1" t="s">
        <v>421</v>
      </c>
      <c r="D195" s="1">
        <v>17.150635000000001</v>
      </c>
      <c r="E195" s="2">
        <v>18.177164916252</v>
      </c>
      <c r="F195" s="2">
        <v>8.5161344422001392E-2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1.2398523299359765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3">
        <v>36.652813590609981</v>
      </c>
      <c r="Z195" s="227">
        <f t="shared" si="14"/>
        <v>36.652813590609981</v>
      </c>
      <c r="AA195" s="3"/>
      <c r="AB195" s="43">
        <v>17.299816880831926</v>
      </c>
      <c r="AC195" s="2">
        <v>16.562237993181</v>
      </c>
      <c r="AD195" s="2">
        <v>0.11922588219199981</v>
      </c>
      <c r="AE195" s="2">
        <v>0</v>
      </c>
      <c r="AF195" s="2">
        <v>0</v>
      </c>
      <c r="AG195" s="2">
        <v>0</v>
      </c>
      <c r="AH195" s="2">
        <v>0</v>
      </c>
      <c r="AI195" s="2">
        <v>1.1647556827341621</v>
      </c>
      <c r="AJ195" s="2">
        <v>0.19554099999999999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53">
        <v>0</v>
      </c>
      <c r="AS195" s="2">
        <v>0</v>
      </c>
      <c r="AT195" s="2">
        <v>0</v>
      </c>
      <c r="AU195" s="44">
        <v>0</v>
      </c>
      <c r="AV195" s="38">
        <v>35.341577438939083</v>
      </c>
      <c r="AW195" s="194">
        <f t="shared" si="12"/>
        <v>35.341577438939083</v>
      </c>
      <c r="AX195" s="71">
        <f t="shared" si="15"/>
        <v>-1.3112361516708972</v>
      </c>
    </row>
    <row r="196" spans="1:50" x14ac:dyDescent="0.25">
      <c r="A196">
        <f t="shared" si="13"/>
        <v>0</v>
      </c>
      <c r="B196" s="1" t="s">
        <v>422</v>
      </c>
      <c r="C196" s="1" t="s">
        <v>423</v>
      </c>
      <c r="D196" s="1">
        <v>6.6734</v>
      </c>
      <c r="E196" s="2">
        <v>4.3982075184300005</v>
      </c>
      <c r="F196" s="2">
        <v>2.1204850317999721E-2</v>
      </c>
      <c r="G196" s="2">
        <v>-0.32233400000000001</v>
      </c>
      <c r="H196" s="2">
        <v>0</v>
      </c>
      <c r="I196" s="2">
        <v>0</v>
      </c>
      <c r="J196" s="2">
        <v>0</v>
      </c>
      <c r="K196" s="2">
        <v>8.5470000000000008E-3</v>
      </c>
      <c r="L196" s="2">
        <v>7.8549999999999991E-3</v>
      </c>
      <c r="M196" s="2">
        <v>0</v>
      </c>
      <c r="N196" s="2">
        <v>1.1691219128888892</v>
      </c>
      <c r="O196" s="2">
        <v>6.7726313462982048E-3</v>
      </c>
      <c r="P196" s="2">
        <v>7.6405760601636868E-2</v>
      </c>
      <c r="Q196" s="2">
        <v>0.48385400000000001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3">
        <v>12.523034673584821</v>
      </c>
      <c r="Z196" s="227">
        <f t="shared" si="14"/>
        <v>12.523034673584821</v>
      </c>
      <c r="AA196" s="3"/>
      <c r="AB196" s="43">
        <v>6.7105244594373064</v>
      </c>
      <c r="AC196" s="2">
        <v>3.7396252935390004</v>
      </c>
      <c r="AD196" s="2">
        <v>2.9686790445000166E-2</v>
      </c>
      <c r="AE196" s="2">
        <v>-0.32233400000000001</v>
      </c>
      <c r="AF196" s="2">
        <v>0</v>
      </c>
      <c r="AG196" s="2">
        <v>0</v>
      </c>
      <c r="AH196" s="2">
        <v>0</v>
      </c>
      <c r="AI196" s="2">
        <v>0</v>
      </c>
      <c r="AJ196" s="2">
        <v>7.5330999999999995E-2</v>
      </c>
      <c r="AK196" s="2">
        <v>1.3764549866666671</v>
      </c>
      <c r="AL196" s="2">
        <v>6.6363776054965545E-3</v>
      </c>
      <c r="AM196" s="2">
        <v>2.1669636442798627E-2</v>
      </c>
      <c r="AN196" s="2">
        <v>0.44664799999999999</v>
      </c>
      <c r="AO196" s="2">
        <v>0</v>
      </c>
      <c r="AP196" s="2">
        <v>0</v>
      </c>
      <c r="AQ196" s="2">
        <v>0</v>
      </c>
      <c r="AR196" s="53">
        <v>0</v>
      </c>
      <c r="AS196" s="2">
        <v>0</v>
      </c>
      <c r="AT196" s="2">
        <v>0</v>
      </c>
      <c r="AU196" s="44">
        <v>0</v>
      </c>
      <c r="AV196" s="38">
        <v>12.08424254413627</v>
      </c>
      <c r="AW196" s="194">
        <f t="shared" si="12"/>
        <v>12.08424254413627</v>
      </c>
      <c r="AX196" s="71">
        <f t="shared" si="15"/>
        <v>-0.43879212944855084</v>
      </c>
    </row>
    <row r="197" spans="1:50" x14ac:dyDescent="0.25">
      <c r="A197">
        <f t="shared" si="13"/>
        <v>0</v>
      </c>
      <c r="B197" s="1" t="s">
        <v>424</v>
      </c>
      <c r="C197" s="1" t="s">
        <v>425</v>
      </c>
      <c r="D197" s="1">
        <v>78.403550999999993</v>
      </c>
      <c r="E197" s="2">
        <v>189.245687454049</v>
      </c>
      <c r="F197" s="2">
        <v>0.89961479576098924</v>
      </c>
      <c r="G197" s="2">
        <v>0</v>
      </c>
      <c r="H197" s="2">
        <v>0</v>
      </c>
      <c r="I197" s="2">
        <v>0</v>
      </c>
      <c r="J197" s="2">
        <v>0.11761000000000002</v>
      </c>
      <c r="K197" s="2">
        <v>8.5470000000000008E-3</v>
      </c>
      <c r="L197" s="2">
        <v>7.8549999999999991E-3</v>
      </c>
      <c r="M197" s="2">
        <v>0</v>
      </c>
      <c r="N197" s="2">
        <v>6.4427798322222225</v>
      </c>
      <c r="O197" s="2">
        <v>0.28297479762529559</v>
      </c>
      <c r="P197" s="2">
        <v>0.20120083518576912</v>
      </c>
      <c r="Q197" s="2">
        <v>3.989614</v>
      </c>
      <c r="R197" s="2">
        <v>0.1</v>
      </c>
      <c r="S197" s="2">
        <v>0</v>
      </c>
      <c r="T197" s="2">
        <v>0</v>
      </c>
      <c r="U197" s="2">
        <v>0.24705099999999999</v>
      </c>
      <c r="V197" s="2">
        <v>20.088000000000001</v>
      </c>
      <c r="W197" s="2">
        <v>1.0563549999999999</v>
      </c>
      <c r="X197" s="2">
        <v>9.494313</v>
      </c>
      <c r="Y197" s="3">
        <v>310.58515371484339</v>
      </c>
      <c r="Z197" s="227">
        <f t="shared" si="14"/>
        <v>281.00284071484339</v>
      </c>
      <c r="AA197" s="3"/>
      <c r="AB197" s="43">
        <v>79.178445365502483</v>
      </c>
      <c r="AC197" s="2">
        <v>160.016594125952</v>
      </c>
      <c r="AD197" s="2">
        <v>1.2594607140659988</v>
      </c>
      <c r="AE197" s="2">
        <v>0</v>
      </c>
      <c r="AF197" s="2">
        <v>0</v>
      </c>
      <c r="AG197" s="2">
        <v>0</v>
      </c>
      <c r="AH197" s="2">
        <v>7.840666666666668E-2</v>
      </c>
      <c r="AI197" s="2">
        <v>0</v>
      </c>
      <c r="AJ197" s="2">
        <v>0.97800299999999996</v>
      </c>
      <c r="AK197" s="2">
        <v>7.8422530211111114</v>
      </c>
      <c r="AL197" s="2">
        <v>0.27728182944829438</v>
      </c>
      <c r="AM197" s="2">
        <v>9.1547467675673927E-2</v>
      </c>
      <c r="AN197" s="2">
        <v>3.5108600000000001</v>
      </c>
      <c r="AO197" s="2">
        <v>0</v>
      </c>
      <c r="AP197" s="2">
        <v>0</v>
      </c>
      <c r="AQ197" s="2">
        <v>0.18427099999999999</v>
      </c>
      <c r="AR197" s="53">
        <v>20.088000000000001</v>
      </c>
      <c r="AS197" s="2">
        <v>1.0563549999999999</v>
      </c>
      <c r="AT197" s="2">
        <v>19.739999999999998</v>
      </c>
      <c r="AU197" s="44">
        <v>0</v>
      </c>
      <c r="AV197" s="38">
        <v>294.30147819042224</v>
      </c>
      <c r="AW197" s="194">
        <f t="shared" si="12"/>
        <v>254.47347819042224</v>
      </c>
      <c r="AX197" s="71">
        <f t="shared" si="15"/>
        <v>-26.529362524421146</v>
      </c>
    </row>
    <row r="198" spans="1:50" x14ac:dyDescent="0.25">
      <c r="A198">
        <f t="shared" si="13"/>
        <v>0</v>
      </c>
      <c r="B198" s="1" t="s">
        <v>426</v>
      </c>
      <c r="C198" s="1" t="s">
        <v>427</v>
      </c>
      <c r="D198" s="1">
        <v>5.3637800000000002</v>
      </c>
      <c r="E198" s="2">
        <v>4.0011336269999997</v>
      </c>
      <c r="F198" s="2">
        <v>2.0012567068000323E-2</v>
      </c>
      <c r="G198" s="2">
        <v>-0.134683</v>
      </c>
      <c r="H198" s="2">
        <v>0</v>
      </c>
      <c r="I198" s="2">
        <v>0</v>
      </c>
      <c r="J198" s="2">
        <v>0</v>
      </c>
      <c r="K198" s="2">
        <v>8.5470000000000008E-3</v>
      </c>
      <c r="L198" s="2">
        <v>7.8549999999999991E-3</v>
      </c>
      <c r="M198" s="2">
        <v>0</v>
      </c>
      <c r="N198" s="2">
        <v>1.1963013422222222</v>
      </c>
      <c r="O198" s="2">
        <v>6.2949744075027781E-3</v>
      </c>
      <c r="P198" s="2">
        <v>6.9949061806029236E-2</v>
      </c>
      <c r="Q198" s="2">
        <v>0.42197800000000002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3">
        <v>10.961168572503754</v>
      </c>
      <c r="Z198" s="227">
        <f t="shared" si="14"/>
        <v>10.961168572503754</v>
      </c>
      <c r="AA198" s="3"/>
      <c r="AB198" s="43">
        <v>5.3797517907510581</v>
      </c>
      <c r="AC198" s="2">
        <v>3.3716032498130004</v>
      </c>
      <c r="AD198" s="2">
        <v>2.8017593895000172E-2</v>
      </c>
      <c r="AE198" s="2">
        <v>-0.134683</v>
      </c>
      <c r="AF198" s="2">
        <v>0</v>
      </c>
      <c r="AG198" s="2">
        <v>0</v>
      </c>
      <c r="AH198" s="2">
        <v>0</v>
      </c>
      <c r="AI198" s="2">
        <v>0</v>
      </c>
      <c r="AJ198" s="2">
        <v>5.8833000000000003E-2</v>
      </c>
      <c r="AK198" s="2">
        <v>1.5390091484444444</v>
      </c>
      <c r="AL198" s="2">
        <v>6.1683303060573753E-3</v>
      </c>
      <c r="AM198" s="2">
        <v>1.8117350679006796E-2</v>
      </c>
      <c r="AN198" s="2">
        <v>0.37134099999999998</v>
      </c>
      <c r="AO198" s="2">
        <v>0</v>
      </c>
      <c r="AP198" s="2">
        <v>0</v>
      </c>
      <c r="AQ198" s="2">
        <v>0</v>
      </c>
      <c r="AR198" s="53">
        <v>0</v>
      </c>
      <c r="AS198" s="2">
        <v>0</v>
      </c>
      <c r="AT198" s="2">
        <v>0</v>
      </c>
      <c r="AU198" s="44">
        <v>0</v>
      </c>
      <c r="AV198" s="38">
        <v>10.638158463888566</v>
      </c>
      <c r="AW198" s="194">
        <f t="shared" si="12"/>
        <v>10.638158463888566</v>
      </c>
      <c r="AX198" s="71">
        <f t="shared" si="15"/>
        <v>-0.32301010861518797</v>
      </c>
    </row>
    <row r="199" spans="1:50" x14ac:dyDescent="0.25">
      <c r="A199">
        <f t="shared" si="13"/>
        <v>0</v>
      </c>
      <c r="B199" s="1" t="s">
        <v>428</v>
      </c>
      <c r="C199" s="1" t="s">
        <v>429</v>
      </c>
      <c r="D199" s="1">
        <v>5.418647</v>
      </c>
      <c r="E199" s="2">
        <v>7.1956208741699994</v>
      </c>
      <c r="F199" s="2">
        <v>3.6060762827999887E-2</v>
      </c>
      <c r="G199" s="2">
        <v>0</v>
      </c>
      <c r="H199" s="2">
        <v>0</v>
      </c>
      <c r="I199" s="2">
        <v>0</v>
      </c>
      <c r="J199" s="2">
        <v>0</v>
      </c>
      <c r="K199" s="2">
        <v>8.5470000000000008E-3</v>
      </c>
      <c r="L199" s="2">
        <v>7.8549999999999991E-3</v>
      </c>
      <c r="M199" s="2">
        <v>0</v>
      </c>
      <c r="N199" s="2">
        <v>1.7228138364444445</v>
      </c>
      <c r="O199" s="2">
        <v>1.1342951573741149E-2</v>
      </c>
      <c r="P199" s="2">
        <v>9.3044138380059621E-2</v>
      </c>
      <c r="Q199" s="2">
        <v>0.71053299999999997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3">
        <v>15.204464563396247</v>
      </c>
      <c r="Z199" s="227">
        <f t="shared" si="14"/>
        <v>15.204464563396247</v>
      </c>
      <c r="AA199" s="3"/>
      <c r="AB199" s="43">
        <v>5.4999673281810839</v>
      </c>
      <c r="AC199" s="2">
        <v>6.0471646326120005</v>
      </c>
      <c r="AD199" s="2">
        <v>5.048506795900036E-2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6.8576999999999999E-2</v>
      </c>
      <c r="AK199" s="2">
        <v>2.0583259982222222</v>
      </c>
      <c r="AL199" s="2">
        <v>1.1114750819170485E-2</v>
      </c>
      <c r="AM199" s="2">
        <v>3.1231248693955632E-2</v>
      </c>
      <c r="AN199" s="2">
        <v>0.66109399999999996</v>
      </c>
      <c r="AO199" s="2">
        <v>0</v>
      </c>
      <c r="AP199" s="2">
        <v>0</v>
      </c>
      <c r="AQ199" s="2">
        <v>0</v>
      </c>
      <c r="AR199" s="53">
        <v>0</v>
      </c>
      <c r="AS199" s="2">
        <v>0</v>
      </c>
      <c r="AT199" s="2">
        <v>0</v>
      </c>
      <c r="AU199" s="44">
        <v>0</v>
      </c>
      <c r="AV199" s="38">
        <v>14.427960026487435</v>
      </c>
      <c r="AW199" s="194">
        <f t="shared" si="12"/>
        <v>14.427960026487435</v>
      </c>
      <c r="AX199" s="71">
        <f t="shared" si="15"/>
        <v>-0.77650453690881172</v>
      </c>
    </row>
    <row r="200" spans="1:50" x14ac:dyDescent="0.25">
      <c r="A200">
        <f t="shared" si="13"/>
        <v>0</v>
      </c>
      <c r="B200" s="1" t="s">
        <v>430</v>
      </c>
      <c r="C200" s="1" t="s">
        <v>431</v>
      </c>
      <c r="D200" s="1">
        <v>224.79788500000001</v>
      </c>
      <c r="E200" s="2">
        <v>228.351283559596</v>
      </c>
      <c r="F200" s="2">
        <v>1.0538214049650132</v>
      </c>
      <c r="G200" s="2">
        <v>0</v>
      </c>
      <c r="H200" s="2">
        <v>0</v>
      </c>
      <c r="I200" s="2">
        <v>0.12772600000000001</v>
      </c>
      <c r="J200" s="2">
        <v>0.45077</v>
      </c>
      <c r="K200" s="2">
        <v>8.5470000000000008E-3</v>
      </c>
      <c r="L200" s="2">
        <v>0</v>
      </c>
      <c r="M200" s="2">
        <v>1.2681629269181414</v>
      </c>
      <c r="N200" s="2">
        <v>2.8080027773333334</v>
      </c>
      <c r="O200" s="2">
        <v>0.33597103986760612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0.60827900000000001</v>
      </c>
      <c r="V200" s="2">
        <v>28.506</v>
      </c>
      <c r="W200" s="2">
        <v>4.2844810000000004</v>
      </c>
      <c r="X200" s="2">
        <v>23.327967999999998</v>
      </c>
      <c r="Y200" s="3">
        <v>515.9288977086801</v>
      </c>
      <c r="Z200" s="227">
        <f t="shared" si="14"/>
        <v>464.09492970868007</v>
      </c>
      <c r="AA200" s="3"/>
      <c r="AB200" s="43">
        <v>226.9152729587725</v>
      </c>
      <c r="AC200" s="2">
        <v>195.836954137839</v>
      </c>
      <c r="AD200" s="2">
        <v>1.4753499669499994</v>
      </c>
      <c r="AE200" s="2">
        <v>0</v>
      </c>
      <c r="AF200" s="2">
        <v>0</v>
      </c>
      <c r="AG200" s="2">
        <v>0.12772600000000001</v>
      </c>
      <c r="AH200" s="2">
        <v>0.3005133333333333</v>
      </c>
      <c r="AI200" s="2">
        <v>1.1925579673102471</v>
      </c>
      <c r="AJ200" s="2">
        <v>2.609035</v>
      </c>
      <c r="AK200" s="2">
        <v>3.5241536635555555</v>
      </c>
      <c r="AL200" s="2">
        <v>0.32921187808213509</v>
      </c>
      <c r="AM200" s="2">
        <v>0</v>
      </c>
      <c r="AN200" s="2">
        <v>0</v>
      </c>
      <c r="AO200" s="2">
        <v>0</v>
      </c>
      <c r="AP200" s="2">
        <v>0</v>
      </c>
      <c r="AQ200" s="2">
        <v>0.60207200000000005</v>
      </c>
      <c r="AR200" s="53">
        <v>28.506</v>
      </c>
      <c r="AS200" s="2">
        <v>4.2844810000000004</v>
      </c>
      <c r="AT200" s="2">
        <v>48.399000000000001</v>
      </c>
      <c r="AU200" s="44">
        <v>0</v>
      </c>
      <c r="AV200" s="38">
        <v>514.1023279058428</v>
      </c>
      <c r="AW200" s="194">
        <f t="shared" si="12"/>
        <v>437.19732790584283</v>
      </c>
      <c r="AX200" s="71">
        <f t="shared" si="15"/>
        <v>-26.897601802837244</v>
      </c>
    </row>
    <row r="201" spans="1:50" x14ac:dyDescent="0.25">
      <c r="A201">
        <f t="shared" si="13"/>
        <v>1</v>
      </c>
      <c r="B201" s="1" t="s">
        <v>432</v>
      </c>
      <c r="C201" s="1" t="s">
        <v>433</v>
      </c>
      <c r="D201" s="1">
        <v>124.859938</v>
      </c>
      <c r="E201" s="2">
        <v>350.82677310975299</v>
      </c>
      <c r="F201" s="2">
        <v>1.6706519240760207</v>
      </c>
      <c r="G201" s="2">
        <v>0</v>
      </c>
      <c r="H201" s="2">
        <v>0</v>
      </c>
      <c r="I201" s="2">
        <v>5.4095999999999998E-2</v>
      </c>
      <c r="J201" s="2">
        <v>6.7098000000000019E-2</v>
      </c>
      <c r="K201" s="2">
        <v>8.5470000000000008E-3</v>
      </c>
      <c r="L201" s="2">
        <v>7.8549999999999991E-3</v>
      </c>
      <c r="M201" s="2">
        <v>0</v>
      </c>
      <c r="N201" s="2">
        <v>5.3944537233333341</v>
      </c>
      <c r="O201" s="2">
        <v>0.52550535222973938</v>
      </c>
      <c r="P201" s="2">
        <v>0.34148574653333519</v>
      </c>
      <c r="Q201" s="2">
        <v>5.7763439999999999</v>
      </c>
      <c r="R201" s="2">
        <v>0</v>
      </c>
      <c r="S201" s="2">
        <v>0</v>
      </c>
      <c r="T201" s="2">
        <v>0</v>
      </c>
      <c r="U201" s="2">
        <v>0.53407700000000002</v>
      </c>
      <c r="V201" s="2">
        <v>41.436</v>
      </c>
      <c r="W201" s="2">
        <v>2.3038430000000001</v>
      </c>
      <c r="X201" s="2">
        <v>19.844579</v>
      </c>
      <c r="Y201" s="3">
        <v>553.65124685592548</v>
      </c>
      <c r="Z201" s="227">
        <f t="shared" si="14"/>
        <v>492.37066785592555</v>
      </c>
      <c r="AA201" s="3"/>
      <c r="AB201" s="43">
        <v>124.95799512921674</v>
      </c>
      <c r="AC201" s="2">
        <v>295.76906230040299</v>
      </c>
      <c r="AD201" s="2">
        <v>2.3389126937069893</v>
      </c>
      <c r="AE201" s="2">
        <v>0</v>
      </c>
      <c r="AF201" s="2">
        <v>0</v>
      </c>
      <c r="AG201" s="2">
        <v>5.4095999999999998E-2</v>
      </c>
      <c r="AH201" s="2">
        <v>4.4732000000000008E-2</v>
      </c>
      <c r="AI201" s="2">
        <v>0</v>
      </c>
      <c r="AJ201" s="2">
        <v>1.7270890000000001</v>
      </c>
      <c r="AK201" s="2">
        <v>7.3765985655555557</v>
      </c>
      <c r="AL201" s="2">
        <v>0.5149330847621284</v>
      </c>
      <c r="AM201" s="2">
        <v>0.16394315454630295</v>
      </c>
      <c r="AN201" s="2">
        <v>5.083183</v>
      </c>
      <c r="AO201" s="2">
        <v>0</v>
      </c>
      <c r="AP201" s="2">
        <v>0</v>
      </c>
      <c r="AQ201" s="2">
        <v>0.72321100000000005</v>
      </c>
      <c r="AR201" s="53">
        <v>41.436</v>
      </c>
      <c r="AS201" s="2">
        <v>2.3038430000000001</v>
      </c>
      <c r="AT201" s="2">
        <v>39.832000000000001</v>
      </c>
      <c r="AU201" s="44">
        <v>0</v>
      </c>
      <c r="AV201" s="38">
        <v>522.32559892819074</v>
      </c>
      <c r="AW201" s="194">
        <f t="shared" si="12"/>
        <v>441.05759892819077</v>
      </c>
      <c r="AX201" s="71">
        <f t="shared" si="15"/>
        <v>-51.313068927734776</v>
      </c>
    </row>
    <row r="202" spans="1:50" x14ac:dyDescent="0.25">
      <c r="A202">
        <f t="shared" si="13"/>
        <v>0</v>
      </c>
      <c r="B202" s="1" t="s">
        <v>434</v>
      </c>
      <c r="C202" s="1" t="s">
        <v>435</v>
      </c>
      <c r="D202" s="1">
        <v>54.457776000000003</v>
      </c>
      <c r="E202" s="2">
        <v>96.15264981646601</v>
      </c>
      <c r="F202" s="2">
        <v>0.46075767846600713</v>
      </c>
      <c r="G202" s="2">
        <v>0</v>
      </c>
      <c r="H202" s="2">
        <v>0</v>
      </c>
      <c r="I202" s="2">
        <v>0</v>
      </c>
      <c r="J202" s="2">
        <v>5.1030999999999993E-2</v>
      </c>
      <c r="K202" s="2">
        <v>8.5470000000000008E-3</v>
      </c>
      <c r="L202" s="2">
        <v>7.8549999999999991E-3</v>
      </c>
      <c r="M202" s="2">
        <v>0</v>
      </c>
      <c r="N202" s="2">
        <v>2.3298764044444447</v>
      </c>
      <c r="O202" s="2">
        <v>0.14493182130010757</v>
      </c>
      <c r="P202" s="2">
        <v>0.13290432698996602</v>
      </c>
      <c r="Q202" s="2">
        <v>1.4280310000000001</v>
      </c>
      <c r="R202" s="2">
        <v>0</v>
      </c>
      <c r="S202" s="2">
        <v>0</v>
      </c>
      <c r="T202" s="2">
        <v>0</v>
      </c>
      <c r="U202" s="2">
        <v>0.142343</v>
      </c>
      <c r="V202" s="2">
        <v>13.065</v>
      </c>
      <c r="W202" s="2">
        <v>0.78293299999999999</v>
      </c>
      <c r="X202" s="2">
        <v>5.6198839999999999</v>
      </c>
      <c r="Y202" s="3">
        <v>174.78452004766655</v>
      </c>
      <c r="Z202" s="227">
        <f t="shared" si="14"/>
        <v>156.09963604766654</v>
      </c>
      <c r="AA202" s="3"/>
      <c r="AB202" s="43">
        <v>56.364429978316274</v>
      </c>
      <c r="AC202" s="2">
        <v>81.584628543830007</v>
      </c>
      <c r="AD202" s="2">
        <v>0.64506074985200168</v>
      </c>
      <c r="AE202" s="2">
        <v>0</v>
      </c>
      <c r="AF202" s="2">
        <v>0</v>
      </c>
      <c r="AG202" s="2">
        <v>0</v>
      </c>
      <c r="AH202" s="2">
        <v>3.4020666666666664E-2</v>
      </c>
      <c r="AI202" s="2">
        <v>0</v>
      </c>
      <c r="AJ202" s="2">
        <v>0.83157999999999999</v>
      </c>
      <c r="AK202" s="2">
        <v>2.9824679044444444</v>
      </c>
      <c r="AL202" s="2">
        <v>0.14201604133164233</v>
      </c>
      <c r="AM202" s="2">
        <v>5.3302877501272938E-2</v>
      </c>
      <c r="AN202" s="2">
        <v>1.314165</v>
      </c>
      <c r="AO202" s="2">
        <v>0</v>
      </c>
      <c r="AP202" s="2">
        <v>0</v>
      </c>
      <c r="AQ202" s="2">
        <v>0.106171</v>
      </c>
      <c r="AR202" s="53">
        <v>13.286</v>
      </c>
      <c r="AS202" s="2">
        <v>0.78293299999999999</v>
      </c>
      <c r="AT202" s="2">
        <v>11.997999999999999</v>
      </c>
      <c r="AU202" s="44">
        <v>0</v>
      </c>
      <c r="AV202" s="38">
        <v>170.12477576194229</v>
      </c>
      <c r="AW202" s="194">
        <f t="shared" ref="AW202:AW265" si="16">+AV202-AT202-AR202</f>
        <v>144.8407757619423</v>
      </c>
      <c r="AX202" s="71">
        <f t="shared" si="15"/>
        <v>-11.258860285724239</v>
      </c>
    </row>
    <row r="203" spans="1:50" x14ac:dyDescent="0.25">
      <c r="A203">
        <f t="shared" si="13"/>
        <v>0</v>
      </c>
      <c r="B203" s="1" t="s">
        <v>436</v>
      </c>
      <c r="C203" s="1" t="s">
        <v>437</v>
      </c>
      <c r="D203" s="1">
        <v>12.867599999999999</v>
      </c>
      <c r="E203" s="2">
        <v>6.1784447086380005</v>
      </c>
      <c r="F203" s="2">
        <v>3.0819637735000811E-2</v>
      </c>
      <c r="G203" s="2">
        <v>-0.11064400000000001</v>
      </c>
      <c r="H203" s="2">
        <v>0</v>
      </c>
      <c r="I203" s="2">
        <v>0</v>
      </c>
      <c r="J203" s="2">
        <v>0</v>
      </c>
      <c r="K203" s="2">
        <v>8.5470000000000008E-3</v>
      </c>
      <c r="L203" s="2">
        <v>7.8549999999999991E-3</v>
      </c>
      <c r="M203" s="2">
        <v>0</v>
      </c>
      <c r="N203" s="2">
        <v>3.7404116933333338</v>
      </c>
      <c r="O203" s="2">
        <v>9.6943500620884134E-3</v>
      </c>
      <c r="P203" s="2">
        <v>8.9351500214031723E-2</v>
      </c>
      <c r="Q203" s="2">
        <v>0.76967099999999999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3">
        <v>23.591750889982453</v>
      </c>
      <c r="Z203" s="227">
        <f t="shared" si="14"/>
        <v>23.591750889982453</v>
      </c>
      <c r="AA203" s="3"/>
      <c r="AB203" s="43">
        <v>12.985464581680281</v>
      </c>
      <c r="AC203" s="2">
        <v>5.2253755397450004</v>
      </c>
      <c r="AD203" s="2">
        <v>4.3147492829999884E-2</v>
      </c>
      <c r="AE203" s="2">
        <v>-0.11064400000000001</v>
      </c>
      <c r="AF203" s="2">
        <v>0</v>
      </c>
      <c r="AG203" s="2">
        <v>0</v>
      </c>
      <c r="AH203" s="2">
        <v>0</v>
      </c>
      <c r="AI203" s="2">
        <v>0</v>
      </c>
      <c r="AJ203" s="2">
        <v>0.14416899999999999</v>
      </c>
      <c r="AK203" s="2">
        <v>4.3062846071111114</v>
      </c>
      <c r="AL203" s="2">
        <v>9.4993163457881401E-3</v>
      </c>
      <c r="AM203" s="2">
        <v>2.8865521441719378E-2</v>
      </c>
      <c r="AN203" s="2">
        <v>0.70341799999999999</v>
      </c>
      <c r="AO203" s="2">
        <v>0</v>
      </c>
      <c r="AP203" s="2">
        <v>0</v>
      </c>
      <c r="AQ203" s="2">
        <v>0</v>
      </c>
      <c r="AR203" s="53">
        <v>0</v>
      </c>
      <c r="AS203" s="2">
        <v>0</v>
      </c>
      <c r="AT203" s="2">
        <v>0</v>
      </c>
      <c r="AU203" s="44">
        <v>0</v>
      </c>
      <c r="AV203" s="38">
        <v>23.335580059153902</v>
      </c>
      <c r="AW203" s="194">
        <f t="shared" si="16"/>
        <v>23.335580059153902</v>
      </c>
      <c r="AX203" s="71">
        <f t="shared" si="15"/>
        <v>-0.25617083082855174</v>
      </c>
    </row>
    <row r="204" spans="1:50" x14ac:dyDescent="0.25">
      <c r="A204">
        <f t="shared" ref="A204:A267" si="17">IFERROR(VLOOKUP(C204,$C$401:$D$445,2,FALSE),0)</f>
        <v>0</v>
      </c>
      <c r="B204" s="1" t="s">
        <v>438</v>
      </c>
      <c r="C204" s="1" t="s">
        <v>439</v>
      </c>
      <c r="D204" s="1">
        <v>4.0177259999999997</v>
      </c>
      <c r="E204" s="2">
        <v>2.903853006062</v>
      </c>
      <c r="F204" s="2">
        <v>1.4488692422000226E-2</v>
      </c>
      <c r="G204" s="2">
        <v>-0.10735699999999999</v>
      </c>
      <c r="H204" s="2">
        <v>0</v>
      </c>
      <c r="I204" s="2">
        <v>0</v>
      </c>
      <c r="J204" s="2">
        <v>0</v>
      </c>
      <c r="K204" s="2">
        <v>8.5470000000000008E-3</v>
      </c>
      <c r="L204" s="2">
        <v>7.8549999999999991E-3</v>
      </c>
      <c r="M204" s="2">
        <v>0</v>
      </c>
      <c r="N204" s="2">
        <v>0.57164948800000004</v>
      </c>
      <c r="O204" s="2">
        <v>4.5614470311062996E-3</v>
      </c>
      <c r="P204" s="2">
        <v>6.3119840455234333E-2</v>
      </c>
      <c r="Q204" s="2">
        <v>0.28136299999999997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3">
        <v>7.7658064739703407</v>
      </c>
      <c r="Z204" s="227">
        <f t="shared" si="14"/>
        <v>7.7658064739703407</v>
      </c>
      <c r="AA204" s="3"/>
      <c r="AB204" s="43">
        <v>4.0696517192298378</v>
      </c>
      <c r="AC204" s="2">
        <v>2.4524540100250003</v>
      </c>
      <c r="AD204" s="2">
        <v>2.0284169390999945E-2</v>
      </c>
      <c r="AE204" s="2">
        <v>-0.10735699999999999</v>
      </c>
      <c r="AF204" s="2">
        <v>0</v>
      </c>
      <c r="AG204" s="2">
        <v>0</v>
      </c>
      <c r="AH204" s="2">
        <v>0</v>
      </c>
      <c r="AI204" s="2">
        <v>0</v>
      </c>
      <c r="AJ204" s="2">
        <v>4.7E-2</v>
      </c>
      <c r="AK204" s="2">
        <v>0.63288312888888887</v>
      </c>
      <c r="AL204" s="2">
        <v>4.4696785308473092E-3</v>
      </c>
      <c r="AM204" s="2">
        <v>1.4703971198134479E-2</v>
      </c>
      <c r="AN204" s="2">
        <v>0.24759900000000001</v>
      </c>
      <c r="AO204" s="2">
        <v>0</v>
      </c>
      <c r="AP204" s="2">
        <v>0</v>
      </c>
      <c r="AQ204" s="2">
        <v>0</v>
      </c>
      <c r="AR204" s="53">
        <v>0</v>
      </c>
      <c r="AS204" s="2">
        <v>0</v>
      </c>
      <c r="AT204" s="2">
        <v>0</v>
      </c>
      <c r="AU204" s="44">
        <v>0</v>
      </c>
      <c r="AV204" s="38">
        <v>7.3816886772637069</v>
      </c>
      <c r="AW204" s="194">
        <f t="shared" si="16"/>
        <v>7.3816886772637069</v>
      </c>
      <c r="AX204" s="71">
        <f t="shared" si="15"/>
        <v>-0.38411779670663382</v>
      </c>
    </row>
    <row r="205" spans="1:50" x14ac:dyDescent="0.25">
      <c r="A205">
        <f t="shared" si="17"/>
        <v>0</v>
      </c>
      <c r="B205" s="1" t="s">
        <v>440</v>
      </c>
      <c r="C205" s="1" t="s">
        <v>441</v>
      </c>
      <c r="D205" s="1">
        <v>3.885084</v>
      </c>
      <c r="E205" s="2">
        <v>3.4913593945280001</v>
      </c>
      <c r="F205" s="2">
        <v>1.7286152474999893E-2</v>
      </c>
      <c r="G205" s="2">
        <v>-0.16203400000000001</v>
      </c>
      <c r="H205" s="2">
        <v>0</v>
      </c>
      <c r="I205" s="2">
        <v>0</v>
      </c>
      <c r="J205" s="2">
        <v>0</v>
      </c>
      <c r="K205" s="2">
        <v>8.5470000000000008E-3</v>
      </c>
      <c r="L205" s="2">
        <v>7.8549999999999991E-3</v>
      </c>
      <c r="M205" s="2">
        <v>0</v>
      </c>
      <c r="N205" s="2">
        <v>1.378173968888889</v>
      </c>
      <c r="O205" s="2">
        <v>5.4678169189215035E-3</v>
      </c>
      <c r="P205" s="2">
        <v>6.6200614046114478E-2</v>
      </c>
      <c r="Q205" s="2">
        <v>0.32739099999999999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3">
        <v>9.0253309468569238</v>
      </c>
      <c r="Z205" s="227">
        <f t="shared" ref="Z205:Z268" si="18">+Y205-X205-V205</f>
        <v>9.0253309468569238</v>
      </c>
      <c r="AA205" s="3"/>
      <c r="AB205" s="43">
        <v>3.9188851773816507</v>
      </c>
      <c r="AC205" s="2">
        <v>2.9622446851570001</v>
      </c>
      <c r="AD205" s="2">
        <v>2.4200613464999944E-2</v>
      </c>
      <c r="AE205" s="2">
        <v>-0.16203400000000001</v>
      </c>
      <c r="AF205" s="2">
        <v>0</v>
      </c>
      <c r="AG205" s="2">
        <v>0</v>
      </c>
      <c r="AH205" s="2">
        <v>0</v>
      </c>
      <c r="AI205" s="2">
        <v>0</v>
      </c>
      <c r="AJ205" s="2">
        <v>4.3483000000000001E-2</v>
      </c>
      <c r="AK205" s="2">
        <v>1.7613354728888893</v>
      </c>
      <c r="AL205" s="2">
        <v>5.3578138091805866E-3</v>
      </c>
      <c r="AM205" s="2">
        <v>1.6303877839102969E-2</v>
      </c>
      <c r="AN205" s="2">
        <v>0.29311599999999999</v>
      </c>
      <c r="AO205" s="2">
        <v>0</v>
      </c>
      <c r="AP205" s="2">
        <v>0</v>
      </c>
      <c r="AQ205" s="2">
        <v>0</v>
      </c>
      <c r="AR205" s="53">
        <v>0</v>
      </c>
      <c r="AS205" s="2">
        <v>0</v>
      </c>
      <c r="AT205" s="2">
        <v>0</v>
      </c>
      <c r="AU205" s="44">
        <v>0</v>
      </c>
      <c r="AV205" s="38">
        <v>8.8628926405408226</v>
      </c>
      <c r="AW205" s="194">
        <f t="shared" si="16"/>
        <v>8.8628926405408226</v>
      </c>
      <c r="AX205" s="71">
        <f t="shared" ref="AX205:AX268" si="19">+AW205-Z205</f>
        <v>-0.16243830631610123</v>
      </c>
    </row>
    <row r="206" spans="1:50" x14ac:dyDescent="0.25">
      <c r="A206">
        <f t="shared" si="17"/>
        <v>1</v>
      </c>
      <c r="B206" s="1" t="s">
        <v>442</v>
      </c>
      <c r="C206" s="1" t="s">
        <v>443</v>
      </c>
      <c r="D206" s="1">
        <v>115.10279800000001</v>
      </c>
      <c r="E206" s="2">
        <v>355.289451478866</v>
      </c>
      <c r="F206" s="2">
        <v>1.6901341215770245</v>
      </c>
      <c r="G206" s="2">
        <v>0</v>
      </c>
      <c r="H206" s="2">
        <v>0</v>
      </c>
      <c r="I206" s="2">
        <v>0</v>
      </c>
      <c r="J206" s="2">
        <v>8.3625000000000005E-2</v>
      </c>
      <c r="K206" s="2">
        <v>8.5470000000000008E-3</v>
      </c>
      <c r="L206" s="2">
        <v>7.8549999999999991E-3</v>
      </c>
      <c r="M206" s="2">
        <v>0</v>
      </c>
      <c r="N206" s="2">
        <v>8.9631947844444433</v>
      </c>
      <c r="O206" s="2">
        <v>0.53163349832184592</v>
      </c>
      <c r="P206" s="2">
        <v>0.35289750591996472</v>
      </c>
      <c r="Q206" s="2">
        <v>5.589874</v>
      </c>
      <c r="R206" s="2">
        <v>8.6388000000000006E-2</v>
      </c>
      <c r="S206" s="2">
        <v>0</v>
      </c>
      <c r="T206" s="2">
        <v>0</v>
      </c>
      <c r="U206" s="2">
        <v>0.48150999999999999</v>
      </c>
      <c r="V206" s="2">
        <v>44.116</v>
      </c>
      <c r="W206" s="2">
        <v>1.810557</v>
      </c>
      <c r="X206" s="2">
        <v>18.304555000000001</v>
      </c>
      <c r="Y206" s="3">
        <v>552.4190203891294</v>
      </c>
      <c r="Z206" s="227">
        <f t="shared" si="18"/>
        <v>489.99846538912936</v>
      </c>
      <c r="AA206" s="3"/>
      <c r="AB206" s="43">
        <v>116.74985912152732</v>
      </c>
      <c r="AC206" s="2">
        <v>300.61107722601702</v>
      </c>
      <c r="AD206" s="2">
        <v>2.366187770206988</v>
      </c>
      <c r="AE206" s="2">
        <v>0</v>
      </c>
      <c r="AF206" s="2">
        <v>0</v>
      </c>
      <c r="AG206" s="2">
        <v>0</v>
      </c>
      <c r="AH206" s="2">
        <v>5.5750000000000001E-2</v>
      </c>
      <c r="AI206" s="2">
        <v>0</v>
      </c>
      <c r="AJ206" s="2">
        <v>1.546292</v>
      </c>
      <c r="AK206" s="2">
        <v>10.263911735555556</v>
      </c>
      <c r="AL206" s="2">
        <v>0.52093794305270924</v>
      </c>
      <c r="AM206" s="2">
        <v>0.17353994033000172</v>
      </c>
      <c r="AN206" s="2">
        <v>5.0523280000000002</v>
      </c>
      <c r="AO206" s="2">
        <v>0</v>
      </c>
      <c r="AP206" s="2">
        <v>0</v>
      </c>
      <c r="AQ206" s="2">
        <v>0.52114499999999997</v>
      </c>
      <c r="AR206" s="53">
        <v>48.302999999999997</v>
      </c>
      <c r="AS206" s="2">
        <v>1.810557</v>
      </c>
      <c r="AT206" s="2">
        <v>37.637999999999998</v>
      </c>
      <c r="AU206" s="44">
        <v>0</v>
      </c>
      <c r="AV206" s="38">
        <v>525.61258573668954</v>
      </c>
      <c r="AW206" s="194">
        <f t="shared" si="16"/>
        <v>439.67158573668956</v>
      </c>
      <c r="AX206" s="71">
        <f t="shared" si="19"/>
        <v>-50.3268796524398</v>
      </c>
    </row>
    <row r="207" spans="1:50" x14ac:dyDescent="0.25">
      <c r="A207">
        <f t="shared" si="17"/>
        <v>0</v>
      </c>
      <c r="B207" s="1" t="s">
        <v>444</v>
      </c>
      <c r="C207" s="1" t="s">
        <v>445</v>
      </c>
      <c r="D207" s="1">
        <v>4.9770620000000001</v>
      </c>
      <c r="E207" s="2">
        <v>7.1600912909529999</v>
      </c>
      <c r="F207" s="2">
        <v>3.5283941682000643E-2</v>
      </c>
      <c r="G207" s="2">
        <v>-1.3299999999999999E-2</v>
      </c>
      <c r="H207" s="2">
        <v>0</v>
      </c>
      <c r="I207" s="2">
        <v>0</v>
      </c>
      <c r="J207" s="2">
        <v>0</v>
      </c>
      <c r="K207" s="2">
        <v>8.5470000000000008E-3</v>
      </c>
      <c r="L207" s="2">
        <v>7.8549999999999991E-3</v>
      </c>
      <c r="M207" s="2">
        <v>0</v>
      </c>
      <c r="N207" s="2">
        <v>0.86470508800000001</v>
      </c>
      <c r="O207" s="2">
        <v>1.1178323860093238E-2</v>
      </c>
      <c r="P207" s="2">
        <v>9.3900446681230834E-2</v>
      </c>
      <c r="Q207" s="2">
        <v>0.74610100000000001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3">
        <v>13.891424091176324</v>
      </c>
      <c r="Z207" s="227">
        <f t="shared" si="18"/>
        <v>13.891424091176324</v>
      </c>
      <c r="AA207" s="3"/>
      <c r="AB207" s="43">
        <v>4.9859765509793732</v>
      </c>
      <c r="AC207" s="2">
        <v>6.0387758831909997</v>
      </c>
      <c r="AD207" s="2">
        <v>4.9397518355000301E-2</v>
      </c>
      <c r="AE207" s="2">
        <v>-1.3299999999999999E-2</v>
      </c>
      <c r="AF207" s="2">
        <v>0</v>
      </c>
      <c r="AG207" s="2">
        <v>0</v>
      </c>
      <c r="AH207" s="2">
        <v>0</v>
      </c>
      <c r="AI207" s="2">
        <v>0</v>
      </c>
      <c r="AJ207" s="2">
        <v>5.8804000000000002E-2</v>
      </c>
      <c r="AK207" s="2">
        <v>1.261894215111111</v>
      </c>
      <c r="AL207" s="2">
        <v>1.0953435133104939E-2</v>
      </c>
      <c r="AM207" s="2">
        <v>3.140495879329188E-2</v>
      </c>
      <c r="AN207" s="2">
        <v>0.69299999999999995</v>
      </c>
      <c r="AO207" s="2">
        <v>0</v>
      </c>
      <c r="AP207" s="2">
        <v>0</v>
      </c>
      <c r="AQ207" s="2">
        <v>0</v>
      </c>
      <c r="AR207" s="53">
        <v>0</v>
      </c>
      <c r="AS207" s="2">
        <v>0</v>
      </c>
      <c r="AT207" s="2">
        <v>0</v>
      </c>
      <c r="AU207" s="44">
        <v>0</v>
      </c>
      <c r="AV207" s="38">
        <v>13.116906561562883</v>
      </c>
      <c r="AW207" s="194">
        <f t="shared" si="16"/>
        <v>13.116906561562883</v>
      </c>
      <c r="AX207" s="71">
        <f t="shared" si="19"/>
        <v>-0.77451752961344056</v>
      </c>
    </row>
    <row r="208" spans="1:50" x14ac:dyDescent="0.25">
      <c r="A208">
        <f t="shared" si="17"/>
        <v>0</v>
      </c>
      <c r="B208" s="1" t="s">
        <v>446</v>
      </c>
      <c r="C208" s="1" t="s">
        <v>447</v>
      </c>
      <c r="D208" s="1">
        <v>91.285150999999999</v>
      </c>
      <c r="E208" s="2">
        <v>96.122583627460003</v>
      </c>
      <c r="F208" s="2">
        <v>0.4558349358920008</v>
      </c>
      <c r="G208" s="2">
        <v>-5.2393000000000002E-2</v>
      </c>
      <c r="H208" s="2">
        <v>0</v>
      </c>
      <c r="I208" s="2">
        <v>3.2495000000000003E-2</v>
      </c>
      <c r="J208" s="2">
        <v>7.6784999999999992E-2</v>
      </c>
      <c r="K208" s="2">
        <v>8.5470000000000008E-3</v>
      </c>
      <c r="L208" s="2">
        <v>7.8549999999999991E-3</v>
      </c>
      <c r="M208" s="2">
        <v>0</v>
      </c>
      <c r="N208" s="2">
        <v>5.4026160966666668</v>
      </c>
      <c r="O208" s="2">
        <v>0.14338336735017645</v>
      </c>
      <c r="P208" s="2">
        <v>0.14526987176253744</v>
      </c>
      <c r="Q208" s="2">
        <v>1.7990740000000001</v>
      </c>
      <c r="R208" s="2">
        <v>0</v>
      </c>
      <c r="S208" s="2">
        <v>0</v>
      </c>
      <c r="T208" s="2">
        <v>0</v>
      </c>
      <c r="U208" s="2">
        <v>0.18022299999999999</v>
      </c>
      <c r="V208" s="2">
        <v>14.28</v>
      </c>
      <c r="W208" s="2">
        <v>1.1562889999999999</v>
      </c>
      <c r="X208" s="2">
        <v>7.3459240000000001</v>
      </c>
      <c r="Y208" s="3">
        <v>218.38963789913137</v>
      </c>
      <c r="Z208" s="227">
        <f t="shared" si="18"/>
        <v>196.76371389913137</v>
      </c>
      <c r="AA208" s="3"/>
      <c r="AB208" s="43">
        <v>92.017897152486157</v>
      </c>
      <c r="AC208" s="2">
        <v>82.543935983340987</v>
      </c>
      <c r="AD208" s="2">
        <v>0.63816891024700551</v>
      </c>
      <c r="AE208" s="2">
        <v>-5.2393000000000002E-2</v>
      </c>
      <c r="AF208" s="2">
        <v>0</v>
      </c>
      <c r="AG208" s="2">
        <v>3.2495000000000003E-2</v>
      </c>
      <c r="AH208" s="2">
        <v>5.1189999999999992E-2</v>
      </c>
      <c r="AI208" s="2">
        <v>0</v>
      </c>
      <c r="AJ208" s="2">
        <v>1.0516479999999999</v>
      </c>
      <c r="AK208" s="2">
        <v>6.024189327777778</v>
      </c>
      <c r="AL208" s="2">
        <v>0.14049873962259798</v>
      </c>
      <c r="AM208" s="2">
        <v>5.9295712516362752E-2</v>
      </c>
      <c r="AN208" s="2">
        <v>1.5831850000000001</v>
      </c>
      <c r="AO208" s="2">
        <v>0</v>
      </c>
      <c r="AP208" s="2">
        <v>0</v>
      </c>
      <c r="AQ208" s="2">
        <v>0.19017999999999999</v>
      </c>
      <c r="AR208" s="53">
        <v>14.28</v>
      </c>
      <c r="AS208" s="2">
        <v>1.1562889999999999</v>
      </c>
      <c r="AT208" s="2">
        <v>16.154</v>
      </c>
      <c r="AU208" s="44">
        <v>0</v>
      </c>
      <c r="AV208" s="38">
        <v>215.87057982599086</v>
      </c>
      <c r="AW208" s="194">
        <f t="shared" si="16"/>
        <v>185.43657982599086</v>
      </c>
      <c r="AX208" s="71">
        <f t="shared" si="19"/>
        <v>-11.327134073140513</v>
      </c>
    </row>
    <row r="209" spans="1:50" x14ac:dyDescent="0.25">
      <c r="A209">
        <f t="shared" si="17"/>
        <v>0</v>
      </c>
      <c r="B209" s="1" t="s">
        <v>448</v>
      </c>
      <c r="C209" s="1" t="s">
        <v>449</v>
      </c>
      <c r="D209" s="1">
        <v>3.1459848799999999</v>
      </c>
      <c r="E209" s="2">
        <v>2.6069623945570002</v>
      </c>
      <c r="F209" s="2">
        <v>1.2551916844000109E-2</v>
      </c>
      <c r="G209" s="2">
        <v>-3.6319999999999998E-2</v>
      </c>
      <c r="H209" s="2">
        <v>0</v>
      </c>
      <c r="I209" s="2">
        <v>0</v>
      </c>
      <c r="J209" s="2">
        <v>0</v>
      </c>
      <c r="K209" s="2">
        <v>8.5470000000000008E-3</v>
      </c>
      <c r="L209" s="2">
        <v>7.8549999999999991E-3</v>
      </c>
      <c r="M209" s="2">
        <v>0</v>
      </c>
      <c r="N209" s="2">
        <v>0.84688905777777768</v>
      </c>
      <c r="O209" s="2">
        <v>4.0186728128416335E-3</v>
      </c>
      <c r="P209" s="2">
        <v>5.9026877765358948E-2</v>
      </c>
      <c r="Q209" s="2">
        <v>0.20508100000000001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3">
        <v>6.8605967997569781</v>
      </c>
      <c r="Z209" s="227">
        <f t="shared" si="18"/>
        <v>6.8605967997569781</v>
      </c>
      <c r="AA209" s="3"/>
      <c r="AB209" s="43">
        <v>3.176347133959073</v>
      </c>
      <c r="AC209" s="2">
        <v>2.2246796695829998</v>
      </c>
      <c r="AD209" s="2">
        <v>1.7572683580999962E-2</v>
      </c>
      <c r="AE209" s="2">
        <v>-3.6319999999999998E-2</v>
      </c>
      <c r="AF209" s="2">
        <v>0</v>
      </c>
      <c r="AG209" s="2">
        <v>0</v>
      </c>
      <c r="AH209" s="2">
        <v>0</v>
      </c>
      <c r="AI209" s="2">
        <v>0</v>
      </c>
      <c r="AJ209" s="2">
        <v>3.4366000000000001E-2</v>
      </c>
      <c r="AK209" s="2">
        <v>0.85874705244444427</v>
      </c>
      <c r="AL209" s="2">
        <v>3.9378240000523691E-3</v>
      </c>
      <c r="AM209" s="2">
        <v>1.2650528570389973E-2</v>
      </c>
      <c r="AN209" s="2">
        <v>0.18361</v>
      </c>
      <c r="AO209" s="2">
        <v>0</v>
      </c>
      <c r="AP209" s="2">
        <v>0</v>
      </c>
      <c r="AQ209" s="2">
        <v>0</v>
      </c>
      <c r="AR209" s="53">
        <v>0</v>
      </c>
      <c r="AS209" s="2">
        <v>0</v>
      </c>
      <c r="AT209" s="2">
        <v>0</v>
      </c>
      <c r="AU209" s="44">
        <v>0</v>
      </c>
      <c r="AV209" s="38">
        <v>6.4755908921379604</v>
      </c>
      <c r="AW209" s="194">
        <f t="shared" si="16"/>
        <v>6.4755908921379604</v>
      </c>
      <c r="AX209" s="71">
        <f t="shared" si="19"/>
        <v>-0.38500590761901776</v>
      </c>
    </row>
    <row r="210" spans="1:50" x14ac:dyDescent="0.25">
      <c r="A210">
        <f t="shared" si="17"/>
        <v>0</v>
      </c>
      <c r="B210" s="1" t="s">
        <v>450</v>
      </c>
      <c r="C210" s="1" t="s">
        <v>451</v>
      </c>
      <c r="D210" s="1">
        <v>5.5345399999999998</v>
      </c>
      <c r="E210" s="2">
        <v>5.6575564590390002</v>
      </c>
      <c r="F210" s="2">
        <v>2.7478424482000059E-2</v>
      </c>
      <c r="G210" s="2">
        <v>-0.242341</v>
      </c>
      <c r="H210" s="2">
        <v>0</v>
      </c>
      <c r="I210" s="2">
        <v>0</v>
      </c>
      <c r="J210" s="2">
        <v>0</v>
      </c>
      <c r="K210" s="2">
        <v>8.5470000000000008E-3</v>
      </c>
      <c r="L210" s="2">
        <v>7.8549999999999991E-3</v>
      </c>
      <c r="M210" s="2">
        <v>0</v>
      </c>
      <c r="N210" s="2">
        <v>1.9986399031111108</v>
      </c>
      <c r="O210" s="2">
        <v>8.757418757273424E-3</v>
      </c>
      <c r="P210" s="2">
        <v>7.843338959659206E-2</v>
      </c>
      <c r="Q210" s="2">
        <v>0.61885800000000002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3">
        <v>13.698324594985975</v>
      </c>
      <c r="Z210" s="227">
        <f t="shared" si="18"/>
        <v>13.698324594985975</v>
      </c>
      <c r="AA210" s="3"/>
      <c r="AB210" s="43">
        <v>5.5693794055664707</v>
      </c>
      <c r="AC210" s="2">
        <v>4.8149155359230003</v>
      </c>
      <c r="AD210" s="2">
        <v>3.8469794273999984E-2</v>
      </c>
      <c r="AE210" s="2">
        <v>-0.242341</v>
      </c>
      <c r="AF210" s="2">
        <v>0</v>
      </c>
      <c r="AG210" s="2">
        <v>0</v>
      </c>
      <c r="AH210" s="2">
        <v>0</v>
      </c>
      <c r="AI210" s="2">
        <v>0</v>
      </c>
      <c r="AJ210" s="2">
        <v>6.0982000000000001E-2</v>
      </c>
      <c r="AK210" s="2">
        <v>2.4957030159999998</v>
      </c>
      <c r="AL210" s="2">
        <v>8.5812344938117433E-3</v>
      </c>
      <c r="AM210" s="2">
        <v>2.2929350572923626E-2</v>
      </c>
      <c r="AN210" s="2">
        <v>0.54459500000000005</v>
      </c>
      <c r="AO210" s="2">
        <v>0</v>
      </c>
      <c r="AP210" s="2">
        <v>0</v>
      </c>
      <c r="AQ210" s="2">
        <v>0</v>
      </c>
      <c r="AR210" s="53">
        <v>0</v>
      </c>
      <c r="AS210" s="2">
        <v>0</v>
      </c>
      <c r="AT210" s="2">
        <v>0</v>
      </c>
      <c r="AU210" s="44">
        <v>0</v>
      </c>
      <c r="AV210" s="38">
        <v>13.313214336830207</v>
      </c>
      <c r="AW210" s="194">
        <f t="shared" si="16"/>
        <v>13.313214336830207</v>
      </c>
      <c r="AX210" s="71">
        <f t="shared" si="19"/>
        <v>-0.38511025815576794</v>
      </c>
    </row>
    <row r="211" spans="1:50" x14ac:dyDescent="0.25">
      <c r="A211">
        <f t="shared" si="17"/>
        <v>0</v>
      </c>
      <c r="B211" s="1" t="s">
        <v>452</v>
      </c>
      <c r="C211" s="1" t="s">
        <v>453</v>
      </c>
      <c r="D211" s="1">
        <v>23.430405</v>
      </c>
      <c r="E211" s="2">
        <v>40.635607234584</v>
      </c>
      <c r="F211" s="2">
        <v>0.19037326561199874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1.2216885622407023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3">
        <v>65.478074062436704</v>
      </c>
      <c r="Z211" s="227">
        <f t="shared" si="18"/>
        <v>65.478074062436704</v>
      </c>
      <c r="AA211" s="3"/>
      <c r="AB211" s="43">
        <v>23.467253869967681</v>
      </c>
      <c r="AC211" s="2">
        <v>37.004421253762999</v>
      </c>
      <c r="AD211" s="2">
        <v>0.26652257185700162</v>
      </c>
      <c r="AE211" s="2">
        <v>0</v>
      </c>
      <c r="AF211" s="2">
        <v>0</v>
      </c>
      <c r="AG211" s="2">
        <v>0</v>
      </c>
      <c r="AH211" s="2">
        <v>0</v>
      </c>
      <c r="AI211" s="2">
        <v>1.1494925144157306</v>
      </c>
      <c r="AJ211" s="2">
        <v>0.29810199999999998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53">
        <v>0</v>
      </c>
      <c r="AS211" s="2">
        <v>0</v>
      </c>
      <c r="AT211" s="2">
        <v>0</v>
      </c>
      <c r="AU211" s="44">
        <v>0</v>
      </c>
      <c r="AV211" s="38">
        <v>62.185792210003413</v>
      </c>
      <c r="AW211" s="194">
        <f t="shared" si="16"/>
        <v>62.185792210003413</v>
      </c>
      <c r="AX211" s="71">
        <f t="shared" si="19"/>
        <v>-3.2922818524332911</v>
      </c>
    </row>
    <row r="212" spans="1:50" x14ac:dyDescent="0.25">
      <c r="A212">
        <f t="shared" si="17"/>
        <v>0</v>
      </c>
      <c r="B212" s="1" t="s">
        <v>454</v>
      </c>
      <c r="C212" s="1" t="s">
        <v>455</v>
      </c>
      <c r="D212" s="1">
        <v>75.342521000000005</v>
      </c>
      <c r="E212" s="2">
        <v>73.055269242714004</v>
      </c>
      <c r="F212" s="2">
        <v>0.33998629539701342</v>
      </c>
      <c r="G212" s="2">
        <v>0</v>
      </c>
      <c r="H212" s="2">
        <v>0</v>
      </c>
      <c r="I212" s="2">
        <v>0</v>
      </c>
      <c r="J212" s="2">
        <v>6.121299999999999E-2</v>
      </c>
      <c r="K212" s="2">
        <v>8.5470000000000008E-3</v>
      </c>
      <c r="L212" s="2">
        <v>7.8549999999999991E-3</v>
      </c>
      <c r="M212" s="2">
        <v>0</v>
      </c>
      <c r="N212" s="2">
        <v>3.0909052344444441</v>
      </c>
      <c r="O212" s="2">
        <v>0.10809609466876308</v>
      </c>
      <c r="P212" s="2">
        <v>0.10558413547366581</v>
      </c>
      <c r="Q212" s="2">
        <v>1.2306379999999999</v>
      </c>
      <c r="R212" s="2">
        <v>0</v>
      </c>
      <c r="S212" s="2">
        <v>0</v>
      </c>
      <c r="T212" s="2">
        <v>0</v>
      </c>
      <c r="U212" s="2">
        <v>0.135078</v>
      </c>
      <c r="V212" s="2">
        <v>9.2360000000000007</v>
      </c>
      <c r="W212" s="2">
        <v>0.86463999999999996</v>
      </c>
      <c r="X212" s="2">
        <v>5.3015860000000004</v>
      </c>
      <c r="Y212" s="3">
        <v>168.88791900269786</v>
      </c>
      <c r="Z212" s="227">
        <f t="shared" si="18"/>
        <v>154.35033300269788</v>
      </c>
      <c r="AA212" s="3"/>
      <c r="AB212" s="43">
        <v>76.148186765845139</v>
      </c>
      <c r="AC212" s="2">
        <v>63.063660102218002</v>
      </c>
      <c r="AD212" s="2">
        <v>0.47598081355600058</v>
      </c>
      <c r="AE212" s="2">
        <v>0</v>
      </c>
      <c r="AF212" s="2">
        <v>0</v>
      </c>
      <c r="AG212" s="2">
        <v>0</v>
      </c>
      <c r="AH212" s="2">
        <v>4.0808666666666653E-2</v>
      </c>
      <c r="AI212" s="2">
        <v>0</v>
      </c>
      <c r="AJ212" s="2">
        <v>0.86134100000000002</v>
      </c>
      <c r="AK212" s="2">
        <v>3.683723952222222</v>
      </c>
      <c r="AL212" s="2">
        <v>0.10592138641851724</v>
      </c>
      <c r="AM212" s="2">
        <v>3.815168138974652E-2</v>
      </c>
      <c r="AN212" s="2">
        <v>1.0732930000000001</v>
      </c>
      <c r="AO212" s="2">
        <v>0</v>
      </c>
      <c r="AP212" s="2">
        <v>0</v>
      </c>
      <c r="AQ212" s="2">
        <v>0.10075199999999999</v>
      </c>
      <c r="AR212" s="53">
        <v>9.2360000000000007</v>
      </c>
      <c r="AS212" s="2">
        <v>0.86463999999999996</v>
      </c>
      <c r="AT212" s="2">
        <v>11.254</v>
      </c>
      <c r="AU212" s="44">
        <v>0</v>
      </c>
      <c r="AV212" s="38">
        <v>166.94645936831625</v>
      </c>
      <c r="AW212" s="194">
        <f t="shared" si="16"/>
        <v>146.45645936831627</v>
      </c>
      <c r="AX212" s="71">
        <f t="shared" si="19"/>
        <v>-7.8938736343816061</v>
      </c>
    </row>
    <row r="213" spans="1:50" x14ac:dyDescent="0.25">
      <c r="A213">
        <f t="shared" si="17"/>
        <v>0</v>
      </c>
      <c r="B213" s="1" t="s">
        <v>456</v>
      </c>
      <c r="C213" s="1" t="s">
        <v>457</v>
      </c>
      <c r="D213" s="1">
        <v>4.9173299999999998</v>
      </c>
      <c r="E213" s="2">
        <v>4.352617321816</v>
      </c>
      <c r="F213" s="2">
        <v>2.0923243216999808E-2</v>
      </c>
      <c r="G213" s="2">
        <v>-9.9460000000000007E-2</v>
      </c>
      <c r="H213" s="2">
        <v>0</v>
      </c>
      <c r="I213" s="2">
        <v>0</v>
      </c>
      <c r="J213" s="2">
        <v>0</v>
      </c>
      <c r="K213" s="2">
        <v>8.5470000000000008E-3</v>
      </c>
      <c r="L213" s="2">
        <v>7.8549999999999991E-3</v>
      </c>
      <c r="M213" s="2">
        <v>0</v>
      </c>
      <c r="N213" s="2">
        <v>1.2747170977777778</v>
      </c>
      <c r="O213" s="2">
        <v>6.7208309139084842E-3</v>
      </c>
      <c r="P213" s="2">
        <v>6.7846640380843509E-2</v>
      </c>
      <c r="Q213" s="2">
        <v>0.39114199999999999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3">
        <v>10.948239134105528</v>
      </c>
      <c r="Z213" s="227">
        <f t="shared" si="18"/>
        <v>10.948239134105528</v>
      </c>
      <c r="AA213" s="3"/>
      <c r="AB213" s="43">
        <v>4.9836356258448395</v>
      </c>
      <c r="AC213" s="2">
        <v>3.7134784168079999</v>
      </c>
      <c r="AD213" s="2">
        <v>2.929254050300014E-2</v>
      </c>
      <c r="AE213" s="2">
        <v>-9.9460000000000007E-2</v>
      </c>
      <c r="AF213" s="2">
        <v>0</v>
      </c>
      <c r="AG213" s="2">
        <v>0</v>
      </c>
      <c r="AH213" s="2">
        <v>0</v>
      </c>
      <c r="AI213" s="2">
        <v>0</v>
      </c>
      <c r="AJ213" s="2">
        <v>5.4901999999999999E-2</v>
      </c>
      <c r="AK213" s="2">
        <v>1.6127246746666666</v>
      </c>
      <c r="AL213" s="2">
        <v>6.5856193090695564E-3</v>
      </c>
      <c r="AM213" s="2">
        <v>1.717311462632886E-2</v>
      </c>
      <c r="AN213" s="2">
        <v>0.346549</v>
      </c>
      <c r="AO213" s="2">
        <v>0</v>
      </c>
      <c r="AP213" s="2">
        <v>0</v>
      </c>
      <c r="AQ213" s="2">
        <v>0</v>
      </c>
      <c r="AR213" s="53">
        <v>0</v>
      </c>
      <c r="AS213" s="2">
        <v>0</v>
      </c>
      <c r="AT213" s="2">
        <v>0</v>
      </c>
      <c r="AU213" s="44">
        <v>0</v>
      </c>
      <c r="AV213" s="38">
        <v>10.664880991757904</v>
      </c>
      <c r="AW213" s="194">
        <f t="shared" si="16"/>
        <v>10.664880991757904</v>
      </c>
      <c r="AX213" s="71">
        <f t="shared" si="19"/>
        <v>-0.28335814234762324</v>
      </c>
    </row>
    <row r="214" spans="1:50" x14ac:dyDescent="0.25">
      <c r="A214">
        <f t="shared" si="17"/>
        <v>0</v>
      </c>
      <c r="B214" s="1" t="s">
        <v>458</v>
      </c>
      <c r="C214" s="1" t="s">
        <v>459</v>
      </c>
      <c r="D214" s="1">
        <v>5.2687730000000004</v>
      </c>
      <c r="E214" s="2">
        <v>4.4120624462569999</v>
      </c>
      <c r="F214" s="2">
        <v>2.1501112122999506E-2</v>
      </c>
      <c r="G214" s="2">
        <v>-0.156059</v>
      </c>
      <c r="H214" s="2">
        <v>0</v>
      </c>
      <c r="I214" s="2">
        <v>0</v>
      </c>
      <c r="J214" s="2">
        <v>0</v>
      </c>
      <c r="K214" s="2">
        <v>8.5470000000000008E-3</v>
      </c>
      <c r="L214" s="2">
        <v>7.8549999999999991E-3</v>
      </c>
      <c r="M214" s="2">
        <v>0</v>
      </c>
      <c r="N214" s="2">
        <v>1.7144783795555556</v>
      </c>
      <c r="O214" s="2">
        <v>6.8944498186004144E-3</v>
      </c>
      <c r="P214" s="2">
        <v>6.5117911596685812E-2</v>
      </c>
      <c r="Q214" s="2">
        <v>0.33840799999999999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3">
        <v>11.687578299350838</v>
      </c>
      <c r="Z214" s="227">
        <f t="shared" si="18"/>
        <v>11.687578299350838</v>
      </c>
      <c r="AA214" s="3"/>
      <c r="AB214" s="43">
        <v>5.3295177903493247</v>
      </c>
      <c r="AC214" s="2">
        <v>3.753155564044</v>
      </c>
      <c r="AD214" s="2">
        <v>3.0101556971000042E-2</v>
      </c>
      <c r="AE214" s="2">
        <v>-0.156059</v>
      </c>
      <c r="AF214" s="2">
        <v>0</v>
      </c>
      <c r="AG214" s="2">
        <v>0</v>
      </c>
      <c r="AH214" s="2">
        <v>0</v>
      </c>
      <c r="AI214" s="2">
        <v>0</v>
      </c>
      <c r="AJ214" s="2">
        <v>5.8001999999999998E-2</v>
      </c>
      <c r="AK214" s="2">
        <v>2.2206404044444445</v>
      </c>
      <c r="AL214" s="2">
        <v>6.7557452988177115E-3</v>
      </c>
      <c r="AM214" s="2">
        <v>1.5490973440407117E-2</v>
      </c>
      <c r="AN214" s="2">
        <v>0.31453999999999999</v>
      </c>
      <c r="AO214" s="2">
        <v>0</v>
      </c>
      <c r="AP214" s="2">
        <v>0</v>
      </c>
      <c r="AQ214" s="2">
        <v>0</v>
      </c>
      <c r="AR214" s="53">
        <v>0</v>
      </c>
      <c r="AS214" s="2">
        <v>0</v>
      </c>
      <c r="AT214" s="2">
        <v>0</v>
      </c>
      <c r="AU214" s="44">
        <v>0</v>
      </c>
      <c r="AV214" s="38">
        <v>11.572145034547992</v>
      </c>
      <c r="AW214" s="194">
        <f t="shared" si="16"/>
        <v>11.572145034547992</v>
      </c>
      <c r="AX214" s="71">
        <f t="shared" si="19"/>
        <v>-0.11543326480284577</v>
      </c>
    </row>
    <row r="215" spans="1:50" x14ac:dyDescent="0.25">
      <c r="A215">
        <f t="shared" si="17"/>
        <v>0</v>
      </c>
      <c r="B215" s="1" t="s">
        <v>460</v>
      </c>
      <c r="C215" s="1" t="s">
        <v>461</v>
      </c>
      <c r="D215" s="1">
        <v>8.4167620000000003</v>
      </c>
      <c r="E215" s="2">
        <v>4.2389016580579995</v>
      </c>
      <c r="F215" s="2">
        <v>2.0253845633000134E-2</v>
      </c>
      <c r="G215" s="2">
        <v>-0.209233</v>
      </c>
      <c r="H215" s="2">
        <v>0</v>
      </c>
      <c r="I215" s="2">
        <v>0</v>
      </c>
      <c r="J215" s="2">
        <v>0</v>
      </c>
      <c r="K215" s="2">
        <v>8.5470000000000008E-3</v>
      </c>
      <c r="L215" s="2">
        <v>7.8549999999999991E-3</v>
      </c>
      <c r="M215" s="2">
        <v>0</v>
      </c>
      <c r="N215" s="2">
        <v>2.4950715786666664</v>
      </c>
      <c r="O215" s="2">
        <v>6.4906779105202411E-3</v>
      </c>
      <c r="P215" s="2">
        <v>7.1001795088821221E-2</v>
      </c>
      <c r="Q215" s="2">
        <v>0.489319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3">
        <v>15.544969555357007</v>
      </c>
      <c r="Z215" s="227">
        <f t="shared" si="18"/>
        <v>15.544969555357007</v>
      </c>
      <c r="AA215" s="3"/>
      <c r="AB215" s="43">
        <v>8.4926663974236387</v>
      </c>
      <c r="AC215" s="2">
        <v>3.614295906223</v>
      </c>
      <c r="AD215" s="2">
        <v>2.8355383886999916E-2</v>
      </c>
      <c r="AE215" s="2">
        <v>-0.209233</v>
      </c>
      <c r="AF215" s="2">
        <v>0</v>
      </c>
      <c r="AG215" s="2">
        <v>0</v>
      </c>
      <c r="AH215" s="2">
        <v>0</v>
      </c>
      <c r="AI215" s="2">
        <v>0</v>
      </c>
      <c r="AJ215" s="2">
        <v>8.9749999999999996E-2</v>
      </c>
      <c r="AK215" s="2">
        <v>3.2563491999999998</v>
      </c>
      <c r="AL215" s="2">
        <v>6.3600965898448717E-3</v>
      </c>
      <c r="AM215" s="2">
        <v>1.8868538648226234E-2</v>
      </c>
      <c r="AN215" s="2">
        <v>0.43764599999999998</v>
      </c>
      <c r="AO215" s="2">
        <v>0</v>
      </c>
      <c r="AP215" s="2">
        <v>0</v>
      </c>
      <c r="AQ215" s="2">
        <v>0</v>
      </c>
      <c r="AR215" s="53">
        <v>0</v>
      </c>
      <c r="AS215" s="2">
        <v>0</v>
      </c>
      <c r="AT215" s="2">
        <v>0</v>
      </c>
      <c r="AU215" s="44">
        <v>0</v>
      </c>
      <c r="AV215" s="38">
        <v>15.735058522771709</v>
      </c>
      <c r="AW215" s="194">
        <f t="shared" si="16"/>
        <v>15.735058522771709</v>
      </c>
      <c r="AX215" s="71">
        <f t="shared" si="19"/>
        <v>0.19008896741470238</v>
      </c>
    </row>
    <row r="216" spans="1:50" x14ac:dyDescent="0.25">
      <c r="A216">
        <f t="shared" si="17"/>
        <v>0</v>
      </c>
      <c r="B216" s="1" t="s">
        <v>462</v>
      </c>
      <c r="C216" s="1" t="s">
        <v>463</v>
      </c>
      <c r="D216" s="1">
        <v>40.987050000000004</v>
      </c>
      <c r="E216" s="2">
        <v>91.227218868443003</v>
      </c>
      <c r="F216" s="2">
        <v>0.43507075856299698</v>
      </c>
      <c r="G216" s="2">
        <v>-3.4559999999999999E-3</v>
      </c>
      <c r="H216" s="2">
        <v>0</v>
      </c>
      <c r="I216" s="2">
        <v>0</v>
      </c>
      <c r="J216" s="2">
        <v>2.2196000000000007E-2</v>
      </c>
      <c r="K216" s="2">
        <v>8.5470000000000008E-3</v>
      </c>
      <c r="L216" s="2">
        <v>7.8549999999999991E-3</v>
      </c>
      <c r="M216" s="2">
        <v>0</v>
      </c>
      <c r="N216" s="2">
        <v>1.54481749</v>
      </c>
      <c r="O216" s="2">
        <v>0.13685197313019778</v>
      </c>
      <c r="P216" s="2">
        <v>0.13847299243292219</v>
      </c>
      <c r="Q216" s="2">
        <v>1.5272920000000001</v>
      </c>
      <c r="R216" s="2">
        <v>0</v>
      </c>
      <c r="S216" s="2">
        <v>0</v>
      </c>
      <c r="T216" s="2">
        <v>0</v>
      </c>
      <c r="U216" s="2">
        <v>0.13689000000000001</v>
      </c>
      <c r="V216" s="2">
        <v>16.378</v>
      </c>
      <c r="W216" s="2">
        <v>0.67723</v>
      </c>
      <c r="X216" s="2">
        <v>5.1386370000000001</v>
      </c>
      <c r="Y216" s="3">
        <v>158.36267308256916</v>
      </c>
      <c r="Z216" s="227">
        <f t="shared" si="18"/>
        <v>136.84603608256919</v>
      </c>
      <c r="AA216" s="3"/>
      <c r="AB216" s="43">
        <v>40.817042112247556</v>
      </c>
      <c r="AC216" s="2">
        <v>76.666095467577989</v>
      </c>
      <c r="AD216" s="2">
        <v>0.60909906198799613</v>
      </c>
      <c r="AE216" s="2">
        <v>-3.4559999999999999E-3</v>
      </c>
      <c r="AF216" s="2">
        <v>0</v>
      </c>
      <c r="AG216" s="2">
        <v>0</v>
      </c>
      <c r="AH216" s="2">
        <v>1.4797333333333338E-2</v>
      </c>
      <c r="AI216" s="2">
        <v>0</v>
      </c>
      <c r="AJ216" s="2">
        <v>0.52793500000000004</v>
      </c>
      <c r="AK216" s="2">
        <v>2.0037137100000004</v>
      </c>
      <c r="AL216" s="2">
        <v>0.13409874586569173</v>
      </c>
      <c r="AM216" s="2">
        <v>5.5973646506827512E-2</v>
      </c>
      <c r="AN216" s="2">
        <v>1.397025</v>
      </c>
      <c r="AO216" s="2">
        <v>0</v>
      </c>
      <c r="AP216" s="2">
        <v>0</v>
      </c>
      <c r="AQ216" s="2">
        <v>0.102104</v>
      </c>
      <c r="AR216" s="53">
        <v>16.378</v>
      </c>
      <c r="AS216" s="2">
        <v>0.67723</v>
      </c>
      <c r="AT216" s="2">
        <v>10.428000000000001</v>
      </c>
      <c r="AU216" s="44">
        <v>0</v>
      </c>
      <c r="AV216" s="38">
        <v>149.80765807751939</v>
      </c>
      <c r="AW216" s="194">
        <f t="shared" si="16"/>
        <v>123.00165807751939</v>
      </c>
      <c r="AX216" s="71">
        <f t="shared" si="19"/>
        <v>-13.844378005049791</v>
      </c>
    </row>
    <row r="217" spans="1:50" x14ac:dyDescent="0.25">
      <c r="A217">
        <f t="shared" si="17"/>
        <v>0</v>
      </c>
      <c r="B217" s="1" t="s">
        <v>464</v>
      </c>
      <c r="C217" s="1" t="s">
        <v>465</v>
      </c>
      <c r="D217" s="1">
        <v>86.789028999999999</v>
      </c>
      <c r="E217" s="2">
        <v>93.162554154741002</v>
      </c>
      <c r="F217" s="2">
        <v>0.43935219420701266</v>
      </c>
      <c r="G217" s="2">
        <v>-0.67694699999999997</v>
      </c>
      <c r="H217" s="2">
        <v>0</v>
      </c>
      <c r="I217" s="2">
        <v>0</v>
      </c>
      <c r="J217" s="2">
        <v>3.7000000000000005E-2</v>
      </c>
      <c r="K217" s="2">
        <v>8.5470000000000008E-3</v>
      </c>
      <c r="L217" s="2">
        <v>7.8549999999999991E-3</v>
      </c>
      <c r="M217" s="2">
        <v>0</v>
      </c>
      <c r="N217" s="2">
        <v>8.6464899399999986</v>
      </c>
      <c r="O217" s="2">
        <v>0.13819870329804063</v>
      </c>
      <c r="P217" s="2">
        <v>0.13559142799133872</v>
      </c>
      <c r="Q217" s="2">
        <v>1.7304250000000001</v>
      </c>
      <c r="R217" s="2">
        <v>0</v>
      </c>
      <c r="S217" s="2">
        <v>0</v>
      </c>
      <c r="T217" s="2">
        <v>0</v>
      </c>
      <c r="U217" s="2">
        <v>0.16400600000000001</v>
      </c>
      <c r="V217" s="2">
        <v>8.7880000000000003</v>
      </c>
      <c r="W217" s="2">
        <v>0.95343999999999995</v>
      </c>
      <c r="X217" s="2">
        <v>6.385033</v>
      </c>
      <c r="Y217" s="3">
        <v>206.70857442023737</v>
      </c>
      <c r="Z217" s="227">
        <f t="shared" si="18"/>
        <v>191.53554142023737</v>
      </c>
      <c r="AA217" s="3"/>
      <c r="AB217" s="43">
        <v>87.799135077091165</v>
      </c>
      <c r="AC217" s="2">
        <v>79.136624750386005</v>
      </c>
      <c r="AD217" s="2">
        <v>0.61509307189000395</v>
      </c>
      <c r="AE217" s="2">
        <v>-0.67694699999999997</v>
      </c>
      <c r="AF217" s="2">
        <v>0</v>
      </c>
      <c r="AG217" s="2">
        <v>0</v>
      </c>
      <c r="AH217" s="2">
        <v>2.466666666666667E-2</v>
      </c>
      <c r="AI217" s="2">
        <v>0</v>
      </c>
      <c r="AJ217" s="2">
        <v>0.98514800000000002</v>
      </c>
      <c r="AK217" s="2">
        <v>10.613388006666666</v>
      </c>
      <c r="AL217" s="2">
        <v>0.13541838212957963</v>
      </c>
      <c r="AM217" s="2">
        <v>5.4569819319226942E-2</v>
      </c>
      <c r="AN217" s="2">
        <v>1.5081020000000001</v>
      </c>
      <c r="AO217" s="2">
        <v>0</v>
      </c>
      <c r="AP217" s="2">
        <v>0</v>
      </c>
      <c r="AQ217" s="2">
        <v>0.22869300000000001</v>
      </c>
      <c r="AR217" s="53">
        <v>8.7880000000000003</v>
      </c>
      <c r="AS217" s="2">
        <v>0.95343999999999995</v>
      </c>
      <c r="AT217" s="2">
        <v>13.448</v>
      </c>
      <c r="AU217" s="44">
        <v>0</v>
      </c>
      <c r="AV217" s="38">
        <v>203.61333177414934</v>
      </c>
      <c r="AW217" s="194">
        <f t="shared" si="16"/>
        <v>181.37733177414933</v>
      </c>
      <c r="AX217" s="71">
        <f t="shared" si="19"/>
        <v>-10.158209646088039</v>
      </c>
    </row>
    <row r="218" spans="1:50" x14ac:dyDescent="0.25">
      <c r="A218">
        <f t="shared" si="17"/>
        <v>0</v>
      </c>
      <c r="B218" s="1" t="s">
        <v>466</v>
      </c>
      <c r="C218" s="1" t="s">
        <v>467</v>
      </c>
      <c r="D218" s="1">
        <v>6.0832240000000004</v>
      </c>
      <c r="E218" s="2">
        <v>2.4420806071429997</v>
      </c>
      <c r="F218" s="2">
        <v>1.2160310446000192E-2</v>
      </c>
      <c r="G218" s="2">
        <v>-9.384E-3</v>
      </c>
      <c r="H218" s="2">
        <v>0</v>
      </c>
      <c r="I218" s="2">
        <v>0</v>
      </c>
      <c r="J218" s="2">
        <v>0</v>
      </c>
      <c r="K218" s="2">
        <v>8.5470000000000008E-3</v>
      </c>
      <c r="L218" s="2">
        <v>7.8549999999999991E-3</v>
      </c>
      <c r="M218" s="2">
        <v>0</v>
      </c>
      <c r="N218" s="2">
        <v>0.95175537866666682</v>
      </c>
      <c r="O218" s="2">
        <v>3.8250386761268297E-3</v>
      </c>
      <c r="P218" s="2">
        <v>6.1845925362559631E-2</v>
      </c>
      <c r="Q218" s="2">
        <v>0.34246100000000002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3">
        <v>9.9043702602943515</v>
      </c>
      <c r="Z218" s="227">
        <f t="shared" si="18"/>
        <v>9.9043702602943515</v>
      </c>
      <c r="AA218" s="3"/>
      <c r="AB218" s="43">
        <v>6.11545276328689</v>
      </c>
      <c r="AC218" s="2">
        <v>2.070392060179</v>
      </c>
      <c r="AD218" s="2">
        <v>1.7024434623999985E-2</v>
      </c>
      <c r="AE218" s="2">
        <v>-9.384E-3</v>
      </c>
      <c r="AF218" s="2">
        <v>0</v>
      </c>
      <c r="AG218" s="2">
        <v>0</v>
      </c>
      <c r="AH218" s="2">
        <v>0</v>
      </c>
      <c r="AI218" s="2">
        <v>0</v>
      </c>
      <c r="AJ218" s="2">
        <v>6.5434999999999993E-2</v>
      </c>
      <c r="AK218" s="2">
        <v>1.0850125182222223</v>
      </c>
      <c r="AL218" s="2">
        <v>3.7480854504624594E-3</v>
      </c>
      <c r="AM218" s="2">
        <v>1.4106823586365018E-2</v>
      </c>
      <c r="AN218" s="2">
        <v>0.30490499999999998</v>
      </c>
      <c r="AO218" s="2">
        <v>0</v>
      </c>
      <c r="AP218" s="2">
        <v>0</v>
      </c>
      <c r="AQ218" s="2">
        <v>0</v>
      </c>
      <c r="AR218" s="53">
        <v>0</v>
      </c>
      <c r="AS218" s="2">
        <v>0</v>
      </c>
      <c r="AT218" s="2">
        <v>0</v>
      </c>
      <c r="AU218" s="44">
        <v>0</v>
      </c>
      <c r="AV218" s="38">
        <v>9.6666926853489397</v>
      </c>
      <c r="AW218" s="194">
        <f t="shared" si="16"/>
        <v>9.6666926853489397</v>
      </c>
      <c r="AX218" s="71">
        <f t="shared" si="19"/>
        <v>-0.23767757494541186</v>
      </c>
    </row>
    <row r="219" spans="1:50" x14ac:dyDescent="0.25">
      <c r="A219">
        <f t="shared" si="17"/>
        <v>0</v>
      </c>
      <c r="B219" s="1" t="s">
        <v>468</v>
      </c>
      <c r="C219" s="1" t="s">
        <v>469</v>
      </c>
      <c r="D219" s="1">
        <v>10.68221</v>
      </c>
      <c r="E219" s="2">
        <v>7.7849069383380005</v>
      </c>
      <c r="F219" s="2">
        <v>3.7792890349000692E-2</v>
      </c>
      <c r="G219" s="2">
        <v>-0.39223999999999998</v>
      </c>
      <c r="H219" s="2">
        <v>0</v>
      </c>
      <c r="I219" s="2">
        <v>0</v>
      </c>
      <c r="J219" s="2">
        <v>0</v>
      </c>
      <c r="K219" s="2">
        <v>8.5470000000000008E-3</v>
      </c>
      <c r="L219" s="2">
        <v>7.8549999999999991E-3</v>
      </c>
      <c r="M219" s="2">
        <v>0</v>
      </c>
      <c r="N219" s="2">
        <v>1.5724560053333332</v>
      </c>
      <c r="O219" s="2">
        <v>1.2045213545595044E-2</v>
      </c>
      <c r="P219" s="2">
        <v>8.3368423460380925E-2</v>
      </c>
      <c r="Q219" s="2">
        <v>0.69992399999999999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3">
        <v>20.496865471026307</v>
      </c>
      <c r="Z219" s="227">
        <f t="shared" si="18"/>
        <v>20.496865471026307</v>
      </c>
      <c r="AA219" s="3"/>
      <c r="AB219" s="43">
        <v>10.748128889656055</v>
      </c>
      <c r="AC219" s="2">
        <v>6.5924763787599998</v>
      </c>
      <c r="AD219" s="2">
        <v>5.2910046489000322E-2</v>
      </c>
      <c r="AE219" s="2">
        <v>-0.39223999999999998</v>
      </c>
      <c r="AF219" s="2">
        <v>0</v>
      </c>
      <c r="AG219" s="2">
        <v>0</v>
      </c>
      <c r="AH219" s="2">
        <v>0</v>
      </c>
      <c r="AI219" s="2">
        <v>0</v>
      </c>
      <c r="AJ219" s="2">
        <v>0.11693099999999999</v>
      </c>
      <c r="AK219" s="2">
        <v>1.9229903448888888</v>
      </c>
      <c r="AL219" s="2">
        <v>1.1802884483163632E-2</v>
      </c>
      <c r="AM219" s="2">
        <v>2.4978921048840357E-2</v>
      </c>
      <c r="AN219" s="2">
        <v>0.62367399999999995</v>
      </c>
      <c r="AO219" s="2">
        <v>0</v>
      </c>
      <c r="AP219" s="2">
        <v>0</v>
      </c>
      <c r="AQ219" s="2">
        <v>0</v>
      </c>
      <c r="AR219" s="53">
        <v>0</v>
      </c>
      <c r="AS219" s="2">
        <v>0</v>
      </c>
      <c r="AT219" s="2">
        <v>0</v>
      </c>
      <c r="AU219" s="44">
        <v>0</v>
      </c>
      <c r="AV219" s="38">
        <v>19.701652465325949</v>
      </c>
      <c r="AW219" s="194">
        <f t="shared" si="16"/>
        <v>19.701652465325949</v>
      </c>
      <c r="AX219" s="71">
        <f t="shared" si="19"/>
        <v>-0.79521300570035791</v>
      </c>
    </row>
    <row r="220" spans="1:50" x14ac:dyDescent="0.25">
      <c r="A220">
        <f t="shared" si="17"/>
        <v>0</v>
      </c>
      <c r="B220" s="1" t="s">
        <v>470</v>
      </c>
      <c r="C220" s="1" t="s">
        <v>471</v>
      </c>
      <c r="D220" s="1">
        <v>5.823798</v>
      </c>
      <c r="E220" s="2">
        <v>7.0696445889569999</v>
      </c>
      <c r="F220" s="2">
        <v>3.477069046400022E-2</v>
      </c>
      <c r="G220" s="2">
        <v>-0.28089700000000001</v>
      </c>
      <c r="H220" s="2">
        <v>0</v>
      </c>
      <c r="I220" s="2">
        <v>0</v>
      </c>
      <c r="J220" s="2">
        <v>0</v>
      </c>
      <c r="K220" s="2">
        <v>8.5470000000000008E-3</v>
      </c>
      <c r="L220" s="2">
        <v>7.8549999999999991E-3</v>
      </c>
      <c r="M220" s="2">
        <v>0</v>
      </c>
      <c r="N220" s="2">
        <v>1.5585303635555556</v>
      </c>
      <c r="O220" s="2">
        <v>1.1026469380739026E-2</v>
      </c>
      <c r="P220" s="2">
        <v>8.1190126005976429E-2</v>
      </c>
      <c r="Q220" s="2">
        <v>0.57313199999999997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3">
        <v>14.887597238363272</v>
      </c>
      <c r="Z220" s="227">
        <f t="shared" si="18"/>
        <v>14.887597238363272</v>
      </c>
      <c r="AA220" s="3"/>
      <c r="AB220" s="43">
        <v>5.8746211238422328</v>
      </c>
      <c r="AC220" s="2">
        <v>5.9616221202780002</v>
      </c>
      <c r="AD220" s="2">
        <v>4.8678966651000084E-2</v>
      </c>
      <c r="AE220" s="2">
        <v>-0.28089700000000001</v>
      </c>
      <c r="AF220" s="2">
        <v>0</v>
      </c>
      <c r="AG220" s="2">
        <v>0</v>
      </c>
      <c r="AH220" s="2">
        <v>0</v>
      </c>
      <c r="AI220" s="2">
        <v>0</v>
      </c>
      <c r="AJ220" s="2">
        <v>6.5351000000000006E-2</v>
      </c>
      <c r="AK220" s="2">
        <v>1.8787536417777781</v>
      </c>
      <c r="AL220" s="2">
        <v>1.0804635705740352E-2</v>
      </c>
      <c r="AM220" s="2">
        <v>2.4232615688085171E-2</v>
      </c>
      <c r="AN220" s="2">
        <v>0.53690800000000005</v>
      </c>
      <c r="AO220" s="2">
        <v>0</v>
      </c>
      <c r="AP220" s="2">
        <v>0</v>
      </c>
      <c r="AQ220" s="2">
        <v>0</v>
      </c>
      <c r="AR220" s="53">
        <v>0</v>
      </c>
      <c r="AS220" s="2">
        <v>0</v>
      </c>
      <c r="AT220" s="2">
        <v>0</v>
      </c>
      <c r="AU220" s="44">
        <v>0</v>
      </c>
      <c r="AV220" s="38">
        <v>14.120075103942836</v>
      </c>
      <c r="AW220" s="194">
        <f t="shared" si="16"/>
        <v>14.120075103942836</v>
      </c>
      <c r="AX220" s="71">
        <f t="shared" si="19"/>
        <v>-0.76752213442043526</v>
      </c>
    </row>
    <row r="221" spans="1:50" x14ac:dyDescent="0.25">
      <c r="A221">
        <f t="shared" si="17"/>
        <v>1</v>
      </c>
      <c r="B221" s="1" t="s">
        <v>472</v>
      </c>
      <c r="C221" s="1" t="s">
        <v>473</v>
      </c>
      <c r="D221" s="1">
        <v>84.464340000000007</v>
      </c>
      <c r="E221" s="2">
        <v>181.43973153944901</v>
      </c>
      <c r="F221" s="2">
        <v>0.85459837173700337</v>
      </c>
      <c r="G221" s="2">
        <v>-1.6028000000000001E-2</v>
      </c>
      <c r="H221" s="2">
        <v>0</v>
      </c>
      <c r="I221" s="2">
        <v>0</v>
      </c>
      <c r="J221" s="2">
        <v>2.9875999999999986E-2</v>
      </c>
      <c r="K221" s="2">
        <v>8.5470000000000008E-3</v>
      </c>
      <c r="L221" s="2">
        <v>7.8549999999999991E-3</v>
      </c>
      <c r="M221" s="2">
        <v>0</v>
      </c>
      <c r="N221" s="2">
        <v>3.6288326299999998</v>
      </c>
      <c r="O221" s="2">
        <v>0.27023835202630259</v>
      </c>
      <c r="P221" s="2">
        <v>0.18756595508114132</v>
      </c>
      <c r="Q221" s="2">
        <v>2.3199869999999998</v>
      </c>
      <c r="R221" s="2">
        <v>0</v>
      </c>
      <c r="S221" s="2">
        <v>0</v>
      </c>
      <c r="T221" s="2">
        <v>0</v>
      </c>
      <c r="U221" s="2">
        <v>0.27106200000000003</v>
      </c>
      <c r="V221" s="2">
        <v>21.300999999999998</v>
      </c>
      <c r="W221" s="2">
        <v>1.362333</v>
      </c>
      <c r="X221" s="2">
        <v>10.00268</v>
      </c>
      <c r="Y221" s="3">
        <v>306.13261884829342</v>
      </c>
      <c r="Z221" s="227">
        <f t="shared" si="18"/>
        <v>274.82893884829343</v>
      </c>
      <c r="AA221" s="3"/>
      <c r="AB221" s="43">
        <v>84.598969508085077</v>
      </c>
      <c r="AC221" s="2">
        <v>154.55039814453102</v>
      </c>
      <c r="AD221" s="2">
        <v>1.1964377204329968</v>
      </c>
      <c r="AE221" s="2">
        <v>-1.6028000000000001E-2</v>
      </c>
      <c r="AF221" s="2">
        <v>0</v>
      </c>
      <c r="AG221" s="2">
        <v>0</v>
      </c>
      <c r="AH221" s="2">
        <v>1.9917333333333325E-2</v>
      </c>
      <c r="AI221" s="2">
        <v>0</v>
      </c>
      <c r="AJ221" s="2">
        <v>1.050319</v>
      </c>
      <c r="AK221" s="2">
        <v>5.1263483744444445</v>
      </c>
      <c r="AL221" s="2">
        <v>0.26480161931652901</v>
      </c>
      <c r="AM221" s="2">
        <v>8.1581571038143424E-2</v>
      </c>
      <c r="AN221" s="2">
        <v>2.168304</v>
      </c>
      <c r="AO221" s="2">
        <v>0</v>
      </c>
      <c r="AP221" s="2">
        <v>0</v>
      </c>
      <c r="AQ221" s="2">
        <v>0.20218</v>
      </c>
      <c r="AR221" s="53">
        <v>21.300999999999998</v>
      </c>
      <c r="AS221" s="2">
        <v>1.362333</v>
      </c>
      <c r="AT221" s="2">
        <v>19.927</v>
      </c>
      <c r="AU221" s="44">
        <v>0</v>
      </c>
      <c r="AV221" s="38">
        <v>291.83356227118156</v>
      </c>
      <c r="AW221" s="194">
        <f t="shared" si="16"/>
        <v>250.60556227118155</v>
      </c>
      <c r="AX221" s="71">
        <f t="shared" si="19"/>
        <v>-24.223376577111878</v>
      </c>
    </row>
    <row r="222" spans="1:50" x14ac:dyDescent="0.25">
      <c r="A222">
        <f t="shared" si="17"/>
        <v>0</v>
      </c>
      <c r="B222" s="1" t="s">
        <v>474</v>
      </c>
      <c r="C222" s="1" t="s">
        <v>475</v>
      </c>
      <c r="D222" s="1">
        <v>6.1731400000000001</v>
      </c>
      <c r="E222" s="2">
        <v>7.1925632027380004</v>
      </c>
      <c r="F222" s="2">
        <v>3.5321708862000145E-2</v>
      </c>
      <c r="G222" s="2">
        <v>-4.3364E-2</v>
      </c>
      <c r="H222" s="2">
        <v>0</v>
      </c>
      <c r="I222" s="2">
        <v>0</v>
      </c>
      <c r="J222" s="2">
        <v>0</v>
      </c>
      <c r="K222" s="2">
        <v>8.5470000000000008E-3</v>
      </c>
      <c r="L222" s="2">
        <v>7.8549999999999991E-3</v>
      </c>
      <c r="M222" s="2">
        <v>0</v>
      </c>
      <c r="N222" s="2">
        <v>1.2952625742222224</v>
      </c>
      <c r="O222" s="2">
        <v>1.1205144341423025E-2</v>
      </c>
      <c r="P222" s="2">
        <v>8.5660151303558543E-2</v>
      </c>
      <c r="Q222" s="2">
        <v>0.69897500000000001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3">
        <v>15.465165781467205</v>
      </c>
      <c r="Z222" s="227">
        <f t="shared" si="18"/>
        <v>15.465165781467205</v>
      </c>
      <c r="AA222" s="3"/>
      <c r="AB222" s="43">
        <v>6.2032758276640738</v>
      </c>
      <c r="AC222" s="2">
        <v>6.0727215542969999</v>
      </c>
      <c r="AD222" s="2">
        <v>4.9450392406999596E-2</v>
      </c>
      <c r="AE222" s="2">
        <v>-4.3364E-2</v>
      </c>
      <c r="AF222" s="2">
        <v>0</v>
      </c>
      <c r="AG222" s="2">
        <v>0</v>
      </c>
      <c r="AH222" s="2">
        <v>0</v>
      </c>
      <c r="AI222" s="2">
        <v>0</v>
      </c>
      <c r="AJ222" s="2">
        <v>7.0216000000000001E-2</v>
      </c>
      <c r="AK222" s="2">
        <v>1.8145630524444447</v>
      </c>
      <c r="AL222" s="2">
        <v>1.0979716032295314E-2</v>
      </c>
      <c r="AM222" s="2">
        <v>2.6411843845819474E-2</v>
      </c>
      <c r="AN222" s="2">
        <v>0.61904099999999995</v>
      </c>
      <c r="AO222" s="2">
        <v>0</v>
      </c>
      <c r="AP222" s="2">
        <v>0</v>
      </c>
      <c r="AQ222" s="2">
        <v>0</v>
      </c>
      <c r="AR222" s="53">
        <v>0</v>
      </c>
      <c r="AS222" s="2">
        <v>0</v>
      </c>
      <c r="AT222" s="2">
        <v>0</v>
      </c>
      <c r="AU222" s="44">
        <v>0</v>
      </c>
      <c r="AV222" s="38">
        <v>14.823295386690631</v>
      </c>
      <c r="AW222" s="194">
        <f t="shared" si="16"/>
        <v>14.823295386690631</v>
      </c>
      <c r="AX222" s="71">
        <f t="shared" si="19"/>
        <v>-0.64187039477657315</v>
      </c>
    </row>
    <row r="223" spans="1:50" x14ac:dyDescent="0.25">
      <c r="A223">
        <f t="shared" si="17"/>
        <v>0</v>
      </c>
      <c r="B223" s="1" t="s">
        <v>476</v>
      </c>
      <c r="C223" s="1" t="s">
        <v>477</v>
      </c>
      <c r="D223" s="1">
        <v>59.421683999999999</v>
      </c>
      <c r="E223" s="2">
        <v>220.569581853361</v>
      </c>
      <c r="F223" s="2">
        <v>1.053884069596976</v>
      </c>
      <c r="G223" s="2">
        <v>0</v>
      </c>
      <c r="H223" s="2">
        <v>0</v>
      </c>
      <c r="I223" s="2">
        <v>0</v>
      </c>
      <c r="J223" s="2">
        <v>0.129275</v>
      </c>
      <c r="K223" s="2">
        <v>8.5470000000000008E-3</v>
      </c>
      <c r="L223" s="2">
        <v>7.8549999999999991E-3</v>
      </c>
      <c r="M223" s="2">
        <v>0</v>
      </c>
      <c r="N223" s="2">
        <v>6.7535983855555557</v>
      </c>
      <c r="O223" s="2">
        <v>0.33250753788409509</v>
      </c>
      <c r="P223" s="2">
        <v>0.21067707998342883</v>
      </c>
      <c r="Q223" s="2">
        <v>3.0977779999999999</v>
      </c>
      <c r="R223" s="2">
        <v>8.1847000000000003E-2</v>
      </c>
      <c r="S223" s="2">
        <v>0</v>
      </c>
      <c r="T223" s="2">
        <v>0</v>
      </c>
      <c r="U223" s="2">
        <v>0.26520700000000003</v>
      </c>
      <c r="V223" s="2">
        <v>26.111999999999998</v>
      </c>
      <c r="W223" s="2">
        <v>0.83402500000000002</v>
      </c>
      <c r="X223" s="2">
        <v>10.156021000000001</v>
      </c>
      <c r="Y223" s="3">
        <v>329.03448792638113</v>
      </c>
      <c r="Z223" s="227">
        <f t="shared" si="18"/>
        <v>292.7664669263811</v>
      </c>
      <c r="AA223" s="3"/>
      <c r="AB223" s="43">
        <v>59.95114284922203</v>
      </c>
      <c r="AC223" s="2">
        <v>186.98739569502197</v>
      </c>
      <c r="AD223" s="2">
        <v>1.4754376974370031</v>
      </c>
      <c r="AE223" s="2">
        <v>0</v>
      </c>
      <c r="AF223" s="2">
        <v>0</v>
      </c>
      <c r="AG223" s="2">
        <v>0</v>
      </c>
      <c r="AH223" s="2">
        <v>8.6183333333333334E-2</v>
      </c>
      <c r="AI223" s="2">
        <v>0</v>
      </c>
      <c r="AJ223" s="2">
        <v>0.74651699999999999</v>
      </c>
      <c r="AK223" s="2">
        <v>11.793055512222223</v>
      </c>
      <c r="AL223" s="2">
        <v>0.32581805582536499</v>
      </c>
      <c r="AM223" s="2">
        <v>9.666417756514506E-2</v>
      </c>
      <c r="AN223" s="2">
        <v>2.8909310000000001</v>
      </c>
      <c r="AO223" s="2">
        <v>0</v>
      </c>
      <c r="AP223" s="2">
        <v>0</v>
      </c>
      <c r="AQ223" s="2">
        <v>0.19781299999999999</v>
      </c>
      <c r="AR223" s="53">
        <v>26.111999999999998</v>
      </c>
      <c r="AS223" s="2">
        <v>0.83402500000000002</v>
      </c>
      <c r="AT223" s="2">
        <v>21.04</v>
      </c>
      <c r="AU223" s="44">
        <v>0</v>
      </c>
      <c r="AV223" s="38">
        <v>312.53698332062714</v>
      </c>
      <c r="AW223" s="194">
        <f t="shared" si="16"/>
        <v>265.3849833206271</v>
      </c>
      <c r="AX223" s="71">
        <f t="shared" si="19"/>
        <v>-27.381483605753999</v>
      </c>
    </row>
    <row r="224" spans="1:50" x14ac:dyDescent="0.25">
      <c r="A224">
        <f t="shared" si="17"/>
        <v>0</v>
      </c>
      <c r="B224" s="1" t="s">
        <v>478</v>
      </c>
      <c r="C224" s="1" t="s">
        <v>479</v>
      </c>
      <c r="D224" s="1">
        <v>305.073443</v>
      </c>
      <c r="E224" s="2">
        <v>320.05347695124402</v>
      </c>
      <c r="F224" s="2">
        <v>1.465603232810974</v>
      </c>
      <c r="G224" s="2">
        <v>0</v>
      </c>
      <c r="H224" s="2">
        <v>0</v>
      </c>
      <c r="I224" s="2">
        <v>0.151999</v>
      </c>
      <c r="J224" s="2">
        <v>0.310643</v>
      </c>
      <c r="K224" s="2">
        <v>8.5470000000000008E-3</v>
      </c>
      <c r="L224" s="2">
        <v>0</v>
      </c>
      <c r="M224" s="2">
        <v>1.0793151936559524</v>
      </c>
      <c r="N224" s="2">
        <v>3.213265824444445</v>
      </c>
      <c r="O224" s="2">
        <v>0.4663154792935757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0.75470199999999998</v>
      </c>
      <c r="V224" s="2">
        <v>30.632999999999999</v>
      </c>
      <c r="W224" s="2">
        <v>5.6292840000000002</v>
      </c>
      <c r="X224" s="2">
        <v>28.064993999999999</v>
      </c>
      <c r="Y224" s="3">
        <v>696.9045886814489</v>
      </c>
      <c r="Z224" s="227">
        <f t="shared" si="18"/>
        <v>638.20659468144891</v>
      </c>
      <c r="AA224" s="3"/>
      <c r="AB224" s="43">
        <v>307.71153475221433</v>
      </c>
      <c r="AC224" s="2">
        <v>279.11347511025798</v>
      </c>
      <c r="AD224" s="2">
        <v>2.0518445259359779</v>
      </c>
      <c r="AE224" s="2">
        <v>0</v>
      </c>
      <c r="AF224" s="2">
        <v>0</v>
      </c>
      <c r="AG224" s="2">
        <v>0.151999</v>
      </c>
      <c r="AH224" s="2">
        <v>0.20709533333333333</v>
      </c>
      <c r="AI224" s="2">
        <v>1.0042801300870037</v>
      </c>
      <c r="AJ224" s="2">
        <v>3.542351</v>
      </c>
      <c r="AK224" s="2">
        <v>4.124184253777778</v>
      </c>
      <c r="AL224" s="2">
        <v>0.45693401067396855</v>
      </c>
      <c r="AM224" s="2">
        <v>0</v>
      </c>
      <c r="AN224" s="2">
        <v>0</v>
      </c>
      <c r="AO224" s="2">
        <v>0</v>
      </c>
      <c r="AP224" s="2">
        <v>0</v>
      </c>
      <c r="AQ224" s="2">
        <v>0.93417099999999997</v>
      </c>
      <c r="AR224" s="53">
        <v>30.59</v>
      </c>
      <c r="AS224" s="2">
        <v>5.6292840000000002</v>
      </c>
      <c r="AT224" s="2">
        <v>56.381</v>
      </c>
      <c r="AU224" s="44">
        <v>0</v>
      </c>
      <c r="AV224" s="38">
        <v>691.89815311628047</v>
      </c>
      <c r="AW224" s="194">
        <f t="shared" si="16"/>
        <v>604.92715311628046</v>
      </c>
      <c r="AX224" s="71">
        <f t="shared" si="19"/>
        <v>-33.27944156516844</v>
      </c>
    </row>
    <row r="225" spans="1:50" x14ac:dyDescent="0.25">
      <c r="A225">
        <f t="shared" si="17"/>
        <v>0</v>
      </c>
      <c r="B225" s="1" t="s">
        <v>480</v>
      </c>
      <c r="C225" s="1" t="s">
        <v>481</v>
      </c>
      <c r="D225" s="1">
        <v>5.1913499999999999</v>
      </c>
      <c r="E225" s="2">
        <v>5.8088389589010001</v>
      </c>
      <c r="F225" s="2">
        <v>2.8275603697000072E-2</v>
      </c>
      <c r="G225" s="2">
        <v>-0.194354</v>
      </c>
      <c r="H225" s="2">
        <v>0</v>
      </c>
      <c r="I225" s="2">
        <v>0</v>
      </c>
      <c r="J225" s="2">
        <v>0</v>
      </c>
      <c r="K225" s="2">
        <v>8.5470000000000008E-3</v>
      </c>
      <c r="L225" s="2">
        <v>7.8549999999999991E-3</v>
      </c>
      <c r="M225" s="2">
        <v>0</v>
      </c>
      <c r="N225" s="2">
        <v>0.70467956444444446</v>
      </c>
      <c r="O225" s="2">
        <v>9.0159147173410926E-3</v>
      </c>
      <c r="P225" s="2">
        <v>7.8041006262639351E-2</v>
      </c>
      <c r="Q225" s="2">
        <v>0.60291499999999998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3">
        <v>12.245164048022422</v>
      </c>
      <c r="Z225" s="227">
        <f t="shared" si="18"/>
        <v>12.245164048022422</v>
      </c>
      <c r="AA225" s="3"/>
      <c r="AB225" s="43">
        <v>5.2159867944583906</v>
      </c>
      <c r="AC225" s="2">
        <v>4.9306587943800002</v>
      </c>
      <c r="AD225" s="2">
        <v>3.9585845176000146E-2</v>
      </c>
      <c r="AE225" s="2">
        <v>-0.194354</v>
      </c>
      <c r="AF225" s="2">
        <v>0</v>
      </c>
      <c r="AG225" s="2">
        <v>0</v>
      </c>
      <c r="AH225" s="2">
        <v>0</v>
      </c>
      <c r="AI225" s="2">
        <v>0</v>
      </c>
      <c r="AJ225" s="2">
        <v>5.8526000000000002E-2</v>
      </c>
      <c r="AK225" s="2">
        <v>1.0073901191111112</v>
      </c>
      <c r="AL225" s="2">
        <v>8.834529957980489E-3</v>
      </c>
      <c r="AM225" s="2">
        <v>2.2508435406245492E-2</v>
      </c>
      <c r="AN225" s="2">
        <v>0.53056499999999995</v>
      </c>
      <c r="AO225" s="2">
        <v>0</v>
      </c>
      <c r="AP225" s="2">
        <v>0</v>
      </c>
      <c r="AQ225" s="2">
        <v>0</v>
      </c>
      <c r="AR225" s="53">
        <v>0</v>
      </c>
      <c r="AS225" s="2">
        <v>0</v>
      </c>
      <c r="AT225" s="2">
        <v>0</v>
      </c>
      <c r="AU225" s="44">
        <v>0</v>
      </c>
      <c r="AV225" s="38">
        <v>11.619701518489729</v>
      </c>
      <c r="AW225" s="194">
        <f t="shared" si="16"/>
        <v>11.619701518489729</v>
      </c>
      <c r="AX225" s="71">
        <f t="shared" si="19"/>
        <v>-0.62546252953269388</v>
      </c>
    </row>
    <row r="226" spans="1:50" x14ac:dyDescent="0.25">
      <c r="A226">
        <f t="shared" si="17"/>
        <v>0</v>
      </c>
      <c r="B226" s="1" t="s">
        <v>482</v>
      </c>
      <c r="C226" s="1" t="s">
        <v>483</v>
      </c>
      <c r="D226" s="1">
        <v>2.8938973000000003</v>
      </c>
      <c r="E226" s="2">
        <v>3.1743182424909997</v>
      </c>
      <c r="F226" s="2">
        <v>1.5687888806999662E-2</v>
      </c>
      <c r="G226" s="2">
        <v>-0.18140600000000001</v>
      </c>
      <c r="H226" s="2">
        <v>0</v>
      </c>
      <c r="I226" s="2">
        <v>0</v>
      </c>
      <c r="J226" s="2">
        <v>0</v>
      </c>
      <c r="K226" s="2">
        <v>8.5470000000000008E-3</v>
      </c>
      <c r="L226" s="2">
        <v>7.8549999999999991E-3</v>
      </c>
      <c r="M226" s="2">
        <v>0</v>
      </c>
      <c r="N226" s="2">
        <v>1.2680184088888891</v>
      </c>
      <c r="O226" s="2">
        <v>4.9714624109422493E-3</v>
      </c>
      <c r="P226" s="2">
        <v>6.3398382087280963E-2</v>
      </c>
      <c r="Q226" s="2">
        <v>0.30721199999999999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3">
        <v>7.5624996846851111</v>
      </c>
      <c r="Z226" s="227">
        <f t="shared" si="18"/>
        <v>7.5624996846851111</v>
      </c>
      <c r="AA226" s="3"/>
      <c r="AB226" s="43">
        <v>2.9069108976601576</v>
      </c>
      <c r="AC226" s="2">
        <v>2.6903970148700003</v>
      </c>
      <c r="AD226" s="2">
        <v>2.1963044330999954E-2</v>
      </c>
      <c r="AE226" s="2">
        <v>-0.18140600000000001</v>
      </c>
      <c r="AF226" s="2">
        <v>0</v>
      </c>
      <c r="AG226" s="2">
        <v>0</v>
      </c>
      <c r="AH226" s="2">
        <v>0</v>
      </c>
      <c r="AI226" s="2">
        <v>0</v>
      </c>
      <c r="AJ226" s="2">
        <v>3.0970000000000001E-2</v>
      </c>
      <c r="AK226" s="2">
        <v>1.7324243857777779</v>
      </c>
      <c r="AL226" s="2">
        <v>4.8714451036196062E-3</v>
      </c>
      <c r="AM226" s="2">
        <v>1.4849264386964642E-2</v>
      </c>
      <c r="AN226" s="2">
        <v>0.273451</v>
      </c>
      <c r="AO226" s="2">
        <v>0</v>
      </c>
      <c r="AP226" s="2">
        <v>0</v>
      </c>
      <c r="AQ226" s="2">
        <v>0</v>
      </c>
      <c r="AR226" s="53">
        <v>0</v>
      </c>
      <c r="AS226" s="2">
        <v>0</v>
      </c>
      <c r="AT226" s="2">
        <v>0</v>
      </c>
      <c r="AU226" s="44">
        <v>0</v>
      </c>
      <c r="AV226" s="38">
        <v>7.494431052129519</v>
      </c>
      <c r="AW226" s="194">
        <f t="shared" si="16"/>
        <v>7.494431052129519</v>
      </c>
      <c r="AX226" s="71">
        <f t="shared" si="19"/>
        <v>-6.8068632555592146E-2</v>
      </c>
    </row>
    <row r="227" spans="1:50" x14ac:dyDescent="0.25">
      <c r="A227">
        <f t="shared" si="17"/>
        <v>0</v>
      </c>
      <c r="B227" s="1" t="s">
        <v>484</v>
      </c>
      <c r="C227" s="1" t="s">
        <v>485</v>
      </c>
      <c r="D227" s="1">
        <v>5.060244</v>
      </c>
      <c r="E227" s="2">
        <v>5.350626314266</v>
      </c>
      <c r="F227" s="2">
        <v>2.6490344446999953E-2</v>
      </c>
      <c r="G227" s="2">
        <v>-0.38650000000000001</v>
      </c>
      <c r="H227" s="2">
        <v>0</v>
      </c>
      <c r="I227" s="2">
        <v>0</v>
      </c>
      <c r="J227" s="2">
        <v>0</v>
      </c>
      <c r="K227" s="2">
        <v>8.5470000000000008E-3</v>
      </c>
      <c r="L227" s="2">
        <v>7.8549999999999991E-3</v>
      </c>
      <c r="M227" s="2">
        <v>0</v>
      </c>
      <c r="N227" s="2">
        <v>0.58472525866666669</v>
      </c>
      <c r="O227" s="2">
        <v>8.3325662207800535E-3</v>
      </c>
      <c r="P227" s="2">
        <v>7.6227234857371498E-2</v>
      </c>
      <c r="Q227" s="2">
        <v>0.49426700000000001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3">
        <v>11.230814718457818</v>
      </c>
      <c r="Z227" s="227">
        <f t="shared" si="18"/>
        <v>11.230814718457818</v>
      </c>
      <c r="AA227" s="3"/>
      <c r="AB227" s="43">
        <v>5.0778859957260387</v>
      </c>
      <c r="AC227" s="2">
        <v>4.5138257654310001</v>
      </c>
      <c r="AD227" s="2">
        <v>3.7086482225999702E-2</v>
      </c>
      <c r="AE227" s="2">
        <v>-0.38650000000000001</v>
      </c>
      <c r="AF227" s="2">
        <v>0</v>
      </c>
      <c r="AG227" s="2">
        <v>0</v>
      </c>
      <c r="AH227" s="2">
        <v>0</v>
      </c>
      <c r="AI227" s="2">
        <v>0</v>
      </c>
      <c r="AJ227" s="2">
        <v>5.824E-2</v>
      </c>
      <c r="AK227" s="2">
        <v>0.69005815644444446</v>
      </c>
      <c r="AL227" s="2">
        <v>8.1649292625571163E-3</v>
      </c>
      <c r="AM227" s="2">
        <v>2.1211387522276477E-2</v>
      </c>
      <c r="AN227" s="2">
        <v>0.49426700000000001</v>
      </c>
      <c r="AO227" s="2">
        <v>0</v>
      </c>
      <c r="AP227" s="2">
        <v>0</v>
      </c>
      <c r="AQ227" s="2">
        <v>0</v>
      </c>
      <c r="AR227" s="53">
        <v>0</v>
      </c>
      <c r="AS227" s="2">
        <v>0</v>
      </c>
      <c r="AT227" s="2">
        <v>0</v>
      </c>
      <c r="AU227" s="44">
        <v>0</v>
      </c>
      <c r="AV227" s="38">
        <v>10.514239716612318</v>
      </c>
      <c r="AW227" s="194">
        <f t="shared" si="16"/>
        <v>10.514239716612318</v>
      </c>
      <c r="AX227" s="71">
        <f t="shared" si="19"/>
        <v>-0.71657500184550038</v>
      </c>
    </row>
    <row r="228" spans="1:50" x14ac:dyDescent="0.25">
      <c r="A228">
        <f t="shared" si="17"/>
        <v>0</v>
      </c>
      <c r="B228" s="1" t="s">
        <v>486</v>
      </c>
      <c r="C228" s="1" t="s">
        <v>487</v>
      </c>
      <c r="D228" s="1">
        <v>49.995364000000002</v>
      </c>
      <c r="E228" s="2">
        <v>79.533836722350998</v>
      </c>
      <c r="F228" s="2">
        <v>0.37563818439200519</v>
      </c>
      <c r="G228" s="2">
        <v>-0.103917</v>
      </c>
      <c r="H228" s="2">
        <v>0</v>
      </c>
      <c r="I228" s="2">
        <v>2.7449000000000001E-2</v>
      </c>
      <c r="J228" s="2">
        <v>0.113787</v>
      </c>
      <c r="K228" s="2">
        <v>8.5470000000000008E-3</v>
      </c>
      <c r="L228" s="2">
        <v>7.8549999999999991E-3</v>
      </c>
      <c r="M228" s="2">
        <v>0</v>
      </c>
      <c r="N228" s="2">
        <v>1.8360522088888889</v>
      </c>
      <c r="O228" s="2">
        <v>0.11899018027868587</v>
      </c>
      <c r="P228" s="2">
        <v>0.12546426934685573</v>
      </c>
      <c r="Q228" s="2">
        <v>1.4151739999999999</v>
      </c>
      <c r="R228" s="2">
        <v>0</v>
      </c>
      <c r="S228" s="2">
        <v>0</v>
      </c>
      <c r="T228" s="2">
        <v>0</v>
      </c>
      <c r="U228" s="2">
        <v>0.140822</v>
      </c>
      <c r="V228" s="2">
        <v>9.9710000000000001</v>
      </c>
      <c r="W228" s="2">
        <v>0.88838200000000001</v>
      </c>
      <c r="X228" s="2">
        <v>5.4104489999999998</v>
      </c>
      <c r="Y228" s="3">
        <v>149.86489356525743</v>
      </c>
      <c r="Z228" s="227">
        <f t="shared" si="18"/>
        <v>134.48344456525743</v>
      </c>
      <c r="AA228" s="3"/>
      <c r="AB228" s="43">
        <v>50.339258893356202</v>
      </c>
      <c r="AC228" s="2">
        <v>67.409621029905011</v>
      </c>
      <c r="AD228" s="2">
        <v>0.52589345814899358</v>
      </c>
      <c r="AE228" s="2">
        <v>-0.103917</v>
      </c>
      <c r="AF228" s="2">
        <v>0</v>
      </c>
      <c r="AG228" s="2">
        <v>2.7449000000000001E-2</v>
      </c>
      <c r="AH228" s="2">
        <v>7.5857999999999995E-2</v>
      </c>
      <c r="AI228" s="2">
        <v>0</v>
      </c>
      <c r="AJ228" s="2">
        <v>0.62314400000000003</v>
      </c>
      <c r="AK228" s="2">
        <v>2.1266472044444442</v>
      </c>
      <c r="AL228" s="2">
        <v>0.11659630168812955</v>
      </c>
      <c r="AM228" s="2">
        <v>4.8096188763192986E-2</v>
      </c>
      <c r="AN228" s="2">
        <v>1.2453529999999999</v>
      </c>
      <c r="AO228" s="2">
        <v>0</v>
      </c>
      <c r="AP228" s="2">
        <v>0</v>
      </c>
      <c r="AQ228" s="2">
        <v>0.10503700000000001</v>
      </c>
      <c r="AR228" s="53">
        <v>9.9710000000000001</v>
      </c>
      <c r="AS228" s="2">
        <v>0.88838200000000001</v>
      </c>
      <c r="AT228" s="2">
        <v>11.246</v>
      </c>
      <c r="AU228" s="44">
        <v>0</v>
      </c>
      <c r="AV228" s="38">
        <v>144.64441907630598</v>
      </c>
      <c r="AW228" s="194">
        <f t="shared" si="16"/>
        <v>123.42741907630597</v>
      </c>
      <c r="AX228" s="71">
        <f t="shared" si="19"/>
        <v>-11.056025488951462</v>
      </c>
    </row>
    <row r="229" spans="1:50" x14ac:dyDescent="0.25">
      <c r="A229">
        <f t="shared" si="17"/>
        <v>0</v>
      </c>
      <c r="B229" s="1" t="s">
        <v>488</v>
      </c>
      <c r="C229" s="1" t="s">
        <v>489</v>
      </c>
      <c r="D229" s="1">
        <v>9.5895989999999998</v>
      </c>
      <c r="E229" s="2">
        <v>5.1623579607779995</v>
      </c>
      <c r="F229" s="2">
        <v>2.5772168295000678E-2</v>
      </c>
      <c r="G229" s="2">
        <v>-9.0842000000000006E-2</v>
      </c>
      <c r="H229" s="2">
        <v>0</v>
      </c>
      <c r="I229" s="2">
        <v>0</v>
      </c>
      <c r="J229" s="2">
        <v>0</v>
      </c>
      <c r="K229" s="2">
        <v>8.5470000000000008E-3</v>
      </c>
      <c r="L229" s="2">
        <v>7.8549999999999991E-3</v>
      </c>
      <c r="M229" s="2">
        <v>0</v>
      </c>
      <c r="N229" s="2">
        <v>1.9824549591111109</v>
      </c>
      <c r="O229" s="2">
        <v>8.1066631427884443E-3</v>
      </c>
      <c r="P229" s="2">
        <v>8.1744630758960268E-2</v>
      </c>
      <c r="Q229" s="2">
        <v>0.72787199999999996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3">
        <v>17.503467382085862</v>
      </c>
      <c r="Z229" s="227">
        <f t="shared" si="18"/>
        <v>17.503467382085862</v>
      </c>
      <c r="AA229" s="3"/>
      <c r="AB229" s="43">
        <v>9.6745576614410655</v>
      </c>
      <c r="AC229" s="2">
        <v>4.3612287932050009</v>
      </c>
      <c r="AD229" s="2">
        <v>3.6081035611999684E-2</v>
      </c>
      <c r="AE229" s="2">
        <v>-9.0842000000000006E-2</v>
      </c>
      <c r="AF229" s="2">
        <v>0</v>
      </c>
      <c r="AG229" s="2">
        <v>0</v>
      </c>
      <c r="AH229" s="2">
        <v>0</v>
      </c>
      <c r="AI229" s="2">
        <v>0</v>
      </c>
      <c r="AJ229" s="2">
        <v>0.106452</v>
      </c>
      <c r="AK229" s="2">
        <v>2.3931628826666667</v>
      </c>
      <c r="AL229" s="2">
        <v>7.9435709675104368E-3</v>
      </c>
      <c r="AM229" s="2">
        <v>2.4699102753072796E-2</v>
      </c>
      <c r="AN229" s="2">
        <v>0.64052699999999996</v>
      </c>
      <c r="AO229" s="2">
        <v>0</v>
      </c>
      <c r="AP229" s="2">
        <v>0</v>
      </c>
      <c r="AQ229" s="2">
        <v>0</v>
      </c>
      <c r="AR229" s="53">
        <v>0</v>
      </c>
      <c r="AS229" s="2">
        <v>0</v>
      </c>
      <c r="AT229" s="2">
        <v>0</v>
      </c>
      <c r="AU229" s="44">
        <v>0</v>
      </c>
      <c r="AV229" s="38">
        <v>17.153810046645312</v>
      </c>
      <c r="AW229" s="194">
        <f t="shared" si="16"/>
        <v>17.153810046645312</v>
      </c>
      <c r="AX229" s="71">
        <f t="shared" si="19"/>
        <v>-0.34965733544055055</v>
      </c>
    </row>
    <row r="230" spans="1:50" x14ac:dyDescent="0.25">
      <c r="A230">
        <f t="shared" si="17"/>
        <v>0</v>
      </c>
      <c r="B230" s="1" t="s">
        <v>490</v>
      </c>
      <c r="C230" s="1" t="s">
        <v>491</v>
      </c>
      <c r="D230" s="1">
        <v>4.9959600000000002</v>
      </c>
      <c r="E230" s="2">
        <v>5.9235323706409995</v>
      </c>
      <c r="F230" s="2">
        <v>2.9438266994999723E-2</v>
      </c>
      <c r="G230" s="2">
        <v>-0.222414</v>
      </c>
      <c r="H230" s="2">
        <v>0</v>
      </c>
      <c r="I230" s="2">
        <v>0</v>
      </c>
      <c r="J230" s="2">
        <v>0</v>
      </c>
      <c r="K230" s="2">
        <v>8.5470000000000008E-3</v>
      </c>
      <c r="L230" s="2">
        <v>7.8549999999999991E-3</v>
      </c>
      <c r="M230" s="2">
        <v>0</v>
      </c>
      <c r="N230" s="2">
        <v>2.0319482835555558</v>
      </c>
      <c r="O230" s="2">
        <v>9.31163881234791E-3</v>
      </c>
      <c r="P230" s="2">
        <v>7.0588056063981899E-2</v>
      </c>
      <c r="Q230" s="2">
        <v>0.42147499999999999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3">
        <v>13.276241616067882</v>
      </c>
      <c r="Z230" s="227">
        <f t="shared" si="18"/>
        <v>13.276241616067882</v>
      </c>
      <c r="AA230" s="3"/>
      <c r="AB230" s="43">
        <v>5.061711984856788</v>
      </c>
      <c r="AC230" s="2">
        <v>5.0019563265020004</v>
      </c>
      <c r="AD230" s="2">
        <v>4.1213573791999837E-2</v>
      </c>
      <c r="AE230" s="2">
        <v>-0.222414</v>
      </c>
      <c r="AF230" s="2">
        <v>0</v>
      </c>
      <c r="AG230" s="2">
        <v>0</v>
      </c>
      <c r="AH230" s="2">
        <v>0</v>
      </c>
      <c r="AI230" s="2">
        <v>0</v>
      </c>
      <c r="AJ230" s="2">
        <v>5.7056999999999997E-2</v>
      </c>
      <c r="AK230" s="2">
        <v>2.3551729377777781</v>
      </c>
      <c r="AL230" s="2">
        <v>9.1243045907872296E-3</v>
      </c>
      <c r="AM230" s="2">
        <v>1.8181250104802059E-2</v>
      </c>
      <c r="AN230" s="2">
        <v>0.37429000000000001</v>
      </c>
      <c r="AO230" s="2">
        <v>0</v>
      </c>
      <c r="AP230" s="2">
        <v>0</v>
      </c>
      <c r="AQ230" s="2">
        <v>0</v>
      </c>
      <c r="AR230" s="53">
        <v>0</v>
      </c>
      <c r="AS230" s="2">
        <v>0</v>
      </c>
      <c r="AT230" s="2">
        <v>0</v>
      </c>
      <c r="AU230" s="44">
        <v>0</v>
      </c>
      <c r="AV230" s="38">
        <v>12.696293377624158</v>
      </c>
      <c r="AW230" s="194">
        <f t="shared" si="16"/>
        <v>12.696293377624158</v>
      </c>
      <c r="AX230" s="71">
        <f t="shared" si="19"/>
        <v>-0.57994823844372334</v>
      </c>
    </row>
    <row r="231" spans="1:50" x14ac:dyDescent="0.25">
      <c r="A231">
        <f t="shared" si="17"/>
        <v>0</v>
      </c>
      <c r="B231" s="1" t="s">
        <v>492</v>
      </c>
      <c r="C231" s="1" t="s">
        <v>493</v>
      </c>
      <c r="D231" s="1">
        <v>57.071976999999997</v>
      </c>
      <c r="E231" s="2">
        <v>66.944200861295002</v>
      </c>
      <c r="F231" s="2">
        <v>0.31361109034200013</v>
      </c>
      <c r="G231" s="2">
        <v>-0.19556200000000001</v>
      </c>
      <c r="H231" s="2">
        <v>0</v>
      </c>
      <c r="I231" s="2">
        <v>1.3781E-2</v>
      </c>
      <c r="J231" s="2">
        <v>7.5183999999999973E-2</v>
      </c>
      <c r="K231" s="2">
        <v>8.5470000000000008E-3</v>
      </c>
      <c r="L231" s="2">
        <v>7.8549999999999991E-3</v>
      </c>
      <c r="M231" s="2">
        <v>0</v>
      </c>
      <c r="N231" s="2">
        <v>2.2718698399999999</v>
      </c>
      <c r="O231" s="2">
        <v>9.9601994603437702E-2</v>
      </c>
      <c r="P231" s="2">
        <v>0.10627806138308354</v>
      </c>
      <c r="Q231" s="2">
        <v>1.1218790000000001</v>
      </c>
      <c r="R231" s="2">
        <v>0</v>
      </c>
      <c r="S231" s="2">
        <v>0</v>
      </c>
      <c r="T231" s="2">
        <v>0</v>
      </c>
      <c r="U231" s="2">
        <v>0.13742799999999999</v>
      </c>
      <c r="V231" s="2">
        <v>8.4640000000000004</v>
      </c>
      <c r="W231" s="2">
        <v>0.90235399999999999</v>
      </c>
      <c r="X231" s="2">
        <v>5.2875940000000003</v>
      </c>
      <c r="Y231" s="3">
        <v>142.63059884762353</v>
      </c>
      <c r="Z231" s="227">
        <f t="shared" si="18"/>
        <v>128.87900484762352</v>
      </c>
      <c r="AA231" s="3"/>
      <c r="AB231" s="43">
        <v>57.447818676161802</v>
      </c>
      <c r="AC231" s="2">
        <v>56.837235352773</v>
      </c>
      <c r="AD231" s="2">
        <v>0.439055526478</v>
      </c>
      <c r="AE231" s="2">
        <v>-0.19556200000000001</v>
      </c>
      <c r="AF231" s="2">
        <v>0</v>
      </c>
      <c r="AG231" s="2">
        <v>1.3781E-2</v>
      </c>
      <c r="AH231" s="2">
        <v>5.0122666666666649E-2</v>
      </c>
      <c r="AI231" s="2">
        <v>0</v>
      </c>
      <c r="AJ231" s="2">
        <v>0.676369</v>
      </c>
      <c r="AK231" s="2">
        <v>2.6369205688888893</v>
      </c>
      <c r="AL231" s="2">
        <v>9.7598173095650775E-2</v>
      </c>
      <c r="AM231" s="2">
        <v>3.7340281288497063E-2</v>
      </c>
      <c r="AN231" s="2">
        <v>0.98725399999999996</v>
      </c>
      <c r="AO231" s="2">
        <v>0</v>
      </c>
      <c r="AP231" s="2">
        <v>0</v>
      </c>
      <c r="AQ231" s="2">
        <v>0.102505</v>
      </c>
      <c r="AR231" s="53">
        <v>8.4640000000000004</v>
      </c>
      <c r="AS231" s="2">
        <v>0.90235399999999999</v>
      </c>
      <c r="AT231" s="2">
        <v>11.006</v>
      </c>
      <c r="AU231" s="44">
        <v>0</v>
      </c>
      <c r="AV231" s="38">
        <v>139.50279224535248</v>
      </c>
      <c r="AW231" s="194">
        <f t="shared" si="16"/>
        <v>120.03279224535248</v>
      </c>
      <c r="AX231" s="71">
        <f t="shared" si="19"/>
        <v>-8.8462126022710379</v>
      </c>
    </row>
    <row r="232" spans="1:50" x14ac:dyDescent="0.25">
      <c r="A232">
        <f t="shared" si="17"/>
        <v>0</v>
      </c>
      <c r="B232" s="1" t="s">
        <v>494</v>
      </c>
      <c r="C232" s="1" t="s">
        <v>495</v>
      </c>
      <c r="D232" s="1">
        <v>5.1061100000000001</v>
      </c>
      <c r="E232" s="2">
        <v>6.2734611190229996</v>
      </c>
      <c r="F232" s="2">
        <v>3.0492486721999942E-2</v>
      </c>
      <c r="G232" s="2">
        <v>-0.17802499999999999</v>
      </c>
      <c r="H232" s="2">
        <v>0</v>
      </c>
      <c r="I232" s="2">
        <v>0</v>
      </c>
      <c r="J232" s="2">
        <v>0</v>
      </c>
      <c r="K232" s="2">
        <v>8.5470000000000008E-3</v>
      </c>
      <c r="L232" s="2">
        <v>7.8549999999999991E-3</v>
      </c>
      <c r="M232" s="2">
        <v>0</v>
      </c>
      <c r="N232" s="2">
        <v>1.2672415804444443</v>
      </c>
      <c r="O232" s="2">
        <v>9.7305760718167152E-3</v>
      </c>
      <c r="P232" s="2">
        <v>7.5617537480200239E-2</v>
      </c>
      <c r="Q232" s="2">
        <v>0.58348999999999995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3">
        <v>13.184520299741461</v>
      </c>
      <c r="Z232" s="227">
        <f t="shared" si="18"/>
        <v>13.184520299741461</v>
      </c>
      <c r="AA232" s="3"/>
      <c r="AB232" s="43">
        <v>5.1206121892410774</v>
      </c>
      <c r="AC232" s="2">
        <v>5.3312114655449996</v>
      </c>
      <c r="AD232" s="2">
        <v>4.2689481410000008E-2</v>
      </c>
      <c r="AE232" s="2">
        <v>-0.17802499999999999</v>
      </c>
      <c r="AF232" s="2">
        <v>0</v>
      </c>
      <c r="AG232" s="2">
        <v>0</v>
      </c>
      <c r="AH232" s="2">
        <v>0</v>
      </c>
      <c r="AI232" s="2">
        <v>0</v>
      </c>
      <c r="AJ232" s="2">
        <v>5.7911999999999998E-2</v>
      </c>
      <c r="AK232" s="2">
        <v>1.6742140302222221</v>
      </c>
      <c r="AL232" s="2">
        <v>9.5348135502578337E-3</v>
      </c>
      <c r="AM232" s="2">
        <v>2.0680661682057355E-2</v>
      </c>
      <c r="AN232" s="2">
        <v>0.52188199999999996</v>
      </c>
      <c r="AO232" s="2">
        <v>0</v>
      </c>
      <c r="AP232" s="2">
        <v>0</v>
      </c>
      <c r="AQ232" s="2">
        <v>0</v>
      </c>
      <c r="AR232" s="53">
        <v>0</v>
      </c>
      <c r="AS232" s="2">
        <v>0</v>
      </c>
      <c r="AT232" s="2">
        <v>0</v>
      </c>
      <c r="AU232" s="44">
        <v>0</v>
      </c>
      <c r="AV232" s="38">
        <v>12.600711641650614</v>
      </c>
      <c r="AW232" s="194">
        <f t="shared" si="16"/>
        <v>12.600711641650614</v>
      </c>
      <c r="AX232" s="71">
        <f t="shared" si="19"/>
        <v>-0.58380865809084703</v>
      </c>
    </row>
    <row r="233" spans="1:50" x14ac:dyDescent="0.25">
      <c r="A233">
        <f t="shared" si="17"/>
        <v>0</v>
      </c>
      <c r="B233" s="1" t="s">
        <v>496</v>
      </c>
      <c r="C233" s="1" t="s">
        <v>497</v>
      </c>
      <c r="D233" s="1">
        <v>85.286090000000002</v>
      </c>
      <c r="E233" s="2">
        <v>64.383043893045993</v>
      </c>
      <c r="F233" s="2">
        <v>0.30048875822000204</v>
      </c>
      <c r="G233" s="2">
        <v>-0.40086500000000003</v>
      </c>
      <c r="H233" s="2">
        <v>0</v>
      </c>
      <c r="I233" s="2">
        <v>4.2574000000000001E-2</v>
      </c>
      <c r="J233" s="2">
        <v>0.120972</v>
      </c>
      <c r="K233" s="2">
        <v>8.5470000000000008E-3</v>
      </c>
      <c r="L233" s="2">
        <v>7.8549999999999991E-3</v>
      </c>
      <c r="M233" s="2">
        <v>0</v>
      </c>
      <c r="N233" s="2">
        <v>4.0729633577777777</v>
      </c>
      <c r="O233" s="2">
        <v>9.4519060765376195E-2</v>
      </c>
      <c r="P233" s="2">
        <v>0.10772338365639472</v>
      </c>
      <c r="Q233" s="2">
        <v>1.287471</v>
      </c>
      <c r="R233" s="2">
        <v>0</v>
      </c>
      <c r="S233" s="2">
        <v>0</v>
      </c>
      <c r="T233" s="2">
        <v>0</v>
      </c>
      <c r="U233" s="2">
        <v>0.16687099999999999</v>
      </c>
      <c r="V233" s="2">
        <v>7.593</v>
      </c>
      <c r="W233" s="2">
        <v>1.46465</v>
      </c>
      <c r="X233" s="2">
        <v>6.3866050000000003</v>
      </c>
      <c r="Y233" s="3">
        <v>170.92250845346555</v>
      </c>
      <c r="Z233" s="227">
        <f t="shared" si="18"/>
        <v>156.94290345346556</v>
      </c>
      <c r="AA233" s="3"/>
      <c r="AB233" s="43">
        <v>86.341646691265623</v>
      </c>
      <c r="AC233" s="2">
        <v>55.335329880648004</v>
      </c>
      <c r="AD233" s="2">
        <v>0.42068426150799915</v>
      </c>
      <c r="AE233" s="2">
        <v>-0.40086500000000003</v>
      </c>
      <c r="AF233" s="2">
        <v>0</v>
      </c>
      <c r="AG233" s="2">
        <v>4.2574000000000001E-2</v>
      </c>
      <c r="AH233" s="2">
        <v>8.0647999999999997E-2</v>
      </c>
      <c r="AI233" s="2">
        <v>0</v>
      </c>
      <c r="AJ233" s="2">
        <v>0.95348699999999997</v>
      </c>
      <c r="AK233" s="2">
        <v>5.4373955</v>
      </c>
      <c r="AL233" s="2">
        <v>9.2617499179068932E-2</v>
      </c>
      <c r="AM233" s="2">
        <v>3.8306886695206668E-2</v>
      </c>
      <c r="AN233" s="2">
        <v>1.1329739999999999</v>
      </c>
      <c r="AO233" s="2">
        <v>0</v>
      </c>
      <c r="AP233" s="2">
        <v>0</v>
      </c>
      <c r="AQ233" s="2">
        <v>0.12446599999999999</v>
      </c>
      <c r="AR233" s="53">
        <v>7.593</v>
      </c>
      <c r="AS233" s="2">
        <v>1.46465</v>
      </c>
      <c r="AT233" s="2">
        <v>13.223000000000001</v>
      </c>
      <c r="AU233" s="44">
        <v>0</v>
      </c>
      <c r="AV233" s="38">
        <v>171.8799147192959</v>
      </c>
      <c r="AW233" s="194">
        <f t="shared" si="16"/>
        <v>151.06391471929589</v>
      </c>
      <c r="AX233" s="71">
        <f t="shared" si="19"/>
        <v>-5.8789887341696669</v>
      </c>
    </row>
    <row r="234" spans="1:50" x14ac:dyDescent="0.25">
      <c r="A234">
        <f t="shared" si="17"/>
        <v>1</v>
      </c>
      <c r="B234" s="1" t="s">
        <v>498</v>
      </c>
      <c r="C234" s="1" t="s">
        <v>499</v>
      </c>
      <c r="D234" s="1">
        <v>73.573415999999995</v>
      </c>
      <c r="E234" s="2">
        <v>97.831687162953997</v>
      </c>
      <c r="F234" s="2">
        <v>0.45665871037098765</v>
      </c>
      <c r="G234" s="2">
        <v>0</v>
      </c>
      <c r="H234" s="2">
        <v>0</v>
      </c>
      <c r="I234" s="2">
        <v>6.6733000000000001E-2</v>
      </c>
      <c r="J234" s="2">
        <v>1.8315000000000012E-2</v>
      </c>
      <c r="K234" s="2">
        <v>8.5470000000000008E-3</v>
      </c>
      <c r="L234" s="2">
        <v>7.8549999999999991E-3</v>
      </c>
      <c r="M234" s="2">
        <v>0</v>
      </c>
      <c r="N234" s="2">
        <v>1.9403415722222226</v>
      </c>
      <c r="O234" s="2">
        <v>0.14480992183330157</v>
      </c>
      <c r="P234" s="2">
        <v>0.12985815764249672</v>
      </c>
      <c r="Q234" s="2">
        <v>1.397794</v>
      </c>
      <c r="R234" s="2">
        <v>0.04</v>
      </c>
      <c r="S234" s="2">
        <v>0</v>
      </c>
      <c r="T234" s="2">
        <v>0</v>
      </c>
      <c r="U234" s="2">
        <v>0.18622</v>
      </c>
      <c r="V234" s="2">
        <v>10.807</v>
      </c>
      <c r="W234" s="2">
        <v>1.1322159999999999</v>
      </c>
      <c r="X234" s="2">
        <v>7.241244</v>
      </c>
      <c r="Y234" s="3">
        <v>194.98269552502299</v>
      </c>
      <c r="Z234" s="227">
        <f t="shared" si="18"/>
        <v>176.93445152502301</v>
      </c>
      <c r="AA234" s="3"/>
      <c r="AB234" s="43">
        <v>74.011181250314365</v>
      </c>
      <c r="AC234" s="2">
        <v>83.671271736156996</v>
      </c>
      <c r="AD234" s="2">
        <v>0.63932219452000405</v>
      </c>
      <c r="AE234" s="2">
        <v>0</v>
      </c>
      <c r="AF234" s="2">
        <v>0</v>
      </c>
      <c r="AG234" s="2">
        <v>6.6733000000000001E-2</v>
      </c>
      <c r="AH234" s="2">
        <v>1.2210000000000007E-2</v>
      </c>
      <c r="AI234" s="2">
        <v>0</v>
      </c>
      <c r="AJ234" s="2">
        <v>0.87019100000000005</v>
      </c>
      <c r="AK234" s="2">
        <v>2.503093956666667</v>
      </c>
      <c r="AL234" s="2">
        <v>0.14189659427328807</v>
      </c>
      <c r="AM234" s="2">
        <v>4.9533809310573822E-2</v>
      </c>
      <c r="AN234" s="2">
        <v>1.3091200000000001</v>
      </c>
      <c r="AO234" s="2">
        <v>0</v>
      </c>
      <c r="AP234" s="2">
        <v>0</v>
      </c>
      <c r="AQ234" s="2">
        <v>0.13889799999999999</v>
      </c>
      <c r="AR234" s="53">
        <v>10.807</v>
      </c>
      <c r="AS234" s="2">
        <v>1.1322159999999999</v>
      </c>
      <c r="AT234" s="2">
        <v>15.233000000000001</v>
      </c>
      <c r="AU234" s="44">
        <v>0</v>
      </c>
      <c r="AV234" s="38">
        <v>190.58566754124189</v>
      </c>
      <c r="AW234" s="194">
        <f t="shared" si="16"/>
        <v>164.5456675412419</v>
      </c>
      <c r="AX234" s="71">
        <f t="shared" si="19"/>
        <v>-12.38878398378111</v>
      </c>
    </row>
    <row r="235" spans="1:50" x14ac:dyDescent="0.25">
      <c r="A235">
        <f t="shared" si="17"/>
        <v>0</v>
      </c>
      <c r="B235" s="1" t="s">
        <v>500</v>
      </c>
      <c r="C235" s="1" t="s">
        <v>501</v>
      </c>
      <c r="D235" s="1">
        <v>4.0083900000000003</v>
      </c>
      <c r="E235" s="2">
        <v>3.7200144781310001</v>
      </c>
      <c r="F235" s="2">
        <v>1.8168050048999955E-2</v>
      </c>
      <c r="G235" s="2">
        <v>-0.11183999999999999</v>
      </c>
      <c r="H235" s="2">
        <v>0</v>
      </c>
      <c r="I235" s="2">
        <v>0</v>
      </c>
      <c r="J235" s="2">
        <v>0</v>
      </c>
      <c r="K235" s="2">
        <v>8.5470000000000008E-3</v>
      </c>
      <c r="L235" s="2">
        <v>7.8549999999999991E-3</v>
      </c>
      <c r="M235" s="2">
        <v>0</v>
      </c>
      <c r="N235" s="2">
        <v>0.51449175999999996</v>
      </c>
      <c r="O235" s="2">
        <v>5.7755096490097182E-3</v>
      </c>
      <c r="P235" s="2">
        <v>6.4581100424490917E-2</v>
      </c>
      <c r="Q235" s="2">
        <v>0.31434400000000001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3">
        <v>8.5503268982535001</v>
      </c>
      <c r="Z235" s="227">
        <f t="shared" si="18"/>
        <v>8.5503268982535001</v>
      </c>
      <c r="AA235" s="3"/>
      <c r="AB235" s="43">
        <v>4.0357170556175541</v>
      </c>
      <c r="AC235" s="2">
        <v>3.1460465182470001</v>
      </c>
      <c r="AD235" s="2">
        <v>2.543527006800007E-2</v>
      </c>
      <c r="AE235" s="2">
        <v>-0.11183999999999999</v>
      </c>
      <c r="AF235" s="2">
        <v>0</v>
      </c>
      <c r="AG235" s="2">
        <v>0</v>
      </c>
      <c r="AH235" s="2">
        <v>0</v>
      </c>
      <c r="AI235" s="2">
        <v>0</v>
      </c>
      <c r="AJ235" s="2">
        <v>4.5714999999999999E-2</v>
      </c>
      <c r="AK235" s="2">
        <v>0.70365984711111118</v>
      </c>
      <c r="AL235" s="2">
        <v>5.6593162886338097E-3</v>
      </c>
      <c r="AM235" s="2">
        <v>1.5349213053968504E-2</v>
      </c>
      <c r="AN235" s="2">
        <v>0.28242</v>
      </c>
      <c r="AO235" s="2">
        <v>0</v>
      </c>
      <c r="AP235" s="2">
        <v>0</v>
      </c>
      <c r="AQ235" s="2">
        <v>0</v>
      </c>
      <c r="AR235" s="53">
        <v>0</v>
      </c>
      <c r="AS235" s="2">
        <v>0</v>
      </c>
      <c r="AT235" s="2">
        <v>0</v>
      </c>
      <c r="AU235" s="44">
        <v>0</v>
      </c>
      <c r="AV235" s="38">
        <v>8.1481622203862685</v>
      </c>
      <c r="AW235" s="194">
        <f t="shared" si="16"/>
        <v>8.1481622203862685</v>
      </c>
      <c r="AX235" s="71">
        <f t="shared" si="19"/>
        <v>-0.40216467786723165</v>
      </c>
    </row>
    <row r="236" spans="1:50" x14ac:dyDescent="0.25">
      <c r="A236">
        <f t="shared" si="17"/>
        <v>0</v>
      </c>
      <c r="B236" s="1" t="s">
        <v>502</v>
      </c>
      <c r="C236" s="1" t="s">
        <v>503</v>
      </c>
      <c r="D236" s="1">
        <v>5.1946940000000001</v>
      </c>
      <c r="E236" s="2">
        <v>4.6516053587749999</v>
      </c>
      <c r="F236" s="2">
        <v>2.2724695093000308E-2</v>
      </c>
      <c r="G236" s="2">
        <v>-0.14004800000000001</v>
      </c>
      <c r="H236" s="2">
        <v>0</v>
      </c>
      <c r="I236" s="2">
        <v>0</v>
      </c>
      <c r="J236" s="2">
        <v>0</v>
      </c>
      <c r="K236" s="2">
        <v>8.5470000000000008E-3</v>
      </c>
      <c r="L236" s="2">
        <v>7.8549999999999991E-3</v>
      </c>
      <c r="M236" s="2">
        <v>0</v>
      </c>
      <c r="N236" s="2">
        <v>1.3954842782222223</v>
      </c>
      <c r="O236" s="2">
        <v>7.2243123960211084E-3</v>
      </c>
      <c r="P236" s="2">
        <v>7.1980352911082124E-2</v>
      </c>
      <c r="Q236" s="2">
        <v>0.43559900000000001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3">
        <v>11.655665997397323</v>
      </c>
      <c r="Z236" s="227">
        <f t="shared" si="18"/>
        <v>11.655665997397323</v>
      </c>
      <c r="AA236" s="3"/>
      <c r="AB236" s="43">
        <v>5.232193575276062</v>
      </c>
      <c r="AC236" s="2">
        <v>3.9309889279370003</v>
      </c>
      <c r="AD236" s="2">
        <v>3.1814573129999919E-2</v>
      </c>
      <c r="AE236" s="2">
        <v>-0.14004800000000001</v>
      </c>
      <c r="AF236" s="2">
        <v>0</v>
      </c>
      <c r="AG236" s="2">
        <v>0</v>
      </c>
      <c r="AH236" s="2">
        <v>0</v>
      </c>
      <c r="AI236" s="2">
        <v>0</v>
      </c>
      <c r="AJ236" s="2">
        <v>5.8056000000000003E-2</v>
      </c>
      <c r="AK236" s="2">
        <v>2.123066253333334</v>
      </c>
      <c r="AL236" s="2">
        <v>7.0789716062532385E-3</v>
      </c>
      <c r="AM236" s="2">
        <v>1.9318711507328817E-2</v>
      </c>
      <c r="AN236" s="2">
        <v>0.39469799999999999</v>
      </c>
      <c r="AO236" s="2">
        <v>0</v>
      </c>
      <c r="AP236" s="2">
        <v>0</v>
      </c>
      <c r="AQ236" s="2">
        <v>0</v>
      </c>
      <c r="AR236" s="53">
        <v>0</v>
      </c>
      <c r="AS236" s="2">
        <v>0</v>
      </c>
      <c r="AT236" s="2">
        <v>0</v>
      </c>
      <c r="AU236" s="44">
        <v>0</v>
      </c>
      <c r="AV236" s="38">
        <v>11.657167012789978</v>
      </c>
      <c r="AW236" s="194">
        <f t="shared" si="16"/>
        <v>11.657167012789978</v>
      </c>
      <c r="AX236" s="71">
        <f t="shared" si="19"/>
        <v>1.5010153926553471E-3</v>
      </c>
    </row>
    <row r="237" spans="1:50" x14ac:dyDescent="0.25">
      <c r="A237">
        <f t="shared" si="17"/>
        <v>0</v>
      </c>
      <c r="B237" s="1" t="s">
        <v>504</v>
      </c>
      <c r="C237" s="1" t="s">
        <v>505</v>
      </c>
      <c r="D237" s="1">
        <v>233.21600000000001</v>
      </c>
      <c r="E237" s="2">
        <v>139.32107483874299</v>
      </c>
      <c r="F237" s="2">
        <v>0.64021631696799397</v>
      </c>
      <c r="G237" s="2">
        <v>0</v>
      </c>
      <c r="H237" s="2">
        <v>0</v>
      </c>
      <c r="I237" s="2">
        <v>5.4898000000000002E-2</v>
      </c>
      <c r="J237" s="2">
        <v>0.20365399999999997</v>
      </c>
      <c r="K237" s="2">
        <v>8.5470000000000008E-3</v>
      </c>
      <c r="L237" s="2">
        <v>0</v>
      </c>
      <c r="M237" s="2">
        <v>0</v>
      </c>
      <c r="N237" s="2">
        <v>1.7901493135555555</v>
      </c>
      <c r="O237" s="2">
        <v>0.20594070810255238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0.43772100000000003</v>
      </c>
      <c r="V237" s="2">
        <v>19.731999999999999</v>
      </c>
      <c r="W237" s="2">
        <v>3.627491</v>
      </c>
      <c r="X237" s="2">
        <v>17.166155</v>
      </c>
      <c r="Y237" s="3">
        <v>416.40384717736919</v>
      </c>
      <c r="Z237" s="227">
        <f t="shared" si="18"/>
        <v>379.50569217736916</v>
      </c>
      <c r="AA237" s="3"/>
      <c r="AB237" s="43">
        <v>234.59027084394359</v>
      </c>
      <c r="AC237" s="2">
        <v>120.678470222597</v>
      </c>
      <c r="AD237" s="2">
        <v>0.89630284375499936</v>
      </c>
      <c r="AE237" s="2">
        <v>0</v>
      </c>
      <c r="AF237" s="2">
        <v>0</v>
      </c>
      <c r="AG237" s="2">
        <v>5.4898000000000002E-2</v>
      </c>
      <c r="AH237" s="2">
        <v>0.1357693333333333</v>
      </c>
      <c r="AI237" s="2">
        <v>0</v>
      </c>
      <c r="AJ237" s="2">
        <v>2.5779670000000001</v>
      </c>
      <c r="AK237" s="2">
        <v>2.1971811193333335</v>
      </c>
      <c r="AL237" s="2">
        <v>0.20179753384316343</v>
      </c>
      <c r="AM237" s="2">
        <v>0</v>
      </c>
      <c r="AN237" s="2">
        <v>0</v>
      </c>
      <c r="AO237" s="2">
        <v>0</v>
      </c>
      <c r="AP237" s="2">
        <v>0</v>
      </c>
      <c r="AQ237" s="2">
        <v>0.326488</v>
      </c>
      <c r="AR237" s="53">
        <v>19.731999999999999</v>
      </c>
      <c r="AS237" s="2">
        <v>3.627491</v>
      </c>
      <c r="AT237" s="2">
        <v>36.411999999999999</v>
      </c>
      <c r="AU237" s="44">
        <v>0</v>
      </c>
      <c r="AV237" s="38">
        <v>421.43063589680537</v>
      </c>
      <c r="AW237" s="194">
        <f t="shared" si="16"/>
        <v>365.28663589680536</v>
      </c>
      <c r="AX237" s="71">
        <f t="shared" si="19"/>
        <v>-14.219056280563791</v>
      </c>
    </row>
    <row r="238" spans="1:50" x14ac:dyDescent="0.25">
      <c r="A238">
        <f t="shared" si="17"/>
        <v>0</v>
      </c>
      <c r="B238" s="1" t="s">
        <v>506</v>
      </c>
      <c r="C238" s="1" t="s">
        <v>507</v>
      </c>
      <c r="D238" s="1">
        <v>17.593788</v>
      </c>
      <c r="E238" s="2">
        <v>12.686996932674001</v>
      </c>
      <c r="F238" s="2">
        <v>5.8188969721999016E-2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0.23080383182084002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3">
        <v>30.569777734216842</v>
      </c>
      <c r="Z238" s="227">
        <f t="shared" si="18"/>
        <v>30.569777734216842</v>
      </c>
      <c r="AA238" s="3"/>
      <c r="AB238" s="43">
        <v>17.692220385376956</v>
      </c>
      <c r="AC238" s="2">
        <v>11.622739286537001</v>
      </c>
      <c r="AD238" s="2">
        <v>8.1464557612000027E-2</v>
      </c>
      <c r="AE238" s="2">
        <v>0</v>
      </c>
      <c r="AF238" s="2">
        <v>0</v>
      </c>
      <c r="AG238" s="2">
        <v>0</v>
      </c>
      <c r="AH238" s="2">
        <v>0</v>
      </c>
      <c r="AI238" s="2">
        <v>0.25779382353779595</v>
      </c>
      <c r="AJ238" s="2">
        <v>0.19415399999999999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53">
        <v>0</v>
      </c>
      <c r="AS238" s="2">
        <v>0</v>
      </c>
      <c r="AT238" s="2">
        <v>0</v>
      </c>
      <c r="AU238" s="44">
        <v>0</v>
      </c>
      <c r="AV238" s="38">
        <v>29.848372053063756</v>
      </c>
      <c r="AW238" s="194">
        <f t="shared" si="16"/>
        <v>29.848372053063756</v>
      </c>
      <c r="AX238" s="71">
        <f t="shared" si="19"/>
        <v>-0.72140568115308668</v>
      </c>
    </row>
    <row r="239" spans="1:50" x14ac:dyDescent="0.25">
      <c r="A239">
        <f t="shared" si="17"/>
        <v>0</v>
      </c>
      <c r="B239" s="1" t="s">
        <v>508</v>
      </c>
      <c r="C239" s="1" t="s">
        <v>509</v>
      </c>
      <c r="D239" s="1">
        <v>12.609978999999999</v>
      </c>
      <c r="E239" s="2">
        <v>13.193887002493</v>
      </c>
      <c r="F239" s="2">
        <v>6.4589382717000321E-2</v>
      </c>
      <c r="G239" s="2">
        <v>-0.13370899999999999</v>
      </c>
      <c r="H239" s="2">
        <v>0</v>
      </c>
      <c r="I239" s="2">
        <v>0</v>
      </c>
      <c r="J239" s="2">
        <v>0</v>
      </c>
      <c r="K239" s="2">
        <v>8.5470000000000008E-3</v>
      </c>
      <c r="L239" s="2">
        <v>7.8549999999999991E-3</v>
      </c>
      <c r="M239" s="2">
        <v>0</v>
      </c>
      <c r="N239" s="2">
        <v>2.7936406151111113</v>
      </c>
      <c r="O239" s="2">
        <v>2.0515538008019075E-2</v>
      </c>
      <c r="P239" s="2">
        <v>0.12588146482522625</v>
      </c>
      <c r="Q239" s="2">
        <v>1.4021159999999999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3">
        <v>30.093302003154356</v>
      </c>
      <c r="Z239" s="227">
        <f t="shared" si="18"/>
        <v>30.093302003154356</v>
      </c>
      <c r="AA239" s="3"/>
      <c r="AB239" s="43">
        <v>12.84154582088253</v>
      </c>
      <c r="AC239" s="2">
        <v>11.144132613597</v>
      </c>
      <c r="AD239" s="2">
        <v>9.0425135805000556E-2</v>
      </c>
      <c r="AE239" s="2">
        <v>-0.13370899999999999</v>
      </c>
      <c r="AF239" s="2">
        <v>0</v>
      </c>
      <c r="AG239" s="2">
        <v>0</v>
      </c>
      <c r="AH239" s="2">
        <v>0</v>
      </c>
      <c r="AI239" s="2">
        <v>0</v>
      </c>
      <c r="AJ239" s="2">
        <v>0.15343599999999999</v>
      </c>
      <c r="AK239" s="2">
        <v>3.8358347502222223</v>
      </c>
      <c r="AL239" s="2">
        <v>2.0102800527530204E-2</v>
      </c>
      <c r="AM239" s="2">
        <v>4.8930621734002151E-2</v>
      </c>
      <c r="AN239" s="2">
        <v>1.2765150000000001</v>
      </c>
      <c r="AO239" s="2">
        <v>0</v>
      </c>
      <c r="AP239" s="2">
        <v>0</v>
      </c>
      <c r="AQ239" s="2">
        <v>0</v>
      </c>
      <c r="AR239" s="53">
        <v>0</v>
      </c>
      <c r="AS239" s="2">
        <v>0</v>
      </c>
      <c r="AT239" s="2">
        <v>0</v>
      </c>
      <c r="AU239" s="44">
        <v>0</v>
      </c>
      <c r="AV239" s="38">
        <v>29.277213742768286</v>
      </c>
      <c r="AW239" s="194">
        <f t="shared" si="16"/>
        <v>29.277213742768286</v>
      </c>
      <c r="AX239" s="71">
        <f t="shared" si="19"/>
        <v>-0.81608826038607063</v>
      </c>
    </row>
    <row r="240" spans="1:50" x14ac:dyDescent="0.25">
      <c r="A240">
        <f t="shared" si="17"/>
        <v>0</v>
      </c>
      <c r="B240" s="1" t="s">
        <v>510</v>
      </c>
      <c r="C240" s="1" t="s">
        <v>511</v>
      </c>
      <c r="D240" s="1">
        <v>226.640615</v>
      </c>
      <c r="E240" s="2">
        <v>187.533892786086</v>
      </c>
      <c r="F240" s="2">
        <v>0.86996800616100434</v>
      </c>
      <c r="G240" s="2">
        <v>0</v>
      </c>
      <c r="H240" s="2">
        <v>0</v>
      </c>
      <c r="I240" s="2">
        <v>0</v>
      </c>
      <c r="J240" s="2">
        <v>0.14007699999999998</v>
      </c>
      <c r="K240" s="2">
        <v>8.5470000000000008E-3</v>
      </c>
      <c r="L240" s="2">
        <v>0</v>
      </c>
      <c r="M240" s="2">
        <v>0.23335460843825345</v>
      </c>
      <c r="N240" s="2">
        <v>2.7641147999999998</v>
      </c>
      <c r="O240" s="2">
        <v>0.27697500288906135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0.49073099999999997</v>
      </c>
      <c r="V240" s="2">
        <v>29.523</v>
      </c>
      <c r="W240" s="2">
        <v>3.348741</v>
      </c>
      <c r="X240" s="2">
        <v>19.192647999999998</v>
      </c>
      <c r="Y240" s="3">
        <v>471.02266420357444</v>
      </c>
      <c r="Z240" s="227">
        <f t="shared" si="18"/>
        <v>422.30701620357439</v>
      </c>
      <c r="AA240" s="3"/>
      <c r="AB240" s="43">
        <v>229.54439131560935</v>
      </c>
      <c r="AC240" s="2">
        <v>161.45340168859499</v>
      </c>
      <c r="AD240" s="2">
        <v>1.2179552086250036</v>
      </c>
      <c r="AE240" s="2">
        <v>0</v>
      </c>
      <c r="AF240" s="2">
        <v>0</v>
      </c>
      <c r="AG240" s="2">
        <v>0</v>
      </c>
      <c r="AH240" s="2">
        <v>9.3384666666666657E-2</v>
      </c>
      <c r="AI240" s="2">
        <v>0.25510247230911814</v>
      </c>
      <c r="AJ240" s="2">
        <v>2.6147550000000002</v>
      </c>
      <c r="AK240" s="2">
        <v>3.6952952640000003</v>
      </c>
      <c r="AL240" s="2">
        <v>0.27140274030417844</v>
      </c>
      <c r="AM240" s="2">
        <v>0</v>
      </c>
      <c r="AN240" s="2">
        <v>0</v>
      </c>
      <c r="AO240" s="2">
        <v>0</v>
      </c>
      <c r="AP240" s="2">
        <v>0</v>
      </c>
      <c r="AQ240" s="2">
        <v>0.583619</v>
      </c>
      <c r="AR240" s="53">
        <v>29.523</v>
      </c>
      <c r="AS240" s="2">
        <v>3.348741</v>
      </c>
      <c r="AT240" s="2">
        <v>40.603000000000002</v>
      </c>
      <c r="AU240" s="44">
        <v>0</v>
      </c>
      <c r="AV240" s="38">
        <v>473.20404835610935</v>
      </c>
      <c r="AW240" s="194">
        <f t="shared" si="16"/>
        <v>403.07804835610932</v>
      </c>
      <c r="AX240" s="71">
        <f t="shared" si="19"/>
        <v>-19.228967847465071</v>
      </c>
    </row>
    <row r="241" spans="1:50" x14ac:dyDescent="0.25">
      <c r="A241">
        <f t="shared" si="17"/>
        <v>0</v>
      </c>
      <c r="B241" s="1" t="s">
        <v>512</v>
      </c>
      <c r="C241" s="1" t="s">
        <v>513</v>
      </c>
      <c r="D241" s="1">
        <v>135.500587</v>
      </c>
      <c r="E241" s="2">
        <v>138.99664434959899</v>
      </c>
      <c r="F241" s="2">
        <v>0.65154372039300201</v>
      </c>
      <c r="G241" s="2">
        <v>-0.66011200000000003</v>
      </c>
      <c r="H241" s="2">
        <v>0</v>
      </c>
      <c r="I241" s="2">
        <v>8.7906999999999999E-2</v>
      </c>
      <c r="J241" s="2">
        <v>7.1328000000000003E-2</v>
      </c>
      <c r="K241" s="2">
        <v>8.5470000000000008E-3</v>
      </c>
      <c r="L241" s="2">
        <v>7.8549999999999991E-3</v>
      </c>
      <c r="M241" s="2">
        <v>0.15742862745493807</v>
      </c>
      <c r="N241" s="2">
        <v>3.6923803422222221</v>
      </c>
      <c r="O241" s="2">
        <v>0.20738343116213204</v>
      </c>
      <c r="P241" s="2">
        <v>0.15314526948603907</v>
      </c>
      <c r="Q241" s="2">
        <v>2.017312</v>
      </c>
      <c r="R241" s="2">
        <v>0</v>
      </c>
      <c r="S241" s="2">
        <v>0</v>
      </c>
      <c r="T241" s="2">
        <v>0</v>
      </c>
      <c r="U241" s="2">
        <v>0.274787</v>
      </c>
      <c r="V241" s="2">
        <v>13.407999999999999</v>
      </c>
      <c r="W241" s="2">
        <v>1.8137799999999999</v>
      </c>
      <c r="X241" s="2">
        <v>10.634657000000001</v>
      </c>
      <c r="Y241" s="3">
        <v>307.02317374031742</v>
      </c>
      <c r="Z241" s="227">
        <f t="shared" si="18"/>
        <v>282.9805167403174</v>
      </c>
      <c r="AA241" s="3"/>
      <c r="AB241" s="43">
        <v>137.99475440196119</v>
      </c>
      <c r="AC241" s="2">
        <v>119.54348075303601</v>
      </c>
      <c r="AD241" s="2">
        <v>0.91216120854999871</v>
      </c>
      <c r="AE241" s="2">
        <v>-0.66011200000000003</v>
      </c>
      <c r="AF241" s="2">
        <v>0</v>
      </c>
      <c r="AG241" s="2">
        <v>8.7906999999999999E-2</v>
      </c>
      <c r="AH241" s="2">
        <v>4.7552000000000004E-2</v>
      </c>
      <c r="AI241" s="2">
        <v>0.17673221376742504</v>
      </c>
      <c r="AJ241" s="2">
        <v>1.688817</v>
      </c>
      <c r="AK241" s="2">
        <v>4.8404210711111109</v>
      </c>
      <c r="AL241" s="2">
        <v>0.20321123178624739</v>
      </c>
      <c r="AM241" s="2">
        <v>6.1609959621844367E-2</v>
      </c>
      <c r="AN241" s="2">
        <v>1.84276</v>
      </c>
      <c r="AO241" s="2">
        <v>0</v>
      </c>
      <c r="AP241" s="2">
        <v>0</v>
      </c>
      <c r="AQ241" s="2">
        <v>0.358373</v>
      </c>
      <c r="AR241" s="53">
        <v>13.361000000000001</v>
      </c>
      <c r="AS241" s="2">
        <v>1.8137799999999999</v>
      </c>
      <c r="AT241" s="2">
        <v>22.266999999999999</v>
      </c>
      <c r="AU241" s="44">
        <v>0</v>
      </c>
      <c r="AV241" s="38">
        <v>304.53944783983371</v>
      </c>
      <c r="AW241" s="194">
        <f t="shared" si="16"/>
        <v>268.91144783983373</v>
      </c>
      <c r="AX241" s="71">
        <f t="shared" si="19"/>
        <v>-14.069068900483671</v>
      </c>
    </row>
    <row r="242" spans="1:50" x14ac:dyDescent="0.25">
      <c r="A242">
        <f t="shared" si="17"/>
        <v>0</v>
      </c>
      <c r="B242" s="1" t="s">
        <v>514</v>
      </c>
      <c r="C242" s="1" t="s">
        <v>515</v>
      </c>
      <c r="D242" s="1">
        <v>7.7311157263999997</v>
      </c>
      <c r="E242" s="2">
        <v>11.312311491203999</v>
      </c>
      <c r="F242" s="2">
        <v>5.6599389119999483E-2</v>
      </c>
      <c r="G242" s="2">
        <v>0</v>
      </c>
      <c r="H242" s="2">
        <v>0</v>
      </c>
      <c r="I242" s="2">
        <v>0</v>
      </c>
      <c r="J242" s="2">
        <v>0</v>
      </c>
      <c r="K242" s="2">
        <v>8.5470000000000008E-3</v>
      </c>
      <c r="L242" s="2">
        <v>7.8549999999999991E-3</v>
      </c>
      <c r="M242" s="2">
        <v>0</v>
      </c>
      <c r="N242" s="2">
        <v>2.0384322791111114</v>
      </c>
      <c r="O242" s="2">
        <v>1.7803398473748303E-2</v>
      </c>
      <c r="P242" s="2">
        <v>0.12069847546572685</v>
      </c>
      <c r="Q242" s="2">
        <v>1.2722690000000001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3">
        <v>22.565631759774583</v>
      </c>
      <c r="Z242" s="227">
        <f t="shared" si="18"/>
        <v>22.565631759774583</v>
      </c>
      <c r="AA242" s="3"/>
      <c r="AB242" s="43">
        <v>7.8100899330879683</v>
      </c>
      <c r="AC242" s="2">
        <v>9.529645323202999</v>
      </c>
      <c r="AD242" s="2">
        <v>7.9239144767000336E-2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9.9801000000000001E-2</v>
      </c>
      <c r="AK242" s="2">
        <v>2.3555455857777781</v>
      </c>
      <c r="AL242" s="2">
        <v>1.7445224594646425E-2</v>
      </c>
      <c r="AM242" s="2">
        <v>4.6180981311167761E-2</v>
      </c>
      <c r="AN242" s="2">
        <v>1.226969</v>
      </c>
      <c r="AO242" s="2">
        <v>0</v>
      </c>
      <c r="AP242" s="2">
        <v>0</v>
      </c>
      <c r="AQ242" s="2">
        <v>0</v>
      </c>
      <c r="AR242" s="53">
        <v>0</v>
      </c>
      <c r="AS242" s="2">
        <v>0</v>
      </c>
      <c r="AT242" s="2">
        <v>0</v>
      </c>
      <c r="AU242" s="44">
        <v>0</v>
      </c>
      <c r="AV242" s="38">
        <v>21.164916192741561</v>
      </c>
      <c r="AW242" s="194">
        <f t="shared" si="16"/>
        <v>21.164916192741561</v>
      </c>
      <c r="AX242" s="71">
        <f t="shared" si="19"/>
        <v>-1.4007155670330214</v>
      </c>
    </row>
    <row r="243" spans="1:50" x14ac:dyDescent="0.25">
      <c r="A243">
        <f t="shared" si="17"/>
        <v>1</v>
      </c>
      <c r="B243" s="1" t="s">
        <v>516</v>
      </c>
      <c r="C243" s="1" t="s">
        <v>517</v>
      </c>
      <c r="D243" s="1">
        <v>85.835277000000005</v>
      </c>
      <c r="E243" s="2">
        <v>191.45815648206499</v>
      </c>
      <c r="F243" s="2">
        <v>0.91308988295897842</v>
      </c>
      <c r="G243" s="2">
        <v>0</v>
      </c>
      <c r="H243" s="2">
        <v>0</v>
      </c>
      <c r="I243" s="2">
        <v>0</v>
      </c>
      <c r="J243" s="2">
        <v>7.9485E-2</v>
      </c>
      <c r="K243" s="2">
        <v>8.5470000000000008E-3</v>
      </c>
      <c r="L243" s="2">
        <v>7.8549999999999991E-3</v>
      </c>
      <c r="M243" s="2">
        <v>0</v>
      </c>
      <c r="N243" s="2">
        <v>4.1838731488888889</v>
      </c>
      <c r="O243" s="2">
        <v>0.2872134007370547</v>
      </c>
      <c r="P243" s="2">
        <v>0.2297720358755804</v>
      </c>
      <c r="Q243" s="2">
        <v>3.0109789999999998</v>
      </c>
      <c r="R243" s="2">
        <v>0</v>
      </c>
      <c r="S243" s="2">
        <v>0</v>
      </c>
      <c r="T243" s="2">
        <v>0</v>
      </c>
      <c r="U243" s="2">
        <v>0.279947</v>
      </c>
      <c r="V243" s="2">
        <v>27.838999999999999</v>
      </c>
      <c r="W243" s="2">
        <v>1.300697</v>
      </c>
      <c r="X243" s="2">
        <v>10.53187</v>
      </c>
      <c r="Y243" s="3">
        <v>325.96576195052552</v>
      </c>
      <c r="Z243" s="227">
        <f t="shared" si="18"/>
        <v>287.59489195052549</v>
      </c>
      <c r="AA243" s="3"/>
      <c r="AB243" s="43">
        <v>86.102355614622454</v>
      </c>
      <c r="AC243" s="2">
        <v>161.44831885364601</v>
      </c>
      <c r="AD243" s="2">
        <v>1.2783258361430019</v>
      </c>
      <c r="AE243" s="2">
        <v>0</v>
      </c>
      <c r="AF243" s="2">
        <v>0</v>
      </c>
      <c r="AG243" s="2">
        <v>0</v>
      </c>
      <c r="AH243" s="2">
        <v>5.2990000000000002E-2</v>
      </c>
      <c r="AI243" s="2">
        <v>0</v>
      </c>
      <c r="AJ243" s="2">
        <v>1.098149</v>
      </c>
      <c r="AK243" s="2">
        <v>4.7301412200000001</v>
      </c>
      <c r="AL243" s="2">
        <v>0.2814351591264026</v>
      </c>
      <c r="AM243" s="2">
        <v>0.1061778500636112</v>
      </c>
      <c r="AN243" s="2">
        <v>2.7702209999999998</v>
      </c>
      <c r="AO243" s="2">
        <v>0</v>
      </c>
      <c r="AP243" s="2">
        <v>0</v>
      </c>
      <c r="AQ243" s="2">
        <v>0.37130000000000002</v>
      </c>
      <c r="AR243" s="53">
        <v>27.838999999999999</v>
      </c>
      <c r="AS243" s="2">
        <v>1.300697</v>
      </c>
      <c r="AT243" s="2">
        <v>21.420999999999999</v>
      </c>
      <c r="AU243" s="44">
        <v>0</v>
      </c>
      <c r="AV243" s="38">
        <v>308.80011153360152</v>
      </c>
      <c r="AW243" s="194">
        <f t="shared" si="16"/>
        <v>259.54011153360153</v>
      </c>
      <c r="AX243" s="71">
        <f t="shared" si="19"/>
        <v>-28.054780416923961</v>
      </c>
    </row>
    <row r="244" spans="1:50" x14ac:dyDescent="0.25">
      <c r="A244">
        <f t="shared" si="17"/>
        <v>0</v>
      </c>
      <c r="B244" s="1" t="s">
        <v>518</v>
      </c>
      <c r="C244" s="1" t="s">
        <v>519</v>
      </c>
      <c r="D244" s="1">
        <v>282.08371</v>
      </c>
      <c r="E244" s="2">
        <v>221.15181081972599</v>
      </c>
      <c r="F244" s="2">
        <v>1.0295679208360016</v>
      </c>
      <c r="G244" s="2">
        <v>0</v>
      </c>
      <c r="H244" s="2">
        <v>0</v>
      </c>
      <c r="I244" s="2">
        <v>0</v>
      </c>
      <c r="J244" s="2">
        <v>0.22818000000000002</v>
      </c>
      <c r="K244" s="2">
        <v>8.5470000000000008E-3</v>
      </c>
      <c r="L244" s="2">
        <v>0</v>
      </c>
      <c r="M244" s="2">
        <v>0</v>
      </c>
      <c r="N244" s="2">
        <v>2.3039565426666671</v>
      </c>
      <c r="O244" s="2">
        <v>0.3281001816212164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0.63701700000000006</v>
      </c>
      <c r="V244" s="2">
        <v>36.119</v>
      </c>
      <c r="W244" s="2">
        <v>4.4343539999999999</v>
      </c>
      <c r="X244" s="2">
        <v>24.203050999999999</v>
      </c>
      <c r="Y244" s="3">
        <v>572.52729446484989</v>
      </c>
      <c r="Z244" s="227">
        <f t="shared" si="18"/>
        <v>512.2052434648499</v>
      </c>
      <c r="AA244" s="3"/>
      <c r="AB244" s="43">
        <v>284.37893783319259</v>
      </c>
      <c r="AC244" s="2">
        <v>189.16973220063002</v>
      </c>
      <c r="AD244" s="2">
        <v>1.4413950891709923</v>
      </c>
      <c r="AE244" s="2">
        <v>0</v>
      </c>
      <c r="AF244" s="2">
        <v>0</v>
      </c>
      <c r="AG244" s="2">
        <v>0</v>
      </c>
      <c r="AH244" s="2">
        <v>0.15212000000000001</v>
      </c>
      <c r="AI244" s="2">
        <v>0</v>
      </c>
      <c r="AJ244" s="2">
        <v>3.2469399999999999</v>
      </c>
      <c r="AK244" s="2">
        <v>2.969562871555556</v>
      </c>
      <c r="AL244" s="2">
        <v>0.32149936802045448</v>
      </c>
      <c r="AM244" s="2">
        <v>0</v>
      </c>
      <c r="AN244" s="2">
        <v>0</v>
      </c>
      <c r="AO244" s="2">
        <v>0</v>
      </c>
      <c r="AP244" s="2">
        <v>0</v>
      </c>
      <c r="AQ244" s="2">
        <v>0.81756700000000004</v>
      </c>
      <c r="AR244" s="53">
        <v>36.119</v>
      </c>
      <c r="AS244" s="2">
        <v>4.4343539999999999</v>
      </c>
      <c r="AT244" s="2">
        <v>49.737000000000002</v>
      </c>
      <c r="AU244" s="44">
        <v>0</v>
      </c>
      <c r="AV244" s="38">
        <v>572.78810836256969</v>
      </c>
      <c r="AW244" s="194">
        <f t="shared" si="16"/>
        <v>486.93210836256969</v>
      </c>
      <c r="AX244" s="71">
        <f t="shared" si="19"/>
        <v>-25.273135102280207</v>
      </c>
    </row>
    <row r="245" spans="1:50" x14ac:dyDescent="0.25">
      <c r="A245">
        <f t="shared" si="17"/>
        <v>0</v>
      </c>
      <c r="B245" s="1" t="s">
        <v>520</v>
      </c>
      <c r="C245" s="1" t="s">
        <v>521</v>
      </c>
      <c r="D245" s="1">
        <v>20.728863</v>
      </c>
      <c r="E245" s="2">
        <v>22.125924896383999</v>
      </c>
      <c r="F245" s="2">
        <v>0.10254605772500112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0.36881495637511558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3">
        <v>43.326148910484115</v>
      </c>
      <c r="Z245" s="227">
        <f t="shared" si="18"/>
        <v>43.326148910484115</v>
      </c>
      <c r="AA245" s="3"/>
      <c r="AB245" s="43">
        <v>20.873906146047918</v>
      </c>
      <c r="AC245" s="2">
        <v>20.186718328830001</v>
      </c>
      <c r="AD245" s="2">
        <v>0.14356448081399872</v>
      </c>
      <c r="AE245" s="2">
        <v>0</v>
      </c>
      <c r="AF245" s="2">
        <v>0</v>
      </c>
      <c r="AG245" s="2">
        <v>0</v>
      </c>
      <c r="AH245" s="2">
        <v>0</v>
      </c>
      <c r="AI245" s="2">
        <v>0.39762731754417885</v>
      </c>
      <c r="AJ245" s="2">
        <v>0.24406600000000001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53">
        <v>0</v>
      </c>
      <c r="AS245" s="2">
        <v>0</v>
      </c>
      <c r="AT245" s="2">
        <v>0</v>
      </c>
      <c r="AU245" s="44">
        <v>0</v>
      </c>
      <c r="AV245" s="38">
        <v>41.845882273236093</v>
      </c>
      <c r="AW245" s="194">
        <f t="shared" si="16"/>
        <v>41.845882273236093</v>
      </c>
      <c r="AX245" s="71">
        <f t="shared" si="19"/>
        <v>-1.4802666372480218</v>
      </c>
    </row>
    <row r="246" spans="1:50" x14ac:dyDescent="0.25">
      <c r="A246">
        <f t="shared" si="17"/>
        <v>0</v>
      </c>
      <c r="B246" s="1" t="s">
        <v>522</v>
      </c>
      <c r="C246" s="1" t="s">
        <v>523</v>
      </c>
      <c r="D246" s="1">
        <v>7.1317620000000002</v>
      </c>
      <c r="E246" s="2">
        <v>7.0476283643399995</v>
      </c>
      <c r="F246" s="2">
        <v>3.4902925589000808E-2</v>
      </c>
      <c r="G246" s="2">
        <v>0</v>
      </c>
      <c r="H246" s="2">
        <v>0</v>
      </c>
      <c r="I246" s="2">
        <v>0</v>
      </c>
      <c r="J246" s="2">
        <v>0</v>
      </c>
      <c r="K246" s="2">
        <v>8.5470000000000008E-3</v>
      </c>
      <c r="L246" s="2">
        <v>7.8549999999999991E-3</v>
      </c>
      <c r="M246" s="2">
        <v>0</v>
      </c>
      <c r="N246" s="2">
        <v>1.2802322666666666</v>
      </c>
      <c r="O246" s="2">
        <v>1.1087630157636223E-2</v>
      </c>
      <c r="P246" s="2">
        <v>9.2762551607614749E-2</v>
      </c>
      <c r="Q246" s="2">
        <v>0.77103600000000005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3">
        <v>16.38581373836092</v>
      </c>
      <c r="Z246" s="227">
        <f t="shared" si="18"/>
        <v>16.38581373836092</v>
      </c>
      <c r="AA246" s="3"/>
      <c r="AB246" s="43">
        <v>7.1711889530170323</v>
      </c>
      <c r="AC246" s="2">
        <v>5.9387001323359998</v>
      </c>
      <c r="AD246" s="2">
        <v>4.8864095823999962E-2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8.3307999999999993E-2</v>
      </c>
      <c r="AK246" s="2">
        <v>1.4709552533333334</v>
      </c>
      <c r="AL246" s="2">
        <v>1.0864566032578113E-2</v>
      </c>
      <c r="AM246" s="2">
        <v>3.0527815619364532E-2</v>
      </c>
      <c r="AN246" s="2">
        <v>0.71380699999999997</v>
      </c>
      <c r="AO246" s="2">
        <v>0</v>
      </c>
      <c r="AP246" s="2">
        <v>0</v>
      </c>
      <c r="AQ246" s="2">
        <v>0</v>
      </c>
      <c r="AR246" s="53">
        <v>0</v>
      </c>
      <c r="AS246" s="2">
        <v>0</v>
      </c>
      <c r="AT246" s="2">
        <v>0</v>
      </c>
      <c r="AU246" s="44">
        <v>0</v>
      </c>
      <c r="AV246" s="38">
        <v>15.468215816162308</v>
      </c>
      <c r="AW246" s="194">
        <f t="shared" si="16"/>
        <v>15.468215816162308</v>
      </c>
      <c r="AX246" s="71">
        <f t="shared" si="19"/>
        <v>-0.91759792219861147</v>
      </c>
    </row>
    <row r="247" spans="1:50" x14ac:dyDescent="0.25">
      <c r="A247">
        <f t="shared" si="17"/>
        <v>0</v>
      </c>
      <c r="B247" s="1" t="s">
        <v>524</v>
      </c>
      <c r="C247" s="1" t="s">
        <v>525</v>
      </c>
      <c r="D247" s="1">
        <v>3.335153</v>
      </c>
      <c r="E247" s="2">
        <v>2.9895758709920002</v>
      </c>
      <c r="F247" s="2">
        <v>1.4581219254999887E-2</v>
      </c>
      <c r="G247" s="2">
        <v>0</v>
      </c>
      <c r="H247" s="2">
        <v>0</v>
      </c>
      <c r="I247" s="2">
        <v>0</v>
      </c>
      <c r="J247" s="2">
        <v>0</v>
      </c>
      <c r="K247" s="2">
        <v>8.5470000000000008E-3</v>
      </c>
      <c r="L247" s="2">
        <v>7.8549999999999991E-3</v>
      </c>
      <c r="M247" s="2">
        <v>0</v>
      </c>
      <c r="N247" s="2">
        <v>0.23847851022222225</v>
      </c>
      <c r="O247" s="2">
        <v>4.6377197394053176E-3</v>
      </c>
      <c r="P247" s="2">
        <v>6.0273196545939933E-2</v>
      </c>
      <c r="Q247" s="2">
        <v>0.215582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3">
        <v>6.874683516754569</v>
      </c>
      <c r="Z247" s="227">
        <f t="shared" si="18"/>
        <v>6.874683516754569</v>
      </c>
      <c r="AA247" s="3"/>
      <c r="AB247" s="43">
        <v>3.366015484720299</v>
      </c>
      <c r="AC247" s="2">
        <v>2.5296544144290003</v>
      </c>
      <c r="AD247" s="2">
        <v>2.0413706957000077E-2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3.8289999999999998E-2</v>
      </c>
      <c r="AK247" s="2">
        <v>0.3131742151111111</v>
      </c>
      <c r="AL247" s="2">
        <v>4.544416762914648E-3</v>
      </c>
      <c r="AM247" s="2">
        <v>1.3215556794543686E-2</v>
      </c>
      <c r="AN247" s="2">
        <v>0.18971199999999999</v>
      </c>
      <c r="AO247" s="2">
        <v>0</v>
      </c>
      <c r="AP247" s="2">
        <v>0</v>
      </c>
      <c r="AQ247" s="2">
        <v>0</v>
      </c>
      <c r="AR247" s="53">
        <v>0</v>
      </c>
      <c r="AS247" s="2">
        <v>0</v>
      </c>
      <c r="AT247" s="2">
        <v>0</v>
      </c>
      <c r="AU247" s="44">
        <v>0</v>
      </c>
      <c r="AV247" s="38">
        <v>6.4750197947748687</v>
      </c>
      <c r="AW247" s="194">
        <f t="shared" si="16"/>
        <v>6.4750197947748687</v>
      </c>
      <c r="AX247" s="71">
        <f t="shared" si="19"/>
        <v>-0.39966372197970035</v>
      </c>
    </row>
    <row r="248" spans="1:50" x14ac:dyDescent="0.25">
      <c r="A248">
        <f t="shared" si="17"/>
        <v>1</v>
      </c>
      <c r="B248" s="1" t="s">
        <v>526</v>
      </c>
      <c r="C248" s="1" t="s">
        <v>527</v>
      </c>
      <c r="D248" s="1">
        <v>72.245352980000007</v>
      </c>
      <c r="E248" s="2">
        <v>129.12695441314699</v>
      </c>
      <c r="F248" s="2">
        <v>0.6125699120940119</v>
      </c>
      <c r="G248" s="2">
        <v>-5.8817000000000001E-2</v>
      </c>
      <c r="H248" s="2">
        <v>0</v>
      </c>
      <c r="I248" s="2">
        <v>0</v>
      </c>
      <c r="J248" s="2">
        <v>3.8873999999999992E-2</v>
      </c>
      <c r="K248" s="2">
        <v>8.5470000000000008E-3</v>
      </c>
      <c r="L248" s="2">
        <v>7.8549999999999991E-3</v>
      </c>
      <c r="M248" s="2">
        <v>0</v>
      </c>
      <c r="N248" s="2">
        <v>1.4297740066666669</v>
      </c>
      <c r="O248" s="2">
        <v>0.19268452200079944</v>
      </c>
      <c r="P248" s="2">
        <v>0.15740907770300736</v>
      </c>
      <c r="Q248" s="2">
        <v>1.7284440000000001</v>
      </c>
      <c r="R248" s="2">
        <v>0</v>
      </c>
      <c r="S248" s="2">
        <v>0</v>
      </c>
      <c r="T248" s="2">
        <v>0</v>
      </c>
      <c r="U248" s="2">
        <v>0.202707</v>
      </c>
      <c r="V248" s="2">
        <v>14.914999999999999</v>
      </c>
      <c r="W248" s="2">
        <v>1.087866</v>
      </c>
      <c r="X248" s="2">
        <v>7.7517899999999997</v>
      </c>
      <c r="Y248" s="3">
        <v>229.44701091161144</v>
      </c>
      <c r="Z248" s="227">
        <f t="shared" si="18"/>
        <v>206.78022091161145</v>
      </c>
      <c r="AA248" s="3"/>
      <c r="AB248" s="43">
        <v>72.065599811921359</v>
      </c>
      <c r="AC248" s="2">
        <v>109.685394167959</v>
      </c>
      <c r="AD248" s="2">
        <v>0.85759787693199518</v>
      </c>
      <c r="AE248" s="2">
        <v>-5.8817000000000001E-2</v>
      </c>
      <c r="AF248" s="2">
        <v>0</v>
      </c>
      <c r="AG248" s="2">
        <v>0</v>
      </c>
      <c r="AH248" s="2">
        <v>2.5915999999999995E-2</v>
      </c>
      <c r="AI248" s="2">
        <v>0</v>
      </c>
      <c r="AJ248" s="2">
        <v>0.86411400000000005</v>
      </c>
      <c r="AK248" s="2">
        <v>2.0861129977777777</v>
      </c>
      <c r="AL248" s="2">
        <v>0.18880803949720995</v>
      </c>
      <c r="AM248" s="2">
        <v>6.5794389263557143E-2</v>
      </c>
      <c r="AN248" s="2">
        <v>1.5291999999999999</v>
      </c>
      <c r="AO248" s="2">
        <v>0</v>
      </c>
      <c r="AP248" s="2">
        <v>0</v>
      </c>
      <c r="AQ248" s="2">
        <v>0.151195</v>
      </c>
      <c r="AR248" s="53">
        <v>14.914999999999999</v>
      </c>
      <c r="AS248" s="2">
        <v>1.087866</v>
      </c>
      <c r="AT248" s="2">
        <v>16.036000000000001</v>
      </c>
      <c r="AU248" s="44">
        <v>0</v>
      </c>
      <c r="AV248" s="38">
        <v>219.4997812833509</v>
      </c>
      <c r="AW248" s="194">
        <f t="shared" si="16"/>
        <v>188.54878128335091</v>
      </c>
      <c r="AX248" s="71">
        <f t="shared" si="19"/>
        <v>-18.231439628260546</v>
      </c>
    </row>
    <row r="249" spans="1:50" x14ac:dyDescent="0.25">
      <c r="A249">
        <f t="shared" si="17"/>
        <v>0</v>
      </c>
      <c r="B249" s="1" t="s">
        <v>528</v>
      </c>
      <c r="C249" s="1" t="s">
        <v>529</v>
      </c>
      <c r="D249" s="1">
        <v>11.420559000000001</v>
      </c>
      <c r="E249" s="2">
        <v>11.915530498844999</v>
      </c>
      <c r="F249" s="2">
        <v>5.9182723112000152E-2</v>
      </c>
      <c r="G249" s="2">
        <v>-2.4050999999999999E-2</v>
      </c>
      <c r="H249" s="2">
        <v>0</v>
      </c>
      <c r="I249" s="2">
        <v>0</v>
      </c>
      <c r="J249" s="2">
        <v>0</v>
      </c>
      <c r="K249" s="2">
        <v>8.5470000000000008E-3</v>
      </c>
      <c r="L249" s="2">
        <v>7.8549999999999991E-3</v>
      </c>
      <c r="M249" s="2">
        <v>0</v>
      </c>
      <c r="N249" s="2">
        <v>2.0195024595555555</v>
      </c>
      <c r="O249" s="2">
        <v>1.8615988948337211E-2</v>
      </c>
      <c r="P249" s="2">
        <v>9.1899797028669947E-2</v>
      </c>
      <c r="Q249" s="2">
        <v>0.87072899999999998</v>
      </c>
      <c r="R249" s="2">
        <v>0.1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3">
        <v>26.488370467489563</v>
      </c>
      <c r="Z249" s="227">
        <f t="shared" si="18"/>
        <v>26.488370467489563</v>
      </c>
      <c r="AA249" s="3"/>
      <c r="AB249" s="43">
        <v>11.504255695862499</v>
      </c>
      <c r="AC249" s="2">
        <v>10.143960710904</v>
      </c>
      <c r="AD249" s="2">
        <v>8.2855812357000069E-2</v>
      </c>
      <c r="AE249" s="2">
        <v>-2.4050999999999999E-2</v>
      </c>
      <c r="AF249" s="2">
        <v>0</v>
      </c>
      <c r="AG249" s="2">
        <v>0</v>
      </c>
      <c r="AH249" s="2">
        <v>0</v>
      </c>
      <c r="AI249" s="2">
        <v>0</v>
      </c>
      <c r="AJ249" s="2">
        <v>0.13197300000000001</v>
      </c>
      <c r="AK249" s="2">
        <v>2.4343590373333335</v>
      </c>
      <c r="AL249" s="2">
        <v>1.8241467140898287E-2</v>
      </c>
      <c r="AM249" s="2">
        <v>3.0793857238346548E-2</v>
      </c>
      <c r="AN249" s="2">
        <v>0.78442100000000003</v>
      </c>
      <c r="AO249" s="2">
        <v>0</v>
      </c>
      <c r="AP249" s="2">
        <v>0</v>
      </c>
      <c r="AQ249" s="2">
        <v>0</v>
      </c>
      <c r="AR249" s="53">
        <v>0</v>
      </c>
      <c r="AS249" s="2">
        <v>0</v>
      </c>
      <c r="AT249" s="2">
        <v>0</v>
      </c>
      <c r="AU249" s="44">
        <v>0</v>
      </c>
      <c r="AV249" s="38">
        <v>25.106809580836078</v>
      </c>
      <c r="AW249" s="194">
        <f t="shared" si="16"/>
        <v>25.106809580836078</v>
      </c>
      <c r="AX249" s="71">
        <f t="shared" si="19"/>
        <v>-1.3815608866534852</v>
      </c>
    </row>
    <row r="250" spans="1:50" x14ac:dyDescent="0.25">
      <c r="A250">
        <f t="shared" si="17"/>
        <v>0</v>
      </c>
      <c r="B250" s="1" t="s">
        <v>530</v>
      </c>
      <c r="C250" s="1" t="s">
        <v>531</v>
      </c>
      <c r="D250" s="1">
        <v>277.73360700000001</v>
      </c>
      <c r="E250" s="2">
        <v>145.611953542131</v>
      </c>
      <c r="F250" s="2">
        <v>0.68029761646601561</v>
      </c>
      <c r="G250" s="2">
        <v>0</v>
      </c>
      <c r="H250" s="2">
        <v>0</v>
      </c>
      <c r="I250" s="2">
        <v>0</v>
      </c>
      <c r="J250" s="2">
        <v>0.16725000000000004</v>
      </c>
      <c r="K250" s="2">
        <v>8.5470000000000008E-3</v>
      </c>
      <c r="L250" s="2">
        <v>0</v>
      </c>
      <c r="M250" s="2">
        <v>0.26911982286392661</v>
      </c>
      <c r="N250" s="2">
        <v>2.3872436173333336</v>
      </c>
      <c r="O250" s="2">
        <v>0.21398834395735544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0.41387299999999999</v>
      </c>
      <c r="V250" s="2">
        <v>26.085999999999999</v>
      </c>
      <c r="W250" s="2">
        <v>3.3681179999999999</v>
      </c>
      <c r="X250" s="2">
        <v>16.103543999999999</v>
      </c>
      <c r="Y250" s="3">
        <v>473.04354194275169</v>
      </c>
      <c r="Z250" s="227">
        <f t="shared" si="18"/>
        <v>430.85399794275168</v>
      </c>
      <c r="AA250" s="3"/>
      <c r="AB250" s="43">
        <v>279.86880249604104</v>
      </c>
      <c r="AC250" s="2">
        <v>127.61402053980599</v>
      </c>
      <c r="AD250" s="2">
        <v>0.95241666305299844</v>
      </c>
      <c r="AE250" s="2">
        <v>0</v>
      </c>
      <c r="AF250" s="2">
        <v>0</v>
      </c>
      <c r="AG250" s="2">
        <v>0</v>
      </c>
      <c r="AH250" s="2">
        <v>0.11150000000000002</v>
      </c>
      <c r="AI250" s="2">
        <v>0.28828571279305587</v>
      </c>
      <c r="AJ250" s="2">
        <v>3.0482819999999999</v>
      </c>
      <c r="AK250" s="2">
        <v>3.1697730017777781</v>
      </c>
      <c r="AL250" s="2">
        <v>0.20968326505060578</v>
      </c>
      <c r="AM250" s="2">
        <v>0</v>
      </c>
      <c r="AN250" s="2">
        <v>0</v>
      </c>
      <c r="AO250" s="2">
        <v>0</v>
      </c>
      <c r="AP250" s="2">
        <v>0</v>
      </c>
      <c r="AQ250" s="2">
        <v>0.51547299999999996</v>
      </c>
      <c r="AR250" s="53">
        <v>26.085999999999999</v>
      </c>
      <c r="AS250" s="2">
        <v>3.3681179999999999</v>
      </c>
      <c r="AT250" s="2">
        <v>33.896999999999998</v>
      </c>
      <c r="AU250" s="44">
        <v>0</v>
      </c>
      <c r="AV250" s="38">
        <v>479.12935467852145</v>
      </c>
      <c r="AW250" s="194">
        <f t="shared" si="16"/>
        <v>419.14635467852145</v>
      </c>
      <c r="AX250" s="71">
        <f t="shared" si="19"/>
        <v>-11.707643264230228</v>
      </c>
    </row>
    <row r="251" spans="1:50" x14ac:dyDescent="0.25">
      <c r="A251">
        <f t="shared" si="17"/>
        <v>0</v>
      </c>
      <c r="B251" s="1" t="s">
        <v>532</v>
      </c>
      <c r="C251" s="1" t="s">
        <v>533</v>
      </c>
      <c r="D251" s="1">
        <v>5.3320100000000004</v>
      </c>
      <c r="E251" s="2">
        <v>8.8291858028219998</v>
      </c>
      <c r="F251" s="2">
        <v>3.8492426261999647E-2</v>
      </c>
      <c r="G251" s="2">
        <v>-6.9459999999999994E-2</v>
      </c>
      <c r="H251" s="2">
        <v>0</v>
      </c>
      <c r="I251" s="2">
        <v>0</v>
      </c>
      <c r="J251" s="2">
        <v>0</v>
      </c>
      <c r="K251" s="2">
        <v>8.5470000000000008E-3</v>
      </c>
      <c r="L251" s="2">
        <v>7.8549999999999991E-3</v>
      </c>
      <c r="M251" s="2">
        <v>0</v>
      </c>
      <c r="N251" s="2">
        <v>0.71407052533333337</v>
      </c>
      <c r="O251" s="2">
        <v>1.2192532299652305E-2</v>
      </c>
      <c r="P251" s="2">
        <v>8.8099146468810105E-2</v>
      </c>
      <c r="Q251" s="2">
        <v>0.69927099999999998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3">
        <v>15.660263433185795</v>
      </c>
      <c r="Z251" s="227">
        <f t="shared" si="18"/>
        <v>15.660263433185795</v>
      </c>
      <c r="AA251" s="3"/>
      <c r="AB251" s="43">
        <v>5.3607728014495439</v>
      </c>
      <c r="AC251" s="2">
        <v>7.5992333443710001</v>
      </c>
      <c r="AD251" s="2">
        <v>5.3889396767999975E-2</v>
      </c>
      <c r="AE251" s="2">
        <v>-6.9459999999999994E-2</v>
      </c>
      <c r="AF251" s="2">
        <v>0</v>
      </c>
      <c r="AG251" s="2">
        <v>0</v>
      </c>
      <c r="AH251" s="2">
        <v>0</v>
      </c>
      <c r="AI251" s="2">
        <v>0</v>
      </c>
      <c r="AJ251" s="2">
        <v>6.4757999999999996E-2</v>
      </c>
      <c r="AK251" s="2">
        <v>0.95220933066666669</v>
      </c>
      <c r="AL251" s="2">
        <v>1.1947239436254298E-2</v>
      </c>
      <c r="AM251" s="2">
        <v>2.8329249477507975E-2</v>
      </c>
      <c r="AN251" s="2">
        <v>0.61535799999999996</v>
      </c>
      <c r="AO251" s="2">
        <v>0</v>
      </c>
      <c r="AP251" s="2">
        <v>0</v>
      </c>
      <c r="AQ251" s="2">
        <v>0</v>
      </c>
      <c r="AR251" s="53">
        <v>0</v>
      </c>
      <c r="AS251" s="2">
        <v>0</v>
      </c>
      <c r="AT251" s="2">
        <v>0</v>
      </c>
      <c r="AU251" s="44">
        <v>4.0969211292930297E-2</v>
      </c>
      <c r="AV251" s="38">
        <v>14.658006573461904</v>
      </c>
      <c r="AW251" s="194">
        <f t="shared" si="16"/>
        <v>14.658006573461904</v>
      </c>
      <c r="AX251" s="71">
        <f t="shared" si="19"/>
        <v>-1.0022568597238912</v>
      </c>
    </row>
    <row r="252" spans="1:50" x14ac:dyDescent="0.25">
      <c r="A252">
        <f t="shared" si="17"/>
        <v>0</v>
      </c>
      <c r="B252" s="1" t="s">
        <v>534</v>
      </c>
      <c r="C252" s="1" t="s">
        <v>535</v>
      </c>
      <c r="D252" s="1">
        <v>57.590477</v>
      </c>
      <c r="E252" s="2">
        <v>84.843319803437993</v>
      </c>
      <c r="F252" s="2">
        <v>0.39718901180300115</v>
      </c>
      <c r="G252" s="2">
        <v>-6.0880999999999998E-2</v>
      </c>
      <c r="H252" s="2">
        <v>0</v>
      </c>
      <c r="I252" s="2">
        <v>0</v>
      </c>
      <c r="J252" s="2">
        <v>3.0189999999999995E-2</v>
      </c>
      <c r="K252" s="2">
        <v>8.5470000000000008E-3</v>
      </c>
      <c r="L252" s="2">
        <v>7.8549999999999991E-3</v>
      </c>
      <c r="M252" s="2">
        <v>0</v>
      </c>
      <c r="N252" s="2">
        <v>4.7434912477777766</v>
      </c>
      <c r="O252" s="2">
        <v>0.12581922534131595</v>
      </c>
      <c r="P252" s="2">
        <v>0.12114754633598818</v>
      </c>
      <c r="Q252" s="2">
        <v>1.4544859999999999</v>
      </c>
      <c r="R252" s="2">
        <v>0</v>
      </c>
      <c r="S252" s="2">
        <v>0</v>
      </c>
      <c r="T252" s="2">
        <v>0</v>
      </c>
      <c r="U252" s="2">
        <v>0.143342</v>
      </c>
      <c r="V252" s="2">
        <v>9.2910000000000004</v>
      </c>
      <c r="W252" s="2">
        <v>0.84804599999999997</v>
      </c>
      <c r="X252" s="2">
        <v>5.3393199999999998</v>
      </c>
      <c r="Y252" s="3">
        <v>164.88334883469602</v>
      </c>
      <c r="Z252" s="227">
        <f t="shared" si="18"/>
        <v>150.25302883469604</v>
      </c>
      <c r="AA252" s="3"/>
      <c r="AB252" s="43">
        <v>58.388365487685917</v>
      </c>
      <c r="AC252" s="2">
        <v>72.448931638001994</v>
      </c>
      <c r="AD252" s="2">
        <v>0.55606461652400341</v>
      </c>
      <c r="AE252" s="2">
        <v>-6.0880999999999998E-2</v>
      </c>
      <c r="AF252" s="2">
        <v>0</v>
      </c>
      <c r="AG252" s="2">
        <v>0</v>
      </c>
      <c r="AH252" s="2">
        <v>2.0126666666666664E-2</v>
      </c>
      <c r="AI252" s="2">
        <v>0</v>
      </c>
      <c r="AJ252" s="2">
        <v>0.67178800000000005</v>
      </c>
      <c r="AK252" s="2">
        <v>6.3352700322222208</v>
      </c>
      <c r="AL252" s="2">
        <v>0.12328795806262516</v>
      </c>
      <c r="AM252" s="2">
        <v>4.6372687180225768E-2</v>
      </c>
      <c r="AN252" s="2">
        <v>1.2675339999999999</v>
      </c>
      <c r="AO252" s="2">
        <v>0</v>
      </c>
      <c r="AP252" s="2">
        <v>0</v>
      </c>
      <c r="AQ252" s="2">
        <v>0.24915000000000001</v>
      </c>
      <c r="AR252" s="53">
        <v>9.2910000000000004</v>
      </c>
      <c r="AS252" s="2">
        <v>0.84804599999999997</v>
      </c>
      <c r="AT252" s="2">
        <v>10.746</v>
      </c>
      <c r="AU252" s="44">
        <v>0</v>
      </c>
      <c r="AV252" s="38">
        <v>160.93105608634366</v>
      </c>
      <c r="AW252" s="194">
        <f t="shared" si="16"/>
        <v>140.89405608634365</v>
      </c>
      <c r="AX252" s="71">
        <f t="shared" si="19"/>
        <v>-9.3589727483523859</v>
      </c>
    </row>
    <row r="253" spans="1:50" x14ac:dyDescent="0.25">
      <c r="A253">
        <f t="shared" si="17"/>
        <v>1</v>
      </c>
      <c r="B253" s="1" t="s">
        <v>536</v>
      </c>
      <c r="C253" s="1" t="s">
        <v>537</v>
      </c>
      <c r="D253" s="1">
        <v>86.837998999999996</v>
      </c>
      <c r="E253" s="2">
        <v>115.370622212866</v>
      </c>
      <c r="F253" s="2">
        <v>0.55151914684100445</v>
      </c>
      <c r="G253" s="2">
        <v>0</v>
      </c>
      <c r="H253" s="2">
        <v>0</v>
      </c>
      <c r="I253" s="2">
        <v>0</v>
      </c>
      <c r="J253" s="2">
        <v>3.4465999999999983E-2</v>
      </c>
      <c r="K253" s="2">
        <v>8.5470000000000008E-3</v>
      </c>
      <c r="L253" s="2">
        <v>7.8549999999999991E-3</v>
      </c>
      <c r="M253" s="2">
        <v>0</v>
      </c>
      <c r="N253" s="2">
        <v>3.5947411155555558</v>
      </c>
      <c r="O253" s="2">
        <v>0.17348093839639536</v>
      </c>
      <c r="P253" s="2">
        <v>0.15689186633685553</v>
      </c>
      <c r="Q253" s="2">
        <v>2.1375459999999999</v>
      </c>
      <c r="R253" s="2">
        <v>0.1</v>
      </c>
      <c r="S253" s="2">
        <v>0</v>
      </c>
      <c r="T253" s="2">
        <v>0</v>
      </c>
      <c r="U253" s="2">
        <v>0.23191999999999999</v>
      </c>
      <c r="V253" s="2">
        <v>12.276</v>
      </c>
      <c r="W253" s="2">
        <v>1.3760699999999999</v>
      </c>
      <c r="X253" s="2">
        <v>8.7258460000000007</v>
      </c>
      <c r="Y253" s="3">
        <v>231.58350427999579</v>
      </c>
      <c r="Z253" s="227">
        <f t="shared" si="18"/>
        <v>210.58165827999579</v>
      </c>
      <c r="AA253" s="3"/>
      <c r="AB253" s="43">
        <v>87.366924904881657</v>
      </c>
      <c r="AC253" s="2">
        <v>97.339322504058003</v>
      </c>
      <c r="AD253" s="2">
        <v>0.77212680557899926</v>
      </c>
      <c r="AE253" s="2">
        <v>0</v>
      </c>
      <c r="AF253" s="2">
        <v>0</v>
      </c>
      <c r="AG253" s="2">
        <v>0</v>
      </c>
      <c r="AH253" s="2">
        <v>2.2977333333333325E-2</v>
      </c>
      <c r="AI253" s="2">
        <v>0</v>
      </c>
      <c r="AJ253" s="2">
        <v>1.0306420000000001</v>
      </c>
      <c r="AK253" s="2">
        <v>4.1965611222222226</v>
      </c>
      <c r="AL253" s="2">
        <v>0.16999079909814324</v>
      </c>
      <c r="AM253" s="2">
        <v>6.5272912024439966E-2</v>
      </c>
      <c r="AN253" s="2">
        <v>1.88104</v>
      </c>
      <c r="AO253" s="2">
        <v>0</v>
      </c>
      <c r="AP253" s="2">
        <v>0</v>
      </c>
      <c r="AQ253" s="2">
        <v>0.172985</v>
      </c>
      <c r="AR253" s="53">
        <v>12.276</v>
      </c>
      <c r="AS253" s="2">
        <v>1.3760699999999999</v>
      </c>
      <c r="AT253" s="2">
        <v>17.75</v>
      </c>
      <c r="AU253" s="44">
        <v>0</v>
      </c>
      <c r="AV253" s="38">
        <v>224.41991338119681</v>
      </c>
      <c r="AW253" s="194">
        <f t="shared" si="16"/>
        <v>194.3939133811968</v>
      </c>
      <c r="AX253" s="71">
        <f t="shared" si="19"/>
        <v>-16.187744898798996</v>
      </c>
    </row>
    <row r="254" spans="1:50" x14ac:dyDescent="0.25">
      <c r="A254">
        <f t="shared" si="17"/>
        <v>0</v>
      </c>
      <c r="B254" s="1" t="s">
        <v>538</v>
      </c>
      <c r="C254" s="1" t="s">
        <v>539</v>
      </c>
      <c r="D254" s="1">
        <v>65.237356800000001</v>
      </c>
      <c r="E254" s="2">
        <v>35.770239245359001</v>
      </c>
      <c r="F254" s="2">
        <v>0.16404061346100271</v>
      </c>
      <c r="G254" s="2">
        <v>0</v>
      </c>
      <c r="H254" s="2">
        <v>0</v>
      </c>
      <c r="I254" s="2">
        <v>0</v>
      </c>
      <c r="J254" s="2">
        <v>2.1939000000000014E-2</v>
      </c>
      <c r="K254" s="2">
        <v>8.5470000000000008E-3</v>
      </c>
      <c r="L254" s="2">
        <v>7.8549999999999991E-3</v>
      </c>
      <c r="M254" s="2">
        <v>0</v>
      </c>
      <c r="N254" s="2">
        <v>1.9352532711111112</v>
      </c>
      <c r="O254" s="2">
        <v>5.2592864491534053E-2</v>
      </c>
      <c r="P254" s="2">
        <v>9.058012541382375E-2</v>
      </c>
      <c r="Q254" s="2">
        <v>0.79718299999999997</v>
      </c>
      <c r="R254" s="2">
        <v>0</v>
      </c>
      <c r="S254" s="2">
        <v>0</v>
      </c>
      <c r="T254" s="2">
        <v>0</v>
      </c>
      <c r="U254" s="2">
        <v>0.115147</v>
      </c>
      <c r="V254" s="2">
        <v>6.0570000000000004</v>
      </c>
      <c r="W254" s="2">
        <v>1.013347</v>
      </c>
      <c r="X254" s="2">
        <v>4.5761940000000001</v>
      </c>
      <c r="Y254" s="3">
        <v>115.84727491983647</v>
      </c>
      <c r="Z254" s="227">
        <f t="shared" si="18"/>
        <v>105.21408091983646</v>
      </c>
      <c r="AA254" s="3"/>
      <c r="AB254" s="43">
        <v>65.790245134662484</v>
      </c>
      <c r="AC254" s="2">
        <v>30.587601227015998</v>
      </c>
      <c r="AD254" s="2">
        <v>0.22965685884500109</v>
      </c>
      <c r="AE254" s="2">
        <v>0</v>
      </c>
      <c r="AF254" s="2">
        <v>0</v>
      </c>
      <c r="AG254" s="2">
        <v>0</v>
      </c>
      <c r="AH254" s="2">
        <v>1.4626000000000009E-2</v>
      </c>
      <c r="AI254" s="2">
        <v>0</v>
      </c>
      <c r="AJ254" s="2">
        <v>0.73803300000000005</v>
      </c>
      <c r="AK254" s="2">
        <v>2.5377095266666667</v>
      </c>
      <c r="AL254" s="2">
        <v>5.1534786152401868E-2</v>
      </c>
      <c r="AM254" s="2">
        <v>2.9105822987324084E-2</v>
      </c>
      <c r="AN254" s="2">
        <v>0.73400100000000001</v>
      </c>
      <c r="AO254" s="2">
        <v>0</v>
      </c>
      <c r="AP254" s="2">
        <v>0</v>
      </c>
      <c r="AQ254" s="2">
        <v>8.5886000000000004E-2</v>
      </c>
      <c r="AR254" s="53">
        <v>6.0570000000000004</v>
      </c>
      <c r="AS254" s="2">
        <v>1.013347</v>
      </c>
      <c r="AT254" s="2">
        <v>9.8309999999999995</v>
      </c>
      <c r="AU254" s="44">
        <v>0</v>
      </c>
      <c r="AV254" s="38">
        <v>117.69974635632988</v>
      </c>
      <c r="AW254" s="194">
        <f t="shared" si="16"/>
        <v>101.81174635632988</v>
      </c>
      <c r="AX254" s="71">
        <f t="shared" si="19"/>
        <v>-3.4023345635065851</v>
      </c>
    </row>
    <row r="255" spans="1:50" x14ac:dyDescent="0.25">
      <c r="A255">
        <f t="shared" si="17"/>
        <v>1</v>
      </c>
      <c r="B255" s="1" t="s">
        <v>540</v>
      </c>
      <c r="C255" s="1" t="s">
        <v>541</v>
      </c>
      <c r="D255" s="1">
        <v>60.371400999999999</v>
      </c>
      <c r="E255" s="2">
        <v>96.706556611031999</v>
      </c>
      <c r="F255" s="2">
        <v>0.45873534187400339</v>
      </c>
      <c r="G255" s="2">
        <v>0</v>
      </c>
      <c r="H255" s="2">
        <v>0</v>
      </c>
      <c r="I255" s="2">
        <v>0</v>
      </c>
      <c r="J255" s="2">
        <v>6.6404999999999992E-2</v>
      </c>
      <c r="K255" s="2">
        <v>8.5470000000000008E-3</v>
      </c>
      <c r="L255" s="2">
        <v>7.8549999999999991E-3</v>
      </c>
      <c r="M255" s="2">
        <v>0</v>
      </c>
      <c r="N255" s="2">
        <v>2.0945468755555554</v>
      </c>
      <c r="O255" s="2">
        <v>0.14429569315889471</v>
      </c>
      <c r="P255" s="2">
        <v>0.12760682364270526</v>
      </c>
      <c r="Q255" s="2">
        <v>1.7993699999999999</v>
      </c>
      <c r="R255" s="2">
        <v>0</v>
      </c>
      <c r="S255" s="2">
        <v>0</v>
      </c>
      <c r="T255" s="2">
        <v>0</v>
      </c>
      <c r="U255" s="2">
        <v>0.16081699999999999</v>
      </c>
      <c r="V255" s="2">
        <v>16.178000000000001</v>
      </c>
      <c r="W255" s="2">
        <v>0.98913300000000004</v>
      </c>
      <c r="X255" s="2">
        <v>6.2287280000000003</v>
      </c>
      <c r="Y255" s="3">
        <v>185.34199734526314</v>
      </c>
      <c r="Z255" s="227">
        <f t="shared" si="18"/>
        <v>162.93526934526315</v>
      </c>
      <c r="AA255" s="3"/>
      <c r="AB255" s="43">
        <v>60.747502594458481</v>
      </c>
      <c r="AC255" s="2">
        <v>82.576237873227001</v>
      </c>
      <c r="AD255" s="2">
        <v>0.64222947862400115</v>
      </c>
      <c r="AE255" s="2">
        <v>0</v>
      </c>
      <c r="AF255" s="2">
        <v>0</v>
      </c>
      <c r="AG255" s="2">
        <v>0</v>
      </c>
      <c r="AH255" s="2">
        <v>4.4269999999999997E-2</v>
      </c>
      <c r="AI255" s="2">
        <v>0</v>
      </c>
      <c r="AJ255" s="2">
        <v>0.71914100000000003</v>
      </c>
      <c r="AK255" s="2">
        <v>2.6289142999999999</v>
      </c>
      <c r="AL255" s="2">
        <v>0.14139271099890857</v>
      </c>
      <c r="AM255" s="2">
        <v>4.9749072256690285E-2</v>
      </c>
      <c r="AN255" s="2">
        <v>1.6528499999999999</v>
      </c>
      <c r="AO255" s="2">
        <v>0</v>
      </c>
      <c r="AP255" s="2">
        <v>0</v>
      </c>
      <c r="AQ255" s="2">
        <v>0.11995</v>
      </c>
      <c r="AR255" s="53">
        <v>16.178000000000001</v>
      </c>
      <c r="AS255" s="2">
        <v>0.98913300000000004</v>
      </c>
      <c r="AT255" s="2">
        <v>13.052</v>
      </c>
      <c r="AU255" s="44">
        <v>0</v>
      </c>
      <c r="AV255" s="38">
        <v>179.54137002956506</v>
      </c>
      <c r="AW255" s="194">
        <f t="shared" si="16"/>
        <v>150.31137002956507</v>
      </c>
      <c r="AX255" s="71">
        <f t="shared" si="19"/>
        <v>-12.623899315698083</v>
      </c>
    </row>
    <row r="256" spans="1:50" x14ac:dyDescent="0.25">
      <c r="A256">
        <f t="shared" si="17"/>
        <v>0</v>
      </c>
      <c r="B256" s="1" t="s">
        <v>542</v>
      </c>
      <c r="C256" s="1" t="s">
        <v>543</v>
      </c>
      <c r="D256" s="1">
        <v>9.6259150000000009</v>
      </c>
      <c r="E256" s="2">
        <v>10.493142034323</v>
      </c>
      <c r="F256" s="2">
        <v>5.2562390704998747E-2</v>
      </c>
      <c r="G256" s="2">
        <v>-2.3980000000000001E-2</v>
      </c>
      <c r="H256" s="2">
        <v>0</v>
      </c>
      <c r="I256" s="2">
        <v>0</v>
      </c>
      <c r="J256" s="2">
        <v>0</v>
      </c>
      <c r="K256" s="2">
        <v>8.5470000000000008E-3</v>
      </c>
      <c r="L256" s="2">
        <v>7.8549999999999991E-3</v>
      </c>
      <c r="M256" s="2">
        <v>0</v>
      </c>
      <c r="N256" s="2">
        <v>0.86132933777777776</v>
      </c>
      <c r="O256" s="2">
        <v>1.6533556298381501E-2</v>
      </c>
      <c r="P256" s="2">
        <v>0.10585447494309531</v>
      </c>
      <c r="Q256" s="2">
        <v>1.0133939999999999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3">
        <v>22.161152794047247</v>
      </c>
      <c r="Z256" s="227">
        <f t="shared" si="18"/>
        <v>22.161152794047247</v>
      </c>
      <c r="AA256" s="3"/>
      <c r="AB256" s="43">
        <v>9.6570356489054738</v>
      </c>
      <c r="AC256" s="2">
        <v>8.8238867039460001</v>
      </c>
      <c r="AD256" s="2">
        <v>7.3587346987999971E-2</v>
      </c>
      <c r="AE256" s="2">
        <v>-2.3980000000000001E-2</v>
      </c>
      <c r="AF256" s="2">
        <v>0</v>
      </c>
      <c r="AG256" s="2">
        <v>0</v>
      </c>
      <c r="AH256" s="2">
        <v>0</v>
      </c>
      <c r="AI256" s="2">
        <v>0</v>
      </c>
      <c r="AJ256" s="2">
        <v>0.11418499999999999</v>
      </c>
      <c r="AK256" s="2">
        <v>0.9609995991111111</v>
      </c>
      <c r="AL256" s="2">
        <v>1.6200929468539287E-2</v>
      </c>
      <c r="AM256" s="2">
        <v>3.8090636067470346E-2</v>
      </c>
      <c r="AN256" s="2">
        <v>0.90352600000000005</v>
      </c>
      <c r="AO256" s="2">
        <v>0</v>
      </c>
      <c r="AP256" s="2">
        <v>0</v>
      </c>
      <c r="AQ256" s="2">
        <v>0</v>
      </c>
      <c r="AR256" s="53">
        <v>0</v>
      </c>
      <c r="AS256" s="2">
        <v>0</v>
      </c>
      <c r="AT256" s="2">
        <v>0</v>
      </c>
      <c r="AU256" s="44">
        <v>0.17930715074163217</v>
      </c>
      <c r="AV256" s="38">
        <v>20.74283901522822</v>
      </c>
      <c r="AW256" s="194">
        <f t="shared" si="16"/>
        <v>20.74283901522822</v>
      </c>
      <c r="AX256" s="71">
        <f t="shared" si="19"/>
        <v>-1.4183137788190265</v>
      </c>
    </row>
    <row r="257" spans="1:50" x14ac:dyDescent="0.25">
      <c r="A257">
        <f t="shared" si="17"/>
        <v>0</v>
      </c>
      <c r="B257" s="1" t="s">
        <v>544</v>
      </c>
      <c r="C257" s="1" t="s">
        <v>545</v>
      </c>
      <c r="D257" s="1">
        <v>3.09534135</v>
      </c>
      <c r="E257" s="2">
        <v>2.1942145082989999</v>
      </c>
      <c r="F257" s="2">
        <v>1.0926676878000145E-2</v>
      </c>
      <c r="G257" s="2">
        <v>-0.11201999999999999</v>
      </c>
      <c r="H257" s="2">
        <v>0</v>
      </c>
      <c r="I257" s="2">
        <v>0</v>
      </c>
      <c r="J257" s="2">
        <v>0</v>
      </c>
      <c r="K257" s="2">
        <v>8.5470000000000008E-3</v>
      </c>
      <c r="L257" s="2">
        <v>7.8549999999999991E-3</v>
      </c>
      <c r="M257" s="2">
        <v>0</v>
      </c>
      <c r="N257" s="2">
        <v>0.34554986666666671</v>
      </c>
      <c r="O257" s="2">
        <v>3.4463532396990645E-3</v>
      </c>
      <c r="P257" s="2">
        <v>5.9198696259128381E-2</v>
      </c>
      <c r="Q257" s="2">
        <v>0.225218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3">
        <v>5.8382774513424938</v>
      </c>
      <c r="Z257" s="227">
        <f t="shared" si="18"/>
        <v>5.8382774513424938</v>
      </c>
      <c r="AA257" s="3"/>
      <c r="AB257" s="43">
        <v>3.1132749726697875</v>
      </c>
      <c r="AC257" s="2">
        <v>1.8555369181270001</v>
      </c>
      <c r="AD257" s="2">
        <v>1.5297347627999959E-2</v>
      </c>
      <c r="AE257" s="2">
        <v>-0.11201999999999999</v>
      </c>
      <c r="AF257" s="2">
        <v>0</v>
      </c>
      <c r="AG257" s="2">
        <v>0</v>
      </c>
      <c r="AH257" s="2">
        <v>0</v>
      </c>
      <c r="AI257" s="2">
        <v>0</v>
      </c>
      <c r="AJ257" s="2">
        <v>3.4521999999999997E-2</v>
      </c>
      <c r="AK257" s="2">
        <v>0.42552751999999999</v>
      </c>
      <c r="AL257" s="2">
        <v>3.3770185163068708E-3</v>
      </c>
      <c r="AM257" s="2">
        <v>1.2608990906954165E-2</v>
      </c>
      <c r="AN257" s="2">
        <v>0.204097</v>
      </c>
      <c r="AO257" s="2">
        <v>0</v>
      </c>
      <c r="AP257" s="2">
        <v>0</v>
      </c>
      <c r="AQ257" s="2">
        <v>0</v>
      </c>
      <c r="AR257" s="53">
        <v>0</v>
      </c>
      <c r="AS257" s="2">
        <v>0</v>
      </c>
      <c r="AT257" s="2">
        <v>0</v>
      </c>
      <c r="AU257" s="44">
        <v>0</v>
      </c>
      <c r="AV257" s="38">
        <v>5.5522217678480486</v>
      </c>
      <c r="AW257" s="194">
        <f t="shared" si="16"/>
        <v>5.5522217678480486</v>
      </c>
      <c r="AX257" s="71">
        <f t="shared" si="19"/>
        <v>-0.28605568349444521</v>
      </c>
    </row>
    <row r="258" spans="1:50" x14ac:dyDescent="0.25">
      <c r="A258">
        <f t="shared" si="17"/>
        <v>0</v>
      </c>
      <c r="B258" s="1" t="s">
        <v>546</v>
      </c>
      <c r="C258" s="1" t="s">
        <v>547</v>
      </c>
      <c r="D258" s="1">
        <v>65.076509999999999</v>
      </c>
      <c r="E258" s="2">
        <v>60.964280731064996</v>
      </c>
      <c r="F258" s="2">
        <v>0.29020184572400154</v>
      </c>
      <c r="G258" s="2">
        <v>0</v>
      </c>
      <c r="H258" s="2">
        <v>0</v>
      </c>
      <c r="I258" s="2">
        <v>0</v>
      </c>
      <c r="J258" s="2">
        <v>4.9356000000000011E-2</v>
      </c>
      <c r="K258" s="2">
        <v>8.5470000000000008E-3</v>
      </c>
      <c r="L258" s="2">
        <v>7.8549999999999991E-3</v>
      </c>
      <c r="M258" s="2">
        <v>0</v>
      </c>
      <c r="N258" s="2">
        <v>2.9255275388888888</v>
      </c>
      <c r="O258" s="2">
        <v>9.1283301421004007E-2</v>
      </c>
      <c r="P258" s="2">
        <v>0.10424899279216301</v>
      </c>
      <c r="Q258" s="2">
        <v>1.0938699999999999</v>
      </c>
      <c r="R258" s="2">
        <v>0</v>
      </c>
      <c r="S258" s="2">
        <v>0</v>
      </c>
      <c r="T258" s="2">
        <v>0</v>
      </c>
      <c r="U258" s="2">
        <v>0.102858</v>
      </c>
      <c r="V258" s="2">
        <v>8.2119999999999997</v>
      </c>
      <c r="W258" s="2">
        <v>0.65130900000000003</v>
      </c>
      <c r="X258" s="2">
        <v>4.1581710000000003</v>
      </c>
      <c r="Y258" s="3">
        <v>143.73601840989105</v>
      </c>
      <c r="Z258" s="227">
        <f t="shared" si="18"/>
        <v>131.36584740989105</v>
      </c>
      <c r="AA258" s="3"/>
      <c r="AB258" s="43">
        <v>65.462978330005328</v>
      </c>
      <c r="AC258" s="2">
        <v>52.154066740652006</v>
      </c>
      <c r="AD258" s="2">
        <v>0.40628258401400225</v>
      </c>
      <c r="AE258" s="2">
        <v>0</v>
      </c>
      <c r="AF258" s="2">
        <v>0</v>
      </c>
      <c r="AG258" s="2">
        <v>0</v>
      </c>
      <c r="AH258" s="2">
        <v>3.290400000000001E-2</v>
      </c>
      <c r="AI258" s="2">
        <v>0</v>
      </c>
      <c r="AJ258" s="2">
        <v>0.72843400000000003</v>
      </c>
      <c r="AK258" s="2">
        <v>3.6189128788888887</v>
      </c>
      <c r="AL258" s="2">
        <v>8.944683776967377E-2</v>
      </c>
      <c r="AM258" s="2">
        <v>3.7519051262687876E-2</v>
      </c>
      <c r="AN258" s="2">
        <v>0.99581900000000001</v>
      </c>
      <c r="AO258" s="2">
        <v>0</v>
      </c>
      <c r="AP258" s="2">
        <v>0</v>
      </c>
      <c r="AQ258" s="2">
        <v>7.6719999999999997E-2</v>
      </c>
      <c r="AR258" s="53">
        <v>8.2119999999999997</v>
      </c>
      <c r="AS258" s="2">
        <v>0.65130900000000003</v>
      </c>
      <c r="AT258" s="2">
        <v>9.0760000000000005</v>
      </c>
      <c r="AU258" s="44">
        <v>0</v>
      </c>
      <c r="AV258" s="38">
        <v>141.54239242259257</v>
      </c>
      <c r="AW258" s="194">
        <f t="shared" si="16"/>
        <v>124.25439242259257</v>
      </c>
      <c r="AX258" s="71">
        <f t="shared" si="19"/>
        <v>-7.1114549872984725</v>
      </c>
    </row>
    <row r="259" spans="1:50" x14ac:dyDescent="0.25">
      <c r="A259">
        <f t="shared" si="17"/>
        <v>0</v>
      </c>
      <c r="B259" s="1" t="s">
        <v>548</v>
      </c>
      <c r="C259" s="1" t="s">
        <v>549</v>
      </c>
      <c r="D259" s="1">
        <v>86.279561000000001</v>
      </c>
      <c r="E259" s="2">
        <v>107.314464324784</v>
      </c>
      <c r="F259" s="2">
        <v>0.50524174761199947</v>
      </c>
      <c r="G259" s="2">
        <v>0</v>
      </c>
      <c r="H259" s="2">
        <v>0</v>
      </c>
      <c r="I259" s="2">
        <v>0</v>
      </c>
      <c r="J259" s="2">
        <v>5.1319000000000004E-2</v>
      </c>
      <c r="K259" s="2">
        <v>8.5470000000000008E-3</v>
      </c>
      <c r="L259" s="2">
        <v>7.8549999999999991E-3</v>
      </c>
      <c r="M259" s="2">
        <v>0</v>
      </c>
      <c r="N259" s="2">
        <v>3.3101631433333338</v>
      </c>
      <c r="O259" s="2">
        <v>0.16031446411072334</v>
      </c>
      <c r="P259" s="2">
        <v>0.14714425378693397</v>
      </c>
      <c r="Q259" s="2">
        <v>1.650358</v>
      </c>
      <c r="R259" s="2">
        <v>9.9250000000000005E-2</v>
      </c>
      <c r="S259" s="2">
        <v>0</v>
      </c>
      <c r="T259" s="2">
        <v>0</v>
      </c>
      <c r="U259" s="2">
        <v>0.20155500000000001</v>
      </c>
      <c r="V259" s="2">
        <v>11.411</v>
      </c>
      <c r="W259" s="2">
        <v>1.2890140000000001</v>
      </c>
      <c r="X259" s="2">
        <v>7.7285009999999996</v>
      </c>
      <c r="Y259" s="3">
        <v>220.16428793362704</v>
      </c>
      <c r="Z259" s="227">
        <f t="shared" si="18"/>
        <v>201.02478693362704</v>
      </c>
      <c r="AA259" s="3"/>
      <c r="AB259" s="43">
        <v>87.201525031835047</v>
      </c>
      <c r="AC259" s="2">
        <v>91.448073381316007</v>
      </c>
      <c r="AD259" s="2">
        <v>0.70733844665800039</v>
      </c>
      <c r="AE259" s="2">
        <v>0</v>
      </c>
      <c r="AF259" s="2">
        <v>0</v>
      </c>
      <c r="AG259" s="2">
        <v>0</v>
      </c>
      <c r="AH259" s="2">
        <v>3.4212666666666669E-2</v>
      </c>
      <c r="AI259" s="2">
        <v>0</v>
      </c>
      <c r="AJ259" s="2">
        <v>1.0405249999999999</v>
      </c>
      <c r="AK259" s="2">
        <v>3.9622996300000008</v>
      </c>
      <c r="AL259" s="2">
        <v>0.15708921172021237</v>
      </c>
      <c r="AM259" s="2">
        <v>6.1244736103184858E-2</v>
      </c>
      <c r="AN259" s="2">
        <v>1.5523180000000001</v>
      </c>
      <c r="AO259" s="2">
        <v>0</v>
      </c>
      <c r="AP259" s="2">
        <v>0</v>
      </c>
      <c r="AQ259" s="2">
        <v>0.150336</v>
      </c>
      <c r="AR259" s="53">
        <v>11.411</v>
      </c>
      <c r="AS259" s="2">
        <v>1.2890140000000001</v>
      </c>
      <c r="AT259" s="2">
        <v>16.032</v>
      </c>
      <c r="AU259" s="44">
        <v>0</v>
      </c>
      <c r="AV259" s="38">
        <v>215.04697610429918</v>
      </c>
      <c r="AW259" s="194">
        <f t="shared" si="16"/>
        <v>187.60397610429916</v>
      </c>
      <c r="AX259" s="71">
        <f t="shared" si="19"/>
        <v>-13.420810829327877</v>
      </c>
    </row>
    <row r="260" spans="1:50" x14ac:dyDescent="0.25">
      <c r="A260">
        <f t="shared" si="17"/>
        <v>0</v>
      </c>
      <c r="B260" s="1" t="s">
        <v>550</v>
      </c>
      <c r="C260" s="1" t="s">
        <v>551</v>
      </c>
      <c r="D260" s="1">
        <v>50.017282999999999</v>
      </c>
      <c r="E260" s="2">
        <v>71.499936318964998</v>
      </c>
      <c r="F260" s="2">
        <v>0.34088427736701071</v>
      </c>
      <c r="G260" s="2">
        <v>-0.10033400000000001</v>
      </c>
      <c r="H260" s="2">
        <v>0</v>
      </c>
      <c r="I260" s="2">
        <v>6.777E-3</v>
      </c>
      <c r="J260" s="2">
        <v>2.607799999999999E-2</v>
      </c>
      <c r="K260" s="2">
        <v>8.5470000000000008E-3</v>
      </c>
      <c r="L260" s="2">
        <v>7.8549999999999991E-3</v>
      </c>
      <c r="M260" s="2">
        <v>0</v>
      </c>
      <c r="N260" s="2">
        <v>1.3793694922222222</v>
      </c>
      <c r="O260" s="2">
        <v>0.10722551458226377</v>
      </c>
      <c r="P260" s="2">
        <v>0.11479106908472834</v>
      </c>
      <c r="Q260" s="2">
        <v>1.1794290000000001</v>
      </c>
      <c r="R260" s="2">
        <v>0</v>
      </c>
      <c r="S260" s="2">
        <v>0</v>
      </c>
      <c r="T260" s="2">
        <v>0</v>
      </c>
      <c r="U260" s="2">
        <v>0.130079</v>
      </c>
      <c r="V260" s="2">
        <v>10.917</v>
      </c>
      <c r="W260" s="2">
        <v>0.782107</v>
      </c>
      <c r="X260" s="2">
        <v>5.0045029999999997</v>
      </c>
      <c r="Y260" s="3">
        <v>141.42153067222122</v>
      </c>
      <c r="Z260" s="227">
        <f t="shared" si="18"/>
        <v>125.50002767222122</v>
      </c>
      <c r="AA260" s="3"/>
      <c r="AB260" s="43">
        <v>50.142102451766974</v>
      </c>
      <c r="AC260" s="2">
        <v>60.375920290726995</v>
      </c>
      <c r="AD260" s="2">
        <v>0.47723798831300063</v>
      </c>
      <c r="AE260" s="2">
        <v>-0.10033400000000001</v>
      </c>
      <c r="AF260" s="2">
        <v>0</v>
      </c>
      <c r="AG260" s="2">
        <v>6.777E-3</v>
      </c>
      <c r="AH260" s="2">
        <v>1.7385333333333326E-2</v>
      </c>
      <c r="AI260" s="2">
        <v>0</v>
      </c>
      <c r="AJ260" s="2">
        <v>0.61371799999999999</v>
      </c>
      <c r="AK260" s="2">
        <v>1.5530593966666668</v>
      </c>
      <c r="AL260" s="2">
        <v>0.10506832091200725</v>
      </c>
      <c r="AM260" s="2">
        <v>4.2301947955553955E-2</v>
      </c>
      <c r="AN260" s="2">
        <v>1.048616</v>
      </c>
      <c r="AO260" s="2">
        <v>0</v>
      </c>
      <c r="AP260" s="2">
        <v>0</v>
      </c>
      <c r="AQ260" s="2">
        <v>9.7022999999999998E-2</v>
      </c>
      <c r="AR260" s="53">
        <v>10.917</v>
      </c>
      <c r="AS260" s="2">
        <v>0.782107</v>
      </c>
      <c r="AT260" s="2">
        <v>10.416</v>
      </c>
      <c r="AU260" s="44">
        <v>0</v>
      </c>
      <c r="AV260" s="38">
        <v>136.49398272967454</v>
      </c>
      <c r="AW260" s="194">
        <f t="shared" si="16"/>
        <v>115.16098272967454</v>
      </c>
      <c r="AX260" s="71">
        <f t="shared" si="19"/>
        <v>-10.339044942546678</v>
      </c>
    </row>
    <row r="261" spans="1:50" x14ac:dyDescent="0.25">
      <c r="A261">
        <f t="shared" si="17"/>
        <v>0</v>
      </c>
      <c r="B261" s="1" t="s">
        <v>552</v>
      </c>
      <c r="C261" s="1" t="s">
        <v>553</v>
      </c>
      <c r="D261" s="1">
        <v>5.2558129999999998</v>
      </c>
      <c r="E261" s="2">
        <v>4.2324343282730004</v>
      </c>
      <c r="F261" s="2">
        <v>2.0859957696999422E-2</v>
      </c>
      <c r="G261" s="2">
        <v>-1.155E-3</v>
      </c>
      <c r="H261" s="2">
        <v>0</v>
      </c>
      <c r="I261" s="2">
        <v>0</v>
      </c>
      <c r="J261" s="2">
        <v>0</v>
      </c>
      <c r="K261" s="2">
        <v>8.5470000000000008E-3</v>
      </c>
      <c r="L261" s="2">
        <v>7.8549999999999991E-3</v>
      </c>
      <c r="M261" s="2">
        <v>0</v>
      </c>
      <c r="N261" s="2">
        <v>0.67371567288888889</v>
      </c>
      <c r="O261" s="2">
        <v>6.6406608147153712E-3</v>
      </c>
      <c r="P261" s="2">
        <v>7.7476393121784268E-2</v>
      </c>
      <c r="Q261" s="2">
        <v>0.50681900000000002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3">
        <v>10.789006012795388</v>
      </c>
      <c r="Z261" s="227">
        <f t="shared" si="18"/>
        <v>10.789006012795388</v>
      </c>
      <c r="AA261" s="3"/>
      <c r="AB261" s="43">
        <v>5.2801036769332539</v>
      </c>
      <c r="AC261" s="2">
        <v>3.5801646309360002</v>
      </c>
      <c r="AD261" s="2">
        <v>2.9203940777000038E-2</v>
      </c>
      <c r="AE261" s="2">
        <v>-1.155E-3</v>
      </c>
      <c r="AF261" s="2">
        <v>0</v>
      </c>
      <c r="AG261" s="2">
        <v>0</v>
      </c>
      <c r="AH261" s="2">
        <v>0</v>
      </c>
      <c r="AI261" s="2">
        <v>0</v>
      </c>
      <c r="AJ261" s="2">
        <v>5.9760000000000001E-2</v>
      </c>
      <c r="AK261" s="2">
        <v>0.80323177955555558</v>
      </c>
      <c r="AL261" s="2">
        <v>6.5070620949364685E-3</v>
      </c>
      <c r="AM261" s="2">
        <v>2.2540053361379105E-2</v>
      </c>
      <c r="AN261" s="2">
        <v>0.46866999999999998</v>
      </c>
      <c r="AO261" s="2">
        <v>0</v>
      </c>
      <c r="AP261" s="2">
        <v>0</v>
      </c>
      <c r="AQ261" s="2">
        <v>0</v>
      </c>
      <c r="AR261" s="53">
        <v>0</v>
      </c>
      <c r="AS261" s="2">
        <v>0</v>
      </c>
      <c r="AT261" s="2">
        <v>0</v>
      </c>
      <c r="AU261" s="44">
        <v>0</v>
      </c>
      <c r="AV261" s="38">
        <v>10.249026143658126</v>
      </c>
      <c r="AW261" s="194">
        <f t="shared" si="16"/>
        <v>10.249026143658126</v>
      </c>
      <c r="AX261" s="71">
        <f t="shared" si="19"/>
        <v>-0.53997986913726237</v>
      </c>
    </row>
    <row r="262" spans="1:50" x14ac:dyDescent="0.25">
      <c r="A262">
        <f t="shared" si="17"/>
        <v>0</v>
      </c>
      <c r="B262" s="1" t="s">
        <v>554</v>
      </c>
      <c r="C262" s="1" t="s">
        <v>555</v>
      </c>
      <c r="D262" s="1">
        <v>11.487982195399999</v>
      </c>
      <c r="E262" s="2">
        <v>4.524841771917</v>
      </c>
      <c r="F262" s="2">
        <v>2.2553972095999866E-2</v>
      </c>
      <c r="G262" s="2">
        <v>-2.1835E-2</v>
      </c>
      <c r="H262" s="2">
        <v>0</v>
      </c>
      <c r="I262" s="2">
        <v>0</v>
      </c>
      <c r="J262" s="2">
        <v>0</v>
      </c>
      <c r="K262" s="2">
        <v>8.5470000000000008E-3</v>
      </c>
      <c r="L262" s="2">
        <v>7.8549999999999991E-3</v>
      </c>
      <c r="M262" s="2">
        <v>0</v>
      </c>
      <c r="N262" s="2">
        <v>2.1443018631111115</v>
      </c>
      <c r="O262" s="2">
        <v>7.094376081281246E-3</v>
      </c>
      <c r="P262" s="2">
        <v>7.4698095364946801E-2</v>
      </c>
      <c r="Q262" s="2">
        <v>0.62281900000000001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3">
        <v>18.878858273970334</v>
      </c>
      <c r="Z262" s="227">
        <f t="shared" si="18"/>
        <v>18.878858273970334</v>
      </c>
      <c r="AA262" s="3"/>
      <c r="AB262" s="43">
        <v>11.616131011730307</v>
      </c>
      <c r="AC262" s="2">
        <v>3.8305978360740003</v>
      </c>
      <c r="AD262" s="2">
        <v>3.1575560934000185E-2</v>
      </c>
      <c r="AE262" s="2">
        <v>-2.1835E-2</v>
      </c>
      <c r="AF262" s="2">
        <v>0</v>
      </c>
      <c r="AG262" s="2">
        <v>0</v>
      </c>
      <c r="AH262" s="2">
        <v>0</v>
      </c>
      <c r="AI262" s="2">
        <v>0</v>
      </c>
      <c r="AJ262" s="2">
        <v>0.124861</v>
      </c>
      <c r="AK262" s="2">
        <v>3.0626915253333338</v>
      </c>
      <c r="AL262" s="2">
        <v>6.9516493875779678E-3</v>
      </c>
      <c r="AM262" s="2">
        <v>2.1175912598659502E-2</v>
      </c>
      <c r="AN262" s="2">
        <v>0.54808100000000004</v>
      </c>
      <c r="AO262" s="2">
        <v>0</v>
      </c>
      <c r="AP262" s="2">
        <v>0</v>
      </c>
      <c r="AQ262" s="2">
        <v>0</v>
      </c>
      <c r="AR262" s="53">
        <v>0</v>
      </c>
      <c r="AS262" s="2">
        <v>0</v>
      </c>
      <c r="AT262" s="2">
        <v>0</v>
      </c>
      <c r="AU262" s="44">
        <v>0</v>
      </c>
      <c r="AV262" s="38">
        <v>19.22023049605788</v>
      </c>
      <c r="AW262" s="194">
        <f t="shared" si="16"/>
        <v>19.22023049605788</v>
      </c>
      <c r="AX262" s="71">
        <f t="shared" si="19"/>
        <v>0.34137222208754636</v>
      </c>
    </row>
    <row r="263" spans="1:50" x14ac:dyDescent="0.25">
      <c r="A263">
        <f t="shared" si="17"/>
        <v>0</v>
      </c>
      <c r="B263" s="1" t="s">
        <v>556</v>
      </c>
      <c r="C263" s="1" t="s">
        <v>557</v>
      </c>
      <c r="D263" s="1">
        <v>3.0095002000000002</v>
      </c>
      <c r="E263" s="2">
        <v>2.638481705906</v>
      </c>
      <c r="F263" s="2">
        <v>1.2804939174000173E-2</v>
      </c>
      <c r="G263" s="2">
        <v>-2.3063E-2</v>
      </c>
      <c r="H263" s="2">
        <v>0</v>
      </c>
      <c r="I263" s="2">
        <v>0</v>
      </c>
      <c r="J263" s="2">
        <v>0</v>
      </c>
      <c r="K263" s="2">
        <v>8.5470000000000008E-3</v>
      </c>
      <c r="L263" s="2">
        <v>7.8549999999999991E-3</v>
      </c>
      <c r="M263" s="2">
        <v>0</v>
      </c>
      <c r="N263" s="2">
        <v>0.59480644533333338</v>
      </c>
      <c r="O263" s="2">
        <v>4.0840739140368884E-3</v>
      </c>
      <c r="P263" s="2">
        <v>5.6552550754685363E-2</v>
      </c>
      <c r="Q263" s="2">
        <v>0.187884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3">
        <v>6.4974529150820572</v>
      </c>
      <c r="Z263" s="227">
        <f t="shared" si="18"/>
        <v>6.4974529150820572</v>
      </c>
      <c r="AA263" s="3"/>
      <c r="AB263" s="43">
        <v>3.0211943469209674</v>
      </c>
      <c r="AC263" s="2">
        <v>2.2405950311909999</v>
      </c>
      <c r="AD263" s="2">
        <v>1.7926914843000005E-2</v>
      </c>
      <c r="AE263" s="2">
        <v>-2.3063E-2</v>
      </c>
      <c r="AF263" s="2">
        <v>0</v>
      </c>
      <c r="AG263" s="2">
        <v>0</v>
      </c>
      <c r="AH263" s="2">
        <v>0</v>
      </c>
      <c r="AI263" s="2">
        <v>0</v>
      </c>
      <c r="AJ263" s="2">
        <v>3.2173E-2</v>
      </c>
      <c r="AK263" s="2">
        <v>0.968616488</v>
      </c>
      <c r="AL263" s="2">
        <v>4.0019093431272199E-3</v>
      </c>
      <c r="AM263" s="2">
        <v>1.1228705613067635E-2</v>
      </c>
      <c r="AN263" s="2">
        <v>0.16533800000000001</v>
      </c>
      <c r="AO263" s="2">
        <v>0</v>
      </c>
      <c r="AP263" s="2">
        <v>0</v>
      </c>
      <c r="AQ263" s="2">
        <v>0</v>
      </c>
      <c r="AR263" s="53">
        <v>0</v>
      </c>
      <c r="AS263" s="2">
        <v>0</v>
      </c>
      <c r="AT263" s="2">
        <v>0</v>
      </c>
      <c r="AU263" s="44">
        <v>0</v>
      </c>
      <c r="AV263" s="38">
        <v>6.4380113959111629</v>
      </c>
      <c r="AW263" s="194">
        <f t="shared" si="16"/>
        <v>6.4380113959111629</v>
      </c>
      <c r="AX263" s="71">
        <f t="shared" si="19"/>
        <v>-5.9441519170894352E-2</v>
      </c>
    </row>
    <row r="264" spans="1:50" x14ac:dyDescent="0.25">
      <c r="A264">
        <f t="shared" si="17"/>
        <v>0</v>
      </c>
      <c r="B264" s="1" t="s">
        <v>558</v>
      </c>
      <c r="C264" s="1" t="s">
        <v>559</v>
      </c>
      <c r="D264" s="1">
        <v>109.1858</v>
      </c>
      <c r="E264" s="2">
        <v>47.474475571667</v>
      </c>
      <c r="F264" s="2">
        <v>0.21342139762500673</v>
      </c>
      <c r="G264" s="2">
        <v>0</v>
      </c>
      <c r="H264" s="2">
        <v>0</v>
      </c>
      <c r="I264" s="2">
        <v>0</v>
      </c>
      <c r="J264" s="2">
        <v>7.1221000000000007E-2</v>
      </c>
      <c r="K264" s="2">
        <v>8.5470000000000008E-3</v>
      </c>
      <c r="L264" s="2">
        <v>7.8549999999999991E-3</v>
      </c>
      <c r="M264" s="2">
        <v>0</v>
      </c>
      <c r="N264" s="2">
        <v>2.4398130055555556</v>
      </c>
      <c r="O264" s="2">
        <v>6.8731911273235968E-2</v>
      </c>
      <c r="P264" s="2">
        <v>8.7372823222056847E-2</v>
      </c>
      <c r="Q264" s="2">
        <v>0.87661</v>
      </c>
      <c r="R264" s="2">
        <v>0.1</v>
      </c>
      <c r="S264" s="2">
        <v>0</v>
      </c>
      <c r="T264" s="2">
        <v>0</v>
      </c>
      <c r="U264" s="2">
        <v>0.119353</v>
      </c>
      <c r="V264" s="2">
        <v>7.891</v>
      </c>
      <c r="W264" s="2">
        <v>0.97545700000000002</v>
      </c>
      <c r="X264" s="2">
        <v>4.8628159999999996</v>
      </c>
      <c r="Y264" s="3">
        <v>174.38247370934286</v>
      </c>
      <c r="Z264" s="227">
        <f t="shared" si="18"/>
        <v>161.62865770934286</v>
      </c>
      <c r="AA264" s="3"/>
      <c r="AB264" s="43">
        <v>110.18374653836069</v>
      </c>
      <c r="AC264" s="2">
        <v>42.072731999801</v>
      </c>
      <c r="AD264" s="2">
        <v>0.29878995667500047</v>
      </c>
      <c r="AE264" s="2">
        <v>0</v>
      </c>
      <c r="AF264" s="2">
        <v>0</v>
      </c>
      <c r="AG264" s="2">
        <v>0</v>
      </c>
      <c r="AH264" s="2">
        <v>4.7480666666666664E-2</v>
      </c>
      <c r="AI264" s="2">
        <v>0</v>
      </c>
      <c r="AJ264" s="2">
        <v>1.200215</v>
      </c>
      <c r="AK264" s="2">
        <v>3.1382212699999998</v>
      </c>
      <c r="AL264" s="2">
        <v>6.7349142959920894E-2</v>
      </c>
      <c r="AM264" s="2">
        <v>2.7904300075956154E-2</v>
      </c>
      <c r="AN264" s="2">
        <v>0.76446199999999997</v>
      </c>
      <c r="AO264" s="2">
        <v>0</v>
      </c>
      <c r="AP264" s="2">
        <v>0</v>
      </c>
      <c r="AQ264" s="2">
        <v>8.9023000000000005E-2</v>
      </c>
      <c r="AR264" s="53">
        <v>7.891</v>
      </c>
      <c r="AS264" s="2">
        <v>0.97545700000000002</v>
      </c>
      <c r="AT264" s="2">
        <v>10.689</v>
      </c>
      <c r="AU264" s="44">
        <v>0</v>
      </c>
      <c r="AV264" s="38">
        <v>177.44538087453927</v>
      </c>
      <c r="AW264" s="194">
        <f t="shared" si="16"/>
        <v>158.86538087453928</v>
      </c>
      <c r="AX264" s="71">
        <f t="shared" si="19"/>
        <v>-2.7632768348035768</v>
      </c>
    </row>
    <row r="265" spans="1:50" x14ac:dyDescent="0.25">
      <c r="A265">
        <f t="shared" si="17"/>
        <v>0</v>
      </c>
      <c r="B265" s="1" t="s">
        <v>560</v>
      </c>
      <c r="C265" s="1" t="s">
        <v>561</v>
      </c>
      <c r="D265" s="1">
        <v>3.7078319999999998</v>
      </c>
      <c r="E265" s="2">
        <v>2.8976866984009999</v>
      </c>
      <c r="F265" s="2">
        <v>1.4221769103999716E-2</v>
      </c>
      <c r="G265" s="2">
        <v>-3.8316999999999997E-2</v>
      </c>
      <c r="H265" s="2">
        <v>0</v>
      </c>
      <c r="I265" s="2">
        <v>0</v>
      </c>
      <c r="J265" s="2">
        <v>0</v>
      </c>
      <c r="K265" s="2">
        <v>8.5470000000000008E-3</v>
      </c>
      <c r="L265" s="2">
        <v>7.8549999999999991E-3</v>
      </c>
      <c r="M265" s="2">
        <v>0</v>
      </c>
      <c r="N265" s="2">
        <v>0.5436198968888889</v>
      </c>
      <c r="O265" s="2">
        <v>4.5238056799745694E-3</v>
      </c>
      <c r="P265" s="2">
        <v>5.8043574234012144E-2</v>
      </c>
      <c r="Q265" s="2">
        <v>0.191359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3">
        <v>7.3953717443078757</v>
      </c>
      <c r="Z265" s="227">
        <f t="shared" si="18"/>
        <v>7.3953717443078757</v>
      </c>
      <c r="AA265" s="3"/>
      <c r="AB265" s="43">
        <v>3.7373664806828768</v>
      </c>
      <c r="AC265" s="2">
        <v>2.4713836076039999</v>
      </c>
      <c r="AD265" s="2">
        <v>1.9910476744999878E-2</v>
      </c>
      <c r="AE265" s="2">
        <v>-3.8316999999999997E-2</v>
      </c>
      <c r="AF265" s="2">
        <v>0</v>
      </c>
      <c r="AG265" s="2">
        <v>0</v>
      </c>
      <c r="AH265" s="2">
        <v>0</v>
      </c>
      <c r="AI265" s="2">
        <v>0</v>
      </c>
      <c r="AJ265" s="2">
        <v>4.0405000000000003E-2</v>
      </c>
      <c r="AK265" s="2">
        <v>0.75166248355555554</v>
      </c>
      <c r="AL265" s="2">
        <v>4.4327944592186669E-3</v>
      </c>
      <c r="AM265" s="2">
        <v>1.2141161627566049E-2</v>
      </c>
      <c r="AN265" s="2">
        <v>0.16839599999999999</v>
      </c>
      <c r="AO265" s="2">
        <v>0</v>
      </c>
      <c r="AP265" s="2">
        <v>0</v>
      </c>
      <c r="AQ265" s="2">
        <v>0</v>
      </c>
      <c r="AR265" s="53">
        <v>0</v>
      </c>
      <c r="AS265" s="2">
        <v>0</v>
      </c>
      <c r="AT265" s="2">
        <v>0</v>
      </c>
      <c r="AU265" s="44">
        <v>0</v>
      </c>
      <c r="AV265" s="38">
        <v>7.1673810046742172</v>
      </c>
      <c r="AW265" s="194">
        <f t="shared" si="16"/>
        <v>7.1673810046742172</v>
      </c>
      <c r="AX265" s="71">
        <f t="shared" si="19"/>
        <v>-0.22799073963365846</v>
      </c>
    </row>
    <row r="266" spans="1:50" x14ac:dyDescent="0.25">
      <c r="A266">
        <f t="shared" si="17"/>
        <v>1</v>
      </c>
      <c r="B266" s="1" t="s">
        <v>562</v>
      </c>
      <c r="C266" s="1" t="s">
        <v>563</v>
      </c>
      <c r="D266" s="1">
        <v>67.179188999999994</v>
      </c>
      <c r="E266" s="2">
        <v>122.671996065399</v>
      </c>
      <c r="F266" s="2">
        <v>0.58009759509100023</v>
      </c>
      <c r="G266" s="2">
        <v>0</v>
      </c>
      <c r="H266" s="2">
        <v>0</v>
      </c>
      <c r="I266" s="2">
        <v>0</v>
      </c>
      <c r="J266" s="2">
        <v>5.0016000000000005E-2</v>
      </c>
      <c r="K266" s="2">
        <v>8.5470000000000008E-3</v>
      </c>
      <c r="L266" s="2">
        <v>7.8549999999999991E-3</v>
      </c>
      <c r="M266" s="2">
        <v>0</v>
      </c>
      <c r="N266" s="2">
        <v>2.6303344922222225</v>
      </c>
      <c r="O266" s="2">
        <v>0.18247031990497831</v>
      </c>
      <c r="P266" s="2">
        <v>0.15540301005550519</v>
      </c>
      <c r="Q266" s="2">
        <v>1.751125</v>
      </c>
      <c r="R266" s="2">
        <v>0</v>
      </c>
      <c r="S266" s="2">
        <v>0</v>
      </c>
      <c r="T266" s="2">
        <v>0</v>
      </c>
      <c r="U266" s="2">
        <v>0.20017799999999999</v>
      </c>
      <c r="V266" s="2">
        <v>14.776999999999999</v>
      </c>
      <c r="W266" s="2">
        <v>1.0350269999999999</v>
      </c>
      <c r="X266" s="2">
        <v>7.4847390000000003</v>
      </c>
      <c r="Y266" s="3">
        <v>218.71397748267268</v>
      </c>
      <c r="Z266" s="227">
        <f t="shared" si="18"/>
        <v>196.4522384826727</v>
      </c>
      <c r="AA266" s="3"/>
      <c r="AB266" s="43">
        <v>67.133680708050832</v>
      </c>
      <c r="AC266" s="2">
        <v>104.58944643283799</v>
      </c>
      <c r="AD266" s="2">
        <v>0.81213663312800233</v>
      </c>
      <c r="AE266" s="2">
        <v>0</v>
      </c>
      <c r="AF266" s="2">
        <v>0</v>
      </c>
      <c r="AG266" s="2">
        <v>0</v>
      </c>
      <c r="AH266" s="2">
        <v>3.3344000000000006E-2</v>
      </c>
      <c r="AI266" s="2">
        <v>0</v>
      </c>
      <c r="AJ266" s="2">
        <v>0.81299699999999997</v>
      </c>
      <c r="AK266" s="2">
        <v>3.2564036411111115</v>
      </c>
      <c r="AL266" s="2">
        <v>0.17879932965007297</v>
      </c>
      <c r="AM266" s="2">
        <v>6.4595550780990191E-2</v>
      </c>
      <c r="AN266" s="2">
        <v>1.53193</v>
      </c>
      <c r="AO266" s="2">
        <v>0</v>
      </c>
      <c r="AP266" s="2">
        <v>0</v>
      </c>
      <c r="AQ266" s="2">
        <v>0.18582599999999999</v>
      </c>
      <c r="AR266" s="53">
        <v>14.776999999999999</v>
      </c>
      <c r="AS266" s="2">
        <v>1.0350269999999999</v>
      </c>
      <c r="AT266" s="2">
        <v>15.125</v>
      </c>
      <c r="AU266" s="44">
        <v>0</v>
      </c>
      <c r="AV266" s="38">
        <v>209.53618629555899</v>
      </c>
      <c r="AW266" s="194">
        <f t="shared" ref="AW266:AW329" si="20">+AV266-AT266-AR266</f>
        <v>179.634186295559</v>
      </c>
      <c r="AX266" s="71">
        <f t="shared" si="19"/>
        <v>-16.818052187113693</v>
      </c>
    </row>
    <row r="267" spans="1:50" x14ac:dyDescent="0.25">
      <c r="A267">
        <f t="shared" si="17"/>
        <v>0</v>
      </c>
      <c r="B267" s="1" t="s">
        <v>564</v>
      </c>
      <c r="C267" s="1" t="s">
        <v>565</v>
      </c>
      <c r="D267" s="1">
        <v>6.1258520000000001</v>
      </c>
      <c r="E267" s="2">
        <v>3.2903000373570004</v>
      </c>
      <c r="F267" s="2">
        <v>1.6429847146999556E-2</v>
      </c>
      <c r="G267" s="2">
        <v>-0.108099</v>
      </c>
      <c r="H267" s="2">
        <v>0</v>
      </c>
      <c r="I267" s="2">
        <v>0</v>
      </c>
      <c r="J267" s="2">
        <v>0</v>
      </c>
      <c r="K267" s="2">
        <v>8.5470000000000008E-3</v>
      </c>
      <c r="L267" s="2">
        <v>7.8549999999999991E-3</v>
      </c>
      <c r="M267" s="2">
        <v>0</v>
      </c>
      <c r="N267" s="2">
        <v>0.59575419644444449</v>
      </c>
      <c r="O267" s="2">
        <v>5.1680260190941109E-3</v>
      </c>
      <c r="P267" s="2">
        <v>6.4668840726424467E-2</v>
      </c>
      <c r="Q267" s="2">
        <v>0.33249000000000001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3">
        <v>10.338965947693964</v>
      </c>
      <c r="Z267" s="227">
        <f t="shared" si="18"/>
        <v>10.338965947693964</v>
      </c>
      <c r="AA267" s="3"/>
      <c r="AB267" s="43">
        <v>6.1597872400825304</v>
      </c>
      <c r="AC267" s="2">
        <v>2.778800446625</v>
      </c>
      <c r="AD267" s="2">
        <v>2.3001786007000133E-2</v>
      </c>
      <c r="AE267" s="2">
        <v>-0.108099</v>
      </c>
      <c r="AF267" s="2">
        <v>0</v>
      </c>
      <c r="AG267" s="2">
        <v>0</v>
      </c>
      <c r="AH267" s="2">
        <v>0</v>
      </c>
      <c r="AI267" s="2">
        <v>0</v>
      </c>
      <c r="AJ267" s="2">
        <v>6.7452999999999999E-2</v>
      </c>
      <c r="AK267" s="2">
        <v>1.0535735262222226</v>
      </c>
      <c r="AL267" s="2">
        <v>5.0640541886996047E-3</v>
      </c>
      <c r="AM267" s="2">
        <v>1.5299267571349109E-2</v>
      </c>
      <c r="AN267" s="2">
        <v>0.29259099999999999</v>
      </c>
      <c r="AO267" s="2">
        <v>0</v>
      </c>
      <c r="AP267" s="2">
        <v>0</v>
      </c>
      <c r="AQ267" s="2">
        <v>0</v>
      </c>
      <c r="AR267" s="53">
        <v>0</v>
      </c>
      <c r="AS267" s="2">
        <v>0</v>
      </c>
      <c r="AT267" s="2">
        <v>0</v>
      </c>
      <c r="AU267" s="44">
        <v>0</v>
      </c>
      <c r="AV267" s="38">
        <v>10.287471320696802</v>
      </c>
      <c r="AW267" s="194">
        <f t="shared" si="20"/>
        <v>10.287471320696802</v>
      </c>
      <c r="AX267" s="71">
        <f t="shared" si="19"/>
        <v>-5.1494626997161674E-2</v>
      </c>
    </row>
    <row r="268" spans="1:50" x14ac:dyDescent="0.25">
      <c r="A268">
        <f t="shared" ref="A268:A331" si="21">IFERROR(VLOOKUP(C268,$C$401:$D$445,2,FALSE),0)</f>
        <v>0</v>
      </c>
      <c r="B268" s="1" t="s">
        <v>566</v>
      </c>
      <c r="C268" s="1" t="s">
        <v>567</v>
      </c>
      <c r="D268" s="1">
        <v>4.6174549999999996</v>
      </c>
      <c r="E268" s="2">
        <v>4.2304475297049997</v>
      </c>
      <c r="F268" s="2">
        <v>2.0606352888999507E-2</v>
      </c>
      <c r="G268" s="2">
        <v>-8.3289999999999996E-3</v>
      </c>
      <c r="H268" s="2">
        <v>0</v>
      </c>
      <c r="I268" s="2">
        <v>0</v>
      </c>
      <c r="J268" s="2">
        <v>0</v>
      </c>
      <c r="K268" s="2">
        <v>8.5470000000000008E-3</v>
      </c>
      <c r="L268" s="2">
        <v>7.8549999999999991E-3</v>
      </c>
      <c r="M268" s="2">
        <v>0</v>
      </c>
      <c r="N268" s="2">
        <v>0.53839017688888891</v>
      </c>
      <c r="O268" s="2">
        <v>6.5561768092525655E-3</v>
      </c>
      <c r="P268" s="2">
        <v>7.3477205698483053E-2</v>
      </c>
      <c r="Q268" s="2">
        <v>0.45047399999999999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3">
        <v>9.9454794419906225</v>
      </c>
      <c r="Z268" s="227">
        <f t="shared" si="18"/>
        <v>9.9454794419906225</v>
      </c>
      <c r="AA268" s="3"/>
      <c r="AB268" s="43">
        <v>4.6114075173812559</v>
      </c>
      <c r="AC268" s="2">
        <v>3.5836966384209998</v>
      </c>
      <c r="AD268" s="2">
        <v>2.8848894045999971E-2</v>
      </c>
      <c r="AE268" s="2">
        <v>-8.3289999999999996E-3</v>
      </c>
      <c r="AF268" s="2">
        <v>0</v>
      </c>
      <c r="AG268" s="2">
        <v>0</v>
      </c>
      <c r="AH268" s="2">
        <v>0</v>
      </c>
      <c r="AI268" s="2">
        <v>0</v>
      </c>
      <c r="AJ268" s="2">
        <v>5.4454000000000002E-2</v>
      </c>
      <c r="AK268" s="2">
        <v>0.78005986933333338</v>
      </c>
      <c r="AL268" s="2">
        <v>6.4242777629378777E-3</v>
      </c>
      <c r="AM268" s="2">
        <v>2.0407908991072893E-2</v>
      </c>
      <c r="AN268" s="2">
        <v>0.39641700000000002</v>
      </c>
      <c r="AO268" s="2">
        <v>0</v>
      </c>
      <c r="AP268" s="2">
        <v>0</v>
      </c>
      <c r="AQ268" s="2">
        <v>0</v>
      </c>
      <c r="AR268" s="53">
        <v>0</v>
      </c>
      <c r="AS268" s="2">
        <v>0</v>
      </c>
      <c r="AT268" s="2">
        <v>0</v>
      </c>
      <c r="AU268" s="44">
        <v>0</v>
      </c>
      <c r="AV268" s="38">
        <v>9.4733871059355987</v>
      </c>
      <c r="AW268" s="194">
        <f t="shared" si="20"/>
        <v>9.4733871059355987</v>
      </c>
      <c r="AX268" s="71">
        <f t="shared" si="19"/>
        <v>-0.47209233605502376</v>
      </c>
    </row>
    <row r="269" spans="1:50" x14ac:dyDescent="0.25">
      <c r="A269">
        <f t="shared" si="21"/>
        <v>0</v>
      </c>
      <c r="B269" s="1" t="s">
        <v>568</v>
      </c>
      <c r="C269" s="1" t="s">
        <v>569</v>
      </c>
      <c r="D269" s="1">
        <v>6.4037401599999999</v>
      </c>
      <c r="E269" s="2">
        <v>4.6522025787760004</v>
      </c>
      <c r="F269" s="2">
        <v>2.2457968741000631E-2</v>
      </c>
      <c r="G269" s="2">
        <v>-0.12537899999999999</v>
      </c>
      <c r="H269" s="2">
        <v>0</v>
      </c>
      <c r="I269" s="2">
        <v>0</v>
      </c>
      <c r="J269" s="2">
        <v>0</v>
      </c>
      <c r="K269" s="2">
        <v>8.5470000000000008E-3</v>
      </c>
      <c r="L269" s="2">
        <v>7.8549999999999991E-3</v>
      </c>
      <c r="M269" s="2">
        <v>0</v>
      </c>
      <c r="N269" s="2">
        <v>1.0248044373333334</v>
      </c>
      <c r="O269" s="2">
        <v>7.1731358898958642E-3</v>
      </c>
      <c r="P269" s="2">
        <v>7.5152528913993474E-2</v>
      </c>
      <c r="Q269" s="2">
        <v>0.49327599999999999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3">
        <v>12.569829809654223</v>
      </c>
      <c r="Z269" s="227">
        <f t="shared" ref="Z269:Z332" si="22">+Y269-X269-V269</f>
        <v>12.569829809654223</v>
      </c>
      <c r="AA269" s="3"/>
      <c r="AB269" s="43">
        <v>6.4476053917786045</v>
      </c>
      <c r="AC269" s="2">
        <v>3.9561645458379999</v>
      </c>
      <c r="AD269" s="2">
        <v>3.1441156238000374E-2</v>
      </c>
      <c r="AE269" s="2">
        <v>-0.12537899999999999</v>
      </c>
      <c r="AF269" s="2">
        <v>0</v>
      </c>
      <c r="AG269" s="2">
        <v>0</v>
      </c>
      <c r="AH269" s="2">
        <v>0</v>
      </c>
      <c r="AI269" s="2">
        <v>0</v>
      </c>
      <c r="AJ269" s="2">
        <v>7.3314000000000004E-2</v>
      </c>
      <c r="AK269" s="2">
        <v>1.3218798062222223</v>
      </c>
      <c r="AL269" s="2">
        <v>7.028824683763096E-3</v>
      </c>
      <c r="AM269" s="2">
        <v>2.0810319363874927E-2</v>
      </c>
      <c r="AN269" s="2">
        <v>0.43311500000000003</v>
      </c>
      <c r="AO269" s="2">
        <v>0</v>
      </c>
      <c r="AP269" s="2">
        <v>0</v>
      </c>
      <c r="AQ269" s="2">
        <v>0</v>
      </c>
      <c r="AR269" s="53">
        <v>0</v>
      </c>
      <c r="AS269" s="2">
        <v>0</v>
      </c>
      <c r="AT269" s="2">
        <v>0</v>
      </c>
      <c r="AU269" s="44">
        <v>0</v>
      </c>
      <c r="AV269" s="38">
        <v>12.165980044124467</v>
      </c>
      <c r="AW269" s="194">
        <f t="shared" si="20"/>
        <v>12.165980044124467</v>
      </c>
      <c r="AX269" s="71">
        <f t="shared" ref="AX269:AX332" si="23">+AW269-Z269</f>
        <v>-0.40384976552975616</v>
      </c>
    </row>
    <row r="270" spans="1:50" x14ac:dyDescent="0.25">
      <c r="A270">
        <f t="shared" si="21"/>
        <v>1</v>
      </c>
      <c r="B270" s="1" t="s">
        <v>570</v>
      </c>
      <c r="C270" s="1" t="s">
        <v>571</v>
      </c>
      <c r="D270" s="1">
        <v>80.438119999999998</v>
      </c>
      <c r="E270" s="2">
        <v>128.21127279805</v>
      </c>
      <c r="F270" s="2">
        <v>0.60696892338100072</v>
      </c>
      <c r="G270" s="2">
        <v>-0.41305999999999998</v>
      </c>
      <c r="H270" s="2">
        <v>0</v>
      </c>
      <c r="I270" s="2">
        <v>0</v>
      </c>
      <c r="J270" s="2">
        <v>3.6057000000000006E-2</v>
      </c>
      <c r="K270" s="2">
        <v>8.5470000000000008E-3</v>
      </c>
      <c r="L270" s="2">
        <v>7.8549999999999991E-3</v>
      </c>
      <c r="M270" s="2">
        <v>0</v>
      </c>
      <c r="N270" s="2">
        <v>3.9647983399999998</v>
      </c>
      <c r="O270" s="2">
        <v>0.19223472926368376</v>
      </c>
      <c r="P270" s="2">
        <v>0.15645352082416489</v>
      </c>
      <c r="Q270" s="2">
        <v>1.8323449999999999</v>
      </c>
      <c r="R270" s="2">
        <v>0</v>
      </c>
      <c r="S270" s="2">
        <v>0</v>
      </c>
      <c r="T270" s="2">
        <v>0</v>
      </c>
      <c r="U270" s="2">
        <v>0.24296899999999999</v>
      </c>
      <c r="V270" s="2">
        <v>14.176</v>
      </c>
      <c r="W270" s="2">
        <v>1.2974490000000001</v>
      </c>
      <c r="X270" s="2">
        <v>9.0827729999999995</v>
      </c>
      <c r="Y270" s="3">
        <v>239.84078331151881</v>
      </c>
      <c r="Z270" s="227">
        <f t="shared" si="22"/>
        <v>216.58201031151881</v>
      </c>
      <c r="AA270" s="3"/>
      <c r="AB270" s="43">
        <v>81.165144524779421</v>
      </c>
      <c r="AC270" s="2">
        <v>109.19412780897299</v>
      </c>
      <c r="AD270" s="2">
        <v>0.84975649273300169</v>
      </c>
      <c r="AE270" s="2">
        <v>-0.41305999999999998</v>
      </c>
      <c r="AF270" s="2">
        <v>0</v>
      </c>
      <c r="AG270" s="2">
        <v>0</v>
      </c>
      <c r="AH270" s="2">
        <v>2.4038000000000004E-2</v>
      </c>
      <c r="AI270" s="2">
        <v>0</v>
      </c>
      <c r="AJ270" s="2">
        <v>0.98916300000000001</v>
      </c>
      <c r="AK270" s="2">
        <v>5.0202410000000004</v>
      </c>
      <c r="AL270" s="2">
        <v>0.18836729581944558</v>
      </c>
      <c r="AM270" s="2">
        <v>6.3966607947696791E-2</v>
      </c>
      <c r="AN270" s="2">
        <v>1.762683</v>
      </c>
      <c r="AO270" s="2">
        <v>0</v>
      </c>
      <c r="AP270" s="2">
        <v>0</v>
      </c>
      <c r="AQ270" s="2">
        <v>0.181226</v>
      </c>
      <c r="AR270" s="53">
        <v>14.176</v>
      </c>
      <c r="AS270" s="2">
        <v>1.2974490000000001</v>
      </c>
      <c r="AT270" s="2">
        <v>18.350000000000001</v>
      </c>
      <c r="AU270" s="44">
        <v>0</v>
      </c>
      <c r="AV270" s="38">
        <v>232.84910273025253</v>
      </c>
      <c r="AW270" s="194">
        <f t="shared" si="20"/>
        <v>200.32310273025254</v>
      </c>
      <c r="AX270" s="71">
        <f t="shared" si="23"/>
        <v>-16.258907581266271</v>
      </c>
    </row>
    <row r="271" spans="1:50" x14ac:dyDescent="0.25">
      <c r="A271">
        <f t="shared" si="21"/>
        <v>0</v>
      </c>
      <c r="B271" s="1" t="s">
        <v>572</v>
      </c>
      <c r="C271" s="1" t="s">
        <v>573</v>
      </c>
      <c r="D271" s="1">
        <v>5.63673</v>
      </c>
      <c r="E271" s="2">
        <v>4.6856259144339996</v>
      </c>
      <c r="F271" s="2">
        <v>2.2826252611000093E-2</v>
      </c>
      <c r="G271" s="2">
        <v>-6.4839999999999995E-2</v>
      </c>
      <c r="H271" s="2">
        <v>0</v>
      </c>
      <c r="I271" s="2">
        <v>0</v>
      </c>
      <c r="J271" s="2">
        <v>0</v>
      </c>
      <c r="K271" s="2">
        <v>8.5470000000000008E-3</v>
      </c>
      <c r="L271" s="2">
        <v>7.8549999999999991E-3</v>
      </c>
      <c r="M271" s="2">
        <v>0</v>
      </c>
      <c r="N271" s="2">
        <v>1.7977722808888887</v>
      </c>
      <c r="O271" s="2">
        <v>7.2634898124736644E-3</v>
      </c>
      <c r="P271" s="2">
        <v>7.4869913858716219E-2</v>
      </c>
      <c r="Q271" s="2">
        <v>0.52817199999999997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3">
        <v>12.704821851605077</v>
      </c>
      <c r="Z271" s="227">
        <f t="shared" si="22"/>
        <v>12.704821851605077</v>
      </c>
      <c r="AA271" s="3"/>
      <c r="AB271" s="43">
        <v>5.696904528737285</v>
      </c>
      <c r="AC271" s="2">
        <v>3.9658196634769998</v>
      </c>
      <c r="AD271" s="2">
        <v>3.1956753657000139E-2</v>
      </c>
      <c r="AE271" s="2">
        <v>-6.4839999999999995E-2</v>
      </c>
      <c r="AF271" s="2">
        <v>0</v>
      </c>
      <c r="AG271" s="2">
        <v>0</v>
      </c>
      <c r="AH271" s="2">
        <v>0</v>
      </c>
      <c r="AI271" s="2">
        <v>0</v>
      </c>
      <c r="AJ271" s="2">
        <v>6.2916E-2</v>
      </c>
      <c r="AK271" s="2">
        <v>2.438779182222222</v>
      </c>
      <c r="AL271" s="2">
        <v>7.1173608401998156E-3</v>
      </c>
      <c r="AM271" s="2">
        <v>2.1134374935223695E-2</v>
      </c>
      <c r="AN271" s="2">
        <v>0.46479100000000001</v>
      </c>
      <c r="AO271" s="2">
        <v>0</v>
      </c>
      <c r="AP271" s="2">
        <v>0</v>
      </c>
      <c r="AQ271" s="2">
        <v>0</v>
      </c>
      <c r="AR271" s="53">
        <v>0</v>
      </c>
      <c r="AS271" s="2">
        <v>0</v>
      </c>
      <c r="AT271" s="2">
        <v>0</v>
      </c>
      <c r="AU271" s="44">
        <v>0</v>
      </c>
      <c r="AV271" s="38">
        <v>12.62457886386893</v>
      </c>
      <c r="AW271" s="194">
        <f t="shared" si="20"/>
        <v>12.62457886386893</v>
      </c>
      <c r="AX271" s="71">
        <f t="shared" si="23"/>
        <v>-8.0242987736147242E-2</v>
      </c>
    </row>
    <row r="272" spans="1:50" x14ac:dyDescent="0.25">
      <c r="A272">
        <f t="shared" si="21"/>
        <v>0</v>
      </c>
      <c r="B272" s="1" t="s">
        <v>574</v>
      </c>
      <c r="C272" s="1" t="s">
        <v>575</v>
      </c>
      <c r="D272" s="1">
        <v>4.4110820000000004</v>
      </c>
      <c r="E272" s="2">
        <v>3.5525681933220001</v>
      </c>
      <c r="F272" s="2">
        <v>1.7523695958999917E-2</v>
      </c>
      <c r="G272" s="2">
        <v>0</v>
      </c>
      <c r="H272" s="2">
        <v>0</v>
      </c>
      <c r="I272" s="2">
        <v>0</v>
      </c>
      <c r="J272" s="2">
        <v>0</v>
      </c>
      <c r="K272" s="2">
        <v>8.5470000000000008E-3</v>
      </c>
      <c r="L272" s="2">
        <v>7.8549999999999991E-3</v>
      </c>
      <c r="M272" s="2">
        <v>0</v>
      </c>
      <c r="N272" s="2">
        <v>1.2939943528888889</v>
      </c>
      <c r="O272" s="2">
        <v>5.5120973343694771E-3</v>
      </c>
      <c r="P272" s="2">
        <v>6.2788479053543206E-2</v>
      </c>
      <c r="Q272" s="2">
        <v>0.37272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3">
        <v>9.7325908185578012</v>
      </c>
      <c r="Z272" s="227">
        <f t="shared" si="22"/>
        <v>9.7325908185578012</v>
      </c>
      <c r="AA272" s="3"/>
      <c r="AB272" s="43">
        <v>4.4050963420232137</v>
      </c>
      <c r="AC272" s="2">
        <v>3.0040650478869999</v>
      </c>
      <c r="AD272" s="2">
        <v>2.4533174341999926E-2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4.6454000000000002E-2</v>
      </c>
      <c r="AK272" s="2">
        <v>1.5040757360000001</v>
      </c>
      <c r="AL272" s="2">
        <v>5.401203378524508E-3</v>
      </c>
      <c r="AM272" s="2">
        <v>1.4524036275933494E-2</v>
      </c>
      <c r="AN272" s="2">
        <v>0.32799400000000001</v>
      </c>
      <c r="AO272" s="2">
        <v>0</v>
      </c>
      <c r="AP272" s="2">
        <v>0</v>
      </c>
      <c r="AQ272" s="2">
        <v>0</v>
      </c>
      <c r="AR272" s="53">
        <v>0</v>
      </c>
      <c r="AS272" s="2">
        <v>0</v>
      </c>
      <c r="AT272" s="2">
        <v>0</v>
      </c>
      <c r="AU272" s="44">
        <v>0</v>
      </c>
      <c r="AV272" s="38">
        <v>9.3321435399066708</v>
      </c>
      <c r="AW272" s="194">
        <f t="shared" si="20"/>
        <v>9.3321435399066708</v>
      </c>
      <c r="AX272" s="71">
        <f t="shared" si="23"/>
        <v>-0.40044727865113039</v>
      </c>
    </row>
    <row r="273" spans="1:50" x14ac:dyDescent="0.25">
      <c r="A273">
        <f t="shared" si="21"/>
        <v>0</v>
      </c>
      <c r="B273" s="1" t="s">
        <v>576</v>
      </c>
      <c r="C273" s="1" t="s">
        <v>577</v>
      </c>
      <c r="D273" s="1">
        <v>5.3587400000000001</v>
      </c>
      <c r="E273" s="2">
        <v>4.5589222590530003</v>
      </c>
      <c r="F273" s="2">
        <v>2.2542281238999217E-2</v>
      </c>
      <c r="G273" s="2">
        <v>-0.12810299999999999</v>
      </c>
      <c r="H273" s="2">
        <v>0</v>
      </c>
      <c r="I273" s="2">
        <v>0</v>
      </c>
      <c r="J273" s="2">
        <v>0</v>
      </c>
      <c r="K273" s="2">
        <v>8.5470000000000008E-3</v>
      </c>
      <c r="L273" s="2">
        <v>7.8549999999999991E-3</v>
      </c>
      <c r="M273" s="2">
        <v>0</v>
      </c>
      <c r="N273" s="2">
        <v>1.467214800888889</v>
      </c>
      <c r="O273" s="2">
        <v>7.0906987095787676E-3</v>
      </c>
      <c r="P273" s="2">
        <v>6.7316069829855732E-2</v>
      </c>
      <c r="Q273" s="2">
        <v>0.38223499999999999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3">
        <v>11.752360109720323</v>
      </c>
      <c r="Z273" s="227">
        <f t="shared" si="22"/>
        <v>11.752360109720323</v>
      </c>
      <c r="AA273" s="3"/>
      <c r="AB273" s="43">
        <v>5.4070379727919144</v>
      </c>
      <c r="AC273" s="2">
        <v>3.843475747816</v>
      </c>
      <c r="AD273" s="2">
        <v>3.1559193733999971E-2</v>
      </c>
      <c r="AE273" s="2">
        <v>-0.12810299999999999</v>
      </c>
      <c r="AF273" s="2">
        <v>0</v>
      </c>
      <c r="AG273" s="2">
        <v>0</v>
      </c>
      <c r="AH273" s="2">
        <v>0</v>
      </c>
      <c r="AI273" s="2">
        <v>0</v>
      </c>
      <c r="AJ273" s="2">
        <v>5.8597000000000003E-2</v>
      </c>
      <c r="AK273" s="2">
        <v>1.8637269075555556</v>
      </c>
      <c r="AL273" s="2">
        <v>6.9480459982946049E-3</v>
      </c>
      <c r="AM273" s="2">
        <v>1.6797100250759964E-2</v>
      </c>
      <c r="AN273" s="2">
        <v>0.33636700000000003</v>
      </c>
      <c r="AO273" s="2">
        <v>0</v>
      </c>
      <c r="AP273" s="2">
        <v>0</v>
      </c>
      <c r="AQ273" s="2">
        <v>0</v>
      </c>
      <c r="AR273" s="53">
        <v>0</v>
      </c>
      <c r="AS273" s="2">
        <v>0</v>
      </c>
      <c r="AT273" s="2">
        <v>0</v>
      </c>
      <c r="AU273" s="44">
        <v>0</v>
      </c>
      <c r="AV273" s="38">
        <v>11.436405968146524</v>
      </c>
      <c r="AW273" s="194">
        <f t="shared" si="20"/>
        <v>11.436405968146524</v>
      </c>
      <c r="AX273" s="71">
        <f t="shared" si="23"/>
        <v>-0.31595414157379942</v>
      </c>
    </row>
    <row r="274" spans="1:50" x14ac:dyDescent="0.25">
      <c r="A274">
        <f t="shared" si="21"/>
        <v>0</v>
      </c>
      <c r="B274" s="1" t="s">
        <v>578</v>
      </c>
      <c r="C274" s="1" t="s">
        <v>579</v>
      </c>
      <c r="D274" s="1">
        <v>5.4374589999999996</v>
      </c>
      <c r="E274" s="2">
        <v>4.6236679503940001</v>
      </c>
      <c r="F274" s="2">
        <v>2.2510259732000531E-2</v>
      </c>
      <c r="G274" s="2">
        <v>0</v>
      </c>
      <c r="H274" s="2">
        <v>0</v>
      </c>
      <c r="I274" s="2">
        <v>0</v>
      </c>
      <c r="J274" s="2">
        <v>0</v>
      </c>
      <c r="K274" s="2">
        <v>8.5470000000000008E-3</v>
      </c>
      <c r="L274" s="2">
        <v>7.8549999999999991E-3</v>
      </c>
      <c r="M274" s="2">
        <v>0</v>
      </c>
      <c r="N274" s="2">
        <v>1.4011083493333334</v>
      </c>
      <c r="O274" s="2">
        <v>7.1609346726442683E-3</v>
      </c>
      <c r="P274" s="2">
        <v>7.165936086998459E-2</v>
      </c>
      <c r="Q274" s="2">
        <v>0.57906299999999999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3">
        <v>12.15903085500196</v>
      </c>
      <c r="Z274" s="227">
        <f t="shared" si="22"/>
        <v>12.15903085500196</v>
      </c>
      <c r="AA274" s="3"/>
      <c r="AB274" s="43">
        <v>5.5307262236667949</v>
      </c>
      <c r="AC274" s="2">
        <v>3.9173737732560001</v>
      </c>
      <c r="AD274" s="2">
        <v>3.1514363622999753E-2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6.3566999999999999E-2</v>
      </c>
      <c r="AK274" s="2">
        <v>1.6961721999999999</v>
      </c>
      <c r="AL274" s="2">
        <v>7.0168689341012528E-3</v>
      </c>
      <c r="AM274" s="2">
        <v>1.9580209867282802E-2</v>
      </c>
      <c r="AN274" s="2">
        <v>0.509575</v>
      </c>
      <c r="AO274" s="2">
        <v>0</v>
      </c>
      <c r="AP274" s="2">
        <v>0</v>
      </c>
      <c r="AQ274" s="2">
        <v>0</v>
      </c>
      <c r="AR274" s="53">
        <v>0</v>
      </c>
      <c r="AS274" s="2">
        <v>0</v>
      </c>
      <c r="AT274" s="2">
        <v>0</v>
      </c>
      <c r="AU274" s="44">
        <v>0</v>
      </c>
      <c r="AV274" s="38">
        <v>11.77552563934718</v>
      </c>
      <c r="AW274" s="194">
        <f t="shared" si="20"/>
        <v>11.77552563934718</v>
      </c>
      <c r="AX274" s="71">
        <f t="shared" si="23"/>
        <v>-0.38350521565478068</v>
      </c>
    </row>
    <row r="275" spans="1:50" x14ac:dyDescent="0.25">
      <c r="A275">
        <f t="shared" si="21"/>
        <v>0</v>
      </c>
      <c r="B275" s="1" t="s">
        <v>580</v>
      </c>
      <c r="C275" s="1" t="s">
        <v>581</v>
      </c>
      <c r="D275" s="1">
        <v>20.464300000000001</v>
      </c>
      <c r="E275" s="2">
        <v>9.3297241646909992</v>
      </c>
      <c r="F275" s="2">
        <v>4.2114064891999585E-2</v>
      </c>
      <c r="G275" s="2">
        <v>-3.7567999999999997E-2</v>
      </c>
      <c r="H275" s="2">
        <v>0</v>
      </c>
      <c r="I275" s="2">
        <v>0</v>
      </c>
      <c r="J275" s="2">
        <v>8.7060000000000054E-3</v>
      </c>
      <c r="K275" s="2">
        <v>8.5470000000000008E-3</v>
      </c>
      <c r="L275" s="2">
        <v>7.8549999999999991E-3</v>
      </c>
      <c r="M275" s="2">
        <v>0</v>
      </c>
      <c r="N275" s="2">
        <v>0.52436831333333322</v>
      </c>
      <c r="O275" s="2">
        <v>1.3662156344982003E-2</v>
      </c>
      <c r="P275" s="2">
        <v>5.4609877893987795E-2</v>
      </c>
      <c r="Q275" s="2">
        <v>0.11996900000000001</v>
      </c>
      <c r="R275" s="2">
        <v>0</v>
      </c>
      <c r="S275" s="2">
        <v>0</v>
      </c>
      <c r="T275" s="2">
        <v>0</v>
      </c>
      <c r="U275" s="2">
        <v>2.7002000000000002E-2</v>
      </c>
      <c r="V275" s="2">
        <v>1.073</v>
      </c>
      <c r="W275" s="2">
        <v>0.22406000000000001</v>
      </c>
      <c r="X275" s="2">
        <v>0.96299800000000002</v>
      </c>
      <c r="Y275" s="3">
        <v>32.82334757715531</v>
      </c>
      <c r="Z275" s="227">
        <f t="shared" si="22"/>
        <v>30.787349577155311</v>
      </c>
      <c r="AA275" s="3"/>
      <c r="AB275" s="43">
        <v>20.677282072310522</v>
      </c>
      <c r="AC275" s="2">
        <v>8.1413590182690001</v>
      </c>
      <c r="AD275" s="2">
        <v>5.8959690847999881E-2</v>
      </c>
      <c r="AE275" s="2">
        <v>-3.7567999999999997E-2</v>
      </c>
      <c r="AF275" s="2">
        <v>0</v>
      </c>
      <c r="AG275" s="2">
        <v>0</v>
      </c>
      <c r="AH275" s="2">
        <v>5.8040000000000036E-3</v>
      </c>
      <c r="AI275" s="2">
        <v>0</v>
      </c>
      <c r="AJ275" s="2">
        <v>0.219195</v>
      </c>
      <c r="AK275" s="2">
        <v>0.8086058599999999</v>
      </c>
      <c r="AL275" s="2">
        <v>1.3387297163337888E-2</v>
      </c>
      <c r="AM275" s="2">
        <v>1.0300444416838516E-2</v>
      </c>
      <c r="AN275" s="2">
        <v>0.104537</v>
      </c>
      <c r="AO275" s="2">
        <v>0</v>
      </c>
      <c r="AP275" s="2">
        <v>0</v>
      </c>
      <c r="AQ275" s="2">
        <v>9.0911000000000006E-2</v>
      </c>
      <c r="AR275" s="53">
        <v>1.08</v>
      </c>
      <c r="AS275" s="2">
        <v>0.22406000000000001</v>
      </c>
      <c r="AT275" s="2">
        <v>2.0459999999999998</v>
      </c>
      <c r="AU275" s="44">
        <v>0</v>
      </c>
      <c r="AV275" s="38">
        <v>33.442833383007695</v>
      </c>
      <c r="AW275" s="194">
        <f t="shared" si="20"/>
        <v>30.316833383007697</v>
      </c>
      <c r="AX275" s="71">
        <f t="shared" si="23"/>
        <v>-0.47051619414761348</v>
      </c>
    </row>
    <row r="276" spans="1:50" x14ac:dyDescent="0.25">
      <c r="A276">
        <f t="shared" si="21"/>
        <v>0</v>
      </c>
      <c r="B276" s="1" t="s">
        <v>582</v>
      </c>
      <c r="C276" s="1" t="s">
        <v>583</v>
      </c>
      <c r="D276" s="1">
        <v>3.5837780000000001</v>
      </c>
      <c r="E276" s="2">
        <v>3.2583620421369996</v>
      </c>
      <c r="F276" s="2">
        <v>1.5492269737000111E-2</v>
      </c>
      <c r="G276" s="2">
        <v>-6.0970000000000003E-2</v>
      </c>
      <c r="H276" s="2">
        <v>0</v>
      </c>
      <c r="I276" s="2">
        <v>0</v>
      </c>
      <c r="J276" s="2">
        <v>0</v>
      </c>
      <c r="K276" s="2">
        <v>8.5470000000000008E-3</v>
      </c>
      <c r="L276" s="2">
        <v>7.8549999999999991E-3</v>
      </c>
      <c r="M276" s="2">
        <v>0</v>
      </c>
      <c r="N276" s="2">
        <v>1.1272514177777779</v>
      </c>
      <c r="O276" s="2">
        <v>5.0086024370910951E-3</v>
      </c>
      <c r="P276" s="2">
        <v>5.9284063706518966E-2</v>
      </c>
      <c r="Q276" s="2">
        <v>0.25462699999999999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3">
        <v>8.2592353957953879</v>
      </c>
      <c r="Z276" s="227">
        <f t="shared" si="22"/>
        <v>8.2592353957953879</v>
      </c>
      <c r="AA276" s="3"/>
      <c r="AB276" s="43">
        <v>3.6199374693496273</v>
      </c>
      <c r="AC276" s="2">
        <v>2.802005142854</v>
      </c>
      <c r="AD276" s="2">
        <v>2.1689177631999831E-2</v>
      </c>
      <c r="AE276" s="2">
        <v>-6.0970000000000003E-2</v>
      </c>
      <c r="AF276" s="2">
        <v>0</v>
      </c>
      <c r="AG276" s="2">
        <v>0</v>
      </c>
      <c r="AH276" s="2">
        <v>0</v>
      </c>
      <c r="AI276" s="2">
        <v>0</v>
      </c>
      <c r="AJ276" s="2">
        <v>3.9550000000000002E-2</v>
      </c>
      <c r="AK276" s="2">
        <v>1.3874260400000002</v>
      </c>
      <c r="AL276" s="2">
        <v>4.9078379360652227E-3</v>
      </c>
      <c r="AM276" s="2">
        <v>1.25294483824741E-2</v>
      </c>
      <c r="AN276" s="2">
        <v>0.22407199999999999</v>
      </c>
      <c r="AO276" s="2">
        <v>0</v>
      </c>
      <c r="AP276" s="2">
        <v>0</v>
      </c>
      <c r="AQ276" s="2">
        <v>0</v>
      </c>
      <c r="AR276" s="53">
        <v>0</v>
      </c>
      <c r="AS276" s="2">
        <v>0</v>
      </c>
      <c r="AT276" s="2">
        <v>0</v>
      </c>
      <c r="AU276" s="44">
        <v>0</v>
      </c>
      <c r="AV276" s="38">
        <v>8.0511471161541674</v>
      </c>
      <c r="AW276" s="194">
        <f t="shared" si="20"/>
        <v>8.0511471161541674</v>
      </c>
      <c r="AX276" s="71">
        <f t="shared" si="23"/>
        <v>-0.20808827964122045</v>
      </c>
    </row>
    <row r="277" spans="1:50" x14ac:dyDescent="0.25">
      <c r="A277">
        <f t="shared" si="21"/>
        <v>1</v>
      </c>
      <c r="B277" s="1" t="s">
        <v>584</v>
      </c>
      <c r="C277" s="1" t="s">
        <v>585</v>
      </c>
      <c r="D277" s="1">
        <v>74.750905000000003</v>
      </c>
      <c r="E277" s="2">
        <v>146.063922277735</v>
      </c>
      <c r="F277" s="2">
        <v>0.68669503981599211</v>
      </c>
      <c r="G277" s="2">
        <v>0</v>
      </c>
      <c r="H277" s="2">
        <v>0</v>
      </c>
      <c r="I277" s="2">
        <v>0</v>
      </c>
      <c r="J277" s="2">
        <v>4.4211E-2</v>
      </c>
      <c r="K277" s="2">
        <v>8.5470000000000008E-3</v>
      </c>
      <c r="L277" s="2">
        <v>7.8549999999999991E-3</v>
      </c>
      <c r="M277" s="2">
        <v>0</v>
      </c>
      <c r="N277" s="2">
        <v>7.6297325888888894</v>
      </c>
      <c r="O277" s="2">
        <v>0.21728374454577543</v>
      </c>
      <c r="P277" s="2">
        <v>0.17979051792926515</v>
      </c>
      <c r="Q277" s="2">
        <v>2.4730400000000001</v>
      </c>
      <c r="R277" s="2">
        <v>0</v>
      </c>
      <c r="S277" s="2">
        <v>0</v>
      </c>
      <c r="T277" s="2">
        <v>0</v>
      </c>
      <c r="U277" s="2">
        <v>0.237982</v>
      </c>
      <c r="V277" s="2">
        <v>18.777000000000001</v>
      </c>
      <c r="W277" s="2">
        <v>1.1309739999999999</v>
      </c>
      <c r="X277" s="2">
        <v>8.9219580000000001</v>
      </c>
      <c r="Y277" s="3">
        <v>261.12989616891485</v>
      </c>
      <c r="Z277" s="227">
        <f t="shared" si="22"/>
        <v>233.43093816891485</v>
      </c>
      <c r="AA277" s="3"/>
      <c r="AB277" s="43">
        <v>75.460549009665712</v>
      </c>
      <c r="AC277" s="2">
        <v>124.04469952754999</v>
      </c>
      <c r="AD277" s="2">
        <v>0.96137305574199561</v>
      </c>
      <c r="AE277" s="2">
        <v>0</v>
      </c>
      <c r="AF277" s="2">
        <v>0</v>
      </c>
      <c r="AG277" s="2">
        <v>0</v>
      </c>
      <c r="AH277" s="2">
        <v>2.9474E-2</v>
      </c>
      <c r="AI277" s="2">
        <v>0</v>
      </c>
      <c r="AJ277" s="2">
        <v>0.95616800000000002</v>
      </c>
      <c r="AK277" s="2">
        <v>9.2849506311111121</v>
      </c>
      <c r="AL277" s="2">
        <v>0.21291236782438722</v>
      </c>
      <c r="AM277" s="2">
        <v>7.7809332169505613E-2</v>
      </c>
      <c r="AN277" s="2">
        <v>2.2063799999999998</v>
      </c>
      <c r="AO277" s="2">
        <v>0</v>
      </c>
      <c r="AP277" s="2">
        <v>0</v>
      </c>
      <c r="AQ277" s="2">
        <v>0.34375</v>
      </c>
      <c r="AR277" s="53">
        <v>18.777000000000001</v>
      </c>
      <c r="AS277" s="2">
        <v>1.1309739999999999</v>
      </c>
      <c r="AT277" s="2">
        <v>18.079999999999998</v>
      </c>
      <c r="AU277" s="44">
        <v>0</v>
      </c>
      <c r="AV277" s="38">
        <v>251.56603992406275</v>
      </c>
      <c r="AW277" s="194">
        <f t="shared" si="20"/>
        <v>214.70903992406278</v>
      </c>
      <c r="AX277" s="71">
        <f t="shared" si="23"/>
        <v>-18.721898244852071</v>
      </c>
    </row>
    <row r="278" spans="1:50" x14ac:dyDescent="0.25">
      <c r="A278">
        <f t="shared" si="21"/>
        <v>1</v>
      </c>
      <c r="B278" s="1" t="s">
        <v>586</v>
      </c>
      <c r="C278" s="1" t="s">
        <v>587</v>
      </c>
      <c r="D278" s="1">
        <v>78.626238999999998</v>
      </c>
      <c r="E278" s="2">
        <v>204.096207521883</v>
      </c>
      <c r="F278" s="2">
        <v>0.96208619079300761</v>
      </c>
      <c r="G278" s="2">
        <v>0</v>
      </c>
      <c r="H278" s="2">
        <v>0</v>
      </c>
      <c r="I278" s="2">
        <v>0</v>
      </c>
      <c r="J278" s="2">
        <v>5.4630000000000012E-2</v>
      </c>
      <c r="K278" s="2">
        <v>8.5470000000000008E-3</v>
      </c>
      <c r="L278" s="2">
        <v>7.8549999999999991E-3</v>
      </c>
      <c r="M278" s="2">
        <v>0</v>
      </c>
      <c r="N278" s="2">
        <v>3.9384732244444445</v>
      </c>
      <c r="O278" s="2">
        <v>0.30403675607420833</v>
      </c>
      <c r="P278" s="2">
        <v>0.20569612364900089</v>
      </c>
      <c r="Q278" s="2">
        <v>2.7829480000000002</v>
      </c>
      <c r="R278" s="2">
        <v>0</v>
      </c>
      <c r="S278" s="2">
        <v>0</v>
      </c>
      <c r="T278" s="2">
        <v>0</v>
      </c>
      <c r="U278" s="2">
        <v>0.33375100000000002</v>
      </c>
      <c r="V278" s="2">
        <v>21.805</v>
      </c>
      <c r="W278" s="2">
        <v>1.6189499999999999</v>
      </c>
      <c r="X278" s="2">
        <v>11.99419</v>
      </c>
      <c r="Y278" s="3">
        <v>326.73860981684362</v>
      </c>
      <c r="Z278" s="227">
        <f t="shared" si="22"/>
        <v>292.93941981684361</v>
      </c>
      <c r="AA278" s="3"/>
      <c r="AB278" s="43">
        <v>79.366621406188372</v>
      </c>
      <c r="AC278" s="2">
        <v>174.02129604486998</v>
      </c>
      <c r="AD278" s="2">
        <v>1.3469206671089977</v>
      </c>
      <c r="AE278" s="2">
        <v>0</v>
      </c>
      <c r="AF278" s="2">
        <v>0</v>
      </c>
      <c r="AG278" s="2">
        <v>0</v>
      </c>
      <c r="AH278" s="2">
        <v>3.6420000000000008E-2</v>
      </c>
      <c r="AI278" s="2">
        <v>0</v>
      </c>
      <c r="AJ278" s="2">
        <v>1.0535559999999999</v>
      </c>
      <c r="AK278" s="2">
        <v>5.079721475555556</v>
      </c>
      <c r="AL278" s="2">
        <v>0.29792005737349536</v>
      </c>
      <c r="AM278" s="2">
        <v>9.008861235558277E-2</v>
      </c>
      <c r="AN278" s="2">
        <v>2.5556830000000001</v>
      </c>
      <c r="AO278" s="2">
        <v>0</v>
      </c>
      <c r="AP278" s="2">
        <v>0</v>
      </c>
      <c r="AQ278" s="2">
        <v>0.24893899999999999</v>
      </c>
      <c r="AR278" s="53">
        <v>21.805</v>
      </c>
      <c r="AS278" s="2">
        <v>1.6189499999999999</v>
      </c>
      <c r="AT278" s="2">
        <v>23.192</v>
      </c>
      <c r="AU278" s="44">
        <v>0</v>
      </c>
      <c r="AV278" s="38">
        <v>310.71311626345198</v>
      </c>
      <c r="AW278" s="194">
        <f t="shared" si="20"/>
        <v>265.71611626345197</v>
      </c>
      <c r="AX278" s="71">
        <f t="shared" si="23"/>
        <v>-27.223303553391645</v>
      </c>
    </row>
    <row r="279" spans="1:50" x14ac:dyDescent="0.25">
      <c r="A279">
        <f t="shared" si="21"/>
        <v>0</v>
      </c>
      <c r="B279" s="1" t="s">
        <v>588</v>
      </c>
      <c r="C279" s="1" t="s">
        <v>589</v>
      </c>
      <c r="D279" s="1">
        <v>7.5839701399999999</v>
      </c>
      <c r="E279" s="2">
        <v>8.266640721049999</v>
      </c>
      <c r="F279" s="2">
        <v>4.0522092458999716E-2</v>
      </c>
      <c r="G279" s="2">
        <v>-0.113258</v>
      </c>
      <c r="H279" s="2">
        <v>0</v>
      </c>
      <c r="I279" s="2">
        <v>0</v>
      </c>
      <c r="J279" s="2">
        <v>0</v>
      </c>
      <c r="K279" s="2">
        <v>8.5470000000000008E-3</v>
      </c>
      <c r="L279" s="2">
        <v>7.8549999999999991E-3</v>
      </c>
      <c r="M279" s="2">
        <v>0</v>
      </c>
      <c r="N279" s="2">
        <v>0.82069140799999996</v>
      </c>
      <c r="O279" s="2">
        <v>1.2873568806970253E-2</v>
      </c>
      <c r="P279" s="2">
        <v>9.2665525544075839E-2</v>
      </c>
      <c r="Q279" s="2">
        <v>0.89068800000000004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3">
        <v>17.611195455860042</v>
      </c>
      <c r="Z279" s="227">
        <f t="shared" si="22"/>
        <v>17.611195455860042</v>
      </c>
      <c r="AA279" s="3"/>
      <c r="AB279" s="43">
        <v>7.6180365704744801</v>
      </c>
      <c r="AC279" s="2">
        <v>6.9749060251320003</v>
      </c>
      <c r="AD279" s="2">
        <v>5.6730929442999886E-2</v>
      </c>
      <c r="AE279" s="2">
        <v>-0.113258</v>
      </c>
      <c r="AF279" s="2">
        <v>0</v>
      </c>
      <c r="AG279" s="2">
        <v>0</v>
      </c>
      <c r="AH279" s="2">
        <v>0</v>
      </c>
      <c r="AI279" s="2">
        <v>0</v>
      </c>
      <c r="AJ279" s="2">
        <v>8.9929999999999996E-2</v>
      </c>
      <c r="AK279" s="2">
        <v>0.95305955022222222</v>
      </c>
      <c r="AL279" s="2">
        <v>1.261457465569759E-2</v>
      </c>
      <c r="AM279" s="2">
        <v>3.0253875205353269E-2</v>
      </c>
      <c r="AN279" s="2">
        <v>0.78380499999999997</v>
      </c>
      <c r="AO279" s="2">
        <v>0</v>
      </c>
      <c r="AP279" s="2">
        <v>0</v>
      </c>
      <c r="AQ279" s="2">
        <v>0</v>
      </c>
      <c r="AR279" s="53">
        <v>0</v>
      </c>
      <c r="AS279" s="2">
        <v>0</v>
      </c>
      <c r="AT279" s="2">
        <v>0</v>
      </c>
      <c r="AU279" s="44">
        <v>7.8000421552243182E-2</v>
      </c>
      <c r="AV279" s="38">
        <v>16.484078946684999</v>
      </c>
      <c r="AW279" s="194">
        <f t="shared" si="20"/>
        <v>16.484078946684999</v>
      </c>
      <c r="AX279" s="71">
        <f t="shared" si="23"/>
        <v>-1.1271165091750426</v>
      </c>
    </row>
    <row r="280" spans="1:50" x14ac:dyDescent="0.25">
      <c r="A280">
        <f t="shared" si="21"/>
        <v>0</v>
      </c>
      <c r="B280" s="1" t="s">
        <v>590</v>
      </c>
      <c r="C280" s="1" t="s">
        <v>591</v>
      </c>
      <c r="D280" s="1">
        <v>5.0698990000000004</v>
      </c>
      <c r="E280" s="2">
        <v>6.7026229212109998</v>
      </c>
      <c r="F280" s="2">
        <v>3.3590099898000249E-2</v>
      </c>
      <c r="G280" s="2">
        <v>-0.25357200000000002</v>
      </c>
      <c r="H280" s="2">
        <v>0</v>
      </c>
      <c r="I280" s="2">
        <v>0</v>
      </c>
      <c r="J280" s="2">
        <v>0</v>
      </c>
      <c r="K280" s="2">
        <v>8.5470000000000008E-3</v>
      </c>
      <c r="L280" s="2">
        <v>7.8549999999999991E-3</v>
      </c>
      <c r="M280" s="2">
        <v>0</v>
      </c>
      <c r="N280" s="2">
        <v>2.9761285724444448</v>
      </c>
      <c r="O280" s="2">
        <v>1.0568270272167777E-2</v>
      </c>
      <c r="P280" s="2">
        <v>8.5400592507855574E-2</v>
      </c>
      <c r="Q280" s="2">
        <v>0.70966700000000005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3">
        <v>15.350706456333468</v>
      </c>
      <c r="Z280" s="227">
        <f t="shared" si="22"/>
        <v>15.350706456333468</v>
      </c>
      <c r="AA280" s="3"/>
      <c r="AB280" s="43">
        <v>5.1329027868409769</v>
      </c>
      <c r="AC280" s="2">
        <v>5.6330230133649994</v>
      </c>
      <c r="AD280" s="2">
        <v>4.7026139857999978E-2</v>
      </c>
      <c r="AE280" s="2">
        <v>-0.25357200000000002</v>
      </c>
      <c r="AF280" s="2">
        <v>0</v>
      </c>
      <c r="AG280" s="2">
        <v>0</v>
      </c>
      <c r="AH280" s="2">
        <v>0</v>
      </c>
      <c r="AI280" s="2">
        <v>0</v>
      </c>
      <c r="AJ280" s="2">
        <v>5.8196999999999999E-2</v>
      </c>
      <c r="AK280" s="2">
        <v>3.6426483111111119</v>
      </c>
      <c r="AL280" s="2">
        <v>1.0355654778313562E-2</v>
      </c>
      <c r="AM280" s="2">
        <v>2.6503326991874673E-2</v>
      </c>
      <c r="AN280" s="2">
        <v>0.62575700000000001</v>
      </c>
      <c r="AO280" s="2">
        <v>0</v>
      </c>
      <c r="AP280" s="2">
        <v>0</v>
      </c>
      <c r="AQ280" s="2">
        <v>0</v>
      </c>
      <c r="AR280" s="53">
        <v>0</v>
      </c>
      <c r="AS280" s="2">
        <v>0</v>
      </c>
      <c r="AT280" s="2">
        <v>0</v>
      </c>
      <c r="AU280" s="44">
        <v>0</v>
      </c>
      <c r="AV280" s="38">
        <v>14.922841232945277</v>
      </c>
      <c r="AW280" s="194">
        <f t="shared" si="20"/>
        <v>14.922841232945277</v>
      </c>
      <c r="AX280" s="71">
        <f t="shared" si="23"/>
        <v>-0.42786522338819033</v>
      </c>
    </row>
    <row r="281" spans="1:50" x14ac:dyDescent="0.25">
      <c r="A281">
        <f t="shared" si="21"/>
        <v>0</v>
      </c>
      <c r="B281" s="1" t="s">
        <v>592</v>
      </c>
      <c r="C281" s="1" t="s">
        <v>593</v>
      </c>
      <c r="D281" s="1">
        <v>99.465194999999994</v>
      </c>
      <c r="E281" s="2">
        <v>129.70652643861499</v>
      </c>
      <c r="F281" s="2">
        <v>0.61396336526499684</v>
      </c>
      <c r="G281" s="2">
        <v>-0.16528899999999999</v>
      </c>
      <c r="H281" s="2">
        <v>0</v>
      </c>
      <c r="I281" s="2">
        <v>1.3859E-2</v>
      </c>
      <c r="J281" s="2">
        <v>3.754600000000001E-2</v>
      </c>
      <c r="K281" s="2">
        <v>8.5470000000000008E-3</v>
      </c>
      <c r="L281" s="2">
        <v>7.8549999999999991E-3</v>
      </c>
      <c r="M281" s="2">
        <v>0</v>
      </c>
      <c r="N281" s="2">
        <v>2.6165809255555557</v>
      </c>
      <c r="O281" s="2">
        <v>0.19471780741540609</v>
      </c>
      <c r="P281" s="2">
        <v>0.16341618368290894</v>
      </c>
      <c r="Q281" s="2">
        <v>2.0516420000000002</v>
      </c>
      <c r="R281" s="2">
        <v>0</v>
      </c>
      <c r="S281" s="2">
        <v>0</v>
      </c>
      <c r="T281" s="2">
        <v>0</v>
      </c>
      <c r="U281" s="2">
        <v>0.27540599999999998</v>
      </c>
      <c r="V281" s="2">
        <v>19.952000000000002</v>
      </c>
      <c r="W281" s="2">
        <v>1.9367540000000001</v>
      </c>
      <c r="X281" s="2">
        <v>10.398929000000001</v>
      </c>
      <c r="Y281" s="3">
        <v>267.27764872053382</v>
      </c>
      <c r="Z281" s="227">
        <f t="shared" si="22"/>
        <v>236.92671972053381</v>
      </c>
      <c r="AA281" s="3"/>
      <c r="AB281" s="43">
        <v>99.490158801037154</v>
      </c>
      <c r="AC281" s="2">
        <v>109.947815153766</v>
      </c>
      <c r="AD281" s="2">
        <v>0.85954871137099709</v>
      </c>
      <c r="AE281" s="2">
        <v>-0.16528899999999999</v>
      </c>
      <c r="AF281" s="2">
        <v>0</v>
      </c>
      <c r="AG281" s="2">
        <v>1.3859E-2</v>
      </c>
      <c r="AH281" s="2">
        <v>2.5030666666666677E-2</v>
      </c>
      <c r="AI281" s="2">
        <v>0</v>
      </c>
      <c r="AJ281" s="2">
        <v>1.2025779999999999</v>
      </c>
      <c r="AK281" s="2">
        <v>3.2487737144444444</v>
      </c>
      <c r="AL281" s="2">
        <v>0.19080041869240322</v>
      </c>
      <c r="AM281" s="2">
        <v>6.7275892553738517E-2</v>
      </c>
      <c r="AN281" s="2">
        <v>1.905389</v>
      </c>
      <c r="AO281" s="2">
        <v>0</v>
      </c>
      <c r="AP281" s="2">
        <v>0</v>
      </c>
      <c r="AQ281" s="2">
        <v>0.23852999999999999</v>
      </c>
      <c r="AR281" s="53">
        <v>19.952000000000002</v>
      </c>
      <c r="AS281" s="2">
        <v>1.9367540000000001</v>
      </c>
      <c r="AT281" s="2">
        <v>21.231999999999999</v>
      </c>
      <c r="AU281" s="44">
        <v>0</v>
      </c>
      <c r="AV281" s="38">
        <v>260.14522435853144</v>
      </c>
      <c r="AW281" s="194">
        <f t="shared" si="20"/>
        <v>218.96122435853144</v>
      </c>
      <c r="AX281" s="71">
        <f t="shared" si="23"/>
        <v>-17.965495362002372</v>
      </c>
    </row>
    <row r="282" spans="1:50" x14ac:dyDescent="0.25">
      <c r="A282">
        <f t="shared" si="21"/>
        <v>0</v>
      </c>
      <c r="B282" s="1" t="s">
        <v>594</v>
      </c>
      <c r="C282" s="1" t="s">
        <v>595</v>
      </c>
      <c r="D282" s="1">
        <v>4.5502972999999995</v>
      </c>
      <c r="E282" s="2">
        <v>4.713559519435</v>
      </c>
      <c r="F282" s="2">
        <v>2.3245805865000004E-2</v>
      </c>
      <c r="G282" s="2">
        <v>-0.130553</v>
      </c>
      <c r="H282" s="2">
        <v>0</v>
      </c>
      <c r="I282" s="2">
        <v>0</v>
      </c>
      <c r="J282" s="2">
        <v>0</v>
      </c>
      <c r="K282" s="2">
        <v>8.5470000000000008E-3</v>
      </c>
      <c r="L282" s="2">
        <v>7.8549999999999991E-3</v>
      </c>
      <c r="M282" s="2">
        <v>0</v>
      </c>
      <c r="N282" s="2">
        <v>1.7251096915555555</v>
      </c>
      <c r="O282" s="2">
        <v>7.3955491366966275E-3</v>
      </c>
      <c r="P282" s="2">
        <v>6.7319526283386916E-2</v>
      </c>
      <c r="Q282" s="2">
        <v>0.35466300000000001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3">
        <v>11.327439392275636</v>
      </c>
      <c r="Z282" s="227">
        <f t="shared" si="22"/>
        <v>11.327439392275636</v>
      </c>
      <c r="AA282" s="3"/>
      <c r="AB282" s="43">
        <v>4.5766294401461289</v>
      </c>
      <c r="AC282" s="2">
        <v>3.9880128345879999</v>
      </c>
      <c r="AD282" s="2">
        <v>3.2544128211999777E-2</v>
      </c>
      <c r="AE282" s="2">
        <v>-0.130553</v>
      </c>
      <c r="AF282" s="2">
        <v>0</v>
      </c>
      <c r="AG282" s="2">
        <v>0</v>
      </c>
      <c r="AH282" s="2">
        <v>0</v>
      </c>
      <c r="AI282" s="2">
        <v>0</v>
      </c>
      <c r="AJ282" s="2">
        <v>4.9296E-2</v>
      </c>
      <c r="AK282" s="2">
        <v>2.0783681004444445</v>
      </c>
      <c r="AL282" s="2">
        <v>7.2467633570442169E-3</v>
      </c>
      <c r="AM282" s="2">
        <v>1.6944244678144954E-2</v>
      </c>
      <c r="AN282" s="2">
        <v>0.31549899999999997</v>
      </c>
      <c r="AO282" s="2">
        <v>0</v>
      </c>
      <c r="AP282" s="2">
        <v>0</v>
      </c>
      <c r="AQ282" s="2">
        <v>0</v>
      </c>
      <c r="AR282" s="53">
        <v>0</v>
      </c>
      <c r="AS282" s="2">
        <v>0</v>
      </c>
      <c r="AT282" s="2">
        <v>0</v>
      </c>
      <c r="AU282" s="44">
        <v>0</v>
      </c>
      <c r="AV282" s="38">
        <v>10.933987511425762</v>
      </c>
      <c r="AW282" s="194">
        <f t="shared" si="20"/>
        <v>10.933987511425762</v>
      </c>
      <c r="AX282" s="71">
        <f t="shared" si="23"/>
        <v>-0.3934518808498737</v>
      </c>
    </row>
    <row r="283" spans="1:50" x14ac:dyDescent="0.25">
      <c r="A283">
        <f t="shared" si="21"/>
        <v>0</v>
      </c>
      <c r="B283" s="1" t="s">
        <v>596</v>
      </c>
      <c r="C283" s="1" t="s">
        <v>597</v>
      </c>
      <c r="D283" s="1">
        <v>9.0104579999999999</v>
      </c>
      <c r="E283" s="2">
        <v>4.3689218344259997</v>
      </c>
      <c r="F283" s="2">
        <v>2.1785194500999524E-2</v>
      </c>
      <c r="G283" s="2">
        <v>-0.27104899999999998</v>
      </c>
      <c r="H283" s="2">
        <v>0</v>
      </c>
      <c r="I283" s="2">
        <v>0</v>
      </c>
      <c r="J283" s="2">
        <v>0</v>
      </c>
      <c r="K283" s="2">
        <v>8.5470000000000008E-3</v>
      </c>
      <c r="L283" s="2">
        <v>7.8549999999999991E-3</v>
      </c>
      <c r="M283" s="2">
        <v>0</v>
      </c>
      <c r="N283" s="2">
        <v>1.3889736871111111</v>
      </c>
      <c r="O283" s="2">
        <v>6.8525562655677701E-3</v>
      </c>
      <c r="P283" s="2">
        <v>7.1225144096680404E-2</v>
      </c>
      <c r="Q283" s="2">
        <v>0.49601000000000001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3">
        <v>15.109579416400358</v>
      </c>
      <c r="Z283" s="227">
        <f t="shared" si="22"/>
        <v>15.109579416400358</v>
      </c>
      <c r="AA283" s="3"/>
      <c r="AB283" s="43">
        <v>9.0662501373512079</v>
      </c>
      <c r="AC283" s="2">
        <v>3.6970529651919999</v>
      </c>
      <c r="AD283" s="2">
        <v>3.0499272302000086E-2</v>
      </c>
      <c r="AE283" s="2">
        <v>-0.27104899999999998</v>
      </c>
      <c r="AF283" s="2">
        <v>0</v>
      </c>
      <c r="AG283" s="2">
        <v>0</v>
      </c>
      <c r="AH283" s="2">
        <v>0</v>
      </c>
      <c r="AI283" s="2">
        <v>0</v>
      </c>
      <c r="AJ283" s="2">
        <v>9.8199999999999996E-2</v>
      </c>
      <c r="AK283" s="2">
        <v>1.8184337031111111</v>
      </c>
      <c r="AL283" s="2">
        <v>6.7146945723061497E-3</v>
      </c>
      <c r="AM283" s="2">
        <v>1.89495930618249E-2</v>
      </c>
      <c r="AN283" s="2">
        <v>0.45390000000000003</v>
      </c>
      <c r="AO283" s="2">
        <v>0</v>
      </c>
      <c r="AP283" s="2">
        <v>0</v>
      </c>
      <c r="AQ283" s="2">
        <v>0</v>
      </c>
      <c r="AR283" s="53">
        <v>0</v>
      </c>
      <c r="AS283" s="2">
        <v>0</v>
      </c>
      <c r="AT283" s="2">
        <v>0</v>
      </c>
      <c r="AU283" s="44">
        <v>0</v>
      </c>
      <c r="AV283" s="38">
        <v>14.918951365590452</v>
      </c>
      <c r="AW283" s="194">
        <f t="shared" si="20"/>
        <v>14.918951365590452</v>
      </c>
      <c r="AX283" s="71">
        <f t="shared" si="23"/>
        <v>-0.19062805080990586</v>
      </c>
    </row>
    <row r="284" spans="1:50" x14ac:dyDescent="0.25">
      <c r="A284">
        <f t="shared" si="21"/>
        <v>0</v>
      </c>
      <c r="B284" s="1" t="s">
        <v>598</v>
      </c>
      <c r="C284" s="1" t="s">
        <v>599</v>
      </c>
      <c r="D284" s="1">
        <v>164.37633500000001</v>
      </c>
      <c r="E284" s="2">
        <v>290.83613334937297</v>
      </c>
      <c r="F284" s="2">
        <v>1.3687425512079596</v>
      </c>
      <c r="G284" s="2">
        <v>-8.5227999999999998E-2</v>
      </c>
      <c r="H284" s="2">
        <v>0</v>
      </c>
      <c r="I284" s="2">
        <v>0</v>
      </c>
      <c r="J284" s="2">
        <v>8.6479E-2</v>
      </c>
      <c r="K284" s="2">
        <v>8.5470000000000008E-3</v>
      </c>
      <c r="L284" s="2">
        <v>7.8549999999999991E-3</v>
      </c>
      <c r="M284" s="2">
        <v>0</v>
      </c>
      <c r="N284" s="2">
        <v>5.9539658688888881</v>
      </c>
      <c r="O284" s="2">
        <v>0.43314194007661661</v>
      </c>
      <c r="P284" s="2">
        <v>0.27006296919720274</v>
      </c>
      <c r="Q284" s="2">
        <v>3.5635750000000002</v>
      </c>
      <c r="R284" s="2">
        <v>0</v>
      </c>
      <c r="S284" s="2">
        <v>0</v>
      </c>
      <c r="T284" s="2">
        <v>0</v>
      </c>
      <c r="U284" s="2">
        <v>0.488591</v>
      </c>
      <c r="V284" s="2">
        <v>30.748000000000001</v>
      </c>
      <c r="W284" s="2">
        <v>2.64446</v>
      </c>
      <c r="X284" s="2">
        <v>18.476189000000002</v>
      </c>
      <c r="Y284" s="3">
        <v>519.17684967874368</v>
      </c>
      <c r="Z284" s="227">
        <f t="shared" si="22"/>
        <v>469.95266067874371</v>
      </c>
      <c r="AA284" s="3"/>
      <c r="AB284" s="43">
        <v>164.67069299019471</v>
      </c>
      <c r="AC284" s="2">
        <v>247.23638931883301</v>
      </c>
      <c r="AD284" s="2">
        <v>1.9162395716910063</v>
      </c>
      <c r="AE284" s="2">
        <v>-8.5227999999999998E-2</v>
      </c>
      <c r="AF284" s="2">
        <v>0</v>
      </c>
      <c r="AG284" s="2">
        <v>0</v>
      </c>
      <c r="AH284" s="2">
        <v>5.7652666666666665E-2</v>
      </c>
      <c r="AI284" s="2">
        <v>0</v>
      </c>
      <c r="AJ284" s="2">
        <v>1.971997</v>
      </c>
      <c r="AK284" s="2">
        <v>7.3087270222222216</v>
      </c>
      <c r="AL284" s="2">
        <v>0.42442786623797757</v>
      </c>
      <c r="AM284" s="2">
        <v>0.12394730939395668</v>
      </c>
      <c r="AN284" s="2">
        <v>3.5635750000000002</v>
      </c>
      <c r="AO284" s="2">
        <v>0</v>
      </c>
      <c r="AP284" s="2">
        <v>0</v>
      </c>
      <c r="AQ284" s="2">
        <v>0.364431</v>
      </c>
      <c r="AR284" s="53">
        <v>30.748000000000001</v>
      </c>
      <c r="AS284" s="2">
        <v>2.64446</v>
      </c>
      <c r="AT284" s="2">
        <v>37.783000000000001</v>
      </c>
      <c r="AU284" s="44">
        <v>0</v>
      </c>
      <c r="AV284" s="38">
        <v>498.72831174523958</v>
      </c>
      <c r="AW284" s="194">
        <f t="shared" si="20"/>
        <v>430.19731174523957</v>
      </c>
      <c r="AX284" s="71">
        <f t="shared" si="23"/>
        <v>-39.755348933504138</v>
      </c>
    </row>
    <row r="285" spans="1:50" x14ac:dyDescent="0.25">
      <c r="A285">
        <f t="shared" si="21"/>
        <v>0</v>
      </c>
      <c r="B285" s="1" t="s">
        <v>600</v>
      </c>
      <c r="C285" s="1" t="s">
        <v>601</v>
      </c>
      <c r="D285" s="1">
        <v>8.3820929999999993</v>
      </c>
      <c r="E285" s="2">
        <v>7.2514950668439999</v>
      </c>
      <c r="F285" s="2">
        <v>3.5288913983000443E-2</v>
      </c>
      <c r="G285" s="2">
        <v>-0.22642699999999999</v>
      </c>
      <c r="H285" s="2">
        <v>0</v>
      </c>
      <c r="I285" s="2">
        <v>0</v>
      </c>
      <c r="J285" s="2">
        <v>0</v>
      </c>
      <c r="K285" s="2">
        <v>8.5470000000000008E-3</v>
      </c>
      <c r="L285" s="2">
        <v>7.8549999999999991E-3</v>
      </c>
      <c r="M285" s="2">
        <v>0</v>
      </c>
      <c r="N285" s="2">
        <v>1.2903529982222224</v>
      </c>
      <c r="O285" s="2">
        <v>1.1234240987357638E-2</v>
      </c>
      <c r="P285" s="2">
        <v>9.0920772577120237E-2</v>
      </c>
      <c r="Q285" s="2">
        <v>0.75657399999999997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3">
        <v>17.607933992613699</v>
      </c>
      <c r="Z285" s="227">
        <f t="shared" si="22"/>
        <v>17.607933992613699</v>
      </c>
      <c r="AA285" s="3"/>
      <c r="AB285" s="43">
        <v>8.408662642253363</v>
      </c>
      <c r="AC285" s="2">
        <v>6.1405799735439999</v>
      </c>
      <c r="AD285" s="2">
        <v>4.9404479576000013E-2</v>
      </c>
      <c r="AE285" s="2">
        <v>-0.22642699999999999</v>
      </c>
      <c r="AF285" s="2">
        <v>0</v>
      </c>
      <c r="AG285" s="2">
        <v>0</v>
      </c>
      <c r="AH285" s="2">
        <v>0</v>
      </c>
      <c r="AI285" s="2">
        <v>0</v>
      </c>
      <c r="AJ285" s="2">
        <v>9.7588999999999995E-2</v>
      </c>
      <c r="AK285" s="2">
        <v>1.6025514053333334</v>
      </c>
      <c r="AL285" s="2">
        <v>1.100822730355786E-2</v>
      </c>
      <c r="AM285" s="2">
        <v>2.960964380615572E-2</v>
      </c>
      <c r="AN285" s="2">
        <v>0.70903300000000002</v>
      </c>
      <c r="AO285" s="2">
        <v>0</v>
      </c>
      <c r="AP285" s="2">
        <v>0</v>
      </c>
      <c r="AQ285" s="2">
        <v>0</v>
      </c>
      <c r="AR285" s="53">
        <v>0</v>
      </c>
      <c r="AS285" s="2">
        <v>0</v>
      </c>
      <c r="AT285" s="2">
        <v>0</v>
      </c>
      <c r="AU285" s="44">
        <v>0</v>
      </c>
      <c r="AV285" s="38">
        <v>16.822011371816416</v>
      </c>
      <c r="AW285" s="194">
        <f t="shared" si="20"/>
        <v>16.822011371816416</v>
      </c>
      <c r="AX285" s="71">
        <f t="shared" si="23"/>
        <v>-0.78592262079728314</v>
      </c>
    </row>
    <row r="286" spans="1:50" x14ac:dyDescent="0.25">
      <c r="A286">
        <f t="shared" si="21"/>
        <v>0</v>
      </c>
      <c r="B286" s="1" t="s">
        <v>602</v>
      </c>
      <c r="C286" s="1" t="s">
        <v>603</v>
      </c>
      <c r="D286" s="1">
        <v>117.02546301999999</v>
      </c>
      <c r="E286" s="2">
        <v>104.579137350113</v>
      </c>
      <c r="F286" s="2">
        <v>0.48292747321699558</v>
      </c>
      <c r="G286" s="2">
        <v>-0.64800000000000002</v>
      </c>
      <c r="H286" s="2">
        <v>0</v>
      </c>
      <c r="I286" s="2">
        <v>0</v>
      </c>
      <c r="J286" s="2">
        <v>8.9263000000000009E-2</v>
      </c>
      <c r="K286" s="2">
        <v>8.5470000000000008E-3</v>
      </c>
      <c r="L286" s="2">
        <v>7.8549999999999991E-3</v>
      </c>
      <c r="M286" s="2">
        <v>0</v>
      </c>
      <c r="N286" s="2">
        <v>5.7579476366666666</v>
      </c>
      <c r="O286" s="2">
        <v>0.15455753728030469</v>
      </c>
      <c r="P286" s="2">
        <v>0.12262293280019078</v>
      </c>
      <c r="Q286" s="2">
        <v>1.5301039999999999</v>
      </c>
      <c r="R286" s="2">
        <v>0</v>
      </c>
      <c r="S286" s="2">
        <v>0</v>
      </c>
      <c r="T286" s="2">
        <v>0</v>
      </c>
      <c r="U286" s="2">
        <v>0.25173499999999999</v>
      </c>
      <c r="V286" s="2">
        <v>9.843</v>
      </c>
      <c r="W286" s="2">
        <v>1.9675469999999999</v>
      </c>
      <c r="X286" s="2">
        <v>9.4784469999999992</v>
      </c>
      <c r="Y286" s="3">
        <v>250.65115395007712</v>
      </c>
      <c r="Z286" s="227">
        <f t="shared" si="22"/>
        <v>231.32970695007714</v>
      </c>
      <c r="AA286" s="3"/>
      <c r="AB286" s="43">
        <v>118.15184664716067</v>
      </c>
      <c r="AC286" s="2">
        <v>90.121183289640996</v>
      </c>
      <c r="AD286" s="2">
        <v>0.67609846250399952</v>
      </c>
      <c r="AE286" s="2">
        <v>-0.64800000000000002</v>
      </c>
      <c r="AF286" s="2">
        <v>0</v>
      </c>
      <c r="AG286" s="2">
        <v>0</v>
      </c>
      <c r="AH286" s="2">
        <v>5.9508666666666668E-2</v>
      </c>
      <c r="AI286" s="2">
        <v>0</v>
      </c>
      <c r="AJ286" s="2">
        <v>1.319947</v>
      </c>
      <c r="AK286" s="2">
        <v>7.3531788566666663</v>
      </c>
      <c r="AL286" s="2">
        <v>0.1514481043956929</v>
      </c>
      <c r="AM286" s="2">
        <v>4.4905439224295428E-2</v>
      </c>
      <c r="AN286" s="2">
        <v>1.346492</v>
      </c>
      <c r="AO286" s="2">
        <v>0</v>
      </c>
      <c r="AP286" s="2">
        <v>0</v>
      </c>
      <c r="AQ286" s="2">
        <v>0.22806199999999999</v>
      </c>
      <c r="AR286" s="53">
        <v>9.843</v>
      </c>
      <c r="AS286" s="2">
        <v>1.9675469999999999</v>
      </c>
      <c r="AT286" s="2">
        <v>19.295999999999999</v>
      </c>
      <c r="AU286" s="44">
        <v>0</v>
      </c>
      <c r="AV286" s="38">
        <v>249.91121746625896</v>
      </c>
      <c r="AW286" s="194">
        <f t="shared" si="20"/>
        <v>220.77221746625898</v>
      </c>
      <c r="AX286" s="71">
        <f t="shared" si="23"/>
        <v>-10.557489483818159</v>
      </c>
    </row>
    <row r="287" spans="1:50" x14ac:dyDescent="0.25">
      <c r="A287">
        <f t="shared" si="21"/>
        <v>0</v>
      </c>
      <c r="B287" s="1" t="s">
        <v>604</v>
      </c>
      <c r="C287" s="1" t="s">
        <v>605</v>
      </c>
      <c r="D287" s="1">
        <v>13.091142</v>
      </c>
      <c r="E287" s="2">
        <v>7.9658064276289995</v>
      </c>
      <c r="F287" s="2">
        <v>3.707495852999948E-2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4.8160000000000001E-2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3">
        <v>21.142183386158997</v>
      </c>
      <c r="Z287" s="227">
        <f t="shared" si="22"/>
        <v>21.142183386158997</v>
      </c>
      <c r="AA287" s="3"/>
      <c r="AB287" s="43">
        <v>13.218572081712466</v>
      </c>
      <c r="AC287" s="2">
        <v>7.2904295026639998</v>
      </c>
      <c r="AD287" s="2">
        <v>5.1904941941999828E-2</v>
      </c>
      <c r="AE287" s="2">
        <v>0</v>
      </c>
      <c r="AF287" s="2">
        <v>0</v>
      </c>
      <c r="AG287" s="2">
        <v>0</v>
      </c>
      <c r="AH287" s="2">
        <v>0</v>
      </c>
      <c r="AI287" s="2">
        <v>4.8160000000000001E-2</v>
      </c>
      <c r="AJ287" s="2">
        <v>0.15068699999999999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53">
        <v>0</v>
      </c>
      <c r="AS287" s="2">
        <v>0</v>
      </c>
      <c r="AT287" s="2">
        <v>0</v>
      </c>
      <c r="AU287" s="44">
        <v>0</v>
      </c>
      <c r="AV287" s="38">
        <v>20.759753526318466</v>
      </c>
      <c r="AW287" s="194">
        <f t="shared" si="20"/>
        <v>20.759753526318466</v>
      </c>
      <c r="AX287" s="71">
        <f t="shared" si="23"/>
        <v>-0.38242985984053135</v>
      </c>
    </row>
    <row r="288" spans="1:50" x14ac:dyDescent="0.25">
      <c r="A288">
        <f t="shared" si="21"/>
        <v>0</v>
      </c>
      <c r="B288" s="1" t="s">
        <v>606</v>
      </c>
      <c r="C288" s="1" t="s">
        <v>607</v>
      </c>
      <c r="D288" s="1">
        <v>43.852240000000002</v>
      </c>
      <c r="E288" s="2">
        <v>60.270674050902997</v>
      </c>
      <c r="F288" s="2">
        <v>0.28629215485999732</v>
      </c>
      <c r="G288" s="2">
        <v>-4.4753000000000001E-2</v>
      </c>
      <c r="H288" s="2">
        <v>0</v>
      </c>
      <c r="I288" s="2">
        <v>0</v>
      </c>
      <c r="J288" s="2">
        <v>3.9531000000000011E-2</v>
      </c>
      <c r="K288" s="2">
        <v>8.5470000000000008E-3</v>
      </c>
      <c r="L288" s="2">
        <v>7.8549999999999991E-3</v>
      </c>
      <c r="M288" s="2">
        <v>0</v>
      </c>
      <c r="N288" s="2">
        <v>2.0110953977777775</v>
      </c>
      <c r="O288" s="2">
        <v>9.0053503971748258E-2</v>
      </c>
      <c r="P288" s="2">
        <v>9.7776561957176489E-2</v>
      </c>
      <c r="Q288" s="2">
        <v>1.0342849999999999</v>
      </c>
      <c r="R288" s="2">
        <v>0</v>
      </c>
      <c r="S288" s="2">
        <v>0</v>
      </c>
      <c r="T288" s="2">
        <v>0</v>
      </c>
      <c r="U288" s="2">
        <v>9.3094999999999997E-2</v>
      </c>
      <c r="V288" s="2">
        <v>5.4870000000000001</v>
      </c>
      <c r="W288" s="2">
        <v>0.453818</v>
      </c>
      <c r="X288" s="2">
        <v>3.7284419999999998</v>
      </c>
      <c r="Y288" s="3">
        <v>117.41595166946969</v>
      </c>
      <c r="Z288" s="227">
        <f t="shared" si="22"/>
        <v>108.2005096694697</v>
      </c>
      <c r="AA288" s="3"/>
      <c r="AB288" s="43">
        <v>44.239684127403493</v>
      </c>
      <c r="AC288" s="2">
        <v>51.489646410131996</v>
      </c>
      <c r="AD288" s="2">
        <v>0.40080901680400222</v>
      </c>
      <c r="AE288" s="2">
        <v>-4.4753000000000001E-2</v>
      </c>
      <c r="AF288" s="2">
        <v>0</v>
      </c>
      <c r="AG288" s="2">
        <v>0</v>
      </c>
      <c r="AH288" s="2">
        <v>2.6354000000000006E-2</v>
      </c>
      <c r="AI288" s="2">
        <v>0</v>
      </c>
      <c r="AJ288" s="2">
        <v>0.50469200000000003</v>
      </c>
      <c r="AK288" s="2">
        <v>2.5905903333333331</v>
      </c>
      <c r="AL288" s="2">
        <v>8.8241781738387134E-2</v>
      </c>
      <c r="AM288" s="2">
        <v>3.4082631320583652E-2</v>
      </c>
      <c r="AN288" s="2">
        <v>0.90173599999999998</v>
      </c>
      <c r="AO288" s="2">
        <v>0</v>
      </c>
      <c r="AP288" s="2">
        <v>0</v>
      </c>
      <c r="AQ288" s="2">
        <v>6.9438E-2</v>
      </c>
      <c r="AR288" s="53">
        <v>5.4870000000000001</v>
      </c>
      <c r="AS288" s="2">
        <v>0.453818</v>
      </c>
      <c r="AT288" s="2">
        <v>8.0679999999999996</v>
      </c>
      <c r="AU288" s="44">
        <v>0</v>
      </c>
      <c r="AV288" s="38">
        <v>114.30933930073181</v>
      </c>
      <c r="AW288" s="194">
        <f t="shared" si="20"/>
        <v>100.75433930073181</v>
      </c>
      <c r="AX288" s="71">
        <f t="shared" si="23"/>
        <v>-7.4461703687378815</v>
      </c>
    </row>
    <row r="289" spans="1:50" x14ac:dyDescent="0.25">
      <c r="A289">
        <f t="shared" si="21"/>
        <v>0</v>
      </c>
      <c r="B289" s="1" t="s">
        <v>608</v>
      </c>
      <c r="C289" s="1" t="s">
        <v>609</v>
      </c>
      <c r="D289" s="1">
        <v>83.602992</v>
      </c>
      <c r="E289" s="2">
        <v>62.313778255842003</v>
      </c>
      <c r="F289" s="2">
        <v>0.28564762955800443</v>
      </c>
      <c r="G289" s="2">
        <v>-0.15087500000000001</v>
      </c>
      <c r="H289" s="2">
        <v>0</v>
      </c>
      <c r="I289" s="2">
        <v>0</v>
      </c>
      <c r="J289" s="2">
        <v>3.1020000000000006E-2</v>
      </c>
      <c r="K289" s="2">
        <v>8.5470000000000008E-3</v>
      </c>
      <c r="L289" s="2">
        <v>7.8549999999999991E-3</v>
      </c>
      <c r="M289" s="2">
        <v>0</v>
      </c>
      <c r="N289" s="2">
        <v>2.0708998211111109</v>
      </c>
      <c r="O289" s="2">
        <v>9.1139869994312658E-2</v>
      </c>
      <c r="P289" s="2">
        <v>0.10863596818074164</v>
      </c>
      <c r="Q289" s="2">
        <v>0.96977999999999998</v>
      </c>
      <c r="R289" s="2">
        <v>0</v>
      </c>
      <c r="S289" s="2">
        <v>0</v>
      </c>
      <c r="T289" s="2">
        <v>0</v>
      </c>
      <c r="U289" s="2">
        <v>0.157193</v>
      </c>
      <c r="V289" s="2">
        <v>9.9049999999999994</v>
      </c>
      <c r="W289" s="2">
        <v>1.307321</v>
      </c>
      <c r="X289" s="2">
        <v>6.3186159999999996</v>
      </c>
      <c r="Y289" s="3">
        <v>167.02755054468619</v>
      </c>
      <c r="Z289" s="227">
        <f t="shared" si="22"/>
        <v>150.8039345446862</v>
      </c>
      <c r="AA289" s="3"/>
      <c r="AB289" s="43">
        <v>83.997235166446941</v>
      </c>
      <c r="AC289" s="2">
        <v>53.839243951693994</v>
      </c>
      <c r="AD289" s="2">
        <v>0.39990668138100205</v>
      </c>
      <c r="AE289" s="2">
        <v>-0.15087500000000001</v>
      </c>
      <c r="AF289" s="2">
        <v>0</v>
      </c>
      <c r="AG289" s="2">
        <v>0</v>
      </c>
      <c r="AH289" s="2">
        <v>2.068E-2</v>
      </c>
      <c r="AI289" s="2">
        <v>0</v>
      </c>
      <c r="AJ289" s="2">
        <v>0.95623599999999997</v>
      </c>
      <c r="AK289" s="2">
        <v>2.9643757855555557</v>
      </c>
      <c r="AL289" s="2">
        <v>8.9306291937581619E-2</v>
      </c>
      <c r="AM289" s="2">
        <v>3.8662382955298731E-2</v>
      </c>
      <c r="AN289" s="2">
        <v>0.919956</v>
      </c>
      <c r="AO289" s="2">
        <v>0</v>
      </c>
      <c r="AP289" s="2">
        <v>0</v>
      </c>
      <c r="AQ289" s="2">
        <v>0.117247</v>
      </c>
      <c r="AR289" s="53">
        <v>9.6440000000000001</v>
      </c>
      <c r="AS289" s="2">
        <v>1.307321</v>
      </c>
      <c r="AT289" s="2">
        <v>13.718999999999999</v>
      </c>
      <c r="AU289" s="44">
        <v>0</v>
      </c>
      <c r="AV289" s="38">
        <v>167.86229525997035</v>
      </c>
      <c r="AW289" s="194">
        <f t="shared" si="20"/>
        <v>144.49929525997035</v>
      </c>
      <c r="AX289" s="71">
        <f t="shared" si="23"/>
        <v>-6.3046392847158472</v>
      </c>
    </row>
    <row r="290" spans="1:50" x14ac:dyDescent="0.25">
      <c r="A290">
        <f t="shared" si="21"/>
        <v>0</v>
      </c>
      <c r="B290" s="1" t="s">
        <v>610</v>
      </c>
      <c r="C290" s="1" t="s">
        <v>611</v>
      </c>
      <c r="D290" s="1">
        <v>186.23169999999999</v>
      </c>
      <c r="E290" s="2">
        <v>140.20958749852201</v>
      </c>
      <c r="F290" s="2">
        <v>0.6457553799849749</v>
      </c>
      <c r="G290" s="2">
        <v>0</v>
      </c>
      <c r="H290" s="2">
        <v>0</v>
      </c>
      <c r="I290" s="2">
        <v>0.13395199999999999</v>
      </c>
      <c r="J290" s="2">
        <v>0.273065</v>
      </c>
      <c r="K290" s="2">
        <v>8.5470000000000008E-3</v>
      </c>
      <c r="L290" s="2">
        <v>0</v>
      </c>
      <c r="M290" s="2">
        <v>0</v>
      </c>
      <c r="N290" s="2">
        <v>2.8180661564444449</v>
      </c>
      <c r="O290" s="2">
        <v>0.2062194097689441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0.45108100000000001</v>
      </c>
      <c r="V290" s="2">
        <v>15.513</v>
      </c>
      <c r="W290" s="2">
        <v>3.657645</v>
      </c>
      <c r="X290" s="2">
        <v>17.101979</v>
      </c>
      <c r="Y290" s="3">
        <v>367.25059744472037</v>
      </c>
      <c r="Z290" s="227">
        <f t="shared" si="22"/>
        <v>334.63561844472036</v>
      </c>
      <c r="AA290" s="3"/>
      <c r="AB290" s="43">
        <v>188.05127629314632</v>
      </c>
      <c r="AC290" s="2">
        <v>119.545571479111</v>
      </c>
      <c r="AD290" s="2">
        <v>0.90405753197900207</v>
      </c>
      <c r="AE290" s="2">
        <v>0</v>
      </c>
      <c r="AF290" s="2">
        <v>0</v>
      </c>
      <c r="AG290" s="2">
        <v>0.13395199999999999</v>
      </c>
      <c r="AH290" s="2">
        <v>0.18204333333333331</v>
      </c>
      <c r="AI290" s="2">
        <v>0</v>
      </c>
      <c r="AJ290" s="2">
        <v>2.1107</v>
      </c>
      <c r="AK290" s="2">
        <v>3.4697786728888889</v>
      </c>
      <c r="AL290" s="2">
        <v>0.20207062850945845</v>
      </c>
      <c r="AM290" s="2">
        <v>0</v>
      </c>
      <c r="AN290" s="2">
        <v>0</v>
      </c>
      <c r="AO290" s="2">
        <v>0</v>
      </c>
      <c r="AP290" s="2">
        <v>0</v>
      </c>
      <c r="AQ290" s="2">
        <v>0.336453</v>
      </c>
      <c r="AR290" s="53">
        <v>15.513</v>
      </c>
      <c r="AS290" s="2">
        <v>3.657645</v>
      </c>
      <c r="AT290" s="2">
        <v>35.067</v>
      </c>
      <c r="AU290" s="44">
        <v>0</v>
      </c>
      <c r="AV290" s="38">
        <v>369.173547938968</v>
      </c>
      <c r="AW290" s="194">
        <f t="shared" si="20"/>
        <v>318.59354793896802</v>
      </c>
      <c r="AX290" s="71">
        <f t="shared" si="23"/>
        <v>-16.042070505752349</v>
      </c>
    </row>
    <row r="291" spans="1:50" x14ac:dyDescent="0.25">
      <c r="A291">
        <f t="shared" si="21"/>
        <v>0</v>
      </c>
      <c r="B291" s="1" t="s">
        <v>612</v>
      </c>
      <c r="C291" s="1" t="s">
        <v>613</v>
      </c>
      <c r="D291" s="1">
        <v>4.522513</v>
      </c>
      <c r="E291" s="2">
        <v>2.1942369795959999</v>
      </c>
      <c r="F291" s="2">
        <v>1.045356071400037E-2</v>
      </c>
      <c r="G291" s="2">
        <v>-0.10663</v>
      </c>
      <c r="H291" s="2">
        <v>0</v>
      </c>
      <c r="I291" s="2">
        <v>0</v>
      </c>
      <c r="J291" s="2">
        <v>0</v>
      </c>
      <c r="K291" s="2">
        <v>8.5470000000000008E-3</v>
      </c>
      <c r="L291" s="2">
        <v>7.8549999999999991E-3</v>
      </c>
      <c r="M291" s="2">
        <v>0</v>
      </c>
      <c r="N291" s="2">
        <v>1.0821727475555558</v>
      </c>
      <c r="O291" s="2">
        <v>3.3524515213329397E-3</v>
      </c>
      <c r="P291" s="2">
        <v>5.8205695653043267E-2</v>
      </c>
      <c r="Q291" s="2">
        <v>0.23023399999999999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3">
        <v>8.0109404350399327</v>
      </c>
      <c r="Z291" s="227">
        <f t="shared" si="22"/>
        <v>8.0109404350399327</v>
      </c>
      <c r="AA291" s="3"/>
      <c r="AB291" s="43">
        <v>4.5540447093523362</v>
      </c>
      <c r="AC291" s="2">
        <v>1.8745856122659998</v>
      </c>
      <c r="AD291" s="2">
        <v>1.4634984999000095E-2</v>
      </c>
      <c r="AE291" s="2">
        <v>-0.10663</v>
      </c>
      <c r="AF291" s="2">
        <v>0</v>
      </c>
      <c r="AG291" s="2">
        <v>0</v>
      </c>
      <c r="AH291" s="2">
        <v>0</v>
      </c>
      <c r="AI291" s="2">
        <v>0</v>
      </c>
      <c r="AJ291" s="2">
        <v>4.8266999999999997E-2</v>
      </c>
      <c r="AK291" s="2">
        <v>1.3303455937777782</v>
      </c>
      <c r="AL291" s="2">
        <v>3.2850059396555215E-3</v>
      </c>
      <c r="AM291" s="2">
        <v>1.2186733525875534E-2</v>
      </c>
      <c r="AN291" s="2">
        <v>0.20265900000000001</v>
      </c>
      <c r="AO291" s="2">
        <v>0</v>
      </c>
      <c r="AP291" s="2">
        <v>0</v>
      </c>
      <c r="AQ291" s="2">
        <v>0</v>
      </c>
      <c r="AR291" s="53">
        <v>0</v>
      </c>
      <c r="AS291" s="2">
        <v>0</v>
      </c>
      <c r="AT291" s="2">
        <v>0</v>
      </c>
      <c r="AU291" s="44">
        <v>0</v>
      </c>
      <c r="AV291" s="38">
        <v>7.9333786398606447</v>
      </c>
      <c r="AW291" s="194">
        <f t="shared" si="20"/>
        <v>7.9333786398606447</v>
      </c>
      <c r="AX291" s="71">
        <f t="shared" si="23"/>
        <v>-7.7561795179287962E-2</v>
      </c>
    </row>
    <row r="292" spans="1:50" x14ac:dyDescent="0.25">
      <c r="A292">
        <f t="shared" si="21"/>
        <v>0</v>
      </c>
      <c r="B292" s="1" t="s">
        <v>614</v>
      </c>
      <c r="C292" s="1" t="s">
        <v>615</v>
      </c>
      <c r="D292" s="1">
        <v>7.1556800000000003</v>
      </c>
      <c r="E292" s="2">
        <v>5.0179972424430002</v>
      </c>
      <c r="F292" s="2">
        <v>2.5027226933999919E-2</v>
      </c>
      <c r="G292" s="2">
        <v>-0.245725</v>
      </c>
      <c r="H292" s="2">
        <v>0</v>
      </c>
      <c r="I292" s="2">
        <v>0</v>
      </c>
      <c r="J292" s="2">
        <v>0</v>
      </c>
      <c r="K292" s="2">
        <v>8.5470000000000008E-3</v>
      </c>
      <c r="L292" s="2">
        <v>7.8549999999999991E-3</v>
      </c>
      <c r="M292" s="2">
        <v>0</v>
      </c>
      <c r="N292" s="2">
        <v>3.193103556444445</v>
      </c>
      <c r="O292" s="2">
        <v>7.8926415077573437E-3</v>
      </c>
      <c r="P292" s="2">
        <v>7.0580526187220077E-2</v>
      </c>
      <c r="Q292" s="2">
        <v>0.436585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3">
        <v>15.677543193516421</v>
      </c>
      <c r="Z292" s="227">
        <f t="shared" si="22"/>
        <v>15.677543193516421</v>
      </c>
      <c r="AA292" s="3"/>
      <c r="AB292" s="43">
        <v>7.2539283536634231</v>
      </c>
      <c r="AC292" s="2">
        <v>4.2325353995289996</v>
      </c>
      <c r="AD292" s="2">
        <v>3.5038117707999888E-2</v>
      </c>
      <c r="AE292" s="2">
        <v>-0.245725</v>
      </c>
      <c r="AF292" s="2">
        <v>0</v>
      </c>
      <c r="AG292" s="2">
        <v>0</v>
      </c>
      <c r="AH292" s="2">
        <v>0</v>
      </c>
      <c r="AI292" s="2">
        <v>0</v>
      </c>
      <c r="AJ292" s="2">
        <v>7.7671000000000004E-2</v>
      </c>
      <c r="AK292" s="2">
        <v>4.2081621040000003</v>
      </c>
      <c r="AL292" s="2">
        <v>7.7338550811454597E-3</v>
      </c>
      <c r="AM292" s="2">
        <v>1.8503454437596E-2</v>
      </c>
      <c r="AN292" s="2">
        <v>0.41135699999999997</v>
      </c>
      <c r="AO292" s="2">
        <v>0</v>
      </c>
      <c r="AP292" s="2">
        <v>0</v>
      </c>
      <c r="AQ292" s="2">
        <v>0</v>
      </c>
      <c r="AR292" s="53">
        <v>0</v>
      </c>
      <c r="AS292" s="2">
        <v>0</v>
      </c>
      <c r="AT292" s="2">
        <v>0</v>
      </c>
      <c r="AU292" s="44">
        <v>0</v>
      </c>
      <c r="AV292" s="38">
        <v>15.999204284419166</v>
      </c>
      <c r="AW292" s="194">
        <f t="shared" si="20"/>
        <v>15.999204284419166</v>
      </c>
      <c r="AX292" s="71">
        <f t="shared" si="23"/>
        <v>0.32166109090274553</v>
      </c>
    </row>
    <row r="293" spans="1:50" x14ac:dyDescent="0.25">
      <c r="A293">
        <f t="shared" si="21"/>
        <v>0</v>
      </c>
      <c r="B293" s="1" t="s">
        <v>616</v>
      </c>
      <c r="C293" s="1" t="s">
        <v>617</v>
      </c>
      <c r="D293" s="1">
        <v>4.4658810000000004</v>
      </c>
      <c r="E293" s="2">
        <v>4.8611592384050004</v>
      </c>
      <c r="F293" s="2">
        <v>2.3860981241999195E-2</v>
      </c>
      <c r="G293" s="2">
        <v>-5.4805E-2</v>
      </c>
      <c r="H293" s="2">
        <v>0</v>
      </c>
      <c r="I293" s="2">
        <v>0</v>
      </c>
      <c r="J293" s="2">
        <v>0</v>
      </c>
      <c r="K293" s="2">
        <v>8.5470000000000008E-3</v>
      </c>
      <c r="L293" s="2">
        <v>7.8549999999999991E-3</v>
      </c>
      <c r="M293" s="2">
        <v>0</v>
      </c>
      <c r="N293" s="2">
        <v>1.7797570817777779</v>
      </c>
      <c r="O293" s="2">
        <v>7.5720602215965322E-3</v>
      </c>
      <c r="P293" s="2">
        <v>7.1125333865465615E-2</v>
      </c>
      <c r="Q293" s="2">
        <v>0.369226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3">
        <v>11.540178695511838</v>
      </c>
      <c r="Z293" s="227">
        <f t="shared" si="22"/>
        <v>11.540178695511838</v>
      </c>
      <c r="AA293" s="3"/>
      <c r="AB293" s="43">
        <v>4.5396425249005503</v>
      </c>
      <c r="AC293" s="2">
        <v>4.1021215745679998</v>
      </c>
      <c r="AD293" s="2">
        <v>3.3405373740000181E-2</v>
      </c>
      <c r="AE293" s="2">
        <v>-5.4805E-2</v>
      </c>
      <c r="AF293" s="2">
        <v>0</v>
      </c>
      <c r="AG293" s="2">
        <v>0</v>
      </c>
      <c r="AH293" s="2">
        <v>0</v>
      </c>
      <c r="AI293" s="2">
        <v>0</v>
      </c>
      <c r="AJ293" s="2">
        <v>5.0793999999999999E-2</v>
      </c>
      <c r="AK293" s="2">
        <v>2.3224039795555558</v>
      </c>
      <c r="AL293" s="2">
        <v>7.4197233412890244E-3</v>
      </c>
      <c r="AM293" s="2">
        <v>1.9057051064328916E-2</v>
      </c>
      <c r="AN293" s="2">
        <v>0.342144</v>
      </c>
      <c r="AO293" s="2">
        <v>0</v>
      </c>
      <c r="AP293" s="2">
        <v>0</v>
      </c>
      <c r="AQ293" s="2">
        <v>0</v>
      </c>
      <c r="AR293" s="53">
        <v>0</v>
      </c>
      <c r="AS293" s="2">
        <v>0</v>
      </c>
      <c r="AT293" s="2">
        <v>0</v>
      </c>
      <c r="AU293" s="44">
        <v>0</v>
      </c>
      <c r="AV293" s="38">
        <v>11.362183227169725</v>
      </c>
      <c r="AW293" s="194">
        <f t="shared" si="20"/>
        <v>11.362183227169725</v>
      </c>
      <c r="AX293" s="71">
        <f t="shared" si="23"/>
        <v>-0.17799546834211277</v>
      </c>
    </row>
    <row r="294" spans="1:50" x14ac:dyDescent="0.25">
      <c r="A294">
        <f t="shared" si="21"/>
        <v>0</v>
      </c>
      <c r="B294" s="1" t="s">
        <v>618</v>
      </c>
      <c r="C294" s="1" t="s">
        <v>619</v>
      </c>
      <c r="D294" s="1">
        <v>107.413442</v>
      </c>
      <c r="E294" s="2">
        <v>78.300997755799997</v>
      </c>
      <c r="F294" s="2">
        <v>0.35610899516099692</v>
      </c>
      <c r="G294" s="2">
        <v>-0.45465800000000001</v>
      </c>
      <c r="H294" s="2">
        <v>0</v>
      </c>
      <c r="I294" s="2">
        <v>3.8109999999999998E-2</v>
      </c>
      <c r="J294" s="2">
        <v>5.1671999999999996E-2</v>
      </c>
      <c r="K294" s="2">
        <v>8.5470000000000008E-3</v>
      </c>
      <c r="L294" s="2">
        <v>7.8549999999999991E-3</v>
      </c>
      <c r="M294" s="2">
        <v>0</v>
      </c>
      <c r="N294" s="2">
        <v>4.758970156666666</v>
      </c>
      <c r="O294" s="2">
        <v>0.11359310706232539</v>
      </c>
      <c r="P294" s="2">
        <v>0.10410254809635498</v>
      </c>
      <c r="Q294" s="2">
        <v>1.30226</v>
      </c>
      <c r="R294" s="2">
        <v>0</v>
      </c>
      <c r="S294" s="2">
        <v>0</v>
      </c>
      <c r="T294" s="2">
        <v>0</v>
      </c>
      <c r="U294" s="2">
        <v>0.168877</v>
      </c>
      <c r="V294" s="2">
        <v>7.3449999999999998</v>
      </c>
      <c r="W294" s="2">
        <v>1.3851800000000001</v>
      </c>
      <c r="X294" s="2">
        <v>6.4975500000000004</v>
      </c>
      <c r="Y294" s="3">
        <v>207.39760756278633</v>
      </c>
      <c r="Z294" s="227">
        <f t="shared" si="22"/>
        <v>193.55505756278635</v>
      </c>
      <c r="AA294" s="3"/>
      <c r="AB294" s="43">
        <v>108.5164444325209</v>
      </c>
      <c r="AC294" s="2">
        <v>69.073543947374006</v>
      </c>
      <c r="AD294" s="2">
        <v>0.49855259322500228</v>
      </c>
      <c r="AE294" s="2">
        <v>-0.45465800000000001</v>
      </c>
      <c r="AF294" s="2">
        <v>0</v>
      </c>
      <c r="AG294" s="2">
        <v>3.8109999999999998E-2</v>
      </c>
      <c r="AH294" s="2">
        <v>3.4447999999999999E-2</v>
      </c>
      <c r="AI294" s="2">
        <v>0</v>
      </c>
      <c r="AJ294" s="2">
        <v>1.1856070000000001</v>
      </c>
      <c r="AK294" s="2">
        <v>6.28099557</v>
      </c>
      <c r="AL294" s="2">
        <v>0.11130780833940228</v>
      </c>
      <c r="AM294" s="2">
        <v>3.6212577511226599E-2</v>
      </c>
      <c r="AN294" s="2">
        <v>1.1459889999999999</v>
      </c>
      <c r="AO294" s="2">
        <v>0</v>
      </c>
      <c r="AP294" s="2">
        <v>0</v>
      </c>
      <c r="AQ294" s="2">
        <v>0.41181699999999999</v>
      </c>
      <c r="AR294" s="53">
        <v>7.3449999999999998</v>
      </c>
      <c r="AS294" s="2">
        <v>1.3851800000000001</v>
      </c>
      <c r="AT294" s="2">
        <v>13.525</v>
      </c>
      <c r="AU294" s="44">
        <v>0</v>
      </c>
      <c r="AV294" s="38">
        <v>209.13354992897055</v>
      </c>
      <c r="AW294" s="194">
        <f t="shared" si="20"/>
        <v>188.26354992897055</v>
      </c>
      <c r="AX294" s="71">
        <f t="shared" si="23"/>
        <v>-5.2915076338157974</v>
      </c>
    </row>
    <row r="295" spans="1:50" x14ac:dyDescent="0.25">
      <c r="A295">
        <f t="shared" si="21"/>
        <v>0</v>
      </c>
      <c r="B295" s="1" t="s">
        <v>620</v>
      </c>
      <c r="C295" s="1" t="s">
        <v>621</v>
      </c>
      <c r="D295" s="1">
        <v>5.2715129999999997</v>
      </c>
      <c r="E295" s="2">
        <v>3.706289507842</v>
      </c>
      <c r="F295" s="2">
        <v>1.823139631099999E-2</v>
      </c>
      <c r="G295" s="2">
        <v>-0.14377999999999999</v>
      </c>
      <c r="H295" s="2">
        <v>0</v>
      </c>
      <c r="I295" s="2">
        <v>0</v>
      </c>
      <c r="J295" s="2">
        <v>0</v>
      </c>
      <c r="K295" s="2">
        <v>8.5470000000000008E-3</v>
      </c>
      <c r="L295" s="2">
        <v>7.8549999999999991E-3</v>
      </c>
      <c r="M295" s="2">
        <v>0</v>
      </c>
      <c r="N295" s="2">
        <v>1.3653253840000001</v>
      </c>
      <c r="O295" s="2">
        <v>5.7854897271550319E-3</v>
      </c>
      <c r="P295" s="2">
        <v>6.8923719178764498E-2</v>
      </c>
      <c r="Q295" s="2">
        <v>0.42757299999999998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3">
        <v>10.736263497058919</v>
      </c>
      <c r="Z295" s="227">
        <f t="shared" si="22"/>
        <v>10.736263497058919</v>
      </c>
      <c r="AA295" s="3"/>
      <c r="AB295" s="43">
        <v>5.3197398737833392</v>
      </c>
      <c r="AC295" s="2">
        <v>3.15645514763</v>
      </c>
      <c r="AD295" s="2">
        <v>2.5523954834999984E-2</v>
      </c>
      <c r="AE295" s="2">
        <v>-0.14377999999999999</v>
      </c>
      <c r="AF295" s="2">
        <v>0</v>
      </c>
      <c r="AG295" s="2">
        <v>0</v>
      </c>
      <c r="AH295" s="2">
        <v>0</v>
      </c>
      <c r="AI295" s="2">
        <v>0</v>
      </c>
      <c r="AJ295" s="2">
        <v>5.7789E-2</v>
      </c>
      <c r="AK295" s="2">
        <v>1.6935327884444444</v>
      </c>
      <c r="AL295" s="2">
        <v>5.6690955847032562E-3</v>
      </c>
      <c r="AM295" s="2">
        <v>1.7603779826591077E-2</v>
      </c>
      <c r="AN295" s="2">
        <v>0.37626399999999999</v>
      </c>
      <c r="AO295" s="2">
        <v>0</v>
      </c>
      <c r="AP295" s="2">
        <v>0</v>
      </c>
      <c r="AQ295" s="2">
        <v>0</v>
      </c>
      <c r="AR295" s="53">
        <v>0</v>
      </c>
      <c r="AS295" s="2">
        <v>0</v>
      </c>
      <c r="AT295" s="2">
        <v>0</v>
      </c>
      <c r="AU295" s="44">
        <v>0</v>
      </c>
      <c r="AV295" s="38">
        <v>10.508797640104079</v>
      </c>
      <c r="AW295" s="194">
        <f t="shared" si="20"/>
        <v>10.508797640104079</v>
      </c>
      <c r="AX295" s="71">
        <f t="shared" si="23"/>
        <v>-0.22746585695484001</v>
      </c>
    </row>
    <row r="296" spans="1:50" x14ac:dyDescent="0.25">
      <c r="A296">
        <f t="shared" si="21"/>
        <v>0</v>
      </c>
      <c r="B296" s="1" t="s">
        <v>622</v>
      </c>
      <c r="C296" s="1" t="s">
        <v>623</v>
      </c>
      <c r="D296" s="1">
        <v>4.1734479999999996</v>
      </c>
      <c r="E296" s="2">
        <v>6.4228093957740002</v>
      </c>
      <c r="F296" s="2">
        <v>3.1631854950999842E-2</v>
      </c>
      <c r="G296" s="2">
        <v>-7.7552999999999997E-2</v>
      </c>
      <c r="H296" s="2">
        <v>0</v>
      </c>
      <c r="I296" s="2">
        <v>0</v>
      </c>
      <c r="J296" s="2">
        <v>0</v>
      </c>
      <c r="K296" s="2">
        <v>8.5470000000000008E-3</v>
      </c>
      <c r="L296" s="2">
        <v>7.8549999999999991E-3</v>
      </c>
      <c r="M296" s="2">
        <v>0</v>
      </c>
      <c r="N296" s="2">
        <v>1.0737285128888892</v>
      </c>
      <c r="O296" s="2">
        <v>1.0035231276414208E-2</v>
      </c>
      <c r="P296" s="2">
        <v>7.0976982944403411E-2</v>
      </c>
      <c r="Q296" s="2">
        <v>0.42849399999999999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3">
        <v>12.149972977834706</v>
      </c>
      <c r="Z296" s="227">
        <f t="shared" si="22"/>
        <v>12.149972977834706</v>
      </c>
      <c r="AA296" s="3"/>
      <c r="AB296" s="43">
        <v>4.1989213566275803</v>
      </c>
      <c r="AC296" s="2">
        <v>5.4177028039790001</v>
      </c>
      <c r="AD296" s="2">
        <v>4.4284596932000014E-2</v>
      </c>
      <c r="AE296" s="2">
        <v>-7.7552999999999997E-2</v>
      </c>
      <c r="AF296" s="2">
        <v>0</v>
      </c>
      <c r="AG296" s="2">
        <v>0</v>
      </c>
      <c r="AH296" s="2">
        <v>0</v>
      </c>
      <c r="AI296" s="2">
        <v>0</v>
      </c>
      <c r="AJ296" s="2">
        <v>4.7397000000000002E-2</v>
      </c>
      <c r="AK296" s="2">
        <v>1.3618763742222224</v>
      </c>
      <c r="AL296" s="2">
        <v>9.833339614029761E-3</v>
      </c>
      <c r="AM296" s="2">
        <v>1.8455020844095209E-2</v>
      </c>
      <c r="AN296" s="2">
        <v>0.37430600000000003</v>
      </c>
      <c r="AO296" s="2">
        <v>0</v>
      </c>
      <c r="AP296" s="2">
        <v>0</v>
      </c>
      <c r="AQ296" s="2">
        <v>0</v>
      </c>
      <c r="AR296" s="53">
        <v>0</v>
      </c>
      <c r="AS296" s="2">
        <v>0</v>
      </c>
      <c r="AT296" s="2">
        <v>0</v>
      </c>
      <c r="AU296" s="44">
        <v>0</v>
      </c>
      <c r="AV296" s="38">
        <v>11.395223492218928</v>
      </c>
      <c r="AW296" s="194">
        <f t="shared" si="20"/>
        <v>11.395223492218928</v>
      </c>
      <c r="AX296" s="71">
        <f t="shared" si="23"/>
        <v>-0.75474948561577726</v>
      </c>
    </row>
    <row r="297" spans="1:50" x14ac:dyDescent="0.25">
      <c r="A297">
        <f t="shared" si="21"/>
        <v>0</v>
      </c>
      <c r="B297" s="1" t="s">
        <v>624</v>
      </c>
      <c r="C297" s="1" t="s">
        <v>625</v>
      </c>
      <c r="D297" s="1">
        <v>6.0765969999999996</v>
      </c>
      <c r="E297" s="2">
        <v>7.032024563077</v>
      </c>
      <c r="F297" s="2">
        <v>3.4690532370999456E-2</v>
      </c>
      <c r="G297" s="2">
        <v>-0.136791</v>
      </c>
      <c r="H297" s="2">
        <v>0</v>
      </c>
      <c r="I297" s="2">
        <v>0</v>
      </c>
      <c r="J297" s="2">
        <v>0</v>
      </c>
      <c r="K297" s="2">
        <v>8.5470000000000008E-3</v>
      </c>
      <c r="L297" s="2">
        <v>7.8549999999999991E-3</v>
      </c>
      <c r="M297" s="2">
        <v>0</v>
      </c>
      <c r="N297" s="2">
        <v>2.6793112604444445</v>
      </c>
      <c r="O297" s="2">
        <v>1.0949559888689888E-2</v>
      </c>
      <c r="P297" s="2">
        <v>8.2639316045951747E-2</v>
      </c>
      <c r="Q297" s="2">
        <v>0.65891599999999995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3">
        <v>16.454739231827087</v>
      </c>
      <c r="Z297" s="227">
        <f t="shared" si="22"/>
        <v>16.454739231827087</v>
      </c>
      <c r="AA297" s="3"/>
      <c r="AB297" s="43">
        <v>6.1396284164799448</v>
      </c>
      <c r="AC297" s="2">
        <v>5.9424916414829996</v>
      </c>
      <c r="AD297" s="2">
        <v>4.8566745318999981E-2</v>
      </c>
      <c r="AE297" s="2">
        <v>-0.136791</v>
      </c>
      <c r="AF297" s="2">
        <v>0</v>
      </c>
      <c r="AG297" s="2">
        <v>0</v>
      </c>
      <c r="AH297" s="2">
        <v>0</v>
      </c>
      <c r="AI297" s="2">
        <v>0</v>
      </c>
      <c r="AJ297" s="2">
        <v>6.7938999999999999E-2</v>
      </c>
      <c r="AK297" s="2">
        <v>3.3325755253333336</v>
      </c>
      <c r="AL297" s="2">
        <v>1.0729273500921097E-2</v>
      </c>
      <c r="AM297" s="2">
        <v>2.4935370063803818E-2</v>
      </c>
      <c r="AN297" s="2">
        <v>0.60682499999999995</v>
      </c>
      <c r="AO297" s="2">
        <v>0</v>
      </c>
      <c r="AP297" s="2">
        <v>0</v>
      </c>
      <c r="AQ297" s="2">
        <v>0</v>
      </c>
      <c r="AR297" s="53">
        <v>0</v>
      </c>
      <c r="AS297" s="2">
        <v>0</v>
      </c>
      <c r="AT297" s="2">
        <v>0</v>
      </c>
      <c r="AU297" s="44">
        <v>0</v>
      </c>
      <c r="AV297" s="38">
        <v>16.036899972180006</v>
      </c>
      <c r="AW297" s="194">
        <f t="shared" si="20"/>
        <v>16.036899972180006</v>
      </c>
      <c r="AX297" s="71">
        <f t="shared" si="23"/>
        <v>-0.41783925964708146</v>
      </c>
    </row>
    <row r="298" spans="1:50" x14ac:dyDescent="0.25">
      <c r="A298">
        <f t="shared" si="21"/>
        <v>0</v>
      </c>
      <c r="B298" s="1" t="s">
        <v>626</v>
      </c>
      <c r="C298" s="1" t="s">
        <v>627</v>
      </c>
      <c r="D298" s="1">
        <v>7.6812610000000001</v>
      </c>
      <c r="E298" s="2">
        <v>4.4858805979460001</v>
      </c>
      <c r="F298" s="2">
        <v>2.1264254577999936E-2</v>
      </c>
      <c r="G298" s="2">
        <v>-9.1749999999999998E-2</v>
      </c>
      <c r="H298" s="2">
        <v>0</v>
      </c>
      <c r="I298" s="2">
        <v>0</v>
      </c>
      <c r="J298" s="2">
        <v>0</v>
      </c>
      <c r="K298" s="2">
        <v>8.5470000000000008E-3</v>
      </c>
      <c r="L298" s="2">
        <v>7.8549999999999991E-3</v>
      </c>
      <c r="M298" s="2">
        <v>0</v>
      </c>
      <c r="N298" s="2">
        <v>0.35805401333333342</v>
      </c>
      <c r="O298" s="2">
        <v>6.8610542334345045E-3</v>
      </c>
      <c r="P298" s="2">
        <v>6.7281354954133135E-2</v>
      </c>
      <c r="Q298" s="2">
        <v>0.40899200000000002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3">
        <v>12.9542462750449</v>
      </c>
      <c r="Z298" s="227">
        <f t="shared" si="22"/>
        <v>12.9542462750449</v>
      </c>
      <c r="AA298" s="3"/>
      <c r="AB298" s="43">
        <v>7.7211276417684749</v>
      </c>
      <c r="AC298" s="2">
        <v>3.8454788008010001</v>
      </c>
      <c r="AD298" s="2">
        <v>2.9769956409000094E-2</v>
      </c>
      <c r="AE298" s="2">
        <v>-9.1749999999999998E-2</v>
      </c>
      <c r="AF298" s="2">
        <v>0</v>
      </c>
      <c r="AG298" s="2">
        <v>0</v>
      </c>
      <c r="AH298" s="2">
        <v>0</v>
      </c>
      <c r="AI298" s="2">
        <v>0</v>
      </c>
      <c r="AJ298" s="2">
        <v>8.3211999999999994E-2</v>
      </c>
      <c r="AK298" s="2">
        <v>0.73765431377777779</v>
      </c>
      <c r="AL298" s="2">
        <v>6.7230215756168867E-3</v>
      </c>
      <c r="AM298" s="2">
        <v>1.6676189737562207E-2</v>
      </c>
      <c r="AN298" s="2">
        <v>0.35991299999999998</v>
      </c>
      <c r="AO298" s="2">
        <v>0</v>
      </c>
      <c r="AP298" s="2">
        <v>0</v>
      </c>
      <c r="AQ298" s="2">
        <v>0</v>
      </c>
      <c r="AR298" s="53">
        <v>0</v>
      </c>
      <c r="AS298" s="2">
        <v>0</v>
      </c>
      <c r="AT298" s="2">
        <v>0</v>
      </c>
      <c r="AU298" s="44">
        <v>0</v>
      </c>
      <c r="AV298" s="38">
        <v>12.708804924069433</v>
      </c>
      <c r="AW298" s="194">
        <f t="shared" si="20"/>
        <v>12.708804924069433</v>
      </c>
      <c r="AX298" s="71">
        <f t="shared" si="23"/>
        <v>-0.24544135097546693</v>
      </c>
    </row>
    <row r="299" spans="1:50" x14ac:dyDescent="0.25">
      <c r="A299">
        <f t="shared" si="21"/>
        <v>0</v>
      </c>
      <c r="B299" s="1" t="s">
        <v>628</v>
      </c>
      <c r="C299" s="1" t="s">
        <v>629</v>
      </c>
      <c r="D299" s="1">
        <v>5.7536329999999998</v>
      </c>
      <c r="E299" s="2">
        <v>6.0714507012079997</v>
      </c>
      <c r="F299" s="2">
        <v>2.9511288817000575E-2</v>
      </c>
      <c r="G299" s="2">
        <v>-0.27210600000000001</v>
      </c>
      <c r="H299" s="2">
        <v>0</v>
      </c>
      <c r="I299" s="2">
        <v>0</v>
      </c>
      <c r="J299" s="2">
        <v>0</v>
      </c>
      <c r="K299" s="2">
        <v>8.5470000000000008E-3</v>
      </c>
      <c r="L299" s="2">
        <v>7.8549999999999991E-3</v>
      </c>
      <c r="M299" s="2">
        <v>0</v>
      </c>
      <c r="N299" s="2">
        <v>3.4656988577777779</v>
      </c>
      <c r="O299" s="2">
        <v>9.4036324875032395E-3</v>
      </c>
      <c r="P299" s="2">
        <v>7.6679762181164055E-2</v>
      </c>
      <c r="Q299" s="2">
        <v>0.55487799999999998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3">
        <v>15.705551242471444</v>
      </c>
      <c r="Z299" s="227">
        <f t="shared" si="22"/>
        <v>15.705551242471444</v>
      </c>
      <c r="AA299" s="3"/>
      <c r="AB299" s="43">
        <v>5.828283753437538</v>
      </c>
      <c r="AC299" s="2">
        <v>5.1633427608530003</v>
      </c>
      <c r="AD299" s="2">
        <v>4.1315804344000298E-2</v>
      </c>
      <c r="AE299" s="2">
        <v>-0.27210600000000001</v>
      </c>
      <c r="AF299" s="2">
        <v>0</v>
      </c>
      <c r="AG299" s="2">
        <v>0</v>
      </c>
      <c r="AH299" s="2">
        <v>0</v>
      </c>
      <c r="AI299" s="2">
        <v>0</v>
      </c>
      <c r="AJ299" s="2">
        <v>6.4004000000000005E-2</v>
      </c>
      <c r="AK299" s="2">
        <v>4.5337080666666667</v>
      </c>
      <c r="AL299" s="2">
        <v>9.214447510788603E-3</v>
      </c>
      <c r="AM299" s="2">
        <v>2.1550237818719474E-2</v>
      </c>
      <c r="AN299" s="2">
        <v>0.48829299999999998</v>
      </c>
      <c r="AO299" s="2">
        <v>0</v>
      </c>
      <c r="AP299" s="2">
        <v>0</v>
      </c>
      <c r="AQ299" s="2">
        <v>0</v>
      </c>
      <c r="AR299" s="53">
        <v>0</v>
      </c>
      <c r="AS299" s="2">
        <v>0</v>
      </c>
      <c r="AT299" s="2">
        <v>0</v>
      </c>
      <c r="AU299" s="44">
        <v>0</v>
      </c>
      <c r="AV299" s="38">
        <v>15.877606070630714</v>
      </c>
      <c r="AW299" s="194">
        <f t="shared" si="20"/>
        <v>15.877606070630714</v>
      </c>
      <c r="AX299" s="71">
        <f t="shared" si="23"/>
        <v>0.1720548281592702</v>
      </c>
    </row>
    <row r="300" spans="1:50" x14ac:dyDescent="0.25">
      <c r="A300">
        <f t="shared" si="21"/>
        <v>0</v>
      </c>
      <c r="B300" s="1" t="s">
        <v>630</v>
      </c>
      <c r="C300" s="1" t="s">
        <v>631</v>
      </c>
      <c r="D300" s="1">
        <v>5.5201413329999998</v>
      </c>
      <c r="E300" s="2">
        <v>3.7118396643130001</v>
      </c>
      <c r="F300" s="2">
        <v>1.7829177069999744E-2</v>
      </c>
      <c r="G300" s="2">
        <v>-0.121237</v>
      </c>
      <c r="H300" s="2">
        <v>0</v>
      </c>
      <c r="I300" s="2">
        <v>0</v>
      </c>
      <c r="J300" s="2">
        <v>0</v>
      </c>
      <c r="K300" s="2">
        <v>8.5470000000000008E-3</v>
      </c>
      <c r="L300" s="2">
        <v>7.8549999999999991E-3</v>
      </c>
      <c r="M300" s="2">
        <v>0</v>
      </c>
      <c r="N300" s="2">
        <v>1.4128533315555558</v>
      </c>
      <c r="O300" s="2">
        <v>5.715939566269701E-3</v>
      </c>
      <c r="P300" s="2">
        <v>5.9459338653819596E-2</v>
      </c>
      <c r="Q300" s="2">
        <v>0.24832799999999999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3">
        <v>10.871331784158647</v>
      </c>
      <c r="Z300" s="227">
        <f t="shared" si="22"/>
        <v>10.871331784158647</v>
      </c>
      <c r="AA300" s="3"/>
      <c r="AB300" s="43">
        <v>5.5656989823384491</v>
      </c>
      <c r="AC300" s="2">
        <v>3.1637391518910003</v>
      </c>
      <c r="AD300" s="2">
        <v>2.4960847896999913E-2</v>
      </c>
      <c r="AE300" s="2">
        <v>-0.121237</v>
      </c>
      <c r="AF300" s="2">
        <v>0</v>
      </c>
      <c r="AG300" s="2">
        <v>0</v>
      </c>
      <c r="AH300" s="2">
        <v>0</v>
      </c>
      <c r="AI300" s="2">
        <v>0</v>
      </c>
      <c r="AJ300" s="2">
        <v>5.9258999999999999E-2</v>
      </c>
      <c r="AK300" s="2">
        <v>1.9302126631111114</v>
      </c>
      <c r="AL300" s="2">
        <v>5.6009446539117286E-3</v>
      </c>
      <c r="AM300" s="2">
        <v>1.2635055146423286E-2</v>
      </c>
      <c r="AN300" s="2">
        <v>0.21648200000000001</v>
      </c>
      <c r="AO300" s="2">
        <v>0</v>
      </c>
      <c r="AP300" s="2">
        <v>0</v>
      </c>
      <c r="AQ300" s="2">
        <v>0</v>
      </c>
      <c r="AR300" s="53">
        <v>0</v>
      </c>
      <c r="AS300" s="2">
        <v>0</v>
      </c>
      <c r="AT300" s="2">
        <v>0</v>
      </c>
      <c r="AU300" s="44">
        <v>0</v>
      </c>
      <c r="AV300" s="38">
        <v>10.857351645037896</v>
      </c>
      <c r="AW300" s="194">
        <f t="shared" si="20"/>
        <v>10.857351645037896</v>
      </c>
      <c r="AX300" s="71">
        <f t="shared" si="23"/>
        <v>-1.3980139120750579E-2</v>
      </c>
    </row>
    <row r="301" spans="1:50" x14ac:dyDescent="0.25">
      <c r="A301">
        <f t="shared" si="21"/>
        <v>0</v>
      </c>
      <c r="B301" s="1" t="s">
        <v>632</v>
      </c>
      <c r="C301" s="1" t="s">
        <v>633</v>
      </c>
      <c r="D301" s="1">
        <v>6.1029369899999999</v>
      </c>
      <c r="E301" s="2">
        <v>5.0602572081600004</v>
      </c>
      <c r="F301" s="2">
        <v>2.462761833699979E-2</v>
      </c>
      <c r="G301" s="2">
        <v>-0.245946</v>
      </c>
      <c r="H301" s="2">
        <v>0</v>
      </c>
      <c r="I301" s="2">
        <v>0</v>
      </c>
      <c r="J301" s="2">
        <v>0</v>
      </c>
      <c r="K301" s="2">
        <v>8.5470000000000008E-3</v>
      </c>
      <c r="L301" s="2">
        <v>7.8549999999999991E-3</v>
      </c>
      <c r="M301" s="2">
        <v>0</v>
      </c>
      <c r="N301" s="2">
        <v>1.9064356088888892</v>
      </c>
      <c r="O301" s="2">
        <v>7.8384915465910896E-3</v>
      </c>
      <c r="P301" s="2">
        <v>6.8562182953870232E-2</v>
      </c>
      <c r="Q301" s="2">
        <v>0.44676700000000003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3">
        <v>13.38788109988635</v>
      </c>
      <c r="Z301" s="227">
        <f t="shared" si="22"/>
        <v>13.38788109988635</v>
      </c>
      <c r="AA301" s="3"/>
      <c r="AB301" s="43">
        <v>6.1448108383031403</v>
      </c>
      <c r="AC301" s="2">
        <v>4.2832469353870009</v>
      </c>
      <c r="AD301" s="2">
        <v>3.4478665670999789E-2</v>
      </c>
      <c r="AE301" s="2">
        <v>-0.245946</v>
      </c>
      <c r="AF301" s="2">
        <v>0</v>
      </c>
      <c r="AG301" s="2">
        <v>0</v>
      </c>
      <c r="AH301" s="2">
        <v>0</v>
      </c>
      <c r="AI301" s="2">
        <v>0</v>
      </c>
      <c r="AJ301" s="2">
        <v>6.5710000000000005E-2</v>
      </c>
      <c r="AK301" s="2">
        <v>2.877878796444445</v>
      </c>
      <c r="AL301" s="2">
        <v>7.6807945244360427E-3</v>
      </c>
      <c r="AM301" s="2">
        <v>1.7567626204101652E-2</v>
      </c>
      <c r="AN301" s="2">
        <v>0.40089799999999998</v>
      </c>
      <c r="AO301" s="2">
        <v>0</v>
      </c>
      <c r="AP301" s="2">
        <v>0</v>
      </c>
      <c r="AQ301" s="2">
        <v>0</v>
      </c>
      <c r="AR301" s="53">
        <v>0</v>
      </c>
      <c r="AS301" s="2">
        <v>0</v>
      </c>
      <c r="AT301" s="2">
        <v>0</v>
      </c>
      <c r="AU301" s="44">
        <v>0</v>
      </c>
      <c r="AV301" s="38">
        <v>13.586325656534123</v>
      </c>
      <c r="AW301" s="194">
        <f t="shared" si="20"/>
        <v>13.586325656534123</v>
      </c>
      <c r="AX301" s="71">
        <f t="shared" si="23"/>
        <v>0.1984445566477735</v>
      </c>
    </row>
    <row r="302" spans="1:50" x14ac:dyDescent="0.25">
      <c r="A302">
        <f t="shared" si="21"/>
        <v>0</v>
      </c>
      <c r="B302" s="1" t="s">
        <v>634</v>
      </c>
      <c r="C302" s="1" t="s">
        <v>635</v>
      </c>
      <c r="D302" s="1">
        <v>6.9934190000000003</v>
      </c>
      <c r="E302" s="2">
        <v>4.5922053438649995</v>
      </c>
      <c r="F302" s="2">
        <v>2.2184196556999349E-2</v>
      </c>
      <c r="G302" s="2">
        <v>-2.2686000000000001E-2</v>
      </c>
      <c r="H302" s="2">
        <v>0</v>
      </c>
      <c r="I302" s="2">
        <v>0</v>
      </c>
      <c r="J302" s="2">
        <v>0</v>
      </c>
      <c r="K302" s="2">
        <v>8.5470000000000008E-3</v>
      </c>
      <c r="L302" s="2">
        <v>7.8549999999999991E-3</v>
      </c>
      <c r="M302" s="2">
        <v>0</v>
      </c>
      <c r="N302" s="2">
        <v>0.62524425422222241</v>
      </c>
      <c r="O302" s="2">
        <v>7.0827529290104609E-3</v>
      </c>
      <c r="P302" s="2">
        <v>7.2665926317472151E-2</v>
      </c>
      <c r="Q302" s="2">
        <v>0.47092800000000001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3">
        <v>12.777445473890703</v>
      </c>
      <c r="Z302" s="227">
        <f t="shared" si="22"/>
        <v>12.777445473890703</v>
      </c>
      <c r="AA302" s="3"/>
      <c r="AB302" s="43">
        <v>6.9882459327682058</v>
      </c>
      <c r="AC302" s="2">
        <v>3.896936061695</v>
      </c>
      <c r="AD302" s="2">
        <v>3.1057875178999734E-2</v>
      </c>
      <c r="AE302" s="2">
        <v>-2.2686000000000001E-2</v>
      </c>
      <c r="AF302" s="2">
        <v>0</v>
      </c>
      <c r="AG302" s="2">
        <v>0</v>
      </c>
      <c r="AH302" s="2">
        <v>0</v>
      </c>
      <c r="AI302" s="2">
        <v>0</v>
      </c>
      <c r="AJ302" s="2">
        <v>7.7036999999999994E-2</v>
      </c>
      <c r="AK302" s="2">
        <v>1.0961122951111113</v>
      </c>
      <c r="AL302" s="2">
        <v>6.9402600732197785E-3</v>
      </c>
      <c r="AM302" s="2">
        <v>1.9651506655625189E-2</v>
      </c>
      <c r="AN302" s="2">
        <v>0.41071400000000002</v>
      </c>
      <c r="AO302" s="2">
        <v>0</v>
      </c>
      <c r="AP302" s="2">
        <v>0</v>
      </c>
      <c r="AQ302" s="2">
        <v>0</v>
      </c>
      <c r="AR302" s="53">
        <v>0</v>
      </c>
      <c r="AS302" s="2">
        <v>0</v>
      </c>
      <c r="AT302" s="2">
        <v>0</v>
      </c>
      <c r="AU302" s="44">
        <v>0</v>
      </c>
      <c r="AV302" s="38">
        <v>12.504008931482163</v>
      </c>
      <c r="AW302" s="194">
        <f t="shared" si="20"/>
        <v>12.504008931482163</v>
      </c>
      <c r="AX302" s="71">
        <f t="shared" si="23"/>
        <v>-0.27343654240853965</v>
      </c>
    </row>
    <row r="303" spans="1:50" x14ac:dyDescent="0.25">
      <c r="A303">
        <f t="shared" si="21"/>
        <v>0</v>
      </c>
      <c r="B303" s="1" t="s">
        <v>636</v>
      </c>
      <c r="C303" s="1" t="s">
        <v>637</v>
      </c>
      <c r="D303" s="1">
        <v>8.4626999999999999</v>
      </c>
      <c r="E303" s="2">
        <v>7.1303525283800004</v>
      </c>
      <c r="F303" s="2">
        <v>3.467132178299967E-2</v>
      </c>
      <c r="G303" s="2">
        <v>-0.41539599999999999</v>
      </c>
      <c r="H303" s="2">
        <v>0</v>
      </c>
      <c r="I303" s="2">
        <v>0</v>
      </c>
      <c r="J303" s="2">
        <v>0</v>
      </c>
      <c r="K303" s="2">
        <v>8.5470000000000008E-3</v>
      </c>
      <c r="L303" s="2">
        <v>7.8549999999999991E-3</v>
      </c>
      <c r="M303" s="2">
        <v>0</v>
      </c>
      <c r="N303" s="2">
        <v>3.5510010933333338</v>
      </c>
      <c r="O303" s="2">
        <v>1.1053050216903868E-2</v>
      </c>
      <c r="P303" s="2">
        <v>9.1144532898112376E-2</v>
      </c>
      <c r="Q303" s="2">
        <v>0.90512499999999996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3">
        <v>19.787053526611352</v>
      </c>
      <c r="Z303" s="227">
        <f t="shared" si="22"/>
        <v>19.787053526611352</v>
      </c>
      <c r="AA303" s="3"/>
      <c r="AB303" s="43">
        <v>8.5162967059044821</v>
      </c>
      <c r="AC303" s="2">
        <v>6.0378783275800005</v>
      </c>
      <c r="AD303" s="2">
        <v>4.8539850496000146E-2</v>
      </c>
      <c r="AE303" s="2">
        <v>-0.41539599999999999</v>
      </c>
      <c r="AF303" s="2">
        <v>0</v>
      </c>
      <c r="AG303" s="2">
        <v>0</v>
      </c>
      <c r="AH303" s="2">
        <v>0</v>
      </c>
      <c r="AI303" s="2">
        <v>0</v>
      </c>
      <c r="AJ303" s="2">
        <v>9.3626000000000001E-2</v>
      </c>
      <c r="AK303" s="2">
        <v>3.9910925120000007</v>
      </c>
      <c r="AL303" s="2">
        <v>1.0830681781015974E-2</v>
      </c>
      <c r="AM303" s="2">
        <v>2.9279702761378441E-2</v>
      </c>
      <c r="AN303" s="2">
        <v>0.79651000000000005</v>
      </c>
      <c r="AO303" s="2">
        <v>0</v>
      </c>
      <c r="AP303" s="2">
        <v>0</v>
      </c>
      <c r="AQ303" s="2">
        <v>0</v>
      </c>
      <c r="AR303" s="53">
        <v>0</v>
      </c>
      <c r="AS303" s="2">
        <v>0</v>
      </c>
      <c r="AT303" s="2">
        <v>0</v>
      </c>
      <c r="AU303" s="44">
        <v>0</v>
      </c>
      <c r="AV303" s="38">
        <v>19.108657780522883</v>
      </c>
      <c r="AW303" s="194">
        <f t="shared" si="20"/>
        <v>19.108657780522883</v>
      </c>
      <c r="AX303" s="71">
        <f t="shared" si="23"/>
        <v>-0.67839574608846931</v>
      </c>
    </row>
    <row r="304" spans="1:50" x14ac:dyDescent="0.25">
      <c r="A304">
        <f t="shared" si="21"/>
        <v>0</v>
      </c>
      <c r="B304" s="1" t="s">
        <v>638</v>
      </c>
      <c r="C304" s="1" t="s">
        <v>639</v>
      </c>
      <c r="D304" s="1">
        <v>3.5218050000000001</v>
      </c>
      <c r="E304" s="2">
        <v>4.5030835602339998</v>
      </c>
      <c r="F304" s="2">
        <v>2.2197358524000271E-2</v>
      </c>
      <c r="G304" s="2">
        <v>-0.201962</v>
      </c>
      <c r="H304" s="2">
        <v>0</v>
      </c>
      <c r="I304" s="2">
        <v>0</v>
      </c>
      <c r="J304" s="2">
        <v>0</v>
      </c>
      <c r="K304" s="2">
        <v>8.5470000000000008E-3</v>
      </c>
      <c r="L304" s="2">
        <v>7.8549999999999991E-3</v>
      </c>
      <c r="M304" s="2">
        <v>0</v>
      </c>
      <c r="N304" s="2">
        <v>1.181596112</v>
      </c>
      <c r="O304" s="2">
        <v>7.0336374613857271E-3</v>
      </c>
      <c r="P304" s="2">
        <v>7.0806659362755181E-2</v>
      </c>
      <c r="Q304" s="2">
        <v>0.46721000000000001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3">
        <v>9.5881723275821411</v>
      </c>
      <c r="Z304" s="227">
        <f t="shared" si="22"/>
        <v>9.5881723275821411</v>
      </c>
      <c r="AA304" s="3"/>
      <c r="AB304" s="43">
        <v>3.5489665572938818</v>
      </c>
      <c r="AC304" s="2">
        <v>3.7933552053310002</v>
      </c>
      <c r="AD304" s="2">
        <v>3.107630193300033E-2</v>
      </c>
      <c r="AE304" s="2">
        <v>-0.201962</v>
      </c>
      <c r="AF304" s="2">
        <v>0</v>
      </c>
      <c r="AG304" s="2">
        <v>0</v>
      </c>
      <c r="AH304" s="2">
        <v>0</v>
      </c>
      <c r="AI304" s="2">
        <v>0</v>
      </c>
      <c r="AJ304" s="2">
        <v>3.8886999999999998E-2</v>
      </c>
      <c r="AK304" s="2">
        <v>1.4581280995555554</v>
      </c>
      <c r="AL304" s="2">
        <v>6.8921327246661869E-3</v>
      </c>
      <c r="AM304" s="2">
        <v>1.8203110434679388E-2</v>
      </c>
      <c r="AN304" s="2">
        <v>0.41730699999999998</v>
      </c>
      <c r="AO304" s="2">
        <v>0</v>
      </c>
      <c r="AP304" s="2">
        <v>0</v>
      </c>
      <c r="AQ304" s="2">
        <v>0</v>
      </c>
      <c r="AR304" s="53">
        <v>0</v>
      </c>
      <c r="AS304" s="2">
        <v>0</v>
      </c>
      <c r="AT304" s="2">
        <v>0</v>
      </c>
      <c r="AU304" s="44">
        <v>0</v>
      </c>
      <c r="AV304" s="38">
        <v>9.1108534072727831</v>
      </c>
      <c r="AW304" s="194">
        <f t="shared" si="20"/>
        <v>9.1108534072727831</v>
      </c>
      <c r="AX304" s="71">
        <f t="shared" si="23"/>
        <v>-0.47731892030935796</v>
      </c>
    </row>
    <row r="305" spans="1:50" x14ac:dyDescent="0.25">
      <c r="A305">
        <f t="shared" si="21"/>
        <v>1</v>
      </c>
      <c r="B305" s="1" t="s">
        <v>640</v>
      </c>
      <c r="C305" s="1" t="s">
        <v>641</v>
      </c>
      <c r="D305" s="1">
        <v>45.677700000000002</v>
      </c>
      <c r="E305" s="2">
        <v>99.265419177864004</v>
      </c>
      <c r="F305" s="2">
        <v>0.46761913827599583</v>
      </c>
      <c r="G305" s="2">
        <v>0</v>
      </c>
      <c r="H305" s="2">
        <v>0</v>
      </c>
      <c r="I305" s="2">
        <v>1.3781E-2</v>
      </c>
      <c r="J305" s="2">
        <v>1.8081E-2</v>
      </c>
      <c r="K305" s="2">
        <v>8.5470000000000008E-3</v>
      </c>
      <c r="L305" s="2">
        <v>7.8549999999999991E-3</v>
      </c>
      <c r="M305" s="2">
        <v>0</v>
      </c>
      <c r="N305" s="2">
        <v>1.3423157088888891</v>
      </c>
      <c r="O305" s="2">
        <v>0.14787792408669051</v>
      </c>
      <c r="P305" s="2">
        <v>0.13197935624745966</v>
      </c>
      <c r="Q305" s="2">
        <v>1.27424</v>
      </c>
      <c r="R305" s="2">
        <v>0</v>
      </c>
      <c r="S305" s="2">
        <v>0</v>
      </c>
      <c r="T305" s="2">
        <v>0</v>
      </c>
      <c r="U305" s="2">
        <v>0.16530400000000001</v>
      </c>
      <c r="V305" s="2">
        <v>12.917</v>
      </c>
      <c r="W305" s="2">
        <v>0.85754900000000001</v>
      </c>
      <c r="X305" s="2">
        <v>6.1868400000000001</v>
      </c>
      <c r="Y305" s="3">
        <v>168.482108305363</v>
      </c>
      <c r="Z305" s="227">
        <f t="shared" si="22"/>
        <v>149.37826830536301</v>
      </c>
      <c r="AA305" s="3"/>
      <c r="AB305" s="43">
        <v>45.979916909870724</v>
      </c>
      <c r="AC305" s="2">
        <v>84.851301692114987</v>
      </c>
      <c r="AD305" s="2">
        <v>0.65466679358800506</v>
      </c>
      <c r="AE305" s="2">
        <v>0</v>
      </c>
      <c r="AF305" s="2">
        <v>0</v>
      </c>
      <c r="AG305" s="2">
        <v>1.3781E-2</v>
      </c>
      <c r="AH305" s="2">
        <v>1.2054E-2</v>
      </c>
      <c r="AI305" s="2">
        <v>0</v>
      </c>
      <c r="AJ305" s="2">
        <v>0.59255199999999997</v>
      </c>
      <c r="AK305" s="2">
        <v>2.0399752488888891</v>
      </c>
      <c r="AL305" s="2">
        <v>0.14490287357699352</v>
      </c>
      <c r="AM305" s="2">
        <v>5.0920319427325098E-2</v>
      </c>
      <c r="AN305" s="2">
        <v>1.27424</v>
      </c>
      <c r="AO305" s="2">
        <v>0</v>
      </c>
      <c r="AP305" s="2">
        <v>0</v>
      </c>
      <c r="AQ305" s="2">
        <v>0.123297</v>
      </c>
      <c r="AR305" s="53">
        <v>12.917</v>
      </c>
      <c r="AS305" s="2">
        <v>0.85754900000000001</v>
      </c>
      <c r="AT305" s="2">
        <v>12.515000000000001</v>
      </c>
      <c r="AU305" s="44">
        <v>0</v>
      </c>
      <c r="AV305" s="38">
        <v>162.02715683746692</v>
      </c>
      <c r="AW305" s="194">
        <f t="shared" si="20"/>
        <v>136.59515683746693</v>
      </c>
      <c r="AX305" s="71">
        <f t="shared" si="23"/>
        <v>-12.783111467896077</v>
      </c>
    </row>
    <row r="306" spans="1:50" x14ac:dyDescent="0.25">
      <c r="A306">
        <f t="shared" si="21"/>
        <v>0</v>
      </c>
      <c r="B306" s="1" t="s">
        <v>642</v>
      </c>
      <c r="C306" s="1" t="s">
        <v>643</v>
      </c>
      <c r="D306" s="1">
        <v>21.160229999999999</v>
      </c>
      <c r="E306" s="2">
        <v>31.631167160679002</v>
      </c>
      <c r="F306" s="2">
        <v>0.14819190003799648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0.20307308325903212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3">
        <v>53.142662143976025</v>
      </c>
      <c r="Z306" s="227">
        <f t="shared" si="22"/>
        <v>53.142662143976025</v>
      </c>
      <c r="AA306" s="3"/>
      <c r="AB306" s="43">
        <v>21.296898103977497</v>
      </c>
      <c r="AC306" s="2">
        <v>28.808235318080001</v>
      </c>
      <c r="AD306" s="2">
        <v>0.20746866005400008</v>
      </c>
      <c r="AE306" s="2">
        <v>0</v>
      </c>
      <c r="AF306" s="2">
        <v>0</v>
      </c>
      <c r="AG306" s="2">
        <v>0</v>
      </c>
      <c r="AH306" s="2">
        <v>0</v>
      </c>
      <c r="AI306" s="2">
        <v>0.22700278366861976</v>
      </c>
      <c r="AJ306" s="2">
        <v>0.256743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53">
        <v>0</v>
      </c>
      <c r="AS306" s="2">
        <v>0</v>
      </c>
      <c r="AT306" s="2">
        <v>0</v>
      </c>
      <c r="AU306" s="44">
        <v>0</v>
      </c>
      <c r="AV306" s="38">
        <v>50.796347865780113</v>
      </c>
      <c r="AW306" s="194">
        <f t="shared" si="20"/>
        <v>50.796347865780113</v>
      </c>
      <c r="AX306" s="71">
        <f t="shared" si="23"/>
        <v>-2.3463142781959121</v>
      </c>
    </row>
    <row r="307" spans="1:50" x14ac:dyDescent="0.25">
      <c r="A307">
        <f t="shared" si="21"/>
        <v>1</v>
      </c>
      <c r="B307" s="1" t="s">
        <v>644</v>
      </c>
      <c r="C307" s="1" t="s">
        <v>645</v>
      </c>
      <c r="D307" s="1">
        <v>73.466967999999994</v>
      </c>
      <c r="E307" s="2">
        <v>109.351215267697</v>
      </c>
      <c r="F307" s="2">
        <v>0.52334305755099653</v>
      </c>
      <c r="G307" s="2">
        <v>0</v>
      </c>
      <c r="H307" s="2">
        <v>0</v>
      </c>
      <c r="I307" s="2">
        <v>0</v>
      </c>
      <c r="J307" s="2">
        <v>3.4768999999999994E-2</v>
      </c>
      <c r="K307" s="2">
        <v>8.5470000000000008E-3</v>
      </c>
      <c r="L307" s="2">
        <v>7.8549999999999991E-3</v>
      </c>
      <c r="M307" s="2">
        <v>0</v>
      </c>
      <c r="N307" s="2">
        <v>3.1687972155555553</v>
      </c>
      <c r="O307" s="2">
        <v>0.16461811932941253</v>
      </c>
      <c r="P307" s="2">
        <v>0.14555790481275593</v>
      </c>
      <c r="Q307" s="2">
        <v>1.8013790000000001</v>
      </c>
      <c r="R307" s="2">
        <v>0</v>
      </c>
      <c r="S307" s="2">
        <v>0</v>
      </c>
      <c r="T307" s="2">
        <v>0</v>
      </c>
      <c r="U307" s="2">
        <v>0.20036399999999999</v>
      </c>
      <c r="V307" s="2">
        <v>15.05</v>
      </c>
      <c r="W307" s="2">
        <v>1.0975140000000001</v>
      </c>
      <c r="X307" s="2">
        <v>7.5362289999999996</v>
      </c>
      <c r="Y307" s="3">
        <v>212.55715656494573</v>
      </c>
      <c r="Z307" s="227">
        <f t="shared" si="22"/>
        <v>189.97092756494573</v>
      </c>
      <c r="AA307" s="3"/>
      <c r="AB307" s="43">
        <v>73.887725694654932</v>
      </c>
      <c r="AC307" s="2">
        <v>93.105265956536002</v>
      </c>
      <c r="AD307" s="2">
        <v>0.73268028057200463</v>
      </c>
      <c r="AE307" s="2">
        <v>0</v>
      </c>
      <c r="AF307" s="2">
        <v>0</v>
      </c>
      <c r="AG307" s="2">
        <v>0</v>
      </c>
      <c r="AH307" s="2">
        <v>2.317933333333333E-2</v>
      </c>
      <c r="AI307" s="2">
        <v>0</v>
      </c>
      <c r="AJ307" s="2">
        <v>0.87513300000000005</v>
      </c>
      <c r="AK307" s="2">
        <v>4.3417866555555555</v>
      </c>
      <c r="AL307" s="2">
        <v>0.16130628476829698</v>
      </c>
      <c r="AM307" s="2">
        <v>5.9559393872635584E-2</v>
      </c>
      <c r="AN307" s="2">
        <v>1.65398</v>
      </c>
      <c r="AO307" s="2">
        <v>0</v>
      </c>
      <c r="AP307" s="2">
        <v>0</v>
      </c>
      <c r="AQ307" s="2">
        <v>0.149448</v>
      </c>
      <c r="AR307" s="53">
        <v>15.048999999999999</v>
      </c>
      <c r="AS307" s="2">
        <v>1.0975140000000001</v>
      </c>
      <c r="AT307" s="2">
        <v>15.324999999999999</v>
      </c>
      <c r="AU307" s="44">
        <v>0</v>
      </c>
      <c r="AV307" s="38">
        <v>206.46157859929275</v>
      </c>
      <c r="AW307" s="194">
        <f t="shared" si="20"/>
        <v>176.08757859929275</v>
      </c>
      <c r="AX307" s="71">
        <f t="shared" si="23"/>
        <v>-13.883348965652971</v>
      </c>
    </row>
    <row r="308" spans="1:50" x14ac:dyDescent="0.25">
      <c r="A308">
        <f t="shared" si="21"/>
        <v>0</v>
      </c>
      <c r="B308" s="1" t="s">
        <v>646</v>
      </c>
      <c r="C308" s="1" t="s">
        <v>647</v>
      </c>
      <c r="D308" s="1">
        <v>61.143002000000003</v>
      </c>
      <c r="E308" s="2">
        <v>70.912332011357989</v>
      </c>
      <c r="F308" s="2">
        <v>0.33368767695100604</v>
      </c>
      <c r="G308" s="2">
        <v>-3.3210000000000003E-2</v>
      </c>
      <c r="H308" s="2">
        <v>0</v>
      </c>
      <c r="I308" s="2">
        <v>0</v>
      </c>
      <c r="J308" s="2">
        <v>4.3379000000000001E-2</v>
      </c>
      <c r="K308" s="2">
        <v>8.5470000000000008E-3</v>
      </c>
      <c r="L308" s="2">
        <v>7.8549999999999991E-3</v>
      </c>
      <c r="M308" s="2">
        <v>0</v>
      </c>
      <c r="N308" s="2">
        <v>1.9307654866666668</v>
      </c>
      <c r="O308" s="2">
        <v>0.10496181621329818</v>
      </c>
      <c r="P308" s="2">
        <v>0.12543368321051962</v>
      </c>
      <c r="Q308" s="2">
        <v>1.400968</v>
      </c>
      <c r="R308" s="2">
        <v>0</v>
      </c>
      <c r="S308" s="2">
        <v>0</v>
      </c>
      <c r="T308" s="2">
        <v>0</v>
      </c>
      <c r="U308" s="2">
        <v>0.14882100000000001</v>
      </c>
      <c r="V308" s="2">
        <v>8.06</v>
      </c>
      <c r="W308" s="2">
        <v>1.1154470000000001</v>
      </c>
      <c r="X308" s="2">
        <v>5.6542310000000002</v>
      </c>
      <c r="Y308" s="3">
        <v>150.95622067439948</v>
      </c>
      <c r="Z308" s="227">
        <f t="shared" si="22"/>
        <v>137.24198967439946</v>
      </c>
      <c r="AA308" s="3"/>
      <c r="AB308" s="43">
        <v>61.436811266272549</v>
      </c>
      <c r="AC308" s="2">
        <v>60.659396972925002</v>
      </c>
      <c r="AD308" s="2">
        <v>0.46716274773199856</v>
      </c>
      <c r="AE308" s="2">
        <v>-3.3210000000000003E-2</v>
      </c>
      <c r="AF308" s="2">
        <v>0</v>
      </c>
      <c r="AG308" s="2">
        <v>0</v>
      </c>
      <c r="AH308" s="2">
        <v>2.8919333333333335E-2</v>
      </c>
      <c r="AI308" s="2">
        <v>0</v>
      </c>
      <c r="AJ308" s="2">
        <v>0.71206599999999998</v>
      </c>
      <c r="AK308" s="2">
        <v>1.9729119777777779</v>
      </c>
      <c r="AL308" s="2">
        <v>0.10285016427638681</v>
      </c>
      <c r="AM308" s="2">
        <v>4.8650965521280495E-2</v>
      </c>
      <c r="AN308" s="2">
        <v>1.284278</v>
      </c>
      <c r="AO308" s="2">
        <v>0</v>
      </c>
      <c r="AP308" s="2">
        <v>0</v>
      </c>
      <c r="AQ308" s="2">
        <v>0.111003</v>
      </c>
      <c r="AR308" s="53">
        <v>8.06</v>
      </c>
      <c r="AS308" s="2">
        <v>1.1154470000000001</v>
      </c>
      <c r="AT308" s="2">
        <v>11.619</v>
      </c>
      <c r="AU308" s="44">
        <v>0</v>
      </c>
      <c r="AV308" s="38">
        <v>147.58528742783832</v>
      </c>
      <c r="AW308" s="194">
        <f t="shared" si="20"/>
        <v>127.90628742783832</v>
      </c>
      <c r="AX308" s="71">
        <f t="shared" si="23"/>
        <v>-9.3357022465611408</v>
      </c>
    </row>
    <row r="309" spans="1:50" x14ac:dyDescent="0.25">
      <c r="A309">
        <f t="shared" si="21"/>
        <v>0</v>
      </c>
      <c r="B309" s="1" t="s">
        <v>648</v>
      </c>
      <c r="C309" s="1" t="s">
        <v>649</v>
      </c>
      <c r="D309" s="1">
        <v>76.928299999999993</v>
      </c>
      <c r="E309" s="2">
        <v>230.042186304712</v>
      </c>
      <c r="F309" s="2">
        <v>1.0954697869109808</v>
      </c>
      <c r="G309" s="2">
        <v>0</v>
      </c>
      <c r="H309" s="2">
        <v>0</v>
      </c>
      <c r="I309" s="2">
        <v>0</v>
      </c>
      <c r="J309" s="2">
        <v>0.25542699999999996</v>
      </c>
      <c r="K309" s="2">
        <v>8.5470000000000008E-3</v>
      </c>
      <c r="L309" s="2">
        <v>7.8549999999999991E-3</v>
      </c>
      <c r="M309" s="2">
        <v>0</v>
      </c>
      <c r="N309" s="2">
        <v>10.845251295555554</v>
      </c>
      <c r="O309" s="2">
        <v>0.34584451718733267</v>
      </c>
      <c r="P309" s="2">
        <v>0.20332285641699796</v>
      </c>
      <c r="Q309" s="2">
        <v>3.750642</v>
      </c>
      <c r="R309" s="2">
        <v>0.1</v>
      </c>
      <c r="S309" s="2">
        <v>0</v>
      </c>
      <c r="T309" s="2">
        <v>0</v>
      </c>
      <c r="U309" s="2">
        <v>0.28367100000000001</v>
      </c>
      <c r="V309" s="2">
        <v>22.946000000000002</v>
      </c>
      <c r="W309" s="2">
        <v>0.94179999999999997</v>
      </c>
      <c r="X309" s="2">
        <v>10.377883000000001</v>
      </c>
      <c r="Y309" s="3">
        <v>358.13219976078301</v>
      </c>
      <c r="Z309" s="227">
        <f t="shared" si="22"/>
        <v>324.80831676078299</v>
      </c>
      <c r="AA309" s="3"/>
      <c r="AB309" s="43">
        <v>78.259567743606183</v>
      </c>
      <c r="AC309" s="2">
        <v>195.20875676640702</v>
      </c>
      <c r="AD309" s="2">
        <v>1.5336577016739994</v>
      </c>
      <c r="AE309" s="2">
        <v>0</v>
      </c>
      <c r="AF309" s="2">
        <v>0</v>
      </c>
      <c r="AG309" s="2">
        <v>0</v>
      </c>
      <c r="AH309" s="2">
        <v>0.17028466666666667</v>
      </c>
      <c r="AI309" s="2">
        <v>0</v>
      </c>
      <c r="AJ309" s="2">
        <v>0.95717600000000003</v>
      </c>
      <c r="AK309" s="2">
        <v>13.110053095555555</v>
      </c>
      <c r="AL309" s="2">
        <v>0.33888671795199249</v>
      </c>
      <c r="AM309" s="2">
        <v>9.2111986875673277E-2</v>
      </c>
      <c r="AN309" s="2">
        <v>3.4692889999999998</v>
      </c>
      <c r="AO309" s="2">
        <v>0</v>
      </c>
      <c r="AP309" s="2">
        <v>0</v>
      </c>
      <c r="AQ309" s="2">
        <v>0.211585</v>
      </c>
      <c r="AR309" s="53">
        <v>22.946000000000002</v>
      </c>
      <c r="AS309" s="2">
        <v>0.94179999999999997</v>
      </c>
      <c r="AT309" s="2">
        <v>20.478000000000002</v>
      </c>
      <c r="AU309" s="44">
        <v>0</v>
      </c>
      <c r="AV309" s="38">
        <v>337.7171686787371</v>
      </c>
      <c r="AW309" s="194">
        <f t="shared" si="20"/>
        <v>294.29316867873706</v>
      </c>
      <c r="AX309" s="71">
        <f t="shared" si="23"/>
        <v>-30.515148082045926</v>
      </c>
    </row>
    <row r="310" spans="1:50" x14ac:dyDescent="0.25">
      <c r="A310">
        <f t="shared" si="21"/>
        <v>0</v>
      </c>
      <c r="B310" s="1" t="s">
        <v>650</v>
      </c>
      <c r="C310" s="1" t="s">
        <v>651</v>
      </c>
      <c r="D310" s="1">
        <v>6.5414430000000001</v>
      </c>
      <c r="E310" s="2">
        <v>3.6505470243940001</v>
      </c>
      <c r="F310" s="2">
        <v>1.8236251828999725E-2</v>
      </c>
      <c r="G310" s="2">
        <v>0</v>
      </c>
      <c r="H310" s="2">
        <v>0</v>
      </c>
      <c r="I310" s="2">
        <v>0</v>
      </c>
      <c r="J310" s="2">
        <v>0</v>
      </c>
      <c r="K310" s="2">
        <v>8.5470000000000008E-3</v>
      </c>
      <c r="L310" s="2">
        <v>7.8549999999999991E-3</v>
      </c>
      <c r="M310" s="2">
        <v>0</v>
      </c>
      <c r="N310" s="2">
        <v>1.2185954417777778</v>
      </c>
      <c r="O310" s="2">
        <v>5.736232546267395E-3</v>
      </c>
      <c r="P310" s="2">
        <v>6.9668819605294932E-2</v>
      </c>
      <c r="Q310" s="2">
        <v>0.45408900000000002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3">
        <v>11.97471777015234</v>
      </c>
      <c r="Z310" s="227">
        <f t="shared" si="22"/>
        <v>11.97471777015234</v>
      </c>
      <c r="AA310" s="3"/>
      <c r="AB310" s="43">
        <v>6.5577524958628599</v>
      </c>
      <c r="AC310" s="2">
        <v>3.0812554339889999</v>
      </c>
      <c r="AD310" s="2">
        <v>2.5530752558999927E-2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7.2964000000000001E-2</v>
      </c>
      <c r="AK310" s="2">
        <v>1.5644053120000001</v>
      </c>
      <c r="AL310" s="2">
        <v>5.6208293739148495E-3</v>
      </c>
      <c r="AM310" s="2">
        <v>1.847100329221623E-2</v>
      </c>
      <c r="AN310" s="2">
        <v>0.41058600000000001</v>
      </c>
      <c r="AO310" s="2">
        <v>0</v>
      </c>
      <c r="AP310" s="2">
        <v>0</v>
      </c>
      <c r="AQ310" s="2">
        <v>0</v>
      </c>
      <c r="AR310" s="53">
        <v>0</v>
      </c>
      <c r="AS310" s="2">
        <v>0</v>
      </c>
      <c r="AT310" s="2">
        <v>0</v>
      </c>
      <c r="AU310" s="44">
        <v>0</v>
      </c>
      <c r="AV310" s="38">
        <v>11.736585827076993</v>
      </c>
      <c r="AW310" s="194">
        <f t="shared" si="20"/>
        <v>11.736585827076993</v>
      </c>
      <c r="AX310" s="71">
        <f t="shared" si="23"/>
        <v>-0.2381319430753468</v>
      </c>
    </row>
    <row r="311" spans="1:50" x14ac:dyDescent="0.25">
      <c r="A311">
        <f t="shared" si="21"/>
        <v>0</v>
      </c>
      <c r="B311" s="1" t="s">
        <v>652</v>
      </c>
      <c r="C311" s="1" t="s">
        <v>653</v>
      </c>
      <c r="D311" s="1">
        <v>9.9510000000000005</v>
      </c>
      <c r="E311" s="2">
        <v>4.9976543640460003</v>
      </c>
      <c r="F311" s="2">
        <v>2.3872835280999542E-2</v>
      </c>
      <c r="G311" s="2">
        <v>-0.14961099999999999</v>
      </c>
      <c r="H311" s="2">
        <v>0</v>
      </c>
      <c r="I311" s="2">
        <v>0</v>
      </c>
      <c r="J311" s="2">
        <v>0</v>
      </c>
      <c r="K311" s="2">
        <v>8.5470000000000008E-3</v>
      </c>
      <c r="L311" s="2">
        <v>7.8549999999999991E-3</v>
      </c>
      <c r="M311" s="2">
        <v>0</v>
      </c>
      <c r="N311" s="2">
        <v>2.354483885333333</v>
      </c>
      <c r="O311" s="2">
        <v>7.6517086190044416E-3</v>
      </c>
      <c r="P311" s="2">
        <v>7.3443574421748703E-2</v>
      </c>
      <c r="Q311" s="2">
        <v>0.50366699999999998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3">
        <v>17.778564367701083</v>
      </c>
      <c r="Z311" s="227">
        <f t="shared" si="22"/>
        <v>17.778564367701083</v>
      </c>
      <c r="AA311" s="3"/>
      <c r="AB311" s="43">
        <v>10.041009446346655</v>
      </c>
      <c r="AC311" s="2">
        <v>4.2595435183619994</v>
      </c>
      <c r="AD311" s="2">
        <v>3.3421969393000003E-2</v>
      </c>
      <c r="AE311" s="2">
        <v>-0.14961099999999999</v>
      </c>
      <c r="AF311" s="2">
        <v>0</v>
      </c>
      <c r="AG311" s="2">
        <v>0</v>
      </c>
      <c r="AH311" s="2">
        <v>0</v>
      </c>
      <c r="AI311" s="2">
        <v>0</v>
      </c>
      <c r="AJ311" s="2">
        <v>0.107901</v>
      </c>
      <c r="AK311" s="2">
        <v>2.9937887226666664</v>
      </c>
      <c r="AL311" s="2">
        <v>7.4977693493831236E-3</v>
      </c>
      <c r="AM311" s="2">
        <v>2.0404545863399456E-2</v>
      </c>
      <c r="AN311" s="2">
        <v>0.48424800000000001</v>
      </c>
      <c r="AO311" s="2">
        <v>0</v>
      </c>
      <c r="AP311" s="2">
        <v>0</v>
      </c>
      <c r="AQ311" s="2">
        <v>0</v>
      </c>
      <c r="AR311" s="53">
        <v>0</v>
      </c>
      <c r="AS311" s="2">
        <v>0</v>
      </c>
      <c r="AT311" s="2">
        <v>0</v>
      </c>
      <c r="AU311" s="44">
        <v>0</v>
      </c>
      <c r="AV311" s="38">
        <v>17.798203971981103</v>
      </c>
      <c r="AW311" s="194">
        <f t="shared" si="20"/>
        <v>17.798203971981103</v>
      </c>
      <c r="AX311" s="71">
        <f t="shared" si="23"/>
        <v>1.963960428001954E-2</v>
      </c>
    </row>
    <row r="312" spans="1:50" x14ac:dyDescent="0.25">
      <c r="A312">
        <f t="shared" si="21"/>
        <v>0</v>
      </c>
      <c r="B312" s="1" t="s">
        <v>654</v>
      </c>
      <c r="C312" s="1" t="s">
        <v>655</v>
      </c>
      <c r="D312" s="1">
        <v>6.0847199999999999</v>
      </c>
      <c r="E312" s="2">
        <v>4.9138607462300001</v>
      </c>
      <c r="F312" s="2">
        <v>2.3821632566999644E-2</v>
      </c>
      <c r="G312" s="2">
        <v>-0.165545</v>
      </c>
      <c r="H312" s="2">
        <v>0</v>
      </c>
      <c r="I312" s="2">
        <v>0</v>
      </c>
      <c r="J312" s="2">
        <v>0</v>
      </c>
      <c r="K312" s="2">
        <v>8.5470000000000008E-3</v>
      </c>
      <c r="L312" s="2">
        <v>7.8549999999999991E-3</v>
      </c>
      <c r="M312" s="2">
        <v>0</v>
      </c>
      <c r="N312" s="2">
        <v>0.87179417422222227</v>
      </c>
      <c r="O312" s="2">
        <v>7.6066595899527524E-3</v>
      </c>
      <c r="P312" s="2">
        <v>7.3476327756061291E-2</v>
      </c>
      <c r="Q312" s="2">
        <v>0.53347800000000001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3">
        <v>12.359614540365238</v>
      </c>
      <c r="Z312" s="227">
        <f t="shared" si="22"/>
        <v>12.359614540365238</v>
      </c>
      <c r="AA312" s="3"/>
      <c r="AB312" s="43">
        <v>6.0809090511581338</v>
      </c>
      <c r="AC312" s="2">
        <v>4.1681724951109995</v>
      </c>
      <c r="AD312" s="2">
        <v>3.3350285594000016E-2</v>
      </c>
      <c r="AE312" s="2">
        <v>-0.165545</v>
      </c>
      <c r="AF312" s="2">
        <v>0</v>
      </c>
      <c r="AG312" s="2">
        <v>0</v>
      </c>
      <c r="AH312" s="2">
        <v>0</v>
      </c>
      <c r="AI312" s="2">
        <v>0</v>
      </c>
      <c r="AJ312" s="2">
        <v>6.5966999999999998E-2</v>
      </c>
      <c r="AK312" s="2">
        <v>1.2190853617777777</v>
      </c>
      <c r="AL312" s="2">
        <v>7.453626629624518E-3</v>
      </c>
      <c r="AM312" s="2">
        <v>2.0084863876360597E-2</v>
      </c>
      <c r="AN312" s="2">
        <v>0.48257100000000003</v>
      </c>
      <c r="AO312" s="2">
        <v>0</v>
      </c>
      <c r="AP312" s="2">
        <v>0</v>
      </c>
      <c r="AQ312" s="2">
        <v>0</v>
      </c>
      <c r="AR312" s="53">
        <v>0</v>
      </c>
      <c r="AS312" s="2">
        <v>0</v>
      </c>
      <c r="AT312" s="2">
        <v>0</v>
      </c>
      <c r="AU312" s="44">
        <v>0</v>
      </c>
      <c r="AV312" s="38">
        <v>11.912048684146898</v>
      </c>
      <c r="AW312" s="194">
        <f t="shared" si="20"/>
        <v>11.912048684146898</v>
      </c>
      <c r="AX312" s="71">
        <f t="shared" si="23"/>
        <v>-0.44756585621833977</v>
      </c>
    </row>
    <row r="313" spans="1:50" x14ac:dyDescent="0.25">
      <c r="A313">
        <f t="shared" si="21"/>
        <v>1</v>
      </c>
      <c r="B313" s="1" t="s">
        <v>656</v>
      </c>
      <c r="C313" s="1" t="s">
        <v>657</v>
      </c>
      <c r="D313" s="1">
        <v>55.575899</v>
      </c>
      <c r="E313" s="2">
        <v>92.132186881789991</v>
      </c>
      <c r="F313" s="2">
        <v>0.43698605599600077</v>
      </c>
      <c r="G313" s="2">
        <v>-5.2017000000000001E-2</v>
      </c>
      <c r="H313" s="2">
        <v>0</v>
      </c>
      <c r="I313" s="2">
        <v>0</v>
      </c>
      <c r="J313" s="2">
        <v>3.2704999999999998E-2</v>
      </c>
      <c r="K313" s="2">
        <v>8.5470000000000008E-3</v>
      </c>
      <c r="L313" s="2">
        <v>7.8549999999999991E-3</v>
      </c>
      <c r="M313" s="2">
        <v>0</v>
      </c>
      <c r="N313" s="2">
        <v>1.7228810822222222</v>
      </c>
      <c r="O313" s="2">
        <v>0.13834692498253051</v>
      </c>
      <c r="P313" s="2">
        <v>0.12848164815093133</v>
      </c>
      <c r="Q313" s="2">
        <v>1.451659</v>
      </c>
      <c r="R313" s="2">
        <v>0</v>
      </c>
      <c r="S313" s="2">
        <v>0</v>
      </c>
      <c r="T313" s="2">
        <v>0</v>
      </c>
      <c r="U313" s="2">
        <v>0.1739</v>
      </c>
      <c r="V313" s="2">
        <v>13.035</v>
      </c>
      <c r="W313" s="2">
        <v>1.0143990000000001</v>
      </c>
      <c r="X313" s="2">
        <v>6.7523960000000001</v>
      </c>
      <c r="Y313" s="3">
        <v>172.55922559314166</v>
      </c>
      <c r="Z313" s="227">
        <f t="shared" si="22"/>
        <v>152.77182959314166</v>
      </c>
      <c r="AA313" s="3"/>
      <c r="AB313" s="43">
        <v>55.789574413326072</v>
      </c>
      <c r="AC313" s="2">
        <v>78.036050281954005</v>
      </c>
      <c r="AD313" s="2">
        <v>0.61178047839400174</v>
      </c>
      <c r="AE313" s="2">
        <v>-5.2017000000000001E-2</v>
      </c>
      <c r="AF313" s="2">
        <v>0</v>
      </c>
      <c r="AG313" s="2">
        <v>0</v>
      </c>
      <c r="AH313" s="2">
        <v>2.1803333333333331E-2</v>
      </c>
      <c r="AI313" s="2">
        <v>0</v>
      </c>
      <c r="AJ313" s="2">
        <v>0.67638100000000001</v>
      </c>
      <c r="AK313" s="2">
        <v>2.5865655688888891</v>
      </c>
      <c r="AL313" s="2">
        <v>0.13556362184768936</v>
      </c>
      <c r="AM313" s="2">
        <v>4.9425518117823655E-2</v>
      </c>
      <c r="AN313" s="2">
        <v>1.3070489999999999</v>
      </c>
      <c r="AO313" s="2">
        <v>0</v>
      </c>
      <c r="AP313" s="2">
        <v>0</v>
      </c>
      <c r="AQ313" s="2">
        <v>0.12970899999999999</v>
      </c>
      <c r="AR313" s="53">
        <v>13.099</v>
      </c>
      <c r="AS313" s="2">
        <v>1.0143990000000001</v>
      </c>
      <c r="AT313" s="2">
        <v>14.183999999999999</v>
      </c>
      <c r="AU313" s="44">
        <v>0</v>
      </c>
      <c r="AV313" s="38">
        <v>167.5892842158618</v>
      </c>
      <c r="AW313" s="194">
        <f t="shared" si="20"/>
        <v>140.30628421586181</v>
      </c>
      <c r="AX313" s="71">
        <f t="shared" si="23"/>
        <v>-12.465545377279852</v>
      </c>
    </row>
    <row r="314" spans="1:50" x14ac:dyDescent="0.25">
      <c r="A314">
        <f t="shared" si="21"/>
        <v>0</v>
      </c>
      <c r="B314" s="1" t="s">
        <v>658</v>
      </c>
      <c r="C314" s="1" t="s">
        <v>659</v>
      </c>
      <c r="D314" s="1">
        <v>6.3462449999999997</v>
      </c>
      <c r="E314" s="2">
        <v>5.4751297810250001</v>
      </c>
      <c r="F314" s="2">
        <v>2.6703148096000776E-2</v>
      </c>
      <c r="G314" s="2">
        <v>-5.9017E-2</v>
      </c>
      <c r="H314" s="2">
        <v>0</v>
      </c>
      <c r="I314" s="2">
        <v>0</v>
      </c>
      <c r="J314" s="2">
        <v>0</v>
      </c>
      <c r="K314" s="2">
        <v>8.5470000000000008E-3</v>
      </c>
      <c r="L314" s="2">
        <v>7.8549999999999991E-3</v>
      </c>
      <c r="M314" s="2">
        <v>0</v>
      </c>
      <c r="N314" s="2">
        <v>1.3389512951111109</v>
      </c>
      <c r="O314" s="2">
        <v>8.4939682632195323E-3</v>
      </c>
      <c r="P314" s="2">
        <v>7.5798230422442062E-2</v>
      </c>
      <c r="Q314" s="2">
        <v>0.56272500000000003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3">
        <v>13.791431422917773</v>
      </c>
      <c r="Z314" s="227">
        <f t="shared" si="22"/>
        <v>13.791431422917773</v>
      </c>
      <c r="AA314" s="3"/>
      <c r="AB314" s="43">
        <v>6.3651468310548491</v>
      </c>
      <c r="AC314" s="2">
        <v>4.6292162873910003</v>
      </c>
      <c r="AD314" s="2">
        <v>3.7384407335000112E-2</v>
      </c>
      <c r="AE314" s="2">
        <v>-5.9017E-2</v>
      </c>
      <c r="AF314" s="2">
        <v>0</v>
      </c>
      <c r="AG314" s="2">
        <v>0</v>
      </c>
      <c r="AH314" s="2">
        <v>0</v>
      </c>
      <c r="AI314" s="2">
        <v>0</v>
      </c>
      <c r="AJ314" s="2">
        <v>6.8871000000000002E-2</v>
      </c>
      <c r="AK314" s="2">
        <v>1.6855600755555555</v>
      </c>
      <c r="AL314" s="2">
        <v>8.3230841723931897E-3</v>
      </c>
      <c r="AM314" s="2">
        <v>2.1374005373628154E-2</v>
      </c>
      <c r="AN314" s="2">
        <v>0.49519800000000003</v>
      </c>
      <c r="AO314" s="2">
        <v>0</v>
      </c>
      <c r="AP314" s="2">
        <v>0</v>
      </c>
      <c r="AQ314" s="2">
        <v>0</v>
      </c>
      <c r="AR314" s="53">
        <v>0</v>
      </c>
      <c r="AS314" s="2">
        <v>0</v>
      </c>
      <c r="AT314" s="2">
        <v>0</v>
      </c>
      <c r="AU314" s="44">
        <v>0</v>
      </c>
      <c r="AV314" s="38">
        <v>13.252056690882426</v>
      </c>
      <c r="AW314" s="194">
        <f t="shared" si="20"/>
        <v>13.252056690882426</v>
      </c>
      <c r="AX314" s="71">
        <f t="shared" si="23"/>
        <v>-0.53937473203534658</v>
      </c>
    </row>
    <row r="315" spans="1:50" x14ac:dyDescent="0.25">
      <c r="A315">
        <f t="shared" si="21"/>
        <v>0</v>
      </c>
      <c r="B315" s="1" t="s">
        <v>660</v>
      </c>
      <c r="C315" s="1" t="s">
        <v>661</v>
      </c>
      <c r="D315" s="1">
        <v>269.48815200000001</v>
      </c>
      <c r="E315" s="2">
        <v>209.61782286167602</v>
      </c>
      <c r="F315" s="2">
        <v>0.95670721226099131</v>
      </c>
      <c r="G315" s="2">
        <v>0</v>
      </c>
      <c r="H315" s="2">
        <v>0</v>
      </c>
      <c r="I315" s="2">
        <v>0</v>
      </c>
      <c r="J315" s="2">
        <v>0.19048700000000002</v>
      </c>
      <c r="K315" s="2">
        <v>8.5470000000000008E-3</v>
      </c>
      <c r="L315" s="2">
        <v>0</v>
      </c>
      <c r="M315" s="2">
        <v>0</v>
      </c>
      <c r="N315" s="2">
        <v>2.2218734744444442</v>
      </c>
      <c r="O315" s="2">
        <v>0.30499441642146646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0.63970700000000003</v>
      </c>
      <c r="V315" s="2">
        <v>33.313000000000002</v>
      </c>
      <c r="W315" s="2">
        <v>4.7083820000000003</v>
      </c>
      <c r="X315" s="2">
        <v>24.388453999999999</v>
      </c>
      <c r="Y315" s="3">
        <v>545.83812696480311</v>
      </c>
      <c r="Z315" s="227">
        <f t="shared" si="22"/>
        <v>488.1366729648031</v>
      </c>
      <c r="AA315" s="3"/>
      <c r="AB315" s="43">
        <v>270.86479209908083</v>
      </c>
      <c r="AC315" s="2">
        <v>181.639858770611</v>
      </c>
      <c r="AD315" s="2">
        <v>1.3393900971650035</v>
      </c>
      <c r="AE315" s="2">
        <v>0</v>
      </c>
      <c r="AF315" s="2">
        <v>0</v>
      </c>
      <c r="AG315" s="2">
        <v>0</v>
      </c>
      <c r="AH315" s="2">
        <v>0.12699133333333334</v>
      </c>
      <c r="AI315" s="2">
        <v>0</v>
      </c>
      <c r="AJ315" s="2">
        <v>3.0223960000000001</v>
      </c>
      <c r="AK315" s="2">
        <v>2.7900438104444443</v>
      </c>
      <c r="AL315" s="2">
        <v>0.29885845123509097</v>
      </c>
      <c r="AM315" s="2">
        <v>0</v>
      </c>
      <c r="AN315" s="2">
        <v>0</v>
      </c>
      <c r="AO315" s="2">
        <v>0</v>
      </c>
      <c r="AP315" s="2">
        <v>0</v>
      </c>
      <c r="AQ315" s="2">
        <v>1.0818749999999999</v>
      </c>
      <c r="AR315" s="53">
        <v>33.313000000000002</v>
      </c>
      <c r="AS315" s="2">
        <v>4.7083820000000003</v>
      </c>
      <c r="AT315" s="2">
        <v>50.293999999999997</v>
      </c>
      <c r="AU315" s="44">
        <v>0</v>
      </c>
      <c r="AV315" s="38">
        <v>549.47958756186972</v>
      </c>
      <c r="AW315" s="194">
        <f t="shared" si="20"/>
        <v>465.87258756186975</v>
      </c>
      <c r="AX315" s="71">
        <f t="shared" si="23"/>
        <v>-22.264085402933347</v>
      </c>
    </row>
    <row r="316" spans="1:50" x14ac:dyDescent="0.25">
      <c r="A316">
        <f t="shared" si="21"/>
        <v>0</v>
      </c>
      <c r="B316" s="1" t="s">
        <v>662</v>
      </c>
      <c r="C316" s="1" t="s">
        <v>663</v>
      </c>
      <c r="D316" s="1">
        <v>21.629597</v>
      </c>
      <c r="E316" s="2">
        <v>19.914703089244</v>
      </c>
      <c r="F316" s="2">
        <v>9.0939516308002177E-2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0.38015954380007472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3">
        <v>42.015399149352085</v>
      </c>
      <c r="Z316" s="227">
        <f t="shared" si="22"/>
        <v>42.015399149352085</v>
      </c>
      <c r="AA316" s="3"/>
      <c r="AB316" s="43">
        <v>21.731653776251054</v>
      </c>
      <c r="AC316" s="2">
        <v>18.202315913263</v>
      </c>
      <c r="AD316" s="2">
        <v>0.12731532283199951</v>
      </c>
      <c r="AE316" s="2">
        <v>0</v>
      </c>
      <c r="AF316" s="2">
        <v>0</v>
      </c>
      <c r="AG316" s="2">
        <v>0</v>
      </c>
      <c r="AH316" s="2">
        <v>0</v>
      </c>
      <c r="AI316" s="2">
        <v>0.41413650649478878</v>
      </c>
      <c r="AJ316" s="2">
        <v>0.247553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53">
        <v>0</v>
      </c>
      <c r="AS316" s="2">
        <v>0</v>
      </c>
      <c r="AT316" s="2">
        <v>0</v>
      </c>
      <c r="AU316" s="44">
        <v>0</v>
      </c>
      <c r="AV316" s="38">
        <v>40.72297451884085</v>
      </c>
      <c r="AW316" s="194">
        <f t="shared" si="20"/>
        <v>40.72297451884085</v>
      </c>
      <c r="AX316" s="71">
        <f t="shared" si="23"/>
        <v>-1.2924246305112348</v>
      </c>
    </row>
    <row r="317" spans="1:50" x14ac:dyDescent="0.25">
      <c r="A317">
        <f t="shared" si="21"/>
        <v>0</v>
      </c>
      <c r="B317" s="1" t="s">
        <v>664</v>
      </c>
      <c r="C317" s="1" t="s">
        <v>665</v>
      </c>
      <c r="D317" s="1">
        <v>4.78871965</v>
      </c>
      <c r="E317" s="2">
        <v>5.0634056569680004</v>
      </c>
      <c r="F317" s="2">
        <v>2.479339603799954E-2</v>
      </c>
      <c r="G317" s="2">
        <v>-9.9413000000000001E-2</v>
      </c>
      <c r="H317" s="2">
        <v>0</v>
      </c>
      <c r="I317" s="2">
        <v>0</v>
      </c>
      <c r="J317" s="2">
        <v>0</v>
      </c>
      <c r="K317" s="2">
        <v>8.5470000000000008E-3</v>
      </c>
      <c r="L317" s="2">
        <v>7.8549999999999991E-3</v>
      </c>
      <c r="M317" s="2">
        <v>0</v>
      </c>
      <c r="N317" s="2">
        <v>0.73271272088888906</v>
      </c>
      <c r="O317" s="2">
        <v>7.8791846823548922E-3</v>
      </c>
      <c r="P317" s="2">
        <v>6.8109861286644161E-2</v>
      </c>
      <c r="Q317" s="2">
        <v>0.40260299999999999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3">
        <v>11.005212469863887</v>
      </c>
      <c r="Z317" s="227">
        <f t="shared" si="22"/>
        <v>11.005212469863887</v>
      </c>
      <c r="AA317" s="3"/>
      <c r="AB317" s="43">
        <v>4.8354205630377933</v>
      </c>
      <c r="AC317" s="2">
        <v>4.2771887725050002</v>
      </c>
      <c r="AD317" s="2">
        <v>3.4710754453000148E-2</v>
      </c>
      <c r="AE317" s="2">
        <v>-9.9413000000000001E-2</v>
      </c>
      <c r="AF317" s="2">
        <v>0</v>
      </c>
      <c r="AG317" s="2">
        <v>0</v>
      </c>
      <c r="AH317" s="2">
        <v>0</v>
      </c>
      <c r="AI317" s="2">
        <v>0</v>
      </c>
      <c r="AJ317" s="2">
        <v>5.4797999999999999E-2</v>
      </c>
      <c r="AK317" s="2">
        <v>0.98112464977777791</v>
      </c>
      <c r="AL317" s="2">
        <v>7.7206689840178325E-3</v>
      </c>
      <c r="AM317" s="2">
        <v>1.7023278178470679E-2</v>
      </c>
      <c r="AN317" s="2">
        <v>0.35429100000000002</v>
      </c>
      <c r="AO317" s="2">
        <v>0</v>
      </c>
      <c r="AP317" s="2">
        <v>0</v>
      </c>
      <c r="AQ317" s="2">
        <v>0</v>
      </c>
      <c r="AR317" s="53">
        <v>0</v>
      </c>
      <c r="AS317" s="2">
        <v>0</v>
      </c>
      <c r="AT317" s="2">
        <v>0</v>
      </c>
      <c r="AU317" s="44">
        <v>0</v>
      </c>
      <c r="AV317" s="38">
        <v>10.462864686936058</v>
      </c>
      <c r="AW317" s="194">
        <f t="shared" si="20"/>
        <v>10.462864686936058</v>
      </c>
      <c r="AX317" s="71">
        <f t="shared" si="23"/>
        <v>-0.5423477829278287</v>
      </c>
    </row>
    <row r="318" spans="1:50" x14ac:dyDescent="0.25">
      <c r="A318">
        <f t="shared" si="21"/>
        <v>0</v>
      </c>
      <c r="B318" s="1" t="s">
        <v>666</v>
      </c>
      <c r="C318" s="1" t="s">
        <v>667</v>
      </c>
      <c r="D318" s="1">
        <v>4.6796129999999998</v>
      </c>
      <c r="E318" s="2">
        <v>4.9670203517699996</v>
      </c>
      <c r="F318" s="2">
        <v>2.4320796202000231E-2</v>
      </c>
      <c r="G318" s="2">
        <v>0</v>
      </c>
      <c r="H318" s="2">
        <v>0</v>
      </c>
      <c r="I318" s="2">
        <v>0</v>
      </c>
      <c r="J318" s="2">
        <v>0</v>
      </c>
      <c r="K318" s="2">
        <v>8.5470000000000008E-3</v>
      </c>
      <c r="L318" s="2">
        <v>7.8549999999999991E-3</v>
      </c>
      <c r="M318" s="2">
        <v>0</v>
      </c>
      <c r="N318" s="2">
        <v>1.0210652933333333</v>
      </c>
      <c r="O318" s="2">
        <v>7.7247003702521954E-3</v>
      </c>
      <c r="P318" s="2">
        <v>7.998543500818045E-2</v>
      </c>
      <c r="Q318" s="2">
        <v>0.59469700000000003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3">
        <v>11.390828576683765</v>
      </c>
      <c r="Z318" s="227">
        <f t="shared" si="22"/>
        <v>11.390828576683765</v>
      </c>
      <c r="AA318" s="3"/>
      <c r="AB318" s="43">
        <v>4.7111243350661125</v>
      </c>
      <c r="AC318" s="2">
        <v>4.1960275580730002</v>
      </c>
      <c r="AD318" s="2">
        <v>3.4049114682999905E-2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5.5911000000000002E-2</v>
      </c>
      <c r="AK318" s="2">
        <v>1.26129172</v>
      </c>
      <c r="AL318" s="2">
        <v>7.5692926316346118E-3</v>
      </c>
      <c r="AM318" s="2">
        <v>2.4082786831899197E-2</v>
      </c>
      <c r="AN318" s="2">
        <v>0.57547400000000004</v>
      </c>
      <c r="AO318" s="2">
        <v>0</v>
      </c>
      <c r="AP318" s="2">
        <v>0</v>
      </c>
      <c r="AQ318" s="2">
        <v>0</v>
      </c>
      <c r="AR318" s="53">
        <v>0</v>
      </c>
      <c r="AS318" s="2">
        <v>0</v>
      </c>
      <c r="AT318" s="2">
        <v>0</v>
      </c>
      <c r="AU318" s="44">
        <v>0</v>
      </c>
      <c r="AV318" s="38">
        <v>10.865529807285647</v>
      </c>
      <c r="AW318" s="194">
        <f t="shared" si="20"/>
        <v>10.865529807285647</v>
      </c>
      <c r="AX318" s="71">
        <f t="shared" si="23"/>
        <v>-0.52529876939811793</v>
      </c>
    </row>
    <row r="319" spans="1:50" x14ac:dyDescent="0.25">
      <c r="A319">
        <f t="shared" si="21"/>
        <v>1</v>
      </c>
      <c r="B319" s="1" t="s">
        <v>668</v>
      </c>
      <c r="C319" s="1" t="s">
        <v>669</v>
      </c>
      <c r="D319" s="1">
        <v>123.68600600000001</v>
      </c>
      <c r="E319" s="2">
        <v>96.767773661050001</v>
      </c>
      <c r="F319" s="2">
        <v>0.45301213842500748</v>
      </c>
      <c r="G319" s="2">
        <v>0</v>
      </c>
      <c r="H319" s="2">
        <v>0</v>
      </c>
      <c r="I319" s="2">
        <v>0</v>
      </c>
      <c r="J319" s="2">
        <v>4.1365000000000013E-2</v>
      </c>
      <c r="K319" s="2">
        <v>8.5470000000000008E-3</v>
      </c>
      <c r="L319" s="2">
        <v>7.8549999999999991E-3</v>
      </c>
      <c r="M319" s="2">
        <v>0</v>
      </c>
      <c r="N319" s="2">
        <v>1.8469021555555556</v>
      </c>
      <c r="O319" s="2">
        <v>0.14249545338357653</v>
      </c>
      <c r="P319" s="2">
        <v>0.13914556265145334</v>
      </c>
      <c r="Q319" s="2">
        <v>1.4897450000000001</v>
      </c>
      <c r="R319" s="2">
        <v>0.08</v>
      </c>
      <c r="S319" s="2">
        <v>0</v>
      </c>
      <c r="T319" s="2">
        <v>0</v>
      </c>
      <c r="U319" s="2">
        <v>0.23175999999999999</v>
      </c>
      <c r="V319" s="2">
        <v>12.834</v>
      </c>
      <c r="W319" s="2">
        <v>1.7284459999999999</v>
      </c>
      <c r="X319" s="2">
        <v>8.8793989999999994</v>
      </c>
      <c r="Y319" s="3">
        <v>248.33645197106569</v>
      </c>
      <c r="Z319" s="227">
        <f t="shared" si="22"/>
        <v>226.62305297106568</v>
      </c>
      <c r="AA319" s="3"/>
      <c r="AB319" s="43">
        <v>123.85790813977347</v>
      </c>
      <c r="AC319" s="2">
        <v>82.673564822251009</v>
      </c>
      <c r="AD319" s="2">
        <v>0.63421699379499996</v>
      </c>
      <c r="AE319" s="2">
        <v>0</v>
      </c>
      <c r="AF319" s="2">
        <v>0</v>
      </c>
      <c r="AG319" s="2">
        <v>0</v>
      </c>
      <c r="AH319" s="2">
        <v>2.7576666666666676E-2</v>
      </c>
      <c r="AI319" s="2">
        <v>0</v>
      </c>
      <c r="AJ319" s="2">
        <v>1.3947799999999999</v>
      </c>
      <c r="AK319" s="2">
        <v>2.3257382755555556</v>
      </c>
      <c r="AL319" s="2">
        <v>0.13962868896396113</v>
      </c>
      <c r="AM319" s="2">
        <v>5.4895873028832025E-2</v>
      </c>
      <c r="AN319" s="2">
        <v>1.344381</v>
      </c>
      <c r="AO319" s="2">
        <v>0</v>
      </c>
      <c r="AP319" s="2">
        <v>0</v>
      </c>
      <c r="AQ319" s="2">
        <v>0.17286499999999999</v>
      </c>
      <c r="AR319" s="53">
        <v>13.189</v>
      </c>
      <c r="AS319" s="2">
        <v>1.7284459999999999</v>
      </c>
      <c r="AT319" s="2">
        <v>18.404</v>
      </c>
      <c r="AU319" s="44">
        <v>0</v>
      </c>
      <c r="AV319" s="38">
        <v>245.9470014600345</v>
      </c>
      <c r="AW319" s="194">
        <f t="shared" si="20"/>
        <v>214.35400146003451</v>
      </c>
      <c r="AX319" s="71">
        <f t="shared" si="23"/>
        <v>-12.269051511031165</v>
      </c>
    </row>
    <row r="320" spans="1:50" x14ac:dyDescent="0.25">
      <c r="A320">
        <f t="shared" si="21"/>
        <v>1</v>
      </c>
      <c r="B320" s="1" t="s">
        <v>670</v>
      </c>
      <c r="C320" s="1" t="s">
        <v>671</v>
      </c>
      <c r="D320" s="1">
        <v>67.595650000000006</v>
      </c>
      <c r="E320" s="2">
        <v>78.588736421340997</v>
      </c>
      <c r="F320" s="2">
        <v>0.37505610511299969</v>
      </c>
      <c r="G320" s="2">
        <v>-0.10234799999999999</v>
      </c>
      <c r="H320" s="2">
        <v>0</v>
      </c>
      <c r="I320" s="2">
        <v>6.8357000000000001E-2</v>
      </c>
      <c r="J320" s="2">
        <v>2.1815000000000001E-2</v>
      </c>
      <c r="K320" s="2">
        <v>8.5470000000000008E-3</v>
      </c>
      <c r="L320" s="2">
        <v>7.8549999999999991E-3</v>
      </c>
      <c r="M320" s="2">
        <v>0</v>
      </c>
      <c r="N320" s="2">
        <v>3.0803381722222221</v>
      </c>
      <c r="O320" s="2">
        <v>0.1179742996029475</v>
      </c>
      <c r="P320" s="2">
        <v>0.13156912899230738</v>
      </c>
      <c r="Q320" s="2">
        <v>1.495133</v>
      </c>
      <c r="R320" s="2">
        <v>0</v>
      </c>
      <c r="S320" s="2">
        <v>0</v>
      </c>
      <c r="T320" s="2">
        <v>0</v>
      </c>
      <c r="U320" s="2">
        <v>0.15265699999999999</v>
      </c>
      <c r="V320" s="2">
        <v>13.067</v>
      </c>
      <c r="W320" s="2">
        <v>0.89811700000000005</v>
      </c>
      <c r="X320" s="2">
        <v>6.0306189999999997</v>
      </c>
      <c r="Y320" s="3">
        <v>171.53707612727149</v>
      </c>
      <c r="Z320" s="227">
        <f t="shared" si="22"/>
        <v>152.43945712727148</v>
      </c>
      <c r="AA320" s="3"/>
      <c r="AB320" s="43">
        <v>68.286991740151052</v>
      </c>
      <c r="AC320" s="2">
        <v>66.151166981385998</v>
      </c>
      <c r="AD320" s="2">
        <v>0.52507854715800284</v>
      </c>
      <c r="AE320" s="2">
        <v>-0.10234799999999999</v>
      </c>
      <c r="AF320" s="2">
        <v>0</v>
      </c>
      <c r="AG320" s="2">
        <v>6.8357000000000001E-2</v>
      </c>
      <c r="AH320" s="2">
        <v>1.4543333333333333E-2</v>
      </c>
      <c r="AI320" s="2">
        <v>0</v>
      </c>
      <c r="AJ320" s="2">
        <v>0.80910199999999999</v>
      </c>
      <c r="AK320" s="2">
        <v>3.8710963677777777</v>
      </c>
      <c r="AL320" s="2">
        <v>0.11560085879132821</v>
      </c>
      <c r="AM320" s="2">
        <v>5.15252113427501E-2</v>
      </c>
      <c r="AN320" s="2">
        <v>1.315717</v>
      </c>
      <c r="AO320" s="2">
        <v>0</v>
      </c>
      <c r="AP320" s="2">
        <v>0</v>
      </c>
      <c r="AQ320" s="2">
        <v>0.26672400000000002</v>
      </c>
      <c r="AR320" s="53">
        <v>13.067</v>
      </c>
      <c r="AS320" s="2">
        <v>0.89811700000000005</v>
      </c>
      <c r="AT320" s="2">
        <v>12.882</v>
      </c>
      <c r="AU320" s="44">
        <v>0</v>
      </c>
      <c r="AV320" s="38">
        <v>168.22067203994024</v>
      </c>
      <c r="AW320" s="194">
        <f t="shared" si="20"/>
        <v>142.27167203994023</v>
      </c>
      <c r="AX320" s="71">
        <f t="shared" si="23"/>
        <v>-10.167785087331254</v>
      </c>
    </row>
    <row r="321" spans="1:50" x14ac:dyDescent="0.25">
      <c r="A321">
        <f t="shared" si="21"/>
        <v>1</v>
      </c>
      <c r="B321" s="1" t="s">
        <v>672</v>
      </c>
      <c r="C321" s="1" t="s">
        <v>673</v>
      </c>
      <c r="D321" s="1">
        <v>68.009540000000001</v>
      </c>
      <c r="E321" s="2">
        <v>146.826415037391</v>
      </c>
      <c r="F321" s="2">
        <v>0.68891949663299323</v>
      </c>
      <c r="G321" s="2">
        <v>0</v>
      </c>
      <c r="H321" s="2">
        <v>0</v>
      </c>
      <c r="I321" s="2">
        <v>0</v>
      </c>
      <c r="J321" s="2">
        <v>3.7568999999999991E-2</v>
      </c>
      <c r="K321" s="2">
        <v>8.5470000000000008E-3</v>
      </c>
      <c r="L321" s="2">
        <v>7.8549999999999991E-3</v>
      </c>
      <c r="M321" s="2">
        <v>0</v>
      </c>
      <c r="N321" s="2">
        <v>2.3580265222222216</v>
      </c>
      <c r="O321" s="2">
        <v>0.21785163753776918</v>
      </c>
      <c r="P321" s="2">
        <v>0.17850494422044216</v>
      </c>
      <c r="Q321" s="2">
        <v>2.0479180000000001</v>
      </c>
      <c r="R321" s="2">
        <v>6.1170000000000002E-2</v>
      </c>
      <c r="S321" s="2">
        <v>0</v>
      </c>
      <c r="T321" s="2">
        <v>0</v>
      </c>
      <c r="U321" s="2">
        <v>0.24055000000000001</v>
      </c>
      <c r="V321" s="2">
        <v>20.242000000000001</v>
      </c>
      <c r="W321" s="2">
        <v>1.232478</v>
      </c>
      <c r="X321" s="2">
        <v>9.0525889999999993</v>
      </c>
      <c r="Y321" s="3">
        <v>251.2099336380044</v>
      </c>
      <c r="Z321" s="227">
        <f t="shared" si="22"/>
        <v>221.9153446380044</v>
      </c>
      <c r="AA321" s="3"/>
      <c r="AB321" s="43">
        <v>68.222555440376553</v>
      </c>
      <c r="AC321" s="2">
        <v>125.602969862699</v>
      </c>
      <c r="AD321" s="2">
        <v>0.96448729528599975</v>
      </c>
      <c r="AE321" s="2">
        <v>0</v>
      </c>
      <c r="AF321" s="2">
        <v>0</v>
      </c>
      <c r="AG321" s="2">
        <v>0</v>
      </c>
      <c r="AH321" s="2">
        <v>2.5045999999999995E-2</v>
      </c>
      <c r="AI321" s="2">
        <v>0</v>
      </c>
      <c r="AJ321" s="2">
        <v>0.84929200000000005</v>
      </c>
      <c r="AK321" s="2">
        <v>3.1373325666666663</v>
      </c>
      <c r="AL321" s="2">
        <v>0.21346883578221362</v>
      </c>
      <c r="AM321" s="2">
        <v>7.6858701619244824E-2</v>
      </c>
      <c r="AN321" s="2">
        <v>1.9487490000000001</v>
      </c>
      <c r="AO321" s="2">
        <v>0</v>
      </c>
      <c r="AP321" s="2">
        <v>0</v>
      </c>
      <c r="AQ321" s="2">
        <v>0.179422</v>
      </c>
      <c r="AR321" s="53">
        <v>20.242000000000001</v>
      </c>
      <c r="AS321" s="2">
        <v>1.232478</v>
      </c>
      <c r="AT321" s="2">
        <v>18.419</v>
      </c>
      <c r="AU321" s="44">
        <v>0</v>
      </c>
      <c r="AV321" s="38">
        <v>241.11365970242963</v>
      </c>
      <c r="AW321" s="194">
        <f t="shared" si="20"/>
        <v>202.45265970242963</v>
      </c>
      <c r="AX321" s="71">
        <f t="shared" si="23"/>
        <v>-19.462684935574771</v>
      </c>
    </row>
    <row r="322" spans="1:50" x14ac:dyDescent="0.25">
      <c r="A322">
        <f t="shared" si="21"/>
        <v>0</v>
      </c>
      <c r="B322" s="1" t="s">
        <v>674</v>
      </c>
      <c r="C322" s="1" t="s">
        <v>675</v>
      </c>
      <c r="D322" s="1">
        <v>6.2484190000000002</v>
      </c>
      <c r="E322" s="2">
        <v>4.8521824093669998</v>
      </c>
      <c r="F322" s="2">
        <v>2.3356187229000031E-2</v>
      </c>
      <c r="G322" s="2">
        <v>-0.22764599999999999</v>
      </c>
      <c r="H322" s="2">
        <v>0</v>
      </c>
      <c r="I322" s="2">
        <v>0</v>
      </c>
      <c r="J322" s="2">
        <v>0</v>
      </c>
      <c r="K322" s="2">
        <v>8.5470000000000008E-3</v>
      </c>
      <c r="L322" s="2">
        <v>7.8549999999999991E-3</v>
      </c>
      <c r="M322" s="2">
        <v>0</v>
      </c>
      <c r="N322" s="2">
        <v>1.6042070951111111</v>
      </c>
      <c r="O322" s="2">
        <v>7.4814853165007609E-3</v>
      </c>
      <c r="P322" s="2">
        <v>7.2806692045616656E-2</v>
      </c>
      <c r="Q322" s="2">
        <v>0.52920500000000004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3">
        <v>13.126413869069227</v>
      </c>
      <c r="Z322" s="227">
        <f t="shared" si="22"/>
        <v>13.126413869069227</v>
      </c>
      <c r="AA322" s="3"/>
      <c r="AB322" s="43">
        <v>6.3136426961296426</v>
      </c>
      <c r="AC322" s="2">
        <v>4.1359156591900001</v>
      </c>
      <c r="AD322" s="2">
        <v>3.2698662119999992E-2</v>
      </c>
      <c r="AE322" s="2">
        <v>-0.22764599999999999</v>
      </c>
      <c r="AF322" s="2">
        <v>0</v>
      </c>
      <c r="AG322" s="2">
        <v>0</v>
      </c>
      <c r="AH322" s="2">
        <v>0</v>
      </c>
      <c r="AI322" s="2">
        <v>0</v>
      </c>
      <c r="AJ322" s="2">
        <v>6.9954000000000002E-2</v>
      </c>
      <c r="AK322" s="2">
        <v>2.2474102133333336</v>
      </c>
      <c r="AL322" s="2">
        <v>7.3309706481240406E-3</v>
      </c>
      <c r="AM322" s="2">
        <v>1.9430705177188645E-2</v>
      </c>
      <c r="AN322" s="2">
        <v>0.48605100000000001</v>
      </c>
      <c r="AO322" s="2">
        <v>0</v>
      </c>
      <c r="AP322" s="2">
        <v>0</v>
      </c>
      <c r="AQ322" s="2">
        <v>0</v>
      </c>
      <c r="AR322" s="53">
        <v>0</v>
      </c>
      <c r="AS322" s="2">
        <v>0</v>
      </c>
      <c r="AT322" s="2">
        <v>0</v>
      </c>
      <c r="AU322" s="44">
        <v>0</v>
      </c>
      <c r="AV322" s="38">
        <v>13.084787906598287</v>
      </c>
      <c r="AW322" s="194">
        <f t="shared" si="20"/>
        <v>13.084787906598287</v>
      </c>
      <c r="AX322" s="71">
        <f t="shared" si="23"/>
        <v>-4.1625962470940081E-2</v>
      </c>
    </row>
    <row r="323" spans="1:50" x14ac:dyDescent="0.25">
      <c r="A323">
        <f t="shared" si="21"/>
        <v>0</v>
      </c>
      <c r="B323" s="1" t="s">
        <v>676</v>
      </c>
      <c r="C323" s="1" t="s">
        <v>677</v>
      </c>
      <c r="D323" s="1">
        <v>7.6401839999999996</v>
      </c>
      <c r="E323" s="2">
        <v>4.8380556900049996</v>
      </c>
      <c r="F323" s="2">
        <v>2.3353851625000126E-2</v>
      </c>
      <c r="G323" s="2">
        <v>-0.23428599999999999</v>
      </c>
      <c r="H323" s="2">
        <v>0</v>
      </c>
      <c r="I323" s="2">
        <v>0</v>
      </c>
      <c r="J323" s="2">
        <v>0</v>
      </c>
      <c r="K323" s="2">
        <v>8.5470000000000008E-3</v>
      </c>
      <c r="L323" s="2">
        <v>7.8549999999999991E-3</v>
      </c>
      <c r="M323" s="2">
        <v>0</v>
      </c>
      <c r="N323" s="2">
        <v>1.6101052317854405</v>
      </c>
      <c r="O323" s="2">
        <v>7.4567156681923409E-3</v>
      </c>
      <c r="P323" s="2">
        <v>7.3064550272631965E-2</v>
      </c>
      <c r="Q323" s="2">
        <v>0.44352000000000003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3">
        <v>14.417856039356263</v>
      </c>
      <c r="Z323" s="227">
        <f t="shared" si="22"/>
        <v>14.417856039356263</v>
      </c>
      <c r="AA323" s="3"/>
      <c r="AB323" s="43">
        <v>7.6963087271555137</v>
      </c>
      <c r="AC323" s="2">
        <v>4.1079276673990002</v>
      </c>
      <c r="AD323" s="2">
        <v>3.269539227399975E-2</v>
      </c>
      <c r="AE323" s="2">
        <v>-0.23428599999999999</v>
      </c>
      <c r="AF323" s="2">
        <v>0</v>
      </c>
      <c r="AG323" s="2">
        <v>0</v>
      </c>
      <c r="AH323" s="2">
        <v>0</v>
      </c>
      <c r="AI323" s="2">
        <v>0</v>
      </c>
      <c r="AJ323" s="2">
        <v>8.3406999999999995E-2</v>
      </c>
      <c r="AK323" s="2">
        <v>2.2769809011187738</v>
      </c>
      <c r="AL323" s="2">
        <v>7.3066993227078308E-3</v>
      </c>
      <c r="AM323" s="2">
        <v>1.9838167833173045E-2</v>
      </c>
      <c r="AN323" s="2">
        <v>0.41699599999999998</v>
      </c>
      <c r="AO323" s="2">
        <v>0</v>
      </c>
      <c r="AP323" s="2">
        <v>0</v>
      </c>
      <c r="AQ323" s="2">
        <v>0</v>
      </c>
      <c r="AR323" s="53">
        <v>0</v>
      </c>
      <c r="AS323" s="2">
        <v>0</v>
      </c>
      <c r="AT323" s="2">
        <v>0</v>
      </c>
      <c r="AU323" s="44">
        <v>0</v>
      </c>
      <c r="AV323" s="38">
        <v>14.407174555103168</v>
      </c>
      <c r="AW323" s="194">
        <f t="shared" si="20"/>
        <v>14.407174555103168</v>
      </c>
      <c r="AX323" s="71">
        <f t="shared" si="23"/>
        <v>-1.0681484253094453E-2</v>
      </c>
    </row>
    <row r="324" spans="1:50" x14ac:dyDescent="0.25">
      <c r="A324">
        <f t="shared" si="21"/>
        <v>0</v>
      </c>
      <c r="B324" s="1" t="s">
        <v>678</v>
      </c>
      <c r="C324" s="1" t="s">
        <v>679</v>
      </c>
      <c r="D324" s="1">
        <v>261.17362200000002</v>
      </c>
      <c r="E324" s="2">
        <v>212.19611162263399</v>
      </c>
      <c r="F324" s="2">
        <v>0.97100930775701999</v>
      </c>
      <c r="G324" s="2">
        <v>0</v>
      </c>
      <c r="H324" s="2">
        <v>0</v>
      </c>
      <c r="I324" s="2">
        <v>0.11441999999999999</v>
      </c>
      <c r="J324" s="2">
        <v>0.220162</v>
      </c>
      <c r="K324" s="2">
        <v>8.5470000000000008E-3</v>
      </c>
      <c r="L324" s="2">
        <v>0</v>
      </c>
      <c r="M324" s="2">
        <v>0.24548827360855952</v>
      </c>
      <c r="N324" s="2">
        <v>2.4797092859999998</v>
      </c>
      <c r="O324" s="2">
        <v>0.30973142491985362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0.58903399999999995</v>
      </c>
      <c r="V324" s="2">
        <v>26.289000000000001</v>
      </c>
      <c r="W324" s="2">
        <v>4.5867110000000002</v>
      </c>
      <c r="X324" s="2">
        <v>22.262927999999999</v>
      </c>
      <c r="Y324" s="3">
        <v>531.44647391491947</v>
      </c>
      <c r="Z324" s="227">
        <f t="shared" si="22"/>
        <v>482.89454591491949</v>
      </c>
      <c r="AA324" s="3"/>
      <c r="AB324" s="43">
        <v>262.78548396927408</v>
      </c>
      <c r="AC324" s="2">
        <v>183.48924832187399</v>
      </c>
      <c r="AD324" s="2">
        <v>1.3594130308610053</v>
      </c>
      <c r="AE324" s="2">
        <v>0</v>
      </c>
      <c r="AF324" s="2">
        <v>0</v>
      </c>
      <c r="AG324" s="2">
        <v>0.11441999999999999</v>
      </c>
      <c r="AH324" s="2">
        <v>0.14677466666666666</v>
      </c>
      <c r="AI324" s="2">
        <v>0.26984580629892857</v>
      </c>
      <c r="AJ324" s="2">
        <v>2.9487559999999999</v>
      </c>
      <c r="AK324" s="2">
        <v>3.071667044222222</v>
      </c>
      <c r="AL324" s="2">
        <v>0.30350015923724383</v>
      </c>
      <c r="AM324" s="2">
        <v>0</v>
      </c>
      <c r="AN324" s="2">
        <v>0</v>
      </c>
      <c r="AO324" s="2">
        <v>0</v>
      </c>
      <c r="AP324" s="2">
        <v>0</v>
      </c>
      <c r="AQ324" s="2">
        <v>0.65396600000000005</v>
      </c>
      <c r="AR324" s="53">
        <v>25.742000000000001</v>
      </c>
      <c r="AS324" s="2">
        <v>4.5867110000000002</v>
      </c>
      <c r="AT324" s="2">
        <v>45.503</v>
      </c>
      <c r="AU324" s="44">
        <v>0</v>
      </c>
      <c r="AV324" s="38">
        <v>530.97478599843419</v>
      </c>
      <c r="AW324" s="194">
        <f t="shared" si="20"/>
        <v>459.72978599843418</v>
      </c>
      <c r="AX324" s="71">
        <f t="shared" si="23"/>
        <v>-23.164759916485309</v>
      </c>
    </row>
    <row r="325" spans="1:50" x14ac:dyDescent="0.25">
      <c r="A325">
        <f t="shared" si="21"/>
        <v>0</v>
      </c>
      <c r="B325" s="1" t="s">
        <v>680</v>
      </c>
      <c r="C325" s="1" t="s">
        <v>681</v>
      </c>
      <c r="D325" s="1">
        <v>6.8844154299999998</v>
      </c>
      <c r="E325" s="2">
        <v>5.6271123467490005</v>
      </c>
      <c r="F325" s="2">
        <v>2.7237137939000504E-2</v>
      </c>
      <c r="G325" s="2">
        <v>-0.203324</v>
      </c>
      <c r="H325" s="2">
        <v>0</v>
      </c>
      <c r="I325" s="2">
        <v>0</v>
      </c>
      <c r="J325" s="2">
        <v>0</v>
      </c>
      <c r="K325" s="2">
        <v>8.5470000000000008E-3</v>
      </c>
      <c r="L325" s="2">
        <v>7.8549999999999991E-3</v>
      </c>
      <c r="M325" s="2">
        <v>0</v>
      </c>
      <c r="N325" s="2">
        <v>1.2224348177777777</v>
      </c>
      <c r="O325" s="2">
        <v>8.7095034692400881E-3</v>
      </c>
      <c r="P325" s="2">
        <v>7.3901670080893059E-2</v>
      </c>
      <c r="Q325" s="2">
        <v>0.532416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3">
        <v>14.189304906015909</v>
      </c>
      <c r="Z325" s="227">
        <f t="shared" si="22"/>
        <v>14.189304906015909</v>
      </c>
      <c r="AA325" s="3"/>
      <c r="AB325" s="43">
        <v>6.9194365706417154</v>
      </c>
      <c r="AC325" s="2">
        <v>4.7794001553910004</v>
      </c>
      <c r="AD325" s="2">
        <v>3.8131993114000187E-2</v>
      </c>
      <c r="AE325" s="2">
        <v>-0.203324</v>
      </c>
      <c r="AF325" s="2">
        <v>0</v>
      </c>
      <c r="AG325" s="2">
        <v>0</v>
      </c>
      <c r="AH325" s="2">
        <v>0</v>
      </c>
      <c r="AI325" s="2">
        <v>0</v>
      </c>
      <c r="AJ325" s="2">
        <v>7.5718999999999995E-2</v>
      </c>
      <c r="AK325" s="2">
        <v>1.4915207875555556</v>
      </c>
      <c r="AL325" s="2">
        <v>8.5342831792921403E-3</v>
      </c>
      <c r="AM325" s="2">
        <v>1.9980599326811899E-2</v>
      </c>
      <c r="AN325" s="2">
        <v>0.48620999999999998</v>
      </c>
      <c r="AO325" s="2">
        <v>0</v>
      </c>
      <c r="AP325" s="2">
        <v>0</v>
      </c>
      <c r="AQ325" s="2">
        <v>0</v>
      </c>
      <c r="AR325" s="53">
        <v>0</v>
      </c>
      <c r="AS325" s="2">
        <v>0</v>
      </c>
      <c r="AT325" s="2">
        <v>0</v>
      </c>
      <c r="AU325" s="44">
        <v>0</v>
      </c>
      <c r="AV325" s="38">
        <v>13.615609389208377</v>
      </c>
      <c r="AW325" s="194">
        <f t="shared" si="20"/>
        <v>13.615609389208377</v>
      </c>
      <c r="AX325" s="71">
        <f t="shared" si="23"/>
        <v>-0.57369551680753261</v>
      </c>
    </row>
    <row r="326" spans="1:50" x14ac:dyDescent="0.25">
      <c r="A326">
        <f t="shared" si="21"/>
        <v>1</v>
      </c>
      <c r="B326" s="1" t="s">
        <v>682</v>
      </c>
      <c r="C326" s="1" t="s">
        <v>683</v>
      </c>
      <c r="D326" s="1">
        <v>76.564391999999998</v>
      </c>
      <c r="E326" s="2">
        <v>172.84312410861</v>
      </c>
      <c r="F326" s="2">
        <v>0.8118417015129924</v>
      </c>
      <c r="G326" s="2">
        <v>-1.1845E-2</v>
      </c>
      <c r="H326" s="2">
        <v>0</v>
      </c>
      <c r="I326" s="2">
        <v>1.3781E-2</v>
      </c>
      <c r="J326" s="2">
        <v>3.7276999999999991E-2</v>
      </c>
      <c r="K326" s="2">
        <v>8.5470000000000008E-3</v>
      </c>
      <c r="L326" s="2">
        <v>7.8549999999999991E-3</v>
      </c>
      <c r="M326" s="2">
        <v>0</v>
      </c>
      <c r="N326" s="2">
        <v>2.2255490044444444</v>
      </c>
      <c r="O326" s="2">
        <v>0.25669720907100585</v>
      </c>
      <c r="P326" s="2">
        <v>0.17967161422939493</v>
      </c>
      <c r="Q326" s="2">
        <v>2.4853209999999999</v>
      </c>
      <c r="R326" s="2">
        <v>0</v>
      </c>
      <c r="S326" s="2">
        <v>0</v>
      </c>
      <c r="T326" s="2">
        <v>0</v>
      </c>
      <c r="U326" s="2">
        <v>0.28315299999999999</v>
      </c>
      <c r="V326" s="2">
        <v>21.234000000000002</v>
      </c>
      <c r="W326" s="2">
        <v>1.404031</v>
      </c>
      <c r="X326" s="2">
        <v>10.835815999999999</v>
      </c>
      <c r="Y326" s="3">
        <v>289.17921163786781</v>
      </c>
      <c r="Z326" s="227">
        <f t="shared" si="22"/>
        <v>257.10939563786781</v>
      </c>
      <c r="AA326" s="3"/>
      <c r="AB326" s="43">
        <v>76.798583865462291</v>
      </c>
      <c r="AC326" s="2">
        <v>147.83193208232302</v>
      </c>
      <c r="AD326" s="2">
        <v>1.1365783821170032</v>
      </c>
      <c r="AE326" s="2">
        <v>-1.1845E-2</v>
      </c>
      <c r="AF326" s="2">
        <v>0</v>
      </c>
      <c r="AG326" s="2">
        <v>1.3781E-2</v>
      </c>
      <c r="AH326" s="2">
        <v>2.4851333333333329E-2</v>
      </c>
      <c r="AI326" s="2">
        <v>0</v>
      </c>
      <c r="AJ326" s="2">
        <v>0.96738900000000005</v>
      </c>
      <c r="AK326" s="2">
        <v>3.1714473200000004</v>
      </c>
      <c r="AL326" s="2">
        <v>0.25153290096077846</v>
      </c>
      <c r="AM326" s="2">
        <v>7.538994177419589E-2</v>
      </c>
      <c r="AN326" s="2">
        <v>2.2114229999999999</v>
      </c>
      <c r="AO326" s="2">
        <v>0</v>
      </c>
      <c r="AP326" s="2">
        <v>0</v>
      </c>
      <c r="AQ326" s="2">
        <v>0.211198</v>
      </c>
      <c r="AR326" s="53">
        <v>21.036000000000001</v>
      </c>
      <c r="AS326" s="2">
        <v>1.404031</v>
      </c>
      <c r="AT326" s="2">
        <v>22.431999999999999</v>
      </c>
      <c r="AU326" s="44">
        <v>0</v>
      </c>
      <c r="AV326" s="38">
        <v>277.55429282597061</v>
      </c>
      <c r="AW326" s="194">
        <f t="shared" si="20"/>
        <v>234.08629282597062</v>
      </c>
      <c r="AX326" s="71">
        <f t="shared" si="23"/>
        <v>-23.023102811897189</v>
      </c>
    </row>
    <row r="327" spans="1:50" x14ac:dyDescent="0.25">
      <c r="A327">
        <f t="shared" si="21"/>
        <v>0</v>
      </c>
      <c r="B327" s="1" t="s">
        <v>684</v>
      </c>
      <c r="C327" s="1" t="s">
        <v>685</v>
      </c>
      <c r="D327" s="1">
        <v>563.99106076999999</v>
      </c>
      <c r="E327" s="2">
        <v>237.09061403582999</v>
      </c>
      <c r="F327" s="2">
        <v>1.0884027405849994</v>
      </c>
      <c r="G327" s="2">
        <v>0</v>
      </c>
      <c r="H327" s="2">
        <v>0</v>
      </c>
      <c r="I327" s="2">
        <v>0</v>
      </c>
      <c r="J327" s="2">
        <v>0.37509000000000003</v>
      </c>
      <c r="K327" s="2">
        <v>8.5470000000000008E-3</v>
      </c>
      <c r="L327" s="2">
        <v>0</v>
      </c>
      <c r="M327" s="2">
        <v>0.371221601140304</v>
      </c>
      <c r="N327" s="2">
        <v>3.8966226384444442</v>
      </c>
      <c r="O327" s="2">
        <v>0.34235824788901154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0.72146299999999997</v>
      </c>
      <c r="V327" s="2">
        <v>25.561</v>
      </c>
      <c r="W327" s="2">
        <v>6.8241690000000004</v>
      </c>
      <c r="X327" s="2">
        <v>29.600254</v>
      </c>
      <c r="Y327" s="3">
        <v>869.87080303388871</v>
      </c>
      <c r="Z327" s="227">
        <f t="shared" si="22"/>
        <v>814.70954903388872</v>
      </c>
      <c r="AA327" s="3"/>
      <c r="AB327" s="43">
        <v>567.60250693260014</v>
      </c>
      <c r="AC327" s="2">
        <v>214.285691473821</v>
      </c>
      <c r="AD327" s="2">
        <v>1.5237638368189932</v>
      </c>
      <c r="AE327" s="2">
        <v>0</v>
      </c>
      <c r="AF327" s="2">
        <v>0</v>
      </c>
      <c r="AG327" s="2">
        <v>0</v>
      </c>
      <c r="AH327" s="2">
        <v>0.25006000000000006</v>
      </c>
      <c r="AI327" s="2">
        <v>0.40256551377581473</v>
      </c>
      <c r="AJ327" s="2">
        <v>6.0999730000000003</v>
      </c>
      <c r="AK327" s="2">
        <v>4.8582332904444439</v>
      </c>
      <c r="AL327" s="2">
        <v>0.33547058641978456</v>
      </c>
      <c r="AM327" s="2">
        <v>0</v>
      </c>
      <c r="AN327" s="2">
        <v>0</v>
      </c>
      <c r="AO327" s="2">
        <v>0</v>
      </c>
      <c r="AP327" s="2">
        <v>0</v>
      </c>
      <c r="AQ327" s="2">
        <v>0.95895600000000003</v>
      </c>
      <c r="AR327" s="53">
        <v>28.977</v>
      </c>
      <c r="AS327" s="2">
        <v>6.8241690000000004</v>
      </c>
      <c r="AT327" s="2">
        <v>65.474999999999994</v>
      </c>
      <c r="AU327" s="44">
        <v>0</v>
      </c>
      <c r="AV327" s="38">
        <v>897.59338963387995</v>
      </c>
      <c r="AW327" s="194">
        <f t="shared" si="20"/>
        <v>803.14138963387995</v>
      </c>
      <c r="AX327" s="71">
        <f t="shared" si="23"/>
        <v>-11.568159400008767</v>
      </c>
    </row>
    <row r="328" spans="1:50" x14ac:dyDescent="0.25">
      <c r="A328">
        <f t="shared" si="21"/>
        <v>0</v>
      </c>
      <c r="B328" s="1" t="s">
        <v>686</v>
      </c>
      <c r="C328" s="1" t="s">
        <v>687</v>
      </c>
      <c r="D328" s="1">
        <v>7.1508890000000003</v>
      </c>
      <c r="E328" s="2">
        <v>2.9747611741119999</v>
      </c>
      <c r="F328" s="2">
        <v>1.4828088847000152E-2</v>
      </c>
      <c r="G328" s="2">
        <v>-2.6218999999999999E-2</v>
      </c>
      <c r="H328" s="2">
        <v>0</v>
      </c>
      <c r="I328" s="2">
        <v>0</v>
      </c>
      <c r="J328" s="2">
        <v>0</v>
      </c>
      <c r="K328" s="2">
        <v>8.5470000000000008E-3</v>
      </c>
      <c r="L328" s="2">
        <v>7.8549999999999991E-3</v>
      </c>
      <c r="M328" s="2">
        <v>0</v>
      </c>
      <c r="N328" s="2">
        <v>0.9182332373333334</v>
      </c>
      <c r="O328" s="2">
        <v>4.6641912300547841E-3</v>
      </c>
      <c r="P328" s="2">
        <v>6.1214255324802326E-2</v>
      </c>
      <c r="Q328" s="2">
        <v>0.30760500000000002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3">
        <v>11.422377946847192</v>
      </c>
      <c r="Z328" s="227">
        <f t="shared" si="22"/>
        <v>11.422377946847192</v>
      </c>
      <c r="AA328" s="3"/>
      <c r="AB328" s="43">
        <v>7.1979540011222198</v>
      </c>
      <c r="AC328" s="2">
        <v>2.5183691584950001</v>
      </c>
      <c r="AD328" s="2">
        <v>2.0759324386999942E-2</v>
      </c>
      <c r="AE328" s="2">
        <v>-2.6218999999999999E-2</v>
      </c>
      <c r="AF328" s="2">
        <v>0</v>
      </c>
      <c r="AG328" s="2">
        <v>0</v>
      </c>
      <c r="AH328" s="2">
        <v>0</v>
      </c>
      <c r="AI328" s="2">
        <v>0</v>
      </c>
      <c r="AJ328" s="2">
        <v>7.6102000000000003E-2</v>
      </c>
      <c r="AK328" s="2">
        <v>1.270866488888889</v>
      </c>
      <c r="AL328" s="2">
        <v>4.5703556925193499E-3</v>
      </c>
      <c r="AM328" s="2">
        <v>1.3926217556963787E-2</v>
      </c>
      <c r="AN328" s="2">
        <v>0.27069199999999999</v>
      </c>
      <c r="AO328" s="2">
        <v>0</v>
      </c>
      <c r="AP328" s="2">
        <v>0</v>
      </c>
      <c r="AQ328" s="2">
        <v>0</v>
      </c>
      <c r="AR328" s="53">
        <v>0</v>
      </c>
      <c r="AS328" s="2">
        <v>0</v>
      </c>
      <c r="AT328" s="2">
        <v>0</v>
      </c>
      <c r="AU328" s="44">
        <v>0</v>
      </c>
      <c r="AV328" s="38">
        <v>11.347020546142595</v>
      </c>
      <c r="AW328" s="194">
        <f t="shared" si="20"/>
        <v>11.347020546142595</v>
      </c>
      <c r="AX328" s="71">
        <f t="shared" si="23"/>
        <v>-7.5357400704596955E-2</v>
      </c>
    </row>
    <row r="329" spans="1:50" x14ac:dyDescent="0.25">
      <c r="A329">
        <f t="shared" si="21"/>
        <v>0</v>
      </c>
      <c r="B329" s="1" t="s">
        <v>688</v>
      </c>
      <c r="C329" s="1" t="s">
        <v>689</v>
      </c>
      <c r="D329" s="1">
        <v>76.086410000000001</v>
      </c>
      <c r="E329" s="2">
        <v>75.50380028163201</v>
      </c>
      <c r="F329" s="2">
        <v>0.34430284799699484</v>
      </c>
      <c r="G329" s="2">
        <v>0</v>
      </c>
      <c r="H329" s="2">
        <v>0</v>
      </c>
      <c r="I329" s="2">
        <v>0</v>
      </c>
      <c r="J329" s="2">
        <v>5.282400000000001E-2</v>
      </c>
      <c r="K329" s="2">
        <v>8.5470000000000008E-3</v>
      </c>
      <c r="L329" s="2">
        <v>7.8549999999999991E-3</v>
      </c>
      <c r="M329" s="2">
        <v>0</v>
      </c>
      <c r="N329" s="2">
        <v>2.5187737922222224</v>
      </c>
      <c r="O329" s="2">
        <v>0.10942576278213047</v>
      </c>
      <c r="P329" s="2">
        <v>0.10600927214193109</v>
      </c>
      <c r="Q329" s="2">
        <v>1.119769</v>
      </c>
      <c r="R329" s="2">
        <v>0.1</v>
      </c>
      <c r="S329" s="2">
        <v>0</v>
      </c>
      <c r="T329" s="2">
        <v>0</v>
      </c>
      <c r="U329" s="2">
        <v>0.13316</v>
      </c>
      <c r="V329" s="2">
        <v>8.6189999999999998</v>
      </c>
      <c r="W329" s="2">
        <v>1.017312</v>
      </c>
      <c r="X329" s="2">
        <v>5.2266570000000003</v>
      </c>
      <c r="Y329" s="3">
        <v>170.95384595677527</v>
      </c>
      <c r="Z329" s="227">
        <f t="shared" si="22"/>
        <v>157.10818895677528</v>
      </c>
      <c r="AA329" s="3"/>
      <c r="AB329" s="43">
        <v>76.481406955744745</v>
      </c>
      <c r="AC329" s="2">
        <v>66.848760484137998</v>
      </c>
      <c r="AD329" s="2">
        <v>0.48202398719699679</v>
      </c>
      <c r="AE329" s="2">
        <v>0</v>
      </c>
      <c r="AF329" s="2">
        <v>0</v>
      </c>
      <c r="AG329" s="2">
        <v>0</v>
      </c>
      <c r="AH329" s="2">
        <v>3.5216000000000004E-2</v>
      </c>
      <c r="AI329" s="2">
        <v>0</v>
      </c>
      <c r="AJ329" s="2">
        <v>0.86383799999999999</v>
      </c>
      <c r="AK329" s="2">
        <v>3.2518731033333337</v>
      </c>
      <c r="AL329" s="2">
        <v>0.10722430388723746</v>
      </c>
      <c r="AM329" s="2">
        <v>3.8252914569385801E-2</v>
      </c>
      <c r="AN329" s="2">
        <v>1.008896</v>
      </c>
      <c r="AO329" s="2">
        <v>0</v>
      </c>
      <c r="AP329" s="2">
        <v>0</v>
      </c>
      <c r="AQ329" s="2">
        <v>9.9321000000000007E-2</v>
      </c>
      <c r="AR329" s="53">
        <v>8.6189999999999998</v>
      </c>
      <c r="AS329" s="2">
        <v>1.017312</v>
      </c>
      <c r="AT329" s="2">
        <v>11.096</v>
      </c>
      <c r="AU329" s="44">
        <v>0</v>
      </c>
      <c r="AV329" s="38">
        <v>169.94912474886974</v>
      </c>
      <c r="AW329" s="194">
        <f t="shared" si="20"/>
        <v>150.23412474886973</v>
      </c>
      <c r="AX329" s="71">
        <f t="shared" si="23"/>
        <v>-6.8740642079055476</v>
      </c>
    </row>
    <row r="330" spans="1:50" x14ac:dyDescent="0.25">
      <c r="A330">
        <f t="shared" si="21"/>
        <v>0</v>
      </c>
      <c r="B330" s="1" t="s">
        <v>690</v>
      </c>
      <c r="C330" s="1" t="s">
        <v>691</v>
      </c>
      <c r="D330" s="1">
        <v>6.6895920000000002</v>
      </c>
      <c r="E330" s="2">
        <v>8.2485741295890005</v>
      </c>
      <c r="F330" s="2">
        <v>4.0562193051999436E-2</v>
      </c>
      <c r="G330" s="2">
        <v>-0.116089</v>
      </c>
      <c r="H330" s="2">
        <v>0</v>
      </c>
      <c r="I330" s="2">
        <v>0</v>
      </c>
      <c r="J330" s="2">
        <v>0</v>
      </c>
      <c r="K330" s="2">
        <v>8.5470000000000008E-3</v>
      </c>
      <c r="L330" s="2">
        <v>7.8549999999999991E-3</v>
      </c>
      <c r="M330" s="2">
        <v>0</v>
      </c>
      <c r="N330" s="2">
        <v>2.2686866862222224</v>
      </c>
      <c r="O330" s="2">
        <v>1.28650673936584E-2</v>
      </c>
      <c r="P330" s="2">
        <v>0.10032005774657292</v>
      </c>
      <c r="Q330" s="2">
        <v>0.92117800000000005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3">
        <v>18.18209113400345</v>
      </c>
      <c r="Z330" s="227">
        <f t="shared" si="22"/>
        <v>18.18209113400345</v>
      </c>
      <c r="AA330" s="3"/>
      <c r="AB330" s="43">
        <v>6.7580142011216271</v>
      </c>
      <c r="AC330" s="2">
        <v>6.9543310545969996</v>
      </c>
      <c r="AD330" s="2">
        <v>5.6787070272999812E-2</v>
      </c>
      <c r="AE330" s="2">
        <v>-0.116089</v>
      </c>
      <c r="AF330" s="2">
        <v>0</v>
      </c>
      <c r="AG330" s="2">
        <v>0</v>
      </c>
      <c r="AH330" s="2">
        <v>0</v>
      </c>
      <c r="AI330" s="2">
        <v>0</v>
      </c>
      <c r="AJ330" s="2">
        <v>7.9557000000000003E-2</v>
      </c>
      <c r="AK330" s="2">
        <v>2.8108385688888888</v>
      </c>
      <c r="AL330" s="2">
        <v>1.2606244276258189E-2</v>
      </c>
      <c r="AM330" s="2">
        <v>3.4806737002025287E-2</v>
      </c>
      <c r="AN330" s="2">
        <v>0.84167400000000003</v>
      </c>
      <c r="AO330" s="2">
        <v>0</v>
      </c>
      <c r="AP330" s="2">
        <v>0</v>
      </c>
      <c r="AQ330" s="2">
        <v>0</v>
      </c>
      <c r="AR330" s="53">
        <v>0</v>
      </c>
      <c r="AS330" s="2">
        <v>0</v>
      </c>
      <c r="AT330" s="2">
        <v>0</v>
      </c>
      <c r="AU330" s="44">
        <v>0</v>
      </c>
      <c r="AV330" s="38">
        <v>17.432525876158802</v>
      </c>
      <c r="AW330" s="194">
        <f t="shared" ref="AW330:AW393" si="24">+AV330-AT330-AR330</f>
        <v>17.432525876158802</v>
      </c>
      <c r="AX330" s="71">
        <f t="shared" si="23"/>
        <v>-0.74956525784464745</v>
      </c>
    </row>
    <row r="331" spans="1:50" x14ac:dyDescent="0.25">
      <c r="A331">
        <f t="shared" si="21"/>
        <v>0</v>
      </c>
      <c r="B331" s="1" t="s">
        <v>692</v>
      </c>
      <c r="C331" s="1" t="s">
        <v>693</v>
      </c>
      <c r="D331" s="1">
        <v>75.923305095000018</v>
      </c>
      <c r="E331" s="2">
        <v>66.269789365863005</v>
      </c>
      <c r="F331" s="2">
        <v>0.3052868244609982</v>
      </c>
      <c r="G331" s="2">
        <v>-0.225106</v>
      </c>
      <c r="H331" s="2">
        <v>0</v>
      </c>
      <c r="I331" s="2">
        <v>0</v>
      </c>
      <c r="J331" s="2">
        <v>3.2680000000000001E-2</v>
      </c>
      <c r="K331" s="2">
        <v>8.5470000000000008E-3</v>
      </c>
      <c r="L331" s="2">
        <v>7.8549999999999991E-3</v>
      </c>
      <c r="M331" s="2">
        <v>0</v>
      </c>
      <c r="N331" s="2">
        <v>5.0745243444444448</v>
      </c>
      <c r="O331" s="2">
        <v>9.7174914357586198E-2</v>
      </c>
      <c r="P331" s="2">
        <v>0.11210138957224619</v>
      </c>
      <c r="Q331" s="2">
        <v>1.243126</v>
      </c>
      <c r="R331" s="2">
        <v>0</v>
      </c>
      <c r="S331" s="2">
        <v>0</v>
      </c>
      <c r="T331" s="2">
        <v>0</v>
      </c>
      <c r="U331" s="2">
        <v>0.138933</v>
      </c>
      <c r="V331" s="2">
        <v>8.68</v>
      </c>
      <c r="W331" s="2">
        <v>0.91666000000000003</v>
      </c>
      <c r="X331" s="2">
        <v>5.4954010000000002</v>
      </c>
      <c r="Y331" s="3">
        <v>164.08027793369831</v>
      </c>
      <c r="Z331" s="227">
        <f t="shared" si="22"/>
        <v>149.90487693369832</v>
      </c>
      <c r="AA331" s="3"/>
      <c r="AB331" s="43">
        <v>76.809610669099399</v>
      </c>
      <c r="AC331" s="2">
        <v>57.533688275986002</v>
      </c>
      <c r="AD331" s="2">
        <v>0.42740155424600096</v>
      </c>
      <c r="AE331" s="2">
        <v>-0.225106</v>
      </c>
      <c r="AF331" s="2">
        <v>0</v>
      </c>
      <c r="AG331" s="2">
        <v>0</v>
      </c>
      <c r="AH331" s="2">
        <v>2.1786666666666666E-2</v>
      </c>
      <c r="AI331" s="2">
        <v>0</v>
      </c>
      <c r="AJ331" s="2">
        <v>0.860815</v>
      </c>
      <c r="AK331" s="2">
        <v>6.1025682933333334</v>
      </c>
      <c r="AL331" s="2">
        <v>9.5219921546625341E-2</v>
      </c>
      <c r="AM331" s="2">
        <v>4.1210906824927271E-2</v>
      </c>
      <c r="AN331" s="2">
        <v>1.108347</v>
      </c>
      <c r="AO331" s="2">
        <v>0</v>
      </c>
      <c r="AP331" s="2">
        <v>0</v>
      </c>
      <c r="AQ331" s="2">
        <v>0.103627</v>
      </c>
      <c r="AR331" s="53">
        <v>8.5579999999999998</v>
      </c>
      <c r="AS331" s="2">
        <v>0.91666000000000003</v>
      </c>
      <c r="AT331" s="2">
        <v>11.753</v>
      </c>
      <c r="AU331" s="44">
        <v>0</v>
      </c>
      <c r="AV331" s="38">
        <v>164.10682928770291</v>
      </c>
      <c r="AW331" s="194">
        <f t="shared" si="24"/>
        <v>143.79582928770293</v>
      </c>
      <c r="AX331" s="71">
        <f t="shared" si="23"/>
        <v>-6.1090476459953891</v>
      </c>
    </row>
    <row r="332" spans="1:50" x14ac:dyDescent="0.25">
      <c r="A332">
        <f t="shared" ref="A332:A394" si="25">IFERROR(VLOOKUP(C332,$C$401:$D$445,2,FALSE),0)</f>
        <v>1</v>
      </c>
      <c r="B332" s="1" t="s">
        <v>694</v>
      </c>
      <c r="C332" s="1" t="s">
        <v>695</v>
      </c>
      <c r="D332" s="1">
        <v>67.381696000000005</v>
      </c>
      <c r="E332" s="2">
        <v>112.551064342568</v>
      </c>
      <c r="F332" s="2">
        <v>0.53226376994800573</v>
      </c>
      <c r="G332" s="2">
        <v>-4.7660000000000003E-3</v>
      </c>
      <c r="H332" s="2">
        <v>0</v>
      </c>
      <c r="I332" s="2">
        <v>0</v>
      </c>
      <c r="J332" s="2">
        <v>3.2657000000000005E-2</v>
      </c>
      <c r="K332" s="2">
        <v>8.5470000000000008E-3</v>
      </c>
      <c r="L332" s="2">
        <v>7.8549999999999991E-3</v>
      </c>
      <c r="M332" s="2">
        <v>0</v>
      </c>
      <c r="N332" s="2">
        <v>3.0141399866666663</v>
      </c>
      <c r="O332" s="2">
        <v>0.16742413896904693</v>
      </c>
      <c r="P332" s="2">
        <v>0.14850972163205048</v>
      </c>
      <c r="Q332" s="2">
        <v>1.7759750000000001</v>
      </c>
      <c r="R332" s="2">
        <v>0</v>
      </c>
      <c r="S332" s="2">
        <v>0</v>
      </c>
      <c r="T332" s="2">
        <v>0</v>
      </c>
      <c r="U332" s="2">
        <v>0.208428</v>
      </c>
      <c r="V332" s="2">
        <v>12.6</v>
      </c>
      <c r="W332" s="2">
        <v>1.118546</v>
      </c>
      <c r="X332" s="2">
        <v>7.6476670000000002</v>
      </c>
      <c r="Y332" s="3">
        <v>207.19000695978377</v>
      </c>
      <c r="Z332" s="227">
        <f t="shared" si="22"/>
        <v>186.94233995978377</v>
      </c>
      <c r="AA332" s="3"/>
      <c r="AB332" s="43">
        <v>67.473965935030705</v>
      </c>
      <c r="AC332" s="2">
        <v>95.472990206441992</v>
      </c>
      <c r="AD332" s="2">
        <v>0.74516927792699639</v>
      </c>
      <c r="AE332" s="2">
        <v>-4.7660000000000003E-3</v>
      </c>
      <c r="AF332" s="2">
        <v>0</v>
      </c>
      <c r="AG332" s="2">
        <v>0</v>
      </c>
      <c r="AH332" s="2">
        <v>2.1771333333333334E-2</v>
      </c>
      <c r="AI332" s="2">
        <v>0</v>
      </c>
      <c r="AJ332" s="2">
        <v>0.80392600000000003</v>
      </c>
      <c r="AK332" s="2">
        <v>3.5135787577777773</v>
      </c>
      <c r="AL332" s="2">
        <v>0.16405585209964621</v>
      </c>
      <c r="AM332" s="2">
        <v>6.0383051169879777E-2</v>
      </c>
      <c r="AN332" s="2">
        <v>1.5471280000000001</v>
      </c>
      <c r="AO332" s="2">
        <v>0</v>
      </c>
      <c r="AP332" s="2">
        <v>0</v>
      </c>
      <c r="AQ332" s="2">
        <v>0.15546199999999999</v>
      </c>
      <c r="AR332" s="53">
        <v>13.462999999999999</v>
      </c>
      <c r="AS332" s="2">
        <v>1.118546</v>
      </c>
      <c r="AT332" s="2">
        <v>15.14</v>
      </c>
      <c r="AU332" s="44">
        <v>0</v>
      </c>
      <c r="AV332" s="38">
        <v>199.67521041378029</v>
      </c>
      <c r="AW332" s="194">
        <f t="shared" si="24"/>
        <v>171.07221041378031</v>
      </c>
      <c r="AX332" s="71">
        <f t="shared" si="23"/>
        <v>-15.870129546003454</v>
      </c>
    </row>
    <row r="333" spans="1:50" x14ac:dyDescent="0.25">
      <c r="A333">
        <f t="shared" si="25"/>
        <v>0</v>
      </c>
      <c r="B333" s="1" t="s">
        <v>696</v>
      </c>
      <c r="C333" s="1" t="s">
        <v>697</v>
      </c>
      <c r="D333" s="1">
        <v>3.17049</v>
      </c>
      <c r="E333" s="2">
        <v>4.4224766357560004</v>
      </c>
      <c r="F333" s="2">
        <v>2.2109110165999271E-2</v>
      </c>
      <c r="G333" s="2">
        <v>0</v>
      </c>
      <c r="H333" s="2">
        <v>0</v>
      </c>
      <c r="I333" s="2">
        <v>0</v>
      </c>
      <c r="J333" s="2">
        <v>0</v>
      </c>
      <c r="K333" s="2">
        <v>8.5470000000000008E-3</v>
      </c>
      <c r="L333" s="2">
        <v>7.8549999999999991E-3</v>
      </c>
      <c r="M333" s="2">
        <v>0</v>
      </c>
      <c r="N333" s="2">
        <v>0.52816272533333319</v>
      </c>
      <c r="O333" s="2">
        <v>6.9544442847908538E-3</v>
      </c>
      <c r="P333" s="2">
        <v>7.371391389117822E-2</v>
      </c>
      <c r="Q333" s="2">
        <v>0.42421399999999998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3">
        <v>8.6645228294313004</v>
      </c>
      <c r="Z333" s="227">
        <f t="shared" ref="Z333:Z394" si="26">+Y333-X333-V333</f>
        <v>8.6645228294313004</v>
      </c>
      <c r="AA333" s="3"/>
      <c r="AB333" s="43">
        <v>3.1814856258423432</v>
      </c>
      <c r="AC333" s="2">
        <v>3.7300281412760001</v>
      </c>
      <c r="AD333" s="2">
        <v>3.0952754232999868E-2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3.6686000000000003E-2</v>
      </c>
      <c r="AK333" s="2">
        <v>0.55299871466666661</v>
      </c>
      <c r="AL333" s="2">
        <v>6.8145327791221833E-3</v>
      </c>
      <c r="AM333" s="2">
        <v>2.0343500541123286E-2</v>
      </c>
      <c r="AN333" s="2">
        <v>0.40579500000000002</v>
      </c>
      <c r="AO333" s="2">
        <v>0</v>
      </c>
      <c r="AP333" s="2">
        <v>0</v>
      </c>
      <c r="AQ333" s="2">
        <v>0</v>
      </c>
      <c r="AR333" s="53">
        <v>0</v>
      </c>
      <c r="AS333" s="2">
        <v>0</v>
      </c>
      <c r="AT333" s="2">
        <v>0</v>
      </c>
      <c r="AU333" s="44">
        <v>0.1448890990094398</v>
      </c>
      <c r="AV333" s="38">
        <v>8.1099933683476966</v>
      </c>
      <c r="AW333" s="194">
        <f t="shared" si="24"/>
        <v>8.1099933683476966</v>
      </c>
      <c r="AX333" s="71">
        <f t="shared" ref="AX333:AX394" si="27">+AW333-Z333</f>
        <v>-0.55452946108360379</v>
      </c>
    </row>
    <row r="334" spans="1:50" x14ac:dyDescent="0.25">
      <c r="A334">
        <f t="shared" si="25"/>
        <v>0</v>
      </c>
      <c r="B334" s="1" t="s">
        <v>698</v>
      </c>
      <c r="C334" s="1" t="s">
        <v>699</v>
      </c>
      <c r="D334" s="1">
        <v>7.0077999999999996</v>
      </c>
      <c r="E334" s="2">
        <v>2.9206456501339999</v>
      </c>
      <c r="F334" s="2">
        <v>1.3795448608000298E-2</v>
      </c>
      <c r="G334" s="2">
        <v>-4.0537999999999998E-2</v>
      </c>
      <c r="H334" s="2">
        <v>0</v>
      </c>
      <c r="I334" s="2">
        <v>0</v>
      </c>
      <c r="J334" s="2">
        <v>0</v>
      </c>
      <c r="K334" s="2">
        <v>8.5470000000000008E-3</v>
      </c>
      <c r="L334" s="2">
        <v>7.8549999999999991E-3</v>
      </c>
      <c r="M334" s="2">
        <v>0</v>
      </c>
      <c r="N334" s="2">
        <v>1.2422610595555557</v>
      </c>
      <c r="O334" s="2">
        <v>4.4403695618240703E-3</v>
      </c>
      <c r="P334" s="2">
        <v>6.3815988878784438E-2</v>
      </c>
      <c r="Q334" s="2">
        <v>0.33204600000000001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3">
        <v>11.560668516738165</v>
      </c>
      <c r="Z334" s="227">
        <f t="shared" si="26"/>
        <v>11.560668516738165</v>
      </c>
      <c r="AA334" s="3"/>
      <c r="AB334" s="43">
        <v>7.0658986535944708</v>
      </c>
      <c r="AC334" s="2">
        <v>2.4991918458969997</v>
      </c>
      <c r="AD334" s="2">
        <v>1.9313628049999941E-2</v>
      </c>
      <c r="AE334" s="2">
        <v>-4.0537999999999998E-2</v>
      </c>
      <c r="AF334" s="2">
        <v>0</v>
      </c>
      <c r="AG334" s="2">
        <v>0</v>
      </c>
      <c r="AH334" s="2">
        <v>0</v>
      </c>
      <c r="AI334" s="2">
        <v>0</v>
      </c>
      <c r="AJ334" s="2">
        <v>7.6268000000000002E-2</v>
      </c>
      <c r="AK334" s="2">
        <v>1.5683889226666667</v>
      </c>
      <c r="AL334" s="2">
        <v>4.3510369328347469E-3</v>
      </c>
      <c r="AM334" s="2">
        <v>1.5272701899397856E-2</v>
      </c>
      <c r="AN334" s="2">
        <v>0.30973899999999999</v>
      </c>
      <c r="AO334" s="2">
        <v>0</v>
      </c>
      <c r="AP334" s="2">
        <v>0</v>
      </c>
      <c r="AQ334" s="2">
        <v>0</v>
      </c>
      <c r="AR334" s="53">
        <v>0</v>
      </c>
      <c r="AS334" s="2">
        <v>0</v>
      </c>
      <c r="AT334" s="2">
        <v>0</v>
      </c>
      <c r="AU334" s="44">
        <v>0</v>
      </c>
      <c r="AV334" s="38">
        <v>11.517885789040372</v>
      </c>
      <c r="AW334" s="194">
        <f t="shared" si="24"/>
        <v>11.517885789040372</v>
      </c>
      <c r="AX334" s="71">
        <f t="shared" si="27"/>
        <v>-4.2782727697792566E-2</v>
      </c>
    </row>
    <row r="335" spans="1:50" x14ac:dyDescent="0.25">
      <c r="A335">
        <f t="shared" si="25"/>
        <v>0</v>
      </c>
      <c r="B335" s="1" t="s">
        <v>700</v>
      </c>
      <c r="C335" s="1" t="s">
        <v>701</v>
      </c>
      <c r="D335" s="1">
        <v>5.2352622999999996</v>
      </c>
      <c r="E335" s="2">
        <v>5.1788628745060006</v>
      </c>
      <c r="F335" s="2">
        <v>2.5603662184000016E-2</v>
      </c>
      <c r="G335" s="2">
        <v>-5.0439999999999999E-2</v>
      </c>
      <c r="H335" s="2">
        <v>0</v>
      </c>
      <c r="I335" s="2">
        <v>0</v>
      </c>
      <c r="J335" s="2">
        <v>0</v>
      </c>
      <c r="K335" s="2">
        <v>8.5470000000000008E-3</v>
      </c>
      <c r="L335" s="2">
        <v>7.8549999999999991E-3</v>
      </c>
      <c r="M335" s="2">
        <v>0</v>
      </c>
      <c r="N335" s="2">
        <v>2.3028510035555558</v>
      </c>
      <c r="O335" s="2">
        <v>8.130834326430662E-3</v>
      </c>
      <c r="P335" s="2">
        <v>7.8865644828486223E-2</v>
      </c>
      <c r="Q335" s="2">
        <v>0.63038400000000006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3">
        <v>13.425922319400474</v>
      </c>
      <c r="Z335" s="227">
        <f t="shared" si="26"/>
        <v>13.425922319400474</v>
      </c>
      <c r="AA335" s="3"/>
      <c r="AB335" s="43">
        <v>5.328090580794612</v>
      </c>
      <c r="AC335" s="2">
        <v>4.3743669363209996</v>
      </c>
      <c r="AD335" s="2">
        <v>3.5845127057000062E-2</v>
      </c>
      <c r="AE335" s="2">
        <v>-5.0439999999999999E-2</v>
      </c>
      <c r="AF335" s="2">
        <v>0</v>
      </c>
      <c r="AG335" s="2">
        <v>0</v>
      </c>
      <c r="AH335" s="2">
        <v>0</v>
      </c>
      <c r="AI335" s="2">
        <v>0</v>
      </c>
      <c r="AJ335" s="2">
        <v>6.2400999999999998E-2</v>
      </c>
      <c r="AK335" s="2">
        <v>3.1786553911111111</v>
      </c>
      <c r="AL335" s="2">
        <v>7.9672558683443265E-3</v>
      </c>
      <c r="AM335" s="2">
        <v>2.3119374878144916E-2</v>
      </c>
      <c r="AN335" s="2">
        <v>0.565052</v>
      </c>
      <c r="AO335" s="2">
        <v>0</v>
      </c>
      <c r="AP335" s="2">
        <v>0</v>
      </c>
      <c r="AQ335" s="2">
        <v>0</v>
      </c>
      <c r="AR335" s="53">
        <v>0</v>
      </c>
      <c r="AS335" s="2">
        <v>0</v>
      </c>
      <c r="AT335" s="2">
        <v>0</v>
      </c>
      <c r="AU335" s="44">
        <v>0</v>
      </c>
      <c r="AV335" s="38">
        <v>13.525057666030211</v>
      </c>
      <c r="AW335" s="194">
        <f t="shared" si="24"/>
        <v>13.525057666030211</v>
      </c>
      <c r="AX335" s="71">
        <f t="shared" si="27"/>
        <v>9.9135346629736887E-2</v>
      </c>
    </row>
    <row r="336" spans="1:50" x14ac:dyDescent="0.25">
      <c r="A336">
        <f t="shared" si="25"/>
        <v>0</v>
      </c>
      <c r="B336" s="1" t="s">
        <v>702</v>
      </c>
      <c r="C336" s="1" t="s">
        <v>703</v>
      </c>
      <c r="D336" s="1">
        <v>6.6897729999999997</v>
      </c>
      <c r="E336" s="2">
        <v>6.569019375151</v>
      </c>
      <c r="F336" s="2">
        <v>3.2086203460000455E-2</v>
      </c>
      <c r="G336" s="2">
        <v>-0.26082699999999998</v>
      </c>
      <c r="H336" s="2">
        <v>0</v>
      </c>
      <c r="I336" s="2">
        <v>0</v>
      </c>
      <c r="J336" s="2">
        <v>0</v>
      </c>
      <c r="K336" s="2">
        <v>8.5470000000000008E-3</v>
      </c>
      <c r="L336" s="2">
        <v>7.8549999999999991E-3</v>
      </c>
      <c r="M336" s="2">
        <v>0</v>
      </c>
      <c r="N336" s="2">
        <v>2.0803575324444443</v>
      </c>
      <c r="O336" s="2">
        <v>1.0198399954873937E-2</v>
      </c>
      <c r="P336" s="2">
        <v>8.1244646344308585E-2</v>
      </c>
      <c r="Q336" s="2">
        <v>0.725603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3">
        <v>15.943857157354623</v>
      </c>
      <c r="Z336" s="227">
        <f t="shared" si="26"/>
        <v>15.943857157354623</v>
      </c>
      <c r="AA336" s="3"/>
      <c r="AB336" s="43">
        <v>6.7410538262451372</v>
      </c>
      <c r="AC336" s="2">
        <v>5.5576954982439997</v>
      </c>
      <c r="AD336" s="2">
        <v>4.4920684843999796E-2</v>
      </c>
      <c r="AE336" s="2">
        <v>-0.26082699999999998</v>
      </c>
      <c r="AF336" s="2">
        <v>0</v>
      </c>
      <c r="AG336" s="2">
        <v>0</v>
      </c>
      <c r="AH336" s="2">
        <v>0</v>
      </c>
      <c r="AI336" s="2">
        <v>0</v>
      </c>
      <c r="AJ336" s="2">
        <v>7.6723E-2</v>
      </c>
      <c r="AK336" s="2">
        <v>3.1114931004444446</v>
      </c>
      <c r="AL336" s="2">
        <v>9.9932256181957026E-3</v>
      </c>
      <c r="AM336" s="2">
        <v>2.3768311619416397E-2</v>
      </c>
      <c r="AN336" s="2">
        <v>0.63853099999999996</v>
      </c>
      <c r="AO336" s="2">
        <v>0</v>
      </c>
      <c r="AP336" s="2">
        <v>0</v>
      </c>
      <c r="AQ336" s="2">
        <v>0</v>
      </c>
      <c r="AR336" s="53">
        <v>0</v>
      </c>
      <c r="AS336" s="2">
        <v>0</v>
      </c>
      <c r="AT336" s="2">
        <v>0</v>
      </c>
      <c r="AU336" s="44">
        <v>0</v>
      </c>
      <c r="AV336" s="38">
        <v>15.943351647015193</v>
      </c>
      <c r="AW336" s="194">
        <f t="shared" si="24"/>
        <v>15.943351647015193</v>
      </c>
      <c r="AX336" s="71">
        <f t="shared" si="27"/>
        <v>-5.0551033942980439E-4</v>
      </c>
    </row>
    <row r="337" spans="1:50" x14ac:dyDescent="0.25">
      <c r="A337">
        <f t="shared" si="25"/>
        <v>0</v>
      </c>
      <c r="B337" s="1" t="s">
        <v>704</v>
      </c>
      <c r="C337" s="1" t="s">
        <v>705</v>
      </c>
      <c r="D337" s="1">
        <v>50.841358</v>
      </c>
      <c r="E337" s="2">
        <v>77.760487520639003</v>
      </c>
      <c r="F337" s="2">
        <v>0.36626669305700066</v>
      </c>
      <c r="G337" s="2">
        <v>-0.51637100000000002</v>
      </c>
      <c r="H337" s="2">
        <v>0</v>
      </c>
      <c r="I337" s="2">
        <v>0</v>
      </c>
      <c r="J337" s="2">
        <v>2.5276000000000007E-2</v>
      </c>
      <c r="K337" s="2">
        <v>8.5470000000000008E-3</v>
      </c>
      <c r="L337" s="2">
        <v>7.8549999999999991E-3</v>
      </c>
      <c r="M337" s="2">
        <v>0</v>
      </c>
      <c r="N337" s="2">
        <v>3.4369257144444445</v>
      </c>
      <c r="O337" s="2">
        <v>0.11520958062617276</v>
      </c>
      <c r="P337" s="2">
        <v>0.11926780163280637</v>
      </c>
      <c r="Q337" s="2">
        <v>1.2969349999999999</v>
      </c>
      <c r="R337" s="2">
        <v>0</v>
      </c>
      <c r="S337" s="2">
        <v>0</v>
      </c>
      <c r="T337" s="2">
        <v>0</v>
      </c>
      <c r="U337" s="2">
        <v>0.139843</v>
      </c>
      <c r="V337" s="2">
        <v>10.913</v>
      </c>
      <c r="W337" s="2">
        <v>0.73848199999999997</v>
      </c>
      <c r="X337" s="2">
        <v>5.1914999999999996</v>
      </c>
      <c r="Y337" s="3">
        <v>150.44458231039948</v>
      </c>
      <c r="Z337" s="227">
        <f t="shared" si="26"/>
        <v>134.34008231039948</v>
      </c>
      <c r="AA337" s="3"/>
      <c r="AB337" s="43">
        <v>51.348039455173968</v>
      </c>
      <c r="AC337" s="2">
        <v>66.605910691383997</v>
      </c>
      <c r="AD337" s="2">
        <v>0.51277337028099601</v>
      </c>
      <c r="AE337" s="2">
        <v>-0.51637100000000002</v>
      </c>
      <c r="AF337" s="2">
        <v>0</v>
      </c>
      <c r="AG337" s="2">
        <v>0</v>
      </c>
      <c r="AH337" s="2">
        <v>1.6850666666666674E-2</v>
      </c>
      <c r="AI337" s="2">
        <v>0</v>
      </c>
      <c r="AJ337" s="2">
        <v>0.61190199999999995</v>
      </c>
      <c r="AK337" s="2">
        <v>4.6523739655555563</v>
      </c>
      <c r="AL337" s="2">
        <v>0.11289176122425218</v>
      </c>
      <c r="AM337" s="2">
        <v>4.4980962697246225E-2</v>
      </c>
      <c r="AN337" s="2">
        <v>1.168293</v>
      </c>
      <c r="AO337" s="2">
        <v>0</v>
      </c>
      <c r="AP337" s="2">
        <v>0</v>
      </c>
      <c r="AQ337" s="2">
        <v>0.104306</v>
      </c>
      <c r="AR337" s="53">
        <v>10.913</v>
      </c>
      <c r="AS337" s="2">
        <v>0.73848199999999997</v>
      </c>
      <c r="AT337" s="2">
        <v>10.41</v>
      </c>
      <c r="AU337" s="44">
        <v>0</v>
      </c>
      <c r="AV337" s="38">
        <v>146.72343287298267</v>
      </c>
      <c r="AW337" s="194">
        <f t="shared" si="24"/>
        <v>125.40043287298268</v>
      </c>
      <c r="AX337" s="71">
        <f t="shared" si="27"/>
        <v>-8.9396494374168043</v>
      </c>
    </row>
    <row r="338" spans="1:50" x14ac:dyDescent="0.25">
      <c r="A338">
        <f t="shared" si="25"/>
        <v>0</v>
      </c>
      <c r="B338" s="1" t="s">
        <v>706</v>
      </c>
      <c r="C338" s="1" t="s">
        <v>707</v>
      </c>
      <c r="D338" s="1">
        <v>6.4180900000000003</v>
      </c>
      <c r="E338" s="2">
        <v>9.6867669783460002</v>
      </c>
      <c r="F338" s="2">
        <v>4.7828965746000408E-2</v>
      </c>
      <c r="G338" s="2">
        <v>-0.26891399999999999</v>
      </c>
      <c r="H338" s="2">
        <v>0</v>
      </c>
      <c r="I338" s="2">
        <v>0</v>
      </c>
      <c r="J338" s="2">
        <v>0</v>
      </c>
      <c r="K338" s="2">
        <v>8.5470000000000008E-3</v>
      </c>
      <c r="L338" s="2">
        <v>7.8549999999999991E-3</v>
      </c>
      <c r="M338" s="2">
        <v>0</v>
      </c>
      <c r="N338" s="2">
        <v>1.3948044524444445</v>
      </c>
      <c r="O338" s="2">
        <v>1.5148442238100525E-2</v>
      </c>
      <c r="P338" s="2">
        <v>0.10823904479426949</v>
      </c>
      <c r="Q338" s="2">
        <v>1.137726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3">
        <v>18.556091883568815</v>
      </c>
      <c r="Z338" s="227">
        <f t="shared" si="26"/>
        <v>18.556091883568815</v>
      </c>
      <c r="AA338" s="3"/>
      <c r="AB338" s="43">
        <v>6.4463977450749956</v>
      </c>
      <c r="AC338" s="2">
        <v>8.1527882287990003</v>
      </c>
      <c r="AD338" s="2">
        <v>6.6960552045000718E-2</v>
      </c>
      <c r="AE338" s="2">
        <v>-0.26891399999999999</v>
      </c>
      <c r="AF338" s="2">
        <v>0</v>
      </c>
      <c r="AG338" s="2">
        <v>0</v>
      </c>
      <c r="AH338" s="2">
        <v>0</v>
      </c>
      <c r="AI338" s="2">
        <v>0</v>
      </c>
      <c r="AJ338" s="2">
        <v>7.7085000000000001E-2</v>
      </c>
      <c r="AK338" s="2">
        <v>1.7792792524444445</v>
      </c>
      <c r="AL338" s="2">
        <v>1.4843681530375442E-2</v>
      </c>
      <c r="AM338" s="2">
        <v>3.797677597571128E-2</v>
      </c>
      <c r="AN338" s="2">
        <v>1.008559</v>
      </c>
      <c r="AO338" s="2">
        <v>0</v>
      </c>
      <c r="AP338" s="2">
        <v>0</v>
      </c>
      <c r="AQ338" s="2">
        <v>0</v>
      </c>
      <c r="AR338" s="53">
        <v>0</v>
      </c>
      <c r="AS338" s="2">
        <v>0</v>
      </c>
      <c r="AT338" s="2">
        <v>0</v>
      </c>
      <c r="AU338" s="44">
        <v>5.3525767150880199E-2</v>
      </c>
      <c r="AV338" s="38">
        <v>17.36850200302041</v>
      </c>
      <c r="AW338" s="194">
        <f t="shared" si="24"/>
        <v>17.36850200302041</v>
      </c>
      <c r="AX338" s="71">
        <f t="shared" si="27"/>
        <v>-1.1875898805484049</v>
      </c>
    </row>
    <row r="339" spans="1:50" x14ac:dyDescent="0.25">
      <c r="A339">
        <f t="shared" si="25"/>
        <v>0</v>
      </c>
      <c r="B339" s="1" t="s">
        <v>708</v>
      </c>
      <c r="C339" s="1" t="s">
        <v>709</v>
      </c>
      <c r="D339" s="1">
        <v>5.8700010000000002</v>
      </c>
      <c r="E339" s="2">
        <v>4.5653310167020003</v>
      </c>
      <c r="F339" s="2">
        <v>2.2513520612000487E-2</v>
      </c>
      <c r="G339" s="2">
        <v>-8.3052000000000001E-2</v>
      </c>
      <c r="H339" s="2">
        <v>0</v>
      </c>
      <c r="I339" s="2">
        <v>0</v>
      </c>
      <c r="J339" s="2">
        <v>0</v>
      </c>
      <c r="K339" s="2">
        <v>8.5470000000000008E-3</v>
      </c>
      <c r="L339" s="2">
        <v>7.8549999999999991E-3</v>
      </c>
      <c r="M339" s="2">
        <v>0</v>
      </c>
      <c r="N339" s="2">
        <v>2.7231928640000005</v>
      </c>
      <c r="O339" s="2">
        <v>7.0816520237753896E-3</v>
      </c>
      <c r="P339" s="2">
        <v>7.0402672728810026E-2</v>
      </c>
      <c r="Q339" s="2">
        <v>0.52274299999999996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3">
        <v>13.714615726066583</v>
      </c>
      <c r="Z339" s="227">
        <f t="shared" si="26"/>
        <v>13.714615726066583</v>
      </c>
      <c r="AA339" s="3"/>
      <c r="AB339" s="43">
        <v>5.9362281973328779</v>
      </c>
      <c r="AC339" s="2">
        <v>3.8576603764089996</v>
      </c>
      <c r="AD339" s="2">
        <v>3.1518928857000077E-2</v>
      </c>
      <c r="AE339" s="2">
        <v>-8.3052000000000001E-2</v>
      </c>
      <c r="AF339" s="2">
        <v>0</v>
      </c>
      <c r="AG339" s="2">
        <v>0</v>
      </c>
      <c r="AH339" s="2">
        <v>0</v>
      </c>
      <c r="AI339" s="2">
        <v>0</v>
      </c>
      <c r="AJ339" s="2">
        <v>6.4438999999999996E-2</v>
      </c>
      <c r="AK339" s="2">
        <v>3.5722366204444449</v>
      </c>
      <c r="AL339" s="2">
        <v>6.9391813163121258E-3</v>
      </c>
      <c r="AM339" s="2">
        <v>1.8573748360974116E-2</v>
      </c>
      <c r="AN339" s="2">
        <v>0.46001399999999998</v>
      </c>
      <c r="AO339" s="2">
        <v>0</v>
      </c>
      <c r="AP339" s="2">
        <v>0</v>
      </c>
      <c r="AQ339" s="2">
        <v>0</v>
      </c>
      <c r="AR339" s="53">
        <v>0</v>
      </c>
      <c r="AS339" s="2">
        <v>0</v>
      </c>
      <c r="AT339" s="2">
        <v>0</v>
      </c>
      <c r="AU339" s="44">
        <v>0</v>
      </c>
      <c r="AV339" s="38">
        <v>13.864558052720609</v>
      </c>
      <c r="AW339" s="194">
        <f t="shared" si="24"/>
        <v>13.864558052720609</v>
      </c>
      <c r="AX339" s="71">
        <f t="shared" si="27"/>
        <v>0.14994232665402585</v>
      </c>
    </row>
    <row r="340" spans="1:50" x14ac:dyDescent="0.25">
      <c r="A340">
        <f t="shared" si="25"/>
        <v>0</v>
      </c>
      <c r="B340" s="1" t="s">
        <v>710</v>
      </c>
      <c r="C340" s="1" t="s">
        <v>711</v>
      </c>
      <c r="D340" s="1">
        <v>3.0093529999999999</v>
      </c>
      <c r="E340" s="2">
        <v>3.5499492166709996</v>
      </c>
      <c r="F340" s="2">
        <v>1.7454984584000428E-2</v>
      </c>
      <c r="G340" s="2">
        <v>-0.12217500000000001</v>
      </c>
      <c r="H340" s="2">
        <v>0</v>
      </c>
      <c r="I340" s="2">
        <v>0</v>
      </c>
      <c r="J340" s="2">
        <v>0</v>
      </c>
      <c r="K340" s="2">
        <v>8.5470000000000008E-3</v>
      </c>
      <c r="L340" s="2">
        <v>7.8549999999999991E-3</v>
      </c>
      <c r="M340" s="2">
        <v>0</v>
      </c>
      <c r="N340" s="2">
        <v>1.8702402071111111</v>
      </c>
      <c r="O340" s="2">
        <v>5.5342089143790383E-3</v>
      </c>
      <c r="P340" s="2">
        <v>6.5765985959677351E-2</v>
      </c>
      <c r="Q340" s="2">
        <v>0.37886900000000001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3">
        <v>8.7913936032401665</v>
      </c>
      <c r="Z340" s="227">
        <f t="shared" si="26"/>
        <v>8.7913936032401665</v>
      </c>
      <c r="AA340" s="3"/>
      <c r="AB340" s="43">
        <v>3.0429432450478884</v>
      </c>
      <c r="AC340" s="2">
        <v>2.9946594587790001</v>
      </c>
      <c r="AD340" s="2">
        <v>2.4436978417000033E-2</v>
      </c>
      <c r="AE340" s="2">
        <v>-0.12217500000000001</v>
      </c>
      <c r="AF340" s="2">
        <v>0</v>
      </c>
      <c r="AG340" s="2">
        <v>0</v>
      </c>
      <c r="AH340" s="2">
        <v>0</v>
      </c>
      <c r="AI340" s="2">
        <v>0</v>
      </c>
      <c r="AJ340" s="2">
        <v>3.3242000000000001E-2</v>
      </c>
      <c r="AK340" s="2">
        <v>2.7417307848888886</v>
      </c>
      <c r="AL340" s="2">
        <v>5.4228701114226157E-3</v>
      </c>
      <c r="AM340" s="2">
        <v>1.6084256492021009E-2</v>
      </c>
      <c r="AN340" s="2">
        <v>0.33340500000000001</v>
      </c>
      <c r="AO340" s="2">
        <v>0</v>
      </c>
      <c r="AP340" s="2">
        <v>0</v>
      </c>
      <c r="AQ340" s="2">
        <v>0</v>
      </c>
      <c r="AR340" s="53">
        <v>0</v>
      </c>
      <c r="AS340" s="2">
        <v>0</v>
      </c>
      <c r="AT340" s="2">
        <v>0</v>
      </c>
      <c r="AU340" s="44">
        <v>0</v>
      </c>
      <c r="AV340" s="38">
        <v>9.0697495937362227</v>
      </c>
      <c r="AW340" s="194">
        <f t="shared" si="24"/>
        <v>9.0697495937362227</v>
      </c>
      <c r="AX340" s="71">
        <f t="shared" si="27"/>
        <v>0.27835599049605619</v>
      </c>
    </row>
    <row r="341" spans="1:50" x14ac:dyDescent="0.25">
      <c r="A341">
        <f t="shared" si="25"/>
        <v>0</v>
      </c>
      <c r="B341" s="1" t="s">
        <v>712</v>
      </c>
      <c r="C341" s="1" t="s">
        <v>713</v>
      </c>
      <c r="D341" s="1">
        <v>8.2270000000000003</v>
      </c>
      <c r="E341" s="2">
        <v>9.7358075347179991</v>
      </c>
      <c r="F341" s="2">
        <v>4.7781035393999888E-2</v>
      </c>
      <c r="G341" s="2">
        <v>-0.16097600000000001</v>
      </c>
      <c r="H341" s="2">
        <v>0</v>
      </c>
      <c r="I341" s="2">
        <v>0</v>
      </c>
      <c r="J341" s="2">
        <v>0</v>
      </c>
      <c r="K341" s="2">
        <v>8.5470000000000008E-3</v>
      </c>
      <c r="L341" s="2">
        <v>7.8549999999999991E-3</v>
      </c>
      <c r="M341" s="2">
        <v>0</v>
      </c>
      <c r="N341" s="2">
        <v>2.0095999555555553</v>
      </c>
      <c r="O341" s="2">
        <v>1.5159822805726642E-2</v>
      </c>
      <c r="P341" s="2">
        <v>0.11950925553458745</v>
      </c>
      <c r="Q341" s="2">
        <v>1.3604350000000001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3">
        <v>21.370718604007866</v>
      </c>
      <c r="Z341" s="227">
        <f t="shared" si="26"/>
        <v>21.370718604007866</v>
      </c>
      <c r="AA341" s="3"/>
      <c r="AB341" s="43">
        <v>8.3167422942480957</v>
      </c>
      <c r="AC341" s="2">
        <v>8.2166096664729995</v>
      </c>
      <c r="AD341" s="2">
        <v>6.6893449551999565E-2</v>
      </c>
      <c r="AE341" s="2">
        <v>-0.16097600000000001</v>
      </c>
      <c r="AF341" s="2">
        <v>0</v>
      </c>
      <c r="AG341" s="2">
        <v>0</v>
      </c>
      <c r="AH341" s="2">
        <v>0</v>
      </c>
      <c r="AI341" s="2">
        <v>0</v>
      </c>
      <c r="AJ341" s="2">
        <v>0.104097</v>
      </c>
      <c r="AK341" s="2">
        <v>2.4341802577777774</v>
      </c>
      <c r="AL341" s="2">
        <v>1.4854833140476455E-2</v>
      </c>
      <c r="AM341" s="2">
        <v>4.4975748331017966E-2</v>
      </c>
      <c r="AN341" s="2">
        <v>1.1971830000000001</v>
      </c>
      <c r="AO341" s="2">
        <v>0</v>
      </c>
      <c r="AP341" s="2">
        <v>0</v>
      </c>
      <c r="AQ341" s="2">
        <v>0</v>
      </c>
      <c r="AR341" s="53">
        <v>0</v>
      </c>
      <c r="AS341" s="2">
        <v>0</v>
      </c>
      <c r="AT341" s="2">
        <v>0</v>
      </c>
      <c r="AU341" s="44">
        <v>0</v>
      </c>
      <c r="AV341" s="38">
        <v>20.234560249522364</v>
      </c>
      <c r="AW341" s="194">
        <f t="shared" si="24"/>
        <v>20.234560249522364</v>
      </c>
      <c r="AX341" s="71">
        <f t="shared" si="27"/>
        <v>-1.1361583544855023</v>
      </c>
    </row>
    <row r="342" spans="1:50" x14ac:dyDescent="0.25">
      <c r="A342">
        <f t="shared" si="25"/>
        <v>0</v>
      </c>
      <c r="B342" s="1" t="s">
        <v>714</v>
      </c>
      <c r="C342" s="1" t="s">
        <v>715</v>
      </c>
      <c r="D342" s="1">
        <v>5.6102829999999999</v>
      </c>
      <c r="E342" s="2">
        <v>3.8944831101439998</v>
      </c>
      <c r="F342" s="2">
        <v>1.88595777230002E-2</v>
      </c>
      <c r="G342" s="2">
        <v>-0.11747100000000001</v>
      </c>
      <c r="H342" s="2">
        <v>0</v>
      </c>
      <c r="I342" s="2">
        <v>0</v>
      </c>
      <c r="J342" s="2">
        <v>0</v>
      </c>
      <c r="K342" s="2">
        <v>8.5470000000000008E-3</v>
      </c>
      <c r="L342" s="2">
        <v>7.8549999999999991E-3</v>
      </c>
      <c r="M342" s="2">
        <v>0</v>
      </c>
      <c r="N342" s="2">
        <v>0.90172418844444457</v>
      </c>
      <c r="O342" s="2">
        <v>6.0149234276666947E-3</v>
      </c>
      <c r="P342" s="2">
        <v>6.7711909617339638E-2</v>
      </c>
      <c r="Q342" s="2">
        <v>0.41680800000000001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3">
        <v>10.81481570935645</v>
      </c>
      <c r="Z342" s="227">
        <f t="shared" si="26"/>
        <v>10.81481570935645</v>
      </c>
      <c r="AA342" s="3"/>
      <c r="AB342" s="43">
        <v>5.6487341342774142</v>
      </c>
      <c r="AC342" s="2">
        <v>3.3030401899729998</v>
      </c>
      <c r="AD342" s="2">
        <v>2.640340881199995E-2</v>
      </c>
      <c r="AE342" s="2">
        <v>-0.11747100000000001</v>
      </c>
      <c r="AF342" s="2">
        <v>0</v>
      </c>
      <c r="AG342" s="2">
        <v>0</v>
      </c>
      <c r="AH342" s="2">
        <v>0</v>
      </c>
      <c r="AI342" s="2">
        <v>0</v>
      </c>
      <c r="AJ342" s="2">
        <v>6.1566000000000003E-2</v>
      </c>
      <c r="AK342" s="2">
        <v>1.4742142382222223</v>
      </c>
      <c r="AL342" s="2">
        <v>5.8939134721930336E-3</v>
      </c>
      <c r="AM342" s="2">
        <v>1.7365159844823095E-2</v>
      </c>
      <c r="AN342" s="2">
        <v>0.37318400000000002</v>
      </c>
      <c r="AO342" s="2">
        <v>0</v>
      </c>
      <c r="AP342" s="2">
        <v>0</v>
      </c>
      <c r="AQ342" s="2">
        <v>0</v>
      </c>
      <c r="AR342" s="53">
        <v>0</v>
      </c>
      <c r="AS342" s="2">
        <v>0</v>
      </c>
      <c r="AT342" s="2">
        <v>0</v>
      </c>
      <c r="AU342" s="44">
        <v>0</v>
      </c>
      <c r="AV342" s="38">
        <v>10.792930044601651</v>
      </c>
      <c r="AW342" s="194">
        <f t="shared" si="24"/>
        <v>10.792930044601651</v>
      </c>
      <c r="AX342" s="71">
        <f t="shared" si="27"/>
        <v>-2.1885664754799805E-2</v>
      </c>
    </row>
    <row r="343" spans="1:50" x14ac:dyDescent="0.25">
      <c r="A343">
        <f t="shared" si="25"/>
        <v>0</v>
      </c>
      <c r="B343" s="1" t="s">
        <v>716</v>
      </c>
      <c r="C343" s="56" t="s">
        <v>717</v>
      </c>
      <c r="D343" s="1">
        <v>52.232779999999998</v>
      </c>
      <c r="E343" s="2">
        <v>66.476277728360003</v>
      </c>
      <c r="F343" s="2">
        <v>0.31395207325600089</v>
      </c>
      <c r="G343" s="2">
        <v>0</v>
      </c>
      <c r="H343" s="2">
        <v>0</v>
      </c>
      <c r="I343" s="2">
        <v>1.4943E-2</v>
      </c>
      <c r="J343" s="2">
        <v>6.7507000000000011E-2</v>
      </c>
      <c r="K343" s="2">
        <v>8.5470000000000008E-3</v>
      </c>
      <c r="L343" s="2">
        <v>7.8549999999999991E-3</v>
      </c>
      <c r="M343" s="2">
        <v>0</v>
      </c>
      <c r="N343" s="2">
        <v>1.9664175966666668</v>
      </c>
      <c r="O343" s="2">
        <v>9.8753960931227999E-2</v>
      </c>
      <c r="P343" s="2">
        <v>0.10458659481506126</v>
      </c>
      <c r="Q343" s="2">
        <v>1.0363800000000001</v>
      </c>
      <c r="R343" s="2">
        <v>0.1</v>
      </c>
      <c r="S343" s="2">
        <v>0</v>
      </c>
      <c r="T343" s="2">
        <v>0</v>
      </c>
      <c r="U343" s="2">
        <v>0.118154</v>
      </c>
      <c r="V343" s="2">
        <v>8.6310000000000002</v>
      </c>
      <c r="W343" s="2">
        <v>0.69018999999999997</v>
      </c>
      <c r="X343" s="2">
        <v>4.6076069999999998</v>
      </c>
      <c r="Y343" s="3">
        <v>136.47495095402897</v>
      </c>
      <c r="Z343" s="227">
        <f t="shared" si="26"/>
        <v>123.23634395402897</v>
      </c>
      <c r="AA343" s="3"/>
      <c r="AB343" s="43">
        <v>52.700906643689855</v>
      </c>
      <c r="AC343" s="2">
        <v>56.932495992902005</v>
      </c>
      <c r="AD343" s="2">
        <v>0.4395329025589973</v>
      </c>
      <c r="AE343" s="2">
        <v>0</v>
      </c>
      <c r="AF343" s="2">
        <v>0</v>
      </c>
      <c r="AG343" s="2">
        <v>1.4943E-2</v>
      </c>
      <c r="AH343" s="2">
        <v>4.5004666666666672E-2</v>
      </c>
      <c r="AI343" s="2">
        <v>0</v>
      </c>
      <c r="AJ343" s="2">
        <v>0.61274799999999996</v>
      </c>
      <c r="AK343" s="2">
        <v>2.6977088122222228</v>
      </c>
      <c r="AL343" s="2">
        <v>9.6767200408198126E-2</v>
      </c>
      <c r="AM343" s="2">
        <v>3.7464732195758577E-2</v>
      </c>
      <c r="AN343" s="2">
        <v>0.96816199999999997</v>
      </c>
      <c r="AO343" s="2">
        <v>0</v>
      </c>
      <c r="AP343" s="2">
        <v>0</v>
      </c>
      <c r="AQ343" s="2">
        <v>8.8128999999999999E-2</v>
      </c>
      <c r="AR343" s="53">
        <v>8.6310000000000002</v>
      </c>
      <c r="AS343" s="2">
        <v>0.69018999999999997</v>
      </c>
      <c r="AT343" s="2">
        <v>9.7200000000000006</v>
      </c>
      <c r="AU343" s="44">
        <v>0</v>
      </c>
      <c r="AV343" s="38">
        <v>133.6750529506437</v>
      </c>
      <c r="AW343" s="194">
        <f t="shared" si="24"/>
        <v>115.3240529506437</v>
      </c>
      <c r="AX343" s="71">
        <f t="shared" si="27"/>
        <v>-7.9122910033852634</v>
      </c>
    </row>
    <row r="344" spans="1:50" x14ac:dyDescent="0.25">
      <c r="A344">
        <f t="shared" si="25"/>
        <v>0</v>
      </c>
      <c r="B344" s="1" t="s">
        <v>718</v>
      </c>
      <c r="C344" s="1" t="s">
        <v>719</v>
      </c>
      <c r="D344" s="1">
        <v>8.4211562200000003</v>
      </c>
      <c r="E344" s="2">
        <v>4.357117850221</v>
      </c>
      <c r="F344" s="2">
        <v>2.1761619094999508E-2</v>
      </c>
      <c r="G344" s="2">
        <v>-0.17311099999999999</v>
      </c>
      <c r="H344" s="2">
        <v>0</v>
      </c>
      <c r="I344" s="2">
        <v>0</v>
      </c>
      <c r="J344" s="2">
        <v>0</v>
      </c>
      <c r="K344" s="2">
        <v>8.5470000000000008E-3</v>
      </c>
      <c r="L344" s="2">
        <v>7.8549999999999991E-3</v>
      </c>
      <c r="M344" s="2">
        <v>0</v>
      </c>
      <c r="N344" s="2">
        <v>2.3958738391111112</v>
      </c>
      <c r="O344" s="2">
        <v>6.8451405959926862E-3</v>
      </c>
      <c r="P344" s="2">
        <v>7.5660043205406979E-2</v>
      </c>
      <c r="Q344" s="2">
        <v>0.55915499999999996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3">
        <v>15.680860712228508</v>
      </c>
      <c r="Z344" s="227">
        <f t="shared" si="26"/>
        <v>15.680860712228508</v>
      </c>
      <c r="AA344" s="3"/>
      <c r="AB344" s="43">
        <v>8.4663513363985032</v>
      </c>
      <c r="AC344" s="2">
        <v>3.6785993764729996</v>
      </c>
      <c r="AD344" s="2">
        <v>3.0466266732000046E-2</v>
      </c>
      <c r="AE344" s="2">
        <v>-0.17311099999999999</v>
      </c>
      <c r="AF344" s="2">
        <v>0</v>
      </c>
      <c r="AG344" s="2">
        <v>0</v>
      </c>
      <c r="AH344" s="2">
        <v>0</v>
      </c>
      <c r="AI344" s="2">
        <v>0</v>
      </c>
      <c r="AJ344" s="2">
        <v>9.1036000000000006E-2</v>
      </c>
      <c r="AK344" s="2">
        <v>3.1011531191111112</v>
      </c>
      <c r="AL344" s="2">
        <v>6.7074280932994711E-3</v>
      </c>
      <c r="AM344" s="2">
        <v>2.1418906164737395E-2</v>
      </c>
      <c r="AN344" s="2">
        <v>0.50642799999999999</v>
      </c>
      <c r="AO344" s="2">
        <v>0</v>
      </c>
      <c r="AP344" s="2">
        <v>0</v>
      </c>
      <c r="AQ344" s="2">
        <v>0</v>
      </c>
      <c r="AR344" s="53">
        <v>0</v>
      </c>
      <c r="AS344" s="2">
        <v>0</v>
      </c>
      <c r="AT344" s="2">
        <v>0</v>
      </c>
      <c r="AU344" s="44">
        <v>0</v>
      </c>
      <c r="AV344" s="38">
        <v>15.729049432972651</v>
      </c>
      <c r="AW344" s="194">
        <f t="shared" si="24"/>
        <v>15.729049432972651</v>
      </c>
      <c r="AX344" s="71">
        <f t="shared" si="27"/>
        <v>4.8188720744143154E-2</v>
      </c>
    </row>
    <row r="345" spans="1:50" x14ac:dyDescent="0.25">
      <c r="A345">
        <f t="shared" si="25"/>
        <v>0</v>
      </c>
      <c r="B345" s="1" t="s">
        <v>720</v>
      </c>
      <c r="C345" s="1" t="s">
        <v>721</v>
      </c>
      <c r="D345" s="1">
        <v>52.607537000000001</v>
      </c>
      <c r="E345" s="2">
        <v>65.601153130414005</v>
      </c>
      <c r="F345" s="2">
        <v>0.3076503168110028</v>
      </c>
      <c r="G345" s="2">
        <v>-3.7149000000000001E-2</v>
      </c>
      <c r="H345" s="2">
        <v>0</v>
      </c>
      <c r="I345" s="2">
        <v>0</v>
      </c>
      <c r="J345" s="2">
        <v>3.4090999999999996E-2</v>
      </c>
      <c r="K345" s="2">
        <v>8.5470000000000008E-3</v>
      </c>
      <c r="L345" s="2">
        <v>7.8549999999999991E-3</v>
      </c>
      <c r="M345" s="2">
        <v>0</v>
      </c>
      <c r="N345" s="2">
        <v>2.0993895855555555</v>
      </c>
      <c r="O345" s="2">
        <v>9.7635270204437408E-2</v>
      </c>
      <c r="P345" s="2">
        <v>0.11380559835540505</v>
      </c>
      <c r="Q345" s="2">
        <v>1.3075369999999999</v>
      </c>
      <c r="R345" s="2">
        <v>0</v>
      </c>
      <c r="S345" s="2">
        <v>0</v>
      </c>
      <c r="T345" s="2">
        <v>0</v>
      </c>
      <c r="U345" s="2">
        <v>0.149647</v>
      </c>
      <c r="V345" s="2">
        <v>7.351</v>
      </c>
      <c r="W345" s="2">
        <v>1.1066499999999999</v>
      </c>
      <c r="X345" s="2">
        <v>5.4102480000000002</v>
      </c>
      <c r="Y345" s="3">
        <v>136.16559690134039</v>
      </c>
      <c r="Z345" s="227">
        <f t="shared" si="26"/>
        <v>123.4043489013404</v>
      </c>
      <c r="AA345" s="3"/>
      <c r="AB345" s="43">
        <v>53.023832592820668</v>
      </c>
      <c r="AC345" s="2">
        <v>55.234040543260001</v>
      </c>
      <c r="AD345" s="2">
        <v>0.43071044353600219</v>
      </c>
      <c r="AE345" s="2">
        <v>-3.7149000000000001E-2</v>
      </c>
      <c r="AF345" s="2">
        <v>0</v>
      </c>
      <c r="AG345" s="2">
        <v>0</v>
      </c>
      <c r="AH345" s="2">
        <v>2.2727333333333329E-2</v>
      </c>
      <c r="AI345" s="2">
        <v>0</v>
      </c>
      <c r="AJ345" s="2">
        <v>0.63863499999999995</v>
      </c>
      <c r="AK345" s="2">
        <v>2.5567151011111111</v>
      </c>
      <c r="AL345" s="2">
        <v>9.5671015822452507E-2</v>
      </c>
      <c r="AM345" s="2">
        <v>4.1557486241681402E-2</v>
      </c>
      <c r="AN345" s="2">
        <v>1.150633</v>
      </c>
      <c r="AO345" s="2">
        <v>0</v>
      </c>
      <c r="AP345" s="2">
        <v>0</v>
      </c>
      <c r="AQ345" s="2">
        <v>0.111619</v>
      </c>
      <c r="AR345" s="53">
        <v>7.3959999999999999</v>
      </c>
      <c r="AS345" s="2">
        <v>1.1066499999999999</v>
      </c>
      <c r="AT345" s="2">
        <v>10.532999999999999</v>
      </c>
      <c r="AU345" s="44">
        <v>0</v>
      </c>
      <c r="AV345" s="38">
        <v>132.30464251612523</v>
      </c>
      <c r="AW345" s="194">
        <f t="shared" si="24"/>
        <v>114.37564251612523</v>
      </c>
      <c r="AX345" s="71">
        <f t="shared" si="27"/>
        <v>-9.0287063852151732</v>
      </c>
    </row>
    <row r="346" spans="1:50" x14ac:dyDescent="0.25">
      <c r="A346">
        <f t="shared" si="25"/>
        <v>0</v>
      </c>
      <c r="B346" s="1" t="s">
        <v>722</v>
      </c>
      <c r="C346" s="1" t="s">
        <v>723</v>
      </c>
      <c r="D346" s="1">
        <v>3.1743202000000004</v>
      </c>
      <c r="E346" s="2">
        <v>4.5963960241400006</v>
      </c>
      <c r="F346" s="2">
        <v>2.2506494993000292E-2</v>
      </c>
      <c r="G346" s="2">
        <v>-0.119683</v>
      </c>
      <c r="H346" s="2">
        <v>0</v>
      </c>
      <c r="I346" s="2">
        <v>0</v>
      </c>
      <c r="J346" s="2">
        <v>0</v>
      </c>
      <c r="K346" s="2">
        <v>8.5470000000000008E-3</v>
      </c>
      <c r="L346" s="2">
        <v>7.8549999999999991E-3</v>
      </c>
      <c r="M346" s="2">
        <v>0</v>
      </c>
      <c r="N346" s="2">
        <v>1.2614173075555557</v>
      </c>
      <c r="O346" s="2">
        <v>7.1969473679860639E-3</v>
      </c>
      <c r="P346" s="2">
        <v>6.8637853326522516E-2</v>
      </c>
      <c r="Q346" s="2">
        <v>0.39946700000000002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3">
        <v>9.4266608273830652</v>
      </c>
      <c r="Z346" s="227">
        <f t="shared" si="26"/>
        <v>9.4266608273830652</v>
      </c>
      <c r="AA346" s="3"/>
      <c r="AB346" s="43">
        <v>3.2073473988906254</v>
      </c>
      <c r="AC346" s="2">
        <v>3.9063224989029997</v>
      </c>
      <c r="AD346" s="2">
        <v>3.1509092990000265E-2</v>
      </c>
      <c r="AE346" s="2">
        <v>-0.119683</v>
      </c>
      <c r="AF346" s="2">
        <v>0</v>
      </c>
      <c r="AG346" s="2">
        <v>0</v>
      </c>
      <c r="AH346" s="2">
        <v>0</v>
      </c>
      <c r="AI346" s="2">
        <v>0</v>
      </c>
      <c r="AJ346" s="2">
        <v>3.6179999999999997E-2</v>
      </c>
      <c r="AK346" s="2">
        <v>1.5878090106666667</v>
      </c>
      <c r="AL346" s="2">
        <v>7.052157115704478E-3</v>
      </c>
      <c r="AM346" s="2">
        <v>1.7575193241366877E-2</v>
      </c>
      <c r="AN346" s="2">
        <v>0.35153099999999998</v>
      </c>
      <c r="AO346" s="2">
        <v>0</v>
      </c>
      <c r="AP346" s="2">
        <v>0</v>
      </c>
      <c r="AQ346" s="2">
        <v>0</v>
      </c>
      <c r="AR346" s="53">
        <v>0</v>
      </c>
      <c r="AS346" s="2">
        <v>0</v>
      </c>
      <c r="AT346" s="2">
        <v>0</v>
      </c>
      <c r="AU346" s="44">
        <v>0</v>
      </c>
      <c r="AV346" s="38">
        <v>9.0256433518073624</v>
      </c>
      <c r="AW346" s="194">
        <f t="shared" si="24"/>
        <v>9.0256433518073624</v>
      </c>
      <c r="AX346" s="71">
        <f t="shared" si="27"/>
        <v>-0.40101747557570278</v>
      </c>
    </row>
    <row r="347" spans="1:50" x14ac:dyDescent="0.25">
      <c r="A347">
        <f t="shared" si="25"/>
        <v>0</v>
      </c>
      <c r="B347" s="1" t="s">
        <v>724</v>
      </c>
      <c r="C347" s="1" t="s">
        <v>725</v>
      </c>
      <c r="D347" s="1">
        <v>66.395598890000002</v>
      </c>
      <c r="E347" s="2">
        <v>220.18782276954201</v>
      </c>
      <c r="F347" s="2">
        <v>1.0543690845890046</v>
      </c>
      <c r="G347" s="2">
        <v>0</v>
      </c>
      <c r="H347" s="2">
        <v>0</v>
      </c>
      <c r="I347" s="2">
        <v>0</v>
      </c>
      <c r="J347" s="2">
        <v>0.127939</v>
      </c>
      <c r="K347" s="2">
        <v>8.5470000000000008E-3</v>
      </c>
      <c r="L347" s="2">
        <v>7.8549999999999991E-3</v>
      </c>
      <c r="M347" s="2">
        <v>0</v>
      </c>
      <c r="N347" s="2">
        <v>19.478008581111112</v>
      </c>
      <c r="O347" s="2">
        <v>0.33280397656206329</v>
      </c>
      <c r="P347" s="2">
        <v>0.20892154634274665</v>
      </c>
      <c r="Q347" s="2">
        <v>4.2103320000000002</v>
      </c>
      <c r="R347" s="2">
        <v>0.1</v>
      </c>
      <c r="S347" s="2">
        <v>0</v>
      </c>
      <c r="T347" s="2">
        <v>0</v>
      </c>
      <c r="U347" s="2">
        <v>0.26458399999999999</v>
      </c>
      <c r="V347" s="2">
        <v>32.261000000000003</v>
      </c>
      <c r="W347" s="2">
        <v>0.70215799999999995</v>
      </c>
      <c r="X347" s="2">
        <v>9.5929819999999992</v>
      </c>
      <c r="Y347" s="3">
        <v>354.93292184814703</v>
      </c>
      <c r="Z347" s="227">
        <f t="shared" si="26"/>
        <v>313.078939848147</v>
      </c>
      <c r="AA347" s="3"/>
      <c r="AB347" s="43">
        <v>69.148662419187872</v>
      </c>
      <c r="AC347" s="2">
        <v>185.51985376694199</v>
      </c>
      <c r="AD347" s="2">
        <v>1.476116718426004</v>
      </c>
      <c r="AE347" s="2">
        <v>0</v>
      </c>
      <c r="AF347" s="2">
        <v>0</v>
      </c>
      <c r="AG347" s="2">
        <v>0</v>
      </c>
      <c r="AH347" s="2">
        <v>8.5292666666666669E-2</v>
      </c>
      <c r="AI347" s="2">
        <v>0</v>
      </c>
      <c r="AJ347" s="2">
        <v>0.90739599999999998</v>
      </c>
      <c r="AK347" s="2">
        <v>24.837521385555554</v>
      </c>
      <c r="AL347" s="2">
        <v>0.32610853066494805</v>
      </c>
      <c r="AM347" s="2">
        <v>9.5989508342168475E-2</v>
      </c>
      <c r="AN347" s="2">
        <v>3.7050920000000001</v>
      </c>
      <c r="AO347" s="2">
        <v>0</v>
      </c>
      <c r="AP347" s="2">
        <v>0</v>
      </c>
      <c r="AQ347" s="2">
        <v>0.197348</v>
      </c>
      <c r="AR347" s="53">
        <v>32.261000000000003</v>
      </c>
      <c r="AS347" s="2">
        <v>0.70215799999999995</v>
      </c>
      <c r="AT347" s="2">
        <v>18.738</v>
      </c>
      <c r="AU347" s="44">
        <v>0</v>
      </c>
      <c r="AV347" s="38">
        <v>338.00053899578512</v>
      </c>
      <c r="AW347" s="194">
        <f t="shared" si="24"/>
        <v>287.0015389957851</v>
      </c>
      <c r="AX347" s="71">
        <f t="shared" si="27"/>
        <v>-26.077400852361905</v>
      </c>
    </row>
    <row r="348" spans="1:50" x14ac:dyDescent="0.25">
      <c r="A348">
        <f t="shared" si="25"/>
        <v>0</v>
      </c>
      <c r="B348" s="1" t="s">
        <v>726</v>
      </c>
      <c r="C348" s="1" t="s">
        <v>727</v>
      </c>
      <c r="D348" s="1">
        <v>79.510245999999995</v>
      </c>
      <c r="E348" s="2">
        <v>74.187366255068</v>
      </c>
      <c r="F348" s="2">
        <v>0.344310622040987</v>
      </c>
      <c r="G348" s="2">
        <v>-1.0007E-2</v>
      </c>
      <c r="H348" s="2">
        <v>0</v>
      </c>
      <c r="I348" s="2">
        <v>0</v>
      </c>
      <c r="J348" s="2">
        <v>2.4910000000000002E-2</v>
      </c>
      <c r="K348" s="2">
        <v>8.5470000000000008E-3</v>
      </c>
      <c r="L348" s="2">
        <v>7.8549999999999991E-3</v>
      </c>
      <c r="M348" s="2">
        <v>0</v>
      </c>
      <c r="N348" s="2">
        <v>1.77092011</v>
      </c>
      <c r="O348" s="2">
        <v>0.10951852595393061</v>
      </c>
      <c r="P348" s="2">
        <v>0.11393517209669006</v>
      </c>
      <c r="Q348" s="2">
        <v>1.274543</v>
      </c>
      <c r="R348" s="2">
        <v>0</v>
      </c>
      <c r="S348" s="2">
        <v>0</v>
      </c>
      <c r="T348" s="2">
        <v>0</v>
      </c>
      <c r="U348" s="2">
        <v>0.17080200000000001</v>
      </c>
      <c r="V348" s="2">
        <v>10.456</v>
      </c>
      <c r="W348" s="2">
        <v>1.2267600000000001</v>
      </c>
      <c r="X348" s="2">
        <v>6.673108</v>
      </c>
      <c r="Y348" s="3">
        <v>175.86881468515961</v>
      </c>
      <c r="Z348" s="227">
        <f t="shared" si="26"/>
        <v>158.7397066851596</v>
      </c>
      <c r="AA348" s="3"/>
      <c r="AB348" s="43">
        <v>79.898604986125662</v>
      </c>
      <c r="AC348" s="2">
        <v>63.700261608848997</v>
      </c>
      <c r="AD348" s="2">
        <v>0.48203487085799873</v>
      </c>
      <c r="AE348" s="2">
        <v>-1.0007E-2</v>
      </c>
      <c r="AF348" s="2">
        <v>0</v>
      </c>
      <c r="AG348" s="2">
        <v>0</v>
      </c>
      <c r="AH348" s="2">
        <v>1.6606666666666669E-2</v>
      </c>
      <c r="AI348" s="2">
        <v>0</v>
      </c>
      <c r="AJ348" s="2">
        <v>0.90303999999999995</v>
      </c>
      <c r="AK348" s="2">
        <v>2.3491573077777774</v>
      </c>
      <c r="AL348" s="2">
        <v>0.10731520082292936</v>
      </c>
      <c r="AM348" s="2">
        <v>4.1717242397841768E-2</v>
      </c>
      <c r="AN348" s="2">
        <v>1.1215980000000001</v>
      </c>
      <c r="AO348" s="2">
        <v>0</v>
      </c>
      <c r="AP348" s="2">
        <v>0</v>
      </c>
      <c r="AQ348" s="2">
        <v>0.12739800000000001</v>
      </c>
      <c r="AR348" s="53">
        <v>10.829000000000001</v>
      </c>
      <c r="AS348" s="2">
        <v>1.2267600000000001</v>
      </c>
      <c r="AT348" s="2">
        <v>14.103</v>
      </c>
      <c r="AU348" s="44">
        <v>0</v>
      </c>
      <c r="AV348" s="38">
        <v>174.89648688349791</v>
      </c>
      <c r="AW348" s="194">
        <f t="shared" si="24"/>
        <v>149.9644868834979</v>
      </c>
      <c r="AX348" s="71">
        <f t="shared" si="27"/>
        <v>-8.7752198016617058</v>
      </c>
    </row>
    <row r="349" spans="1:50" x14ac:dyDescent="0.25">
      <c r="A349">
        <f t="shared" si="25"/>
        <v>0</v>
      </c>
      <c r="B349" s="1" t="s">
        <v>728</v>
      </c>
      <c r="C349" s="1" t="s">
        <v>729</v>
      </c>
      <c r="D349" s="1">
        <v>6.6121230000000004</v>
      </c>
      <c r="E349" s="2">
        <v>4.491499838787</v>
      </c>
      <c r="F349" s="2">
        <v>2.2451145649000071E-2</v>
      </c>
      <c r="G349" s="2">
        <v>-0.140739</v>
      </c>
      <c r="H349" s="2">
        <v>0</v>
      </c>
      <c r="I349" s="2">
        <v>0</v>
      </c>
      <c r="J349" s="2">
        <v>0</v>
      </c>
      <c r="K349" s="2">
        <v>8.5470000000000008E-3</v>
      </c>
      <c r="L349" s="2">
        <v>7.8549999999999991E-3</v>
      </c>
      <c r="M349" s="2">
        <v>0</v>
      </c>
      <c r="N349" s="2">
        <v>1.0839938640000002</v>
      </c>
      <c r="O349" s="2">
        <v>7.0620319122220469E-3</v>
      </c>
      <c r="P349" s="2">
        <v>7.430204992089641E-2</v>
      </c>
      <c r="Q349" s="2">
        <v>0.54155500000000001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3">
        <v>12.70864993026912</v>
      </c>
      <c r="Z349" s="227">
        <f t="shared" si="26"/>
        <v>12.70864993026912</v>
      </c>
      <c r="AA349" s="3"/>
      <c r="AB349" s="43">
        <v>6.6714785424958576</v>
      </c>
      <c r="AC349" s="2">
        <v>3.7881379865410003</v>
      </c>
      <c r="AD349" s="2">
        <v>3.1431603908000046E-2</v>
      </c>
      <c r="AE349" s="2">
        <v>-0.140739</v>
      </c>
      <c r="AF349" s="2">
        <v>0</v>
      </c>
      <c r="AG349" s="2">
        <v>0</v>
      </c>
      <c r="AH349" s="2">
        <v>0</v>
      </c>
      <c r="AI349" s="2">
        <v>0</v>
      </c>
      <c r="AJ349" s="2">
        <v>7.3588000000000001E-2</v>
      </c>
      <c r="AK349" s="2">
        <v>1.2194719777777783</v>
      </c>
      <c r="AL349" s="2">
        <v>6.9199559277929191E-3</v>
      </c>
      <c r="AM349" s="2">
        <v>2.0813350733784344E-2</v>
      </c>
      <c r="AN349" s="2">
        <v>0.48417199999999999</v>
      </c>
      <c r="AO349" s="2">
        <v>0</v>
      </c>
      <c r="AP349" s="2">
        <v>0</v>
      </c>
      <c r="AQ349" s="2">
        <v>0</v>
      </c>
      <c r="AR349" s="53">
        <v>0</v>
      </c>
      <c r="AS349" s="2">
        <v>0</v>
      </c>
      <c r="AT349" s="2">
        <v>0</v>
      </c>
      <c r="AU349" s="44">
        <v>0</v>
      </c>
      <c r="AV349" s="38">
        <v>12.155274417384215</v>
      </c>
      <c r="AW349" s="194">
        <f t="shared" si="24"/>
        <v>12.155274417384215</v>
      </c>
      <c r="AX349" s="71">
        <f t="shared" si="27"/>
        <v>-0.55337551288490516</v>
      </c>
    </row>
    <row r="350" spans="1:50" x14ac:dyDescent="0.25">
      <c r="A350">
        <f t="shared" si="25"/>
        <v>0</v>
      </c>
      <c r="B350" s="1" t="s">
        <v>730</v>
      </c>
      <c r="C350" s="1" t="s">
        <v>731</v>
      </c>
      <c r="D350" s="1">
        <v>19.538108999999999</v>
      </c>
      <c r="E350" s="2">
        <v>31.851553507392001</v>
      </c>
      <c r="F350" s="2">
        <v>0.14697051285700127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1.1438102023235808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3">
        <v>52.680443222572585</v>
      </c>
      <c r="Z350" s="227">
        <f t="shared" si="26"/>
        <v>52.680443222572585</v>
      </c>
      <c r="AA350" s="3"/>
      <c r="AB350" s="43">
        <v>19.62814110185532</v>
      </c>
      <c r="AC350" s="2">
        <v>29.053883365823999</v>
      </c>
      <c r="AD350" s="2">
        <v>0.20575871800000034</v>
      </c>
      <c r="AE350" s="2">
        <v>0</v>
      </c>
      <c r="AF350" s="2">
        <v>0</v>
      </c>
      <c r="AG350" s="2">
        <v>0</v>
      </c>
      <c r="AH350" s="2">
        <v>0</v>
      </c>
      <c r="AI350" s="2">
        <v>1.0628881407238455</v>
      </c>
      <c r="AJ350" s="2">
        <v>0.24313199999999999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53">
        <v>0</v>
      </c>
      <c r="AS350" s="2">
        <v>0</v>
      </c>
      <c r="AT350" s="2">
        <v>0</v>
      </c>
      <c r="AU350" s="44">
        <v>0</v>
      </c>
      <c r="AV350" s="38">
        <v>50.193803326403163</v>
      </c>
      <c r="AW350" s="194">
        <f t="shared" si="24"/>
        <v>50.193803326403163</v>
      </c>
      <c r="AX350" s="71">
        <f t="shared" si="27"/>
        <v>-2.4866398961694216</v>
      </c>
    </row>
    <row r="351" spans="1:50" x14ac:dyDescent="0.25">
      <c r="A351">
        <f t="shared" si="25"/>
        <v>0</v>
      </c>
      <c r="B351" s="1" t="s">
        <v>732</v>
      </c>
      <c r="C351" s="1" t="s">
        <v>733</v>
      </c>
      <c r="D351" s="1">
        <v>4.6950455680000003</v>
      </c>
      <c r="E351" s="2">
        <v>3.083258979215</v>
      </c>
      <c r="F351" s="2">
        <v>1.4675826307000126E-2</v>
      </c>
      <c r="G351" s="2">
        <v>-0.162133</v>
      </c>
      <c r="H351" s="2">
        <v>0</v>
      </c>
      <c r="I351" s="2">
        <v>0</v>
      </c>
      <c r="J351" s="2">
        <v>0</v>
      </c>
      <c r="K351" s="2">
        <v>8.5470000000000008E-3</v>
      </c>
      <c r="L351" s="2">
        <v>7.8549999999999991E-3</v>
      </c>
      <c r="M351" s="2">
        <v>0</v>
      </c>
      <c r="N351" s="2">
        <v>2.8770640755555554</v>
      </c>
      <c r="O351" s="2">
        <v>4.7270199096035876E-3</v>
      </c>
      <c r="P351" s="2">
        <v>6.1841179653473723E-2</v>
      </c>
      <c r="Q351" s="2">
        <v>0.26481300000000002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3">
        <v>10.855694648640634</v>
      </c>
      <c r="Z351" s="227">
        <f t="shared" si="26"/>
        <v>10.855694648640634</v>
      </c>
      <c r="AA351" s="3"/>
      <c r="AB351" s="43">
        <v>4.7707237414725849</v>
      </c>
      <c r="AC351" s="2">
        <v>2.6432344923689999</v>
      </c>
      <c r="AD351" s="2">
        <v>2.0546156829999992E-2</v>
      </c>
      <c r="AE351" s="2">
        <v>-0.162133</v>
      </c>
      <c r="AF351" s="2">
        <v>0</v>
      </c>
      <c r="AG351" s="2">
        <v>0</v>
      </c>
      <c r="AH351" s="2">
        <v>0</v>
      </c>
      <c r="AI351" s="2">
        <v>0</v>
      </c>
      <c r="AJ351" s="2">
        <v>5.0965999999999997E-2</v>
      </c>
      <c r="AK351" s="2">
        <v>3.5982986586666668</v>
      </c>
      <c r="AL351" s="2">
        <v>4.6319203666645775E-3</v>
      </c>
      <c r="AM351" s="2">
        <v>1.4047629502643679E-2</v>
      </c>
      <c r="AN351" s="2">
        <v>0.25239</v>
      </c>
      <c r="AO351" s="2">
        <v>0</v>
      </c>
      <c r="AP351" s="2">
        <v>0</v>
      </c>
      <c r="AQ351" s="2">
        <v>0</v>
      </c>
      <c r="AR351" s="53">
        <v>0</v>
      </c>
      <c r="AS351" s="2">
        <v>0</v>
      </c>
      <c r="AT351" s="2">
        <v>0</v>
      </c>
      <c r="AU351" s="44">
        <v>0</v>
      </c>
      <c r="AV351" s="38">
        <v>11.19270559920756</v>
      </c>
      <c r="AW351" s="194">
        <f t="shared" si="24"/>
        <v>11.19270559920756</v>
      </c>
      <c r="AX351" s="71">
        <f t="shared" si="27"/>
        <v>0.33701095056692587</v>
      </c>
    </row>
    <row r="352" spans="1:50" x14ac:dyDescent="0.25">
      <c r="A352">
        <f t="shared" si="25"/>
        <v>0</v>
      </c>
      <c r="B352" s="1" t="s">
        <v>734</v>
      </c>
      <c r="C352" s="1" t="s">
        <v>735</v>
      </c>
      <c r="D352" s="1">
        <v>5.4424799999999998</v>
      </c>
      <c r="E352" s="2">
        <v>4.5971518966509999</v>
      </c>
      <c r="F352" s="2">
        <v>2.2407305968000554E-2</v>
      </c>
      <c r="G352" s="2">
        <v>-0.20072499999999999</v>
      </c>
      <c r="H352" s="2">
        <v>0</v>
      </c>
      <c r="I352" s="2">
        <v>0</v>
      </c>
      <c r="J352" s="2">
        <v>0</v>
      </c>
      <c r="K352" s="2">
        <v>8.5470000000000008E-3</v>
      </c>
      <c r="L352" s="2">
        <v>7.8549999999999991E-3</v>
      </c>
      <c r="M352" s="2">
        <v>0</v>
      </c>
      <c r="N352" s="2">
        <v>2.0869277822222219</v>
      </c>
      <c r="O352" s="2">
        <v>7.130731868862151E-3</v>
      </c>
      <c r="P352" s="2">
        <v>6.8391653715655518E-2</v>
      </c>
      <c r="Q352" s="2">
        <v>0.44834400000000002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3">
        <v>12.48851037042574</v>
      </c>
      <c r="Z352" s="227">
        <f t="shared" si="26"/>
        <v>12.48851037042574</v>
      </c>
      <c r="AA352" s="3"/>
      <c r="AB352" s="43">
        <v>5.4916200371894393</v>
      </c>
      <c r="AC352" s="2">
        <v>3.8921684960230003</v>
      </c>
      <c r="AD352" s="2">
        <v>3.1370228354000024E-2</v>
      </c>
      <c r="AE352" s="2">
        <v>-0.20072499999999999</v>
      </c>
      <c r="AF352" s="2">
        <v>0</v>
      </c>
      <c r="AG352" s="2">
        <v>0</v>
      </c>
      <c r="AH352" s="2">
        <v>0</v>
      </c>
      <c r="AI352" s="2">
        <v>0</v>
      </c>
      <c r="AJ352" s="2">
        <v>5.8949000000000001E-2</v>
      </c>
      <c r="AK352" s="2">
        <v>2.8230949733333333</v>
      </c>
      <c r="AL352" s="2">
        <v>6.9872737589921864E-3</v>
      </c>
      <c r="AM352" s="2">
        <v>1.7521213523873806E-2</v>
      </c>
      <c r="AN352" s="2">
        <v>0.39072600000000002</v>
      </c>
      <c r="AO352" s="2">
        <v>0</v>
      </c>
      <c r="AP352" s="2">
        <v>0</v>
      </c>
      <c r="AQ352" s="2">
        <v>0</v>
      </c>
      <c r="AR352" s="53">
        <v>0</v>
      </c>
      <c r="AS352" s="2">
        <v>0</v>
      </c>
      <c r="AT352" s="2">
        <v>0</v>
      </c>
      <c r="AU352" s="44">
        <v>0</v>
      </c>
      <c r="AV352" s="38">
        <v>12.51171222218264</v>
      </c>
      <c r="AW352" s="194">
        <f t="shared" si="24"/>
        <v>12.51171222218264</v>
      </c>
      <c r="AX352" s="71">
        <f t="shared" si="27"/>
        <v>2.3201851756899927E-2</v>
      </c>
    </row>
    <row r="353" spans="1:50" x14ac:dyDescent="0.25">
      <c r="A353">
        <f t="shared" si="25"/>
        <v>1</v>
      </c>
      <c r="B353" s="1" t="s">
        <v>736</v>
      </c>
      <c r="C353" s="1" t="s">
        <v>737</v>
      </c>
      <c r="D353" s="1">
        <v>101.88005800000001</v>
      </c>
      <c r="E353" s="2">
        <v>143.18845752252099</v>
      </c>
      <c r="F353" s="2">
        <v>0.68198943165001269</v>
      </c>
      <c r="G353" s="2">
        <v>-0.37981700000000002</v>
      </c>
      <c r="H353" s="2">
        <v>0</v>
      </c>
      <c r="I353" s="2">
        <v>0</v>
      </c>
      <c r="J353" s="2">
        <v>6.399100000000002E-2</v>
      </c>
      <c r="K353" s="2">
        <v>8.5470000000000008E-3</v>
      </c>
      <c r="L353" s="2">
        <v>7.8549999999999991E-3</v>
      </c>
      <c r="M353" s="2">
        <v>0</v>
      </c>
      <c r="N353" s="2">
        <v>5.1969351788888893</v>
      </c>
      <c r="O353" s="2">
        <v>0.2145205062356341</v>
      </c>
      <c r="P353" s="2">
        <v>0.17774472872423219</v>
      </c>
      <c r="Q353" s="2">
        <v>2.4837159999999998</v>
      </c>
      <c r="R353" s="2">
        <v>0</v>
      </c>
      <c r="S353" s="2">
        <v>0</v>
      </c>
      <c r="T353" s="2">
        <v>0</v>
      </c>
      <c r="U353" s="2">
        <v>0.29780000000000001</v>
      </c>
      <c r="V353" s="2">
        <v>20.797000000000001</v>
      </c>
      <c r="W353" s="2">
        <v>1.595512</v>
      </c>
      <c r="X353" s="2">
        <v>11.55965</v>
      </c>
      <c r="Y353" s="3">
        <v>287.77395936801969</v>
      </c>
      <c r="Z353" s="227">
        <f t="shared" si="26"/>
        <v>255.41730936801972</v>
      </c>
      <c r="AA353" s="3"/>
      <c r="AB353" s="43">
        <v>101.81714957087343</v>
      </c>
      <c r="AC353" s="2">
        <v>121.96583039047501</v>
      </c>
      <c r="AD353" s="2">
        <v>0.95478520430999991</v>
      </c>
      <c r="AE353" s="2">
        <v>-0.37981700000000002</v>
      </c>
      <c r="AF353" s="2">
        <v>0</v>
      </c>
      <c r="AG353" s="2">
        <v>0</v>
      </c>
      <c r="AH353" s="2">
        <v>4.266066666666668E-2</v>
      </c>
      <c r="AI353" s="2">
        <v>0</v>
      </c>
      <c r="AJ353" s="2">
        <v>1.135011</v>
      </c>
      <c r="AK353" s="2">
        <v>7.0080406900000005</v>
      </c>
      <c r="AL353" s="2">
        <v>0.2102047211354684</v>
      </c>
      <c r="AM353" s="2">
        <v>7.5490850787743355E-2</v>
      </c>
      <c r="AN353" s="2">
        <v>2.1639339999999998</v>
      </c>
      <c r="AO353" s="2">
        <v>0</v>
      </c>
      <c r="AP353" s="2">
        <v>0</v>
      </c>
      <c r="AQ353" s="2">
        <v>0.494892</v>
      </c>
      <c r="AR353" s="53">
        <v>21.105</v>
      </c>
      <c r="AS353" s="2">
        <v>1.595512</v>
      </c>
      <c r="AT353" s="2">
        <v>24.274999999999999</v>
      </c>
      <c r="AU353" s="44">
        <v>0</v>
      </c>
      <c r="AV353" s="38">
        <v>282.46369409424824</v>
      </c>
      <c r="AW353" s="194">
        <f t="shared" si="24"/>
        <v>237.08369409424827</v>
      </c>
      <c r="AX353" s="71">
        <f t="shared" si="27"/>
        <v>-18.333615273771443</v>
      </c>
    </row>
    <row r="354" spans="1:50" x14ac:dyDescent="0.25">
      <c r="A354">
        <f t="shared" si="25"/>
        <v>1</v>
      </c>
      <c r="B354" s="1" t="s">
        <v>738</v>
      </c>
      <c r="C354" s="1" t="s">
        <v>739</v>
      </c>
      <c r="D354" s="1">
        <v>86.763621000000001</v>
      </c>
      <c r="E354" s="2">
        <v>149.36594209621998</v>
      </c>
      <c r="F354" s="2">
        <v>0.70682572493001816</v>
      </c>
      <c r="G354" s="2">
        <v>0</v>
      </c>
      <c r="H354" s="2">
        <v>0</v>
      </c>
      <c r="I354" s="2">
        <v>0</v>
      </c>
      <c r="J354" s="2">
        <v>4.1049000000000002E-2</v>
      </c>
      <c r="K354" s="2">
        <v>8.5470000000000008E-3</v>
      </c>
      <c r="L354" s="2">
        <v>7.8549999999999991E-3</v>
      </c>
      <c r="M354" s="2">
        <v>0</v>
      </c>
      <c r="N354" s="2">
        <v>3.8455558922222224</v>
      </c>
      <c r="O354" s="2">
        <v>0.22233278888990313</v>
      </c>
      <c r="P354" s="2">
        <v>0.17830439049943489</v>
      </c>
      <c r="Q354" s="2">
        <v>2.455724</v>
      </c>
      <c r="R354" s="2">
        <v>0</v>
      </c>
      <c r="S354" s="2">
        <v>0</v>
      </c>
      <c r="T354" s="2">
        <v>0</v>
      </c>
      <c r="U354" s="2">
        <v>0.25859900000000002</v>
      </c>
      <c r="V354" s="2">
        <v>15.827</v>
      </c>
      <c r="W354" s="2">
        <v>1.470137</v>
      </c>
      <c r="X354" s="2">
        <v>9.6220389999999991</v>
      </c>
      <c r="Y354" s="3">
        <v>270.77353189276158</v>
      </c>
      <c r="Z354" s="227">
        <f t="shared" si="26"/>
        <v>245.32449289276161</v>
      </c>
      <c r="AA354" s="3"/>
      <c r="AB354" s="43">
        <v>87.265109790730946</v>
      </c>
      <c r="AC354" s="2">
        <v>126.83366783616201</v>
      </c>
      <c r="AD354" s="2">
        <v>0.98955601490099732</v>
      </c>
      <c r="AE354" s="2">
        <v>0</v>
      </c>
      <c r="AF354" s="2">
        <v>0</v>
      </c>
      <c r="AG354" s="2">
        <v>0</v>
      </c>
      <c r="AH354" s="2">
        <v>2.7366000000000001E-2</v>
      </c>
      <c r="AI354" s="2">
        <v>0</v>
      </c>
      <c r="AJ354" s="2">
        <v>1.137877</v>
      </c>
      <c r="AK354" s="2">
        <v>5.0195437544444443</v>
      </c>
      <c r="AL354" s="2">
        <v>0.21785983404559867</v>
      </c>
      <c r="AM354" s="2">
        <v>7.5605536478076357E-2</v>
      </c>
      <c r="AN354" s="2">
        <v>2.1610369999999999</v>
      </c>
      <c r="AO354" s="2">
        <v>0</v>
      </c>
      <c r="AP354" s="2">
        <v>0</v>
      </c>
      <c r="AQ354" s="2">
        <v>0.192884</v>
      </c>
      <c r="AR354" s="53">
        <v>15.827</v>
      </c>
      <c r="AS354" s="2">
        <v>1.470137</v>
      </c>
      <c r="AT354" s="2">
        <v>19.341999999999999</v>
      </c>
      <c r="AU354" s="44">
        <v>0</v>
      </c>
      <c r="AV354" s="38">
        <v>260.55964376676206</v>
      </c>
      <c r="AW354" s="194">
        <f t="shared" si="24"/>
        <v>225.39064376676208</v>
      </c>
      <c r="AX354" s="71">
        <f t="shared" si="27"/>
        <v>-19.933849125999529</v>
      </c>
    </row>
    <row r="355" spans="1:50" x14ac:dyDescent="0.25">
      <c r="A355">
        <f t="shared" si="25"/>
        <v>0</v>
      </c>
      <c r="B355" s="1" t="s">
        <v>740</v>
      </c>
      <c r="C355" s="1" t="s">
        <v>741</v>
      </c>
      <c r="D355" s="1">
        <v>75.414000000000001</v>
      </c>
      <c r="E355" s="2">
        <v>140.40544755796</v>
      </c>
      <c r="F355" s="2">
        <v>0.66328197237399222</v>
      </c>
      <c r="G355" s="2">
        <v>0</v>
      </c>
      <c r="H355" s="2">
        <v>0</v>
      </c>
      <c r="I355" s="2">
        <v>0</v>
      </c>
      <c r="J355" s="2">
        <v>6.0382999999999992E-2</v>
      </c>
      <c r="K355" s="2">
        <v>8.5470000000000008E-3</v>
      </c>
      <c r="L355" s="2">
        <v>7.8549999999999991E-3</v>
      </c>
      <c r="M355" s="2">
        <v>0</v>
      </c>
      <c r="N355" s="2">
        <v>3.5441850711111109</v>
      </c>
      <c r="O355" s="2">
        <v>0.20987384894556771</v>
      </c>
      <c r="P355" s="2">
        <v>0.17036090759619874</v>
      </c>
      <c r="Q355" s="2">
        <v>2.2415750000000001</v>
      </c>
      <c r="R355" s="2">
        <v>0.1</v>
      </c>
      <c r="S355" s="2">
        <v>0</v>
      </c>
      <c r="T355" s="2">
        <v>0</v>
      </c>
      <c r="U355" s="2">
        <v>0.196626</v>
      </c>
      <c r="V355" s="2">
        <v>12.276999999999999</v>
      </c>
      <c r="W355" s="2">
        <v>0.95433199999999996</v>
      </c>
      <c r="X355" s="2">
        <v>7.6386219999999998</v>
      </c>
      <c r="Y355" s="3">
        <v>243.89208935798689</v>
      </c>
      <c r="Z355" s="227">
        <f t="shared" si="26"/>
        <v>223.97646735798691</v>
      </c>
      <c r="AA355" s="3"/>
      <c r="AB355" s="43">
        <v>76.213122575981103</v>
      </c>
      <c r="AC355" s="2">
        <v>119.666045854342</v>
      </c>
      <c r="AD355" s="2">
        <v>0.92859476132299756</v>
      </c>
      <c r="AE355" s="2">
        <v>0</v>
      </c>
      <c r="AF355" s="2">
        <v>0</v>
      </c>
      <c r="AG355" s="2">
        <v>0</v>
      </c>
      <c r="AH355" s="2">
        <v>4.0255333333333324E-2</v>
      </c>
      <c r="AI355" s="2">
        <v>0</v>
      </c>
      <c r="AJ355" s="2">
        <v>0.93043699999999996</v>
      </c>
      <c r="AK355" s="2">
        <v>4.5769659111111105</v>
      </c>
      <c r="AL355" s="2">
        <v>0.20565154663010146</v>
      </c>
      <c r="AM355" s="2">
        <v>7.4106554033999766E-2</v>
      </c>
      <c r="AN355" s="2">
        <v>1.9863500000000001</v>
      </c>
      <c r="AO355" s="2">
        <v>0</v>
      </c>
      <c r="AP355" s="2">
        <v>0</v>
      </c>
      <c r="AQ355" s="2">
        <v>0.14666000000000001</v>
      </c>
      <c r="AR355" s="53">
        <v>12.276999999999999</v>
      </c>
      <c r="AS355" s="2">
        <v>0.95433199999999996</v>
      </c>
      <c r="AT355" s="2">
        <v>16.053999999999998</v>
      </c>
      <c r="AU355" s="44">
        <v>0</v>
      </c>
      <c r="AV355" s="38">
        <v>234.05352153675457</v>
      </c>
      <c r="AW355" s="194">
        <f t="shared" si="24"/>
        <v>205.72252153675458</v>
      </c>
      <c r="AX355" s="71">
        <f t="shared" si="27"/>
        <v>-18.253945821232321</v>
      </c>
    </row>
    <row r="356" spans="1:50" x14ac:dyDescent="0.25">
      <c r="A356">
        <f t="shared" si="25"/>
        <v>0</v>
      </c>
      <c r="B356" s="1" t="s">
        <v>742</v>
      </c>
      <c r="C356" s="1" t="s">
        <v>743</v>
      </c>
      <c r="D356" s="1">
        <v>45.443646999999999</v>
      </c>
      <c r="E356" s="2">
        <v>145.899339827245</v>
      </c>
      <c r="F356" s="2">
        <v>0.69878185920700431</v>
      </c>
      <c r="G356" s="2">
        <v>0</v>
      </c>
      <c r="H356" s="2">
        <v>0</v>
      </c>
      <c r="I356" s="2">
        <v>0</v>
      </c>
      <c r="J356" s="2">
        <v>0.15704400000000004</v>
      </c>
      <c r="K356" s="2">
        <v>8.5470000000000008E-3</v>
      </c>
      <c r="L356" s="2">
        <v>7.8549999999999991E-3</v>
      </c>
      <c r="M356" s="2">
        <v>0</v>
      </c>
      <c r="N356" s="2">
        <v>6.5224424288888887</v>
      </c>
      <c r="O356" s="2">
        <v>0.21980258231070701</v>
      </c>
      <c r="P356" s="2">
        <v>0.14196662710621988</v>
      </c>
      <c r="Q356" s="2">
        <v>2.6444450000000002</v>
      </c>
      <c r="R356" s="2">
        <v>7.4999999999999997E-2</v>
      </c>
      <c r="S356" s="2">
        <v>0</v>
      </c>
      <c r="T356" s="2">
        <v>0</v>
      </c>
      <c r="U356" s="2">
        <v>0.23433000000000001</v>
      </c>
      <c r="V356" s="2">
        <v>25.431000000000001</v>
      </c>
      <c r="W356" s="2">
        <v>1.094125</v>
      </c>
      <c r="X356" s="2">
        <v>9.3126999999999995</v>
      </c>
      <c r="Y356" s="3">
        <v>237.89102632475783</v>
      </c>
      <c r="Z356" s="227">
        <f t="shared" si="26"/>
        <v>203.14732632475781</v>
      </c>
      <c r="AA356" s="3"/>
      <c r="AB356" s="43">
        <v>46.11447111722196</v>
      </c>
      <c r="AC356" s="2">
        <v>124.103391459077</v>
      </c>
      <c r="AD356" s="2">
        <v>0.97829460288899395</v>
      </c>
      <c r="AE356" s="2">
        <v>0</v>
      </c>
      <c r="AF356" s="2">
        <v>0</v>
      </c>
      <c r="AG356" s="2">
        <v>0</v>
      </c>
      <c r="AH356" s="2">
        <v>0.10469600000000004</v>
      </c>
      <c r="AI356" s="2">
        <v>0</v>
      </c>
      <c r="AJ356" s="2">
        <v>0.51912199999999997</v>
      </c>
      <c r="AK356" s="2">
        <v>9.0533882977777775</v>
      </c>
      <c r="AL356" s="2">
        <v>0.21538053088839446</v>
      </c>
      <c r="AM356" s="2">
        <v>5.793779657650789E-2</v>
      </c>
      <c r="AN356" s="2">
        <v>2.4197169999999999</v>
      </c>
      <c r="AO356" s="2">
        <v>0</v>
      </c>
      <c r="AP356" s="2">
        <v>0</v>
      </c>
      <c r="AQ356" s="2">
        <v>0.47098200000000001</v>
      </c>
      <c r="AR356" s="53">
        <v>25.431000000000001</v>
      </c>
      <c r="AS356" s="2">
        <v>1.094125</v>
      </c>
      <c r="AT356" s="2">
        <v>20.007000000000001</v>
      </c>
      <c r="AU356" s="44">
        <v>0</v>
      </c>
      <c r="AV356" s="38">
        <v>230.56950580443063</v>
      </c>
      <c r="AW356" s="194">
        <f t="shared" si="24"/>
        <v>185.13150580443062</v>
      </c>
      <c r="AX356" s="71">
        <f t="shared" si="27"/>
        <v>-18.015820520327196</v>
      </c>
    </row>
    <row r="357" spans="1:50" x14ac:dyDescent="0.25">
      <c r="A357">
        <f t="shared" si="25"/>
        <v>1</v>
      </c>
      <c r="B357" s="1" t="s">
        <v>744</v>
      </c>
      <c r="C357" s="1" t="s">
        <v>745</v>
      </c>
      <c r="D357" s="1">
        <v>73.879503999999997</v>
      </c>
      <c r="E357" s="2">
        <v>62.548143040367997</v>
      </c>
      <c r="F357" s="2">
        <v>0.29620745378999414</v>
      </c>
      <c r="G357" s="2">
        <v>-0.18975</v>
      </c>
      <c r="H357" s="2">
        <v>0</v>
      </c>
      <c r="I357" s="2">
        <v>0</v>
      </c>
      <c r="J357" s="2">
        <v>4.9486000000000002E-2</v>
      </c>
      <c r="K357" s="2">
        <v>8.5470000000000008E-3</v>
      </c>
      <c r="L357" s="2">
        <v>7.8549999999999991E-3</v>
      </c>
      <c r="M357" s="2">
        <v>0</v>
      </c>
      <c r="N357" s="2">
        <v>3.8783438733333329</v>
      </c>
      <c r="O357" s="2">
        <v>9.3172371870786169E-2</v>
      </c>
      <c r="P357" s="2">
        <v>0.11111137879040348</v>
      </c>
      <c r="Q357" s="2">
        <v>1.1771020000000001</v>
      </c>
      <c r="R357" s="2">
        <v>0</v>
      </c>
      <c r="S357" s="2">
        <v>0</v>
      </c>
      <c r="T357" s="2">
        <v>0</v>
      </c>
      <c r="U357" s="2">
        <v>0.14877299999999999</v>
      </c>
      <c r="V357" s="2">
        <v>10.439</v>
      </c>
      <c r="W357" s="2">
        <v>1.0037430000000001</v>
      </c>
      <c r="X357" s="2">
        <v>5.8972540000000002</v>
      </c>
      <c r="Y357" s="3">
        <v>159.34849211815251</v>
      </c>
      <c r="Z357" s="227">
        <f t="shared" si="26"/>
        <v>143.01223811815251</v>
      </c>
      <c r="AA357" s="3"/>
      <c r="AB357" s="43">
        <v>74.364158934969367</v>
      </c>
      <c r="AC357" s="2">
        <v>53.368160614830003</v>
      </c>
      <c r="AD357" s="2">
        <v>0.41469043530499933</v>
      </c>
      <c r="AE357" s="2">
        <v>-0.18975</v>
      </c>
      <c r="AF357" s="2">
        <v>0</v>
      </c>
      <c r="AG357" s="2">
        <v>0</v>
      </c>
      <c r="AH357" s="2">
        <v>3.2990666666666668E-2</v>
      </c>
      <c r="AI357" s="2">
        <v>0</v>
      </c>
      <c r="AJ357" s="2">
        <v>0.84972800000000004</v>
      </c>
      <c r="AK357" s="2">
        <v>4.4844419599999998</v>
      </c>
      <c r="AL357" s="2">
        <v>9.1297903358086754E-2</v>
      </c>
      <c r="AM357" s="2">
        <v>4.0201753298145383E-2</v>
      </c>
      <c r="AN357" s="2">
        <v>1.0489679999999999</v>
      </c>
      <c r="AO357" s="2">
        <v>0</v>
      </c>
      <c r="AP357" s="2">
        <v>0</v>
      </c>
      <c r="AQ357" s="2">
        <v>0.25232199999999999</v>
      </c>
      <c r="AR357" s="53">
        <v>10.439</v>
      </c>
      <c r="AS357" s="2">
        <v>1.0037430000000001</v>
      </c>
      <c r="AT357" s="2">
        <v>12.638</v>
      </c>
      <c r="AU357" s="44">
        <v>0</v>
      </c>
      <c r="AV357" s="38">
        <v>158.83795326842724</v>
      </c>
      <c r="AW357" s="194">
        <f t="shared" si="24"/>
        <v>135.76095326842724</v>
      </c>
      <c r="AX357" s="71">
        <f t="shared" si="27"/>
        <v>-7.2512848497252662</v>
      </c>
    </row>
    <row r="358" spans="1:50" x14ac:dyDescent="0.25">
      <c r="A358">
        <f t="shared" si="25"/>
        <v>0</v>
      </c>
      <c r="B358" s="1" t="s">
        <v>746</v>
      </c>
      <c r="C358" s="1" t="s">
        <v>747</v>
      </c>
      <c r="D358" s="1">
        <v>7.319191</v>
      </c>
      <c r="E358" s="2">
        <v>6.6630509499260002</v>
      </c>
      <c r="F358" s="2">
        <v>3.258798846099991E-2</v>
      </c>
      <c r="G358" s="2">
        <v>-0.10474600000000001</v>
      </c>
      <c r="H358" s="2">
        <v>0</v>
      </c>
      <c r="I358" s="2">
        <v>0</v>
      </c>
      <c r="J358" s="2">
        <v>0</v>
      </c>
      <c r="K358" s="2">
        <v>8.5470000000000008E-3</v>
      </c>
      <c r="L358" s="2">
        <v>7.8549999999999991E-3</v>
      </c>
      <c r="M358" s="2">
        <v>0</v>
      </c>
      <c r="N358" s="2">
        <v>1.2217647795555557</v>
      </c>
      <c r="O358" s="2">
        <v>1.035784038446735E-2</v>
      </c>
      <c r="P358" s="2">
        <v>7.9624515752985597E-2</v>
      </c>
      <c r="Q358" s="2">
        <v>0.53292300000000004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3">
        <v>15.771156074080007</v>
      </c>
      <c r="Z358" s="227">
        <f t="shared" si="26"/>
        <v>15.771156074080007</v>
      </c>
      <c r="AA358" s="3"/>
      <c r="AB358" s="43">
        <v>7.3497261373091778</v>
      </c>
      <c r="AC358" s="2">
        <v>5.6279313192959997</v>
      </c>
      <c r="AD358" s="2">
        <v>4.5623183845000338E-2</v>
      </c>
      <c r="AE358" s="2">
        <v>-0.10474600000000001</v>
      </c>
      <c r="AF358" s="2">
        <v>0</v>
      </c>
      <c r="AG358" s="2">
        <v>0</v>
      </c>
      <c r="AH358" s="2">
        <v>0</v>
      </c>
      <c r="AI358" s="2">
        <v>0</v>
      </c>
      <c r="AJ358" s="2">
        <v>7.8741000000000005E-2</v>
      </c>
      <c r="AK358" s="2">
        <v>1.6228875457777778</v>
      </c>
      <c r="AL358" s="2">
        <v>1.0149458379475824E-2</v>
      </c>
      <c r="AM358" s="2">
        <v>2.343014002184585E-2</v>
      </c>
      <c r="AN358" s="2">
        <v>0.495392</v>
      </c>
      <c r="AO358" s="2">
        <v>0</v>
      </c>
      <c r="AP358" s="2">
        <v>0</v>
      </c>
      <c r="AQ358" s="2">
        <v>0</v>
      </c>
      <c r="AR358" s="53">
        <v>0</v>
      </c>
      <c r="AS358" s="2">
        <v>0</v>
      </c>
      <c r="AT358" s="2">
        <v>0</v>
      </c>
      <c r="AU358" s="44">
        <v>0</v>
      </c>
      <c r="AV358" s="38">
        <v>15.149134784629277</v>
      </c>
      <c r="AW358" s="194">
        <f t="shared" si="24"/>
        <v>15.149134784629277</v>
      </c>
      <c r="AX358" s="71">
        <f t="shared" si="27"/>
        <v>-0.62202128945073021</v>
      </c>
    </row>
    <row r="359" spans="1:50" x14ac:dyDescent="0.25">
      <c r="A359">
        <f t="shared" si="25"/>
        <v>0</v>
      </c>
      <c r="B359" s="1" t="s">
        <v>748</v>
      </c>
      <c r="C359" s="1" t="s">
        <v>749</v>
      </c>
      <c r="D359" s="1">
        <v>218.72131234</v>
      </c>
      <c r="E359" s="2">
        <v>131.59097735120901</v>
      </c>
      <c r="F359" s="2">
        <v>0.60598756949000065</v>
      </c>
      <c r="G359" s="2">
        <v>0</v>
      </c>
      <c r="H359" s="2">
        <v>0</v>
      </c>
      <c r="I359" s="2">
        <v>0</v>
      </c>
      <c r="J359" s="2">
        <v>0.11418300000000001</v>
      </c>
      <c r="K359" s="2">
        <v>8.5470000000000008E-3</v>
      </c>
      <c r="L359" s="2">
        <v>0</v>
      </c>
      <c r="M359" s="2">
        <v>4.7586000000000003E-2</v>
      </c>
      <c r="N359" s="2">
        <v>1.6046170455555555</v>
      </c>
      <c r="O359" s="2">
        <v>0.19380740181580164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0.40358300000000003</v>
      </c>
      <c r="V359" s="2">
        <v>21.81</v>
      </c>
      <c r="W359" s="2">
        <v>3.1122030000000001</v>
      </c>
      <c r="X359" s="2">
        <v>15.682706</v>
      </c>
      <c r="Y359" s="3">
        <v>393.89550970807045</v>
      </c>
      <c r="Z359" s="227">
        <f t="shared" si="26"/>
        <v>356.40280370807045</v>
      </c>
      <c r="AA359" s="3"/>
      <c r="AB359" s="43">
        <v>220.36129532347897</v>
      </c>
      <c r="AC359" s="2">
        <v>114.257216089633</v>
      </c>
      <c r="AD359" s="2">
        <v>0.84838259728600085</v>
      </c>
      <c r="AE359" s="2">
        <v>0</v>
      </c>
      <c r="AF359" s="2">
        <v>0</v>
      </c>
      <c r="AG359" s="2">
        <v>0</v>
      </c>
      <c r="AH359" s="2">
        <v>7.6122000000000009E-2</v>
      </c>
      <c r="AI359" s="2">
        <v>4.7586000000000003E-2</v>
      </c>
      <c r="AJ359" s="2">
        <v>2.4461469999999998</v>
      </c>
      <c r="AK359" s="2">
        <v>2.1209230104444448</v>
      </c>
      <c r="AL359" s="2">
        <v>0.18990832889388845</v>
      </c>
      <c r="AM359" s="2">
        <v>0</v>
      </c>
      <c r="AN359" s="2">
        <v>0</v>
      </c>
      <c r="AO359" s="2">
        <v>0</v>
      </c>
      <c r="AP359" s="2">
        <v>0</v>
      </c>
      <c r="AQ359" s="2">
        <v>0.30102499999999999</v>
      </c>
      <c r="AR359" s="53">
        <v>19.477</v>
      </c>
      <c r="AS359" s="2">
        <v>3.1122030000000001</v>
      </c>
      <c r="AT359" s="2">
        <v>32.968000000000004</v>
      </c>
      <c r="AU359" s="44">
        <v>0</v>
      </c>
      <c r="AV359" s="38">
        <v>396.20580834973629</v>
      </c>
      <c r="AW359" s="194">
        <f t="shared" si="24"/>
        <v>343.76080834973629</v>
      </c>
      <c r="AX359" s="71">
        <f t="shared" si="27"/>
        <v>-12.641995358334157</v>
      </c>
    </row>
    <row r="360" spans="1:50" x14ac:dyDescent="0.25">
      <c r="A360">
        <f t="shared" si="25"/>
        <v>0</v>
      </c>
      <c r="B360" s="1" t="s">
        <v>750</v>
      </c>
      <c r="C360" s="1" t="s">
        <v>751</v>
      </c>
      <c r="D360" s="1">
        <v>7.52318</v>
      </c>
      <c r="E360" s="2">
        <v>5.5587907801540002</v>
      </c>
      <c r="F360" s="2">
        <v>2.6842140781000258E-2</v>
      </c>
      <c r="G360" s="2">
        <v>0</v>
      </c>
      <c r="H360" s="2">
        <v>0</v>
      </c>
      <c r="I360" s="2">
        <v>0</v>
      </c>
      <c r="J360" s="2">
        <v>0</v>
      </c>
      <c r="K360" s="2">
        <v>8.5470000000000008E-3</v>
      </c>
      <c r="L360" s="2">
        <v>7.8549999999999991E-3</v>
      </c>
      <c r="M360" s="2">
        <v>0</v>
      </c>
      <c r="N360" s="2">
        <v>2.7314544106666667</v>
      </c>
      <c r="O360" s="2">
        <v>8.5552173832416437E-3</v>
      </c>
      <c r="P360" s="2">
        <v>7.4780678644661466E-2</v>
      </c>
      <c r="Q360" s="2">
        <v>0.61958999999999997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3">
        <v>16.559595227629568</v>
      </c>
      <c r="Z360" s="227">
        <f t="shared" si="26"/>
        <v>16.559595227629568</v>
      </c>
      <c r="AA360" s="3"/>
      <c r="AB360" s="43">
        <v>7.5865729425754695</v>
      </c>
      <c r="AC360" s="2">
        <v>4.7430178201609996</v>
      </c>
      <c r="AD360" s="2">
        <v>3.757899709300045E-2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8.3659999999999998E-2</v>
      </c>
      <c r="AK360" s="2">
        <v>3.2799323111111112</v>
      </c>
      <c r="AL360" s="2">
        <v>8.3831010650435283E-3</v>
      </c>
      <c r="AM360" s="2">
        <v>2.1477768490694715E-2</v>
      </c>
      <c r="AN360" s="2">
        <v>0.54523900000000003</v>
      </c>
      <c r="AO360" s="2">
        <v>0</v>
      </c>
      <c r="AP360" s="2">
        <v>0</v>
      </c>
      <c r="AQ360" s="2">
        <v>0</v>
      </c>
      <c r="AR360" s="53">
        <v>0</v>
      </c>
      <c r="AS360" s="2">
        <v>0</v>
      </c>
      <c r="AT360" s="2">
        <v>0</v>
      </c>
      <c r="AU360" s="44">
        <v>0</v>
      </c>
      <c r="AV360" s="38">
        <v>16.305861940496317</v>
      </c>
      <c r="AW360" s="194">
        <f t="shared" si="24"/>
        <v>16.305861940496317</v>
      </c>
      <c r="AX360" s="71">
        <f t="shared" si="27"/>
        <v>-0.25373328713325094</v>
      </c>
    </row>
    <row r="361" spans="1:50" x14ac:dyDescent="0.25">
      <c r="A361">
        <f t="shared" si="25"/>
        <v>0</v>
      </c>
      <c r="B361" s="1" t="s">
        <v>752</v>
      </c>
      <c r="C361" s="1" t="s">
        <v>753</v>
      </c>
      <c r="D361" s="1">
        <v>5.0383005000000001</v>
      </c>
      <c r="E361" s="2">
        <v>7.7427470578359996</v>
      </c>
      <c r="F361" s="2">
        <v>3.8234143567999826E-2</v>
      </c>
      <c r="G361" s="2">
        <v>-8.1624000000000002E-2</v>
      </c>
      <c r="H361" s="2">
        <v>0</v>
      </c>
      <c r="I361" s="2">
        <v>0</v>
      </c>
      <c r="J361" s="2">
        <v>0</v>
      </c>
      <c r="K361" s="2">
        <v>8.5470000000000008E-3</v>
      </c>
      <c r="L361" s="2">
        <v>7.8549999999999991E-3</v>
      </c>
      <c r="M361" s="2">
        <v>0</v>
      </c>
      <c r="N361" s="2">
        <v>1.2044669973333333</v>
      </c>
      <c r="O361" s="2">
        <v>1.2106291263330094E-2</v>
      </c>
      <c r="P361" s="2">
        <v>9.3318756929286248E-2</v>
      </c>
      <c r="Q361" s="2">
        <v>0.82355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3">
        <v>14.887501746929949</v>
      </c>
      <c r="Z361" s="227">
        <f t="shared" si="26"/>
        <v>14.887501746929949</v>
      </c>
      <c r="AA361" s="3"/>
      <c r="AB361" s="43">
        <v>5.0568506267259155</v>
      </c>
      <c r="AC361" s="2">
        <v>6.5199740641429997</v>
      </c>
      <c r="AD361" s="2">
        <v>5.3527800994000396E-2</v>
      </c>
      <c r="AE361" s="2">
        <v>-8.1624000000000002E-2</v>
      </c>
      <c r="AF361" s="2">
        <v>0</v>
      </c>
      <c r="AG361" s="2">
        <v>0</v>
      </c>
      <c r="AH361" s="2">
        <v>0</v>
      </c>
      <c r="AI361" s="2">
        <v>0</v>
      </c>
      <c r="AJ361" s="2">
        <v>6.0007999999999999E-2</v>
      </c>
      <c r="AK361" s="2">
        <v>1.531801736888889</v>
      </c>
      <c r="AL361" s="2">
        <v>1.1862733421847304E-2</v>
      </c>
      <c r="AM361" s="2">
        <v>3.0495356882312561E-2</v>
      </c>
      <c r="AN361" s="2">
        <v>0.76247500000000001</v>
      </c>
      <c r="AO361" s="2">
        <v>0</v>
      </c>
      <c r="AP361" s="2">
        <v>0</v>
      </c>
      <c r="AQ361" s="2">
        <v>0</v>
      </c>
      <c r="AR361" s="53">
        <v>0</v>
      </c>
      <c r="AS361" s="2">
        <v>0</v>
      </c>
      <c r="AT361" s="2">
        <v>0</v>
      </c>
      <c r="AU361" s="44">
        <v>0</v>
      </c>
      <c r="AV361" s="38">
        <v>13.945371319055964</v>
      </c>
      <c r="AW361" s="194">
        <f t="shared" si="24"/>
        <v>13.945371319055964</v>
      </c>
      <c r="AX361" s="71">
        <f t="shared" si="27"/>
        <v>-0.94213042787398571</v>
      </c>
    </row>
    <row r="362" spans="1:50" x14ac:dyDescent="0.25">
      <c r="A362">
        <f t="shared" si="25"/>
        <v>0</v>
      </c>
      <c r="B362" s="1" t="s">
        <v>754</v>
      </c>
      <c r="C362" s="1" t="s">
        <v>755</v>
      </c>
      <c r="D362" s="1">
        <v>8.4253110000000007</v>
      </c>
      <c r="E362" s="2">
        <v>3.9762994699930001</v>
      </c>
      <c r="F362" s="2">
        <v>1.8933744857000188E-2</v>
      </c>
      <c r="G362" s="2">
        <v>-0.15343599999999999</v>
      </c>
      <c r="H362" s="2">
        <v>0</v>
      </c>
      <c r="I362" s="2">
        <v>0</v>
      </c>
      <c r="J362" s="2">
        <v>0</v>
      </c>
      <c r="K362" s="2">
        <v>8.5470000000000008E-3</v>
      </c>
      <c r="L362" s="2">
        <v>7.8549999999999991E-3</v>
      </c>
      <c r="M362" s="2">
        <v>0</v>
      </c>
      <c r="N362" s="2">
        <v>1.3829039457777779</v>
      </c>
      <c r="O362" s="2">
        <v>6.076634222611745E-3</v>
      </c>
      <c r="P362" s="2">
        <v>6.8281268467280637E-2</v>
      </c>
      <c r="Q362" s="2">
        <v>0.45455699999999999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3">
        <v>14.195329063317672</v>
      </c>
      <c r="Z362" s="227">
        <f t="shared" si="26"/>
        <v>14.195329063317672</v>
      </c>
      <c r="AA362" s="3"/>
      <c r="AB362" s="43">
        <v>8.4904203273934673</v>
      </c>
      <c r="AC362" s="2">
        <v>3.3911962954719996</v>
      </c>
      <c r="AD362" s="2">
        <v>2.6507242801000131E-2</v>
      </c>
      <c r="AE362" s="2">
        <v>-0.15343599999999999</v>
      </c>
      <c r="AF362" s="2">
        <v>0</v>
      </c>
      <c r="AG362" s="2">
        <v>0</v>
      </c>
      <c r="AH362" s="2">
        <v>0</v>
      </c>
      <c r="AI362" s="2">
        <v>0</v>
      </c>
      <c r="AJ362" s="2">
        <v>9.1824000000000003E-2</v>
      </c>
      <c r="AK362" s="2">
        <v>1.6623583404444444</v>
      </c>
      <c r="AL362" s="2">
        <v>5.9543827516577363E-3</v>
      </c>
      <c r="AM362" s="2">
        <v>1.7392735973410817E-2</v>
      </c>
      <c r="AN362" s="2">
        <v>0.42968800000000001</v>
      </c>
      <c r="AO362" s="2">
        <v>0</v>
      </c>
      <c r="AP362" s="2">
        <v>0</v>
      </c>
      <c r="AQ362" s="2">
        <v>0</v>
      </c>
      <c r="AR362" s="53">
        <v>0</v>
      </c>
      <c r="AS362" s="2">
        <v>0</v>
      </c>
      <c r="AT362" s="2">
        <v>0</v>
      </c>
      <c r="AU362" s="44">
        <v>0</v>
      </c>
      <c r="AV362" s="38">
        <v>13.961905324835982</v>
      </c>
      <c r="AW362" s="194">
        <f t="shared" si="24"/>
        <v>13.961905324835982</v>
      </c>
      <c r="AX362" s="71">
        <f t="shared" si="27"/>
        <v>-0.23342373848169018</v>
      </c>
    </row>
    <row r="363" spans="1:50" x14ac:dyDescent="0.25">
      <c r="A363">
        <f t="shared" si="25"/>
        <v>0</v>
      </c>
      <c r="B363" s="1" t="s">
        <v>756</v>
      </c>
      <c r="C363" s="1" t="s">
        <v>757</v>
      </c>
      <c r="D363" s="1">
        <v>10.4498</v>
      </c>
      <c r="E363" s="2">
        <v>5.851071810873</v>
      </c>
      <c r="F363" s="2">
        <v>2.7917579126000406E-2</v>
      </c>
      <c r="G363" s="2">
        <v>-0.43160199999999999</v>
      </c>
      <c r="H363" s="2">
        <v>0</v>
      </c>
      <c r="I363" s="2">
        <v>0</v>
      </c>
      <c r="J363" s="2">
        <v>0</v>
      </c>
      <c r="K363" s="2">
        <v>8.5470000000000008E-3</v>
      </c>
      <c r="L363" s="2">
        <v>7.8549999999999991E-3</v>
      </c>
      <c r="M363" s="2">
        <v>0</v>
      </c>
      <c r="N363" s="2">
        <v>3.2881989804444447</v>
      </c>
      <c r="O363" s="2">
        <v>8.9648165405281123E-3</v>
      </c>
      <c r="P363" s="2">
        <v>7.8546764669209332E-2</v>
      </c>
      <c r="Q363" s="2">
        <v>0.53480000000000005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3">
        <v>19.824099951653178</v>
      </c>
      <c r="Z363" s="227">
        <f t="shared" si="26"/>
        <v>19.824099951653178</v>
      </c>
      <c r="AA363" s="3"/>
      <c r="AB363" s="43">
        <v>10.56697609146226</v>
      </c>
      <c r="AC363" s="2">
        <v>4.995685705574</v>
      </c>
      <c r="AD363" s="2">
        <v>3.9084610774999952E-2</v>
      </c>
      <c r="AE363" s="2">
        <v>-0.43160199999999999</v>
      </c>
      <c r="AF363" s="2">
        <v>0</v>
      </c>
      <c r="AG363" s="2">
        <v>0</v>
      </c>
      <c r="AH363" s="2">
        <v>0</v>
      </c>
      <c r="AI363" s="2">
        <v>0</v>
      </c>
      <c r="AJ363" s="2">
        <v>0.115594</v>
      </c>
      <c r="AK363" s="2">
        <v>4.3304449786666668</v>
      </c>
      <c r="AL363" s="2">
        <v>8.7844597889510292E-3</v>
      </c>
      <c r="AM363" s="2">
        <v>2.2470931977683364E-2</v>
      </c>
      <c r="AN363" s="2">
        <v>0.47323199999999999</v>
      </c>
      <c r="AO363" s="2">
        <v>0</v>
      </c>
      <c r="AP363" s="2">
        <v>0</v>
      </c>
      <c r="AQ363" s="2">
        <v>0</v>
      </c>
      <c r="AR363" s="53">
        <v>0</v>
      </c>
      <c r="AS363" s="2">
        <v>0</v>
      </c>
      <c r="AT363" s="2">
        <v>0</v>
      </c>
      <c r="AU363" s="44">
        <v>0</v>
      </c>
      <c r="AV363" s="38">
        <v>20.120670778244559</v>
      </c>
      <c r="AW363" s="194">
        <f t="shared" si="24"/>
        <v>20.120670778244559</v>
      </c>
      <c r="AX363" s="71">
        <f t="shared" si="27"/>
        <v>0.29657082659138112</v>
      </c>
    </row>
    <row r="364" spans="1:50" x14ac:dyDescent="0.25">
      <c r="A364">
        <f t="shared" si="25"/>
        <v>0</v>
      </c>
      <c r="B364" s="1" t="s">
        <v>758</v>
      </c>
      <c r="C364" s="1" t="s">
        <v>759</v>
      </c>
      <c r="D364" s="1">
        <v>2.8650859999999998</v>
      </c>
      <c r="E364" s="2">
        <v>4.5937682466540002</v>
      </c>
      <c r="F364" s="2">
        <v>2.2883941852000541E-2</v>
      </c>
      <c r="G364" s="2">
        <v>-5.8673999999999997E-2</v>
      </c>
      <c r="H364" s="2">
        <v>0</v>
      </c>
      <c r="I364" s="2">
        <v>0</v>
      </c>
      <c r="J364" s="2">
        <v>0</v>
      </c>
      <c r="K364" s="2">
        <v>8.5470000000000008E-3</v>
      </c>
      <c r="L364" s="2">
        <v>7.8549999999999991E-3</v>
      </c>
      <c r="M364" s="2">
        <v>0</v>
      </c>
      <c r="N364" s="2">
        <v>0.84818399466666672</v>
      </c>
      <c r="O364" s="2">
        <v>7.2415641226974328E-3</v>
      </c>
      <c r="P364" s="2">
        <v>7.3555248925678302E-2</v>
      </c>
      <c r="Q364" s="2">
        <v>0.47486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3">
        <v>8.8433069962210435</v>
      </c>
      <c r="Z364" s="227">
        <f t="shared" si="26"/>
        <v>8.8433069962210435</v>
      </c>
      <c r="AA364" s="3"/>
      <c r="AB364" s="43">
        <v>2.8924981509461607</v>
      </c>
      <c r="AC364" s="2">
        <v>3.8604252825819998</v>
      </c>
      <c r="AD364" s="2">
        <v>3.2037518594000024E-2</v>
      </c>
      <c r="AE364" s="2">
        <v>-5.8673999999999997E-2</v>
      </c>
      <c r="AF364" s="2">
        <v>0</v>
      </c>
      <c r="AG364" s="2">
        <v>0</v>
      </c>
      <c r="AH364" s="2">
        <v>0</v>
      </c>
      <c r="AI364" s="2">
        <v>0</v>
      </c>
      <c r="AJ364" s="2">
        <v>3.4040000000000001E-2</v>
      </c>
      <c r="AK364" s="2">
        <v>1.000984056888889</v>
      </c>
      <c r="AL364" s="2">
        <v>7.0958762577419824E-3</v>
      </c>
      <c r="AM364" s="2">
        <v>2.0445073070198792E-2</v>
      </c>
      <c r="AN364" s="2">
        <v>0.41392600000000002</v>
      </c>
      <c r="AO364" s="2">
        <v>0</v>
      </c>
      <c r="AP364" s="2">
        <v>0</v>
      </c>
      <c r="AQ364" s="2">
        <v>0</v>
      </c>
      <c r="AR364" s="53">
        <v>0</v>
      </c>
      <c r="AS364" s="2">
        <v>0</v>
      </c>
      <c r="AT364" s="2">
        <v>0</v>
      </c>
      <c r="AU364" s="44">
        <v>7.4557390123908718E-2</v>
      </c>
      <c r="AV364" s="38">
        <v>8.2773353484628966</v>
      </c>
      <c r="AW364" s="194">
        <f t="shared" si="24"/>
        <v>8.2773353484628966</v>
      </c>
      <c r="AX364" s="71">
        <f t="shared" si="27"/>
        <v>-0.5659716477581469</v>
      </c>
    </row>
    <row r="365" spans="1:50" x14ac:dyDescent="0.25">
      <c r="A365">
        <f t="shared" si="25"/>
        <v>0</v>
      </c>
      <c r="B365" s="1" t="s">
        <v>760</v>
      </c>
      <c r="C365" s="1" t="s">
        <v>761</v>
      </c>
      <c r="D365" s="1">
        <v>7.4186059959999993</v>
      </c>
      <c r="E365" s="2">
        <v>5.6704448743319995</v>
      </c>
      <c r="F365" s="2">
        <v>2.752088765199948E-2</v>
      </c>
      <c r="G365" s="2">
        <v>-0.17147799999999999</v>
      </c>
      <c r="H365" s="2">
        <v>0</v>
      </c>
      <c r="I365" s="2">
        <v>0</v>
      </c>
      <c r="J365" s="2">
        <v>0</v>
      </c>
      <c r="K365" s="2">
        <v>8.5470000000000008E-3</v>
      </c>
      <c r="L365" s="2">
        <v>7.8549999999999991E-3</v>
      </c>
      <c r="M365" s="2">
        <v>0</v>
      </c>
      <c r="N365" s="2">
        <v>1.3607674284444444</v>
      </c>
      <c r="O365" s="2">
        <v>8.7665106858986347E-3</v>
      </c>
      <c r="P365" s="2">
        <v>7.9412825361274711E-2</v>
      </c>
      <c r="Q365" s="2">
        <v>0.65345699999999995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3">
        <v>15.063899522475612</v>
      </c>
      <c r="Z365" s="227">
        <f t="shared" si="26"/>
        <v>15.063899522475612</v>
      </c>
      <c r="AA365" s="3"/>
      <c r="AB365" s="43">
        <v>7.4385686617004154</v>
      </c>
      <c r="AC365" s="2">
        <v>4.8089726736089995</v>
      </c>
      <c r="AD365" s="2">
        <v>3.8529242711999923E-2</v>
      </c>
      <c r="AE365" s="2">
        <v>-0.17147799999999999</v>
      </c>
      <c r="AF365" s="2">
        <v>0</v>
      </c>
      <c r="AG365" s="2">
        <v>0</v>
      </c>
      <c r="AH365" s="2">
        <v>0</v>
      </c>
      <c r="AI365" s="2">
        <v>0</v>
      </c>
      <c r="AJ365" s="2">
        <v>8.3487000000000006E-2</v>
      </c>
      <c r="AK365" s="2">
        <v>1.7264140328888888</v>
      </c>
      <c r="AL365" s="2">
        <v>8.5901435084079804E-3</v>
      </c>
      <c r="AM365" s="2">
        <v>2.3702568546738505E-2</v>
      </c>
      <c r="AN365" s="2">
        <v>0.60880900000000004</v>
      </c>
      <c r="AO365" s="2">
        <v>0</v>
      </c>
      <c r="AP365" s="2">
        <v>0</v>
      </c>
      <c r="AQ365" s="2">
        <v>0</v>
      </c>
      <c r="AR365" s="53">
        <v>0</v>
      </c>
      <c r="AS365" s="2">
        <v>0</v>
      </c>
      <c r="AT365" s="2">
        <v>0</v>
      </c>
      <c r="AU365" s="44">
        <v>0</v>
      </c>
      <c r="AV365" s="38">
        <v>14.56559532296545</v>
      </c>
      <c r="AW365" s="194">
        <f t="shared" si="24"/>
        <v>14.56559532296545</v>
      </c>
      <c r="AX365" s="71">
        <f t="shared" si="27"/>
        <v>-0.49830419951016225</v>
      </c>
    </row>
    <row r="366" spans="1:50" x14ac:dyDescent="0.25">
      <c r="A366">
        <f t="shared" si="25"/>
        <v>0</v>
      </c>
      <c r="B366" s="1" t="s">
        <v>762</v>
      </c>
      <c r="C366" s="1" t="s">
        <v>763</v>
      </c>
      <c r="D366" s="1">
        <v>76.563244670000003</v>
      </c>
      <c r="E366" s="2">
        <v>36.851272673954</v>
      </c>
      <c r="F366" s="2">
        <v>0.17113211877099424</v>
      </c>
      <c r="G366" s="2">
        <v>-0.262013</v>
      </c>
      <c r="H366" s="2">
        <v>0</v>
      </c>
      <c r="I366" s="2">
        <v>0</v>
      </c>
      <c r="J366" s="2">
        <v>5.9652000000000011E-2</v>
      </c>
      <c r="K366" s="2">
        <v>8.5470000000000008E-3</v>
      </c>
      <c r="L366" s="2">
        <v>7.8549999999999991E-3</v>
      </c>
      <c r="M366" s="2">
        <v>0</v>
      </c>
      <c r="N366" s="2">
        <v>2.2616022599999996</v>
      </c>
      <c r="O366" s="2">
        <v>5.3857694040458343E-2</v>
      </c>
      <c r="P366" s="2">
        <v>7.9028849846505586E-2</v>
      </c>
      <c r="Q366" s="2">
        <v>0.65720999999999996</v>
      </c>
      <c r="R366" s="2">
        <v>0</v>
      </c>
      <c r="S366" s="2">
        <v>0</v>
      </c>
      <c r="T366" s="2">
        <v>0</v>
      </c>
      <c r="U366" s="2">
        <v>9.0466000000000005E-2</v>
      </c>
      <c r="V366" s="2">
        <v>4.819</v>
      </c>
      <c r="W366" s="2">
        <v>0.71841299999999997</v>
      </c>
      <c r="X366" s="2">
        <v>3.7877160000000001</v>
      </c>
      <c r="Y366" s="3">
        <v>125.86698426661199</v>
      </c>
      <c r="Z366" s="227">
        <f t="shared" si="26"/>
        <v>117.26026826661199</v>
      </c>
      <c r="AA366" s="3"/>
      <c r="AB366" s="43">
        <v>77.396343907271486</v>
      </c>
      <c r="AC366" s="2">
        <v>31.991738765082001</v>
      </c>
      <c r="AD366" s="2">
        <v>0.23958496628000028</v>
      </c>
      <c r="AE366" s="2">
        <v>-0.262013</v>
      </c>
      <c r="AF366" s="2">
        <v>0</v>
      </c>
      <c r="AG366" s="2">
        <v>0</v>
      </c>
      <c r="AH366" s="2">
        <v>3.9768000000000012E-2</v>
      </c>
      <c r="AI366" s="2">
        <v>0</v>
      </c>
      <c r="AJ366" s="2">
        <v>0.84556200000000004</v>
      </c>
      <c r="AK366" s="2">
        <v>3.0622555844444443</v>
      </c>
      <c r="AL366" s="2">
        <v>5.2774169497523608E-2</v>
      </c>
      <c r="AM366" s="2">
        <v>2.3282494161978726E-2</v>
      </c>
      <c r="AN366" s="2">
        <v>0.57291800000000004</v>
      </c>
      <c r="AO366" s="2">
        <v>0</v>
      </c>
      <c r="AP366" s="2">
        <v>0</v>
      </c>
      <c r="AQ366" s="2">
        <v>6.7475999999999994E-2</v>
      </c>
      <c r="AR366" s="53">
        <v>4.819</v>
      </c>
      <c r="AS366" s="2">
        <v>0.71841299999999997</v>
      </c>
      <c r="AT366" s="2">
        <v>8.5280000000000005</v>
      </c>
      <c r="AU366" s="44">
        <v>0</v>
      </c>
      <c r="AV366" s="38">
        <v>128.09510388673743</v>
      </c>
      <c r="AW366" s="194">
        <f t="shared" si="24"/>
        <v>114.74810388673743</v>
      </c>
      <c r="AX366" s="71">
        <f t="shared" si="27"/>
        <v>-2.5121643798745623</v>
      </c>
    </row>
    <row r="367" spans="1:50" x14ac:dyDescent="0.25">
      <c r="A367">
        <f t="shared" si="25"/>
        <v>0</v>
      </c>
      <c r="B367" s="1" t="s">
        <v>764</v>
      </c>
      <c r="C367" s="1" t="s">
        <v>765</v>
      </c>
      <c r="D367" s="1">
        <v>3.923435</v>
      </c>
      <c r="E367" s="2">
        <v>3.1795970755250003</v>
      </c>
      <c r="F367" s="2">
        <v>1.5580389830000234E-2</v>
      </c>
      <c r="G367" s="2">
        <v>-0.11944299999999999</v>
      </c>
      <c r="H367" s="2">
        <v>0</v>
      </c>
      <c r="I367" s="2">
        <v>0</v>
      </c>
      <c r="J367" s="2">
        <v>0</v>
      </c>
      <c r="K367" s="2">
        <v>8.5470000000000008E-3</v>
      </c>
      <c r="L367" s="2">
        <v>7.8549999999999991E-3</v>
      </c>
      <c r="M367" s="2">
        <v>0</v>
      </c>
      <c r="N367" s="2">
        <v>1.2487937502222222</v>
      </c>
      <c r="O367" s="2">
        <v>4.9627877802731601E-3</v>
      </c>
      <c r="P367" s="2">
        <v>6.2617949815328505E-2</v>
      </c>
      <c r="Q367" s="2">
        <v>0.28009600000000001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3">
        <v>8.6120419531728238</v>
      </c>
      <c r="Z367" s="227">
        <f t="shared" si="26"/>
        <v>8.6120419531728238</v>
      </c>
      <c r="AA367" s="3"/>
      <c r="AB367" s="43">
        <v>3.937800252214505</v>
      </c>
      <c r="AC367" s="2">
        <v>2.7110408243199999</v>
      </c>
      <c r="AD367" s="2">
        <v>2.1812545761999907E-2</v>
      </c>
      <c r="AE367" s="2">
        <v>-0.11944299999999999</v>
      </c>
      <c r="AF367" s="2">
        <v>0</v>
      </c>
      <c r="AG367" s="2">
        <v>0</v>
      </c>
      <c r="AH367" s="2">
        <v>0</v>
      </c>
      <c r="AI367" s="2">
        <v>0</v>
      </c>
      <c r="AJ367" s="2">
        <v>4.2236999999999997E-2</v>
      </c>
      <c r="AK367" s="2">
        <v>1.4977685448888889</v>
      </c>
      <c r="AL367" s="2">
        <v>4.8629449916594647E-3</v>
      </c>
      <c r="AM367" s="2">
        <v>1.4477623595705648E-2</v>
      </c>
      <c r="AN367" s="2">
        <v>0.24648400000000001</v>
      </c>
      <c r="AO367" s="2">
        <v>0</v>
      </c>
      <c r="AP367" s="2">
        <v>0</v>
      </c>
      <c r="AQ367" s="2">
        <v>0</v>
      </c>
      <c r="AR367" s="53">
        <v>0</v>
      </c>
      <c r="AS367" s="2">
        <v>0</v>
      </c>
      <c r="AT367" s="2">
        <v>0</v>
      </c>
      <c r="AU367" s="44">
        <v>0</v>
      </c>
      <c r="AV367" s="38">
        <v>8.3570407357727596</v>
      </c>
      <c r="AW367" s="194">
        <f t="shared" si="24"/>
        <v>8.3570407357727596</v>
      </c>
      <c r="AX367" s="71">
        <f t="shared" si="27"/>
        <v>-0.25500121740006421</v>
      </c>
    </row>
    <row r="368" spans="1:50" x14ac:dyDescent="0.25">
      <c r="A368">
        <f t="shared" si="25"/>
        <v>0</v>
      </c>
      <c r="B368" s="1" t="s">
        <v>766</v>
      </c>
      <c r="C368" s="1" t="s">
        <v>767</v>
      </c>
      <c r="D368" s="1">
        <v>5.1077846300000003</v>
      </c>
      <c r="E368" s="2">
        <v>5.6415863454590003</v>
      </c>
      <c r="F368" s="2">
        <v>2.7641201714999973E-2</v>
      </c>
      <c r="G368" s="2">
        <v>-0.282804</v>
      </c>
      <c r="H368" s="2">
        <v>0</v>
      </c>
      <c r="I368" s="2">
        <v>0</v>
      </c>
      <c r="J368" s="2">
        <v>0</v>
      </c>
      <c r="K368" s="2">
        <v>8.5470000000000008E-3</v>
      </c>
      <c r="L368" s="2">
        <v>7.8549999999999991E-3</v>
      </c>
      <c r="M368" s="2">
        <v>0</v>
      </c>
      <c r="N368" s="2">
        <v>1.4849659395555557</v>
      </c>
      <c r="O368" s="2">
        <v>8.8373120740892416E-3</v>
      </c>
      <c r="P368" s="2">
        <v>7.2259100199695225E-2</v>
      </c>
      <c r="Q368" s="2">
        <v>0.50356500000000004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3">
        <v>12.580237529003339</v>
      </c>
      <c r="Z368" s="227">
        <f t="shared" si="26"/>
        <v>12.580237529003339</v>
      </c>
      <c r="AA368" s="3"/>
      <c r="AB368" s="43">
        <v>5.1438573092046953</v>
      </c>
      <c r="AC368" s="2">
        <v>4.788778322982</v>
      </c>
      <c r="AD368" s="2">
        <v>3.8697682401000057E-2</v>
      </c>
      <c r="AE368" s="2">
        <v>-0.282804</v>
      </c>
      <c r="AF368" s="2">
        <v>0</v>
      </c>
      <c r="AG368" s="2">
        <v>0</v>
      </c>
      <c r="AH368" s="2">
        <v>0</v>
      </c>
      <c r="AI368" s="2">
        <v>0</v>
      </c>
      <c r="AJ368" s="2">
        <v>5.6711999999999999E-2</v>
      </c>
      <c r="AK368" s="2">
        <v>1.9372911715555554</v>
      </c>
      <c r="AL368" s="2">
        <v>8.6595204939548202E-3</v>
      </c>
      <c r="AM368" s="2">
        <v>1.9258506966970998E-2</v>
      </c>
      <c r="AN368" s="2">
        <v>0.463646</v>
      </c>
      <c r="AO368" s="2">
        <v>0</v>
      </c>
      <c r="AP368" s="2">
        <v>0</v>
      </c>
      <c r="AQ368" s="2">
        <v>0</v>
      </c>
      <c r="AR368" s="53">
        <v>0</v>
      </c>
      <c r="AS368" s="2">
        <v>0</v>
      </c>
      <c r="AT368" s="2">
        <v>0</v>
      </c>
      <c r="AU368" s="44">
        <v>0</v>
      </c>
      <c r="AV368" s="38">
        <v>12.174096513604177</v>
      </c>
      <c r="AW368" s="194">
        <f t="shared" si="24"/>
        <v>12.174096513604177</v>
      </c>
      <c r="AX368" s="71">
        <f t="shared" si="27"/>
        <v>-0.4061410153991627</v>
      </c>
    </row>
    <row r="369" spans="1:50" x14ac:dyDescent="0.25">
      <c r="A369">
        <f t="shared" si="25"/>
        <v>0</v>
      </c>
      <c r="B369" s="1" t="s">
        <v>768</v>
      </c>
      <c r="C369" s="1" t="s">
        <v>769</v>
      </c>
      <c r="D369" s="1">
        <v>6.0864010000000004</v>
      </c>
      <c r="E369" s="2">
        <v>6.3928593888940002</v>
      </c>
      <c r="F369" s="2">
        <v>3.1338733440000564E-2</v>
      </c>
      <c r="G369" s="2">
        <v>-7.0485000000000006E-2</v>
      </c>
      <c r="H369" s="2">
        <v>0</v>
      </c>
      <c r="I369" s="2">
        <v>0</v>
      </c>
      <c r="J369" s="2">
        <v>0</v>
      </c>
      <c r="K369" s="2">
        <v>8.5470000000000008E-3</v>
      </c>
      <c r="L369" s="2">
        <v>7.8549999999999991E-3</v>
      </c>
      <c r="M369" s="2">
        <v>0</v>
      </c>
      <c r="N369" s="2">
        <v>1.0494930604444443</v>
      </c>
      <c r="O369" s="2">
        <v>9.9529289082100608E-3</v>
      </c>
      <c r="P369" s="2">
        <v>8.3270986083709073E-2</v>
      </c>
      <c r="Q369" s="2">
        <v>0.61682199999999998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3">
        <v>14.216055097770365</v>
      </c>
      <c r="Z369" s="227">
        <f t="shared" si="26"/>
        <v>14.216055097770365</v>
      </c>
      <c r="AA369" s="3"/>
      <c r="AB369" s="43">
        <v>6.1044472733297219</v>
      </c>
      <c r="AC369" s="2">
        <v>5.3934449311840007</v>
      </c>
      <c r="AD369" s="2">
        <v>4.3874226816999727E-2</v>
      </c>
      <c r="AE369" s="2">
        <v>-7.0485000000000006E-2</v>
      </c>
      <c r="AF369" s="2">
        <v>0</v>
      </c>
      <c r="AG369" s="2">
        <v>0</v>
      </c>
      <c r="AH369" s="2">
        <v>0</v>
      </c>
      <c r="AI369" s="2">
        <v>0</v>
      </c>
      <c r="AJ369" s="2">
        <v>7.0484000000000005E-2</v>
      </c>
      <c r="AK369" s="2">
        <v>1.3688002355555557</v>
      </c>
      <c r="AL369" s="2">
        <v>9.7526930284854482E-3</v>
      </c>
      <c r="AM369" s="2">
        <v>2.511597609320505E-2</v>
      </c>
      <c r="AN369" s="2">
        <v>0.56587299999999996</v>
      </c>
      <c r="AO369" s="2">
        <v>0</v>
      </c>
      <c r="AP369" s="2">
        <v>0</v>
      </c>
      <c r="AQ369" s="2">
        <v>0</v>
      </c>
      <c r="AR369" s="53">
        <v>0</v>
      </c>
      <c r="AS369" s="2">
        <v>0</v>
      </c>
      <c r="AT369" s="2">
        <v>0</v>
      </c>
      <c r="AU369" s="44">
        <v>0</v>
      </c>
      <c r="AV369" s="38">
        <v>13.511307336007969</v>
      </c>
      <c r="AW369" s="194">
        <f t="shared" si="24"/>
        <v>13.511307336007969</v>
      </c>
      <c r="AX369" s="71">
        <f t="shared" si="27"/>
        <v>-0.70474776176239651</v>
      </c>
    </row>
    <row r="370" spans="1:50" x14ac:dyDescent="0.25">
      <c r="A370">
        <f t="shared" si="25"/>
        <v>0</v>
      </c>
      <c r="B370" s="1" t="s">
        <v>770</v>
      </c>
      <c r="C370" s="1" t="s">
        <v>771</v>
      </c>
      <c r="D370" s="1">
        <v>5.2825051299999997</v>
      </c>
      <c r="E370" s="2">
        <v>5.8288945052549996</v>
      </c>
      <c r="F370" s="2">
        <v>2.8577677771999502E-2</v>
      </c>
      <c r="G370" s="2">
        <v>-0.18762200000000001</v>
      </c>
      <c r="H370" s="2">
        <v>0</v>
      </c>
      <c r="I370" s="2">
        <v>0</v>
      </c>
      <c r="J370" s="2">
        <v>0</v>
      </c>
      <c r="K370" s="2">
        <v>8.5470000000000008E-3</v>
      </c>
      <c r="L370" s="2">
        <v>7.8549999999999991E-3</v>
      </c>
      <c r="M370" s="2">
        <v>0</v>
      </c>
      <c r="N370" s="2">
        <v>1.5487965235555554</v>
      </c>
      <c r="O370" s="2">
        <v>9.0544251428522054E-3</v>
      </c>
      <c r="P370" s="2">
        <v>7.6396063526898553E-2</v>
      </c>
      <c r="Q370" s="2">
        <v>0.48614499999999999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3">
        <v>13.089149325252304</v>
      </c>
      <c r="Z370" s="227">
        <f t="shared" si="26"/>
        <v>13.089149325252304</v>
      </c>
      <c r="AA370" s="3"/>
      <c r="AB370" s="43">
        <v>5.3128290319698968</v>
      </c>
      <c r="AC370" s="2">
        <v>4.9415976978840002</v>
      </c>
      <c r="AD370" s="2">
        <v>4.0008748879999854E-2</v>
      </c>
      <c r="AE370" s="2">
        <v>-0.18762200000000001</v>
      </c>
      <c r="AF370" s="2">
        <v>0</v>
      </c>
      <c r="AG370" s="2">
        <v>0</v>
      </c>
      <c r="AH370" s="2">
        <v>0</v>
      </c>
      <c r="AI370" s="2">
        <v>0</v>
      </c>
      <c r="AJ370" s="2">
        <v>5.9804000000000003E-2</v>
      </c>
      <c r="AK370" s="2">
        <v>1.9864257093333333</v>
      </c>
      <c r="AL370" s="2">
        <v>8.8722656197007706E-3</v>
      </c>
      <c r="AM370" s="2">
        <v>2.1756746004543918E-2</v>
      </c>
      <c r="AN370" s="2">
        <v>0.43101899999999999</v>
      </c>
      <c r="AO370" s="2">
        <v>0</v>
      </c>
      <c r="AP370" s="2">
        <v>0</v>
      </c>
      <c r="AQ370" s="2">
        <v>0</v>
      </c>
      <c r="AR370" s="53">
        <v>0</v>
      </c>
      <c r="AS370" s="2">
        <v>0</v>
      </c>
      <c r="AT370" s="2">
        <v>0</v>
      </c>
      <c r="AU370" s="44">
        <v>0</v>
      </c>
      <c r="AV370" s="38">
        <v>12.614691199691475</v>
      </c>
      <c r="AW370" s="194">
        <f t="shared" si="24"/>
        <v>12.614691199691475</v>
      </c>
      <c r="AX370" s="71">
        <f t="shared" si="27"/>
        <v>-0.47445812556082956</v>
      </c>
    </row>
    <row r="371" spans="1:50" x14ac:dyDescent="0.25">
      <c r="A371">
        <f t="shared" si="25"/>
        <v>0</v>
      </c>
      <c r="B371" s="1" t="s">
        <v>772</v>
      </c>
      <c r="C371" s="1" t="s">
        <v>773</v>
      </c>
      <c r="D371" s="1">
        <v>34.71</v>
      </c>
      <c r="E371" s="2">
        <v>68.040873331249998</v>
      </c>
      <c r="F371" s="2">
        <v>0.31891467896100878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1.2093571654835407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3">
        <v>104.27914517569455</v>
      </c>
      <c r="Z371" s="227">
        <f t="shared" si="26"/>
        <v>104.27914517569455</v>
      </c>
      <c r="AA371" s="3"/>
      <c r="AB371" s="43">
        <v>34.923188728944545</v>
      </c>
      <c r="AC371" s="2">
        <v>61.943468096314994</v>
      </c>
      <c r="AD371" s="2">
        <v>0.44648055054599795</v>
      </c>
      <c r="AE371" s="2">
        <v>0</v>
      </c>
      <c r="AF371" s="2">
        <v>0</v>
      </c>
      <c r="AG371" s="2">
        <v>0</v>
      </c>
      <c r="AH371" s="2">
        <v>0</v>
      </c>
      <c r="AI371" s="2">
        <v>1.1388589009804995</v>
      </c>
      <c r="AJ371" s="2">
        <v>0.44435200000000002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53">
        <v>0</v>
      </c>
      <c r="AS371" s="2">
        <v>0</v>
      </c>
      <c r="AT371" s="2">
        <v>0</v>
      </c>
      <c r="AU371" s="44">
        <v>0</v>
      </c>
      <c r="AV371" s="38">
        <v>98.896348276786028</v>
      </c>
      <c r="AW371" s="194">
        <f t="shared" si="24"/>
        <v>98.896348276786028</v>
      </c>
      <c r="AX371" s="71">
        <f t="shared" si="27"/>
        <v>-5.3827968989085235</v>
      </c>
    </row>
    <row r="372" spans="1:50" x14ac:dyDescent="0.25">
      <c r="A372">
        <f t="shared" si="25"/>
        <v>0</v>
      </c>
      <c r="B372" s="1" t="s">
        <v>774</v>
      </c>
      <c r="C372" s="1" t="s">
        <v>775</v>
      </c>
      <c r="D372" s="1">
        <v>3.315388</v>
      </c>
      <c r="E372" s="2">
        <v>4.1464803141780004</v>
      </c>
      <c r="F372" s="2">
        <v>2.028973785299994E-2</v>
      </c>
      <c r="G372" s="2">
        <v>-0.174266</v>
      </c>
      <c r="H372" s="2">
        <v>0</v>
      </c>
      <c r="I372" s="2">
        <v>0</v>
      </c>
      <c r="J372" s="2">
        <v>0</v>
      </c>
      <c r="K372" s="2">
        <v>8.5470000000000008E-3</v>
      </c>
      <c r="L372" s="2">
        <v>7.8549999999999991E-3</v>
      </c>
      <c r="M372" s="2">
        <v>0</v>
      </c>
      <c r="N372" s="2">
        <v>1.5097963715555556</v>
      </c>
      <c r="O372" s="2">
        <v>6.4532872512882275E-3</v>
      </c>
      <c r="P372" s="2">
        <v>6.6196951936016796E-2</v>
      </c>
      <c r="Q372" s="2">
        <v>0.41036099999999998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3">
        <v>9.3171016627738599</v>
      </c>
      <c r="Z372" s="227">
        <f t="shared" si="26"/>
        <v>9.3171016627738599</v>
      </c>
      <c r="AA372" s="3"/>
      <c r="AB372" s="43">
        <v>3.3426194730292429</v>
      </c>
      <c r="AC372" s="2">
        <v>3.5160386833650001</v>
      </c>
      <c r="AD372" s="2">
        <v>2.8405632994000101E-2</v>
      </c>
      <c r="AE372" s="2">
        <v>-0.174266</v>
      </c>
      <c r="AF372" s="2">
        <v>0</v>
      </c>
      <c r="AG372" s="2">
        <v>0</v>
      </c>
      <c r="AH372" s="2">
        <v>0</v>
      </c>
      <c r="AI372" s="2">
        <v>0</v>
      </c>
      <c r="AJ372" s="2">
        <v>3.5978000000000003E-2</v>
      </c>
      <c r="AK372" s="2">
        <v>1.8314305955555557</v>
      </c>
      <c r="AL372" s="2">
        <v>6.3234581666243728E-3</v>
      </c>
      <c r="AM372" s="2">
        <v>1.6362231140905951E-2</v>
      </c>
      <c r="AN372" s="2">
        <v>0.35776200000000002</v>
      </c>
      <c r="AO372" s="2">
        <v>0</v>
      </c>
      <c r="AP372" s="2">
        <v>0</v>
      </c>
      <c r="AQ372" s="2">
        <v>0</v>
      </c>
      <c r="AR372" s="53">
        <v>0</v>
      </c>
      <c r="AS372" s="2">
        <v>0</v>
      </c>
      <c r="AT372" s="2">
        <v>0</v>
      </c>
      <c r="AU372" s="44">
        <v>0</v>
      </c>
      <c r="AV372" s="38">
        <v>8.9606540742513285</v>
      </c>
      <c r="AW372" s="194">
        <f t="shared" si="24"/>
        <v>8.9606540742513285</v>
      </c>
      <c r="AX372" s="71">
        <f t="shared" si="27"/>
        <v>-0.35644758852253133</v>
      </c>
    </row>
    <row r="373" spans="1:50" x14ac:dyDescent="0.25">
      <c r="A373">
        <f t="shared" si="25"/>
        <v>0</v>
      </c>
      <c r="B373" s="1" t="s">
        <v>776</v>
      </c>
      <c r="C373" s="1" t="s">
        <v>777</v>
      </c>
      <c r="D373" s="1">
        <v>1.8232207</v>
      </c>
      <c r="E373" s="2">
        <v>2.3216785543069998</v>
      </c>
      <c r="F373" s="2">
        <v>1.1370809537000023E-2</v>
      </c>
      <c r="G373" s="2">
        <v>-0.110253</v>
      </c>
      <c r="H373" s="2">
        <v>0</v>
      </c>
      <c r="I373" s="2">
        <v>0</v>
      </c>
      <c r="J373" s="2">
        <v>0</v>
      </c>
      <c r="K373" s="2">
        <v>8.5470000000000008E-3</v>
      </c>
      <c r="L373" s="2">
        <v>7.8549999999999991E-3</v>
      </c>
      <c r="M373" s="2">
        <v>0</v>
      </c>
      <c r="N373" s="2">
        <v>0.4436440533333334</v>
      </c>
      <c r="O373" s="2">
        <v>3.6081920885001656E-3</v>
      </c>
      <c r="P373" s="2">
        <v>5.9658547803116267E-2</v>
      </c>
      <c r="Q373" s="2">
        <v>0.24831800000000001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3">
        <v>4.8176478570689509</v>
      </c>
      <c r="Z373" s="227">
        <f t="shared" si="26"/>
        <v>4.8176478570689509</v>
      </c>
      <c r="AA373" s="3"/>
      <c r="AB373" s="43">
        <v>1.8296680267194396</v>
      </c>
      <c r="AC373" s="2">
        <v>1.9720884033570001</v>
      </c>
      <c r="AD373" s="2">
        <v>1.5919133352000032E-2</v>
      </c>
      <c r="AE373" s="2">
        <v>-0.110253</v>
      </c>
      <c r="AF373" s="2">
        <v>0</v>
      </c>
      <c r="AG373" s="2">
        <v>0</v>
      </c>
      <c r="AH373" s="2">
        <v>0</v>
      </c>
      <c r="AI373" s="2">
        <v>0</v>
      </c>
      <c r="AJ373" s="2">
        <v>2.0604000000000001E-2</v>
      </c>
      <c r="AK373" s="2">
        <v>0.57101546133333336</v>
      </c>
      <c r="AL373" s="2">
        <v>3.5356014447088446E-3</v>
      </c>
      <c r="AM373" s="2">
        <v>1.2831134599791199E-2</v>
      </c>
      <c r="AN373" s="2">
        <v>0.21903</v>
      </c>
      <c r="AO373" s="2">
        <v>0</v>
      </c>
      <c r="AP373" s="2">
        <v>0</v>
      </c>
      <c r="AQ373" s="2">
        <v>0</v>
      </c>
      <c r="AR373" s="53">
        <v>0</v>
      </c>
      <c r="AS373" s="2">
        <v>0</v>
      </c>
      <c r="AT373" s="2">
        <v>0</v>
      </c>
      <c r="AU373" s="44">
        <v>0</v>
      </c>
      <c r="AV373" s="38">
        <v>4.5344387608062728</v>
      </c>
      <c r="AW373" s="194">
        <f t="shared" si="24"/>
        <v>4.5344387608062728</v>
      </c>
      <c r="AX373" s="71">
        <f t="shared" si="27"/>
        <v>-0.2832090962626781</v>
      </c>
    </row>
    <row r="374" spans="1:50" x14ac:dyDescent="0.25">
      <c r="A374">
        <f t="shared" si="25"/>
        <v>0</v>
      </c>
      <c r="B374" s="1" t="s">
        <v>778</v>
      </c>
      <c r="C374" s="1" t="s">
        <v>779</v>
      </c>
      <c r="D374" s="1">
        <v>353.65746645000002</v>
      </c>
      <c r="E374" s="2">
        <v>168.320839534307</v>
      </c>
      <c r="F374" s="2">
        <v>0.749323718611002</v>
      </c>
      <c r="G374" s="2">
        <v>0</v>
      </c>
      <c r="H374" s="2">
        <v>0</v>
      </c>
      <c r="I374" s="2">
        <v>0.14812700000000001</v>
      </c>
      <c r="J374" s="2">
        <v>0.23394800000000002</v>
      </c>
      <c r="K374" s="2">
        <v>8.5470000000000008E-3</v>
      </c>
      <c r="L374" s="2">
        <v>0</v>
      </c>
      <c r="M374" s="2">
        <v>0.80196041897109127</v>
      </c>
      <c r="N374" s="2">
        <v>2.9541160175555552</v>
      </c>
      <c r="O374" s="2">
        <v>0.24099624102076989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0.59662999999999999</v>
      </c>
      <c r="V374" s="2">
        <v>27.445</v>
      </c>
      <c r="W374" s="2">
        <v>5.602004</v>
      </c>
      <c r="X374" s="2">
        <v>23.857430999999998</v>
      </c>
      <c r="Y374" s="3">
        <v>584.61638938046553</v>
      </c>
      <c r="Z374" s="227">
        <f t="shared" si="26"/>
        <v>533.31395838046546</v>
      </c>
      <c r="AA374" s="3"/>
      <c r="AB374" s="43">
        <v>356.49125570660931</v>
      </c>
      <c r="AC374" s="2">
        <v>148.35441036031301</v>
      </c>
      <c r="AD374" s="2">
        <v>1.0490532060560136</v>
      </c>
      <c r="AE374" s="2">
        <v>0</v>
      </c>
      <c r="AF374" s="2">
        <v>0</v>
      </c>
      <c r="AG374" s="2">
        <v>0.14812700000000001</v>
      </c>
      <c r="AH374" s="2">
        <v>0.15596533333333334</v>
      </c>
      <c r="AI374" s="2">
        <v>0.78134056550783426</v>
      </c>
      <c r="AJ374" s="2">
        <v>3.9468540000000001</v>
      </c>
      <c r="AK374" s="2">
        <v>3.8098443726666664</v>
      </c>
      <c r="AL374" s="2">
        <v>0.23614780949110098</v>
      </c>
      <c r="AM374" s="2">
        <v>0</v>
      </c>
      <c r="AN374" s="2">
        <v>0</v>
      </c>
      <c r="AO374" s="2">
        <v>0</v>
      </c>
      <c r="AP374" s="2">
        <v>0</v>
      </c>
      <c r="AQ374" s="2">
        <v>0.51115600000000005</v>
      </c>
      <c r="AR374" s="53">
        <v>27.445</v>
      </c>
      <c r="AS374" s="2">
        <v>5.602004</v>
      </c>
      <c r="AT374" s="2">
        <v>51.55</v>
      </c>
      <c r="AU374" s="44">
        <v>0</v>
      </c>
      <c r="AV374" s="38">
        <v>600.08115835397712</v>
      </c>
      <c r="AW374" s="194">
        <f t="shared" si="24"/>
        <v>521.08615835397711</v>
      </c>
      <c r="AX374" s="71">
        <f t="shared" si="27"/>
        <v>-12.227800026488353</v>
      </c>
    </row>
    <row r="375" spans="1:50" x14ac:dyDescent="0.25">
      <c r="A375">
        <f t="shared" si="25"/>
        <v>0</v>
      </c>
      <c r="B375" s="1" t="s">
        <v>780</v>
      </c>
      <c r="C375" s="1" t="s">
        <v>781</v>
      </c>
      <c r="D375" s="1">
        <v>34.220230000000001</v>
      </c>
      <c r="E375" s="2">
        <v>50.305719051945999</v>
      </c>
      <c r="F375" s="2">
        <v>0.23386224542599918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1.4687207302320116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3">
        <v>86.228532027604004</v>
      </c>
      <c r="Z375" s="227">
        <f t="shared" si="26"/>
        <v>86.228532027604004</v>
      </c>
      <c r="AA375" s="3"/>
      <c r="AB375" s="43">
        <v>34.455524854778176</v>
      </c>
      <c r="AC375" s="2">
        <v>45.849531066388003</v>
      </c>
      <c r="AD375" s="2">
        <v>0.32740714359600098</v>
      </c>
      <c r="AE375" s="2">
        <v>0</v>
      </c>
      <c r="AF375" s="2">
        <v>0</v>
      </c>
      <c r="AG375" s="2">
        <v>0</v>
      </c>
      <c r="AH375" s="2">
        <v>0</v>
      </c>
      <c r="AI375" s="2">
        <v>1.4089637589155681</v>
      </c>
      <c r="AJ375" s="2">
        <v>0.40181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53">
        <v>0</v>
      </c>
      <c r="AS375" s="2">
        <v>0</v>
      </c>
      <c r="AT375" s="2">
        <v>0</v>
      </c>
      <c r="AU375" s="44">
        <v>0</v>
      </c>
      <c r="AV375" s="38">
        <v>82.443236823677736</v>
      </c>
      <c r="AW375" s="194">
        <f t="shared" si="24"/>
        <v>82.443236823677736</v>
      </c>
      <c r="AX375" s="71">
        <f t="shared" si="27"/>
        <v>-3.7852952039262675</v>
      </c>
    </row>
    <row r="376" spans="1:50" x14ac:dyDescent="0.25">
      <c r="A376">
        <f t="shared" si="25"/>
        <v>0</v>
      </c>
      <c r="B376" s="1" t="s">
        <v>782</v>
      </c>
      <c r="C376" s="1" t="s">
        <v>783</v>
      </c>
      <c r="D376" s="1">
        <v>45.649312479999999</v>
      </c>
      <c r="E376" s="2">
        <v>178.329535638256</v>
      </c>
      <c r="F376" s="2">
        <v>0.85450871968397502</v>
      </c>
      <c r="G376" s="2">
        <v>0</v>
      </c>
      <c r="H376" s="2">
        <v>0</v>
      </c>
      <c r="I376" s="2">
        <v>0</v>
      </c>
      <c r="J376" s="2">
        <v>0.16989399999999996</v>
      </c>
      <c r="K376" s="2">
        <v>8.5470000000000008E-3</v>
      </c>
      <c r="L376" s="2">
        <v>7.8549999999999991E-3</v>
      </c>
      <c r="M376" s="2">
        <v>0</v>
      </c>
      <c r="N376" s="2">
        <v>8.2498716144444444</v>
      </c>
      <c r="O376" s="2">
        <v>0.26945672939594517</v>
      </c>
      <c r="P376" s="2">
        <v>0.14803161485373006</v>
      </c>
      <c r="Q376" s="2">
        <v>2.3863590000000001</v>
      </c>
      <c r="R376" s="2">
        <v>0.1</v>
      </c>
      <c r="S376" s="2">
        <v>0</v>
      </c>
      <c r="T376" s="2">
        <v>0</v>
      </c>
      <c r="U376" s="2">
        <v>0.23897299999999999</v>
      </c>
      <c r="V376" s="2">
        <v>31.234999999999999</v>
      </c>
      <c r="W376" s="2">
        <v>0.96740199999999998</v>
      </c>
      <c r="X376" s="2">
        <v>8.9704859999999993</v>
      </c>
      <c r="Y376" s="3">
        <v>277.58523279663405</v>
      </c>
      <c r="Z376" s="227">
        <f t="shared" si="26"/>
        <v>237.37974679663404</v>
      </c>
      <c r="AA376" s="3"/>
      <c r="AB376" s="43">
        <v>45.792482099841656</v>
      </c>
      <c r="AC376" s="2">
        <v>152.071471546114</v>
      </c>
      <c r="AD376" s="2">
        <v>1.1963122075580062</v>
      </c>
      <c r="AE376" s="2">
        <v>0</v>
      </c>
      <c r="AF376" s="2">
        <v>0</v>
      </c>
      <c r="AG376" s="2">
        <v>0</v>
      </c>
      <c r="AH376" s="2">
        <v>0.11326266666666665</v>
      </c>
      <c r="AI376" s="2">
        <v>0</v>
      </c>
      <c r="AJ376" s="2">
        <v>0.49689699999999998</v>
      </c>
      <c r="AK376" s="2">
        <v>10.490501356666666</v>
      </c>
      <c r="AL376" s="2">
        <v>0.26403572159453231</v>
      </c>
      <c r="AM376" s="2">
        <v>6.1597710017521852E-2</v>
      </c>
      <c r="AN376" s="2">
        <v>2.1692650000000002</v>
      </c>
      <c r="AO376" s="2">
        <v>0</v>
      </c>
      <c r="AP376" s="2">
        <v>0</v>
      </c>
      <c r="AQ376" s="2">
        <v>0.17824599999999999</v>
      </c>
      <c r="AR376" s="53">
        <v>31.234999999999999</v>
      </c>
      <c r="AS376" s="2">
        <v>0.96740199999999998</v>
      </c>
      <c r="AT376" s="2">
        <v>18.202999999999999</v>
      </c>
      <c r="AU376" s="44">
        <v>0</v>
      </c>
      <c r="AV376" s="38">
        <v>263.23947330845897</v>
      </c>
      <c r="AW376" s="194">
        <f t="shared" si="24"/>
        <v>213.80147330845898</v>
      </c>
      <c r="AX376" s="71">
        <f t="shared" si="27"/>
        <v>-23.578273488175057</v>
      </c>
    </row>
    <row r="377" spans="1:50" x14ac:dyDescent="0.25">
      <c r="A377">
        <f t="shared" si="25"/>
        <v>0</v>
      </c>
      <c r="B377" s="1" t="s">
        <v>784</v>
      </c>
      <c r="C377" s="1" t="s">
        <v>785</v>
      </c>
      <c r="D377" s="1">
        <v>5.6020529999999997</v>
      </c>
      <c r="E377" s="2">
        <v>3.8674442120019998</v>
      </c>
      <c r="F377" s="2">
        <v>1.9279507772000042E-2</v>
      </c>
      <c r="G377" s="2">
        <v>-4.7260000000000002E-3</v>
      </c>
      <c r="H377" s="2">
        <v>0</v>
      </c>
      <c r="I377" s="2">
        <v>0</v>
      </c>
      <c r="J377" s="2">
        <v>0</v>
      </c>
      <c r="K377" s="2">
        <v>8.5470000000000008E-3</v>
      </c>
      <c r="L377" s="2">
        <v>7.8549999999999991E-3</v>
      </c>
      <c r="M377" s="2">
        <v>0</v>
      </c>
      <c r="N377" s="2">
        <v>0.81812439999999997</v>
      </c>
      <c r="O377" s="2">
        <v>6.0643898206116358E-3</v>
      </c>
      <c r="P377" s="2">
        <v>7.4208274654322226E-2</v>
      </c>
      <c r="Q377" s="2">
        <v>0.50974799999999998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3">
        <v>10.908597784248935</v>
      </c>
      <c r="Z377" s="227">
        <f t="shared" si="26"/>
        <v>10.908597784248935</v>
      </c>
      <c r="AA377" s="3"/>
      <c r="AB377" s="43">
        <v>5.635484358888097</v>
      </c>
      <c r="AC377" s="2">
        <v>3.2745126016859998</v>
      </c>
      <c r="AD377" s="2">
        <v>2.6991310880000004E-2</v>
      </c>
      <c r="AE377" s="2">
        <v>-4.7260000000000002E-3</v>
      </c>
      <c r="AF377" s="2">
        <v>0</v>
      </c>
      <c r="AG377" s="2">
        <v>0</v>
      </c>
      <c r="AH377" s="2">
        <v>0</v>
      </c>
      <c r="AI377" s="2">
        <v>0</v>
      </c>
      <c r="AJ377" s="2">
        <v>6.5763000000000002E-2</v>
      </c>
      <c r="AK377" s="2">
        <v>1.0393379324444445</v>
      </c>
      <c r="AL377" s="2">
        <v>5.942384686050543E-3</v>
      </c>
      <c r="AM377" s="2">
        <v>2.0892052476346051E-2</v>
      </c>
      <c r="AN377" s="2">
        <v>0.456287</v>
      </c>
      <c r="AO377" s="2">
        <v>0</v>
      </c>
      <c r="AP377" s="2">
        <v>0</v>
      </c>
      <c r="AQ377" s="2">
        <v>0</v>
      </c>
      <c r="AR377" s="53">
        <v>0</v>
      </c>
      <c r="AS377" s="2">
        <v>0</v>
      </c>
      <c r="AT377" s="2">
        <v>0</v>
      </c>
      <c r="AU377" s="44">
        <v>0</v>
      </c>
      <c r="AV377" s="38">
        <v>10.520484641060939</v>
      </c>
      <c r="AW377" s="194">
        <f t="shared" si="24"/>
        <v>10.520484641060939</v>
      </c>
      <c r="AX377" s="71">
        <f t="shared" si="27"/>
        <v>-0.38811314318799539</v>
      </c>
    </row>
    <row r="378" spans="1:50" x14ac:dyDescent="0.25">
      <c r="A378">
        <f t="shared" si="25"/>
        <v>1</v>
      </c>
      <c r="B378" s="1" t="s">
        <v>786</v>
      </c>
      <c r="C378" s="1" t="s">
        <v>787</v>
      </c>
      <c r="D378" s="1">
        <v>99.985973999999999</v>
      </c>
      <c r="E378" s="2">
        <v>141.13899785368099</v>
      </c>
      <c r="F378" s="2">
        <v>0.66741580150499935</v>
      </c>
      <c r="G378" s="2">
        <v>-1.2186000000000001E-2</v>
      </c>
      <c r="H378" s="2">
        <v>0</v>
      </c>
      <c r="I378" s="2">
        <v>0</v>
      </c>
      <c r="J378" s="2">
        <v>6.4448999999999979E-2</v>
      </c>
      <c r="K378" s="2">
        <v>8.5470000000000008E-3</v>
      </c>
      <c r="L378" s="2">
        <v>7.8549999999999991E-3</v>
      </c>
      <c r="M378" s="2">
        <v>0</v>
      </c>
      <c r="N378" s="2">
        <v>2.9729456733333333</v>
      </c>
      <c r="O378" s="2">
        <v>0.20993635526271093</v>
      </c>
      <c r="P378" s="2">
        <v>0.17366058516667335</v>
      </c>
      <c r="Q378" s="2">
        <v>2.0607890000000002</v>
      </c>
      <c r="R378" s="2">
        <v>0</v>
      </c>
      <c r="S378" s="2">
        <v>0</v>
      </c>
      <c r="T378" s="2">
        <v>0</v>
      </c>
      <c r="U378" s="2">
        <v>0.28756799999999999</v>
      </c>
      <c r="V378" s="2">
        <v>23.664999999999999</v>
      </c>
      <c r="W378" s="2">
        <v>1.575431</v>
      </c>
      <c r="X378" s="2">
        <v>10.899125</v>
      </c>
      <c r="Y378" s="3">
        <v>283.70550826894868</v>
      </c>
      <c r="Z378" s="227">
        <f t="shared" si="26"/>
        <v>249.14138326894866</v>
      </c>
      <c r="AA378" s="3"/>
      <c r="AB378" s="43">
        <v>100.91516604428733</v>
      </c>
      <c r="AC378" s="2">
        <v>120.05162846975601</v>
      </c>
      <c r="AD378" s="2">
        <v>0.9343821221060008</v>
      </c>
      <c r="AE378" s="2">
        <v>-1.2186000000000001E-2</v>
      </c>
      <c r="AF378" s="2">
        <v>0</v>
      </c>
      <c r="AG378" s="2">
        <v>0</v>
      </c>
      <c r="AH378" s="2">
        <v>4.2965999999999983E-2</v>
      </c>
      <c r="AI378" s="2">
        <v>0</v>
      </c>
      <c r="AJ378" s="2">
        <v>1.206934</v>
      </c>
      <c r="AK378" s="2">
        <v>3.9569201377777778</v>
      </c>
      <c r="AL378" s="2">
        <v>0.20571279542722046</v>
      </c>
      <c r="AM378" s="2">
        <v>7.3027253483541249E-2</v>
      </c>
      <c r="AN378" s="2">
        <v>1.920979</v>
      </c>
      <c r="AO378" s="2">
        <v>0</v>
      </c>
      <c r="AP378" s="2">
        <v>0</v>
      </c>
      <c r="AQ378" s="2">
        <v>0.263015</v>
      </c>
      <c r="AR378" s="53">
        <v>23.664999999999999</v>
      </c>
      <c r="AS378" s="2">
        <v>1.575431</v>
      </c>
      <c r="AT378" s="2">
        <v>22.341000000000001</v>
      </c>
      <c r="AU378" s="44">
        <v>0</v>
      </c>
      <c r="AV378" s="38">
        <v>277.13997582283781</v>
      </c>
      <c r="AW378" s="194">
        <f t="shared" si="24"/>
        <v>231.13397582283781</v>
      </c>
      <c r="AX378" s="71">
        <f t="shared" si="27"/>
        <v>-18.007407446110847</v>
      </c>
    </row>
    <row r="379" spans="1:50" x14ac:dyDescent="0.25">
      <c r="A379">
        <f t="shared" si="25"/>
        <v>0</v>
      </c>
      <c r="B379" s="1" t="s">
        <v>788</v>
      </c>
      <c r="C379" s="1" t="s">
        <v>789</v>
      </c>
      <c r="D379" s="1">
        <v>204.55467616000001</v>
      </c>
      <c r="E379" s="2">
        <v>120.083045442493</v>
      </c>
      <c r="F379" s="2">
        <v>0.54731046559299523</v>
      </c>
      <c r="G379" s="2">
        <v>-1.149224</v>
      </c>
      <c r="H379" s="2">
        <v>0</v>
      </c>
      <c r="I379" s="2">
        <v>0</v>
      </c>
      <c r="J379" s="2">
        <v>0.150807</v>
      </c>
      <c r="K379" s="2">
        <v>8.5470000000000008E-3</v>
      </c>
      <c r="L379" s="2">
        <v>7.8549999999999991E-3</v>
      </c>
      <c r="M379" s="2">
        <v>0</v>
      </c>
      <c r="N379" s="2">
        <v>10.898980446666666</v>
      </c>
      <c r="O379" s="2">
        <v>0.17566659488609165</v>
      </c>
      <c r="P379" s="2">
        <v>0.15484262067829135</v>
      </c>
      <c r="Q379" s="2">
        <v>2.247506</v>
      </c>
      <c r="R379" s="2">
        <v>0</v>
      </c>
      <c r="S379" s="2">
        <v>0</v>
      </c>
      <c r="T379" s="2">
        <v>0</v>
      </c>
      <c r="U379" s="2">
        <v>0.32926</v>
      </c>
      <c r="V379" s="2">
        <v>14.587</v>
      </c>
      <c r="W379" s="2">
        <v>2.7023839999999999</v>
      </c>
      <c r="X379" s="2">
        <v>12.836662</v>
      </c>
      <c r="Y379" s="3">
        <v>368.13531873031695</v>
      </c>
      <c r="Z379" s="227">
        <f t="shared" si="26"/>
        <v>340.71165673031697</v>
      </c>
      <c r="AA379" s="3"/>
      <c r="AB379" s="43">
        <v>205.84703043730988</v>
      </c>
      <c r="AC379" s="2">
        <v>104.25060880492701</v>
      </c>
      <c r="AD379" s="2">
        <v>0.76623465183000261</v>
      </c>
      <c r="AE379" s="2">
        <v>-1.149224</v>
      </c>
      <c r="AF379" s="2">
        <v>0</v>
      </c>
      <c r="AG379" s="2">
        <v>0</v>
      </c>
      <c r="AH379" s="2">
        <v>0.100538</v>
      </c>
      <c r="AI379" s="2">
        <v>0</v>
      </c>
      <c r="AJ379" s="2">
        <v>2.248116</v>
      </c>
      <c r="AK379" s="2">
        <v>14.277496257777777</v>
      </c>
      <c r="AL379" s="2">
        <v>0.17213248392341526</v>
      </c>
      <c r="AM379" s="2">
        <v>6.2807286215292718E-2</v>
      </c>
      <c r="AN379" s="2">
        <v>2.0055860000000001</v>
      </c>
      <c r="AO379" s="2">
        <v>0</v>
      </c>
      <c r="AP379" s="2">
        <v>0</v>
      </c>
      <c r="AQ379" s="2">
        <v>0.31009799999999998</v>
      </c>
      <c r="AR379" s="53">
        <v>14.587</v>
      </c>
      <c r="AS379" s="2">
        <v>2.7023839999999999</v>
      </c>
      <c r="AT379" s="2">
        <v>27.073</v>
      </c>
      <c r="AU379" s="44">
        <v>0</v>
      </c>
      <c r="AV379" s="38">
        <v>373.25380792198325</v>
      </c>
      <c r="AW379" s="194">
        <f t="shared" si="24"/>
        <v>331.59380792198328</v>
      </c>
      <c r="AX379" s="71">
        <f t="shared" si="27"/>
        <v>-9.1178488083336902</v>
      </c>
    </row>
    <row r="380" spans="1:50" x14ac:dyDescent="0.25">
      <c r="A380">
        <f t="shared" si="25"/>
        <v>0</v>
      </c>
      <c r="B380" s="1" t="s">
        <v>790</v>
      </c>
      <c r="C380" s="1" t="s">
        <v>791</v>
      </c>
      <c r="D380" s="1">
        <v>14.860300000000001</v>
      </c>
      <c r="E380" s="2">
        <v>9.7257407452310005</v>
      </c>
      <c r="F380" s="2">
        <v>4.4737811290999872E-2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0.25712242074107616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3">
        <v>24.887900977263079</v>
      </c>
      <c r="Z380" s="227">
        <f t="shared" si="26"/>
        <v>24.887900977263079</v>
      </c>
      <c r="AA380" s="3"/>
      <c r="AB380" s="43">
        <v>14.976918734007015</v>
      </c>
      <c r="AC380" s="2">
        <v>8.8930640675559989</v>
      </c>
      <c r="AD380" s="2">
        <v>6.2632935806999912E-2</v>
      </c>
      <c r="AE380" s="2">
        <v>0</v>
      </c>
      <c r="AF380" s="2">
        <v>0</v>
      </c>
      <c r="AG380" s="2">
        <v>0</v>
      </c>
      <c r="AH380" s="2">
        <v>0</v>
      </c>
      <c r="AI380" s="2">
        <v>0.28426739885060437</v>
      </c>
      <c r="AJ380" s="2">
        <v>0.16478499999999999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53">
        <v>0</v>
      </c>
      <c r="AS380" s="2">
        <v>0</v>
      </c>
      <c r="AT380" s="2">
        <v>0</v>
      </c>
      <c r="AU380" s="44">
        <v>0</v>
      </c>
      <c r="AV380" s="38">
        <v>24.381668136220615</v>
      </c>
      <c r="AW380" s="194">
        <f t="shared" si="24"/>
        <v>24.381668136220615</v>
      </c>
      <c r="AX380" s="71">
        <f t="shared" si="27"/>
        <v>-0.5062328410424648</v>
      </c>
    </row>
    <row r="381" spans="1:50" x14ac:dyDescent="0.25">
      <c r="A381">
        <f t="shared" si="25"/>
        <v>0</v>
      </c>
      <c r="B381" s="1" t="s">
        <v>792</v>
      </c>
      <c r="C381" s="1" t="s">
        <v>793</v>
      </c>
      <c r="D381" s="1">
        <v>6.5736250999999992</v>
      </c>
      <c r="E381" s="2">
        <v>4.3875466004520005</v>
      </c>
      <c r="F381" s="2">
        <v>2.1083667806999759E-2</v>
      </c>
      <c r="G381" s="2">
        <v>-0.15478900000000001</v>
      </c>
      <c r="H381" s="2">
        <v>0</v>
      </c>
      <c r="I381" s="2">
        <v>0</v>
      </c>
      <c r="J381" s="2">
        <v>0</v>
      </c>
      <c r="K381" s="2">
        <v>8.5470000000000008E-3</v>
      </c>
      <c r="L381" s="2">
        <v>7.8549999999999991E-3</v>
      </c>
      <c r="M381" s="2">
        <v>0</v>
      </c>
      <c r="N381" s="2">
        <v>2.0978930302222225</v>
      </c>
      <c r="O381" s="2">
        <v>6.7395982342186543E-3</v>
      </c>
      <c r="P381" s="2">
        <v>6.8164848254265137E-2</v>
      </c>
      <c r="Q381" s="2">
        <v>0.44910800000000001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3">
        <v>13.465773844969705</v>
      </c>
      <c r="Z381" s="227">
        <f t="shared" si="26"/>
        <v>13.465773844969705</v>
      </c>
      <c r="AA381" s="3"/>
      <c r="AB381" s="43">
        <v>6.6266426527142483</v>
      </c>
      <c r="AC381" s="2">
        <v>3.7520502974540002</v>
      </c>
      <c r="AD381" s="2">
        <v>2.9517134928999933E-2</v>
      </c>
      <c r="AE381" s="2">
        <v>-0.15478900000000001</v>
      </c>
      <c r="AF381" s="2">
        <v>0</v>
      </c>
      <c r="AG381" s="2">
        <v>0</v>
      </c>
      <c r="AH381" s="2">
        <v>0</v>
      </c>
      <c r="AI381" s="2">
        <v>0</v>
      </c>
      <c r="AJ381" s="2">
        <v>7.1274000000000004E-2</v>
      </c>
      <c r="AK381" s="2">
        <v>2.8301563813333339</v>
      </c>
      <c r="AL381" s="2">
        <v>6.6040090630445263E-3</v>
      </c>
      <c r="AM381" s="2">
        <v>1.7293014682890146E-2</v>
      </c>
      <c r="AN381" s="2">
        <v>0.42041299999999998</v>
      </c>
      <c r="AO381" s="2">
        <v>0</v>
      </c>
      <c r="AP381" s="2">
        <v>0</v>
      </c>
      <c r="AQ381" s="2">
        <v>0</v>
      </c>
      <c r="AR381" s="53">
        <v>0</v>
      </c>
      <c r="AS381" s="2">
        <v>0</v>
      </c>
      <c r="AT381" s="2">
        <v>0</v>
      </c>
      <c r="AU381" s="44">
        <v>0</v>
      </c>
      <c r="AV381" s="38">
        <v>13.599161490176519</v>
      </c>
      <c r="AW381" s="194">
        <f t="shared" si="24"/>
        <v>13.599161490176519</v>
      </c>
      <c r="AX381" s="71">
        <f t="shared" si="27"/>
        <v>0.13338764520681323</v>
      </c>
    </row>
    <row r="382" spans="1:50" x14ac:dyDescent="0.25">
      <c r="A382">
        <f t="shared" si="25"/>
        <v>0</v>
      </c>
      <c r="B382" s="1" t="s">
        <v>794</v>
      </c>
      <c r="C382" s="1" t="s">
        <v>795</v>
      </c>
      <c r="D382" s="1">
        <v>57.780518999999998</v>
      </c>
      <c r="E382" s="2">
        <v>26.708975668567003</v>
      </c>
      <c r="F382" s="2">
        <v>0.12033187748000025</v>
      </c>
      <c r="G382" s="2">
        <v>-7.4664999999999995E-2</v>
      </c>
      <c r="H382" s="2">
        <v>0</v>
      </c>
      <c r="I382" s="2">
        <v>0</v>
      </c>
      <c r="J382" s="2">
        <v>7.0550000000000002E-2</v>
      </c>
      <c r="K382" s="2">
        <v>8.5470000000000008E-3</v>
      </c>
      <c r="L382" s="2">
        <v>7.8549999999999991E-3</v>
      </c>
      <c r="M382" s="2">
        <v>0</v>
      </c>
      <c r="N382" s="2">
        <v>2.1519651488888889</v>
      </c>
      <c r="O382" s="2">
        <v>3.8712888961666379E-2</v>
      </c>
      <c r="P382" s="2">
        <v>7.1421980391434131E-2</v>
      </c>
      <c r="Q382" s="2">
        <v>0.55040800000000001</v>
      </c>
      <c r="R382" s="2">
        <v>0</v>
      </c>
      <c r="S382" s="2">
        <v>0</v>
      </c>
      <c r="T382" s="2">
        <v>0</v>
      </c>
      <c r="U382" s="2">
        <v>8.6051000000000002E-2</v>
      </c>
      <c r="V382" s="2">
        <v>3.5110000000000001</v>
      </c>
      <c r="W382" s="2">
        <v>0.79044899999999996</v>
      </c>
      <c r="X382" s="2">
        <v>3.537852</v>
      </c>
      <c r="Y382" s="3">
        <v>95.359973564288993</v>
      </c>
      <c r="Z382" s="227">
        <f t="shared" si="26"/>
        <v>88.311121564288996</v>
      </c>
      <c r="AA382" s="3"/>
      <c r="AB382" s="43">
        <v>57.790863087284293</v>
      </c>
      <c r="AC382" s="2">
        <v>23.537253407992001</v>
      </c>
      <c r="AD382" s="2">
        <v>0.16846462847100013</v>
      </c>
      <c r="AE382" s="2">
        <v>-7.4664999999999995E-2</v>
      </c>
      <c r="AF382" s="2">
        <v>0</v>
      </c>
      <c r="AG382" s="2">
        <v>0</v>
      </c>
      <c r="AH382" s="2">
        <v>4.7033333333333337E-2</v>
      </c>
      <c r="AI382" s="2">
        <v>0</v>
      </c>
      <c r="AJ382" s="2">
        <v>0.60062400000000005</v>
      </c>
      <c r="AK382" s="2">
        <v>2.974274922222222</v>
      </c>
      <c r="AL382" s="2">
        <v>3.7934051953042093E-2</v>
      </c>
      <c r="AM382" s="2">
        <v>1.9116075473332144E-2</v>
      </c>
      <c r="AN382" s="2">
        <v>0.481958</v>
      </c>
      <c r="AO382" s="2">
        <v>0</v>
      </c>
      <c r="AP382" s="2">
        <v>0</v>
      </c>
      <c r="AQ382" s="2">
        <v>6.4184000000000005E-2</v>
      </c>
      <c r="AR382" s="53">
        <v>3.5110000000000001</v>
      </c>
      <c r="AS382" s="2">
        <v>0.79044899999999996</v>
      </c>
      <c r="AT382" s="2">
        <v>7.84</v>
      </c>
      <c r="AU382" s="44">
        <v>0</v>
      </c>
      <c r="AV382" s="38">
        <v>97.788489506729221</v>
      </c>
      <c r="AW382" s="194">
        <f t="shared" si="24"/>
        <v>86.437489506729221</v>
      </c>
      <c r="AX382" s="71">
        <f t="shared" si="27"/>
        <v>-1.8736320575597745</v>
      </c>
    </row>
    <row r="383" spans="1:50" x14ac:dyDescent="0.25">
      <c r="A383">
        <f t="shared" si="25"/>
        <v>1</v>
      </c>
      <c r="B383" s="1" t="s">
        <v>796</v>
      </c>
      <c r="C383" s="1" t="s">
        <v>797</v>
      </c>
      <c r="D383" s="1">
        <v>112.2136</v>
      </c>
      <c r="E383" s="2">
        <v>163.00138976580899</v>
      </c>
      <c r="F383" s="2">
        <v>0.77015450744700431</v>
      </c>
      <c r="G383" s="2">
        <v>0</v>
      </c>
      <c r="H383" s="2">
        <v>0</v>
      </c>
      <c r="I383" s="2">
        <v>1.7259E-2</v>
      </c>
      <c r="J383" s="2">
        <v>4.5093999999999995E-2</v>
      </c>
      <c r="K383" s="2">
        <v>8.5470000000000008E-3</v>
      </c>
      <c r="L383" s="2">
        <v>7.8549999999999991E-3</v>
      </c>
      <c r="M383" s="2">
        <v>0</v>
      </c>
      <c r="N383" s="2">
        <v>1.7682094944444446</v>
      </c>
      <c r="O383" s="2">
        <v>0.2422529252651584</v>
      </c>
      <c r="P383" s="2">
        <v>0.1984126744057258</v>
      </c>
      <c r="Q383" s="2">
        <v>2.6064449999999999</v>
      </c>
      <c r="R383" s="2">
        <v>0</v>
      </c>
      <c r="S383" s="2">
        <v>0</v>
      </c>
      <c r="T383" s="2">
        <v>0</v>
      </c>
      <c r="U383" s="2">
        <v>0.32516</v>
      </c>
      <c r="V383" s="2">
        <v>26.44</v>
      </c>
      <c r="W383" s="2">
        <v>2.157308</v>
      </c>
      <c r="X383" s="2">
        <v>12.245258</v>
      </c>
      <c r="Y383" s="3">
        <v>322.04694536737134</v>
      </c>
      <c r="Z383" s="227">
        <f t="shared" si="26"/>
        <v>283.36168736737136</v>
      </c>
      <c r="AA383" s="3"/>
      <c r="AB383" s="43">
        <v>112.56167958763719</v>
      </c>
      <c r="AC383" s="2">
        <v>138.21558347711797</v>
      </c>
      <c r="AD383" s="2">
        <v>1.0782163104259967</v>
      </c>
      <c r="AE383" s="2">
        <v>0</v>
      </c>
      <c r="AF383" s="2">
        <v>0</v>
      </c>
      <c r="AG383" s="2">
        <v>1.7259E-2</v>
      </c>
      <c r="AH383" s="2">
        <v>3.0062666666666665E-2</v>
      </c>
      <c r="AI383" s="2">
        <v>0</v>
      </c>
      <c r="AJ383" s="2">
        <v>1.357912</v>
      </c>
      <c r="AK383" s="2">
        <v>2.5975828033333337</v>
      </c>
      <c r="AL383" s="2">
        <v>0.23737921140126089</v>
      </c>
      <c r="AM383" s="2">
        <v>8.6835328380307039E-2</v>
      </c>
      <c r="AN383" s="2">
        <v>2.396388</v>
      </c>
      <c r="AO383" s="2">
        <v>0</v>
      </c>
      <c r="AP383" s="2">
        <v>0</v>
      </c>
      <c r="AQ383" s="2">
        <v>0.242531</v>
      </c>
      <c r="AR383" s="53">
        <v>28.164000000000001</v>
      </c>
      <c r="AS383" s="2">
        <v>2.157308</v>
      </c>
      <c r="AT383" s="2">
        <v>24.933</v>
      </c>
      <c r="AU383" s="44">
        <v>0</v>
      </c>
      <c r="AV383" s="38">
        <v>314.07573738496268</v>
      </c>
      <c r="AW383" s="194">
        <f t="shared" si="24"/>
        <v>260.9787373849627</v>
      </c>
      <c r="AX383" s="71">
        <f t="shared" si="27"/>
        <v>-22.382949982408661</v>
      </c>
    </row>
    <row r="384" spans="1:50" x14ac:dyDescent="0.25">
      <c r="A384">
        <f t="shared" si="25"/>
        <v>0</v>
      </c>
      <c r="B384" s="1" t="s">
        <v>798</v>
      </c>
      <c r="C384" s="1" t="s">
        <v>799</v>
      </c>
      <c r="D384" s="1">
        <v>8.2154249999999998</v>
      </c>
      <c r="E384" s="2">
        <v>4.0449020914279998</v>
      </c>
      <c r="F384" s="2">
        <v>2.0181544047000351E-2</v>
      </c>
      <c r="G384" s="2">
        <v>0</v>
      </c>
      <c r="H384" s="2">
        <v>0</v>
      </c>
      <c r="I384" s="2">
        <v>0</v>
      </c>
      <c r="J384" s="2">
        <v>0</v>
      </c>
      <c r="K384" s="2">
        <v>8.5470000000000008E-3</v>
      </c>
      <c r="L384" s="2">
        <v>7.8549999999999991E-3</v>
      </c>
      <c r="M384" s="2">
        <v>0</v>
      </c>
      <c r="N384" s="2">
        <v>1.3094941813333332</v>
      </c>
      <c r="O384" s="2">
        <v>6.3481262972631862E-3</v>
      </c>
      <c r="P384" s="2">
        <v>6.7115160111871394E-2</v>
      </c>
      <c r="Q384" s="2">
        <v>0.44628499999999999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3">
        <v>14.126153103217467</v>
      </c>
      <c r="Z384" s="227">
        <f t="shared" si="26"/>
        <v>14.126153103217467</v>
      </c>
      <c r="AA384" s="3"/>
      <c r="AB384" s="43">
        <v>8.2550222749944542</v>
      </c>
      <c r="AC384" s="2">
        <v>3.419949663438</v>
      </c>
      <c r="AD384" s="2">
        <v>2.8254161666000029E-2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8.8329000000000005E-2</v>
      </c>
      <c r="AK384" s="2">
        <v>1.5285140177777778</v>
      </c>
      <c r="AL384" s="2">
        <v>6.2204128708478823E-3</v>
      </c>
      <c r="AM384" s="2">
        <v>1.7099966599431644E-2</v>
      </c>
      <c r="AN384" s="2">
        <v>0.392731</v>
      </c>
      <c r="AO384" s="2">
        <v>0</v>
      </c>
      <c r="AP384" s="2">
        <v>0</v>
      </c>
      <c r="AQ384" s="2">
        <v>0</v>
      </c>
      <c r="AR384" s="53">
        <v>0</v>
      </c>
      <c r="AS384" s="2">
        <v>0</v>
      </c>
      <c r="AT384" s="2">
        <v>0</v>
      </c>
      <c r="AU384" s="44">
        <v>0</v>
      </c>
      <c r="AV384" s="38">
        <v>13.736120497346512</v>
      </c>
      <c r="AW384" s="194">
        <f t="shared" si="24"/>
        <v>13.736120497346512</v>
      </c>
      <c r="AX384" s="71">
        <f t="shared" si="27"/>
        <v>-0.3900326058709549</v>
      </c>
    </row>
    <row r="385" spans="1:51" x14ac:dyDescent="0.25">
      <c r="A385">
        <f t="shared" si="25"/>
        <v>0</v>
      </c>
      <c r="B385" s="1" t="s">
        <v>800</v>
      </c>
      <c r="C385" s="1" t="s">
        <v>801</v>
      </c>
      <c r="D385" s="1">
        <v>80.379164000000003</v>
      </c>
      <c r="E385" s="2">
        <v>28.319947664242001</v>
      </c>
      <c r="F385" s="2">
        <v>0.13350863897800072</v>
      </c>
      <c r="G385" s="2">
        <v>-0.163853</v>
      </c>
      <c r="H385" s="2">
        <v>0</v>
      </c>
      <c r="I385" s="2">
        <v>0</v>
      </c>
      <c r="J385" s="2">
        <v>3.3442E-2</v>
      </c>
      <c r="K385" s="2">
        <v>8.5470000000000008E-3</v>
      </c>
      <c r="L385" s="2">
        <v>7.8549999999999991E-3</v>
      </c>
      <c r="M385" s="2">
        <v>0</v>
      </c>
      <c r="N385" s="2">
        <v>2.7302209611111108</v>
      </c>
      <c r="O385" s="2">
        <v>4.1995285397844695E-2</v>
      </c>
      <c r="P385" s="2">
        <v>6.6243736741020645E-2</v>
      </c>
      <c r="Q385" s="2">
        <v>0.36968899999999999</v>
      </c>
      <c r="R385" s="2">
        <v>0</v>
      </c>
      <c r="S385" s="2">
        <v>0</v>
      </c>
      <c r="T385" s="2">
        <v>0</v>
      </c>
      <c r="U385" s="2">
        <v>7.2529999999999997E-2</v>
      </c>
      <c r="V385" s="2">
        <v>4.2229999999999999</v>
      </c>
      <c r="W385" s="2">
        <v>0.72203899999999999</v>
      </c>
      <c r="X385" s="2">
        <v>3.179109</v>
      </c>
      <c r="Y385" s="3">
        <v>120.12343828646995</v>
      </c>
      <c r="Z385" s="227">
        <f t="shared" si="26"/>
        <v>112.72132928646995</v>
      </c>
      <c r="AA385" s="3"/>
      <c r="AB385" s="43">
        <v>80.913753800818313</v>
      </c>
      <c r="AC385" s="2">
        <v>25.266541181370002</v>
      </c>
      <c r="AD385" s="2">
        <v>0.18691209456999971</v>
      </c>
      <c r="AE385" s="2">
        <v>-0.163853</v>
      </c>
      <c r="AF385" s="2">
        <v>0</v>
      </c>
      <c r="AG385" s="2">
        <v>0</v>
      </c>
      <c r="AH385" s="2">
        <v>2.2294666666666667E-2</v>
      </c>
      <c r="AI385" s="2">
        <v>0</v>
      </c>
      <c r="AJ385" s="2">
        <v>0.83789000000000002</v>
      </c>
      <c r="AK385" s="2">
        <v>3.4263284366666666</v>
      </c>
      <c r="AL385" s="2">
        <v>4.1150412195848127E-2</v>
      </c>
      <c r="AM385" s="2">
        <v>1.6425629134219084E-2</v>
      </c>
      <c r="AN385" s="2">
        <v>0.32233800000000001</v>
      </c>
      <c r="AO385" s="2">
        <v>0</v>
      </c>
      <c r="AP385" s="2">
        <v>0</v>
      </c>
      <c r="AQ385" s="2">
        <v>5.4099000000000001E-2</v>
      </c>
      <c r="AR385" s="53">
        <v>4.2229999999999999</v>
      </c>
      <c r="AS385" s="2">
        <v>0.72203899999999999</v>
      </c>
      <c r="AT385" s="2">
        <v>7.431</v>
      </c>
      <c r="AU385" s="44">
        <v>0</v>
      </c>
      <c r="AV385" s="38">
        <v>123.2999192214217</v>
      </c>
      <c r="AW385" s="194">
        <f t="shared" si="24"/>
        <v>111.64591922142171</v>
      </c>
      <c r="AX385" s="71">
        <f t="shared" si="27"/>
        <v>-1.0754100650482457</v>
      </c>
    </row>
    <row r="386" spans="1:51" x14ac:dyDescent="0.25">
      <c r="A386">
        <f t="shared" si="25"/>
        <v>1</v>
      </c>
      <c r="B386" s="1" t="s">
        <v>802</v>
      </c>
      <c r="C386" s="1" t="s">
        <v>803</v>
      </c>
      <c r="D386" s="1">
        <v>76.587000000000003</v>
      </c>
      <c r="E386" s="2">
        <v>159.50196808317102</v>
      </c>
      <c r="F386" s="2">
        <v>0.75327124687999492</v>
      </c>
      <c r="G386" s="2">
        <v>0</v>
      </c>
      <c r="H386" s="2">
        <v>0</v>
      </c>
      <c r="I386" s="2">
        <v>0</v>
      </c>
      <c r="J386" s="2">
        <v>4.7411999999999982E-2</v>
      </c>
      <c r="K386" s="2">
        <v>8.5470000000000008E-3</v>
      </c>
      <c r="L386" s="2">
        <v>7.8549999999999991E-3</v>
      </c>
      <c r="M386" s="2">
        <v>0</v>
      </c>
      <c r="N386" s="2">
        <v>2.3275765133333337</v>
      </c>
      <c r="O386" s="2">
        <v>0.23823648781262363</v>
      </c>
      <c r="P386" s="2">
        <v>0.18329683950154355</v>
      </c>
      <c r="Q386" s="2">
        <v>2.2975720000000002</v>
      </c>
      <c r="R386" s="2">
        <v>9.7000000000000003E-2</v>
      </c>
      <c r="S386" s="2">
        <v>0</v>
      </c>
      <c r="T386" s="2">
        <v>0</v>
      </c>
      <c r="U386" s="2">
        <v>0.24860199999999999</v>
      </c>
      <c r="V386" s="2">
        <v>19.295999999999999</v>
      </c>
      <c r="W386" s="2">
        <v>1.387329</v>
      </c>
      <c r="X386" s="2">
        <v>9.0932530000000007</v>
      </c>
      <c r="Y386" s="3">
        <v>272.07491917069859</v>
      </c>
      <c r="Z386" s="227">
        <f t="shared" si="26"/>
        <v>243.6856661706986</v>
      </c>
      <c r="AA386" s="3"/>
      <c r="AB386" s="43">
        <v>76.976568770960881</v>
      </c>
      <c r="AC386" s="2">
        <v>135.67181956396499</v>
      </c>
      <c r="AD386" s="2">
        <v>1.0545797456320076</v>
      </c>
      <c r="AE386" s="2">
        <v>0</v>
      </c>
      <c r="AF386" s="2">
        <v>0</v>
      </c>
      <c r="AG386" s="2">
        <v>0</v>
      </c>
      <c r="AH386" s="2">
        <v>3.160799999999999E-2</v>
      </c>
      <c r="AI386" s="2">
        <v>0</v>
      </c>
      <c r="AJ386" s="2">
        <v>0.97873699999999997</v>
      </c>
      <c r="AK386" s="2">
        <v>3.2032872911111117</v>
      </c>
      <c r="AL386" s="2">
        <v>0.2334435777898953</v>
      </c>
      <c r="AM386" s="2">
        <v>7.909947653173742E-2</v>
      </c>
      <c r="AN386" s="2">
        <v>2.1491400000000001</v>
      </c>
      <c r="AO386" s="2">
        <v>0</v>
      </c>
      <c r="AP386" s="2">
        <v>0</v>
      </c>
      <c r="AQ386" s="2">
        <v>0.18542800000000001</v>
      </c>
      <c r="AR386" s="53">
        <v>19.295999999999999</v>
      </c>
      <c r="AS386" s="2">
        <v>1.387329</v>
      </c>
      <c r="AT386" s="2">
        <v>17.939</v>
      </c>
      <c r="AU386" s="44">
        <v>0</v>
      </c>
      <c r="AV386" s="38">
        <v>259.1860404259906</v>
      </c>
      <c r="AW386" s="194">
        <f t="shared" si="24"/>
        <v>221.95104042599061</v>
      </c>
      <c r="AX386" s="71">
        <f t="shared" si="27"/>
        <v>-21.734625744707984</v>
      </c>
    </row>
    <row r="387" spans="1:51" x14ac:dyDescent="0.25">
      <c r="A387">
        <f t="shared" si="25"/>
        <v>0</v>
      </c>
      <c r="B387" s="1" t="s">
        <v>804</v>
      </c>
      <c r="C387" s="1" t="s">
        <v>805</v>
      </c>
      <c r="D387" s="1">
        <v>4.8965569999999996</v>
      </c>
      <c r="E387" s="2">
        <v>5.0019636449539995</v>
      </c>
      <c r="F387" s="2">
        <v>2.4724822833999991E-2</v>
      </c>
      <c r="G387" s="2">
        <v>-1.4456999999999999E-2</v>
      </c>
      <c r="H387" s="2">
        <v>0</v>
      </c>
      <c r="I387" s="2">
        <v>0</v>
      </c>
      <c r="J387" s="2">
        <v>0</v>
      </c>
      <c r="K387" s="2">
        <v>8.5470000000000008E-3</v>
      </c>
      <c r="L387" s="2">
        <v>7.8549999999999991E-3</v>
      </c>
      <c r="M387" s="2">
        <v>0</v>
      </c>
      <c r="N387" s="2">
        <v>1.4813387893333332</v>
      </c>
      <c r="O387" s="2">
        <v>7.8503988371565955E-3</v>
      </c>
      <c r="P387" s="2">
        <v>8.0663889850941597E-2</v>
      </c>
      <c r="Q387" s="2">
        <v>0.58725499999999997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3">
        <v>12.082298545809429</v>
      </c>
      <c r="Z387" s="227">
        <f t="shared" si="26"/>
        <v>12.082298545809429</v>
      </c>
      <c r="AA387" s="3"/>
      <c r="AB387" s="43">
        <v>4.9445086944061076</v>
      </c>
      <c r="AC387" s="2">
        <v>4.2298211194280002</v>
      </c>
      <c r="AD387" s="2">
        <v>3.4614751967000312E-2</v>
      </c>
      <c r="AE387" s="2">
        <v>-1.4456999999999999E-2</v>
      </c>
      <c r="AF387" s="2">
        <v>0</v>
      </c>
      <c r="AG387" s="2">
        <v>0</v>
      </c>
      <c r="AH387" s="2">
        <v>0</v>
      </c>
      <c r="AI387" s="2">
        <v>0</v>
      </c>
      <c r="AJ387" s="2">
        <v>5.6680000000000001E-2</v>
      </c>
      <c r="AK387" s="2">
        <v>1.7663251608888888</v>
      </c>
      <c r="AL387" s="2">
        <v>7.6924622607132068E-3</v>
      </c>
      <c r="AM387" s="2">
        <v>2.4326790854613558E-2</v>
      </c>
      <c r="AN387" s="2">
        <v>0.51148400000000005</v>
      </c>
      <c r="AO387" s="2">
        <v>0</v>
      </c>
      <c r="AP387" s="2">
        <v>0</v>
      </c>
      <c r="AQ387" s="2">
        <v>0</v>
      </c>
      <c r="AR387" s="53">
        <v>0</v>
      </c>
      <c r="AS387" s="2">
        <v>0</v>
      </c>
      <c r="AT387" s="2">
        <v>0</v>
      </c>
      <c r="AU387" s="44">
        <v>0</v>
      </c>
      <c r="AV387" s="38">
        <v>11.560995979805323</v>
      </c>
      <c r="AW387" s="194">
        <f t="shared" si="24"/>
        <v>11.560995979805323</v>
      </c>
      <c r="AX387" s="71">
        <f t="shared" si="27"/>
        <v>-0.52130256600410618</v>
      </c>
    </row>
    <row r="388" spans="1:51" x14ac:dyDescent="0.25">
      <c r="A388">
        <f t="shared" si="25"/>
        <v>0</v>
      </c>
      <c r="B388" s="1" t="s">
        <v>806</v>
      </c>
      <c r="C388" s="1" t="s">
        <v>807</v>
      </c>
      <c r="D388" s="1">
        <v>203.922111</v>
      </c>
      <c r="E388" s="2">
        <v>129.77157931144299</v>
      </c>
      <c r="F388" s="2">
        <v>0.60024395955398679</v>
      </c>
      <c r="G388" s="2">
        <v>0</v>
      </c>
      <c r="H388" s="2">
        <v>0</v>
      </c>
      <c r="I388" s="2">
        <v>0</v>
      </c>
      <c r="J388" s="2">
        <v>0.11690500000000001</v>
      </c>
      <c r="K388" s="2">
        <v>8.5470000000000008E-3</v>
      </c>
      <c r="L388" s="2">
        <v>0</v>
      </c>
      <c r="M388" s="2">
        <v>0</v>
      </c>
      <c r="N388" s="2">
        <v>1.9190135422222223</v>
      </c>
      <c r="O388" s="2">
        <v>0.19180520342709309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0.43068099999999998</v>
      </c>
      <c r="V388" s="2">
        <v>26.527999999999999</v>
      </c>
      <c r="W388" s="2">
        <v>3.4366880000000002</v>
      </c>
      <c r="X388" s="2">
        <v>16.334741000000001</v>
      </c>
      <c r="Y388" s="3">
        <v>383.2603150166463</v>
      </c>
      <c r="Z388" s="227">
        <f t="shared" si="26"/>
        <v>340.39757401664627</v>
      </c>
      <c r="AA388" s="3"/>
      <c r="AB388" s="43">
        <v>205.42998351861891</v>
      </c>
      <c r="AC388" s="2">
        <v>111.981882606377</v>
      </c>
      <c r="AD388" s="2">
        <v>0.84034154337500033</v>
      </c>
      <c r="AE388" s="2">
        <v>0</v>
      </c>
      <c r="AF388" s="2">
        <v>0</v>
      </c>
      <c r="AG388" s="2">
        <v>0</v>
      </c>
      <c r="AH388" s="2">
        <v>7.7936666666666682E-2</v>
      </c>
      <c r="AI388" s="2">
        <v>0</v>
      </c>
      <c r="AJ388" s="2">
        <v>2.2993619999999999</v>
      </c>
      <c r="AK388" s="2">
        <v>2.5555445102222225</v>
      </c>
      <c r="AL388" s="2">
        <v>0.187946411306886</v>
      </c>
      <c r="AM388" s="2">
        <v>0</v>
      </c>
      <c r="AN388" s="2">
        <v>0</v>
      </c>
      <c r="AO388" s="2">
        <v>0</v>
      </c>
      <c r="AP388" s="2">
        <v>0</v>
      </c>
      <c r="AQ388" s="2">
        <v>0.56441699999999995</v>
      </c>
      <c r="AR388" s="53">
        <v>26.527999999999999</v>
      </c>
      <c r="AS388" s="2">
        <v>3.4366880000000002</v>
      </c>
      <c r="AT388" s="2">
        <v>33.506999999999998</v>
      </c>
      <c r="AU388" s="44">
        <v>0</v>
      </c>
      <c r="AV388" s="38">
        <v>387.40910225656671</v>
      </c>
      <c r="AW388" s="194">
        <f t="shared" si="24"/>
        <v>327.37410225656669</v>
      </c>
      <c r="AX388" s="71">
        <f t="shared" si="27"/>
        <v>-13.023471760079588</v>
      </c>
    </row>
    <row r="389" spans="1:51" x14ac:dyDescent="0.25">
      <c r="A389">
        <f t="shared" si="25"/>
        <v>0</v>
      </c>
      <c r="B389" s="1" t="s">
        <v>808</v>
      </c>
      <c r="C389" s="1" t="s">
        <v>809</v>
      </c>
      <c r="D389" s="1">
        <v>7.6310599999999997</v>
      </c>
      <c r="E389" s="2">
        <v>5.2743617727060004</v>
      </c>
      <c r="F389" s="2">
        <v>2.54563974609999E-2</v>
      </c>
      <c r="G389" s="2">
        <v>0</v>
      </c>
      <c r="H389" s="2">
        <v>0</v>
      </c>
      <c r="I389" s="2">
        <v>0</v>
      </c>
      <c r="J389" s="2">
        <v>0</v>
      </c>
      <c r="K389" s="2">
        <v>8.5470000000000008E-3</v>
      </c>
      <c r="L389" s="2">
        <v>7.8549999999999991E-3</v>
      </c>
      <c r="M389" s="2">
        <v>0</v>
      </c>
      <c r="N389" s="2">
        <v>0.83507620533333338</v>
      </c>
      <c r="O389" s="2">
        <v>8.125352342780395E-3</v>
      </c>
      <c r="P389" s="2">
        <v>7.9638752880243344E-2</v>
      </c>
      <c r="Q389" s="2">
        <v>0.58937200000000001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3">
        <v>14.459492480723355</v>
      </c>
      <c r="Z389" s="227">
        <f t="shared" si="26"/>
        <v>14.459492480723355</v>
      </c>
      <c r="AA389" s="3"/>
      <c r="AB389" s="43">
        <v>7.6714349963839075</v>
      </c>
      <c r="AC389" s="2">
        <v>4.4868872492319998</v>
      </c>
      <c r="AD389" s="2">
        <v>3.5638956445000133E-2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8.5710999999999996E-2</v>
      </c>
      <c r="AK389" s="2">
        <v>1.0808622320000001</v>
      </c>
      <c r="AL389" s="2">
        <v>7.9618841728141664E-3</v>
      </c>
      <c r="AM389" s="2">
        <v>2.3607722273009869E-2</v>
      </c>
      <c r="AN389" s="2">
        <v>0.51352699999999996</v>
      </c>
      <c r="AO389" s="2">
        <v>0</v>
      </c>
      <c r="AP389" s="2">
        <v>0</v>
      </c>
      <c r="AQ389" s="2">
        <v>0</v>
      </c>
      <c r="AR389" s="53">
        <v>0</v>
      </c>
      <c r="AS389" s="2">
        <v>0</v>
      </c>
      <c r="AT389" s="2">
        <v>0</v>
      </c>
      <c r="AU389" s="44">
        <v>0</v>
      </c>
      <c r="AV389" s="38">
        <v>13.90563104050673</v>
      </c>
      <c r="AW389" s="194">
        <f t="shared" si="24"/>
        <v>13.90563104050673</v>
      </c>
      <c r="AX389" s="71">
        <f t="shared" si="27"/>
        <v>-0.55386144021662531</v>
      </c>
    </row>
    <row r="390" spans="1:51" x14ac:dyDescent="0.25">
      <c r="A390">
        <f t="shared" si="25"/>
        <v>0</v>
      </c>
      <c r="B390" s="1" t="s">
        <v>810</v>
      </c>
      <c r="C390" s="1" t="s">
        <v>811</v>
      </c>
      <c r="D390" s="1">
        <v>5.0247700000000002</v>
      </c>
      <c r="E390" s="2">
        <v>5.0688189295989998</v>
      </c>
      <c r="F390" s="2">
        <v>2.5075399658999405E-2</v>
      </c>
      <c r="G390" s="2">
        <v>-0.171545</v>
      </c>
      <c r="H390" s="2">
        <v>0</v>
      </c>
      <c r="I390" s="2">
        <v>0</v>
      </c>
      <c r="J390" s="2">
        <v>0</v>
      </c>
      <c r="K390" s="2">
        <v>8.5470000000000008E-3</v>
      </c>
      <c r="L390" s="2">
        <v>7.8549999999999991E-3</v>
      </c>
      <c r="M390" s="2">
        <v>0</v>
      </c>
      <c r="N390" s="2">
        <v>1.9377342097777779</v>
      </c>
      <c r="O390" s="2">
        <v>7.9649530199011019E-3</v>
      </c>
      <c r="P390" s="2">
        <v>7.4559441518622899E-2</v>
      </c>
      <c r="Q390" s="2">
        <v>0.49307699999999999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3">
        <v>12.4768569335743</v>
      </c>
      <c r="Z390" s="227">
        <f t="shared" si="26"/>
        <v>12.4768569335743</v>
      </c>
      <c r="AA390" s="3"/>
      <c r="AB390" s="43">
        <v>5.0683026233997381</v>
      </c>
      <c r="AC390" s="2">
        <v>4.2773750281709999</v>
      </c>
      <c r="AD390" s="2">
        <v>3.5105559522000139E-2</v>
      </c>
      <c r="AE390" s="2">
        <v>-0.171545</v>
      </c>
      <c r="AF390" s="2">
        <v>0</v>
      </c>
      <c r="AG390" s="2">
        <v>0</v>
      </c>
      <c r="AH390" s="2">
        <v>0</v>
      </c>
      <c r="AI390" s="2">
        <v>0</v>
      </c>
      <c r="AJ390" s="2">
        <v>5.5287999999999997E-2</v>
      </c>
      <c r="AK390" s="2">
        <v>2.9083043875555554</v>
      </c>
      <c r="AL390" s="2">
        <v>7.8047118095384395E-3</v>
      </c>
      <c r="AM390" s="2">
        <v>2.0486772816680501E-2</v>
      </c>
      <c r="AN390" s="2">
        <v>0.44675900000000002</v>
      </c>
      <c r="AO390" s="2">
        <v>0</v>
      </c>
      <c r="AP390" s="2">
        <v>0</v>
      </c>
      <c r="AQ390" s="2">
        <v>0</v>
      </c>
      <c r="AR390" s="53">
        <v>0</v>
      </c>
      <c r="AS390" s="2">
        <v>0</v>
      </c>
      <c r="AT390" s="2">
        <v>0</v>
      </c>
      <c r="AU390" s="44">
        <v>0</v>
      </c>
      <c r="AV390" s="38">
        <v>12.647881083274511</v>
      </c>
      <c r="AW390" s="194">
        <f t="shared" si="24"/>
        <v>12.647881083274511</v>
      </c>
      <c r="AX390" s="71">
        <f t="shared" si="27"/>
        <v>0.17102414970021051</v>
      </c>
    </row>
    <row r="391" spans="1:51" x14ac:dyDescent="0.25">
      <c r="A391">
        <f t="shared" si="25"/>
        <v>0</v>
      </c>
      <c r="B391" s="1" t="s">
        <v>812</v>
      </c>
      <c r="C391" s="1" t="s">
        <v>813</v>
      </c>
      <c r="D391" s="1">
        <v>8.5893606299999998</v>
      </c>
      <c r="E391" s="2">
        <v>6.5092710180580005</v>
      </c>
      <c r="F391" s="2">
        <v>3.1636419970999474E-2</v>
      </c>
      <c r="G391" s="2">
        <v>-0.19453500000000001</v>
      </c>
      <c r="H391" s="2">
        <v>0</v>
      </c>
      <c r="I391" s="2">
        <v>0</v>
      </c>
      <c r="J391" s="2">
        <v>0</v>
      </c>
      <c r="K391" s="2">
        <v>8.5470000000000008E-3</v>
      </c>
      <c r="L391" s="2">
        <v>7.8549999999999991E-3</v>
      </c>
      <c r="M391" s="2">
        <v>0</v>
      </c>
      <c r="N391" s="2">
        <v>2.8069353760000002</v>
      </c>
      <c r="O391" s="2">
        <v>1.0077356542853043E-2</v>
      </c>
      <c r="P391" s="2">
        <v>8.5006508605215192E-2</v>
      </c>
      <c r="Q391" s="2">
        <v>0.757274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3">
        <v>18.611428309177068</v>
      </c>
      <c r="Z391" s="227">
        <f t="shared" si="26"/>
        <v>18.611428309177068</v>
      </c>
      <c r="AA391" s="3"/>
      <c r="AB391" s="43">
        <v>8.6418442764127779</v>
      </c>
      <c r="AC391" s="2">
        <v>5.5120280249600002</v>
      </c>
      <c r="AD391" s="2">
        <v>4.4290987960000056E-2</v>
      </c>
      <c r="AE391" s="2">
        <v>-0.19453500000000001</v>
      </c>
      <c r="AF391" s="2">
        <v>0</v>
      </c>
      <c r="AG391" s="2">
        <v>0</v>
      </c>
      <c r="AH391" s="2">
        <v>0</v>
      </c>
      <c r="AI391" s="2">
        <v>0</v>
      </c>
      <c r="AJ391" s="2">
        <v>9.3773999999999996E-2</v>
      </c>
      <c r="AK391" s="2">
        <v>3.2604511520000004</v>
      </c>
      <c r="AL391" s="2">
        <v>9.8746173922707181E-3</v>
      </c>
      <c r="AM391" s="2">
        <v>2.6581357627236131E-2</v>
      </c>
      <c r="AN391" s="2">
        <v>0.66029899999999997</v>
      </c>
      <c r="AO391" s="2">
        <v>0</v>
      </c>
      <c r="AP391" s="2">
        <v>0</v>
      </c>
      <c r="AQ391" s="2">
        <v>0</v>
      </c>
      <c r="AR391" s="53">
        <v>0</v>
      </c>
      <c r="AS391" s="2">
        <v>0</v>
      </c>
      <c r="AT391" s="2">
        <v>0</v>
      </c>
      <c r="AU391" s="44">
        <v>0</v>
      </c>
      <c r="AV391" s="38">
        <v>18.054608416352284</v>
      </c>
      <c r="AW391" s="194">
        <f t="shared" si="24"/>
        <v>18.054608416352284</v>
      </c>
      <c r="AX391" s="71">
        <f t="shared" si="27"/>
        <v>-0.55681989282478384</v>
      </c>
    </row>
    <row r="392" spans="1:51" x14ac:dyDescent="0.25">
      <c r="A392">
        <f t="shared" si="25"/>
        <v>0</v>
      </c>
      <c r="B392" s="1" t="s">
        <v>814</v>
      </c>
      <c r="C392" s="1" t="s">
        <v>815</v>
      </c>
      <c r="D392" s="1">
        <v>6.1464030000000003</v>
      </c>
      <c r="E392" s="2">
        <v>6.5760779197500003</v>
      </c>
      <c r="F392" s="2">
        <v>3.2232453023999928E-2</v>
      </c>
      <c r="G392" s="2">
        <v>-4.8696999999999997E-2</v>
      </c>
      <c r="H392" s="2">
        <v>0</v>
      </c>
      <c r="I392" s="2">
        <v>0</v>
      </c>
      <c r="J392" s="2">
        <v>0</v>
      </c>
      <c r="K392" s="2">
        <v>8.5470000000000008E-3</v>
      </c>
      <c r="L392" s="2">
        <v>7.8549999999999991E-3</v>
      </c>
      <c r="M392" s="2">
        <v>0</v>
      </c>
      <c r="N392" s="2">
        <v>1.1932282995555556</v>
      </c>
      <c r="O392" s="2">
        <v>1.0235651420767987E-2</v>
      </c>
      <c r="P392" s="2">
        <v>8.2214590690819406E-2</v>
      </c>
      <c r="Q392" s="2">
        <v>0.72194800000000003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3">
        <v>14.730044914441141</v>
      </c>
      <c r="Z392" s="227">
        <f t="shared" si="26"/>
        <v>14.730044914441141</v>
      </c>
      <c r="AA392" s="3"/>
      <c r="AB392" s="43">
        <v>6.1808455631852928</v>
      </c>
      <c r="AC392" s="2">
        <v>5.5502897240540001</v>
      </c>
      <c r="AD392" s="2">
        <v>4.5125434233999812E-2</v>
      </c>
      <c r="AE392" s="2">
        <v>-4.8696999999999997E-2</v>
      </c>
      <c r="AF392" s="2">
        <v>0</v>
      </c>
      <c r="AG392" s="2">
        <v>0</v>
      </c>
      <c r="AH392" s="2">
        <v>0</v>
      </c>
      <c r="AI392" s="2">
        <v>0</v>
      </c>
      <c r="AJ392" s="2">
        <v>7.2441000000000005E-2</v>
      </c>
      <c r="AK392" s="2">
        <v>1.8136889537777781</v>
      </c>
      <c r="AL392" s="2">
        <v>1.0029727648409752E-2</v>
      </c>
      <c r="AM392" s="2">
        <v>2.4423141425788591E-2</v>
      </c>
      <c r="AN392" s="2">
        <v>0.63531400000000005</v>
      </c>
      <c r="AO392" s="2">
        <v>0</v>
      </c>
      <c r="AP392" s="2">
        <v>0</v>
      </c>
      <c r="AQ392" s="2">
        <v>0</v>
      </c>
      <c r="AR392" s="53">
        <v>0</v>
      </c>
      <c r="AS392" s="2">
        <v>0</v>
      </c>
      <c r="AT392" s="2">
        <v>0</v>
      </c>
      <c r="AU392" s="44">
        <v>0</v>
      </c>
      <c r="AV392" s="38">
        <v>14.283460544325269</v>
      </c>
      <c r="AW392" s="194">
        <f t="shared" si="24"/>
        <v>14.283460544325269</v>
      </c>
      <c r="AX392" s="71">
        <f t="shared" si="27"/>
        <v>-0.44658437011587182</v>
      </c>
    </row>
    <row r="393" spans="1:51" x14ac:dyDescent="0.25">
      <c r="A393">
        <f t="shared" si="25"/>
        <v>0</v>
      </c>
      <c r="B393" s="1" t="s">
        <v>816</v>
      </c>
      <c r="C393" s="1" t="s">
        <v>817</v>
      </c>
      <c r="D393" s="1">
        <v>6.2308499199999998</v>
      </c>
      <c r="E393" s="2">
        <v>5.4443747208869997</v>
      </c>
      <c r="F393" s="2">
        <v>2.6880780834999868E-2</v>
      </c>
      <c r="G393" s="2">
        <v>-6.5270999999999996E-2</v>
      </c>
      <c r="H393" s="2">
        <v>0</v>
      </c>
      <c r="I393" s="2">
        <v>0</v>
      </c>
      <c r="J393" s="2">
        <v>0</v>
      </c>
      <c r="K393" s="2">
        <v>8.5470000000000008E-3</v>
      </c>
      <c r="L393" s="2">
        <v>7.8549999999999991E-3</v>
      </c>
      <c r="M393" s="2">
        <v>0</v>
      </c>
      <c r="N393" s="2">
        <v>1.2546171031111111</v>
      </c>
      <c r="O393" s="2">
        <v>8.549799312084487E-3</v>
      </c>
      <c r="P393" s="2">
        <v>8.2484518847115981E-2</v>
      </c>
      <c r="Q393" s="2">
        <v>0.60088799999999998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3">
        <v>13.59977584299231</v>
      </c>
      <c r="Z393" s="227">
        <f t="shared" si="26"/>
        <v>13.59977584299231</v>
      </c>
      <c r="AA393" s="3"/>
      <c r="AB393" s="43">
        <v>6.2757210990826655</v>
      </c>
      <c r="AC393" s="2">
        <v>4.5995682779660001</v>
      </c>
      <c r="AD393" s="2">
        <v>3.7633093170000242E-2</v>
      </c>
      <c r="AE393" s="2">
        <v>-6.5270999999999996E-2</v>
      </c>
      <c r="AF393" s="2">
        <v>0</v>
      </c>
      <c r="AG393" s="2">
        <v>0</v>
      </c>
      <c r="AH393" s="2">
        <v>0</v>
      </c>
      <c r="AI393" s="2">
        <v>0</v>
      </c>
      <c r="AJ393" s="2">
        <v>7.3220999999999994E-2</v>
      </c>
      <c r="AK393" s="2">
        <v>1.6846068026666667</v>
      </c>
      <c r="AL393" s="2">
        <v>8.3777919961966051E-3</v>
      </c>
      <c r="AM393" s="2">
        <v>2.4773091561888366E-2</v>
      </c>
      <c r="AN393" s="2">
        <v>0.54413599999999995</v>
      </c>
      <c r="AO393" s="2">
        <v>0</v>
      </c>
      <c r="AP393" s="2">
        <v>0</v>
      </c>
      <c r="AQ393" s="2">
        <v>0</v>
      </c>
      <c r="AR393" s="53">
        <v>0</v>
      </c>
      <c r="AS393" s="2">
        <v>0</v>
      </c>
      <c r="AT393" s="2">
        <v>0</v>
      </c>
      <c r="AU393" s="44">
        <v>0</v>
      </c>
      <c r="AV393" s="38">
        <v>13.182766156443419</v>
      </c>
      <c r="AW393" s="194">
        <f t="shared" si="24"/>
        <v>13.182766156443419</v>
      </c>
      <c r="AX393" s="71">
        <f t="shared" si="27"/>
        <v>-0.41700968654889081</v>
      </c>
    </row>
    <row r="394" spans="1:51" x14ac:dyDescent="0.25">
      <c r="A394">
        <f t="shared" si="25"/>
        <v>0</v>
      </c>
      <c r="B394" s="1" t="s">
        <v>818</v>
      </c>
      <c r="C394" s="1" t="s">
        <v>819</v>
      </c>
      <c r="D394" s="1">
        <v>71.767930000000007</v>
      </c>
      <c r="E394" s="2">
        <v>52.793648421499995</v>
      </c>
      <c r="F394" s="2">
        <v>0.25106110113699737</v>
      </c>
      <c r="G394" s="2">
        <v>-5.9757999999999999E-2</v>
      </c>
      <c r="H394" s="2">
        <v>0</v>
      </c>
      <c r="I394" s="2">
        <v>0</v>
      </c>
      <c r="J394" s="2">
        <v>3.5348000000000018E-2</v>
      </c>
      <c r="K394" s="2">
        <v>8.5470000000000008E-3</v>
      </c>
      <c r="L394" s="2">
        <v>7.8549999999999991E-3</v>
      </c>
      <c r="M394" s="2">
        <v>0</v>
      </c>
      <c r="N394" s="2">
        <v>2.9919016788888881</v>
      </c>
      <c r="O394" s="2">
        <v>7.8971538285583093E-2</v>
      </c>
      <c r="P394" s="2">
        <v>9.4144684750687838E-2</v>
      </c>
      <c r="Q394" s="2">
        <v>0.91133900000000001</v>
      </c>
      <c r="R394" s="2">
        <v>0</v>
      </c>
      <c r="S394" s="2">
        <v>0</v>
      </c>
      <c r="T394" s="2">
        <v>0</v>
      </c>
      <c r="U394" s="2">
        <v>0.13216900000000001</v>
      </c>
      <c r="V394" s="2">
        <v>7.3049999999999997</v>
      </c>
      <c r="W394" s="2">
        <v>1.0848279999999999</v>
      </c>
      <c r="X394" s="2">
        <v>5.2266389999999996</v>
      </c>
      <c r="Y394" s="3">
        <v>142.62962442456217</v>
      </c>
      <c r="Z394" s="227">
        <f t="shared" si="26"/>
        <v>130.09798542456215</v>
      </c>
      <c r="AA394" s="3"/>
      <c r="AB394" s="43">
        <v>72.094181867658335</v>
      </c>
      <c r="AC394" s="2">
        <v>45.244218634154002</v>
      </c>
      <c r="AD394" s="2">
        <v>0.35148554159100354</v>
      </c>
      <c r="AE394" s="2">
        <v>-5.9757999999999999E-2</v>
      </c>
      <c r="AF394" s="2">
        <v>0</v>
      </c>
      <c r="AG394" s="2">
        <v>0</v>
      </c>
      <c r="AH394" s="2">
        <v>2.3565333333333344E-2</v>
      </c>
      <c r="AI394" s="2">
        <v>0</v>
      </c>
      <c r="AJ394" s="2">
        <v>0.78727899999999995</v>
      </c>
      <c r="AK394" s="2">
        <v>3.618881716666666</v>
      </c>
      <c r="AL394" s="2">
        <v>7.7382766217817631E-2</v>
      </c>
      <c r="AM394" s="2">
        <v>3.1018346010548339E-2</v>
      </c>
      <c r="AN394" s="2">
        <v>0.81399699999999997</v>
      </c>
      <c r="AO394" s="2">
        <v>0</v>
      </c>
      <c r="AP394" s="2">
        <v>0</v>
      </c>
      <c r="AQ394" s="2">
        <v>0.11920500000000001</v>
      </c>
      <c r="AR394" s="53">
        <v>7.3049999999999997</v>
      </c>
      <c r="AS394" s="2">
        <v>1.0848279999999999</v>
      </c>
      <c r="AT394" s="2">
        <v>11.176</v>
      </c>
      <c r="AU394" s="44">
        <v>0</v>
      </c>
      <c r="AV394" s="38">
        <v>142.66728520563169</v>
      </c>
      <c r="AW394" s="194">
        <f t="shared" ref="AW394" si="28">+AV394-AT394-AR394</f>
        <v>124.18628520563169</v>
      </c>
      <c r="AX394" s="71">
        <f t="shared" si="27"/>
        <v>-5.9117002189304628</v>
      </c>
    </row>
    <row r="395" spans="1:51" ht="15.75" thickBot="1" x14ac:dyDescent="0.3">
      <c r="B395" s="58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60"/>
      <c r="N395" s="60"/>
      <c r="O395" s="60"/>
      <c r="P395" s="59"/>
      <c r="Q395" s="59"/>
      <c r="R395" s="60"/>
      <c r="S395" s="60"/>
      <c r="T395" s="59"/>
      <c r="U395" s="59"/>
      <c r="V395" s="60"/>
      <c r="W395" s="60"/>
      <c r="X395" s="60"/>
      <c r="Y395" s="61"/>
      <c r="Z395" s="67"/>
      <c r="AA395" s="67"/>
      <c r="AB395" s="62"/>
      <c r="AC395" s="60"/>
      <c r="AD395" s="60"/>
      <c r="AE395" s="60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4"/>
      <c r="AV395" s="65"/>
    </row>
    <row r="396" spans="1:51" x14ac:dyDescent="0.25">
      <c r="C396" s="2" t="s">
        <v>1053</v>
      </c>
      <c r="Z396" s="42">
        <f>SUMIF($A$12:$A$394,1,Z12:Z394)</f>
        <v>10931.994197977856</v>
      </c>
      <c r="AV396" s="42"/>
      <c r="AW396" s="42">
        <f>SUMIF($A$12:$A$394,1,AW12:AW394)</f>
        <v>10029.863922081069</v>
      </c>
      <c r="AY396" s="186">
        <f>+AW396/Z396-1</f>
        <v>-8.2522022931887262E-2</v>
      </c>
    </row>
    <row r="397" spans="1:51" x14ac:dyDescent="0.25">
      <c r="Z397" s="184">
        <f>SUM(Z10:Z394)</f>
        <v>48139.313302560724</v>
      </c>
      <c r="AW397" s="184">
        <f>SUM(AW10:AW394)</f>
        <v>45296.53347602758</v>
      </c>
    </row>
    <row r="398" spans="1:51" x14ac:dyDescent="0.25">
      <c r="Z398" s="184">
        <f>+MainTable!Y6</f>
        <v>48134.338766013752</v>
      </c>
      <c r="AW398" s="184">
        <f>+MainTable!X6</f>
        <v>45291.566342530765</v>
      </c>
    </row>
    <row r="399" spans="1:51" x14ac:dyDescent="0.25">
      <c r="Y399" t="s">
        <v>1194</v>
      </c>
      <c r="Z399" s="225">
        <f>+Z397-Z398</f>
        <v>4.9745365469716489</v>
      </c>
      <c r="AV399" t="s">
        <v>1195</v>
      </c>
      <c r="AW399" s="225">
        <f>+AW397-AW398</f>
        <v>4.9671334968152223</v>
      </c>
    </row>
    <row r="401" spans="3:4" x14ac:dyDescent="0.25">
      <c r="C401" t="s">
        <v>77</v>
      </c>
      <c r="D401">
        <v>1</v>
      </c>
    </row>
    <row r="402" spans="3:4" x14ac:dyDescent="0.25">
      <c r="C402" t="s">
        <v>107</v>
      </c>
      <c r="D402">
        <v>1</v>
      </c>
    </row>
    <row r="403" spans="3:4" x14ac:dyDescent="0.25">
      <c r="C403" t="s">
        <v>115</v>
      </c>
      <c r="D403">
        <v>1</v>
      </c>
    </row>
    <row r="404" spans="3:4" x14ac:dyDescent="0.25">
      <c r="C404" t="s">
        <v>145</v>
      </c>
      <c r="D404">
        <v>1</v>
      </c>
    </row>
    <row r="405" spans="3:4" x14ac:dyDescent="0.25">
      <c r="C405" t="s">
        <v>147</v>
      </c>
      <c r="D405">
        <v>1</v>
      </c>
    </row>
    <row r="406" spans="3:4" x14ac:dyDescent="0.25">
      <c r="C406" t="s">
        <v>205</v>
      </c>
      <c r="D406">
        <v>1</v>
      </c>
    </row>
    <row r="407" spans="3:4" x14ac:dyDescent="0.25">
      <c r="C407" t="s">
        <v>235</v>
      </c>
      <c r="D407">
        <v>1</v>
      </c>
    </row>
    <row r="408" spans="3:4" x14ac:dyDescent="0.25">
      <c r="C408" t="s">
        <v>243</v>
      </c>
      <c r="D408">
        <v>1</v>
      </c>
    </row>
    <row r="409" spans="3:4" x14ac:dyDescent="0.25">
      <c r="C409" t="s">
        <v>305</v>
      </c>
      <c r="D409">
        <v>1</v>
      </c>
    </row>
    <row r="410" spans="3:4" x14ac:dyDescent="0.25">
      <c r="C410" t="s">
        <v>403</v>
      </c>
      <c r="D410">
        <v>1</v>
      </c>
    </row>
    <row r="411" spans="3:4" x14ac:dyDescent="0.25">
      <c r="C411" t="s">
        <v>405</v>
      </c>
      <c r="D411">
        <v>1</v>
      </c>
    </row>
    <row r="412" spans="3:4" x14ac:dyDescent="0.25">
      <c r="C412" t="s">
        <v>415</v>
      </c>
      <c r="D412">
        <v>1</v>
      </c>
    </row>
    <row r="413" spans="3:4" x14ac:dyDescent="0.25">
      <c r="C413" t="s">
        <v>433</v>
      </c>
      <c r="D413">
        <v>1</v>
      </c>
    </row>
    <row r="414" spans="3:4" x14ac:dyDescent="0.25">
      <c r="C414" t="s">
        <v>443</v>
      </c>
      <c r="D414">
        <v>1</v>
      </c>
    </row>
    <row r="415" spans="3:4" x14ac:dyDescent="0.25">
      <c r="C415" t="s">
        <v>473</v>
      </c>
      <c r="D415">
        <v>1</v>
      </c>
    </row>
    <row r="416" spans="3:4" x14ac:dyDescent="0.25">
      <c r="C416" t="s">
        <v>499</v>
      </c>
      <c r="D416">
        <v>1</v>
      </c>
    </row>
    <row r="417" spans="3:4" x14ac:dyDescent="0.25">
      <c r="C417" t="s">
        <v>527</v>
      </c>
      <c r="D417">
        <v>1</v>
      </c>
    </row>
    <row r="418" spans="3:4" x14ac:dyDescent="0.25">
      <c r="C418" t="s">
        <v>563</v>
      </c>
      <c r="D418">
        <v>1</v>
      </c>
    </row>
    <row r="419" spans="3:4" x14ac:dyDescent="0.25">
      <c r="C419" t="s">
        <v>571</v>
      </c>
      <c r="D419">
        <v>1</v>
      </c>
    </row>
    <row r="420" spans="3:4" x14ac:dyDescent="0.25">
      <c r="C420" t="s">
        <v>585</v>
      </c>
      <c r="D420">
        <v>1</v>
      </c>
    </row>
    <row r="421" spans="3:4" x14ac:dyDescent="0.25">
      <c r="C421" t="s">
        <v>587</v>
      </c>
      <c r="D421">
        <v>1</v>
      </c>
    </row>
    <row r="422" spans="3:4" x14ac:dyDescent="0.25">
      <c r="C422" t="s">
        <v>645</v>
      </c>
      <c r="D422">
        <v>1</v>
      </c>
    </row>
    <row r="423" spans="3:4" x14ac:dyDescent="0.25">
      <c r="C423" t="s">
        <v>641</v>
      </c>
      <c r="D423">
        <v>1</v>
      </c>
    </row>
    <row r="424" spans="3:4" x14ac:dyDescent="0.25">
      <c r="C424" t="s">
        <v>657</v>
      </c>
      <c r="D424">
        <v>1</v>
      </c>
    </row>
    <row r="425" spans="3:4" x14ac:dyDescent="0.25">
      <c r="C425" t="s">
        <v>669</v>
      </c>
      <c r="D425">
        <v>1</v>
      </c>
    </row>
    <row r="426" spans="3:4" x14ac:dyDescent="0.25">
      <c r="C426" t="s">
        <v>683</v>
      </c>
      <c r="D426">
        <v>1</v>
      </c>
    </row>
    <row r="427" spans="3:4" x14ac:dyDescent="0.25">
      <c r="C427" t="s">
        <v>695</v>
      </c>
      <c r="D427">
        <v>1</v>
      </c>
    </row>
    <row r="428" spans="3:4" x14ac:dyDescent="0.25">
      <c r="C428" t="s">
        <v>737</v>
      </c>
      <c r="D428">
        <v>1</v>
      </c>
    </row>
    <row r="429" spans="3:4" x14ac:dyDescent="0.25">
      <c r="C429" t="s">
        <v>739</v>
      </c>
      <c r="D429">
        <v>1</v>
      </c>
    </row>
    <row r="430" spans="3:4" x14ac:dyDescent="0.25">
      <c r="C430" t="s">
        <v>787</v>
      </c>
      <c r="D430">
        <v>1</v>
      </c>
    </row>
    <row r="431" spans="3:4" x14ac:dyDescent="0.25">
      <c r="C431" t="s">
        <v>797</v>
      </c>
      <c r="D431">
        <v>1</v>
      </c>
    </row>
    <row r="432" spans="3:4" x14ac:dyDescent="0.25">
      <c r="C432" t="s">
        <v>803</v>
      </c>
      <c r="D432">
        <v>1</v>
      </c>
    </row>
    <row r="433" spans="3:4" x14ac:dyDescent="0.25">
      <c r="C433" t="s">
        <v>101</v>
      </c>
      <c r="D433">
        <v>1</v>
      </c>
    </row>
    <row r="434" spans="3:4" x14ac:dyDescent="0.25">
      <c r="C434" t="s">
        <v>103</v>
      </c>
      <c r="D434">
        <v>1</v>
      </c>
    </row>
    <row r="435" spans="3:4" x14ac:dyDescent="0.25">
      <c r="C435" t="s">
        <v>517</v>
      </c>
      <c r="D435">
        <v>1</v>
      </c>
    </row>
    <row r="436" spans="3:4" x14ac:dyDescent="0.25">
      <c r="C436" t="s">
        <v>223</v>
      </c>
      <c r="D436">
        <v>1</v>
      </c>
    </row>
    <row r="437" spans="3:4" x14ac:dyDescent="0.25">
      <c r="C437" t="s">
        <v>245</v>
      </c>
      <c r="D437">
        <v>1</v>
      </c>
    </row>
    <row r="438" spans="3:4" x14ac:dyDescent="0.25">
      <c r="C438" t="s">
        <v>327</v>
      </c>
      <c r="D438">
        <v>1</v>
      </c>
    </row>
    <row r="439" spans="3:4" x14ac:dyDescent="0.25">
      <c r="C439" t="s">
        <v>399</v>
      </c>
      <c r="D439">
        <v>1</v>
      </c>
    </row>
    <row r="440" spans="3:4" x14ac:dyDescent="0.25">
      <c r="C440" t="s">
        <v>417</v>
      </c>
      <c r="D440">
        <v>1</v>
      </c>
    </row>
    <row r="441" spans="3:4" x14ac:dyDescent="0.25">
      <c r="C441" t="s">
        <v>537</v>
      </c>
      <c r="D441">
        <v>1</v>
      </c>
    </row>
    <row r="442" spans="3:4" x14ac:dyDescent="0.25">
      <c r="C442" t="s">
        <v>541</v>
      </c>
      <c r="D442">
        <v>1</v>
      </c>
    </row>
    <row r="443" spans="3:4" x14ac:dyDescent="0.25">
      <c r="C443" t="s">
        <v>671</v>
      </c>
      <c r="D443">
        <v>1</v>
      </c>
    </row>
    <row r="444" spans="3:4" x14ac:dyDescent="0.25">
      <c r="C444" t="s">
        <v>673</v>
      </c>
      <c r="D444">
        <v>1</v>
      </c>
    </row>
    <row r="445" spans="3:4" x14ac:dyDescent="0.25">
      <c r="C445" t="s">
        <v>745</v>
      </c>
      <c r="D445">
        <v>1</v>
      </c>
    </row>
  </sheetData>
  <autoFilter ref="B5:AX395"/>
  <conditionalFormatting sqref="AU395:AV395">
    <cfRule type="cellIs" dxfId="0" priority="1" stopIfTrue="1" operator="lessThan">
      <formula>-0.069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6"/>
  <sheetViews>
    <sheetView zoomScale="75" zoomScaleNormal="75" workbookViewId="0">
      <selection activeCell="BH397" sqref="BH397"/>
    </sheetView>
  </sheetViews>
  <sheetFormatPr defaultRowHeight="15" x14ac:dyDescent="0.25"/>
  <cols>
    <col min="5" max="5" width="12" customWidth="1"/>
    <col min="6" max="6" width="12.7109375" customWidth="1"/>
    <col min="7" max="27" width="10.42578125" customWidth="1"/>
    <col min="28" max="28" width="12.5703125" customWidth="1"/>
    <col min="29" max="29" width="15.140625" customWidth="1"/>
    <col min="30" max="31" width="10.42578125" customWidth="1"/>
    <col min="32" max="32" width="12.28515625" customWidth="1"/>
    <col min="33" max="33" width="10.42578125" customWidth="1"/>
    <col min="34" max="34" width="13.42578125" customWidth="1"/>
    <col min="35" max="56" width="10.42578125" customWidth="1"/>
    <col min="57" max="57" width="16" customWidth="1"/>
    <col min="58" max="58" width="10.42578125" customWidth="1"/>
    <col min="59" max="59" width="15.42578125" customWidth="1"/>
  </cols>
  <sheetData>
    <row r="1" spans="1:62" ht="15.75" thickBot="1" x14ac:dyDescent="0.3">
      <c r="B1">
        <f>COLUMN()-1</f>
        <v>1</v>
      </c>
      <c r="C1">
        <f t="shared" ref="C1:BJ1" si="0">COLUMN()-1</f>
        <v>2</v>
      </c>
      <c r="D1">
        <f t="shared" si="0"/>
        <v>3</v>
      </c>
      <c r="E1">
        <f t="shared" si="0"/>
        <v>4</v>
      </c>
      <c r="F1">
        <f t="shared" si="0"/>
        <v>5</v>
      </c>
      <c r="G1">
        <f t="shared" si="0"/>
        <v>6</v>
      </c>
      <c r="H1">
        <f t="shared" si="0"/>
        <v>7</v>
      </c>
      <c r="I1">
        <f t="shared" si="0"/>
        <v>8</v>
      </c>
      <c r="J1">
        <f t="shared" si="0"/>
        <v>9</v>
      </c>
      <c r="K1">
        <f t="shared" si="0"/>
        <v>10</v>
      </c>
      <c r="L1">
        <f t="shared" si="0"/>
        <v>11</v>
      </c>
      <c r="M1">
        <f t="shared" si="0"/>
        <v>12</v>
      </c>
      <c r="N1">
        <f t="shared" si="0"/>
        <v>13</v>
      </c>
      <c r="O1">
        <f t="shared" si="0"/>
        <v>14</v>
      </c>
      <c r="P1">
        <f t="shared" si="0"/>
        <v>15</v>
      </c>
      <c r="Q1">
        <f t="shared" si="0"/>
        <v>16</v>
      </c>
      <c r="R1">
        <f t="shared" si="0"/>
        <v>17</v>
      </c>
      <c r="S1">
        <f t="shared" si="0"/>
        <v>18</v>
      </c>
      <c r="T1">
        <f t="shared" si="0"/>
        <v>19</v>
      </c>
      <c r="U1">
        <f t="shared" si="0"/>
        <v>20</v>
      </c>
      <c r="V1">
        <f t="shared" si="0"/>
        <v>21</v>
      </c>
      <c r="W1">
        <f t="shared" si="0"/>
        <v>22</v>
      </c>
      <c r="X1">
        <f t="shared" si="0"/>
        <v>23</v>
      </c>
      <c r="Y1">
        <f t="shared" si="0"/>
        <v>24</v>
      </c>
      <c r="Z1">
        <f t="shared" si="0"/>
        <v>25</v>
      </c>
      <c r="AA1">
        <f t="shared" si="0"/>
        <v>26</v>
      </c>
      <c r="AB1">
        <f t="shared" si="0"/>
        <v>27</v>
      </c>
      <c r="AC1">
        <f t="shared" si="0"/>
        <v>28</v>
      </c>
      <c r="AD1">
        <f t="shared" si="0"/>
        <v>29</v>
      </c>
      <c r="AE1">
        <f t="shared" si="0"/>
        <v>30</v>
      </c>
      <c r="AF1">
        <f t="shared" si="0"/>
        <v>31</v>
      </c>
      <c r="AG1">
        <f t="shared" si="0"/>
        <v>32</v>
      </c>
      <c r="AH1">
        <f t="shared" si="0"/>
        <v>33</v>
      </c>
      <c r="AI1">
        <f t="shared" si="0"/>
        <v>34</v>
      </c>
      <c r="AJ1">
        <f t="shared" si="0"/>
        <v>35</v>
      </c>
      <c r="AK1">
        <f t="shared" si="0"/>
        <v>36</v>
      </c>
      <c r="AL1">
        <f t="shared" si="0"/>
        <v>37</v>
      </c>
      <c r="AM1">
        <f t="shared" si="0"/>
        <v>38</v>
      </c>
      <c r="AN1">
        <f t="shared" si="0"/>
        <v>39</v>
      </c>
      <c r="AO1">
        <f t="shared" si="0"/>
        <v>40</v>
      </c>
      <c r="AP1">
        <f t="shared" si="0"/>
        <v>41</v>
      </c>
      <c r="AQ1">
        <f t="shared" si="0"/>
        <v>42</v>
      </c>
      <c r="AR1">
        <f t="shared" si="0"/>
        <v>43</v>
      </c>
      <c r="AS1">
        <f t="shared" si="0"/>
        <v>44</v>
      </c>
      <c r="AT1">
        <f t="shared" si="0"/>
        <v>45</v>
      </c>
      <c r="AU1">
        <f t="shared" si="0"/>
        <v>46</v>
      </c>
      <c r="AV1">
        <f t="shared" si="0"/>
        <v>47</v>
      </c>
      <c r="AW1">
        <f t="shared" si="0"/>
        <v>48</v>
      </c>
      <c r="AX1">
        <f t="shared" si="0"/>
        <v>49</v>
      </c>
      <c r="AY1">
        <f t="shared" si="0"/>
        <v>50</v>
      </c>
      <c r="AZ1">
        <f t="shared" si="0"/>
        <v>51</v>
      </c>
      <c r="BA1">
        <f t="shared" si="0"/>
        <v>52</v>
      </c>
      <c r="BB1">
        <f t="shared" si="0"/>
        <v>53</v>
      </c>
      <c r="BC1">
        <f t="shared" si="0"/>
        <v>54</v>
      </c>
      <c r="BD1">
        <f t="shared" si="0"/>
        <v>55</v>
      </c>
      <c r="BE1">
        <f t="shared" si="0"/>
        <v>56</v>
      </c>
      <c r="BF1">
        <f t="shared" si="0"/>
        <v>57</v>
      </c>
      <c r="BG1">
        <f t="shared" si="0"/>
        <v>58</v>
      </c>
      <c r="BH1">
        <f t="shared" si="0"/>
        <v>59</v>
      </c>
      <c r="BI1">
        <f t="shared" si="0"/>
        <v>60</v>
      </c>
      <c r="BJ1">
        <f t="shared" si="0"/>
        <v>61</v>
      </c>
    </row>
    <row r="2" spans="1:62" ht="15.75" thickBot="1" x14ac:dyDescent="0.3">
      <c r="B2" s="1"/>
      <c r="C2" s="1"/>
      <c r="D2" s="1"/>
      <c r="E2" s="488" t="s">
        <v>822</v>
      </c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90"/>
      <c r="AC2" s="102"/>
      <c r="AD2" s="102"/>
      <c r="AE2" s="72"/>
      <c r="AF2" s="491" t="s">
        <v>823</v>
      </c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92"/>
      <c r="AW2" s="492"/>
      <c r="AX2" s="492"/>
      <c r="AY2" s="492"/>
      <c r="AZ2" s="492"/>
      <c r="BA2" s="492"/>
      <c r="BB2" s="492"/>
      <c r="BC2" s="492"/>
      <c r="BD2" s="492"/>
      <c r="BE2" s="492"/>
      <c r="BF2" s="492"/>
      <c r="BG2" s="492"/>
      <c r="BH2" s="493"/>
    </row>
    <row r="3" spans="1:62" ht="140.25" x14ac:dyDescent="0.25">
      <c r="B3" s="73"/>
      <c r="C3" s="74" t="s">
        <v>4</v>
      </c>
      <c r="D3" s="74"/>
      <c r="E3" s="75" t="s">
        <v>824</v>
      </c>
      <c r="F3" s="76" t="s">
        <v>825</v>
      </c>
      <c r="G3" s="76" t="s">
        <v>826</v>
      </c>
      <c r="H3" s="76" t="s">
        <v>827</v>
      </c>
      <c r="I3" s="76" t="s">
        <v>828</v>
      </c>
      <c r="J3" s="76" t="s">
        <v>829</v>
      </c>
      <c r="K3" s="76" t="s">
        <v>830</v>
      </c>
      <c r="L3" s="76" t="s">
        <v>831</v>
      </c>
      <c r="M3" s="76" t="s">
        <v>832</v>
      </c>
      <c r="N3" s="76" t="s">
        <v>833</v>
      </c>
      <c r="O3" s="76" t="s">
        <v>834</v>
      </c>
      <c r="P3" s="76" t="s">
        <v>835</v>
      </c>
      <c r="Q3" s="76" t="s">
        <v>836</v>
      </c>
      <c r="R3" s="76" t="s">
        <v>837</v>
      </c>
      <c r="S3" s="76" t="s">
        <v>838</v>
      </c>
      <c r="T3" s="76" t="s">
        <v>839</v>
      </c>
      <c r="U3" s="76" t="s">
        <v>840</v>
      </c>
      <c r="V3" s="76" t="s">
        <v>841</v>
      </c>
      <c r="W3" s="76" t="s">
        <v>842</v>
      </c>
      <c r="X3" s="76" t="s">
        <v>843</v>
      </c>
      <c r="Y3" s="76"/>
      <c r="Z3" s="76" t="s">
        <v>844</v>
      </c>
      <c r="AA3" s="76"/>
      <c r="AB3" s="77" t="s">
        <v>845</v>
      </c>
      <c r="AC3" s="19" t="s">
        <v>820</v>
      </c>
      <c r="AD3" s="77"/>
      <c r="AE3" s="78"/>
      <c r="AF3" s="76" t="s">
        <v>846</v>
      </c>
      <c r="AG3" s="76"/>
      <c r="AH3" s="76" t="s">
        <v>847</v>
      </c>
      <c r="AI3" s="76" t="s">
        <v>848</v>
      </c>
      <c r="AJ3" s="76" t="s">
        <v>826</v>
      </c>
      <c r="AK3" s="76"/>
      <c r="AL3" s="76" t="s">
        <v>9</v>
      </c>
      <c r="AM3" s="76" t="s">
        <v>10</v>
      </c>
      <c r="AN3" s="76" t="s">
        <v>11</v>
      </c>
      <c r="AO3" s="76" t="s">
        <v>849</v>
      </c>
      <c r="AP3" s="76" t="s">
        <v>14</v>
      </c>
      <c r="AQ3" s="76" t="s">
        <v>12</v>
      </c>
      <c r="AR3" s="76" t="s">
        <v>13</v>
      </c>
      <c r="AS3" s="76" t="s">
        <v>850</v>
      </c>
      <c r="AT3" s="76" t="s">
        <v>851</v>
      </c>
      <c r="AU3" s="76" t="s">
        <v>852</v>
      </c>
      <c r="AV3" s="76" t="s">
        <v>853</v>
      </c>
      <c r="AW3" s="76" t="s">
        <v>854</v>
      </c>
      <c r="AX3" s="76" t="s">
        <v>855</v>
      </c>
      <c r="AY3" s="76" t="s">
        <v>856</v>
      </c>
      <c r="AZ3" s="76" t="s">
        <v>857</v>
      </c>
      <c r="BA3" s="76" t="s">
        <v>858</v>
      </c>
      <c r="BB3" s="76" t="s">
        <v>23</v>
      </c>
      <c r="BC3" s="76" t="s">
        <v>859</v>
      </c>
      <c r="BD3" s="77" t="s">
        <v>860</v>
      </c>
      <c r="BE3" s="77" t="s">
        <v>861</v>
      </c>
      <c r="BF3" s="76"/>
      <c r="BG3" s="19" t="s">
        <v>820</v>
      </c>
      <c r="BH3" s="79"/>
    </row>
    <row r="4" spans="1:62" x14ac:dyDescent="0.25">
      <c r="B4" s="28"/>
      <c r="C4" s="80"/>
      <c r="D4" s="80"/>
      <c r="E4" s="81" t="s">
        <v>47</v>
      </c>
      <c r="F4" s="82" t="s">
        <v>47</v>
      </c>
      <c r="G4" s="82" t="s">
        <v>47</v>
      </c>
      <c r="H4" s="82" t="s">
        <v>47</v>
      </c>
      <c r="I4" s="82" t="s">
        <v>47</v>
      </c>
      <c r="J4" s="82" t="s">
        <v>47</v>
      </c>
      <c r="K4" s="82" t="s">
        <v>47</v>
      </c>
      <c r="L4" s="82" t="s">
        <v>47</v>
      </c>
      <c r="M4" s="82" t="s">
        <v>47</v>
      </c>
      <c r="N4" s="82" t="s">
        <v>47</v>
      </c>
      <c r="O4" s="82" t="s">
        <v>47</v>
      </c>
      <c r="P4" s="82" t="s">
        <v>47</v>
      </c>
      <c r="Q4" s="82" t="s">
        <v>47</v>
      </c>
      <c r="R4" s="82" t="s">
        <v>47</v>
      </c>
      <c r="S4" s="82" t="s">
        <v>47</v>
      </c>
      <c r="T4" s="82" t="s">
        <v>47</v>
      </c>
      <c r="U4" s="82" t="s">
        <v>47</v>
      </c>
      <c r="V4" s="82" t="s">
        <v>47</v>
      </c>
      <c r="W4" s="82" t="s">
        <v>47</v>
      </c>
      <c r="X4" s="82" t="s">
        <v>47</v>
      </c>
      <c r="Y4" s="82"/>
      <c r="Z4" s="82" t="s">
        <v>47</v>
      </c>
      <c r="AA4" s="82"/>
      <c r="AB4" s="83" t="s">
        <v>47</v>
      </c>
      <c r="AC4" s="82"/>
      <c r="AD4" s="82"/>
      <c r="AE4" s="82"/>
      <c r="AF4" s="82" t="s">
        <v>47</v>
      </c>
      <c r="AG4" s="82"/>
      <c r="AH4" s="82" t="s">
        <v>47</v>
      </c>
      <c r="AI4" s="82" t="s">
        <v>47</v>
      </c>
      <c r="AJ4" s="82" t="s">
        <v>47</v>
      </c>
      <c r="AK4" s="82"/>
      <c r="AL4" s="82" t="s">
        <v>47</v>
      </c>
      <c r="AM4" s="82" t="s">
        <v>47</v>
      </c>
      <c r="AN4" s="82" t="s">
        <v>47</v>
      </c>
      <c r="AO4" s="82" t="s">
        <v>47</v>
      </c>
      <c r="AP4" s="82" t="s">
        <v>47</v>
      </c>
      <c r="AQ4" s="82" t="s">
        <v>47</v>
      </c>
      <c r="AR4" s="82" t="s">
        <v>47</v>
      </c>
      <c r="AS4" s="82" t="s">
        <v>47</v>
      </c>
      <c r="AT4" s="82" t="s">
        <v>47</v>
      </c>
      <c r="AU4" s="82" t="s">
        <v>47</v>
      </c>
      <c r="AV4" s="82" t="s">
        <v>47</v>
      </c>
      <c r="AW4" s="82" t="s">
        <v>47</v>
      </c>
      <c r="AX4" s="82" t="s">
        <v>47</v>
      </c>
      <c r="AY4" s="82" t="s">
        <v>47</v>
      </c>
      <c r="AZ4" s="82"/>
      <c r="BA4" s="82" t="s">
        <v>47</v>
      </c>
      <c r="BB4" s="82" t="s">
        <v>47</v>
      </c>
      <c r="BC4" s="82" t="s">
        <v>47</v>
      </c>
      <c r="BD4" s="82"/>
      <c r="BE4" s="82"/>
      <c r="BF4" s="82"/>
      <c r="BG4" s="82"/>
      <c r="BH4" s="85"/>
    </row>
    <row r="5" spans="1:62" x14ac:dyDescent="0.25">
      <c r="B5" s="28"/>
      <c r="C5" s="86"/>
      <c r="D5" s="86"/>
      <c r="E5" s="37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87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88"/>
      <c r="BH5" s="89"/>
    </row>
    <row r="6" spans="1:62" x14ac:dyDescent="0.25">
      <c r="B6" s="28"/>
      <c r="C6" s="86"/>
      <c r="D6" s="86"/>
      <c r="E6" s="37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87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88"/>
      <c r="BH6" s="89"/>
    </row>
    <row r="7" spans="1:62" x14ac:dyDescent="0.25">
      <c r="B7" s="1"/>
      <c r="C7" s="1" t="s">
        <v>49</v>
      </c>
      <c r="D7" s="1"/>
      <c r="E7" s="36">
        <v>20865.673611840008</v>
      </c>
      <c r="F7" s="36">
        <v>26256.41934875878</v>
      </c>
      <c r="G7" s="36">
        <v>-40.450039999999994</v>
      </c>
      <c r="H7" s="36">
        <v>9.2348110954617333</v>
      </c>
      <c r="I7" s="36">
        <v>2.2020999999999999E-2</v>
      </c>
      <c r="J7" s="36">
        <v>2.9999979999999997</v>
      </c>
      <c r="K7" s="36">
        <v>15.000098999999995</v>
      </c>
      <c r="L7" s="36">
        <v>174.66840799999983</v>
      </c>
      <c r="M7" s="36">
        <v>32.229678538165182</v>
      </c>
      <c r="N7" s="36">
        <v>2.9999970000000182</v>
      </c>
      <c r="O7" s="36">
        <v>2.5607300000000017</v>
      </c>
      <c r="P7" s="36">
        <v>668.3393132246739</v>
      </c>
      <c r="Q7" s="36">
        <v>81.660686999999982</v>
      </c>
      <c r="R7" s="36">
        <v>402.29658099999983</v>
      </c>
      <c r="S7" s="36">
        <v>33.488000037877953</v>
      </c>
      <c r="T7" s="36">
        <v>4.8531299999999993</v>
      </c>
      <c r="U7" s="36">
        <v>10.538</v>
      </c>
      <c r="V7" s="36">
        <v>1988.48</v>
      </c>
      <c r="W7" s="36">
        <v>42.053000000000011</v>
      </c>
      <c r="X7" s="41">
        <v>2661.7940970917107</v>
      </c>
      <c r="Y7" s="36"/>
      <c r="Z7" s="36">
        <v>859.00000000000057</v>
      </c>
      <c r="AA7" s="36"/>
      <c r="AB7" s="36">
        <v>54073.861471586679</v>
      </c>
      <c r="AC7" s="195">
        <f t="shared" ref="AC7:AC11" si="1">+AB7-Z7-X7</f>
        <v>50553.067374494967</v>
      </c>
      <c r="AD7" s="36"/>
      <c r="AE7" s="1"/>
      <c r="AF7" s="36">
        <v>21008.115229510142</v>
      </c>
      <c r="AG7" s="36"/>
      <c r="AH7" s="36">
        <v>23785.618829829677</v>
      </c>
      <c r="AI7" s="90">
        <v>117.94972341887572</v>
      </c>
      <c r="AJ7" s="36">
        <v>-40.450039999999994</v>
      </c>
      <c r="AK7" s="36"/>
      <c r="AL7" s="36">
        <v>2.2020999999999999E-2</v>
      </c>
      <c r="AM7" s="36">
        <v>2.9999979999999997</v>
      </c>
      <c r="AN7" s="36">
        <v>15.000098999999995</v>
      </c>
      <c r="AO7" s="36">
        <v>172.12744200000006</v>
      </c>
      <c r="AP7" s="36">
        <v>33.7823508150138</v>
      </c>
      <c r="AQ7" s="36">
        <v>2.9999970000000182</v>
      </c>
      <c r="AR7" s="36">
        <v>2.5607300000000017</v>
      </c>
      <c r="AS7" s="36">
        <v>243.9730573184053</v>
      </c>
      <c r="AT7" s="36">
        <v>916.97354682467471</v>
      </c>
      <c r="AU7" s="36">
        <v>33.026453175325294</v>
      </c>
      <c r="AV7" s="36">
        <v>372.56117599999993</v>
      </c>
      <c r="AW7" s="36">
        <v>34.820266870523959</v>
      </c>
      <c r="AX7" s="36">
        <v>4.5980050000000006</v>
      </c>
      <c r="AY7" s="36">
        <v>10.743285714285713</v>
      </c>
      <c r="AZ7" s="36">
        <v>1744.4549999999999</v>
      </c>
      <c r="BA7" s="36">
        <v>43.365000000000002</v>
      </c>
      <c r="BB7" s="36">
        <v>2793.7753162333893</v>
      </c>
      <c r="BC7" s="36">
        <v>1100</v>
      </c>
      <c r="BD7" s="36">
        <v>9.3864323181121545</v>
      </c>
      <c r="BE7" s="36">
        <v>52408.40392002841</v>
      </c>
      <c r="BF7" s="36"/>
      <c r="BG7" s="195">
        <f>+BE7-BC7-BB7</f>
        <v>48514.628603795019</v>
      </c>
      <c r="BH7" s="92">
        <f>+BG7/AC7-1</f>
        <v>-4.0322751448478522E-2</v>
      </c>
    </row>
    <row r="8" spans="1:62" x14ac:dyDescent="0.25">
      <c r="B8" s="1"/>
      <c r="C8" s="1" t="s">
        <v>51</v>
      </c>
      <c r="D8" s="1"/>
      <c r="E8" s="36">
        <v>20086.951414840009</v>
      </c>
      <c r="F8" s="36">
        <v>25091.912387297889</v>
      </c>
      <c r="G8" s="36">
        <v>-40.450039999999994</v>
      </c>
      <c r="H8" s="36">
        <v>9.2348110954617333</v>
      </c>
      <c r="I8" s="36">
        <v>2.2020999999999999E-2</v>
      </c>
      <c r="J8" s="36">
        <v>2.9999979999999997</v>
      </c>
      <c r="K8" s="36">
        <v>15.000098999999995</v>
      </c>
      <c r="L8" s="36">
        <v>174.66840799999983</v>
      </c>
      <c r="M8" s="36">
        <v>27.008067363660771</v>
      </c>
      <c r="N8" s="36">
        <v>2.9999970000000182</v>
      </c>
      <c r="O8" s="36">
        <v>2.5607300000000017</v>
      </c>
      <c r="P8" s="36">
        <v>668.3393132246739</v>
      </c>
      <c r="Q8" s="36">
        <v>81.660686999999982</v>
      </c>
      <c r="R8" s="36">
        <v>402.29658099999983</v>
      </c>
      <c r="S8" s="36">
        <v>33.488000037877953</v>
      </c>
      <c r="T8" s="36">
        <v>4.8531299999999993</v>
      </c>
      <c r="U8" s="36">
        <v>10.538</v>
      </c>
      <c r="V8" s="36">
        <v>0</v>
      </c>
      <c r="W8" s="36">
        <v>42.053000000000011</v>
      </c>
      <c r="X8" s="36">
        <v>2661.7940970917107</v>
      </c>
      <c r="Y8" s="36"/>
      <c r="Z8" s="36">
        <v>859.00000000000057</v>
      </c>
      <c r="AA8" s="36"/>
      <c r="AB8" s="36">
        <v>50136.930701951278</v>
      </c>
      <c r="AC8" s="195">
        <f t="shared" si="1"/>
        <v>46616.136604859566</v>
      </c>
      <c r="AD8" s="36"/>
      <c r="AE8" s="36"/>
      <c r="AF8" s="36">
        <v>20220.862399928868</v>
      </c>
      <c r="AG8" s="36"/>
      <c r="AH8" s="36">
        <v>22630.033852845285</v>
      </c>
      <c r="AI8" s="36">
        <v>107.73860907980588</v>
      </c>
      <c r="AJ8" s="36">
        <v>-40.450039999999994</v>
      </c>
      <c r="AK8" s="36"/>
      <c r="AL8" s="36">
        <v>2.2020999999999999E-2</v>
      </c>
      <c r="AM8" s="36">
        <v>2.9999979999999997</v>
      </c>
      <c r="AN8" s="36">
        <v>15.000098999999995</v>
      </c>
      <c r="AO8" s="36">
        <v>172.12744200000006</v>
      </c>
      <c r="AP8" s="36">
        <v>28.426033388318327</v>
      </c>
      <c r="AQ8" s="36">
        <v>2.9999970000000182</v>
      </c>
      <c r="AR8" s="36">
        <v>2.5607300000000017</v>
      </c>
      <c r="AS8" s="36">
        <v>234.52581829000607</v>
      </c>
      <c r="AT8" s="36">
        <v>916.97354682467471</v>
      </c>
      <c r="AU8" s="36">
        <v>33.026453175325294</v>
      </c>
      <c r="AV8" s="36">
        <v>372.56117599999993</v>
      </c>
      <c r="AW8" s="36">
        <v>34.820266870523959</v>
      </c>
      <c r="AX8" s="36">
        <v>4.5980050000000006</v>
      </c>
      <c r="AY8" s="36">
        <v>10.743285714285713</v>
      </c>
      <c r="AZ8" s="36">
        <v>0</v>
      </c>
      <c r="BA8" s="36">
        <v>43.365000000000002</v>
      </c>
      <c r="BB8" s="36">
        <v>2793.7753162333893</v>
      </c>
      <c r="BC8" s="36">
        <v>1100</v>
      </c>
      <c r="BD8" s="36">
        <v>9.3864323181121545</v>
      </c>
      <c r="BE8" s="36">
        <v>48696.096442668582</v>
      </c>
      <c r="BF8" s="36"/>
      <c r="BG8" s="195">
        <f t="shared" ref="BG8:BG71" si="2">+BE8-BC8-BB8</f>
        <v>44802.321126435192</v>
      </c>
      <c r="BH8" s="1"/>
    </row>
    <row r="9" spans="1:62" x14ac:dyDescent="0.25">
      <c r="B9" s="1"/>
      <c r="C9" s="1"/>
      <c r="D9" s="1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195">
        <f t="shared" si="1"/>
        <v>0</v>
      </c>
      <c r="AD9" s="36"/>
      <c r="AE9" s="36"/>
      <c r="AF9" s="92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195">
        <f t="shared" si="2"/>
        <v>0</v>
      </c>
      <c r="BH9" s="1"/>
    </row>
    <row r="10" spans="1:62" x14ac:dyDescent="0.25">
      <c r="B10" s="93" t="s">
        <v>52</v>
      </c>
      <c r="C10" s="93" t="s">
        <v>53</v>
      </c>
      <c r="D10" s="94">
        <v>7</v>
      </c>
      <c r="E10" s="68">
        <v>778.72219700000005</v>
      </c>
      <c r="F10" s="68">
        <v>1164.5069614608901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5.2216111745044103</v>
      </c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1988.48</v>
      </c>
      <c r="W10" s="68">
        <v>0</v>
      </c>
      <c r="X10" s="68">
        <v>0</v>
      </c>
      <c r="Y10" s="68"/>
      <c r="Z10" s="68">
        <v>0</v>
      </c>
      <c r="AA10" s="41"/>
      <c r="AB10" s="95">
        <v>3936.9307696353944</v>
      </c>
      <c r="AC10" s="195">
        <f t="shared" si="1"/>
        <v>3936.9307696353944</v>
      </c>
      <c r="AD10" s="41"/>
      <c r="AE10" s="2"/>
      <c r="AF10" s="68">
        <v>787.25282958127184</v>
      </c>
      <c r="AG10" s="41"/>
      <c r="AH10" s="68">
        <v>1155.5849769843901</v>
      </c>
      <c r="AI10" s="68">
        <v>10.211114339069843</v>
      </c>
      <c r="AJ10" s="68">
        <v>0</v>
      </c>
      <c r="AK10" s="68"/>
      <c r="AL10" s="68">
        <v>0</v>
      </c>
      <c r="AM10" s="68">
        <v>0</v>
      </c>
      <c r="AN10" s="68">
        <v>0</v>
      </c>
      <c r="AO10" s="68">
        <v>0</v>
      </c>
      <c r="AP10" s="68">
        <v>5.3563174266954725</v>
      </c>
      <c r="AQ10" s="68">
        <v>0</v>
      </c>
      <c r="AR10" s="68">
        <v>0</v>
      </c>
      <c r="AS10" s="68">
        <v>9.4472390283992347</v>
      </c>
      <c r="AT10" s="68">
        <v>0</v>
      </c>
      <c r="AU10" s="68">
        <v>0</v>
      </c>
      <c r="AV10" s="68">
        <v>0</v>
      </c>
      <c r="AW10" s="68">
        <v>0</v>
      </c>
      <c r="AX10" s="68">
        <v>0</v>
      </c>
      <c r="AY10" s="68">
        <v>0</v>
      </c>
      <c r="AZ10" s="68">
        <v>1744.4549999999999</v>
      </c>
      <c r="BA10" s="68">
        <v>0</v>
      </c>
      <c r="BB10" s="68">
        <v>0</v>
      </c>
      <c r="BC10" s="68">
        <v>0</v>
      </c>
      <c r="BD10" s="68">
        <v>0</v>
      </c>
      <c r="BE10" s="36">
        <v>3712.3074773598264</v>
      </c>
      <c r="BF10" s="2"/>
      <c r="BG10" s="195">
        <f t="shared" si="2"/>
        <v>3712.3074773598264</v>
      </c>
      <c r="BH10" s="2"/>
    </row>
    <row r="11" spans="1:62" x14ac:dyDescent="0.25">
      <c r="B11" s="73"/>
      <c r="C11" s="96"/>
      <c r="D11" s="96"/>
      <c r="E11" s="96"/>
      <c r="F11" s="97"/>
      <c r="G11" s="97"/>
      <c r="H11" s="97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7"/>
      <c r="AB11" s="99"/>
      <c r="AC11" s="195">
        <f t="shared" si="1"/>
        <v>0</v>
      </c>
      <c r="AD11" s="98"/>
      <c r="AE11" s="98"/>
      <c r="AF11" s="97"/>
      <c r="AG11" s="98"/>
      <c r="AH11" s="97"/>
      <c r="AI11" s="97"/>
      <c r="AJ11" s="97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7"/>
      <c r="BG11" s="195">
        <f t="shared" si="2"/>
        <v>0</v>
      </c>
      <c r="BH11" s="2"/>
    </row>
    <row r="12" spans="1:62" x14ac:dyDescent="0.25">
      <c r="A12">
        <f t="shared" ref="A12:A75" si="3">IFERROR(VLOOKUP(C12,$C$402:$D$446,2,FALSE),0)</f>
        <v>0</v>
      </c>
      <c r="B12" s="93" t="s">
        <v>54</v>
      </c>
      <c r="C12" s="93" t="s">
        <v>55</v>
      </c>
      <c r="D12" s="93"/>
      <c r="E12" s="68">
        <v>5.3978299999999999</v>
      </c>
      <c r="F12" s="68">
        <v>3.9274939446350001</v>
      </c>
      <c r="G12" s="68">
        <v>-3.9646000000000001E-2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8.5470000000000008E-3</v>
      </c>
      <c r="O12" s="68">
        <v>7.8549999999999991E-3</v>
      </c>
      <c r="P12" s="68">
        <v>0.4586720924444444</v>
      </c>
      <c r="Q12" s="68">
        <v>1.3085225914394441E-2</v>
      </c>
      <c r="R12" s="68">
        <v>0.37818499999999999</v>
      </c>
      <c r="S12" s="68">
        <v>4.4096570007161717E-2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/>
      <c r="Z12" s="68">
        <v>0</v>
      </c>
      <c r="AA12" s="41"/>
      <c r="AB12" s="95">
        <v>10.196118833001002</v>
      </c>
      <c r="AC12" s="195">
        <f>+AB12-Z12-X12</f>
        <v>10.196118833001002</v>
      </c>
      <c r="AD12" s="41"/>
      <c r="AE12" s="2"/>
      <c r="AF12" s="68">
        <v>5.4380658367948573</v>
      </c>
      <c r="AG12" s="41"/>
      <c r="AH12" s="68">
        <v>3.4090667142639997</v>
      </c>
      <c r="AI12" s="68">
        <v>1.6707327759999783E-2</v>
      </c>
      <c r="AJ12" s="68">
        <v>-3.9646000000000001E-2</v>
      </c>
      <c r="AK12" s="68"/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8.5470000000000008E-3</v>
      </c>
      <c r="AR12" s="68">
        <v>7.8549999999999991E-3</v>
      </c>
      <c r="AS12" s="68">
        <v>6.3720782169357046E-2</v>
      </c>
      <c r="AT12" s="68">
        <v>0.56560105244444436</v>
      </c>
      <c r="AU12" s="68">
        <v>5.3413254141626261E-3</v>
      </c>
      <c r="AV12" s="68">
        <v>0.33280300000000002</v>
      </c>
      <c r="AW12" s="68">
        <v>6.7347122595480646E-2</v>
      </c>
      <c r="AX12" s="68">
        <v>0</v>
      </c>
      <c r="AY12" s="68">
        <v>0</v>
      </c>
      <c r="AZ12" s="68">
        <v>0</v>
      </c>
      <c r="BA12" s="68">
        <v>0</v>
      </c>
      <c r="BB12" s="68">
        <v>0</v>
      </c>
      <c r="BC12" s="68">
        <v>0</v>
      </c>
      <c r="BD12" s="68">
        <v>0</v>
      </c>
      <c r="BE12" s="36">
        <v>9.8754091614423007</v>
      </c>
      <c r="BF12" s="2"/>
      <c r="BG12" s="195">
        <f t="shared" si="2"/>
        <v>9.8754091614423007</v>
      </c>
      <c r="BH12" s="2"/>
    </row>
    <row r="13" spans="1:62" x14ac:dyDescent="0.25">
      <c r="A13">
        <f t="shared" si="3"/>
        <v>0</v>
      </c>
      <c r="B13" s="93" t="s">
        <v>56</v>
      </c>
      <c r="C13" s="93" t="s">
        <v>57</v>
      </c>
      <c r="D13" s="93"/>
      <c r="E13" s="68">
        <v>4.2868230000000001</v>
      </c>
      <c r="F13" s="68">
        <v>8.0280593352909992</v>
      </c>
      <c r="G13" s="68">
        <v>-0.19165499999999999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8.5470000000000008E-3</v>
      </c>
      <c r="O13" s="68">
        <v>7.8549999999999991E-3</v>
      </c>
      <c r="P13" s="68">
        <v>0.3219221315555556</v>
      </c>
      <c r="Q13" s="68">
        <v>2.7068613855865415E-2</v>
      </c>
      <c r="R13" s="68">
        <v>0.62149600000000005</v>
      </c>
      <c r="S13" s="68">
        <v>6.2634401428041858E-2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/>
      <c r="Z13" s="68">
        <v>0</v>
      </c>
      <c r="AA13" s="41"/>
      <c r="AB13" s="95">
        <v>13.172750482130462</v>
      </c>
      <c r="AC13" s="195">
        <f t="shared" ref="AC13:AC76" si="4">+AB13-Z13-X13</f>
        <v>13.172750482130462</v>
      </c>
      <c r="AD13" s="41"/>
      <c r="AE13" s="2"/>
      <c r="AF13" s="68">
        <v>4.3200800412822842</v>
      </c>
      <c r="AG13" s="41"/>
      <c r="AH13" s="68">
        <v>6.9259817779740001</v>
      </c>
      <c r="AI13" s="68">
        <v>3.4561436435000037E-2</v>
      </c>
      <c r="AJ13" s="68">
        <v>-0.19165499999999999</v>
      </c>
      <c r="AK13" s="68"/>
      <c r="AL13" s="68">
        <v>0</v>
      </c>
      <c r="AM13" s="68">
        <v>0</v>
      </c>
      <c r="AN13" s="68">
        <v>0</v>
      </c>
      <c r="AO13" s="68">
        <v>0</v>
      </c>
      <c r="AP13" s="68">
        <v>0</v>
      </c>
      <c r="AQ13" s="68">
        <v>8.5470000000000008E-3</v>
      </c>
      <c r="AR13" s="68">
        <v>7.8549999999999991E-3</v>
      </c>
      <c r="AS13" s="68">
        <v>4.9910774785476307E-2</v>
      </c>
      <c r="AT13" s="68">
        <v>0.79145514488888891</v>
      </c>
      <c r="AU13" s="68">
        <v>1.0918025071068675E-2</v>
      </c>
      <c r="AV13" s="68">
        <v>0.57675900000000002</v>
      </c>
      <c r="AW13" s="68">
        <v>7.945290291578265E-2</v>
      </c>
      <c r="AX13" s="68">
        <v>0</v>
      </c>
      <c r="AY13" s="68">
        <v>0</v>
      </c>
      <c r="AZ13" s="68">
        <v>0</v>
      </c>
      <c r="BA13" s="68">
        <v>0</v>
      </c>
      <c r="BB13" s="68">
        <v>0</v>
      </c>
      <c r="BC13" s="68">
        <v>0</v>
      </c>
      <c r="BD13" s="68">
        <v>0</v>
      </c>
      <c r="BE13" s="36">
        <v>12.6138661033525</v>
      </c>
      <c r="BF13" s="2"/>
      <c r="BG13" s="195">
        <f t="shared" si="2"/>
        <v>12.6138661033525</v>
      </c>
      <c r="BH13" s="2"/>
    </row>
    <row r="14" spans="1:62" x14ac:dyDescent="0.25">
      <c r="A14">
        <f t="shared" si="3"/>
        <v>0</v>
      </c>
      <c r="B14" s="93" t="s">
        <v>58</v>
      </c>
      <c r="C14" s="93" t="s">
        <v>59</v>
      </c>
      <c r="D14" s="93"/>
      <c r="E14" s="68">
        <v>5.5042809999999998</v>
      </c>
      <c r="F14" s="68">
        <v>7.1091148505640005</v>
      </c>
      <c r="G14" s="68">
        <v>-0.18648999999999999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  <c r="M14" s="68">
        <v>0</v>
      </c>
      <c r="N14" s="68">
        <v>8.5470000000000008E-3</v>
      </c>
      <c r="O14" s="68">
        <v>7.8549999999999991E-3</v>
      </c>
      <c r="P14" s="68">
        <v>0.88352361866666662</v>
      </c>
      <c r="Q14" s="68">
        <v>2.3860422494641882E-2</v>
      </c>
      <c r="R14" s="68">
        <v>0.77042200000000005</v>
      </c>
      <c r="S14" s="68">
        <v>7.0223372058598091E-2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/>
      <c r="Z14" s="68">
        <v>0</v>
      </c>
      <c r="AA14" s="41"/>
      <c r="AB14" s="95">
        <v>14.191337263783906</v>
      </c>
      <c r="AC14" s="195">
        <f t="shared" si="4"/>
        <v>14.191337263783906</v>
      </c>
      <c r="AD14" s="41"/>
      <c r="AE14" s="2"/>
      <c r="AF14" s="68">
        <v>5.5338345234477559</v>
      </c>
      <c r="AG14" s="41"/>
      <c r="AH14" s="68">
        <v>6.1431263300280001</v>
      </c>
      <c r="AI14" s="68">
        <v>3.0465190414000302E-2</v>
      </c>
      <c r="AJ14" s="68">
        <v>-0.18648999999999999</v>
      </c>
      <c r="AK14" s="68"/>
      <c r="AL14" s="68">
        <v>0</v>
      </c>
      <c r="AM14" s="68">
        <v>0</v>
      </c>
      <c r="AN14" s="68">
        <v>0</v>
      </c>
      <c r="AO14" s="68">
        <v>0</v>
      </c>
      <c r="AP14" s="68">
        <v>0</v>
      </c>
      <c r="AQ14" s="68">
        <v>8.5470000000000008E-3</v>
      </c>
      <c r="AR14" s="68">
        <v>7.8549999999999991E-3</v>
      </c>
      <c r="AS14" s="68">
        <v>6.3144981445375947E-2</v>
      </c>
      <c r="AT14" s="68">
        <v>1.1270535386666667</v>
      </c>
      <c r="AU14" s="68">
        <v>9.6682760963613286E-3</v>
      </c>
      <c r="AV14" s="68">
        <v>0.67797099999999999</v>
      </c>
      <c r="AW14" s="68">
        <v>8.4248254650415244E-2</v>
      </c>
      <c r="AX14" s="68">
        <v>0</v>
      </c>
      <c r="AY14" s="68">
        <v>0</v>
      </c>
      <c r="AZ14" s="68">
        <v>0</v>
      </c>
      <c r="BA14" s="68">
        <v>0</v>
      </c>
      <c r="BB14" s="68">
        <v>0</v>
      </c>
      <c r="BC14" s="68">
        <v>0</v>
      </c>
      <c r="BD14" s="68">
        <v>0</v>
      </c>
      <c r="BE14" s="36">
        <v>13.499424094748575</v>
      </c>
      <c r="BF14" s="2"/>
      <c r="BG14" s="195">
        <f t="shared" si="2"/>
        <v>13.499424094748575</v>
      </c>
      <c r="BH14" s="2"/>
    </row>
    <row r="15" spans="1:62" x14ac:dyDescent="0.25">
      <c r="A15">
        <f t="shared" si="3"/>
        <v>0</v>
      </c>
      <c r="B15" s="93" t="s">
        <v>60</v>
      </c>
      <c r="C15" s="93" t="s">
        <v>61</v>
      </c>
      <c r="D15" s="93"/>
      <c r="E15" s="68">
        <v>8.8969740000000002</v>
      </c>
      <c r="F15" s="68">
        <v>8.1242829393210005</v>
      </c>
      <c r="G15" s="68">
        <v>-0.436307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68">
        <v>8.5470000000000008E-3</v>
      </c>
      <c r="O15" s="68">
        <v>7.8549999999999991E-3</v>
      </c>
      <c r="P15" s="68">
        <v>2.0649755688888893</v>
      </c>
      <c r="Q15" s="68">
        <v>2.7165529831665276E-2</v>
      </c>
      <c r="R15" s="68">
        <v>1.042001</v>
      </c>
      <c r="S15" s="68">
        <v>8.2850469552130324E-2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/>
      <c r="Z15" s="68">
        <v>0</v>
      </c>
      <c r="AA15" s="41"/>
      <c r="AB15" s="95">
        <v>19.818344507593686</v>
      </c>
      <c r="AC15" s="195">
        <f t="shared" si="4"/>
        <v>19.818344507593686</v>
      </c>
      <c r="AD15" s="41"/>
      <c r="AE15" s="2"/>
      <c r="AF15" s="68">
        <v>8.9936072943876031</v>
      </c>
      <c r="AG15" s="41"/>
      <c r="AH15" s="68">
        <v>7.0352224277299999</v>
      </c>
      <c r="AI15" s="68">
        <v>3.4685179577000437E-2</v>
      </c>
      <c r="AJ15" s="68">
        <v>-0.436307</v>
      </c>
      <c r="AK15" s="68"/>
      <c r="AL15" s="68">
        <v>0</v>
      </c>
      <c r="AM15" s="68">
        <v>0</v>
      </c>
      <c r="AN15" s="68">
        <v>0</v>
      </c>
      <c r="AO15" s="68">
        <v>0</v>
      </c>
      <c r="AP15" s="68">
        <v>0</v>
      </c>
      <c r="AQ15" s="68">
        <v>8.5470000000000008E-3</v>
      </c>
      <c r="AR15" s="68">
        <v>7.8549999999999991E-3</v>
      </c>
      <c r="AS15" s="68">
        <v>0.10304038029875752</v>
      </c>
      <c r="AT15" s="68">
        <v>2.5493869822222228</v>
      </c>
      <c r="AU15" s="68">
        <v>1.1048887546961181E-2</v>
      </c>
      <c r="AV15" s="68">
        <v>0.91696100000000003</v>
      </c>
      <c r="AW15" s="68">
        <v>9.2250497263681785E-2</v>
      </c>
      <c r="AX15" s="68">
        <v>0</v>
      </c>
      <c r="AY15" s="68">
        <v>0</v>
      </c>
      <c r="AZ15" s="68">
        <v>0</v>
      </c>
      <c r="BA15" s="68">
        <v>0</v>
      </c>
      <c r="BB15" s="68">
        <v>0</v>
      </c>
      <c r="BC15" s="68">
        <v>0</v>
      </c>
      <c r="BD15" s="68">
        <v>0</v>
      </c>
      <c r="BE15" s="36">
        <v>19.316297649026229</v>
      </c>
      <c r="BF15" s="2"/>
      <c r="BG15" s="195">
        <f t="shared" si="2"/>
        <v>19.316297649026229</v>
      </c>
      <c r="BH15" s="2"/>
    </row>
    <row r="16" spans="1:62" x14ac:dyDescent="0.25">
      <c r="A16">
        <f t="shared" si="3"/>
        <v>0</v>
      </c>
      <c r="B16" s="93" t="s">
        <v>62</v>
      </c>
      <c r="C16" s="93" t="s">
        <v>63</v>
      </c>
      <c r="D16" s="93"/>
      <c r="E16" s="68">
        <v>4.9949120000000002</v>
      </c>
      <c r="F16" s="68">
        <v>8.5570215796460012</v>
      </c>
      <c r="G16" s="68">
        <v>-3.3363999999999998E-2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0</v>
      </c>
      <c r="N16" s="68">
        <v>8.5470000000000008E-3</v>
      </c>
      <c r="O16" s="68">
        <v>7.8549999999999991E-3</v>
      </c>
      <c r="P16" s="68">
        <v>1.3699954311111113</v>
      </c>
      <c r="Q16" s="68">
        <v>2.8768817550664325E-2</v>
      </c>
      <c r="R16" s="68">
        <v>0.85550300000000001</v>
      </c>
      <c r="S16" s="68">
        <v>8.8339104595385173E-2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/>
      <c r="Z16" s="68">
        <v>0</v>
      </c>
      <c r="AA16" s="41"/>
      <c r="AB16" s="95">
        <v>15.87757793290316</v>
      </c>
      <c r="AC16" s="195">
        <f t="shared" si="4"/>
        <v>15.87757793290316</v>
      </c>
      <c r="AD16" s="41"/>
      <c r="AE16" s="2"/>
      <c r="AF16" s="68">
        <v>5.0659941434769111</v>
      </c>
      <c r="AG16" s="41"/>
      <c r="AH16" s="68">
        <v>7.3810772987240005</v>
      </c>
      <c r="AI16" s="68">
        <v>3.6732270975999536E-2</v>
      </c>
      <c r="AJ16" s="68">
        <v>-3.3363999999999998E-2</v>
      </c>
      <c r="AK16" s="68"/>
      <c r="AL16" s="68">
        <v>0</v>
      </c>
      <c r="AM16" s="68">
        <v>0</v>
      </c>
      <c r="AN16" s="68">
        <v>0</v>
      </c>
      <c r="AO16" s="68">
        <v>0</v>
      </c>
      <c r="AP16" s="68">
        <v>0</v>
      </c>
      <c r="AQ16" s="68">
        <v>8.5470000000000008E-3</v>
      </c>
      <c r="AR16" s="68">
        <v>7.8549999999999991E-3</v>
      </c>
      <c r="AS16" s="68">
        <v>6.206943464107046E-2</v>
      </c>
      <c r="AT16" s="68">
        <v>1.8628938844444447</v>
      </c>
      <c r="AU16" s="68">
        <v>1.163740478717628E-2</v>
      </c>
      <c r="AV16" s="68">
        <v>0.76576299999999997</v>
      </c>
      <c r="AW16" s="68">
        <v>9.7096556886138247E-2</v>
      </c>
      <c r="AX16" s="68">
        <v>0</v>
      </c>
      <c r="AY16" s="68">
        <v>0</v>
      </c>
      <c r="AZ16" s="68">
        <v>0</v>
      </c>
      <c r="BA16" s="68">
        <v>0</v>
      </c>
      <c r="BB16" s="68">
        <v>0</v>
      </c>
      <c r="BC16" s="68">
        <v>0</v>
      </c>
      <c r="BD16" s="68">
        <v>0</v>
      </c>
      <c r="BE16" s="36">
        <v>15.266301993935739</v>
      </c>
      <c r="BF16" s="2"/>
      <c r="BG16" s="195">
        <f t="shared" si="2"/>
        <v>15.266301993935739</v>
      </c>
      <c r="BH16" s="2"/>
    </row>
    <row r="17" spans="1:60" x14ac:dyDescent="0.25">
      <c r="A17">
        <f t="shared" si="3"/>
        <v>0</v>
      </c>
      <c r="B17" s="93" t="s">
        <v>64</v>
      </c>
      <c r="C17" s="93" t="s">
        <v>65</v>
      </c>
      <c r="D17" s="93"/>
      <c r="E17" s="68">
        <v>5.98963</v>
      </c>
      <c r="F17" s="68">
        <v>6.3052235410350006</v>
      </c>
      <c r="G17" s="68">
        <v>-8.9594999999999994E-2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68">
        <v>8.5470000000000008E-3</v>
      </c>
      <c r="O17" s="68">
        <v>7.8549999999999991E-3</v>
      </c>
      <c r="P17" s="68">
        <v>2.4303923671111116</v>
      </c>
      <c r="Q17" s="68">
        <v>2.1307951650764028E-2</v>
      </c>
      <c r="R17" s="68">
        <v>0.70855900000000005</v>
      </c>
      <c r="S17" s="68">
        <v>6.6335254111719033E-2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/>
      <c r="Z17" s="68">
        <v>0</v>
      </c>
      <c r="AA17" s="41"/>
      <c r="AB17" s="95">
        <v>15.448255113908592</v>
      </c>
      <c r="AC17" s="195">
        <f t="shared" si="4"/>
        <v>15.448255113908592</v>
      </c>
      <c r="AD17" s="41"/>
      <c r="AE17" s="2"/>
      <c r="AF17" s="68">
        <v>6.0114640379508453</v>
      </c>
      <c r="AG17" s="41"/>
      <c r="AH17" s="68">
        <v>5.439869321652</v>
      </c>
      <c r="AI17" s="68">
        <v>2.7206173926999793E-2</v>
      </c>
      <c r="AJ17" s="68">
        <v>-8.9594999999999994E-2</v>
      </c>
      <c r="AK17" s="68"/>
      <c r="AL17" s="68">
        <v>0</v>
      </c>
      <c r="AM17" s="68">
        <v>0</v>
      </c>
      <c r="AN17" s="68">
        <v>0</v>
      </c>
      <c r="AO17" s="68">
        <v>0</v>
      </c>
      <c r="AP17" s="68">
        <v>0</v>
      </c>
      <c r="AQ17" s="68">
        <v>8.5470000000000008E-3</v>
      </c>
      <c r="AR17" s="68">
        <v>7.8549999999999991E-3</v>
      </c>
      <c r="AS17" s="68">
        <v>6.6220356631531141E-2</v>
      </c>
      <c r="AT17" s="68">
        <v>2.8666427137777784</v>
      </c>
      <c r="AU17" s="68">
        <v>8.57499749623079E-3</v>
      </c>
      <c r="AV17" s="68">
        <v>0.64604600000000001</v>
      </c>
      <c r="AW17" s="68">
        <v>8.2461256930975224E-2</v>
      </c>
      <c r="AX17" s="68">
        <v>0</v>
      </c>
      <c r="AY17" s="68">
        <v>0</v>
      </c>
      <c r="AZ17" s="68">
        <v>0</v>
      </c>
      <c r="BA17" s="68">
        <v>0</v>
      </c>
      <c r="BB17" s="68">
        <v>0</v>
      </c>
      <c r="BC17" s="68">
        <v>0</v>
      </c>
      <c r="BD17" s="68">
        <v>0</v>
      </c>
      <c r="BE17" s="36">
        <v>15.075291858366361</v>
      </c>
      <c r="BF17" s="2"/>
      <c r="BG17" s="195">
        <f t="shared" si="2"/>
        <v>15.075291858366361</v>
      </c>
      <c r="BH17" s="2"/>
    </row>
    <row r="18" spans="1:60" x14ac:dyDescent="0.25">
      <c r="A18">
        <f t="shared" si="3"/>
        <v>0</v>
      </c>
      <c r="B18" s="93" t="s">
        <v>66</v>
      </c>
      <c r="C18" s="93" t="s">
        <v>67</v>
      </c>
      <c r="D18" s="93"/>
      <c r="E18" s="68">
        <v>20.883191</v>
      </c>
      <c r="F18" s="68">
        <v>23.851158472442002</v>
      </c>
      <c r="G18" s="68">
        <v>0</v>
      </c>
      <c r="H18" s="68">
        <v>0</v>
      </c>
      <c r="I18" s="68">
        <v>0</v>
      </c>
      <c r="J18" s="68">
        <v>0</v>
      </c>
      <c r="K18" s="68">
        <v>0</v>
      </c>
      <c r="L18" s="68">
        <v>0</v>
      </c>
      <c r="M18" s="68">
        <v>1.3328824420457122</v>
      </c>
      <c r="N18" s="68">
        <v>0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/>
      <c r="Z18" s="68">
        <v>0</v>
      </c>
      <c r="AA18" s="41"/>
      <c r="AB18" s="95">
        <v>46.067231914487721</v>
      </c>
      <c r="AC18" s="195">
        <f t="shared" si="4"/>
        <v>46.067231914487721</v>
      </c>
      <c r="AD18" s="41"/>
      <c r="AE18" s="2"/>
      <c r="AF18" s="68">
        <v>21.044006635575887</v>
      </c>
      <c r="AG18" s="41"/>
      <c r="AH18" s="68">
        <v>22.056261810936999</v>
      </c>
      <c r="AI18" s="68">
        <v>0.10312211770899966</v>
      </c>
      <c r="AJ18" s="68">
        <v>0</v>
      </c>
      <c r="AK18" s="68"/>
      <c r="AL18" s="68">
        <v>0</v>
      </c>
      <c r="AM18" s="68">
        <v>0</v>
      </c>
      <c r="AN18" s="68">
        <v>0</v>
      </c>
      <c r="AO18" s="68">
        <v>0</v>
      </c>
      <c r="AP18" s="68">
        <v>1.3761264147511683</v>
      </c>
      <c r="AQ18" s="68">
        <v>0</v>
      </c>
      <c r="AR18" s="68">
        <v>0</v>
      </c>
      <c r="AS18" s="68">
        <v>0.24097771163731196</v>
      </c>
      <c r="AT18" s="68">
        <v>0</v>
      </c>
      <c r="AU18" s="68">
        <v>0</v>
      </c>
      <c r="AV18" s="68">
        <v>0</v>
      </c>
      <c r="AW18" s="68">
        <v>0</v>
      </c>
      <c r="AX18" s="68">
        <v>0</v>
      </c>
      <c r="AY18" s="68">
        <v>0</v>
      </c>
      <c r="AZ18" s="68">
        <v>0</v>
      </c>
      <c r="BA18" s="68">
        <v>0</v>
      </c>
      <c r="BB18" s="68">
        <v>0</v>
      </c>
      <c r="BC18" s="68">
        <v>0</v>
      </c>
      <c r="BD18" s="68">
        <v>0</v>
      </c>
      <c r="BE18" s="36">
        <v>44.820494690610367</v>
      </c>
      <c r="BF18" s="2"/>
      <c r="BG18" s="195">
        <f t="shared" si="2"/>
        <v>44.820494690610367</v>
      </c>
      <c r="BH18" s="2"/>
    </row>
    <row r="19" spans="1:60" x14ac:dyDescent="0.25">
      <c r="A19">
        <f t="shared" si="3"/>
        <v>0</v>
      </c>
      <c r="B19" s="93" t="s">
        <v>68</v>
      </c>
      <c r="C19" s="93" t="s">
        <v>69</v>
      </c>
      <c r="D19" s="93"/>
      <c r="E19" s="68">
        <v>9.1667000000000005</v>
      </c>
      <c r="F19" s="68">
        <v>8.7111511837680009</v>
      </c>
      <c r="G19" s="68">
        <v>-0.31393599999999999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8.5470000000000008E-3</v>
      </c>
      <c r="O19" s="68">
        <v>7.8549999999999991E-3</v>
      </c>
      <c r="P19" s="68">
        <v>3.3040209146666668</v>
      </c>
      <c r="Q19" s="68">
        <v>2.9492643397751879E-2</v>
      </c>
      <c r="R19" s="68">
        <v>0.855576</v>
      </c>
      <c r="S19" s="68">
        <v>7.0076924981830754E-2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/>
      <c r="Z19" s="68">
        <v>0</v>
      </c>
      <c r="AA19" s="41"/>
      <c r="AB19" s="95">
        <v>21.83948366681425</v>
      </c>
      <c r="AC19" s="195">
        <f t="shared" si="4"/>
        <v>21.83948366681425</v>
      </c>
      <c r="AD19" s="41"/>
      <c r="AE19" s="2"/>
      <c r="AF19" s="68">
        <v>9.2458931139333131</v>
      </c>
      <c r="AG19" s="41"/>
      <c r="AH19" s="68">
        <v>7.5172251519959996</v>
      </c>
      <c r="AI19" s="68">
        <v>3.7656457974999211E-2</v>
      </c>
      <c r="AJ19" s="68">
        <v>-0.31393599999999999</v>
      </c>
      <c r="AK19" s="68"/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8.5470000000000008E-3</v>
      </c>
      <c r="AR19" s="68">
        <v>7.8549999999999991E-3</v>
      </c>
      <c r="AS19" s="68">
        <v>0.10133247177697537</v>
      </c>
      <c r="AT19" s="68">
        <v>4.6221836879999998</v>
      </c>
      <c r="AU19" s="68">
        <v>1.1847018444937929E-2</v>
      </c>
      <c r="AV19" s="68">
        <v>0.78957699999999997</v>
      </c>
      <c r="AW19" s="68">
        <v>8.4934500342660563E-2</v>
      </c>
      <c r="AX19" s="68">
        <v>0</v>
      </c>
      <c r="AY19" s="68">
        <v>0</v>
      </c>
      <c r="AZ19" s="68">
        <v>0</v>
      </c>
      <c r="BA19" s="68">
        <v>0</v>
      </c>
      <c r="BB19" s="68">
        <v>0</v>
      </c>
      <c r="BC19" s="68">
        <v>0</v>
      </c>
      <c r="BD19" s="68">
        <v>0</v>
      </c>
      <c r="BE19" s="36">
        <v>22.113115402468889</v>
      </c>
      <c r="BF19" s="2"/>
      <c r="BG19" s="195">
        <f t="shared" si="2"/>
        <v>22.113115402468889</v>
      </c>
      <c r="BH19" s="2"/>
    </row>
    <row r="20" spans="1:60" x14ac:dyDescent="0.25">
      <c r="A20">
        <f t="shared" si="3"/>
        <v>0</v>
      </c>
      <c r="B20" s="93" t="s">
        <v>70</v>
      </c>
      <c r="C20" s="93" t="s">
        <v>71</v>
      </c>
      <c r="D20" s="93"/>
      <c r="E20" s="68">
        <v>4.3666299999999998</v>
      </c>
      <c r="F20" s="68">
        <v>4.7461923781759996</v>
      </c>
      <c r="G20" s="68">
        <v>-0.21159800000000001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8.5470000000000008E-3</v>
      </c>
      <c r="O20" s="68">
        <v>7.8549999999999991E-3</v>
      </c>
      <c r="P20" s="68">
        <v>0.85573271911111126</v>
      </c>
      <c r="Q20" s="68">
        <v>1.583639105294167E-2</v>
      </c>
      <c r="R20" s="68">
        <v>0.45199699999999998</v>
      </c>
      <c r="S20" s="68">
        <v>4.6434239278781868E-2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/>
      <c r="Z20" s="68">
        <v>0</v>
      </c>
      <c r="AA20" s="41"/>
      <c r="AB20" s="95">
        <v>10.287626727618832</v>
      </c>
      <c r="AC20" s="195">
        <f t="shared" si="4"/>
        <v>10.287626727618832</v>
      </c>
      <c r="AD20" s="41"/>
      <c r="AE20" s="2"/>
      <c r="AF20" s="68">
        <v>4.4159119964226843</v>
      </c>
      <c r="AG20" s="41"/>
      <c r="AH20" s="68">
        <v>4.1130346843660002</v>
      </c>
      <c r="AI20" s="68">
        <v>2.0220038811999838E-2</v>
      </c>
      <c r="AJ20" s="68">
        <v>-0.21159800000000001</v>
      </c>
      <c r="AK20" s="68"/>
      <c r="AL20" s="68">
        <v>0</v>
      </c>
      <c r="AM20" s="68">
        <v>0</v>
      </c>
      <c r="AN20" s="68">
        <v>0</v>
      </c>
      <c r="AO20" s="68">
        <v>0</v>
      </c>
      <c r="AP20" s="68">
        <v>0</v>
      </c>
      <c r="AQ20" s="68">
        <v>8.5470000000000008E-3</v>
      </c>
      <c r="AR20" s="68">
        <v>7.8549999999999991E-3</v>
      </c>
      <c r="AS20" s="68">
        <v>4.9956301388542318E-2</v>
      </c>
      <c r="AT20" s="68">
        <v>1.2152911191111113</v>
      </c>
      <c r="AU20" s="68">
        <v>6.4547414527999745E-3</v>
      </c>
      <c r="AV20" s="68">
        <v>0.39775700000000003</v>
      </c>
      <c r="AW20" s="68">
        <v>6.8603138450799933E-2</v>
      </c>
      <c r="AX20" s="68">
        <v>0</v>
      </c>
      <c r="AY20" s="68">
        <v>0</v>
      </c>
      <c r="AZ20" s="68">
        <v>0</v>
      </c>
      <c r="BA20" s="68">
        <v>0</v>
      </c>
      <c r="BB20" s="68">
        <v>0</v>
      </c>
      <c r="BC20" s="68">
        <v>0</v>
      </c>
      <c r="BD20" s="68">
        <v>0</v>
      </c>
      <c r="BE20" s="36">
        <v>10.092033020003937</v>
      </c>
      <c r="BF20" s="2"/>
      <c r="BG20" s="195">
        <f t="shared" si="2"/>
        <v>10.092033020003937</v>
      </c>
      <c r="BH20" s="2"/>
    </row>
    <row r="21" spans="1:60" x14ac:dyDescent="0.25">
      <c r="A21">
        <f t="shared" si="3"/>
        <v>0</v>
      </c>
      <c r="B21" s="93" t="s">
        <v>72</v>
      </c>
      <c r="C21" s="93" t="s">
        <v>73</v>
      </c>
      <c r="D21" s="93"/>
      <c r="E21" s="68">
        <v>40.610933000000003</v>
      </c>
      <c r="F21" s="68">
        <v>126.71075471274</v>
      </c>
      <c r="G21" s="68">
        <v>0</v>
      </c>
      <c r="H21" s="68">
        <v>0</v>
      </c>
      <c r="I21" s="68">
        <v>0</v>
      </c>
      <c r="J21" s="68">
        <v>0</v>
      </c>
      <c r="K21" s="68">
        <v>4.1359000000000007E-2</v>
      </c>
      <c r="L21" s="68">
        <v>0.92849300000000001</v>
      </c>
      <c r="M21" s="68">
        <v>0</v>
      </c>
      <c r="N21" s="68">
        <v>8.5470000000000008E-3</v>
      </c>
      <c r="O21" s="68">
        <v>7.8549999999999991E-3</v>
      </c>
      <c r="P21" s="68">
        <v>2.4649357911111114</v>
      </c>
      <c r="Q21" s="68">
        <v>0.42724210169489918</v>
      </c>
      <c r="R21" s="68">
        <v>1.8607229999999999</v>
      </c>
      <c r="S21" s="68">
        <v>0.17009206789749545</v>
      </c>
      <c r="T21" s="68">
        <v>0.1</v>
      </c>
      <c r="U21" s="68">
        <v>0</v>
      </c>
      <c r="V21" s="68">
        <v>0</v>
      </c>
      <c r="W21" s="68">
        <v>0.159915</v>
      </c>
      <c r="X21" s="68">
        <v>12.921124817263602</v>
      </c>
      <c r="Y21" s="68"/>
      <c r="Z21" s="68">
        <v>3.2679990000000001</v>
      </c>
      <c r="AA21" s="41"/>
      <c r="AB21" s="95">
        <v>189.67997349070714</v>
      </c>
      <c r="AC21" s="195">
        <f t="shared" si="4"/>
        <v>173.49084967344353</v>
      </c>
      <c r="AD21" s="41"/>
      <c r="AE21" s="2"/>
      <c r="AF21" s="68">
        <v>40.929618501762413</v>
      </c>
      <c r="AG21" s="41"/>
      <c r="AH21" s="68">
        <v>113.69636830334299</v>
      </c>
      <c r="AI21" s="68">
        <v>0.5455063498560041</v>
      </c>
      <c r="AJ21" s="68">
        <v>0</v>
      </c>
      <c r="AK21" s="68"/>
      <c r="AL21" s="68">
        <v>0</v>
      </c>
      <c r="AM21" s="68">
        <v>0</v>
      </c>
      <c r="AN21" s="68">
        <v>4.1359000000000007E-2</v>
      </c>
      <c r="AO21" s="68">
        <v>0.91498599999999997</v>
      </c>
      <c r="AP21" s="68">
        <v>0</v>
      </c>
      <c r="AQ21" s="68">
        <v>8.5470000000000008E-3</v>
      </c>
      <c r="AR21" s="68">
        <v>7.8549999999999991E-3</v>
      </c>
      <c r="AS21" s="68">
        <v>0.54459967278255028</v>
      </c>
      <c r="AT21" s="68">
        <v>3.0614764577777778</v>
      </c>
      <c r="AU21" s="68">
        <v>0.17232448577531376</v>
      </c>
      <c r="AV21" s="68">
        <v>1.8346979999999999</v>
      </c>
      <c r="AW21" s="68">
        <v>0.15450966934022434</v>
      </c>
      <c r="AX21" s="68">
        <v>0.1</v>
      </c>
      <c r="AY21" s="68">
        <v>0</v>
      </c>
      <c r="AZ21" s="68">
        <v>0</v>
      </c>
      <c r="BA21" s="68">
        <v>0.164906</v>
      </c>
      <c r="BB21" s="68">
        <v>14.213237298989963</v>
      </c>
      <c r="BC21" s="68">
        <v>4.1848650000000003</v>
      </c>
      <c r="BD21" s="68">
        <v>0</v>
      </c>
      <c r="BE21" s="36">
        <v>180.57485673962722</v>
      </c>
      <c r="BF21" s="2"/>
      <c r="BG21" s="195">
        <f t="shared" si="2"/>
        <v>162.17675444063727</v>
      </c>
      <c r="BH21" s="2"/>
    </row>
    <row r="22" spans="1:60" x14ac:dyDescent="0.25">
      <c r="A22">
        <f t="shared" si="3"/>
        <v>0</v>
      </c>
      <c r="B22" s="93" t="s">
        <v>74</v>
      </c>
      <c r="C22" s="93" t="s">
        <v>75</v>
      </c>
      <c r="D22" s="93"/>
      <c r="E22" s="68">
        <v>139.477281</v>
      </c>
      <c r="F22" s="68">
        <v>130.030794104102</v>
      </c>
      <c r="G22" s="68">
        <v>0</v>
      </c>
      <c r="H22" s="68">
        <v>0</v>
      </c>
      <c r="I22" s="68">
        <v>0</v>
      </c>
      <c r="J22" s="68">
        <v>0</v>
      </c>
      <c r="K22" s="68">
        <v>7.8225000000000017E-2</v>
      </c>
      <c r="L22" s="68">
        <v>0.96830099999999997</v>
      </c>
      <c r="M22" s="68">
        <v>0</v>
      </c>
      <c r="N22" s="68">
        <v>8.5470000000000008E-3</v>
      </c>
      <c r="O22" s="68">
        <v>7.8549999999999991E-3</v>
      </c>
      <c r="P22" s="68">
        <v>6.1814530266666674</v>
      </c>
      <c r="Q22" s="68">
        <v>0.43488387479273666</v>
      </c>
      <c r="R22" s="68">
        <v>2.7046480000000002</v>
      </c>
      <c r="S22" s="68">
        <v>0.20393862868355064</v>
      </c>
      <c r="T22" s="68">
        <v>0.1</v>
      </c>
      <c r="U22" s="68">
        <v>0</v>
      </c>
      <c r="V22" s="68">
        <v>0</v>
      </c>
      <c r="W22" s="68">
        <v>0.25351499999999999</v>
      </c>
      <c r="X22" s="68">
        <v>13.798950889473806</v>
      </c>
      <c r="Y22" s="68"/>
      <c r="Z22" s="68">
        <v>5.1808040000000002</v>
      </c>
      <c r="AA22" s="41"/>
      <c r="AB22" s="95">
        <v>299.42919652371876</v>
      </c>
      <c r="AC22" s="195">
        <f t="shared" si="4"/>
        <v>280.44944163424492</v>
      </c>
      <c r="AD22" s="41"/>
      <c r="AE22" s="2"/>
      <c r="AF22" s="68">
        <v>141.34254118792501</v>
      </c>
      <c r="AG22" s="41"/>
      <c r="AH22" s="68">
        <v>117.552384987811</v>
      </c>
      <c r="AI22" s="68">
        <v>0.55526343075300755</v>
      </c>
      <c r="AJ22" s="68">
        <v>0</v>
      </c>
      <c r="AK22" s="68"/>
      <c r="AL22" s="68">
        <v>0</v>
      </c>
      <c r="AM22" s="68">
        <v>0</v>
      </c>
      <c r="AN22" s="68">
        <v>7.8225000000000017E-2</v>
      </c>
      <c r="AO22" s="68">
        <v>0.95421500000000004</v>
      </c>
      <c r="AP22" s="68">
        <v>0</v>
      </c>
      <c r="AQ22" s="68">
        <v>8.5470000000000008E-3</v>
      </c>
      <c r="AR22" s="68">
        <v>7.8549999999999991E-3</v>
      </c>
      <c r="AS22" s="68">
        <v>1.6251255059574541</v>
      </c>
      <c r="AT22" s="68">
        <v>8.2363138266666667</v>
      </c>
      <c r="AU22" s="68">
        <v>0.17683968325927851</v>
      </c>
      <c r="AV22" s="68">
        <v>2.7046480000000002</v>
      </c>
      <c r="AW22" s="68">
        <v>0.17736045252864185</v>
      </c>
      <c r="AX22" s="68">
        <v>0.1</v>
      </c>
      <c r="AY22" s="68">
        <v>0</v>
      </c>
      <c r="AZ22" s="68">
        <v>0</v>
      </c>
      <c r="BA22" s="68">
        <v>0.26142799999999999</v>
      </c>
      <c r="BB22" s="68">
        <v>14.334818523670185</v>
      </c>
      <c r="BC22" s="68">
        <v>6.6343240000000003</v>
      </c>
      <c r="BD22" s="68">
        <v>0</v>
      </c>
      <c r="BE22" s="36">
        <v>294.74988959857137</v>
      </c>
      <c r="BF22" s="2"/>
      <c r="BG22" s="195">
        <f t="shared" si="2"/>
        <v>273.78074707490117</v>
      </c>
      <c r="BH22" s="2"/>
    </row>
    <row r="23" spans="1:60" x14ac:dyDescent="0.25">
      <c r="A23">
        <f t="shared" si="3"/>
        <v>1</v>
      </c>
      <c r="B23" s="93" t="s">
        <v>76</v>
      </c>
      <c r="C23" s="93" t="s">
        <v>77</v>
      </c>
      <c r="D23" s="93"/>
      <c r="E23" s="68">
        <v>70.015016000000003</v>
      </c>
      <c r="F23" s="68">
        <v>125.35308116803201</v>
      </c>
      <c r="G23" s="68">
        <v>-9.9333000000000005E-2</v>
      </c>
      <c r="H23" s="68">
        <v>0</v>
      </c>
      <c r="I23" s="68">
        <v>0</v>
      </c>
      <c r="J23" s="68">
        <v>0</v>
      </c>
      <c r="K23" s="68">
        <v>2.7081999999999995E-2</v>
      </c>
      <c r="L23" s="68">
        <v>1.0106299999999999</v>
      </c>
      <c r="M23" s="68">
        <v>0</v>
      </c>
      <c r="N23" s="68">
        <v>8.5470000000000008E-3</v>
      </c>
      <c r="O23" s="68">
        <v>7.8549999999999991E-3</v>
      </c>
      <c r="P23" s="68">
        <v>3.4532708388888893</v>
      </c>
      <c r="Q23" s="68">
        <v>0.42158345392908336</v>
      </c>
      <c r="R23" s="68">
        <v>1.940261</v>
      </c>
      <c r="S23" s="68">
        <v>0.16691402619683637</v>
      </c>
      <c r="T23" s="68">
        <v>0</v>
      </c>
      <c r="U23" s="68">
        <v>0</v>
      </c>
      <c r="V23" s="68">
        <v>0</v>
      </c>
      <c r="W23" s="68">
        <v>0.21689600000000001</v>
      </c>
      <c r="X23" s="68">
        <v>13.57086193801492</v>
      </c>
      <c r="Y23" s="68"/>
      <c r="Z23" s="68">
        <v>4.4324430000000001</v>
      </c>
      <c r="AA23" s="41"/>
      <c r="AB23" s="95">
        <v>220.52510842506177</v>
      </c>
      <c r="AC23" s="195">
        <f t="shared" si="4"/>
        <v>202.52180348704684</v>
      </c>
      <c r="AD23" s="41"/>
      <c r="AE23" s="2"/>
      <c r="AF23" s="68">
        <v>70.706829693184389</v>
      </c>
      <c r="AG23" s="41"/>
      <c r="AH23" s="68">
        <v>112.697015023395</v>
      </c>
      <c r="AI23" s="68">
        <v>0.53828134025199714</v>
      </c>
      <c r="AJ23" s="68">
        <v>-9.9333000000000005E-2</v>
      </c>
      <c r="AK23" s="68"/>
      <c r="AL23" s="68">
        <v>0</v>
      </c>
      <c r="AM23" s="68">
        <v>0</v>
      </c>
      <c r="AN23" s="68">
        <v>2.7081999999999995E-2</v>
      </c>
      <c r="AO23" s="68">
        <v>0.99592800000000004</v>
      </c>
      <c r="AP23" s="68">
        <v>0</v>
      </c>
      <c r="AQ23" s="68">
        <v>8.5470000000000008E-3</v>
      </c>
      <c r="AR23" s="68">
        <v>7.8549999999999991E-3</v>
      </c>
      <c r="AS23" s="68">
        <v>0.8621965429399352</v>
      </c>
      <c r="AT23" s="68">
        <v>4.5328015055555548</v>
      </c>
      <c r="AU23" s="68">
        <v>0.17047807269086046</v>
      </c>
      <c r="AV23" s="68">
        <v>1.7666820000000001</v>
      </c>
      <c r="AW23" s="68">
        <v>0.14897947590734315</v>
      </c>
      <c r="AX23" s="68">
        <v>0</v>
      </c>
      <c r="AY23" s="68">
        <v>0</v>
      </c>
      <c r="AZ23" s="68">
        <v>0</v>
      </c>
      <c r="BA23" s="68">
        <v>0.223666</v>
      </c>
      <c r="BB23" s="68">
        <v>14.242618969196602</v>
      </c>
      <c r="BC23" s="68">
        <v>5.6760039999999998</v>
      </c>
      <c r="BD23" s="68">
        <v>0</v>
      </c>
      <c r="BE23" s="36">
        <v>212.50563162312167</v>
      </c>
      <c r="BF23" s="2"/>
      <c r="BG23" s="195">
        <f t="shared" si="2"/>
        <v>192.58700865392507</v>
      </c>
      <c r="BH23" s="2"/>
    </row>
    <row r="24" spans="1:60" x14ac:dyDescent="0.25">
      <c r="A24">
        <f t="shared" si="3"/>
        <v>0</v>
      </c>
      <c r="B24" s="93" t="s">
        <v>78</v>
      </c>
      <c r="C24" s="93" t="s">
        <v>79</v>
      </c>
      <c r="D24" s="93"/>
      <c r="E24" s="68">
        <v>3.7328800000000002</v>
      </c>
      <c r="F24" s="68">
        <v>6.8432410594030006</v>
      </c>
      <c r="G24" s="68">
        <v>-1.7224E-2</v>
      </c>
      <c r="H24" s="68">
        <v>1.1751180355688984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8.5470000000000008E-3</v>
      </c>
      <c r="O24" s="68">
        <v>7.8549999999999991E-3</v>
      </c>
      <c r="P24" s="68">
        <v>0.18980091288888892</v>
      </c>
      <c r="Q24" s="68">
        <v>2.3172794823286304E-2</v>
      </c>
      <c r="R24" s="68">
        <v>0.53549999999999998</v>
      </c>
      <c r="S24" s="68">
        <v>5.9213200653174689E-2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/>
      <c r="Z24" s="68">
        <v>0</v>
      </c>
      <c r="AA24" s="41"/>
      <c r="AB24" s="95">
        <v>12.558104003337249</v>
      </c>
      <c r="AC24" s="195">
        <f t="shared" si="4"/>
        <v>12.558104003337249</v>
      </c>
      <c r="AD24" s="41"/>
      <c r="AE24" s="2"/>
      <c r="AF24" s="68">
        <v>3.737650960141738</v>
      </c>
      <c r="AG24" s="41"/>
      <c r="AH24" s="68">
        <v>5.9015432852899998</v>
      </c>
      <c r="AI24" s="68">
        <v>2.958722155399993E-2</v>
      </c>
      <c r="AJ24" s="68">
        <v>-1.7224E-2</v>
      </c>
      <c r="AK24" s="68"/>
      <c r="AL24" s="68">
        <v>0</v>
      </c>
      <c r="AM24" s="68">
        <v>0</v>
      </c>
      <c r="AN24" s="68">
        <v>0</v>
      </c>
      <c r="AO24" s="68">
        <v>0</v>
      </c>
      <c r="AP24" s="68">
        <v>0</v>
      </c>
      <c r="AQ24" s="68">
        <v>8.5470000000000008E-3</v>
      </c>
      <c r="AR24" s="68">
        <v>7.8549999999999991E-3</v>
      </c>
      <c r="AS24" s="68">
        <v>4.6130802848853389E-2</v>
      </c>
      <c r="AT24" s="68">
        <v>0.37285776622222222</v>
      </c>
      <c r="AU24" s="68">
        <v>9.3066922320175233E-3</v>
      </c>
      <c r="AV24" s="68">
        <v>0.47134399999999999</v>
      </c>
      <c r="AW24" s="68">
        <v>7.7712895657912964E-2</v>
      </c>
      <c r="AX24" s="68">
        <v>0</v>
      </c>
      <c r="AY24" s="68">
        <v>0</v>
      </c>
      <c r="AZ24" s="68">
        <v>0</v>
      </c>
      <c r="BA24" s="68">
        <v>0</v>
      </c>
      <c r="BB24" s="68">
        <v>0</v>
      </c>
      <c r="BC24" s="68">
        <v>0</v>
      </c>
      <c r="BD24" s="68">
        <v>1.1751180355688984</v>
      </c>
      <c r="BE24" s="36">
        <v>11.820429659515641</v>
      </c>
      <c r="BF24" s="2"/>
      <c r="BG24" s="195">
        <f t="shared" si="2"/>
        <v>11.820429659515641</v>
      </c>
      <c r="BH24" s="2"/>
    </row>
    <row r="25" spans="1:60" x14ac:dyDescent="0.25">
      <c r="A25">
        <f t="shared" si="3"/>
        <v>0</v>
      </c>
      <c r="B25" s="93" t="s">
        <v>80</v>
      </c>
      <c r="C25" s="93" t="s">
        <v>81</v>
      </c>
      <c r="D25" s="93"/>
      <c r="E25" s="68">
        <v>13.749831</v>
      </c>
      <c r="F25" s="68">
        <v>12.629072299885999</v>
      </c>
      <c r="G25" s="68">
        <v>-5.7500000000000002E-2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8.5470000000000008E-3</v>
      </c>
      <c r="O25" s="68">
        <v>7.8549999999999991E-3</v>
      </c>
      <c r="P25" s="68">
        <v>1.7001780924444445</v>
      </c>
      <c r="Q25" s="68">
        <v>4.2217632483347478E-2</v>
      </c>
      <c r="R25" s="68">
        <v>1.3468960000000001</v>
      </c>
      <c r="S25" s="68">
        <v>0.11697659891154785</v>
      </c>
      <c r="T25" s="68">
        <v>9.1347999999999999E-2</v>
      </c>
      <c r="U25" s="68">
        <v>0</v>
      </c>
      <c r="V25" s="68">
        <v>0</v>
      </c>
      <c r="W25" s="68">
        <v>0</v>
      </c>
      <c r="X25" s="68">
        <v>0</v>
      </c>
      <c r="Y25" s="68"/>
      <c r="Z25" s="68">
        <v>0</v>
      </c>
      <c r="AA25" s="41"/>
      <c r="AB25" s="95">
        <v>29.635421623725339</v>
      </c>
      <c r="AC25" s="195">
        <f t="shared" si="4"/>
        <v>29.635421623725339</v>
      </c>
      <c r="AD25" s="41"/>
      <c r="AE25" s="2"/>
      <c r="AF25" s="68">
        <v>13.769433933211758</v>
      </c>
      <c r="AG25" s="41"/>
      <c r="AH25" s="68">
        <v>10.945584950658999</v>
      </c>
      <c r="AI25" s="68">
        <v>5.3903832286998632E-2</v>
      </c>
      <c r="AJ25" s="68">
        <v>-5.7500000000000002E-2</v>
      </c>
      <c r="AK25" s="68"/>
      <c r="AL25" s="68">
        <v>0</v>
      </c>
      <c r="AM25" s="68">
        <v>0</v>
      </c>
      <c r="AN25" s="68">
        <v>0</v>
      </c>
      <c r="AO25" s="68">
        <v>0</v>
      </c>
      <c r="AP25" s="68">
        <v>0</v>
      </c>
      <c r="AQ25" s="68">
        <v>8.5470000000000008E-3</v>
      </c>
      <c r="AR25" s="68">
        <v>7.8549999999999991E-3</v>
      </c>
      <c r="AS25" s="68">
        <v>0.16186275330311509</v>
      </c>
      <c r="AT25" s="68">
        <v>2.3960527591111109</v>
      </c>
      <c r="AU25" s="68">
        <v>1.7175324974039476E-2</v>
      </c>
      <c r="AV25" s="68">
        <v>1.215695</v>
      </c>
      <c r="AW25" s="68">
        <v>0.11634203089732849</v>
      </c>
      <c r="AX25" s="68">
        <v>9.1347999999999999E-2</v>
      </c>
      <c r="AY25" s="68">
        <v>0</v>
      </c>
      <c r="AZ25" s="68">
        <v>0</v>
      </c>
      <c r="BA25" s="68">
        <v>0</v>
      </c>
      <c r="BB25" s="68">
        <v>0</v>
      </c>
      <c r="BC25" s="68">
        <v>0</v>
      </c>
      <c r="BD25" s="68">
        <v>0</v>
      </c>
      <c r="BE25" s="36">
        <v>28.726300584443347</v>
      </c>
      <c r="BF25" s="2"/>
      <c r="BG25" s="195">
        <f t="shared" si="2"/>
        <v>28.726300584443347</v>
      </c>
      <c r="BH25" s="2"/>
    </row>
    <row r="26" spans="1:60" x14ac:dyDescent="0.25">
      <c r="A26">
        <f t="shared" si="3"/>
        <v>0</v>
      </c>
      <c r="B26" s="93" t="s">
        <v>82</v>
      </c>
      <c r="C26" s="93" t="s">
        <v>83</v>
      </c>
      <c r="D26" s="93"/>
      <c r="E26" s="68">
        <v>6.2927920000000004</v>
      </c>
      <c r="F26" s="68">
        <v>6.7432713349190001</v>
      </c>
      <c r="G26" s="68">
        <v>-8.6467000000000002E-2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8.5470000000000008E-3</v>
      </c>
      <c r="O26" s="68">
        <v>7.8549999999999991E-3</v>
      </c>
      <c r="P26" s="68">
        <v>3.5386965040000002</v>
      </c>
      <c r="Q26" s="68">
        <v>2.2600434679996721E-2</v>
      </c>
      <c r="R26" s="68">
        <v>0.89773599999999998</v>
      </c>
      <c r="S26" s="68">
        <v>7.092828959850947E-2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/>
      <c r="Z26" s="68">
        <v>0</v>
      </c>
      <c r="AA26" s="41"/>
      <c r="AB26" s="95">
        <v>17.495959563197502</v>
      </c>
      <c r="AC26" s="195">
        <f t="shared" si="4"/>
        <v>17.495959563197502</v>
      </c>
      <c r="AD26" s="41"/>
      <c r="AE26" s="2"/>
      <c r="AF26" s="68">
        <v>6.3779729614228291</v>
      </c>
      <c r="AG26" s="41"/>
      <c r="AH26" s="68">
        <v>5.834692867966</v>
      </c>
      <c r="AI26" s="68">
        <v>2.8856427253999749E-2</v>
      </c>
      <c r="AJ26" s="68">
        <v>-8.6467000000000002E-2</v>
      </c>
      <c r="AK26" s="68"/>
      <c r="AL26" s="68">
        <v>0</v>
      </c>
      <c r="AM26" s="68">
        <v>0</v>
      </c>
      <c r="AN26" s="68">
        <v>0</v>
      </c>
      <c r="AO26" s="68">
        <v>0</v>
      </c>
      <c r="AP26" s="68">
        <v>0</v>
      </c>
      <c r="AQ26" s="68">
        <v>8.5470000000000008E-3</v>
      </c>
      <c r="AR26" s="68">
        <v>7.8549999999999991E-3</v>
      </c>
      <c r="AS26" s="68">
        <v>6.9990290536038127E-2</v>
      </c>
      <c r="AT26" s="68">
        <v>4.068726904</v>
      </c>
      <c r="AU26" s="68">
        <v>9.1707350955940181E-3</v>
      </c>
      <c r="AV26" s="68">
        <v>0.84172000000000002</v>
      </c>
      <c r="AW26" s="68">
        <v>8.582273935187848E-2</v>
      </c>
      <c r="AX26" s="68">
        <v>0</v>
      </c>
      <c r="AY26" s="68">
        <v>0</v>
      </c>
      <c r="AZ26" s="68">
        <v>0</v>
      </c>
      <c r="BA26" s="68">
        <v>0</v>
      </c>
      <c r="BB26" s="68">
        <v>0</v>
      </c>
      <c r="BC26" s="68">
        <v>0</v>
      </c>
      <c r="BD26" s="68">
        <v>0</v>
      </c>
      <c r="BE26" s="36">
        <v>17.246887925626339</v>
      </c>
      <c r="BF26" s="2"/>
      <c r="BG26" s="195">
        <f t="shared" si="2"/>
        <v>17.246887925626339</v>
      </c>
      <c r="BH26" s="2"/>
    </row>
    <row r="27" spans="1:60" x14ac:dyDescent="0.25">
      <c r="A27">
        <f t="shared" si="3"/>
        <v>0</v>
      </c>
      <c r="B27" s="93" t="s">
        <v>84</v>
      </c>
      <c r="C27" s="93" t="s">
        <v>85</v>
      </c>
      <c r="D27" s="93"/>
      <c r="E27" s="68">
        <v>4.8000069999999999</v>
      </c>
      <c r="F27" s="68">
        <v>8.9260582880450006</v>
      </c>
      <c r="G27" s="68">
        <v>-0.116161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8.5470000000000008E-3</v>
      </c>
      <c r="O27" s="68">
        <v>7.8549999999999991E-3</v>
      </c>
      <c r="P27" s="68">
        <v>0.89092414577777779</v>
      </c>
      <c r="Q27" s="68">
        <v>3.0035141656167406E-2</v>
      </c>
      <c r="R27" s="68">
        <v>0.77865200000000001</v>
      </c>
      <c r="S27" s="68">
        <v>7.2668753606740674E-2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/>
      <c r="Z27" s="68">
        <v>0</v>
      </c>
      <c r="AA27" s="41"/>
      <c r="AB27" s="95">
        <v>15.398586329085683</v>
      </c>
      <c r="AC27" s="195">
        <f t="shared" si="4"/>
        <v>15.398586329085683</v>
      </c>
      <c r="AD27" s="41"/>
      <c r="AE27" s="2"/>
      <c r="AF27" s="68">
        <v>4.8205135115931776</v>
      </c>
      <c r="AG27" s="41"/>
      <c r="AH27" s="68">
        <v>7.7068825546629993</v>
      </c>
      <c r="AI27" s="68">
        <v>3.8349124366000298E-2</v>
      </c>
      <c r="AJ27" s="68">
        <v>-0.116161</v>
      </c>
      <c r="AK27" s="68"/>
      <c r="AL27" s="68">
        <v>0</v>
      </c>
      <c r="AM27" s="68">
        <v>0</v>
      </c>
      <c r="AN27" s="68">
        <v>0</v>
      </c>
      <c r="AO27" s="68">
        <v>0</v>
      </c>
      <c r="AP27" s="68">
        <v>0</v>
      </c>
      <c r="AQ27" s="68">
        <v>8.5470000000000008E-3</v>
      </c>
      <c r="AR27" s="68">
        <v>7.8549999999999991E-3</v>
      </c>
      <c r="AS27" s="68">
        <v>5.5861383212666121E-2</v>
      </c>
      <c r="AT27" s="68">
        <v>1.2460864924444444</v>
      </c>
      <c r="AU27" s="68">
        <v>1.2139288476143671E-2</v>
      </c>
      <c r="AV27" s="68">
        <v>0.68521399999999999</v>
      </c>
      <c r="AW27" s="68">
        <v>8.6043043219339421E-2</v>
      </c>
      <c r="AX27" s="68">
        <v>0</v>
      </c>
      <c r="AY27" s="68">
        <v>0</v>
      </c>
      <c r="AZ27" s="68">
        <v>0</v>
      </c>
      <c r="BA27" s="68">
        <v>0</v>
      </c>
      <c r="BB27" s="68">
        <v>0</v>
      </c>
      <c r="BC27" s="68">
        <v>0</v>
      </c>
      <c r="BD27" s="68">
        <v>0</v>
      </c>
      <c r="BE27" s="36">
        <v>14.55133039797477</v>
      </c>
      <c r="BF27" s="2"/>
      <c r="BG27" s="195">
        <f t="shared" si="2"/>
        <v>14.55133039797477</v>
      </c>
      <c r="BH27" s="2"/>
    </row>
    <row r="28" spans="1:60" x14ac:dyDescent="0.25">
      <c r="A28">
        <f t="shared" si="3"/>
        <v>0</v>
      </c>
      <c r="B28" s="93" t="s">
        <v>86</v>
      </c>
      <c r="C28" s="93" t="s">
        <v>87</v>
      </c>
      <c r="D28" s="93"/>
      <c r="E28" s="68">
        <v>71.342020000000005</v>
      </c>
      <c r="F28" s="68">
        <v>52.590398882572998</v>
      </c>
      <c r="G28" s="68">
        <v>-0.21593899999999999</v>
      </c>
      <c r="H28" s="68">
        <v>0</v>
      </c>
      <c r="I28" s="68">
        <v>0</v>
      </c>
      <c r="J28" s="68">
        <v>0</v>
      </c>
      <c r="K28" s="68">
        <v>5.6110999999999994E-2</v>
      </c>
      <c r="L28" s="68">
        <v>0.30192999999999998</v>
      </c>
      <c r="M28" s="68">
        <v>0</v>
      </c>
      <c r="N28" s="68">
        <v>8.5470000000000008E-3</v>
      </c>
      <c r="O28" s="68">
        <v>7.8549999999999991E-3</v>
      </c>
      <c r="P28" s="68">
        <v>1.9772348788888887</v>
      </c>
      <c r="Q28" s="68">
        <v>0.1754073734665289</v>
      </c>
      <c r="R28" s="68">
        <v>1.0359609999999999</v>
      </c>
      <c r="S28" s="68">
        <v>8.2342650858236277E-2</v>
      </c>
      <c r="T28" s="68">
        <v>0</v>
      </c>
      <c r="U28" s="68">
        <v>0</v>
      </c>
      <c r="V28" s="68">
        <v>0</v>
      </c>
      <c r="W28" s="68">
        <v>0.12780900000000001</v>
      </c>
      <c r="X28" s="68">
        <v>7.1834751221793232</v>
      </c>
      <c r="Y28" s="68"/>
      <c r="Z28" s="68">
        <v>2.611907</v>
      </c>
      <c r="AA28" s="41"/>
      <c r="AB28" s="95">
        <v>137.28505990796597</v>
      </c>
      <c r="AC28" s="195">
        <f t="shared" si="4"/>
        <v>127.48967778578665</v>
      </c>
      <c r="AD28" s="41"/>
      <c r="AE28" s="2"/>
      <c r="AF28" s="68">
        <v>71.868992827659881</v>
      </c>
      <c r="AG28" s="41"/>
      <c r="AH28" s="68">
        <v>47.565711496852003</v>
      </c>
      <c r="AI28" s="68">
        <v>0.22396162657699734</v>
      </c>
      <c r="AJ28" s="68">
        <v>-0.21593899999999999</v>
      </c>
      <c r="AK28" s="68"/>
      <c r="AL28" s="68">
        <v>0</v>
      </c>
      <c r="AM28" s="68">
        <v>0</v>
      </c>
      <c r="AN28" s="68">
        <v>5.6110999999999994E-2</v>
      </c>
      <c r="AO28" s="68">
        <v>0.29753800000000002</v>
      </c>
      <c r="AP28" s="68">
        <v>0</v>
      </c>
      <c r="AQ28" s="68">
        <v>8.5470000000000008E-3</v>
      </c>
      <c r="AR28" s="68">
        <v>7.8549999999999991E-3</v>
      </c>
      <c r="AS28" s="68">
        <v>0.79605606927557604</v>
      </c>
      <c r="AT28" s="68">
        <v>2.6653796788888888</v>
      </c>
      <c r="AU28" s="68">
        <v>7.1522054025354442E-2</v>
      </c>
      <c r="AV28" s="68">
        <v>0.93334600000000001</v>
      </c>
      <c r="AW28" s="68">
        <v>9.2711021093524984E-2</v>
      </c>
      <c r="AX28" s="68">
        <v>0</v>
      </c>
      <c r="AY28" s="68">
        <v>0</v>
      </c>
      <c r="AZ28" s="68">
        <v>0</v>
      </c>
      <c r="BA28" s="68">
        <v>0.131798</v>
      </c>
      <c r="BB28" s="68">
        <v>7.3841239999999999</v>
      </c>
      <c r="BC28" s="68">
        <v>3.3447</v>
      </c>
      <c r="BD28" s="68">
        <v>0</v>
      </c>
      <c r="BE28" s="36">
        <v>135.23241477437222</v>
      </c>
      <c r="BF28" s="2"/>
      <c r="BG28" s="195">
        <f t="shared" si="2"/>
        <v>124.50359077437223</v>
      </c>
      <c r="BH28" s="2"/>
    </row>
    <row r="29" spans="1:60" x14ac:dyDescent="0.25">
      <c r="A29">
        <f t="shared" si="3"/>
        <v>0</v>
      </c>
      <c r="B29" s="93" t="s">
        <v>88</v>
      </c>
      <c r="C29" s="93" t="s">
        <v>89</v>
      </c>
      <c r="D29" s="93"/>
      <c r="E29" s="68">
        <v>66.096279999999993</v>
      </c>
      <c r="F29" s="68">
        <v>71.028360134193008</v>
      </c>
      <c r="G29" s="68">
        <v>-0.16563</v>
      </c>
      <c r="H29" s="68">
        <v>0</v>
      </c>
      <c r="I29" s="68">
        <v>0</v>
      </c>
      <c r="J29" s="68">
        <v>0</v>
      </c>
      <c r="K29" s="68">
        <v>5.4093999999999975E-2</v>
      </c>
      <c r="L29" s="68">
        <v>0.48431600000000002</v>
      </c>
      <c r="M29" s="68">
        <v>0</v>
      </c>
      <c r="N29" s="68">
        <v>8.5470000000000008E-3</v>
      </c>
      <c r="O29" s="68">
        <v>7.8549999999999991E-3</v>
      </c>
      <c r="P29" s="68">
        <v>3.7270516444444444</v>
      </c>
      <c r="Q29" s="68">
        <v>0.23798159062735477</v>
      </c>
      <c r="R29" s="68">
        <v>1.150455</v>
      </c>
      <c r="S29" s="68">
        <v>9.1806207018989838E-2</v>
      </c>
      <c r="T29" s="68">
        <v>0</v>
      </c>
      <c r="U29" s="68">
        <v>0</v>
      </c>
      <c r="V29" s="68">
        <v>0</v>
      </c>
      <c r="W29" s="68">
        <v>0.10872900000000001</v>
      </c>
      <c r="X29" s="68">
        <v>6.6757488978444917</v>
      </c>
      <c r="Y29" s="68"/>
      <c r="Z29" s="68">
        <v>2.2219899999999999</v>
      </c>
      <c r="AA29" s="41"/>
      <c r="AB29" s="95">
        <v>151.72758447412829</v>
      </c>
      <c r="AC29" s="195">
        <f t="shared" si="4"/>
        <v>142.82984557628379</v>
      </c>
      <c r="AD29" s="41"/>
      <c r="AE29" s="2"/>
      <c r="AF29" s="68">
        <v>66.858312394613819</v>
      </c>
      <c r="AG29" s="41"/>
      <c r="AH29" s="68">
        <v>64.792145557078001</v>
      </c>
      <c r="AI29" s="68">
        <v>0.30385691934699566</v>
      </c>
      <c r="AJ29" s="68">
        <v>-0.16563</v>
      </c>
      <c r="AK29" s="68"/>
      <c r="AL29" s="68">
        <v>0</v>
      </c>
      <c r="AM29" s="68">
        <v>0</v>
      </c>
      <c r="AN29" s="68">
        <v>5.4093999999999975E-2</v>
      </c>
      <c r="AO29" s="68">
        <v>0.47727000000000003</v>
      </c>
      <c r="AP29" s="68">
        <v>0</v>
      </c>
      <c r="AQ29" s="68">
        <v>8.5470000000000008E-3</v>
      </c>
      <c r="AR29" s="68">
        <v>7.8549999999999991E-3</v>
      </c>
      <c r="AS29" s="68">
        <v>0.75780136371134255</v>
      </c>
      <c r="AT29" s="68">
        <v>5.2515915111111102</v>
      </c>
      <c r="AU29" s="68">
        <v>9.6597369839183447E-2</v>
      </c>
      <c r="AV29" s="68">
        <v>1.062608</v>
      </c>
      <c r="AW29" s="68">
        <v>9.9984828578217652E-2</v>
      </c>
      <c r="AX29" s="68">
        <v>0</v>
      </c>
      <c r="AY29" s="68">
        <v>0</v>
      </c>
      <c r="AZ29" s="68">
        <v>0</v>
      </c>
      <c r="BA29" s="68">
        <v>0.112123</v>
      </c>
      <c r="BB29" s="68">
        <v>7.3433237876289414</v>
      </c>
      <c r="BC29" s="68">
        <v>2.8453889999999999</v>
      </c>
      <c r="BD29" s="68">
        <v>0</v>
      </c>
      <c r="BE29" s="36">
        <v>149.90586973190761</v>
      </c>
      <c r="BF29" s="2"/>
      <c r="BG29" s="195">
        <f t="shared" si="2"/>
        <v>139.71715694427866</v>
      </c>
      <c r="BH29" s="2"/>
    </row>
    <row r="30" spans="1:60" x14ac:dyDescent="0.25">
      <c r="A30">
        <f t="shared" si="3"/>
        <v>0</v>
      </c>
      <c r="B30" s="93" t="s">
        <v>90</v>
      </c>
      <c r="C30" s="93" t="s">
        <v>91</v>
      </c>
      <c r="D30" s="93"/>
      <c r="E30" s="68">
        <v>15.937931000000001</v>
      </c>
      <c r="F30" s="68">
        <v>12.993331105087002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0.20052386177364834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/>
      <c r="Z30" s="68">
        <v>0</v>
      </c>
      <c r="AA30" s="41"/>
      <c r="AB30" s="95">
        <v>29.131785966860647</v>
      </c>
      <c r="AC30" s="195">
        <f t="shared" si="4"/>
        <v>29.131785966860647</v>
      </c>
      <c r="AD30" s="41"/>
      <c r="AE30" s="2"/>
      <c r="AF30" s="68">
        <v>16.121932543743046</v>
      </c>
      <c r="AG30" s="41"/>
      <c r="AH30" s="68">
        <v>12.024744245576001</v>
      </c>
      <c r="AI30" s="68">
        <v>5.6177557211998852E-2</v>
      </c>
      <c r="AJ30" s="68">
        <v>0</v>
      </c>
      <c r="AK30" s="68"/>
      <c r="AL30" s="68">
        <v>0</v>
      </c>
      <c r="AM30" s="68">
        <v>0</v>
      </c>
      <c r="AN30" s="68">
        <v>0</v>
      </c>
      <c r="AO30" s="68">
        <v>0</v>
      </c>
      <c r="AP30" s="68">
        <v>0.22131552432805579</v>
      </c>
      <c r="AQ30" s="68">
        <v>0</v>
      </c>
      <c r="AR30" s="68">
        <v>0</v>
      </c>
      <c r="AS30" s="68">
        <v>0.18539863925237884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36">
        <v>28.60956851011148</v>
      </c>
      <c r="BF30" s="2"/>
      <c r="BG30" s="195">
        <f t="shared" si="2"/>
        <v>28.60956851011148</v>
      </c>
      <c r="BH30" s="2"/>
    </row>
    <row r="31" spans="1:60" x14ac:dyDescent="0.25">
      <c r="A31">
        <f t="shared" si="3"/>
        <v>0</v>
      </c>
      <c r="B31" s="93" t="s">
        <v>92</v>
      </c>
      <c r="C31" s="93" t="s">
        <v>93</v>
      </c>
      <c r="D31" s="93"/>
      <c r="E31" s="68">
        <v>18.800219999999999</v>
      </c>
      <c r="F31" s="68">
        <v>15.585057486249999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0.30381090473149125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/>
      <c r="Z31" s="68">
        <v>0</v>
      </c>
      <c r="AA31" s="41"/>
      <c r="AB31" s="95">
        <v>34.689088390981489</v>
      </c>
      <c r="AC31" s="195">
        <f t="shared" si="4"/>
        <v>34.689088390981489</v>
      </c>
      <c r="AD31" s="41"/>
      <c r="AE31" s="2"/>
      <c r="AF31" s="68">
        <v>18.917363622538044</v>
      </c>
      <c r="AG31" s="41"/>
      <c r="AH31" s="68">
        <v>14.419737839494999</v>
      </c>
      <c r="AI31" s="68">
        <v>6.7383063781999056E-2</v>
      </c>
      <c r="AJ31" s="68">
        <v>0</v>
      </c>
      <c r="AK31" s="68"/>
      <c r="AL31" s="68">
        <v>0</v>
      </c>
      <c r="AM31" s="68">
        <v>0</v>
      </c>
      <c r="AN31" s="68">
        <v>0</v>
      </c>
      <c r="AO31" s="68">
        <v>0</v>
      </c>
      <c r="AP31" s="68">
        <v>0.33621576327887892</v>
      </c>
      <c r="AQ31" s="68">
        <v>0</v>
      </c>
      <c r="AR31" s="68">
        <v>0</v>
      </c>
      <c r="AS31" s="68">
        <v>0.20573063799151847</v>
      </c>
      <c r="AT31" s="68">
        <v>0</v>
      </c>
      <c r="AU31" s="68">
        <v>0</v>
      </c>
      <c r="AV31" s="68">
        <v>0</v>
      </c>
      <c r="AW31" s="68">
        <v>0</v>
      </c>
      <c r="AX31" s="68">
        <v>0</v>
      </c>
      <c r="AY31" s="68">
        <v>0</v>
      </c>
      <c r="AZ31" s="68">
        <v>0</v>
      </c>
      <c r="BA31" s="68">
        <v>0</v>
      </c>
      <c r="BB31" s="68">
        <v>0</v>
      </c>
      <c r="BC31" s="68">
        <v>0</v>
      </c>
      <c r="BD31" s="68">
        <v>0</v>
      </c>
      <c r="BE31" s="36">
        <v>33.946430927085444</v>
      </c>
      <c r="BF31" s="2"/>
      <c r="BG31" s="195">
        <f t="shared" si="2"/>
        <v>33.946430927085444</v>
      </c>
      <c r="BH31" s="2"/>
    </row>
    <row r="32" spans="1:60" x14ac:dyDescent="0.25">
      <c r="A32">
        <f t="shared" si="3"/>
        <v>0</v>
      </c>
      <c r="B32" s="93" t="s">
        <v>94</v>
      </c>
      <c r="C32" s="93" t="s">
        <v>95</v>
      </c>
      <c r="D32" s="93"/>
      <c r="E32" s="68">
        <v>82.721131999999997</v>
      </c>
      <c r="F32" s="68">
        <v>81.105498136373001</v>
      </c>
      <c r="G32" s="68">
        <v>0</v>
      </c>
      <c r="H32" s="68">
        <v>0</v>
      </c>
      <c r="I32" s="68">
        <v>0</v>
      </c>
      <c r="J32" s="68">
        <v>0</v>
      </c>
      <c r="K32" s="68">
        <v>7.2817000000000021E-2</v>
      </c>
      <c r="L32" s="68">
        <v>0.60580800000000001</v>
      </c>
      <c r="M32" s="68">
        <v>0</v>
      </c>
      <c r="N32" s="68">
        <v>8.5470000000000008E-3</v>
      </c>
      <c r="O32" s="68">
        <v>7.8549999999999991E-3</v>
      </c>
      <c r="P32" s="68">
        <v>1.9864730411111111</v>
      </c>
      <c r="Q32" s="68">
        <v>0.27139551596547479</v>
      </c>
      <c r="R32" s="68">
        <v>1.4789699999999999</v>
      </c>
      <c r="S32" s="68">
        <v>0.12086888363080635</v>
      </c>
      <c r="T32" s="68">
        <v>0</v>
      </c>
      <c r="U32" s="68">
        <v>0</v>
      </c>
      <c r="V32" s="68">
        <v>0</v>
      </c>
      <c r="W32" s="68">
        <v>0.16259699999999999</v>
      </c>
      <c r="X32" s="68">
        <v>6.8855716315583715</v>
      </c>
      <c r="Y32" s="68"/>
      <c r="Z32" s="68">
        <v>3.3228080000000002</v>
      </c>
      <c r="AA32" s="41"/>
      <c r="AB32" s="95">
        <v>178.75034120863879</v>
      </c>
      <c r="AC32" s="195">
        <f t="shared" si="4"/>
        <v>168.5419615770804</v>
      </c>
      <c r="AD32" s="41"/>
      <c r="AE32" s="2"/>
      <c r="AF32" s="68">
        <v>83.160013058592412</v>
      </c>
      <c r="AG32" s="41"/>
      <c r="AH32" s="68">
        <v>73.235049491143002</v>
      </c>
      <c r="AI32" s="68">
        <v>0.34652010345999895</v>
      </c>
      <c r="AJ32" s="68">
        <v>0</v>
      </c>
      <c r="AK32" s="68"/>
      <c r="AL32" s="68">
        <v>0</v>
      </c>
      <c r="AM32" s="68">
        <v>0</v>
      </c>
      <c r="AN32" s="68">
        <v>7.2817000000000021E-2</v>
      </c>
      <c r="AO32" s="68">
        <v>0.59699500000000005</v>
      </c>
      <c r="AP32" s="68">
        <v>0</v>
      </c>
      <c r="AQ32" s="68">
        <v>8.5470000000000008E-3</v>
      </c>
      <c r="AR32" s="68">
        <v>7.8549999999999991E-3</v>
      </c>
      <c r="AS32" s="68">
        <v>0.96380256388100183</v>
      </c>
      <c r="AT32" s="68">
        <v>2.0703682411111113</v>
      </c>
      <c r="AU32" s="68">
        <v>0.11030210728036878</v>
      </c>
      <c r="AV32" s="68">
        <v>1.3744769999999999</v>
      </c>
      <c r="AW32" s="68">
        <v>0.11950884422145451</v>
      </c>
      <c r="AX32" s="68">
        <v>0</v>
      </c>
      <c r="AY32" s="68">
        <v>0</v>
      </c>
      <c r="AZ32" s="68">
        <v>0</v>
      </c>
      <c r="BA32" s="68">
        <v>0.16767199999999999</v>
      </c>
      <c r="BB32" s="68">
        <v>7.5741287947142091</v>
      </c>
      <c r="BC32" s="68">
        <v>4.2550499999999998</v>
      </c>
      <c r="BD32" s="68">
        <v>0</v>
      </c>
      <c r="BE32" s="36">
        <v>174.06310620440357</v>
      </c>
      <c r="BF32" s="2"/>
      <c r="BG32" s="195">
        <f t="shared" si="2"/>
        <v>162.23392740968936</v>
      </c>
      <c r="BH32" s="2"/>
    </row>
    <row r="33" spans="1:60" x14ac:dyDescent="0.25">
      <c r="A33">
        <f t="shared" si="3"/>
        <v>0</v>
      </c>
      <c r="B33" s="93" t="s">
        <v>96</v>
      </c>
      <c r="C33" s="93" t="s">
        <v>97</v>
      </c>
      <c r="D33" s="93"/>
      <c r="E33" s="68">
        <v>255.05770200000001</v>
      </c>
      <c r="F33" s="68">
        <v>786.65141187469601</v>
      </c>
      <c r="G33" s="68">
        <v>-1.9980000000000001E-2</v>
      </c>
      <c r="H33" s="68">
        <v>0</v>
      </c>
      <c r="I33" s="68">
        <v>0</v>
      </c>
      <c r="J33" s="68">
        <v>0</v>
      </c>
      <c r="K33" s="68">
        <v>0.16474999999999998</v>
      </c>
      <c r="L33" s="68">
        <v>7.474545</v>
      </c>
      <c r="M33" s="68">
        <v>0</v>
      </c>
      <c r="N33" s="68">
        <v>8.5470000000000008E-3</v>
      </c>
      <c r="O33" s="68">
        <v>7.8549999999999991E-3</v>
      </c>
      <c r="P33" s="68">
        <v>10.269899428888889</v>
      </c>
      <c r="Q33" s="68">
        <v>2.652452453528872</v>
      </c>
      <c r="R33" s="68">
        <v>10.903955</v>
      </c>
      <c r="S33" s="68">
        <v>0.83821532659566789</v>
      </c>
      <c r="T33" s="68">
        <v>0.1255</v>
      </c>
      <c r="U33" s="68">
        <v>0</v>
      </c>
      <c r="V33" s="68">
        <v>0</v>
      </c>
      <c r="W33" s="68">
        <v>0.98084300000000002</v>
      </c>
      <c r="X33" s="68">
        <v>78.636075165909432</v>
      </c>
      <c r="Y33" s="68"/>
      <c r="Z33" s="68">
        <v>20.04439</v>
      </c>
      <c r="AA33" s="41"/>
      <c r="AB33" s="95">
        <v>1173.796161249619</v>
      </c>
      <c r="AC33" s="195">
        <f t="shared" si="4"/>
        <v>1075.1156960837095</v>
      </c>
      <c r="AD33" s="41"/>
      <c r="AE33" s="2"/>
      <c r="AF33" s="68">
        <v>255.9402120266534</v>
      </c>
      <c r="AG33" s="41"/>
      <c r="AH33" s="68">
        <v>707.07763312365603</v>
      </c>
      <c r="AI33" s="68">
        <v>3.3866738562319281</v>
      </c>
      <c r="AJ33" s="68">
        <v>-1.9980000000000001E-2</v>
      </c>
      <c r="AK33" s="68"/>
      <c r="AL33" s="68">
        <v>0</v>
      </c>
      <c r="AM33" s="68">
        <v>0</v>
      </c>
      <c r="AN33" s="68">
        <v>0.16474999999999998</v>
      </c>
      <c r="AO33" s="68">
        <v>7.3658099999999997</v>
      </c>
      <c r="AP33" s="68">
        <v>0</v>
      </c>
      <c r="AQ33" s="68">
        <v>8.5470000000000008E-3</v>
      </c>
      <c r="AR33" s="68">
        <v>7.8549999999999991E-3</v>
      </c>
      <c r="AS33" s="68">
        <v>3.357752470952045</v>
      </c>
      <c r="AT33" s="68">
        <v>15.08249782888889</v>
      </c>
      <c r="AU33" s="68">
        <v>1.0698326305691388</v>
      </c>
      <c r="AV33" s="68">
        <v>9.7329209999999993</v>
      </c>
      <c r="AW33" s="68">
        <v>0.60354629709529317</v>
      </c>
      <c r="AX33" s="68">
        <v>7.3499999999999996E-2</v>
      </c>
      <c r="AY33" s="68">
        <v>0</v>
      </c>
      <c r="AZ33" s="68">
        <v>0</v>
      </c>
      <c r="BA33" s="68">
        <v>1.011458</v>
      </c>
      <c r="BB33" s="68">
        <v>80.837885270554906</v>
      </c>
      <c r="BC33" s="68">
        <v>25.668019999999999</v>
      </c>
      <c r="BD33" s="68">
        <v>0</v>
      </c>
      <c r="BE33" s="36">
        <v>1111.3689145046017</v>
      </c>
      <c r="BF33" s="2"/>
      <c r="BG33" s="195">
        <f t="shared" si="2"/>
        <v>1004.8630092340467</v>
      </c>
      <c r="BH33" s="2"/>
    </row>
    <row r="34" spans="1:60" x14ac:dyDescent="0.25">
      <c r="A34">
        <f t="shared" si="3"/>
        <v>0</v>
      </c>
      <c r="B34" s="93" t="s">
        <v>98</v>
      </c>
      <c r="C34" s="93" t="s">
        <v>99</v>
      </c>
      <c r="D34" s="93"/>
      <c r="E34" s="68">
        <v>4.045382</v>
      </c>
      <c r="F34" s="68">
        <v>4.9212264800629999</v>
      </c>
      <c r="G34" s="68">
        <v>-0.20155300000000001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0</v>
      </c>
      <c r="N34" s="68">
        <v>8.5470000000000008E-3</v>
      </c>
      <c r="O34" s="68">
        <v>7.8549999999999991E-3</v>
      </c>
      <c r="P34" s="68">
        <v>0.78052329155555566</v>
      </c>
      <c r="Q34" s="68">
        <v>1.6514230182747593E-2</v>
      </c>
      <c r="R34" s="68">
        <v>0.39505800000000002</v>
      </c>
      <c r="S34" s="68">
        <v>4.1969741838969128E-2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/>
      <c r="Z34" s="68">
        <v>0</v>
      </c>
      <c r="AA34" s="41"/>
      <c r="AB34" s="95">
        <v>10.015522743640272</v>
      </c>
      <c r="AC34" s="195">
        <f t="shared" si="4"/>
        <v>10.015522743640272</v>
      </c>
      <c r="AD34" s="41"/>
      <c r="AE34" s="2"/>
      <c r="AF34" s="68">
        <v>4.076344836060799</v>
      </c>
      <c r="AG34" s="41"/>
      <c r="AH34" s="68">
        <v>4.2530968553899999</v>
      </c>
      <c r="AI34" s="68">
        <v>2.1085509578000754E-2</v>
      </c>
      <c r="AJ34" s="68">
        <v>-0.20155300000000001</v>
      </c>
      <c r="AK34" s="68"/>
      <c r="AL34" s="68">
        <v>0</v>
      </c>
      <c r="AM34" s="68">
        <v>0</v>
      </c>
      <c r="AN34" s="68">
        <v>0</v>
      </c>
      <c r="AO34" s="68">
        <v>0</v>
      </c>
      <c r="AP34" s="68">
        <v>0</v>
      </c>
      <c r="AQ34" s="68">
        <v>8.5470000000000008E-3</v>
      </c>
      <c r="AR34" s="68">
        <v>7.8549999999999991E-3</v>
      </c>
      <c r="AS34" s="68">
        <v>4.4689753893770619E-2</v>
      </c>
      <c r="AT34" s="68">
        <v>1.0936571582222223</v>
      </c>
      <c r="AU34" s="68">
        <v>6.692784874364319E-3</v>
      </c>
      <c r="AV34" s="68">
        <v>0.34765099999999999</v>
      </c>
      <c r="AW34" s="68">
        <v>6.5650855002216554E-2</v>
      </c>
      <c r="AX34" s="68">
        <v>0</v>
      </c>
      <c r="AY34" s="68">
        <v>0</v>
      </c>
      <c r="AZ34" s="68">
        <v>0</v>
      </c>
      <c r="BA34" s="68">
        <v>0</v>
      </c>
      <c r="BB34" s="68">
        <v>0</v>
      </c>
      <c r="BC34" s="68">
        <v>0</v>
      </c>
      <c r="BD34" s="68">
        <v>0</v>
      </c>
      <c r="BE34" s="36">
        <v>9.7237177530213721</v>
      </c>
      <c r="BF34" s="2"/>
      <c r="BG34" s="195">
        <f t="shared" si="2"/>
        <v>9.7237177530213721</v>
      </c>
      <c r="BH34" s="2"/>
    </row>
    <row r="35" spans="1:60" x14ac:dyDescent="0.25">
      <c r="A35">
        <f t="shared" si="3"/>
        <v>1</v>
      </c>
      <c r="B35" s="93" t="s">
        <v>100</v>
      </c>
      <c r="C35" s="93" t="s">
        <v>101</v>
      </c>
      <c r="D35" s="93"/>
      <c r="E35" s="68">
        <v>38.715049</v>
      </c>
      <c r="F35" s="68">
        <v>97.944729620441009</v>
      </c>
      <c r="G35" s="68">
        <v>-3.9483999999999998E-2</v>
      </c>
      <c r="H35" s="68">
        <v>0</v>
      </c>
      <c r="I35" s="68">
        <v>6.1300000000000005E-4</v>
      </c>
      <c r="J35" s="68">
        <v>0</v>
      </c>
      <c r="K35" s="68">
        <v>3.1502000000000002E-2</v>
      </c>
      <c r="L35" s="68">
        <v>0.78146099999999996</v>
      </c>
      <c r="M35" s="68">
        <v>0</v>
      </c>
      <c r="N35" s="68">
        <v>8.5470000000000008E-3</v>
      </c>
      <c r="O35" s="68">
        <v>7.8549999999999991E-3</v>
      </c>
      <c r="P35" s="68">
        <v>0.38180422222222227</v>
      </c>
      <c r="Q35" s="68">
        <v>0.32999881937080161</v>
      </c>
      <c r="R35" s="68">
        <v>1.268467</v>
      </c>
      <c r="S35" s="68">
        <v>0.11857369925457256</v>
      </c>
      <c r="T35" s="68">
        <v>0</v>
      </c>
      <c r="U35" s="68">
        <v>0</v>
      </c>
      <c r="V35" s="68">
        <v>0</v>
      </c>
      <c r="W35" s="68">
        <v>0.133882</v>
      </c>
      <c r="X35" s="68">
        <v>12.775814291864657</v>
      </c>
      <c r="Y35" s="68"/>
      <c r="Z35" s="68">
        <v>2.7359740000000001</v>
      </c>
      <c r="AA35" s="41"/>
      <c r="AB35" s="95">
        <v>155.19478665315327</v>
      </c>
      <c r="AC35" s="195">
        <f t="shared" si="4"/>
        <v>139.68299836128861</v>
      </c>
      <c r="AD35" s="41"/>
      <c r="AE35" s="2"/>
      <c r="AF35" s="68">
        <v>38.629479756155717</v>
      </c>
      <c r="AG35" s="41"/>
      <c r="AH35" s="68">
        <v>88.033060308544989</v>
      </c>
      <c r="AI35" s="68">
        <v>0.42134529976698754</v>
      </c>
      <c r="AJ35" s="68">
        <v>-3.9483999999999998E-2</v>
      </c>
      <c r="AK35" s="68"/>
      <c r="AL35" s="68">
        <v>6.1300000000000005E-4</v>
      </c>
      <c r="AM35" s="68">
        <v>0</v>
      </c>
      <c r="AN35" s="68">
        <v>3.1502000000000002E-2</v>
      </c>
      <c r="AO35" s="68">
        <v>0.770092</v>
      </c>
      <c r="AP35" s="68">
        <v>0</v>
      </c>
      <c r="AQ35" s="68">
        <v>8.5470000000000008E-3</v>
      </c>
      <c r="AR35" s="68">
        <v>7.8549999999999991E-3</v>
      </c>
      <c r="AS35" s="68">
        <v>0.49305077973183209</v>
      </c>
      <c r="AT35" s="68">
        <v>0.8970599555555554</v>
      </c>
      <c r="AU35" s="68">
        <v>0.13320317761904726</v>
      </c>
      <c r="AV35" s="68">
        <v>1.1162510000000001</v>
      </c>
      <c r="AW35" s="68">
        <v>0.11826964400450241</v>
      </c>
      <c r="AX35" s="68">
        <v>0</v>
      </c>
      <c r="AY35" s="68">
        <v>0</v>
      </c>
      <c r="AZ35" s="68">
        <v>0</v>
      </c>
      <c r="BA35" s="68">
        <v>0.13806099999999999</v>
      </c>
      <c r="BB35" s="68">
        <v>13.133537092036867</v>
      </c>
      <c r="BC35" s="68">
        <v>3.5035759999999998</v>
      </c>
      <c r="BD35" s="68">
        <v>0</v>
      </c>
      <c r="BE35" s="36">
        <v>147.39601901341553</v>
      </c>
      <c r="BF35" s="2"/>
      <c r="BG35" s="195">
        <f t="shared" si="2"/>
        <v>130.75890592137864</v>
      </c>
      <c r="BH35" s="2"/>
    </row>
    <row r="36" spans="1:60" x14ac:dyDescent="0.25">
      <c r="A36">
        <f t="shared" si="3"/>
        <v>1</v>
      </c>
      <c r="B36" s="93" t="s">
        <v>102</v>
      </c>
      <c r="C36" s="93" t="s">
        <v>103</v>
      </c>
      <c r="D36" s="93"/>
      <c r="E36" s="68">
        <v>44.984000000000002</v>
      </c>
      <c r="F36" s="68">
        <v>106.23005996246999</v>
      </c>
      <c r="G36" s="68">
        <v>0</v>
      </c>
      <c r="H36" s="68">
        <v>0</v>
      </c>
      <c r="I36" s="68">
        <v>0</v>
      </c>
      <c r="J36" s="68">
        <v>0</v>
      </c>
      <c r="K36" s="68">
        <v>2.3346999999999993E-2</v>
      </c>
      <c r="L36" s="68">
        <v>1.1408149999999999</v>
      </c>
      <c r="M36" s="68">
        <v>0</v>
      </c>
      <c r="N36" s="68">
        <v>8.5470000000000008E-3</v>
      </c>
      <c r="O36" s="68">
        <v>7.8549999999999991E-3</v>
      </c>
      <c r="P36" s="68">
        <v>1.3955202555555557</v>
      </c>
      <c r="Q36" s="68">
        <v>0.35769602269102169</v>
      </c>
      <c r="R36" s="68">
        <v>1.818819</v>
      </c>
      <c r="S36" s="68">
        <v>0.15962644993546887</v>
      </c>
      <c r="T36" s="68">
        <v>0</v>
      </c>
      <c r="U36" s="68">
        <v>0</v>
      </c>
      <c r="V36" s="68">
        <v>0</v>
      </c>
      <c r="W36" s="68">
        <v>0.158272</v>
      </c>
      <c r="X36" s="68">
        <v>17.456911698147533</v>
      </c>
      <c r="Y36" s="68"/>
      <c r="Z36" s="68">
        <v>3.2344379999999999</v>
      </c>
      <c r="AA36" s="41"/>
      <c r="AB36" s="95">
        <v>176.97590738879961</v>
      </c>
      <c r="AC36" s="195">
        <f t="shared" si="4"/>
        <v>156.28455769065206</v>
      </c>
      <c r="AD36" s="41"/>
      <c r="AE36" s="2"/>
      <c r="AF36" s="68">
        <v>45.054496032146012</v>
      </c>
      <c r="AG36" s="41"/>
      <c r="AH36" s="68">
        <v>95.560950992317004</v>
      </c>
      <c r="AI36" s="68">
        <v>0.45670932457800212</v>
      </c>
      <c r="AJ36" s="68">
        <v>0</v>
      </c>
      <c r="AK36" s="68"/>
      <c r="AL36" s="68">
        <v>0</v>
      </c>
      <c r="AM36" s="68">
        <v>0</v>
      </c>
      <c r="AN36" s="68">
        <v>2.3346999999999993E-2</v>
      </c>
      <c r="AO36" s="68">
        <v>1.12422</v>
      </c>
      <c r="AP36" s="68">
        <v>0</v>
      </c>
      <c r="AQ36" s="68">
        <v>8.5470000000000008E-3</v>
      </c>
      <c r="AR36" s="68">
        <v>7.8549999999999991E-3</v>
      </c>
      <c r="AS36" s="68">
        <v>0.59846117920692987</v>
      </c>
      <c r="AT36" s="68">
        <v>1.4207202555555556</v>
      </c>
      <c r="AU36" s="68">
        <v>0.14447108691297869</v>
      </c>
      <c r="AV36" s="68">
        <v>1.703918</v>
      </c>
      <c r="AW36" s="68">
        <v>0.14562645662177937</v>
      </c>
      <c r="AX36" s="68">
        <v>0</v>
      </c>
      <c r="AY36" s="68">
        <v>0</v>
      </c>
      <c r="AZ36" s="68">
        <v>0</v>
      </c>
      <c r="BA36" s="68">
        <v>0.163212</v>
      </c>
      <c r="BB36" s="68">
        <v>17.945705225695662</v>
      </c>
      <c r="BC36" s="68">
        <v>4.1418879999999998</v>
      </c>
      <c r="BD36" s="68">
        <v>0</v>
      </c>
      <c r="BE36" s="36">
        <v>168.50012755303391</v>
      </c>
      <c r="BF36" s="2"/>
      <c r="BG36" s="195">
        <f t="shared" si="2"/>
        <v>146.41253432733825</v>
      </c>
      <c r="BH36" s="2"/>
    </row>
    <row r="37" spans="1:60" x14ac:dyDescent="0.25">
      <c r="A37">
        <f t="shared" si="3"/>
        <v>0</v>
      </c>
      <c r="B37" s="93" t="s">
        <v>104</v>
      </c>
      <c r="C37" s="93" t="s">
        <v>105</v>
      </c>
      <c r="D37" s="93"/>
      <c r="E37" s="68">
        <v>3.0648770000000001</v>
      </c>
      <c r="F37" s="68">
        <v>6.4352488845180007</v>
      </c>
      <c r="G37" s="68">
        <v>-0.423703</v>
      </c>
      <c r="H37" s="68">
        <v>1.0637338517548791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8.5470000000000008E-3</v>
      </c>
      <c r="O37" s="68">
        <v>7.8549999999999991E-3</v>
      </c>
      <c r="P37" s="68">
        <v>0.48029741866666664</v>
      </c>
      <c r="Q37" s="68">
        <v>2.1669158685414632E-2</v>
      </c>
      <c r="R37" s="68">
        <v>0.55081599999999997</v>
      </c>
      <c r="S37" s="68">
        <v>6.0211512359306246E-2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/>
      <c r="Z37" s="68">
        <v>0</v>
      </c>
      <c r="AA37" s="41"/>
      <c r="AB37" s="95">
        <v>11.269552825984265</v>
      </c>
      <c r="AC37" s="195">
        <f t="shared" si="4"/>
        <v>11.269552825984265</v>
      </c>
      <c r="AD37" s="41"/>
      <c r="AE37" s="2"/>
      <c r="AF37" s="68">
        <v>3.0737982006892715</v>
      </c>
      <c r="AG37" s="41"/>
      <c r="AH37" s="68">
        <v>5.548177941664</v>
      </c>
      <c r="AI37" s="68">
        <v>2.766736614200007E-2</v>
      </c>
      <c r="AJ37" s="68">
        <v>-0.423703</v>
      </c>
      <c r="AK37" s="68"/>
      <c r="AL37" s="68">
        <v>0</v>
      </c>
      <c r="AM37" s="68">
        <v>0</v>
      </c>
      <c r="AN37" s="68">
        <v>0</v>
      </c>
      <c r="AO37" s="68">
        <v>0</v>
      </c>
      <c r="AP37" s="68">
        <v>0</v>
      </c>
      <c r="AQ37" s="68">
        <v>8.5470000000000008E-3</v>
      </c>
      <c r="AR37" s="68">
        <v>7.8549999999999991E-3</v>
      </c>
      <c r="AS37" s="68">
        <v>3.6156487309740658E-2</v>
      </c>
      <c r="AT37" s="68">
        <v>0.77235544533333333</v>
      </c>
      <c r="AU37" s="68">
        <v>8.7518297667374522E-3</v>
      </c>
      <c r="AV37" s="68">
        <v>0.48471799999999998</v>
      </c>
      <c r="AW37" s="68">
        <v>7.8080466847447849E-2</v>
      </c>
      <c r="AX37" s="68">
        <v>0</v>
      </c>
      <c r="AY37" s="68">
        <v>0</v>
      </c>
      <c r="AZ37" s="68">
        <v>0</v>
      </c>
      <c r="BA37" s="68">
        <v>0</v>
      </c>
      <c r="BB37" s="68">
        <v>0</v>
      </c>
      <c r="BC37" s="68">
        <v>0</v>
      </c>
      <c r="BD37" s="68">
        <v>1.0637338517548791</v>
      </c>
      <c r="BE37" s="36">
        <v>10.68613858950741</v>
      </c>
      <c r="BF37" s="2"/>
      <c r="BG37" s="195">
        <f t="shared" si="2"/>
        <v>10.68613858950741</v>
      </c>
      <c r="BH37" s="2"/>
    </row>
    <row r="38" spans="1:60" x14ac:dyDescent="0.25">
      <c r="A38">
        <f t="shared" si="3"/>
        <v>1</v>
      </c>
      <c r="B38" s="93" t="s">
        <v>106</v>
      </c>
      <c r="C38" s="93" t="s">
        <v>107</v>
      </c>
      <c r="D38" s="93"/>
      <c r="E38" s="68">
        <v>86.472999999999999</v>
      </c>
      <c r="F38" s="68">
        <v>149.04223166809999</v>
      </c>
      <c r="G38" s="68">
        <v>-6.6488000000000005E-2</v>
      </c>
      <c r="H38" s="68">
        <v>0</v>
      </c>
      <c r="I38" s="68">
        <v>0</v>
      </c>
      <c r="J38" s="68">
        <v>0</v>
      </c>
      <c r="K38" s="68">
        <v>3.4676999999999999E-2</v>
      </c>
      <c r="L38" s="68">
        <v>1.231954</v>
      </c>
      <c r="M38" s="68">
        <v>0</v>
      </c>
      <c r="N38" s="68">
        <v>8.5470000000000008E-3</v>
      </c>
      <c r="O38" s="68">
        <v>7.8549999999999991E-3</v>
      </c>
      <c r="P38" s="68">
        <v>2.4047790911111111</v>
      </c>
      <c r="Q38" s="68">
        <v>0.5046914209903467</v>
      </c>
      <c r="R38" s="68">
        <v>2.4882059999999999</v>
      </c>
      <c r="S38" s="68">
        <v>0.2003582305084351</v>
      </c>
      <c r="T38" s="68">
        <v>0.08</v>
      </c>
      <c r="U38" s="68">
        <v>0</v>
      </c>
      <c r="V38" s="68">
        <v>0</v>
      </c>
      <c r="W38" s="68">
        <v>0.24346400000000001</v>
      </c>
      <c r="X38" s="68">
        <v>18.115047195231963</v>
      </c>
      <c r="Y38" s="68"/>
      <c r="Z38" s="68">
        <v>4.9754079999999998</v>
      </c>
      <c r="AA38" s="41"/>
      <c r="AB38" s="95">
        <v>265.74373060594189</v>
      </c>
      <c r="AC38" s="195">
        <f t="shared" si="4"/>
        <v>242.65327541070991</v>
      </c>
      <c r="AD38" s="41"/>
      <c r="AE38" s="2"/>
      <c r="AF38" s="68">
        <v>86.972574976020923</v>
      </c>
      <c r="AG38" s="41"/>
      <c r="AH38" s="68">
        <v>134.12158392612699</v>
      </c>
      <c r="AI38" s="68">
        <v>0.64439429956999417</v>
      </c>
      <c r="AJ38" s="68">
        <v>-6.6488000000000005E-2</v>
      </c>
      <c r="AK38" s="68"/>
      <c r="AL38" s="68">
        <v>0</v>
      </c>
      <c r="AM38" s="68">
        <v>0</v>
      </c>
      <c r="AN38" s="68">
        <v>3.4676999999999999E-2</v>
      </c>
      <c r="AO38" s="68">
        <v>1.214032</v>
      </c>
      <c r="AP38" s="68">
        <v>0</v>
      </c>
      <c r="AQ38" s="68">
        <v>8.5470000000000008E-3</v>
      </c>
      <c r="AR38" s="68">
        <v>7.8549999999999991E-3</v>
      </c>
      <c r="AS38" s="68">
        <v>1.0595232810055861</v>
      </c>
      <c r="AT38" s="68">
        <v>3.3707452244444442</v>
      </c>
      <c r="AU38" s="68">
        <v>0.20269491716971189</v>
      </c>
      <c r="AV38" s="68">
        <v>2.269425</v>
      </c>
      <c r="AW38" s="68">
        <v>0.17208445521267829</v>
      </c>
      <c r="AX38" s="68">
        <v>0.08</v>
      </c>
      <c r="AY38" s="68">
        <v>0</v>
      </c>
      <c r="AZ38" s="68">
        <v>0</v>
      </c>
      <c r="BA38" s="68">
        <v>0.25106400000000001</v>
      </c>
      <c r="BB38" s="68">
        <v>18.905952617038704</v>
      </c>
      <c r="BC38" s="68">
        <v>6.3713030000000002</v>
      </c>
      <c r="BD38" s="68">
        <v>0</v>
      </c>
      <c r="BE38" s="36">
        <v>255.6199686965891</v>
      </c>
      <c r="BF38" s="2"/>
      <c r="BG38" s="195">
        <f t="shared" si="2"/>
        <v>230.34271307955038</v>
      </c>
      <c r="BH38" s="2"/>
    </row>
    <row r="39" spans="1:60" x14ac:dyDescent="0.25">
      <c r="A39">
        <f t="shared" si="3"/>
        <v>0</v>
      </c>
      <c r="B39" s="93" t="s">
        <v>108</v>
      </c>
      <c r="C39" s="93" t="s">
        <v>109</v>
      </c>
      <c r="D39" s="93"/>
      <c r="E39" s="68">
        <v>2.9153976899999998</v>
      </c>
      <c r="F39" s="68">
        <v>5.9543980711270006</v>
      </c>
      <c r="G39" s="68">
        <v>-4.3740000000000001E-2</v>
      </c>
      <c r="H39" s="68">
        <v>0</v>
      </c>
      <c r="I39" s="68">
        <v>0</v>
      </c>
      <c r="J39" s="68">
        <v>0</v>
      </c>
      <c r="K39" s="68">
        <v>0</v>
      </c>
      <c r="L39" s="68">
        <v>0</v>
      </c>
      <c r="M39" s="68">
        <v>0</v>
      </c>
      <c r="N39" s="68">
        <v>8.5470000000000008E-3</v>
      </c>
      <c r="O39" s="68">
        <v>7.8549999999999991E-3</v>
      </c>
      <c r="P39" s="68">
        <v>0.631750704</v>
      </c>
      <c r="Q39" s="68">
        <v>2.0014717975313154E-2</v>
      </c>
      <c r="R39" s="68">
        <v>0.49333300000000002</v>
      </c>
      <c r="S39" s="68">
        <v>4.8114142690941927E-2</v>
      </c>
      <c r="T39" s="68">
        <v>0</v>
      </c>
      <c r="U39" s="68">
        <v>0</v>
      </c>
      <c r="V39" s="68">
        <v>0</v>
      </c>
      <c r="W39" s="68">
        <v>0</v>
      </c>
      <c r="X39" s="68">
        <v>0</v>
      </c>
      <c r="Y39" s="68"/>
      <c r="Z39" s="68">
        <v>0</v>
      </c>
      <c r="AA39" s="41"/>
      <c r="AB39" s="95">
        <v>10.035670325793255</v>
      </c>
      <c r="AC39" s="195">
        <f t="shared" si="4"/>
        <v>10.035670325793255</v>
      </c>
      <c r="AD39" s="41"/>
      <c r="AE39" s="2"/>
      <c r="AF39" s="68">
        <v>2.9388659616662549</v>
      </c>
      <c r="AG39" s="41"/>
      <c r="AH39" s="68">
        <v>5.1389254092770003</v>
      </c>
      <c r="AI39" s="68">
        <v>2.5554962168999946E-2</v>
      </c>
      <c r="AJ39" s="68">
        <v>-4.3740000000000001E-2</v>
      </c>
      <c r="AK39" s="68"/>
      <c r="AL39" s="68">
        <v>0</v>
      </c>
      <c r="AM39" s="68">
        <v>0</v>
      </c>
      <c r="AN39" s="68">
        <v>0</v>
      </c>
      <c r="AO39" s="68">
        <v>0</v>
      </c>
      <c r="AP39" s="68">
        <v>0</v>
      </c>
      <c r="AQ39" s="68">
        <v>8.5470000000000008E-3</v>
      </c>
      <c r="AR39" s="68">
        <v>7.8549999999999991E-3</v>
      </c>
      <c r="AS39" s="68">
        <v>3.3686407004015935E-2</v>
      </c>
      <c r="AT39" s="68">
        <v>0.85422195733333328</v>
      </c>
      <c r="AU39" s="68">
        <v>8.0978807839530084E-3</v>
      </c>
      <c r="AV39" s="68">
        <v>0.46460499999999999</v>
      </c>
      <c r="AW39" s="68">
        <v>6.9846878720271469E-2</v>
      </c>
      <c r="AX39" s="68">
        <v>0</v>
      </c>
      <c r="AY39" s="68">
        <v>0</v>
      </c>
      <c r="AZ39" s="68">
        <v>0</v>
      </c>
      <c r="BA39" s="68">
        <v>0</v>
      </c>
      <c r="BB39" s="68">
        <v>0</v>
      </c>
      <c r="BC39" s="68">
        <v>0</v>
      </c>
      <c r="BD39" s="68">
        <v>0</v>
      </c>
      <c r="BE39" s="36">
        <v>9.5064664569538309</v>
      </c>
      <c r="BF39" s="2"/>
      <c r="BG39" s="195">
        <f t="shared" si="2"/>
        <v>9.5064664569538309</v>
      </c>
      <c r="BH39" s="2"/>
    </row>
    <row r="40" spans="1:60" x14ac:dyDescent="0.25">
      <c r="A40">
        <f t="shared" si="3"/>
        <v>0</v>
      </c>
      <c r="B40" s="93" t="s">
        <v>110</v>
      </c>
      <c r="C40" s="93" t="s">
        <v>111</v>
      </c>
      <c r="D40" s="93"/>
      <c r="E40" s="68">
        <v>71.195316000000005</v>
      </c>
      <c r="F40" s="68">
        <v>69.915047569571996</v>
      </c>
      <c r="G40" s="68">
        <v>0</v>
      </c>
      <c r="H40" s="68">
        <v>0</v>
      </c>
      <c r="I40" s="68">
        <v>0</v>
      </c>
      <c r="J40" s="68">
        <v>0</v>
      </c>
      <c r="K40" s="68">
        <v>2.2479000000000013E-2</v>
      </c>
      <c r="L40" s="68">
        <v>0.60063299999999997</v>
      </c>
      <c r="M40" s="68">
        <v>0</v>
      </c>
      <c r="N40" s="68">
        <v>8.5470000000000008E-3</v>
      </c>
      <c r="O40" s="68">
        <v>7.8549999999999991E-3</v>
      </c>
      <c r="P40" s="68">
        <v>2.6471543811111116</v>
      </c>
      <c r="Q40" s="68">
        <v>0.23404013438225124</v>
      </c>
      <c r="R40" s="68">
        <v>1.6747479999999999</v>
      </c>
      <c r="S40" s="68">
        <v>0.123801008096045</v>
      </c>
      <c r="T40" s="68">
        <v>0</v>
      </c>
      <c r="U40" s="68">
        <v>0</v>
      </c>
      <c r="V40" s="68">
        <v>0</v>
      </c>
      <c r="W40" s="68">
        <v>0.154809</v>
      </c>
      <c r="X40" s="68">
        <v>7.5420231049773125</v>
      </c>
      <c r="Y40" s="68"/>
      <c r="Z40" s="68">
        <v>3.1636760000000002</v>
      </c>
      <c r="AA40" s="41"/>
      <c r="AB40" s="95">
        <v>157.29012919813871</v>
      </c>
      <c r="AC40" s="195">
        <f t="shared" si="4"/>
        <v>146.58443009316139</v>
      </c>
      <c r="AD40" s="41"/>
      <c r="AE40" s="2"/>
      <c r="AF40" s="68">
        <v>71.2454653174388</v>
      </c>
      <c r="AG40" s="41"/>
      <c r="AH40" s="68">
        <v>62.599663399768005</v>
      </c>
      <c r="AI40" s="68">
        <v>0.29882443448399754</v>
      </c>
      <c r="AJ40" s="68">
        <v>0</v>
      </c>
      <c r="AK40" s="68"/>
      <c r="AL40" s="68">
        <v>0</v>
      </c>
      <c r="AM40" s="68">
        <v>0</v>
      </c>
      <c r="AN40" s="68">
        <v>2.2479000000000013E-2</v>
      </c>
      <c r="AO40" s="68">
        <v>0.59189499999999995</v>
      </c>
      <c r="AP40" s="68">
        <v>0</v>
      </c>
      <c r="AQ40" s="68">
        <v>8.5470000000000008E-3</v>
      </c>
      <c r="AR40" s="68">
        <v>7.8549999999999991E-3</v>
      </c>
      <c r="AS40" s="68">
        <v>0.79499878714070937</v>
      </c>
      <c r="AT40" s="68">
        <v>3.562366647777778</v>
      </c>
      <c r="AU40" s="68">
        <v>9.5083283559447798E-2</v>
      </c>
      <c r="AV40" s="68">
        <v>1.5090049999999999</v>
      </c>
      <c r="AW40" s="68">
        <v>0.12088989376553937</v>
      </c>
      <c r="AX40" s="68">
        <v>0</v>
      </c>
      <c r="AY40" s="68">
        <v>0</v>
      </c>
      <c r="AZ40" s="68">
        <v>0</v>
      </c>
      <c r="BA40" s="68">
        <v>0.15964100000000001</v>
      </c>
      <c r="BB40" s="68">
        <v>8.2962254154750443</v>
      </c>
      <c r="BC40" s="68">
        <v>4.0512730000000001</v>
      </c>
      <c r="BD40" s="68">
        <v>0</v>
      </c>
      <c r="BE40" s="36">
        <v>153.36421217940935</v>
      </c>
      <c r="BF40" s="2"/>
      <c r="BG40" s="195">
        <f t="shared" si="2"/>
        <v>141.01671376393429</v>
      </c>
      <c r="BH40" s="2"/>
    </row>
    <row r="41" spans="1:60" x14ac:dyDescent="0.25">
      <c r="A41">
        <f t="shared" si="3"/>
        <v>0</v>
      </c>
      <c r="B41" s="93" t="s">
        <v>112</v>
      </c>
      <c r="C41" s="93" t="s">
        <v>113</v>
      </c>
      <c r="D41" s="93"/>
      <c r="E41" s="68">
        <v>44.98322435</v>
      </c>
      <c r="F41" s="68">
        <v>37.304176543970001</v>
      </c>
      <c r="G41" s="68">
        <v>-0.24480399999999999</v>
      </c>
      <c r="H41" s="68">
        <v>0</v>
      </c>
      <c r="I41" s="68">
        <v>0</v>
      </c>
      <c r="J41" s="68">
        <v>0</v>
      </c>
      <c r="K41" s="68">
        <v>3.3471000000000001E-2</v>
      </c>
      <c r="L41" s="68">
        <v>0.21109600000000001</v>
      </c>
      <c r="M41" s="68">
        <v>0</v>
      </c>
      <c r="N41" s="68">
        <v>8.5470000000000008E-3</v>
      </c>
      <c r="O41" s="68">
        <v>7.8549999999999991E-3</v>
      </c>
      <c r="P41" s="68">
        <v>1.9591238777777777</v>
      </c>
      <c r="Q41" s="68">
        <v>0.12463502427831175</v>
      </c>
      <c r="R41" s="68">
        <v>0.65139800000000003</v>
      </c>
      <c r="S41" s="68">
        <v>5.2963087575421522E-2</v>
      </c>
      <c r="T41" s="68">
        <v>0</v>
      </c>
      <c r="U41" s="68">
        <v>0</v>
      </c>
      <c r="V41" s="68">
        <v>0</v>
      </c>
      <c r="W41" s="68">
        <v>6.3372999999999999E-2</v>
      </c>
      <c r="X41" s="68">
        <v>2.7715970734344744</v>
      </c>
      <c r="Y41" s="68"/>
      <c r="Z41" s="68">
        <v>1.2950710000000001</v>
      </c>
      <c r="AA41" s="41"/>
      <c r="AB41" s="95">
        <v>89.221726957035997</v>
      </c>
      <c r="AC41" s="195">
        <f t="shared" si="4"/>
        <v>85.155058883601512</v>
      </c>
      <c r="AD41" s="41"/>
      <c r="AE41" s="2"/>
      <c r="AF41" s="68">
        <v>45.531204904821621</v>
      </c>
      <c r="AG41" s="41"/>
      <c r="AH41" s="68">
        <v>34.287329134480999</v>
      </c>
      <c r="AI41" s="68">
        <v>0.1591350592290014</v>
      </c>
      <c r="AJ41" s="68">
        <v>-0.24480399999999999</v>
      </c>
      <c r="AK41" s="68"/>
      <c r="AL41" s="68">
        <v>0</v>
      </c>
      <c r="AM41" s="68">
        <v>0</v>
      </c>
      <c r="AN41" s="68">
        <v>3.3471000000000001E-2</v>
      </c>
      <c r="AO41" s="68">
        <v>0.20802499999999999</v>
      </c>
      <c r="AP41" s="68">
        <v>0</v>
      </c>
      <c r="AQ41" s="68">
        <v>8.5470000000000008E-3</v>
      </c>
      <c r="AR41" s="68">
        <v>7.8549999999999991E-3</v>
      </c>
      <c r="AS41" s="68">
        <v>0.5038246142849544</v>
      </c>
      <c r="AT41" s="68">
        <v>2.6076289444444445</v>
      </c>
      <c r="AU41" s="68">
        <v>5.0733049888186103E-2</v>
      </c>
      <c r="AV41" s="68">
        <v>0.58886400000000005</v>
      </c>
      <c r="AW41" s="68">
        <v>7.3640410716502416E-2</v>
      </c>
      <c r="AX41" s="68">
        <v>0</v>
      </c>
      <c r="AY41" s="68">
        <v>0</v>
      </c>
      <c r="AZ41" s="68">
        <v>0</v>
      </c>
      <c r="BA41" s="68">
        <v>6.5351000000000006E-2</v>
      </c>
      <c r="BB41" s="68">
        <v>3.0487567807779219</v>
      </c>
      <c r="BC41" s="68">
        <v>1.6584140000000001</v>
      </c>
      <c r="BD41" s="68">
        <v>0</v>
      </c>
      <c r="BE41" s="36">
        <v>88.587975898643634</v>
      </c>
      <c r="BF41" s="2"/>
      <c r="BG41" s="195">
        <f t="shared" si="2"/>
        <v>83.880805117865719</v>
      </c>
      <c r="BH41" s="2"/>
    </row>
    <row r="42" spans="1:60" x14ac:dyDescent="0.25">
      <c r="A42">
        <f t="shared" si="3"/>
        <v>1</v>
      </c>
      <c r="B42" s="93" t="s">
        <v>114</v>
      </c>
      <c r="C42" s="93" t="s">
        <v>115</v>
      </c>
      <c r="D42" s="93"/>
      <c r="E42" s="68">
        <v>138.15990099999999</v>
      </c>
      <c r="F42" s="68">
        <v>304.51542999042999</v>
      </c>
      <c r="G42" s="68">
        <v>-0.161329</v>
      </c>
      <c r="H42" s="68">
        <v>0</v>
      </c>
      <c r="I42" s="68">
        <v>0</v>
      </c>
      <c r="J42" s="68">
        <v>0</v>
      </c>
      <c r="K42" s="68">
        <v>7.7052999999999983E-2</v>
      </c>
      <c r="L42" s="68">
        <v>2.3704610000000002</v>
      </c>
      <c r="M42" s="68">
        <v>0</v>
      </c>
      <c r="N42" s="68">
        <v>8.5470000000000008E-3</v>
      </c>
      <c r="O42" s="68">
        <v>7.8549999999999991E-3</v>
      </c>
      <c r="P42" s="68">
        <v>5.6665425322222225</v>
      </c>
      <c r="Q42" s="68">
        <v>1.0311595804442759</v>
      </c>
      <c r="R42" s="68">
        <v>4.5948469999999997</v>
      </c>
      <c r="S42" s="68">
        <v>0.34237895083962816</v>
      </c>
      <c r="T42" s="68">
        <v>0</v>
      </c>
      <c r="U42" s="68">
        <v>0</v>
      </c>
      <c r="V42" s="68">
        <v>0</v>
      </c>
      <c r="W42" s="68">
        <v>0.40233600000000003</v>
      </c>
      <c r="X42" s="68">
        <v>31.544618523282306</v>
      </c>
      <c r="Y42" s="68"/>
      <c r="Z42" s="68">
        <v>8.2220949999999995</v>
      </c>
      <c r="AA42" s="41"/>
      <c r="AB42" s="95">
        <v>496.78189557721839</v>
      </c>
      <c r="AC42" s="195">
        <f t="shared" si="4"/>
        <v>457.01518205393609</v>
      </c>
      <c r="AD42" s="41"/>
      <c r="AE42" s="2"/>
      <c r="AF42" s="68">
        <v>139.29712863898874</v>
      </c>
      <c r="AG42" s="41"/>
      <c r="AH42" s="68">
        <v>273.39682403066303</v>
      </c>
      <c r="AI42" s="68">
        <v>1.3165933240569829</v>
      </c>
      <c r="AJ42" s="68">
        <v>-0.161329</v>
      </c>
      <c r="AK42" s="68"/>
      <c r="AL42" s="68">
        <v>0</v>
      </c>
      <c r="AM42" s="68">
        <v>0</v>
      </c>
      <c r="AN42" s="68">
        <v>7.7052999999999983E-2</v>
      </c>
      <c r="AO42" s="68">
        <v>2.3359770000000002</v>
      </c>
      <c r="AP42" s="68">
        <v>0</v>
      </c>
      <c r="AQ42" s="68">
        <v>8.5470000000000008E-3</v>
      </c>
      <c r="AR42" s="68">
        <v>7.8549999999999991E-3</v>
      </c>
      <c r="AS42" s="68">
        <v>1.6815356538976949</v>
      </c>
      <c r="AT42" s="68">
        <v>7.5296331988888889</v>
      </c>
      <c r="AU42" s="68">
        <v>0.41413584034531292</v>
      </c>
      <c r="AV42" s="68">
        <v>4.0434650000000003</v>
      </c>
      <c r="AW42" s="68">
        <v>0.26837372514331281</v>
      </c>
      <c r="AX42" s="68">
        <v>0</v>
      </c>
      <c r="AY42" s="68">
        <v>0</v>
      </c>
      <c r="AZ42" s="68">
        <v>0</v>
      </c>
      <c r="BA42" s="68">
        <v>0.41489399999999999</v>
      </c>
      <c r="BB42" s="68">
        <v>34.699080375610535</v>
      </c>
      <c r="BC42" s="68">
        <v>10.528876</v>
      </c>
      <c r="BD42" s="68">
        <v>0</v>
      </c>
      <c r="BE42" s="36">
        <v>475.85864278759459</v>
      </c>
      <c r="BF42" s="2"/>
      <c r="BG42" s="195">
        <f t="shared" si="2"/>
        <v>430.63068641198402</v>
      </c>
      <c r="BH42" s="2"/>
    </row>
    <row r="43" spans="1:60" x14ac:dyDescent="0.25">
      <c r="A43">
        <f t="shared" si="3"/>
        <v>0</v>
      </c>
      <c r="B43" s="93" t="s">
        <v>116</v>
      </c>
      <c r="C43" s="93" t="s">
        <v>117</v>
      </c>
      <c r="D43" s="93"/>
      <c r="E43" s="68">
        <v>7.8330279999999997</v>
      </c>
      <c r="F43" s="68">
        <v>7.7179337595900002</v>
      </c>
      <c r="G43" s="68">
        <v>-0.190524</v>
      </c>
      <c r="H43" s="68">
        <v>0</v>
      </c>
      <c r="I43" s="68">
        <v>0</v>
      </c>
      <c r="J43" s="68">
        <v>0</v>
      </c>
      <c r="K43" s="68">
        <v>0</v>
      </c>
      <c r="L43" s="68">
        <v>0</v>
      </c>
      <c r="M43" s="68">
        <v>0</v>
      </c>
      <c r="N43" s="68">
        <v>8.5470000000000008E-3</v>
      </c>
      <c r="O43" s="68">
        <v>7.8549999999999991E-3</v>
      </c>
      <c r="P43" s="68">
        <v>1.5875931182222223</v>
      </c>
      <c r="Q43" s="68">
        <v>2.5819634474746302E-2</v>
      </c>
      <c r="R43" s="68">
        <v>0.92735199999999995</v>
      </c>
      <c r="S43" s="68">
        <v>7.4093414304792327E-2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/>
      <c r="Z43" s="68">
        <v>0</v>
      </c>
      <c r="AA43" s="41"/>
      <c r="AB43" s="95">
        <v>17.991697926591758</v>
      </c>
      <c r="AC43" s="195">
        <f t="shared" si="4"/>
        <v>17.991697926591758</v>
      </c>
      <c r="AD43" s="41"/>
      <c r="AE43" s="2"/>
      <c r="AF43" s="68">
        <v>7.8814291965098509</v>
      </c>
      <c r="AG43" s="41"/>
      <c r="AH43" s="68">
        <v>6.6755163757969997</v>
      </c>
      <c r="AI43" s="68">
        <v>3.2966728937000034E-2</v>
      </c>
      <c r="AJ43" s="68">
        <v>-0.190524</v>
      </c>
      <c r="AK43" s="68"/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8.5470000000000008E-3</v>
      </c>
      <c r="AR43" s="68">
        <v>7.8549999999999991E-3</v>
      </c>
      <c r="AS43" s="68">
        <v>8.7918434841216669E-2</v>
      </c>
      <c r="AT43" s="68">
        <v>1.8544621315555556</v>
      </c>
      <c r="AU43" s="68">
        <v>1.0496259527334014E-2</v>
      </c>
      <c r="AV43" s="68">
        <v>0.81606999999999996</v>
      </c>
      <c r="AW43" s="68">
        <v>8.7075504410233026E-2</v>
      </c>
      <c r="AX43" s="68">
        <v>0</v>
      </c>
      <c r="AY43" s="68">
        <v>0</v>
      </c>
      <c r="AZ43" s="68">
        <v>0</v>
      </c>
      <c r="BA43" s="68">
        <v>0</v>
      </c>
      <c r="BB43" s="68">
        <v>0</v>
      </c>
      <c r="BC43" s="68">
        <v>0</v>
      </c>
      <c r="BD43" s="68">
        <v>0</v>
      </c>
      <c r="BE43" s="36">
        <v>17.271812631578189</v>
      </c>
      <c r="BF43" s="2"/>
      <c r="BG43" s="195">
        <f t="shared" si="2"/>
        <v>17.271812631578189</v>
      </c>
      <c r="BH43" s="2"/>
    </row>
    <row r="44" spans="1:60" x14ac:dyDescent="0.25">
      <c r="A44">
        <f t="shared" si="3"/>
        <v>0</v>
      </c>
      <c r="B44" s="93" t="s">
        <v>118</v>
      </c>
      <c r="C44" s="93" t="s">
        <v>119</v>
      </c>
      <c r="D44" s="93"/>
      <c r="E44" s="68">
        <v>2.6468279999999997</v>
      </c>
      <c r="F44" s="68">
        <v>8.707276034165</v>
      </c>
      <c r="G44" s="68">
        <v>-0.30671399999999999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8.5470000000000008E-3</v>
      </c>
      <c r="O44" s="68">
        <v>7.8549999999999991E-3</v>
      </c>
      <c r="P44" s="68">
        <v>1.1077041457777779</v>
      </c>
      <c r="Q44" s="68">
        <v>2.9318235064955678E-2</v>
      </c>
      <c r="R44" s="68">
        <v>0.833179</v>
      </c>
      <c r="S44" s="68">
        <v>7.0732607455101126E-2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/>
      <c r="Z44" s="68">
        <v>0</v>
      </c>
      <c r="AA44" s="41"/>
      <c r="AB44" s="95">
        <v>13.104726022462833</v>
      </c>
      <c r="AC44" s="195">
        <f t="shared" si="4"/>
        <v>13.104726022462833</v>
      </c>
      <c r="AD44" s="41"/>
      <c r="AE44" s="2"/>
      <c r="AF44" s="68">
        <v>2.6554383171049336</v>
      </c>
      <c r="AG44" s="41"/>
      <c r="AH44" s="68">
        <v>7.5158759567020006</v>
      </c>
      <c r="AI44" s="68">
        <v>3.7433771932000294E-2</v>
      </c>
      <c r="AJ44" s="68">
        <v>-0.30671399999999999</v>
      </c>
      <c r="AK44" s="68"/>
      <c r="AL44" s="68">
        <v>0</v>
      </c>
      <c r="AM44" s="68">
        <v>0</v>
      </c>
      <c r="AN44" s="68">
        <v>0</v>
      </c>
      <c r="AO44" s="68">
        <v>0</v>
      </c>
      <c r="AP44" s="68">
        <v>0</v>
      </c>
      <c r="AQ44" s="68">
        <v>8.5470000000000008E-3</v>
      </c>
      <c r="AR44" s="68">
        <v>7.8549999999999991E-3</v>
      </c>
      <c r="AS44" s="68">
        <v>3.0113993732508657E-2</v>
      </c>
      <c r="AT44" s="68">
        <v>1.6623250524444444</v>
      </c>
      <c r="AU44" s="68">
        <v>1.1841748306944089E-2</v>
      </c>
      <c r="AV44" s="68">
        <v>0.73720699999999995</v>
      </c>
      <c r="AW44" s="68">
        <v>8.4256868126165313E-2</v>
      </c>
      <c r="AX44" s="68">
        <v>0</v>
      </c>
      <c r="AY44" s="68">
        <v>0</v>
      </c>
      <c r="AZ44" s="68">
        <v>0</v>
      </c>
      <c r="BA44" s="68">
        <v>0</v>
      </c>
      <c r="BB44" s="68">
        <v>0</v>
      </c>
      <c r="BC44" s="68">
        <v>0</v>
      </c>
      <c r="BD44" s="68">
        <v>0</v>
      </c>
      <c r="BE44" s="36">
        <v>12.444180708348997</v>
      </c>
      <c r="BF44" s="2"/>
      <c r="BG44" s="195">
        <f t="shared" si="2"/>
        <v>12.444180708348997</v>
      </c>
      <c r="BH44" s="2"/>
    </row>
    <row r="45" spans="1:60" x14ac:dyDescent="0.25">
      <c r="A45">
        <f t="shared" si="3"/>
        <v>0</v>
      </c>
      <c r="B45" s="93" t="s">
        <v>120</v>
      </c>
      <c r="C45" s="93" t="s">
        <v>121</v>
      </c>
      <c r="D45" s="93"/>
      <c r="E45" s="68">
        <v>81.740638000000004</v>
      </c>
      <c r="F45" s="68">
        <v>194.167631538488</v>
      </c>
      <c r="G45" s="68">
        <v>0</v>
      </c>
      <c r="H45" s="68">
        <v>0</v>
      </c>
      <c r="I45" s="68">
        <v>0</v>
      </c>
      <c r="J45" s="68">
        <v>0</v>
      </c>
      <c r="K45" s="68">
        <v>8.2640999999999992E-2</v>
      </c>
      <c r="L45" s="68">
        <v>1.036284</v>
      </c>
      <c r="M45" s="68">
        <v>0</v>
      </c>
      <c r="N45" s="68">
        <v>8.5470000000000008E-3</v>
      </c>
      <c r="O45" s="68">
        <v>7.8549999999999991E-3</v>
      </c>
      <c r="P45" s="68">
        <v>5.2888815633333346</v>
      </c>
      <c r="Q45" s="68">
        <v>0.65398951786060588</v>
      </c>
      <c r="R45" s="68">
        <v>3.3548930000000001</v>
      </c>
      <c r="S45" s="68">
        <v>0.24320868046717212</v>
      </c>
      <c r="T45" s="68">
        <v>0.1</v>
      </c>
      <c r="U45" s="68">
        <v>0</v>
      </c>
      <c r="V45" s="68">
        <v>0</v>
      </c>
      <c r="W45" s="68">
        <v>0.23522100000000001</v>
      </c>
      <c r="X45" s="68">
        <v>18.334830881241878</v>
      </c>
      <c r="Y45" s="68"/>
      <c r="Z45" s="68">
        <v>4.8069519999999999</v>
      </c>
      <c r="AA45" s="41"/>
      <c r="AB45" s="95">
        <v>310.06157318139117</v>
      </c>
      <c r="AC45" s="195">
        <f t="shared" si="4"/>
        <v>286.91979030014926</v>
      </c>
      <c r="AD45" s="41"/>
      <c r="AE45" s="2"/>
      <c r="AF45" s="68">
        <v>82.276071290722825</v>
      </c>
      <c r="AG45" s="41"/>
      <c r="AH45" s="68">
        <v>174.02694782820998</v>
      </c>
      <c r="AI45" s="68">
        <v>0.83501937968498463</v>
      </c>
      <c r="AJ45" s="68">
        <v>0</v>
      </c>
      <c r="AK45" s="68"/>
      <c r="AL45" s="68">
        <v>0</v>
      </c>
      <c r="AM45" s="68">
        <v>0</v>
      </c>
      <c r="AN45" s="68">
        <v>8.2640999999999992E-2</v>
      </c>
      <c r="AO45" s="68">
        <v>1.021209</v>
      </c>
      <c r="AP45" s="68">
        <v>0</v>
      </c>
      <c r="AQ45" s="68">
        <v>8.5470000000000008E-3</v>
      </c>
      <c r="AR45" s="68">
        <v>7.8549999999999991E-3</v>
      </c>
      <c r="AS45" s="68">
        <v>1.0424282138400598</v>
      </c>
      <c r="AT45" s="68">
        <v>6.1981116966666674</v>
      </c>
      <c r="AU45" s="68">
        <v>0.26406469865115839</v>
      </c>
      <c r="AV45" s="68">
        <v>3.3548930000000001</v>
      </c>
      <c r="AW45" s="68">
        <v>0.20456293457637181</v>
      </c>
      <c r="AX45" s="68">
        <v>0.1</v>
      </c>
      <c r="AY45" s="68">
        <v>0</v>
      </c>
      <c r="AZ45" s="68">
        <v>0</v>
      </c>
      <c r="BA45" s="68">
        <v>0.242563</v>
      </c>
      <c r="BB45" s="68">
        <v>18.848206145916652</v>
      </c>
      <c r="BC45" s="68">
        <v>6.1555850000000003</v>
      </c>
      <c r="BD45" s="68">
        <v>0</v>
      </c>
      <c r="BE45" s="36">
        <v>294.6687051882688</v>
      </c>
      <c r="BF45" s="2"/>
      <c r="BG45" s="195">
        <f t="shared" si="2"/>
        <v>269.66491404235217</v>
      </c>
      <c r="BH45" s="2"/>
    </row>
    <row r="46" spans="1:60" x14ac:dyDescent="0.25">
      <c r="A46">
        <f t="shared" si="3"/>
        <v>0</v>
      </c>
      <c r="B46" s="93" t="s">
        <v>122</v>
      </c>
      <c r="C46" s="93" t="s">
        <v>123</v>
      </c>
      <c r="D46" s="93"/>
      <c r="E46" s="68">
        <v>5.2655799999999999</v>
      </c>
      <c r="F46" s="68">
        <v>3.6849785951379999</v>
      </c>
      <c r="G46" s="68">
        <v>-1.9668000000000001E-2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68">
        <v>8.5470000000000008E-3</v>
      </c>
      <c r="O46" s="68">
        <v>7.8549999999999991E-3</v>
      </c>
      <c r="P46" s="68">
        <v>0.79868478488888894</v>
      </c>
      <c r="Q46" s="68">
        <v>1.2286162263562087E-2</v>
      </c>
      <c r="R46" s="68">
        <v>0.33931800000000001</v>
      </c>
      <c r="S46" s="68">
        <v>3.8271889231405148E-2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/>
      <c r="Z46" s="68">
        <v>0</v>
      </c>
      <c r="AA46" s="41"/>
      <c r="AB46" s="95">
        <v>10.135853431521857</v>
      </c>
      <c r="AC46" s="195">
        <f t="shared" si="4"/>
        <v>10.135853431521857</v>
      </c>
      <c r="AD46" s="41"/>
      <c r="AE46" s="2"/>
      <c r="AF46" s="68">
        <v>5.3246215447021035</v>
      </c>
      <c r="AG46" s="41"/>
      <c r="AH46" s="68">
        <v>3.1972188810789999</v>
      </c>
      <c r="AI46" s="68">
        <v>1.5687076493000145E-2</v>
      </c>
      <c r="AJ46" s="68">
        <v>-1.9668000000000001E-2</v>
      </c>
      <c r="AK46" s="68"/>
      <c r="AL46" s="68">
        <v>0</v>
      </c>
      <c r="AM46" s="68">
        <v>0</v>
      </c>
      <c r="AN46" s="68">
        <v>0</v>
      </c>
      <c r="AO46" s="68">
        <v>0</v>
      </c>
      <c r="AP46" s="68">
        <v>0</v>
      </c>
      <c r="AQ46" s="68">
        <v>8.5470000000000008E-3</v>
      </c>
      <c r="AR46" s="68">
        <v>7.8549999999999991E-3</v>
      </c>
      <c r="AS46" s="68">
        <v>5.734345933069273E-2</v>
      </c>
      <c r="AT46" s="68">
        <v>1.2142484115555556</v>
      </c>
      <c r="AU46" s="68">
        <v>5.01150863586757E-3</v>
      </c>
      <c r="AV46" s="68">
        <v>0.29859999999999998</v>
      </c>
      <c r="AW46" s="68">
        <v>6.3635968222397907E-2</v>
      </c>
      <c r="AX46" s="68">
        <v>0</v>
      </c>
      <c r="AY46" s="68">
        <v>0</v>
      </c>
      <c r="AZ46" s="68">
        <v>0</v>
      </c>
      <c r="BA46" s="68">
        <v>0</v>
      </c>
      <c r="BB46" s="68">
        <v>0</v>
      </c>
      <c r="BC46" s="68">
        <v>0</v>
      </c>
      <c r="BD46" s="68">
        <v>0</v>
      </c>
      <c r="BE46" s="36">
        <v>10.173100850018617</v>
      </c>
      <c r="BF46" s="2"/>
      <c r="BG46" s="195">
        <f t="shared" si="2"/>
        <v>10.173100850018617</v>
      </c>
      <c r="BH46" s="2"/>
    </row>
    <row r="47" spans="1:60" x14ac:dyDescent="0.25">
      <c r="A47">
        <f t="shared" si="3"/>
        <v>0</v>
      </c>
      <c r="B47" s="93" t="s">
        <v>124</v>
      </c>
      <c r="C47" s="93" t="s">
        <v>125</v>
      </c>
      <c r="D47" s="93"/>
      <c r="E47" s="68">
        <v>102.702</v>
      </c>
      <c r="F47" s="68">
        <v>129.31131893785701</v>
      </c>
      <c r="G47" s="68">
        <v>-5.6649999999999999E-3</v>
      </c>
      <c r="H47" s="68">
        <v>0</v>
      </c>
      <c r="I47" s="68">
        <v>0</v>
      </c>
      <c r="J47" s="68">
        <v>0</v>
      </c>
      <c r="K47" s="68">
        <v>0.10799300000000001</v>
      </c>
      <c r="L47" s="68">
        <v>0.76250200000000001</v>
      </c>
      <c r="M47" s="68">
        <v>0</v>
      </c>
      <c r="N47" s="68">
        <v>8.5470000000000008E-3</v>
      </c>
      <c r="O47" s="68">
        <v>7.8549999999999991E-3</v>
      </c>
      <c r="P47" s="68">
        <v>1.9908349744444442</v>
      </c>
      <c r="Q47" s="68">
        <v>0.43787799320003939</v>
      </c>
      <c r="R47" s="68">
        <v>2.669454</v>
      </c>
      <c r="S47" s="68">
        <v>0.18898927088476025</v>
      </c>
      <c r="T47" s="68">
        <v>0</v>
      </c>
      <c r="U47" s="68">
        <v>0</v>
      </c>
      <c r="V47" s="68">
        <v>0</v>
      </c>
      <c r="W47" s="68">
        <v>0.21518999999999999</v>
      </c>
      <c r="X47" s="68">
        <v>18.185375585607371</v>
      </c>
      <c r="Y47" s="68"/>
      <c r="Z47" s="68">
        <v>4.3975790000000003</v>
      </c>
      <c r="AA47" s="41"/>
      <c r="AB47" s="95">
        <v>260.97985176199364</v>
      </c>
      <c r="AC47" s="195">
        <f t="shared" si="4"/>
        <v>238.39689717638626</v>
      </c>
      <c r="AD47" s="41"/>
      <c r="AE47" s="2"/>
      <c r="AF47" s="68">
        <v>103.40924332527791</v>
      </c>
      <c r="AG47" s="41"/>
      <c r="AH47" s="68">
        <v>116.10773132260901</v>
      </c>
      <c r="AI47" s="68">
        <v>0.55908634660600121</v>
      </c>
      <c r="AJ47" s="68">
        <v>-5.6649999999999999E-3</v>
      </c>
      <c r="AK47" s="68"/>
      <c r="AL47" s="68">
        <v>0</v>
      </c>
      <c r="AM47" s="68">
        <v>0</v>
      </c>
      <c r="AN47" s="68">
        <v>0.10799300000000001</v>
      </c>
      <c r="AO47" s="68">
        <v>0.75141000000000002</v>
      </c>
      <c r="AP47" s="68">
        <v>0</v>
      </c>
      <c r="AQ47" s="68">
        <v>8.5470000000000008E-3</v>
      </c>
      <c r="AR47" s="68">
        <v>7.8549999999999991E-3</v>
      </c>
      <c r="AS47" s="68">
        <v>1.232456246165567</v>
      </c>
      <c r="AT47" s="68">
        <v>2.6706645744444444</v>
      </c>
      <c r="AU47" s="68">
        <v>0.17586120918789958</v>
      </c>
      <c r="AV47" s="68">
        <v>2.3662670000000001</v>
      </c>
      <c r="AW47" s="68">
        <v>0.1661788600326792</v>
      </c>
      <c r="AX47" s="68">
        <v>0</v>
      </c>
      <c r="AY47" s="68">
        <v>0</v>
      </c>
      <c r="AZ47" s="68">
        <v>0</v>
      </c>
      <c r="BA47" s="68">
        <v>0.22190599999999999</v>
      </c>
      <c r="BB47" s="68">
        <v>18.694566102004377</v>
      </c>
      <c r="BC47" s="68">
        <v>5.6313589999999998</v>
      </c>
      <c r="BD47" s="68">
        <v>0</v>
      </c>
      <c r="BE47" s="36">
        <v>252.10545998632784</v>
      </c>
      <c r="BF47" s="2"/>
      <c r="BG47" s="195">
        <f t="shared" si="2"/>
        <v>227.77953488432345</v>
      </c>
      <c r="BH47" s="2"/>
    </row>
    <row r="48" spans="1:60" x14ac:dyDescent="0.25">
      <c r="A48">
        <f t="shared" si="3"/>
        <v>0</v>
      </c>
      <c r="B48" s="93" t="s">
        <v>126</v>
      </c>
      <c r="C48" s="93" t="s">
        <v>127</v>
      </c>
      <c r="D48" s="93"/>
      <c r="E48" s="68">
        <v>154.40841</v>
      </c>
      <c r="F48" s="68">
        <v>223.04102796719701</v>
      </c>
      <c r="G48" s="68">
        <v>0</v>
      </c>
      <c r="H48" s="68">
        <v>0</v>
      </c>
      <c r="I48" s="68">
        <v>0</v>
      </c>
      <c r="J48" s="68">
        <v>5.0851E-2</v>
      </c>
      <c r="K48" s="68">
        <v>9.2832999999999999E-2</v>
      </c>
      <c r="L48" s="68">
        <v>1.895375</v>
      </c>
      <c r="M48" s="68">
        <v>0</v>
      </c>
      <c r="N48" s="68">
        <v>8.5470000000000008E-3</v>
      </c>
      <c r="O48" s="68">
        <v>7.8549999999999991E-3</v>
      </c>
      <c r="P48" s="68">
        <v>7.2896011188888883</v>
      </c>
      <c r="Q48" s="68">
        <v>0.75526843689905232</v>
      </c>
      <c r="R48" s="68">
        <v>3.792357</v>
      </c>
      <c r="S48" s="68">
        <v>0.29507908715709186</v>
      </c>
      <c r="T48" s="68">
        <v>9.9943000000000004E-2</v>
      </c>
      <c r="U48" s="68">
        <v>0</v>
      </c>
      <c r="V48" s="68">
        <v>0</v>
      </c>
      <c r="W48" s="68">
        <v>0.35525200000000001</v>
      </c>
      <c r="X48" s="68">
        <v>27.312500613013487</v>
      </c>
      <c r="Y48" s="68"/>
      <c r="Z48" s="68">
        <v>7.2598589999999996</v>
      </c>
      <c r="AA48" s="41"/>
      <c r="AB48" s="95">
        <v>426.6647592231555</v>
      </c>
      <c r="AC48" s="195">
        <f t="shared" si="4"/>
        <v>392.09239961014202</v>
      </c>
      <c r="AD48" s="41"/>
      <c r="AE48" s="2"/>
      <c r="AF48" s="68">
        <v>155.20657406623778</v>
      </c>
      <c r="AG48" s="41"/>
      <c r="AH48" s="68">
        <v>201.312282743521</v>
      </c>
      <c r="AI48" s="68">
        <v>0.96433316506001354</v>
      </c>
      <c r="AJ48" s="68">
        <v>0</v>
      </c>
      <c r="AK48" s="68"/>
      <c r="AL48" s="68">
        <v>0</v>
      </c>
      <c r="AM48" s="68">
        <v>5.0851E-2</v>
      </c>
      <c r="AN48" s="68">
        <v>9.2832999999999999E-2</v>
      </c>
      <c r="AO48" s="68">
        <v>1.8678030000000001</v>
      </c>
      <c r="AP48" s="68">
        <v>0</v>
      </c>
      <c r="AQ48" s="68">
        <v>8.5470000000000008E-3</v>
      </c>
      <c r="AR48" s="68">
        <v>7.8549999999999991E-3</v>
      </c>
      <c r="AS48" s="68">
        <v>1.8606510411830821</v>
      </c>
      <c r="AT48" s="68">
        <v>9.479113652222221</v>
      </c>
      <c r="AU48" s="68">
        <v>0.30333203001102588</v>
      </c>
      <c r="AV48" s="68">
        <v>3.496165</v>
      </c>
      <c r="AW48" s="68">
        <v>0.23793789481999922</v>
      </c>
      <c r="AX48" s="68">
        <v>9.6443000000000001E-2</v>
      </c>
      <c r="AY48" s="68">
        <v>0</v>
      </c>
      <c r="AZ48" s="68">
        <v>0</v>
      </c>
      <c r="BA48" s="68">
        <v>0.36634</v>
      </c>
      <c r="BB48" s="68">
        <v>29.122290183047831</v>
      </c>
      <c r="BC48" s="68">
        <v>9.2966770000000007</v>
      </c>
      <c r="BD48" s="68">
        <v>0</v>
      </c>
      <c r="BE48" s="36">
        <v>413.77002877610289</v>
      </c>
      <c r="BF48" s="2"/>
      <c r="BG48" s="195">
        <f t="shared" si="2"/>
        <v>375.35106159305508</v>
      </c>
      <c r="BH48" s="2"/>
    </row>
    <row r="49" spans="1:60" x14ac:dyDescent="0.25">
      <c r="A49">
        <f t="shared" si="3"/>
        <v>0</v>
      </c>
      <c r="B49" s="93" t="s">
        <v>128</v>
      </c>
      <c r="C49" s="93" t="s">
        <v>129</v>
      </c>
      <c r="D49" s="93"/>
      <c r="E49" s="68">
        <v>4.8062469999999999</v>
      </c>
      <c r="F49" s="68">
        <v>6.341345154251</v>
      </c>
      <c r="G49" s="68">
        <v>-0.22273200000000001</v>
      </c>
      <c r="H49" s="68">
        <v>0</v>
      </c>
      <c r="I49" s="68">
        <v>0</v>
      </c>
      <c r="J49" s="68">
        <v>0</v>
      </c>
      <c r="K49" s="68">
        <v>0</v>
      </c>
      <c r="L49" s="68">
        <v>0</v>
      </c>
      <c r="M49" s="68">
        <v>0</v>
      </c>
      <c r="N49" s="68">
        <v>8.5470000000000008E-3</v>
      </c>
      <c r="O49" s="68">
        <v>7.8549999999999991E-3</v>
      </c>
      <c r="P49" s="68">
        <v>0.75840389600000013</v>
      </c>
      <c r="Q49" s="68">
        <v>2.1292553148795003E-2</v>
      </c>
      <c r="R49" s="68">
        <v>0.53736300000000004</v>
      </c>
      <c r="S49" s="68">
        <v>5.0578683300588019E-2</v>
      </c>
      <c r="T49" s="68">
        <v>0</v>
      </c>
      <c r="U49" s="68">
        <v>0</v>
      </c>
      <c r="V49" s="68">
        <v>0</v>
      </c>
      <c r="W49" s="68">
        <v>0</v>
      </c>
      <c r="X49" s="68">
        <v>0</v>
      </c>
      <c r="Y49" s="68"/>
      <c r="Z49" s="68">
        <v>0</v>
      </c>
      <c r="AA49" s="41"/>
      <c r="AB49" s="95">
        <v>12.308900286700384</v>
      </c>
      <c r="AC49" s="195">
        <f t="shared" si="4"/>
        <v>12.308900286700384</v>
      </c>
      <c r="AD49" s="41"/>
      <c r="AE49" s="2"/>
      <c r="AF49" s="68">
        <v>4.8605636751894643</v>
      </c>
      <c r="AG49" s="41"/>
      <c r="AH49" s="68">
        <v>5.4833957320430002</v>
      </c>
      <c r="AI49" s="68">
        <v>2.7186512990000657E-2</v>
      </c>
      <c r="AJ49" s="68">
        <v>-0.22273200000000001</v>
      </c>
      <c r="AK49" s="68"/>
      <c r="AL49" s="68">
        <v>0</v>
      </c>
      <c r="AM49" s="68">
        <v>0</v>
      </c>
      <c r="AN49" s="68">
        <v>0</v>
      </c>
      <c r="AO49" s="68">
        <v>0</v>
      </c>
      <c r="AP49" s="68">
        <v>0</v>
      </c>
      <c r="AQ49" s="68">
        <v>8.5470000000000008E-3</v>
      </c>
      <c r="AR49" s="68">
        <v>7.8549999999999991E-3</v>
      </c>
      <c r="AS49" s="68">
        <v>5.3944192981699376E-2</v>
      </c>
      <c r="AT49" s="68">
        <v>1.118783096</v>
      </c>
      <c r="AU49" s="68">
        <v>8.6241222799709975E-3</v>
      </c>
      <c r="AV49" s="68">
        <v>0.47287899999999999</v>
      </c>
      <c r="AW49" s="68">
        <v>7.0960167306036243E-2</v>
      </c>
      <c r="AX49" s="68">
        <v>0</v>
      </c>
      <c r="AY49" s="68">
        <v>0</v>
      </c>
      <c r="AZ49" s="68">
        <v>0</v>
      </c>
      <c r="BA49" s="68">
        <v>0</v>
      </c>
      <c r="BB49" s="68">
        <v>0</v>
      </c>
      <c r="BC49" s="68">
        <v>0</v>
      </c>
      <c r="BD49" s="68">
        <v>0</v>
      </c>
      <c r="BE49" s="36">
        <v>11.890006498790171</v>
      </c>
      <c r="BF49" s="2"/>
      <c r="BG49" s="195">
        <f t="shared" si="2"/>
        <v>11.890006498790171</v>
      </c>
      <c r="BH49" s="2"/>
    </row>
    <row r="50" spans="1:60" x14ac:dyDescent="0.25">
      <c r="A50">
        <f t="shared" si="3"/>
        <v>0</v>
      </c>
      <c r="B50" s="93" t="s">
        <v>130</v>
      </c>
      <c r="C50" s="93" t="s">
        <v>131</v>
      </c>
      <c r="D50" s="93"/>
      <c r="E50" s="68">
        <v>123.37</v>
      </c>
      <c r="F50" s="68">
        <v>84.129991411326998</v>
      </c>
      <c r="G50" s="68">
        <v>0</v>
      </c>
      <c r="H50" s="68">
        <v>0</v>
      </c>
      <c r="I50" s="68">
        <v>0</v>
      </c>
      <c r="J50" s="68">
        <v>0</v>
      </c>
      <c r="K50" s="68">
        <v>0.111097</v>
      </c>
      <c r="L50" s="68">
        <v>0.99270899999999995</v>
      </c>
      <c r="M50" s="68">
        <v>0</v>
      </c>
      <c r="N50" s="68">
        <v>8.5470000000000008E-3</v>
      </c>
      <c r="O50" s="68">
        <v>7.8549999999999991E-3</v>
      </c>
      <c r="P50" s="68">
        <v>3.5726227988888892</v>
      </c>
      <c r="Q50" s="68">
        <v>0.28488358257974261</v>
      </c>
      <c r="R50" s="68">
        <v>1.8297730000000001</v>
      </c>
      <c r="S50" s="68">
        <v>0.14181086173615662</v>
      </c>
      <c r="T50" s="68">
        <v>0.1</v>
      </c>
      <c r="U50" s="68">
        <v>0</v>
      </c>
      <c r="V50" s="68">
        <v>0</v>
      </c>
      <c r="W50" s="68">
        <v>0.20849799999999999</v>
      </c>
      <c r="X50" s="68">
        <v>12.600784793081877</v>
      </c>
      <c r="Y50" s="68"/>
      <c r="Z50" s="68">
        <v>4.2608379999999997</v>
      </c>
      <c r="AA50" s="41"/>
      <c r="AB50" s="95">
        <v>231.61941044761366</v>
      </c>
      <c r="AC50" s="195">
        <f t="shared" si="4"/>
        <v>214.75778765453177</v>
      </c>
      <c r="AD50" s="41"/>
      <c r="AE50" s="2"/>
      <c r="AF50" s="68">
        <v>124.15845839628275</v>
      </c>
      <c r="AG50" s="41"/>
      <c r="AH50" s="68">
        <v>76.295635041889</v>
      </c>
      <c r="AI50" s="68">
        <v>0.36374178165099025</v>
      </c>
      <c r="AJ50" s="68">
        <v>0</v>
      </c>
      <c r="AK50" s="68"/>
      <c r="AL50" s="68">
        <v>0</v>
      </c>
      <c r="AM50" s="68">
        <v>0</v>
      </c>
      <c r="AN50" s="68">
        <v>0.111097</v>
      </c>
      <c r="AO50" s="68">
        <v>0.978267</v>
      </c>
      <c r="AP50" s="68">
        <v>0</v>
      </c>
      <c r="AQ50" s="68">
        <v>8.5470000000000008E-3</v>
      </c>
      <c r="AR50" s="68">
        <v>7.8549999999999991E-3</v>
      </c>
      <c r="AS50" s="68">
        <v>1.3814511298691801</v>
      </c>
      <c r="AT50" s="68">
        <v>4.9233522655555557</v>
      </c>
      <c r="AU50" s="68">
        <v>0.11441536703893403</v>
      </c>
      <c r="AV50" s="68">
        <v>1.7433419999999999</v>
      </c>
      <c r="AW50" s="68">
        <v>0.13380654215371932</v>
      </c>
      <c r="AX50" s="68">
        <v>0.1</v>
      </c>
      <c r="AY50" s="68">
        <v>0</v>
      </c>
      <c r="AZ50" s="68">
        <v>0</v>
      </c>
      <c r="BA50" s="68">
        <v>0.215005</v>
      </c>
      <c r="BB50" s="68">
        <v>12.95360676728817</v>
      </c>
      <c r="BC50" s="68">
        <v>5.4562530000000002</v>
      </c>
      <c r="BD50" s="68">
        <v>0</v>
      </c>
      <c r="BE50" s="36">
        <v>228.94483329172829</v>
      </c>
      <c r="BF50" s="2"/>
      <c r="BG50" s="195">
        <f t="shared" si="2"/>
        <v>210.53497352444012</v>
      </c>
      <c r="BH50" s="2"/>
    </row>
    <row r="51" spans="1:60" x14ac:dyDescent="0.25">
      <c r="A51">
        <f t="shared" si="3"/>
        <v>0</v>
      </c>
      <c r="B51" s="93" t="s">
        <v>132</v>
      </c>
      <c r="C51" s="93" t="s">
        <v>133</v>
      </c>
      <c r="D51" s="93"/>
      <c r="E51" s="68">
        <v>6.6389940000000003</v>
      </c>
      <c r="F51" s="68">
        <v>3.8183692504980002</v>
      </c>
      <c r="G51" s="68">
        <v>-5.2174999999999999E-2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8.5470000000000008E-3</v>
      </c>
      <c r="O51" s="68">
        <v>7.8549999999999991E-3</v>
      </c>
      <c r="P51" s="68">
        <v>0.68756989155555559</v>
      </c>
      <c r="Q51" s="68">
        <v>1.2929880218051944E-2</v>
      </c>
      <c r="R51" s="68">
        <v>0.388017</v>
      </c>
      <c r="S51" s="68">
        <v>4.1885022054539194E-2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/>
      <c r="Z51" s="68">
        <v>0</v>
      </c>
      <c r="AA51" s="41"/>
      <c r="AB51" s="95">
        <v>11.551992044326145</v>
      </c>
      <c r="AC51" s="195">
        <f t="shared" si="4"/>
        <v>11.551992044326145</v>
      </c>
      <c r="AD51" s="41"/>
      <c r="AE51" s="2"/>
      <c r="AF51" s="68">
        <v>6.6619184735411352</v>
      </c>
      <c r="AG51" s="41"/>
      <c r="AH51" s="68">
        <v>3.3165833309370001</v>
      </c>
      <c r="AI51" s="68">
        <v>1.650898105299985E-2</v>
      </c>
      <c r="AJ51" s="68">
        <v>-5.2174999999999999E-2</v>
      </c>
      <c r="AK51" s="68"/>
      <c r="AL51" s="68">
        <v>0</v>
      </c>
      <c r="AM51" s="68">
        <v>0</v>
      </c>
      <c r="AN51" s="68">
        <v>0</v>
      </c>
      <c r="AO51" s="68">
        <v>0</v>
      </c>
      <c r="AP51" s="68">
        <v>0</v>
      </c>
      <c r="AQ51" s="68">
        <v>8.5470000000000008E-3</v>
      </c>
      <c r="AR51" s="68">
        <v>7.8549999999999991E-3</v>
      </c>
      <c r="AS51" s="68">
        <v>7.2553639818048146E-2</v>
      </c>
      <c r="AT51" s="68">
        <v>0.95047442488888911</v>
      </c>
      <c r="AU51" s="68">
        <v>5.1929176736738364E-3</v>
      </c>
      <c r="AV51" s="68">
        <v>0.34145500000000001</v>
      </c>
      <c r="AW51" s="68">
        <v>6.5700012661763368E-2</v>
      </c>
      <c r="AX51" s="68">
        <v>0</v>
      </c>
      <c r="AY51" s="68">
        <v>0</v>
      </c>
      <c r="AZ51" s="68">
        <v>0</v>
      </c>
      <c r="BA51" s="68">
        <v>0</v>
      </c>
      <c r="BB51" s="68">
        <v>0</v>
      </c>
      <c r="BC51" s="68">
        <v>0</v>
      </c>
      <c r="BD51" s="68">
        <v>0</v>
      </c>
      <c r="BE51" s="36">
        <v>11.394613780573508</v>
      </c>
      <c r="BF51" s="2"/>
      <c r="BG51" s="195">
        <f t="shared" si="2"/>
        <v>11.394613780573508</v>
      </c>
      <c r="BH51" s="2"/>
    </row>
    <row r="52" spans="1:60" x14ac:dyDescent="0.25">
      <c r="A52">
        <f t="shared" si="3"/>
        <v>0</v>
      </c>
      <c r="B52" s="93" t="s">
        <v>134</v>
      </c>
      <c r="C52" s="93" t="s">
        <v>135</v>
      </c>
      <c r="D52" s="93"/>
      <c r="E52" s="68">
        <v>3.729095</v>
      </c>
      <c r="F52" s="68">
        <v>5.1902307169370001</v>
      </c>
      <c r="G52" s="68">
        <v>0</v>
      </c>
      <c r="H52" s="68">
        <v>0</v>
      </c>
      <c r="I52" s="68">
        <v>0</v>
      </c>
      <c r="J52" s="68">
        <v>0</v>
      </c>
      <c r="K52" s="68">
        <v>0</v>
      </c>
      <c r="L52" s="68">
        <v>0</v>
      </c>
      <c r="M52" s="68">
        <v>0</v>
      </c>
      <c r="N52" s="68">
        <v>8.5470000000000008E-3</v>
      </c>
      <c r="O52" s="68">
        <v>7.8549999999999991E-3</v>
      </c>
      <c r="P52" s="68">
        <v>0.87806960977777782</v>
      </c>
      <c r="Q52" s="68">
        <v>1.7431547410211912E-2</v>
      </c>
      <c r="R52" s="68">
        <v>0.67283300000000001</v>
      </c>
      <c r="S52" s="68">
        <v>6.0744823608720501E-2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/>
      <c r="Z52" s="68">
        <v>0</v>
      </c>
      <c r="AA52" s="41"/>
      <c r="AB52" s="95">
        <v>10.56480669773371</v>
      </c>
      <c r="AC52" s="195">
        <f t="shared" si="4"/>
        <v>10.56480669773371</v>
      </c>
      <c r="AD52" s="41"/>
      <c r="AE52" s="2"/>
      <c r="AF52" s="68">
        <v>3.7461953797335568</v>
      </c>
      <c r="AG52" s="41"/>
      <c r="AH52" s="68">
        <v>4.4841488452730003</v>
      </c>
      <c r="AI52" s="68">
        <v>2.2256748018000275E-2</v>
      </c>
      <c r="AJ52" s="68">
        <v>0</v>
      </c>
      <c r="AK52" s="68"/>
      <c r="AL52" s="68">
        <v>0</v>
      </c>
      <c r="AM52" s="68">
        <v>0</v>
      </c>
      <c r="AN52" s="68">
        <v>0</v>
      </c>
      <c r="AO52" s="68">
        <v>0</v>
      </c>
      <c r="AP52" s="68">
        <v>0</v>
      </c>
      <c r="AQ52" s="68">
        <v>8.5470000000000008E-3</v>
      </c>
      <c r="AR52" s="68">
        <v>7.8549999999999991E-3</v>
      </c>
      <c r="AS52" s="68">
        <v>4.2652588448730662E-2</v>
      </c>
      <c r="AT52" s="68">
        <v>1.2202619297777777</v>
      </c>
      <c r="AU52" s="68">
        <v>7.0586260919924849E-3</v>
      </c>
      <c r="AV52" s="68">
        <v>0.59726900000000005</v>
      </c>
      <c r="AW52" s="68">
        <v>7.9035762753567981E-2</v>
      </c>
      <c r="AX52" s="68">
        <v>0</v>
      </c>
      <c r="AY52" s="68">
        <v>0</v>
      </c>
      <c r="AZ52" s="68">
        <v>0</v>
      </c>
      <c r="BA52" s="68">
        <v>0</v>
      </c>
      <c r="BB52" s="68">
        <v>0</v>
      </c>
      <c r="BC52" s="68">
        <v>0</v>
      </c>
      <c r="BD52" s="68">
        <v>0</v>
      </c>
      <c r="BE52" s="36">
        <v>10.215280880096627</v>
      </c>
      <c r="BF52" s="2"/>
      <c r="BG52" s="195">
        <f t="shared" si="2"/>
        <v>10.215280880096627</v>
      </c>
      <c r="BH52" s="2"/>
    </row>
    <row r="53" spans="1:60" x14ac:dyDescent="0.25">
      <c r="A53">
        <f t="shared" si="3"/>
        <v>0</v>
      </c>
      <c r="B53" s="93" t="s">
        <v>136</v>
      </c>
      <c r="C53" s="93" t="s">
        <v>137</v>
      </c>
      <c r="D53" s="93"/>
      <c r="E53" s="68">
        <v>5.1943229999999998</v>
      </c>
      <c r="F53" s="68">
        <v>6.3952339662559998</v>
      </c>
      <c r="G53" s="68">
        <v>-8.9410000000000003E-2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8.5470000000000008E-3</v>
      </c>
      <c r="O53" s="68">
        <v>7.8549999999999991E-3</v>
      </c>
      <c r="P53" s="68">
        <v>0.61112944088888888</v>
      </c>
      <c r="Q53" s="68">
        <v>2.1454918901070447E-2</v>
      </c>
      <c r="R53" s="68">
        <v>0.59755400000000003</v>
      </c>
      <c r="S53" s="68">
        <v>6.1252475631719337E-2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/>
      <c r="Z53" s="68">
        <v>0</v>
      </c>
      <c r="AA53" s="41"/>
      <c r="AB53" s="95">
        <v>12.807939801677676</v>
      </c>
      <c r="AC53" s="195">
        <f t="shared" si="4"/>
        <v>12.807939801677676</v>
      </c>
      <c r="AD53" s="41"/>
      <c r="AE53" s="2"/>
      <c r="AF53" s="68">
        <v>5.2406623700849444</v>
      </c>
      <c r="AG53" s="41"/>
      <c r="AH53" s="68">
        <v>5.5295179850569998</v>
      </c>
      <c r="AI53" s="68">
        <v>2.7393822962999345E-2</v>
      </c>
      <c r="AJ53" s="68">
        <v>-8.9410000000000003E-2</v>
      </c>
      <c r="AK53" s="68"/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8.5470000000000008E-3</v>
      </c>
      <c r="AR53" s="68">
        <v>7.8549999999999991E-3</v>
      </c>
      <c r="AS53" s="68">
        <v>5.9833642519091484E-2</v>
      </c>
      <c r="AT53" s="68">
        <v>0.65261200088888893</v>
      </c>
      <c r="AU53" s="68">
        <v>8.6974101539076393E-3</v>
      </c>
      <c r="AV53" s="68">
        <v>0.52584799999999998</v>
      </c>
      <c r="AW53" s="68">
        <v>7.8520046299537363E-2</v>
      </c>
      <c r="AX53" s="68">
        <v>0</v>
      </c>
      <c r="AY53" s="68">
        <v>0</v>
      </c>
      <c r="AZ53" s="68">
        <v>0</v>
      </c>
      <c r="BA53" s="68">
        <v>0</v>
      </c>
      <c r="BB53" s="68">
        <v>0</v>
      </c>
      <c r="BC53" s="68">
        <v>0</v>
      </c>
      <c r="BD53" s="68">
        <v>0</v>
      </c>
      <c r="BE53" s="36">
        <v>12.050077277966366</v>
      </c>
      <c r="BF53" s="2"/>
      <c r="BG53" s="195">
        <f t="shared" si="2"/>
        <v>12.050077277966366</v>
      </c>
      <c r="BH53" s="2"/>
    </row>
    <row r="54" spans="1:60" x14ac:dyDescent="0.25">
      <c r="A54">
        <f t="shared" si="3"/>
        <v>0</v>
      </c>
      <c r="B54" s="93" t="s">
        <v>138</v>
      </c>
      <c r="C54" s="93" t="s">
        <v>139</v>
      </c>
      <c r="D54" s="93"/>
      <c r="E54" s="68">
        <v>214.66057799999999</v>
      </c>
      <c r="F54" s="68">
        <v>99.646186646394995</v>
      </c>
      <c r="G54" s="68">
        <v>0</v>
      </c>
      <c r="H54" s="68">
        <v>0</v>
      </c>
      <c r="I54" s="68">
        <v>0</v>
      </c>
      <c r="J54" s="68">
        <v>0</v>
      </c>
      <c r="K54" s="68">
        <v>0.18038399999999996</v>
      </c>
      <c r="L54" s="68">
        <v>0.58083399999999996</v>
      </c>
      <c r="M54" s="68">
        <v>0</v>
      </c>
      <c r="N54" s="68">
        <v>8.5470000000000008E-3</v>
      </c>
      <c r="O54" s="68">
        <v>0</v>
      </c>
      <c r="P54" s="68">
        <v>1.6474468195555556</v>
      </c>
      <c r="Q54" s="68">
        <v>0.32956222592702339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0.292717</v>
      </c>
      <c r="X54" s="68">
        <v>15.681232087516305</v>
      </c>
      <c r="Y54" s="68"/>
      <c r="Z54" s="68">
        <v>5.9819269999999998</v>
      </c>
      <c r="AA54" s="41"/>
      <c r="AB54" s="95">
        <v>339.00941477939386</v>
      </c>
      <c r="AC54" s="195">
        <f t="shared" si="4"/>
        <v>317.34625569187756</v>
      </c>
      <c r="AD54" s="41"/>
      <c r="AE54" s="2"/>
      <c r="AF54" s="68">
        <v>215.89901615368538</v>
      </c>
      <c r="AG54" s="41"/>
      <c r="AH54" s="68">
        <v>92.311697864005993</v>
      </c>
      <c r="AI54" s="68">
        <v>0.42078785354399684</v>
      </c>
      <c r="AJ54" s="68">
        <v>0</v>
      </c>
      <c r="AK54" s="68"/>
      <c r="AL54" s="68">
        <v>0</v>
      </c>
      <c r="AM54" s="68">
        <v>0</v>
      </c>
      <c r="AN54" s="68">
        <v>0.18038399999999996</v>
      </c>
      <c r="AO54" s="68">
        <v>0.572384</v>
      </c>
      <c r="AP54" s="68">
        <v>0</v>
      </c>
      <c r="AQ54" s="68">
        <v>8.5470000000000008E-3</v>
      </c>
      <c r="AR54" s="68">
        <v>0</v>
      </c>
      <c r="AS54" s="68">
        <v>2.3391691465696298</v>
      </c>
      <c r="AT54" s="68">
        <v>2.308480152888889</v>
      </c>
      <c r="AU54" s="68">
        <v>0.13551713043016436</v>
      </c>
      <c r="AV54" s="68">
        <v>0</v>
      </c>
      <c r="AW54" s="68">
        <v>0</v>
      </c>
      <c r="AX54" s="68">
        <v>0</v>
      </c>
      <c r="AY54" s="68">
        <v>0</v>
      </c>
      <c r="AZ54" s="68">
        <v>0</v>
      </c>
      <c r="BA54" s="68">
        <v>0.30185299999999998</v>
      </c>
      <c r="BB54" s="68">
        <v>17.249355296267936</v>
      </c>
      <c r="BC54" s="68">
        <v>7.660209</v>
      </c>
      <c r="BD54" s="68">
        <v>0</v>
      </c>
      <c r="BE54" s="36">
        <v>339.387400597392</v>
      </c>
      <c r="BF54" s="2"/>
      <c r="BG54" s="195">
        <f t="shared" si="2"/>
        <v>314.47783630112406</v>
      </c>
      <c r="BH54" s="2"/>
    </row>
    <row r="55" spans="1:60" x14ac:dyDescent="0.25">
      <c r="A55">
        <f t="shared" si="3"/>
        <v>0</v>
      </c>
      <c r="B55" s="93" t="s">
        <v>140</v>
      </c>
      <c r="C55" s="93" t="s">
        <v>141</v>
      </c>
      <c r="D55" s="93"/>
      <c r="E55" s="68">
        <v>16.204920000000001</v>
      </c>
      <c r="F55" s="68">
        <v>11.42921126085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1.150250945723938</v>
      </c>
      <c r="N55" s="68">
        <v>0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/>
      <c r="Z55" s="68">
        <v>0</v>
      </c>
      <c r="AA55" s="41"/>
      <c r="AB55" s="95">
        <v>28.784382206573937</v>
      </c>
      <c r="AC55" s="195">
        <f t="shared" si="4"/>
        <v>28.784382206573937</v>
      </c>
      <c r="AD55" s="41"/>
      <c r="AE55" s="2"/>
      <c r="AF55" s="68">
        <v>16.322380361349133</v>
      </c>
      <c r="AG55" s="41"/>
      <c r="AH55" s="68">
        <v>10.595477316881999</v>
      </c>
      <c r="AI55" s="68">
        <v>4.8648409210000187E-2</v>
      </c>
      <c r="AJ55" s="68">
        <v>0</v>
      </c>
      <c r="AK55" s="68"/>
      <c r="AL55" s="68">
        <v>0</v>
      </c>
      <c r="AM55" s="68">
        <v>0</v>
      </c>
      <c r="AN55" s="68">
        <v>0</v>
      </c>
      <c r="AO55" s="68">
        <v>0</v>
      </c>
      <c r="AP55" s="68">
        <v>1.1784823582767985</v>
      </c>
      <c r="AQ55" s="68">
        <v>0</v>
      </c>
      <c r="AR55" s="68">
        <v>0</v>
      </c>
      <c r="AS55" s="68">
        <v>0.17879335917648737</v>
      </c>
      <c r="AT55" s="68">
        <v>0</v>
      </c>
      <c r="AU55" s="68">
        <v>0</v>
      </c>
      <c r="AV55" s="68">
        <v>0</v>
      </c>
      <c r="AW55" s="68">
        <v>0</v>
      </c>
      <c r="AX55" s="68">
        <v>0</v>
      </c>
      <c r="AY55" s="68">
        <v>0</v>
      </c>
      <c r="AZ55" s="68">
        <v>0</v>
      </c>
      <c r="BA55" s="68">
        <v>0</v>
      </c>
      <c r="BB55" s="68">
        <v>0</v>
      </c>
      <c r="BC55" s="68">
        <v>0</v>
      </c>
      <c r="BD55" s="68">
        <v>0</v>
      </c>
      <c r="BE55" s="36">
        <v>28.323781804894416</v>
      </c>
      <c r="BF55" s="2"/>
      <c r="BG55" s="195">
        <f t="shared" si="2"/>
        <v>28.323781804894416</v>
      </c>
      <c r="BH55" s="2"/>
    </row>
    <row r="56" spans="1:60" x14ac:dyDescent="0.25">
      <c r="A56">
        <f t="shared" si="3"/>
        <v>0</v>
      </c>
      <c r="B56" s="93" t="s">
        <v>142</v>
      </c>
      <c r="C56" s="93" t="s">
        <v>143</v>
      </c>
      <c r="D56" s="93"/>
      <c r="E56" s="68">
        <v>5.4828080000000003</v>
      </c>
      <c r="F56" s="68">
        <v>9.3251974713449997</v>
      </c>
      <c r="G56" s="68">
        <v>-1.2031E-2</v>
      </c>
      <c r="H56" s="68">
        <v>1.8593945473309752</v>
      </c>
      <c r="I56" s="68">
        <v>0</v>
      </c>
      <c r="J56" s="68">
        <v>0</v>
      </c>
      <c r="K56" s="68">
        <v>0</v>
      </c>
      <c r="L56" s="68">
        <v>0</v>
      </c>
      <c r="M56" s="68">
        <v>0</v>
      </c>
      <c r="N56" s="68">
        <v>8.5470000000000008E-3</v>
      </c>
      <c r="O56" s="68">
        <v>7.8549999999999991E-3</v>
      </c>
      <c r="P56" s="68">
        <v>0.33802706666666671</v>
      </c>
      <c r="Q56" s="68">
        <v>3.1577272496222365E-2</v>
      </c>
      <c r="R56" s="68">
        <v>0.94130400000000003</v>
      </c>
      <c r="S56" s="68">
        <v>8.5789927536756794E-2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/>
      <c r="Z56" s="68">
        <v>0</v>
      </c>
      <c r="AA56" s="41"/>
      <c r="AB56" s="95">
        <v>18.068469285375617</v>
      </c>
      <c r="AC56" s="195">
        <f t="shared" si="4"/>
        <v>18.068469285375617</v>
      </c>
      <c r="AD56" s="41"/>
      <c r="AE56" s="2"/>
      <c r="AF56" s="68">
        <v>5.5135101324865348</v>
      </c>
      <c r="AG56" s="41"/>
      <c r="AH56" s="68">
        <v>8.0417094450489994</v>
      </c>
      <c r="AI56" s="68">
        <v>4.0318130140999331E-2</v>
      </c>
      <c r="AJ56" s="68">
        <v>-1.2031E-2</v>
      </c>
      <c r="AK56" s="68"/>
      <c r="AL56" s="68">
        <v>0</v>
      </c>
      <c r="AM56" s="68">
        <v>0</v>
      </c>
      <c r="AN56" s="68">
        <v>0</v>
      </c>
      <c r="AO56" s="68">
        <v>0</v>
      </c>
      <c r="AP56" s="68">
        <v>0</v>
      </c>
      <c r="AQ56" s="68">
        <v>8.5470000000000008E-3</v>
      </c>
      <c r="AR56" s="68">
        <v>7.8549999999999991E-3</v>
      </c>
      <c r="AS56" s="68">
        <v>6.9403588431304536E-2</v>
      </c>
      <c r="AT56" s="68">
        <v>0.60352541333333332</v>
      </c>
      <c r="AU56" s="68">
        <v>1.268211102242936E-2</v>
      </c>
      <c r="AV56" s="68">
        <v>0.82834799999999997</v>
      </c>
      <c r="AW56" s="68">
        <v>9.6060022272014017E-2</v>
      </c>
      <c r="AX56" s="68">
        <v>0</v>
      </c>
      <c r="AY56" s="68">
        <v>0</v>
      </c>
      <c r="AZ56" s="68">
        <v>0</v>
      </c>
      <c r="BA56" s="68">
        <v>0</v>
      </c>
      <c r="BB56" s="68">
        <v>0</v>
      </c>
      <c r="BC56" s="68">
        <v>0</v>
      </c>
      <c r="BD56" s="68">
        <v>1.8593945473309752</v>
      </c>
      <c r="BE56" s="36">
        <v>17.069322390066588</v>
      </c>
      <c r="BF56" s="2"/>
      <c r="BG56" s="195">
        <f t="shared" si="2"/>
        <v>17.069322390066588</v>
      </c>
      <c r="BH56" s="2"/>
    </row>
    <row r="57" spans="1:60" x14ac:dyDescent="0.25">
      <c r="A57">
        <f t="shared" si="3"/>
        <v>1</v>
      </c>
      <c r="B57" s="93" t="s">
        <v>144</v>
      </c>
      <c r="C57" s="93" t="s">
        <v>145</v>
      </c>
      <c r="D57" s="93"/>
      <c r="E57" s="68">
        <v>66.793087999999997</v>
      </c>
      <c r="F57" s="68">
        <v>78.740970643227996</v>
      </c>
      <c r="G57" s="68">
        <v>0</v>
      </c>
      <c r="H57" s="68">
        <v>0</v>
      </c>
      <c r="I57" s="68">
        <v>0</v>
      </c>
      <c r="J57" s="68">
        <v>0</v>
      </c>
      <c r="K57" s="68">
        <v>4.0581000000000006E-2</v>
      </c>
      <c r="L57" s="68">
        <v>0.6915</v>
      </c>
      <c r="M57" s="68">
        <v>0</v>
      </c>
      <c r="N57" s="68">
        <v>8.5470000000000008E-3</v>
      </c>
      <c r="O57" s="68">
        <v>7.8549999999999991E-3</v>
      </c>
      <c r="P57" s="68">
        <v>0.98955942111111106</v>
      </c>
      <c r="Q57" s="68">
        <v>0.26663511354678393</v>
      </c>
      <c r="R57" s="68">
        <v>1.364757</v>
      </c>
      <c r="S57" s="68">
        <v>0.11929427576718866</v>
      </c>
      <c r="T57" s="68">
        <v>0</v>
      </c>
      <c r="U57" s="68">
        <v>0</v>
      </c>
      <c r="V57" s="68">
        <v>0</v>
      </c>
      <c r="W57" s="68">
        <v>0.143039</v>
      </c>
      <c r="X57" s="68">
        <v>9.1465805064795642</v>
      </c>
      <c r="Y57" s="68"/>
      <c r="Z57" s="68">
        <v>2.9231449999999999</v>
      </c>
      <c r="AA57" s="41"/>
      <c r="AB57" s="95">
        <v>161.23555196013263</v>
      </c>
      <c r="AC57" s="195">
        <f t="shared" si="4"/>
        <v>149.16582645365307</v>
      </c>
      <c r="AD57" s="41"/>
      <c r="AE57" s="2"/>
      <c r="AF57" s="68">
        <v>66.65846072226978</v>
      </c>
      <c r="AG57" s="41"/>
      <c r="AH57" s="68">
        <v>70.959244698625</v>
      </c>
      <c r="AI57" s="68">
        <v>0.34044198115700486</v>
      </c>
      <c r="AJ57" s="68">
        <v>0</v>
      </c>
      <c r="AK57" s="68"/>
      <c r="AL57" s="68">
        <v>0</v>
      </c>
      <c r="AM57" s="68">
        <v>0</v>
      </c>
      <c r="AN57" s="68">
        <v>4.0581000000000006E-2</v>
      </c>
      <c r="AO57" s="68">
        <v>0.68144099999999996</v>
      </c>
      <c r="AP57" s="68">
        <v>0</v>
      </c>
      <c r="AQ57" s="68">
        <v>8.5470000000000008E-3</v>
      </c>
      <c r="AR57" s="68">
        <v>7.8549999999999991E-3</v>
      </c>
      <c r="AS57" s="68">
        <v>0.772179984065405</v>
      </c>
      <c r="AT57" s="68">
        <v>1.4757031544444446</v>
      </c>
      <c r="AU57" s="68">
        <v>0.10708638983569291</v>
      </c>
      <c r="AV57" s="68">
        <v>1.216567</v>
      </c>
      <c r="AW57" s="68">
        <v>0.11800358361486997</v>
      </c>
      <c r="AX57" s="68">
        <v>0</v>
      </c>
      <c r="AY57" s="68">
        <v>0</v>
      </c>
      <c r="AZ57" s="68">
        <v>0</v>
      </c>
      <c r="BA57" s="68">
        <v>0.147504</v>
      </c>
      <c r="BB57" s="68">
        <v>9.6191494535238018</v>
      </c>
      <c r="BC57" s="68">
        <v>3.743258</v>
      </c>
      <c r="BD57" s="68">
        <v>0</v>
      </c>
      <c r="BE57" s="36">
        <v>155.89602296753597</v>
      </c>
      <c r="BF57" s="2"/>
      <c r="BG57" s="195">
        <f t="shared" si="2"/>
        <v>142.53361551401218</v>
      </c>
      <c r="BH57" s="2"/>
    </row>
    <row r="58" spans="1:60" x14ac:dyDescent="0.25">
      <c r="A58">
        <f t="shared" si="3"/>
        <v>1</v>
      </c>
      <c r="B58" s="93" t="s">
        <v>146</v>
      </c>
      <c r="C58" s="93" t="s">
        <v>147</v>
      </c>
      <c r="D58" s="93"/>
      <c r="E58" s="68">
        <v>71.013897</v>
      </c>
      <c r="F58" s="68">
        <v>92.341371196045003</v>
      </c>
      <c r="G58" s="68">
        <v>-7.8007999999999994E-2</v>
      </c>
      <c r="H58" s="68">
        <v>0</v>
      </c>
      <c r="I58" s="68">
        <v>0</v>
      </c>
      <c r="J58" s="68">
        <v>0</v>
      </c>
      <c r="K58" s="68">
        <v>9.3789000000000011E-2</v>
      </c>
      <c r="L58" s="68">
        <v>0.66646000000000005</v>
      </c>
      <c r="M58" s="68">
        <v>0</v>
      </c>
      <c r="N58" s="68">
        <v>8.5470000000000008E-3</v>
      </c>
      <c r="O58" s="68">
        <v>7.8549999999999991E-3</v>
      </c>
      <c r="P58" s="68">
        <v>2.4086937433333331</v>
      </c>
      <c r="Q58" s="68">
        <v>0.31268921112849796</v>
      </c>
      <c r="R58" s="68">
        <v>1.6862429999999999</v>
      </c>
      <c r="S58" s="68">
        <v>0.13368657980544404</v>
      </c>
      <c r="T58" s="68">
        <v>0</v>
      </c>
      <c r="U58" s="68">
        <v>0</v>
      </c>
      <c r="V58" s="68">
        <v>0</v>
      </c>
      <c r="W58" s="68">
        <v>0.16123699999999999</v>
      </c>
      <c r="X58" s="68">
        <v>9.8289449261073045</v>
      </c>
      <c r="Y58" s="68"/>
      <c r="Z58" s="68">
        <v>3.2950409999999999</v>
      </c>
      <c r="AA58" s="41"/>
      <c r="AB58" s="95">
        <v>181.88044665641956</v>
      </c>
      <c r="AC58" s="195">
        <f t="shared" si="4"/>
        <v>168.75646073031226</v>
      </c>
      <c r="AD58" s="41"/>
      <c r="AE58" s="2"/>
      <c r="AF58" s="68">
        <v>71.855531065648591</v>
      </c>
      <c r="AG58" s="41"/>
      <c r="AH58" s="68">
        <v>82.752847522126999</v>
      </c>
      <c r="AI58" s="68">
        <v>0.39924424471600356</v>
      </c>
      <c r="AJ58" s="68">
        <v>-7.8007999999999994E-2</v>
      </c>
      <c r="AK58" s="68"/>
      <c r="AL58" s="68">
        <v>0</v>
      </c>
      <c r="AM58" s="68">
        <v>0</v>
      </c>
      <c r="AN58" s="68">
        <v>9.3789000000000011E-2</v>
      </c>
      <c r="AO58" s="68">
        <v>0.65676500000000004</v>
      </c>
      <c r="AP58" s="68">
        <v>0</v>
      </c>
      <c r="AQ58" s="68">
        <v>8.5470000000000008E-3</v>
      </c>
      <c r="AR58" s="68">
        <v>7.8549999999999991E-3</v>
      </c>
      <c r="AS58" s="68">
        <v>0.86117281428687098</v>
      </c>
      <c r="AT58" s="68">
        <v>2.938619076666666</v>
      </c>
      <c r="AU58" s="68">
        <v>0.12558270482423303</v>
      </c>
      <c r="AV58" s="68">
        <v>1.50905</v>
      </c>
      <c r="AW58" s="68">
        <v>0.1273935830227173</v>
      </c>
      <c r="AX58" s="68">
        <v>0</v>
      </c>
      <c r="AY58" s="68">
        <v>0</v>
      </c>
      <c r="AZ58" s="68">
        <v>0</v>
      </c>
      <c r="BA58" s="68">
        <v>0.16627</v>
      </c>
      <c r="BB58" s="68">
        <v>10.678751451751902</v>
      </c>
      <c r="BC58" s="68">
        <v>4.2194940000000001</v>
      </c>
      <c r="BD58" s="68">
        <v>0</v>
      </c>
      <c r="BE58" s="36">
        <v>176.32290446304398</v>
      </c>
      <c r="BF58" s="2"/>
      <c r="BG58" s="195">
        <f t="shared" si="2"/>
        <v>161.42465901129208</v>
      </c>
      <c r="BH58" s="2"/>
    </row>
    <row r="59" spans="1:60" x14ac:dyDescent="0.25">
      <c r="A59">
        <f t="shared" si="3"/>
        <v>0</v>
      </c>
      <c r="B59" s="93" t="s">
        <v>148</v>
      </c>
      <c r="C59" s="93" t="s">
        <v>149</v>
      </c>
      <c r="D59" s="93"/>
      <c r="E59" s="68">
        <v>6.3935599999999999</v>
      </c>
      <c r="F59" s="68">
        <v>9.3411279234839988</v>
      </c>
      <c r="G59" s="68">
        <v>0</v>
      </c>
      <c r="H59" s="68">
        <v>0</v>
      </c>
      <c r="I59" s="68">
        <v>0</v>
      </c>
      <c r="J59" s="68">
        <v>0</v>
      </c>
      <c r="K59" s="68">
        <v>0</v>
      </c>
      <c r="L59" s="68">
        <v>0</v>
      </c>
      <c r="M59" s="68">
        <v>0</v>
      </c>
      <c r="N59" s="68">
        <v>8.5470000000000008E-3</v>
      </c>
      <c r="O59" s="68">
        <v>7.8549999999999991E-3</v>
      </c>
      <c r="P59" s="68">
        <v>2.0852830124444446</v>
      </c>
      <c r="Q59" s="68">
        <v>3.1631216686651253E-2</v>
      </c>
      <c r="R59" s="68">
        <v>0.65293800000000002</v>
      </c>
      <c r="S59" s="68">
        <v>5.7747305091450547E-2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/>
      <c r="Z59" s="68">
        <v>0</v>
      </c>
      <c r="AA59" s="41"/>
      <c r="AB59" s="95">
        <v>18.578689457706545</v>
      </c>
      <c r="AC59" s="195">
        <f t="shared" si="4"/>
        <v>18.578689457706545</v>
      </c>
      <c r="AD59" s="41"/>
      <c r="AE59" s="2"/>
      <c r="AF59" s="68">
        <v>6.4417885994930941</v>
      </c>
      <c r="AG59" s="41"/>
      <c r="AH59" s="68">
        <v>8.1152781011380011</v>
      </c>
      <c r="AI59" s="68">
        <v>4.0387006543000231E-2</v>
      </c>
      <c r="AJ59" s="68">
        <v>0</v>
      </c>
      <c r="AK59" s="68"/>
      <c r="AL59" s="68">
        <v>0</v>
      </c>
      <c r="AM59" s="68">
        <v>0</v>
      </c>
      <c r="AN59" s="68">
        <v>0</v>
      </c>
      <c r="AO59" s="68">
        <v>0</v>
      </c>
      <c r="AP59" s="68">
        <v>0</v>
      </c>
      <c r="AQ59" s="68">
        <v>8.5470000000000008E-3</v>
      </c>
      <c r="AR59" s="68">
        <v>7.8549999999999991E-3</v>
      </c>
      <c r="AS59" s="68">
        <v>6.9939291872815876E-2</v>
      </c>
      <c r="AT59" s="68">
        <v>3.3759755991111109</v>
      </c>
      <c r="AU59" s="68">
        <v>1.2703776168211538E-2</v>
      </c>
      <c r="AV59" s="68">
        <v>0.63210900000000003</v>
      </c>
      <c r="AW59" s="68">
        <v>7.707756351005797E-2</v>
      </c>
      <c r="AX59" s="68">
        <v>0</v>
      </c>
      <c r="AY59" s="68">
        <v>0</v>
      </c>
      <c r="AZ59" s="68">
        <v>0</v>
      </c>
      <c r="BA59" s="68">
        <v>0</v>
      </c>
      <c r="BB59" s="68">
        <v>0</v>
      </c>
      <c r="BC59" s="68">
        <v>0</v>
      </c>
      <c r="BD59" s="68">
        <v>0</v>
      </c>
      <c r="BE59" s="36">
        <v>18.781660937836293</v>
      </c>
      <c r="BF59" s="2"/>
      <c r="BG59" s="195">
        <f t="shared" si="2"/>
        <v>18.781660937836293</v>
      </c>
      <c r="BH59" s="2"/>
    </row>
    <row r="60" spans="1:60" x14ac:dyDescent="0.25">
      <c r="A60">
        <f t="shared" si="3"/>
        <v>0</v>
      </c>
      <c r="B60" s="93" t="s">
        <v>150</v>
      </c>
      <c r="C60" s="93" t="s">
        <v>151</v>
      </c>
      <c r="D60" s="93"/>
      <c r="E60" s="68">
        <v>226.40029200000001</v>
      </c>
      <c r="F60" s="68">
        <v>143.026043276091</v>
      </c>
      <c r="G60" s="68">
        <v>0</v>
      </c>
      <c r="H60" s="68">
        <v>0</v>
      </c>
      <c r="I60" s="68">
        <v>0</v>
      </c>
      <c r="J60" s="68">
        <v>0</v>
      </c>
      <c r="K60" s="68">
        <v>0.18446399999999999</v>
      </c>
      <c r="L60" s="68">
        <v>1.0425409999999999</v>
      </c>
      <c r="M60" s="68">
        <v>0</v>
      </c>
      <c r="N60" s="68">
        <v>8.5470000000000008E-3</v>
      </c>
      <c r="O60" s="68">
        <v>0</v>
      </c>
      <c r="P60" s="68">
        <v>2.4027857973333338</v>
      </c>
      <c r="Q60" s="68">
        <v>0.48421243950351744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0.40703899999999998</v>
      </c>
      <c r="X60" s="68">
        <v>21.23046644253246</v>
      </c>
      <c r="Y60" s="68"/>
      <c r="Z60" s="68">
        <v>8.3181849999999997</v>
      </c>
      <c r="AA60" s="41"/>
      <c r="AB60" s="95">
        <v>403.50457595546027</v>
      </c>
      <c r="AC60" s="195">
        <f t="shared" si="4"/>
        <v>373.95592451292782</v>
      </c>
      <c r="AD60" s="41"/>
      <c r="AE60" s="2"/>
      <c r="AF60" s="68">
        <v>228.63672522432861</v>
      </c>
      <c r="AG60" s="41"/>
      <c r="AH60" s="68">
        <v>130.255759667647</v>
      </c>
      <c r="AI60" s="68">
        <v>0.61824656179898974</v>
      </c>
      <c r="AJ60" s="68">
        <v>0</v>
      </c>
      <c r="AK60" s="68"/>
      <c r="AL60" s="68">
        <v>0</v>
      </c>
      <c r="AM60" s="68">
        <v>0</v>
      </c>
      <c r="AN60" s="68">
        <v>0.18446399999999999</v>
      </c>
      <c r="AO60" s="68">
        <v>1.0273749999999999</v>
      </c>
      <c r="AP60" s="68">
        <v>0</v>
      </c>
      <c r="AQ60" s="68">
        <v>8.5470000000000008E-3</v>
      </c>
      <c r="AR60" s="68">
        <v>0</v>
      </c>
      <c r="AS60" s="68">
        <v>2.4860135074906196</v>
      </c>
      <c r="AT60" s="68">
        <v>3.1399200106666671</v>
      </c>
      <c r="AU60" s="68">
        <v>0.19451300259323651</v>
      </c>
      <c r="AV60" s="68">
        <v>0</v>
      </c>
      <c r="AW60" s="68">
        <v>0</v>
      </c>
      <c r="AX60" s="68">
        <v>0</v>
      </c>
      <c r="AY60" s="68">
        <v>0</v>
      </c>
      <c r="AZ60" s="68">
        <v>0</v>
      </c>
      <c r="BA60" s="68">
        <v>0.41974400000000001</v>
      </c>
      <c r="BB60" s="68">
        <v>22.298665070790243</v>
      </c>
      <c r="BC60" s="68">
        <v>10.651926</v>
      </c>
      <c r="BD60" s="68">
        <v>0</v>
      </c>
      <c r="BE60" s="36">
        <v>399.9218990453154</v>
      </c>
      <c r="BF60" s="2"/>
      <c r="BG60" s="195">
        <f t="shared" si="2"/>
        <v>366.97130797452513</v>
      </c>
      <c r="BH60" s="2"/>
    </row>
    <row r="61" spans="1:60" x14ac:dyDescent="0.25">
      <c r="A61">
        <f t="shared" si="3"/>
        <v>0</v>
      </c>
      <c r="B61" s="93" t="s">
        <v>152</v>
      </c>
      <c r="C61" s="93" t="s">
        <v>153</v>
      </c>
      <c r="D61" s="93"/>
      <c r="E61" s="68">
        <v>16.448208000000001</v>
      </c>
      <c r="F61" s="68">
        <v>13.37286082982</v>
      </c>
      <c r="G61" s="68">
        <v>0</v>
      </c>
      <c r="H61" s="68">
        <v>0</v>
      </c>
      <c r="I61" s="68">
        <v>0</v>
      </c>
      <c r="J61" s="68">
        <v>0</v>
      </c>
      <c r="K61" s="68">
        <v>0</v>
      </c>
      <c r="L61" s="68">
        <v>0</v>
      </c>
      <c r="M61" s="68">
        <v>0.20398651257102052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/>
      <c r="Z61" s="68">
        <v>0</v>
      </c>
      <c r="AA61" s="41"/>
      <c r="AB61" s="95">
        <v>30.02505534239102</v>
      </c>
      <c r="AC61" s="195">
        <f t="shared" si="4"/>
        <v>30.02505534239102</v>
      </c>
      <c r="AD61" s="41"/>
      <c r="AE61" s="2"/>
      <c r="AF61" s="68">
        <v>16.618429000251062</v>
      </c>
      <c r="AG61" s="41"/>
      <c r="AH61" s="68">
        <v>12.373038166159001</v>
      </c>
      <c r="AI61" s="68">
        <v>5.7818479979000983E-2</v>
      </c>
      <c r="AJ61" s="68">
        <v>0</v>
      </c>
      <c r="AK61" s="68"/>
      <c r="AL61" s="68">
        <v>0</v>
      </c>
      <c r="AM61" s="68">
        <v>0</v>
      </c>
      <c r="AN61" s="68">
        <v>0</v>
      </c>
      <c r="AO61" s="68">
        <v>0</v>
      </c>
      <c r="AP61" s="68">
        <v>0.23036728178395011</v>
      </c>
      <c r="AQ61" s="68">
        <v>0</v>
      </c>
      <c r="AR61" s="68">
        <v>0</v>
      </c>
      <c r="AS61" s="68">
        <v>0.18265630447030035</v>
      </c>
      <c r="AT61" s="68">
        <v>0</v>
      </c>
      <c r="AU61" s="68">
        <v>0</v>
      </c>
      <c r="AV61" s="68">
        <v>0</v>
      </c>
      <c r="AW61" s="68">
        <v>0</v>
      </c>
      <c r="AX61" s="68">
        <v>0</v>
      </c>
      <c r="AY61" s="68">
        <v>0</v>
      </c>
      <c r="AZ61" s="68">
        <v>0</v>
      </c>
      <c r="BA61" s="68">
        <v>0</v>
      </c>
      <c r="BB61" s="68">
        <v>0</v>
      </c>
      <c r="BC61" s="68">
        <v>0</v>
      </c>
      <c r="BD61" s="68">
        <v>0</v>
      </c>
      <c r="BE61" s="36">
        <v>29.46230923264331</v>
      </c>
      <c r="BF61" s="2"/>
      <c r="BG61" s="195">
        <f t="shared" si="2"/>
        <v>29.46230923264331</v>
      </c>
      <c r="BH61" s="2"/>
    </row>
    <row r="62" spans="1:60" x14ac:dyDescent="0.25">
      <c r="A62">
        <f t="shared" si="3"/>
        <v>0</v>
      </c>
      <c r="B62" s="93" t="s">
        <v>154</v>
      </c>
      <c r="C62" s="93" t="s">
        <v>155</v>
      </c>
      <c r="D62" s="93"/>
      <c r="E62" s="68">
        <v>83.904529999999994</v>
      </c>
      <c r="F62" s="68">
        <v>201.07574359916899</v>
      </c>
      <c r="G62" s="68">
        <v>0</v>
      </c>
      <c r="H62" s="68">
        <v>0</v>
      </c>
      <c r="I62" s="68">
        <v>0</v>
      </c>
      <c r="J62" s="68">
        <v>0</v>
      </c>
      <c r="K62" s="68">
        <v>8.5826999999999987E-2</v>
      </c>
      <c r="L62" s="68">
        <v>1.0374429999999999</v>
      </c>
      <c r="M62" s="68">
        <v>0</v>
      </c>
      <c r="N62" s="68">
        <v>8.5470000000000008E-3</v>
      </c>
      <c r="O62" s="68">
        <v>7.8549999999999991E-3</v>
      </c>
      <c r="P62" s="68">
        <v>4.215778137777777</v>
      </c>
      <c r="Q62" s="68">
        <v>0.67742999086031475</v>
      </c>
      <c r="R62" s="68">
        <v>2.560543</v>
      </c>
      <c r="S62" s="68">
        <v>0.17672396168559265</v>
      </c>
      <c r="T62" s="68">
        <v>0.1</v>
      </c>
      <c r="U62" s="68">
        <v>0</v>
      </c>
      <c r="V62" s="68">
        <v>0</v>
      </c>
      <c r="W62" s="68">
        <v>0.225189</v>
      </c>
      <c r="X62" s="68">
        <v>25.64937887901166</v>
      </c>
      <c r="Y62" s="68"/>
      <c r="Z62" s="68">
        <v>4.6019569999999996</v>
      </c>
      <c r="AA62" s="41"/>
      <c r="AB62" s="95">
        <v>324.32694556850436</v>
      </c>
      <c r="AC62" s="195">
        <f t="shared" si="4"/>
        <v>294.07560968949269</v>
      </c>
      <c r="AD62" s="41"/>
      <c r="AE62" s="2"/>
      <c r="AF62" s="68">
        <v>85.183549710046151</v>
      </c>
      <c r="AG62" s="41"/>
      <c r="AH62" s="68">
        <v>179.02581226586898</v>
      </c>
      <c r="AI62" s="68">
        <v>0.86494837501102684</v>
      </c>
      <c r="AJ62" s="68">
        <v>0</v>
      </c>
      <c r="AK62" s="68"/>
      <c r="AL62" s="68">
        <v>0</v>
      </c>
      <c r="AM62" s="68">
        <v>0</v>
      </c>
      <c r="AN62" s="68">
        <v>8.5826999999999987E-2</v>
      </c>
      <c r="AO62" s="68">
        <v>1.0223500000000001</v>
      </c>
      <c r="AP62" s="68">
        <v>0</v>
      </c>
      <c r="AQ62" s="68">
        <v>8.5470000000000008E-3</v>
      </c>
      <c r="AR62" s="68">
        <v>7.8549999999999991E-3</v>
      </c>
      <c r="AS62" s="68">
        <v>1.0370373408940039</v>
      </c>
      <c r="AT62" s="68">
        <v>5.2737726711111108</v>
      </c>
      <c r="AU62" s="68">
        <v>0.27345961434899219</v>
      </c>
      <c r="AV62" s="68">
        <v>2.560543</v>
      </c>
      <c r="AW62" s="68">
        <v>0.15854032084228339</v>
      </c>
      <c r="AX62" s="68">
        <v>0.1</v>
      </c>
      <c r="AY62" s="68">
        <v>0</v>
      </c>
      <c r="AZ62" s="68">
        <v>0</v>
      </c>
      <c r="BA62" s="68">
        <v>0.23221800000000001</v>
      </c>
      <c r="BB62" s="68">
        <v>26.367561487623984</v>
      </c>
      <c r="BC62" s="68">
        <v>5.8930759999999998</v>
      </c>
      <c r="BD62" s="68">
        <v>0</v>
      </c>
      <c r="BE62" s="36">
        <v>308.09509778574659</v>
      </c>
      <c r="BF62" s="2"/>
      <c r="BG62" s="195">
        <f t="shared" si="2"/>
        <v>275.83446029812262</v>
      </c>
      <c r="BH62" s="2"/>
    </row>
    <row r="63" spans="1:60" x14ac:dyDescent="0.25">
      <c r="A63">
        <f t="shared" si="3"/>
        <v>0</v>
      </c>
      <c r="B63" s="93" t="s">
        <v>156</v>
      </c>
      <c r="C63" s="93" t="s">
        <v>157</v>
      </c>
      <c r="D63" s="93"/>
      <c r="E63" s="68">
        <v>5.2656349999999996</v>
      </c>
      <c r="F63" s="68">
        <v>6.6597610634390003</v>
      </c>
      <c r="G63" s="68">
        <v>-9.1116000000000003E-2</v>
      </c>
      <c r="H63" s="68">
        <v>0</v>
      </c>
      <c r="I63" s="68">
        <v>0</v>
      </c>
      <c r="J63" s="68">
        <v>0</v>
      </c>
      <c r="K63" s="68">
        <v>0</v>
      </c>
      <c r="L63" s="68">
        <v>0</v>
      </c>
      <c r="M63" s="68">
        <v>0</v>
      </c>
      <c r="N63" s="68">
        <v>8.5470000000000008E-3</v>
      </c>
      <c r="O63" s="68">
        <v>7.8549999999999991E-3</v>
      </c>
      <c r="P63" s="68">
        <v>0.70470010222222224</v>
      </c>
      <c r="Q63" s="68">
        <v>2.2551489178235407E-2</v>
      </c>
      <c r="R63" s="68">
        <v>0.70239099999999999</v>
      </c>
      <c r="S63" s="68">
        <v>6.7843634568829525E-2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/>
      <c r="Z63" s="68">
        <v>0</v>
      </c>
      <c r="AA63" s="41"/>
      <c r="AB63" s="95">
        <v>13.348168289408287</v>
      </c>
      <c r="AC63" s="195">
        <f t="shared" si="4"/>
        <v>13.348168289408287</v>
      </c>
      <c r="AD63" s="41"/>
      <c r="AE63" s="2"/>
      <c r="AF63" s="68">
        <v>5.2995448675984704</v>
      </c>
      <c r="AG63" s="41"/>
      <c r="AH63" s="68">
        <v>5.7470846564490001</v>
      </c>
      <c r="AI63" s="68">
        <v>2.8793933221000247E-2</v>
      </c>
      <c r="AJ63" s="68">
        <v>-9.1116000000000003E-2</v>
      </c>
      <c r="AK63" s="68"/>
      <c r="AL63" s="68">
        <v>0</v>
      </c>
      <c r="AM63" s="68">
        <v>0</v>
      </c>
      <c r="AN63" s="68">
        <v>0</v>
      </c>
      <c r="AO63" s="68">
        <v>0</v>
      </c>
      <c r="AP63" s="68">
        <v>0</v>
      </c>
      <c r="AQ63" s="68">
        <v>8.5470000000000008E-3</v>
      </c>
      <c r="AR63" s="68">
        <v>7.8549999999999991E-3</v>
      </c>
      <c r="AS63" s="68">
        <v>6.2417296074480481E-2</v>
      </c>
      <c r="AT63" s="68">
        <v>1.0062649022222221</v>
      </c>
      <c r="AU63" s="68">
        <v>9.057162537192227E-3</v>
      </c>
      <c r="AV63" s="68">
        <v>0.61810399999999999</v>
      </c>
      <c r="AW63" s="68">
        <v>8.3113404717197401E-2</v>
      </c>
      <c r="AX63" s="68">
        <v>0</v>
      </c>
      <c r="AY63" s="68">
        <v>0</v>
      </c>
      <c r="AZ63" s="68">
        <v>0</v>
      </c>
      <c r="BA63" s="68">
        <v>0</v>
      </c>
      <c r="BB63" s="68">
        <v>0</v>
      </c>
      <c r="BC63" s="68">
        <v>0</v>
      </c>
      <c r="BD63" s="68">
        <v>0</v>
      </c>
      <c r="BE63" s="36">
        <v>12.779666222819564</v>
      </c>
      <c r="BF63" s="2"/>
      <c r="BG63" s="195">
        <f t="shared" si="2"/>
        <v>12.779666222819564</v>
      </c>
      <c r="BH63" s="2"/>
    </row>
    <row r="64" spans="1:60" x14ac:dyDescent="0.25">
      <c r="A64">
        <f t="shared" si="3"/>
        <v>0</v>
      </c>
      <c r="B64" s="93" t="s">
        <v>158</v>
      </c>
      <c r="C64" s="93" t="s">
        <v>159</v>
      </c>
      <c r="D64" s="93"/>
      <c r="E64" s="68">
        <v>8.4088930000000008</v>
      </c>
      <c r="F64" s="68">
        <v>10.249854053804999</v>
      </c>
      <c r="G64" s="68">
        <v>-7.3180999999999996E-2</v>
      </c>
      <c r="H64" s="68">
        <v>0</v>
      </c>
      <c r="I64" s="68">
        <v>0</v>
      </c>
      <c r="J64" s="68">
        <v>0</v>
      </c>
      <c r="K64" s="68">
        <v>0</v>
      </c>
      <c r="L64" s="68">
        <v>0</v>
      </c>
      <c r="M64" s="68">
        <v>0</v>
      </c>
      <c r="N64" s="68">
        <v>8.5470000000000008E-3</v>
      </c>
      <c r="O64" s="68">
        <v>7.8549999999999991E-3</v>
      </c>
      <c r="P64" s="68">
        <v>1.5045778382222224</v>
      </c>
      <c r="Q64" s="68">
        <v>3.470837325408694E-2</v>
      </c>
      <c r="R64" s="68">
        <v>0.843889</v>
      </c>
      <c r="S64" s="68">
        <v>7.68570992265422E-2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/>
      <c r="Z64" s="68">
        <v>0</v>
      </c>
      <c r="AA64" s="41"/>
      <c r="AB64" s="95">
        <v>21.062000364507853</v>
      </c>
      <c r="AC64" s="195">
        <f t="shared" si="4"/>
        <v>21.062000364507853</v>
      </c>
      <c r="AD64" s="41"/>
      <c r="AE64" s="2"/>
      <c r="AF64" s="68">
        <v>8.4365163600105912</v>
      </c>
      <c r="AG64" s="41"/>
      <c r="AH64" s="68">
        <v>8.8724121790890003</v>
      </c>
      <c r="AI64" s="68">
        <v>4.4315946224000306E-2</v>
      </c>
      <c r="AJ64" s="68">
        <v>-7.3180999999999996E-2</v>
      </c>
      <c r="AK64" s="68"/>
      <c r="AL64" s="68">
        <v>0</v>
      </c>
      <c r="AM64" s="68">
        <v>0</v>
      </c>
      <c r="AN64" s="68">
        <v>0</v>
      </c>
      <c r="AO64" s="68">
        <v>0</v>
      </c>
      <c r="AP64" s="68">
        <v>0</v>
      </c>
      <c r="AQ64" s="68">
        <v>8.5470000000000008E-3</v>
      </c>
      <c r="AR64" s="68">
        <v>7.8549999999999991E-3</v>
      </c>
      <c r="AS64" s="68">
        <v>9.5395588750885038E-2</v>
      </c>
      <c r="AT64" s="68">
        <v>2.5268425848888891</v>
      </c>
      <c r="AU64" s="68">
        <v>1.3939628353554195E-2</v>
      </c>
      <c r="AV64" s="68">
        <v>0.75284399999999996</v>
      </c>
      <c r="AW64" s="68">
        <v>8.8886025018536152E-2</v>
      </c>
      <c r="AX64" s="68">
        <v>0</v>
      </c>
      <c r="AY64" s="68">
        <v>0</v>
      </c>
      <c r="AZ64" s="68">
        <v>0</v>
      </c>
      <c r="BA64" s="68">
        <v>0</v>
      </c>
      <c r="BB64" s="68">
        <v>0</v>
      </c>
      <c r="BC64" s="68">
        <v>0</v>
      </c>
      <c r="BD64" s="68">
        <v>0</v>
      </c>
      <c r="BE64" s="36">
        <v>20.774373312335452</v>
      </c>
      <c r="BF64" s="2"/>
      <c r="BG64" s="195">
        <f t="shared" si="2"/>
        <v>20.774373312335452</v>
      </c>
      <c r="BH64" s="2"/>
    </row>
    <row r="65" spans="1:60" x14ac:dyDescent="0.25">
      <c r="A65">
        <f t="shared" si="3"/>
        <v>0</v>
      </c>
      <c r="B65" s="93" t="s">
        <v>160</v>
      </c>
      <c r="C65" s="93" t="s">
        <v>161</v>
      </c>
      <c r="D65" s="93"/>
      <c r="E65" s="68">
        <v>5.9592010000000002</v>
      </c>
      <c r="F65" s="68">
        <v>7.3813041259340002</v>
      </c>
      <c r="G65" s="68">
        <v>-5.3884000000000001E-2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68">
        <v>8.5470000000000008E-3</v>
      </c>
      <c r="O65" s="68">
        <v>7.8549999999999991E-3</v>
      </c>
      <c r="P65" s="68">
        <v>1.0406574373333335</v>
      </c>
      <c r="Q65" s="68">
        <v>2.4695965760722992E-2</v>
      </c>
      <c r="R65" s="68">
        <v>0.68061499999999997</v>
      </c>
      <c r="S65" s="68">
        <v>6.6887641087189115E-2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/>
      <c r="Z65" s="68">
        <v>0</v>
      </c>
      <c r="AA65" s="41"/>
      <c r="AB65" s="95">
        <v>15.115879170115246</v>
      </c>
      <c r="AC65" s="195">
        <f t="shared" si="4"/>
        <v>15.115879170115246</v>
      </c>
      <c r="AD65" s="41"/>
      <c r="AE65" s="2"/>
      <c r="AF65" s="68">
        <v>6.0053852560130663</v>
      </c>
      <c r="AG65" s="41"/>
      <c r="AH65" s="68">
        <v>6.3822750357299993</v>
      </c>
      <c r="AI65" s="68">
        <v>3.1532019164000641E-2</v>
      </c>
      <c r="AJ65" s="68">
        <v>-5.3884000000000001E-2</v>
      </c>
      <c r="AK65" s="68"/>
      <c r="AL65" s="68">
        <v>0</v>
      </c>
      <c r="AM65" s="68">
        <v>0</v>
      </c>
      <c r="AN65" s="68">
        <v>0</v>
      </c>
      <c r="AO65" s="68">
        <v>0</v>
      </c>
      <c r="AP65" s="68">
        <v>0</v>
      </c>
      <c r="AQ65" s="68">
        <v>8.5470000000000008E-3</v>
      </c>
      <c r="AR65" s="68">
        <v>7.8549999999999991E-3</v>
      </c>
      <c r="AS65" s="68">
        <v>6.8989969469186133E-2</v>
      </c>
      <c r="AT65" s="68">
        <v>1.3096785573333334</v>
      </c>
      <c r="AU65" s="68">
        <v>1.0038448912536453E-2</v>
      </c>
      <c r="AV65" s="68">
        <v>0.651779</v>
      </c>
      <c r="AW65" s="68">
        <v>8.2707456541842223E-2</v>
      </c>
      <c r="AX65" s="68">
        <v>0</v>
      </c>
      <c r="AY65" s="68">
        <v>0</v>
      </c>
      <c r="AZ65" s="68">
        <v>0</v>
      </c>
      <c r="BA65" s="68">
        <v>0</v>
      </c>
      <c r="BB65" s="68">
        <v>0</v>
      </c>
      <c r="BC65" s="68">
        <v>0</v>
      </c>
      <c r="BD65" s="68">
        <v>0</v>
      </c>
      <c r="BE65" s="36">
        <v>14.504903743163963</v>
      </c>
      <c r="BF65" s="2"/>
      <c r="BG65" s="195">
        <f t="shared" si="2"/>
        <v>14.504903743163963</v>
      </c>
      <c r="BH65" s="2"/>
    </row>
    <row r="66" spans="1:60" x14ac:dyDescent="0.25">
      <c r="A66">
        <f t="shared" si="3"/>
        <v>0</v>
      </c>
      <c r="B66" s="93" t="s">
        <v>162</v>
      </c>
      <c r="C66" s="93" t="s">
        <v>163</v>
      </c>
      <c r="D66" s="93"/>
      <c r="E66" s="68">
        <v>6.5709059999999999</v>
      </c>
      <c r="F66" s="68">
        <v>4.9490310894480007</v>
      </c>
      <c r="G66" s="68">
        <v>-3.5640999999999999E-2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8.5470000000000008E-3</v>
      </c>
      <c r="O66" s="68">
        <v>7.8549999999999991E-3</v>
      </c>
      <c r="P66" s="68">
        <v>0.53283917866666686</v>
      </c>
      <c r="Q66" s="68">
        <v>1.6758562355809876E-2</v>
      </c>
      <c r="R66" s="68">
        <v>0.52359500000000003</v>
      </c>
      <c r="S66" s="68">
        <v>5.2684019014744669E-2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/>
      <c r="Z66" s="68">
        <v>0</v>
      </c>
      <c r="AA66" s="41"/>
      <c r="AB66" s="95">
        <v>12.62657484948522</v>
      </c>
      <c r="AC66" s="195">
        <f t="shared" si="4"/>
        <v>12.62657484948522</v>
      </c>
      <c r="AD66" s="41"/>
      <c r="AE66" s="2"/>
      <c r="AF66" s="68">
        <v>6.5858107501178909</v>
      </c>
      <c r="AG66" s="41"/>
      <c r="AH66" s="68">
        <v>4.2846930302569994</v>
      </c>
      <c r="AI66" s="68">
        <v>2.1397474975999444E-2</v>
      </c>
      <c r="AJ66" s="68">
        <v>-3.5640999999999999E-2</v>
      </c>
      <c r="AK66" s="68"/>
      <c r="AL66" s="68">
        <v>0</v>
      </c>
      <c r="AM66" s="68">
        <v>0</v>
      </c>
      <c r="AN66" s="68">
        <v>0</v>
      </c>
      <c r="AO66" s="68">
        <v>0</v>
      </c>
      <c r="AP66" s="68">
        <v>0</v>
      </c>
      <c r="AQ66" s="68">
        <v>8.5470000000000008E-3</v>
      </c>
      <c r="AR66" s="68">
        <v>7.8549999999999991E-3</v>
      </c>
      <c r="AS66" s="68">
        <v>7.5146670843186131E-2</v>
      </c>
      <c r="AT66" s="68">
        <v>0.68604611200000021</v>
      </c>
      <c r="AU66" s="68">
        <v>6.7305986734006841E-3</v>
      </c>
      <c r="AV66" s="68">
        <v>0.46076400000000001</v>
      </c>
      <c r="AW66" s="68">
        <v>7.2565238143835586E-2</v>
      </c>
      <c r="AX66" s="68">
        <v>0</v>
      </c>
      <c r="AY66" s="68">
        <v>0</v>
      </c>
      <c r="AZ66" s="68">
        <v>0</v>
      </c>
      <c r="BA66" s="68">
        <v>0</v>
      </c>
      <c r="BB66" s="68">
        <v>0</v>
      </c>
      <c r="BC66" s="68">
        <v>0</v>
      </c>
      <c r="BD66" s="68">
        <v>0</v>
      </c>
      <c r="BE66" s="36">
        <v>12.17391487501131</v>
      </c>
      <c r="BF66" s="2"/>
      <c r="BG66" s="195">
        <f t="shared" si="2"/>
        <v>12.17391487501131</v>
      </c>
      <c r="BH66" s="2"/>
    </row>
    <row r="67" spans="1:60" x14ac:dyDescent="0.25">
      <c r="A67">
        <f t="shared" si="3"/>
        <v>0</v>
      </c>
      <c r="B67" s="93" t="s">
        <v>164</v>
      </c>
      <c r="C67" s="93" t="s">
        <v>165</v>
      </c>
      <c r="D67" s="93"/>
      <c r="E67" s="68">
        <v>118.362376</v>
      </c>
      <c r="F67" s="68">
        <v>71.663290050573011</v>
      </c>
      <c r="G67" s="68">
        <v>-0.86075999999999997</v>
      </c>
      <c r="H67" s="68">
        <v>0</v>
      </c>
      <c r="I67" s="68">
        <v>0</v>
      </c>
      <c r="J67" s="68">
        <v>0</v>
      </c>
      <c r="K67" s="68">
        <v>6.5874000000000016E-2</v>
      </c>
      <c r="L67" s="68">
        <v>0.43110799999999999</v>
      </c>
      <c r="M67" s="68">
        <v>0</v>
      </c>
      <c r="N67" s="68">
        <v>8.5470000000000008E-3</v>
      </c>
      <c r="O67" s="68">
        <v>7.8549999999999991E-3</v>
      </c>
      <c r="P67" s="68">
        <v>4.9853708077777785</v>
      </c>
      <c r="Q67" s="68">
        <v>0.23823175154347567</v>
      </c>
      <c r="R67" s="68">
        <v>1.2795339999999999</v>
      </c>
      <c r="S67" s="68">
        <v>0.10868362743100375</v>
      </c>
      <c r="T67" s="68">
        <v>0</v>
      </c>
      <c r="U67" s="68">
        <v>0</v>
      </c>
      <c r="V67" s="68">
        <v>0</v>
      </c>
      <c r="W67" s="68">
        <v>0.151667</v>
      </c>
      <c r="X67" s="68">
        <v>9.8730363162409667</v>
      </c>
      <c r="Y67" s="68"/>
      <c r="Z67" s="68">
        <v>3.099459</v>
      </c>
      <c r="AA67" s="41"/>
      <c r="AB67" s="95">
        <v>209.41427255356624</v>
      </c>
      <c r="AC67" s="195">
        <f t="shared" si="4"/>
        <v>196.44177723732528</v>
      </c>
      <c r="AD67" s="41"/>
      <c r="AE67" s="2"/>
      <c r="AF67" s="68">
        <v>120.04906132024595</v>
      </c>
      <c r="AG67" s="41"/>
      <c r="AH67" s="68">
        <v>65.548110090985006</v>
      </c>
      <c r="AI67" s="68">
        <v>0.30417632693200558</v>
      </c>
      <c r="AJ67" s="68">
        <v>-0.86075999999999997</v>
      </c>
      <c r="AK67" s="68"/>
      <c r="AL67" s="68">
        <v>0</v>
      </c>
      <c r="AM67" s="68">
        <v>0</v>
      </c>
      <c r="AN67" s="68">
        <v>6.5874000000000016E-2</v>
      </c>
      <c r="AO67" s="68">
        <v>0.42483700000000002</v>
      </c>
      <c r="AP67" s="68">
        <v>0</v>
      </c>
      <c r="AQ67" s="68">
        <v>8.5470000000000008E-3</v>
      </c>
      <c r="AR67" s="68">
        <v>7.8549999999999991E-3</v>
      </c>
      <c r="AS67" s="68">
        <v>1.3205516446266177</v>
      </c>
      <c r="AT67" s="68">
        <v>6.9474118744444446</v>
      </c>
      <c r="AU67" s="68">
        <v>9.7460863799041828E-2</v>
      </c>
      <c r="AV67" s="68">
        <v>1.164331</v>
      </c>
      <c r="AW67" s="68">
        <v>0.11027575389426357</v>
      </c>
      <c r="AX67" s="68">
        <v>0</v>
      </c>
      <c r="AY67" s="68">
        <v>0</v>
      </c>
      <c r="AZ67" s="68">
        <v>0</v>
      </c>
      <c r="BA67" s="68">
        <v>0.15640200000000001</v>
      </c>
      <c r="BB67" s="68">
        <v>10.149481333095713</v>
      </c>
      <c r="BC67" s="68">
        <v>3.969039</v>
      </c>
      <c r="BD67" s="68">
        <v>0</v>
      </c>
      <c r="BE67" s="36">
        <v>209.46265420802305</v>
      </c>
      <c r="BF67" s="2"/>
      <c r="BG67" s="195">
        <f t="shared" si="2"/>
        <v>195.34413387492734</v>
      </c>
      <c r="BH67" s="2"/>
    </row>
    <row r="68" spans="1:60" x14ac:dyDescent="0.25">
      <c r="A68">
        <f t="shared" si="3"/>
        <v>0</v>
      </c>
      <c r="B68" s="93" t="s">
        <v>166</v>
      </c>
      <c r="C68" s="93" t="s">
        <v>167</v>
      </c>
      <c r="D68" s="93"/>
      <c r="E68" s="68">
        <v>6.2247769999999996</v>
      </c>
      <c r="F68" s="68">
        <v>9.4571941539189996</v>
      </c>
      <c r="G68" s="68">
        <v>-0.27818100000000001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8.5470000000000008E-3</v>
      </c>
      <c r="O68" s="68">
        <v>7.8549999999999991E-3</v>
      </c>
      <c r="P68" s="68">
        <v>2.1636580026666667</v>
      </c>
      <c r="Q68" s="68">
        <v>3.1786574357715563E-2</v>
      </c>
      <c r="R68" s="68">
        <v>0.83520300000000003</v>
      </c>
      <c r="S68" s="68">
        <v>7.2052472617295887E-2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/>
      <c r="Z68" s="68">
        <v>0</v>
      </c>
      <c r="AA68" s="41"/>
      <c r="AB68" s="95">
        <v>18.52289220356068</v>
      </c>
      <c r="AC68" s="195">
        <f t="shared" si="4"/>
        <v>18.52289220356068</v>
      </c>
      <c r="AD68" s="41"/>
      <c r="AE68" s="2"/>
      <c r="AF68" s="68">
        <v>6.3010074275570904</v>
      </c>
      <c r="AG68" s="41"/>
      <c r="AH68" s="68">
        <v>8.1653090974870004</v>
      </c>
      <c r="AI68" s="68">
        <v>4.058536853799969E-2</v>
      </c>
      <c r="AJ68" s="68">
        <v>-0.27818100000000001</v>
      </c>
      <c r="AK68" s="68"/>
      <c r="AL68" s="68">
        <v>0</v>
      </c>
      <c r="AM68" s="68">
        <v>0</v>
      </c>
      <c r="AN68" s="68">
        <v>0</v>
      </c>
      <c r="AO68" s="68">
        <v>0</v>
      </c>
      <c r="AP68" s="68">
        <v>0</v>
      </c>
      <c r="AQ68" s="68">
        <v>8.5470000000000008E-3</v>
      </c>
      <c r="AR68" s="68">
        <v>7.8549999999999991E-3</v>
      </c>
      <c r="AS68" s="68">
        <v>7.0342543246941919E-2</v>
      </c>
      <c r="AT68" s="68">
        <v>2.8969325626666667</v>
      </c>
      <c r="AU68" s="68">
        <v>1.2861624280796251E-2</v>
      </c>
      <c r="AV68" s="68">
        <v>0.73497900000000005</v>
      </c>
      <c r="AW68" s="68">
        <v>8.571642752673421E-2</v>
      </c>
      <c r="AX68" s="68">
        <v>0</v>
      </c>
      <c r="AY68" s="68">
        <v>0</v>
      </c>
      <c r="AZ68" s="68">
        <v>0</v>
      </c>
      <c r="BA68" s="68">
        <v>0</v>
      </c>
      <c r="BB68" s="68">
        <v>0</v>
      </c>
      <c r="BC68" s="68">
        <v>0</v>
      </c>
      <c r="BD68" s="68">
        <v>0</v>
      </c>
      <c r="BE68" s="36">
        <v>18.045955051303228</v>
      </c>
      <c r="BF68" s="2"/>
      <c r="BG68" s="195">
        <f t="shared" si="2"/>
        <v>18.045955051303228</v>
      </c>
      <c r="BH68" s="2"/>
    </row>
    <row r="69" spans="1:60" x14ac:dyDescent="0.25">
      <c r="A69">
        <f t="shared" si="3"/>
        <v>0</v>
      </c>
      <c r="B69" s="93" t="s">
        <v>168</v>
      </c>
      <c r="C69" s="93" t="s">
        <v>169</v>
      </c>
      <c r="D69" s="93"/>
      <c r="E69" s="68">
        <v>10.299359000000001</v>
      </c>
      <c r="F69" s="68">
        <v>7.4525898124529997</v>
      </c>
      <c r="G69" s="68">
        <v>-0.18198300000000001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8.5470000000000008E-3</v>
      </c>
      <c r="O69" s="68">
        <v>7.8549999999999991E-3</v>
      </c>
      <c r="P69" s="68">
        <v>0.99945675822222235</v>
      </c>
      <c r="Q69" s="68">
        <v>2.5236190443531318E-2</v>
      </c>
      <c r="R69" s="68">
        <v>0.827986</v>
      </c>
      <c r="S69" s="68">
        <v>7.2500230727804302E-2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/>
      <c r="Z69" s="68">
        <v>0</v>
      </c>
      <c r="AA69" s="41"/>
      <c r="AB69" s="95">
        <v>19.511546991846561</v>
      </c>
      <c r="AC69" s="195">
        <f t="shared" si="4"/>
        <v>19.511546991846561</v>
      </c>
      <c r="AD69" s="41"/>
      <c r="AE69" s="2"/>
      <c r="AF69" s="68">
        <v>10.328444211519159</v>
      </c>
      <c r="AG69" s="41"/>
      <c r="AH69" s="68">
        <v>6.4425644375769995</v>
      </c>
      <c r="AI69" s="68">
        <v>3.2221782634000294E-2</v>
      </c>
      <c r="AJ69" s="68">
        <v>-0.18198300000000001</v>
      </c>
      <c r="AK69" s="68"/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8.5470000000000008E-3</v>
      </c>
      <c r="AR69" s="68">
        <v>7.8549999999999991E-3</v>
      </c>
      <c r="AS69" s="68">
        <v>0.11228192571895103</v>
      </c>
      <c r="AT69" s="68">
        <v>1.4050717982222223</v>
      </c>
      <c r="AU69" s="68">
        <v>1.0135396241911737E-2</v>
      </c>
      <c r="AV69" s="68">
        <v>0.760903</v>
      </c>
      <c r="AW69" s="68">
        <v>8.6444917971463961E-2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36">
        <v>19.012486469884706</v>
      </c>
      <c r="BF69" s="2"/>
      <c r="BG69" s="195">
        <f t="shared" si="2"/>
        <v>19.012486469884706</v>
      </c>
      <c r="BH69" s="2"/>
    </row>
    <row r="70" spans="1:60" x14ac:dyDescent="0.25">
      <c r="A70">
        <f t="shared" si="3"/>
        <v>0</v>
      </c>
      <c r="B70" s="93" t="s">
        <v>170</v>
      </c>
      <c r="C70" s="93" t="s">
        <v>171</v>
      </c>
      <c r="D70" s="93"/>
      <c r="E70" s="68">
        <v>7.1902170300000003</v>
      </c>
      <c r="F70" s="68">
        <v>6.2919823201090006</v>
      </c>
      <c r="G70" s="68">
        <v>-1.6986000000000001E-2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8.5470000000000008E-3</v>
      </c>
      <c r="O70" s="68">
        <v>7.8549999999999991E-3</v>
      </c>
      <c r="P70" s="68">
        <v>0.69913455377777778</v>
      </c>
      <c r="Q70" s="68">
        <v>2.1040011990777808E-2</v>
      </c>
      <c r="R70" s="68">
        <v>0.70424799999999999</v>
      </c>
      <c r="S70" s="68">
        <v>6.4720661416142661E-2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/>
      <c r="Z70" s="68">
        <v>0</v>
      </c>
      <c r="AA70" s="41"/>
      <c r="AB70" s="95">
        <v>14.970758577293699</v>
      </c>
      <c r="AC70" s="195">
        <f t="shared" si="4"/>
        <v>14.970758577293699</v>
      </c>
      <c r="AD70" s="41"/>
      <c r="AE70" s="2"/>
      <c r="AF70" s="68">
        <v>7.1935131185231231</v>
      </c>
      <c r="AG70" s="41"/>
      <c r="AH70" s="68">
        <v>5.4514694068210003</v>
      </c>
      <c r="AI70" s="68">
        <v>2.6864066289999523E-2</v>
      </c>
      <c r="AJ70" s="68">
        <v>-1.6986000000000001E-2</v>
      </c>
      <c r="AK70" s="68"/>
      <c r="AL70" s="68">
        <v>0</v>
      </c>
      <c r="AM70" s="68">
        <v>0</v>
      </c>
      <c r="AN70" s="68">
        <v>0</v>
      </c>
      <c r="AO70" s="68">
        <v>0</v>
      </c>
      <c r="AP70" s="68">
        <v>0</v>
      </c>
      <c r="AQ70" s="68">
        <v>8.5470000000000008E-3</v>
      </c>
      <c r="AR70" s="68">
        <v>7.8549999999999991E-3</v>
      </c>
      <c r="AS70" s="68">
        <v>7.8617284194072656E-2</v>
      </c>
      <c r="AT70" s="68">
        <v>1.0893727404444447</v>
      </c>
      <c r="AU70" s="68">
        <v>8.5569896594667894E-3</v>
      </c>
      <c r="AV70" s="68">
        <v>0.63501799999999997</v>
      </c>
      <c r="AW70" s="68">
        <v>8.1767070048835128E-2</v>
      </c>
      <c r="AX70" s="68">
        <v>0</v>
      </c>
      <c r="AY70" s="68">
        <v>0</v>
      </c>
      <c r="AZ70" s="68">
        <v>0</v>
      </c>
      <c r="BA70" s="68">
        <v>0</v>
      </c>
      <c r="BB70" s="68">
        <v>0</v>
      </c>
      <c r="BC70" s="68">
        <v>0</v>
      </c>
      <c r="BD70" s="68">
        <v>0</v>
      </c>
      <c r="BE70" s="36">
        <v>14.56459467598094</v>
      </c>
      <c r="BF70" s="2"/>
      <c r="BG70" s="195">
        <f t="shared" si="2"/>
        <v>14.56459467598094</v>
      </c>
      <c r="BH70" s="2"/>
    </row>
    <row r="71" spans="1:60" x14ac:dyDescent="0.25">
      <c r="A71">
        <f t="shared" si="3"/>
        <v>0</v>
      </c>
      <c r="B71" s="93" t="s">
        <v>172</v>
      </c>
      <c r="C71" s="93" t="s">
        <v>173</v>
      </c>
      <c r="D71" s="93"/>
      <c r="E71" s="68">
        <v>5.763992</v>
      </c>
      <c r="F71" s="68">
        <v>8.4137118980989989</v>
      </c>
      <c r="G71" s="68">
        <v>-0.34945700000000002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8.5470000000000008E-3</v>
      </c>
      <c r="O71" s="68">
        <v>7.8549999999999991E-3</v>
      </c>
      <c r="P71" s="68">
        <v>1.3401566204444444</v>
      </c>
      <c r="Q71" s="68">
        <v>2.8277334293301353E-2</v>
      </c>
      <c r="R71" s="68">
        <v>0.77156599999999997</v>
      </c>
      <c r="S71" s="68">
        <v>6.0573717330908869E-2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/>
      <c r="Z71" s="68">
        <v>0</v>
      </c>
      <c r="AA71" s="41"/>
      <c r="AB71" s="95">
        <v>16.045222570167653</v>
      </c>
      <c r="AC71" s="195">
        <f t="shared" si="4"/>
        <v>16.045222570167653</v>
      </c>
      <c r="AD71" s="41"/>
      <c r="AE71" s="2"/>
      <c r="AF71" s="68">
        <v>5.7958201763740771</v>
      </c>
      <c r="AG71" s="41"/>
      <c r="AH71" s="68">
        <v>7.265939504116</v>
      </c>
      <c r="AI71" s="68">
        <v>3.6104740971000866E-2</v>
      </c>
      <c r="AJ71" s="68">
        <v>-0.34945700000000002</v>
      </c>
      <c r="AK71" s="68"/>
      <c r="AL71" s="68">
        <v>0</v>
      </c>
      <c r="AM71" s="68">
        <v>0</v>
      </c>
      <c r="AN71" s="68">
        <v>0</v>
      </c>
      <c r="AO71" s="68">
        <v>0</v>
      </c>
      <c r="AP71" s="68">
        <v>0</v>
      </c>
      <c r="AQ71" s="68">
        <v>8.5470000000000008E-3</v>
      </c>
      <c r="AR71" s="68">
        <v>7.8549999999999991E-3</v>
      </c>
      <c r="AS71" s="68">
        <v>6.3373910912212325E-2</v>
      </c>
      <c r="AT71" s="68">
        <v>2.026312247111111</v>
      </c>
      <c r="AU71" s="68">
        <v>1.1442506041326352E-2</v>
      </c>
      <c r="AV71" s="68">
        <v>0.68887799999999999</v>
      </c>
      <c r="AW71" s="68">
        <v>7.8582151830787206E-2</v>
      </c>
      <c r="AX71" s="68">
        <v>0</v>
      </c>
      <c r="AY71" s="68">
        <v>0</v>
      </c>
      <c r="AZ71" s="68">
        <v>0</v>
      </c>
      <c r="BA71" s="68">
        <v>0</v>
      </c>
      <c r="BB71" s="68">
        <v>0</v>
      </c>
      <c r="BC71" s="68">
        <v>0</v>
      </c>
      <c r="BD71" s="68">
        <v>0</v>
      </c>
      <c r="BE71" s="36">
        <v>15.633398237356515</v>
      </c>
      <c r="BF71" s="2"/>
      <c r="BG71" s="195">
        <f t="shared" si="2"/>
        <v>15.633398237356515</v>
      </c>
      <c r="BH71" s="2"/>
    </row>
    <row r="72" spans="1:60" x14ac:dyDescent="0.25">
      <c r="A72">
        <f t="shared" si="3"/>
        <v>0</v>
      </c>
      <c r="B72" s="93" t="s">
        <v>174</v>
      </c>
      <c r="C72" s="93" t="s">
        <v>175</v>
      </c>
      <c r="D72" s="93"/>
      <c r="E72" s="68">
        <v>166.787205</v>
      </c>
      <c r="F72" s="68">
        <v>94.819743699587008</v>
      </c>
      <c r="G72" s="68">
        <v>-0.37903100000000001</v>
      </c>
      <c r="H72" s="68">
        <v>0</v>
      </c>
      <c r="I72" s="68">
        <v>0</v>
      </c>
      <c r="J72" s="68">
        <v>0</v>
      </c>
      <c r="K72" s="68">
        <v>5.1751999999999992E-2</v>
      </c>
      <c r="L72" s="68">
        <v>0.74135899999999999</v>
      </c>
      <c r="M72" s="68">
        <v>0</v>
      </c>
      <c r="N72" s="68">
        <v>8.5470000000000008E-3</v>
      </c>
      <c r="O72" s="68">
        <v>7.8549999999999991E-3</v>
      </c>
      <c r="P72" s="68">
        <v>3.9186968433333331</v>
      </c>
      <c r="Q72" s="68">
        <v>0.31496890817964107</v>
      </c>
      <c r="R72" s="68">
        <v>2.0002779999999998</v>
      </c>
      <c r="S72" s="68">
        <v>0.1478837850484242</v>
      </c>
      <c r="T72" s="68">
        <v>0</v>
      </c>
      <c r="U72" s="68">
        <v>0</v>
      </c>
      <c r="V72" s="68">
        <v>0</v>
      </c>
      <c r="W72" s="68">
        <v>0.25406699999999999</v>
      </c>
      <c r="X72" s="68">
        <v>13.761752762236936</v>
      </c>
      <c r="Y72" s="68"/>
      <c r="Z72" s="68">
        <v>5.1920739999999999</v>
      </c>
      <c r="AA72" s="41"/>
      <c r="AB72" s="95">
        <v>287.62715199838539</v>
      </c>
      <c r="AC72" s="195">
        <f t="shared" si="4"/>
        <v>268.67332523614846</v>
      </c>
      <c r="AD72" s="41"/>
      <c r="AE72" s="2"/>
      <c r="AF72" s="68">
        <v>167.82778760414749</v>
      </c>
      <c r="AG72" s="41"/>
      <c r="AH72" s="68">
        <v>86.483722720725993</v>
      </c>
      <c r="AI72" s="68">
        <v>0.40215498130300642</v>
      </c>
      <c r="AJ72" s="68">
        <v>-0.37903100000000001</v>
      </c>
      <c r="AK72" s="68"/>
      <c r="AL72" s="68">
        <v>0</v>
      </c>
      <c r="AM72" s="68">
        <v>0</v>
      </c>
      <c r="AN72" s="68">
        <v>5.1751999999999992E-2</v>
      </c>
      <c r="AO72" s="68">
        <v>0.73057399999999995</v>
      </c>
      <c r="AP72" s="68">
        <v>0</v>
      </c>
      <c r="AQ72" s="68">
        <v>8.5470000000000008E-3</v>
      </c>
      <c r="AR72" s="68">
        <v>7.8549999999999991E-3</v>
      </c>
      <c r="AS72" s="68">
        <v>1.8164094665997954</v>
      </c>
      <c r="AT72" s="68">
        <v>5.2751161766666668</v>
      </c>
      <c r="AU72" s="68">
        <v>0.12895324955976692</v>
      </c>
      <c r="AV72" s="68">
        <v>1.7602450000000001</v>
      </c>
      <c r="AW72" s="68">
        <v>0.13541088538950752</v>
      </c>
      <c r="AX72" s="68">
        <v>0</v>
      </c>
      <c r="AY72" s="68">
        <v>0</v>
      </c>
      <c r="AZ72" s="68">
        <v>0</v>
      </c>
      <c r="BA72" s="68">
        <v>0.26199699999999998</v>
      </c>
      <c r="BB72" s="68">
        <v>14.274388313761277</v>
      </c>
      <c r="BC72" s="68">
        <v>6.6487559999999997</v>
      </c>
      <c r="BD72" s="68">
        <v>0</v>
      </c>
      <c r="BE72" s="36">
        <v>285.43463839815342</v>
      </c>
      <c r="BF72" s="2"/>
      <c r="BG72" s="195">
        <f t="shared" ref="BG72:BG135" si="5">+BE72-BC72-BB72</f>
        <v>264.51149408439215</v>
      </c>
      <c r="BH72" s="2"/>
    </row>
    <row r="73" spans="1:60" x14ac:dyDescent="0.25">
      <c r="A73">
        <f t="shared" si="3"/>
        <v>0</v>
      </c>
      <c r="B73" s="93" t="s">
        <v>176</v>
      </c>
      <c r="C73" s="93" t="s">
        <v>177</v>
      </c>
      <c r="D73" s="93"/>
      <c r="E73" s="68">
        <v>23.010826999999999</v>
      </c>
      <c r="F73" s="68">
        <v>20.706177423955999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0.20983474999756643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/>
      <c r="Z73" s="68">
        <v>0</v>
      </c>
      <c r="AA73" s="41"/>
      <c r="AB73" s="95">
        <v>43.926839173953567</v>
      </c>
      <c r="AC73" s="195">
        <f t="shared" si="4"/>
        <v>43.926839173953567</v>
      </c>
      <c r="AD73" s="41"/>
      <c r="AE73" s="2"/>
      <c r="AF73" s="68">
        <v>23.124248067262524</v>
      </c>
      <c r="AG73" s="41"/>
      <c r="AH73" s="68">
        <v>19.158531094441997</v>
      </c>
      <c r="AI73" s="68">
        <v>8.9524576681997634E-2</v>
      </c>
      <c r="AJ73" s="68">
        <v>0</v>
      </c>
      <c r="AK73" s="68"/>
      <c r="AL73" s="68">
        <v>0</v>
      </c>
      <c r="AM73" s="68">
        <v>0</v>
      </c>
      <c r="AN73" s="68">
        <v>0</v>
      </c>
      <c r="AO73" s="68">
        <v>0</v>
      </c>
      <c r="AP73" s="68">
        <v>0.23359960005078961</v>
      </c>
      <c r="AQ73" s="68">
        <v>0</v>
      </c>
      <c r="AR73" s="68">
        <v>0</v>
      </c>
      <c r="AS73" s="68">
        <v>0.25904824999247239</v>
      </c>
      <c r="AT73" s="68">
        <v>0</v>
      </c>
      <c r="AU73" s="68">
        <v>0</v>
      </c>
      <c r="AV73" s="68">
        <v>0</v>
      </c>
      <c r="AW73" s="68">
        <v>0</v>
      </c>
      <c r="AX73" s="68">
        <v>0</v>
      </c>
      <c r="AY73" s="68">
        <v>0</v>
      </c>
      <c r="AZ73" s="68">
        <v>0</v>
      </c>
      <c r="BA73" s="68">
        <v>0</v>
      </c>
      <c r="BB73" s="68">
        <v>0</v>
      </c>
      <c r="BC73" s="68">
        <v>0</v>
      </c>
      <c r="BD73" s="68">
        <v>0</v>
      </c>
      <c r="BE73" s="36">
        <v>42.864951588429783</v>
      </c>
      <c r="BF73" s="2"/>
      <c r="BG73" s="195">
        <f t="shared" si="5"/>
        <v>42.864951588429783</v>
      </c>
      <c r="BH73" s="2"/>
    </row>
    <row r="74" spans="1:60" x14ac:dyDescent="0.25">
      <c r="A74">
        <f t="shared" si="3"/>
        <v>0</v>
      </c>
      <c r="B74" s="93" t="s">
        <v>178</v>
      </c>
      <c r="C74" s="93" t="s">
        <v>179</v>
      </c>
      <c r="D74" s="93"/>
      <c r="E74" s="68">
        <v>139.960273</v>
      </c>
      <c r="F74" s="68">
        <v>115.79208801573101</v>
      </c>
      <c r="G74" s="68">
        <v>-0.28713300000000003</v>
      </c>
      <c r="H74" s="68">
        <v>0</v>
      </c>
      <c r="I74" s="68">
        <v>0</v>
      </c>
      <c r="J74" s="68">
        <v>8.9131000000000002E-2</v>
      </c>
      <c r="K74" s="68">
        <v>6.4992999999999995E-2</v>
      </c>
      <c r="L74" s="68">
        <v>0.91456099999999996</v>
      </c>
      <c r="M74" s="68">
        <v>0</v>
      </c>
      <c r="N74" s="68">
        <v>8.5470000000000008E-3</v>
      </c>
      <c r="O74" s="68">
        <v>7.8549999999999991E-3</v>
      </c>
      <c r="P74" s="68">
        <v>2.7270084155555554</v>
      </c>
      <c r="Q74" s="68">
        <v>0.39209875473574601</v>
      </c>
      <c r="R74" s="68">
        <v>2.0041180000000001</v>
      </c>
      <c r="S74" s="68">
        <v>0.16189555840804934</v>
      </c>
      <c r="T74" s="68">
        <v>0</v>
      </c>
      <c r="U74" s="68">
        <v>0</v>
      </c>
      <c r="V74" s="68">
        <v>0</v>
      </c>
      <c r="W74" s="68">
        <v>0.25696999999999998</v>
      </c>
      <c r="X74" s="68">
        <v>13.370983643559455</v>
      </c>
      <c r="Y74" s="68"/>
      <c r="Z74" s="68">
        <v>5.2514209999999997</v>
      </c>
      <c r="AA74" s="41"/>
      <c r="AB74" s="95">
        <v>280.71481038798981</v>
      </c>
      <c r="AC74" s="195">
        <f t="shared" si="4"/>
        <v>262.09240574443038</v>
      </c>
      <c r="AD74" s="41"/>
      <c r="AE74" s="2"/>
      <c r="AF74" s="68">
        <v>140.46910629922056</v>
      </c>
      <c r="AG74" s="41"/>
      <c r="AH74" s="68">
        <v>104.749346159232</v>
      </c>
      <c r="AI74" s="68">
        <v>0.50063502550500627</v>
      </c>
      <c r="AJ74" s="68">
        <v>-0.28713300000000003</v>
      </c>
      <c r="AK74" s="68"/>
      <c r="AL74" s="68">
        <v>0</v>
      </c>
      <c r="AM74" s="68">
        <v>8.9131000000000002E-2</v>
      </c>
      <c r="AN74" s="68">
        <v>6.4992999999999995E-2</v>
      </c>
      <c r="AO74" s="68">
        <v>0.90125699999999997</v>
      </c>
      <c r="AP74" s="68">
        <v>0</v>
      </c>
      <c r="AQ74" s="68">
        <v>8.5470000000000008E-3</v>
      </c>
      <c r="AR74" s="68">
        <v>7.8549999999999991E-3</v>
      </c>
      <c r="AS74" s="68">
        <v>1.5712038969432489</v>
      </c>
      <c r="AT74" s="68">
        <v>3.8090862822222222</v>
      </c>
      <c r="AU74" s="68">
        <v>0.15747528352583062</v>
      </c>
      <c r="AV74" s="68">
        <v>1.858846</v>
      </c>
      <c r="AW74" s="68">
        <v>0.14525666291811209</v>
      </c>
      <c r="AX74" s="68">
        <v>0</v>
      </c>
      <c r="AY74" s="68">
        <v>0</v>
      </c>
      <c r="AZ74" s="68">
        <v>0</v>
      </c>
      <c r="BA74" s="68">
        <v>0.26499099999999998</v>
      </c>
      <c r="BB74" s="68">
        <v>13.889354002274009</v>
      </c>
      <c r="BC74" s="68">
        <v>6.7247529999999998</v>
      </c>
      <c r="BD74" s="68">
        <v>0</v>
      </c>
      <c r="BE74" s="36">
        <v>274.92470361184098</v>
      </c>
      <c r="BF74" s="2"/>
      <c r="BG74" s="195">
        <f t="shared" si="5"/>
        <v>254.31059660956694</v>
      </c>
      <c r="BH74" s="2"/>
    </row>
    <row r="75" spans="1:60" x14ac:dyDescent="0.25">
      <c r="A75">
        <f t="shared" si="3"/>
        <v>0</v>
      </c>
      <c r="B75" s="93" t="s">
        <v>180</v>
      </c>
      <c r="C75" s="93" t="s">
        <v>181</v>
      </c>
      <c r="D75" s="93"/>
      <c r="E75" s="68">
        <v>3.934339</v>
      </c>
      <c r="F75" s="68">
        <v>7.3768975837390007</v>
      </c>
      <c r="G75" s="68">
        <v>-6.6140000000000004E-2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68">
        <v>8.5470000000000008E-3</v>
      </c>
      <c r="O75" s="68">
        <v>7.8549999999999991E-3</v>
      </c>
      <c r="P75" s="68">
        <v>0.35141293333333329</v>
      </c>
      <c r="Q75" s="68">
        <v>2.4979879074330514E-2</v>
      </c>
      <c r="R75" s="68">
        <v>0.838812</v>
      </c>
      <c r="S75" s="68">
        <v>8.3767894904421034E-2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/>
      <c r="Z75" s="68">
        <v>0</v>
      </c>
      <c r="AA75" s="41"/>
      <c r="AB75" s="95">
        <v>12.560471291051085</v>
      </c>
      <c r="AC75" s="195">
        <f t="shared" si="4"/>
        <v>12.560471291051085</v>
      </c>
      <c r="AD75" s="41"/>
      <c r="AE75" s="2"/>
      <c r="AF75" s="68">
        <v>3.9452622162498101</v>
      </c>
      <c r="AG75" s="41"/>
      <c r="AH75" s="68">
        <v>6.359085122792</v>
      </c>
      <c r="AI75" s="68">
        <v>3.1894522098000158E-2</v>
      </c>
      <c r="AJ75" s="68">
        <v>-6.6140000000000004E-2</v>
      </c>
      <c r="AK75" s="68"/>
      <c r="AL75" s="68">
        <v>0</v>
      </c>
      <c r="AM75" s="68">
        <v>0</v>
      </c>
      <c r="AN75" s="68">
        <v>0</v>
      </c>
      <c r="AO75" s="68">
        <v>0</v>
      </c>
      <c r="AP75" s="68">
        <v>0</v>
      </c>
      <c r="AQ75" s="68">
        <v>8.5470000000000008E-3</v>
      </c>
      <c r="AR75" s="68">
        <v>7.8549999999999991E-3</v>
      </c>
      <c r="AS75" s="68">
        <v>4.7777429526414214E-2</v>
      </c>
      <c r="AT75" s="68">
        <v>0.45198071999999995</v>
      </c>
      <c r="AU75" s="68">
        <v>1.0032456089594771E-2</v>
      </c>
      <c r="AV75" s="68">
        <v>0.76487899999999998</v>
      </c>
      <c r="AW75" s="68">
        <v>9.3936656469074634E-2</v>
      </c>
      <c r="AX75" s="68">
        <v>0</v>
      </c>
      <c r="AY75" s="68">
        <v>0</v>
      </c>
      <c r="AZ75" s="68">
        <v>0</v>
      </c>
      <c r="BA75" s="68">
        <v>0</v>
      </c>
      <c r="BB75" s="68">
        <v>0</v>
      </c>
      <c r="BC75" s="68">
        <v>0</v>
      </c>
      <c r="BD75" s="68">
        <v>3.8688648743667287E-2</v>
      </c>
      <c r="BE75" s="36">
        <v>11.693798771968559</v>
      </c>
      <c r="BF75" s="2"/>
      <c r="BG75" s="195">
        <f t="shared" si="5"/>
        <v>11.693798771968559</v>
      </c>
      <c r="BH75" s="2"/>
    </row>
    <row r="76" spans="1:60" x14ac:dyDescent="0.25">
      <c r="A76">
        <f t="shared" ref="A76:A139" si="6">IFERROR(VLOOKUP(C76,$C$402:$D$446,2,FALSE),0)</f>
        <v>0</v>
      </c>
      <c r="B76" s="93" t="s">
        <v>182</v>
      </c>
      <c r="C76" s="93" t="s">
        <v>183</v>
      </c>
      <c r="D76" s="93"/>
      <c r="E76" s="68">
        <v>6.8010289999999998</v>
      </c>
      <c r="F76" s="68">
        <v>4.9454177214829995</v>
      </c>
      <c r="G76" s="68">
        <v>-0.194468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68">
        <v>8.5470000000000008E-3</v>
      </c>
      <c r="O76" s="68">
        <v>7.8549999999999991E-3</v>
      </c>
      <c r="P76" s="68">
        <v>1.3874595653333333</v>
      </c>
      <c r="Q76" s="68">
        <v>1.6674653692543558E-2</v>
      </c>
      <c r="R76" s="68">
        <v>0.63398900000000002</v>
      </c>
      <c r="S76" s="68">
        <v>5.5958356035606588E-2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/>
      <c r="Z76" s="68">
        <v>0</v>
      </c>
      <c r="AA76" s="41"/>
      <c r="AB76" s="95">
        <v>13.662462296544483</v>
      </c>
      <c r="AC76" s="195">
        <f t="shared" si="4"/>
        <v>13.662462296544483</v>
      </c>
      <c r="AD76" s="41"/>
      <c r="AE76" s="2"/>
      <c r="AF76" s="68">
        <v>6.8634038207222519</v>
      </c>
      <c r="AG76" s="41"/>
      <c r="AH76" s="68">
        <v>4.2881229406139996</v>
      </c>
      <c r="AI76" s="68">
        <v>2.1290339681000449E-2</v>
      </c>
      <c r="AJ76" s="68">
        <v>-0.194468</v>
      </c>
      <c r="AK76" s="68"/>
      <c r="AL76" s="68">
        <v>0</v>
      </c>
      <c r="AM76" s="68">
        <v>0</v>
      </c>
      <c r="AN76" s="68">
        <v>0</v>
      </c>
      <c r="AO76" s="68">
        <v>0</v>
      </c>
      <c r="AP76" s="68">
        <v>0</v>
      </c>
      <c r="AQ76" s="68">
        <v>8.5470000000000008E-3</v>
      </c>
      <c r="AR76" s="68">
        <v>7.8549999999999991E-3</v>
      </c>
      <c r="AS76" s="68">
        <v>7.5578079256810371E-2</v>
      </c>
      <c r="AT76" s="68">
        <v>2.111652845333333</v>
      </c>
      <c r="AU76" s="68">
        <v>6.7256845540120238E-3</v>
      </c>
      <c r="AV76" s="68">
        <v>0.56935999999999998</v>
      </c>
      <c r="AW76" s="68">
        <v>7.4853509533481993E-2</v>
      </c>
      <c r="AX76" s="68">
        <v>0</v>
      </c>
      <c r="AY76" s="68">
        <v>0</v>
      </c>
      <c r="AZ76" s="68">
        <v>0</v>
      </c>
      <c r="BA76" s="68">
        <v>0</v>
      </c>
      <c r="BB76" s="68">
        <v>0</v>
      </c>
      <c r="BC76" s="68">
        <v>0</v>
      </c>
      <c r="BD76" s="68">
        <v>0</v>
      </c>
      <c r="BE76" s="36">
        <v>13.832921219694889</v>
      </c>
      <c r="BF76" s="2"/>
      <c r="BG76" s="195">
        <f t="shared" si="5"/>
        <v>13.832921219694889</v>
      </c>
      <c r="BH76" s="2"/>
    </row>
    <row r="77" spans="1:60" x14ac:dyDescent="0.25">
      <c r="A77">
        <f t="shared" si="6"/>
        <v>0</v>
      </c>
      <c r="B77" s="93" t="s">
        <v>184</v>
      </c>
      <c r="C77" s="93" t="s">
        <v>185</v>
      </c>
      <c r="D77" s="93"/>
      <c r="E77" s="68">
        <v>6.7688410000000001</v>
      </c>
      <c r="F77" s="68">
        <v>3.2651977798199998</v>
      </c>
      <c r="G77" s="68">
        <v>-0.14652499999999999</v>
      </c>
      <c r="H77" s="68">
        <v>0</v>
      </c>
      <c r="I77" s="68">
        <v>0</v>
      </c>
      <c r="J77" s="68">
        <v>0</v>
      </c>
      <c r="K77" s="68">
        <v>0</v>
      </c>
      <c r="L77" s="68">
        <v>0</v>
      </c>
      <c r="M77" s="68">
        <v>0</v>
      </c>
      <c r="N77" s="68">
        <v>8.5470000000000008E-3</v>
      </c>
      <c r="O77" s="68">
        <v>7.8549999999999991E-3</v>
      </c>
      <c r="P77" s="68">
        <v>0.36851274666666672</v>
      </c>
      <c r="Q77" s="68">
        <v>1.105671385129018E-2</v>
      </c>
      <c r="R77" s="68">
        <v>0.36143599999999998</v>
      </c>
      <c r="S77" s="68">
        <v>3.8718563981094918E-2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/>
      <c r="Z77" s="68">
        <v>0</v>
      </c>
      <c r="AA77" s="41"/>
      <c r="AB77" s="95">
        <v>10.68363980431905</v>
      </c>
      <c r="AC77" s="195">
        <f t="shared" ref="AC77:AC140" si="7">+AB77-Z77-X77</f>
        <v>10.68363980431905</v>
      </c>
      <c r="AD77" s="41"/>
      <c r="AE77" s="2"/>
      <c r="AF77" s="68">
        <v>6.7702971077585348</v>
      </c>
      <c r="AG77" s="41"/>
      <c r="AH77" s="68">
        <v>2.8364812563080002</v>
      </c>
      <c r="AI77" s="68">
        <v>1.4117306301999838E-2</v>
      </c>
      <c r="AJ77" s="68">
        <v>-0.14652499999999999</v>
      </c>
      <c r="AK77" s="68"/>
      <c r="AL77" s="68">
        <v>0</v>
      </c>
      <c r="AM77" s="68">
        <v>0</v>
      </c>
      <c r="AN77" s="68">
        <v>0</v>
      </c>
      <c r="AO77" s="68">
        <v>0</v>
      </c>
      <c r="AP77" s="68">
        <v>0</v>
      </c>
      <c r="AQ77" s="68">
        <v>8.5470000000000008E-3</v>
      </c>
      <c r="AR77" s="68">
        <v>7.8549999999999991E-3</v>
      </c>
      <c r="AS77" s="68">
        <v>7.1731542968818673E-2</v>
      </c>
      <c r="AT77" s="68">
        <v>0.72262880000000007</v>
      </c>
      <c r="AU77" s="68">
        <v>4.4406138187542818E-3</v>
      </c>
      <c r="AV77" s="68">
        <v>0.33810000000000001</v>
      </c>
      <c r="AW77" s="68">
        <v>6.4005706609909285E-2</v>
      </c>
      <c r="AX77" s="68">
        <v>0</v>
      </c>
      <c r="AY77" s="68">
        <v>0</v>
      </c>
      <c r="AZ77" s="68">
        <v>0</v>
      </c>
      <c r="BA77" s="68">
        <v>0</v>
      </c>
      <c r="BB77" s="68">
        <v>0</v>
      </c>
      <c r="BC77" s="68">
        <v>0</v>
      </c>
      <c r="BD77" s="68">
        <v>0</v>
      </c>
      <c r="BE77" s="36">
        <v>10.691679333766018</v>
      </c>
      <c r="BF77" s="2"/>
      <c r="BG77" s="195">
        <f t="shared" si="5"/>
        <v>10.691679333766018</v>
      </c>
      <c r="BH77" s="2"/>
    </row>
    <row r="78" spans="1:60" x14ac:dyDescent="0.25">
      <c r="A78">
        <f t="shared" si="6"/>
        <v>0</v>
      </c>
      <c r="B78" s="93" t="s">
        <v>186</v>
      </c>
      <c r="C78" s="93" t="s">
        <v>187</v>
      </c>
      <c r="D78" s="93"/>
      <c r="E78" s="68">
        <v>5.8102999999999998</v>
      </c>
      <c r="F78" s="68">
        <v>6.4971672515850001</v>
      </c>
      <c r="G78" s="68">
        <v>-6.1247000000000003E-2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68">
        <v>8.5470000000000008E-3</v>
      </c>
      <c r="O78" s="68">
        <v>7.8549999999999991E-3</v>
      </c>
      <c r="P78" s="68">
        <v>1.7832616453333332</v>
      </c>
      <c r="Q78" s="68">
        <v>2.1777566726721553E-2</v>
      </c>
      <c r="R78" s="68">
        <v>0.61621499999999996</v>
      </c>
      <c r="S78" s="68">
        <v>5.8978450367731132E-2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/>
      <c r="Z78" s="68">
        <v>0</v>
      </c>
      <c r="AA78" s="41"/>
      <c r="AB78" s="95">
        <v>14.742854914012783</v>
      </c>
      <c r="AC78" s="195">
        <f t="shared" si="7"/>
        <v>14.742854914012783</v>
      </c>
      <c r="AD78" s="41"/>
      <c r="AE78" s="2"/>
      <c r="AF78" s="68">
        <v>5.8914669395809689</v>
      </c>
      <c r="AG78" s="41"/>
      <c r="AH78" s="68">
        <v>5.6178511875690003</v>
      </c>
      <c r="AI78" s="68">
        <v>2.7805782450999135E-2</v>
      </c>
      <c r="AJ78" s="68">
        <v>-6.1247000000000003E-2</v>
      </c>
      <c r="AK78" s="68"/>
      <c r="AL78" s="68">
        <v>0</v>
      </c>
      <c r="AM78" s="68">
        <v>0</v>
      </c>
      <c r="AN78" s="68">
        <v>0</v>
      </c>
      <c r="AO78" s="68">
        <v>0</v>
      </c>
      <c r="AP78" s="68">
        <v>0</v>
      </c>
      <c r="AQ78" s="68">
        <v>8.5470000000000008E-3</v>
      </c>
      <c r="AR78" s="68">
        <v>7.8549999999999991E-3</v>
      </c>
      <c r="AS78" s="68">
        <v>6.6741702468122346E-2</v>
      </c>
      <c r="AT78" s="68">
        <v>2.6298182319999999</v>
      </c>
      <c r="AU78" s="68">
        <v>8.8360376999082179E-3</v>
      </c>
      <c r="AV78" s="68">
        <v>0.542848</v>
      </c>
      <c r="AW78" s="68">
        <v>7.7261657589675126E-2</v>
      </c>
      <c r="AX78" s="68">
        <v>0</v>
      </c>
      <c r="AY78" s="68">
        <v>0</v>
      </c>
      <c r="AZ78" s="68">
        <v>0</v>
      </c>
      <c r="BA78" s="68">
        <v>0</v>
      </c>
      <c r="BB78" s="68">
        <v>0</v>
      </c>
      <c r="BC78" s="68">
        <v>0</v>
      </c>
      <c r="BD78" s="68">
        <v>0</v>
      </c>
      <c r="BE78" s="36">
        <v>14.817784539358673</v>
      </c>
      <c r="BF78" s="2"/>
      <c r="BG78" s="195">
        <f t="shared" si="5"/>
        <v>14.817784539358673</v>
      </c>
      <c r="BH78" s="2"/>
    </row>
    <row r="79" spans="1:60" x14ac:dyDescent="0.25">
      <c r="A79">
        <f t="shared" si="6"/>
        <v>0</v>
      </c>
      <c r="B79" s="93" t="s">
        <v>188</v>
      </c>
      <c r="C79" s="93" t="s">
        <v>189</v>
      </c>
      <c r="D79" s="93"/>
      <c r="E79" s="68">
        <v>3.3561320000000001</v>
      </c>
      <c r="F79" s="68">
        <v>2.1768044080090001</v>
      </c>
      <c r="G79" s="68">
        <v>-2.7200000000000002E-3</v>
      </c>
      <c r="H79" s="68">
        <v>0</v>
      </c>
      <c r="I79" s="68">
        <v>0</v>
      </c>
      <c r="J79" s="68">
        <v>0</v>
      </c>
      <c r="K79" s="68">
        <v>0</v>
      </c>
      <c r="L79" s="68">
        <v>0</v>
      </c>
      <c r="M79" s="68">
        <v>0</v>
      </c>
      <c r="N79" s="68">
        <v>8.5470000000000008E-3</v>
      </c>
      <c r="O79" s="68">
        <v>7.8549999999999991E-3</v>
      </c>
      <c r="P79" s="68">
        <v>0.32892160444444452</v>
      </c>
      <c r="Q79" s="68">
        <v>7.3711625060915728E-3</v>
      </c>
      <c r="R79" s="68">
        <v>0.29917700000000003</v>
      </c>
      <c r="S79" s="68">
        <v>3.5337014696396073E-2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/>
      <c r="Z79" s="68">
        <v>0</v>
      </c>
      <c r="AA79" s="41"/>
      <c r="AB79" s="95">
        <v>6.2174251896559332</v>
      </c>
      <c r="AC79" s="195">
        <f t="shared" si="7"/>
        <v>6.2174251896559332</v>
      </c>
      <c r="AD79" s="41"/>
      <c r="AE79" s="2"/>
      <c r="AF79" s="68">
        <v>3.3806689536829442</v>
      </c>
      <c r="AG79" s="41"/>
      <c r="AH79" s="68">
        <v>1.8903307009980002</v>
      </c>
      <c r="AI79" s="68">
        <v>9.4115629920000204E-3</v>
      </c>
      <c r="AJ79" s="68">
        <v>-2.7200000000000002E-3</v>
      </c>
      <c r="AK79" s="68"/>
      <c r="AL79" s="68">
        <v>0</v>
      </c>
      <c r="AM79" s="68">
        <v>0</v>
      </c>
      <c r="AN79" s="68">
        <v>0</v>
      </c>
      <c r="AO79" s="68">
        <v>0</v>
      </c>
      <c r="AP79" s="68">
        <v>0</v>
      </c>
      <c r="AQ79" s="68">
        <v>8.5470000000000008E-3</v>
      </c>
      <c r="AR79" s="68">
        <v>7.8549999999999991E-3</v>
      </c>
      <c r="AS79" s="68">
        <v>3.8300757317034528E-2</v>
      </c>
      <c r="AT79" s="68">
        <v>0.4917092311111112</v>
      </c>
      <c r="AU79" s="68">
        <v>2.9604172202588219E-3</v>
      </c>
      <c r="AV79" s="68">
        <v>0.26327600000000001</v>
      </c>
      <c r="AW79" s="68">
        <v>6.1344240379220288E-2</v>
      </c>
      <c r="AX79" s="68">
        <v>0</v>
      </c>
      <c r="AY79" s="68">
        <v>0</v>
      </c>
      <c r="AZ79" s="68">
        <v>0</v>
      </c>
      <c r="BA79" s="68">
        <v>0</v>
      </c>
      <c r="BB79" s="68">
        <v>0</v>
      </c>
      <c r="BC79" s="68">
        <v>0</v>
      </c>
      <c r="BD79" s="68">
        <v>0</v>
      </c>
      <c r="BE79" s="36">
        <v>6.1516838637005691</v>
      </c>
      <c r="BF79" s="2"/>
      <c r="BG79" s="195">
        <f t="shared" si="5"/>
        <v>6.1516838637005691</v>
      </c>
      <c r="BH79" s="2"/>
    </row>
    <row r="80" spans="1:60" x14ac:dyDescent="0.25">
      <c r="A80">
        <f t="shared" si="6"/>
        <v>0</v>
      </c>
      <c r="B80" s="93" t="s">
        <v>190</v>
      </c>
      <c r="C80" s="93" t="s">
        <v>191</v>
      </c>
      <c r="D80" s="94">
        <v>7</v>
      </c>
      <c r="E80" s="68">
        <v>4.8000689999999997</v>
      </c>
      <c r="F80" s="68">
        <v>36.510764235342002</v>
      </c>
      <c r="G80" s="68">
        <v>-1.2423E-2</v>
      </c>
      <c r="H80" s="68">
        <v>0</v>
      </c>
      <c r="I80" s="68">
        <v>0</v>
      </c>
      <c r="J80" s="68">
        <v>0</v>
      </c>
      <c r="K80" s="68">
        <v>1.5432000000000001E-2</v>
      </c>
      <c r="L80" s="68">
        <v>2.5430000000000001E-2</v>
      </c>
      <c r="M80" s="68">
        <v>0</v>
      </c>
      <c r="N80" s="68">
        <v>0</v>
      </c>
      <c r="O80" s="68">
        <v>7.8549999999999991E-3</v>
      </c>
      <c r="P80" s="68">
        <v>0.40334273999999998</v>
      </c>
      <c r="Q80" s="68">
        <v>0.12346453863549131</v>
      </c>
      <c r="R80" s="68">
        <v>0.118726</v>
      </c>
      <c r="S80" s="68">
        <v>1.7395555184428958E-2</v>
      </c>
      <c r="T80" s="68">
        <v>0</v>
      </c>
      <c r="U80" s="68">
        <v>10.538</v>
      </c>
      <c r="V80" s="68">
        <v>0</v>
      </c>
      <c r="W80" s="68">
        <v>1.5845000000000001E-2</v>
      </c>
      <c r="X80" s="68">
        <v>1.6514011104639401</v>
      </c>
      <c r="Y80" s="68"/>
      <c r="Z80" s="68">
        <v>0.17463000000000001</v>
      </c>
      <c r="AA80" s="41"/>
      <c r="AB80" s="95">
        <v>54.389932179625852</v>
      </c>
      <c r="AC80" s="195">
        <f t="shared" si="7"/>
        <v>52.563901069161915</v>
      </c>
      <c r="AD80" s="41"/>
      <c r="AE80" s="2"/>
      <c r="AF80" s="68">
        <v>4.8603419066134803</v>
      </c>
      <c r="AG80" s="41"/>
      <c r="AH80" s="68">
        <v>32.195567308316996</v>
      </c>
      <c r="AI80" s="68">
        <v>0.15764057320300118</v>
      </c>
      <c r="AJ80" s="68">
        <v>-1.2423E-2</v>
      </c>
      <c r="AK80" s="68"/>
      <c r="AL80" s="68">
        <v>0</v>
      </c>
      <c r="AM80" s="68">
        <v>0</v>
      </c>
      <c r="AN80" s="68">
        <v>1.5432000000000001E-2</v>
      </c>
      <c r="AO80" s="68">
        <v>2.5059999999999999E-2</v>
      </c>
      <c r="AP80" s="68">
        <v>0</v>
      </c>
      <c r="AQ80" s="68">
        <v>0</v>
      </c>
      <c r="AR80" s="68">
        <v>7.8549999999999991E-3</v>
      </c>
      <c r="AS80" s="68">
        <v>5.0555623370645897E-2</v>
      </c>
      <c r="AT80" s="68">
        <v>0.84487220666666651</v>
      </c>
      <c r="AU80" s="68">
        <v>4.9654022552250134E-2</v>
      </c>
      <c r="AV80" s="68">
        <v>0.104479</v>
      </c>
      <c r="AW80" s="68">
        <v>4.9998208925839414E-2</v>
      </c>
      <c r="AX80" s="68">
        <v>0</v>
      </c>
      <c r="AY80" s="68">
        <v>10.743285714285713</v>
      </c>
      <c r="AZ80" s="68">
        <v>0</v>
      </c>
      <c r="BA80" s="68">
        <v>1.6112000000000001E-2</v>
      </c>
      <c r="BB80" s="68">
        <v>1.6976403415569306</v>
      </c>
      <c r="BC80" s="68">
        <v>0.22362399999999999</v>
      </c>
      <c r="BD80" s="68">
        <v>0</v>
      </c>
      <c r="BE80" s="36">
        <v>51.029694905491525</v>
      </c>
      <c r="BF80" s="2"/>
      <c r="BG80" s="195">
        <f t="shared" si="5"/>
        <v>49.10843056393459</v>
      </c>
      <c r="BH80" s="2"/>
    </row>
    <row r="81" spans="1:60" x14ac:dyDescent="0.25">
      <c r="A81">
        <f t="shared" si="6"/>
        <v>0</v>
      </c>
      <c r="B81" s="93" t="s">
        <v>192</v>
      </c>
      <c r="C81" s="93" t="s">
        <v>193</v>
      </c>
      <c r="D81" s="93"/>
      <c r="E81" s="68">
        <v>9.2906289999999991</v>
      </c>
      <c r="F81" s="68">
        <v>20.478689551688998</v>
      </c>
      <c r="G81" s="68">
        <v>0</v>
      </c>
      <c r="H81" s="68">
        <v>0</v>
      </c>
      <c r="I81" s="68">
        <v>0</v>
      </c>
      <c r="J81" s="68">
        <v>0</v>
      </c>
      <c r="K81" s="68">
        <v>0</v>
      </c>
      <c r="L81" s="68">
        <v>0</v>
      </c>
      <c r="M81" s="68">
        <v>0.16933359080843879</v>
      </c>
      <c r="N81" s="68">
        <v>0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/>
      <c r="Z81" s="68">
        <v>0</v>
      </c>
      <c r="AA81" s="41"/>
      <c r="AB81" s="95">
        <v>29.938652142497435</v>
      </c>
      <c r="AC81" s="195">
        <f t="shared" si="7"/>
        <v>29.938652142497435</v>
      </c>
      <c r="AD81" s="41"/>
      <c r="AE81" s="2"/>
      <c r="AF81" s="68">
        <v>9.3341027947380013</v>
      </c>
      <c r="AG81" s="41"/>
      <c r="AH81" s="68">
        <v>18.922516831597999</v>
      </c>
      <c r="AI81" s="68">
        <v>8.854101728099957E-2</v>
      </c>
      <c r="AJ81" s="68">
        <v>0</v>
      </c>
      <c r="AK81" s="68"/>
      <c r="AL81" s="68">
        <v>0</v>
      </c>
      <c r="AM81" s="68">
        <v>0</v>
      </c>
      <c r="AN81" s="68">
        <v>0</v>
      </c>
      <c r="AO81" s="68">
        <v>0</v>
      </c>
      <c r="AP81" s="68">
        <v>0.18921958909651329</v>
      </c>
      <c r="AQ81" s="68">
        <v>0</v>
      </c>
      <c r="AR81" s="68">
        <v>0</v>
      </c>
      <c r="AS81" s="68">
        <v>0.11725150604261061</v>
      </c>
      <c r="AT81" s="68">
        <v>0</v>
      </c>
      <c r="AU81" s="68">
        <v>0</v>
      </c>
      <c r="AV81" s="68">
        <v>0</v>
      </c>
      <c r="AW81" s="68">
        <v>0</v>
      </c>
      <c r="AX81" s="68">
        <v>0</v>
      </c>
      <c r="AY81" s="68">
        <v>0</v>
      </c>
      <c r="AZ81" s="68">
        <v>0</v>
      </c>
      <c r="BA81" s="68">
        <v>0</v>
      </c>
      <c r="BB81" s="68">
        <v>0</v>
      </c>
      <c r="BC81" s="68">
        <v>0</v>
      </c>
      <c r="BD81" s="68">
        <v>0</v>
      </c>
      <c r="BE81" s="36">
        <v>28.651631738756123</v>
      </c>
      <c r="BF81" s="2"/>
      <c r="BG81" s="195">
        <f t="shared" si="5"/>
        <v>28.651631738756123</v>
      </c>
      <c r="BH81" s="2"/>
    </row>
    <row r="82" spans="1:60" x14ac:dyDescent="0.25">
      <c r="A82">
        <f t="shared" si="6"/>
        <v>0</v>
      </c>
      <c r="B82" s="93" t="s">
        <v>194</v>
      </c>
      <c r="C82" s="93" t="s">
        <v>195</v>
      </c>
      <c r="D82" s="93"/>
      <c r="E82" s="68">
        <v>9.6840229999999998</v>
      </c>
      <c r="F82" s="68">
        <v>9.5685981746040003</v>
      </c>
      <c r="G82" s="68">
        <v>-0.122572</v>
      </c>
      <c r="H82" s="68">
        <v>0</v>
      </c>
      <c r="I82" s="68">
        <v>0</v>
      </c>
      <c r="J82" s="68">
        <v>0</v>
      </c>
      <c r="K82" s="68">
        <v>0</v>
      </c>
      <c r="L82" s="68">
        <v>0</v>
      </c>
      <c r="M82" s="68">
        <v>0</v>
      </c>
      <c r="N82" s="68">
        <v>8.5470000000000008E-3</v>
      </c>
      <c r="O82" s="68">
        <v>7.8549999999999991E-3</v>
      </c>
      <c r="P82" s="68">
        <v>2.6161420008888889</v>
      </c>
      <c r="Q82" s="68">
        <v>3.2039431066890833E-2</v>
      </c>
      <c r="R82" s="68">
        <v>1.044969</v>
      </c>
      <c r="S82" s="68">
        <v>9.337923150910335E-2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/>
      <c r="Z82" s="68">
        <v>0</v>
      </c>
      <c r="AA82" s="41"/>
      <c r="AB82" s="95">
        <v>22.932980838068886</v>
      </c>
      <c r="AC82" s="195">
        <f t="shared" si="7"/>
        <v>22.932980838068886</v>
      </c>
      <c r="AD82" s="41"/>
      <c r="AE82" s="2"/>
      <c r="AF82" s="68">
        <v>9.7329828929079198</v>
      </c>
      <c r="AG82" s="41"/>
      <c r="AH82" s="68">
        <v>8.2911104573559999</v>
      </c>
      <c r="AI82" s="68">
        <v>4.0908218135000209E-2</v>
      </c>
      <c r="AJ82" s="68">
        <v>-0.122572</v>
      </c>
      <c r="AK82" s="68"/>
      <c r="AL82" s="68">
        <v>0</v>
      </c>
      <c r="AM82" s="68">
        <v>0</v>
      </c>
      <c r="AN82" s="68">
        <v>0</v>
      </c>
      <c r="AO82" s="68">
        <v>0</v>
      </c>
      <c r="AP82" s="68">
        <v>0</v>
      </c>
      <c r="AQ82" s="68">
        <v>8.5470000000000008E-3</v>
      </c>
      <c r="AR82" s="68">
        <v>7.8549999999999991E-3</v>
      </c>
      <c r="AS82" s="68">
        <v>0.10745939874298989</v>
      </c>
      <c r="AT82" s="68">
        <v>3.4099058408888885</v>
      </c>
      <c r="AU82" s="68">
        <v>1.3013131866883694E-2</v>
      </c>
      <c r="AV82" s="68">
        <v>0.95438900000000004</v>
      </c>
      <c r="AW82" s="68">
        <v>0.10096575925502149</v>
      </c>
      <c r="AX82" s="68">
        <v>0</v>
      </c>
      <c r="AY82" s="68">
        <v>0</v>
      </c>
      <c r="AZ82" s="68">
        <v>0</v>
      </c>
      <c r="BA82" s="68">
        <v>0</v>
      </c>
      <c r="BB82" s="68">
        <v>0</v>
      </c>
      <c r="BC82" s="68">
        <v>0</v>
      </c>
      <c r="BD82" s="68">
        <v>0</v>
      </c>
      <c r="BE82" s="36">
        <v>22.544564699152701</v>
      </c>
      <c r="BF82" s="2"/>
      <c r="BG82" s="195">
        <f t="shared" si="5"/>
        <v>22.544564699152701</v>
      </c>
      <c r="BH82" s="2"/>
    </row>
    <row r="83" spans="1:60" x14ac:dyDescent="0.25">
      <c r="A83">
        <f t="shared" si="6"/>
        <v>0</v>
      </c>
      <c r="B83" s="93" t="s">
        <v>196</v>
      </c>
      <c r="C83" s="93" t="s">
        <v>197</v>
      </c>
      <c r="D83" s="93"/>
      <c r="E83" s="68">
        <v>3.5893630000000001</v>
      </c>
      <c r="F83" s="68">
        <v>5.5197326439420005</v>
      </c>
      <c r="G83" s="68">
        <v>-6.5601999999999994E-2</v>
      </c>
      <c r="H83" s="68">
        <v>0</v>
      </c>
      <c r="I83" s="68">
        <v>0</v>
      </c>
      <c r="J83" s="68">
        <v>0</v>
      </c>
      <c r="K83" s="68">
        <v>0</v>
      </c>
      <c r="L83" s="68">
        <v>0</v>
      </c>
      <c r="M83" s="68">
        <v>0</v>
      </c>
      <c r="N83" s="68">
        <v>8.5470000000000008E-3</v>
      </c>
      <c r="O83" s="68">
        <v>7.8549999999999991E-3</v>
      </c>
      <c r="P83" s="68">
        <v>0.21738140355555555</v>
      </c>
      <c r="Q83" s="68">
        <v>1.8673454144427292E-2</v>
      </c>
      <c r="R83" s="68">
        <v>0.47040700000000002</v>
      </c>
      <c r="S83" s="68">
        <v>5.2749829744013932E-2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/>
      <c r="Z83" s="68">
        <v>0</v>
      </c>
      <c r="AA83" s="41"/>
      <c r="AB83" s="95">
        <v>9.8191073313859949</v>
      </c>
      <c r="AC83" s="195">
        <f t="shared" si="7"/>
        <v>9.8191073313859949</v>
      </c>
      <c r="AD83" s="41"/>
      <c r="AE83" s="2"/>
      <c r="AF83" s="68">
        <v>3.6139864314176826</v>
      </c>
      <c r="AG83" s="41"/>
      <c r="AH83" s="68">
        <v>4.7597800002070008</v>
      </c>
      <c r="AI83" s="68">
        <v>2.3842425100999886E-2</v>
      </c>
      <c r="AJ83" s="68">
        <v>-6.5601999999999994E-2</v>
      </c>
      <c r="AK83" s="68"/>
      <c r="AL83" s="68">
        <v>0</v>
      </c>
      <c r="AM83" s="68">
        <v>0</v>
      </c>
      <c r="AN83" s="68">
        <v>0</v>
      </c>
      <c r="AO83" s="68">
        <v>0</v>
      </c>
      <c r="AP83" s="68">
        <v>0</v>
      </c>
      <c r="AQ83" s="68">
        <v>8.5470000000000008E-3</v>
      </c>
      <c r="AR83" s="68">
        <v>7.8549999999999991E-3</v>
      </c>
      <c r="AS83" s="68">
        <v>4.2266060048066718E-2</v>
      </c>
      <c r="AT83" s="68">
        <v>0.47188796355555557</v>
      </c>
      <c r="AU83" s="68">
        <v>7.5067431461591809E-3</v>
      </c>
      <c r="AV83" s="68">
        <v>0.44038300000000002</v>
      </c>
      <c r="AW83" s="68">
        <v>7.328036940372934E-2</v>
      </c>
      <c r="AX83" s="68">
        <v>0</v>
      </c>
      <c r="AY83" s="68">
        <v>0</v>
      </c>
      <c r="AZ83" s="68">
        <v>0</v>
      </c>
      <c r="BA83" s="68">
        <v>0</v>
      </c>
      <c r="BB83" s="68">
        <v>0</v>
      </c>
      <c r="BC83" s="68">
        <v>0</v>
      </c>
      <c r="BD83" s="68">
        <v>0</v>
      </c>
      <c r="BE83" s="36">
        <v>9.3837329928791959</v>
      </c>
      <c r="BF83" s="2"/>
      <c r="BG83" s="195">
        <f t="shared" si="5"/>
        <v>9.3837329928791959</v>
      </c>
      <c r="BH83" s="2"/>
    </row>
    <row r="84" spans="1:60" x14ac:dyDescent="0.25">
      <c r="A84">
        <f t="shared" si="6"/>
        <v>0</v>
      </c>
      <c r="B84" s="93" t="s">
        <v>198</v>
      </c>
      <c r="C84" s="93" t="s">
        <v>199</v>
      </c>
      <c r="D84" s="93"/>
      <c r="E84" s="68">
        <v>2.852573</v>
      </c>
      <c r="F84" s="68">
        <v>4.6572345537820006</v>
      </c>
      <c r="G84" s="68">
        <v>-1.1983000000000001E-2</v>
      </c>
      <c r="H84" s="68">
        <v>0</v>
      </c>
      <c r="I84" s="68">
        <v>0</v>
      </c>
      <c r="J84" s="68">
        <v>0</v>
      </c>
      <c r="K84" s="68">
        <v>0</v>
      </c>
      <c r="L84" s="68">
        <v>0</v>
      </c>
      <c r="M84" s="68">
        <v>0</v>
      </c>
      <c r="N84" s="68">
        <v>8.5470000000000008E-3</v>
      </c>
      <c r="O84" s="68">
        <v>7.8549999999999991E-3</v>
      </c>
      <c r="P84" s="68">
        <v>1.6008202026666669</v>
      </c>
      <c r="Q84" s="68">
        <v>1.5657436113183043E-2</v>
      </c>
      <c r="R84" s="68">
        <v>0.55612499999999998</v>
      </c>
      <c r="S84" s="68">
        <v>5.2602299306427944E-2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/>
      <c r="Z84" s="68">
        <v>0</v>
      </c>
      <c r="AA84" s="41"/>
      <c r="AB84" s="95">
        <v>9.7394314918682792</v>
      </c>
      <c r="AC84" s="195">
        <f t="shared" si="7"/>
        <v>9.7394314918682792</v>
      </c>
      <c r="AD84" s="41"/>
      <c r="AE84" s="2"/>
      <c r="AF84" s="68">
        <v>2.904339023180746</v>
      </c>
      <c r="AG84" s="41"/>
      <c r="AH84" s="68">
        <v>4.0230340782839997</v>
      </c>
      <c r="AI84" s="68">
        <v>1.9991547621999867E-2</v>
      </c>
      <c r="AJ84" s="68">
        <v>-1.1983000000000001E-2</v>
      </c>
      <c r="AK84" s="68"/>
      <c r="AL84" s="68">
        <v>0</v>
      </c>
      <c r="AM84" s="68">
        <v>0</v>
      </c>
      <c r="AN84" s="68">
        <v>0</v>
      </c>
      <c r="AO84" s="68">
        <v>0</v>
      </c>
      <c r="AP84" s="68">
        <v>0</v>
      </c>
      <c r="AQ84" s="68">
        <v>8.5470000000000008E-3</v>
      </c>
      <c r="AR84" s="68">
        <v>7.8549999999999991E-3</v>
      </c>
      <c r="AS84" s="68">
        <v>3.3986650331503304E-2</v>
      </c>
      <c r="AT84" s="68">
        <v>2.1429077759999999</v>
      </c>
      <c r="AU84" s="68">
        <v>6.3337603144653495E-3</v>
      </c>
      <c r="AV84" s="68">
        <v>0.55612499999999998</v>
      </c>
      <c r="AW84" s="68">
        <v>7.3607863038756313E-2</v>
      </c>
      <c r="AX84" s="68">
        <v>0</v>
      </c>
      <c r="AY84" s="68">
        <v>0</v>
      </c>
      <c r="AZ84" s="68">
        <v>0</v>
      </c>
      <c r="BA84" s="68">
        <v>0</v>
      </c>
      <c r="BB84" s="68">
        <v>0</v>
      </c>
      <c r="BC84" s="68">
        <v>0</v>
      </c>
      <c r="BD84" s="68">
        <v>0</v>
      </c>
      <c r="BE84" s="36">
        <v>9.7647446987714694</v>
      </c>
      <c r="BF84" s="2"/>
      <c r="BG84" s="195">
        <f t="shared" si="5"/>
        <v>9.7647446987714694</v>
      </c>
      <c r="BH84" s="2"/>
    </row>
    <row r="85" spans="1:60" x14ac:dyDescent="0.25">
      <c r="A85">
        <f t="shared" si="6"/>
        <v>0</v>
      </c>
      <c r="B85" s="93" t="s">
        <v>200</v>
      </c>
      <c r="C85" s="93" t="s">
        <v>201</v>
      </c>
      <c r="D85" s="93"/>
      <c r="E85" s="68">
        <v>216.845384</v>
      </c>
      <c r="F85" s="68">
        <v>248.136105086768</v>
      </c>
      <c r="G85" s="68">
        <v>-1.7542329999999999</v>
      </c>
      <c r="H85" s="68">
        <v>0</v>
      </c>
      <c r="I85" s="68">
        <v>4.4949999999999999E-3</v>
      </c>
      <c r="J85" s="68">
        <v>0.32483800000000002</v>
      </c>
      <c r="K85" s="68">
        <v>0.16064499999999995</v>
      </c>
      <c r="L85" s="68">
        <v>1.193228</v>
      </c>
      <c r="M85" s="68">
        <v>0.46754377777954487</v>
      </c>
      <c r="N85" s="68">
        <v>8.5470000000000008E-3</v>
      </c>
      <c r="O85" s="68">
        <v>7.8549999999999991E-3</v>
      </c>
      <c r="P85" s="68">
        <v>9.6179091600000017</v>
      </c>
      <c r="Q85" s="68">
        <v>0.83033094476018965</v>
      </c>
      <c r="R85" s="68">
        <v>3.9296069999999999</v>
      </c>
      <c r="S85" s="68">
        <v>0.29432322212814294</v>
      </c>
      <c r="T85" s="68">
        <v>0</v>
      </c>
      <c r="U85" s="68">
        <v>0</v>
      </c>
      <c r="V85" s="68">
        <v>0</v>
      </c>
      <c r="W85" s="68">
        <v>0.48923699999999998</v>
      </c>
      <c r="X85" s="68">
        <v>17.839107916701806</v>
      </c>
      <c r="Y85" s="68"/>
      <c r="Z85" s="68">
        <v>9.9979870000000002</v>
      </c>
      <c r="AA85" s="41"/>
      <c r="AB85" s="95">
        <v>508.39291010813764</v>
      </c>
      <c r="AC85" s="195">
        <f t="shared" si="7"/>
        <v>480.55581519143584</v>
      </c>
      <c r="AD85" s="41"/>
      <c r="AE85" s="2"/>
      <c r="AF85" s="68">
        <v>219.46584008728544</v>
      </c>
      <c r="AG85" s="41"/>
      <c r="AH85" s="68">
        <v>223.119867153879</v>
      </c>
      <c r="AI85" s="68">
        <v>1.0601736136300266</v>
      </c>
      <c r="AJ85" s="68">
        <v>-1.7542329999999999</v>
      </c>
      <c r="AK85" s="68"/>
      <c r="AL85" s="68">
        <v>4.4949999999999999E-3</v>
      </c>
      <c r="AM85" s="68">
        <v>0.32483800000000002</v>
      </c>
      <c r="AN85" s="68">
        <v>0.16064499999999995</v>
      </c>
      <c r="AO85" s="68">
        <v>1.1758690000000001</v>
      </c>
      <c r="AP85" s="68">
        <v>0.50740356337864456</v>
      </c>
      <c r="AQ85" s="68">
        <v>8.5470000000000008E-3</v>
      </c>
      <c r="AR85" s="68">
        <v>7.8549999999999991E-3</v>
      </c>
      <c r="AS85" s="68">
        <v>2.5436782923903443</v>
      </c>
      <c r="AT85" s="68">
        <v>12.496327026666668</v>
      </c>
      <c r="AU85" s="68">
        <v>0.337460910940871</v>
      </c>
      <c r="AV85" s="68">
        <v>3.5487419999999998</v>
      </c>
      <c r="AW85" s="68">
        <v>0.23003124292029872</v>
      </c>
      <c r="AX85" s="68">
        <v>0</v>
      </c>
      <c r="AY85" s="68">
        <v>0</v>
      </c>
      <c r="AZ85" s="68">
        <v>0</v>
      </c>
      <c r="BA85" s="68">
        <v>0.50450799999999996</v>
      </c>
      <c r="BB85" s="68">
        <v>18.338602938369458</v>
      </c>
      <c r="BC85" s="68">
        <v>12.80301</v>
      </c>
      <c r="BD85" s="68">
        <v>0</v>
      </c>
      <c r="BE85" s="36">
        <v>494.88366082946072</v>
      </c>
      <c r="BF85" s="2"/>
      <c r="BG85" s="195">
        <f t="shared" si="5"/>
        <v>463.74204789109132</v>
      </c>
      <c r="BH85" s="2"/>
    </row>
    <row r="86" spans="1:60" x14ac:dyDescent="0.25">
      <c r="A86">
        <f t="shared" si="6"/>
        <v>0</v>
      </c>
      <c r="B86" s="93" t="s">
        <v>202</v>
      </c>
      <c r="C86" s="93" t="s">
        <v>203</v>
      </c>
      <c r="D86" s="93"/>
      <c r="E86" s="68">
        <v>4.9652329999999996</v>
      </c>
      <c r="F86" s="68">
        <v>4.2232045644789995</v>
      </c>
      <c r="G86" s="68">
        <v>-0.160912</v>
      </c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8.5470000000000008E-3</v>
      </c>
      <c r="O86" s="68">
        <v>7.8549999999999991E-3</v>
      </c>
      <c r="P86" s="68">
        <v>1.3741718942222223</v>
      </c>
      <c r="Q86" s="68">
        <v>1.3908349651739278E-2</v>
      </c>
      <c r="R86" s="68">
        <v>0.42116999999999999</v>
      </c>
      <c r="S86" s="68">
        <v>4.0374974888476918E-2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/>
      <c r="Z86" s="68">
        <v>0</v>
      </c>
      <c r="AA86" s="41"/>
      <c r="AB86" s="95">
        <v>10.893552783241438</v>
      </c>
      <c r="AC86" s="195">
        <f t="shared" si="7"/>
        <v>10.893552783241438</v>
      </c>
      <c r="AD86" s="41"/>
      <c r="AE86" s="2"/>
      <c r="AF86" s="68">
        <v>4.986365999627278</v>
      </c>
      <c r="AG86" s="41"/>
      <c r="AH86" s="68">
        <v>3.6764250259489999</v>
      </c>
      <c r="AI86" s="68">
        <v>1.7758299149000085E-2</v>
      </c>
      <c r="AJ86" s="68">
        <v>-0.160912</v>
      </c>
      <c r="AK86" s="68"/>
      <c r="AL86" s="68">
        <v>0</v>
      </c>
      <c r="AM86" s="68">
        <v>0</v>
      </c>
      <c r="AN86" s="68">
        <v>0</v>
      </c>
      <c r="AO86" s="68">
        <v>0</v>
      </c>
      <c r="AP86" s="68">
        <v>0</v>
      </c>
      <c r="AQ86" s="68">
        <v>8.5470000000000008E-3</v>
      </c>
      <c r="AR86" s="68">
        <v>7.8549999999999991E-3</v>
      </c>
      <c r="AS86" s="68">
        <v>5.2101820213213627E-2</v>
      </c>
      <c r="AT86" s="68">
        <v>1.9498312008888889</v>
      </c>
      <c r="AU86" s="68">
        <v>5.7434868614560418E-3</v>
      </c>
      <c r="AV86" s="68">
        <v>0.389457</v>
      </c>
      <c r="AW86" s="68">
        <v>6.4495938633666802E-2</v>
      </c>
      <c r="AX86" s="68">
        <v>0</v>
      </c>
      <c r="AY86" s="68">
        <v>0</v>
      </c>
      <c r="AZ86" s="68">
        <v>0</v>
      </c>
      <c r="BA86" s="68">
        <v>0</v>
      </c>
      <c r="BB86" s="68">
        <v>0</v>
      </c>
      <c r="BC86" s="68">
        <v>0</v>
      </c>
      <c r="BD86" s="68">
        <v>0</v>
      </c>
      <c r="BE86" s="36">
        <v>10.997668771322504</v>
      </c>
      <c r="BF86" s="2"/>
      <c r="BG86" s="195">
        <f t="shared" si="5"/>
        <v>10.997668771322504</v>
      </c>
      <c r="BH86" s="2"/>
    </row>
    <row r="87" spans="1:60" x14ac:dyDescent="0.25">
      <c r="A87">
        <f t="shared" si="6"/>
        <v>1</v>
      </c>
      <c r="B87" s="93" t="s">
        <v>204</v>
      </c>
      <c r="C87" s="93" t="s">
        <v>205</v>
      </c>
      <c r="D87" s="93"/>
      <c r="E87" s="68">
        <v>93.809498000000005</v>
      </c>
      <c r="F87" s="68">
        <v>178.03127857135098</v>
      </c>
      <c r="G87" s="68">
        <v>-1.0809999999999999E-3</v>
      </c>
      <c r="H87" s="68">
        <v>0</v>
      </c>
      <c r="I87" s="68">
        <v>0</v>
      </c>
      <c r="J87" s="68">
        <v>0</v>
      </c>
      <c r="K87" s="68">
        <v>6.1387999999999998E-2</v>
      </c>
      <c r="L87" s="68">
        <v>1.4486920000000001</v>
      </c>
      <c r="M87" s="68">
        <v>0</v>
      </c>
      <c r="N87" s="68">
        <v>8.5470000000000008E-3</v>
      </c>
      <c r="O87" s="68">
        <v>7.8549999999999991E-3</v>
      </c>
      <c r="P87" s="68">
        <v>4.4055864699999994</v>
      </c>
      <c r="Q87" s="68">
        <v>0.59876608106336426</v>
      </c>
      <c r="R87" s="68">
        <v>2.8626990000000001</v>
      </c>
      <c r="S87" s="68">
        <v>0.22995380169242791</v>
      </c>
      <c r="T87" s="68">
        <v>0</v>
      </c>
      <c r="U87" s="68">
        <v>0</v>
      </c>
      <c r="V87" s="68">
        <v>0</v>
      </c>
      <c r="W87" s="68">
        <v>0.27165400000000001</v>
      </c>
      <c r="X87" s="68">
        <v>17.831662814042978</v>
      </c>
      <c r="Y87" s="68"/>
      <c r="Z87" s="68">
        <v>5.5515090000000002</v>
      </c>
      <c r="AA87" s="41"/>
      <c r="AB87" s="95">
        <v>305.11800873814991</v>
      </c>
      <c r="AC87" s="195">
        <f t="shared" si="7"/>
        <v>281.7348369241069</v>
      </c>
      <c r="AD87" s="41"/>
      <c r="AE87" s="2"/>
      <c r="AF87" s="68">
        <v>94.488152106950167</v>
      </c>
      <c r="AG87" s="41"/>
      <c r="AH87" s="68">
        <v>159.257612839731</v>
      </c>
      <c r="AI87" s="68">
        <v>0.76450962581399085</v>
      </c>
      <c r="AJ87" s="68">
        <v>-1.0809999999999999E-3</v>
      </c>
      <c r="AK87" s="68"/>
      <c r="AL87" s="68">
        <v>0</v>
      </c>
      <c r="AM87" s="68">
        <v>0</v>
      </c>
      <c r="AN87" s="68">
        <v>6.1387999999999998E-2</v>
      </c>
      <c r="AO87" s="68">
        <v>1.4276180000000001</v>
      </c>
      <c r="AP87" s="68">
        <v>0</v>
      </c>
      <c r="AQ87" s="68">
        <v>8.5470000000000008E-3</v>
      </c>
      <c r="AR87" s="68">
        <v>7.8549999999999991E-3</v>
      </c>
      <c r="AS87" s="68">
        <v>1.2162573083483559</v>
      </c>
      <c r="AT87" s="68">
        <v>5.7120160700000007</v>
      </c>
      <c r="AU87" s="68">
        <v>0.24211953122117333</v>
      </c>
      <c r="AV87" s="68">
        <v>2.6045769999999999</v>
      </c>
      <c r="AW87" s="68">
        <v>0.1924257852015667</v>
      </c>
      <c r="AX87" s="68">
        <v>0</v>
      </c>
      <c r="AY87" s="68">
        <v>0</v>
      </c>
      <c r="AZ87" s="68">
        <v>0</v>
      </c>
      <c r="BA87" s="68">
        <v>0.28013300000000002</v>
      </c>
      <c r="BB87" s="68">
        <v>19.614829095447281</v>
      </c>
      <c r="BC87" s="68">
        <v>7.1090330000000002</v>
      </c>
      <c r="BD87" s="68">
        <v>0</v>
      </c>
      <c r="BE87" s="36">
        <v>292.9859923627136</v>
      </c>
      <c r="BF87" s="2"/>
      <c r="BG87" s="195">
        <f t="shared" si="5"/>
        <v>266.26213026726629</v>
      </c>
      <c r="BH87" s="2"/>
    </row>
    <row r="88" spans="1:60" x14ac:dyDescent="0.25">
      <c r="A88">
        <f t="shared" si="6"/>
        <v>0</v>
      </c>
      <c r="B88" s="93" t="s">
        <v>206</v>
      </c>
      <c r="C88" s="93" t="s">
        <v>207</v>
      </c>
      <c r="D88" s="93"/>
      <c r="E88" s="68">
        <v>3.1610969999999998</v>
      </c>
      <c r="F88" s="68">
        <v>3.3125604447080002</v>
      </c>
      <c r="G88" s="68">
        <v>-8.9553999999999995E-2</v>
      </c>
      <c r="H88" s="68">
        <v>0</v>
      </c>
      <c r="I88" s="68">
        <v>0</v>
      </c>
      <c r="J88" s="68">
        <v>0</v>
      </c>
      <c r="K88" s="68">
        <v>0</v>
      </c>
      <c r="L88" s="68">
        <v>0</v>
      </c>
      <c r="M88" s="68">
        <v>0</v>
      </c>
      <c r="N88" s="68">
        <v>8.5470000000000008E-3</v>
      </c>
      <c r="O88" s="68">
        <v>7.8549999999999991E-3</v>
      </c>
      <c r="P88" s="68">
        <v>0.58832714666666674</v>
      </c>
      <c r="Q88" s="68">
        <v>1.0999918850663431E-2</v>
      </c>
      <c r="R88" s="68">
        <v>0.26032</v>
      </c>
      <c r="S88" s="68">
        <v>3.2233200605212668E-2</v>
      </c>
      <c r="T88" s="68">
        <v>0</v>
      </c>
      <c r="U88" s="68">
        <v>0</v>
      </c>
      <c r="V88" s="68">
        <v>0</v>
      </c>
      <c r="W88" s="68">
        <v>0</v>
      </c>
      <c r="X88" s="68">
        <v>0</v>
      </c>
      <c r="Y88" s="68"/>
      <c r="Z88" s="68">
        <v>0</v>
      </c>
      <c r="AA88" s="41"/>
      <c r="AB88" s="95">
        <v>7.2923857108305432</v>
      </c>
      <c r="AC88" s="195">
        <f t="shared" si="7"/>
        <v>7.2923857108305432</v>
      </c>
      <c r="AD88" s="41"/>
      <c r="AE88" s="2"/>
      <c r="AF88" s="68">
        <v>3.1697766079943426</v>
      </c>
      <c r="AG88" s="41"/>
      <c r="AH88" s="68">
        <v>2.878245905045</v>
      </c>
      <c r="AI88" s="68">
        <v>1.4044789960999973E-2</v>
      </c>
      <c r="AJ88" s="68">
        <v>-8.9553999999999995E-2</v>
      </c>
      <c r="AK88" s="68"/>
      <c r="AL88" s="68">
        <v>0</v>
      </c>
      <c r="AM88" s="68">
        <v>0</v>
      </c>
      <c r="AN88" s="68">
        <v>0</v>
      </c>
      <c r="AO88" s="68">
        <v>0</v>
      </c>
      <c r="AP88" s="68">
        <v>0</v>
      </c>
      <c r="AQ88" s="68">
        <v>8.5470000000000008E-3</v>
      </c>
      <c r="AR88" s="68">
        <v>7.8549999999999991E-3</v>
      </c>
      <c r="AS88" s="68">
        <v>3.4351671646790344E-2</v>
      </c>
      <c r="AT88" s="68">
        <v>0.79143285333333335</v>
      </c>
      <c r="AU88" s="68">
        <v>4.5050262428636342E-3</v>
      </c>
      <c r="AV88" s="68">
        <v>0.22908200000000001</v>
      </c>
      <c r="AW88" s="68">
        <v>5.9316405727698605E-2</v>
      </c>
      <c r="AX88" s="68">
        <v>0</v>
      </c>
      <c r="AY88" s="68">
        <v>0</v>
      </c>
      <c r="AZ88" s="68">
        <v>0</v>
      </c>
      <c r="BA88" s="68">
        <v>0</v>
      </c>
      <c r="BB88" s="68">
        <v>0</v>
      </c>
      <c r="BC88" s="68">
        <v>0</v>
      </c>
      <c r="BD88" s="68">
        <v>0</v>
      </c>
      <c r="BE88" s="36">
        <v>7.1076032599510288</v>
      </c>
      <c r="BF88" s="2"/>
      <c r="BG88" s="195">
        <f t="shared" si="5"/>
        <v>7.1076032599510288</v>
      </c>
      <c r="BH88" s="2"/>
    </row>
    <row r="89" spans="1:60" x14ac:dyDescent="0.25">
      <c r="A89">
        <f t="shared" si="6"/>
        <v>0</v>
      </c>
      <c r="B89" s="93" t="s">
        <v>208</v>
      </c>
      <c r="C89" s="93" t="s">
        <v>209</v>
      </c>
      <c r="D89" s="93"/>
      <c r="E89" s="68">
        <v>5.9711160000000003</v>
      </c>
      <c r="F89" s="68">
        <v>8.0359091453870004</v>
      </c>
      <c r="G89" s="68">
        <v>0</v>
      </c>
      <c r="H89" s="68">
        <v>0</v>
      </c>
      <c r="I89" s="68">
        <v>0</v>
      </c>
      <c r="J89" s="68">
        <v>0</v>
      </c>
      <c r="K89" s="68">
        <v>0</v>
      </c>
      <c r="L89" s="68">
        <v>0</v>
      </c>
      <c r="M89" s="68">
        <v>0</v>
      </c>
      <c r="N89" s="68">
        <v>8.5470000000000008E-3</v>
      </c>
      <c r="O89" s="68">
        <v>7.8549999999999991E-3</v>
      </c>
      <c r="P89" s="68">
        <v>1.1155750693333335</v>
      </c>
      <c r="Q89" s="68">
        <v>2.6974746890266521E-2</v>
      </c>
      <c r="R89" s="68">
        <v>0.84489000000000003</v>
      </c>
      <c r="S89" s="68">
        <v>7.3203981571449458E-2</v>
      </c>
      <c r="T89" s="68">
        <v>0.11</v>
      </c>
      <c r="U89" s="68">
        <v>0</v>
      </c>
      <c r="V89" s="68">
        <v>0</v>
      </c>
      <c r="W89" s="68">
        <v>0</v>
      </c>
      <c r="X89" s="68">
        <v>0</v>
      </c>
      <c r="Y89" s="68"/>
      <c r="Z89" s="68">
        <v>0</v>
      </c>
      <c r="AA89" s="41"/>
      <c r="AB89" s="95">
        <v>16.194070943182048</v>
      </c>
      <c r="AC89" s="195">
        <f t="shared" si="7"/>
        <v>16.194070943182048</v>
      </c>
      <c r="AD89" s="41"/>
      <c r="AE89" s="2"/>
      <c r="AF89" s="68">
        <v>6.0318305868974029</v>
      </c>
      <c r="AG89" s="41"/>
      <c r="AH89" s="68">
        <v>6.9500044695009997</v>
      </c>
      <c r="AI89" s="68">
        <v>3.4441586295000277E-2</v>
      </c>
      <c r="AJ89" s="68">
        <v>0</v>
      </c>
      <c r="AK89" s="68"/>
      <c r="AL89" s="68">
        <v>0</v>
      </c>
      <c r="AM89" s="68">
        <v>0</v>
      </c>
      <c r="AN89" s="68">
        <v>0</v>
      </c>
      <c r="AO89" s="68">
        <v>0</v>
      </c>
      <c r="AP89" s="68">
        <v>0</v>
      </c>
      <c r="AQ89" s="68">
        <v>8.5470000000000008E-3</v>
      </c>
      <c r="AR89" s="68">
        <v>7.8549999999999991E-3</v>
      </c>
      <c r="AS89" s="68">
        <v>7.0610718245840906E-2</v>
      </c>
      <c r="AT89" s="68">
        <v>1.3167763493333335</v>
      </c>
      <c r="AU89" s="68">
        <v>1.0928700680185626E-2</v>
      </c>
      <c r="AV89" s="68">
        <v>0.78446499999999997</v>
      </c>
      <c r="AW89" s="68">
        <v>8.7633054303615121E-2</v>
      </c>
      <c r="AX89" s="68">
        <v>0.08</v>
      </c>
      <c r="AY89" s="68">
        <v>0</v>
      </c>
      <c r="AZ89" s="68">
        <v>0</v>
      </c>
      <c r="BA89" s="68">
        <v>0</v>
      </c>
      <c r="BB89" s="68">
        <v>0</v>
      </c>
      <c r="BC89" s="68">
        <v>0</v>
      </c>
      <c r="BD89" s="68">
        <v>0</v>
      </c>
      <c r="BE89" s="36">
        <v>15.383092465256379</v>
      </c>
      <c r="BF89" s="2"/>
      <c r="BG89" s="195">
        <f t="shared" si="5"/>
        <v>15.383092465256379</v>
      </c>
      <c r="BH89" s="2"/>
    </row>
    <row r="90" spans="1:60" x14ac:dyDescent="0.25">
      <c r="A90">
        <f t="shared" si="6"/>
        <v>0</v>
      </c>
      <c r="B90" s="93" t="s">
        <v>210</v>
      </c>
      <c r="C90" s="93" t="s">
        <v>211</v>
      </c>
      <c r="D90" s="93"/>
      <c r="E90" s="68">
        <v>126.062409</v>
      </c>
      <c r="F90" s="68">
        <v>161.91297081300198</v>
      </c>
      <c r="G90" s="68">
        <v>0</v>
      </c>
      <c r="H90" s="68">
        <v>0</v>
      </c>
      <c r="I90" s="68">
        <v>0</v>
      </c>
      <c r="J90" s="68">
        <v>0</v>
      </c>
      <c r="K90" s="68">
        <v>0.111764</v>
      </c>
      <c r="L90" s="68">
        <v>1.395265</v>
      </c>
      <c r="M90" s="68">
        <v>0</v>
      </c>
      <c r="N90" s="68">
        <v>8.5470000000000008E-3</v>
      </c>
      <c r="O90" s="68">
        <v>7.8549999999999991E-3</v>
      </c>
      <c r="P90" s="68">
        <v>5.4396652222222217</v>
      </c>
      <c r="Q90" s="68">
        <v>0.5482747165136046</v>
      </c>
      <c r="R90" s="68">
        <v>3.2157420000000001</v>
      </c>
      <c r="S90" s="68">
        <v>0.25267290331150638</v>
      </c>
      <c r="T90" s="68">
        <v>0.1</v>
      </c>
      <c r="U90" s="68">
        <v>0</v>
      </c>
      <c r="V90" s="68">
        <v>0</v>
      </c>
      <c r="W90" s="68">
        <v>0.24543300000000001</v>
      </c>
      <c r="X90" s="68">
        <v>18.311892776241184</v>
      </c>
      <c r="Y90" s="68"/>
      <c r="Z90" s="68">
        <v>5.0156260000000001</v>
      </c>
      <c r="AA90" s="41"/>
      <c r="AB90" s="95">
        <v>322.62811743129049</v>
      </c>
      <c r="AC90" s="195">
        <f t="shared" si="7"/>
        <v>299.30059865504933</v>
      </c>
      <c r="AD90" s="41"/>
      <c r="AE90" s="2"/>
      <c r="AF90" s="68">
        <v>127.08168988566071</v>
      </c>
      <c r="AG90" s="41"/>
      <c r="AH90" s="68">
        <v>146.44849186056399</v>
      </c>
      <c r="AI90" s="68">
        <v>0.70004182204300169</v>
      </c>
      <c r="AJ90" s="68">
        <v>0</v>
      </c>
      <c r="AK90" s="68"/>
      <c r="AL90" s="68">
        <v>0</v>
      </c>
      <c r="AM90" s="68">
        <v>0</v>
      </c>
      <c r="AN90" s="68">
        <v>0.111764</v>
      </c>
      <c r="AO90" s="68">
        <v>1.374968</v>
      </c>
      <c r="AP90" s="68">
        <v>0</v>
      </c>
      <c r="AQ90" s="68">
        <v>8.5470000000000008E-3</v>
      </c>
      <c r="AR90" s="68">
        <v>7.8549999999999991E-3</v>
      </c>
      <c r="AS90" s="68">
        <v>1.536690926026588</v>
      </c>
      <c r="AT90" s="68">
        <v>8.3122586888888872</v>
      </c>
      <c r="AU90" s="68">
        <v>0.22019890497028674</v>
      </c>
      <c r="AV90" s="68">
        <v>3.149524</v>
      </c>
      <c r="AW90" s="68">
        <v>0.21205751255781424</v>
      </c>
      <c r="AX90" s="68">
        <v>0.1</v>
      </c>
      <c r="AY90" s="68">
        <v>0</v>
      </c>
      <c r="AZ90" s="68">
        <v>0</v>
      </c>
      <c r="BA90" s="68">
        <v>0.25309300000000001</v>
      </c>
      <c r="BB90" s="68">
        <v>18.824625773975939</v>
      </c>
      <c r="BC90" s="68">
        <v>6.4228050000000003</v>
      </c>
      <c r="BD90" s="68">
        <v>0</v>
      </c>
      <c r="BE90" s="36">
        <v>314.76461137468721</v>
      </c>
      <c r="BF90" s="2"/>
      <c r="BG90" s="195">
        <f t="shared" si="5"/>
        <v>289.5171806007113</v>
      </c>
      <c r="BH90" s="2"/>
    </row>
    <row r="91" spans="1:60" x14ac:dyDescent="0.25">
      <c r="A91">
        <f t="shared" si="6"/>
        <v>0</v>
      </c>
      <c r="B91" s="93" t="s">
        <v>212</v>
      </c>
      <c r="C91" s="93" t="s">
        <v>213</v>
      </c>
      <c r="D91" s="93"/>
      <c r="E91" s="68">
        <v>184.826033</v>
      </c>
      <c r="F91" s="68">
        <v>196.98088058875001</v>
      </c>
      <c r="G91" s="68">
        <v>0</v>
      </c>
      <c r="H91" s="68">
        <v>0</v>
      </c>
      <c r="I91" s="68">
        <v>0</v>
      </c>
      <c r="J91" s="68">
        <v>0</v>
      </c>
      <c r="K91" s="68">
        <v>0.17809700000000001</v>
      </c>
      <c r="L91" s="68">
        <v>1.3908579999999999</v>
      </c>
      <c r="M91" s="68">
        <v>0.22246352304745476</v>
      </c>
      <c r="N91" s="68">
        <v>8.5470000000000008E-3</v>
      </c>
      <c r="O91" s="68">
        <v>0</v>
      </c>
      <c r="P91" s="68">
        <v>0.58240680644444442</v>
      </c>
      <c r="Q91" s="68">
        <v>0.65790065882431104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0.43911800000000001</v>
      </c>
      <c r="X91" s="68">
        <v>14.176175397388349</v>
      </c>
      <c r="Y91" s="68"/>
      <c r="Z91" s="68">
        <v>8.9737650000000002</v>
      </c>
      <c r="AA91" s="41"/>
      <c r="AB91" s="95">
        <v>408.43624497445461</v>
      </c>
      <c r="AC91" s="195">
        <f t="shared" si="7"/>
        <v>385.28630457706623</v>
      </c>
      <c r="AD91" s="41"/>
      <c r="AE91" s="2"/>
      <c r="AF91" s="68">
        <v>185.98953604418423</v>
      </c>
      <c r="AG91" s="41"/>
      <c r="AH91" s="68">
        <v>179.92117572782601</v>
      </c>
      <c r="AI91" s="68">
        <v>0.84001315773800012</v>
      </c>
      <c r="AJ91" s="68">
        <v>0</v>
      </c>
      <c r="AK91" s="68"/>
      <c r="AL91" s="68">
        <v>0</v>
      </c>
      <c r="AM91" s="68">
        <v>0</v>
      </c>
      <c r="AN91" s="68">
        <v>0.17809700000000001</v>
      </c>
      <c r="AO91" s="68">
        <v>1.370625</v>
      </c>
      <c r="AP91" s="68">
        <v>0.24567650848344499</v>
      </c>
      <c r="AQ91" s="68">
        <v>8.5470000000000008E-3</v>
      </c>
      <c r="AR91" s="68">
        <v>0</v>
      </c>
      <c r="AS91" s="68">
        <v>2.1124420023732853</v>
      </c>
      <c r="AT91" s="68">
        <v>0.97530525977777782</v>
      </c>
      <c r="AU91" s="68">
        <v>0.2678906698328733</v>
      </c>
      <c r="AV91" s="68">
        <v>0</v>
      </c>
      <c r="AW91" s="68">
        <v>0</v>
      </c>
      <c r="AX91" s="68">
        <v>0</v>
      </c>
      <c r="AY91" s="68">
        <v>0</v>
      </c>
      <c r="AZ91" s="68">
        <v>0</v>
      </c>
      <c r="BA91" s="68">
        <v>0.452824</v>
      </c>
      <c r="BB91" s="68">
        <v>15.593792937127184</v>
      </c>
      <c r="BC91" s="68">
        <v>11.491433000000001</v>
      </c>
      <c r="BD91" s="68">
        <v>0</v>
      </c>
      <c r="BE91" s="36">
        <v>399.44735830734282</v>
      </c>
      <c r="BF91" s="2"/>
      <c r="BG91" s="195">
        <f t="shared" si="5"/>
        <v>372.36213237021559</v>
      </c>
      <c r="BH91" s="2"/>
    </row>
    <row r="92" spans="1:60" x14ac:dyDescent="0.25">
      <c r="A92">
        <f t="shared" si="6"/>
        <v>0</v>
      </c>
      <c r="B92" s="93" t="s">
        <v>214</v>
      </c>
      <c r="C92" s="93" t="s">
        <v>215</v>
      </c>
      <c r="D92" s="93"/>
      <c r="E92" s="68">
        <v>9.2451139999999992</v>
      </c>
      <c r="F92" s="68">
        <v>6.597588025706</v>
      </c>
      <c r="G92" s="68">
        <v>-6.0768999999999997E-2</v>
      </c>
      <c r="H92" s="68">
        <v>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8.5470000000000008E-3</v>
      </c>
      <c r="O92" s="68">
        <v>7.8549999999999991E-3</v>
      </c>
      <c r="P92" s="68">
        <v>1.506836392888889</v>
      </c>
      <c r="Q92" s="68">
        <v>2.2340956912249015E-2</v>
      </c>
      <c r="R92" s="68">
        <v>0.79963600000000001</v>
      </c>
      <c r="S92" s="68">
        <v>7.1714010156814126E-2</v>
      </c>
      <c r="T92" s="68">
        <v>7.4499999999999997E-2</v>
      </c>
      <c r="U92" s="68">
        <v>0</v>
      </c>
      <c r="V92" s="68">
        <v>0</v>
      </c>
      <c r="W92" s="68">
        <v>0</v>
      </c>
      <c r="X92" s="68">
        <v>0</v>
      </c>
      <c r="Y92" s="68"/>
      <c r="Z92" s="68">
        <v>0</v>
      </c>
      <c r="AA92" s="41"/>
      <c r="AB92" s="95">
        <v>18.273362385663951</v>
      </c>
      <c r="AC92" s="195">
        <f t="shared" si="7"/>
        <v>18.273362385663951</v>
      </c>
      <c r="AD92" s="41"/>
      <c r="AE92" s="2"/>
      <c r="AF92" s="68">
        <v>9.3003550009053875</v>
      </c>
      <c r="AG92" s="41"/>
      <c r="AH92" s="68">
        <v>5.7044335303330005</v>
      </c>
      <c r="AI92" s="68">
        <v>2.8525123832999728E-2</v>
      </c>
      <c r="AJ92" s="68">
        <v>-6.0768999999999997E-2</v>
      </c>
      <c r="AK92" s="68"/>
      <c r="AL92" s="68">
        <v>0</v>
      </c>
      <c r="AM92" s="68">
        <v>0</v>
      </c>
      <c r="AN92" s="68">
        <v>0</v>
      </c>
      <c r="AO92" s="68">
        <v>0</v>
      </c>
      <c r="AP92" s="68">
        <v>0</v>
      </c>
      <c r="AQ92" s="68">
        <v>8.5470000000000008E-3</v>
      </c>
      <c r="AR92" s="68">
        <v>7.8549999999999991E-3</v>
      </c>
      <c r="AS92" s="68">
        <v>0.10269910029331122</v>
      </c>
      <c r="AT92" s="68">
        <v>2.134464766222222</v>
      </c>
      <c r="AU92" s="68">
        <v>8.972608256218071E-3</v>
      </c>
      <c r="AV92" s="68">
        <v>0.78625599999999995</v>
      </c>
      <c r="AW92" s="68">
        <v>8.6051039725390063E-2</v>
      </c>
      <c r="AX92" s="68">
        <v>7.4499999999999997E-2</v>
      </c>
      <c r="AY92" s="68">
        <v>0</v>
      </c>
      <c r="AZ92" s="68">
        <v>0</v>
      </c>
      <c r="BA92" s="68">
        <v>0</v>
      </c>
      <c r="BB92" s="68">
        <v>0</v>
      </c>
      <c r="BC92" s="68">
        <v>0</v>
      </c>
      <c r="BD92" s="68">
        <v>0</v>
      </c>
      <c r="BE92" s="36">
        <v>18.181890169568529</v>
      </c>
      <c r="BF92" s="2"/>
      <c r="BG92" s="195">
        <f t="shared" si="5"/>
        <v>18.181890169568529</v>
      </c>
      <c r="BH92" s="2"/>
    </row>
    <row r="93" spans="1:60" x14ac:dyDescent="0.25">
      <c r="A93">
        <f t="shared" si="6"/>
        <v>0</v>
      </c>
      <c r="B93" s="93" t="s">
        <v>216</v>
      </c>
      <c r="C93" s="93" t="s">
        <v>217</v>
      </c>
      <c r="D93" s="93"/>
      <c r="E93" s="68">
        <v>36.061878999999998</v>
      </c>
      <c r="F93" s="68">
        <v>50.090525847521995</v>
      </c>
      <c r="G93" s="68">
        <v>-1.2435999999999999E-2</v>
      </c>
      <c r="H93" s="68">
        <v>0</v>
      </c>
      <c r="I93" s="68">
        <v>0</v>
      </c>
      <c r="J93" s="68">
        <v>0</v>
      </c>
      <c r="K93" s="68">
        <v>1.3754000000000002E-2</v>
      </c>
      <c r="L93" s="68">
        <v>0.49332900000000002</v>
      </c>
      <c r="M93" s="68">
        <v>0</v>
      </c>
      <c r="N93" s="68">
        <v>8.5470000000000008E-3</v>
      </c>
      <c r="O93" s="68">
        <v>7.8549999999999991E-3</v>
      </c>
      <c r="P93" s="68">
        <v>0.86958128666666668</v>
      </c>
      <c r="Q93" s="68">
        <v>0.16961809002186581</v>
      </c>
      <c r="R93" s="68">
        <v>0.86859600000000003</v>
      </c>
      <c r="S93" s="68">
        <v>8.2471272240661586E-2</v>
      </c>
      <c r="T93" s="68">
        <v>0</v>
      </c>
      <c r="U93" s="68">
        <v>0</v>
      </c>
      <c r="V93" s="68">
        <v>0</v>
      </c>
      <c r="W93" s="68">
        <v>8.7775000000000006E-2</v>
      </c>
      <c r="X93" s="68">
        <v>6.9886960203419726</v>
      </c>
      <c r="Y93" s="68"/>
      <c r="Z93" s="68">
        <v>1.7937780000000001</v>
      </c>
      <c r="AA93" s="41"/>
      <c r="AB93" s="95">
        <v>97.523969516793187</v>
      </c>
      <c r="AC93" s="195">
        <f t="shared" si="7"/>
        <v>88.741495496451208</v>
      </c>
      <c r="AD93" s="41"/>
      <c r="AE93" s="2"/>
      <c r="AF93" s="68">
        <v>36.080319312279705</v>
      </c>
      <c r="AG93" s="41"/>
      <c r="AH93" s="68">
        <v>45.130644914618003</v>
      </c>
      <c r="AI93" s="68">
        <v>0.21656982022699714</v>
      </c>
      <c r="AJ93" s="68">
        <v>-1.2435999999999999E-2</v>
      </c>
      <c r="AK93" s="68"/>
      <c r="AL93" s="68">
        <v>0</v>
      </c>
      <c r="AM93" s="68">
        <v>0</v>
      </c>
      <c r="AN93" s="68">
        <v>1.3754000000000002E-2</v>
      </c>
      <c r="AO93" s="68">
        <v>0.486153</v>
      </c>
      <c r="AP93" s="68">
        <v>0</v>
      </c>
      <c r="AQ93" s="68">
        <v>8.5470000000000008E-3</v>
      </c>
      <c r="AR93" s="68">
        <v>7.8549999999999991E-3</v>
      </c>
      <c r="AS93" s="68">
        <v>0.41946783716930236</v>
      </c>
      <c r="AT93" s="68">
        <v>1.2712535533333331</v>
      </c>
      <c r="AU93" s="68">
        <v>6.8122268930195337E-2</v>
      </c>
      <c r="AV93" s="68">
        <v>0.79909799999999997</v>
      </c>
      <c r="AW93" s="68">
        <v>9.3147816377938578E-2</v>
      </c>
      <c r="AX93" s="68">
        <v>0</v>
      </c>
      <c r="AY93" s="68">
        <v>0</v>
      </c>
      <c r="AZ93" s="68">
        <v>0</v>
      </c>
      <c r="BA93" s="68">
        <v>9.0515999999999999E-2</v>
      </c>
      <c r="BB93" s="68">
        <v>7.1843795089115474</v>
      </c>
      <c r="BC93" s="68">
        <v>2.2970380000000001</v>
      </c>
      <c r="BD93" s="68">
        <v>0</v>
      </c>
      <c r="BE93" s="36">
        <v>94.154430031847042</v>
      </c>
      <c r="BF93" s="2"/>
      <c r="BG93" s="195">
        <f t="shared" si="5"/>
        <v>84.673012522935494</v>
      </c>
      <c r="BH93" s="2"/>
    </row>
    <row r="94" spans="1:60" x14ac:dyDescent="0.25">
      <c r="A94">
        <f t="shared" si="6"/>
        <v>0</v>
      </c>
      <c r="B94" s="93" t="s">
        <v>218</v>
      </c>
      <c r="C94" s="93" t="s">
        <v>219</v>
      </c>
      <c r="D94" s="93"/>
      <c r="E94" s="68">
        <v>5.1306409999999998</v>
      </c>
      <c r="F94" s="68">
        <v>5.9967251130910002</v>
      </c>
      <c r="G94" s="68">
        <v>-0.10948099999999999</v>
      </c>
      <c r="H94" s="68">
        <v>0</v>
      </c>
      <c r="I94" s="68">
        <v>0</v>
      </c>
      <c r="J94" s="68">
        <v>0</v>
      </c>
      <c r="K94" s="68">
        <v>0</v>
      </c>
      <c r="L94" s="68">
        <v>0</v>
      </c>
      <c r="M94" s="68">
        <v>0</v>
      </c>
      <c r="N94" s="68">
        <v>8.5470000000000008E-3</v>
      </c>
      <c r="O94" s="68">
        <v>7.8549999999999991E-3</v>
      </c>
      <c r="P94" s="68">
        <v>1.3257413484444447</v>
      </c>
      <c r="Q94" s="68">
        <v>2.0110457025680477E-2</v>
      </c>
      <c r="R94" s="68">
        <v>0.57521</v>
      </c>
      <c r="S94" s="68">
        <v>5.6663023569175214E-2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/>
      <c r="Z94" s="68">
        <v>0</v>
      </c>
      <c r="AA94" s="41"/>
      <c r="AB94" s="95">
        <v>13.012011942130298</v>
      </c>
      <c r="AC94" s="195">
        <f t="shared" si="7"/>
        <v>13.012011942130298</v>
      </c>
      <c r="AD94" s="41"/>
      <c r="AE94" s="2"/>
      <c r="AF94" s="68">
        <v>5.1826817841751884</v>
      </c>
      <c r="AG94" s="41"/>
      <c r="AH94" s="68">
        <v>5.1889697854589993</v>
      </c>
      <c r="AI94" s="68">
        <v>2.5677202604000457E-2</v>
      </c>
      <c r="AJ94" s="68">
        <v>-0.10948099999999999</v>
      </c>
      <c r="AK94" s="68"/>
      <c r="AL94" s="68">
        <v>0</v>
      </c>
      <c r="AM94" s="68">
        <v>0</v>
      </c>
      <c r="AN94" s="68">
        <v>0</v>
      </c>
      <c r="AO94" s="68">
        <v>0</v>
      </c>
      <c r="AP94" s="68">
        <v>0</v>
      </c>
      <c r="AQ94" s="68">
        <v>8.5470000000000008E-3</v>
      </c>
      <c r="AR94" s="68">
        <v>7.8549999999999991E-3</v>
      </c>
      <c r="AS94" s="68">
        <v>5.8420406444135944E-2</v>
      </c>
      <c r="AT94" s="68">
        <v>1.9390209217777779</v>
      </c>
      <c r="AU94" s="68">
        <v>8.1554448459568406E-3</v>
      </c>
      <c r="AV94" s="68">
        <v>0.51261699999999999</v>
      </c>
      <c r="AW94" s="68">
        <v>7.6345205298664079E-2</v>
      </c>
      <c r="AX94" s="68">
        <v>0</v>
      </c>
      <c r="AY94" s="68">
        <v>0</v>
      </c>
      <c r="AZ94" s="68">
        <v>0</v>
      </c>
      <c r="BA94" s="68">
        <v>0</v>
      </c>
      <c r="BB94" s="68">
        <v>0</v>
      </c>
      <c r="BC94" s="68">
        <v>0</v>
      </c>
      <c r="BD94" s="68">
        <v>0</v>
      </c>
      <c r="BE94" s="36">
        <v>12.89880875060472</v>
      </c>
      <c r="BF94" s="2"/>
      <c r="BG94" s="195">
        <f t="shared" si="5"/>
        <v>12.89880875060472</v>
      </c>
      <c r="BH94" s="2"/>
    </row>
    <row r="95" spans="1:60" x14ac:dyDescent="0.25">
      <c r="A95">
        <f t="shared" si="6"/>
        <v>0</v>
      </c>
      <c r="B95" s="93" t="s">
        <v>220</v>
      </c>
      <c r="C95" s="93" t="s">
        <v>221</v>
      </c>
      <c r="D95" s="93"/>
      <c r="E95" s="68">
        <v>3.6827360499999999</v>
      </c>
      <c r="F95" s="68">
        <v>4.6534892030889994</v>
      </c>
      <c r="G95" s="68">
        <v>-0.122117</v>
      </c>
      <c r="H95" s="68">
        <v>0</v>
      </c>
      <c r="I95" s="68">
        <v>0</v>
      </c>
      <c r="J95" s="68">
        <v>0</v>
      </c>
      <c r="K95" s="68">
        <v>0</v>
      </c>
      <c r="L95" s="68">
        <v>0</v>
      </c>
      <c r="M95" s="68">
        <v>0</v>
      </c>
      <c r="N95" s="68">
        <v>8.5470000000000008E-3</v>
      </c>
      <c r="O95" s="68">
        <v>7.8549999999999991E-3</v>
      </c>
      <c r="P95" s="68">
        <v>0.60744588177777781</v>
      </c>
      <c r="Q95" s="68">
        <v>1.5682107004516548E-2</v>
      </c>
      <c r="R95" s="68">
        <v>0.35961199999999999</v>
      </c>
      <c r="S95" s="68">
        <v>3.9313519187398956E-2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/>
      <c r="Z95" s="68">
        <v>0</v>
      </c>
      <c r="AA95" s="41"/>
      <c r="AB95" s="95">
        <v>9.2525637610586937</v>
      </c>
      <c r="AC95" s="195">
        <f t="shared" si="7"/>
        <v>9.2525637610586937</v>
      </c>
      <c r="AD95" s="41"/>
      <c r="AE95" s="2"/>
      <c r="AF95" s="68">
        <v>3.6761710810104722</v>
      </c>
      <c r="AG95" s="41"/>
      <c r="AH95" s="68">
        <v>4.0179883330730002</v>
      </c>
      <c r="AI95" s="68">
        <v>2.0023047626000365E-2</v>
      </c>
      <c r="AJ95" s="68">
        <v>-0.122117</v>
      </c>
      <c r="AK95" s="68"/>
      <c r="AL95" s="68">
        <v>0</v>
      </c>
      <c r="AM95" s="68">
        <v>0</v>
      </c>
      <c r="AN95" s="68">
        <v>0</v>
      </c>
      <c r="AO95" s="68">
        <v>0</v>
      </c>
      <c r="AP95" s="68">
        <v>0</v>
      </c>
      <c r="AQ95" s="68">
        <v>8.5470000000000008E-3</v>
      </c>
      <c r="AR95" s="68">
        <v>7.8549999999999991E-3</v>
      </c>
      <c r="AS95" s="68">
        <v>3.8783386884265018E-2</v>
      </c>
      <c r="AT95" s="68">
        <v>0.73315916177777785</v>
      </c>
      <c r="AU95" s="68">
        <v>6.3286667007963066E-3</v>
      </c>
      <c r="AV95" s="68">
        <v>0.33223599999999998</v>
      </c>
      <c r="AW95" s="68">
        <v>6.4296318171237168E-2</v>
      </c>
      <c r="AX95" s="68">
        <v>0</v>
      </c>
      <c r="AY95" s="68">
        <v>0</v>
      </c>
      <c r="AZ95" s="68">
        <v>0</v>
      </c>
      <c r="BA95" s="68">
        <v>0</v>
      </c>
      <c r="BB95" s="68">
        <v>0</v>
      </c>
      <c r="BC95" s="68">
        <v>0</v>
      </c>
      <c r="BD95" s="68">
        <v>0</v>
      </c>
      <c r="BE95" s="36">
        <v>8.7832709952435479</v>
      </c>
      <c r="BF95" s="2"/>
      <c r="BG95" s="195">
        <f t="shared" si="5"/>
        <v>8.7832709952435479</v>
      </c>
      <c r="BH95" s="2"/>
    </row>
    <row r="96" spans="1:60" x14ac:dyDescent="0.25">
      <c r="A96">
        <f t="shared" si="6"/>
        <v>1</v>
      </c>
      <c r="B96" s="93" t="s">
        <v>222</v>
      </c>
      <c r="C96" s="93" t="s">
        <v>223</v>
      </c>
      <c r="D96" s="93"/>
      <c r="E96" s="68">
        <v>70.535397000000003</v>
      </c>
      <c r="F96" s="68">
        <v>126.21771116945601</v>
      </c>
      <c r="G96" s="68">
        <v>0</v>
      </c>
      <c r="H96" s="68">
        <v>0</v>
      </c>
      <c r="I96" s="68">
        <v>0</v>
      </c>
      <c r="J96" s="68">
        <v>0</v>
      </c>
      <c r="K96" s="68">
        <v>5.1240000000000008E-2</v>
      </c>
      <c r="L96" s="68">
        <v>1.1950700000000001</v>
      </c>
      <c r="M96" s="68">
        <v>0</v>
      </c>
      <c r="N96" s="68">
        <v>8.5470000000000008E-3</v>
      </c>
      <c r="O96" s="68">
        <v>7.8549999999999991E-3</v>
      </c>
      <c r="P96" s="68">
        <v>2.5443475000000002</v>
      </c>
      <c r="Q96" s="68">
        <v>0.42740232275987883</v>
      </c>
      <c r="R96" s="68">
        <v>1.8780140000000001</v>
      </c>
      <c r="S96" s="68">
        <v>0.16851229323612729</v>
      </c>
      <c r="T96" s="68">
        <v>0</v>
      </c>
      <c r="U96" s="68">
        <v>0</v>
      </c>
      <c r="V96" s="68">
        <v>0</v>
      </c>
      <c r="W96" s="68">
        <v>0.20116200000000001</v>
      </c>
      <c r="X96" s="68">
        <v>13.167340727279036</v>
      </c>
      <c r="Y96" s="68"/>
      <c r="Z96" s="68">
        <v>4.1109200000000001</v>
      </c>
      <c r="AA96" s="41"/>
      <c r="AB96" s="95">
        <v>220.51351901273105</v>
      </c>
      <c r="AC96" s="195">
        <f t="shared" si="7"/>
        <v>203.23525828545203</v>
      </c>
      <c r="AD96" s="41"/>
      <c r="AE96" s="2"/>
      <c r="AF96" s="68">
        <v>71.015957794688305</v>
      </c>
      <c r="AG96" s="41"/>
      <c r="AH96" s="68">
        <v>113.501027011353</v>
      </c>
      <c r="AI96" s="68">
        <v>0.54571092147499323</v>
      </c>
      <c r="AJ96" s="68">
        <v>0</v>
      </c>
      <c r="AK96" s="68"/>
      <c r="AL96" s="68">
        <v>0</v>
      </c>
      <c r="AM96" s="68">
        <v>0</v>
      </c>
      <c r="AN96" s="68">
        <v>5.1240000000000008E-2</v>
      </c>
      <c r="AO96" s="68">
        <v>1.1776850000000001</v>
      </c>
      <c r="AP96" s="68">
        <v>0</v>
      </c>
      <c r="AQ96" s="68">
        <v>8.5470000000000008E-3</v>
      </c>
      <c r="AR96" s="68">
        <v>7.8549999999999991E-3</v>
      </c>
      <c r="AS96" s="68">
        <v>0.83112428550852568</v>
      </c>
      <c r="AT96" s="68">
        <v>3.3101609666666669</v>
      </c>
      <c r="AU96" s="68">
        <v>0.17165395488585708</v>
      </c>
      <c r="AV96" s="68">
        <v>1.711576</v>
      </c>
      <c r="AW96" s="68">
        <v>0.15129343738382914</v>
      </c>
      <c r="AX96" s="68">
        <v>0</v>
      </c>
      <c r="AY96" s="68">
        <v>0</v>
      </c>
      <c r="AZ96" s="68">
        <v>0</v>
      </c>
      <c r="BA96" s="68">
        <v>0.20744099999999999</v>
      </c>
      <c r="BB96" s="68">
        <v>14.48407480000694</v>
      </c>
      <c r="BC96" s="68">
        <v>5.2642749999999996</v>
      </c>
      <c r="BD96" s="68">
        <v>0</v>
      </c>
      <c r="BE96" s="36">
        <v>212.43962217196815</v>
      </c>
      <c r="BF96" s="2"/>
      <c r="BG96" s="195">
        <f t="shared" si="5"/>
        <v>192.69127237196122</v>
      </c>
      <c r="BH96" s="2"/>
    </row>
    <row r="97" spans="1:60" x14ac:dyDescent="0.25">
      <c r="A97">
        <f t="shared" si="6"/>
        <v>0</v>
      </c>
      <c r="B97" s="93" t="s">
        <v>224</v>
      </c>
      <c r="C97" s="93" t="s">
        <v>225</v>
      </c>
      <c r="D97" s="93"/>
      <c r="E97" s="68">
        <v>245.76764499999999</v>
      </c>
      <c r="F97" s="68">
        <v>249.63553686630101</v>
      </c>
      <c r="G97" s="68">
        <v>0</v>
      </c>
      <c r="H97" s="68">
        <v>0</v>
      </c>
      <c r="I97" s="68">
        <v>0</v>
      </c>
      <c r="J97" s="68">
        <v>0</v>
      </c>
      <c r="K97" s="68">
        <v>0.207562</v>
      </c>
      <c r="L97" s="68">
        <v>1.8545609999999999</v>
      </c>
      <c r="M97" s="68">
        <v>0</v>
      </c>
      <c r="N97" s="68">
        <v>8.5470000000000008E-3</v>
      </c>
      <c r="O97" s="68">
        <v>0</v>
      </c>
      <c r="P97" s="68">
        <v>1.3058412562222221</v>
      </c>
      <c r="Q97" s="68">
        <v>0.83580137305883706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0.635293</v>
      </c>
      <c r="X97" s="68">
        <v>34.680251224955477</v>
      </c>
      <c r="Y97" s="68"/>
      <c r="Z97" s="68">
        <v>12.982732</v>
      </c>
      <c r="AA97" s="41"/>
      <c r="AB97" s="95">
        <v>547.91377072053751</v>
      </c>
      <c r="AC97" s="195">
        <f t="shared" si="7"/>
        <v>500.25078749558196</v>
      </c>
      <c r="AD97" s="41"/>
      <c r="AE97" s="2"/>
      <c r="AF97" s="68">
        <v>247.15449160265834</v>
      </c>
      <c r="AG97" s="41"/>
      <c r="AH97" s="68">
        <v>226.751481426444</v>
      </c>
      <c r="AI97" s="68">
        <v>1.0671583030169904</v>
      </c>
      <c r="AJ97" s="68">
        <v>0</v>
      </c>
      <c r="AK97" s="68"/>
      <c r="AL97" s="68">
        <v>0</v>
      </c>
      <c r="AM97" s="68">
        <v>0</v>
      </c>
      <c r="AN97" s="68">
        <v>0.207562</v>
      </c>
      <c r="AO97" s="68">
        <v>1.827582</v>
      </c>
      <c r="AP97" s="68">
        <v>0</v>
      </c>
      <c r="AQ97" s="68">
        <v>8.5470000000000008E-3</v>
      </c>
      <c r="AR97" s="68">
        <v>0</v>
      </c>
      <c r="AS97" s="68">
        <v>2.8279072729820953</v>
      </c>
      <c r="AT97" s="68">
        <v>1.7156238962222221</v>
      </c>
      <c r="AU97" s="68">
        <v>0.33950011282984222</v>
      </c>
      <c r="AV97" s="68">
        <v>0</v>
      </c>
      <c r="AW97" s="68">
        <v>0</v>
      </c>
      <c r="AX97" s="68">
        <v>0</v>
      </c>
      <c r="AY97" s="68">
        <v>0</v>
      </c>
      <c r="AZ97" s="68">
        <v>0</v>
      </c>
      <c r="BA97" s="68">
        <v>0.65512199999999998</v>
      </c>
      <c r="BB97" s="68">
        <v>35.651298259254233</v>
      </c>
      <c r="BC97" s="68">
        <v>16.625152</v>
      </c>
      <c r="BD97" s="68">
        <v>0</v>
      </c>
      <c r="BE97" s="36">
        <v>534.83142587340774</v>
      </c>
      <c r="BF97" s="2"/>
      <c r="BG97" s="195">
        <f t="shared" si="5"/>
        <v>482.55497561415353</v>
      </c>
      <c r="BH97" s="2"/>
    </row>
    <row r="98" spans="1:60" x14ac:dyDescent="0.25">
      <c r="A98">
        <f t="shared" si="6"/>
        <v>0</v>
      </c>
      <c r="B98" s="93" t="s">
        <v>226</v>
      </c>
      <c r="C98" s="93" t="s">
        <v>227</v>
      </c>
      <c r="D98" s="93"/>
      <c r="E98" s="68">
        <v>5.248875</v>
      </c>
      <c r="F98" s="68">
        <v>3.7581299613490002</v>
      </c>
      <c r="G98" s="68">
        <v>-9.5520999999999995E-2</v>
      </c>
      <c r="H98" s="68">
        <v>0</v>
      </c>
      <c r="I98" s="68">
        <v>0</v>
      </c>
      <c r="J98" s="68">
        <v>0</v>
      </c>
      <c r="K98" s="68">
        <v>0</v>
      </c>
      <c r="L98" s="68">
        <v>0</v>
      </c>
      <c r="M98" s="68">
        <v>0</v>
      </c>
      <c r="N98" s="68">
        <v>8.5470000000000008E-3</v>
      </c>
      <c r="O98" s="68">
        <v>7.8549999999999991E-3</v>
      </c>
      <c r="P98" s="68">
        <v>0.53553949599999995</v>
      </c>
      <c r="Q98" s="68">
        <v>1.2403631856051102E-2</v>
      </c>
      <c r="R98" s="68">
        <v>0.30655700000000002</v>
      </c>
      <c r="S98" s="68">
        <v>3.6421212883223808E-2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/>
      <c r="Z98" s="68">
        <v>0</v>
      </c>
      <c r="AA98" s="41"/>
      <c r="AB98" s="95">
        <v>9.8188073020882758</v>
      </c>
      <c r="AC98" s="195">
        <f t="shared" si="7"/>
        <v>9.8188073020882758</v>
      </c>
      <c r="AD98" s="41"/>
      <c r="AE98" s="2"/>
      <c r="AF98" s="68">
        <v>5.2649399306830986</v>
      </c>
      <c r="AG98" s="41"/>
      <c r="AH98" s="68">
        <v>3.2857370009659999</v>
      </c>
      <c r="AI98" s="68">
        <v>1.5837062667999884E-2</v>
      </c>
      <c r="AJ98" s="68">
        <v>-9.5520999999999995E-2</v>
      </c>
      <c r="AK98" s="68"/>
      <c r="AL98" s="68">
        <v>0</v>
      </c>
      <c r="AM98" s="68">
        <v>0</v>
      </c>
      <c r="AN98" s="68">
        <v>0</v>
      </c>
      <c r="AO98" s="68">
        <v>0</v>
      </c>
      <c r="AP98" s="68">
        <v>0</v>
      </c>
      <c r="AQ98" s="68">
        <v>8.5470000000000008E-3</v>
      </c>
      <c r="AR98" s="68">
        <v>7.8549999999999991E-3</v>
      </c>
      <c r="AS98" s="68">
        <v>5.6900909749007585E-2</v>
      </c>
      <c r="AT98" s="68">
        <v>0.69577469599999997</v>
      </c>
      <c r="AU98" s="68">
        <v>5.1109932581054392E-3</v>
      </c>
      <c r="AV98" s="68">
        <v>0.27799000000000001</v>
      </c>
      <c r="AW98" s="68">
        <v>6.2049002278520456E-2</v>
      </c>
      <c r="AX98" s="68">
        <v>0</v>
      </c>
      <c r="AY98" s="68">
        <v>0</v>
      </c>
      <c r="AZ98" s="68">
        <v>0</v>
      </c>
      <c r="BA98" s="68">
        <v>0</v>
      </c>
      <c r="BB98" s="68">
        <v>0</v>
      </c>
      <c r="BC98" s="68">
        <v>0</v>
      </c>
      <c r="BD98" s="68">
        <v>0</v>
      </c>
      <c r="BE98" s="36">
        <v>9.5852205956027312</v>
      </c>
      <c r="BF98" s="2"/>
      <c r="BG98" s="195">
        <f t="shared" si="5"/>
        <v>9.5852205956027312</v>
      </c>
      <c r="BH98" s="2"/>
    </row>
    <row r="99" spans="1:60" x14ac:dyDescent="0.25">
      <c r="A99">
        <f t="shared" si="6"/>
        <v>0</v>
      </c>
      <c r="B99" s="93" t="s">
        <v>228</v>
      </c>
      <c r="C99" s="93" t="s">
        <v>229</v>
      </c>
      <c r="D99" s="93"/>
      <c r="E99" s="68">
        <v>19.462789999999998</v>
      </c>
      <c r="F99" s="68">
        <v>19.867330337026999</v>
      </c>
      <c r="G99" s="68">
        <v>0</v>
      </c>
      <c r="H99" s="68">
        <v>0</v>
      </c>
      <c r="I99" s="68">
        <v>0</v>
      </c>
      <c r="J99" s="68">
        <v>0</v>
      </c>
      <c r="K99" s="68">
        <v>0</v>
      </c>
      <c r="L99" s="68">
        <v>0</v>
      </c>
      <c r="M99" s="68">
        <v>0.2186454975089113</v>
      </c>
      <c r="N99" s="68">
        <v>0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/>
      <c r="Z99" s="68">
        <v>0</v>
      </c>
      <c r="AA99" s="41"/>
      <c r="AB99" s="95">
        <v>39.548765834535907</v>
      </c>
      <c r="AC99" s="195">
        <f t="shared" si="7"/>
        <v>39.548765834535907</v>
      </c>
      <c r="AD99" s="41"/>
      <c r="AE99" s="2"/>
      <c r="AF99" s="68">
        <v>19.577535514570297</v>
      </c>
      <c r="AG99" s="41"/>
      <c r="AH99" s="68">
        <v>18.396294530471</v>
      </c>
      <c r="AI99" s="68">
        <v>8.4930205406002698E-2</v>
      </c>
      <c r="AJ99" s="68">
        <v>0</v>
      </c>
      <c r="AK99" s="68"/>
      <c r="AL99" s="68">
        <v>0</v>
      </c>
      <c r="AM99" s="68">
        <v>0</v>
      </c>
      <c r="AN99" s="68">
        <v>0</v>
      </c>
      <c r="AO99" s="68">
        <v>0</v>
      </c>
      <c r="AP99" s="68">
        <v>0.24033630126319772</v>
      </c>
      <c r="AQ99" s="68">
        <v>0</v>
      </c>
      <c r="AR99" s="68">
        <v>0</v>
      </c>
      <c r="AS99" s="68">
        <v>0.22510652204613779</v>
      </c>
      <c r="AT99" s="68">
        <v>0</v>
      </c>
      <c r="AU99" s="68">
        <v>0</v>
      </c>
      <c r="AV99" s="68">
        <v>0</v>
      </c>
      <c r="AW99" s="68">
        <v>0</v>
      </c>
      <c r="AX99" s="68">
        <v>0</v>
      </c>
      <c r="AY99" s="68">
        <v>0</v>
      </c>
      <c r="AZ99" s="68">
        <v>0</v>
      </c>
      <c r="BA99" s="68">
        <v>0</v>
      </c>
      <c r="BB99" s="68">
        <v>0</v>
      </c>
      <c r="BC99" s="68">
        <v>0</v>
      </c>
      <c r="BD99" s="68">
        <v>0</v>
      </c>
      <c r="BE99" s="36">
        <v>38.524203073756638</v>
      </c>
      <c r="BF99" s="2"/>
      <c r="BG99" s="195">
        <f t="shared" si="5"/>
        <v>38.524203073756638</v>
      </c>
      <c r="BH99" s="2"/>
    </row>
    <row r="100" spans="1:60" x14ac:dyDescent="0.25">
      <c r="A100">
        <f t="shared" si="6"/>
        <v>0</v>
      </c>
      <c r="B100" s="93" t="s">
        <v>230</v>
      </c>
      <c r="C100" s="93" t="s">
        <v>231</v>
      </c>
      <c r="D100" s="93"/>
      <c r="E100" s="68">
        <v>294.31492900000001</v>
      </c>
      <c r="F100" s="68">
        <v>228.50988608351599</v>
      </c>
      <c r="G100" s="68">
        <v>0</v>
      </c>
      <c r="H100" s="68">
        <v>0</v>
      </c>
      <c r="I100" s="68">
        <v>4.4949999999999999E-3</v>
      </c>
      <c r="J100" s="68">
        <v>2.1382000000000002E-2</v>
      </c>
      <c r="K100" s="68">
        <v>0.34100100000000005</v>
      </c>
      <c r="L100" s="68">
        <v>1.365354</v>
      </c>
      <c r="M100" s="68">
        <v>0</v>
      </c>
      <c r="N100" s="68">
        <v>8.5470000000000008E-3</v>
      </c>
      <c r="O100" s="68">
        <v>0</v>
      </c>
      <c r="P100" s="68">
        <v>2.2925034580000001</v>
      </c>
      <c r="Q100" s="68">
        <v>0.7600973685841319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0.62622299999999997</v>
      </c>
      <c r="X100" s="68">
        <v>20.74787641068172</v>
      </c>
      <c r="Y100" s="68"/>
      <c r="Z100" s="68">
        <v>12.797426</v>
      </c>
      <c r="AA100" s="41"/>
      <c r="AB100" s="95">
        <v>561.78972032078195</v>
      </c>
      <c r="AC100" s="195">
        <f t="shared" si="7"/>
        <v>528.24441791010031</v>
      </c>
      <c r="AD100" s="41"/>
      <c r="AE100" s="2"/>
      <c r="AF100" s="68">
        <v>296.57852094218191</v>
      </c>
      <c r="AG100" s="41"/>
      <c r="AH100" s="68">
        <v>207.62568484813201</v>
      </c>
      <c r="AI100" s="68">
        <v>0.97049878611400719</v>
      </c>
      <c r="AJ100" s="68">
        <v>0</v>
      </c>
      <c r="AK100" s="68"/>
      <c r="AL100" s="68">
        <v>4.4949999999999999E-3</v>
      </c>
      <c r="AM100" s="68">
        <v>2.1382000000000002E-2</v>
      </c>
      <c r="AN100" s="68">
        <v>0.34100100000000005</v>
      </c>
      <c r="AO100" s="68">
        <v>1.3454919999999999</v>
      </c>
      <c r="AP100" s="68">
        <v>0</v>
      </c>
      <c r="AQ100" s="68">
        <v>8.5470000000000008E-3</v>
      </c>
      <c r="AR100" s="68">
        <v>0</v>
      </c>
      <c r="AS100" s="68">
        <v>3.3268830903668194</v>
      </c>
      <c r="AT100" s="68">
        <v>3.1339450313333335</v>
      </c>
      <c r="AU100" s="68">
        <v>0.31076958465908505</v>
      </c>
      <c r="AV100" s="68">
        <v>0</v>
      </c>
      <c r="AW100" s="68">
        <v>0</v>
      </c>
      <c r="AX100" s="68">
        <v>0</v>
      </c>
      <c r="AY100" s="68">
        <v>0</v>
      </c>
      <c r="AZ100" s="68">
        <v>0</v>
      </c>
      <c r="BA100" s="68">
        <v>0.64576900000000004</v>
      </c>
      <c r="BB100" s="68">
        <v>22.060180906994422</v>
      </c>
      <c r="BC100" s="68">
        <v>16.387857</v>
      </c>
      <c r="BD100" s="68">
        <v>0</v>
      </c>
      <c r="BE100" s="36">
        <v>552.76102618978177</v>
      </c>
      <c r="BF100" s="2"/>
      <c r="BG100" s="195">
        <f t="shared" si="5"/>
        <v>514.31298828278727</v>
      </c>
      <c r="BH100" s="2"/>
    </row>
    <row r="101" spans="1:60" x14ac:dyDescent="0.25">
      <c r="A101">
        <f t="shared" si="6"/>
        <v>0</v>
      </c>
      <c r="B101" s="93" t="s">
        <v>232</v>
      </c>
      <c r="C101" s="93" t="s">
        <v>233</v>
      </c>
      <c r="D101" s="93"/>
      <c r="E101" s="68">
        <v>41.458323999999998</v>
      </c>
      <c r="F101" s="68">
        <v>34.876917934923</v>
      </c>
      <c r="G101" s="68">
        <v>0</v>
      </c>
      <c r="H101" s="68">
        <v>0</v>
      </c>
      <c r="I101" s="68">
        <v>0</v>
      </c>
      <c r="J101" s="68">
        <v>0</v>
      </c>
      <c r="K101" s="68">
        <v>0</v>
      </c>
      <c r="L101" s="68">
        <v>0</v>
      </c>
      <c r="M101" s="68">
        <v>1.8189828352453934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/>
      <c r="Z101" s="68">
        <v>0</v>
      </c>
      <c r="AA101" s="41"/>
      <c r="AB101" s="95">
        <v>78.154224770168398</v>
      </c>
      <c r="AC101" s="195">
        <f t="shared" si="7"/>
        <v>78.154224770168398</v>
      </c>
      <c r="AD101" s="41"/>
      <c r="AE101" s="2"/>
      <c r="AF101" s="68">
        <v>41.730449897362966</v>
      </c>
      <c r="AG101" s="41"/>
      <c r="AH101" s="68">
        <v>32.283532680927998</v>
      </c>
      <c r="AI101" s="68">
        <v>0.15060747056699916</v>
      </c>
      <c r="AJ101" s="68">
        <v>0</v>
      </c>
      <c r="AK101" s="68"/>
      <c r="AL101" s="68">
        <v>0</v>
      </c>
      <c r="AM101" s="68">
        <v>0</v>
      </c>
      <c r="AN101" s="68">
        <v>0</v>
      </c>
      <c r="AO101" s="68">
        <v>0</v>
      </c>
      <c r="AP101" s="68">
        <v>1.9120635118681326</v>
      </c>
      <c r="AQ101" s="68">
        <v>0</v>
      </c>
      <c r="AR101" s="68">
        <v>0</v>
      </c>
      <c r="AS101" s="68">
        <v>0.47179408352682406</v>
      </c>
      <c r="AT101" s="68">
        <v>0</v>
      </c>
      <c r="AU101" s="68">
        <v>0</v>
      </c>
      <c r="AV101" s="68">
        <v>0</v>
      </c>
      <c r="AW101" s="68">
        <v>0</v>
      </c>
      <c r="AX101" s="68">
        <v>0</v>
      </c>
      <c r="AY101" s="68">
        <v>0</v>
      </c>
      <c r="AZ101" s="68">
        <v>0</v>
      </c>
      <c r="BA101" s="68">
        <v>0</v>
      </c>
      <c r="BB101" s="68">
        <v>0</v>
      </c>
      <c r="BC101" s="68">
        <v>0</v>
      </c>
      <c r="BD101" s="68">
        <v>0</v>
      </c>
      <c r="BE101" s="36">
        <v>76.548447644252917</v>
      </c>
      <c r="BF101" s="2"/>
      <c r="BG101" s="195">
        <f t="shared" si="5"/>
        <v>76.548447644252917</v>
      </c>
      <c r="BH101" s="2"/>
    </row>
    <row r="102" spans="1:60" x14ac:dyDescent="0.25">
      <c r="A102">
        <f t="shared" si="6"/>
        <v>1</v>
      </c>
      <c r="B102" s="93" t="s">
        <v>234</v>
      </c>
      <c r="C102" s="93" t="s">
        <v>235</v>
      </c>
      <c r="D102" s="93"/>
      <c r="E102" s="68">
        <v>78.172934999999995</v>
      </c>
      <c r="F102" s="68">
        <v>167.96043115202502</v>
      </c>
      <c r="G102" s="68">
        <v>-0.34549800000000003</v>
      </c>
      <c r="H102" s="68">
        <v>0</v>
      </c>
      <c r="I102" s="68">
        <v>0</v>
      </c>
      <c r="J102" s="68">
        <v>0</v>
      </c>
      <c r="K102" s="68">
        <v>0.10763800000000001</v>
      </c>
      <c r="L102" s="68">
        <v>1.1075280000000001</v>
      </c>
      <c r="M102" s="68">
        <v>0</v>
      </c>
      <c r="N102" s="68">
        <v>8.5470000000000008E-3</v>
      </c>
      <c r="O102" s="68">
        <v>7.8549999999999991E-3</v>
      </c>
      <c r="P102" s="68">
        <v>1.3136950766666666</v>
      </c>
      <c r="Q102" s="68">
        <v>0.56547122435235531</v>
      </c>
      <c r="R102" s="68">
        <v>2.6475689999999998</v>
      </c>
      <c r="S102" s="68">
        <v>0.19663438533266542</v>
      </c>
      <c r="T102" s="68">
        <v>0</v>
      </c>
      <c r="U102" s="68">
        <v>0</v>
      </c>
      <c r="V102" s="68">
        <v>0</v>
      </c>
      <c r="W102" s="68">
        <v>0.26444200000000001</v>
      </c>
      <c r="X102" s="68">
        <v>19.648074030549747</v>
      </c>
      <c r="Y102" s="68"/>
      <c r="Z102" s="68">
        <v>5.4041110000000003</v>
      </c>
      <c r="AA102" s="41"/>
      <c r="AB102" s="95">
        <v>277.05943286892648</v>
      </c>
      <c r="AC102" s="195">
        <f t="shared" si="7"/>
        <v>252.00724783837674</v>
      </c>
      <c r="AD102" s="41"/>
      <c r="AE102" s="2"/>
      <c r="AF102" s="68">
        <v>78.953206586081464</v>
      </c>
      <c r="AG102" s="41"/>
      <c r="AH102" s="68">
        <v>151.461949116097</v>
      </c>
      <c r="AI102" s="68">
        <v>0.72199846953701974</v>
      </c>
      <c r="AJ102" s="68">
        <v>-0.34549800000000003</v>
      </c>
      <c r="AK102" s="68"/>
      <c r="AL102" s="68">
        <v>0</v>
      </c>
      <c r="AM102" s="68">
        <v>0</v>
      </c>
      <c r="AN102" s="68">
        <v>0.10763800000000001</v>
      </c>
      <c r="AO102" s="68">
        <v>1.0914159999999999</v>
      </c>
      <c r="AP102" s="68">
        <v>0</v>
      </c>
      <c r="AQ102" s="68">
        <v>8.5470000000000008E-3</v>
      </c>
      <c r="AR102" s="68">
        <v>7.8549999999999991E-3</v>
      </c>
      <c r="AS102" s="68">
        <v>0.97877056291017772</v>
      </c>
      <c r="AT102" s="68">
        <v>2.4301894766666665</v>
      </c>
      <c r="AU102" s="68">
        <v>0.22842334886639723</v>
      </c>
      <c r="AV102" s="68">
        <v>2.3298610000000002</v>
      </c>
      <c r="AW102" s="68">
        <v>0.16848817082433404</v>
      </c>
      <c r="AX102" s="68">
        <v>0</v>
      </c>
      <c r="AY102" s="68">
        <v>0</v>
      </c>
      <c r="AZ102" s="68">
        <v>0</v>
      </c>
      <c r="BA102" s="68">
        <v>0.27269599999999999</v>
      </c>
      <c r="BB102" s="68">
        <v>20.198220103405138</v>
      </c>
      <c r="BC102" s="68">
        <v>6.9202820000000003</v>
      </c>
      <c r="BD102" s="68">
        <v>0</v>
      </c>
      <c r="BE102" s="36">
        <v>265.53404283438823</v>
      </c>
      <c r="BF102" s="2"/>
      <c r="BG102" s="195">
        <f t="shared" si="5"/>
        <v>238.41554073098311</v>
      </c>
      <c r="BH102" s="2"/>
    </row>
    <row r="103" spans="1:60" x14ac:dyDescent="0.25">
      <c r="A103">
        <f t="shared" si="6"/>
        <v>0</v>
      </c>
      <c r="B103" s="93" t="s">
        <v>236</v>
      </c>
      <c r="C103" s="93" t="s">
        <v>237</v>
      </c>
      <c r="D103" s="93"/>
      <c r="E103" s="68">
        <v>185.13145</v>
      </c>
      <c r="F103" s="68">
        <v>89.879924719502995</v>
      </c>
      <c r="G103" s="68">
        <v>0</v>
      </c>
      <c r="H103" s="68">
        <v>0</v>
      </c>
      <c r="I103" s="68">
        <v>0</v>
      </c>
      <c r="J103" s="68">
        <v>0.112118</v>
      </c>
      <c r="K103" s="68">
        <v>0.15299300000000002</v>
      </c>
      <c r="L103" s="68">
        <v>0.604958</v>
      </c>
      <c r="M103" s="68">
        <v>0</v>
      </c>
      <c r="N103" s="68">
        <v>8.5470000000000008E-3</v>
      </c>
      <c r="O103" s="68">
        <v>0</v>
      </c>
      <c r="P103" s="68">
        <v>0.88074400933333341</v>
      </c>
      <c r="Q103" s="68">
        <v>0.29691268491981787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0.33893200000000001</v>
      </c>
      <c r="X103" s="68">
        <v>12.538150603206359</v>
      </c>
      <c r="Y103" s="68"/>
      <c r="Z103" s="68">
        <v>6.9263599999999999</v>
      </c>
      <c r="AA103" s="41"/>
      <c r="AB103" s="95">
        <v>296.87109001696257</v>
      </c>
      <c r="AC103" s="195">
        <f t="shared" si="7"/>
        <v>277.40657941375622</v>
      </c>
      <c r="AD103" s="41"/>
      <c r="AE103" s="2"/>
      <c r="AF103" s="68">
        <v>185.9771480430299</v>
      </c>
      <c r="AG103" s="41"/>
      <c r="AH103" s="68">
        <v>81.694263874139992</v>
      </c>
      <c r="AI103" s="68">
        <v>0.37910064184699954</v>
      </c>
      <c r="AJ103" s="68">
        <v>0</v>
      </c>
      <c r="AK103" s="68"/>
      <c r="AL103" s="68">
        <v>0</v>
      </c>
      <c r="AM103" s="68">
        <v>0.112118</v>
      </c>
      <c r="AN103" s="68">
        <v>0.15299300000000002</v>
      </c>
      <c r="AO103" s="68">
        <v>0.59615799999999997</v>
      </c>
      <c r="AP103" s="68">
        <v>0</v>
      </c>
      <c r="AQ103" s="68">
        <v>8.5470000000000008E-3</v>
      </c>
      <c r="AR103" s="68">
        <v>0</v>
      </c>
      <c r="AS103" s="68">
        <v>2.0477810200849409</v>
      </c>
      <c r="AT103" s="68">
        <v>1.2640047026666668</v>
      </c>
      <c r="AU103" s="68">
        <v>0.12223517919947317</v>
      </c>
      <c r="AV103" s="68">
        <v>0</v>
      </c>
      <c r="AW103" s="68">
        <v>0</v>
      </c>
      <c r="AX103" s="68">
        <v>0</v>
      </c>
      <c r="AY103" s="68">
        <v>0</v>
      </c>
      <c r="AZ103" s="68">
        <v>0</v>
      </c>
      <c r="BA103" s="68">
        <v>0.34951100000000002</v>
      </c>
      <c r="BB103" s="68">
        <v>12.889218820096136</v>
      </c>
      <c r="BC103" s="68">
        <v>8.8696110000000008</v>
      </c>
      <c r="BD103" s="68">
        <v>0</v>
      </c>
      <c r="BE103" s="36">
        <v>294.46269028106417</v>
      </c>
      <c r="BF103" s="2"/>
      <c r="BG103" s="195">
        <f t="shared" si="5"/>
        <v>272.70386046096803</v>
      </c>
      <c r="BH103" s="2"/>
    </row>
    <row r="104" spans="1:60" x14ac:dyDescent="0.25">
      <c r="A104">
        <f t="shared" si="6"/>
        <v>0</v>
      </c>
      <c r="B104" s="93" t="s">
        <v>238</v>
      </c>
      <c r="C104" s="93" t="s">
        <v>239</v>
      </c>
      <c r="D104" s="93"/>
      <c r="E104" s="68">
        <v>17.549513999999999</v>
      </c>
      <c r="F104" s="68">
        <v>12.512102479618999</v>
      </c>
      <c r="G104" s="68">
        <v>0</v>
      </c>
      <c r="H104" s="68">
        <v>0</v>
      </c>
      <c r="I104" s="68">
        <v>0</v>
      </c>
      <c r="J104" s="68">
        <v>0</v>
      </c>
      <c r="K104" s="68">
        <v>0</v>
      </c>
      <c r="L104" s="68">
        <v>0</v>
      </c>
      <c r="M104" s="68">
        <v>0.24111845851605665</v>
      </c>
      <c r="N104" s="68">
        <v>0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/>
      <c r="Z104" s="68">
        <v>0</v>
      </c>
      <c r="AA104" s="41"/>
      <c r="AB104" s="95">
        <v>30.302734938135053</v>
      </c>
      <c r="AC104" s="195">
        <f t="shared" si="7"/>
        <v>30.302734938135053</v>
      </c>
      <c r="AD104" s="41"/>
      <c r="AE104" s="2"/>
      <c r="AF104" s="68">
        <v>17.63485879513097</v>
      </c>
      <c r="AG104" s="41"/>
      <c r="AH104" s="68">
        <v>11.581938601499001</v>
      </c>
      <c r="AI104" s="68">
        <v>5.4096932279998435E-2</v>
      </c>
      <c r="AJ104" s="68">
        <v>0</v>
      </c>
      <c r="AK104" s="68"/>
      <c r="AL104" s="68">
        <v>0</v>
      </c>
      <c r="AM104" s="68">
        <v>0</v>
      </c>
      <c r="AN104" s="68">
        <v>0</v>
      </c>
      <c r="AO104" s="68">
        <v>0</v>
      </c>
      <c r="AP104" s="68">
        <v>0.26916393789547555</v>
      </c>
      <c r="AQ104" s="68">
        <v>0</v>
      </c>
      <c r="AR104" s="68">
        <v>0</v>
      </c>
      <c r="AS104" s="68">
        <v>0.1959580107038362</v>
      </c>
      <c r="AT104" s="68">
        <v>0</v>
      </c>
      <c r="AU104" s="68">
        <v>0</v>
      </c>
      <c r="AV104" s="68">
        <v>0</v>
      </c>
      <c r="AW104" s="68">
        <v>0</v>
      </c>
      <c r="AX104" s="68">
        <v>0</v>
      </c>
      <c r="AY104" s="68">
        <v>0</v>
      </c>
      <c r="AZ104" s="68">
        <v>0</v>
      </c>
      <c r="BA104" s="68">
        <v>0</v>
      </c>
      <c r="BB104" s="68">
        <v>0</v>
      </c>
      <c r="BC104" s="68">
        <v>0</v>
      </c>
      <c r="BD104" s="68">
        <v>0</v>
      </c>
      <c r="BE104" s="36">
        <v>29.736016277509279</v>
      </c>
      <c r="BF104" s="2"/>
      <c r="BG104" s="195">
        <f t="shared" si="5"/>
        <v>29.736016277509279</v>
      </c>
      <c r="BH104" s="2"/>
    </row>
    <row r="105" spans="1:60" x14ac:dyDescent="0.25">
      <c r="A105">
        <f t="shared" si="6"/>
        <v>0</v>
      </c>
      <c r="B105" s="93" t="s">
        <v>240</v>
      </c>
      <c r="C105" s="93" t="s">
        <v>241</v>
      </c>
      <c r="D105" s="93"/>
      <c r="E105" s="68">
        <v>5.8215919999999999</v>
      </c>
      <c r="F105" s="68">
        <v>8.1017803704420004</v>
      </c>
      <c r="G105" s="68">
        <v>-0.28460999999999997</v>
      </c>
      <c r="H105" s="68">
        <v>0</v>
      </c>
      <c r="I105" s="68">
        <v>0</v>
      </c>
      <c r="J105" s="68">
        <v>0</v>
      </c>
      <c r="K105" s="68">
        <v>0</v>
      </c>
      <c r="L105" s="68">
        <v>0</v>
      </c>
      <c r="M105" s="68">
        <v>0</v>
      </c>
      <c r="N105" s="68">
        <v>8.5470000000000008E-3</v>
      </c>
      <c r="O105" s="68">
        <v>7.8549999999999991E-3</v>
      </c>
      <c r="P105" s="68">
        <v>0.89946736444444442</v>
      </c>
      <c r="Q105" s="68">
        <v>2.7434499617635767E-2</v>
      </c>
      <c r="R105" s="68">
        <v>0.82304299999999997</v>
      </c>
      <c r="S105" s="68">
        <v>7.5922514863490123E-2</v>
      </c>
      <c r="T105" s="68">
        <v>0</v>
      </c>
      <c r="U105" s="68">
        <v>0</v>
      </c>
      <c r="V105" s="68">
        <v>0</v>
      </c>
      <c r="W105" s="68">
        <v>0</v>
      </c>
      <c r="X105" s="68">
        <v>0</v>
      </c>
      <c r="Y105" s="68"/>
      <c r="Z105" s="68">
        <v>0</v>
      </c>
      <c r="AA105" s="41"/>
      <c r="AB105" s="95">
        <v>15.481031749367569</v>
      </c>
      <c r="AC105" s="195">
        <f t="shared" si="7"/>
        <v>15.481031749367569</v>
      </c>
      <c r="AD105" s="41"/>
      <c r="AE105" s="2"/>
      <c r="AF105" s="68">
        <v>5.8652220078666772</v>
      </c>
      <c r="AG105" s="41"/>
      <c r="AH105" s="68">
        <v>6.9980861535130003</v>
      </c>
      <c r="AI105" s="68">
        <v>3.5028602487999945E-2</v>
      </c>
      <c r="AJ105" s="68">
        <v>-0.28460999999999997</v>
      </c>
      <c r="AK105" s="68"/>
      <c r="AL105" s="68">
        <v>0</v>
      </c>
      <c r="AM105" s="68">
        <v>0</v>
      </c>
      <c r="AN105" s="68">
        <v>0</v>
      </c>
      <c r="AO105" s="68">
        <v>0</v>
      </c>
      <c r="AP105" s="68">
        <v>0</v>
      </c>
      <c r="AQ105" s="68">
        <v>8.5470000000000008E-3</v>
      </c>
      <c r="AR105" s="68">
        <v>7.8549999999999991E-3</v>
      </c>
      <c r="AS105" s="68">
        <v>6.9214437519910008E-2</v>
      </c>
      <c r="AT105" s="68">
        <v>1.2958969111111112</v>
      </c>
      <c r="AU105" s="68">
        <v>1.1018284433441035E-2</v>
      </c>
      <c r="AV105" s="68">
        <v>0.74265099999999995</v>
      </c>
      <c r="AW105" s="68">
        <v>8.8543677286552019E-2</v>
      </c>
      <c r="AX105" s="68">
        <v>0</v>
      </c>
      <c r="AY105" s="68">
        <v>0</v>
      </c>
      <c r="AZ105" s="68">
        <v>0</v>
      </c>
      <c r="BA105" s="68">
        <v>0</v>
      </c>
      <c r="BB105" s="68">
        <v>0</v>
      </c>
      <c r="BC105" s="68">
        <v>0</v>
      </c>
      <c r="BD105" s="68">
        <v>0</v>
      </c>
      <c r="BE105" s="36">
        <v>14.83745307421869</v>
      </c>
      <c r="BF105" s="2"/>
      <c r="BG105" s="195">
        <f t="shared" si="5"/>
        <v>14.83745307421869</v>
      </c>
      <c r="BH105" s="2"/>
    </row>
    <row r="106" spans="1:60" x14ac:dyDescent="0.25">
      <c r="A106">
        <f t="shared" si="6"/>
        <v>1</v>
      </c>
      <c r="B106" s="93" t="s">
        <v>242</v>
      </c>
      <c r="C106" s="93" t="s">
        <v>243</v>
      </c>
      <c r="D106" s="93"/>
      <c r="E106" s="68">
        <v>92.819000000000003</v>
      </c>
      <c r="F106" s="68">
        <v>151.74897831110201</v>
      </c>
      <c r="G106" s="68">
        <v>0</v>
      </c>
      <c r="H106" s="68">
        <v>0</v>
      </c>
      <c r="I106" s="68">
        <v>0</v>
      </c>
      <c r="J106" s="68">
        <v>0</v>
      </c>
      <c r="K106" s="68">
        <v>4.5859000000000011E-2</v>
      </c>
      <c r="L106" s="68">
        <v>0.83962899999999996</v>
      </c>
      <c r="M106" s="68">
        <v>0</v>
      </c>
      <c r="N106" s="68">
        <v>8.5470000000000008E-3</v>
      </c>
      <c r="O106" s="68">
        <v>7.8549999999999991E-3</v>
      </c>
      <c r="P106" s="68">
        <v>2.4678034011111114</v>
      </c>
      <c r="Q106" s="68">
        <v>0.51001006440958574</v>
      </c>
      <c r="R106" s="68">
        <v>2.2582119999999999</v>
      </c>
      <c r="S106" s="68">
        <v>0.19463226178086149</v>
      </c>
      <c r="T106" s="68">
        <v>9.4E-2</v>
      </c>
      <c r="U106" s="68">
        <v>0</v>
      </c>
      <c r="V106" s="68">
        <v>0</v>
      </c>
      <c r="W106" s="68">
        <v>0.273505</v>
      </c>
      <c r="X106" s="68">
        <v>18.456817363180733</v>
      </c>
      <c r="Y106" s="68"/>
      <c r="Z106" s="68">
        <v>5.5892999999999997</v>
      </c>
      <c r="AA106" s="41"/>
      <c r="AB106" s="95">
        <v>275.31414840158425</v>
      </c>
      <c r="AC106" s="195">
        <f t="shared" si="7"/>
        <v>251.26803103840354</v>
      </c>
      <c r="AD106" s="41"/>
      <c r="AE106" s="2"/>
      <c r="AF106" s="68">
        <v>93.61038062311151</v>
      </c>
      <c r="AG106" s="41"/>
      <c r="AH106" s="68">
        <v>136.91404247224901</v>
      </c>
      <c r="AI106" s="68">
        <v>0.65118518873098497</v>
      </c>
      <c r="AJ106" s="68">
        <v>0</v>
      </c>
      <c r="AK106" s="68"/>
      <c r="AL106" s="68">
        <v>0</v>
      </c>
      <c r="AM106" s="68">
        <v>0</v>
      </c>
      <c r="AN106" s="68">
        <v>4.5859000000000011E-2</v>
      </c>
      <c r="AO106" s="68">
        <v>0.82741399999999998</v>
      </c>
      <c r="AP106" s="68">
        <v>0</v>
      </c>
      <c r="AQ106" s="68">
        <v>8.5470000000000008E-3</v>
      </c>
      <c r="AR106" s="68">
        <v>7.8549999999999991E-3</v>
      </c>
      <c r="AS106" s="68">
        <v>1.1457550419157083</v>
      </c>
      <c r="AT106" s="68">
        <v>3.4228296677777781</v>
      </c>
      <c r="AU106" s="68">
        <v>0.20637604687679018</v>
      </c>
      <c r="AV106" s="68">
        <v>2.004251</v>
      </c>
      <c r="AW106" s="68">
        <v>0.16593167184707869</v>
      </c>
      <c r="AX106" s="68">
        <v>3.6999999999999998E-2</v>
      </c>
      <c r="AY106" s="68">
        <v>0</v>
      </c>
      <c r="AZ106" s="68">
        <v>0</v>
      </c>
      <c r="BA106" s="68">
        <v>0.28204200000000001</v>
      </c>
      <c r="BB106" s="68">
        <v>18.973608249349791</v>
      </c>
      <c r="BC106" s="68">
        <v>7.1574270000000002</v>
      </c>
      <c r="BD106" s="68">
        <v>0</v>
      </c>
      <c r="BE106" s="36">
        <v>265.46050396185871</v>
      </c>
      <c r="BF106" s="2"/>
      <c r="BG106" s="195">
        <f t="shared" si="5"/>
        <v>239.32946871250894</v>
      </c>
      <c r="BH106" s="2"/>
    </row>
    <row r="107" spans="1:60" x14ac:dyDescent="0.25">
      <c r="A107">
        <f t="shared" si="6"/>
        <v>1</v>
      </c>
      <c r="B107" s="93" t="s">
        <v>244</v>
      </c>
      <c r="C107" s="93" t="s">
        <v>245</v>
      </c>
      <c r="D107" s="93"/>
      <c r="E107" s="68">
        <v>164.469066</v>
      </c>
      <c r="F107" s="68">
        <v>280.399414673156</v>
      </c>
      <c r="G107" s="68">
        <v>-2.3323010000000002</v>
      </c>
      <c r="H107" s="68">
        <v>0</v>
      </c>
      <c r="I107" s="68">
        <v>0</v>
      </c>
      <c r="J107" s="68">
        <v>1.3781E-2</v>
      </c>
      <c r="K107" s="68">
        <v>7.0475999999999983E-2</v>
      </c>
      <c r="L107" s="68">
        <v>1.928471</v>
      </c>
      <c r="M107" s="68">
        <v>0</v>
      </c>
      <c r="N107" s="68">
        <v>8.5470000000000008E-3</v>
      </c>
      <c r="O107" s="68">
        <v>7.8549999999999991E-3</v>
      </c>
      <c r="P107" s="68">
        <v>4.7995107911111106</v>
      </c>
      <c r="Q107" s="68">
        <v>0.94262548024413872</v>
      </c>
      <c r="R107" s="68">
        <v>4.5965670000000003</v>
      </c>
      <c r="S107" s="68">
        <v>0.35033245174287758</v>
      </c>
      <c r="T107" s="68">
        <v>0</v>
      </c>
      <c r="U107" s="68">
        <v>0</v>
      </c>
      <c r="V107" s="68">
        <v>0</v>
      </c>
      <c r="W107" s="68">
        <v>0.494315</v>
      </c>
      <c r="X107" s="68">
        <v>44.533137821029051</v>
      </c>
      <c r="Y107" s="68"/>
      <c r="Z107" s="68">
        <v>10.101753</v>
      </c>
      <c r="AA107" s="41"/>
      <c r="AB107" s="95">
        <v>510.38355121728318</v>
      </c>
      <c r="AC107" s="195">
        <f t="shared" si="7"/>
        <v>455.74866039625414</v>
      </c>
      <c r="AD107" s="41"/>
      <c r="AE107" s="2"/>
      <c r="AF107" s="68">
        <v>165.63615261307376</v>
      </c>
      <c r="AG107" s="41"/>
      <c r="AH107" s="68">
        <v>252.08462391700201</v>
      </c>
      <c r="AI107" s="68">
        <v>1.2035522317900063</v>
      </c>
      <c r="AJ107" s="68">
        <v>-2.3323010000000002</v>
      </c>
      <c r="AK107" s="68"/>
      <c r="AL107" s="68">
        <v>0</v>
      </c>
      <c r="AM107" s="68">
        <v>1.3781E-2</v>
      </c>
      <c r="AN107" s="68">
        <v>7.0475999999999983E-2</v>
      </c>
      <c r="AO107" s="68">
        <v>1.9004160000000001</v>
      </c>
      <c r="AP107" s="68">
        <v>0</v>
      </c>
      <c r="AQ107" s="68">
        <v>8.5470000000000008E-3</v>
      </c>
      <c r="AR107" s="68">
        <v>7.8549999999999991E-3</v>
      </c>
      <c r="AS107" s="68">
        <v>2.0437072830947911</v>
      </c>
      <c r="AT107" s="68">
        <v>6.7829827911111105</v>
      </c>
      <c r="AU107" s="68">
        <v>0.38133846692645673</v>
      </c>
      <c r="AV107" s="68">
        <v>4.0914270000000004</v>
      </c>
      <c r="AW107" s="68">
        <v>0.26741480683519386</v>
      </c>
      <c r="AX107" s="68">
        <v>0</v>
      </c>
      <c r="AY107" s="68">
        <v>0</v>
      </c>
      <c r="AZ107" s="68">
        <v>0</v>
      </c>
      <c r="BA107" s="68">
        <v>0.50974299999999995</v>
      </c>
      <c r="BB107" s="68">
        <v>45.780065680017863</v>
      </c>
      <c r="BC107" s="68">
        <v>12.935888</v>
      </c>
      <c r="BD107" s="68">
        <v>0</v>
      </c>
      <c r="BE107" s="36">
        <v>491.38566978985131</v>
      </c>
      <c r="BF107" s="2"/>
      <c r="BG107" s="195">
        <f t="shared" si="5"/>
        <v>432.66971610983347</v>
      </c>
      <c r="BH107" s="2"/>
    </row>
    <row r="108" spans="1:60" x14ac:dyDescent="0.25">
      <c r="A108">
        <f t="shared" si="6"/>
        <v>0</v>
      </c>
      <c r="B108" s="93" t="s">
        <v>246</v>
      </c>
      <c r="C108" s="93" t="s">
        <v>247</v>
      </c>
      <c r="D108" s="93"/>
      <c r="E108" s="68">
        <v>14.280559999999999</v>
      </c>
      <c r="F108" s="68">
        <v>15.7501225252</v>
      </c>
      <c r="G108" s="68">
        <v>0</v>
      </c>
      <c r="H108" s="68">
        <v>0</v>
      </c>
      <c r="I108" s="68">
        <v>0</v>
      </c>
      <c r="J108" s="68">
        <v>0</v>
      </c>
      <c r="K108" s="68">
        <v>0</v>
      </c>
      <c r="L108" s="68">
        <v>0</v>
      </c>
      <c r="M108" s="68">
        <v>0.26484100084211271</v>
      </c>
      <c r="N108" s="68">
        <v>0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/>
      <c r="Z108" s="68">
        <v>0</v>
      </c>
      <c r="AA108" s="41"/>
      <c r="AB108" s="95">
        <v>30.295523526042111</v>
      </c>
      <c r="AC108" s="195">
        <f t="shared" si="7"/>
        <v>30.295523526042111</v>
      </c>
      <c r="AD108" s="41"/>
      <c r="AE108" s="2"/>
      <c r="AF108" s="68">
        <v>14.364829770384651</v>
      </c>
      <c r="AG108" s="41"/>
      <c r="AH108" s="68">
        <v>14.581964241928</v>
      </c>
      <c r="AI108" s="68">
        <v>6.7343187677999961E-2</v>
      </c>
      <c r="AJ108" s="68">
        <v>0</v>
      </c>
      <c r="AK108" s="68"/>
      <c r="AL108" s="68">
        <v>0</v>
      </c>
      <c r="AM108" s="68">
        <v>0</v>
      </c>
      <c r="AN108" s="68">
        <v>0</v>
      </c>
      <c r="AO108" s="68">
        <v>0</v>
      </c>
      <c r="AP108" s="68">
        <v>0.29527921152596875</v>
      </c>
      <c r="AQ108" s="68">
        <v>0</v>
      </c>
      <c r="AR108" s="68">
        <v>0</v>
      </c>
      <c r="AS108" s="68">
        <v>0.17531690755224677</v>
      </c>
      <c r="AT108" s="68">
        <v>0</v>
      </c>
      <c r="AU108" s="68">
        <v>0</v>
      </c>
      <c r="AV108" s="68">
        <v>0</v>
      </c>
      <c r="AW108" s="68">
        <v>0</v>
      </c>
      <c r="AX108" s="68">
        <v>0</v>
      </c>
      <c r="AY108" s="68">
        <v>0</v>
      </c>
      <c r="AZ108" s="68">
        <v>0</v>
      </c>
      <c r="BA108" s="68">
        <v>0</v>
      </c>
      <c r="BB108" s="68">
        <v>0</v>
      </c>
      <c r="BC108" s="68">
        <v>0</v>
      </c>
      <c r="BD108" s="68">
        <v>0</v>
      </c>
      <c r="BE108" s="36">
        <v>29.484733319068866</v>
      </c>
      <c r="BF108" s="2"/>
      <c r="BG108" s="195">
        <f t="shared" si="5"/>
        <v>29.484733319068866</v>
      </c>
      <c r="BH108" s="2"/>
    </row>
    <row r="109" spans="1:60" x14ac:dyDescent="0.25">
      <c r="A109">
        <f t="shared" si="6"/>
        <v>0</v>
      </c>
      <c r="B109" s="93" t="s">
        <v>248</v>
      </c>
      <c r="C109" s="93" t="s">
        <v>249</v>
      </c>
      <c r="D109" s="93"/>
      <c r="E109" s="68">
        <v>105.59082100000001</v>
      </c>
      <c r="F109" s="68">
        <v>169.870705751586</v>
      </c>
      <c r="G109" s="68">
        <v>0</v>
      </c>
      <c r="H109" s="68">
        <v>0</v>
      </c>
      <c r="I109" s="68">
        <v>0</v>
      </c>
      <c r="J109" s="68">
        <v>0</v>
      </c>
      <c r="K109" s="68">
        <v>5.8183000000000012E-2</v>
      </c>
      <c r="L109" s="68">
        <v>1.0508010000000001</v>
      </c>
      <c r="M109" s="68">
        <v>0</v>
      </c>
      <c r="N109" s="68">
        <v>8.5470000000000008E-3</v>
      </c>
      <c r="O109" s="68">
        <v>7.8549999999999991E-3</v>
      </c>
      <c r="P109" s="68">
        <v>5.1440085300000007</v>
      </c>
      <c r="Q109" s="68">
        <v>0.57093861120616318</v>
      </c>
      <c r="R109" s="68">
        <v>2.9645890000000001</v>
      </c>
      <c r="S109" s="68">
        <v>0.21242219884520025</v>
      </c>
      <c r="T109" s="68">
        <v>0.1</v>
      </c>
      <c r="U109" s="68">
        <v>0</v>
      </c>
      <c r="V109" s="68">
        <v>0</v>
      </c>
      <c r="W109" s="68">
        <v>0.24827399999999999</v>
      </c>
      <c r="X109" s="68">
        <v>21.375686406771717</v>
      </c>
      <c r="Y109" s="68"/>
      <c r="Z109" s="68">
        <v>5.0737139999999998</v>
      </c>
      <c r="AA109" s="41"/>
      <c r="AB109" s="95">
        <v>312.27654549840906</v>
      </c>
      <c r="AC109" s="195">
        <f t="shared" si="7"/>
        <v>285.82714509163736</v>
      </c>
      <c r="AD109" s="41"/>
      <c r="AE109" s="2"/>
      <c r="AF109" s="68">
        <v>106.25282835403561</v>
      </c>
      <c r="AG109" s="41"/>
      <c r="AH109" s="68">
        <v>152.46551876187598</v>
      </c>
      <c r="AI109" s="68">
        <v>0.72897927558001874</v>
      </c>
      <c r="AJ109" s="68">
        <v>0</v>
      </c>
      <c r="AK109" s="68"/>
      <c r="AL109" s="68">
        <v>0</v>
      </c>
      <c r="AM109" s="68">
        <v>0</v>
      </c>
      <c r="AN109" s="68">
        <v>5.8183000000000012E-2</v>
      </c>
      <c r="AO109" s="68">
        <v>1.035514</v>
      </c>
      <c r="AP109" s="68">
        <v>0</v>
      </c>
      <c r="AQ109" s="68">
        <v>8.5470000000000008E-3</v>
      </c>
      <c r="AR109" s="68">
        <v>7.8549999999999991E-3</v>
      </c>
      <c r="AS109" s="68">
        <v>1.2769213118810818</v>
      </c>
      <c r="AT109" s="68">
        <v>6.8392427966666656</v>
      </c>
      <c r="AU109" s="68">
        <v>0.23102129004988456</v>
      </c>
      <c r="AV109" s="68">
        <v>2.9397479999999998</v>
      </c>
      <c r="AW109" s="68">
        <v>0.18330922571970301</v>
      </c>
      <c r="AX109" s="68">
        <v>0.1</v>
      </c>
      <c r="AY109" s="68">
        <v>0</v>
      </c>
      <c r="AZ109" s="68">
        <v>0</v>
      </c>
      <c r="BA109" s="68">
        <v>0.25602399999999997</v>
      </c>
      <c r="BB109" s="68">
        <v>21.974205626161325</v>
      </c>
      <c r="BC109" s="68">
        <v>6.4971889999999997</v>
      </c>
      <c r="BD109" s="68">
        <v>0</v>
      </c>
      <c r="BE109" s="36">
        <v>300.85508664197033</v>
      </c>
      <c r="BF109" s="2"/>
      <c r="BG109" s="195">
        <f t="shared" si="5"/>
        <v>272.383692015809</v>
      </c>
      <c r="BH109" s="2"/>
    </row>
    <row r="110" spans="1:60" x14ac:dyDescent="0.25">
      <c r="A110">
        <f t="shared" si="6"/>
        <v>0</v>
      </c>
      <c r="B110" s="93" t="s">
        <v>250</v>
      </c>
      <c r="C110" s="93" t="s">
        <v>251</v>
      </c>
      <c r="D110" s="93"/>
      <c r="E110" s="68">
        <v>3.9344000000000001</v>
      </c>
      <c r="F110" s="68">
        <v>5.411944307922</v>
      </c>
      <c r="G110" s="68">
        <v>-0.13894599999999999</v>
      </c>
      <c r="H110" s="68">
        <v>0</v>
      </c>
      <c r="I110" s="68">
        <v>0</v>
      </c>
      <c r="J110" s="68">
        <v>0</v>
      </c>
      <c r="K110" s="68">
        <v>0</v>
      </c>
      <c r="L110" s="68">
        <v>0</v>
      </c>
      <c r="M110" s="68">
        <v>0</v>
      </c>
      <c r="N110" s="68">
        <v>8.5470000000000008E-3</v>
      </c>
      <c r="O110" s="68">
        <v>7.8549999999999991E-3</v>
      </c>
      <c r="P110" s="68">
        <v>1.1133460657777781</v>
      </c>
      <c r="Q110" s="68">
        <v>1.8260718858349262E-2</v>
      </c>
      <c r="R110" s="68">
        <v>0.428844</v>
      </c>
      <c r="S110" s="68">
        <v>4.1587377780491992E-2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/>
      <c r="Z110" s="68">
        <v>0</v>
      </c>
      <c r="AA110" s="41"/>
      <c r="AB110" s="95">
        <v>10.825838470338615</v>
      </c>
      <c r="AC110" s="195">
        <f t="shared" si="7"/>
        <v>10.825838470338615</v>
      </c>
      <c r="AD110" s="41"/>
      <c r="AE110" s="2"/>
      <c r="AF110" s="68">
        <v>3.9742876709150519</v>
      </c>
      <c r="AG110" s="41"/>
      <c r="AH110" s="68">
        <v>4.6705461272520008</v>
      </c>
      <c r="AI110" s="68">
        <v>2.3315441176999359E-2</v>
      </c>
      <c r="AJ110" s="68">
        <v>-0.13894599999999999</v>
      </c>
      <c r="AK110" s="68"/>
      <c r="AL110" s="68">
        <v>0</v>
      </c>
      <c r="AM110" s="68">
        <v>0</v>
      </c>
      <c r="AN110" s="68">
        <v>0</v>
      </c>
      <c r="AO110" s="68">
        <v>0</v>
      </c>
      <c r="AP110" s="68">
        <v>0</v>
      </c>
      <c r="AQ110" s="68">
        <v>8.5470000000000008E-3</v>
      </c>
      <c r="AR110" s="68">
        <v>7.8549999999999991E-3</v>
      </c>
      <c r="AS110" s="68">
        <v>4.3053923931914491E-2</v>
      </c>
      <c r="AT110" s="68">
        <v>1.4298773724444449</v>
      </c>
      <c r="AU110" s="68">
        <v>7.3601528301332616E-3</v>
      </c>
      <c r="AV110" s="68">
        <v>0.39008300000000001</v>
      </c>
      <c r="AW110" s="68">
        <v>6.5499514256911986E-2</v>
      </c>
      <c r="AX110" s="68">
        <v>0</v>
      </c>
      <c r="AY110" s="68">
        <v>0</v>
      </c>
      <c r="AZ110" s="68">
        <v>0</v>
      </c>
      <c r="BA110" s="68">
        <v>0</v>
      </c>
      <c r="BB110" s="68">
        <v>0</v>
      </c>
      <c r="BC110" s="68">
        <v>0</v>
      </c>
      <c r="BD110" s="68">
        <v>0</v>
      </c>
      <c r="BE110" s="36">
        <v>10.481479202807455</v>
      </c>
      <c r="BF110" s="2"/>
      <c r="BG110" s="195">
        <f t="shared" si="5"/>
        <v>10.481479202807455</v>
      </c>
      <c r="BH110" s="2"/>
    </row>
    <row r="111" spans="1:60" x14ac:dyDescent="0.25">
      <c r="A111">
        <f t="shared" si="6"/>
        <v>0</v>
      </c>
      <c r="B111" s="93" t="s">
        <v>252</v>
      </c>
      <c r="C111" s="93" t="s">
        <v>253</v>
      </c>
      <c r="D111" s="93"/>
      <c r="E111" s="68">
        <v>6.4497099999999996</v>
      </c>
      <c r="F111" s="68">
        <v>5.9223771958219995</v>
      </c>
      <c r="G111" s="68">
        <v>-0.18439900000000001</v>
      </c>
      <c r="H111" s="68">
        <v>0</v>
      </c>
      <c r="I111" s="68">
        <v>0</v>
      </c>
      <c r="J111" s="68">
        <v>0</v>
      </c>
      <c r="K111" s="68">
        <v>0</v>
      </c>
      <c r="L111" s="68">
        <v>0</v>
      </c>
      <c r="M111" s="68">
        <v>0</v>
      </c>
      <c r="N111" s="68">
        <v>8.5470000000000008E-3</v>
      </c>
      <c r="O111" s="68">
        <v>7.8549999999999991E-3</v>
      </c>
      <c r="P111" s="68">
        <v>1.1763745608888889</v>
      </c>
      <c r="Q111" s="68">
        <v>1.9750653333911274E-2</v>
      </c>
      <c r="R111" s="68">
        <v>0.70928199999999997</v>
      </c>
      <c r="S111" s="68">
        <v>6.24622951248592E-2</v>
      </c>
      <c r="T111" s="68">
        <v>0</v>
      </c>
      <c r="U111" s="68">
        <v>0</v>
      </c>
      <c r="V111" s="68">
        <v>0</v>
      </c>
      <c r="W111" s="68">
        <v>0</v>
      </c>
      <c r="X111" s="68">
        <v>0</v>
      </c>
      <c r="Y111" s="68"/>
      <c r="Z111" s="68">
        <v>0</v>
      </c>
      <c r="AA111" s="41"/>
      <c r="AB111" s="95">
        <v>14.171959705169657</v>
      </c>
      <c r="AC111" s="195">
        <f t="shared" si="7"/>
        <v>14.171959705169657</v>
      </c>
      <c r="AD111" s="41"/>
      <c r="AE111" s="2"/>
      <c r="AF111" s="68">
        <v>6.4897324649850434</v>
      </c>
      <c r="AG111" s="41"/>
      <c r="AH111" s="68">
        <v>5.1408953859029998</v>
      </c>
      <c r="AI111" s="68">
        <v>2.5217802188999952E-2</v>
      </c>
      <c r="AJ111" s="68">
        <v>-0.18439900000000001</v>
      </c>
      <c r="AK111" s="68"/>
      <c r="AL111" s="68">
        <v>0</v>
      </c>
      <c r="AM111" s="68">
        <v>0</v>
      </c>
      <c r="AN111" s="68">
        <v>0</v>
      </c>
      <c r="AO111" s="68">
        <v>0</v>
      </c>
      <c r="AP111" s="68">
        <v>0</v>
      </c>
      <c r="AQ111" s="68">
        <v>8.5470000000000008E-3</v>
      </c>
      <c r="AR111" s="68">
        <v>7.8549999999999991E-3</v>
      </c>
      <c r="AS111" s="68">
        <v>7.1307554636843851E-2</v>
      </c>
      <c r="AT111" s="68">
        <v>1.8224950942222224</v>
      </c>
      <c r="AU111" s="68">
        <v>8.0543329344944566E-3</v>
      </c>
      <c r="AV111" s="68">
        <v>0.62416799999999995</v>
      </c>
      <c r="AW111" s="68">
        <v>7.8668136247877218E-2</v>
      </c>
      <c r="AX111" s="68">
        <v>0</v>
      </c>
      <c r="AY111" s="68">
        <v>0</v>
      </c>
      <c r="AZ111" s="68">
        <v>0</v>
      </c>
      <c r="BA111" s="68">
        <v>0</v>
      </c>
      <c r="BB111" s="68">
        <v>0</v>
      </c>
      <c r="BC111" s="68">
        <v>0</v>
      </c>
      <c r="BD111" s="68">
        <v>0</v>
      </c>
      <c r="BE111" s="36">
        <v>14.092541771118478</v>
      </c>
      <c r="BF111" s="2"/>
      <c r="BG111" s="195">
        <f t="shared" si="5"/>
        <v>14.092541771118478</v>
      </c>
      <c r="BH111" s="2"/>
    </row>
    <row r="112" spans="1:60" x14ac:dyDescent="0.25">
      <c r="A112">
        <f t="shared" si="6"/>
        <v>0</v>
      </c>
      <c r="B112" s="93" t="s">
        <v>254</v>
      </c>
      <c r="C112" s="93" t="s">
        <v>255</v>
      </c>
      <c r="D112" s="93"/>
      <c r="E112" s="68">
        <v>6.9740677300000007</v>
      </c>
      <c r="F112" s="68">
        <v>3.0203561817970002</v>
      </c>
      <c r="G112" s="68">
        <v>-0.12083000000000001</v>
      </c>
      <c r="H112" s="68">
        <v>0</v>
      </c>
      <c r="I112" s="68">
        <v>0</v>
      </c>
      <c r="J112" s="68">
        <v>0</v>
      </c>
      <c r="K112" s="68">
        <v>0</v>
      </c>
      <c r="L112" s="68">
        <v>0</v>
      </c>
      <c r="M112" s="68">
        <v>0</v>
      </c>
      <c r="N112" s="68">
        <v>8.5470000000000008E-3</v>
      </c>
      <c r="O112" s="68">
        <v>7.8549999999999991E-3</v>
      </c>
      <c r="P112" s="68">
        <v>0.43458248444444447</v>
      </c>
      <c r="Q112" s="68">
        <v>1.0227623648863862E-2</v>
      </c>
      <c r="R112" s="68">
        <v>0.403146</v>
      </c>
      <c r="S112" s="68">
        <v>3.8609768343753806E-2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/>
      <c r="Z112" s="68">
        <v>0</v>
      </c>
      <c r="AA112" s="41"/>
      <c r="AB112" s="95">
        <v>10.776561788234062</v>
      </c>
      <c r="AC112" s="195">
        <f t="shared" si="7"/>
        <v>10.776561788234062</v>
      </c>
      <c r="AD112" s="41"/>
      <c r="AE112" s="2"/>
      <c r="AF112" s="68">
        <v>7.0044074895039676</v>
      </c>
      <c r="AG112" s="41"/>
      <c r="AH112" s="68">
        <v>2.6273122500069999</v>
      </c>
      <c r="AI112" s="68">
        <v>1.3058716878000181E-2</v>
      </c>
      <c r="AJ112" s="68">
        <v>-0.12083000000000001</v>
      </c>
      <c r="AK112" s="68"/>
      <c r="AL112" s="68">
        <v>0</v>
      </c>
      <c r="AM112" s="68">
        <v>0</v>
      </c>
      <c r="AN112" s="68">
        <v>0</v>
      </c>
      <c r="AO112" s="68">
        <v>0</v>
      </c>
      <c r="AP112" s="68">
        <v>0</v>
      </c>
      <c r="AQ112" s="68">
        <v>8.5470000000000008E-3</v>
      </c>
      <c r="AR112" s="68">
        <v>7.8549999999999991E-3</v>
      </c>
      <c r="AS112" s="68">
        <v>7.6433403088780758E-2</v>
      </c>
      <c r="AT112" s="68">
        <v>0.64765096444444448</v>
      </c>
      <c r="AU112" s="68">
        <v>4.1076333817631882E-3</v>
      </c>
      <c r="AV112" s="68">
        <v>0.35476799999999997</v>
      </c>
      <c r="AW112" s="68">
        <v>6.3108181839086022E-2</v>
      </c>
      <c r="AX112" s="68">
        <v>0</v>
      </c>
      <c r="AY112" s="68">
        <v>0</v>
      </c>
      <c r="AZ112" s="68">
        <v>0</v>
      </c>
      <c r="BA112" s="68">
        <v>0</v>
      </c>
      <c r="BB112" s="68">
        <v>0</v>
      </c>
      <c r="BC112" s="68">
        <v>0</v>
      </c>
      <c r="BD112" s="68">
        <v>0</v>
      </c>
      <c r="BE112" s="36">
        <v>10.686418639143039</v>
      </c>
      <c r="BF112" s="2"/>
      <c r="BG112" s="195">
        <f t="shared" si="5"/>
        <v>10.686418639143039</v>
      </c>
      <c r="BH112" s="2"/>
    </row>
    <row r="113" spans="1:60" x14ac:dyDescent="0.25">
      <c r="A113">
        <f t="shared" si="6"/>
        <v>0</v>
      </c>
      <c r="B113" s="93" t="s">
        <v>256</v>
      </c>
      <c r="C113" s="93" t="s">
        <v>257</v>
      </c>
      <c r="D113" s="93"/>
      <c r="E113" s="68">
        <v>6.3110119999999998</v>
      </c>
      <c r="F113" s="68">
        <v>4.1453835280179998</v>
      </c>
      <c r="G113" s="68">
        <v>-0.18382899999999999</v>
      </c>
      <c r="H113" s="68">
        <v>0</v>
      </c>
      <c r="I113" s="68">
        <v>0</v>
      </c>
      <c r="J113" s="68">
        <v>0</v>
      </c>
      <c r="K113" s="68">
        <v>0</v>
      </c>
      <c r="L113" s="68">
        <v>0</v>
      </c>
      <c r="M113" s="68">
        <v>0</v>
      </c>
      <c r="N113" s="68">
        <v>8.5470000000000008E-3</v>
      </c>
      <c r="O113" s="68">
        <v>7.8549999999999991E-3</v>
      </c>
      <c r="P113" s="68">
        <v>1.3637191217777775</v>
      </c>
      <c r="Q113" s="68">
        <v>1.4037226092832106E-2</v>
      </c>
      <c r="R113" s="68">
        <v>0.51295000000000002</v>
      </c>
      <c r="S113" s="68">
        <v>4.4224191364215931E-2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/>
      <c r="Z113" s="68">
        <v>0</v>
      </c>
      <c r="AA113" s="41"/>
      <c r="AB113" s="95">
        <v>12.223899067252825</v>
      </c>
      <c r="AC113" s="195">
        <f t="shared" si="7"/>
        <v>12.223899067252825</v>
      </c>
      <c r="AD113" s="41"/>
      <c r="AE113" s="2"/>
      <c r="AF113" s="68">
        <v>6.3644645257961914</v>
      </c>
      <c r="AG113" s="41"/>
      <c r="AH113" s="68">
        <v>3.5941665318229998</v>
      </c>
      <c r="AI113" s="68">
        <v>1.7922849686000032E-2</v>
      </c>
      <c r="AJ113" s="68">
        <v>-0.18382899999999999</v>
      </c>
      <c r="AK113" s="68"/>
      <c r="AL113" s="68">
        <v>0</v>
      </c>
      <c r="AM113" s="68">
        <v>0</v>
      </c>
      <c r="AN113" s="68">
        <v>0</v>
      </c>
      <c r="AO113" s="68">
        <v>0</v>
      </c>
      <c r="AP113" s="68">
        <v>0</v>
      </c>
      <c r="AQ113" s="68">
        <v>8.5470000000000008E-3</v>
      </c>
      <c r="AR113" s="68">
        <v>7.8549999999999991E-3</v>
      </c>
      <c r="AS113" s="68">
        <v>6.8047749058380222E-2</v>
      </c>
      <c r="AT113" s="68">
        <v>1.9170047751111108</v>
      </c>
      <c r="AU113" s="68">
        <v>5.6376515665669379E-3</v>
      </c>
      <c r="AV113" s="68">
        <v>0.45139600000000002</v>
      </c>
      <c r="AW113" s="68">
        <v>6.7452762134769612E-2</v>
      </c>
      <c r="AX113" s="68">
        <v>0</v>
      </c>
      <c r="AY113" s="68">
        <v>0</v>
      </c>
      <c r="AZ113" s="68">
        <v>0</v>
      </c>
      <c r="BA113" s="68">
        <v>0</v>
      </c>
      <c r="BB113" s="68">
        <v>0</v>
      </c>
      <c r="BC113" s="68">
        <v>0</v>
      </c>
      <c r="BD113" s="68">
        <v>0</v>
      </c>
      <c r="BE113" s="36">
        <v>12.318665845176017</v>
      </c>
      <c r="BF113" s="2"/>
      <c r="BG113" s="195">
        <f t="shared" si="5"/>
        <v>12.318665845176017</v>
      </c>
      <c r="BH113" s="2"/>
    </row>
    <row r="114" spans="1:60" x14ac:dyDescent="0.25">
      <c r="A114">
        <f t="shared" si="6"/>
        <v>0</v>
      </c>
      <c r="B114" s="93" t="s">
        <v>258</v>
      </c>
      <c r="C114" s="93" t="s">
        <v>259</v>
      </c>
      <c r="D114" s="93"/>
      <c r="E114" s="68">
        <v>8.6778619999999993</v>
      </c>
      <c r="F114" s="68">
        <v>6.0422683456420003</v>
      </c>
      <c r="G114" s="68">
        <v>-0.25464599999999998</v>
      </c>
      <c r="H114" s="68">
        <v>0</v>
      </c>
      <c r="I114" s="68">
        <v>0</v>
      </c>
      <c r="J114" s="68">
        <v>0</v>
      </c>
      <c r="K114" s="68">
        <v>0</v>
      </c>
      <c r="L114" s="68">
        <v>0</v>
      </c>
      <c r="M114" s="68">
        <v>0</v>
      </c>
      <c r="N114" s="68">
        <v>8.5470000000000008E-3</v>
      </c>
      <c r="O114" s="68">
        <v>7.8549999999999991E-3</v>
      </c>
      <c r="P114" s="68">
        <v>1.393365</v>
      </c>
      <c r="Q114" s="68">
        <v>2.0144594407579246E-2</v>
      </c>
      <c r="R114" s="68">
        <v>0.63245799999999996</v>
      </c>
      <c r="S114" s="68">
        <v>5.3514557860968169E-2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/>
      <c r="Z114" s="68">
        <v>0</v>
      </c>
      <c r="AA114" s="41"/>
      <c r="AB114" s="95">
        <v>16.581368497910546</v>
      </c>
      <c r="AC114" s="195">
        <f t="shared" si="7"/>
        <v>16.581368497910546</v>
      </c>
      <c r="AD114" s="41"/>
      <c r="AE114" s="2"/>
      <c r="AF114" s="68">
        <v>8.7112651137111676</v>
      </c>
      <c r="AG114" s="41"/>
      <c r="AH114" s="68">
        <v>5.238427120341</v>
      </c>
      <c r="AI114" s="68">
        <v>2.5720789503999985E-2</v>
      </c>
      <c r="AJ114" s="68">
        <v>-0.25464599999999998</v>
      </c>
      <c r="AK114" s="68"/>
      <c r="AL114" s="68">
        <v>0</v>
      </c>
      <c r="AM114" s="68">
        <v>0</v>
      </c>
      <c r="AN114" s="68">
        <v>0</v>
      </c>
      <c r="AO114" s="68">
        <v>0</v>
      </c>
      <c r="AP114" s="68">
        <v>0</v>
      </c>
      <c r="AQ114" s="68">
        <v>8.5470000000000008E-3</v>
      </c>
      <c r="AR114" s="68">
        <v>7.8549999999999991E-3</v>
      </c>
      <c r="AS114" s="68">
        <v>9.2719153957727493E-2</v>
      </c>
      <c r="AT114" s="68">
        <v>2.1904292133333332</v>
      </c>
      <c r="AU114" s="68">
        <v>8.2173828728251113E-3</v>
      </c>
      <c r="AV114" s="68">
        <v>0.60368699999999997</v>
      </c>
      <c r="AW114" s="68">
        <v>7.3583050894338503E-2</v>
      </c>
      <c r="AX114" s="68">
        <v>0</v>
      </c>
      <c r="AY114" s="68">
        <v>0</v>
      </c>
      <c r="AZ114" s="68">
        <v>0</v>
      </c>
      <c r="BA114" s="68">
        <v>0</v>
      </c>
      <c r="BB114" s="68">
        <v>0</v>
      </c>
      <c r="BC114" s="68">
        <v>0</v>
      </c>
      <c r="BD114" s="68">
        <v>0</v>
      </c>
      <c r="BE114" s="36">
        <v>16.705804824614393</v>
      </c>
      <c r="BF114" s="2"/>
      <c r="BG114" s="195">
        <f t="shared" si="5"/>
        <v>16.705804824614393</v>
      </c>
      <c r="BH114" s="2"/>
    </row>
    <row r="115" spans="1:60" x14ac:dyDescent="0.25">
      <c r="A115">
        <f t="shared" si="6"/>
        <v>0</v>
      </c>
      <c r="B115" s="93" t="s">
        <v>260</v>
      </c>
      <c r="C115" s="93" t="s">
        <v>261</v>
      </c>
      <c r="D115" s="93"/>
      <c r="E115" s="68">
        <v>4.7658230000000001</v>
      </c>
      <c r="F115" s="68">
        <v>13.52701483838</v>
      </c>
      <c r="G115" s="68">
        <v>-0.24370800000000001</v>
      </c>
      <c r="H115" s="68">
        <v>0</v>
      </c>
      <c r="I115" s="68">
        <v>0</v>
      </c>
      <c r="J115" s="68">
        <v>0</v>
      </c>
      <c r="K115" s="68">
        <v>0</v>
      </c>
      <c r="L115" s="68">
        <v>0</v>
      </c>
      <c r="M115" s="68">
        <v>0</v>
      </c>
      <c r="N115" s="68">
        <v>8.5470000000000008E-3</v>
      </c>
      <c r="O115" s="68">
        <v>7.8549999999999991E-3</v>
      </c>
      <c r="P115" s="68">
        <v>0.92435180177777787</v>
      </c>
      <c r="Q115" s="68">
        <v>4.5546461891242153E-2</v>
      </c>
      <c r="R115" s="68">
        <v>1.142544</v>
      </c>
      <c r="S115" s="68">
        <v>9.2138502656350083E-2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/>
      <c r="Z115" s="68">
        <v>0</v>
      </c>
      <c r="AA115" s="41"/>
      <c r="AB115" s="95">
        <v>20.270112604705368</v>
      </c>
      <c r="AC115" s="195">
        <f t="shared" si="7"/>
        <v>20.270112604705368</v>
      </c>
      <c r="AD115" s="41"/>
      <c r="AE115" s="2"/>
      <c r="AF115" s="68">
        <v>4.7742529677545962</v>
      </c>
      <c r="AG115" s="41"/>
      <c r="AH115" s="68">
        <v>11.655433008613</v>
      </c>
      <c r="AI115" s="68">
        <v>5.8154109991999346E-2</v>
      </c>
      <c r="AJ115" s="68">
        <v>-0.24370800000000001</v>
      </c>
      <c r="AK115" s="68"/>
      <c r="AL115" s="68">
        <v>0</v>
      </c>
      <c r="AM115" s="68">
        <v>0</v>
      </c>
      <c r="AN115" s="68">
        <v>0</v>
      </c>
      <c r="AO115" s="68">
        <v>0</v>
      </c>
      <c r="AP115" s="68">
        <v>0</v>
      </c>
      <c r="AQ115" s="68">
        <v>8.5470000000000008E-3</v>
      </c>
      <c r="AR115" s="68">
        <v>7.8549999999999991E-3</v>
      </c>
      <c r="AS115" s="68">
        <v>5.5373838661934002E-2</v>
      </c>
      <c r="AT115" s="68">
        <v>1.3211907351111114</v>
      </c>
      <c r="AU115" s="68">
        <v>1.8396511656673928E-2</v>
      </c>
      <c r="AV115" s="68">
        <v>1.005439</v>
      </c>
      <c r="AW115" s="68">
        <v>9.7608089284626526E-2</v>
      </c>
      <c r="AX115" s="68">
        <v>0</v>
      </c>
      <c r="AY115" s="68">
        <v>0</v>
      </c>
      <c r="AZ115" s="68">
        <v>0</v>
      </c>
      <c r="BA115" s="68">
        <v>0</v>
      </c>
      <c r="BB115" s="68">
        <v>0</v>
      </c>
      <c r="BC115" s="68">
        <v>0</v>
      </c>
      <c r="BD115" s="68">
        <v>0.11293257390675393</v>
      </c>
      <c r="BE115" s="36">
        <v>18.871474834980695</v>
      </c>
      <c r="BF115" s="2"/>
      <c r="BG115" s="195">
        <f t="shared" si="5"/>
        <v>18.871474834980695</v>
      </c>
      <c r="BH115" s="2"/>
    </row>
    <row r="116" spans="1:60" x14ac:dyDescent="0.25">
      <c r="A116">
        <f t="shared" si="6"/>
        <v>0</v>
      </c>
      <c r="B116" s="93" t="s">
        <v>262</v>
      </c>
      <c r="C116" s="93" t="s">
        <v>263</v>
      </c>
      <c r="D116" s="93"/>
      <c r="E116" s="68">
        <v>3.4795530000000001</v>
      </c>
      <c r="F116" s="68">
        <v>5.3129666061809999</v>
      </c>
      <c r="G116" s="68">
        <v>-0.20643700000000001</v>
      </c>
      <c r="H116" s="68">
        <v>0</v>
      </c>
      <c r="I116" s="68">
        <v>0</v>
      </c>
      <c r="J116" s="68">
        <v>0</v>
      </c>
      <c r="K116" s="68">
        <v>0</v>
      </c>
      <c r="L116" s="68">
        <v>0</v>
      </c>
      <c r="M116" s="68">
        <v>0</v>
      </c>
      <c r="N116" s="68">
        <v>8.5470000000000008E-3</v>
      </c>
      <c r="O116" s="68">
        <v>7.8549999999999991E-3</v>
      </c>
      <c r="P116" s="68">
        <v>1.217970328888889</v>
      </c>
      <c r="Q116" s="68">
        <v>1.7844711234736639E-2</v>
      </c>
      <c r="R116" s="68">
        <v>0.45794499999999999</v>
      </c>
      <c r="S116" s="68">
        <v>4.5967072100427234E-2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/>
      <c r="Z116" s="68">
        <v>0</v>
      </c>
      <c r="AA116" s="41"/>
      <c r="AB116" s="95">
        <v>10.342211718405053</v>
      </c>
      <c r="AC116" s="195">
        <f t="shared" si="7"/>
        <v>10.342211718405053</v>
      </c>
      <c r="AD116" s="41"/>
      <c r="AE116" s="2"/>
      <c r="AF116" s="68">
        <v>3.5090037551220115</v>
      </c>
      <c r="AG116" s="41"/>
      <c r="AH116" s="68">
        <v>4.5850378178520002</v>
      </c>
      <c r="AI116" s="68">
        <v>2.2784279103999959E-2</v>
      </c>
      <c r="AJ116" s="68">
        <v>-0.20643700000000001</v>
      </c>
      <c r="AK116" s="68"/>
      <c r="AL116" s="68">
        <v>0</v>
      </c>
      <c r="AM116" s="68">
        <v>0</v>
      </c>
      <c r="AN116" s="68">
        <v>0</v>
      </c>
      <c r="AO116" s="68">
        <v>0</v>
      </c>
      <c r="AP116" s="68">
        <v>0</v>
      </c>
      <c r="AQ116" s="68">
        <v>8.5470000000000008E-3</v>
      </c>
      <c r="AR116" s="68">
        <v>7.8549999999999991E-3</v>
      </c>
      <c r="AS116" s="68">
        <v>3.8691779845115425E-2</v>
      </c>
      <c r="AT116" s="68">
        <v>1.5248168355555558</v>
      </c>
      <c r="AU116" s="68">
        <v>7.2255448278811425E-3</v>
      </c>
      <c r="AV116" s="68">
        <v>0.40299200000000002</v>
      </c>
      <c r="AW116" s="68">
        <v>6.8473359052948435E-2</v>
      </c>
      <c r="AX116" s="68">
        <v>0</v>
      </c>
      <c r="AY116" s="68">
        <v>0</v>
      </c>
      <c r="AZ116" s="68">
        <v>0</v>
      </c>
      <c r="BA116" s="68">
        <v>0</v>
      </c>
      <c r="BB116" s="68">
        <v>0</v>
      </c>
      <c r="BC116" s="68">
        <v>0</v>
      </c>
      <c r="BD116" s="68">
        <v>0</v>
      </c>
      <c r="BE116" s="36">
        <v>9.9689903713595118</v>
      </c>
      <c r="BF116" s="2"/>
      <c r="BG116" s="195">
        <f t="shared" si="5"/>
        <v>9.9689903713595118</v>
      </c>
      <c r="BH116" s="2"/>
    </row>
    <row r="117" spans="1:60" x14ac:dyDescent="0.25">
      <c r="A117">
        <f t="shared" si="6"/>
        <v>0</v>
      </c>
      <c r="B117" s="93" t="s">
        <v>264</v>
      </c>
      <c r="C117" s="93" t="s">
        <v>265</v>
      </c>
      <c r="D117" s="93"/>
      <c r="E117" s="68">
        <v>129.29968400000001</v>
      </c>
      <c r="F117" s="68">
        <v>118.076482361974</v>
      </c>
      <c r="G117" s="68">
        <v>-0.55311399999999999</v>
      </c>
      <c r="H117" s="68">
        <v>0</v>
      </c>
      <c r="I117" s="68">
        <v>0</v>
      </c>
      <c r="J117" s="68">
        <v>5.4898000000000002E-2</v>
      </c>
      <c r="K117" s="68">
        <v>0.18402399999999999</v>
      </c>
      <c r="L117" s="68">
        <v>0.67478400000000005</v>
      </c>
      <c r="M117" s="68">
        <v>0</v>
      </c>
      <c r="N117" s="68">
        <v>8.5470000000000008E-3</v>
      </c>
      <c r="O117" s="68">
        <v>7.8549999999999991E-3</v>
      </c>
      <c r="P117" s="68">
        <v>3.0718789588888882</v>
      </c>
      <c r="Q117" s="68">
        <v>0.39414544808729529</v>
      </c>
      <c r="R117" s="68">
        <v>2.032457</v>
      </c>
      <c r="S117" s="68">
        <v>0.14692012470560567</v>
      </c>
      <c r="T117" s="68">
        <v>0</v>
      </c>
      <c r="U117" s="68">
        <v>0</v>
      </c>
      <c r="V117" s="68">
        <v>0</v>
      </c>
      <c r="W117" s="68">
        <v>0.253249</v>
      </c>
      <c r="X117" s="68">
        <v>8.3410637463802981</v>
      </c>
      <c r="Y117" s="68"/>
      <c r="Z117" s="68">
        <v>5.1753609999999997</v>
      </c>
      <c r="AA117" s="41"/>
      <c r="AB117" s="95">
        <v>267.16823564003613</v>
      </c>
      <c r="AC117" s="195">
        <f t="shared" si="7"/>
        <v>253.65181089365583</v>
      </c>
      <c r="AD117" s="41"/>
      <c r="AE117" s="2"/>
      <c r="AF117" s="68">
        <v>129.67186226057203</v>
      </c>
      <c r="AG117" s="41"/>
      <c r="AH117" s="68">
        <v>106.14582018044899</v>
      </c>
      <c r="AI117" s="68">
        <v>0.50324826098799702</v>
      </c>
      <c r="AJ117" s="68">
        <v>-0.55311399999999999</v>
      </c>
      <c r="AK117" s="68"/>
      <c r="AL117" s="68">
        <v>0</v>
      </c>
      <c r="AM117" s="68">
        <v>5.4898000000000002E-2</v>
      </c>
      <c r="AN117" s="68">
        <v>0.18402399999999999</v>
      </c>
      <c r="AO117" s="68">
        <v>0.664968</v>
      </c>
      <c r="AP117" s="68">
        <v>0</v>
      </c>
      <c r="AQ117" s="68">
        <v>8.5470000000000008E-3</v>
      </c>
      <c r="AR117" s="68">
        <v>7.8549999999999991E-3</v>
      </c>
      <c r="AS117" s="68">
        <v>1.4523417339146989</v>
      </c>
      <c r="AT117" s="68">
        <v>4.1832634922222214</v>
      </c>
      <c r="AU117" s="68">
        <v>0.16058202124447812</v>
      </c>
      <c r="AV117" s="68">
        <v>1.788562</v>
      </c>
      <c r="AW117" s="68">
        <v>0.13246607650153011</v>
      </c>
      <c r="AX117" s="68">
        <v>0</v>
      </c>
      <c r="AY117" s="68">
        <v>0</v>
      </c>
      <c r="AZ117" s="68">
        <v>0</v>
      </c>
      <c r="BA117" s="68">
        <v>0.261154</v>
      </c>
      <c r="BB117" s="68">
        <v>9.1751701210183292</v>
      </c>
      <c r="BC117" s="68">
        <v>6.6273549999999997</v>
      </c>
      <c r="BD117" s="68">
        <v>0</v>
      </c>
      <c r="BE117" s="36">
        <v>260.46900314691027</v>
      </c>
      <c r="BF117" s="2"/>
      <c r="BG117" s="195">
        <f t="shared" si="5"/>
        <v>244.66647802589193</v>
      </c>
      <c r="BH117" s="2"/>
    </row>
    <row r="118" spans="1:60" x14ac:dyDescent="0.25">
      <c r="A118">
        <f t="shared" si="6"/>
        <v>0</v>
      </c>
      <c r="B118" s="93" t="s">
        <v>266</v>
      </c>
      <c r="C118" s="93" t="s">
        <v>267</v>
      </c>
      <c r="D118" s="93"/>
      <c r="E118" s="68">
        <v>6.0732569999999999</v>
      </c>
      <c r="F118" s="68">
        <v>7.0647718180860002</v>
      </c>
      <c r="G118" s="68">
        <v>-0.128887</v>
      </c>
      <c r="H118" s="68">
        <v>0</v>
      </c>
      <c r="I118" s="68">
        <v>0</v>
      </c>
      <c r="J118" s="68">
        <v>0</v>
      </c>
      <c r="K118" s="68">
        <v>0</v>
      </c>
      <c r="L118" s="68">
        <v>0</v>
      </c>
      <c r="M118" s="68">
        <v>0</v>
      </c>
      <c r="N118" s="68">
        <v>8.5470000000000008E-3</v>
      </c>
      <c r="O118" s="68">
        <v>7.8549999999999991E-3</v>
      </c>
      <c r="P118" s="68">
        <v>1.0478443591111113</v>
      </c>
      <c r="Q118" s="68">
        <v>2.3689857930611048E-2</v>
      </c>
      <c r="R118" s="68">
        <v>0.71253999999999995</v>
      </c>
      <c r="S118" s="68">
        <v>6.6419973896148968E-2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/>
      <c r="Z118" s="68">
        <v>0</v>
      </c>
      <c r="AA118" s="41"/>
      <c r="AB118" s="95">
        <v>14.876038009023871</v>
      </c>
      <c r="AC118" s="195">
        <f t="shared" si="7"/>
        <v>14.876038009023871</v>
      </c>
      <c r="AD118" s="41"/>
      <c r="AE118" s="2"/>
      <c r="AF118" s="68">
        <v>6.1088883571969053</v>
      </c>
      <c r="AG118" s="41"/>
      <c r="AH118" s="68">
        <v>6.104857430209</v>
      </c>
      <c r="AI118" s="68">
        <v>3.0247412127999588E-2</v>
      </c>
      <c r="AJ118" s="68">
        <v>-0.128887</v>
      </c>
      <c r="AK118" s="68"/>
      <c r="AL118" s="68">
        <v>0</v>
      </c>
      <c r="AM118" s="68">
        <v>0</v>
      </c>
      <c r="AN118" s="68">
        <v>0</v>
      </c>
      <c r="AO118" s="68">
        <v>0</v>
      </c>
      <c r="AP118" s="68">
        <v>0</v>
      </c>
      <c r="AQ118" s="68">
        <v>8.5470000000000008E-3</v>
      </c>
      <c r="AR118" s="68">
        <v>7.8549999999999991E-3</v>
      </c>
      <c r="AS118" s="68">
        <v>6.8482363962185336E-2</v>
      </c>
      <c r="AT118" s="68">
        <v>1.6082422257777778</v>
      </c>
      <c r="AU118" s="68">
        <v>9.6079703213163229E-3</v>
      </c>
      <c r="AV118" s="68">
        <v>0.62703500000000001</v>
      </c>
      <c r="AW118" s="68">
        <v>8.241209927142841E-2</v>
      </c>
      <c r="AX118" s="68">
        <v>0</v>
      </c>
      <c r="AY118" s="68">
        <v>0</v>
      </c>
      <c r="AZ118" s="68">
        <v>0</v>
      </c>
      <c r="BA118" s="68">
        <v>0</v>
      </c>
      <c r="BB118" s="68">
        <v>0</v>
      </c>
      <c r="BC118" s="68">
        <v>0</v>
      </c>
      <c r="BD118" s="68">
        <v>0</v>
      </c>
      <c r="BE118" s="36">
        <v>14.527287858866611</v>
      </c>
      <c r="BF118" s="2"/>
      <c r="BG118" s="195">
        <f t="shared" si="5"/>
        <v>14.527287858866611</v>
      </c>
      <c r="BH118" s="2"/>
    </row>
    <row r="119" spans="1:60" x14ac:dyDescent="0.25">
      <c r="A119">
        <f t="shared" si="6"/>
        <v>0</v>
      </c>
      <c r="B119" s="93" t="s">
        <v>268</v>
      </c>
      <c r="C119" s="93" t="s">
        <v>269</v>
      </c>
      <c r="D119" s="93"/>
      <c r="E119" s="68">
        <v>213.583</v>
      </c>
      <c r="F119" s="68">
        <v>166.578862352865</v>
      </c>
      <c r="G119" s="68">
        <v>0</v>
      </c>
      <c r="H119" s="68">
        <v>0</v>
      </c>
      <c r="I119" s="68">
        <v>0</v>
      </c>
      <c r="J119" s="68">
        <v>5.7509999999999999E-2</v>
      </c>
      <c r="K119" s="68">
        <v>0.16830500000000001</v>
      </c>
      <c r="L119" s="68">
        <v>1.2021839999999999</v>
      </c>
      <c r="M119" s="68">
        <v>0</v>
      </c>
      <c r="N119" s="68">
        <v>8.5470000000000008E-3</v>
      </c>
      <c r="O119" s="68">
        <v>0</v>
      </c>
      <c r="P119" s="68">
        <v>1.2954084844444445</v>
      </c>
      <c r="Q119" s="68">
        <v>0.55582877995966773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8">
        <v>0.45285300000000001</v>
      </c>
      <c r="X119" s="68">
        <v>23.839204288849928</v>
      </c>
      <c r="Y119" s="68"/>
      <c r="Z119" s="68">
        <v>9.2544749999999993</v>
      </c>
      <c r="AA119" s="41"/>
      <c r="AB119" s="95">
        <v>416.99617790611904</v>
      </c>
      <c r="AC119" s="195">
        <f t="shared" si="7"/>
        <v>383.90249861726909</v>
      </c>
      <c r="AD119" s="41"/>
      <c r="AE119" s="2"/>
      <c r="AF119" s="68">
        <v>214.93923745683679</v>
      </c>
      <c r="AG119" s="41"/>
      <c r="AH119" s="68">
        <v>152.49737652523498</v>
      </c>
      <c r="AI119" s="68">
        <v>0.70968691451001165</v>
      </c>
      <c r="AJ119" s="68">
        <v>0</v>
      </c>
      <c r="AK119" s="68"/>
      <c r="AL119" s="68">
        <v>0</v>
      </c>
      <c r="AM119" s="68">
        <v>5.7509999999999999E-2</v>
      </c>
      <c r="AN119" s="68">
        <v>0.16830500000000001</v>
      </c>
      <c r="AO119" s="68">
        <v>1.1846950000000001</v>
      </c>
      <c r="AP119" s="68">
        <v>0</v>
      </c>
      <c r="AQ119" s="68">
        <v>8.5470000000000008E-3</v>
      </c>
      <c r="AR119" s="68">
        <v>0</v>
      </c>
      <c r="AS119" s="68">
        <v>2.4505362205926335</v>
      </c>
      <c r="AT119" s="68">
        <v>1.8162877911111113</v>
      </c>
      <c r="AU119" s="68">
        <v>0.22654443863957235</v>
      </c>
      <c r="AV119" s="68">
        <v>0</v>
      </c>
      <c r="AW119" s="68">
        <v>0</v>
      </c>
      <c r="AX119" s="68">
        <v>0</v>
      </c>
      <c r="AY119" s="68">
        <v>0</v>
      </c>
      <c r="AZ119" s="68">
        <v>0</v>
      </c>
      <c r="BA119" s="68">
        <v>0.46698800000000001</v>
      </c>
      <c r="BB119" s="68">
        <v>24.506702008937726</v>
      </c>
      <c r="BC119" s="68">
        <v>11.850899</v>
      </c>
      <c r="BD119" s="68">
        <v>0</v>
      </c>
      <c r="BE119" s="36">
        <v>410.88331535586286</v>
      </c>
      <c r="BF119" s="2"/>
      <c r="BG119" s="195">
        <f t="shared" si="5"/>
        <v>374.5257143469251</v>
      </c>
      <c r="BH119" s="2"/>
    </row>
    <row r="120" spans="1:60" x14ac:dyDescent="0.25">
      <c r="A120">
        <f t="shared" si="6"/>
        <v>0</v>
      </c>
      <c r="B120" s="93" t="s">
        <v>270</v>
      </c>
      <c r="C120" s="93" t="s">
        <v>271</v>
      </c>
      <c r="D120" s="93"/>
      <c r="E120" s="68">
        <v>21.625413999999999</v>
      </c>
      <c r="F120" s="68">
        <v>17.226618189419998</v>
      </c>
      <c r="G120" s="68">
        <v>0</v>
      </c>
      <c r="H120" s="68">
        <v>0</v>
      </c>
      <c r="I120" s="68">
        <v>0</v>
      </c>
      <c r="J120" s="68">
        <v>0</v>
      </c>
      <c r="K120" s="68">
        <v>0</v>
      </c>
      <c r="L120" s="68">
        <v>0</v>
      </c>
      <c r="M120" s="68">
        <v>0.18168440040569939</v>
      </c>
      <c r="N120" s="68">
        <v>0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/>
      <c r="Z120" s="68">
        <v>0</v>
      </c>
      <c r="AA120" s="41"/>
      <c r="AB120" s="95">
        <v>39.033716589825701</v>
      </c>
      <c r="AC120" s="195">
        <f t="shared" si="7"/>
        <v>39.033716589825701</v>
      </c>
      <c r="AD120" s="41"/>
      <c r="AE120" s="2"/>
      <c r="AF120" s="68">
        <v>21.766343435793665</v>
      </c>
      <c r="AG120" s="41"/>
      <c r="AH120" s="68">
        <v>15.96537634115</v>
      </c>
      <c r="AI120" s="68">
        <v>7.33998744680006E-2</v>
      </c>
      <c r="AJ120" s="68">
        <v>0</v>
      </c>
      <c r="AK120" s="68"/>
      <c r="AL120" s="68">
        <v>0</v>
      </c>
      <c r="AM120" s="68">
        <v>0</v>
      </c>
      <c r="AN120" s="68">
        <v>0</v>
      </c>
      <c r="AO120" s="68">
        <v>0</v>
      </c>
      <c r="AP120" s="68">
        <v>0.20969085556950581</v>
      </c>
      <c r="AQ120" s="68">
        <v>0</v>
      </c>
      <c r="AR120" s="68">
        <v>0</v>
      </c>
      <c r="AS120" s="68">
        <v>0.25155925233301019</v>
      </c>
      <c r="AT120" s="68">
        <v>0</v>
      </c>
      <c r="AU120" s="68">
        <v>0</v>
      </c>
      <c r="AV120" s="68">
        <v>0</v>
      </c>
      <c r="AW120" s="68">
        <v>0</v>
      </c>
      <c r="AX120" s="68">
        <v>0</v>
      </c>
      <c r="AY120" s="68">
        <v>0</v>
      </c>
      <c r="AZ120" s="68">
        <v>0</v>
      </c>
      <c r="BA120" s="68">
        <v>0</v>
      </c>
      <c r="BB120" s="68">
        <v>0</v>
      </c>
      <c r="BC120" s="68">
        <v>0</v>
      </c>
      <c r="BD120" s="68">
        <v>0</v>
      </c>
      <c r="BE120" s="36">
        <v>38.26636975931418</v>
      </c>
      <c r="BF120" s="2"/>
      <c r="BG120" s="195">
        <f t="shared" si="5"/>
        <v>38.26636975931418</v>
      </c>
      <c r="BH120" s="2"/>
    </row>
    <row r="121" spans="1:60" x14ac:dyDescent="0.25">
      <c r="A121">
        <f t="shared" si="6"/>
        <v>0</v>
      </c>
      <c r="B121" s="93" t="s">
        <v>272</v>
      </c>
      <c r="C121" s="93" t="s">
        <v>273</v>
      </c>
      <c r="D121" s="93"/>
      <c r="E121" s="68">
        <v>7.2809290000000004</v>
      </c>
      <c r="F121" s="68">
        <v>8.0674608302900008</v>
      </c>
      <c r="G121" s="68">
        <v>0</v>
      </c>
      <c r="H121" s="68">
        <v>0</v>
      </c>
      <c r="I121" s="68">
        <v>0</v>
      </c>
      <c r="J121" s="68">
        <v>0</v>
      </c>
      <c r="K121" s="68">
        <v>0</v>
      </c>
      <c r="L121" s="68">
        <v>0</v>
      </c>
      <c r="M121" s="68">
        <v>0</v>
      </c>
      <c r="N121" s="68">
        <v>8.5470000000000008E-3</v>
      </c>
      <c r="O121" s="68">
        <v>7.8549999999999991E-3</v>
      </c>
      <c r="P121" s="68">
        <v>0.55667608088888898</v>
      </c>
      <c r="Q121" s="68">
        <v>2.7043310227993618E-2</v>
      </c>
      <c r="R121" s="68">
        <v>0.89007700000000001</v>
      </c>
      <c r="S121" s="68">
        <v>7.5859620874886513E-2</v>
      </c>
      <c r="T121" s="68">
        <v>0</v>
      </c>
      <c r="U121" s="68">
        <v>0</v>
      </c>
      <c r="V121" s="68">
        <v>0</v>
      </c>
      <c r="W121" s="68">
        <v>0</v>
      </c>
      <c r="X121" s="68">
        <v>0</v>
      </c>
      <c r="Y121" s="68"/>
      <c r="Z121" s="68">
        <v>0</v>
      </c>
      <c r="AA121" s="41"/>
      <c r="AB121" s="95">
        <v>16.914447842281771</v>
      </c>
      <c r="AC121" s="195">
        <f t="shared" si="7"/>
        <v>16.914447842281771</v>
      </c>
      <c r="AD121" s="41"/>
      <c r="AE121" s="2"/>
      <c r="AF121" s="68">
        <v>7.2418373533862814</v>
      </c>
      <c r="AG121" s="41"/>
      <c r="AH121" s="68">
        <v>6.9886361917810005</v>
      </c>
      <c r="AI121" s="68">
        <v>3.4529128548000006E-2</v>
      </c>
      <c r="AJ121" s="68">
        <v>0</v>
      </c>
      <c r="AK121" s="68"/>
      <c r="AL121" s="68">
        <v>0</v>
      </c>
      <c r="AM121" s="68">
        <v>0</v>
      </c>
      <c r="AN121" s="68">
        <v>0</v>
      </c>
      <c r="AO121" s="68">
        <v>0</v>
      </c>
      <c r="AP121" s="68">
        <v>0</v>
      </c>
      <c r="AQ121" s="68">
        <v>8.5470000000000008E-3</v>
      </c>
      <c r="AR121" s="68">
        <v>7.8549999999999991E-3</v>
      </c>
      <c r="AS121" s="68">
        <v>8.07677778282513E-2</v>
      </c>
      <c r="AT121" s="68">
        <v>0.89671128088888896</v>
      </c>
      <c r="AU121" s="68">
        <v>1.0971610438623894E-2</v>
      </c>
      <c r="AV121" s="68">
        <v>0.80972599999999995</v>
      </c>
      <c r="AW121" s="68">
        <v>8.8794416949938462E-2</v>
      </c>
      <c r="AX121" s="68">
        <v>0</v>
      </c>
      <c r="AY121" s="68">
        <v>0</v>
      </c>
      <c r="AZ121" s="68">
        <v>0</v>
      </c>
      <c r="BA121" s="68">
        <v>0</v>
      </c>
      <c r="BB121" s="68">
        <v>0</v>
      </c>
      <c r="BC121" s="68">
        <v>0</v>
      </c>
      <c r="BD121" s="68">
        <v>0</v>
      </c>
      <c r="BE121" s="36">
        <v>16.168375759820982</v>
      </c>
      <c r="BF121" s="2"/>
      <c r="BG121" s="195">
        <f t="shared" si="5"/>
        <v>16.168375759820982</v>
      </c>
      <c r="BH121" s="2"/>
    </row>
    <row r="122" spans="1:60" x14ac:dyDescent="0.25">
      <c r="A122">
        <f t="shared" si="6"/>
        <v>0</v>
      </c>
      <c r="B122" s="93" t="s">
        <v>274</v>
      </c>
      <c r="C122" s="93" t="s">
        <v>275</v>
      </c>
      <c r="D122" s="93"/>
      <c r="E122" s="68">
        <v>5.5457720000000004</v>
      </c>
      <c r="F122" s="68">
        <v>5.7096866379460005</v>
      </c>
      <c r="G122" s="68">
        <v>-0.19597500000000001</v>
      </c>
      <c r="H122" s="68">
        <v>0</v>
      </c>
      <c r="I122" s="68">
        <v>0</v>
      </c>
      <c r="J122" s="68">
        <v>0</v>
      </c>
      <c r="K122" s="68">
        <v>0</v>
      </c>
      <c r="L122" s="68">
        <v>0</v>
      </c>
      <c r="M122" s="68">
        <v>0</v>
      </c>
      <c r="N122" s="68">
        <v>8.5470000000000008E-3</v>
      </c>
      <c r="O122" s="68">
        <v>7.8549999999999991E-3</v>
      </c>
      <c r="P122" s="68">
        <v>1.4144928195555555</v>
      </c>
      <c r="Q122" s="68">
        <v>1.9130849272648066E-2</v>
      </c>
      <c r="R122" s="68">
        <v>0.595947</v>
      </c>
      <c r="S122" s="68">
        <v>5.2069154727908872E-2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/>
      <c r="Z122" s="68">
        <v>0</v>
      </c>
      <c r="AA122" s="41"/>
      <c r="AB122" s="95">
        <v>13.157525461502111</v>
      </c>
      <c r="AC122" s="195">
        <f t="shared" si="7"/>
        <v>13.157525461502111</v>
      </c>
      <c r="AD122" s="41"/>
      <c r="AE122" s="2"/>
      <c r="AF122" s="68">
        <v>5.5875032607156578</v>
      </c>
      <c r="AG122" s="41"/>
      <c r="AH122" s="68">
        <v>4.9369193484020002</v>
      </c>
      <c r="AI122" s="68">
        <v>2.4426431091000327E-2</v>
      </c>
      <c r="AJ122" s="68">
        <v>-0.19597500000000001</v>
      </c>
      <c r="AK122" s="68"/>
      <c r="AL122" s="68">
        <v>0</v>
      </c>
      <c r="AM122" s="68">
        <v>0</v>
      </c>
      <c r="AN122" s="68">
        <v>0</v>
      </c>
      <c r="AO122" s="68">
        <v>0</v>
      </c>
      <c r="AP122" s="68">
        <v>0</v>
      </c>
      <c r="AQ122" s="68">
        <v>8.5470000000000008E-3</v>
      </c>
      <c r="AR122" s="68">
        <v>7.8549999999999991E-3</v>
      </c>
      <c r="AS122" s="68">
        <v>6.0470919429321479E-2</v>
      </c>
      <c r="AT122" s="68">
        <v>1.8075976728888887</v>
      </c>
      <c r="AU122" s="68">
        <v>7.7650773689480462E-3</v>
      </c>
      <c r="AV122" s="68">
        <v>0.53297899999999998</v>
      </c>
      <c r="AW122" s="68">
        <v>7.2707759756823628E-2</v>
      </c>
      <c r="AX122" s="68">
        <v>0</v>
      </c>
      <c r="AY122" s="68">
        <v>0</v>
      </c>
      <c r="AZ122" s="68">
        <v>0</v>
      </c>
      <c r="BA122" s="68">
        <v>0</v>
      </c>
      <c r="BB122" s="68">
        <v>0</v>
      </c>
      <c r="BC122" s="68">
        <v>0</v>
      </c>
      <c r="BD122" s="68">
        <v>0</v>
      </c>
      <c r="BE122" s="36">
        <v>12.850796469652638</v>
      </c>
      <c r="BF122" s="2"/>
      <c r="BG122" s="195">
        <f t="shared" si="5"/>
        <v>12.850796469652638</v>
      </c>
      <c r="BH122" s="2"/>
    </row>
    <row r="123" spans="1:60" x14ac:dyDescent="0.25">
      <c r="A123">
        <f t="shared" si="6"/>
        <v>0</v>
      </c>
      <c r="B123" s="93" t="s">
        <v>276</v>
      </c>
      <c r="C123" s="93" t="s">
        <v>277</v>
      </c>
      <c r="D123" s="93"/>
      <c r="E123" s="68">
        <v>3.4207360000000002</v>
      </c>
      <c r="F123" s="68">
        <v>3.8190206624560004</v>
      </c>
      <c r="G123" s="68">
        <v>-3.3443000000000001E-2</v>
      </c>
      <c r="H123" s="68">
        <v>0</v>
      </c>
      <c r="I123" s="68">
        <v>0</v>
      </c>
      <c r="J123" s="68">
        <v>0</v>
      </c>
      <c r="K123" s="68">
        <v>0</v>
      </c>
      <c r="L123" s="68">
        <v>0</v>
      </c>
      <c r="M123" s="68">
        <v>0</v>
      </c>
      <c r="N123" s="68">
        <v>8.5470000000000008E-3</v>
      </c>
      <c r="O123" s="68">
        <v>7.8549999999999991E-3</v>
      </c>
      <c r="P123" s="68">
        <v>0.3317569271111111</v>
      </c>
      <c r="Q123" s="68">
        <v>1.2703782971045479E-2</v>
      </c>
      <c r="R123" s="68">
        <v>0.229048</v>
      </c>
      <c r="S123" s="68">
        <v>2.9895197991802139E-2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/>
      <c r="Z123" s="68">
        <v>0</v>
      </c>
      <c r="AA123" s="41"/>
      <c r="AB123" s="95">
        <v>7.8261195705299595</v>
      </c>
      <c r="AC123" s="195">
        <f t="shared" si="7"/>
        <v>7.8261195705299595</v>
      </c>
      <c r="AD123" s="41"/>
      <c r="AE123" s="2"/>
      <c r="AF123" s="68">
        <v>3.4373876804382522</v>
      </c>
      <c r="AG123" s="41"/>
      <c r="AH123" s="68">
        <v>3.3285774100559999</v>
      </c>
      <c r="AI123" s="68">
        <v>1.6220298165000042E-2</v>
      </c>
      <c r="AJ123" s="68">
        <v>-3.3443000000000001E-2</v>
      </c>
      <c r="AK123" s="68"/>
      <c r="AL123" s="68">
        <v>0</v>
      </c>
      <c r="AM123" s="68">
        <v>0</v>
      </c>
      <c r="AN123" s="68">
        <v>0</v>
      </c>
      <c r="AO123" s="68">
        <v>0</v>
      </c>
      <c r="AP123" s="68">
        <v>0</v>
      </c>
      <c r="AQ123" s="68">
        <v>8.5470000000000008E-3</v>
      </c>
      <c r="AR123" s="68">
        <v>7.8549999999999991E-3</v>
      </c>
      <c r="AS123" s="68">
        <v>3.7348260232910817E-2</v>
      </c>
      <c r="AT123" s="68">
        <v>0.59728759377777785</v>
      </c>
      <c r="AU123" s="68">
        <v>5.1938035829318533E-3</v>
      </c>
      <c r="AV123" s="68">
        <v>0.20997099999999999</v>
      </c>
      <c r="AW123" s="68">
        <v>5.7950004624004438E-2</v>
      </c>
      <c r="AX123" s="68">
        <v>0</v>
      </c>
      <c r="AY123" s="68">
        <v>0</v>
      </c>
      <c r="AZ123" s="68">
        <v>0</v>
      </c>
      <c r="BA123" s="68">
        <v>0</v>
      </c>
      <c r="BB123" s="68">
        <v>0</v>
      </c>
      <c r="BC123" s="68">
        <v>0</v>
      </c>
      <c r="BD123" s="68">
        <v>0</v>
      </c>
      <c r="BE123" s="36">
        <v>7.6728950508768765</v>
      </c>
      <c r="BF123" s="2"/>
      <c r="BG123" s="195">
        <f t="shared" si="5"/>
        <v>7.6728950508768765</v>
      </c>
      <c r="BH123" s="2"/>
    </row>
    <row r="124" spans="1:60" x14ac:dyDescent="0.25">
      <c r="A124">
        <f t="shared" si="6"/>
        <v>0</v>
      </c>
      <c r="B124" s="93" t="s">
        <v>278</v>
      </c>
      <c r="C124" s="93" t="s">
        <v>279</v>
      </c>
      <c r="D124" s="93"/>
      <c r="E124" s="68">
        <v>12.250897</v>
      </c>
      <c r="F124" s="68">
        <v>5.0913859462810001</v>
      </c>
      <c r="G124" s="68">
        <v>-2.931E-3</v>
      </c>
      <c r="H124" s="68">
        <v>0</v>
      </c>
      <c r="I124" s="68">
        <v>0</v>
      </c>
      <c r="J124" s="68">
        <v>0</v>
      </c>
      <c r="K124" s="68">
        <v>0</v>
      </c>
      <c r="L124" s="68">
        <v>0</v>
      </c>
      <c r="M124" s="68">
        <v>0</v>
      </c>
      <c r="N124" s="68">
        <v>8.5470000000000008E-3</v>
      </c>
      <c r="O124" s="68">
        <v>7.8549999999999991E-3</v>
      </c>
      <c r="P124" s="68">
        <v>1.5400892471111112</v>
      </c>
      <c r="Q124" s="68">
        <v>1.7240608781013141E-2</v>
      </c>
      <c r="R124" s="68">
        <v>0.57027499999999998</v>
      </c>
      <c r="S124" s="68">
        <v>4.9986061486816467E-2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/>
      <c r="Z124" s="68">
        <v>0</v>
      </c>
      <c r="AA124" s="41"/>
      <c r="AB124" s="95">
        <v>19.533344863659938</v>
      </c>
      <c r="AC124" s="195">
        <f t="shared" si="7"/>
        <v>19.533344863659938</v>
      </c>
      <c r="AD124" s="41"/>
      <c r="AE124" s="2"/>
      <c r="AF124" s="68">
        <v>12.380897158143972</v>
      </c>
      <c r="AG124" s="41"/>
      <c r="AH124" s="68">
        <v>4.4255990515530002</v>
      </c>
      <c r="AI124" s="68">
        <v>2.2012955951999872E-2</v>
      </c>
      <c r="AJ124" s="68">
        <v>-2.931E-3</v>
      </c>
      <c r="AK124" s="68"/>
      <c r="AL124" s="68">
        <v>0</v>
      </c>
      <c r="AM124" s="68">
        <v>0</v>
      </c>
      <c r="AN124" s="68">
        <v>0</v>
      </c>
      <c r="AO124" s="68">
        <v>0</v>
      </c>
      <c r="AP124" s="68">
        <v>0</v>
      </c>
      <c r="AQ124" s="68">
        <v>8.5470000000000008E-3</v>
      </c>
      <c r="AR124" s="68">
        <v>7.8549999999999991E-3</v>
      </c>
      <c r="AS124" s="68">
        <v>0.13294257969707743</v>
      </c>
      <c r="AT124" s="68">
        <v>2.066638367111111</v>
      </c>
      <c r="AU124" s="68">
        <v>6.9241988737702475E-3</v>
      </c>
      <c r="AV124" s="68">
        <v>0.53442900000000004</v>
      </c>
      <c r="AW124" s="68">
        <v>7.1442252483332497E-2</v>
      </c>
      <c r="AX124" s="68">
        <v>0</v>
      </c>
      <c r="AY124" s="68">
        <v>0</v>
      </c>
      <c r="AZ124" s="68">
        <v>0</v>
      </c>
      <c r="BA124" s="68">
        <v>0</v>
      </c>
      <c r="BB124" s="68">
        <v>0</v>
      </c>
      <c r="BC124" s="68">
        <v>0</v>
      </c>
      <c r="BD124" s="68">
        <v>0</v>
      </c>
      <c r="BE124" s="36">
        <v>19.654356563814261</v>
      </c>
      <c r="BF124" s="2"/>
      <c r="BG124" s="195">
        <f t="shared" si="5"/>
        <v>19.654356563814261</v>
      </c>
      <c r="BH124" s="2"/>
    </row>
    <row r="125" spans="1:60" x14ac:dyDescent="0.25">
      <c r="A125">
        <f t="shared" si="6"/>
        <v>0</v>
      </c>
      <c r="B125" s="93" t="s">
        <v>280</v>
      </c>
      <c r="C125" s="93" t="s">
        <v>281</v>
      </c>
      <c r="D125" s="93"/>
      <c r="E125" s="68">
        <v>96.342500000000001</v>
      </c>
      <c r="F125" s="68">
        <v>163.37872206914</v>
      </c>
      <c r="G125" s="68">
        <v>0</v>
      </c>
      <c r="H125" s="68">
        <v>0</v>
      </c>
      <c r="I125" s="68">
        <v>0</v>
      </c>
      <c r="J125" s="68">
        <v>0</v>
      </c>
      <c r="K125" s="68">
        <v>8.5893999999999998E-2</v>
      </c>
      <c r="L125" s="68">
        <v>1.103105</v>
      </c>
      <c r="M125" s="68">
        <v>0</v>
      </c>
      <c r="N125" s="68">
        <v>8.5470000000000008E-3</v>
      </c>
      <c r="O125" s="68">
        <v>7.8549999999999991E-3</v>
      </c>
      <c r="P125" s="68">
        <v>2.9950194477777781</v>
      </c>
      <c r="Q125" s="68">
        <v>0.54916241105775943</v>
      </c>
      <c r="R125" s="68">
        <v>3.270429</v>
      </c>
      <c r="S125" s="68">
        <v>0.26119929171033268</v>
      </c>
      <c r="T125" s="68">
        <v>0.1</v>
      </c>
      <c r="U125" s="68">
        <v>0</v>
      </c>
      <c r="V125" s="68">
        <v>0</v>
      </c>
      <c r="W125" s="68">
        <v>0.22744400000000001</v>
      </c>
      <c r="X125" s="68">
        <v>12.961259593657749</v>
      </c>
      <c r="Y125" s="68"/>
      <c r="Z125" s="68">
        <v>4.6480329999999999</v>
      </c>
      <c r="AA125" s="41"/>
      <c r="AB125" s="95">
        <v>285.93916981334371</v>
      </c>
      <c r="AC125" s="195">
        <f t="shared" si="7"/>
        <v>268.32987721968595</v>
      </c>
      <c r="AD125" s="41"/>
      <c r="AE125" s="2"/>
      <c r="AF125" s="68">
        <v>96.374438453797538</v>
      </c>
      <c r="AG125" s="41"/>
      <c r="AH125" s="68">
        <v>146.53664038347398</v>
      </c>
      <c r="AI125" s="68">
        <v>0.70117523798799519</v>
      </c>
      <c r="AJ125" s="68">
        <v>0</v>
      </c>
      <c r="AK125" s="68"/>
      <c r="AL125" s="68">
        <v>0</v>
      </c>
      <c r="AM125" s="68">
        <v>0</v>
      </c>
      <c r="AN125" s="68">
        <v>8.5893999999999998E-2</v>
      </c>
      <c r="AO125" s="68">
        <v>1.0870580000000001</v>
      </c>
      <c r="AP125" s="68">
        <v>0</v>
      </c>
      <c r="AQ125" s="68">
        <v>8.5470000000000008E-3</v>
      </c>
      <c r="AR125" s="68">
        <v>7.8549999999999991E-3</v>
      </c>
      <c r="AS125" s="68">
        <v>1.2040018219405484</v>
      </c>
      <c r="AT125" s="68">
        <v>3.3611229144444446</v>
      </c>
      <c r="AU125" s="68">
        <v>0.22219230191643491</v>
      </c>
      <c r="AV125" s="68">
        <v>3.0777399999999999</v>
      </c>
      <c r="AW125" s="68">
        <v>0.21813348663561744</v>
      </c>
      <c r="AX125" s="68">
        <v>0.1</v>
      </c>
      <c r="AY125" s="68">
        <v>0</v>
      </c>
      <c r="AZ125" s="68">
        <v>0</v>
      </c>
      <c r="BA125" s="68">
        <v>0.234544</v>
      </c>
      <c r="BB125" s="68">
        <v>14.257385553023525</v>
      </c>
      <c r="BC125" s="68">
        <v>5.9520790000000003</v>
      </c>
      <c r="BD125" s="68">
        <v>0</v>
      </c>
      <c r="BE125" s="36">
        <v>273.42880715322013</v>
      </c>
      <c r="BF125" s="2"/>
      <c r="BG125" s="195">
        <f t="shared" si="5"/>
        <v>253.21934260019657</v>
      </c>
      <c r="BH125" s="2"/>
    </row>
    <row r="126" spans="1:60" x14ac:dyDescent="0.25">
      <c r="A126">
        <f t="shared" si="6"/>
        <v>0</v>
      </c>
      <c r="B126" s="93" t="s">
        <v>282</v>
      </c>
      <c r="C126" s="93" t="s">
        <v>283</v>
      </c>
      <c r="D126" s="93"/>
      <c r="E126" s="68">
        <v>7.4636719999999999</v>
      </c>
      <c r="F126" s="68">
        <v>7.3644073167300004</v>
      </c>
      <c r="G126" s="68">
        <v>-0.31278499999999998</v>
      </c>
      <c r="H126" s="68">
        <v>0</v>
      </c>
      <c r="I126" s="68">
        <v>0</v>
      </c>
      <c r="J126" s="68">
        <v>0</v>
      </c>
      <c r="K126" s="68">
        <v>0</v>
      </c>
      <c r="L126" s="68">
        <v>0</v>
      </c>
      <c r="M126" s="68">
        <v>0</v>
      </c>
      <c r="N126" s="68">
        <v>8.5470000000000008E-3</v>
      </c>
      <c r="O126" s="68">
        <v>7.8549999999999991E-3</v>
      </c>
      <c r="P126" s="68">
        <v>1.2852313790651342</v>
      </c>
      <c r="Q126" s="68">
        <v>2.4659632148474213E-2</v>
      </c>
      <c r="R126" s="68">
        <v>0.644621</v>
      </c>
      <c r="S126" s="68">
        <v>6.2741030343745688E-2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/>
      <c r="Z126" s="68">
        <v>0</v>
      </c>
      <c r="AA126" s="41"/>
      <c r="AB126" s="95">
        <v>16.548949358287352</v>
      </c>
      <c r="AC126" s="195">
        <f t="shared" si="7"/>
        <v>16.548949358287352</v>
      </c>
      <c r="AD126" s="41"/>
      <c r="AE126" s="2"/>
      <c r="AF126" s="68">
        <v>7.5015688442201416</v>
      </c>
      <c r="AG126" s="41"/>
      <c r="AH126" s="68">
        <v>6.3759412393100003</v>
      </c>
      <c r="AI126" s="68">
        <v>3.1485628099000081E-2</v>
      </c>
      <c r="AJ126" s="68">
        <v>-0.31278499999999998</v>
      </c>
      <c r="AK126" s="68"/>
      <c r="AL126" s="68">
        <v>0</v>
      </c>
      <c r="AM126" s="68">
        <v>0</v>
      </c>
      <c r="AN126" s="68">
        <v>0</v>
      </c>
      <c r="AO126" s="68">
        <v>0</v>
      </c>
      <c r="AP126" s="68">
        <v>0</v>
      </c>
      <c r="AQ126" s="68">
        <v>8.5470000000000008E-3</v>
      </c>
      <c r="AR126" s="68">
        <v>7.8549999999999991E-3</v>
      </c>
      <c r="AS126" s="68">
        <v>8.2668967445672439E-2</v>
      </c>
      <c r="AT126" s="68">
        <v>1.8436642323984676</v>
      </c>
      <c r="AU126" s="68">
        <v>1.0015469537471377E-2</v>
      </c>
      <c r="AV126" s="68">
        <v>0.588028</v>
      </c>
      <c r="AW126" s="68">
        <v>7.9632923572169181E-2</v>
      </c>
      <c r="AX126" s="68">
        <v>0</v>
      </c>
      <c r="AY126" s="68">
        <v>0</v>
      </c>
      <c r="AZ126" s="68">
        <v>0</v>
      </c>
      <c r="BA126" s="68">
        <v>0</v>
      </c>
      <c r="BB126" s="68">
        <v>0</v>
      </c>
      <c r="BC126" s="68">
        <v>0</v>
      </c>
      <c r="BD126" s="68">
        <v>0</v>
      </c>
      <c r="BE126" s="36">
        <v>16.216622304582923</v>
      </c>
      <c r="BF126" s="2"/>
      <c r="BG126" s="195">
        <f t="shared" si="5"/>
        <v>16.216622304582923</v>
      </c>
      <c r="BH126" s="2"/>
    </row>
    <row r="127" spans="1:60" x14ac:dyDescent="0.25">
      <c r="A127">
        <f t="shared" si="6"/>
        <v>0</v>
      </c>
      <c r="B127" s="93" t="s">
        <v>284</v>
      </c>
      <c r="C127" s="93" t="s">
        <v>285</v>
      </c>
      <c r="D127" s="93"/>
      <c r="E127" s="68">
        <v>5.2514789999999998</v>
      </c>
      <c r="F127" s="68">
        <v>3.1045107658790001</v>
      </c>
      <c r="G127" s="68">
        <v>0</v>
      </c>
      <c r="H127" s="68">
        <v>0</v>
      </c>
      <c r="I127" s="68">
        <v>0</v>
      </c>
      <c r="J127" s="68">
        <v>0</v>
      </c>
      <c r="K127" s="68">
        <v>0</v>
      </c>
      <c r="L127" s="68">
        <v>0</v>
      </c>
      <c r="M127" s="68">
        <v>0</v>
      </c>
      <c r="N127" s="68">
        <v>8.5470000000000008E-3</v>
      </c>
      <c r="O127" s="68">
        <v>7.8549999999999991E-3</v>
      </c>
      <c r="P127" s="68">
        <v>0.95176076444444457</v>
      </c>
      <c r="Q127" s="68">
        <v>1.0512590507906717E-2</v>
      </c>
      <c r="R127" s="68">
        <v>0.327658</v>
      </c>
      <c r="S127" s="68">
        <v>3.5062612920784157E-2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/>
      <c r="Z127" s="68">
        <v>0</v>
      </c>
      <c r="AA127" s="41"/>
      <c r="AB127" s="95">
        <v>9.6973857337521334</v>
      </c>
      <c r="AC127" s="195">
        <f t="shared" si="7"/>
        <v>9.6973857337521334</v>
      </c>
      <c r="AD127" s="41"/>
      <c r="AE127" s="2"/>
      <c r="AF127" s="68">
        <v>5.292406896846698</v>
      </c>
      <c r="AG127" s="41"/>
      <c r="AH127" s="68">
        <v>2.700031710078</v>
      </c>
      <c r="AI127" s="68">
        <v>1.3422564986999612E-2</v>
      </c>
      <c r="AJ127" s="68">
        <v>0</v>
      </c>
      <c r="AK127" s="68"/>
      <c r="AL127" s="68">
        <v>0</v>
      </c>
      <c r="AM127" s="68">
        <v>0</v>
      </c>
      <c r="AN127" s="68">
        <v>0</v>
      </c>
      <c r="AO127" s="68">
        <v>0</v>
      </c>
      <c r="AP127" s="68">
        <v>0</v>
      </c>
      <c r="AQ127" s="68">
        <v>8.5470000000000008E-3</v>
      </c>
      <c r="AR127" s="68">
        <v>7.8549999999999991E-3</v>
      </c>
      <c r="AS127" s="68">
        <v>5.618023512747003E-2</v>
      </c>
      <c r="AT127" s="68">
        <v>1.5473516977777779</v>
      </c>
      <c r="AU127" s="68">
        <v>4.2220821944187721E-3</v>
      </c>
      <c r="AV127" s="68">
        <v>0.29874000000000001</v>
      </c>
      <c r="AW127" s="68">
        <v>6.1814461283801768E-2</v>
      </c>
      <c r="AX127" s="68">
        <v>0</v>
      </c>
      <c r="AY127" s="68">
        <v>0</v>
      </c>
      <c r="AZ127" s="68">
        <v>0</v>
      </c>
      <c r="BA127" s="68">
        <v>0</v>
      </c>
      <c r="BB127" s="68">
        <v>0</v>
      </c>
      <c r="BC127" s="68">
        <v>0</v>
      </c>
      <c r="BD127" s="68">
        <v>0</v>
      </c>
      <c r="BE127" s="36">
        <v>9.9905716482951661</v>
      </c>
      <c r="BF127" s="2"/>
      <c r="BG127" s="195">
        <f t="shared" si="5"/>
        <v>9.9905716482951661</v>
      </c>
      <c r="BH127" s="2"/>
    </row>
    <row r="128" spans="1:60" x14ac:dyDescent="0.25">
      <c r="A128">
        <f t="shared" si="6"/>
        <v>0</v>
      </c>
      <c r="B128" s="93" t="s">
        <v>286</v>
      </c>
      <c r="C128" s="93" t="s">
        <v>287</v>
      </c>
      <c r="D128" s="93"/>
      <c r="E128" s="68">
        <v>5.1380999999999997</v>
      </c>
      <c r="F128" s="68">
        <v>7.3292767552880003</v>
      </c>
      <c r="G128" s="68">
        <v>-3.1425000000000002E-2</v>
      </c>
      <c r="H128" s="68">
        <v>0</v>
      </c>
      <c r="I128" s="68">
        <v>0</v>
      </c>
      <c r="J128" s="68">
        <v>0</v>
      </c>
      <c r="K128" s="68">
        <v>0</v>
      </c>
      <c r="L128" s="68">
        <v>0</v>
      </c>
      <c r="M128" s="68">
        <v>0</v>
      </c>
      <c r="N128" s="68">
        <v>8.5470000000000008E-3</v>
      </c>
      <c r="O128" s="68">
        <v>7.8549999999999991E-3</v>
      </c>
      <c r="P128" s="68">
        <v>0.83650419111111118</v>
      </c>
      <c r="Q128" s="68">
        <v>2.4614082054499369E-2</v>
      </c>
      <c r="R128" s="68">
        <v>0.74397599999999997</v>
      </c>
      <c r="S128" s="68">
        <v>7.3392246860022423E-2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/>
      <c r="Z128" s="68">
        <v>0</v>
      </c>
      <c r="AA128" s="41"/>
      <c r="AB128" s="95">
        <v>14.130840275313632</v>
      </c>
      <c r="AC128" s="195">
        <f t="shared" si="7"/>
        <v>14.130840275313632</v>
      </c>
      <c r="AD128" s="41"/>
      <c r="AE128" s="2"/>
      <c r="AF128" s="68">
        <v>5.1894718470227934</v>
      </c>
      <c r="AG128" s="41"/>
      <c r="AH128" s="68">
        <v>6.3331565155729992</v>
      </c>
      <c r="AI128" s="68">
        <v>3.1427469351999464E-2</v>
      </c>
      <c r="AJ128" s="68">
        <v>-3.1425000000000002E-2</v>
      </c>
      <c r="AK128" s="68"/>
      <c r="AL128" s="68">
        <v>0</v>
      </c>
      <c r="AM128" s="68">
        <v>0</v>
      </c>
      <c r="AN128" s="68">
        <v>0</v>
      </c>
      <c r="AO128" s="68">
        <v>0</v>
      </c>
      <c r="AP128" s="68">
        <v>0</v>
      </c>
      <c r="AQ128" s="68">
        <v>8.5470000000000008E-3</v>
      </c>
      <c r="AR128" s="68">
        <v>7.8549999999999991E-3</v>
      </c>
      <c r="AS128" s="68">
        <v>6.100841681004128E-2</v>
      </c>
      <c r="AT128" s="68">
        <v>0.99989224444444458</v>
      </c>
      <c r="AU128" s="68">
        <v>9.9676925674011159E-3</v>
      </c>
      <c r="AV128" s="68">
        <v>0.66210899999999995</v>
      </c>
      <c r="AW128" s="68">
        <v>8.6742853752987195E-2</v>
      </c>
      <c r="AX128" s="68">
        <v>0</v>
      </c>
      <c r="AY128" s="68">
        <v>0</v>
      </c>
      <c r="AZ128" s="68">
        <v>0</v>
      </c>
      <c r="BA128" s="68">
        <v>0</v>
      </c>
      <c r="BB128" s="68">
        <v>0</v>
      </c>
      <c r="BC128" s="68">
        <v>0</v>
      </c>
      <c r="BD128" s="68">
        <v>0</v>
      </c>
      <c r="BE128" s="36">
        <v>13.358753039522664</v>
      </c>
      <c r="BF128" s="2"/>
      <c r="BG128" s="195">
        <f t="shared" si="5"/>
        <v>13.358753039522664</v>
      </c>
      <c r="BH128" s="2"/>
    </row>
    <row r="129" spans="1:60" x14ac:dyDescent="0.25">
      <c r="A129">
        <f t="shared" si="6"/>
        <v>0</v>
      </c>
      <c r="B129" s="93" t="s">
        <v>290</v>
      </c>
      <c r="C129" s="93" t="s">
        <v>863</v>
      </c>
      <c r="D129" s="93"/>
      <c r="E129" s="68">
        <v>518.08603100000005</v>
      </c>
      <c r="F129" s="68">
        <v>392.07430816555103</v>
      </c>
      <c r="G129" s="68">
        <v>0</v>
      </c>
      <c r="H129" s="68">
        <v>0</v>
      </c>
      <c r="I129" s="68">
        <v>0</v>
      </c>
      <c r="J129" s="68">
        <v>0.178395</v>
      </c>
      <c r="K129" s="68">
        <v>0.38029999999999997</v>
      </c>
      <c r="L129" s="68">
        <v>2.98142</v>
      </c>
      <c r="M129" s="68">
        <v>0</v>
      </c>
      <c r="N129" s="68">
        <v>8.5470000000000008E-3</v>
      </c>
      <c r="O129" s="68">
        <v>0</v>
      </c>
      <c r="P129" s="68">
        <v>3.498287748766284</v>
      </c>
      <c r="Q129" s="68">
        <v>1.3079369790324766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1.036748</v>
      </c>
      <c r="X129" s="68">
        <v>48.873575977324478</v>
      </c>
      <c r="Y129" s="68"/>
      <c r="Z129" s="68">
        <v>21.186855999999999</v>
      </c>
      <c r="AA129" s="41"/>
      <c r="AB129" s="95">
        <v>989.61240587067425</v>
      </c>
      <c r="AC129" s="195">
        <f t="shared" si="7"/>
        <v>919.55197389334978</v>
      </c>
      <c r="AD129" s="41"/>
      <c r="AE129" s="2"/>
      <c r="AF129" s="68">
        <v>520.40406558413883</v>
      </c>
      <c r="AG129" s="41"/>
      <c r="AH129" s="68">
        <v>359.467909980792</v>
      </c>
      <c r="AI129" s="68">
        <v>1.6699850610319973</v>
      </c>
      <c r="AJ129" s="68">
        <v>0</v>
      </c>
      <c r="AK129" s="68"/>
      <c r="AL129" s="68">
        <v>0</v>
      </c>
      <c r="AM129" s="68">
        <v>0.178395</v>
      </c>
      <c r="AN129" s="68">
        <v>0.38029999999999997</v>
      </c>
      <c r="AO129" s="68">
        <v>2.9380480000000002</v>
      </c>
      <c r="AP129" s="68">
        <v>0</v>
      </c>
      <c r="AQ129" s="68">
        <v>8.5470000000000008E-3</v>
      </c>
      <c r="AR129" s="68">
        <v>0</v>
      </c>
      <c r="AS129" s="68">
        <v>5.8499142833072879</v>
      </c>
      <c r="AT129" s="68">
        <v>4.7381812954329501</v>
      </c>
      <c r="AU129" s="68">
        <v>0.53321443545586678</v>
      </c>
      <c r="AV129" s="68">
        <v>0</v>
      </c>
      <c r="AW129" s="68">
        <v>0</v>
      </c>
      <c r="AX129" s="68">
        <v>0</v>
      </c>
      <c r="AY129" s="68">
        <v>0</v>
      </c>
      <c r="AZ129" s="68">
        <v>0</v>
      </c>
      <c r="BA129" s="68">
        <v>1.0691079999999999</v>
      </c>
      <c r="BB129" s="68">
        <v>50.242036104689561</v>
      </c>
      <c r="BC129" s="68">
        <v>27.131015000000001</v>
      </c>
      <c r="BD129" s="68">
        <v>0</v>
      </c>
      <c r="BE129" s="36">
        <v>974.61071974484855</v>
      </c>
      <c r="BF129" s="2"/>
      <c r="BG129" s="195">
        <f t="shared" si="5"/>
        <v>897.23766864015897</v>
      </c>
      <c r="BH129" s="2"/>
    </row>
    <row r="130" spans="1:60" x14ac:dyDescent="0.25">
      <c r="A130">
        <f t="shared" si="6"/>
        <v>0</v>
      </c>
      <c r="B130" s="93" t="s">
        <v>288</v>
      </c>
      <c r="C130" s="93" t="s">
        <v>289</v>
      </c>
      <c r="D130" s="93"/>
      <c r="E130" s="68">
        <v>38.233187000000001</v>
      </c>
      <c r="F130" s="68">
        <v>36.555231352090004</v>
      </c>
      <c r="G130" s="68">
        <v>0</v>
      </c>
      <c r="H130" s="68">
        <v>0</v>
      </c>
      <c r="I130" s="68">
        <v>0</v>
      </c>
      <c r="J130" s="68">
        <v>0</v>
      </c>
      <c r="K130" s="68">
        <v>0</v>
      </c>
      <c r="L130" s="68">
        <v>0</v>
      </c>
      <c r="M130" s="68">
        <v>1.4726785509632874</v>
      </c>
      <c r="N130" s="68">
        <v>0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/>
      <c r="Z130" s="68">
        <v>0</v>
      </c>
      <c r="AA130" s="41"/>
      <c r="AB130" s="95">
        <v>76.261096903053286</v>
      </c>
      <c r="AC130" s="195">
        <f t="shared" si="7"/>
        <v>76.261096903053286</v>
      </c>
      <c r="AD130" s="41"/>
      <c r="AE130" s="2"/>
      <c r="AF130" s="68">
        <v>38.419016538542678</v>
      </c>
      <c r="AG130" s="41"/>
      <c r="AH130" s="68">
        <v>33.853883977709003</v>
      </c>
      <c r="AI130" s="68">
        <v>0.15617871466500313</v>
      </c>
      <c r="AJ130" s="68">
        <v>0</v>
      </c>
      <c r="AK130" s="68"/>
      <c r="AL130" s="68">
        <v>0</v>
      </c>
      <c r="AM130" s="68">
        <v>0</v>
      </c>
      <c r="AN130" s="68">
        <v>0</v>
      </c>
      <c r="AO130" s="68">
        <v>0</v>
      </c>
      <c r="AP130" s="68">
        <v>1.5389773931131272</v>
      </c>
      <c r="AQ130" s="68">
        <v>0</v>
      </c>
      <c r="AR130" s="68">
        <v>0</v>
      </c>
      <c r="AS130" s="68">
        <v>0.43476042392653047</v>
      </c>
      <c r="AT130" s="68">
        <v>0</v>
      </c>
      <c r="AU130" s="68">
        <v>0</v>
      </c>
      <c r="AV130" s="68">
        <v>0</v>
      </c>
      <c r="AW130" s="68">
        <v>0</v>
      </c>
      <c r="AX130" s="68">
        <v>0</v>
      </c>
      <c r="AY130" s="68">
        <v>0</v>
      </c>
      <c r="AZ130" s="68">
        <v>0</v>
      </c>
      <c r="BA130" s="68">
        <v>0</v>
      </c>
      <c r="BB130" s="68">
        <v>0</v>
      </c>
      <c r="BC130" s="68">
        <v>0</v>
      </c>
      <c r="BD130" s="68">
        <v>0</v>
      </c>
      <c r="BE130" s="36">
        <v>74.402817047956347</v>
      </c>
      <c r="BF130" s="2"/>
      <c r="BG130" s="195">
        <f t="shared" si="5"/>
        <v>74.402817047956347</v>
      </c>
      <c r="BH130" s="2"/>
    </row>
    <row r="131" spans="1:60" x14ac:dyDescent="0.25">
      <c r="A131">
        <f t="shared" si="6"/>
        <v>0</v>
      </c>
      <c r="B131" s="93" t="s">
        <v>292</v>
      </c>
      <c r="C131" s="93" t="s">
        <v>293</v>
      </c>
      <c r="D131" s="93"/>
      <c r="E131" s="68">
        <v>4.3911889999999998</v>
      </c>
      <c r="F131" s="68">
        <v>9.0311664769160007</v>
      </c>
      <c r="G131" s="68">
        <v>0</v>
      </c>
      <c r="H131" s="68">
        <v>0</v>
      </c>
      <c r="I131" s="68">
        <v>0</v>
      </c>
      <c r="J131" s="68">
        <v>0</v>
      </c>
      <c r="K131" s="68">
        <v>0</v>
      </c>
      <c r="L131" s="68">
        <v>0</v>
      </c>
      <c r="M131" s="68">
        <v>0</v>
      </c>
      <c r="N131" s="68">
        <v>8.5470000000000008E-3</v>
      </c>
      <c r="O131" s="68">
        <v>7.8549999999999991E-3</v>
      </c>
      <c r="P131" s="68">
        <v>2.2048297013333333</v>
      </c>
      <c r="Q131" s="68">
        <v>3.0581615636198725E-2</v>
      </c>
      <c r="R131" s="68">
        <v>0.81126799999999999</v>
      </c>
      <c r="S131" s="68">
        <v>7.1884533086492647E-2</v>
      </c>
      <c r="T131" s="68">
        <v>0</v>
      </c>
      <c r="U131" s="68">
        <v>0</v>
      </c>
      <c r="V131" s="68">
        <v>0</v>
      </c>
      <c r="W131" s="68">
        <v>0</v>
      </c>
      <c r="X131" s="68">
        <v>0</v>
      </c>
      <c r="Y131" s="68"/>
      <c r="Z131" s="68">
        <v>0</v>
      </c>
      <c r="AA131" s="41"/>
      <c r="AB131" s="95">
        <v>16.557321326972023</v>
      </c>
      <c r="AC131" s="195">
        <f t="shared" si="7"/>
        <v>16.557321326972023</v>
      </c>
      <c r="AD131" s="41"/>
      <c r="AE131" s="2"/>
      <c r="AF131" s="68">
        <v>4.410829419052603</v>
      </c>
      <c r="AG131" s="41"/>
      <c r="AH131" s="68">
        <v>7.8332182920040001</v>
      </c>
      <c r="AI131" s="68">
        <v>3.9046866991999558E-2</v>
      </c>
      <c r="AJ131" s="68">
        <v>0</v>
      </c>
      <c r="AK131" s="68"/>
      <c r="AL131" s="68">
        <v>0</v>
      </c>
      <c r="AM131" s="68">
        <v>0</v>
      </c>
      <c r="AN131" s="68">
        <v>0</v>
      </c>
      <c r="AO131" s="68">
        <v>0</v>
      </c>
      <c r="AP131" s="68">
        <v>0</v>
      </c>
      <c r="AQ131" s="68">
        <v>8.5470000000000008E-3</v>
      </c>
      <c r="AR131" s="68">
        <v>7.8549999999999991E-3</v>
      </c>
      <c r="AS131" s="68">
        <v>5.0054199521074136E-2</v>
      </c>
      <c r="AT131" s="68">
        <v>2.7779943946666665</v>
      </c>
      <c r="AU131" s="68">
        <v>1.2282233837324985E-2</v>
      </c>
      <c r="AV131" s="68">
        <v>0.75877499999999998</v>
      </c>
      <c r="AW131" s="68">
        <v>8.6311476463514808E-2</v>
      </c>
      <c r="AX131" s="68">
        <v>0</v>
      </c>
      <c r="AY131" s="68">
        <v>0</v>
      </c>
      <c r="AZ131" s="68">
        <v>0</v>
      </c>
      <c r="BA131" s="68">
        <v>0</v>
      </c>
      <c r="BB131" s="68">
        <v>0</v>
      </c>
      <c r="BC131" s="68">
        <v>0</v>
      </c>
      <c r="BD131" s="68">
        <v>0</v>
      </c>
      <c r="BE131" s="36">
        <v>15.984913882537182</v>
      </c>
      <c r="BF131" s="2"/>
      <c r="BG131" s="195">
        <f t="shared" si="5"/>
        <v>15.984913882537182</v>
      </c>
      <c r="BH131" s="2"/>
    </row>
    <row r="132" spans="1:60" x14ac:dyDescent="0.25">
      <c r="A132">
        <f t="shared" si="6"/>
        <v>0</v>
      </c>
      <c r="B132" s="93" t="s">
        <v>294</v>
      </c>
      <c r="C132" s="93" t="s">
        <v>295</v>
      </c>
      <c r="D132" s="93"/>
      <c r="E132" s="68">
        <v>5.643014</v>
      </c>
      <c r="F132" s="68">
        <v>4.2783039855589999</v>
      </c>
      <c r="G132" s="68">
        <v>0</v>
      </c>
      <c r="H132" s="68">
        <v>0</v>
      </c>
      <c r="I132" s="68">
        <v>0</v>
      </c>
      <c r="J132" s="68">
        <v>0</v>
      </c>
      <c r="K132" s="68">
        <v>0</v>
      </c>
      <c r="L132" s="68">
        <v>0</v>
      </c>
      <c r="M132" s="68">
        <v>0</v>
      </c>
      <c r="N132" s="68">
        <v>8.5470000000000008E-3</v>
      </c>
      <c r="O132" s="68">
        <v>7.8549999999999991E-3</v>
      </c>
      <c r="P132" s="68">
        <v>1.0927376488888887</v>
      </c>
      <c r="Q132" s="68">
        <v>1.4280775532361034E-2</v>
      </c>
      <c r="R132" s="68">
        <v>0.44728200000000001</v>
      </c>
      <c r="S132" s="68">
        <v>4.1608453557289989E-2</v>
      </c>
      <c r="T132" s="68">
        <v>0</v>
      </c>
      <c r="U132" s="68">
        <v>0</v>
      </c>
      <c r="V132" s="68">
        <v>0</v>
      </c>
      <c r="W132" s="68">
        <v>0</v>
      </c>
      <c r="X132" s="68">
        <v>0</v>
      </c>
      <c r="Y132" s="68"/>
      <c r="Z132" s="68">
        <v>0</v>
      </c>
      <c r="AA132" s="41"/>
      <c r="AB132" s="95">
        <v>11.533628863537539</v>
      </c>
      <c r="AC132" s="195">
        <f t="shared" si="7"/>
        <v>11.533628863537539</v>
      </c>
      <c r="AD132" s="41"/>
      <c r="AE132" s="2"/>
      <c r="AF132" s="68">
        <v>5.6798327908876383</v>
      </c>
      <c r="AG132" s="41"/>
      <c r="AH132" s="68">
        <v>3.7093013608369998</v>
      </c>
      <c r="AI132" s="68">
        <v>1.8233815682000016E-2</v>
      </c>
      <c r="AJ132" s="68">
        <v>0</v>
      </c>
      <c r="AK132" s="68"/>
      <c r="AL132" s="68">
        <v>0</v>
      </c>
      <c r="AM132" s="68">
        <v>0</v>
      </c>
      <c r="AN132" s="68">
        <v>0</v>
      </c>
      <c r="AO132" s="68">
        <v>0</v>
      </c>
      <c r="AP132" s="68">
        <v>0</v>
      </c>
      <c r="AQ132" s="68">
        <v>8.5470000000000008E-3</v>
      </c>
      <c r="AR132" s="68">
        <v>7.8549999999999991E-3</v>
      </c>
      <c r="AS132" s="68">
        <v>6.139485373548053E-2</v>
      </c>
      <c r="AT132" s="68">
        <v>1.4159363688888886</v>
      </c>
      <c r="AU132" s="68">
        <v>5.8184211432828212E-3</v>
      </c>
      <c r="AV132" s="68">
        <v>0.39360800000000001</v>
      </c>
      <c r="AW132" s="68">
        <v>6.5452729451908123E-2</v>
      </c>
      <c r="AX132" s="68">
        <v>0</v>
      </c>
      <c r="AY132" s="68">
        <v>0</v>
      </c>
      <c r="AZ132" s="68">
        <v>0</v>
      </c>
      <c r="BA132" s="68">
        <v>0</v>
      </c>
      <c r="BB132" s="68">
        <v>0</v>
      </c>
      <c r="BC132" s="68">
        <v>0</v>
      </c>
      <c r="BD132" s="68">
        <v>0</v>
      </c>
      <c r="BE132" s="36">
        <v>11.365980340626198</v>
      </c>
      <c r="BF132" s="2"/>
      <c r="BG132" s="195">
        <f t="shared" si="5"/>
        <v>11.365980340626198</v>
      </c>
      <c r="BH132" s="2"/>
    </row>
    <row r="133" spans="1:60" x14ac:dyDescent="0.25">
      <c r="A133">
        <f t="shared" si="6"/>
        <v>0</v>
      </c>
      <c r="B133" s="93" t="s">
        <v>296</v>
      </c>
      <c r="C133" s="93" t="s">
        <v>297</v>
      </c>
      <c r="D133" s="93"/>
      <c r="E133" s="68">
        <v>6.5274590000000003</v>
      </c>
      <c r="F133" s="68">
        <v>8.0970947475250004</v>
      </c>
      <c r="G133" s="68">
        <v>-0.117261</v>
      </c>
      <c r="H133" s="68">
        <v>0</v>
      </c>
      <c r="I133" s="68">
        <v>0</v>
      </c>
      <c r="J133" s="68">
        <v>0</v>
      </c>
      <c r="K133" s="68">
        <v>0</v>
      </c>
      <c r="L133" s="68">
        <v>0</v>
      </c>
      <c r="M133" s="68">
        <v>0</v>
      </c>
      <c r="N133" s="68">
        <v>8.5470000000000008E-3</v>
      </c>
      <c r="O133" s="68">
        <v>7.8549999999999991E-3</v>
      </c>
      <c r="P133" s="68">
        <v>0.86038596444444448</v>
      </c>
      <c r="Q133" s="68">
        <v>2.7411264577596964E-2</v>
      </c>
      <c r="R133" s="68">
        <v>0.76083999999999996</v>
      </c>
      <c r="S133" s="68">
        <v>6.4525979298105371E-2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/>
      <c r="Z133" s="68">
        <v>0</v>
      </c>
      <c r="AA133" s="41"/>
      <c r="AB133" s="95">
        <v>16.236857955845146</v>
      </c>
      <c r="AC133" s="195">
        <f t="shared" si="7"/>
        <v>16.236857955845146</v>
      </c>
      <c r="AD133" s="41"/>
      <c r="AE133" s="2"/>
      <c r="AF133" s="68">
        <v>6.5511679381955243</v>
      </c>
      <c r="AG133" s="41"/>
      <c r="AH133" s="68">
        <v>6.9836856086680008</v>
      </c>
      <c r="AI133" s="68">
        <v>3.4998935790999795E-2</v>
      </c>
      <c r="AJ133" s="68">
        <v>-0.117261</v>
      </c>
      <c r="AK133" s="68"/>
      <c r="AL133" s="68">
        <v>0</v>
      </c>
      <c r="AM133" s="68">
        <v>0</v>
      </c>
      <c r="AN133" s="68">
        <v>0</v>
      </c>
      <c r="AO133" s="68">
        <v>0</v>
      </c>
      <c r="AP133" s="68">
        <v>0</v>
      </c>
      <c r="AQ133" s="68">
        <v>8.5470000000000008E-3</v>
      </c>
      <c r="AR133" s="68">
        <v>7.8549999999999991E-3</v>
      </c>
      <c r="AS133" s="68">
        <v>7.6253911402912503E-2</v>
      </c>
      <c r="AT133" s="68">
        <v>1.2164843111111112</v>
      </c>
      <c r="AU133" s="68">
        <v>1.1011912065432181E-2</v>
      </c>
      <c r="AV133" s="68">
        <v>0.669539</v>
      </c>
      <c r="AW133" s="68">
        <v>8.0532354568246589E-2</v>
      </c>
      <c r="AX133" s="68">
        <v>0</v>
      </c>
      <c r="AY133" s="68">
        <v>0</v>
      </c>
      <c r="AZ133" s="68">
        <v>0</v>
      </c>
      <c r="BA133" s="68">
        <v>0</v>
      </c>
      <c r="BB133" s="68">
        <v>0</v>
      </c>
      <c r="BC133" s="68">
        <v>0</v>
      </c>
      <c r="BD133" s="68">
        <v>0</v>
      </c>
      <c r="BE133" s="36">
        <v>15.522814971802228</v>
      </c>
      <c r="BF133" s="2"/>
      <c r="BG133" s="195">
        <f t="shared" si="5"/>
        <v>15.522814971802228</v>
      </c>
      <c r="BH133" s="2"/>
    </row>
    <row r="134" spans="1:60" x14ac:dyDescent="0.25">
      <c r="A134">
        <f t="shared" si="6"/>
        <v>0</v>
      </c>
      <c r="B134" s="93" t="s">
        <v>298</v>
      </c>
      <c r="C134" s="93" t="s">
        <v>299</v>
      </c>
      <c r="D134" s="93"/>
      <c r="E134" s="68">
        <v>2.210108</v>
      </c>
      <c r="F134" s="68">
        <v>4.410326398145</v>
      </c>
      <c r="G134" s="68">
        <v>-0.17572399999999999</v>
      </c>
      <c r="H134" s="68">
        <v>0</v>
      </c>
      <c r="I134" s="68">
        <v>0</v>
      </c>
      <c r="J134" s="68">
        <v>0</v>
      </c>
      <c r="K134" s="68">
        <v>0</v>
      </c>
      <c r="L134" s="68">
        <v>0</v>
      </c>
      <c r="M134" s="68">
        <v>0</v>
      </c>
      <c r="N134" s="68">
        <v>8.5470000000000008E-3</v>
      </c>
      <c r="O134" s="68">
        <v>7.8549999999999991E-3</v>
      </c>
      <c r="P134" s="68">
        <v>1.67875296</v>
      </c>
      <c r="Q134" s="68">
        <v>1.4839748848460168E-2</v>
      </c>
      <c r="R134" s="68">
        <v>0.37169200000000002</v>
      </c>
      <c r="S134" s="68">
        <v>3.9143162928615624E-2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/>
      <c r="Z134" s="68">
        <v>0</v>
      </c>
      <c r="AA134" s="41"/>
      <c r="AB134" s="95">
        <v>8.5655402699220762</v>
      </c>
      <c r="AC134" s="195">
        <f t="shared" si="7"/>
        <v>8.5655402699220762</v>
      </c>
      <c r="AD134" s="41"/>
      <c r="AE134" s="2"/>
      <c r="AF134" s="68">
        <v>2.2540998989112455</v>
      </c>
      <c r="AG134" s="41"/>
      <c r="AH134" s="68">
        <v>3.8042567483649998</v>
      </c>
      <c r="AI134" s="68">
        <v>1.8947517567000353E-2</v>
      </c>
      <c r="AJ134" s="68">
        <v>-0.17572399999999999</v>
      </c>
      <c r="AK134" s="68"/>
      <c r="AL134" s="68">
        <v>0</v>
      </c>
      <c r="AM134" s="68">
        <v>0</v>
      </c>
      <c r="AN134" s="68">
        <v>0</v>
      </c>
      <c r="AO134" s="68">
        <v>0</v>
      </c>
      <c r="AP134" s="68">
        <v>0</v>
      </c>
      <c r="AQ134" s="68">
        <v>8.5470000000000008E-3</v>
      </c>
      <c r="AR134" s="68">
        <v>7.8549999999999991E-3</v>
      </c>
      <c r="AS134" s="68">
        <v>2.5376872592465696E-2</v>
      </c>
      <c r="AT134" s="68">
        <v>2.1551364266666662</v>
      </c>
      <c r="AU134" s="68">
        <v>5.997969394031355E-3</v>
      </c>
      <c r="AV134" s="68">
        <v>0.33955999999999997</v>
      </c>
      <c r="AW134" s="68">
        <v>6.4091074057299871E-2</v>
      </c>
      <c r="AX134" s="68">
        <v>0</v>
      </c>
      <c r="AY134" s="68">
        <v>0</v>
      </c>
      <c r="AZ134" s="68">
        <v>0</v>
      </c>
      <c r="BA134" s="68">
        <v>0</v>
      </c>
      <c r="BB134" s="68">
        <v>0</v>
      </c>
      <c r="BC134" s="68">
        <v>0</v>
      </c>
      <c r="BD134" s="68">
        <v>0</v>
      </c>
      <c r="BE134" s="36">
        <v>8.508144507553709</v>
      </c>
      <c r="BF134" s="2"/>
      <c r="BG134" s="195">
        <f t="shared" si="5"/>
        <v>8.508144507553709</v>
      </c>
      <c r="BH134" s="2"/>
    </row>
    <row r="135" spans="1:60" x14ac:dyDescent="0.25">
      <c r="A135">
        <f t="shared" si="6"/>
        <v>0</v>
      </c>
      <c r="B135" s="93" t="s">
        <v>300</v>
      </c>
      <c r="C135" s="93" t="s">
        <v>301</v>
      </c>
      <c r="D135" s="93"/>
      <c r="E135" s="68">
        <v>4.2151699999999996</v>
      </c>
      <c r="F135" s="68">
        <v>5.7250158843580001</v>
      </c>
      <c r="G135" s="68">
        <v>-0.19970299999999999</v>
      </c>
      <c r="H135" s="68">
        <v>0</v>
      </c>
      <c r="I135" s="68">
        <v>0</v>
      </c>
      <c r="J135" s="68">
        <v>0</v>
      </c>
      <c r="K135" s="68">
        <v>0</v>
      </c>
      <c r="L135" s="68">
        <v>0</v>
      </c>
      <c r="M135" s="68">
        <v>0</v>
      </c>
      <c r="N135" s="68">
        <v>8.5470000000000008E-3</v>
      </c>
      <c r="O135" s="68">
        <v>7.8549999999999991E-3</v>
      </c>
      <c r="P135" s="68">
        <v>0.80960833066666671</v>
      </c>
      <c r="Q135" s="68">
        <v>1.9194240350849316E-2</v>
      </c>
      <c r="R135" s="68">
        <v>0.53422599999999998</v>
      </c>
      <c r="S135" s="68">
        <v>5.0176243490683961E-2</v>
      </c>
      <c r="T135" s="68">
        <v>0</v>
      </c>
      <c r="U135" s="68">
        <v>0</v>
      </c>
      <c r="V135" s="68">
        <v>0</v>
      </c>
      <c r="W135" s="68">
        <v>0</v>
      </c>
      <c r="X135" s="68">
        <v>0</v>
      </c>
      <c r="Y135" s="68"/>
      <c r="Z135" s="68">
        <v>0</v>
      </c>
      <c r="AA135" s="41"/>
      <c r="AB135" s="95">
        <v>11.1700896988662</v>
      </c>
      <c r="AC135" s="195">
        <f t="shared" si="7"/>
        <v>11.1700896988662</v>
      </c>
      <c r="AD135" s="41"/>
      <c r="AE135" s="2"/>
      <c r="AF135" s="68">
        <v>4.2425831663363702</v>
      </c>
      <c r="AG135" s="41"/>
      <c r="AH135" s="68">
        <v>4.9517435091140003</v>
      </c>
      <c r="AI135" s="68">
        <v>2.4507369358999654E-2</v>
      </c>
      <c r="AJ135" s="68">
        <v>-0.19970299999999999</v>
      </c>
      <c r="AK135" s="68"/>
      <c r="AL135" s="68">
        <v>0</v>
      </c>
      <c r="AM135" s="68">
        <v>0</v>
      </c>
      <c r="AN135" s="68">
        <v>0</v>
      </c>
      <c r="AO135" s="68">
        <v>0</v>
      </c>
      <c r="AP135" s="68">
        <v>0</v>
      </c>
      <c r="AQ135" s="68">
        <v>8.5470000000000008E-3</v>
      </c>
      <c r="AR135" s="68">
        <v>7.8549999999999991E-3</v>
      </c>
      <c r="AS135" s="68">
        <v>4.8704384833208686E-2</v>
      </c>
      <c r="AT135" s="68">
        <v>1.1307721706666667</v>
      </c>
      <c r="AU135" s="68">
        <v>7.7859248850981923E-3</v>
      </c>
      <c r="AV135" s="68">
        <v>0.47011900000000001</v>
      </c>
      <c r="AW135" s="68">
        <v>7.1186767110860152E-2</v>
      </c>
      <c r="AX135" s="68">
        <v>0</v>
      </c>
      <c r="AY135" s="68">
        <v>0</v>
      </c>
      <c r="AZ135" s="68">
        <v>0</v>
      </c>
      <c r="BA135" s="68">
        <v>0</v>
      </c>
      <c r="BB135" s="68">
        <v>0</v>
      </c>
      <c r="BC135" s="68">
        <v>0</v>
      </c>
      <c r="BD135" s="68">
        <v>0</v>
      </c>
      <c r="BE135" s="36">
        <v>10.764101292305204</v>
      </c>
      <c r="BF135" s="2"/>
      <c r="BG135" s="195">
        <f t="shared" si="5"/>
        <v>10.764101292305204</v>
      </c>
      <c r="BH135" s="2"/>
    </row>
    <row r="136" spans="1:60" x14ac:dyDescent="0.25">
      <c r="A136">
        <f t="shared" si="6"/>
        <v>0</v>
      </c>
      <c r="B136" s="93" t="s">
        <v>302</v>
      </c>
      <c r="C136" s="93" t="s">
        <v>303</v>
      </c>
      <c r="D136" s="93"/>
      <c r="E136" s="68">
        <v>5.0975549999999998</v>
      </c>
      <c r="F136" s="68">
        <v>4.2886164280300001</v>
      </c>
      <c r="G136" s="68">
        <v>-7.3784000000000002E-2</v>
      </c>
      <c r="H136" s="68">
        <v>0</v>
      </c>
      <c r="I136" s="68">
        <v>0</v>
      </c>
      <c r="J136" s="68">
        <v>0</v>
      </c>
      <c r="K136" s="68">
        <v>0</v>
      </c>
      <c r="L136" s="68">
        <v>0</v>
      </c>
      <c r="M136" s="68">
        <v>0</v>
      </c>
      <c r="N136" s="68">
        <v>8.5470000000000008E-3</v>
      </c>
      <c r="O136" s="68">
        <v>7.8549999999999991E-3</v>
      </c>
      <c r="P136" s="68">
        <v>0.89333474311111116</v>
      </c>
      <c r="Q136" s="68">
        <v>1.4330493673798957E-2</v>
      </c>
      <c r="R136" s="68">
        <v>0.42684</v>
      </c>
      <c r="S136" s="68">
        <v>4.4818479886939253E-2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/>
      <c r="Z136" s="68">
        <v>0</v>
      </c>
      <c r="AA136" s="41"/>
      <c r="AB136" s="95">
        <v>10.70811314470185</v>
      </c>
      <c r="AC136" s="195">
        <f t="shared" si="7"/>
        <v>10.70811314470185</v>
      </c>
      <c r="AD136" s="41"/>
      <c r="AE136" s="2"/>
      <c r="AF136" s="68">
        <v>5.1121694899679886</v>
      </c>
      <c r="AG136" s="41"/>
      <c r="AH136" s="68">
        <v>3.7153024134530002</v>
      </c>
      <c r="AI136" s="68">
        <v>1.8297296227999964E-2</v>
      </c>
      <c r="AJ136" s="68">
        <v>-7.3784000000000002E-2</v>
      </c>
      <c r="AK136" s="68"/>
      <c r="AL136" s="68">
        <v>0</v>
      </c>
      <c r="AM136" s="68">
        <v>0</v>
      </c>
      <c r="AN136" s="68">
        <v>0</v>
      </c>
      <c r="AO136" s="68">
        <v>0</v>
      </c>
      <c r="AP136" s="68">
        <v>0</v>
      </c>
      <c r="AQ136" s="68">
        <v>8.5470000000000008E-3</v>
      </c>
      <c r="AR136" s="68">
        <v>7.8549999999999991E-3</v>
      </c>
      <c r="AS136" s="68">
        <v>5.6676321887549189E-2</v>
      </c>
      <c r="AT136" s="68">
        <v>1.268972503111111</v>
      </c>
      <c r="AU136" s="68">
        <v>5.8324458908264017E-3</v>
      </c>
      <c r="AV136" s="68">
        <v>0.39285900000000001</v>
      </c>
      <c r="AW136" s="68">
        <v>6.7522603199347733E-2</v>
      </c>
      <c r="AX136" s="68">
        <v>0</v>
      </c>
      <c r="AY136" s="68">
        <v>0</v>
      </c>
      <c r="AZ136" s="68">
        <v>0</v>
      </c>
      <c r="BA136" s="68">
        <v>0</v>
      </c>
      <c r="BB136" s="68">
        <v>0</v>
      </c>
      <c r="BC136" s="68">
        <v>0</v>
      </c>
      <c r="BD136" s="68">
        <v>0</v>
      </c>
      <c r="BE136" s="36">
        <v>10.580250073737824</v>
      </c>
      <c r="BF136" s="2"/>
      <c r="BG136" s="195">
        <f t="shared" ref="BG136:BG199" si="8">+BE136-BC136-BB136</f>
        <v>10.580250073737824</v>
      </c>
      <c r="BH136" s="2"/>
    </row>
    <row r="137" spans="1:60" x14ac:dyDescent="0.25">
      <c r="A137">
        <f t="shared" si="6"/>
        <v>1</v>
      </c>
      <c r="B137" s="93" t="s">
        <v>304</v>
      </c>
      <c r="C137" s="93" t="s">
        <v>305</v>
      </c>
      <c r="D137" s="93"/>
      <c r="E137" s="68">
        <v>67.490513000000007</v>
      </c>
      <c r="F137" s="68">
        <v>128.71230307501901</v>
      </c>
      <c r="G137" s="68">
        <v>-1.495E-3</v>
      </c>
      <c r="H137" s="68">
        <v>0</v>
      </c>
      <c r="I137" s="68">
        <v>0</v>
      </c>
      <c r="J137" s="68">
        <v>0</v>
      </c>
      <c r="K137" s="68">
        <v>2.1415000000000003E-2</v>
      </c>
      <c r="L137" s="68">
        <v>1.016338</v>
      </c>
      <c r="M137" s="68">
        <v>0</v>
      </c>
      <c r="N137" s="68">
        <v>8.5470000000000008E-3</v>
      </c>
      <c r="O137" s="68">
        <v>7.8549999999999991E-3</v>
      </c>
      <c r="P137" s="68">
        <v>1.0117677566666665</v>
      </c>
      <c r="Q137" s="68">
        <v>0.43294728920144554</v>
      </c>
      <c r="R137" s="68">
        <v>1.7198519999999999</v>
      </c>
      <c r="S137" s="68">
        <v>0.16027821564270259</v>
      </c>
      <c r="T137" s="68">
        <v>0</v>
      </c>
      <c r="U137" s="68">
        <v>0</v>
      </c>
      <c r="V137" s="68">
        <v>0</v>
      </c>
      <c r="W137" s="68">
        <v>0.198486</v>
      </c>
      <c r="X137" s="68">
        <v>15.400512386544461</v>
      </c>
      <c r="Y137" s="68"/>
      <c r="Z137" s="68">
        <v>4.0562139999999998</v>
      </c>
      <c r="AA137" s="41"/>
      <c r="AB137" s="95">
        <v>220.2355337230743</v>
      </c>
      <c r="AC137" s="195">
        <f t="shared" si="7"/>
        <v>200.77880733652984</v>
      </c>
      <c r="AD137" s="41"/>
      <c r="AE137" s="2"/>
      <c r="AF137" s="68">
        <v>67.586831009017573</v>
      </c>
      <c r="AG137" s="41"/>
      <c r="AH137" s="68">
        <v>116.13154655637801</v>
      </c>
      <c r="AI137" s="68">
        <v>0.5527907817959935</v>
      </c>
      <c r="AJ137" s="68">
        <v>-1.495E-3</v>
      </c>
      <c r="AK137" s="68"/>
      <c r="AL137" s="68">
        <v>0</v>
      </c>
      <c r="AM137" s="68">
        <v>0</v>
      </c>
      <c r="AN137" s="68">
        <v>2.1415000000000003E-2</v>
      </c>
      <c r="AO137" s="68">
        <v>1.0015529999999999</v>
      </c>
      <c r="AP137" s="68">
        <v>0</v>
      </c>
      <c r="AQ137" s="68">
        <v>8.5470000000000008E-3</v>
      </c>
      <c r="AR137" s="68">
        <v>7.8549999999999991E-3</v>
      </c>
      <c r="AS137" s="68">
        <v>0.85831097557634606</v>
      </c>
      <c r="AT137" s="68">
        <v>1.39255109</v>
      </c>
      <c r="AU137" s="68">
        <v>0.17504655773413119</v>
      </c>
      <c r="AV137" s="68">
        <v>1.652377</v>
      </c>
      <c r="AW137" s="68">
        <v>0.14365179773687922</v>
      </c>
      <c r="AX137" s="68">
        <v>0</v>
      </c>
      <c r="AY137" s="68">
        <v>0</v>
      </c>
      <c r="AZ137" s="68">
        <v>0</v>
      </c>
      <c r="BA137" s="68">
        <v>0.204681</v>
      </c>
      <c r="BB137" s="68">
        <v>15.831726733367708</v>
      </c>
      <c r="BC137" s="68">
        <v>5.1942209999999998</v>
      </c>
      <c r="BD137" s="68">
        <v>0</v>
      </c>
      <c r="BE137" s="36">
        <v>210.76160950160667</v>
      </c>
      <c r="BF137" s="2"/>
      <c r="BG137" s="195">
        <f t="shared" si="8"/>
        <v>189.73566176823897</v>
      </c>
      <c r="BH137" s="2"/>
    </row>
    <row r="138" spans="1:60" x14ac:dyDescent="0.25">
      <c r="A138">
        <f t="shared" si="6"/>
        <v>0</v>
      </c>
      <c r="B138" s="93" t="s">
        <v>306</v>
      </c>
      <c r="C138" s="93" t="s">
        <v>307</v>
      </c>
      <c r="D138" s="93"/>
      <c r="E138" s="68">
        <v>5.2650160000000001</v>
      </c>
      <c r="F138" s="68">
        <v>6.7272789931500006</v>
      </c>
      <c r="G138" s="68">
        <v>-4.7534E-2</v>
      </c>
      <c r="H138" s="68">
        <v>0</v>
      </c>
      <c r="I138" s="68">
        <v>0</v>
      </c>
      <c r="J138" s="68">
        <v>0</v>
      </c>
      <c r="K138" s="68">
        <v>0</v>
      </c>
      <c r="L138" s="68">
        <v>0</v>
      </c>
      <c r="M138" s="68">
        <v>0</v>
      </c>
      <c r="N138" s="68">
        <v>8.5470000000000008E-3</v>
      </c>
      <c r="O138" s="68">
        <v>7.8549999999999991E-3</v>
      </c>
      <c r="P138" s="68">
        <v>1.1157296737777778</v>
      </c>
      <c r="Q138" s="68">
        <v>2.2780120482978977E-2</v>
      </c>
      <c r="R138" s="68">
        <v>0.72146200000000005</v>
      </c>
      <c r="S138" s="68">
        <v>6.5377593921126853E-2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/>
      <c r="Z138" s="68">
        <v>0</v>
      </c>
      <c r="AA138" s="41"/>
      <c r="AB138" s="95">
        <v>13.886512381331885</v>
      </c>
      <c r="AC138" s="195">
        <f t="shared" si="7"/>
        <v>13.886512381331885</v>
      </c>
      <c r="AD138" s="41"/>
      <c r="AE138" s="2"/>
      <c r="AF138" s="68">
        <v>5.3034950472603937</v>
      </c>
      <c r="AG138" s="41"/>
      <c r="AH138" s="68">
        <v>5.8040648311569996</v>
      </c>
      <c r="AI138" s="68">
        <v>2.9085851616000757E-2</v>
      </c>
      <c r="AJ138" s="68">
        <v>-4.7534E-2</v>
      </c>
      <c r="AK138" s="68"/>
      <c r="AL138" s="68">
        <v>0</v>
      </c>
      <c r="AM138" s="68">
        <v>0</v>
      </c>
      <c r="AN138" s="68">
        <v>0</v>
      </c>
      <c r="AO138" s="68">
        <v>0</v>
      </c>
      <c r="AP138" s="68">
        <v>0</v>
      </c>
      <c r="AQ138" s="68">
        <v>8.5470000000000008E-3</v>
      </c>
      <c r="AR138" s="68">
        <v>7.8549999999999991E-3</v>
      </c>
      <c r="AS138" s="68">
        <v>5.9900374014396414E-2</v>
      </c>
      <c r="AT138" s="68">
        <v>1.5637835404444445</v>
      </c>
      <c r="AU138" s="68">
        <v>9.1489857809605966E-3</v>
      </c>
      <c r="AV138" s="68">
        <v>0.63488699999999998</v>
      </c>
      <c r="AW138" s="68">
        <v>8.1503382513745656E-2</v>
      </c>
      <c r="AX138" s="68">
        <v>0</v>
      </c>
      <c r="AY138" s="68">
        <v>0</v>
      </c>
      <c r="AZ138" s="68">
        <v>0</v>
      </c>
      <c r="BA138" s="68">
        <v>0</v>
      </c>
      <c r="BB138" s="68">
        <v>0</v>
      </c>
      <c r="BC138" s="68">
        <v>0</v>
      </c>
      <c r="BD138" s="68">
        <v>0</v>
      </c>
      <c r="BE138" s="36">
        <v>13.454737012786939</v>
      </c>
      <c r="BF138" s="2"/>
      <c r="BG138" s="195">
        <f t="shared" si="8"/>
        <v>13.454737012786939</v>
      </c>
      <c r="BH138" s="2"/>
    </row>
    <row r="139" spans="1:60" x14ac:dyDescent="0.25">
      <c r="A139">
        <f t="shared" si="6"/>
        <v>0</v>
      </c>
      <c r="B139" s="93" t="s">
        <v>308</v>
      </c>
      <c r="C139" s="93" t="s">
        <v>309</v>
      </c>
      <c r="D139" s="93"/>
      <c r="E139" s="68">
        <v>6.2053900000000004</v>
      </c>
      <c r="F139" s="68">
        <v>8.1732274327239995</v>
      </c>
      <c r="G139" s="68">
        <v>-2.7427E-2</v>
      </c>
      <c r="H139" s="68">
        <v>0</v>
      </c>
      <c r="I139" s="68">
        <v>0</v>
      </c>
      <c r="J139" s="68">
        <v>0</v>
      </c>
      <c r="K139" s="68">
        <v>0</v>
      </c>
      <c r="L139" s="68">
        <v>0</v>
      </c>
      <c r="M139" s="68">
        <v>0</v>
      </c>
      <c r="N139" s="68">
        <v>8.5470000000000008E-3</v>
      </c>
      <c r="O139" s="68">
        <v>7.8549999999999991E-3</v>
      </c>
      <c r="P139" s="68">
        <v>2.0266243680000002</v>
      </c>
      <c r="Q139" s="68">
        <v>2.7430849471549335E-2</v>
      </c>
      <c r="R139" s="68">
        <v>0.95268399999999998</v>
      </c>
      <c r="S139" s="68">
        <v>7.8880048548801401E-2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/>
      <c r="Z139" s="68">
        <v>0</v>
      </c>
      <c r="AA139" s="41"/>
      <c r="AB139" s="95">
        <v>17.453211698744351</v>
      </c>
      <c r="AC139" s="195">
        <f t="shared" si="7"/>
        <v>17.453211698744351</v>
      </c>
      <c r="AD139" s="41"/>
      <c r="AE139" s="2"/>
      <c r="AF139" s="68">
        <v>6.3007548350028033</v>
      </c>
      <c r="AG139" s="41"/>
      <c r="AH139" s="68">
        <v>7.0990333390459996</v>
      </c>
      <c r="AI139" s="68">
        <v>3.5023941949999894E-2</v>
      </c>
      <c r="AJ139" s="68">
        <v>-2.7427E-2</v>
      </c>
      <c r="AK139" s="68"/>
      <c r="AL139" s="68">
        <v>0</v>
      </c>
      <c r="AM139" s="68">
        <v>0</v>
      </c>
      <c r="AN139" s="68">
        <v>0</v>
      </c>
      <c r="AO139" s="68">
        <v>0</v>
      </c>
      <c r="AP139" s="68">
        <v>0</v>
      </c>
      <c r="AQ139" s="68">
        <v>8.5470000000000008E-3</v>
      </c>
      <c r="AR139" s="68">
        <v>7.8549999999999991E-3</v>
      </c>
      <c r="AS139" s="68">
        <v>7.3639151198535119E-2</v>
      </c>
      <c r="AT139" s="68">
        <v>2.5322774880000005</v>
      </c>
      <c r="AU139" s="68">
        <v>1.1115451231127739E-2</v>
      </c>
      <c r="AV139" s="68">
        <v>0.87272300000000003</v>
      </c>
      <c r="AW139" s="68">
        <v>9.1312950254506475E-2</v>
      </c>
      <c r="AX139" s="68">
        <v>0</v>
      </c>
      <c r="AY139" s="68">
        <v>0</v>
      </c>
      <c r="AZ139" s="68">
        <v>0</v>
      </c>
      <c r="BA139" s="68">
        <v>0</v>
      </c>
      <c r="BB139" s="68">
        <v>0</v>
      </c>
      <c r="BC139" s="68">
        <v>0</v>
      </c>
      <c r="BD139" s="68">
        <v>0</v>
      </c>
      <c r="BE139" s="36">
        <v>17.004855156682972</v>
      </c>
      <c r="BF139" s="2"/>
      <c r="BG139" s="195">
        <f t="shared" si="8"/>
        <v>17.004855156682972</v>
      </c>
      <c r="BH139" s="2"/>
    </row>
    <row r="140" spans="1:60" x14ac:dyDescent="0.25">
      <c r="A140">
        <f t="shared" ref="A140:A203" si="9">IFERROR(VLOOKUP(C140,$C$402:$D$446,2,FALSE),0)</f>
        <v>0</v>
      </c>
      <c r="B140" s="93" t="s">
        <v>310</v>
      </c>
      <c r="C140" s="93" t="s">
        <v>311</v>
      </c>
      <c r="D140" s="93"/>
      <c r="E140" s="68">
        <v>223.43642700000001</v>
      </c>
      <c r="F140" s="68">
        <v>168.14670862536599</v>
      </c>
      <c r="G140" s="68">
        <v>0</v>
      </c>
      <c r="H140" s="68">
        <v>0</v>
      </c>
      <c r="I140" s="68">
        <v>0</v>
      </c>
      <c r="J140" s="68">
        <v>0.122428</v>
      </c>
      <c r="K140" s="68">
        <v>0.18367</v>
      </c>
      <c r="L140" s="68">
        <v>1.1211660000000001</v>
      </c>
      <c r="M140" s="68">
        <v>0.29449883123611775</v>
      </c>
      <c r="N140" s="68">
        <v>8.5470000000000008E-3</v>
      </c>
      <c r="O140" s="68">
        <v>0</v>
      </c>
      <c r="P140" s="68">
        <v>1.8188759463908051</v>
      </c>
      <c r="Q140" s="68">
        <v>0.56104728788823566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0.44310500000000003</v>
      </c>
      <c r="X140" s="68">
        <v>21.125843924392424</v>
      </c>
      <c r="Y140" s="68"/>
      <c r="Z140" s="68">
        <v>9.0552360000000007</v>
      </c>
      <c r="AA140" s="41"/>
      <c r="AB140" s="95">
        <v>426.31755361527365</v>
      </c>
      <c r="AC140" s="195">
        <f t="shared" si="7"/>
        <v>396.13647369088125</v>
      </c>
      <c r="AD140" s="41"/>
      <c r="AE140" s="2"/>
      <c r="AF140" s="68">
        <v>224.88738954444412</v>
      </c>
      <c r="AG140" s="41"/>
      <c r="AH140" s="68">
        <v>153.462926830518</v>
      </c>
      <c r="AI140" s="68">
        <v>0.71634994982600209</v>
      </c>
      <c r="AJ140" s="68">
        <v>0</v>
      </c>
      <c r="AK140" s="68"/>
      <c r="AL140" s="68">
        <v>0</v>
      </c>
      <c r="AM140" s="68">
        <v>0.122428</v>
      </c>
      <c r="AN140" s="68">
        <v>0.18367</v>
      </c>
      <c r="AO140" s="68">
        <v>1.1048560000000001</v>
      </c>
      <c r="AP140" s="68">
        <v>0.3224295497438619</v>
      </c>
      <c r="AQ140" s="68">
        <v>8.5470000000000008E-3</v>
      </c>
      <c r="AR140" s="68">
        <v>0</v>
      </c>
      <c r="AS140" s="68">
        <v>2.4778102666656676</v>
      </c>
      <c r="AT140" s="68">
        <v>2.5456497597241383</v>
      </c>
      <c r="AU140" s="68">
        <v>0.22867668308319503</v>
      </c>
      <c r="AV140" s="68">
        <v>0</v>
      </c>
      <c r="AW140" s="68">
        <v>0</v>
      </c>
      <c r="AX140" s="68">
        <v>0</v>
      </c>
      <c r="AY140" s="68">
        <v>0</v>
      </c>
      <c r="AZ140" s="68">
        <v>0</v>
      </c>
      <c r="BA140" s="68">
        <v>0.45693499999999998</v>
      </c>
      <c r="BB140" s="68">
        <v>21.793337623292089</v>
      </c>
      <c r="BC140" s="68">
        <v>11.595761</v>
      </c>
      <c r="BD140" s="68">
        <v>0</v>
      </c>
      <c r="BE140" s="36">
        <v>419.90676720729704</v>
      </c>
      <c r="BF140" s="2"/>
      <c r="BG140" s="195">
        <f t="shared" si="8"/>
        <v>386.51766858400498</v>
      </c>
      <c r="BH140" s="2"/>
    </row>
    <row r="141" spans="1:60" x14ac:dyDescent="0.25">
      <c r="A141">
        <f t="shared" si="9"/>
        <v>0</v>
      </c>
      <c r="B141" s="93" t="s">
        <v>312</v>
      </c>
      <c r="C141" s="93" t="s">
        <v>313</v>
      </c>
      <c r="D141" s="93"/>
      <c r="E141" s="68">
        <v>4.9754230000000002</v>
      </c>
      <c r="F141" s="68">
        <v>5.5337879790829998</v>
      </c>
      <c r="G141" s="68">
        <v>0</v>
      </c>
      <c r="H141" s="68">
        <v>0</v>
      </c>
      <c r="I141" s="68">
        <v>0</v>
      </c>
      <c r="J141" s="68">
        <v>0</v>
      </c>
      <c r="K141" s="68">
        <v>0</v>
      </c>
      <c r="L141" s="68">
        <v>0</v>
      </c>
      <c r="M141" s="68">
        <v>0</v>
      </c>
      <c r="N141" s="68">
        <v>8.5470000000000008E-3</v>
      </c>
      <c r="O141" s="68">
        <v>7.8549999999999991E-3</v>
      </c>
      <c r="P141" s="68">
        <v>0.49836158666666674</v>
      </c>
      <c r="Q141" s="68">
        <v>1.8548239230414511E-2</v>
      </c>
      <c r="R141" s="68">
        <v>0.66435599999999995</v>
      </c>
      <c r="S141" s="68">
        <v>5.5961189440824614E-2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/>
      <c r="Z141" s="68">
        <v>0</v>
      </c>
      <c r="AA141" s="41"/>
      <c r="AB141" s="95">
        <v>11.762839994420904</v>
      </c>
      <c r="AC141" s="195">
        <f t="shared" ref="AC141:AC204" si="10">+AB141-Z141-X141</f>
        <v>11.762839994420904</v>
      </c>
      <c r="AD141" s="41"/>
      <c r="AE141" s="2"/>
      <c r="AF141" s="68">
        <v>4.9781247475797707</v>
      </c>
      <c r="AG141" s="41"/>
      <c r="AH141" s="68">
        <v>4.7887087726779995</v>
      </c>
      <c r="AI141" s="68">
        <v>2.3682549633000045E-2</v>
      </c>
      <c r="AJ141" s="68">
        <v>0</v>
      </c>
      <c r="AK141" s="68"/>
      <c r="AL141" s="68">
        <v>0</v>
      </c>
      <c r="AM141" s="68">
        <v>0</v>
      </c>
      <c r="AN141" s="68">
        <v>0</v>
      </c>
      <c r="AO141" s="68">
        <v>0</v>
      </c>
      <c r="AP141" s="68">
        <v>0</v>
      </c>
      <c r="AQ141" s="68">
        <v>8.5470000000000008E-3</v>
      </c>
      <c r="AR141" s="68">
        <v>7.8549999999999991E-3</v>
      </c>
      <c r="AS141" s="68">
        <v>5.6271480416304927E-2</v>
      </c>
      <c r="AT141" s="68">
        <v>0.66411892000000006</v>
      </c>
      <c r="AU141" s="68">
        <v>7.5258581645020464E-3</v>
      </c>
      <c r="AV141" s="68">
        <v>0.60386200000000001</v>
      </c>
      <c r="AW141" s="68">
        <v>7.5791784144668486E-2</v>
      </c>
      <c r="AX141" s="68">
        <v>0</v>
      </c>
      <c r="AY141" s="68">
        <v>0</v>
      </c>
      <c r="AZ141" s="68">
        <v>0</v>
      </c>
      <c r="BA141" s="68">
        <v>0</v>
      </c>
      <c r="BB141" s="68">
        <v>0</v>
      </c>
      <c r="BC141" s="68">
        <v>0</v>
      </c>
      <c r="BD141" s="68">
        <v>0</v>
      </c>
      <c r="BE141" s="36">
        <v>11.214488112616243</v>
      </c>
      <c r="BF141" s="2"/>
      <c r="BG141" s="195">
        <f t="shared" si="8"/>
        <v>11.214488112616243</v>
      </c>
      <c r="BH141" s="2"/>
    </row>
    <row r="142" spans="1:60" x14ac:dyDescent="0.25">
      <c r="A142">
        <f t="shared" si="9"/>
        <v>0</v>
      </c>
      <c r="B142" s="93" t="s">
        <v>314</v>
      </c>
      <c r="C142" s="93" t="s">
        <v>315</v>
      </c>
      <c r="D142" s="93"/>
      <c r="E142" s="68">
        <v>5.4323100000000002</v>
      </c>
      <c r="F142" s="68">
        <v>6.48317296913</v>
      </c>
      <c r="G142" s="68">
        <v>-3.2534E-2</v>
      </c>
      <c r="H142" s="68">
        <v>0</v>
      </c>
      <c r="I142" s="68">
        <v>0</v>
      </c>
      <c r="J142" s="68">
        <v>0</v>
      </c>
      <c r="K142" s="68">
        <v>0</v>
      </c>
      <c r="L142" s="68">
        <v>0</v>
      </c>
      <c r="M142" s="68">
        <v>0</v>
      </c>
      <c r="N142" s="68">
        <v>8.5470000000000008E-3</v>
      </c>
      <c r="O142" s="68">
        <v>7.8549999999999991E-3</v>
      </c>
      <c r="P142" s="68">
        <v>0.93758465155555559</v>
      </c>
      <c r="Q142" s="68">
        <v>2.1953521104023713E-2</v>
      </c>
      <c r="R142" s="68">
        <v>0.69688700000000003</v>
      </c>
      <c r="S142" s="68">
        <v>6.9610424487056857E-2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/>
      <c r="Z142" s="68">
        <v>0</v>
      </c>
      <c r="AA142" s="41"/>
      <c r="AB142" s="95">
        <v>13.625386566276635</v>
      </c>
      <c r="AC142" s="195">
        <f t="shared" si="10"/>
        <v>13.625386566276635</v>
      </c>
      <c r="AD142" s="41"/>
      <c r="AE142" s="2"/>
      <c r="AF142" s="68">
        <v>5.4475628431368204</v>
      </c>
      <c r="AG142" s="41"/>
      <c r="AH142" s="68">
        <v>5.5982249874620003</v>
      </c>
      <c r="AI142" s="68">
        <v>2.8030442498000338E-2</v>
      </c>
      <c r="AJ142" s="68">
        <v>-3.2534E-2</v>
      </c>
      <c r="AK142" s="68"/>
      <c r="AL142" s="68">
        <v>0</v>
      </c>
      <c r="AM142" s="68">
        <v>0</v>
      </c>
      <c r="AN142" s="68">
        <v>0</v>
      </c>
      <c r="AO142" s="68">
        <v>0</v>
      </c>
      <c r="AP142" s="68">
        <v>0</v>
      </c>
      <c r="AQ142" s="68">
        <v>8.5470000000000008E-3</v>
      </c>
      <c r="AR142" s="68">
        <v>7.8549999999999991E-3</v>
      </c>
      <c r="AS142" s="68">
        <v>6.2903384748955765E-2</v>
      </c>
      <c r="AT142" s="68">
        <v>1.3657916915555557</v>
      </c>
      <c r="AU142" s="68">
        <v>8.8170057121868955E-3</v>
      </c>
      <c r="AV142" s="68">
        <v>0.63228200000000001</v>
      </c>
      <c r="AW142" s="68">
        <v>8.502549144155884E-2</v>
      </c>
      <c r="AX142" s="68">
        <v>0</v>
      </c>
      <c r="AY142" s="68">
        <v>0</v>
      </c>
      <c r="AZ142" s="68">
        <v>0</v>
      </c>
      <c r="BA142" s="68">
        <v>0</v>
      </c>
      <c r="BB142" s="68">
        <v>0</v>
      </c>
      <c r="BC142" s="68">
        <v>0</v>
      </c>
      <c r="BD142" s="68">
        <v>0</v>
      </c>
      <c r="BE142" s="36">
        <v>13.212505846555079</v>
      </c>
      <c r="BF142" s="2"/>
      <c r="BG142" s="195">
        <f t="shared" si="8"/>
        <v>13.212505846555079</v>
      </c>
      <c r="BH142" s="2"/>
    </row>
    <row r="143" spans="1:60" x14ac:dyDescent="0.25">
      <c r="A143">
        <f t="shared" si="9"/>
        <v>0</v>
      </c>
      <c r="B143" s="93" t="s">
        <v>316</v>
      </c>
      <c r="C143" s="93" t="s">
        <v>317</v>
      </c>
      <c r="D143" s="93"/>
      <c r="E143" s="68">
        <v>3.7060900000000001</v>
      </c>
      <c r="F143" s="68">
        <v>8.444864275594</v>
      </c>
      <c r="G143" s="68">
        <v>-5.9485000000000003E-2</v>
      </c>
      <c r="H143" s="68">
        <v>1.8643180038572496</v>
      </c>
      <c r="I143" s="68">
        <v>0</v>
      </c>
      <c r="J143" s="68">
        <v>0</v>
      </c>
      <c r="K143" s="68">
        <v>0</v>
      </c>
      <c r="L143" s="68">
        <v>0</v>
      </c>
      <c r="M143" s="68">
        <v>0</v>
      </c>
      <c r="N143" s="68">
        <v>8.5470000000000008E-3</v>
      </c>
      <c r="O143" s="68">
        <v>7.8549999999999991E-3</v>
      </c>
      <c r="P143" s="68">
        <v>0.82917417155555562</v>
      </c>
      <c r="Q143" s="68">
        <v>2.8439058576571901E-2</v>
      </c>
      <c r="R143" s="68">
        <v>0.96066799999999997</v>
      </c>
      <c r="S143" s="68">
        <v>8.7296391278572735E-2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/>
      <c r="Z143" s="68">
        <v>0</v>
      </c>
      <c r="AA143" s="41"/>
      <c r="AB143" s="95">
        <v>15.877766900861948</v>
      </c>
      <c r="AC143" s="195">
        <f t="shared" si="10"/>
        <v>15.877766900861948</v>
      </c>
      <c r="AD143" s="41"/>
      <c r="AE143" s="2"/>
      <c r="AF143" s="68">
        <v>3.7228047845140444</v>
      </c>
      <c r="AG143" s="41"/>
      <c r="AH143" s="68">
        <v>7.280904922096</v>
      </c>
      <c r="AI143" s="68">
        <v>3.6311231912000107E-2</v>
      </c>
      <c r="AJ143" s="68">
        <v>-5.9485000000000003E-2</v>
      </c>
      <c r="AK143" s="68"/>
      <c r="AL143" s="68">
        <v>0</v>
      </c>
      <c r="AM143" s="68">
        <v>0</v>
      </c>
      <c r="AN143" s="68">
        <v>0</v>
      </c>
      <c r="AO143" s="68">
        <v>0</v>
      </c>
      <c r="AP143" s="68">
        <v>0</v>
      </c>
      <c r="AQ143" s="68">
        <v>8.5470000000000008E-3</v>
      </c>
      <c r="AR143" s="68">
        <v>7.8549999999999991E-3</v>
      </c>
      <c r="AS143" s="68">
        <v>4.6870531772678241E-2</v>
      </c>
      <c r="AT143" s="68">
        <v>0.94858793155555565</v>
      </c>
      <c r="AU143" s="68">
        <v>1.1484872748435584E-2</v>
      </c>
      <c r="AV143" s="68">
        <v>0.86327200000000004</v>
      </c>
      <c r="AW143" s="68">
        <v>9.6077454880080626E-2</v>
      </c>
      <c r="AX143" s="68">
        <v>0</v>
      </c>
      <c r="AY143" s="68">
        <v>0</v>
      </c>
      <c r="AZ143" s="68">
        <v>0</v>
      </c>
      <c r="BA143" s="68">
        <v>0</v>
      </c>
      <c r="BB143" s="68">
        <v>0</v>
      </c>
      <c r="BC143" s="68">
        <v>0</v>
      </c>
      <c r="BD143" s="68">
        <v>1.8643180038572496</v>
      </c>
      <c r="BE143" s="36">
        <v>14.827548733336045</v>
      </c>
      <c r="BF143" s="2"/>
      <c r="BG143" s="195">
        <f t="shared" si="8"/>
        <v>14.827548733336045</v>
      </c>
      <c r="BH143" s="2"/>
    </row>
    <row r="144" spans="1:60" x14ac:dyDescent="0.25">
      <c r="A144">
        <f t="shared" si="9"/>
        <v>0</v>
      </c>
      <c r="B144" s="93" t="s">
        <v>318</v>
      </c>
      <c r="C144" s="93" t="s">
        <v>319</v>
      </c>
      <c r="D144" s="93"/>
      <c r="E144" s="68">
        <v>38.376251000000003</v>
      </c>
      <c r="F144" s="68">
        <v>70.054561744614006</v>
      </c>
      <c r="G144" s="68">
        <v>0</v>
      </c>
      <c r="H144" s="68">
        <v>0</v>
      </c>
      <c r="I144" s="68">
        <v>0</v>
      </c>
      <c r="J144" s="68">
        <v>0</v>
      </c>
      <c r="K144" s="68">
        <v>0</v>
      </c>
      <c r="L144" s="68">
        <v>0</v>
      </c>
      <c r="M144" s="68">
        <v>0.29663431713226285</v>
      </c>
      <c r="N144" s="68">
        <v>0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/>
      <c r="Z144" s="68">
        <v>0</v>
      </c>
      <c r="AA144" s="41"/>
      <c r="AB144" s="95">
        <v>108.72744706174626</v>
      </c>
      <c r="AC144" s="195">
        <f t="shared" si="10"/>
        <v>108.72744706174626</v>
      </c>
      <c r="AD144" s="41"/>
      <c r="AE144" s="2"/>
      <c r="AF144" s="68">
        <v>38.502570672557923</v>
      </c>
      <c r="AG144" s="41"/>
      <c r="AH144" s="68">
        <v>64.740402976799999</v>
      </c>
      <c r="AI144" s="68">
        <v>0.30288569717300684</v>
      </c>
      <c r="AJ144" s="68">
        <v>0</v>
      </c>
      <c r="AK144" s="68"/>
      <c r="AL144" s="68">
        <v>0</v>
      </c>
      <c r="AM144" s="68">
        <v>0</v>
      </c>
      <c r="AN144" s="68">
        <v>0</v>
      </c>
      <c r="AO144" s="68">
        <v>0</v>
      </c>
      <c r="AP144" s="68">
        <v>0.33792266257859671</v>
      </c>
      <c r="AQ144" s="68">
        <v>0</v>
      </c>
      <c r="AR144" s="68">
        <v>0</v>
      </c>
      <c r="AS144" s="68">
        <v>0.46621384157655577</v>
      </c>
      <c r="AT144" s="68">
        <v>0</v>
      </c>
      <c r="AU144" s="68">
        <v>0</v>
      </c>
      <c r="AV144" s="68">
        <v>0</v>
      </c>
      <c r="AW144" s="68">
        <v>0</v>
      </c>
      <c r="AX144" s="68">
        <v>0</v>
      </c>
      <c r="AY144" s="68">
        <v>0</v>
      </c>
      <c r="AZ144" s="68">
        <v>0</v>
      </c>
      <c r="BA144" s="68">
        <v>0</v>
      </c>
      <c r="BB144" s="68">
        <v>0</v>
      </c>
      <c r="BC144" s="68">
        <v>0</v>
      </c>
      <c r="BD144" s="68">
        <v>0</v>
      </c>
      <c r="BE144" s="36">
        <v>104.34999585068608</v>
      </c>
      <c r="BF144" s="2"/>
      <c r="BG144" s="195">
        <f t="shared" si="8"/>
        <v>104.34999585068608</v>
      </c>
      <c r="BH144" s="2"/>
    </row>
    <row r="145" spans="1:60" x14ac:dyDescent="0.25">
      <c r="A145">
        <f t="shared" si="9"/>
        <v>0</v>
      </c>
      <c r="B145" s="93" t="s">
        <v>320</v>
      </c>
      <c r="C145" s="93" t="s">
        <v>321</v>
      </c>
      <c r="D145" s="93"/>
      <c r="E145" s="68">
        <v>65.242824999999996</v>
      </c>
      <c r="F145" s="68">
        <v>183.36856411429798</v>
      </c>
      <c r="G145" s="68">
        <v>0</v>
      </c>
      <c r="H145" s="68">
        <v>0</v>
      </c>
      <c r="I145" s="68">
        <v>0</v>
      </c>
      <c r="J145" s="68">
        <v>0</v>
      </c>
      <c r="K145" s="68">
        <v>0.11317500000000003</v>
      </c>
      <c r="L145" s="68">
        <v>1.325258</v>
      </c>
      <c r="M145" s="68">
        <v>0</v>
      </c>
      <c r="N145" s="68">
        <v>8.5470000000000008E-3</v>
      </c>
      <c r="O145" s="68">
        <v>7.8549999999999991E-3</v>
      </c>
      <c r="P145" s="68">
        <v>5.1838693288888882</v>
      </c>
      <c r="Q145" s="68">
        <v>0.61819343855691322</v>
      </c>
      <c r="R145" s="68">
        <v>2.8686929999999999</v>
      </c>
      <c r="S145" s="68">
        <v>0.18869404333869311</v>
      </c>
      <c r="T145" s="68">
        <v>0.1</v>
      </c>
      <c r="U145" s="68">
        <v>0</v>
      </c>
      <c r="V145" s="68">
        <v>0</v>
      </c>
      <c r="W145" s="68">
        <v>0.232987</v>
      </c>
      <c r="X145" s="68">
        <v>18.277253299842844</v>
      </c>
      <c r="Y145" s="68"/>
      <c r="Z145" s="68">
        <v>4.7612819999999996</v>
      </c>
      <c r="AA145" s="41"/>
      <c r="AB145" s="95">
        <v>282.2971962249253</v>
      </c>
      <c r="AC145" s="195">
        <f t="shared" si="10"/>
        <v>259.25866092508244</v>
      </c>
      <c r="AD145" s="41"/>
      <c r="AE145" s="2"/>
      <c r="AF145" s="68">
        <v>66.041026011929091</v>
      </c>
      <c r="AG145" s="41"/>
      <c r="AH145" s="68">
        <v>164.28504899561102</v>
      </c>
      <c r="AI145" s="68">
        <v>0.78931464112401006</v>
      </c>
      <c r="AJ145" s="68">
        <v>0</v>
      </c>
      <c r="AK145" s="68"/>
      <c r="AL145" s="68">
        <v>0</v>
      </c>
      <c r="AM145" s="68">
        <v>0</v>
      </c>
      <c r="AN145" s="68">
        <v>0.11317500000000003</v>
      </c>
      <c r="AO145" s="68">
        <v>1.305979</v>
      </c>
      <c r="AP145" s="68">
        <v>0</v>
      </c>
      <c r="AQ145" s="68">
        <v>8.5470000000000008E-3</v>
      </c>
      <c r="AR145" s="68">
        <v>7.8549999999999991E-3</v>
      </c>
      <c r="AS145" s="68">
        <v>0.81752615505934811</v>
      </c>
      <c r="AT145" s="68">
        <v>7.3428397288888876</v>
      </c>
      <c r="AU145" s="68">
        <v>0.24937814939221548</v>
      </c>
      <c r="AV145" s="68">
        <v>2.8686929999999999</v>
      </c>
      <c r="AW145" s="68">
        <v>0.16677865467854569</v>
      </c>
      <c r="AX145" s="68">
        <v>0.1</v>
      </c>
      <c r="AY145" s="68">
        <v>0</v>
      </c>
      <c r="AZ145" s="68">
        <v>0</v>
      </c>
      <c r="BA145" s="68">
        <v>0.24026</v>
      </c>
      <c r="BB145" s="68">
        <v>19.061079909034419</v>
      </c>
      <c r="BC145" s="68">
        <v>6.0971010000000003</v>
      </c>
      <c r="BD145" s="68">
        <v>0</v>
      </c>
      <c r="BE145" s="36">
        <v>269.49460224571754</v>
      </c>
      <c r="BF145" s="2"/>
      <c r="BG145" s="195">
        <f t="shared" si="8"/>
        <v>244.33642133668312</v>
      </c>
      <c r="BH145" s="2"/>
    </row>
    <row r="146" spans="1:60" x14ac:dyDescent="0.25">
      <c r="A146">
        <f t="shared" si="9"/>
        <v>0</v>
      </c>
      <c r="B146" s="93" t="s">
        <v>322</v>
      </c>
      <c r="C146" s="93" t="s">
        <v>323</v>
      </c>
      <c r="D146" s="93"/>
      <c r="E146" s="68">
        <v>7.838768</v>
      </c>
      <c r="F146" s="68">
        <v>6.4038315600509996</v>
      </c>
      <c r="G146" s="68">
        <v>-8.9199000000000001E-2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8.5470000000000008E-3</v>
      </c>
      <c r="O146" s="68">
        <v>7.8549999999999991E-3</v>
      </c>
      <c r="P146" s="68">
        <v>1.2145867351111113</v>
      </c>
      <c r="Q146" s="68">
        <v>2.1684852767249019E-2</v>
      </c>
      <c r="R146" s="68">
        <v>0.65759800000000002</v>
      </c>
      <c r="S146" s="68">
        <v>5.3303050073959891E-2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/>
      <c r="Z146" s="68">
        <v>0</v>
      </c>
      <c r="AA146" s="41"/>
      <c r="AB146" s="95">
        <v>16.116975198003317</v>
      </c>
      <c r="AC146" s="195">
        <f t="shared" si="10"/>
        <v>16.116975198003317</v>
      </c>
      <c r="AD146" s="41"/>
      <c r="AE146" s="2"/>
      <c r="AF146" s="68">
        <v>7.8883093438919847</v>
      </c>
      <c r="AG146" s="41"/>
      <c r="AH146" s="68">
        <v>5.5706834624760004</v>
      </c>
      <c r="AI146" s="68">
        <v>2.7687404478999787E-2</v>
      </c>
      <c r="AJ146" s="68">
        <v>-8.9199000000000001E-2</v>
      </c>
      <c r="AK146" s="68"/>
      <c r="AL146" s="68">
        <v>0</v>
      </c>
      <c r="AM146" s="68">
        <v>0</v>
      </c>
      <c r="AN146" s="68">
        <v>0</v>
      </c>
      <c r="AO146" s="68">
        <v>0</v>
      </c>
      <c r="AP146" s="68">
        <v>0</v>
      </c>
      <c r="AQ146" s="68">
        <v>8.5470000000000008E-3</v>
      </c>
      <c r="AR146" s="68">
        <v>7.8549999999999991E-3</v>
      </c>
      <c r="AS146" s="68">
        <v>8.5833025008198852E-2</v>
      </c>
      <c r="AT146" s="68">
        <v>1.5109610284444448</v>
      </c>
      <c r="AU146" s="68">
        <v>8.7091027362222757E-3</v>
      </c>
      <c r="AV146" s="68">
        <v>0.60451699999999997</v>
      </c>
      <c r="AW146" s="68">
        <v>7.3802532135533547E-2</v>
      </c>
      <c r="AX146" s="68">
        <v>0</v>
      </c>
      <c r="AY146" s="68">
        <v>0</v>
      </c>
      <c r="AZ146" s="68">
        <v>0</v>
      </c>
      <c r="BA146" s="68">
        <v>0</v>
      </c>
      <c r="BB146" s="68">
        <v>0</v>
      </c>
      <c r="BC146" s="68">
        <v>0</v>
      </c>
      <c r="BD146" s="68">
        <v>0</v>
      </c>
      <c r="BE146" s="36">
        <v>15.697705899171382</v>
      </c>
      <c r="BF146" s="2"/>
      <c r="BG146" s="195">
        <f t="shared" si="8"/>
        <v>15.697705899171382</v>
      </c>
      <c r="BH146" s="2"/>
    </row>
    <row r="147" spans="1:60" x14ac:dyDescent="0.25">
      <c r="A147">
        <f t="shared" si="9"/>
        <v>0</v>
      </c>
      <c r="B147" s="93" t="s">
        <v>324</v>
      </c>
      <c r="C147" s="93" t="s">
        <v>325</v>
      </c>
      <c r="D147" s="93"/>
      <c r="E147" s="68">
        <v>58.613008000000001</v>
      </c>
      <c r="F147" s="68">
        <v>243.628453397317</v>
      </c>
      <c r="G147" s="68">
        <v>0</v>
      </c>
      <c r="H147" s="68">
        <v>0</v>
      </c>
      <c r="I147" s="68">
        <v>0</v>
      </c>
      <c r="J147" s="68">
        <v>0</v>
      </c>
      <c r="K147" s="68">
        <v>7.3104000000000002E-2</v>
      </c>
      <c r="L147" s="68">
        <v>1.7046220000000001</v>
      </c>
      <c r="M147" s="68">
        <v>0</v>
      </c>
      <c r="N147" s="68">
        <v>8.5470000000000008E-3</v>
      </c>
      <c r="O147" s="68">
        <v>7.8549999999999991E-3</v>
      </c>
      <c r="P147" s="68">
        <v>8.8916785922222203</v>
      </c>
      <c r="Q147" s="68">
        <v>0.82218940698250931</v>
      </c>
      <c r="R147" s="68">
        <v>3.9775839999999998</v>
      </c>
      <c r="S147" s="68">
        <v>0.27034121107957548</v>
      </c>
      <c r="T147" s="68">
        <v>0.1</v>
      </c>
      <c r="U147" s="68">
        <v>0</v>
      </c>
      <c r="V147" s="68">
        <v>0</v>
      </c>
      <c r="W147" s="68">
        <v>0.24607399999999999</v>
      </c>
      <c r="X147" s="68">
        <v>29.005351725329671</v>
      </c>
      <c r="Y147" s="68"/>
      <c r="Z147" s="68">
        <v>5.02874</v>
      </c>
      <c r="AA147" s="41"/>
      <c r="AB147" s="95">
        <v>352.37754833293098</v>
      </c>
      <c r="AC147" s="195">
        <f t="shared" si="10"/>
        <v>318.3434566076013</v>
      </c>
      <c r="AD147" s="41"/>
      <c r="AE147" s="2"/>
      <c r="AF147" s="68">
        <v>60.714104427129392</v>
      </c>
      <c r="AG147" s="41"/>
      <c r="AH147" s="68">
        <v>217.08590711193901</v>
      </c>
      <c r="AI147" s="68">
        <v>1.0497784289380014</v>
      </c>
      <c r="AJ147" s="68">
        <v>0</v>
      </c>
      <c r="AK147" s="68"/>
      <c r="AL147" s="68">
        <v>0</v>
      </c>
      <c r="AM147" s="68">
        <v>0</v>
      </c>
      <c r="AN147" s="68">
        <v>7.3104000000000002E-2</v>
      </c>
      <c r="AO147" s="68">
        <v>1.679824</v>
      </c>
      <c r="AP147" s="68">
        <v>0</v>
      </c>
      <c r="AQ147" s="68">
        <v>8.5470000000000008E-3</v>
      </c>
      <c r="AR147" s="68">
        <v>7.8549999999999991E-3</v>
      </c>
      <c r="AS147" s="68">
        <v>0.85431905113668316</v>
      </c>
      <c r="AT147" s="68">
        <v>13.141188458888889</v>
      </c>
      <c r="AU147" s="68">
        <v>0.33133058079486361</v>
      </c>
      <c r="AV147" s="68">
        <v>3.9775839999999998</v>
      </c>
      <c r="AW147" s="68">
        <v>0.22428770959718239</v>
      </c>
      <c r="AX147" s="68">
        <v>0.1</v>
      </c>
      <c r="AY147" s="68">
        <v>0</v>
      </c>
      <c r="AZ147" s="68">
        <v>0</v>
      </c>
      <c r="BA147" s="68">
        <v>0.25375500000000001</v>
      </c>
      <c r="BB147" s="68">
        <v>29.817501573638904</v>
      </c>
      <c r="BC147" s="68">
        <v>6.4395980000000002</v>
      </c>
      <c r="BD147" s="68">
        <v>0</v>
      </c>
      <c r="BE147" s="36">
        <v>335.75868434206296</v>
      </c>
      <c r="BF147" s="2"/>
      <c r="BG147" s="195">
        <f t="shared" si="8"/>
        <v>299.5015847684241</v>
      </c>
      <c r="BH147" s="2"/>
    </row>
    <row r="148" spans="1:60" x14ac:dyDescent="0.25">
      <c r="A148">
        <f t="shared" si="9"/>
        <v>1</v>
      </c>
      <c r="B148" s="93" t="s">
        <v>326</v>
      </c>
      <c r="C148" s="93" t="s">
        <v>327</v>
      </c>
      <c r="D148" s="93"/>
      <c r="E148" s="68">
        <v>36.164589999999997</v>
      </c>
      <c r="F148" s="68">
        <v>78.948434144495991</v>
      </c>
      <c r="G148" s="68">
        <v>-1.1169999999999999E-2</v>
      </c>
      <c r="H148" s="68">
        <v>0</v>
      </c>
      <c r="I148" s="68">
        <v>0</v>
      </c>
      <c r="J148" s="68">
        <v>3.0585000000000001E-2</v>
      </c>
      <c r="K148" s="68">
        <v>2.0018999999999995E-2</v>
      </c>
      <c r="L148" s="68">
        <v>0.78681500000000004</v>
      </c>
      <c r="M148" s="68">
        <v>0</v>
      </c>
      <c r="N148" s="68">
        <v>8.5470000000000008E-3</v>
      </c>
      <c r="O148" s="68">
        <v>7.8549999999999991E-3</v>
      </c>
      <c r="P148" s="68">
        <v>1.0521176477777776</v>
      </c>
      <c r="Q148" s="68">
        <v>0.2673376328803091</v>
      </c>
      <c r="R148" s="68">
        <v>1.166218</v>
      </c>
      <c r="S148" s="68">
        <v>0.10411508447436241</v>
      </c>
      <c r="T148" s="68">
        <v>0</v>
      </c>
      <c r="U148" s="68">
        <v>0</v>
      </c>
      <c r="V148" s="68">
        <v>0</v>
      </c>
      <c r="W148" s="68">
        <v>0.111938</v>
      </c>
      <c r="X148" s="68">
        <v>8.5104881478221444</v>
      </c>
      <c r="Y148" s="68"/>
      <c r="Z148" s="68">
        <v>2.28756</v>
      </c>
      <c r="AA148" s="41"/>
      <c r="AB148" s="95">
        <v>129.4554496574506</v>
      </c>
      <c r="AC148" s="195">
        <f t="shared" si="10"/>
        <v>118.65740150962846</v>
      </c>
      <c r="AD148" s="41"/>
      <c r="AE148" s="2"/>
      <c r="AF148" s="68">
        <v>36.188088272008308</v>
      </c>
      <c r="AG148" s="41"/>
      <c r="AH148" s="68">
        <v>71.142108636171002</v>
      </c>
      <c r="AI148" s="68">
        <v>0.34133896381700041</v>
      </c>
      <c r="AJ148" s="68">
        <v>-1.1169999999999999E-2</v>
      </c>
      <c r="AK148" s="68"/>
      <c r="AL148" s="68">
        <v>0</v>
      </c>
      <c r="AM148" s="68">
        <v>3.0585000000000001E-2</v>
      </c>
      <c r="AN148" s="68">
        <v>2.0018999999999995E-2</v>
      </c>
      <c r="AO148" s="68">
        <v>0.77536799999999995</v>
      </c>
      <c r="AP148" s="68">
        <v>0</v>
      </c>
      <c r="AQ148" s="68">
        <v>8.5470000000000008E-3</v>
      </c>
      <c r="AR148" s="68">
        <v>7.8549999999999991E-3</v>
      </c>
      <c r="AS148" s="68">
        <v>0.44438135425949099</v>
      </c>
      <c r="AT148" s="68">
        <v>1.7249079144444441</v>
      </c>
      <c r="AU148" s="68">
        <v>0.10736853669255762</v>
      </c>
      <c r="AV148" s="68">
        <v>1.093561</v>
      </c>
      <c r="AW148" s="68">
        <v>0.10799893546419899</v>
      </c>
      <c r="AX148" s="68">
        <v>0</v>
      </c>
      <c r="AY148" s="68">
        <v>0</v>
      </c>
      <c r="AZ148" s="68">
        <v>0</v>
      </c>
      <c r="BA148" s="68">
        <v>0.11543200000000001</v>
      </c>
      <c r="BB148" s="68">
        <v>8.7487818159611646</v>
      </c>
      <c r="BC148" s="68">
        <v>2.9293550000000002</v>
      </c>
      <c r="BD148" s="68">
        <v>0</v>
      </c>
      <c r="BE148" s="36">
        <v>123.77452642881816</v>
      </c>
      <c r="BF148" s="2"/>
      <c r="BG148" s="195">
        <f t="shared" si="8"/>
        <v>112.096389612857</v>
      </c>
      <c r="BH148" s="2"/>
    </row>
    <row r="149" spans="1:60" x14ac:dyDescent="0.25">
      <c r="A149">
        <f t="shared" si="9"/>
        <v>0</v>
      </c>
      <c r="B149" s="93" t="s">
        <v>328</v>
      </c>
      <c r="C149" s="93" t="s">
        <v>329</v>
      </c>
      <c r="D149" s="93"/>
      <c r="E149" s="68">
        <v>2.9923790000000001</v>
      </c>
      <c r="F149" s="68">
        <v>4.6598229052780002</v>
      </c>
      <c r="G149" s="68">
        <v>-9.2501E-2</v>
      </c>
      <c r="H149" s="68">
        <v>0</v>
      </c>
      <c r="I149" s="68">
        <v>0</v>
      </c>
      <c r="J149" s="68">
        <v>0</v>
      </c>
      <c r="K149" s="68">
        <v>0</v>
      </c>
      <c r="L149" s="68">
        <v>0</v>
      </c>
      <c r="M149" s="68">
        <v>0</v>
      </c>
      <c r="N149" s="68">
        <v>8.5470000000000008E-3</v>
      </c>
      <c r="O149" s="68">
        <v>7.8549999999999991E-3</v>
      </c>
      <c r="P149" s="68">
        <v>0.77496907644444446</v>
      </c>
      <c r="Q149" s="68">
        <v>1.5458198245507111E-2</v>
      </c>
      <c r="R149" s="68">
        <v>0.42522900000000002</v>
      </c>
      <c r="S149" s="68">
        <v>4.0608975154892195E-2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/>
      <c r="Z149" s="68">
        <v>0</v>
      </c>
      <c r="AA149" s="41"/>
      <c r="AB149" s="95">
        <v>8.832368155122845</v>
      </c>
      <c r="AC149" s="195">
        <f t="shared" si="10"/>
        <v>8.832368155122845</v>
      </c>
      <c r="AD149" s="41"/>
      <c r="AE149" s="2"/>
      <c r="AF149" s="68">
        <v>3.0074909747786123</v>
      </c>
      <c r="AG149" s="41"/>
      <c r="AH149" s="68">
        <v>4.0454077484889996</v>
      </c>
      <c r="AI149" s="68">
        <v>1.9737159017999658E-2</v>
      </c>
      <c r="AJ149" s="68">
        <v>-9.2501E-2</v>
      </c>
      <c r="AK149" s="68"/>
      <c r="AL149" s="68">
        <v>0</v>
      </c>
      <c r="AM149" s="68">
        <v>0</v>
      </c>
      <c r="AN149" s="68">
        <v>0</v>
      </c>
      <c r="AO149" s="68">
        <v>0</v>
      </c>
      <c r="AP149" s="68">
        <v>0</v>
      </c>
      <c r="AQ149" s="68">
        <v>8.5470000000000008E-3</v>
      </c>
      <c r="AR149" s="68">
        <v>7.8549999999999991E-3</v>
      </c>
      <c r="AS149" s="68">
        <v>3.2825457182741526E-2</v>
      </c>
      <c r="AT149" s="68">
        <v>1.0631161697777778</v>
      </c>
      <c r="AU149" s="68">
        <v>6.337280428772657E-3</v>
      </c>
      <c r="AV149" s="68">
        <v>0.378826</v>
      </c>
      <c r="AW149" s="68">
        <v>6.4698809893061149E-2</v>
      </c>
      <c r="AX149" s="68">
        <v>0</v>
      </c>
      <c r="AY149" s="68">
        <v>0</v>
      </c>
      <c r="AZ149" s="68">
        <v>0</v>
      </c>
      <c r="BA149" s="68">
        <v>0</v>
      </c>
      <c r="BB149" s="68">
        <v>0</v>
      </c>
      <c r="BC149" s="68">
        <v>0</v>
      </c>
      <c r="BD149" s="68">
        <v>0</v>
      </c>
      <c r="BE149" s="36">
        <v>8.5423405995679644</v>
      </c>
      <c r="BF149" s="2"/>
      <c r="BG149" s="195">
        <f t="shared" si="8"/>
        <v>8.5423405995679644</v>
      </c>
      <c r="BH149" s="2"/>
    </row>
    <row r="150" spans="1:60" x14ac:dyDescent="0.25">
      <c r="A150">
        <f t="shared" si="9"/>
        <v>0</v>
      </c>
      <c r="B150" s="93" t="s">
        <v>330</v>
      </c>
      <c r="C150" s="93" t="s">
        <v>331</v>
      </c>
      <c r="D150" s="93"/>
      <c r="E150" s="68">
        <v>51.457949999999997</v>
      </c>
      <c r="F150" s="68">
        <v>135.88637325519801</v>
      </c>
      <c r="G150" s="68">
        <v>0</v>
      </c>
      <c r="H150" s="68">
        <v>0</v>
      </c>
      <c r="I150" s="68">
        <v>0</v>
      </c>
      <c r="J150" s="68">
        <v>0</v>
      </c>
      <c r="K150" s="68">
        <v>0.17224900000000001</v>
      </c>
      <c r="L150" s="68">
        <v>0.71295299999999995</v>
      </c>
      <c r="M150" s="68">
        <v>0</v>
      </c>
      <c r="N150" s="68">
        <v>8.5470000000000008E-3</v>
      </c>
      <c r="O150" s="68">
        <v>7.8549999999999991E-3</v>
      </c>
      <c r="P150" s="68">
        <v>2.9627693900000001</v>
      </c>
      <c r="Q150" s="68">
        <v>0.45802371851292945</v>
      </c>
      <c r="R150" s="68">
        <v>1.9885630000000001</v>
      </c>
      <c r="S150" s="68">
        <v>0.13517971796708769</v>
      </c>
      <c r="T150" s="68">
        <v>0</v>
      </c>
      <c r="U150" s="68">
        <v>0</v>
      </c>
      <c r="V150" s="68">
        <v>0</v>
      </c>
      <c r="W150" s="68">
        <v>0.16084799999999999</v>
      </c>
      <c r="X150" s="68">
        <v>20.287066473092882</v>
      </c>
      <c r="Y150" s="68"/>
      <c r="Z150" s="68">
        <v>3.287039</v>
      </c>
      <c r="AA150" s="41"/>
      <c r="AB150" s="95">
        <v>217.52541655477086</v>
      </c>
      <c r="AC150" s="195">
        <f t="shared" si="10"/>
        <v>193.95131108167797</v>
      </c>
      <c r="AD150" s="41"/>
      <c r="AE150" s="2"/>
      <c r="AF150" s="68">
        <v>51.604748871852102</v>
      </c>
      <c r="AG150" s="41"/>
      <c r="AH150" s="68">
        <v>121.14275112313599</v>
      </c>
      <c r="AI150" s="68">
        <v>0.58480858005899194</v>
      </c>
      <c r="AJ150" s="68">
        <v>0</v>
      </c>
      <c r="AK150" s="68"/>
      <c r="AL150" s="68">
        <v>0</v>
      </c>
      <c r="AM150" s="68">
        <v>0</v>
      </c>
      <c r="AN150" s="68">
        <v>0.17224900000000001</v>
      </c>
      <c r="AO150" s="68">
        <v>0.70258100000000001</v>
      </c>
      <c r="AP150" s="68">
        <v>0</v>
      </c>
      <c r="AQ150" s="68">
        <v>8.5470000000000008E-3</v>
      </c>
      <c r="AR150" s="68">
        <v>7.8549999999999991E-3</v>
      </c>
      <c r="AS150" s="68">
        <v>0.60870715910492745</v>
      </c>
      <c r="AT150" s="68">
        <v>4.6376632566666665</v>
      </c>
      <c r="AU150" s="68">
        <v>0.18480317198142257</v>
      </c>
      <c r="AV150" s="68">
        <v>1.9885630000000001</v>
      </c>
      <c r="AW150" s="68">
        <v>0.13002425746050372</v>
      </c>
      <c r="AX150" s="68">
        <v>0</v>
      </c>
      <c r="AY150" s="68">
        <v>0</v>
      </c>
      <c r="AZ150" s="68">
        <v>0</v>
      </c>
      <c r="BA150" s="68">
        <v>0.16586799999999999</v>
      </c>
      <c r="BB150" s="68">
        <v>20.85510433433948</v>
      </c>
      <c r="BC150" s="68">
        <v>4.2092470000000004</v>
      </c>
      <c r="BD150" s="68">
        <v>0</v>
      </c>
      <c r="BE150" s="36">
        <v>207.00352075460006</v>
      </c>
      <c r="BF150" s="2"/>
      <c r="BG150" s="195">
        <f t="shared" si="8"/>
        <v>181.93916942026058</v>
      </c>
      <c r="BH150" s="2"/>
    </row>
    <row r="151" spans="1:60" x14ac:dyDescent="0.25">
      <c r="A151">
        <f t="shared" si="9"/>
        <v>0</v>
      </c>
      <c r="B151" s="93" t="s">
        <v>332</v>
      </c>
      <c r="C151" s="93" t="s">
        <v>333</v>
      </c>
      <c r="D151" s="93"/>
      <c r="E151" s="68">
        <v>490.11350573000004</v>
      </c>
      <c r="F151" s="68">
        <v>268.31768806151598</v>
      </c>
      <c r="G151" s="68">
        <v>0</v>
      </c>
      <c r="H151" s="68">
        <v>0</v>
      </c>
      <c r="I151" s="68">
        <v>0</v>
      </c>
      <c r="J151" s="68">
        <v>0.20364399999999999</v>
      </c>
      <c r="K151" s="68">
        <v>0.34439000000000003</v>
      </c>
      <c r="L151" s="68">
        <v>1.5962959999999999</v>
      </c>
      <c r="M151" s="68">
        <v>0</v>
      </c>
      <c r="N151" s="68">
        <v>8.5470000000000008E-3</v>
      </c>
      <c r="O151" s="68">
        <v>0</v>
      </c>
      <c r="P151" s="68">
        <v>3.5968228675555558</v>
      </c>
      <c r="Q151" s="68">
        <v>0.89044184387674907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0.832708</v>
      </c>
      <c r="X151" s="68">
        <v>36.752863842898037</v>
      </c>
      <c r="Y151" s="68"/>
      <c r="Z151" s="68">
        <v>17.017137000000002</v>
      </c>
      <c r="AA151" s="41"/>
      <c r="AB151" s="95">
        <v>819.6740443458466</v>
      </c>
      <c r="AC151" s="195">
        <f t="shared" si="10"/>
        <v>765.90404350294853</v>
      </c>
      <c r="AD151" s="41"/>
      <c r="AE151" s="2"/>
      <c r="AF151" s="68">
        <v>493.90045635959967</v>
      </c>
      <c r="AG151" s="41"/>
      <c r="AH151" s="68">
        <v>248.067619095087</v>
      </c>
      <c r="AI151" s="68">
        <v>1.1369237209670247</v>
      </c>
      <c r="AJ151" s="68">
        <v>0</v>
      </c>
      <c r="AK151" s="68"/>
      <c r="AL151" s="68">
        <v>0</v>
      </c>
      <c r="AM151" s="68">
        <v>0.20364399999999999</v>
      </c>
      <c r="AN151" s="68">
        <v>0.34439000000000003</v>
      </c>
      <c r="AO151" s="68">
        <v>1.5730740000000001</v>
      </c>
      <c r="AP151" s="68">
        <v>0</v>
      </c>
      <c r="AQ151" s="68">
        <v>8.5470000000000008E-3</v>
      </c>
      <c r="AR151" s="68">
        <v>0</v>
      </c>
      <c r="AS151" s="68">
        <v>5.399517889144251</v>
      </c>
      <c r="AT151" s="68">
        <v>4.9158875342222226</v>
      </c>
      <c r="AU151" s="68">
        <v>0.36490752284164918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0.85869899999999999</v>
      </c>
      <c r="BB151" s="68">
        <v>40.428150227187842</v>
      </c>
      <c r="BC151" s="68">
        <v>21.791443999999998</v>
      </c>
      <c r="BD151" s="68">
        <v>0</v>
      </c>
      <c r="BE151" s="36">
        <v>818.99326034904971</v>
      </c>
      <c r="BF151" s="2"/>
      <c r="BG151" s="195">
        <f t="shared" si="8"/>
        <v>756.77366612186188</v>
      </c>
      <c r="BH151" s="2"/>
    </row>
    <row r="152" spans="1:60" x14ac:dyDescent="0.25">
      <c r="A152">
        <f t="shared" si="9"/>
        <v>0</v>
      </c>
      <c r="B152" s="93" t="s">
        <v>334</v>
      </c>
      <c r="C152" s="93" t="s">
        <v>335</v>
      </c>
      <c r="D152" s="93"/>
      <c r="E152" s="68">
        <v>35.489792999999999</v>
      </c>
      <c r="F152" s="68">
        <v>32.249054936994</v>
      </c>
      <c r="G152" s="68">
        <v>0</v>
      </c>
      <c r="H152" s="68">
        <v>0</v>
      </c>
      <c r="I152" s="68">
        <v>0</v>
      </c>
      <c r="J152" s="68">
        <v>0</v>
      </c>
      <c r="K152" s="68">
        <v>0</v>
      </c>
      <c r="L152" s="68">
        <v>0</v>
      </c>
      <c r="M152" s="68">
        <v>1.3067783325658624</v>
      </c>
      <c r="N152" s="68">
        <v>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/>
      <c r="Z152" s="68">
        <v>0</v>
      </c>
      <c r="AA152" s="41"/>
      <c r="AB152" s="95">
        <v>69.045626269559875</v>
      </c>
      <c r="AC152" s="195">
        <f t="shared" si="10"/>
        <v>69.045626269559875</v>
      </c>
      <c r="AD152" s="41"/>
      <c r="AE152" s="2"/>
      <c r="AF152" s="68">
        <v>35.745639587446739</v>
      </c>
      <c r="AG152" s="41"/>
      <c r="AH152" s="68">
        <v>29.868913540293001</v>
      </c>
      <c r="AI152" s="68">
        <v>0.13772291647100077</v>
      </c>
      <c r="AJ152" s="68">
        <v>0</v>
      </c>
      <c r="AK152" s="68"/>
      <c r="AL152" s="68">
        <v>0</v>
      </c>
      <c r="AM152" s="68">
        <v>0</v>
      </c>
      <c r="AN152" s="68">
        <v>0</v>
      </c>
      <c r="AO152" s="68">
        <v>0</v>
      </c>
      <c r="AP152" s="68">
        <v>1.3572596723623154</v>
      </c>
      <c r="AQ152" s="68">
        <v>0</v>
      </c>
      <c r="AR152" s="68">
        <v>0</v>
      </c>
      <c r="AS152" s="68">
        <v>0.39791110016821102</v>
      </c>
      <c r="AT152" s="68">
        <v>0</v>
      </c>
      <c r="AU152" s="68">
        <v>0</v>
      </c>
      <c r="AV152" s="68">
        <v>0</v>
      </c>
      <c r="AW152" s="68">
        <v>0</v>
      </c>
      <c r="AX152" s="68">
        <v>0</v>
      </c>
      <c r="AY152" s="68">
        <v>0</v>
      </c>
      <c r="AZ152" s="68">
        <v>0</v>
      </c>
      <c r="BA152" s="68">
        <v>0</v>
      </c>
      <c r="BB152" s="68">
        <v>0</v>
      </c>
      <c r="BC152" s="68">
        <v>0</v>
      </c>
      <c r="BD152" s="68">
        <v>0</v>
      </c>
      <c r="BE152" s="36">
        <v>67.507446816741279</v>
      </c>
      <c r="BF152" s="2"/>
      <c r="BG152" s="195">
        <f t="shared" si="8"/>
        <v>67.507446816741279</v>
      </c>
      <c r="BH152" s="2"/>
    </row>
    <row r="153" spans="1:60" x14ac:dyDescent="0.25">
      <c r="A153">
        <f t="shared" si="9"/>
        <v>0</v>
      </c>
      <c r="B153" s="93" t="s">
        <v>336</v>
      </c>
      <c r="C153" s="93" t="s">
        <v>337</v>
      </c>
      <c r="D153" s="93"/>
      <c r="E153" s="68">
        <v>5.2567830000000004</v>
      </c>
      <c r="F153" s="68">
        <v>3.9426479574199997</v>
      </c>
      <c r="G153" s="68">
        <v>-7.4475E-2</v>
      </c>
      <c r="H153" s="68">
        <v>0</v>
      </c>
      <c r="I153" s="68">
        <v>0</v>
      </c>
      <c r="J153" s="68">
        <v>0</v>
      </c>
      <c r="K153" s="68">
        <v>0</v>
      </c>
      <c r="L153" s="68">
        <v>0</v>
      </c>
      <c r="M153" s="68">
        <v>0</v>
      </c>
      <c r="N153" s="68">
        <v>8.5470000000000008E-3</v>
      </c>
      <c r="O153" s="68">
        <v>7.8549999999999991E-3</v>
      </c>
      <c r="P153" s="68">
        <v>1.1027397706666668</v>
      </c>
      <c r="Q153" s="68">
        <v>1.3110558351587923E-2</v>
      </c>
      <c r="R153" s="68">
        <v>0.30126500000000001</v>
      </c>
      <c r="S153" s="68">
        <v>3.4911665729847066E-2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/>
      <c r="Z153" s="68">
        <v>0</v>
      </c>
      <c r="AA153" s="41"/>
      <c r="AB153" s="95">
        <v>10.593384952168103</v>
      </c>
      <c r="AC153" s="195">
        <f t="shared" si="10"/>
        <v>10.593384952168103</v>
      </c>
      <c r="AD153" s="41"/>
      <c r="AE153" s="2"/>
      <c r="AF153" s="68">
        <v>5.3138095362105027</v>
      </c>
      <c r="AG153" s="41"/>
      <c r="AH153" s="68">
        <v>3.4264782798629998</v>
      </c>
      <c r="AI153" s="68">
        <v>1.6739672431000042E-2</v>
      </c>
      <c r="AJ153" s="68">
        <v>-7.4475E-2</v>
      </c>
      <c r="AK153" s="68"/>
      <c r="AL153" s="68">
        <v>0</v>
      </c>
      <c r="AM153" s="68">
        <v>0</v>
      </c>
      <c r="AN153" s="68">
        <v>0</v>
      </c>
      <c r="AO153" s="68">
        <v>0</v>
      </c>
      <c r="AP153" s="68">
        <v>0</v>
      </c>
      <c r="AQ153" s="68">
        <v>8.5470000000000008E-3</v>
      </c>
      <c r="AR153" s="68">
        <v>7.8549999999999991E-3</v>
      </c>
      <c r="AS153" s="68">
        <v>5.6681270314892028E-2</v>
      </c>
      <c r="AT153" s="68">
        <v>1.6386350240000003</v>
      </c>
      <c r="AU153" s="68">
        <v>5.3619346155404238E-3</v>
      </c>
      <c r="AV153" s="68">
        <v>0.26511299999999999</v>
      </c>
      <c r="AW153" s="68">
        <v>6.1010506122986204E-2</v>
      </c>
      <c r="AX153" s="68">
        <v>0</v>
      </c>
      <c r="AY153" s="68">
        <v>0</v>
      </c>
      <c r="AZ153" s="68">
        <v>0</v>
      </c>
      <c r="BA153" s="68">
        <v>0</v>
      </c>
      <c r="BB153" s="68">
        <v>0</v>
      </c>
      <c r="BC153" s="68">
        <v>0</v>
      </c>
      <c r="BD153" s="68">
        <v>0</v>
      </c>
      <c r="BE153" s="36">
        <v>10.725756223557921</v>
      </c>
      <c r="BF153" s="2"/>
      <c r="BG153" s="195">
        <f t="shared" si="8"/>
        <v>10.725756223557921</v>
      </c>
      <c r="BH153" s="2"/>
    </row>
    <row r="154" spans="1:60" x14ac:dyDescent="0.25">
      <c r="A154">
        <f t="shared" si="9"/>
        <v>0</v>
      </c>
      <c r="B154" s="93" t="s">
        <v>338</v>
      </c>
      <c r="C154" s="93" t="s">
        <v>339</v>
      </c>
      <c r="D154" s="93"/>
      <c r="E154" s="68">
        <v>75.239849599999999</v>
      </c>
      <c r="F154" s="68">
        <v>180.29636407017699</v>
      </c>
      <c r="G154" s="68">
        <v>0</v>
      </c>
      <c r="H154" s="68">
        <v>0</v>
      </c>
      <c r="I154" s="68">
        <v>0</v>
      </c>
      <c r="J154" s="68">
        <v>0</v>
      </c>
      <c r="K154" s="68">
        <v>7.5247999999999982E-2</v>
      </c>
      <c r="L154" s="68">
        <v>1.3549230000000001</v>
      </c>
      <c r="M154" s="68">
        <v>0</v>
      </c>
      <c r="N154" s="68">
        <v>8.5470000000000008E-3</v>
      </c>
      <c r="O154" s="68">
        <v>7.8549999999999991E-3</v>
      </c>
      <c r="P154" s="68">
        <v>3.0947714455555557</v>
      </c>
      <c r="Q154" s="68">
        <v>0.60710512688944029</v>
      </c>
      <c r="R154" s="68">
        <v>3.057709</v>
      </c>
      <c r="S154" s="68">
        <v>0.24116915548228474</v>
      </c>
      <c r="T154" s="68">
        <v>0.1</v>
      </c>
      <c r="U154" s="68">
        <v>0</v>
      </c>
      <c r="V154" s="68">
        <v>0</v>
      </c>
      <c r="W154" s="68">
        <v>0.201097</v>
      </c>
      <c r="X154" s="68">
        <v>17.586690563903801</v>
      </c>
      <c r="Y154" s="68"/>
      <c r="Z154" s="68">
        <v>4.1096069999999996</v>
      </c>
      <c r="AA154" s="41"/>
      <c r="AB154" s="95">
        <v>285.98093596200812</v>
      </c>
      <c r="AC154" s="195">
        <f t="shared" si="10"/>
        <v>264.28463839810433</v>
      </c>
      <c r="AD154" s="41"/>
      <c r="AE154" s="2"/>
      <c r="AF154" s="68">
        <v>75.28818216078875</v>
      </c>
      <c r="AG154" s="41"/>
      <c r="AH154" s="68">
        <v>161.22077394778799</v>
      </c>
      <c r="AI154" s="68">
        <v>0.77515699046200515</v>
      </c>
      <c r="AJ154" s="68">
        <v>0</v>
      </c>
      <c r="AK154" s="68"/>
      <c r="AL154" s="68">
        <v>0</v>
      </c>
      <c r="AM154" s="68">
        <v>0</v>
      </c>
      <c r="AN154" s="68">
        <v>7.5247999999999982E-2</v>
      </c>
      <c r="AO154" s="68">
        <v>1.3352120000000001</v>
      </c>
      <c r="AP154" s="68">
        <v>0</v>
      </c>
      <c r="AQ154" s="68">
        <v>8.5470000000000008E-3</v>
      </c>
      <c r="AR154" s="68">
        <v>7.8549999999999991E-3</v>
      </c>
      <c r="AS154" s="68">
        <v>1.0106223628774966</v>
      </c>
      <c r="AT154" s="68">
        <v>5.0810737122222225</v>
      </c>
      <c r="AU154" s="68">
        <v>0.24520000923353472</v>
      </c>
      <c r="AV154" s="68">
        <v>3.057709</v>
      </c>
      <c r="AW154" s="68">
        <v>0.20367299499846625</v>
      </c>
      <c r="AX154" s="68">
        <v>0.1</v>
      </c>
      <c r="AY154" s="68">
        <v>0</v>
      </c>
      <c r="AZ154" s="68">
        <v>0</v>
      </c>
      <c r="BA154" s="68">
        <v>0.207374</v>
      </c>
      <c r="BB154" s="68">
        <v>18.189355368775512</v>
      </c>
      <c r="BC154" s="68">
        <v>5.262594</v>
      </c>
      <c r="BD154" s="68">
        <v>0</v>
      </c>
      <c r="BE154" s="36">
        <v>272.06857654714594</v>
      </c>
      <c r="BF154" s="2"/>
      <c r="BG154" s="195">
        <f t="shared" si="8"/>
        <v>248.61662717837044</v>
      </c>
      <c r="BH154" s="2"/>
    </row>
    <row r="155" spans="1:60" x14ac:dyDescent="0.25">
      <c r="A155">
        <f t="shared" si="9"/>
        <v>0</v>
      </c>
      <c r="B155" s="93" t="s">
        <v>340</v>
      </c>
      <c r="C155" s="93" t="s">
        <v>341</v>
      </c>
      <c r="D155" s="93"/>
      <c r="E155" s="68">
        <v>5.9711090000000002</v>
      </c>
      <c r="F155" s="68">
        <v>6.8185556189960002</v>
      </c>
      <c r="G155" s="68">
        <v>0</v>
      </c>
      <c r="H155" s="68">
        <v>0</v>
      </c>
      <c r="I155" s="68">
        <v>0</v>
      </c>
      <c r="J155" s="68">
        <v>0</v>
      </c>
      <c r="K155" s="68">
        <v>0</v>
      </c>
      <c r="L155" s="68">
        <v>0</v>
      </c>
      <c r="M155" s="68">
        <v>0</v>
      </c>
      <c r="N155" s="68">
        <v>8.5470000000000008E-3</v>
      </c>
      <c r="O155" s="68">
        <v>7.8549999999999991E-3</v>
      </c>
      <c r="P155" s="68">
        <v>0.52546429688888896</v>
      </c>
      <c r="Q155" s="68">
        <v>2.3089204220426002E-2</v>
      </c>
      <c r="R155" s="68">
        <v>0.71290200000000004</v>
      </c>
      <c r="S155" s="68">
        <v>7.0991850270693838E-2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/>
      <c r="Z155" s="68">
        <v>0</v>
      </c>
      <c r="AA155" s="41"/>
      <c r="AB155" s="95">
        <v>14.138513970376007</v>
      </c>
      <c r="AC155" s="195">
        <f t="shared" si="10"/>
        <v>14.138513970376007</v>
      </c>
      <c r="AD155" s="41"/>
      <c r="AE155" s="2"/>
      <c r="AF155" s="68">
        <v>5.9618130657453321</v>
      </c>
      <c r="AG155" s="41"/>
      <c r="AH155" s="68">
        <v>5.899697139573</v>
      </c>
      <c r="AI155" s="68">
        <v>2.9480492360999807E-2</v>
      </c>
      <c r="AJ155" s="68">
        <v>0</v>
      </c>
      <c r="AK155" s="68"/>
      <c r="AL155" s="68">
        <v>0</v>
      </c>
      <c r="AM155" s="68">
        <v>0</v>
      </c>
      <c r="AN155" s="68">
        <v>0</v>
      </c>
      <c r="AO155" s="68">
        <v>0</v>
      </c>
      <c r="AP155" s="68">
        <v>0</v>
      </c>
      <c r="AQ155" s="68">
        <v>8.5470000000000008E-3</v>
      </c>
      <c r="AR155" s="68">
        <v>7.8549999999999991E-3</v>
      </c>
      <c r="AS155" s="68">
        <v>7.2038679825496971E-2</v>
      </c>
      <c r="AT155" s="68">
        <v>0.7040016835555557</v>
      </c>
      <c r="AU155" s="68">
        <v>9.2731204500964282E-3</v>
      </c>
      <c r="AV155" s="68">
        <v>0.69667199999999996</v>
      </c>
      <c r="AW155" s="68">
        <v>8.5792770185241798E-2</v>
      </c>
      <c r="AX155" s="68">
        <v>0</v>
      </c>
      <c r="AY155" s="68">
        <v>0</v>
      </c>
      <c r="AZ155" s="68">
        <v>0</v>
      </c>
      <c r="BA155" s="68">
        <v>0</v>
      </c>
      <c r="BB155" s="68">
        <v>0</v>
      </c>
      <c r="BC155" s="68">
        <v>0</v>
      </c>
      <c r="BD155" s="68">
        <v>0</v>
      </c>
      <c r="BE155" s="36">
        <v>13.47517095169572</v>
      </c>
      <c r="BF155" s="2"/>
      <c r="BG155" s="195">
        <f t="shared" si="8"/>
        <v>13.47517095169572</v>
      </c>
      <c r="BH155" s="2"/>
    </row>
    <row r="156" spans="1:60" x14ac:dyDescent="0.25">
      <c r="A156">
        <f t="shared" si="9"/>
        <v>0</v>
      </c>
      <c r="B156" s="93" t="s">
        <v>342</v>
      </c>
      <c r="C156" s="93" t="s">
        <v>343</v>
      </c>
      <c r="D156" s="93"/>
      <c r="E156" s="68">
        <v>12.744809</v>
      </c>
      <c r="F156" s="68">
        <v>8.3465656987730004</v>
      </c>
      <c r="G156" s="68">
        <v>-4.5880999999999998E-2</v>
      </c>
      <c r="H156" s="68">
        <v>0</v>
      </c>
      <c r="I156" s="68">
        <v>0</v>
      </c>
      <c r="J156" s="68">
        <v>0</v>
      </c>
      <c r="K156" s="68">
        <v>0</v>
      </c>
      <c r="L156" s="68">
        <v>0</v>
      </c>
      <c r="M156" s="68">
        <v>0</v>
      </c>
      <c r="N156" s="68">
        <v>8.5470000000000008E-3</v>
      </c>
      <c r="O156" s="68">
        <v>7.8549999999999991E-3</v>
      </c>
      <c r="P156" s="68">
        <v>0.79749165688888901</v>
      </c>
      <c r="Q156" s="68">
        <v>2.7712442567611021E-2</v>
      </c>
      <c r="R156" s="68">
        <v>0.737618</v>
      </c>
      <c r="S156" s="68">
        <v>6.2357499589002316E-2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/>
      <c r="Z156" s="68">
        <v>0</v>
      </c>
      <c r="AA156" s="41"/>
      <c r="AB156" s="95">
        <v>22.687075297818502</v>
      </c>
      <c r="AC156" s="195">
        <f t="shared" si="10"/>
        <v>22.687075297818502</v>
      </c>
      <c r="AD156" s="41"/>
      <c r="AE156" s="2"/>
      <c r="AF156" s="68">
        <v>12.806328751319164</v>
      </c>
      <c r="AG156" s="41"/>
      <c r="AH156" s="68">
        <v>7.249583990863</v>
      </c>
      <c r="AI156" s="68">
        <v>3.5383482410999943E-2</v>
      </c>
      <c r="AJ156" s="68">
        <v>-4.5880999999999998E-2</v>
      </c>
      <c r="AK156" s="68"/>
      <c r="AL156" s="68">
        <v>0</v>
      </c>
      <c r="AM156" s="68">
        <v>0</v>
      </c>
      <c r="AN156" s="68">
        <v>0</v>
      </c>
      <c r="AO156" s="68">
        <v>0</v>
      </c>
      <c r="AP156" s="68">
        <v>0</v>
      </c>
      <c r="AQ156" s="68">
        <v>8.5470000000000008E-3</v>
      </c>
      <c r="AR156" s="68">
        <v>7.8549999999999991E-3</v>
      </c>
      <c r="AS156" s="68">
        <v>0.13920994969048384</v>
      </c>
      <c r="AT156" s="68">
        <v>1.089375816888889</v>
      </c>
      <c r="AU156" s="68">
        <v>1.1351188344601621E-2</v>
      </c>
      <c r="AV156" s="68">
        <v>0.64910400000000001</v>
      </c>
      <c r="AW156" s="68">
        <v>7.9095234457552524E-2</v>
      </c>
      <c r="AX156" s="68">
        <v>0</v>
      </c>
      <c r="AY156" s="68">
        <v>0</v>
      </c>
      <c r="AZ156" s="68">
        <v>0</v>
      </c>
      <c r="BA156" s="68">
        <v>0</v>
      </c>
      <c r="BB156" s="68">
        <v>0</v>
      </c>
      <c r="BC156" s="68">
        <v>0</v>
      </c>
      <c r="BD156" s="68">
        <v>0</v>
      </c>
      <c r="BE156" s="36">
        <v>22.029953413974692</v>
      </c>
      <c r="BF156" s="2"/>
      <c r="BG156" s="195">
        <f t="shared" si="8"/>
        <v>22.029953413974692</v>
      </c>
      <c r="BH156" s="2"/>
    </row>
    <row r="157" spans="1:60" x14ac:dyDescent="0.25">
      <c r="A157">
        <f t="shared" si="9"/>
        <v>0</v>
      </c>
      <c r="B157" s="93" t="s">
        <v>344</v>
      </c>
      <c r="C157" s="93" t="s">
        <v>345</v>
      </c>
      <c r="D157" s="93"/>
      <c r="E157" s="68">
        <v>93.039064999999994</v>
      </c>
      <c r="F157" s="68">
        <v>86.758683737161988</v>
      </c>
      <c r="G157" s="68">
        <v>0</v>
      </c>
      <c r="H157" s="68">
        <v>0</v>
      </c>
      <c r="I157" s="68">
        <v>0</v>
      </c>
      <c r="J157" s="68">
        <v>0</v>
      </c>
      <c r="K157" s="68">
        <v>5.0925999999999999E-2</v>
      </c>
      <c r="L157" s="68">
        <v>0.49055199999999999</v>
      </c>
      <c r="M157" s="68">
        <v>0</v>
      </c>
      <c r="N157" s="68">
        <v>8.5470000000000008E-3</v>
      </c>
      <c r="O157" s="68">
        <v>7.8549999999999991E-3</v>
      </c>
      <c r="P157" s="68">
        <v>2.7311745966666665</v>
      </c>
      <c r="Q157" s="68">
        <v>0.29378494194898797</v>
      </c>
      <c r="R157" s="68">
        <v>1.805402</v>
      </c>
      <c r="S157" s="68">
        <v>0.12038155736557718</v>
      </c>
      <c r="T157" s="68">
        <v>0.1</v>
      </c>
      <c r="U157" s="68">
        <v>0</v>
      </c>
      <c r="V157" s="68">
        <v>0</v>
      </c>
      <c r="W157" s="68">
        <v>0.16985700000000001</v>
      </c>
      <c r="X157" s="68">
        <v>8.874299210711964</v>
      </c>
      <c r="Y157" s="68"/>
      <c r="Z157" s="68">
        <v>3.4711780000000001</v>
      </c>
      <c r="AA157" s="41"/>
      <c r="AB157" s="95">
        <v>197.92170604385521</v>
      </c>
      <c r="AC157" s="195">
        <f t="shared" si="10"/>
        <v>185.57622883314323</v>
      </c>
      <c r="AD157" s="41"/>
      <c r="AE157" s="2"/>
      <c r="AF157" s="68">
        <v>93.576301203412939</v>
      </c>
      <c r="AG157" s="41"/>
      <c r="AH157" s="68">
        <v>77.973289675903004</v>
      </c>
      <c r="AI157" s="68">
        <v>0.37510711301499605</v>
      </c>
      <c r="AJ157" s="68">
        <v>0</v>
      </c>
      <c r="AK157" s="68"/>
      <c r="AL157" s="68">
        <v>0</v>
      </c>
      <c r="AM157" s="68">
        <v>0</v>
      </c>
      <c r="AN157" s="68">
        <v>5.0925999999999999E-2</v>
      </c>
      <c r="AO157" s="68">
        <v>0.48341499999999998</v>
      </c>
      <c r="AP157" s="68">
        <v>0</v>
      </c>
      <c r="AQ157" s="68">
        <v>8.5470000000000008E-3</v>
      </c>
      <c r="AR157" s="68">
        <v>7.8549999999999991E-3</v>
      </c>
      <c r="AS157" s="68">
        <v>1.0681887395696603</v>
      </c>
      <c r="AT157" s="68">
        <v>2.9455884633333334</v>
      </c>
      <c r="AU157" s="68">
        <v>0.11799034419330405</v>
      </c>
      <c r="AV157" s="68">
        <v>1.668093</v>
      </c>
      <c r="AW157" s="68">
        <v>0.11972940906163777</v>
      </c>
      <c r="AX157" s="68">
        <v>0.1</v>
      </c>
      <c r="AY157" s="68">
        <v>0</v>
      </c>
      <c r="AZ157" s="68">
        <v>0</v>
      </c>
      <c r="BA157" s="68">
        <v>0.17515900000000001</v>
      </c>
      <c r="BB157" s="68">
        <v>9.1458413909036889</v>
      </c>
      <c r="BC157" s="68">
        <v>4.4450469999999997</v>
      </c>
      <c r="BD157" s="68">
        <v>0</v>
      </c>
      <c r="BE157" s="36">
        <v>192.26107833939255</v>
      </c>
      <c r="BF157" s="2"/>
      <c r="BG157" s="195">
        <f t="shared" si="8"/>
        <v>178.67018994848888</v>
      </c>
      <c r="BH157" s="2"/>
    </row>
    <row r="158" spans="1:60" x14ac:dyDescent="0.25">
      <c r="A158">
        <f t="shared" si="9"/>
        <v>0</v>
      </c>
      <c r="B158" s="93" t="s">
        <v>346</v>
      </c>
      <c r="C158" s="93" t="s">
        <v>347</v>
      </c>
      <c r="D158" s="93"/>
      <c r="E158" s="68">
        <v>5.6503730499999998</v>
      </c>
      <c r="F158" s="68">
        <v>3.0808878275730001</v>
      </c>
      <c r="G158" s="68">
        <v>-0.107041</v>
      </c>
      <c r="H158" s="68">
        <v>0</v>
      </c>
      <c r="I158" s="68">
        <v>0</v>
      </c>
      <c r="J158" s="68">
        <v>0</v>
      </c>
      <c r="K158" s="68">
        <v>0</v>
      </c>
      <c r="L158" s="68">
        <v>0</v>
      </c>
      <c r="M158" s="68">
        <v>0</v>
      </c>
      <c r="N158" s="68">
        <v>8.5470000000000008E-3</v>
      </c>
      <c r="O158" s="68">
        <v>7.8549999999999991E-3</v>
      </c>
      <c r="P158" s="68">
        <v>0.76219575555555574</v>
      </c>
      <c r="Q158" s="68">
        <v>1.0233673644126305E-2</v>
      </c>
      <c r="R158" s="68">
        <v>0.25898100000000002</v>
      </c>
      <c r="S158" s="68">
        <v>3.1511374060882703E-2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/>
      <c r="Z158" s="68">
        <v>0</v>
      </c>
      <c r="AA158" s="41"/>
      <c r="AB158" s="95">
        <v>9.7035436808335636</v>
      </c>
      <c r="AC158" s="195">
        <f t="shared" si="10"/>
        <v>9.7035436808335636</v>
      </c>
      <c r="AD158" s="41"/>
      <c r="AE158" s="2"/>
      <c r="AF158" s="68">
        <v>5.6798124393968115</v>
      </c>
      <c r="AG158" s="41"/>
      <c r="AH158" s="68">
        <v>2.6957502536310001</v>
      </c>
      <c r="AI158" s="68">
        <v>1.3066441562999971E-2</v>
      </c>
      <c r="AJ158" s="68">
        <v>-0.107041</v>
      </c>
      <c r="AK158" s="68"/>
      <c r="AL158" s="68">
        <v>0</v>
      </c>
      <c r="AM158" s="68">
        <v>0</v>
      </c>
      <c r="AN158" s="68">
        <v>0</v>
      </c>
      <c r="AO158" s="68">
        <v>0</v>
      </c>
      <c r="AP158" s="68">
        <v>0</v>
      </c>
      <c r="AQ158" s="68">
        <v>8.5470000000000008E-3</v>
      </c>
      <c r="AR158" s="68">
        <v>7.8549999999999991E-3</v>
      </c>
      <c r="AS158" s="68">
        <v>5.9050688275023751E-2</v>
      </c>
      <c r="AT158" s="68">
        <v>1.2118891955555557</v>
      </c>
      <c r="AU158" s="68">
        <v>4.1899553974052732E-3</v>
      </c>
      <c r="AV158" s="68">
        <v>0.23599700000000001</v>
      </c>
      <c r="AW158" s="68">
        <v>5.9168521435925228E-2</v>
      </c>
      <c r="AX158" s="68">
        <v>0</v>
      </c>
      <c r="AY158" s="68">
        <v>0</v>
      </c>
      <c r="AZ158" s="68">
        <v>0</v>
      </c>
      <c r="BA158" s="68">
        <v>0</v>
      </c>
      <c r="BB158" s="68">
        <v>0</v>
      </c>
      <c r="BC158" s="68">
        <v>0</v>
      </c>
      <c r="BD158" s="68">
        <v>0</v>
      </c>
      <c r="BE158" s="36">
        <v>9.8682854952547192</v>
      </c>
      <c r="BF158" s="2"/>
      <c r="BG158" s="195">
        <f t="shared" si="8"/>
        <v>9.8682854952547192</v>
      </c>
      <c r="BH158" s="2"/>
    </row>
    <row r="159" spans="1:60" x14ac:dyDescent="0.25">
      <c r="A159">
        <f t="shared" si="9"/>
        <v>0</v>
      </c>
      <c r="B159" s="93" t="s">
        <v>348</v>
      </c>
      <c r="C159" s="93" t="s">
        <v>349</v>
      </c>
      <c r="D159" s="93"/>
      <c r="E159" s="68">
        <v>30.788201999999998</v>
      </c>
      <c r="F159" s="68">
        <v>62.709425499075003</v>
      </c>
      <c r="G159" s="68">
        <v>-6.2839999999999997E-3</v>
      </c>
      <c r="H159" s="68">
        <v>0</v>
      </c>
      <c r="I159" s="68">
        <v>0</v>
      </c>
      <c r="J159" s="68">
        <v>6.777E-3</v>
      </c>
      <c r="K159" s="68">
        <v>1.8286999999999998E-2</v>
      </c>
      <c r="L159" s="68">
        <v>0.64474299999999996</v>
      </c>
      <c r="M159" s="68">
        <v>0</v>
      </c>
      <c r="N159" s="68">
        <v>8.5470000000000008E-3</v>
      </c>
      <c r="O159" s="68">
        <v>7.8549999999999991E-3</v>
      </c>
      <c r="P159" s="68">
        <v>1.1878854322222223</v>
      </c>
      <c r="Q159" s="68">
        <v>0.21096664074464802</v>
      </c>
      <c r="R159" s="68">
        <v>1.064711</v>
      </c>
      <c r="S159" s="68">
        <v>0.10109532348402822</v>
      </c>
      <c r="T159" s="68">
        <v>0</v>
      </c>
      <c r="U159" s="68">
        <v>0</v>
      </c>
      <c r="V159" s="68">
        <v>0</v>
      </c>
      <c r="W159" s="68">
        <v>8.7766999999999998E-2</v>
      </c>
      <c r="X159" s="68">
        <v>8.2547869388466673</v>
      </c>
      <c r="Y159" s="68"/>
      <c r="Z159" s="68">
        <v>1.793604</v>
      </c>
      <c r="AA159" s="41"/>
      <c r="AB159" s="95">
        <v>106.87836883437258</v>
      </c>
      <c r="AC159" s="195">
        <f t="shared" si="10"/>
        <v>96.829977895525914</v>
      </c>
      <c r="AD159" s="41"/>
      <c r="AE159" s="2"/>
      <c r="AF159" s="68">
        <v>31.10235015354414</v>
      </c>
      <c r="AG159" s="41"/>
      <c r="AH159" s="68">
        <v>56.325609456997995</v>
      </c>
      <c r="AI159" s="68">
        <v>0.26936400152899326</v>
      </c>
      <c r="AJ159" s="68">
        <v>-6.2839999999999997E-3</v>
      </c>
      <c r="AK159" s="68"/>
      <c r="AL159" s="68">
        <v>0</v>
      </c>
      <c r="AM159" s="68">
        <v>6.777E-3</v>
      </c>
      <c r="AN159" s="68">
        <v>1.8286999999999998E-2</v>
      </c>
      <c r="AO159" s="68">
        <v>0.63536300000000001</v>
      </c>
      <c r="AP159" s="68">
        <v>0</v>
      </c>
      <c r="AQ159" s="68">
        <v>8.5470000000000008E-3</v>
      </c>
      <c r="AR159" s="68">
        <v>7.8549999999999991E-3</v>
      </c>
      <c r="AS159" s="68">
        <v>0.41227494332802117</v>
      </c>
      <c r="AT159" s="68">
        <v>1.3325595655555555</v>
      </c>
      <c r="AU159" s="68">
        <v>8.5283759274357246E-2</v>
      </c>
      <c r="AV159" s="68">
        <v>0.98276399999999997</v>
      </c>
      <c r="AW159" s="68">
        <v>0.10570117265638074</v>
      </c>
      <c r="AX159" s="68">
        <v>0</v>
      </c>
      <c r="AY159" s="68">
        <v>0</v>
      </c>
      <c r="AZ159" s="68">
        <v>0</v>
      </c>
      <c r="BA159" s="68">
        <v>9.0507000000000004E-2</v>
      </c>
      <c r="BB159" s="68">
        <v>8.485920973134375</v>
      </c>
      <c r="BC159" s="68">
        <v>2.2968160000000002</v>
      </c>
      <c r="BD159" s="68">
        <v>0</v>
      </c>
      <c r="BE159" s="36">
        <v>102.15969602601983</v>
      </c>
      <c r="BF159" s="2"/>
      <c r="BG159" s="195">
        <f t="shared" si="8"/>
        <v>91.376959052885454</v>
      </c>
      <c r="BH159" s="2"/>
    </row>
    <row r="160" spans="1:60" x14ac:dyDescent="0.25">
      <c r="A160">
        <f t="shared" si="9"/>
        <v>0</v>
      </c>
      <c r="B160" s="93" t="s">
        <v>350</v>
      </c>
      <c r="C160" s="93" t="s">
        <v>351</v>
      </c>
      <c r="D160" s="93"/>
      <c r="E160" s="68">
        <v>5.4997910000000001</v>
      </c>
      <c r="F160" s="68">
        <v>8.4222828808529986</v>
      </c>
      <c r="G160" s="68">
        <v>0</v>
      </c>
      <c r="H160" s="68">
        <v>0.97452172825035355</v>
      </c>
      <c r="I160" s="68">
        <v>0</v>
      </c>
      <c r="J160" s="68">
        <v>0</v>
      </c>
      <c r="K160" s="68">
        <v>0</v>
      </c>
      <c r="L160" s="68">
        <v>0</v>
      </c>
      <c r="M160" s="68">
        <v>0</v>
      </c>
      <c r="N160" s="68">
        <v>8.5470000000000008E-3</v>
      </c>
      <c r="O160" s="68">
        <v>7.8549999999999991E-3</v>
      </c>
      <c r="P160" s="68">
        <v>0.50364543288888897</v>
      </c>
      <c r="Q160" s="68">
        <v>2.8282349242971745E-2</v>
      </c>
      <c r="R160" s="68">
        <v>1.054748</v>
      </c>
      <c r="S160" s="68">
        <v>9.3061261477286467E-2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/>
      <c r="Z160" s="68">
        <v>0</v>
      </c>
      <c r="AA160" s="41"/>
      <c r="AB160" s="95">
        <v>16.592734652712497</v>
      </c>
      <c r="AC160" s="195">
        <f t="shared" si="10"/>
        <v>16.592734652712497</v>
      </c>
      <c r="AD160" s="41"/>
      <c r="AE160" s="2"/>
      <c r="AF160" s="68">
        <v>5.5285655559857476</v>
      </c>
      <c r="AG160" s="41"/>
      <c r="AH160" s="68">
        <v>7.2875058171220006</v>
      </c>
      <c r="AI160" s="68">
        <v>3.6111144101999698E-2</v>
      </c>
      <c r="AJ160" s="68">
        <v>0</v>
      </c>
      <c r="AK160" s="68"/>
      <c r="AL160" s="68">
        <v>0</v>
      </c>
      <c r="AM160" s="68">
        <v>0</v>
      </c>
      <c r="AN160" s="68">
        <v>0</v>
      </c>
      <c r="AO160" s="68">
        <v>0</v>
      </c>
      <c r="AP160" s="68">
        <v>0</v>
      </c>
      <c r="AQ160" s="68">
        <v>8.5470000000000008E-3</v>
      </c>
      <c r="AR160" s="68">
        <v>7.8549999999999991E-3</v>
      </c>
      <c r="AS160" s="68">
        <v>7.0487790186742491E-2</v>
      </c>
      <c r="AT160" s="68">
        <v>0.88631455288888894</v>
      </c>
      <c r="AU160" s="68">
        <v>1.1454162433074792E-2</v>
      </c>
      <c r="AV160" s="68">
        <v>0.98629199999999995</v>
      </c>
      <c r="AW160" s="68">
        <v>0.10106041246401744</v>
      </c>
      <c r="AX160" s="68">
        <v>0</v>
      </c>
      <c r="AY160" s="68">
        <v>0</v>
      </c>
      <c r="AZ160" s="68">
        <v>0</v>
      </c>
      <c r="BA160" s="68">
        <v>0</v>
      </c>
      <c r="BB160" s="68">
        <v>0</v>
      </c>
      <c r="BC160" s="68">
        <v>0</v>
      </c>
      <c r="BD160" s="68">
        <v>0.97452172825035355</v>
      </c>
      <c r="BE160" s="36">
        <v>15.898715163432826</v>
      </c>
      <c r="BF160" s="2"/>
      <c r="BG160" s="195">
        <f t="shared" si="8"/>
        <v>15.898715163432826</v>
      </c>
      <c r="BH160" s="2"/>
    </row>
    <row r="161" spans="1:60" x14ac:dyDescent="0.25">
      <c r="A161">
        <f t="shared" si="9"/>
        <v>0</v>
      </c>
      <c r="B161" s="93" t="s">
        <v>352</v>
      </c>
      <c r="C161" s="93" t="s">
        <v>353</v>
      </c>
      <c r="D161" s="93"/>
      <c r="E161" s="68">
        <v>7.1722140000000003</v>
      </c>
      <c r="F161" s="68">
        <v>7.403934669152</v>
      </c>
      <c r="G161" s="68">
        <v>0</v>
      </c>
      <c r="H161" s="68">
        <v>0</v>
      </c>
      <c r="I161" s="68">
        <v>0</v>
      </c>
      <c r="J161" s="68">
        <v>0</v>
      </c>
      <c r="K161" s="68">
        <v>0</v>
      </c>
      <c r="L161" s="68">
        <v>0</v>
      </c>
      <c r="M161" s="68">
        <v>0</v>
      </c>
      <c r="N161" s="68">
        <v>8.5470000000000008E-3</v>
      </c>
      <c r="O161" s="68">
        <v>7.8549999999999991E-3</v>
      </c>
      <c r="P161" s="68">
        <v>0.45217687822222219</v>
      </c>
      <c r="Q161" s="68">
        <v>2.4789613817711526E-2</v>
      </c>
      <c r="R161" s="68">
        <v>0.82638100000000003</v>
      </c>
      <c r="S161" s="68">
        <v>7.6007401318815268E-2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/>
      <c r="Z161" s="68">
        <v>0</v>
      </c>
      <c r="AA161" s="41"/>
      <c r="AB161" s="95">
        <v>15.971905562510749</v>
      </c>
      <c r="AC161" s="195">
        <f t="shared" si="10"/>
        <v>15.971905562510749</v>
      </c>
      <c r="AD161" s="41"/>
      <c r="AE161" s="2"/>
      <c r="AF161" s="68">
        <v>7.1930076641662932</v>
      </c>
      <c r="AG161" s="41"/>
      <c r="AH161" s="68">
        <v>6.4089546733440006</v>
      </c>
      <c r="AI161" s="68">
        <v>3.1651589800000192E-2</v>
      </c>
      <c r="AJ161" s="68">
        <v>0</v>
      </c>
      <c r="AK161" s="68"/>
      <c r="AL161" s="68">
        <v>0</v>
      </c>
      <c r="AM161" s="68">
        <v>0</v>
      </c>
      <c r="AN161" s="68">
        <v>0</v>
      </c>
      <c r="AO161" s="68">
        <v>0</v>
      </c>
      <c r="AP161" s="68">
        <v>0</v>
      </c>
      <c r="AQ161" s="68">
        <v>8.5470000000000008E-3</v>
      </c>
      <c r="AR161" s="68">
        <v>7.8549999999999991E-3</v>
      </c>
      <c r="AS161" s="68">
        <v>8.3466412548188706E-2</v>
      </c>
      <c r="AT161" s="68">
        <v>0.78362605155555554</v>
      </c>
      <c r="AU161" s="68">
        <v>1.0069226068995657E-2</v>
      </c>
      <c r="AV161" s="68">
        <v>0.72721499999999994</v>
      </c>
      <c r="AW161" s="68">
        <v>8.8549712251192639E-2</v>
      </c>
      <c r="AX161" s="68">
        <v>0</v>
      </c>
      <c r="AY161" s="68">
        <v>0</v>
      </c>
      <c r="AZ161" s="68">
        <v>0</v>
      </c>
      <c r="BA161" s="68">
        <v>0</v>
      </c>
      <c r="BB161" s="68">
        <v>0</v>
      </c>
      <c r="BC161" s="68">
        <v>0</v>
      </c>
      <c r="BD161" s="68">
        <v>0</v>
      </c>
      <c r="BE161" s="36">
        <v>15.342942329734226</v>
      </c>
      <c r="BF161" s="2"/>
      <c r="BG161" s="195">
        <f t="shared" si="8"/>
        <v>15.342942329734226</v>
      </c>
      <c r="BH161" s="2"/>
    </row>
    <row r="162" spans="1:60" x14ac:dyDescent="0.25">
      <c r="A162">
        <f t="shared" si="9"/>
        <v>0</v>
      </c>
      <c r="B162" s="93" t="s">
        <v>354</v>
      </c>
      <c r="C162" s="93" t="s">
        <v>355</v>
      </c>
      <c r="D162" s="93"/>
      <c r="E162" s="68">
        <v>94.898487000000003</v>
      </c>
      <c r="F162" s="68">
        <v>76.665111446067002</v>
      </c>
      <c r="G162" s="68">
        <v>0</v>
      </c>
      <c r="H162" s="68">
        <v>0</v>
      </c>
      <c r="I162" s="68">
        <v>0</v>
      </c>
      <c r="J162" s="68">
        <v>0</v>
      </c>
      <c r="K162" s="68">
        <v>7.7527999999999986E-2</v>
      </c>
      <c r="L162" s="68">
        <v>0.73184499999999997</v>
      </c>
      <c r="M162" s="68">
        <v>0</v>
      </c>
      <c r="N162" s="68">
        <v>8.5470000000000008E-3</v>
      </c>
      <c r="O162" s="68">
        <v>7.8549999999999991E-3</v>
      </c>
      <c r="P162" s="68">
        <v>1.7973487988888892</v>
      </c>
      <c r="Q162" s="68">
        <v>0.25588901047686791</v>
      </c>
      <c r="R162" s="68">
        <v>1.4487920000000001</v>
      </c>
      <c r="S162" s="68">
        <v>0.1230555223760418</v>
      </c>
      <c r="T162" s="68">
        <v>0.1</v>
      </c>
      <c r="U162" s="68">
        <v>0</v>
      </c>
      <c r="V162" s="68">
        <v>0</v>
      </c>
      <c r="W162" s="68">
        <v>0.17613799999999999</v>
      </c>
      <c r="X162" s="68">
        <v>8.833400585844295</v>
      </c>
      <c r="Y162" s="68"/>
      <c r="Z162" s="68">
        <v>3.599507</v>
      </c>
      <c r="AA162" s="41"/>
      <c r="AB162" s="95">
        <v>188.72350436365306</v>
      </c>
      <c r="AC162" s="195">
        <f t="shared" si="10"/>
        <v>176.29059677780879</v>
      </c>
      <c r="AD162" s="41"/>
      <c r="AE162" s="2"/>
      <c r="AF162" s="68">
        <v>95.670287239201357</v>
      </c>
      <c r="AG162" s="41"/>
      <c r="AH162" s="68">
        <v>69.666859519262005</v>
      </c>
      <c r="AI162" s="68">
        <v>0.3267212653429955</v>
      </c>
      <c r="AJ162" s="68">
        <v>0</v>
      </c>
      <c r="AK162" s="68"/>
      <c r="AL162" s="68">
        <v>0</v>
      </c>
      <c r="AM162" s="68">
        <v>0</v>
      </c>
      <c r="AN162" s="68">
        <v>7.7527999999999986E-2</v>
      </c>
      <c r="AO162" s="68">
        <v>0.72119900000000003</v>
      </c>
      <c r="AP162" s="68">
        <v>0</v>
      </c>
      <c r="AQ162" s="68">
        <v>8.5470000000000008E-3</v>
      </c>
      <c r="AR162" s="68">
        <v>7.8549999999999991E-3</v>
      </c>
      <c r="AS162" s="68">
        <v>1.1037294758040299</v>
      </c>
      <c r="AT162" s="68">
        <v>3.4137630655555555</v>
      </c>
      <c r="AU162" s="68">
        <v>0.1042632563968329</v>
      </c>
      <c r="AV162" s="68">
        <v>1.2904770000000001</v>
      </c>
      <c r="AW162" s="68">
        <v>0.11993330860386452</v>
      </c>
      <c r="AX162" s="68">
        <v>0.1</v>
      </c>
      <c r="AY162" s="68">
        <v>0</v>
      </c>
      <c r="AZ162" s="68">
        <v>0</v>
      </c>
      <c r="BA162" s="68">
        <v>0.18163499999999999</v>
      </c>
      <c r="BB162" s="68">
        <v>9.7167406444287252</v>
      </c>
      <c r="BC162" s="68">
        <v>4.609381</v>
      </c>
      <c r="BD162" s="68">
        <v>0</v>
      </c>
      <c r="BE162" s="36">
        <v>187.11891977459535</v>
      </c>
      <c r="BF162" s="2"/>
      <c r="BG162" s="195">
        <f t="shared" si="8"/>
        <v>172.7927981301666</v>
      </c>
      <c r="BH162" s="2"/>
    </row>
    <row r="163" spans="1:60" x14ac:dyDescent="0.25">
      <c r="A163">
        <f t="shared" si="9"/>
        <v>0</v>
      </c>
      <c r="B163" s="93" t="s">
        <v>356</v>
      </c>
      <c r="C163" s="93" t="s">
        <v>357</v>
      </c>
      <c r="D163" s="93"/>
      <c r="E163" s="68">
        <v>18.579426999999999</v>
      </c>
      <c r="F163" s="68">
        <v>12.659965501417</v>
      </c>
      <c r="G163" s="68">
        <v>0</v>
      </c>
      <c r="H163" s="68">
        <v>0</v>
      </c>
      <c r="I163" s="68">
        <v>0</v>
      </c>
      <c r="J163" s="68">
        <v>0</v>
      </c>
      <c r="K163" s="68">
        <v>0</v>
      </c>
      <c r="L163" s="68">
        <v>0</v>
      </c>
      <c r="M163" s="68">
        <v>1.2460817939076712</v>
      </c>
      <c r="N163" s="68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/>
      <c r="Z163" s="68">
        <v>0</v>
      </c>
      <c r="AA163" s="41"/>
      <c r="AB163" s="95">
        <v>32.485474295324671</v>
      </c>
      <c r="AC163" s="195">
        <f t="shared" si="10"/>
        <v>32.485474295324671</v>
      </c>
      <c r="AD163" s="41"/>
      <c r="AE163" s="2"/>
      <c r="AF163" s="68">
        <v>18.694349741790251</v>
      </c>
      <c r="AG163" s="41"/>
      <c r="AH163" s="68">
        <v>11.740699768387</v>
      </c>
      <c r="AI163" s="68">
        <v>5.3773607273999602E-2</v>
      </c>
      <c r="AJ163" s="68">
        <v>0</v>
      </c>
      <c r="AK163" s="68"/>
      <c r="AL163" s="68">
        <v>0</v>
      </c>
      <c r="AM163" s="68">
        <v>0</v>
      </c>
      <c r="AN163" s="68">
        <v>0</v>
      </c>
      <c r="AO163" s="68">
        <v>0</v>
      </c>
      <c r="AP163" s="68">
        <v>1.2712567666746375</v>
      </c>
      <c r="AQ163" s="68">
        <v>0</v>
      </c>
      <c r="AR163" s="68">
        <v>0</v>
      </c>
      <c r="AS163" s="68">
        <v>0.21094224178291535</v>
      </c>
      <c r="AT163" s="68">
        <v>0</v>
      </c>
      <c r="AU163" s="68">
        <v>0</v>
      </c>
      <c r="AV163" s="68">
        <v>0</v>
      </c>
      <c r="AW163" s="68">
        <v>0</v>
      </c>
      <c r="AX163" s="68">
        <v>0</v>
      </c>
      <c r="AY163" s="68">
        <v>0</v>
      </c>
      <c r="AZ163" s="68">
        <v>0</v>
      </c>
      <c r="BA163" s="68">
        <v>0</v>
      </c>
      <c r="BB163" s="68">
        <v>0</v>
      </c>
      <c r="BC163" s="68">
        <v>0</v>
      </c>
      <c r="BD163" s="68">
        <v>0</v>
      </c>
      <c r="BE163" s="36">
        <v>31.971022125908803</v>
      </c>
      <c r="BF163" s="2"/>
      <c r="BG163" s="195">
        <f t="shared" si="8"/>
        <v>31.971022125908803</v>
      </c>
      <c r="BH163" s="2"/>
    </row>
    <row r="164" spans="1:60" x14ac:dyDescent="0.25">
      <c r="A164">
        <f t="shared" si="9"/>
        <v>0</v>
      </c>
      <c r="B164" s="93" t="s">
        <v>358</v>
      </c>
      <c r="C164" s="93" t="s">
        <v>359</v>
      </c>
      <c r="D164" s="93"/>
      <c r="E164" s="68">
        <v>78.910847000000004</v>
      </c>
      <c r="F164" s="68">
        <v>71.907342532994008</v>
      </c>
      <c r="G164" s="68">
        <v>-0.291989</v>
      </c>
      <c r="H164" s="68">
        <v>0</v>
      </c>
      <c r="I164" s="68">
        <v>3.6549999999999998E-3</v>
      </c>
      <c r="J164" s="68">
        <v>0</v>
      </c>
      <c r="K164" s="68">
        <v>6.9735999999999992E-2</v>
      </c>
      <c r="L164" s="68">
        <v>0.37099599999999999</v>
      </c>
      <c r="M164" s="68">
        <v>0</v>
      </c>
      <c r="N164" s="68">
        <v>8.5470000000000008E-3</v>
      </c>
      <c r="O164" s="68">
        <v>7.8549999999999991E-3</v>
      </c>
      <c r="P164" s="68">
        <v>2.0694759422222226</v>
      </c>
      <c r="Q164" s="68">
        <v>0.24169551529326103</v>
      </c>
      <c r="R164" s="68">
        <v>1.0755589999999999</v>
      </c>
      <c r="S164" s="68">
        <v>9.0822887601982302E-2</v>
      </c>
      <c r="T164" s="68">
        <v>0</v>
      </c>
      <c r="U164" s="68">
        <v>0</v>
      </c>
      <c r="V164" s="68">
        <v>0</v>
      </c>
      <c r="W164" s="68">
        <v>0.15423100000000001</v>
      </c>
      <c r="X164" s="68">
        <v>7.7526810555633858</v>
      </c>
      <c r="Y164" s="68"/>
      <c r="Z164" s="68">
        <v>3.1518630000000001</v>
      </c>
      <c r="AA164" s="41"/>
      <c r="AB164" s="95">
        <v>165.52331793367486</v>
      </c>
      <c r="AC164" s="195">
        <f t="shared" si="10"/>
        <v>154.61877387811148</v>
      </c>
      <c r="AD164" s="41"/>
      <c r="AE164" s="2"/>
      <c r="AF164" s="68">
        <v>79.601018993284839</v>
      </c>
      <c r="AG164" s="41"/>
      <c r="AH164" s="68">
        <v>64.881637645157994</v>
      </c>
      <c r="AI164" s="68">
        <v>0.30859888995300233</v>
      </c>
      <c r="AJ164" s="68">
        <v>-0.291989</v>
      </c>
      <c r="AK164" s="68"/>
      <c r="AL164" s="68">
        <v>3.6549999999999998E-3</v>
      </c>
      <c r="AM164" s="68">
        <v>0</v>
      </c>
      <c r="AN164" s="68">
        <v>6.9735999999999992E-2</v>
      </c>
      <c r="AO164" s="68">
        <v>0.36559900000000001</v>
      </c>
      <c r="AP164" s="68">
        <v>0</v>
      </c>
      <c r="AQ164" s="68">
        <v>8.5470000000000008E-3</v>
      </c>
      <c r="AR164" s="68">
        <v>7.8549999999999991E-3</v>
      </c>
      <c r="AS164" s="68">
        <v>0.89863869002237606</v>
      </c>
      <c r="AT164" s="68">
        <v>2.8069786088888891</v>
      </c>
      <c r="AU164" s="68">
        <v>9.77927710521454E-2</v>
      </c>
      <c r="AV164" s="68">
        <v>0.982819</v>
      </c>
      <c r="AW164" s="68">
        <v>9.755594180083732E-2</v>
      </c>
      <c r="AX164" s="68">
        <v>0</v>
      </c>
      <c r="AY164" s="68">
        <v>0</v>
      </c>
      <c r="AZ164" s="68">
        <v>0</v>
      </c>
      <c r="BA164" s="68">
        <v>0.15904599999999999</v>
      </c>
      <c r="BB164" s="68">
        <v>7.9697561251191607</v>
      </c>
      <c r="BC164" s="68">
        <v>4.0361459999999996</v>
      </c>
      <c r="BD164" s="68">
        <v>0</v>
      </c>
      <c r="BE164" s="36">
        <v>162.00339166527928</v>
      </c>
      <c r="BF164" s="2"/>
      <c r="BG164" s="195">
        <f t="shared" si="8"/>
        <v>149.99748954016013</v>
      </c>
      <c r="BH164" s="2"/>
    </row>
    <row r="165" spans="1:60" x14ac:dyDescent="0.25">
      <c r="A165">
        <f t="shared" si="9"/>
        <v>0</v>
      </c>
      <c r="B165" s="93" t="s">
        <v>360</v>
      </c>
      <c r="C165" s="93" t="s">
        <v>361</v>
      </c>
      <c r="D165" s="93"/>
      <c r="E165" s="68">
        <v>461.03141099999999</v>
      </c>
      <c r="F165" s="68">
        <v>276.346926397071</v>
      </c>
      <c r="G165" s="68">
        <v>0</v>
      </c>
      <c r="H165" s="68">
        <v>0</v>
      </c>
      <c r="I165" s="68">
        <v>3.6549999999999998E-3</v>
      </c>
      <c r="J165" s="68">
        <v>0</v>
      </c>
      <c r="K165" s="68">
        <v>0.34091500000000002</v>
      </c>
      <c r="L165" s="68">
        <v>2.138293</v>
      </c>
      <c r="M165" s="68">
        <v>0.35340327705959318</v>
      </c>
      <c r="N165" s="68">
        <v>8.5470000000000008E-3</v>
      </c>
      <c r="O165" s="68">
        <v>0</v>
      </c>
      <c r="P165" s="68">
        <v>3.114054433777778</v>
      </c>
      <c r="Q165" s="68">
        <v>0.91864504828294147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0.72410600000000003</v>
      </c>
      <c r="X165" s="68">
        <v>34.219706679576504</v>
      </c>
      <c r="Y165" s="68"/>
      <c r="Z165" s="68">
        <v>14.797760999999999</v>
      </c>
      <c r="AA165" s="41"/>
      <c r="AB165" s="95">
        <v>793.99742383576779</v>
      </c>
      <c r="AC165" s="195">
        <f t="shared" si="10"/>
        <v>744.97995615619129</v>
      </c>
      <c r="AD165" s="41"/>
      <c r="AE165" s="2"/>
      <c r="AF165" s="68">
        <v>463.12424526643076</v>
      </c>
      <c r="AG165" s="41"/>
      <c r="AH165" s="68">
        <v>255.077126083455</v>
      </c>
      <c r="AI165" s="68">
        <v>1.1729338122679889</v>
      </c>
      <c r="AJ165" s="68">
        <v>0</v>
      </c>
      <c r="AK165" s="68"/>
      <c r="AL165" s="68">
        <v>3.6549999999999998E-3</v>
      </c>
      <c r="AM165" s="68">
        <v>0</v>
      </c>
      <c r="AN165" s="68">
        <v>0.34091500000000002</v>
      </c>
      <c r="AO165" s="68">
        <v>2.1071870000000001</v>
      </c>
      <c r="AP165" s="68">
        <v>0.38666954587267266</v>
      </c>
      <c r="AQ165" s="68">
        <v>8.5470000000000008E-3</v>
      </c>
      <c r="AR165" s="68">
        <v>0</v>
      </c>
      <c r="AS165" s="68">
        <v>5.0815289776128481</v>
      </c>
      <c r="AT165" s="68">
        <v>4.3045083804444451</v>
      </c>
      <c r="AU165" s="68">
        <v>0.37582715133315908</v>
      </c>
      <c r="AV165" s="68">
        <v>0</v>
      </c>
      <c r="AW165" s="68">
        <v>0</v>
      </c>
      <c r="AX165" s="68">
        <v>0</v>
      </c>
      <c r="AY165" s="68">
        <v>0</v>
      </c>
      <c r="AZ165" s="68">
        <v>0</v>
      </c>
      <c r="BA165" s="68">
        <v>0.74670800000000004</v>
      </c>
      <c r="BB165" s="68">
        <v>37.641677347534163</v>
      </c>
      <c r="BC165" s="68">
        <v>18.949401999999999</v>
      </c>
      <c r="BD165" s="68">
        <v>0</v>
      </c>
      <c r="BE165" s="36">
        <v>789.32093056495091</v>
      </c>
      <c r="BF165" s="2"/>
      <c r="BG165" s="195">
        <f t="shared" si="8"/>
        <v>732.72985121741681</v>
      </c>
      <c r="BH165" s="2"/>
    </row>
    <row r="166" spans="1:60" x14ac:dyDescent="0.25">
      <c r="A166">
        <f t="shared" si="9"/>
        <v>0</v>
      </c>
      <c r="B166" s="93" t="s">
        <v>362</v>
      </c>
      <c r="C166" s="93" t="s">
        <v>363</v>
      </c>
      <c r="D166" s="93"/>
      <c r="E166" s="68">
        <v>5.9444059999999999</v>
      </c>
      <c r="F166" s="68">
        <v>6.0191610359609999</v>
      </c>
      <c r="G166" s="68">
        <v>-9.6865999999999994E-2</v>
      </c>
      <c r="H166" s="68">
        <v>0</v>
      </c>
      <c r="I166" s="68">
        <v>0</v>
      </c>
      <c r="J166" s="68">
        <v>0</v>
      </c>
      <c r="K166" s="68">
        <v>0</v>
      </c>
      <c r="L166" s="68">
        <v>0</v>
      </c>
      <c r="M166" s="68">
        <v>0</v>
      </c>
      <c r="N166" s="68">
        <v>8.5470000000000008E-3</v>
      </c>
      <c r="O166" s="68">
        <v>7.8549999999999991E-3</v>
      </c>
      <c r="P166" s="68">
        <v>0.94012947377777778</v>
      </c>
      <c r="Q166" s="68">
        <v>2.0161267160233309E-2</v>
      </c>
      <c r="R166" s="68">
        <v>0.63138499999999997</v>
      </c>
      <c r="S166" s="68">
        <v>5.4387331596235218E-2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/>
      <c r="Z166" s="68">
        <v>0</v>
      </c>
      <c r="AA166" s="41"/>
      <c r="AB166" s="95">
        <v>13.529166108495245</v>
      </c>
      <c r="AC166" s="195">
        <f t="shared" si="10"/>
        <v>13.529166108495245</v>
      </c>
      <c r="AD166" s="41"/>
      <c r="AE166" s="2"/>
      <c r="AF166" s="68">
        <v>5.9470803037232027</v>
      </c>
      <c r="AG166" s="41"/>
      <c r="AH166" s="68">
        <v>5.2081069996779998</v>
      </c>
      <c r="AI166" s="68">
        <v>2.5742077415999955E-2</v>
      </c>
      <c r="AJ166" s="68">
        <v>-9.6865999999999994E-2</v>
      </c>
      <c r="AK166" s="68"/>
      <c r="AL166" s="68">
        <v>0</v>
      </c>
      <c r="AM166" s="68">
        <v>0</v>
      </c>
      <c r="AN166" s="68">
        <v>0</v>
      </c>
      <c r="AO166" s="68">
        <v>0</v>
      </c>
      <c r="AP166" s="68">
        <v>0</v>
      </c>
      <c r="AQ166" s="68">
        <v>8.5470000000000008E-3</v>
      </c>
      <c r="AR166" s="68">
        <v>7.8549999999999991E-3</v>
      </c>
      <c r="AS166" s="68">
        <v>6.5261521568850553E-2</v>
      </c>
      <c r="AT166" s="68">
        <v>1.3209274471111112</v>
      </c>
      <c r="AU166" s="68">
        <v>8.1859573220306545E-3</v>
      </c>
      <c r="AV166" s="68">
        <v>0.604321</v>
      </c>
      <c r="AW166" s="68">
        <v>7.4534890346927424E-2</v>
      </c>
      <c r="AX166" s="68">
        <v>0</v>
      </c>
      <c r="AY166" s="68">
        <v>0</v>
      </c>
      <c r="AZ166" s="68">
        <v>0</v>
      </c>
      <c r="BA166" s="68">
        <v>0</v>
      </c>
      <c r="BB166" s="68">
        <v>0</v>
      </c>
      <c r="BC166" s="68">
        <v>0</v>
      </c>
      <c r="BD166" s="68">
        <v>0</v>
      </c>
      <c r="BE166" s="36">
        <v>13.173696197166121</v>
      </c>
      <c r="BF166" s="2"/>
      <c r="BG166" s="195">
        <f t="shared" si="8"/>
        <v>13.173696197166121</v>
      </c>
      <c r="BH166" s="2"/>
    </row>
    <row r="167" spans="1:60" x14ac:dyDescent="0.25">
      <c r="A167">
        <f t="shared" si="9"/>
        <v>0</v>
      </c>
      <c r="B167" s="93" t="s">
        <v>364</v>
      </c>
      <c r="C167" s="93" t="s">
        <v>365</v>
      </c>
      <c r="D167" s="93"/>
      <c r="E167" s="68">
        <v>4.9828000000000001</v>
      </c>
      <c r="F167" s="68">
        <v>5.2341606958569997</v>
      </c>
      <c r="G167" s="68">
        <v>-6.2299E-2</v>
      </c>
      <c r="H167" s="68">
        <v>0</v>
      </c>
      <c r="I167" s="68">
        <v>0</v>
      </c>
      <c r="J167" s="68">
        <v>0</v>
      </c>
      <c r="K167" s="68">
        <v>0</v>
      </c>
      <c r="L167" s="68">
        <v>0</v>
      </c>
      <c r="M167" s="68">
        <v>0</v>
      </c>
      <c r="N167" s="68">
        <v>8.5470000000000008E-3</v>
      </c>
      <c r="O167" s="68">
        <v>7.8549999999999991E-3</v>
      </c>
      <c r="P167" s="68">
        <v>0.31835350666666679</v>
      </c>
      <c r="Q167" s="68">
        <v>1.7532196282006893E-2</v>
      </c>
      <c r="R167" s="68">
        <v>0.57638299999999998</v>
      </c>
      <c r="S167" s="68">
        <v>5.513098393639148E-2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/>
      <c r="Z167" s="68">
        <v>0</v>
      </c>
      <c r="AA167" s="41"/>
      <c r="AB167" s="95">
        <v>11.138463382742065</v>
      </c>
      <c r="AC167" s="195">
        <f t="shared" si="10"/>
        <v>11.138463382742065</v>
      </c>
      <c r="AD167" s="41"/>
      <c r="AE167" s="2"/>
      <c r="AF167" s="68">
        <v>5.0084395372450352</v>
      </c>
      <c r="AG167" s="41"/>
      <c r="AH167" s="68">
        <v>4.5369849150609998</v>
      </c>
      <c r="AI167" s="68">
        <v>2.2385257354000584E-2</v>
      </c>
      <c r="AJ167" s="68">
        <v>-6.2299E-2</v>
      </c>
      <c r="AK167" s="68"/>
      <c r="AL167" s="68">
        <v>0</v>
      </c>
      <c r="AM167" s="68">
        <v>0</v>
      </c>
      <c r="AN167" s="68">
        <v>0</v>
      </c>
      <c r="AO167" s="68">
        <v>0</v>
      </c>
      <c r="AP167" s="68">
        <v>0</v>
      </c>
      <c r="AQ167" s="68">
        <v>8.5470000000000008E-3</v>
      </c>
      <c r="AR167" s="68">
        <v>7.8549999999999991E-3</v>
      </c>
      <c r="AS167" s="68">
        <v>5.6956554101306234E-2</v>
      </c>
      <c r="AT167" s="68">
        <v>0.45095659999999999</v>
      </c>
      <c r="AU167" s="68">
        <v>7.1183701211766813E-3</v>
      </c>
      <c r="AV167" s="68">
        <v>0.50721700000000003</v>
      </c>
      <c r="AW167" s="68">
        <v>7.4884356642540437E-2</v>
      </c>
      <c r="AX167" s="68">
        <v>0</v>
      </c>
      <c r="AY167" s="68">
        <v>0</v>
      </c>
      <c r="AZ167" s="68">
        <v>0</v>
      </c>
      <c r="BA167" s="68">
        <v>0</v>
      </c>
      <c r="BB167" s="68">
        <v>0</v>
      </c>
      <c r="BC167" s="68">
        <v>0</v>
      </c>
      <c r="BD167" s="68">
        <v>0</v>
      </c>
      <c r="BE167" s="36">
        <v>10.61904559052506</v>
      </c>
      <c r="BF167" s="2"/>
      <c r="BG167" s="195">
        <f t="shared" si="8"/>
        <v>10.61904559052506</v>
      </c>
      <c r="BH167" s="2"/>
    </row>
    <row r="168" spans="1:60" x14ac:dyDescent="0.25">
      <c r="A168">
        <f t="shared" si="9"/>
        <v>0</v>
      </c>
      <c r="B168" s="93" t="s">
        <v>366</v>
      </c>
      <c r="C168" s="93" t="s">
        <v>367</v>
      </c>
      <c r="D168" s="93"/>
      <c r="E168" s="68">
        <v>97.321275999999997</v>
      </c>
      <c r="F168" s="68">
        <v>104.37789303165</v>
      </c>
      <c r="G168" s="68">
        <v>0</v>
      </c>
      <c r="H168" s="68">
        <v>0</v>
      </c>
      <c r="I168" s="68">
        <v>0</v>
      </c>
      <c r="J168" s="68">
        <v>0</v>
      </c>
      <c r="K168" s="68">
        <v>5.7916999999999996E-2</v>
      </c>
      <c r="L168" s="68">
        <v>0.85909599999999997</v>
      </c>
      <c r="M168" s="68">
        <v>0</v>
      </c>
      <c r="N168" s="68">
        <v>8.5470000000000008E-3</v>
      </c>
      <c r="O168" s="68">
        <v>7.8549999999999991E-3</v>
      </c>
      <c r="P168" s="68">
        <v>5.3233002955555566</v>
      </c>
      <c r="Q168" s="68">
        <v>0.34965868180924542</v>
      </c>
      <c r="R168" s="68">
        <v>2.0687709999999999</v>
      </c>
      <c r="S168" s="68">
        <v>0.15108331920311921</v>
      </c>
      <c r="T168" s="68">
        <v>0.1</v>
      </c>
      <c r="U168" s="68">
        <v>0</v>
      </c>
      <c r="V168" s="68">
        <v>0</v>
      </c>
      <c r="W168" s="68">
        <v>0.182341</v>
      </c>
      <c r="X168" s="68">
        <v>15.281224879517161</v>
      </c>
      <c r="Y168" s="68"/>
      <c r="Z168" s="68">
        <v>3.7262970000000002</v>
      </c>
      <c r="AA168" s="41"/>
      <c r="AB168" s="95">
        <v>229.81526020773507</v>
      </c>
      <c r="AC168" s="195">
        <f t="shared" si="10"/>
        <v>210.80773832821791</v>
      </c>
      <c r="AD168" s="41"/>
      <c r="AE168" s="2"/>
      <c r="AF168" s="68">
        <v>98.315234100205643</v>
      </c>
      <c r="AG168" s="41"/>
      <c r="AH168" s="68">
        <v>94.073556860354998</v>
      </c>
      <c r="AI168" s="68">
        <v>0.44644717936900258</v>
      </c>
      <c r="AJ168" s="68">
        <v>0</v>
      </c>
      <c r="AK168" s="68"/>
      <c r="AL168" s="68">
        <v>0</v>
      </c>
      <c r="AM168" s="68">
        <v>0</v>
      </c>
      <c r="AN168" s="68">
        <v>5.7916999999999996E-2</v>
      </c>
      <c r="AO168" s="68">
        <v>0.84659799999999996</v>
      </c>
      <c r="AP168" s="68">
        <v>0</v>
      </c>
      <c r="AQ168" s="68">
        <v>8.5470000000000008E-3</v>
      </c>
      <c r="AR168" s="68">
        <v>7.8549999999999991E-3</v>
      </c>
      <c r="AS168" s="68">
        <v>1.1303625655431644</v>
      </c>
      <c r="AT168" s="68">
        <v>6.7860681622222225</v>
      </c>
      <c r="AU168" s="68">
        <v>0.14195217117731618</v>
      </c>
      <c r="AV168" s="68">
        <v>1.9910779999999999</v>
      </c>
      <c r="AW168" s="68">
        <v>0.14103227557785342</v>
      </c>
      <c r="AX168" s="68">
        <v>0.1</v>
      </c>
      <c r="AY168" s="68">
        <v>0</v>
      </c>
      <c r="AZ168" s="68">
        <v>0</v>
      </c>
      <c r="BA168" s="68">
        <v>0.188032</v>
      </c>
      <c r="BB168" s="68">
        <v>15.709099176143644</v>
      </c>
      <c r="BC168" s="68">
        <v>4.7717429999999998</v>
      </c>
      <c r="BD168" s="68">
        <v>0</v>
      </c>
      <c r="BE168" s="36">
        <v>224.7155224905938</v>
      </c>
      <c r="BF168" s="2"/>
      <c r="BG168" s="195">
        <f t="shared" si="8"/>
        <v>204.23468031445017</v>
      </c>
      <c r="BH168" s="2"/>
    </row>
    <row r="169" spans="1:60" x14ac:dyDescent="0.25">
      <c r="A169">
        <f t="shared" si="9"/>
        <v>0</v>
      </c>
      <c r="B169" s="93" t="s">
        <v>368</v>
      </c>
      <c r="C169" s="93" t="s">
        <v>369</v>
      </c>
      <c r="D169" s="93"/>
      <c r="E169" s="68">
        <v>3.8503430000000001</v>
      </c>
      <c r="F169" s="68">
        <v>5.7250446993070003</v>
      </c>
      <c r="G169" s="68">
        <v>-0.143067</v>
      </c>
      <c r="H169" s="68">
        <v>0</v>
      </c>
      <c r="I169" s="68">
        <v>0</v>
      </c>
      <c r="J169" s="68">
        <v>0</v>
      </c>
      <c r="K169" s="68">
        <v>0</v>
      </c>
      <c r="L169" s="68">
        <v>0</v>
      </c>
      <c r="M169" s="68">
        <v>0</v>
      </c>
      <c r="N169" s="68">
        <v>8.5470000000000008E-3</v>
      </c>
      <c r="O169" s="68">
        <v>7.8549999999999991E-3</v>
      </c>
      <c r="P169" s="68">
        <v>1.0232584666666666</v>
      </c>
      <c r="Q169" s="68">
        <v>1.9243150444381504E-2</v>
      </c>
      <c r="R169" s="68">
        <v>0.51092499999999996</v>
      </c>
      <c r="S169" s="68">
        <v>5.0898403376804256E-2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/>
      <c r="Z169" s="68">
        <v>0</v>
      </c>
      <c r="AA169" s="41"/>
      <c r="AB169" s="95">
        <v>11.053047719794852</v>
      </c>
      <c r="AC169" s="195">
        <f t="shared" si="10"/>
        <v>11.053047719794852</v>
      </c>
      <c r="AD169" s="41"/>
      <c r="AE169" s="2"/>
      <c r="AF169" s="68">
        <v>3.8742209918725234</v>
      </c>
      <c r="AG169" s="41"/>
      <c r="AH169" s="68">
        <v>4.9414226515750004</v>
      </c>
      <c r="AI169" s="68">
        <v>2.456981818199996E-2</v>
      </c>
      <c r="AJ169" s="68">
        <v>-0.143067</v>
      </c>
      <c r="AK169" s="68"/>
      <c r="AL169" s="68">
        <v>0</v>
      </c>
      <c r="AM169" s="68">
        <v>0</v>
      </c>
      <c r="AN169" s="68">
        <v>0</v>
      </c>
      <c r="AO169" s="68">
        <v>0</v>
      </c>
      <c r="AP169" s="68">
        <v>0</v>
      </c>
      <c r="AQ169" s="68">
        <v>8.5470000000000008E-3</v>
      </c>
      <c r="AR169" s="68">
        <v>7.8549999999999991E-3</v>
      </c>
      <c r="AS169" s="68">
        <v>4.251302071019928E-2</v>
      </c>
      <c r="AT169" s="68">
        <v>1.3941048666666667</v>
      </c>
      <c r="AU169" s="68">
        <v>7.7859640729420363E-3</v>
      </c>
      <c r="AV169" s="68">
        <v>0.44961400000000001</v>
      </c>
      <c r="AW169" s="68">
        <v>7.1445036651008417E-2</v>
      </c>
      <c r="AX169" s="68">
        <v>0</v>
      </c>
      <c r="AY169" s="68">
        <v>0</v>
      </c>
      <c r="AZ169" s="68">
        <v>0</v>
      </c>
      <c r="BA169" s="68">
        <v>0</v>
      </c>
      <c r="BB169" s="68">
        <v>0</v>
      </c>
      <c r="BC169" s="68">
        <v>0</v>
      </c>
      <c r="BD169" s="68">
        <v>0</v>
      </c>
      <c r="BE169" s="36">
        <v>10.67901134973034</v>
      </c>
      <c r="BF169" s="2"/>
      <c r="BG169" s="195">
        <f t="shared" si="8"/>
        <v>10.67901134973034</v>
      </c>
      <c r="BH169" s="2"/>
    </row>
    <row r="170" spans="1:60" x14ac:dyDescent="0.25">
      <c r="A170">
        <f t="shared" si="9"/>
        <v>0</v>
      </c>
      <c r="B170" s="93" t="s">
        <v>370</v>
      </c>
      <c r="C170" s="93" t="s">
        <v>371</v>
      </c>
      <c r="D170" s="93"/>
      <c r="E170" s="68">
        <v>7.5813055199999999</v>
      </c>
      <c r="F170" s="68">
        <v>4.5715712123290002</v>
      </c>
      <c r="G170" s="68">
        <v>-0.15107300000000001</v>
      </c>
      <c r="H170" s="68">
        <v>0</v>
      </c>
      <c r="I170" s="68">
        <v>0</v>
      </c>
      <c r="J170" s="68">
        <v>0</v>
      </c>
      <c r="K170" s="68">
        <v>0</v>
      </c>
      <c r="L170" s="68">
        <v>0</v>
      </c>
      <c r="M170" s="68">
        <v>0</v>
      </c>
      <c r="N170" s="68">
        <v>8.5470000000000008E-3</v>
      </c>
      <c r="O170" s="68">
        <v>7.8549999999999991E-3</v>
      </c>
      <c r="P170" s="68">
        <v>1.1664628968888888</v>
      </c>
      <c r="Q170" s="68">
        <v>1.5195431148066993E-2</v>
      </c>
      <c r="R170" s="68">
        <v>0.51994300000000004</v>
      </c>
      <c r="S170" s="68">
        <v>5.0920895856211283E-2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/>
      <c r="Z170" s="68">
        <v>0</v>
      </c>
      <c r="AA170" s="41"/>
      <c r="AB170" s="95">
        <v>13.770727956222167</v>
      </c>
      <c r="AC170" s="195">
        <f t="shared" si="10"/>
        <v>13.770727956222167</v>
      </c>
      <c r="AD170" s="41"/>
      <c r="AE170" s="2"/>
      <c r="AF170" s="68">
        <v>7.6072719304904588</v>
      </c>
      <c r="AG170" s="41"/>
      <c r="AH170" s="68">
        <v>3.9767613295220001</v>
      </c>
      <c r="AI170" s="68">
        <v>1.9401655751999935E-2</v>
      </c>
      <c r="AJ170" s="68">
        <v>-0.15107300000000001</v>
      </c>
      <c r="AK170" s="68"/>
      <c r="AL170" s="68">
        <v>0</v>
      </c>
      <c r="AM170" s="68">
        <v>0</v>
      </c>
      <c r="AN170" s="68">
        <v>0</v>
      </c>
      <c r="AO170" s="68">
        <v>0</v>
      </c>
      <c r="AP170" s="68">
        <v>0</v>
      </c>
      <c r="AQ170" s="68">
        <v>8.5470000000000008E-3</v>
      </c>
      <c r="AR170" s="68">
        <v>7.8549999999999991E-3</v>
      </c>
      <c r="AS170" s="68">
        <v>8.205830966995678E-2</v>
      </c>
      <c r="AT170" s="68">
        <v>1.9428990568888891</v>
      </c>
      <c r="AU170" s="68">
        <v>6.2172596172739439E-3</v>
      </c>
      <c r="AV170" s="68">
        <v>0.48077199999999998</v>
      </c>
      <c r="AW170" s="68">
        <v>7.1867389151597807E-2</v>
      </c>
      <c r="AX170" s="68">
        <v>0</v>
      </c>
      <c r="AY170" s="68">
        <v>0</v>
      </c>
      <c r="AZ170" s="68">
        <v>0</v>
      </c>
      <c r="BA170" s="68">
        <v>0</v>
      </c>
      <c r="BB170" s="68">
        <v>0</v>
      </c>
      <c r="BC170" s="68">
        <v>0</v>
      </c>
      <c r="BD170" s="68">
        <v>0</v>
      </c>
      <c r="BE170" s="36">
        <v>14.052577931092177</v>
      </c>
      <c r="BF170" s="2"/>
      <c r="BG170" s="195">
        <f t="shared" si="8"/>
        <v>14.052577931092177</v>
      </c>
      <c r="BH170" s="2"/>
    </row>
    <row r="171" spans="1:60" x14ac:dyDescent="0.25">
      <c r="A171">
        <f t="shared" si="9"/>
        <v>0</v>
      </c>
      <c r="B171" s="93" t="s">
        <v>372</v>
      </c>
      <c r="C171" s="93" t="s">
        <v>373</v>
      </c>
      <c r="D171" s="93"/>
      <c r="E171" s="68">
        <v>80.990493999999998</v>
      </c>
      <c r="F171" s="68">
        <v>108.780871179529</v>
      </c>
      <c r="G171" s="68">
        <v>0</v>
      </c>
      <c r="H171" s="68">
        <v>0</v>
      </c>
      <c r="I171" s="68">
        <v>0</v>
      </c>
      <c r="J171" s="68">
        <v>0</v>
      </c>
      <c r="K171" s="68">
        <v>7.2288999999999992E-2</v>
      </c>
      <c r="L171" s="68">
        <v>0.725607</v>
      </c>
      <c r="M171" s="68">
        <v>0</v>
      </c>
      <c r="N171" s="68">
        <v>8.5470000000000008E-3</v>
      </c>
      <c r="O171" s="68">
        <v>7.8549999999999991E-3</v>
      </c>
      <c r="P171" s="68">
        <v>4.706097275555555</v>
      </c>
      <c r="Q171" s="68">
        <v>0.3650602055284794</v>
      </c>
      <c r="R171" s="68">
        <v>2.0517639999999999</v>
      </c>
      <c r="S171" s="68">
        <v>0.15199699446026843</v>
      </c>
      <c r="T171" s="68">
        <v>0.08</v>
      </c>
      <c r="U171" s="68">
        <v>0</v>
      </c>
      <c r="V171" s="68">
        <v>0</v>
      </c>
      <c r="W171" s="68">
        <v>0.17502699999999999</v>
      </c>
      <c r="X171" s="68">
        <v>12.803933274909717</v>
      </c>
      <c r="Y171" s="68"/>
      <c r="Z171" s="68">
        <v>3.5768110000000002</v>
      </c>
      <c r="AA171" s="41"/>
      <c r="AB171" s="95">
        <v>214.49635292998303</v>
      </c>
      <c r="AC171" s="195">
        <f t="shared" si="10"/>
        <v>198.11560865507332</v>
      </c>
      <c r="AD171" s="41"/>
      <c r="AE171" s="2"/>
      <c r="AF171" s="68">
        <v>81.909425995453304</v>
      </c>
      <c r="AG171" s="41"/>
      <c r="AH171" s="68">
        <v>97.888009789498</v>
      </c>
      <c r="AI171" s="68">
        <v>0.46611197586899994</v>
      </c>
      <c r="AJ171" s="68">
        <v>0</v>
      </c>
      <c r="AK171" s="68"/>
      <c r="AL171" s="68">
        <v>0</v>
      </c>
      <c r="AM171" s="68">
        <v>0</v>
      </c>
      <c r="AN171" s="68">
        <v>7.2288999999999992E-2</v>
      </c>
      <c r="AO171" s="68">
        <v>0.71505099999999999</v>
      </c>
      <c r="AP171" s="68">
        <v>0</v>
      </c>
      <c r="AQ171" s="68">
        <v>8.5470000000000008E-3</v>
      </c>
      <c r="AR171" s="68">
        <v>7.8549999999999991E-3</v>
      </c>
      <c r="AS171" s="68">
        <v>0.9797603605128351</v>
      </c>
      <c r="AT171" s="68">
        <v>5.2250400755555546</v>
      </c>
      <c r="AU171" s="68">
        <v>0.14794014707512609</v>
      </c>
      <c r="AV171" s="68">
        <v>1.986599</v>
      </c>
      <c r="AW171" s="68">
        <v>0.14147660073902885</v>
      </c>
      <c r="AX171" s="68">
        <v>7.4999999999999997E-2</v>
      </c>
      <c r="AY171" s="68">
        <v>0</v>
      </c>
      <c r="AZ171" s="68">
        <v>0</v>
      </c>
      <c r="BA171" s="68">
        <v>0.18048900000000001</v>
      </c>
      <c r="BB171" s="68">
        <v>14.08432660240069</v>
      </c>
      <c r="BC171" s="68">
        <v>4.5803159999999998</v>
      </c>
      <c r="BD171" s="68">
        <v>0</v>
      </c>
      <c r="BE171" s="36">
        <v>208.46823754710357</v>
      </c>
      <c r="BF171" s="2"/>
      <c r="BG171" s="195">
        <f t="shared" si="8"/>
        <v>189.80359494470287</v>
      </c>
      <c r="BH171" s="2"/>
    </row>
    <row r="172" spans="1:60" x14ac:dyDescent="0.25">
      <c r="A172">
        <f t="shared" si="9"/>
        <v>0</v>
      </c>
      <c r="B172" s="93" t="s">
        <v>374</v>
      </c>
      <c r="C172" s="93" t="s">
        <v>375</v>
      </c>
      <c r="D172" s="93"/>
      <c r="E172" s="68">
        <v>18.823521</v>
      </c>
      <c r="F172" s="68">
        <v>28.179720484777</v>
      </c>
      <c r="G172" s="68">
        <v>0</v>
      </c>
      <c r="H172" s="68">
        <v>0</v>
      </c>
      <c r="I172" s="68">
        <v>0</v>
      </c>
      <c r="J172" s="68">
        <v>0</v>
      </c>
      <c r="K172" s="68">
        <v>0</v>
      </c>
      <c r="L172" s="68">
        <v>0</v>
      </c>
      <c r="M172" s="68">
        <v>0.16516859406486514</v>
      </c>
      <c r="N172" s="68">
        <v>0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/>
      <c r="Z172" s="68">
        <v>0</v>
      </c>
      <c r="AA172" s="41"/>
      <c r="AB172" s="95">
        <v>47.168410078841866</v>
      </c>
      <c r="AC172" s="195">
        <f t="shared" si="10"/>
        <v>47.168410078841866</v>
      </c>
      <c r="AD172" s="41"/>
      <c r="AE172" s="2"/>
      <c r="AF172" s="68">
        <v>18.900979955765056</v>
      </c>
      <c r="AG172" s="41"/>
      <c r="AH172" s="68">
        <v>26.069429216818001</v>
      </c>
      <c r="AI172" s="68">
        <v>0.12086318937500194</v>
      </c>
      <c r="AJ172" s="68">
        <v>0</v>
      </c>
      <c r="AK172" s="68"/>
      <c r="AL172" s="68">
        <v>0</v>
      </c>
      <c r="AM172" s="68">
        <v>0</v>
      </c>
      <c r="AN172" s="68">
        <v>0</v>
      </c>
      <c r="AO172" s="68">
        <v>0</v>
      </c>
      <c r="AP172" s="68">
        <v>0.19298305607761873</v>
      </c>
      <c r="AQ172" s="68">
        <v>0</v>
      </c>
      <c r="AR172" s="68">
        <v>0</v>
      </c>
      <c r="AS172" s="68">
        <v>0.22614871039785811</v>
      </c>
      <c r="AT172" s="68">
        <v>0</v>
      </c>
      <c r="AU172" s="68">
        <v>0</v>
      </c>
      <c r="AV172" s="68">
        <v>0</v>
      </c>
      <c r="AW172" s="68">
        <v>0</v>
      </c>
      <c r="AX172" s="68">
        <v>0</v>
      </c>
      <c r="AY172" s="68">
        <v>0</v>
      </c>
      <c r="AZ172" s="68">
        <v>0</v>
      </c>
      <c r="BA172" s="68">
        <v>0</v>
      </c>
      <c r="BB172" s="68">
        <v>0</v>
      </c>
      <c r="BC172" s="68">
        <v>0</v>
      </c>
      <c r="BD172" s="68">
        <v>0</v>
      </c>
      <c r="BE172" s="36">
        <v>45.510404128433535</v>
      </c>
      <c r="BF172" s="2"/>
      <c r="BG172" s="195">
        <f t="shared" si="8"/>
        <v>45.510404128433535</v>
      </c>
      <c r="BH172" s="2"/>
    </row>
    <row r="173" spans="1:60" x14ac:dyDescent="0.25">
      <c r="A173">
        <f t="shared" si="9"/>
        <v>0</v>
      </c>
      <c r="B173" s="93" t="s">
        <v>376</v>
      </c>
      <c r="C173" s="93" t="s">
        <v>377</v>
      </c>
      <c r="D173" s="93"/>
      <c r="E173" s="68">
        <v>7.5057580000000002</v>
      </c>
      <c r="F173" s="68">
        <v>10.030829471180999</v>
      </c>
      <c r="G173" s="68">
        <v>-0.36598599999999998</v>
      </c>
      <c r="H173" s="68">
        <v>0</v>
      </c>
      <c r="I173" s="68">
        <v>0</v>
      </c>
      <c r="J173" s="68">
        <v>0</v>
      </c>
      <c r="K173" s="68">
        <v>0</v>
      </c>
      <c r="L173" s="68">
        <v>0</v>
      </c>
      <c r="M173" s="68">
        <v>0</v>
      </c>
      <c r="N173" s="68">
        <v>8.5470000000000008E-3</v>
      </c>
      <c r="O173" s="68">
        <v>7.8549999999999991E-3</v>
      </c>
      <c r="P173" s="68">
        <v>2.9058297102222226</v>
      </c>
      <c r="Q173" s="68">
        <v>3.39400253149785E-2</v>
      </c>
      <c r="R173" s="68">
        <v>0.88792899999999997</v>
      </c>
      <c r="S173" s="68">
        <v>6.7971005919540972E-2</v>
      </c>
      <c r="T173" s="68">
        <v>0.15528600000000001</v>
      </c>
      <c r="U173" s="68">
        <v>0</v>
      </c>
      <c r="V173" s="68">
        <v>0</v>
      </c>
      <c r="W173" s="68">
        <v>0</v>
      </c>
      <c r="X173" s="68">
        <v>0</v>
      </c>
      <c r="Y173" s="68"/>
      <c r="Z173" s="68">
        <v>0</v>
      </c>
      <c r="AA173" s="41"/>
      <c r="AB173" s="95">
        <v>21.237959212637744</v>
      </c>
      <c r="AC173" s="195">
        <f t="shared" si="10"/>
        <v>21.237959212637744</v>
      </c>
      <c r="AD173" s="41"/>
      <c r="AE173" s="2"/>
      <c r="AF173" s="68">
        <v>7.5957328450645756</v>
      </c>
      <c r="AG173" s="41"/>
      <c r="AH173" s="68">
        <v>8.6453634134939996</v>
      </c>
      <c r="AI173" s="68">
        <v>4.3334913039000708E-2</v>
      </c>
      <c r="AJ173" s="68">
        <v>-0.36598599999999998</v>
      </c>
      <c r="AK173" s="68"/>
      <c r="AL173" s="68">
        <v>0</v>
      </c>
      <c r="AM173" s="68">
        <v>0</v>
      </c>
      <c r="AN173" s="68">
        <v>0</v>
      </c>
      <c r="AO173" s="68">
        <v>0</v>
      </c>
      <c r="AP173" s="68">
        <v>0</v>
      </c>
      <c r="AQ173" s="68">
        <v>8.5470000000000008E-3</v>
      </c>
      <c r="AR173" s="68">
        <v>7.8549999999999991E-3</v>
      </c>
      <c r="AS173" s="68">
        <v>8.1930009559222097E-2</v>
      </c>
      <c r="AT173" s="68">
        <v>3.3442392035555555</v>
      </c>
      <c r="AU173" s="68">
        <v>1.3641758621356645E-2</v>
      </c>
      <c r="AV173" s="68">
        <v>0.79185300000000003</v>
      </c>
      <c r="AW173" s="68">
        <v>8.3136255320205188E-2</v>
      </c>
      <c r="AX173" s="68">
        <v>0.17882400000000001</v>
      </c>
      <c r="AY173" s="68">
        <v>0</v>
      </c>
      <c r="AZ173" s="68">
        <v>0</v>
      </c>
      <c r="BA173" s="68">
        <v>0</v>
      </c>
      <c r="BB173" s="68">
        <v>0</v>
      </c>
      <c r="BC173" s="68">
        <v>0</v>
      </c>
      <c r="BD173" s="68">
        <v>0</v>
      </c>
      <c r="BE173" s="36">
        <v>20.428471398653915</v>
      </c>
      <c r="BF173" s="2"/>
      <c r="BG173" s="195">
        <f t="shared" si="8"/>
        <v>20.428471398653915</v>
      </c>
      <c r="BH173" s="2"/>
    </row>
    <row r="174" spans="1:60" x14ac:dyDescent="0.25">
      <c r="A174">
        <f t="shared" si="9"/>
        <v>0</v>
      </c>
      <c r="B174" s="93" t="s">
        <v>378</v>
      </c>
      <c r="C174" s="93" t="s">
        <v>379</v>
      </c>
      <c r="D174" s="93"/>
      <c r="E174" s="68">
        <v>4.2228960000000004</v>
      </c>
      <c r="F174" s="68">
        <v>7.9271274242139995</v>
      </c>
      <c r="G174" s="68">
        <v>-2.5019999999999999E-3</v>
      </c>
      <c r="H174" s="68">
        <v>1.2721862772682595</v>
      </c>
      <c r="I174" s="68">
        <v>0</v>
      </c>
      <c r="J174" s="68">
        <v>0</v>
      </c>
      <c r="K174" s="68">
        <v>0</v>
      </c>
      <c r="L174" s="68">
        <v>0</v>
      </c>
      <c r="M174" s="68">
        <v>0</v>
      </c>
      <c r="N174" s="68">
        <v>8.5470000000000008E-3</v>
      </c>
      <c r="O174" s="68">
        <v>7.8549999999999991E-3</v>
      </c>
      <c r="P174" s="68">
        <v>0.12063250755555557</v>
      </c>
      <c r="Q174" s="68">
        <v>2.6662181784581174E-2</v>
      </c>
      <c r="R174" s="68">
        <v>0.78143499999999999</v>
      </c>
      <c r="S174" s="68">
        <v>7.0864312249087208E-2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/>
      <c r="Z174" s="68">
        <v>0</v>
      </c>
      <c r="AA174" s="41"/>
      <c r="AB174" s="95">
        <v>14.435703703071484</v>
      </c>
      <c r="AC174" s="195">
        <f t="shared" si="10"/>
        <v>14.435703703071484</v>
      </c>
      <c r="AD174" s="41"/>
      <c r="AE174" s="2"/>
      <c r="AF174" s="68">
        <v>4.2018041928776633</v>
      </c>
      <c r="AG174" s="41"/>
      <c r="AH174" s="68">
        <v>6.8391473120999997</v>
      </c>
      <c r="AI174" s="68">
        <v>3.404250050899945E-2</v>
      </c>
      <c r="AJ174" s="68">
        <v>-2.5019999999999999E-3</v>
      </c>
      <c r="AK174" s="68"/>
      <c r="AL174" s="68">
        <v>0</v>
      </c>
      <c r="AM174" s="68">
        <v>0</v>
      </c>
      <c r="AN174" s="68">
        <v>0</v>
      </c>
      <c r="AO174" s="68">
        <v>0</v>
      </c>
      <c r="AP174" s="68">
        <v>0</v>
      </c>
      <c r="AQ174" s="68">
        <v>8.5470000000000008E-3</v>
      </c>
      <c r="AR174" s="68">
        <v>7.8549999999999991E-3</v>
      </c>
      <c r="AS174" s="68">
        <v>5.3156537301414543E-2</v>
      </c>
      <c r="AT174" s="68">
        <v>0.3467751208888889</v>
      </c>
      <c r="AU174" s="68">
        <v>1.078075937713374E-2</v>
      </c>
      <c r="AV174" s="68">
        <v>0.68766300000000002</v>
      </c>
      <c r="AW174" s="68">
        <v>8.571472695804655E-2</v>
      </c>
      <c r="AX174" s="68">
        <v>0</v>
      </c>
      <c r="AY174" s="68">
        <v>0</v>
      </c>
      <c r="AZ174" s="68">
        <v>0</v>
      </c>
      <c r="BA174" s="68">
        <v>0</v>
      </c>
      <c r="BB174" s="68">
        <v>0</v>
      </c>
      <c r="BC174" s="68">
        <v>0</v>
      </c>
      <c r="BD174" s="68">
        <v>1.2721862772682595</v>
      </c>
      <c r="BE174" s="36">
        <v>13.545170427280407</v>
      </c>
      <c r="BF174" s="2"/>
      <c r="BG174" s="195">
        <f t="shared" si="8"/>
        <v>13.545170427280407</v>
      </c>
      <c r="BH174" s="2"/>
    </row>
    <row r="175" spans="1:60" x14ac:dyDescent="0.25">
      <c r="A175">
        <f t="shared" si="9"/>
        <v>0</v>
      </c>
      <c r="B175" s="93" t="s">
        <v>380</v>
      </c>
      <c r="C175" s="93" t="s">
        <v>381</v>
      </c>
      <c r="D175" s="93"/>
      <c r="E175" s="68">
        <v>10.84686</v>
      </c>
      <c r="F175" s="68">
        <v>9.5279848839549999</v>
      </c>
      <c r="G175" s="68">
        <v>0</v>
      </c>
      <c r="H175" s="68">
        <v>0</v>
      </c>
      <c r="I175" s="68">
        <v>0</v>
      </c>
      <c r="J175" s="68">
        <v>0</v>
      </c>
      <c r="K175" s="68">
        <v>0</v>
      </c>
      <c r="L175" s="68">
        <v>0</v>
      </c>
      <c r="M175" s="68">
        <v>0</v>
      </c>
      <c r="N175" s="68">
        <v>8.5470000000000008E-3</v>
      </c>
      <c r="O175" s="68">
        <v>7.8549999999999991E-3</v>
      </c>
      <c r="P175" s="68">
        <v>1.2541073360000001</v>
      </c>
      <c r="Q175" s="68">
        <v>3.2263957513506643E-2</v>
      </c>
      <c r="R175" s="68">
        <v>1.0322389999999999</v>
      </c>
      <c r="S175" s="68">
        <v>0.10247908266019769</v>
      </c>
      <c r="T175" s="68">
        <v>0</v>
      </c>
      <c r="U175" s="68">
        <v>0</v>
      </c>
      <c r="V175" s="68">
        <v>0</v>
      </c>
      <c r="W175" s="68">
        <v>0</v>
      </c>
      <c r="X175" s="68">
        <v>0</v>
      </c>
      <c r="Y175" s="68"/>
      <c r="Z175" s="68">
        <v>0</v>
      </c>
      <c r="AA175" s="41"/>
      <c r="AB175" s="95">
        <v>22.812336260128706</v>
      </c>
      <c r="AC175" s="195">
        <f t="shared" si="10"/>
        <v>22.812336260128706</v>
      </c>
      <c r="AD175" s="41"/>
      <c r="AE175" s="2"/>
      <c r="AF175" s="68">
        <v>10.896008834356165</v>
      </c>
      <c r="AG175" s="41"/>
      <c r="AH175" s="68">
        <v>8.2400432672180006</v>
      </c>
      <c r="AI175" s="68">
        <v>4.1194895413000136E-2</v>
      </c>
      <c r="AJ175" s="68">
        <v>0</v>
      </c>
      <c r="AK175" s="68"/>
      <c r="AL175" s="68">
        <v>0</v>
      </c>
      <c r="AM175" s="68">
        <v>0</v>
      </c>
      <c r="AN175" s="68">
        <v>0</v>
      </c>
      <c r="AO175" s="68">
        <v>0</v>
      </c>
      <c r="AP175" s="68">
        <v>0</v>
      </c>
      <c r="AQ175" s="68">
        <v>8.5470000000000008E-3</v>
      </c>
      <c r="AR175" s="68">
        <v>7.8549999999999991E-3</v>
      </c>
      <c r="AS175" s="68">
        <v>0.13159663165299954</v>
      </c>
      <c r="AT175" s="68">
        <v>1.5352352293333333</v>
      </c>
      <c r="AU175" s="68">
        <v>1.2957898477716383E-2</v>
      </c>
      <c r="AV175" s="68">
        <v>1.00366</v>
      </c>
      <c r="AW175" s="68">
        <v>0.10724114813868786</v>
      </c>
      <c r="AX175" s="68">
        <v>0</v>
      </c>
      <c r="AY175" s="68">
        <v>0</v>
      </c>
      <c r="AZ175" s="68">
        <v>0</v>
      </c>
      <c r="BA175" s="68">
        <v>0</v>
      </c>
      <c r="BB175" s="68">
        <v>0</v>
      </c>
      <c r="BC175" s="68">
        <v>0</v>
      </c>
      <c r="BD175" s="68">
        <v>0</v>
      </c>
      <c r="BE175" s="36">
        <v>21.984339904589902</v>
      </c>
      <c r="BF175" s="2"/>
      <c r="BG175" s="195">
        <f t="shared" si="8"/>
        <v>21.984339904589902</v>
      </c>
      <c r="BH175" s="2"/>
    </row>
    <row r="176" spans="1:60" x14ac:dyDescent="0.25">
      <c r="A176">
        <f t="shared" si="9"/>
        <v>0</v>
      </c>
      <c r="B176" s="93" t="s">
        <v>382</v>
      </c>
      <c r="C176" s="93" t="s">
        <v>383</v>
      </c>
      <c r="D176" s="93"/>
      <c r="E176" s="68">
        <v>60.697988000000002</v>
      </c>
      <c r="F176" s="68">
        <v>72.383238490392998</v>
      </c>
      <c r="G176" s="68">
        <v>-0.258851</v>
      </c>
      <c r="H176" s="68">
        <v>0</v>
      </c>
      <c r="I176" s="68">
        <v>0</v>
      </c>
      <c r="J176" s="68">
        <v>1.3663E-2</v>
      </c>
      <c r="K176" s="68">
        <v>3.5415000000000002E-2</v>
      </c>
      <c r="L176" s="68">
        <v>0.417018</v>
      </c>
      <c r="M176" s="68">
        <v>9.2443633313970833E-2</v>
      </c>
      <c r="N176" s="68">
        <v>8.5470000000000008E-3</v>
      </c>
      <c r="O176" s="68">
        <v>7.8549999999999991E-3</v>
      </c>
      <c r="P176" s="68">
        <v>1.72809689</v>
      </c>
      <c r="Q176" s="68">
        <v>0.24265210169493914</v>
      </c>
      <c r="R176" s="68">
        <v>1.217606</v>
      </c>
      <c r="S176" s="68">
        <v>9.764921350177401E-2</v>
      </c>
      <c r="T176" s="68">
        <v>0</v>
      </c>
      <c r="U176" s="68">
        <v>0</v>
      </c>
      <c r="V176" s="68">
        <v>0</v>
      </c>
      <c r="W176" s="68">
        <v>0.13422999999999999</v>
      </c>
      <c r="X176" s="68">
        <v>5.9218763799779621</v>
      </c>
      <c r="Y176" s="68"/>
      <c r="Z176" s="68">
        <v>2.743128</v>
      </c>
      <c r="AA176" s="41"/>
      <c r="AB176" s="95">
        <v>145.48255570888165</v>
      </c>
      <c r="AC176" s="195">
        <f t="shared" si="10"/>
        <v>136.81755132890368</v>
      </c>
      <c r="AD176" s="41"/>
      <c r="AE176" s="2"/>
      <c r="AF176" s="68">
        <v>61.054346325454972</v>
      </c>
      <c r="AG176" s="41"/>
      <c r="AH176" s="68">
        <v>65.141303359649996</v>
      </c>
      <c r="AI176" s="68">
        <v>0.30982026760799436</v>
      </c>
      <c r="AJ176" s="68">
        <v>-0.258851</v>
      </c>
      <c r="AK176" s="68"/>
      <c r="AL176" s="68">
        <v>0</v>
      </c>
      <c r="AM176" s="68">
        <v>1.3663E-2</v>
      </c>
      <c r="AN176" s="68">
        <v>3.5415000000000002E-2</v>
      </c>
      <c r="AO176" s="68">
        <v>0.41095100000000001</v>
      </c>
      <c r="AP176" s="68">
        <v>0.10292236133573496</v>
      </c>
      <c r="AQ176" s="68">
        <v>8.5470000000000008E-3</v>
      </c>
      <c r="AR176" s="68">
        <v>7.8549999999999991E-3</v>
      </c>
      <c r="AS176" s="68">
        <v>0.72903240899707045</v>
      </c>
      <c r="AT176" s="68">
        <v>2.4942224900000003</v>
      </c>
      <c r="AU176" s="68">
        <v>9.8439981514487365E-2</v>
      </c>
      <c r="AV176" s="68">
        <v>1.071493</v>
      </c>
      <c r="AW176" s="68">
        <v>0.10273851984720378</v>
      </c>
      <c r="AX176" s="68">
        <v>0</v>
      </c>
      <c r="AY176" s="68">
        <v>0</v>
      </c>
      <c r="AZ176" s="68">
        <v>0</v>
      </c>
      <c r="BA176" s="68">
        <v>0.13841999999999999</v>
      </c>
      <c r="BB176" s="68">
        <v>6.0876889186173448</v>
      </c>
      <c r="BC176" s="68">
        <v>3.512737</v>
      </c>
      <c r="BD176" s="68">
        <v>0</v>
      </c>
      <c r="BE176" s="36">
        <v>141.06074463302477</v>
      </c>
      <c r="BF176" s="2"/>
      <c r="BG176" s="195">
        <f t="shared" si="8"/>
        <v>131.46031871440744</v>
      </c>
      <c r="BH176" s="2"/>
    </row>
    <row r="177" spans="1:60" x14ac:dyDescent="0.25">
      <c r="A177">
        <f t="shared" si="9"/>
        <v>0</v>
      </c>
      <c r="B177" s="93" t="s">
        <v>384</v>
      </c>
      <c r="C177" s="93" t="s">
        <v>385</v>
      </c>
      <c r="D177" s="93"/>
      <c r="E177" s="68">
        <v>1.3464959999999999</v>
      </c>
      <c r="F177" s="68">
        <v>3.34734749331</v>
      </c>
      <c r="G177" s="68">
        <v>0</v>
      </c>
      <c r="H177" s="68">
        <v>0</v>
      </c>
      <c r="I177" s="68">
        <v>0</v>
      </c>
      <c r="J177" s="68">
        <v>0.109726</v>
      </c>
      <c r="K177" s="68">
        <v>5.0410000000000038E-3</v>
      </c>
      <c r="L177" s="68">
        <v>0</v>
      </c>
      <c r="M177" s="68">
        <v>1.1261999999999999E-2</v>
      </c>
      <c r="N177" s="68">
        <v>0</v>
      </c>
      <c r="O177" s="68">
        <v>7.8549999999999991E-3</v>
      </c>
      <c r="P177" s="68">
        <v>2.982020333333333E-2</v>
      </c>
      <c r="Q177" s="68">
        <v>0</v>
      </c>
      <c r="R177" s="68">
        <v>4.8390000000000004E-3</v>
      </c>
      <c r="S177" s="68">
        <v>1.708720635108759E-2</v>
      </c>
      <c r="T177" s="68">
        <v>0</v>
      </c>
      <c r="U177" s="68">
        <v>0</v>
      </c>
      <c r="V177" s="68">
        <v>0</v>
      </c>
      <c r="W177" s="68">
        <v>1.1516999999999999E-2</v>
      </c>
      <c r="X177" s="68">
        <v>7.0947429981876572E-2</v>
      </c>
      <c r="Y177" s="68"/>
      <c r="Z177" s="68">
        <v>4.5316000000000002E-2</v>
      </c>
      <c r="AA177" s="41"/>
      <c r="AB177" s="95">
        <v>5.0072543329762969</v>
      </c>
      <c r="AC177" s="195">
        <f t="shared" si="10"/>
        <v>4.890990902994421</v>
      </c>
      <c r="AD177" s="41"/>
      <c r="AE177" s="2"/>
      <c r="AF177" s="68">
        <v>1.3811834900124911</v>
      </c>
      <c r="AG177" s="41"/>
      <c r="AH177" s="68">
        <v>3.304479003145</v>
      </c>
      <c r="AI177" s="68">
        <v>1.4412328083000145E-2</v>
      </c>
      <c r="AJ177" s="68">
        <v>0</v>
      </c>
      <c r="AK177" s="68"/>
      <c r="AL177" s="68">
        <v>0</v>
      </c>
      <c r="AM177" s="68">
        <v>0.109726</v>
      </c>
      <c r="AN177" s="68">
        <v>5.0410000000000038E-3</v>
      </c>
      <c r="AO177" s="68">
        <v>0</v>
      </c>
      <c r="AP177" s="68">
        <v>1.0999999999999999E-2</v>
      </c>
      <c r="AQ177" s="68">
        <v>0</v>
      </c>
      <c r="AR177" s="68">
        <v>7.8549999999999991E-3</v>
      </c>
      <c r="AS177" s="68">
        <v>1.4272091965091358E-2</v>
      </c>
      <c r="AT177" s="68">
        <v>4.793433666666666E-2</v>
      </c>
      <c r="AU177" s="68">
        <v>0</v>
      </c>
      <c r="AV177" s="68">
        <v>4.2579999999999996E-3</v>
      </c>
      <c r="AW177" s="68">
        <v>4.9765910299302517E-2</v>
      </c>
      <c r="AX177" s="68">
        <v>0</v>
      </c>
      <c r="AY177" s="68">
        <v>0</v>
      </c>
      <c r="AZ177" s="68">
        <v>0</v>
      </c>
      <c r="BA177" s="68">
        <v>1.1586000000000001E-2</v>
      </c>
      <c r="BB177" s="68">
        <v>7.2933958021369108E-2</v>
      </c>
      <c r="BC177" s="68">
        <v>5.8028999999999997E-2</v>
      </c>
      <c r="BD177" s="68">
        <v>0</v>
      </c>
      <c r="BE177" s="36">
        <v>5.0924761181929217</v>
      </c>
      <c r="BF177" s="2"/>
      <c r="BG177" s="195">
        <f t="shared" si="8"/>
        <v>4.9615131601715525</v>
      </c>
      <c r="BH177" s="2"/>
    </row>
    <row r="178" spans="1:60" x14ac:dyDescent="0.25">
      <c r="A178">
        <f t="shared" si="9"/>
        <v>0</v>
      </c>
      <c r="B178" s="93" t="s">
        <v>386</v>
      </c>
      <c r="C178" s="93" t="s">
        <v>387</v>
      </c>
      <c r="D178" s="93"/>
      <c r="E178" s="68">
        <v>66.212389000000002</v>
      </c>
      <c r="F178" s="68">
        <v>187.289190388679</v>
      </c>
      <c r="G178" s="68">
        <v>0</v>
      </c>
      <c r="H178" s="68">
        <v>0</v>
      </c>
      <c r="I178" s="68">
        <v>0</v>
      </c>
      <c r="J178" s="68">
        <v>0</v>
      </c>
      <c r="K178" s="68">
        <v>8.3696999999999994E-2</v>
      </c>
      <c r="L178" s="68">
        <v>1.465212</v>
      </c>
      <c r="M178" s="68">
        <v>0</v>
      </c>
      <c r="N178" s="68">
        <v>8.5470000000000008E-3</v>
      </c>
      <c r="O178" s="68">
        <v>7.8549999999999991E-3</v>
      </c>
      <c r="P178" s="68">
        <v>9.2016164477777771</v>
      </c>
      <c r="Q178" s="68">
        <v>0.63127819828802978</v>
      </c>
      <c r="R178" s="68">
        <v>2.9622830000000002</v>
      </c>
      <c r="S178" s="68">
        <v>0.20374803000244521</v>
      </c>
      <c r="T178" s="68">
        <v>0.1</v>
      </c>
      <c r="U178" s="68">
        <v>0</v>
      </c>
      <c r="V178" s="68">
        <v>0</v>
      </c>
      <c r="W178" s="68">
        <v>0.225212</v>
      </c>
      <c r="X178" s="68">
        <v>24.736574422822454</v>
      </c>
      <c r="Y178" s="68"/>
      <c r="Z178" s="68">
        <v>4.602411</v>
      </c>
      <c r="AA178" s="41"/>
      <c r="AB178" s="95">
        <v>297.73001348756975</v>
      </c>
      <c r="AC178" s="195">
        <f t="shared" si="10"/>
        <v>268.39102806474727</v>
      </c>
      <c r="AD178" s="41"/>
      <c r="AE178" s="2"/>
      <c r="AF178" s="68">
        <v>67.282370588713391</v>
      </c>
      <c r="AG178" s="41"/>
      <c r="AH178" s="68">
        <v>167.474764981546</v>
      </c>
      <c r="AI178" s="68">
        <v>0.80602137365698812</v>
      </c>
      <c r="AJ178" s="68">
        <v>0</v>
      </c>
      <c r="AK178" s="68"/>
      <c r="AL178" s="68">
        <v>0</v>
      </c>
      <c r="AM178" s="68">
        <v>0</v>
      </c>
      <c r="AN178" s="68">
        <v>8.3696999999999994E-2</v>
      </c>
      <c r="AO178" s="68">
        <v>1.443897</v>
      </c>
      <c r="AP178" s="68">
        <v>0</v>
      </c>
      <c r="AQ178" s="68">
        <v>8.5470000000000008E-3</v>
      </c>
      <c r="AR178" s="68">
        <v>7.8549999999999991E-3</v>
      </c>
      <c r="AS178" s="68">
        <v>0.8781289134152398</v>
      </c>
      <c r="AT178" s="68">
        <v>12.006796047777778</v>
      </c>
      <c r="AU178" s="68">
        <v>0.25471013489085415</v>
      </c>
      <c r="AV178" s="68">
        <v>2.9622830000000002</v>
      </c>
      <c r="AW178" s="68">
        <v>0.17747795634064559</v>
      </c>
      <c r="AX178" s="68">
        <v>0.1</v>
      </c>
      <c r="AY178" s="68">
        <v>0</v>
      </c>
      <c r="AZ178" s="68">
        <v>0</v>
      </c>
      <c r="BA178" s="68">
        <v>0.232242</v>
      </c>
      <c r="BB178" s="68">
        <v>25.429198506661482</v>
      </c>
      <c r="BC178" s="68">
        <v>5.8936580000000003</v>
      </c>
      <c r="BD178" s="68">
        <v>0</v>
      </c>
      <c r="BE178" s="36">
        <v>285.04164750300242</v>
      </c>
      <c r="BF178" s="2"/>
      <c r="BG178" s="195">
        <f t="shared" si="8"/>
        <v>253.71879099634091</v>
      </c>
      <c r="BH178" s="2"/>
    </row>
    <row r="179" spans="1:60" x14ac:dyDescent="0.25">
      <c r="A179">
        <f t="shared" si="9"/>
        <v>0</v>
      </c>
      <c r="B179" s="93" t="s">
        <v>388</v>
      </c>
      <c r="C179" s="93" t="s">
        <v>389</v>
      </c>
      <c r="D179" s="93"/>
      <c r="E179" s="68">
        <v>71.082524000000006</v>
      </c>
      <c r="F179" s="68">
        <v>116.108136847233</v>
      </c>
      <c r="G179" s="68">
        <v>0</v>
      </c>
      <c r="H179" s="68">
        <v>0</v>
      </c>
      <c r="I179" s="68">
        <v>0</v>
      </c>
      <c r="J179" s="68">
        <v>0</v>
      </c>
      <c r="K179" s="68">
        <v>7.5511999999999996E-2</v>
      </c>
      <c r="L179" s="68">
        <v>0.50511899999999998</v>
      </c>
      <c r="M179" s="68">
        <v>0</v>
      </c>
      <c r="N179" s="68">
        <v>8.5470000000000008E-3</v>
      </c>
      <c r="O179" s="68">
        <v>7.8549999999999991E-3</v>
      </c>
      <c r="P179" s="68">
        <v>1.095394868888889</v>
      </c>
      <c r="Q179" s="68">
        <v>0.39044649355591604</v>
      </c>
      <c r="R179" s="68">
        <v>1.6926540000000001</v>
      </c>
      <c r="S179" s="68">
        <v>0.10787974783656668</v>
      </c>
      <c r="T179" s="68">
        <v>0.192</v>
      </c>
      <c r="U179" s="68">
        <v>0</v>
      </c>
      <c r="V179" s="68">
        <v>0</v>
      </c>
      <c r="W179" s="68">
        <v>0.151813</v>
      </c>
      <c r="X179" s="68">
        <v>20.635923229355807</v>
      </c>
      <c r="Y179" s="68"/>
      <c r="Z179" s="68">
        <v>3.1024419999999999</v>
      </c>
      <c r="AA179" s="41"/>
      <c r="AB179" s="95">
        <v>215.15624718687019</v>
      </c>
      <c r="AC179" s="195">
        <f t="shared" si="10"/>
        <v>191.4178819575144</v>
      </c>
      <c r="AD179" s="41"/>
      <c r="AE179" s="2"/>
      <c r="AF179" s="68">
        <v>71.735248402833562</v>
      </c>
      <c r="AG179" s="41"/>
      <c r="AH179" s="68">
        <v>103.25760916097499</v>
      </c>
      <c r="AI179" s="68">
        <v>0.49852540437600018</v>
      </c>
      <c r="AJ179" s="68">
        <v>0</v>
      </c>
      <c r="AK179" s="68"/>
      <c r="AL179" s="68">
        <v>0</v>
      </c>
      <c r="AM179" s="68">
        <v>0</v>
      </c>
      <c r="AN179" s="68">
        <v>7.5511999999999996E-2</v>
      </c>
      <c r="AO179" s="68">
        <v>0.49777100000000002</v>
      </c>
      <c r="AP179" s="68">
        <v>0</v>
      </c>
      <c r="AQ179" s="68">
        <v>8.5470000000000008E-3</v>
      </c>
      <c r="AR179" s="68">
        <v>7.8549999999999991E-3</v>
      </c>
      <c r="AS179" s="68">
        <v>0.81136664017284377</v>
      </c>
      <c r="AT179" s="68">
        <v>1.144744868888889</v>
      </c>
      <c r="AU179" s="68">
        <v>0.15790510459738799</v>
      </c>
      <c r="AV179" s="68">
        <v>1.6926540000000001</v>
      </c>
      <c r="AW179" s="68">
        <v>0.11106010924903605</v>
      </c>
      <c r="AX179" s="68">
        <v>0.192</v>
      </c>
      <c r="AY179" s="68">
        <v>0</v>
      </c>
      <c r="AZ179" s="68">
        <v>0</v>
      </c>
      <c r="BA179" s="68">
        <v>0.156553</v>
      </c>
      <c r="BB179" s="68">
        <v>21.213729079777771</v>
      </c>
      <c r="BC179" s="68">
        <v>3.9728599999999998</v>
      </c>
      <c r="BD179" s="68">
        <v>0</v>
      </c>
      <c r="BE179" s="36">
        <v>205.53394077087052</v>
      </c>
      <c r="BF179" s="2"/>
      <c r="BG179" s="195">
        <f t="shared" si="8"/>
        <v>180.34735169109274</v>
      </c>
      <c r="BH179" s="2"/>
    </row>
    <row r="180" spans="1:60" x14ac:dyDescent="0.25">
      <c r="A180">
        <f t="shared" si="9"/>
        <v>0</v>
      </c>
      <c r="B180" s="93" t="s">
        <v>390</v>
      </c>
      <c r="C180" s="93" t="s">
        <v>391</v>
      </c>
      <c r="D180" s="93"/>
      <c r="E180" s="68">
        <v>509.63602200000003</v>
      </c>
      <c r="F180" s="68">
        <v>416.65346575173299</v>
      </c>
      <c r="G180" s="68">
        <v>0</v>
      </c>
      <c r="H180" s="68">
        <v>0</v>
      </c>
      <c r="I180" s="68">
        <v>6.1300000000000005E-4</v>
      </c>
      <c r="J180" s="68">
        <v>0.13794100000000001</v>
      </c>
      <c r="K180" s="68">
        <v>0.49</v>
      </c>
      <c r="L180" s="68">
        <v>3.4689399999999999</v>
      </c>
      <c r="M180" s="68">
        <v>0</v>
      </c>
      <c r="N180" s="68">
        <v>8.5470000000000008E-3</v>
      </c>
      <c r="O180" s="68">
        <v>0</v>
      </c>
      <c r="P180" s="68">
        <v>4.47330994</v>
      </c>
      <c r="Q180" s="68">
        <v>1.3913264336073436</v>
      </c>
      <c r="R180" s="68">
        <v>0</v>
      </c>
      <c r="S180" s="68">
        <v>0</v>
      </c>
      <c r="T180" s="68">
        <v>0</v>
      </c>
      <c r="U180" s="68">
        <v>0</v>
      </c>
      <c r="V180" s="68">
        <v>0</v>
      </c>
      <c r="W180" s="68">
        <v>1.079647</v>
      </c>
      <c r="X180" s="68">
        <v>49.84286349404141</v>
      </c>
      <c r="Y180" s="68"/>
      <c r="Z180" s="68">
        <v>22.063537</v>
      </c>
      <c r="AA180" s="41"/>
      <c r="AB180" s="95">
        <v>1009.2462126193818</v>
      </c>
      <c r="AC180" s="195">
        <f t="shared" si="10"/>
        <v>937.33981212534036</v>
      </c>
      <c r="AD180" s="41"/>
      <c r="AE180" s="2"/>
      <c r="AF180" s="68">
        <v>512.28840037381303</v>
      </c>
      <c r="AG180" s="41"/>
      <c r="AH180" s="68">
        <v>380.43403936595303</v>
      </c>
      <c r="AI180" s="68">
        <v>1.7764574259989858</v>
      </c>
      <c r="AJ180" s="68">
        <v>0</v>
      </c>
      <c r="AK180" s="68"/>
      <c r="AL180" s="68">
        <v>6.1300000000000005E-4</v>
      </c>
      <c r="AM180" s="68">
        <v>0.13794100000000001</v>
      </c>
      <c r="AN180" s="68">
        <v>0.49</v>
      </c>
      <c r="AO180" s="68">
        <v>3.4184760000000001</v>
      </c>
      <c r="AP180" s="68">
        <v>0</v>
      </c>
      <c r="AQ180" s="68">
        <v>8.5470000000000008E-3</v>
      </c>
      <c r="AR180" s="68">
        <v>0</v>
      </c>
      <c r="AS180" s="68">
        <v>5.8080214057602868</v>
      </c>
      <c r="AT180" s="68">
        <v>6.0430218866666667</v>
      </c>
      <c r="AU180" s="68">
        <v>0.56664167453617609</v>
      </c>
      <c r="AV180" s="68">
        <v>0</v>
      </c>
      <c r="AW180" s="68">
        <v>0</v>
      </c>
      <c r="AX180" s="68">
        <v>0</v>
      </c>
      <c r="AY180" s="68">
        <v>0</v>
      </c>
      <c r="AZ180" s="68">
        <v>0</v>
      </c>
      <c r="BA180" s="68">
        <v>1.1133459999999999</v>
      </c>
      <c r="BB180" s="68">
        <v>54.827149843445554</v>
      </c>
      <c r="BC180" s="68">
        <v>28.253657</v>
      </c>
      <c r="BD180" s="68">
        <v>0</v>
      </c>
      <c r="BE180" s="36">
        <v>995.1663119761738</v>
      </c>
      <c r="BF180" s="2"/>
      <c r="BG180" s="195">
        <f t="shared" si="8"/>
        <v>912.08550513272826</v>
      </c>
      <c r="BH180" s="2"/>
    </row>
    <row r="181" spans="1:60" x14ac:dyDescent="0.25">
      <c r="A181">
        <f t="shared" si="9"/>
        <v>0</v>
      </c>
      <c r="B181" s="93" t="s">
        <v>392</v>
      </c>
      <c r="C181" s="93" t="s">
        <v>393</v>
      </c>
      <c r="D181" s="93"/>
      <c r="E181" s="68">
        <v>38.263213</v>
      </c>
      <c r="F181" s="68">
        <v>33.023196104770001</v>
      </c>
      <c r="G181" s="68">
        <v>0</v>
      </c>
      <c r="H181" s="68">
        <v>0</v>
      </c>
      <c r="I181" s="68">
        <v>0</v>
      </c>
      <c r="J181" s="68">
        <v>0</v>
      </c>
      <c r="K181" s="68">
        <v>0</v>
      </c>
      <c r="L181" s="68">
        <v>0</v>
      </c>
      <c r="M181" s="68">
        <v>1.4845798679919984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/>
      <c r="Z181" s="68">
        <v>0</v>
      </c>
      <c r="AA181" s="41"/>
      <c r="AB181" s="95">
        <v>72.770988972761998</v>
      </c>
      <c r="AC181" s="195">
        <f t="shared" si="10"/>
        <v>72.770988972761998</v>
      </c>
      <c r="AD181" s="41"/>
      <c r="AE181" s="2"/>
      <c r="AF181" s="68">
        <v>38.465188503309179</v>
      </c>
      <c r="AG181" s="41"/>
      <c r="AH181" s="68">
        <v>30.594394347698</v>
      </c>
      <c r="AI181" s="68">
        <v>0.14089974995499849</v>
      </c>
      <c r="AJ181" s="68">
        <v>0</v>
      </c>
      <c r="AK181" s="68"/>
      <c r="AL181" s="68">
        <v>0</v>
      </c>
      <c r="AM181" s="68">
        <v>0</v>
      </c>
      <c r="AN181" s="68">
        <v>0</v>
      </c>
      <c r="AO181" s="68">
        <v>0</v>
      </c>
      <c r="AP181" s="68">
        <v>1.5428637165292503</v>
      </c>
      <c r="AQ181" s="68">
        <v>0</v>
      </c>
      <c r="AR181" s="68">
        <v>0</v>
      </c>
      <c r="AS181" s="68">
        <v>0.43686155532732035</v>
      </c>
      <c r="AT181" s="68">
        <v>0</v>
      </c>
      <c r="AU181" s="68">
        <v>0</v>
      </c>
      <c r="AV181" s="68">
        <v>0</v>
      </c>
      <c r="AW181" s="68">
        <v>0</v>
      </c>
      <c r="AX181" s="68">
        <v>0</v>
      </c>
      <c r="AY181" s="68">
        <v>0</v>
      </c>
      <c r="AZ181" s="68">
        <v>0</v>
      </c>
      <c r="BA181" s="68">
        <v>0</v>
      </c>
      <c r="BB181" s="68">
        <v>0</v>
      </c>
      <c r="BC181" s="68">
        <v>0</v>
      </c>
      <c r="BD181" s="68">
        <v>0</v>
      </c>
      <c r="BE181" s="36">
        <v>71.180207872818755</v>
      </c>
      <c r="BF181" s="2"/>
      <c r="BG181" s="195">
        <f t="shared" si="8"/>
        <v>71.180207872818755</v>
      </c>
      <c r="BH181" s="2"/>
    </row>
    <row r="182" spans="1:60" x14ac:dyDescent="0.25">
      <c r="A182">
        <f t="shared" si="9"/>
        <v>0</v>
      </c>
      <c r="B182" s="93" t="s">
        <v>394</v>
      </c>
      <c r="C182" s="93" t="s">
        <v>395</v>
      </c>
      <c r="D182" s="93"/>
      <c r="E182" s="68">
        <v>5.7770000000000001</v>
      </c>
      <c r="F182" s="68">
        <v>5.5830911394860001</v>
      </c>
      <c r="G182" s="68">
        <v>-9.4920000000000004E-3</v>
      </c>
      <c r="H182" s="68">
        <v>0</v>
      </c>
      <c r="I182" s="68">
        <v>0</v>
      </c>
      <c r="J182" s="68">
        <v>0</v>
      </c>
      <c r="K182" s="68">
        <v>0</v>
      </c>
      <c r="L182" s="68">
        <v>0</v>
      </c>
      <c r="M182" s="68">
        <v>0</v>
      </c>
      <c r="N182" s="68">
        <v>8.5470000000000008E-3</v>
      </c>
      <c r="O182" s="68">
        <v>7.8549999999999991E-3</v>
      </c>
      <c r="P182" s="68">
        <v>1.2213994586666668</v>
      </c>
      <c r="Q182" s="68">
        <v>1.8691951416022052E-2</v>
      </c>
      <c r="R182" s="68">
        <v>0.58846900000000002</v>
      </c>
      <c r="S182" s="68">
        <v>5.889439726688192E-2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/>
      <c r="Z182" s="68">
        <v>0</v>
      </c>
      <c r="AA182" s="41"/>
      <c r="AB182" s="95">
        <v>13.25445594683557</v>
      </c>
      <c r="AC182" s="195">
        <f t="shared" si="10"/>
        <v>13.25445594683557</v>
      </c>
      <c r="AD182" s="41"/>
      <c r="AE182" s="2"/>
      <c r="AF182" s="68">
        <v>5.7751306378313929</v>
      </c>
      <c r="AG182" s="41"/>
      <c r="AH182" s="68">
        <v>4.8381225388120006</v>
      </c>
      <c r="AI182" s="68">
        <v>2.3866042574999854E-2</v>
      </c>
      <c r="AJ182" s="68">
        <v>-9.4920000000000004E-3</v>
      </c>
      <c r="AK182" s="68"/>
      <c r="AL182" s="68">
        <v>0</v>
      </c>
      <c r="AM182" s="68">
        <v>0</v>
      </c>
      <c r="AN182" s="68">
        <v>0</v>
      </c>
      <c r="AO182" s="68">
        <v>0</v>
      </c>
      <c r="AP182" s="68">
        <v>0</v>
      </c>
      <c r="AQ182" s="68">
        <v>8.5470000000000008E-3</v>
      </c>
      <c r="AR182" s="68">
        <v>7.8549999999999991E-3</v>
      </c>
      <c r="AS182" s="68">
        <v>6.3084014604631922E-2</v>
      </c>
      <c r="AT182" s="68">
        <v>1.6008974853333335</v>
      </c>
      <c r="AU182" s="68">
        <v>7.5929096297293356E-3</v>
      </c>
      <c r="AV182" s="68">
        <v>0.53773199999999999</v>
      </c>
      <c r="AW182" s="68">
        <v>7.7531585745971687E-2</v>
      </c>
      <c r="AX182" s="68">
        <v>0</v>
      </c>
      <c r="AY182" s="68">
        <v>0</v>
      </c>
      <c r="AZ182" s="68">
        <v>0</v>
      </c>
      <c r="BA182" s="68">
        <v>0</v>
      </c>
      <c r="BB182" s="68">
        <v>0</v>
      </c>
      <c r="BC182" s="68">
        <v>0</v>
      </c>
      <c r="BD182" s="68">
        <v>0</v>
      </c>
      <c r="BE182" s="36">
        <v>12.930867214532059</v>
      </c>
      <c r="BF182" s="2"/>
      <c r="BG182" s="195">
        <f t="shared" si="8"/>
        <v>12.930867214532059</v>
      </c>
      <c r="BH182" s="2"/>
    </row>
    <row r="183" spans="1:60" x14ac:dyDescent="0.25">
      <c r="A183">
        <f t="shared" si="9"/>
        <v>0</v>
      </c>
      <c r="B183" s="93" t="s">
        <v>396</v>
      </c>
      <c r="C183" s="93" t="s">
        <v>397</v>
      </c>
      <c r="D183" s="93"/>
      <c r="E183" s="68">
        <v>5.5941200000000002</v>
      </c>
      <c r="F183" s="68">
        <v>12.121462487693</v>
      </c>
      <c r="G183" s="68">
        <v>-0.21368000000000001</v>
      </c>
      <c r="H183" s="68">
        <v>0</v>
      </c>
      <c r="I183" s="68">
        <v>0</v>
      </c>
      <c r="J183" s="68">
        <v>0</v>
      </c>
      <c r="K183" s="68">
        <v>0</v>
      </c>
      <c r="L183" s="68">
        <v>0</v>
      </c>
      <c r="M183" s="68">
        <v>0</v>
      </c>
      <c r="N183" s="68">
        <v>8.5470000000000008E-3</v>
      </c>
      <c r="O183" s="68">
        <v>7.8549999999999991E-3</v>
      </c>
      <c r="P183" s="68">
        <v>1.5958013271111111</v>
      </c>
      <c r="Q183" s="68">
        <v>4.0660833747376425E-2</v>
      </c>
      <c r="R183" s="68">
        <v>1.001568</v>
      </c>
      <c r="S183" s="68">
        <v>8.4912320345529563E-2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/>
      <c r="Z183" s="68">
        <v>0</v>
      </c>
      <c r="AA183" s="41"/>
      <c r="AB183" s="95">
        <v>20.241246968897016</v>
      </c>
      <c r="AC183" s="195">
        <f t="shared" si="10"/>
        <v>20.241246968897016</v>
      </c>
      <c r="AD183" s="41"/>
      <c r="AE183" s="2"/>
      <c r="AF183" s="68">
        <v>5.682178020576746</v>
      </c>
      <c r="AG183" s="41"/>
      <c r="AH183" s="68">
        <v>10.464959886501999</v>
      </c>
      <c r="AI183" s="68">
        <v>5.1916098417000844E-2</v>
      </c>
      <c r="AJ183" s="68">
        <v>-0.21368000000000001</v>
      </c>
      <c r="AK183" s="68"/>
      <c r="AL183" s="68">
        <v>0</v>
      </c>
      <c r="AM183" s="68">
        <v>0</v>
      </c>
      <c r="AN183" s="68">
        <v>0</v>
      </c>
      <c r="AO183" s="68">
        <v>0</v>
      </c>
      <c r="AP183" s="68">
        <v>0</v>
      </c>
      <c r="AQ183" s="68">
        <v>8.5470000000000008E-3</v>
      </c>
      <c r="AR183" s="68">
        <v>7.8549999999999991E-3</v>
      </c>
      <c r="AS183" s="68">
        <v>6.5841338340341532E-2</v>
      </c>
      <c r="AT183" s="68">
        <v>2.3519945004444445</v>
      </c>
      <c r="AU183" s="68">
        <v>1.6484984204947147E-2</v>
      </c>
      <c r="AV183" s="68">
        <v>0.88138000000000005</v>
      </c>
      <c r="AW183" s="68">
        <v>9.3507596717989319E-2</v>
      </c>
      <c r="AX183" s="68">
        <v>0</v>
      </c>
      <c r="AY183" s="68">
        <v>0</v>
      </c>
      <c r="AZ183" s="68">
        <v>0</v>
      </c>
      <c r="BA183" s="68">
        <v>0</v>
      </c>
      <c r="BB183" s="68">
        <v>0</v>
      </c>
      <c r="BC183" s="68">
        <v>0</v>
      </c>
      <c r="BD183" s="68">
        <v>0</v>
      </c>
      <c r="BE183" s="36">
        <v>19.410984425203463</v>
      </c>
      <c r="BF183" s="2"/>
      <c r="BG183" s="195">
        <f t="shared" si="8"/>
        <v>19.410984425203463</v>
      </c>
      <c r="BH183" s="2"/>
    </row>
    <row r="184" spans="1:60" x14ac:dyDescent="0.25">
      <c r="A184">
        <f t="shared" si="9"/>
        <v>1</v>
      </c>
      <c r="B184" s="93" t="s">
        <v>398</v>
      </c>
      <c r="C184" s="93" t="s">
        <v>399</v>
      </c>
      <c r="D184" s="93"/>
      <c r="E184" s="68">
        <v>58.304222000000003</v>
      </c>
      <c r="F184" s="68">
        <v>178.394730117384</v>
      </c>
      <c r="G184" s="68">
        <v>0</v>
      </c>
      <c r="H184" s="68">
        <v>0</v>
      </c>
      <c r="I184" s="68">
        <v>0</v>
      </c>
      <c r="J184" s="68">
        <v>2.7449000000000001E-2</v>
      </c>
      <c r="K184" s="68">
        <v>0.29345399999999999</v>
      </c>
      <c r="L184" s="68">
        <v>1.7945519999999999</v>
      </c>
      <c r="M184" s="68">
        <v>0</v>
      </c>
      <c r="N184" s="68">
        <v>8.5470000000000008E-3</v>
      </c>
      <c r="O184" s="68">
        <v>7.8549999999999991E-3</v>
      </c>
      <c r="P184" s="68">
        <v>1.8756446888888889</v>
      </c>
      <c r="Q184" s="68">
        <v>0.60408576034092132</v>
      </c>
      <c r="R184" s="68">
        <v>2.7620779999999998</v>
      </c>
      <c r="S184" s="68">
        <v>0.24726023783068468</v>
      </c>
      <c r="T184" s="68">
        <v>0.1</v>
      </c>
      <c r="U184" s="68">
        <v>0</v>
      </c>
      <c r="V184" s="68">
        <v>0</v>
      </c>
      <c r="W184" s="68">
        <v>0.254471</v>
      </c>
      <c r="X184" s="68">
        <v>21.944978660318672</v>
      </c>
      <c r="Y184" s="68"/>
      <c r="Z184" s="68">
        <v>5.2003250000000003</v>
      </c>
      <c r="AA184" s="41"/>
      <c r="AB184" s="95">
        <v>271.81965246476318</v>
      </c>
      <c r="AC184" s="195">
        <f t="shared" si="10"/>
        <v>244.67434880444449</v>
      </c>
      <c r="AD184" s="41"/>
      <c r="AE184" s="2"/>
      <c r="AF184" s="68">
        <v>58.231455836929065</v>
      </c>
      <c r="AG184" s="41"/>
      <c r="AH184" s="68">
        <v>160.11460952171902</v>
      </c>
      <c r="AI184" s="68">
        <v>0.77130183756899828</v>
      </c>
      <c r="AJ184" s="68">
        <v>0</v>
      </c>
      <c r="AK184" s="68"/>
      <c r="AL184" s="68">
        <v>0</v>
      </c>
      <c r="AM184" s="68">
        <v>2.7449000000000001E-2</v>
      </c>
      <c r="AN184" s="68">
        <v>0.29345399999999999</v>
      </c>
      <c r="AO184" s="68">
        <v>1.768446</v>
      </c>
      <c r="AP184" s="68">
        <v>0</v>
      </c>
      <c r="AQ184" s="68">
        <v>8.5470000000000008E-3</v>
      </c>
      <c r="AR184" s="68">
        <v>7.8549999999999991E-3</v>
      </c>
      <c r="AS184" s="68">
        <v>0.76540287614510483</v>
      </c>
      <c r="AT184" s="68">
        <v>2.1941833555555554</v>
      </c>
      <c r="AU184" s="68">
        <v>0.24261381918367794</v>
      </c>
      <c r="AV184" s="68">
        <v>2.6403129999999999</v>
      </c>
      <c r="AW184" s="68">
        <v>0.20426468250597041</v>
      </c>
      <c r="AX184" s="68">
        <v>0.1</v>
      </c>
      <c r="AY184" s="68">
        <v>0</v>
      </c>
      <c r="AZ184" s="68">
        <v>0</v>
      </c>
      <c r="BA184" s="68">
        <v>0.26241399999999998</v>
      </c>
      <c r="BB184" s="68">
        <v>22.559438062807597</v>
      </c>
      <c r="BC184" s="68">
        <v>6.6593220000000004</v>
      </c>
      <c r="BD184" s="68">
        <v>0</v>
      </c>
      <c r="BE184" s="36">
        <v>256.85106999241498</v>
      </c>
      <c r="BF184" s="2"/>
      <c r="BG184" s="195">
        <f t="shared" si="8"/>
        <v>227.63230992960737</v>
      </c>
      <c r="BH184" s="2"/>
    </row>
    <row r="185" spans="1:60" x14ac:dyDescent="0.25">
      <c r="A185">
        <f t="shared" si="9"/>
        <v>0</v>
      </c>
      <c r="B185" s="93" t="s">
        <v>400</v>
      </c>
      <c r="C185" s="93" t="s">
        <v>401</v>
      </c>
      <c r="D185" s="93"/>
      <c r="E185" s="68">
        <v>79.709278999999995</v>
      </c>
      <c r="F185" s="68">
        <v>48.249659917479001</v>
      </c>
      <c r="G185" s="68">
        <v>0</v>
      </c>
      <c r="H185" s="68">
        <v>0</v>
      </c>
      <c r="I185" s="68">
        <v>0</v>
      </c>
      <c r="J185" s="68">
        <v>0</v>
      </c>
      <c r="K185" s="68">
        <v>3.7062000000000012E-2</v>
      </c>
      <c r="L185" s="68">
        <v>0.296514</v>
      </c>
      <c r="M185" s="68">
        <v>0</v>
      </c>
      <c r="N185" s="68">
        <v>8.5470000000000008E-3</v>
      </c>
      <c r="O185" s="68">
        <v>7.8549999999999991E-3</v>
      </c>
      <c r="P185" s="68">
        <v>2.1833102988888893</v>
      </c>
      <c r="Q185" s="68">
        <v>0.16338449279450382</v>
      </c>
      <c r="R185" s="68">
        <v>0.97</v>
      </c>
      <c r="S185" s="68">
        <v>7.4437376904814945E-2</v>
      </c>
      <c r="T185" s="68">
        <v>0.1</v>
      </c>
      <c r="U185" s="68">
        <v>0</v>
      </c>
      <c r="V185" s="68">
        <v>0</v>
      </c>
      <c r="W185" s="68">
        <v>0.100387</v>
      </c>
      <c r="X185" s="68">
        <v>9.0488925157111115</v>
      </c>
      <c r="Y185" s="68"/>
      <c r="Z185" s="68">
        <v>2.0515029999999999</v>
      </c>
      <c r="AA185" s="41"/>
      <c r="AB185" s="95">
        <v>143.00083160177834</v>
      </c>
      <c r="AC185" s="195">
        <f t="shared" si="10"/>
        <v>131.90043608606723</v>
      </c>
      <c r="AD185" s="41"/>
      <c r="AE185" s="2"/>
      <c r="AF185" s="68">
        <v>80.624519468941187</v>
      </c>
      <c r="AG185" s="41"/>
      <c r="AH185" s="68">
        <v>43.524800786625001</v>
      </c>
      <c r="AI185" s="68">
        <v>0.20861071025899797</v>
      </c>
      <c r="AJ185" s="68">
        <v>0</v>
      </c>
      <c r="AK185" s="68"/>
      <c r="AL185" s="68">
        <v>0</v>
      </c>
      <c r="AM185" s="68">
        <v>0</v>
      </c>
      <c r="AN185" s="68">
        <v>3.7062000000000012E-2</v>
      </c>
      <c r="AO185" s="68">
        <v>0.29220000000000002</v>
      </c>
      <c r="AP185" s="68">
        <v>0</v>
      </c>
      <c r="AQ185" s="68">
        <v>8.5470000000000008E-3</v>
      </c>
      <c r="AR185" s="68">
        <v>7.8549999999999991E-3</v>
      </c>
      <c r="AS185" s="68">
        <v>0.8945017937315084</v>
      </c>
      <c r="AT185" s="68">
        <v>2.7978097655555558</v>
      </c>
      <c r="AU185" s="68">
        <v>6.5618722364671964E-2</v>
      </c>
      <c r="AV185" s="68">
        <v>0.86710500000000001</v>
      </c>
      <c r="AW185" s="68">
        <v>8.8562248809762711E-2</v>
      </c>
      <c r="AX185" s="68">
        <v>0.1</v>
      </c>
      <c r="AY185" s="68">
        <v>0</v>
      </c>
      <c r="AZ185" s="68">
        <v>0</v>
      </c>
      <c r="BA185" s="68">
        <v>0.10352</v>
      </c>
      <c r="BB185" s="68">
        <v>9.302261506151023</v>
      </c>
      <c r="BC185" s="68">
        <v>2.6270699999999998</v>
      </c>
      <c r="BD185" s="68">
        <v>0</v>
      </c>
      <c r="BE185" s="36">
        <v>141.55004400243769</v>
      </c>
      <c r="BF185" s="2"/>
      <c r="BG185" s="195">
        <f t="shared" si="8"/>
        <v>129.62071249628667</v>
      </c>
      <c r="BH185" s="2"/>
    </row>
    <row r="186" spans="1:60" x14ac:dyDescent="0.25">
      <c r="A186">
        <f t="shared" si="9"/>
        <v>1</v>
      </c>
      <c r="B186" s="93" t="s">
        <v>402</v>
      </c>
      <c r="C186" s="93" t="s">
        <v>403</v>
      </c>
      <c r="D186" s="93"/>
      <c r="E186" s="68">
        <v>135.38016999999999</v>
      </c>
      <c r="F186" s="68">
        <v>180.793927689398</v>
      </c>
      <c r="G186" s="68">
        <v>-7.1726999999999999E-2</v>
      </c>
      <c r="H186" s="68">
        <v>0</v>
      </c>
      <c r="I186" s="68">
        <v>0</v>
      </c>
      <c r="J186" s="68">
        <v>0</v>
      </c>
      <c r="K186" s="68">
        <v>9.986600000000001E-2</v>
      </c>
      <c r="L186" s="68">
        <v>1.355486</v>
      </c>
      <c r="M186" s="68">
        <v>0</v>
      </c>
      <c r="N186" s="68">
        <v>8.5470000000000008E-3</v>
      </c>
      <c r="O186" s="68">
        <v>7.8549999999999991E-3</v>
      </c>
      <c r="P186" s="68">
        <v>4.0086175566666666</v>
      </c>
      <c r="Q186" s="68">
        <v>0.61220999746689764</v>
      </c>
      <c r="R186" s="68">
        <v>3.0836730000000001</v>
      </c>
      <c r="S186" s="68">
        <v>0.26677522184545083</v>
      </c>
      <c r="T186" s="68">
        <v>9.7449999999999995E-2</v>
      </c>
      <c r="U186" s="68">
        <v>0</v>
      </c>
      <c r="V186" s="68">
        <v>0</v>
      </c>
      <c r="W186" s="68">
        <v>0.32574199999999998</v>
      </c>
      <c r="X186" s="68">
        <v>22.602530738460867</v>
      </c>
      <c r="Y186" s="68"/>
      <c r="Z186" s="68">
        <v>6.6568259999999997</v>
      </c>
      <c r="AA186" s="41"/>
      <c r="AB186" s="95">
        <v>355.22794920383785</v>
      </c>
      <c r="AC186" s="195">
        <f t="shared" si="10"/>
        <v>325.96859246537696</v>
      </c>
      <c r="AD186" s="41"/>
      <c r="AE186" s="2"/>
      <c r="AF186" s="68">
        <v>135.95733789799229</v>
      </c>
      <c r="AG186" s="41"/>
      <c r="AH186" s="68">
        <v>161.92946299703402</v>
      </c>
      <c r="AI186" s="68">
        <v>0.78167493264001608</v>
      </c>
      <c r="AJ186" s="68">
        <v>-7.1726999999999999E-2</v>
      </c>
      <c r="AK186" s="68"/>
      <c r="AL186" s="68">
        <v>0</v>
      </c>
      <c r="AM186" s="68">
        <v>0</v>
      </c>
      <c r="AN186" s="68">
        <v>9.986600000000001E-2</v>
      </c>
      <c r="AO186" s="68">
        <v>1.3357669999999999</v>
      </c>
      <c r="AP186" s="68">
        <v>0</v>
      </c>
      <c r="AQ186" s="68">
        <v>8.5470000000000008E-3</v>
      </c>
      <c r="AR186" s="68">
        <v>7.8549999999999991E-3</v>
      </c>
      <c r="AS186" s="68">
        <v>1.6116930029410421</v>
      </c>
      <c r="AT186" s="68">
        <v>6.0689750233333335</v>
      </c>
      <c r="AU186" s="68">
        <v>0.24587668734990412</v>
      </c>
      <c r="AV186" s="68">
        <v>2.7400259999999999</v>
      </c>
      <c r="AW186" s="68">
        <v>0.21675722250871743</v>
      </c>
      <c r="AX186" s="68">
        <v>4.3549999999999998E-2</v>
      </c>
      <c r="AY186" s="68">
        <v>0</v>
      </c>
      <c r="AZ186" s="68">
        <v>0</v>
      </c>
      <c r="BA186" s="68">
        <v>0.33590900000000001</v>
      </c>
      <c r="BB186" s="68">
        <v>23.526633650434629</v>
      </c>
      <c r="BC186" s="68">
        <v>8.5244560000000007</v>
      </c>
      <c r="BD186" s="68">
        <v>0</v>
      </c>
      <c r="BE186" s="36">
        <v>343.36266041423397</v>
      </c>
      <c r="BF186" s="2"/>
      <c r="BG186" s="195">
        <f t="shared" si="8"/>
        <v>311.31157076379935</v>
      </c>
      <c r="BH186" s="2"/>
    </row>
    <row r="187" spans="1:60" x14ac:dyDescent="0.25">
      <c r="A187">
        <f t="shared" si="9"/>
        <v>1</v>
      </c>
      <c r="B187" s="93" t="s">
        <v>404</v>
      </c>
      <c r="C187" s="93" t="s">
        <v>405</v>
      </c>
      <c r="D187" s="93"/>
      <c r="E187" s="68">
        <v>38.096404</v>
      </c>
      <c r="F187" s="68">
        <v>136.94531084105</v>
      </c>
      <c r="G187" s="68">
        <v>-0.33713500000000002</v>
      </c>
      <c r="H187" s="68">
        <v>0</v>
      </c>
      <c r="I187" s="68">
        <v>0</v>
      </c>
      <c r="J187" s="68">
        <v>0</v>
      </c>
      <c r="K187" s="68">
        <v>1.7123000000000013E-2</v>
      </c>
      <c r="L187" s="68">
        <v>1.263652</v>
      </c>
      <c r="M187" s="68">
        <v>0</v>
      </c>
      <c r="N187" s="68">
        <v>8.5470000000000008E-3</v>
      </c>
      <c r="O187" s="68">
        <v>7.8549999999999991E-3</v>
      </c>
      <c r="P187" s="68">
        <v>0.86404391666666669</v>
      </c>
      <c r="Q187" s="68">
        <v>0.46196033590586727</v>
      </c>
      <c r="R187" s="68">
        <v>1.7014800000000001</v>
      </c>
      <c r="S187" s="68">
        <v>0.15764648552128155</v>
      </c>
      <c r="T187" s="68">
        <v>0</v>
      </c>
      <c r="U187" s="68">
        <v>0</v>
      </c>
      <c r="V187" s="68">
        <v>0</v>
      </c>
      <c r="W187" s="68">
        <v>0.171123</v>
      </c>
      <c r="X187" s="68">
        <v>15.928560579639761</v>
      </c>
      <c r="Y187" s="68"/>
      <c r="Z187" s="68">
        <v>3.4970460000000001</v>
      </c>
      <c r="AA187" s="41"/>
      <c r="AB187" s="95">
        <v>198.78361715878361</v>
      </c>
      <c r="AC187" s="195">
        <f t="shared" si="10"/>
        <v>179.35801057914384</v>
      </c>
      <c r="AD187" s="41"/>
      <c r="AE187" s="2"/>
      <c r="AF187" s="68">
        <v>38.067435300783501</v>
      </c>
      <c r="AG187" s="41"/>
      <c r="AH187" s="68">
        <v>123.24607440894</v>
      </c>
      <c r="AI187" s="68">
        <v>0.58983488663400707</v>
      </c>
      <c r="AJ187" s="68">
        <v>-0.33713500000000002</v>
      </c>
      <c r="AK187" s="68"/>
      <c r="AL187" s="68">
        <v>0</v>
      </c>
      <c r="AM187" s="68">
        <v>0</v>
      </c>
      <c r="AN187" s="68">
        <v>1.7123000000000013E-2</v>
      </c>
      <c r="AO187" s="68">
        <v>1.245269</v>
      </c>
      <c r="AP187" s="68">
        <v>0</v>
      </c>
      <c r="AQ187" s="68">
        <v>8.5470000000000008E-3</v>
      </c>
      <c r="AR187" s="68">
        <v>7.8549999999999991E-3</v>
      </c>
      <c r="AS187" s="68">
        <v>0.52175163849447903</v>
      </c>
      <c r="AT187" s="68">
        <v>1.3054987166666667</v>
      </c>
      <c r="AU187" s="68">
        <v>0.18624330920863577</v>
      </c>
      <c r="AV187" s="68">
        <v>1.5580909999999999</v>
      </c>
      <c r="AW187" s="68">
        <v>0.14338192489673851</v>
      </c>
      <c r="AX187" s="68">
        <v>0</v>
      </c>
      <c r="AY187" s="68">
        <v>0</v>
      </c>
      <c r="AZ187" s="68">
        <v>0</v>
      </c>
      <c r="BA187" s="68">
        <v>0.17646400000000001</v>
      </c>
      <c r="BB187" s="68">
        <v>16.374560275869676</v>
      </c>
      <c r="BC187" s="68">
        <v>4.4781719999999998</v>
      </c>
      <c r="BD187" s="68">
        <v>0</v>
      </c>
      <c r="BE187" s="36">
        <v>187.58916646149376</v>
      </c>
      <c r="BF187" s="2"/>
      <c r="BG187" s="195">
        <f t="shared" si="8"/>
        <v>166.73643418562409</v>
      </c>
      <c r="BH187" s="2"/>
    </row>
    <row r="188" spans="1:60" x14ac:dyDescent="0.25">
      <c r="A188">
        <f t="shared" si="9"/>
        <v>0</v>
      </c>
      <c r="B188" s="93" t="s">
        <v>406</v>
      </c>
      <c r="C188" s="93" t="s">
        <v>407</v>
      </c>
      <c r="D188" s="93"/>
      <c r="E188" s="68">
        <v>81.447727</v>
      </c>
      <c r="F188" s="68">
        <v>244.87924031580499</v>
      </c>
      <c r="G188" s="68">
        <v>0</v>
      </c>
      <c r="H188" s="68">
        <v>0</v>
      </c>
      <c r="I188" s="68">
        <v>0</v>
      </c>
      <c r="J188" s="68">
        <v>0</v>
      </c>
      <c r="K188" s="68">
        <v>0.14087600000000003</v>
      </c>
      <c r="L188" s="68">
        <v>1.924299</v>
      </c>
      <c r="M188" s="68">
        <v>0</v>
      </c>
      <c r="N188" s="68">
        <v>8.5470000000000008E-3</v>
      </c>
      <c r="O188" s="68">
        <v>7.8549999999999991E-3</v>
      </c>
      <c r="P188" s="68">
        <v>6.3424835722222213</v>
      </c>
      <c r="Q188" s="68">
        <v>0.82582940182738707</v>
      </c>
      <c r="R188" s="68">
        <v>4.0647080000000004</v>
      </c>
      <c r="S188" s="68">
        <v>0.24720634407042061</v>
      </c>
      <c r="T188" s="68">
        <v>9.5399999999999999E-2</v>
      </c>
      <c r="U188" s="68">
        <v>0</v>
      </c>
      <c r="V188" s="68">
        <v>0</v>
      </c>
      <c r="W188" s="68">
        <v>0.26427299999999998</v>
      </c>
      <c r="X188" s="68">
        <v>25.438205448616358</v>
      </c>
      <c r="Y188" s="68"/>
      <c r="Z188" s="68">
        <v>5.4006629999999998</v>
      </c>
      <c r="AA188" s="41"/>
      <c r="AB188" s="95">
        <v>371.08731308254141</v>
      </c>
      <c r="AC188" s="195">
        <f t="shared" si="10"/>
        <v>340.24844463392503</v>
      </c>
      <c r="AD188" s="41"/>
      <c r="AE188" s="2"/>
      <c r="AF188" s="68">
        <v>82.501104120530115</v>
      </c>
      <c r="AG188" s="41"/>
      <c r="AH188" s="68">
        <v>219.20709472395799</v>
      </c>
      <c r="AI188" s="68">
        <v>1.054426005320996</v>
      </c>
      <c r="AJ188" s="68">
        <v>0</v>
      </c>
      <c r="AK188" s="68"/>
      <c r="AL188" s="68">
        <v>0</v>
      </c>
      <c r="AM188" s="68">
        <v>0</v>
      </c>
      <c r="AN188" s="68">
        <v>0.14087600000000003</v>
      </c>
      <c r="AO188" s="68">
        <v>1.8963049999999999</v>
      </c>
      <c r="AP188" s="68">
        <v>0</v>
      </c>
      <c r="AQ188" s="68">
        <v>8.5470000000000008E-3</v>
      </c>
      <c r="AR188" s="68">
        <v>7.8549999999999991E-3</v>
      </c>
      <c r="AS188" s="68">
        <v>1.0135423803288659</v>
      </c>
      <c r="AT188" s="68">
        <v>8.2999986388888889</v>
      </c>
      <c r="AU188" s="68">
        <v>0.33303162987338553</v>
      </c>
      <c r="AV188" s="68">
        <v>4.0647080000000004</v>
      </c>
      <c r="AW188" s="68">
        <v>0.20749582387547857</v>
      </c>
      <c r="AX188" s="68">
        <v>0.1046</v>
      </c>
      <c r="AY188" s="68">
        <v>0</v>
      </c>
      <c r="AZ188" s="68">
        <v>0</v>
      </c>
      <c r="BA188" s="68">
        <v>0.27252199999999999</v>
      </c>
      <c r="BB188" s="68">
        <v>26.437378513372611</v>
      </c>
      <c r="BC188" s="68">
        <v>6.9158660000000003</v>
      </c>
      <c r="BD188" s="68">
        <v>0</v>
      </c>
      <c r="BE188" s="36">
        <v>352.46535083614833</v>
      </c>
      <c r="BF188" s="2"/>
      <c r="BG188" s="195">
        <f t="shared" si="8"/>
        <v>319.11210632277573</v>
      </c>
      <c r="BH188" s="2"/>
    </row>
    <row r="189" spans="1:60" x14ac:dyDescent="0.25">
      <c r="A189">
        <f t="shared" si="9"/>
        <v>0</v>
      </c>
      <c r="B189" s="93" t="s">
        <v>408</v>
      </c>
      <c r="C189" s="93" t="s">
        <v>409</v>
      </c>
      <c r="D189" s="93"/>
      <c r="E189" s="68">
        <v>360.21370000000002</v>
      </c>
      <c r="F189" s="68">
        <v>418.61547051648904</v>
      </c>
      <c r="G189" s="68">
        <v>0</v>
      </c>
      <c r="H189" s="68">
        <v>0</v>
      </c>
      <c r="I189" s="68">
        <v>4.4949999999999999E-3</v>
      </c>
      <c r="J189" s="68">
        <v>0.20185700000000001</v>
      </c>
      <c r="K189" s="68">
        <v>0.31612800000000002</v>
      </c>
      <c r="L189" s="68">
        <v>3.5573679999999999</v>
      </c>
      <c r="M189" s="68">
        <v>0</v>
      </c>
      <c r="N189" s="68">
        <v>8.5470000000000008E-3</v>
      </c>
      <c r="O189" s="68">
        <v>0</v>
      </c>
      <c r="P189" s="68">
        <v>1.7942189955555554</v>
      </c>
      <c r="Q189" s="68">
        <v>1.4030323217472365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0.96645700000000001</v>
      </c>
      <c r="X189" s="68">
        <v>57.991279796136546</v>
      </c>
      <c r="Y189" s="68"/>
      <c r="Z189" s="68">
        <v>19.750385000000001</v>
      </c>
      <c r="AA189" s="41"/>
      <c r="AB189" s="95">
        <v>864.82293862992844</v>
      </c>
      <c r="AC189" s="195">
        <f t="shared" si="10"/>
        <v>787.0812738337919</v>
      </c>
      <c r="AD189" s="41"/>
      <c r="AE189" s="2"/>
      <c r="AF189" s="68">
        <v>361.30316553872024</v>
      </c>
      <c r="AG189" s="41"/>
      <c r="AH189" s="68">
        <v>381.34371306410901</v>
      </c>
      <c r="AI189" s="68">
        <v>1.7914036035550236</v>
      </c>
      <c r="AJ189" s="68">
        <v>0</v>
      </c>
      <c r="AK189" s="68"/>
      <c r="AL189" s="68">
        <v>4.4949999999999999E-3</v>
      </c>
      <c r="AM189" s="68">
        <v>0.20185700000000001</v>
      </c>
      <c r="AN189" s="68">
        <v>0.31612800000000002</v>
      </c>
      <c r="AO189" s="68">
        <v>3.5056180000000001</v>
      </c>
      <c r="AP189" s="68">
        <v>0</v>
      </c>
      <c r="AQ189" s="68">
        <v>8.5470000000000008E-3</v>
      </c>
      <c r="AR189" s="68">
        <v>0</v>
      </c>
      <c r="AS189" s="68">
        <v>4.2080234297317842</v>
      </c>
      <c r="AT189" s="68">
        <v>2.8633853422222222</v>
      </c>
      <c r="AU189" s="68">
        <v>0.56930996787040655</v>
      </c>
      <c r="AV189" s="68">
        <v>0</v>
      </c>
      <c r="AW189" s="68">
        <v>0</v>
      </c>
      <c r="AX189" s="68">
        <v>0</v>
      </c>
      <c r="AY189" s="68">
        <v>0</v>
      </c>
      <c r="AZ189" s="68">
        <v>0</v>
      </c>
      <c r="BA189" s="68">
        <v>0.99662300000000004</v>
      </c>
      <c r="BB189" s="68">
        <v>59.800693422207509</v>
      </c>
      <c r="BC189" s="68">
        <v>25.291529000000001</v>
      </c>
      <c r="BD189" s="68">
        <v>0</v>
      </c>
      <c r="BE189" s="36">
        <v>842.20449136841637</v>
      </c>
      <c r="BF189" s="2"/>
      <c r="BG189" s="195">
        <f t="shared" si="8"/>
        <v>757.11226894620893</v>
      </c>
      <c r="BH189" s="2"/>
    </row>
    <row r="190" spans="1:60" x14ac:dyDescent="0.25">
      <c r="A190">
        <f t="shared" si="9"/>
        <v>0</v>
      </c>
      <c r="B190" s="93" t="s">
        <v>410</v>
      </c>
      <c r="C190" s="93" t="s">
        <v>411</v>
      </c>
      <c r="D190" s="93"/>
      <c r="E190" s="68">
        <v>25.246884000000001</v>
      </c>
      <c r="F190" s="68">
        <v>34.590542200340998</v>
      </c>
      <c r="G190" s="68">
        <v>0</v>
      </c>
      <c r="H190" s="68">
        <v>0</v>
      </c>
      <c r="I190" s="68">
        <v>0</v>
      </c>
      <c r="J190" s="68">
        <v>0</v>
      </c>
      <c r="K190" s="68">
        <v>0</v>
      </c>
      <c r="L190" s="68">
        <v>0</v>
      </c>
      <c r="M190" s="68">
        <v>1.1998588940404447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/>
      <c r="Z190" s="68">
        <v>0</v>
      </c>
      <c r="AA190" s="41"/>
      <c r="AB190" s="95">
        <v>61.037285094381446</v>
      </c>
      <c r="AC190" s="195">
        <f t="shared" si="10"/>
        <v>61.037285094381446</v>
      </c>
      <c r="AD190" s="41"/>
      <c r="AE190" s="2"/>
      <c r="AF190" s="68">
        <v>25.308588821434231</v>
      </c>
      <c r="AG190" s="41"/>
      <c r="AH190" s="68">
        <v>32.006133377744</v>
      </c>
      <c r="AI190" s="68">
        <v>0.14825890065400302</v>
      </c>
      <c r="AJ190" s="68">
        <v>0</v>
      </c>
      <c r="AK190" s="68"/>
      <c r="AL190" s="68">
        <v>0</v>
      </c>
      <c r="AM190" s="68">
        <v>0</v>
      </c>
      <c r="AN190" s="68">
        <v>0</v>
      </c>
      <c r="AO190" s="68">
        <v>0</v>
      </c>
      <c r="AP190" s="68">
        <v>1.2342087054532582</v>
      </c>
      <c r="AQ190" s="68">
        <v>0</v>
      </c>
      <c r="AR190" s="68">
        <v>0</v>
      </c>
      <c r="AS190" s="68">
        <v>0.30053851478271443</v>
      </c>
      <c r="AT190" s="68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 s="68">
        <v>0</v>
      </c>
      <c r="BD190" s="68">
        <v>0</v>
      </c>
      <c r="BE190" s="36">
        <v>58.997728320068205</v>
      </c>
      <c r="BF190" s="2"/>
      <c r="BG190" s="195">
        <f t="shared" si="8"/>
        <v>58.997728320068205</v>
      </c>
      <c r="BH190" s="2"/>
    </row>
    <row r="191" spans="1:60" x14ac:dyDescent="0.25">
      <c r="A191">
        <f t="shared" si="9"/>
        <v>0</v>
      </c>
      <c r="B191" s="93" t="s">
        <v>412</v>
      </c>
      <c r="C191" s="93" t="s">
        <v>413</v>
      </c>
      <c r="D191" s="93"/>
      <c r="E191" s="68">
        <v>7.2743890000000002</v>
      </c>
      <c r="F191" s="68">
        <v>12.544610980296001</v>
      </c>
      <c r="G191" s="68">
        <v>-7.6628000000000002E-2</v>
      </c>
      <c r="H191" s="68">
        <v>0</v>
      </c>
      <c r="I191" s="68">
        <v>0</v>
      </c>
      <c r="J191" s="68">
        <v>0</v>
      </c>
      <c r="K191" s="68">
        <v>0</v>
      </c>
      <c r="L191" s="68">
        <v>0</v>
      </c>
      <c r="M191" s="68">
        <v>0</v>
      </c>
      <c r="N191" s="68">
        <v>8.5470000000000008E-3</v>
      </c>
      <c r="O191" s="68">
        <v>7.8549999999999991E-3</v>
      </c>
      <c r="P191" s="68">
        <v>0.72916554666666666</v>
      </c>
      <c r="Q191" s="68">
        <v>4.2478950231471704E-2</v>
      </c>
      <c r="R191" s="68">
        <v>0.9244</v>
      </c>
      <c r="S191" s="68">
        <v>8.3873107117515819E-2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/>
      <c r="Z191" s="68">
        <v>0</v>
      </c>
      <c r="AA191" s="41"/>
      <c r="AB191" s="95">
        <v>21.538691584311657</v>
      </c>
      <c r="AC191" s="195">
        <f t="shared" si="10"/>
        <v>21.538691584311657</v>
      </c>
      <c r="AD191" s="41"/>
      <c r="AE191" s="2"/>
      <c r="AF191" s="68">
        <v>7.3078898792202533</v>
      </c>
      <c r="AG191" s="41"/>
      <c r="AH191" s="68">
        <v>10.809452507833001</v>
      </c>
      <c r="AI191" s="68">
        <v>5.4237485011000189E-2</v>
      </c>
      <c r="AJ191" s="68">
        <v>-7.6628000000000002E-2</v>
      </c>
      <c r="AK191" s="68"/>
      <c r="AL191" s="68">
        <v>0</v>
      </c>
      <c r="AM191" s="68">
        <v>0</v>
      </c>
      <c r="AN191" s="68">
        <v>0</v>
      </c>
      <c r="AO191" s="68">
        <v>0</v>
      </c>
      <c r="AP191" s="68">
        <v>0</v>
      </c>
      <c r="AQ191" s="68">
        <v>8.5470000000000008E-3</v>
      </c>
      <c r="AR191" s="68">
        <v>7.8549999999999991E-3</v>
      </c>
      <c r="AS191" s="68">
        <v>8.6675111803580535E-2</v>
      </c>
      <c r="AT191" s="68">
        <v>1.0278879999999999</v>
      </c>
      <c r="AU191" s="68">
        <v>1.7060459006274963E-2</v>
      </c>
      <c r="AV191" s="68">
        <v>0.81534700000000004</v>
      </c>
      <c r="AW191" s="68">
        <v>9.3647539819867925E-2</v>
      </c>
      <c r="AX191" s="68">
        <v>0</v>
      </c>
      <c r="AY191" s="68">
        <v>0</v>
      </c>
      <c r="AZ191" s="68">
        <v>0</v>
      </c>
      <c r="BA191" s="68">
        <v>0</v>
      </c>
      <c r="BB191" s="68">
        <v>0</v>
      </c>
      <c r="BC191" s="68">
        <v>0</v>
      </c>
      <c r="BD191" s="68">
        <v>0</v>
      </c>
      <c r="BE191" s="36">
        <v>20.151971982693979</v>
      </c>
      <c r="BF191" s="2"/>
      <c r="BG191" s="195">
        <f t="shared" si="8"/>
        <v>20.151971982693979</v>
      </c>
      <c r="BH191" s="2"/>
    </row>
    <row r="192" spans="1:60" x14ac:dyDescent="0.25">
      <c r="A192">
        <f t="shared" si="9"/>
        <v>1</v>
      </c>
      <c r="B192" s="93" t="s">
        <v>414</v>
      </c>
      <c r="C192" s="93" t="s">
        <v>415</v>
      </c>
      <c r="D192" s="93"/>
      <c r="E192" s="68">
        <v>234.279402</v>
      </c>
      <c r="F192" s="68">
        <v>349.21521406614801</v>
      </c>
      <c r="G192" s="68">
        <v>-0.222663</v>
      </c>
      <c r="H192" s="68">
        <v>0</v>
      </c>
      <c r="I192" s="68">
        <v>0</v>
      </c>
      <c r="J192" s="68">
        <v>0</v>
      </c>
      <c r="K192" s="68">
        <v>0.12485299999999999</v>
      </c>
      <c r="L192" s="68">
        <v>3.495933</v>
      </c>
      <c r="M192" s="68">
        <v>0</v>
      </c>
      <c r="N192" s="68">
        <v>8.5470000000000008E-3</v>
      </c>
      <c r="O192" s="68">
        <v>7.8549999999999991E-3</v>
      </c>
      <c r="P192" s="68">
        <v>7.9761113722222223</v>
      </c>
      <c r="Q192" s="68">
        <v>1.1731579968349362</v>
      </c>
      <c r="R192" s="68">
        <v>5.7640409999999997</v>
      </c>
      <c r="S192" s="68">
        <v>0.47540061545409951</v>
      </c>
      <c r="T192" s="68">
        <v>8.5000000000000006E-2</v>
      </c>
      <c r="U192" s="68">
        <v>0</v>
      </c>
      <c r="V192" s="68">
        <v>0</v>
      </c>
      <c r="W192" s="68">
        <v>0.57984599999999997</v>
      </c>
      <c r="X192" s="68">
        <v>36.854923289072474</v>
      </c>
      <c r="Y192" s="68"/>
      <c r="Z192" s="68">
        <v>11.849652000000001</v>
      </c>
      <c r="AA192" s="41"/>
      <c r="AB192" s="95">
        <v>651.66727333973165</v>
      </c>
      <c r="AC192" s="195">
        <f t="shared" si="10"/>
        <v>602.96269805065913</v>
      </c>
      <c r="AD192" s="41"/>
      <c r="AE192" s="2"/>
      <c r="AF192" s="68">
        <v>236.93650428975454</v>
      </c>
      <c r="AG192" s="41"/>
      <c r="AH192" s="68">
        <v>313.42072221916902</v>
      </c>
      <c r="AI192" s="68">
        <v>1.4978981100389956</v>
      </c>
      <c r="AJ192" s="68">
        <v>-0.222663</v>
      </c>
      <c r="AK192" s="68"/>
      <c r="AL192" s="68">
        <v>0</v>
      </c>
      <c r="AM192" s="68">
        <v>0</v>
      </c>
      <c r="AN192" s="68">
        <v>0.12485299999999999</v>
      </c>
      <c r="AO192" s="68">
        <v>3.4450759999999998</v>
      </c>
      <c r="AP192" s="68">
        <v>0</v>
      </c>
      <c r="AQ192" s="68">
        <v>8.5470000000000008E-3</v>
      </c>
      <c r="AR192" s="68">
        <v>7.8549999999999991E-3</v>
      </c>
      <c r="AS192" s="68">
        <v>2.7970904557322664</v>
      </c>
      <c r="AT192" s="68">
        <v>10.984308038888889</v>
      </c>
      <c r="AU192" s="68">
        <v>0.47492679153630274</v>
      </c>
      <c r="AV192" s="68">
        <v>5.4921610000000003</v>
      </c>
      <c r="AW192" s="68">
        <v>0.35663588500010712</v>
      </c>
      <c r="AX192" s="68">
        <v>8.5000000000000006E-2</v>
      </c>
      <c r="AY192" s="68">
        <v>0</v>
      </c>
      <c r="AZ192" s="68">
        <v>0</v>
      </c>
      <c r="BA192" s="68">
        <v>0.59794400000000003</v>
      </c>
      <c r="BB192" s="68">
        <v>40.540415617979725</v>
      </c>
      <c r="BC192" s="68">
        <v>15.174175999999999</v>
      </c>
      <c r="BD192" s="68">
        <v>0</v>
      </c>
      <c r="BE192" s="36">
        <v>631.72145040809983</v>
      </c>
      <c r="BF192" s="2"/>
      <c r="BG192" s="195">
        <f t="shared" si="8"/>
        <v>576.00685879012008</v>
      </c>
      <c r="BH192" s="2"/>
    </row>
    <row r="193" spans="1:60" x14ac:dyDescent="0.25">
      <c r="A193">
        <f t="shared" si="9"/>
        <v>1</v>
      </c>
      <c r="B193" s="93" t="s">
        <v>416</v>
      </c>
      <c r="C193" s="93" t="s">
        <v>417</v>
      </c>
      <c r="D193" s="93"/>
      <c r="E193" s="68">
        <v>77.69</v>
      </c>
      <c r="F193" s="68">
        <v>221.57121463485001</v>
      </c>
      <c r="G193" s="68">
        <v>0</v>
      </c>
      <c r="H193" s="68">
        <v>0</v>
      </c>
      <c r="I193" s="68">
        <v>0</v>
      </c>
      <c r="J193" s="68">
        <v>0</v>
      </c>
      <c r="K193" s="68">
        <v>9.8014000000000018E-2</v>
      </c>
      <c r="L193" s="68">
        <v>1.946359</v>
      </c>
      <c r="M193" s="68">
        <v>0</v>
      </c>
      <c r="N193" s="68">
        <v>8.5470000000000008E-3</v>
      </c>
      <c r="O193" s="68">
        <v>7.8549999999999991E-3</v>
      </c>
      <c r="P193" s="68">
        <v>3.8678187588888884</v>
      </c>
      <c r="Q193" s="68">
        <v>0.75029130947019929</v>
      </c>
      <c r="R193" s="68">
        <v>2.9964949999999999</v>
      </c>
      <c r="S193" s="68">
        <v>0.2597428049627441</v>
      </c>
      <c r="T193" s="68">
        <v>7.1584999999999996E-2</v>
      </c>
      <c r="U193" s="68">
        <v>0</v>
      </c>
      <c r="V193" s="68">
        <v>0</v>
      </c>
      <c r="W193" s="68">
        <v>0.27562700000000001</v>
      </c>
      <c r="X193" s="68">
        <v>19.995111854621548</v>
      </c>
      <c r="Y193" s="68"/>
      <c r="Z193" s="68">
        <v>5.6326720000000003</v>
      </c>
      <c r="AA193" s="41"/>
      <c r="AB193" s="95">
        <v>335.1713333627934</v>
      </c>
      <c r="AC193" s="195">
        <f t="shared" si="10"/>
        <v>309.54354950817185</v>
      </c>
      <c r="AD193" s="41"/>
      <c r="AE193" s="2"/>
      <c r="AF193" s="68">
        <v>78.018332546721822</v>
      </c>
      <c r="AG193" s="41"/>
      <c r="AH193" s="68">
        <v>198.89249703465302</v>
      </c>
      <c r="AI193" s="68">
        <v>0.95797832642000913</v>
      </c>
      <c r="AJ193" s="68">
        <v>0</v>
      </c>
      <c r="AK193" s="68"/>
      <c r="AL193" s="68">
        <v>0</v>
      </c>
      <c r="AM193" s="68">
        <v>0</v>
      </c>
      <c r="AN193" s="68">
        <v>9.8014000000000018E-2</v>
      </c>
      <c r="AO193" s="68">
        <v>1.918045</v>
      </c>
      <c r="AP193" s="68">
        <v>0</v>
      </c>
      <c r="AQ193" s="68">
        <v>8.5470000000000008E-3</v>
      </c>
      <c r="AR193" s="68">
        <v>7.8549999999999991E-3</v>
      </c>
      <c r="AS193" s="68">
        <v>1.0009141578113934</v>
      </c>
      <c r="AT193" s="68">
        <v>5.9222578255555547</v>
      </c>
      <c r="AU193" s="68">
        <v>0.30133310870985769</v>
      </c>
      <c r="AV193" s="68">
        <v>2.7179679999999999</v>
      </c>
      <c r="AW193" s="68">
        <v>0.21358788598963782</v>
      </c>
      <c r="AX193" s="68">
        <v>6.5585000000000004E-2</v>
      </c>
      <c r="AY193" s="68">
        <v>0</v>
      </c>
      <c r="AZ193" s="68">
        <v>0</v>
      </c>
      <c r="BA193" s="68">
        <v>0.28422999999999998</v>
      </c>
      <c r="BB193" s="68">
        <v>21.994623040083706</v>
      </c>
      <c r="BC193" s="68">
        <v>7.212968</v>
      </c>
      <c r="BD193" s="68">
        <v>0</v>
      </c>
      <c r="BE193" s="36">
        <v>319.61473592594496</v>
      </c>
      <c r="BF193" s="2"/>
      <c r="BG193" s="195">
        <f t="shared" si="8"/>
        <v>290.40714488586127</v>
      </c>
      <c r="BH193" s="2"/>
    </row>
    <row r="194" spans="1:60" x14ac:dyDescent="0.25">
      <c r="A194">
        <f t="shared" si="9"/>
        <v>0</v>
      </c>
      <c r="B194" s="93" t="s">
        <v>418</v>
      </c>
      <c r="C194" s="93" t="s">
        <v>419</v>
      </c>
      <c r="D194" s="93"/>
      <c r="E194" s="68">
        <v>220.31716</v>
      </c>
      <c r="F194" s="68">
        <v>137.72897296066299</v>
      </c>
      <c r="G194" s="68">
        <v>0</v>
      </c>
      <c r="H194" s="68">
        <v>0</v>
      </c>
      <c r="I194" s="68">
        <v>0</v>
      </c>
      <c r="J194" s="68">
        <v>0</v>
      </c>
      <c r="K194" s="68">
        <v>0.15139500000000003</v>
      </c>
      <c r="L194" s="68">
        <v>1.0742529999999999</v>
      </c>
      <c r="M194" s="68">
        <v>0</v>
      </c>
      <c r="N194" s="68">
        <v>8.5470000000000008E-3</v>
      </c>
      <c r="O194" s="68">
        <v>0</v>
      </c>
      <c r="P194" s="68">
        <v>1.698213737777778</v>
      </c>
      <c r="Q194" s="68">
        <v>0.45816251235064065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0.42283399999999999</v>
      </c>
      <c r="X194" s="68">
        <v>20.206452657269587</v>
      </c>
      <c r="Y194" s="68"/>
      <c r="Z194" s="68">
        <v>8.6409939999999992</v>
      </c>
      <c r="AA194" s="41"/>
      <c r="AB194" s="95">
        <v>390.70698486806106</v>
      </c>
      <c r="AC194" s="195">
        <f t="shared" si="10"/>
        <v>361.85953821079147</v>
      </c>
      <c r="AD194" s="41"/>
      <c r="AE194" s="2"/>
      <c r="AF194" s="68">
        <v>222.21941295318388</v>
      </c>
      <c r="AG194" s="41"/>
      <c r="AH194" s="68">
        <v>125.88436281811801</v>
      </c>
      <c r="AI194" s="68">
        <v>0.58498579321199651</v>
      </c>
      <c r="AJ194" s="68">
        <v>0</v>
      </c>
      <c r="AK194" s="68"/>
      <c r="AL194" s="68">
        <v>0</v>
      </c>
      <c r="AM194" s="68">
        <v>0</v>
      </c>
      <c r="AN194" s="68">
        <v>0.15139500000000003</v>
      </c>
      <c r="AO194" s="68">
        <v>1.0586249999999999</v>
      </c>
      <c r="AP194" s="68">
        <v>0</v>
      </c>
      <c r="AQ194" s="68">
        <v>8.5470000000000008E-3</v>
      </c>
      <c r="AR194" s="68">
        <v>0</v>
      </c>
      <c r="AS194" s="68">
        <v>2.4481112323659042</v>
      </c>
      <c r="AT194" s="68">
        <v>2.3760453644444448</v>
      </c>
      <c r="AU194" s="68">
        <v>0.18730907645222966</v>
      </c>
      <c r="AV194" s="68">
        <v>0</v>
      </c>
      <c r="AW194" s="68">
        <v>0</v>
      </c>
      <c r="AX194" s="68">
        <v>0</v>
      </c>
      <c r="AY194" s="68">
        <v>0</v>
      </c>
      <c r="AZ194" s="68">
        <v>0</v>
      </c>
      <c r="BA194" s="68">
        <v>0.436033</v>
      </c>
      <c r="BB194" s="68">
        <v>21.862574897932969</v>
      </c>
      <c r="BC194" s="68">
        <v>11.065300000000001</v>
      </c>
      <c r="BD194" s="68">
        <v>0</v>
      </c>
      <c r="BE194" s="36">
        <v>388.28270213570948</v>
      </c>
      <c r="BF194" s="2"/>
      <c r="BG194" s="195">
        <f t="shared" si="8"/>
        <v>355.35482723777653</v>
      </c>
      <c r="BH194" s="2"/>
    </row>
    <row r="195" spans="1:60" x14ac:dyDescent="0.25">
      <c r="A195">
        <f t="shared" si="9"/>
        <v>0</v>
      </c>
      <c r="B195" s="93" t="s">
        <v>420</v>
      </c>
      <c r="C195" s="93" t="s">
        <v>421</v>
      </c>
      <c r="D195" s="93"/>
      <c r="E195" s="68">
        <v>16.525853000000001</v>
      </c>
      <c r="F195" s="68">
        <v>19.697003578467001</v>
      </c>
      <c r="G195" s="68">
        <v>0</v>
      </c>
      <c r="H195" s="68">
        <v>0</v>
      </c>
      <c r="I195" s="68">
        <v>0</v>
      </c>
      <c r="J195" s="68">
        <v>0</v>
      </c>
      <c r="K195" s="68">
        <v>0</v>
      </c>
      <c r="L195" s="68">
        <v>0</v>
      </c>
      <c r="M195" s="68">
        <v>1.2317940511929231</v>
      </c>
      <c r="N195" s="68">
        <v>0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/>
      <c r="Z195" s="68">
        <v>0</v>
      </c>
      <c r="AA195" s="41"/>
      <c r="AB195" s="95">
        <v>37.454650629659923</v>
      </c>
      <c r="AC195" s="195">
        <f t="shared" si="10"/>
        <v>37.454650629659923</v>
      </c>
      <c r="AD195" s="41"/>
      <c r="AE195" s="2"/>
      <c r="AF195" s="68">
        <v>16.647918330444117</v>
      </c>
      <c r="AG195" s="41"/>
      <c r="AH195" s="68">
        <v>18.212214641182001</v>
      </c>
      <c r="AI195" s="68">
        <v>8.5161344422001392E-2</v>
      </c>
      <c r="AJ195" s="68">
        <v>0</v>
      </c>
      <c r="AK195" s="68"/>
      <c r="AL195" s="68">
        <v>0</v>
      </c>
      <c r="AM195" s="68">
        <v>0</v>
      </c>
      <c r="AN195" s="68">
        <v>0</v>
      </c>
      <c r="AO195" s="68">
        <v>0</v>
      </c>
      <c r="AP195" s="68">
        <v>1.2636430179420546</v>
      </c>
      <c r="AQ195" s="68">
        <v>0</v>
      </c>
      <c r="AR195" s="68">
        <v>0</v>
      </c>
      <c r="AS195" s="68">
        <v>0.18976675396190887</v>
      </c>
      <c r="AT195" s="68">
        <v>0</v>
      </c>
      <c r="AU195" s="68">
        <v>0</v>
      </c>
      <c r="AV195" s="68">
        <v>0</v>
      </c>
      <c r="AW195" s="68">
        <v>0</v>
      </c>
      <c r="AX195" s="68">
        <v>0</v>
      </c>
      <c r="AY195" s="68">
        <v>0</v>
      </c>
      <c r="AZ195" s="68">
        <v>0</v>
      </c>
      <c r="BA195" s="68">
        <v>0</v>
      </c>
      <c r="BB195" s="68">
        <v>0</v>
      </c>
      <c r="BC195" s="68">
        <v>0</v>
      </c>
      <c r="BD195" s="68">
        <v>0</v>
      </c>
      <c r="BE195" s="36">
        <v>36.398704087952076</v>
      </c>
      <c r="BF195" s="2"/>
      <c r="BG195" s="195">
        <f t="shared" si="8"/>
        <v>36.398704087952076</v>
      </c>
      <c r="BH195" s="2"/>
    </row>
    <row r="196" spans="1:60" x14ac:dyDescent="0.25">
      <c r="A196">
        <f t="shared" si="9"/>
        <v>0</v>
      </c>
      <c r="B196" s="93" t="s">
        <v>422</v>
      </c>
      <c r="C196" s="93" t="s">
        <v>423</v>
      </c>
      <c r="D196" s="93"/>
      <c r="E196" s="68">
        <v>6.628241</v>
      </c>
      <c r="F196" s="68">
        <v>4.9799378505009999</v>
      </c>
      <c r="G196" s="68">
        <v>-0.32233400000000001</v>
      </c>
      <c r="H196" s="68">
        <v>0</v>
      </c>
      <c r="I196" s="68">
        <v>0</v>
      </c>
      <c r="J196" s="68">
        <v>0</v>
      </c>
      <c r="K196" s="68">
        <v>0</v>
      </c>
      <c r="L196" s="68">
        <v>0</v>
      </c>
      <c r="M196" s="68">
        <v>0</v>
      </c>
      <c r="N196" s="68">
        <v>8.5470000000000008E-3</v>
      </c>
      <c r="O196" s="68">
        <v>7.8549999999999991E-3</v>
      </c>
      <c r="P196" s="68">
        <v>0.86114633955555575</v>
      </c>
      <c r="Q196" s="68">
        <v>1.6607698184421628E-2</v>
      </c>
      <c r="R196" s="68">
        <v>0.59297599999999995</v>
      </c>
      <c r="S196" s="68">
        <v>5.7999881071236131E-2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/>
      <c r="Z196" s="68">
        <v>0</v>
      </c>
      <c r="AA196" s="41"/>
      <c r="AB196" s="95">
        <v>12.830976769312212</v>
      </c>
      <c r="AC196" s="195">
        <f t="shared" si="10"/>
        <v>12.830976769312212</v>
      </c>
      <c r="AD196" s="41"/>
      <c r="AE196" s="2"/>
      <c r="AF196" s="68">
        <v>6.6864625402944515</v>
      </c>
      <c r="AG196" s="41"/>
      <c r="AH196" s="68">
        <v>4.3232925184299997</v>
      </c>
      <c r="AI196" s="68">
        <v>2.1204850317999721E-2</v>
      </c>
      <c r="AJ196" s="68">
        <v>-0.32233400000000001</v>
      </c>
      <c r="AK196" s="68"/>
      <c r="AL196" s="68">
        <v>0</v>
      </c>
      <c r="AM196" s="68">
        <v>0</v>
      </c>
      <c r="AN196" s="68">
        <v>0</v>
      </c>
      <c r="AO196" s="68">
        <v>0</v>
      </c>
      <c r="AP196" s="68">
        <v>0</v>
      </c>
      <c r="AQ196" s="68">
        <v>8.5470000000000008E-3</v>
      </c>
      <c r="AR196" s="68">
        <v>7.8549999999999991E-3</v>
      </c>
      <c r="AS196" s="68">
        <v>7.6122134644366554E-2</v>
      </c>
      <c r="AT196" s="68">
        <v>1.1691219128888892</v>
      </c>
      <c r="AU196" s="68">
        <v>6.7726313462982048E-3</v>
      </c>
      <c r="AV196" s="68">
        <v>0.52181900000000003</v>
      </c>
      <c r="AW196" s="68">
        <v>7.6405760601636868E-2</v>
      </c>
      <c r="AX196" s="68">
        <v>0</v>
      </c>
      <c r="AY196" s="68">
        <v>0</v>
      </c>
      <c r="AZ196" s="68">
        <v>0</v>
      </c>
      <c r="BA196" s="68">
        <v>0</v>
      </c>
      <c r="BB196" s="68">
        <v>0</v>
      </c>
      <c r="BC196" s="68">
        <v>0</v>
      </c>
      <c r="BD196" s="68">
        <v>0</v>
      </c>
      <c r="BE196" s="36">
        <v>12.575269348523641</v>
      </c>
      <c r="BF196" s="2"/>
      <c r="BG196" s="195">
        <f t="shared" si="8"/>
        <v>12.575269348523641</v>
      </c>
      <c r="BH196" s="2"/>
    </row>
    <row r="197" spans="1:60" x14ac:dyDescent="0.25">
      <c r="A197">
        <f t="shared" si="9"/>
        <v>0</v>
      </c>
      <c r="B197" s="93" t="s">
        <v>424</v>
      </c>
      <c r="C197" s="93" t="s">
        <v>425</v>
      </c>
      <c r="D197" s="93"/>
      <c r="E197" s="68">
        <v>76.555678999999998</v>
      </c>
      <c r="F197" s="68">
        <v>208.072288801355</v>
      </c>
      <c r="G197" s="68">
        <v>0</v>
      </c>
      <c r="H197" s="68">
        <v>0</v>
      </c>
      <c r="I197" s="68">
        <v>0</v>
      </c>
      <c r="J197" s="68">
        <v>0</v>
      </c>
      <c r="K197" s="68">
        <v>0.11761000000000002</v>
      </c>
      <c r="L197" s="68">
        <v>1.854409</v>
      </c>
      <c r="M197" s="68">
        <v>0</v>
      </c>
      <c r="N197" s="68">
        <v>8.5470000000000008E-3</v>
      </c>
      <c r="O197" s="68">
        <v>7.8549999999999991E-3</v>
      </c>
      <c r="P197" s="68">
        <v>3.8137912988888893</v>
      </c>
      <c r="Q197" s="68">
        <v>0.70458082872591465</v>
      </c>
      <c r="R197" s="68">
        <v>4.0324949999999999</v>
      </c>
      <c r="S197" s="68">
        <v>0.23715166613395203</v>
      </c>
      <c r="T197" s="68">
        <v>0.1</v>
      </c>
      <c r="U197" s="68">
        <v>0</v>
      </c>
      <c r="V197" s="68">
        <v>0</v>
      </c>
      <c r="W197" s="68">
        <v>0.23957300000000001</v>
      </c>
      <c r="X197" s="68">
        <v>19.540968836448666</v>
      </c>
      <c r="Y197" s="68"/>
      <c r="Z197" s="68">
        <v>4.8958779999999997</v>
      </c>
      <c r="AA197" s="41"/>
      <c r="AB197" s="95">
        <v>320.18082743155242</v>
      </c>
      <c r="AC197" s="195">
        <f t="shared" si="10"/>
        <v>295.74398059510378</v>
      </c>
      <c r="AD197" s="41"/>
      <c r="AE197" s="2"/>
      <c r="AF197" s="68">
        <v>77.108419082711677</v>
      </c>
      <c r="AG197" s="41"/>
      <c r="AH197" s="68">
        <v>186.44982345404898</v>
      </c>
      <c r="AI197" s="68">
        <v>0.89961479576098924</v>
      </c>
      <c r="AJ197" s="68">
        <v>0</v>
      </c>
      <c r="AK197" s="68"/>
      <c r="AL197" s="68">
        <v>0</v>
      </c>
      <c r="AM197" s="68">
        <v>0</v>
      </c>
      <c r="AN197" s="68">
        <v>0.11761000000000002</v>
      </c>
      <c r="AO197" s="68">
        <v>1.8274319999999999</v>
      </c>
      <c r="AP197" s="68">
        <v>0</v>
      </c>
      <c r="AQ197" s="68">
        <v>8.5470000000000008E-3</v>
      </c>
      <c r="AR197" s="68">
        <v>7.8549999999999991E-3</v>
      </c>
      <c r="AS197" s="68">
        <v>0.95572900168710362</v>
      </c>
      <c r="AT197" s="68">
        <v>6.4427798322222225</v>
      </c>
      <c r="AU197" s="68">
        <v>0.28297479762529559</v>
      </c>
      <c r="AV197" s="68">
        <v>3.989614</v>
      </c>
      <c r="AW197" s="68">
        <v>0.20120083518576912</v>
      </c>
      <c r="AX197" s="68">
        <v>0.1</v>
      </c>
      <c r="AY197" s="68">
        <v>0</v>
      </c>
      <c r="AZ197" s="68">
        <v>0</v>
      </c>
      <c r="BA197" s="68">
        <v>0.24705099999999999</v>
      </c>
      <c r="BB197" s="68">
        <v>20.088115963869225</v>
      </c>
      <c r="BC197" s="68">
        <v>6.2694590000000003</v>
      </c>
      <c r="BD197" s="68">
        <v>0</v>
      </c>
      <c r="BE197" s="36">
        <v>304.99622576311128</v>
      </c>
      <c r="BF197" s="2"/>
      <c r="BG197" s="195">
        <f t="shared" si="8"/>
        <v>278.6386507992421</v>
      </c>
      <c r="BH197" s="2"/>
    </row>
    <row r="198" spans="1:60" x14ac:dyDescent="0.25">
      <c r="A198">
        <f t="shared" si="9"/>
        <v>0</v>
      </c>
      <c r="B198" s="93" t="s">
        <v>426</v>
      </c>
      <c r="C198" s="93" t="s">
        <v>427</v>
      </c>
      <c r="D198" s="93"/>
      <c r="E198" s="68">
        <v>5.2561099999999996</v>
      </c>
      <c r="F198" s="68">
        <v>4.6287151502780004</v>
      </c>
      <c r="G198" s="68">
        <v>-0.134683</v>
      </c>
      <c r="H198" s="68">
        <v>0</v>
      </c>
      <c r="I198" s="68">
        <v>0</v>
      </c>
      <c r="J198" s="68">
        <v>0</v>
      </c>
      <c r="K198" s="68">
        <v>0</v>
      </c>
      <c r="L198" s="68">
        <v>0</v>
      </c>
      <c r="M198" s="68">
        <v>0</v>
      </c>
      <c r="N198" s="68">
        <v>8.5470000000000008E-3</v>
      </c>
      <c r="O198" s="68">
        <v>7.8549999999999991E-3</v>
      </c>
      <c r="P198" s="68">
        <v>0.71636075555555556</v>
      </c>
      <c r="Q198" s="68">
        <v>1.5673898601810506E-2</v>
      </c>
      <c r="R198" s="68">
        <v>0.47952</v>
      </c>
      <c r="S198" s="68">
        <v>4.8581226533848998E-2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/>
      <c r="Z198" s="68">
        <v>0</v>
      </c>
      <c r="AA198" s="41"/>
      <c r="AB198" s="95">
        <v>11.026680030969217</v>
      </c>
      <c r="AC198" s="195">
        <f t="shared" si="10"/>
        <v>11.026680030969217</v>
      </c>
      <c r="AD198" s="41"/>
      <c r="AE198" s="2"/>
      <c r="AF198" s="68">
        <v>5.2786368470840257</v>
      </c>
      <c r="AG198" s="41"/>
      <c r="AH198" s="68">
        <v>4.0011336269999997</v>
      </c>
      <c r="AI198" s="68">
        <v>2.0012567068000323E-2</v>
      </c>
      <c r="AJ198" s="68">
        <v>-0.134683</v>
      </c>
      <c r="AK198" s="68"/>
      <c r="AL198" s="68">
        <v>0</v>
      </c>
      <c r="AM198" s="68">
        <v>0</v>
      </c>
      <c r="AN198" s="68">
        <v>0</v>
      </c>
      <c r="AO198" s="68">
        <v>0</v>
      </c>
      <c r="AP198" s="68">
        <v>0</v>
      </c>
      <c r="AQ198" s="68">
        <v>8.5470000000000008E-3</v>
      </c>
      <c r="AR198" s="68">
        <v>7.8549999999999991E-3</v>
      </c>
      <c r="AS198" s="68">
        <v>5.7891795229602493E-2</v>
      </c>
      <c r="AT198" s="68">
        <v>1.1963013422222222</v>
      </c>
      <c r="AU198" s="68">
        <v>6.2949744075027781E-3</v>
      </c>
      <c r="AV198" s="68">
        <v>0.42197800000000002</v>
      </c>
      <c r="AW198" s="68">
        <v>6.9949061806029236E-2</v>
      </c>
      <c r="AX198" s="68">
        <v>0</v>
      </c>
      <c r="AY198" s="68">
        <v>0</v>
      </c>
      <c r="AZ198" s="68">
        <v>0</v>
      </c>
      <c r="BA198" s="68">
        <v>0</v>
      </c>
      <c r="BB198" s="68">
        <v>0</v>
      </c>
      <c r="BC198" s="68">
        <v>0</v>
      </c>
      <c r="BD198" s="68">
        <v>0</v>
      </c>
      <c r="BE198" s="36">
        <v>10.933917214817381</v>
      </c>
      <c r="BF198" s="2"/>
      <c r="BG198" s="195">
        <f t="shared" si="8"/>
        <v>10.933917214817381</v>
      </c>
      <c r="BH198" s="2"/>
    </row>
    <row r="199" spans="1:60" x14ac:dyDescent="0.25">
      <c r="A199">
        <f t="shared" si="9"/>
        <v>0</v>
      </c>
      <c r="B199" s="93" t="s">
        <v>428</v>
      </c>
      <c r="C199" s="93" t="s">
        <v>429</v>
      </c>
      <c r="D199" s="93"/>
      <c r="E199" s="68">
        <v>5.2975820000000002</v>
      </c>
      <c r="F199" s="68">
        <v>8.3405091743770008</v>
      </c>
      <c r="G199" s="68">
        <v>0</v>
      </c>
      <c r="H199" s="68">
        <v>0</v>
      </c>
      <c r="I199" s="68">
        <v>0</v>
      </c>
      <c r="J199" s="68">
        <v>0</v>
      </c>
      <c r="K199" s="68">
        <v>0</v>
      </c>
      <c r="L199" s="68">
        <v>0</v>
      </c>
      <c r="M199" s="68">
        <v>0</v>
      </c>
      <c r="N199" s="68">
        <v>8.5470000000000008E-3</v>
      </c>
      <c r="O199" s="68">
        <v>7.8549999999999991E-3</v>
      </c>
      <c r="P199" s="68">
        <v>1.1749574097777777</v>
      </c>
      <c r="Q199" s="68">
        <v>2.8242890487396668E-2</v>
      </c>
      <c r="R199" s="68">
        <v>0.80520099999999994</v>
      </c>
      <c r="S199" s="68">
        <v>8.1304020978355665E-2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/>
      <c r="Z199" s="68">
        <v>0</v>
      </c>
      <c r="AA199" s="41"/>
      <c r="AB199" s="95">
        <v>15.74419849562053</v>
      </c>
      <c r="AC199" s="195">
        <f t="shared" si="10"/>
        <v>15.74419849562053</v>
      </c>
      <c r="AD199" s="41"/>
      <c r="AE199" s="2"/>
      <c r="AF199" s="68">
        <v>5.3915600789239262</v>
      </c>
      <c r="AG199" s="41"/>
      <c r="AH199" s="68">
        <v>7.1956208741699994</v>
      </c>
      <c r="AI199" s="68">
        <v>3.6060762827999887E-2</v>
      </c>
      <c r="AJ199" s="68">
        <v>0</v>
      </c>
      <c r="AK199" s="68"/>
      <c r="AL199" s="68">
        <v>0</v>
      </c>
      <c r="AM199" s="68">
        <v>0</v>
      </c>
      <c r="AN199" s="68">
        <v>0</v>
      </c>
      <c r="AO199" s="68">
        <v>0</v>
      </c>
      <c r="AP199" s="68">
        <v>0</v>
      </c>
      <c r="AQ199" s="68">
        <v>8.5470000000000008E-3</v>
      </c>
      <c r="AR199" s="68">
        <v>7.8549999999999991E-3</v>
      </c>
      <c r="AS199" s="68">
        <v>6.7270101787481648E-2</v>
      </c>
      <c r="AT199" s="68">
        <v>1.7228138364444445</v>
      </c>
      <c r="AU199" s="68">
        <v>1.1342951573741149E-2</v>
      </c>
      <c r="AV199" s="68">
        <v>0.76971800000000001</v>
      </c>
      <c r="AW199" s="68">
        <v>9.3044138380059621E-2</v>
      </c>
      <c r="AX199" s="68">
        <v>0</v>
      </c>
      <c r="AY199" s="68">
        <v>0</v>
      </c>
      <c r="AZ199" s="68">
        <v>0</v>
      </c>
      <c r="BA199" s="68">
        <v>0</v>
      </c>
      <c r="BB199" s="68">
        <v>0</v>
      </c>
      <c r="BC199" s="68">
        <v>0</v>
      </c>
      <c r="BD199" s="68">
        <v>0</v>
      </c>
      <c r="BE199" s="36">
        <v>15.303832744107654</v>
      </c>
      <c r="BF199" s="2"/>
      <c r="BG199" s="195">
        <f t="shared" si="8"/>
        <v>15.303832744107654</v>
      </c>
      <c r="BH199" s="2"/>
    </row>
    <row r="200" spans="1:60" x14ac:dyDescent="0.25">
      <c r="A200">
        <f t="shared" si="9"/>
        <v>0</v>
      </c>
      <c r="B200" s="93" t="s">
        <v>430</v>
      </c>
      <c r="C200" s="93" t="s">
        <v>431</v>
      </c>
      <c r="D200" s="93"/>
      <c r="E200" s="68">
        <v>223.82892699999999</v>
      </c>
      <c r="F200" s="68">
        <v>247.04059804220199</v>
      </c>
      <c r="G200" s="68">
        <v>0</v>
      </c>
      <c r="H200" s="68">
        <v>0</v>
      </c>
      <c r="I200" s="68">
        <v>0</v>
      </c>
      <c r="J200" s="68">
        <v>0.12772600000000001</v>
      </c>
      <c r="K200" s="68">
        <v>0.45077</v>
      </c>
      <c r="L200" s="68">
        <v>1.8014410000000001</v>
      </c>
      <c r="M200" s="68">
        <v>1.2588566878412597</v>
      </c>
      <c r="N200" s="68">
        <v>8.5470000000000008E-3</v>
      </c>
      <c r="O200" s="68">
        <v>0</v>
      </c>
      <c r="P200" s="68">
        <v>2.0387092306666665</v>
      </c>
      <c r="Q200" s="68">
        <v>0.82535587713426051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0.58986700000000003</v>
      </c>
      <c r="X200" s="68">
        <v>27.542424607796857</v>
      </c>
      <c r="Y200" s="68"/>
      <c r="Z200" s="68">
        <v>12.054454</v>
      </c>
      <c r="AA200" s="41"/>
      <c r="AB200" s="95">
        <v>517.56767644564104</v>
      </c>
      <c r="AC200" s="195">
        <f t="shared" si="10"/>
        <v>477.97079783784415</v>
      </c>
      <c r="AD200" s="41"/>
      <c r="AE200" s="2"/>
      <c r="AF200" s="68">
        <v>225.62840284077973</v>
      </c>
      <c r="AG200" s="41"/>
      <c r="AH200" s="68">
        <v>223.84516404228299</v>
      </c>
      <c r="AI200" s="68">
        <v>1.0538214049650132</v>
      </c>
      <c r="AJ200" s="68">
        <v>0</v>
      </c>
      <c r="AK200" s="68"/>
      <c r="AL200" s="68">
        <v>0</v>
      </c>
      <c r="AM200" s="68">
        <v>0.12772600000000001</v>
      </c>
      <c r="AN200" s="68">
        <v>0.45077</v>
      </c>
      <c r="AO200" s="68">
        <v>1.775234</v>
      </c>
      <c r="AP200" s="68">
        <v>1.2902194131244158</v>
      </c>
      <c r="AQ200" s="68">
        <v>8.5470000000000008E-3</v>
      </c>
      <c r="AR200" s="68">
        <v>0</v>
      </c>
      <c r="AS200" s="68">
        <v>2.5669971075077913</v>
      </c>
      <c r="AT200" s="68">
        <v>2.8080027773333334</v>
      </c>
      <c r="AU200" s="68">
        <v>0.33597103986760612</v>
      </c>
      <c r="AV200" s="68">
        <v>0</v>
      </c>
      <c r="AW200" s="68">
        <v>0</v>
      </c>
      <c r="AX200" s="68">
        <v>0</v>
      </c>
      <c r="AY200" s="68">
        <v>0</v>
      </c>
      <c r="AZ200" s="68">
        <v>0</v>
      </c>
      <c r="BA200" s="68">
        <v>0.60827900000000001</v>
      </c>
      <c r="BB200" s="68">
        <v>28.50589890545691</v>
      </c>
      <c r="BC200" s="68">
        <v>15.436437</v>
      </c>
      <c r="BD200" s="68">
        <v>0</v>
      </c>
      <c r="BE200" s="36">
        <v>504.4414705313178</v>
      </c>
      <c r="BF200" s="2"/>
      <c r="BG200" s="195">
        <f t="shared" ref="BG200:BG263" si="11">+BE200-BC200-BB200</f>
        <v>460.4991346258609</v>
      </c>
      <c r="BH200" s="2"/>
    </row>
    <row r="201" spans="1:60" x14ac:dyDescent="0.25">
      <c r="A201">
        <f t="shared" si="9"/>
        <v>1</v>
      </c>
      <c r="B201" s="93" t="s">
        <v>432</v>
      </c>
      <c r="C201" s="93" t="s">
        <v>433</v>
      </c>
      <c r="D201" s="93"/>
      <c r="E201" s="68">
        <v>118.16637799999999</v>
      </c>
      <c r="F201" s="68">
        <v>386.40579420288901</v>
      </c>
      <c r="G201" s="68">
        <v>0</v>
      </c>
      <c r="H201" s="68">
        <v>0</v>
      </c>
      <c r="I201" s="68">
        <v>0</v>
      </c>
      <c r="J201" s="68">
        <v>5.4095999999999998E-2</v>
      </c>
      <c r="K201" s="68">
        <v>6.7098000000000019E-2</v>
      </c>
      <c r="L201" s="68">
        <v>4.2806940000000004</v>
      </c>
      <c r="M201" s="68">
        <v>0</v>
      </c>
      <c r="N201" s="68">
        <v>8.5470000000000008E-3</v>
      </c>
      <c r="O201" s="68">
        <v>7.8549999999999991E-3</v>
      </c>
      <c r="P201" s="68">
        <v>3.0215999900000003</v>
      </c>
      <c r="Q201" s="68">
        <v>1.3084592680377811</v>
      </c>
      <c r="R201" s="68">
        <v>6.1680570000000001</v>
      </c>
      <c r="S201" s="68">
        <v>0.4531406055664014</v>
      </c>
      <c r="T201" s="68">
        <v>0</v>
      </c>
      <c r="U201" s="68">
        <v>0</v>
      </c>
      <c r="V201" s="68">
        <v>0</v>
      </c>
      <c r="W201" s="68">
        <v>0.51791100000000001</v>
      </c>
      <c r="X201" s="68">
        <v>40.307876437954675</v>
      </c>
      <c r="Y201" s="68"/>
      <c r="Z201" s="68">
        <v>10.583981</v>
      </c>
      <c r="AA201" s="41"/>
      <c r="AB201" s="95">
        <v>571.35148750444796</v>
      </c>
      <c r="AC201" s="195">
        <f t="shared" si="10"/>
        <v>520.45963006649333</v>
      </c>
      <c r="AD201" s="41"/>
      <c r="AE201" s="2"/>
      <c r="AF201" s="68">
        <v>118.32871603502144</v>
      </c>
      <c r="AG201" s="41"/>
      <c r="AH201" s="68">
        <v>346.60835210975301</v>
      </c>
      <c r="AI201" s="68">
        <v>1.6706519240760207</v>
      </c>
      <c r="AJ201" s="68">
        <v>0</v>
      </c>
      <c r="AK201" s="68"/>
      <c r="AL201" s="68">
        <v>0</v>
      </c>
      <c r="AM201" s="68">
        <v>5.4095999999999998E-2</v>
      </c>
      <c r="AN201" s="68">
        <v>6.7098000000000019E-2</v>
      </c>
      <c r="AO201" s="68">
        <v>4.2184210000000002</v>
      </c>
      <c r="AP201" s="68">
        <v>0</v>
      </c>
      <c r="AQ201" s="68">
        <v>8.5470000000000008E-3</v>
      </c>
      <c r="AR201" s="68">
        <v>7.8549999999999991E-3</v>
      </c>
      <c r="AS201" s="68">
        <v>1.6970391964596339</v>
      </c>
      <c r="AT201" s="68">
        <v>5.3944537233333341</v>
      </c>
      <c r="AU201" s="68">
        <v>0.52550535222973938</v>
      </c>
      <c r="AV201" s="68">
        <v>5.7763439999999999</v>
      </c>
      <c r="AW201" s="68">
        <v>0.34148574653333519</v>
      </c>
      <c r="AX201" s="68">
        <v>0</v>
      </c>
      <c r="AY201" s="68">
        <v>0</v>
      </c>
      <c r="AZ201" s="68">
        <v>0</v>
      </c>
      <c r="BA201" s="68">
        <v>0.53407700000000002</v>
      </c>
      <c r="BB201" s="68">
        <v>41.436496978217406</v>
      </c>
      <c r="BC201" s="68">
        <v>13.55341</v>
      </c>
      <c r="BD201" s="68">
        <v>0</v>
      </c>
      <c r="BE201" s="36">
        <v>540.22254906562398</v>
      </c>
      <c r="BF201" s="2"/>
      <c r="BG201" s="195">
        <f t="shared" si="11"/>
        <v>485.23264208740659</v>
      </c>
      <c r="BH201" s="2"/>
    </row>
    <row r="202" spans="1:60" x14ac:dyDescent="0.25">
      <c r="A202">
        <f t="shared" si="9"/>
        <v>0</v>
      </c>
      <c r="B202" s="93" t="s">
        <v>434</v>
      </c>
      <c r="C202" s="93" t="s">
        <v>435</v>
      </c>
      <c r="D202" s="93"/>
      <c r="E202" s="68">
        <v>53.947414000000002</v>
      </c>
      <c r="F202" s="68">
        <v>106.56883945542801</v>
      </c>
      <c r="G202" s="68">
        <v>0</v>
      </c>
      <c r="H202" s="68">
        <v>0</v>
      </c>
      <c r="I202" s="68">
        <v>0</v>
      </c>
      <c r="J202" s="68">
        <v>0</v>
      </c>
      <c r="K202" s="68">
        <v>5.1030999999999993E-2</v>
      </c>
      <c r="L202" s="68">
        <v>0.61846100000000004</v>
      </c>
      <c r="M202" s="68">
        <v>0</v>
      </c>
      <c r="N202" s="68">
        <v>8.5470000000000008E-3</v>
      </c>
      <c r="O202" s="68">
        <v>7.8549999999999991E-3</v>
      </c>
      <c r="P202" s="68">
        <v>1.825892671111111</v>
      </c>
      <c r="Q202" s="68">
        <v>0.36086670479964189</v>
      </c>
      <c r="R202" s="68">
        <v>1.569396</v>
      </c>
      <c r="S202" s="68">
        <v>0.13911357089180909</v>
      </c>
      <c r="T202" s="68">
        <v>0</v>
      </c>
      <c r="U202" s="68">
        <v>0</v>
      </c>
      <c r="V202" s="68">
        <v>0</v>
      </c>
      <c r="W202" s="68">
        <v>0.13803399999999999</v>
      </c>
      <c r="X202" s="68">
        <v>11.876901776032646</v>
      </c>
      <c r="Y202" s="68"/>
      <c r="Z202" s="68">
        <v>2.8208299999999999</v>
      </c>
      <c r="AA202" s="41"/>
      <c r="AB202" s="95">
        <v>179.93318217826322</v>
      </c>
      <c r="AC202" s="195">
        <f t="shared" si="10"/>
        <v>165.23545040223058</v>
      </c>
      <c r="AD202" s="41"/>
      <c r="AE202" s="2"/>
      <c r="AF202" s="68">
        <v>54.319814126672171</v>
      </c>
      <c r="AG202" s="41"/>
      <c r="AH202" s="68">
        <v>95.543185816466007</v>
      </c>
      <c r="AI202" s="68">
        <v>0.46075767846600713</v>
      </c>
      <c r="AJ202" s="68">
        <v>0</v>
      </c>
      <c r="AK202" s="68"/>
      <c r="AL202" s="68">
        <v>0</v>
      </c>
      <c r="AM202" s="68">
        <v>0</v>
      </c>
      <c r="AN202" s="68">
        <v>5.1030999999999993E-2</v>
      </c>
      <c r="AO202" s="68">
        <v>0.60946400000000001</v>
      </c>
      <c r="AP202" s="68">
        <v>0</v>
      </c>
      <c r="AQ202" s="68">
        <v>8.5470000000000008E-3</v>
      </c>
      <c r="AR202" s="68">
        <v>7.8549999999999991E-3</v>
      </c>
      <c r="AS202" s="68">
        <v>0.68977255225429768</v>
      </c>
      <c r="AT202" s="68">
        <v>2.3298764044444447</v>
      </c>
      <c r="AU202" s="68">
        <v>0.14493182130010757</v>
      </c>
      <c r="AV202" s="68">
        <v>1.4280310000000001</v>
      </c>
      <c r="AW202" s="68">
        <v>0.13290432698996602</v>
      </c>
      <c r="AX202" s="68">
        <v>0</v>
      </c>
      <c r="AY202" s="68">
        <v>0</v>
      </c>
      <c r="AZ202" s="68">
        <v>0</v>
      </c>
      <c r="BA202" s="68">
        <v>0.142343</v>
      </c>
      <c r="BB202" s="68">
        <v>13.064591953635912</v>
      </c>
      <c r="BC202" s="68">
        <v>3.6122380000000001</v>
      </c>
      <c r="BD202" s="68">
        <v>0</v>
      </c>
      <c r="BE202" s="36">
        <v>172.54534368022888</v>
      </c>
      <c r="BF202" s="2"/>
      <c r="BG202" s="195">
        <f t="shared" si="11"/>
        <v>155.86851372659299</v>
      </c>
      <c r="BH202" s="2"/>
    </row>
    <row r="203" spans="1:60" x14ac:dyDescent="0.25">
      <c r="A203">
        <f t="shared" si="9"/>
        <v>0</v>
      </c>
      <c r="B203" s="93" t="s">
        <v>436</v>
      </c>
      <c r="C203" s="93" t="s">
        <v>437</v>
      </c>
      <c r="D203" s="93"/>
      <c r="E203" s="68">
        <v>12.498993</v>
      </c>
      <c r="F203" s="68">
        <v>7.1282871223440001</v>
      </c>
      <c r="G203" s="68">
        <v>-0.11064400000000001</v>
      </c>
      <c r="H203" s="68">
        <v>0</v>
      </c>
      <c r="I203" s="68">
        <v>0</v>
      </c>
      <c r="J203" s="68">
        <v>0</v>
      </c>
      <c r="K203" s="68">
        <v>0</v>
      </c>
      <c r="L203" s="68">
        <v>0</v>
      </c>
      <c r="M203" s="68">
        <v>0</v>
      </c>
      <c r="N203" s="68">
        <v>8.5470000000000008E-3</v>
      </c>
      <c r="O203" s="68">
        <v>7.8549999999999991E-3</v>
      </c>
      <c r="P203" s="68">
        <v>2.9483733999999999</v>
      </c>
      <c r="Q203" s="68">
        <v>2.4138026630025206E-2</v>
      </c>
      <c r="R203" s="68">
        <v>0.83462000000000003</v>
      </c>
      <c r="S203" s="68">
        <v>7.6709985466194161E-2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/>
      <c r="Z203" s="68">
        <v>0</v>
      </c>
      <c r="AA203" s="41"/>
      <c r="AB203" s="95">
        <v>23.416879534440223</v>
      </c>
      <c r="AC203" s="195">
        <f t="shared" si="10"/>
        <v>23.416879534440223</v>
      </c>
      <c r="AD203" s="41"/>
      <c r="AE203" s="2"/>
      <c r="AF203" s="68">
        <v>12.632297958577011</v>
      </c>
      <c r="AG203" s="41"/>
      <c r="AH203" s="68">
        <v>6.1784447086380005</v>
      </c>
      <c r="AI203" s="68">
        <v>3.0819637735000811E-2</v>
      </c>
      <c r="AJ203" s="68">
        <v>-0.11064400000000001</v>
      </c>
      <c r="AK203" s="68"/>
      <c r="AL203" s="68">
        <v>0</v>
      </c>
      <c r="AM203" s="68">
        <v>0</v>
      </c>
      <c r="AN203" s="68">
        <v>0</v>
      </c>
      <c r="AO203" s="68">
        <v>0</v>
      </c>
      <c r="AP203" s="68">
        <v>0</v>
      </c>
      <c r="AQ203" s="68">
        <v>8.5470000000000008E-3</v>
      </c>
      <c r="AR203" s="68">
        <v>7.8549999999999991E-3</v>
      </c>
      <c r="AS203" s="68">
        <v>0.14112719485086087</v>
      </c>
      <c r="AT203" s="68">
        <v>3.7404116933333338</v>
      </c>
      <c r="AU203" s="68">
        <v>9.6943500620884134E-3</v>
      </c>
      <c r="AV203" s="68">
        <v>0.76967099999999999</v>
      </c>
      <c r="AW203" s="68">
        <v>8.9351500214031723E-2</v>
      </c>
      <c r="AX203" s="68">
        <v>0</v>
      </c>
      <c r="AY203" s="68">
        <v>0</v>
      </c>
      <c r="AZ203" s="68">
        <v>0</v>
      </c>
      <c r="BA203" s="68">
        <v>0</v>
      </c>
      <c r="BB203" s="68">
        <v>0</v>
      </c>
      <c r="BC203" s="68">
        <v>0</v>
      </c>
      <c r="BD203" s="68">
        <v>0</v>
      </c>
      <c r="BE203" s="36">
        <v>23.497576043410323</v>
      </c>
      <c r="BF203" s="2"/>
      <c r="BG203" s="195">
        <f t="shared" si="11"/>
        <v>23.497576043410323</v>
      </c>
      <c r="BH203" s="2"/>
    </row>
    <row r="204" spans="1:60" x14ac:dyDescent="0.25">
      <c r="A204">
        <f t="shared" ref="A204:A267" si="12">IFERROR(VLOOKUP(C204,$C$402:$D$446,2,FALSE),0)</f>
        <v>0</v>
      </c>
      <c r="B204" s="93" t="s">
        <v>438</v>
      </c>
      <c r="C204" s="93" t="s">
        <v>439</v>
      </c>
      <c r="D204" s="93"/>
      <c r="E204" s="68">
        <v>3.929427</v>
      </c>
      <c r="F204" s="68">
        <v>3.3540468337579998</v>
      </c>
      <c r="G204" s="68">
        <v>-0.10735699999999999</v>
      </c>
      <c r="H204" s="68">
        <v>0</v>
      </c>
      <c r="I204" s="68">
        <v>0</v>
      </c>
      <c r="J204" s="68">
        <v>0</v>
      </c>
      <c r="K204" s="68">
        <v>0</v>
      </c>
      <c r="L204" s="68">
        <v>0</v>
      </c>
      <c r="M204" s="68">
        <v>0</v>
      </c>
      <c r="N204" s="68">
        <v>8.5470000000000008E-3</v>
      </c>
      <c r="O204" s="68">
        <v>7.8549999999999991E-3</v>
      </c>
      <c r="P204" s="68">
        <v>0.41361076800000002</v>
      </c>
      <c r="Q204" s="68">
        <v>1.1347584501957936E-2</v>
      </c>
      <c r="R204" s="68">
        <v>0.31973099999999999</v>
      </c>
      <c r="S204" s="68">
        <v>3.7803555356784271E-2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/>
      <c r="Z204" s="68">
        <v>0</v>
      </c>
      <c r="AA204" s="41"/>
      <c r="AB204" s="95">
        <v>7.9750117416167416</v>
      </c>
      <c r="AC204" s="195">
        <f t="shared" si="10"/>
        <v>7.9750117416167416</v>
      </c>
      <c r="AD204" s="41"/>
      <c r="AE204" s="2"/>
      <c r="AF204" s="68">
        <v>3.9404620501429592</v>
      </c>
      <c r="AG204" s="41"/>
      <c r="AH204" s="68">
        <v>2.9030920648860001</v>
      </c>
      <c r="AI204" s="68">
        <v>1.4488692422000226E-2</v>
      </c>
      <c r="AJ204" s="68">
        <v>-0.10735699999999999</v>
      </c>
      <c r="AK204" s="68"/>
      <c r="AL204" s="68">
        <v>0</v>
      </c>
      <c r="AM204" s="68">
        <v>0</v>
      </c>
      <c r="AN204" s="68">
        <v>0</v>
      </c>
      <c r="AO204" s="68">
        <v>0</v>
      </c>
      <c r="AP204" s="68">
        <v>0</v>
      </c>
      <c r="AQ204" s="68">
        <v>8.5470000000000008E-3</v>
      </c>
      <c r="AR204" s="68">
        <v>7.8549999999999991E-3</v>
      </c>
      <c r="AS204" s="68">
        <v>4.332791309985471E-2</v>
      </c>
      <c r="AT204" s="68">
        <v>0.57164948800000004</v>
      </c>
      <c r="AU204" s="68">
        <v>4.5614470311062996E-3</v>
      </c>
      <c r="AV204" s="68">
        <v>0.28136299999999997</v>
      </c>
      <c r="AW204" s="68">
        <v>6.3119840455234333E-2</v>
      </c>
      <c r="AX204" s="68">
        <v>0</v>
      </c>
      <c r="AY204" s="68">
        <v>0</v>
      </c>
      <c r="AZ204" s="68">
        <v>0</v>
      </c>
      <c r="BA204" s="68">
        <v>0</v>
      </c>
      <c r="BB204" s="68">
        <v>0</v>
      </c>
      <c r="BC204" s="68">
        <v>0</v>
      </c>
      <c r="BD204" s="68">
        <v>0</v>
      </c>
      <c r="BE204" s="36">
        <v>7.7311094960371554</v>
      </c>
      <c r="BF204" s="2"/>
      <c r="BG204" s="195">
        <f t="shared" si="11"/>
        <v>7.7311094960371554</v>
      </c>
      <c r="BH204" s="2"/>
    </row>
    <row r="205" spans="1:60" x14ac:dyDescent="0.25">
      <c r="A205">
        <f t="shared" si="12"/>
        <v>0</v>
      </c>
      <c r="B205" s="93" t="s">
        <v>440</v>
      </c>
      <c r="C205" s="93" t="s">
        <v>441</v>
      </c>
      <c r="D205" s="93"/>
      <c r="E205" s="68">
        <v>4.0815760000000001</v>
      </c>
      <c r="F205" s="68">
        <v>4.0205035593779996</v>
      </c>
      <c r="G205" s="68">
        <v>-0.16203400000000001</v>
      </c>
      <c r="H205" s="68">
        <v>0</v>
      </c>
      <c r="I205" s="68">
        <v>0</v>
      </c>
      <c r="J205" s="68">
        <v>0</v>
      </c>
      <c r="K205" s="68">
        <v>0</v>
      </c>
      <c r="L205" s="68">
        <v>0</v>
      </c>
      <c r="M205" s="68">
        <v>0</v>
      </c>
      <c r="N205" s="68">
        <v>8.5470000000000008E-3</v>
      </c>
      <c r="O205" s="68">
        <v>7.8549999999999991E-3</v>
      </c>
      <c r="P205" s="68">
        <v>1.0570231422222225</v>
      </c>
      <c r="Q205" s="68">
        <v>1.3538563053645579E-2</v>
      </c>
      <c r="R205" s="68">
        <v>0.38629799999999997</v>
      </c>
      <c r="S205" s="68">
        <v>4.25230455043627E-2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/>
      <c r="Z205" s="68">
        <v>0</v>
      </c>
      <c r="AA205" s="41"/>
      <c r="AB205" s="95">
        <v>9.4558303101582304</v>
      </c>
      <c r="AC205" s="195">
        <f t="shared" ref="AC205:AC268" si="13">+AB205-Z205-X205</f>
        <v>9.4558303101582304</v>
      </c>
      <c r="AD205" s="41"/>
      <c r="AE205" s="2"/>
      <c r="AF205" s="68">
        <v>4.1105782298278015</v>
      </c>
      <c r="AG205" s="41"/>
      <c r="AH205" s="68">
        <v>3.4857426886450003</v>
      </c>
      <c r="AI205" s="68">
        <v>1.7286152474999893E-2</v>
      </c>
      <c r="AJ205" s="68">
        <v>-0.16203400000000001</v>
      </c>
      <c r="AK205" s="68"/>
      <c r="AL205" s="68">
        <v>0</v>
      </c>
      <c r="AM205" s="68">
        <v>0</v>
      </c>
      <c r="AN205" s="68">
        <v>0</v>
      </c>
      <c r="AO205" s="68">
        <v>0</v>
      </c>
      <c r="AP205" s="68">
        <v>0</v>
      </c>
      <c r="AQ205" s="68">
        <v>8.5470000000000008E-3</v>
      </c>
      <c r="AR205" s="68">
        <v>7.8549999999999991E-3</v>
      </c>
      <c r="AS205" s="68">
        <v>4.5587111251295435E-2</v>
      </c>
      <c r="AT205" s="68">
        <v>1.378173968888889</v>
      </c>
      <c r="AU205" s="68">
        <v>5.4678169189215035E-3</v>
      </c>
      <c r="AV205" s="68">
        <v>0.35312100000000002</v>
      </c>
      <c r="AW205" s="68">
        <v>6.6200614046114478E-2</v>
      </c>
      <c r="AX205" s="68">
        <v>0</v>
      </c>
      <c r="AY205" s="68">
        <v>0</v>
      </c>
      <c r="AZ205" s="68">
        <v>0</v>
      </c>
      <c r="BA205" s="68">
        <v>0</v>
      </c>
      <c r="BB205" s="68">
        <v>0</v>
      </c>
      <c r="BC205" s="68">
        <v>0</v>
      </c>
      <c r="BD205" s="68">
        <v>0</v>
      </c>
      <c r="BE205" s="36">
        <v>9.3165255820530213</v>
      </c>
      <c r="BF205" s="2"/>
      <c r="BG205" s="195">
        <f t="shared" si="11"/>
        <v>9.3165255820530213</v>
      </c>
      <c r="BH205" s="2"/>
    </row>
    <row r="206" spans="1:60" x14ac:dyDescent="0.25">
      <c r="A206">
        <f t="shared" si="12"/>
        <v>1</v>
      </c>
      <c r="B206" s="93" t="s">
        <v>442</v>
      </c>
      <c r="C206" s="93" t="s">
        <v>443</v>
      </c>
      <c r="D206" s="93"/>
      <c r="E206" s="68">
        <v>108.90381600000001</v>
      </c>
      <c r="F206" s="68">
        <v>390.91183995040501</v>
      </c>
      <c r="G206" s="68">
        <v>0</v>
      </c>
      <c r="H206" s="68">
        <v>0</v>
      </c>
      <c r="I206" s="68">
        <v>0</v>
      </c>
      <c r="J206" s="68">
        <v>0</v>
      </c>
      <c r="K206" s="68">
        <v>8.3625000000000005E-2</v>
      </c>
      <c r="L206" s="68">
        <v>3.29704</v>
      </c>
      <c r="M206" s="68">
        <v>0</v>
      </c>
      <c r="N206" s="68">
        <v>8.5470000000000008E-3</v>
      </c>
      <c r="O206" s="68">
        <v>7.8549999999999991E-3</v>
      </c>
      <c r="P206" s="68">
        <v>5.5242895844444435</v>
      </c>
      <c r="Q206" s="68">
        <v>1.3237177797086588</v>
      </c>
      <c r="R206" s="68">
        <v>5.6488870000000002</v>
      </c>
      <c r="S206" s="68">
        <v>0.46191649462489437</v>
      </c>
      <c r="T206" s="68">
        <v>0.113612</v>
      </c>
      <c r="U206" s="68">
        <v>0</v>
      </c>
      <c r="V206" s="68">
        <v>0</v>
      </c>
      <c r="W206" s="68">
        <v>0.46693600000000002</v>
      </c>
      <c r="X206" s="68">
        <v>40.105173212632081</v>
      </c>
      <c r="Y206" s="68"/>
      <c r="Z206" s="68">
        <v>9.5422360000000008</v>
      </c>
      <c r="AA206" s="41"/>
      <c r="AB206" s="95">
        <v>566.39949102181504</v>
      </c>
      <c r="AC206" s="195">
        <f t="shared" si="13"/>
        <v>516.75208180918298</v>
      </c>
      <c r="AD206" s="41"/>
      <c r="AE206" s="2"/>
      <c r="AF206" s="68">
        <v>109.2337219805333</v>
      </c>
      <c r="AG206" s="41"/>
      <c r="AH206" s="68">
        <v>350.51589747886601</v>
      </c>
      <c r="AI206" s="68">
        <v>1.6901341215770245</v>
      </c>
      <c r="AJ206" s="68">
        <v>0</v>
      </c>
      <c r="AK206" s="68"/>
      <c r="AL206" s="68">
        <v>0</v>
      </c>
      <c r="AM206" s="68">
        <v>0</v>
      </c>
      <c r="AN206" s="68">
        <v>8.3625000000000005E-2</v>
      </c>
      <c r="AO206" s="68">
        <v>3.2490760000000001</v>
      </c>
      <c r="AP206" s="68">
        <v>0</v>
      </c>
      <c r="AQ206" s="68">
        <v>8.5470000000000008E-3</v>
      </c>
      <c r="AR206" s="68">
        <v>7.8549999999999991E-3</v>
      </c>
      <c r="AS206" s="68">
        <v>1.441573474541501</v>
      </c>
      <c r="AT206" s="68">
        <v>8.9631947844444433</v>
      </c>
      <c r="AU206" s="68">
        <v>0.53163349832184592</v>
      </c>
      <c r="AV206" s="68">
        <v>5.589874</v>
      </c>
      <c r="AW206" s="68">
        <v>0.35289750591996472</v>
      </c>
      <c r="AX206" s="68">
        <v>8.6388000000000006E-2</v>
      </c>
      <c r="AY206" s="68">
        <v>0</v>
      </c>
      <c r="AZ206" s="68">
        <v>0</v>
      </c>
      <c r="BA206" s="68">
        <v>0.48150999999999999</v>
      </c>
      <c r="BB206" s="68">
        <v>44.11569053389529</v>
      </c>
      <c r="BC206" s="68">
        <v>12.219395</v>
      </c>
      <c r="BD206" s="68">
        <v>0</v>
      </c>
      <c r="BE206" s="36">
        <v>538.57101337809934</v>
      </c>
      <c r="BF206" s="2"/>
      <c r="BG206" s="195">
        <f t="shared" si="11"/>
        <v>482.23592784420407</v>
      </c>
      <c r="BH206" s="2"/>
    </row>
    <row r="207" spans="1:60" x14ac:dyDescent="0.25">
      <c r="A207">
        <f t="shared" si="12"/>
        <v>0</v>
      </c>
      <c r="B207" s="93" t="s">
        <v>444</v>
      </c>
      <c r="C207" s="93" t="s">
        <v>445</v>
      </c>
      <c r="D207" s="93"/>
      <c r="E207" s="68">
        <v>4.8995610000000003</v>
      </c>
      <c r="F207" s="68">
        <v>8.219457881236</v>
      </c>
      <c r="G207" s="68">
        <v>-1.3299999999999999E-2</v>
      </c>
      <c r="H207" s="68">
        <v>0</v>
      </c>
      <c r="I207" s="68">
        <v>0</v>
      </c>
      <c r="J207" s="68">
        <v>0</v>
      </c>
      <c r="K207" s="68">
        <v>0</v>
      </c>
      <c r="L207" s="68">
        <v>0</v>
      </c>
      <c r="M207" s="68">
        <v>0</v>
      </c>
      <c r="N207" s="68">
        <v>8.5470000000000008E-3</v>
      </c>
      <c r="O207" s="68">
        <v>7.8549999999999991E-3</v>
      </c>
      <c r="P207" s="68">
        <v>0.52827148800000001</v>
      </c>
      <c r="Q207" s="68">
        <v>2.7634481989807638E-2</v>
      </c>
      <c r="R207" s="68">
        <v>0.83971899999999999</v>
      </c>
      <c r="S207" s="68">
        <v>8.32585761724704E-2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/>
      <c r="Z207" s="68">
        <v>0</v>
      </c>
      <c r="AA207" s="41"/>
      <c r="AB207" s="95">
        <v>14.601004427398278</v>
      </c>
      <c r="AC207" s="195">
        <f t="shared" si="13"/>
        <v>14.601004427398278</v>
      </c>
      <c r="AD207" s="41"/>
      <c r="AE207" s="2"/>
      <c r="AF207" s="68">
        <v>4.9088785306154268</v>
      </c>
      <c r="AG207" s="41"/>
      <c r="AH207" s="68">
        <v>7.1013922909530001</v>
      </c>
      <c r="AI207" s="68">
        <v>3.5283941682000643E-2</v>
      </c>
      <c r="AJ207" s="68">
        <v>-1.3299999999999999E-2</v>
      </c>
      <c r="AK207" s="68"/>
      <c r="AL207" s="68">
        <v>0</v>
      </c>
      <c r="AM207" s="68">
        <v>0</v>
      </c>
      <c r="AN207" s="68">
        <v>0</v>
      </c>
      <c r="AO207" s="68">
        <v>0</v>
      </c>
      <c r="AP207" s="68">
        <v>0</v>
      </c>
      <c r="AQ207" s="68">
        <v>8.5470000000000008E-3</v>
      </c>
      <c r="AR207" s="68">
        <v>7.8549999999999991E-3</v>
      </c>
      <c r="AS207" s="68">
        <v>5.8731363598782803E-2</v>
      </c>
      <c r="AT207" s="68">
        <v>0.86470508800000001</v>
      </c>
      <c r="AU207" s="68">
        <v>1.1178323860093238E-2</v>
      </c>
      <c r="AV207" s="68">
        <v>0.74610100000000001</v>
      </c>
      <c r="AW207" s="68">
        <v>9.3900446681230834E-2</v>
      </c>
      <c r="AX207" s="68">
        <v>0</v>
      </c>
      <c r="AY207" s="68">
        <v>0</v>
      </c>
      <c r="AZ207" s="68">
        <v>0</v>
      </c>
      <c r="BA207" s="68">
        <v>0</v>
      </c>
      <c r="BB207" s="68">
        <v>0</v>
      </c>
      <c r="BC207" s="68">
        <v>0</v>
      </c>
      <c r="BD207" s="68">
        <v>0</v>
      </c>
      <c r="BE207" s="36">
        <v>13.823272985390533</v>
      </c>
      <c r="BF207" s="2"/>
      <c r="BG207" s="195">
        <f t="shared" si="11"/>
        <v>13.823272985390533</v>
      </c>
      <c r="BH207" s="2"/>
    </row>
    <row r="208" spans="1:60" x14ac:dyDescent="0.25">
      <c r="A208">
        <f t="shared" si="12"/>
        <v>0</v>
      </c>
      <c r="B208" s="93" t="s">
        <v>446</v>
      </c>
      <c r="C208" s="93" t="s">
        <v>447</v>
      </c>
      <c r="D208" s="93"/>
      <c r="E208" s="68">
        <v>87.564846000000003</v>
      </c>
      <c r="F208" s="68">
        <v>105.43025623116399</v>
      </c>
      <c r="G208" s="68">
        <v>-5.2393000000000002E-2</v>
      </c>
      <c r="H208" s="68">
        <v>0</v>
      </c>
      <c r="I208" s="68">
        <v>0</v>
      </c>
      <c r="J208" s="68">
        <v>3.2495000000000003E-2</v>
      </c>
      <c r="K208" s="68">
        <v>7.6784999999999992E-2</v>
      </c>
      <c r="L208" s="68">
        <v>0.80340199999999995</v>
      </c>
      <c r="M208" s="68">
        <v>0</v>
      </c>
      <c r="N208" s="68">
        <v>8.5470000000000008E-3</v>
      </c>
      <c r="O208" s="68">
        <v>7.8549999999999991E-3</v>
      </c>
      <c r="P208" s="68">
        <v>3.4949324966666664</v>
      </c>
      <c r="Q208" s="68">
        <v>0.35701119902159367</v>
      </c>
      <c r="R208" s="68">
        <v>1.9954080000000001</v>
      </c>
      <c r="S208" s="68">
        <v>0.15907372961820843</v>
      </c>
      <c r="T208" s="68">
        <v>0</v>
      </c>
      <c r="U208" s="68">
        <v>0</v>
      </c>
      <c r="V208" s="68">
        <v>0</v>
      </c>
      <c r="W208" s="68">
        <v>0.17476800000000001</v>
      </c>
      <c r="X208" s="68">
        <v>13.170187051191865</v>
      </c>
      <c r="Y208" s="68"/>
      <c r="Z208" s="68">
        <v>3.5715479999999999</v>
      </c>
      <c r="AA208" s="41"/>
      <c r="AB208" s="95">
        <v>216.79472170766238</v>
      </c>
      <c r="AC208" s="195">
        <f t="shared" si="13"/>
        <v>200.05298665647049</v>
      </c>
      <c r="AD208" s="41"/>
      <c r="AE208" s="2"/>
      <c r="AF208" s="68">
        <v>88.067749762593792</v>
      </c>
      <c r="AG208" s="41"/>
      <c r="AH208" s="68">
        <v>95.330868627460006</v>
      </c>
      <c r="AI208" s="68">
        <v>0.4558349358920008</v>
      </c>
      <c r="AJ208" s="68">
        <v>-5.2393000000000002E-2</v>
      </c>
      <c r="AK208" s="68"/>
      <c r="AL208" s="68">
        <v>0</v>
      </c>
      <c r="AM208" s="68">
        <v>3.2495000000000003E-2</v>
      </c>
      <c r="AN208" s="68">
        <v>7.6784999999999992E-2</v>
      </c>
      <c r="AO208" s="68">
        <v>0.79171499999999995</v>
      </c>
      <c r="AP208" s="68">
        <v>0</v>
      </c>
      <c r="AQ208" s="68">
        <v>8.5470000000000008E-3</v>
      </c>
      <c r="AR208" s="68">
        <v>7.8549999999999991E-3</v>
      </c>
      <c r="AS208" s="68">
        <v>1.0113352396333626</v>
      </c>
      <c r="AT208" s="68">
        <v>5.4026160966666668</v>
      </c>
      <c r="AU208" s="68">
        <v>0.14338336735017645</v>
      </c>
      <c r="AV208" s="68">
        <v>1.7990740000000001</v>
      </c>
      <c r="AW208" s="68">
        <v>0.14526987176253744</v>
      </c>
      <c r="AX208" s="68">
        <v>0</v>
      </c>
      <c r="AY208" s="68">
        <v>0</v>
      </c>
      <c r="AZ208" s="68">
        <v>0</v>
      </c>
      <c r="BA208" s="68">
        <v>0.18022299999999999</v>
      </c>
      <c r="BB208" s="68">
        <v>14.280296278377779</v>
      </c>
      <c r="BC208" s="68">
        <v>4.5735770000000002</v>
      </c>
      <c r="BD208" s="68">
        <v>0</v>
      </c>
      <c r="BE208" s="36">
        <v>212.25523217973634</v>
      </c>
      <c r="BF208" s="2"/>
      <c r="BG208" s="195">
        <f t="shared" si="11"/>
        <v>193.40135890135855</v>
      </c>
      <c r="BH208" s="2"/>
    </row>
    <row r="209" spans="1:60" x14ac:dyDescent="0.25">
      <c r="A209">
        <f t="shared" si="12"/>
        <v>0</v>
      </c>
      <c r="B209" s="93" t="s">
        <v>448</v>
      </c>
      <c r="C209" s="93" t="s">
        <v>449</v>
      </c>
      <c r="D209" s="93"/>
      <c r="E209" s="68">
        <v>3.1098539999999999</v>
      </c>
      <c r="F209" s="68">
        <v>2.9549431862090003</v>
      </c>
      <c r="G209" s="68">
        <v>-3.6319999999999998E-2</v>
      </c>
      <c r="H209" s="68">
        <v>0</v>
      </c>
      <c r="I209" s="68">
        <v>0</v>
      </c>
      <c r="J209" s="68">
        <v>0</v>
      </c>
      <c r="K209" s="68">
        <v>0</v>
      </c>
      <c r="L209" s="68">
        <v>0</v>
      </c>
      <c r="M209" s="68">
        <v>0</v>
      </c>
      <c r="N209" s="68">
        <v>8.5470000000000008E-3</v>
      </c>
      <c r="O209" s="68">
        <v>7.8549999999999991E-3</v>
      </c>
      <c r="P209" s="68">
        <v>0.622492151111111</v>
      </c>
      <c r="Q209" s="68">
        <v>9.8306964417438827E-3</v>
      </c>
      <c r="R209" s="68">
        <v>0.23166900000000001</v>
      </c>
      <c r="S209" s="68">
        <v>3.1362426920687719E-2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/>
      <c r="Z209" s="68">
        <v>0</v>
      </c>
      <c r="AA209" s="41"/>
      <c r="AB209" s="95">
        <v>6.9402334606825447</v>
      </c>
      <c r="AC209" s="195">
        <f t="shared" si="13"/>
        <v>6.9402334606825447</v>
      </c>
      <c r="AD209" s="41"/>
      <c r="AE209" s="2"/>
      <c r="AF209" s="68">
        <v>3.1484692575410107</v>
      </c>
      <c r="AG209" s="41"/>
      <c r="AH209" s="68">
        <v>2.568423806322</v>
      </c>
      <c r="AI209" s="68">
        <v>1.2551916844000109E-2</v>
      </c>
      <c r="AJ209" s="68">
        <v>-3.6319999999999998E-2</v>
      </c>
      <c r="AK209" s="68"/>
      <c r="AL209" s="68">
        <v>0</v>
      </c>
      <c r="AM209" s="68">
        <v>0</v>
      </c>
      <c r="AN209" s="68">
        <v>0</v>
      </c>
      <c r="AO209" s="68">
        <v>0</v>
      </c>
      <c r="AP209" s="68">
        <v>0</v>
      </c>
      <c r="AQ209" s="68">
        <v>8.5470000000000008E-3</v>
      </c>
      <c r="AR209" s="68">
        <v>7.8549999999999991E-3</v>
      </c>
      <c r="AS209" s="68">
        <v>3.4520989226510326E-2</v>
      </c>
      <c r="AT209" s="68">
        <v>0.84688905777777768</v>
      </c>
      <c r="AU209" s="68">
        <v>4.0186728128416335E-3</v>
      </c>
      <c r="AV209" s="68">
        <v>0.20508100000000001</v>
      </c>
      <c r="AW209" s="68">
        <v>5.9026877765358948E-2</v>
      </c>
      <c r="AX209" s="68">
        <v>0</v>
      </c>
      <c r="AY209" s="68">
        <v>0</v>
      </c>
      <c r="AZ209" s="68">
        <v>0</v>
      </c>
      <c r="BA209" s="68">
        <v>0</v>
      </c>
      <c r="BB209" s="68">
        <v>0</v>
      </c>
      <c r="BC209" s="68">
        <v>0</v>
      </c>
      <c r="BD209" s="68">
        <v>0</v>
      </c>
      <c r="BE209" s="36">
        <v>6.8590635782894989</v>
      </c>
      <c r="BF209" s="2"/>
      <c r="BG209" s="195">
        <f t="shared" si="11"/>
        <v>6.8590635782894989</v>
      </c>
      <c r="BH209" s="2"/>
    </row>
    <row r="210" spans="1:60" x14ac:dyDescent="0.25">
      <c r="A210">
        <f t="shared" si="12"/>
        <v>0</v>
      </c>
      <c r="B210" s="93" t="s">
        <v>450</v>
      </c>
      <c r="C210" s="93" t="s">
        <v>451</v>
      </c>
      <c r="D210" s="93"/>
      <c r="E210" s="68">
        <v>5.3996760000000004</v>
      </c>
      <c r="F210" s="68">
        <v>6.439358487432</v>
      </c>
      <c r="G210" s="68">
        <v>-0.242341</v>
      </c>
      <c r="H210" s="68">
        <v>0</v>
      </c>
      <c r="I210" s="68">
        <v>0</v>
      </c>
      <c r="J210" s="68">
        <v>0</v>
      </c>
      <c r="K210" s="68">
        <v>0</v>
      </c>
      <c r="L210" s="68">
        <v>0</v>
      </c>
      <c r="M210" s="68">
        <v>0</v>
      </c>
      <c r="N210" s="68">
        <v>8.5470000000000008E-3</v>
      </c>
      <c r="O210" s="68">
        <v>7.8549999999999991E-3</v>
      </c>
      <c r="P210" s="68">
        <v>1.5142335031111109</v>
      </c>
      <c r="Q210" s="68">
        <v>2.1521179047319237E-2</v>
      </c>
      <c r="R210" s="68">
        <v>0.69325599999999998</v>
      </c>
      <c r="S210" s="68">
        <v>6.0615702213609679E-2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/>
      <c r="Z210" s="68">
        <v>0</v>
      </c>
      <c r="AA210" s="41"/>
      <c r="AB210" s="95">
        <v>13.90272187180404</v>
      </c>
      <c r="AC210" s="195">
        <f t="shared" si="13"/>
        <v>13.90272187180404</v>
      </c>
      <c r="AD210" s="41"/>
      <c r="AE210" s="2"/>
      <c r="AF210" s="68">
        <v>5.4209481096724748</v>
      </c>
      <c r="AG210" s="41"/>
      <c r="AH210" s="68">
        <v>5.5908786355090001</v>
      </c>
      <c r="AI210" s="68">
        <v>2.7478424482000059E-2</v>
      </c>
      <c r="AJ210" s="68">
        <v>-0.242341</v>
      </c>
      <c r="AK210" s="68"/>
      <c r="AL210" s="68">
        <v>0</v>
      </c>
      <c r="AM210" s="68">
        <v>0</v>
      </c>
      <c r="AN210" s="68">
        <v>0</v>
      </c>
      <c r="AO210" s="68">
        <v>0</v>
      </c>
      <c r="AP210" s="68">
        <v>0</v>
      </c>
      <c r="AQ210" s="68">
        <v>8.5470000000000008E-3</v>
      </c>
      <c r="AR210" s="68">
        <v>7.8549999999999991E-3</v>
      </c>
      <c r="AS210" s="68">
        <v>5.9963844428029787E-2</v>
      </c>
      <c r="AT210" s="68">
        <v>1.9986399031111108</v>
      </c>
      <c r="AU210" s="68">
        <v>8.757418757273424E-3</v>
      </c>
      <c r="AV210" s="68">
        <v>0.61885800000000002</v>
      </c>
      <c r="AW210" s="68">
        <v>7.843338959659206E-2</v>
      </c>
      <c r="AX210" s="68">
        <v>0</v>
      </c>
      <c r="AY210" s="68">
        <v>0</v>
      </c>
      <c r="AZ210" s="68">
        <v>0</v>
      </c>
      <c r="BA210" s="68">
        <v>0</v>
      </c>
      <c r="BB210" s="68">
        <v>0</v>
      </c>
      <c r="BC210" s="68">
        <v>0</v>
      </c>
      <c r="BD210" s="68">
        <v>0</v>
      </c>
      <c r="BE210" s="36">
        <v>13.578018725556479</v>
      </c>
      <c r="BF210" s="2"/>
      <c r="BG210" s="195">
        <f t="shared" si="11"/>
        <v>13.578018725556479</v>
      </c>
      <c r="BH210" s="2"/>
    </row>
    <row r="211" spans="1:60" x14ac:dyDescent="0.25">
      <c r="A211">
        <f t="shared" si="12"/>
        <v>0</v>
      </c>
      <c r="B211" s="93" t="s">
        <v>452</v>
      </c>
      <c r="C211" s="93" t="s">
        <v>453</v>
      </c>
      <c r="D211" s="93"/>
      <c r="E211" s="68">
        <v>22.617660000000001</v>
      </c>
      <c r="F211" s="68">
        <v>44.031513586800003</v>
      </c>
      <c r="G211" s="68">
        <v>0</v>
      </c>
      <c r="H211" s="68">
        <v>0</v>
      </c>
      <c r="I211" s="68">
        <v>0</v>
      </c>
      <c r="J211" s="68">
        <v>0</v>
      </c>
      <c r="K211" s="68">
        <v>0</v>
      </c>
      <c r="L211" s="68">
        <v>0</v>
      </c>
      <c r="M211" s="68">
        <v>1.2143074286612903</v>
      </c>
      <c r="N211" s="68">
        <v>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/>
      <c r="Z211" s="68">
        <v>0</v>
      </c>
      <c r="AA211" s="41"/>
      <c r="AB211" s="95">
        <v>67.863481015461289</v>
      </c>
      <c r="AC211" s="195">
        <f t="shared" si="13"/>
        <v>67.863481015461289</v>
      </c>
      <c r="AD211" s="41"/>
      <c r="AE211" s="2"/>
      <c r="AF211" s="68">
        <v>22.626540521972888</v>
      </c>
      <c r="AG211" s="41"/>
      <c r="AH211" s="68">
        <v>40.692585657453996</v>
      </c>
      <c r="AI211" s="68">
        <v>0.19037326561199874</v>
      </c>
      <c r="AJ211" s="68">
        <v>0</v>
      </c>
      <c r="AK211" s="68"/>
      <c r="AL211" s="68">
        <v>0</v>
      </c>
      <c r="AM211" s="68">
        <v>0</v>
      </c>
      <c r="AN211" s="68">
        <v>0</v>
      </c>
      <c r="AO211" s="68">
        <v>0</v>
      </c>
      <c r="AP211" s="68">
        <v>1.2481875280666179</v>
      </c>
      <c r="AQ211" s="68">
        <v>0</v>
      </c>
      <c r="AR211" s="68">
        <v>0</v>
      </c>
      <c r="AS211" s="68">
        <v>0.29009750602399026</v>
      </c>
      <c r="AT211" s="68">
        <v>0</v>
      </c>
      <c r="AU211" s="68">
        <v>0</v>
      </c>
      <c r="AV211" s="68">
        <v>0</v>
      </c>
      <c r="AW211" s="68">
        <v>0</v>
      </c>
      <c r="AX211" s="68">
        <v>0</v>
      </c>
      <c r="AY211" s="68">
        <v>0</v>
      </c>
      <c r="AZ211" s="68">
        <v>0</v>
      </c>
      <c r="BA211" s="68">
        <v>0</v>
      </c>
      <c r="BB211" s="68">
        <v>0</v>
      </c>
      <c r="BC211" s="68">
        <v>0</v>
      </c>
      <c r="BD211" s="68">
        <v>0</v>
      </c>
      <c r="BE211" s="36">
        <v>65.047784479129504</v>
      </c>
      <c r="BF211" s="2"/>
      <c r="BG211" s="195">
        <f t="shared" si="11"/>
        <v>65.047784479129504</v>
      </c>
      <c r="BH211" s="2"/>
    </row>
    <row r="212" spans="1:60" x14ac:dyDescent="0.25">
      <c r="A212">
        <f t="shared" si="12"/>
        <v>0</v>
      </c>
      <c r="B212" s="93" t="s">
        <v>454</v>
      </c>
      <c r="C212" s="93" t="s">
        <v>455</v>
      </c>
      <c r="D212" s="93"/>
      <c r="E212" s="68">
        <v>74.119</v>
      </c>
      <c r="F212" s="68">
        <v>79.483409890093</v>
      </c>
      <c r="G212" s="68">
        <v>0</v>
      </c>
      <c r="H212" s="68">
        <v>0</v>
      </c>
      <c r="I212" s="68">
        <v>0</v>
      </c>
      <c r="J212" s="68">
        <v>0</v>
      </c>
      <c r="K212" s="68">
        <v>6.121299999999999E-2</v>
      </c>
      <c r="L212" s="68">
        <v>0.444442</v>
      </c>
      <c r="M212" s="68">
        <v>0</v>
      </c>
      <c r="N212" s="68">
        <v>8.5470000000000008E-3</v>
      </c>
      <c r="O212" s="68">
        <v>7.8549999999999991E-3</v>
      </c>
      <c r="P212" s="68">
        <v>2.4577472344444442</v>
      </c>
      <c r="Q212" s="68">
        <v>0.26627821918321515</v>
      </c>
      <c r="R212" s="68">
        <v>1.3957649999999999</v>
      </c>
      <c r="S212" s="68">
        <v>9.9546124840483183E-2</v>
      </c>
      <c r="T212" s="68">
        <v>0</v>
      </c>
      <c r="U212" s="68">
        <v>0</v>
      </c>
      <c r="V212" s="68">
        <v>0</v>
      </c>
      <c r="W212" s="68">
        <v>0.13099</v>
      </c>
      <c r="X212" s="68">
        <v>8.9846388178243277</v>
      </c>
      <c r="Y212" s="68"/>
      <c r="Z212" s="68">
        <v>2.6768939999999999</v>
      </c>
      <c r="AA212" s="41"/>
      <c r="AB212" s="95">
        <v>170.1363262863855</v>
      </c>
      <c r="AC212" s="195">
        <f t="shared" si="13"/>
        <v>158.47479346856116</v>
      </c>
      <c r="AD212" s="41"/>
      <c r="AE212" s="2"/>
      <c r="AF212" s="68">
        <v>75.014074936454037</v>
      </c>
      <c r="AG212" s="41"/>
      <c r="AH212" s="68">
        <v>71.765065242714002</v>
      </c>
      <c r="AI212" s="68">
        <v>0.33998629539701342</v>
      </c>
      <c r="AJ212" s="68">
        <v>0</v>
      </c>
      <c r="AK212" s="68"/>
      <c r="AL212" s="68">
        <v>0</v>
      </c>
      <c r="AM212" s="68">
        <v>0</v>
      </c>
      <c r="AN212" s="68">
        <v>6.121299999999999E-2</v>
      </c>
      <c r="AO212" s="68">
        <v>0.43797700000000001</v>
      </c>
      <c r="AP212" s="68">
        <v>0</v>
      </c>
      <c r="AQ212" s="68">
        <v>8.5470000000000008E-3</v>
      </c>
      <c r="AR212" s="68">
        <v>7.8549999999999991E-3</v>
      </c>
      <c r="AS212" s="68">
        <v>0.85807344249218365</v>
      </c>
      <c r="AT212" s="68">
        <v>3.0909052344444441</v>
      </c>
      <c r="AU212" s="68">
        <v>0.10809609466876308</v>
      </c>
      <c r="AV212" s="68">
        <v>1.3112090000000001</v>
      </c>
      <c r="AW212" s="68">
        <v>0.10558413547366581</v>
      </c>
      <c r="AX212" s="68">
        <v>0</v>
      </c>
      <c r="AY212" s="68">
        <v>0</v>
      </c>
      <c r="AZ212" s="68">
        <v>0</v>
      </c>
      <c r="BA212" s="68">
        <v>0.135078</v>
      </c>
      <c r="BB212" s="68">
        <v>9.2362087047234098</v>
      </c>
      <c r="BC212" s="68">
        <v>3.4279199999999999</v>
      </c>
      <c r="BD212" s="68">
        <v>0</v>
      </c>
      <c r="BE212" s="36">
        <v>165.90779308636749</v>
      </c>
      <c r="BF212" s="2"/>
      <c r="BG212" s="195">
        <f t="shared" si="11"/>
        <v>153.24366438164407</v>
      </c>
      <c r="BH212" s="2"/>
    </row>
    <row r="213" spans="1:60" x14ac:dyDescent="0.25">
      <c r="A213">
        <f t="shared" si="12"/>
        <v>0</v>
      </c>
      <c r="B213" s="93" t="s">
        <v>456</v>
      </c>
      <c r="C213" s="93" t="s">
        <v>457</v>
      </c>
      <c r="D213" s="93"/>
      <c r="E213" s="68">
        <v>4.7639100000000001</v>
      </c>
      <c r="F213" s="68">
        <v>4.9418488241330003</v>
      </c>
      <c r="G213" s="68">
        <v>-9.9460000000000007E-2</v>
      </c>
      <c r="H213" s="68">
        <v>0</v>
      </c>
      <c r="I213" s="68">
        <v>0</v>
      </c>
      <c r="J213" s="68">
        <v>0</v>
      </c>
      <c r="K213" s="68">
        <v>0</v>
      </c>
      <c r="L213" s="68">
        <v>0</v>
      </c>
      <c r="M213" s="68">
        <v>0</v>
      </c>
      <c r="N213" s="68">
        <v>8.5470000000000008E-3</v>
      </c>
      <c r="O213" s="68">
        <v>7.8549999999999991E-3</v>
      </c>
      <c r="P213" s="68">
        <v>0.6986038177777778</v>
      </c>
      <c r="Q213" s="68">
        <v>1.6387142713243028E-2</v>
      </c>
      <c r="R213" s="68">
        <v>0.44447999999999999</v>
      </c>
      <c r="S213" s="68">
        <v>4.5010411935206107E-2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/>
      <c r="Z213" s="68">
        <v>0</v>
      </c>
      <c r="AA213" s="41"/>
      <c r="AB213" s="95">
        <v>10.827182196559226</v>
      </c>
      <c r="AC213" s="195">
        <f t="shared" si="13"/>
        <v>10.827182196559226</v>
      </c>
      <c r="AD213" s="41"/>
      <c r="AE213" s="2"/>
      <c r="AF213" s="68">
        <v>4.8143603864322237</v>
      </c>
      <c r="AG213" s="41"/>
      <c r="AH213" s="68">
        <v>4.286922027698</v>
      </c>
      <c r="AI213" s="68">
        <v>2.0923243216999808E-2</v>
      </c>
      <c r="AJ213" s="68">
        <v>-9.9460000000000007E-2</v>
      </c>
      <c r="AK213" s="68"/>
      <c r="AL213" s="68">
        <v>0</v>
      </c>
      <c r="AM213" s="68">
        <v>0</v>
      </c>
      <c r="AN213" s="68">
        <v>0</v>
      </c>
      <c r="AO213" s="68">
        <v>0</v>
      </c>
      <c r="AP213" s="68">
        <v>0</v>
      </c>
      <c r="AQ213" s="68">
        <v>8.5470000000000008E-3</v>
      </c>
      <c r="AR213" s="68">
        <v>7.8549999999999991E-3</v>
      </c>
      <c r="AS213" s="68">
        <v>5.3402504340352819E-2</v>
      </c>
      <c r="AT213" s="68">
        <v>1.2747170977777778</v>
      </c>
      <c r="AU213" s="68">
        <v>6.7208309139084842E-3</v>
      </c>
      <c r="AV213" s="68">
        <v>0.39114199999999999</v>
      </c>
      <c r="AW213" s="68">
        <v>6.7846640380843509E-2</v>
      </c>
      <c r="AX213" s="68">
        <v>0</v>
      </c>
      <c r="AY213" s="68">
        <v>0</v>
      </c>
      <c r="AZ213" s="68">
        <v>0</v>
      </c>
      <c r="BA213" s="68">
        <v>0</v>
      </c>
      <c r="BB213" s="68">
        <v>0</v>
      </c>
      <c r="BC213" s="68">
        <v>0</v>
      </c>
      <c r="BD213" s="68">
        <v>0</v>
      </c>
      <c r="BE213" s="36">
        <v>10.832976730760105</v>
      </c>
      <c r="BF213" s="2"/>
      <c r="BG213" s="195">
        <f t="shared" si="11"/>
        <v>10.832976730760105</v>
      </c>
      <c r="BH213" s="2"/>
    </row>
    <row r="214" spans="1:60" x14ac:dyDescent="0.25">
      <c r="A214">
        <f t="shared" si="12"/>
        <v>0</v>
      </c>
      <c r="B214" s="93" t="s">
        <v>458</v>
      </c>
      <c r="C214" s="93" t="s">
        <v>459</v>
      </c>
      <c r="D214" s="93"/>
      <c r="E214" s="68">
        <v>5.0756730000000001</v>
      </c>
      <c r="F214" s="68">
        <v>5.0695113692840001</v>
      </c>
      <c r="G214" s="68">
        <v>-0.156059</v>
      </c>
      <c r="H214" s="68">
        <v>0</v>
      </c>
      <c r="I214" s="68">
        <v>0</v>
      </c>
      <c r="J214" s="68">
        <v>0</v>
      </c>
      <c r="K214" s="68">
        <v>0</v>
      </c>
      <c r="L214" s="68">
        <v>0</v>
      </c>
      <c r="M214" s="68">
        <v>0</v>
      </c>
      <c r="N214" s="68">
        <v>8.5470000000000008E-3</v>
      </c>
      <c r="O214" s="68">
        <v>7.8549999999999991E-3</v>
      </c>
      <c r="P214" s="68">
        <v>1.1938457395555557</v>
      </c>
      <c r="Q214" s="68">
        <v>1.68397312597948E-2</v>
      </c>
      <c r="R214" s="68">
        <v>0.383714</v>
      </c>
      <c r="S214" s="68">
        <v>4.1458923068961887E-2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/>
      <c r="Z214" s="68">
        <v>0</v>
      </c>
      <c r="AA214" s="41"/>
      <c r="AB214" s="95">
        <v>11.64138576316831</v>
      </c>
      <c r="AC214" s="195">
        <f t="shared" si="13"/>
        <v>11.64138576316831</v>
      </c>
      <c r="AD214" s="41"/>
      <c r="AE214" s="2"/>
      <c r="AF214" s="68">
        <v>5.1315605987873525</v>
      </c>
      <c r="AG214" s="41"/>
      <c r="AH214" s="68">
        <v>4.4013713874329996</v>
      </c>
      <c r="AI214" s="68">
        <v>2.1501112122999506E-2</v>
      </c>
      <c r="AJ214" s="68">
        <v>-0.156059</v>
      </c>
      <c r="AK214" s="68"/>
      <c r="AL214" s="68">
        <v>0</v>
      </c>
      <c r="AM214" s="68">
        <v>0</v>
      </c>
      <c r="AN214" s="68">
        <v>0</v>
      </c>
      <c r="AO214" s="68">
        <v>0</v>
      </c>
      <c r="AP214" s="68">
        <v>0</v>
      </c>
      <c r="AQ214" s="68">
        <v>8.5470000000000008E-3</v>
      </c>
      <c r="AR214" s="68">
        <v>7.8549999999999991E-3</v>
      </c>
      <c r="AS214" s="68">
        <v>5.6227257526848116E-2</v>
      </c>
      <c r="AT214" s="68">
        <v>1.7144783795555556</v>
      </c>
      <c r="AU214" s="68">
        <v>6.8944498186004144E-3</v>
      </c>
      <c r="AV214" s="68">
        <v>0.33840799999999999</v>
      </c>
      <c r="AW214" s="68">
        <v>6.5117911596685812E-2</v>
      </c>
      <c r="AX214" s="68">
        <v>0</v>
      </c>
      <c r="AY214" s="68">
        <v>0</v>
      </c>
      <c r="AZ214" s="68">
        <v>0</v>
      </c>
      <c r="BA214" s="68">
        <v>0</v>
      </c>
      <c r="BB214" s="68">
        <v>0</v>
      </c>
      <c r="BC214" s="68">
        <v>0</v>
      </c>
      <c r="BD214" s="68">
        <v>0</v>
      </c>
      <c r="BE214" s="36">
        <v>11.595902096841039</v>
      </c>
      <c r="BF214" s="2"/>
      <c r="BG214" s="195">
        <f t="shared" si="11"/>
        <v>11.595902096841039</v>
      </c>
      <c r="BH214" s="2"/>
    </row>
    <row r="215" spans="1:60" x14ac:dyDescent="0.25">
      <c r="A215">
        <f t="shared" si="12"/>
        <v>0</v>
      </c>
      <c r="B215" s="93" t="s">
        <v>460</v>
      </c>
      <c r="C215" s="93" t="s">
        <v>461</v>
      </c>
      <c r="D215" s="93"/>
      <c r="E215" s="68">
        <v>8.2862690000000008</v>
      </c>
      <c r="F215" s="68">
        <v>4.7726165723869993</v>
      </c>
      <c r="G215" s="68">
        <v>-0.209233</v>
      </c>
      <c r="H215" s="68">
        <v>0</v>
      </c>
      <c r="I215" s="68">
        <v>0</v>
      </c>
      <c r="J215" s="68">
        <v>0</v>
      </c>
      <c r="K215" s="68">
        <v>0</v>
      </c>
      <c r="L215" s="68">
        <v>0</v>
      </c>
      <c r="M215" s="68">
        <v>0</v>
      </c>
      <c r="N215" s="68">
        <v>8.5470000000000008E-3</v>
      </c>
      <c r="O215" s="68">
        <v>7.8549999999999991E-3</v>
      </c>
      <c r="P215" s="68">
        <v>1.6016931253333333</v>
      </c>
      <c r="Q215" s="68">
        <v>1.5862868650553981E-2</v>
      </c>
      <c r="R215" s="68">
        <v>0.53095899999999996</v>
      </c>
      <c r="S215" s="68">
        <v>4.9708909641434144E-2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/>
      <c r="Z215" s="68">
        <v>0</v>
      </c>
      <c r="AA215" s="41"/>
      <c r="AB215" s="95">
        <v>15.064278476012323</v>
      </c>
      <c r="AC215" s="195">
        <f t="shared" si="13"/>
        <v>15.064278476012323</v>
      </c>
      <c r="AD215" s="41"/>
      <c r="AE215" s="2"/>
      <c r="AF215" s="68">
        <v>8.3596411537991262</v>
      </c>
      <c r="AG215" s="41"/>
      <c r="AH215" s="68">
        <v>4.1499536580580001</v>
      </c>
      <c r="AI215" s="68">
        <v>2.0253845633000134E-2</v>
      </c>
      <c r="AJ215" s="68">
        <v>-0.209233</v>
      </c>
      <c r="AK215" s="68"/>
      <c r="AL215" s="68">
        <v>0</v>
      </c>
      <c r="AM215" s="68">
        <v>0</v>
      </c>
      <c r="AN215" s="68">
        <v>0</v>
      </c>
      <c r="AO215" s="68">
        <v>0</v>
      </c>
      <c r="AP215" s="68">
        <v>0</v>
      </c>
      <c r="AQ215" s="68">
        <v>8.5470000000000008E-3</v>
      </c>
      <c r="AR215" s="68">
        <v>7.8549999999999991E-3</v>
      </c>
      <c r="AS215" s="68">
        <v>8.8875836701185276E-2</v>
      </c>
      <c r="AT215" s="68">
        <v>2.4950715786666664</v>
      </c>
      <c r="AU215" s="68">
        <v>6.4906779105202411E-3</v>
      </c>
      <c r="AV215" s="68">
        <v>0.489319</v>
      </c>
      <c r="AW215" s="68">
        <v>7.1001795088821221E-2</v>
      </c>
      <c r="AX215" s="68">
        <v>0</v>
      </c>
      <c r="AY215" s="68">
        <v>0</v>
      </c>
      <c r="AZ215" s="68">
        <v>0</v>
      </c>
      <c r="BA215" s="68">
        <v>0</v>
      </c>
      <c r="BB215" s="68">
        <v>0</v>
      </c>
      <c r="BC215" s="68">
        <v>0</v>
      </c>
      <c r="BD215" s="68">
        <v>0</v>
      </c>
      <c r="BE215" s="36">
        <v>15.487776545857319</v>
      </c>
      <c r="BF215" s="2"/>
      <c r="BG215" s="195">
        <f t="shared" si="11"/>
        <v>15.487776545857319</v>
      </c>
      <c r="BH215" s="2"/>
    </row>
    <row r="216" spans="1:60" x14ac:dyDescent="0.25">
      <c r="A216">
        <f t="shared" si="12"/>
        <v>0</v>
      </c>
      <c r="B216" s="93" t="s">
        <v>462</v>
      </c>
      <c r="C216" s="93" t="s">
        <v>463</v>
      </c>
      <c r="D216" s="93"/>
      <c r="E216" s="68">
        <v>40.15099</v>
      </c>
      <c r="F216" s="68">
        <v>100.627700824041</v>
      </c>
      <c r="G216" s="68">
        <v>-3.4559999999999999E-3</v>
      </c>
      <c r="H216" s="68">
        <v>0</v>
      </c>
      <c r="I216" s="68">
        <v>0</v>
      </c>
      <c r="J216" s="68">
        <v>0</v>
      </c>
      <c r="K216" s="68">
        <v>2.2196000000000007E-2</v>
      </c>
      <c r="L216" s="68">
        <v>1.1556379999999999</v>
      </c>
      <c r="M216" s="68">
        <v>0</v>
      </c>
      <c r="N216" s="68">
        <v>8.5470000000000008E-3</v>
      </c>
      <c r="O216" s="68">
        <v>7.8549999999999991E-3</v>
      </c>
      <c r="P216" s="68">
        <v>1.2690761566666668</v>
      </c>
      <c r="Q216" s="68">
        <v>0.34074863715789772</v>
      </c>
      <c r="R216" s="68">
        <v>1.633426</v>
      </c>
      <c r="S216" s="68">
        <v>0.14816885376132741</v>
      </c>
      <c r="T216" s="68">
        <v>0</v>
      </c>
      <c r="U216" s="68">
        <v>0</v>
      </c>
      <c r="V216" s="68">
        <v>0</v>
      </c>
      <c r="W216" s="68">
        <v>0.132746</v>
      </c>
      <c r="X216" s="68">
        <v>15.931951201848111</v>
      </c>
      <c r="Y216" s="68"/>
      <c r="Z216" s="68">
        <v>2.7127840000000001</v>
      </c>
      <c r="AA216" s="41"/>
      <c r="AB216" s="95">
        <v>164.13837167347504</v>
      </c>
      <c r="AC216" s="195">
        <f t="shared" si="13"/>
        <v>145.49363647162693</v>
      </c>
      <c r="AD216" s="41"/>
      <c r="AE216" s="2"/>
      <c r="AF216" s="68">
        <v>39.963669454355703</v>
      </c>
      <c r="AG216" s="41"/>
      <c r="AH216" s="68">
        <v>90.088391868442997</v>
      </c>
      <c r="AI216" s="68">
        <v>0.43507075856299698</v>
      </c>
      <c r="AJ216" s="68">
        <v>-3.4559999999999999E-3</v>
      </c>
      <c r="AK216" s="68"/>
      <c r="AL216" s="68">
        <v>0</v>
      </c>
      <c r="AM216" s="68">
        <v>0</v>
      </c>
      <c r="AN216" s="68">
        <v>2.2196000000000007E-2</v>
      </c>
      <c r="AO216" s="68">
        <v>1.138827</v>
      </c>
      <c r="AP216" s="68">
        <v>0</v>
      </c>
      <c r="AQ216" s="68">
        <v>8.5470000000000008E-3</v>
      </c>
      <c r="AR216" s="68">
        <v>7.8549999999999991E-3</v>
      </c>
      <c r="AS216" s="68">
        <v>0.51929506003428028</v>
      </c>
      <c r="AT216" s="68">
        <v>1.54481749</v>
      </c>
      <c r="AU216" s="68">
        <v>0.13685197313019778</v>
      </c>
      <c r="AV216" s="68">
        <v>1.5272920000000001</v>
      </c>
      <c r="AW216" s="68">
        <v>0.13847299243292219</v>
      </c>
      <c r="AX216" s="68">
        <v>0</v>
      </c>
      <c r="AY216" s="68">
        <v>0</v>
      </c>
      <c r="AZ216" s="68">
        <v>0</v>
      </c>
      <c r="BA216" s="68">
        <v>0.13689000000000001</v>
      </c>
      <c r="BB216" s="68">
        <v>16.378045835499858</v>
      </c>
      <c r="BC216" s="68">
        <v>3.4738799999999999</v>
      </c>
      <c r="BD216" s="68">
        <v>0</v>
      </c>
      <c r="BE216" s="36">
        <v>155.51664643245894</v>
      </c>
      <c r="BF216" s="2"/>
      <c r="BG216" s="195">
        <f t="shared" si="11"/>
        <v>135.66472059695909</v>
      </c>
      <c r="BH216" s="2"/>
    </row>
    <row r="217" spans="1:60" x14ac:dyDescent="0.25">
      <c r="A217">
        <f t="shared" si="12"/>
        <v>0</v>
      </c>
      <c r="B217" s="93" t="s">
        <v>464</v>
      </c>
      <c r="C217" s="93" t="s">
        <v>465</v>
      </c>
      <c r="D217" s="93"/>
      <c r="E217" s="68">
        <v>85.215565999999995</v>
      </c>
      <c r="F217" s="68">
        <v>101.61795589542</v>
      </c>
      <c r="G217" s="68">
        <v>-0.67694699999999997</v>
      </c>
      <c r="H217" s="68">
        <v>0</v>
      </c>
      <c r="I217" s="68">
        <v>0</v>
      </c>
      <c r="J217" s="68">
        <v>0</v>
      </c>
      <c r="K217" s="68">
        <v>3.7000000000000005E-2</v>
      </c>
      <c r="L217" s="68">
        <v>0.90492799999999995</v>
      </c>
      <c r="M217" s="68">
        <v>0</v>
      </c>
      <c r="N217" s="68">
        <v>8.5470000000000008E-3</v>
      </c>
      <c r="O217" s="68">
        <v>7.8549999999999991E-3</v>
      </c>
      <c r="P217" s="68">
        <v>6.7271642066666661</v>
      </c>
      <c r="Q217" s="68">
        <v>0.34410186955064725</v>
      </c>
      <c r="R217" s="68">
        <v>1.9090389999999999</v>
      </c>
      <c r="S217" s="68">
        <v>0.14353483341720721</v>
      </c>
      <c r="T217" s="68">
        <v>0</v>
      </c>
      <c r="U217" s="68">
        <v>0</v>
      </c>
      <c r="V217" s="68">
        <v>0</v>
      </c>
      <c r="W217" s="68">
        <v>0.15904199999999999</v>
      </c>
      <c r="X217" s="68">
        <v>7.9890266851361895</v>
      </c>
      <c r="Y217" s="68"/>
      <c r="Z217" s="68">
        <v>3.250162</v>
      </c>
      <c r="AA217" s="41"/>
      <c r="AB217" s="95">
        <v>207.63697549019074</v>
      </c>
      <c r="AC217" s="195">
        <f t="shared" si="13"/>
        <v>196.39778680505455</v>
      </c>
      <c r="AD217" s="41"/>
      <c r="AE217" s="2"/>
      <c r="AF217" s="68">
        <v>86.15980489516474</v>
      </c>
      <c r="AG217" s="41"/>
      <c r="AH217" s="68">
        <v>91.296976154741003</v>
      </c>
      <c r="AI217" s="68">
        <v>0.43935219420701266</v>
      </c>
      <c r="AJ217" s="68">
        <v>-0.67694699999999997</v>
      </c>
      <c r="AK217" s="68"/>
      <c r="AL217" s="68">
        <v>0</v>
      </c>
      <c r="AM217" s="68">
        <v>0</v>
      </c>
      <c r="AN217" s="68">
        <v>3.7000000000000005E-2</v>
      </c>
      <c r="AO217" s="68">
        <v>0.891764</v>
      </c>
      <c r="AP217" s="68">
        <v>0</v>
      </c>
      <c r="AQ217" s="68">
        <v>8.5470000000000008E-3</v>
      </c>
      <c r="AR217" s="68">
        <v>7.8549999999999991E-3</v>
      </c>
      <c r="AS217" s="68">
        <v>0.97113111037981981</v>
      </c>
      <c r="AT217" s="68">
        <v>8.6464899399999986</v>
      </c>
      <c r="AU217" s="68">
        <v>0.13819870329804063</v>
      </c>
      <c r="AV217" s="68">
        <v>1.852692</v>
      </c>
      <c r="AW217" s="68">
        <v>0.13559142799133872</v>
      </c>
      <c r="AX217" s="68">
        <v>0</v>
      </c>
      <c r="AY217" s="68">
        <v>0</v>
      </c>
      <c r="AZ217" s="68">
        <v>0</v>
      </c>
      <c r="BA217" s="68">
        <v>0.16400600000000001</v>
      </c>
      <c r="BB217" s="68">
        <v>8.78792935364981</v>
      </c>
      <c r="BC217" s="68">
        <v>4.1620239999999997</v>
      </c>
      <c r="BD217" s="68">
        <v>0</v>
      </c>
      <c r="BE217" s="36">
        <v>203.02241477943173</v>
      </c>
      <c r="BF217" s="2"/>
      <c r="BG217" s="195">
        <f t="shared" si="11"/>
        <v>190.07246142578191</v>
      </c>
      <c r="BH217" s="2"/>
    </row>
    <row r="218" spans="1:60" x14ac:dyDescent="0.25">
      <c r="A218">
        <f t="shared" si="12"/>
        <v>0</v>
      </c>
      <c r="B218" s="93" t="s">
        <v>466</v>
      </c>
      <c r="C218" s="93" t="s">
        <v>467</v>
      </c>
      <c r="D218" s="93"/>
      <c r="E218" s="68">
        <v>5.9727620000000003</v>
      </c>
      <c r="F218" s="68">
        <v>2.812563375871</v>
      </c>
      <c r="G218" s="68">
        <v>-9.384E-3</v>
      </c>
      <c r="H218" s="68">
        <v>0</v>
      </c>
      <c r="I218" s="68">
        <v>0</v>
      </c>
      <c r="J218" s="68">
        <v>0</v>
      </c>
      <c r="K218" s="68">
        <v>0</v>
      </c>
      <c r="L218" s="68">
        <v>0</v>
      </c>
      <c r="M218" s="68">
        <v>0</v>
      </c>
      <c r="N218" s="68">
        <v>8.5470000000000008E-3</v>
      </c>
      <c r="O218" s="68">
        <v>7.8549999999999991E-3</v>
      </c>
      <c r="P218" s="68">
        <v>0.75293863200000011</v>
      </c>
      <c r="Q218" s="68">
        <v>9.5239892137065803E-3</v>
      </c>
      <c r="R218" s="68">
        <v>0.35841299999999998</v>
      </c>
      <c r="S218" s="68">
        <v>3.5699219667998668E-2</v>
      </c>
      <c r="T218" s="68">
        <v>0</v>
      </c>
      <c r="U218" s="68">
        <v>0</v>
      </c>
      <c r="V218" s="68">
        <v>0</v>
      </c>
      <c r="W218" s="68">
        <v>0</v>
      </c>
      <c r="X218" s="68">
        <v>0</v>
      </c>
      <c r="Y218" s="68"/>
      <c r="Z218" s="68">
        <v>0</v>
      </c>
      <c r="AA218" s="41"/>
      <c r="AB218" s="95">
        <v>9.9489182167527037</v>
      </c>
      <c r="AC218" s="195">
        <f t="shared" si="13"/>
        <v>9.9489182167527037</v>
      </c>
      <c r="AD218" s="41"/>
      <c r="AE218" s="2"/>
      <c r="AF218" s="68">
        <v>6.0129256939433224</v>
      </c>
      <c r="AG218" s="41"/>
      <c r="AH218" s="68">
        <v>2.4420806071429997</v>
      </c>
      <c r="AI218" s="68">
        <v>1.2160310446000192E-2</v>
      </c>
      <c r="AJ218" s="68">
        <v>-9.384E-3</v>
      </c>
      <c r="AK218" s="68"/>
      <c r="AL218" s="68">
        <v>0</v>
      </c>
      <c r="AM218" s="68">
        <v>0</v>
      </c>
      <c r="AN218" s="68">
        <v>0</v>
      </c>
      <c r="AO218" s="68">
        <v>0</v>
      </c>
      <c r="AP218" s="68">
        <v>0</v>
      </c>
      <c r="AQ218" s="68">
        <v>8.5470000000000008E-3</v>
      </c>
      <c r="AR218" s="68">
        <v>7.8549999999999991E-3</v>
      </c>
      <c r="AS218" s="68">
        <v>6.4329720543607402E-2</v>
      </c>
      <c r="AT218" s="68">
        <v>0.95175537866666682</v>
      </c>
      <c r="AU218" s="68">
        <v>3.8250386761268297E-3</v>
      </c>
      <c r="AV218" s="68">
        <v>0.34246100000000002</v>
      </c>
      <c r="AW218" s="68">
        <v>6.1845925362559631E-2</v>
      </c>
      <c r="AX218" s="68">
        <v>0</v>
      </c>
      <c r="AY218" s="68">
        <v>0</v>
      </c>
      <c r="AZ218" s="68">
        <v>0</v>
      </c>
      <c r="BA218" s="68">
        <v>0</v>
      </c>
      <c r="BB218" s="68">
        <v>0</v>
      </c>
      <c r="BC218" s="68">
        <v>0</v>
      </c>
      <c r="BD218" s="68">
        <v>0</v>
      </c>
      <c r="BE218" s="36">
        <v>9.8984016747812813</v>
      </c>
      <c r="BF218" s="2"/>
      <c r="BG218" s="195">
        <f t="shared" si="11"/>
        <v>9.8984016747812813</v>
      </c>
      <c r="BH218" s="2"/>
    </row>
    <row r="219" spans="1:60" x14ac:dyDescent="0.25">
      <c r="A219">
        <f t="shared" si="12"/>
        <v>0</v>
      </c>
      <c r="B219" s="93" t="s">
        <v>468</v>
      </c>
      <c r="C219" s="93" t="s">
        <v>469</v>
      </c>
      <c r="D219" s="93"/>
      <c r="E219" s="68">
        <v>10.54537</v>
      </c>
      <c r="F219" s="68">
        <v>8.8568846857229993</v>
      </c>
      <c r="G219" s="68">
        <v>-0.39223999999999998</v>
      </c>
      <c r="H219" s="68">
        <v>0</v>
      </c>
      <c r="I219" s="68">
        <v>0</v>
      </c>
      <c r="J219" s="68">
        <v>0</v>
      </c>
      <c r="K219" s="68">
        <v>0</v>
      </c>
      <c r="L219" s="68">
        <v>0</v>
      </c>
      <c r="M219" s="68">
        <v>0</v>
      </c>
      <c r="N219" s="68">
        <v>8.5470000000000008E-3</v>
      </c>
      <c r="O219" s="68">
        <v>7.8549999999999991E-3</v>
      </c>
      <c r="P219" s="68">
        <v>0.98894848533333324</v>
      </c>
      <c r="Q219" s="68">
        <v>2.9599497615804632E-2</v>
      </c>
      <c r="R219" s="68">
        <v>0.849379</v>
      </c>
      <c r="S219" s="68">
        <v>6.939324988961254E-2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/>
      <c r="Z219" s="68">
        <v>0</v>
      </c>
      <c r="AA219" s="41"/>
      <c r="AB219" s="95">
        <v>20.963736918561747</v>
      </c>
      <c r="AC219" s="195">
        <f t="shared" si="13"/>
        <v>20.963736918561747</v>
      </c>
      <c r="AD219" s="41"/>
      <c r="AE219" s="2"/>
      <c r="AF219" s="68">
        <v>10.61616946702147</v>
      </c>
      <c r="AG219" s="41"/>
      <c r="AH219" s="68">
        <v>7.6686929383380003</v>
      </c>
      <c r="AI219" s="68">
        <v>3.7792890349000692E-2</v>
      </c>
      <c r="AJ219" s="68">
        <v>-0.39223999999999998</v>
      </c>
      <c r="AK219" s="68"/>
      <c r="AL219" s="68">
        <v>0</v>
      </c>
      <c r="AM219" s="68">
        <v>0</v>
      </c>
      <c r="AN219" s="68">
        <v>0</v>
      </c>
      <c r="AO219" s="68">
        <v>0</v>
      </c>
      <c r="AP219" s="68">
        <v>0</v>
      </c>
      <c r="AQ219" s="68">
        <v>8.5470000000000008E-3</v>
      </c>
      <c r="AR219" s="68">
        <v>7.8549999999999991E-3</v>
      </c>
      <c r="AS219" s="68">
        <v>0.11652791566483156</v>
      </c>
      <c r="AT219" s="68">
        <v>1.5724560053333332</v>
      </c>
      <c r="AU219" s="68">
        <v>1.2045213545595044E-2</v>
      </c>
      <c r="AV219" s="68">
        <v>0.750946</v>
      </c>
      <c r="AW219" s="68">
        <v>8.3368423460380925E-2</v>
      </c>
      <c r="AX219" s="68">
        <v>0</v>
      </c>
      <c r="AY219" s="68">
        <v>0</v>
      </c>
      <c r="AZ219" s="68">
        <v>0</v>
      </c>
      <c r="BA219" s="68">
        <v>0</v>
      </c>
      <c r="BB219" s="68">
        <v>0</v>
      </c>
      <c r="BC219" s="68">
        <v>0</v>
      </c>
      <c r="BD219" s="68">
        <v>0</v>
      </c>
      <c r="BE219" s="36">
        <v>20.482160853712607</v>
      </c>
      <c r="BF219" s="2"/>
      <c r="BG219" s="195">
        <f t="shared" si="11"/>
        <v>20.482160853712607</v>
      </c>
      <c r="BH219" s="2"/>
    </row>
    <row r="220" spans="1:60" x14ac:dyDescent="0.25">
      <c r="A220">
        <f t="shared" si="12"/>
        <v>0</v>
      </c>
      <c r="B220" s="93" t="s">
        <v>470</v>
      </c>
      <c r="C220" s="93" t="s">
        <v>471</v>
      </c>
      <c r="D220" s="93"/>
      <c r="E220" s="68">
        <v>5.78871</v>
      </c>
      <c r="F220" s="68">
        <v>8.1077987888040006</v>
      </c>
      <c r="G220" s="68">
        <v>-0.28089700000000001</v>
      </c>
      <c r="H220" s="68">
        <v>0</v>
      </c>
      <c r="I220" s="68">
        <v>0</v>
      </c>
      <c r="J220" s="68">
        <v>0</v>
      </c>
      <c r="K220" s="68">
        <v>0</v>
      </c>
      <c r="L220" s="68">
        <v>0</v>
      </c>
      <c r="M220" s="68">
        <v>0</v>
      </c>
      <c r="N220" s="68">
        <v>8.5470000000000008E-3</v>
      </c>
      <c r="O220" s="68">
        <v>7.8549999999999991E-3</v>
      </c>
      <c r="P220" s="68">
        <v>1.1450581502222223</v>
      </c>
      <c r="Q220" s="68">
        <v>2.7232502198141485E-2</v>
      </c>
      <c r="R220" s="68">
        <v>0.64309899999999998</v>
      </c>
      <c r="S220" s="68">
        <v>6.5143260312921225E-2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/>
      <c r="Z220" s="68">
        <v>0</v>
      </c>
      <c r="AA220" s="41"/>
      <c r="AB220" s="95">
        <v>15.512546701537286</v>
      </c>
      <c r="AC220" s="195">
        <f t="shared" si="13"/>
        <v>15.512546701537286</v>
      </c>
      <c r="AD220" s="41"/>
      <c r="AE220" s="2"/>
      <c r="AF220" s="68">
        <v>5.8229761880989157</v>
      </c>
      <c r="AG220" s="41"/>
      <c r="AH220" s="68">
        <v>7.0039217066040003</v>
      </c>
      <c r="AI220" s="68">
        <v>3.477069046400022E-2</v>
      </c>
      <c r="AJ220" s="68">
        <v>-0.28089700000000001</v>
      </c>
      <c r="AK220" s="68"/>
      <c r="AL220" s="68">
        <v>0</v>
      </c>
      <c r="AM220" s="68">
        <v>0</v>
      </c>
      <c r="AN220" s="68">
        <v>0</v>
      </c>
      <c r="AO220" s="68">
        <v>0</v>
      </c>
      <c r="AP220" s="68">
        <v>0</v>
      </c>
      <c r="AQ220" s="68">
        <v>8.5470000000000008E-3</v>
      </c>
      <c r="AR220" s="68">
        <v>7.8549999999999991E-3</v>
      </c>
      <c r="AS220" s="68">
        <v>6.3888834522565704E-2</v>
      </c>
      <c r="AT220" s="68">
        <v>1.5585303635555556</v>
      </c>
      <c r="AU220" s="68">
        <v>1.1026469380739026E-2</v>
      </c>
      <c r="AV220" s="68">
        <v>0.57313199999999997</v>
      </c>
      <c r="AW220" s="68">
        <v>8.1190126005976429E-2</v>
      </c>
      <c r="AX220" s="68">
        <v>0</v>
      </c>
      <c r="AY220" s="68">
        <v>0</v>
      </c>
      <c r="AZ220" s="68">
        <v>0</v>
      </c>
      <c r="BA220" s="68">
        <v>0</v>
      </c>
      <c r="BB220" s="68">
        <v>0</v>
      </c>
      <c r="BC220" s="68">
        <v>0</v>
      </c>
      <c r="BD220" s="68">
        <v>0</v>
      </c>
      <c r="BE220" s="36">
        <v>14.884941378631753</v>
      </c>
      <c r="BF220" s="2"/>
      <c r="BG220" s="195">
        <f t="shared" si="11"/>
        <v>14.884941378631753</v>
      </c>
      <c r="BH220" s="2"/>
    </row>
    <row r="221" spans="1:60" x14ac:dyDescent="0.25">
      <c r="A221">
        <f t="shared" si="12"/>
        <v>1</v>
      </c>
      <c r="B221" s="93" t="s">
        <v>472</v>
      </c>
      <c r="C221" s="93" t="s">
        <v>473</v>
      </c>
      <c r="D221" s="93"/>
      <c r="E221" s="68">
        <v>83.001570000000001</v>
      </c>
      <c r="F221" s="68">
        <v>198.70713893919103</v>
      </c>
      <c r="G221" s="68">
        <v>-1.6028000000000001E-2</v>
      </c>
      <c r="H221" s="68">
        <v>0</v>
      </c>
      <c r="I221" s="68">
        <v>0</v>
      </c>
      <c r="J221" s="68">
        <v>0</v>
      </c>
      <c r="K221" s="68">
        <v>2.9875999999999986E-2</v>
      </c>
      <c r="L221" s="68">
        <v>1.5298560000000001</v>
      </c>
      <c r="M221" s="68">
        <v>0</v>
      </c>
      <c r="N221" s="68">
        <v>8.5470000000000008E-3</v>
      </c>
      <c r="O221" s="68">
        <v>7.8549999999999991E-3</v>
      </c>
      <c r="P221" s="68">
        <v>2.1021459633333333</v>
      </c>
      <c r="Q221" s="68">
        <v>0.66932383929609285</v>
      </c>
      <c r="R221" s="68">
        <v>2.513903</v>
      </c>
      <c r="S221" s="68">
        <v>0.22310723337031413</v>
      </c>
      <c r="T221" s="68">
        <v>0</v>
      </c>
      <c r="U221" s="68">
        <v>0</v>
      </c>
      <c r="V221" s="68">
        <v>0</v>
      </c>
      <c r="W221" s="68">
        <v>0.26285799999999998</v>
      </c>
      <c r="X221" s="68">
        <v>20.72129083345687</v>
      </c>
      <c r="Y221" s="68"/>
      <c r="Z221" s="68">
        <v>5.3717230000000002</v>
      </c>
      <c r="AA221" s="41"/>
      <c r="AB221" s="95">
        <v>315.13316680864767</v>
      </c>
      <c r="AC221" s="195">
        <f t="shared" si="13"/>
        <v>289.04015297519084</v>
      </c>
      <c r="AD221" s="41"/>
      <c r="AE221" s="2"/>
      <c r="AF221" s="68">
        <v>83.128686875513239</v>
      </c>
      <c r="AG221" s="41"/>
      <c r="AH221" s="68">
        <v>178.883483539449</v>
      </c>
      <c r="AI221" s="68">
        <v>0.85459837173700337</v>
      </c>
      <c r="AJ221" s="68">
        <v>-1.6028000000000001E-2</v>
      </c>
      <c r="AK221" s="68"/>
      <c r="AL221" s="68">
        <v>0</v>
      </c>
      <c r="AM221" s="68">
        <v>0</v>
      </c>
      <c r="AN221" s="68">
        <v>2.9875999999999986E-2</v>
      </c>
      <c r="AO221" s="68">
        <v>1.507601</v>
      </c>
      <c r="AP221" s="68">
        <v>0</v>
      </c>
      <c r="AQ221" s="68">
        <v>8.5470000000000008E-3</v>
      </c>
      <c r="AR221" s="68">
        <v>7.8549999999999991E-3</v>
      </c>
      <c r="AS221" s="68">
        <v>1.0483207654235314</v>
      </c>
      <c r="AT221" s="68">
        <v>3.6288326299999998</v>
      </c>
      <c r="AU221" s="68">
        <v>0.27023835202630259</v>
      </c>
      <c r="AV221" s="68">
        <v>2.513903</v>
      </c>
      <c r="AW221" s="68">
        <v>0.18756595508114132</v>
      </c>
      <c r="AX221" s="68">
        <v>0</v>
      </c>
      <c r="AY221" s="68">
        <v>0</v>
      </c>
      <c r="AZ221" s="68">
        <v>0</v>
      </c>
      <c r="BA221" s="68">
        <v>0.27106200000000003</v>
      </c>
      <c r="BB221" s="68">
        <v>21.301486976793665</v>
      </c>
      <c r="BC221" s="68">
        <v>6.8788080000000003</v>
      </c>
      <c r="BD221" s="68">
        <v>0</v>
      </c>
      <c r="BE221" s="36">
        <v>300.5048374660239</v>
      </c>
      <c r="BF221" s="2"/>
      <c r="BG221" s="195">
        <f t="shared" si="11"/>
        <v>272.32454248923023</v>
      </c>
      <c r="BH221" s="2"/>
    </row>
    <row r="222" spans="1:60" x14ac:dyDescent="0.25">
      <c r="A222">
        <f t="shared" si="12"/>
        <v>0</v>
      </c>
      <c r="B222" s="93" t="s">
        <v>474</v>
      </c>
      <c r="C222" s="93" t="s">
        <v>475</v>
      </c>
      <c r="D222" s="93"/>
      <c r="E222" s="68">
        <v>6.0794360000000003</v>
      </c>
      <c r="F222" s="68">
        <v>8.2391790683660009</v>
      </c>
      <c r="G222" s="68">
        <v>-4.3364E-2</v>
      </c>
      <c r="H222" s="68">
        <v>0</v>
      </c>
      <c r="I222" s="68">
        <v>0</v>
      </c>
      <c r="J222" s="68">
        <v>0</v>
      </c>
      <c r="K222" s="68">
        <v>0</v>
      </c>
      <c r="L222" s="68">
        <v>0</v>
      </c>
      <c r="M222" s="68">
        <v>0</v>
      </c>
      <c r="N222" s="68">
        <v>8.5470000000000008E-3</v>
      </c>
      <c r="O222" s="68">
        <v>7.8549999999999991E-3</v>
      </c>
      <c r="P222" s="68">
        <v>0.93127270755555558</v>
      </c>
      <c r="Q222" s="68">
        <v>2.7664061351012282E-2</v>
      </c>
      <c r="R222" s="68">
        <v>0.79159599999999997</v>
      </c>
      <c r="S222" s="68">
        <v>7.2328124424621609E-2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/>
      <c r="Z222" s="68">
        <v>0</v>
      </c>
      <c r="AA222" s="41"/>
      <c r="AB222" s="95">
        <v>16.114513961697188</v>
      </c>
      <c r="AC222" s="195">
        <f t="shared" si="13"/>
        <v>16.114513961697188</v>
      </c>
      <c r="AD222" s="41"/>
      <c r="AE222" s="2"/>
      <c r="AF222" s="68">
        <v>6.1106666411552952</v>
      </c>
      <c r="AG222" s="41"/>
      <c r="AH222" s="68">
        <v>7.1226882027379999</v>
      </c>
      <c r="AI222" s="68">
        <v>3.5321708862000145E-2</v>
      </c>
      <c r="AJ222" s="68">
        <v>-4.3364E-2</v>
      </c>
      <c r="AK222" s="68"/>
      <c r="AL222" s="68">
        <v>0</v>
      </c>
      <c r="AM222" s="68">
        <v>0</v>
      </c>
      <c r="AN222" s="68">
        <v>0</v>
      </c>
      <c r="AO222" s="68">
        <v>0</v>
      </c>
      <c r="AP222" s="68">
        <v>0</v>
      </c>
      <c r="AQ222" s="68">
        <v>8.5470000000000008E-3</v>
      </c>
      <c r="AR222" s="68">
        <v>7.8549999999999991E-3</v>
      </c>
      <c r="AS222" s="68">
        <v>6.9963817512088286E-2</v>
      </c>
      <c r="AT222" s="68">
        <v>1.2952625742222224</v>
      </c>
      <c r="AU222" s="68">
        <v>1.1205144341423025E-2</v>
      </c>
      <c r="AV222" s="68">
        <v>0.69897500000000001</v>
      </c>
      <c r="AW222" s="68">
        <v>8.5660151303558543E-2</v>
      </c>
      <c r="AX222" s="68">
        <v>0</v>
      </c>
      <c r="AY222" s="68">
        <v>0</v>
      </c>
      <c r="AZ222" s="68">
        <v>0</v>
      </c>
      <c r="BA222" s="68">
        <v>0</v>
      </c>
      <c r="BB222" s="68">
        <v>0</v>
      </c>
      <c r="BC222" s="68">
        <v>0</v>
      </c>
      <c r="BD222" s="68">
        <v>0</v>
      </c>
      <c r="BE222" s="36">
        <v>15.402781240134587</v>
      </c>
      <c r="BF222" s="2"/>
      <c r="BG222" s="195">
        <f t="shared" si="11"/>
        <v>15.402781240134587</v>
      </c>
      <c r="BH222" s="2"/>
    </row>
    <row r="223" spans="1:60" x14ac:dyDescent="0.25">
      <c r="A223">
        <f t="shared" si="12"/>
        <v>0</v>
      </c>
      <c r="B223" s="93" t="s">
        <v>476</v>
      </c>
      <c r="C223" s="93" t="s">
        <v>477</v>
      </c>
      <c r="D223" s="93"/>
      <c r="E223" s="68">
        <v>56.095588999999997</v>
      </c>
      <c r="F223" s="68">
        <v>244.493873771967</v>
      </c>
      <c r="G223" s="68">
        <v>0</v>
      </c>
      <c r="H223" s="68">
        <v>0</v>
      </c>
      <c r="I223" s="68">
        <v>0</v>
      </c>
      <c r="J223" s="68">
        <v>0</v>
      </c>
      <c r="K223" s="68">
        <v>0.129275</v>
      </c>
      <c r="L223" s="68">
        <v>1.285156</v>
      </c>
      <c r="M223" s="68">
        <v>0</v>
      </c>
      <c r="N223" s="68">
        <v>8.5470000000000008E-3</v>
      </c>
      <c r="O223" s="68">
        <v>7.8549999999999991E-3</v>
      </c>
      <c r="P223" s="68">
        <v>5.0595582522222227</v>
      </c>
      <c r="Q223" s="68">
        <v>0.8254049562508885</v>
      </c>
      <c r="R223" s="68">
        <v>3.1793619999999998</v>
      </c>
      <c r="S223" s="68">
        <v>0.25120475769269734</v>
      </c>
      <c r="T223" s="68">
        <v>7.9916000000000001E-2</v>
      </c>
      <c r="U223" s="68">
        <v>0</v>
      </c>
      <c r="V223" s="68">
        <v>0</v>
      </c>
      <c r="W223" s="68">
        <v>0.25717899999999999</v>
      </c>
      <c r="X223" s="68">
        <v>23.738097850418935</v>
      </c>
      <c r="Y223" s="68"/>
      <c r="Z223" s="68">
        <v>5.2556950000000002</v>
      </c>
      <c r="AA223" s="41"/>
      <c r="AB223" s="95">
        <v>340.66671358855183</v>
      </c>
      <c r="AC223" s="195">
        <f t="shared" si="13"/>
        <v>311.67292073813292</v>
      </c>
      <c r="AD223" s="41"/>
      <c r="AE223" s="2"/>
      <c r="AF223" s="68">
        <v>56.733599172539435</v>
      </c>
      <c r="AG223" s="41"/>
      <c r="AH223" s="68">
        <v>218.563197853361</v>
      </c>
      <c r="AI223" s="68">
        <v>1.053884069596976</v>
      </c>
      <c r="AJ223" s="68">
        <v>0</v>
      </c>
      <c r="AK223" s="68"/>
      <c r="AL223" s="68">
        <v>0</v>
      </c>
      <c r="AM223" s="68">
        <v>0</v>
      </c>
      <c r="AN223" s="68">
        <v>0.129275</v>
      </c>
      <c r="AO223" s="68">
        <v>1.2664599999999999</v>
      </c>
      <c r="AP223" s="68">
        <v>0</v>
      </c>
      <c r="AQ223" s="68">
        <v>8.5470000000000008E-3</v>
      </c>
      <c r="AR223" s="68">
        <v>7.8549999999999991E-3</v>
      </c>
      <c r="AS223" s="68">
        <v>0.74900163982750156</v>
      </c>
      <c r="AT223" s="68">
        <v>6.7535983855555557</v>
      </c>
      <c r="AU223" s="68">
        <v>0.33250753788409509</v>
      </c>
      <c r="AV223" s="68">
        <v>3.0977779999999999</v>
      </c>
      <c r="AW223" s="68">
        <v>0.21067707998342883</v>
      </c>
      <c r="AX223" s="68">
        <v>8.1847000000000003E-2</v>
      </c>
      <c r="AY223" s="68">
        <v>0</v>
      </c>
      <c r="AZ223" s="68">
        <v>0</v>
      </c>
      <c r="BA223" s="68">
        <v>0.26520700000000003</v>
      </c>
      <c r="BB223" s="68">
        <v>26.111907635460831</v>
      </c>
      <c r="BC223" s="68">
        <v>6.730226</v>
      </c>
      <c r="BD223" s="68">
        <v>0</v>
      </c>
      <c r="BE223" s="36">
        <v>322.09556837420888</v>
      </c>
      <c r="BF223" s="2"/>
      <c r="BG223" s="195">
        <f t="shared" si="11"/>
        <v>289.25343473874801</v>
      </c>
      <c r="BH223" s="2"/>
    </row>
    <row r="224" spans="1:60" x14ac:dyDescent="0.25">
      <c r="A224">
        <f t="shared" si="12"/>
        <v>0</v>
      </c>
      <c r="B224" s="93" t="s">
        <v>478</v>
      </c>
      <c r="C224" s="93" t="s">
        <v>479</v>
      </c>
      <c r="D224" s="93"/>
      <c r="E224" s="68">
        <v>300.20529199999999</v>
      </c>
      <c r="F224" s="68">
        <v>342.883288173935</v>
      </c>
      <c r="G224" s="68">
        <v>0</v>
      </c>
      <c r="H224" s="68">
        <v>0</v>
      </c>
      <c r="I224" s="68">
        <v>0</v>
      </c>
      <c r="J224" s="68">
        <v>0.151999</v>
      </c>
      <c r="K224" s="68">
        <v>0.310643</v>
      </c>
      <c r="L224" s="68">
        <v>2.3081659999999999</v>
      </c>
      <c r="M224" s="68">
        <v>1.072175131671752</v>
      </c>
      <c r="N224" s="68">
        <v>8.5470000000000008E-3</v>
      </c>
      <c r="O224" s="68">
        <v>0</v>
      </c>
      <c r="P224" s="68">
        <v>2.3100770511111115</v>
      </c>
      <c r="Q224" s="68">
        <v>1.1478645585005087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0.73185800000000001</v>
      </c>
      <c r="X224" s="68">
        <v>29.79832689270593</v>
      </c>
      <c r="Y224" s="68"/>
      <c r="Z224" s="68">
        <v>14.956185</v>
      </c>
      <c r="AA224" s="41"/>
      <c r="AB224" s="95">
        <v>695.88442180792447</v>
      </c>
      <c r="AC224" s="195">
        <f t="shared" si="13"/>
        <v>651.12990991521849</v>
      </c>
      <c r="AD224" s="41"/>
      <c r="AE224" s="2"/>
      <c r="AF224" s="68">
        <v>303.04035301635736</v>
      </c>
      <c r="AG224" s="41"/>
      <c r="AH224" s="68">
        <v>314.19487474550402</v>
      </c>
      <c r="AI224" s="68">
        <v>1.465603232810974</v>
      </c>
      <c r="AJ224" s="68">
        <v>0</v>
      </c>
      <c r="AK224" s="68"/>
      <c r="AL224" s="68">
        <v>0</v>
      </c>
      <c r="AM224" s="68">
        <v>0.151999</v>
      </c>
      <c r="AN224" s="68">
        <v>0.310643</v>
      </c>
      <c r="AO224" s="68">
        <v>2.2745880000000001</v>
      </c>
      <c r="AP224" s="68">
        <v>1.1063294172398828</v>
      </c>
      <c r="AQ224" s="68">
        <v>8.5470000000000008E-3</v>
      </c>
      <c r="AR224" s="68">
        <v>0</v>
      </c>
      <c r="AS224" s="68">
        <v>3.5257191316104133</v>
      </c>
      <c r="AT224" s="68">
        <v>3.213265824444445</v>
      </c>
      <c r="AU224" s="68">
        <v>0.4663154792935757</v>
      </c>
      <c r="AV224" s="68">
        <v>0</v>
      </c>
      <c r="AW224" s="68">
        <v>0</v>
      </c>
      <c r="AX224" s="68">
        <v>0</v>
      </c>
      <c r="AY224" s="68">
        <v>0</v>
      </c>
      <c r="AZ224" s="68">
        <v>0</v>
      </c>
      <c r="BA224" s="68">
        <v>0.75470199999999998</v>
      </c>
      <c r="BB224" s="68">
        <v>30.632680045701694</v>
      </c>
      <c r="BC224" s="68">
        <v>19.152273999999998</v>
      </c>
      <c r="BD224" s="68">
        <v>0</v>
      </c>
      <c r="BE224" s="36">
        <v>680.29789389296241</v>
      </c>
      <c r="BF224" s="2"/>
      <c r="BG224" s="195">
        <f t="shared" si="11"/>
        <v>630.51293984726067</v>
      </c>
      <c r="BH224" s="2"/>
    </row>
    <row r="225" spans="1:60" x14ac:dyDescent="0.25">
      <c r="A225">
        <f t="shared" si="12"/>
        <v>0</v>
      </c>
      <c r="B225" s="93" t="s">
        <v>480</v>
      </c>
      <c r="C225" s="93" t="s">
        <v>481</v>
      </c>
      <c r="D225" s="93"/>
      <c r="E225" s="68">
        <v>5.0755699999999999</v>
      </c>
      <c r="F225" s="68">
        <v>6.6294314073829996</v>
      </c>
      <c r="G225" s="68">
        <v>-0.194354</v>
      </c>
      <c r="H225" s="68">
        <v>0</v>
      </c>
      <c r="I225" s="68">
        <v>0</v>
      </c>
      <c r="J225" s="68">
        <v>0</v>
      </c>
      <c r="K225" s="68">
        <v>0</v>
      </c>
      <c r="L225" s="68">
        <v>0</v>
      </c>
      <c r="M225" s="68">
        <v>0</v>
      </c>
      <c r="N225" s="68">
        <v>8.5470000000000008E-3</v>
      </c>
      <c r="O225" s="68">
        <v>7.8549999999999991E-3</v>
      </c>
      <c r="P225" s="68">
        <v>0.60575743111111124</v>
      </c>
      <c r="Q225" s="68">
        <v>2.2145532042847235E-2</v>
      </c>
      <c r="R225" s="68">
        <v>0.68513100000000005</v>
      </c>
      <c r="S225" s="68">
        <v>6.0529649062018319E-2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/>
      <c r="Z225" s="68">
        <v>0</v>
      </c>
      <c r="AA225" s="41"/>
      <c r="AB225" s="95">
        <v>12.900613019598977</v>
      </c>
      <c r="AC225" s="195">
        <f t="shared" si="13"/>
        <v>12.900613019598977</v>
      </c>
      <c r="AD225" s="41"/>
      <c r="AE225" s="2"/>
      <c r="AF225" s="68">
        <v>5.0922516489892899</v>
      </c>
      <c r="AG225" s="41"/>
      <c r="AH225" s="68">
        <v>5.7429299000779999</v>
      </c>
      <c r="AI225" s="68">
        <v>2.8275603697000072E-2</v>
      </c>
      <c r="AJ225" s="68">
        <v>-0.194354</v>
      </c>
      <c r="AK225" s="68"/>
      <c r="AL225" s="68">
        <v>0</v>
      </c>
      <c r="AM225" s="68">
        <v>0</v>
      </c>
      <c r="AN225" s="68">
        <v>0</v>
      </c>
      <c r="AO225" s="68">
        <v>0</v>
      </c>
      <c r="AP225" s="68">
        <v>0</v>
      </c>
      <c r="AQ225" s="68">
        <v>8.5470000000000008E-3</v>
      </c>
      <c r="AR225" s="68">
        <v>7.8549999999999991E-3</v>
      </c>
      <c r="AS225" s="68">
        <v>5.7827915990651513E-2</v>
      </c>
      <c r="AT225" s="68">
        <v>0.70467956444444446</v>
      </c>
      <c r="AU225" s="68">
        <v>9.0159147173410926E-3</v>
      </c>
      <c r="AV225" s="68">
        <v>0.60291499999999998</v>
      </c>
      <c r="AW225" s="68">
        <v>7.8041006262639351E-2</v>
      </c>
      <c r="AX225" s="68">
        <v>0</v>
      </c>
      <c r="AY225" s="68">
        <v>0</v>
      </c>
      <c r="AZ225" s="68">
        <v>0</v>
      </c>
      <c r="BA225" s="68">
        <v>0</v>
      </c>
      <c r="BB225" s="68">
        <v>0</v>
      </c>
      <c r="BC225" s="68">
        <v>0</v>
      </c>
      <c r="BD225" s="68">
        <v>0</v>
      </c>
      <c r="BE225" s="36">
        <v>12.137984554179365</v>
      </c>
      <c r="BF225" s="2"/>
      <c r="BG225" s="195">
        <f t="shared" si="11"/>
        <v>12.137984554179365</v>
      </c>
      <c r="BH225" s="2"/>
    </row>
    <row r="226" spans="1:60" x14ac:dyDescent="0.25">
      <c r="A226">
        <f t="shared" si="12"/>
        <v>0</v>
      </c>
      <c r="B226" s="93" t="s">
        <v>482</v>
      </c>
      <c r="C226" s="93" t="s">
        <v>483</v>
      </c>
      <c r="D226" s="93"/>
      <c r="E226" s="68">
        <v>2.79427</v>
      </c>
      <c r="F226" s="68">
        <v>3.6555324757380001</v>
      </c>
      <c r="G226" s="68">
        <v>-0.18140600000000001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8.5470000000000008E-3</v>
      </c>
      <c r="O226" s="68">
        <v>7.8549999999999991E-3</v>
      </c>
      <c r="P226" s="68">
        <v>1.0499564355555557</v>
      </c>
      <c r="Q226" s="68">
        <v>1.2286798470668818E-2</v>
      </c>
      <c r="R226" s="68">
        <v>0.34372799999999998</v>
      </c>
      <c r="S226" s="68">
        <v>3.8228737652438095E-2</v>
      </c>
      <c r="T226" s="68">
        <v>0</v>
      </c>
      <c r="U226" s="68">
        <v>0</v>
      </c>
      <c r="V226" s="68">
        <v>0</v>
      </c>
      <c r="W226" s="68">
        <v>0</v>
      </c>
      <c r="X226" s="68">
        <v>0</v>
      </c>
      <c r="Y226" s="68"/>
      <c r="Z226" s="68">
        <v>0</v>
      </c>
      <c r="AA226" s="41"/>
      <c r="AB226" s="95">
        <v>7.7289984474166626</v>
      </c>
      <c r="AC226" s="195">
        <f t="shared" si="13"/>
        <v>7.7289984474166626</v>
      </c>
      <c r="AD226" s="41"/>
      <c r="AE226" s="2"/>
      <c r="AF226" s="68">
        <v>2.8177749105725312</v>
      </c>
      <c r="AG226" s="41"/>
      <c r="AH226" s="68">
        <v>3.166787418962</v>
      </c>
      <c r="AI226" s="68">
        <v>1.5687888806999662E-2</v>
      </c>
      <c r="AJ226" s="68">
        <v>-0.18140600000000001</v>
      </c>
      <c r="AK226" s="68"/>
      <c r="AL226" s="68">
        <v>0</v>
      </c>
      <c r="AM226" s="68">
        <v>0</v>
      </c>
      <c r="AN226" s="68">
        <v>0</v>
      </c>
      <c r="AO226" s="68">
        <v>0</v>
      </c>
      <c r="AP226" s="68">
        <v>0</v>
      </c>
      <c r="AQ226" s="68">
        <v>8.5470000000000008E-3</v>
      </c>
      <c r="AR226" s="68">
        <v>7.8549999999999991E-3</v>
      </c>
      <c r="AS226" s="68">
        <v>3.0824268662955893E-2</v>
      </c>
      <c r="AT226" s="68">
        <v>1.2680184088888891</v>
      </c>
      <c r="AU226" s="68">
        <v>4.9714624109422493E-3</v>
      </c>
      <c r="AV226" s="68">
        <v>0.30721199999999999</v>
      </c>
      <c r="AW226" s="68">
        <v>6.3398382087280963E-2</v>
      </c>
      <c r="AX226" s="68">
        <v>0</v>
      </c>
      <c r="AY226" s="68">
        <v>0</v>
      </c>
      <c r="AZ226" s="68">
        <v>0</v>
      </c>
      <c r="BA226" s="68">
        <v>0</v>
      </c>
      <c r="BB226" s="68">
        <v>0</v>
      </c>
      <c r="BC226" s="68">
        <v>0</v>
      </c>
      <c r="BD226" s="68">
        <v>0</v>
      </c>
      <c r="BE226" s="36">
        <v>7.5096707403915985</v>
      </c>
      <c r="BF226" s="2"/>
      <c r="BG226" s="195">
        <f t="shared" si="11"/>
        <v>7.5096707403915985</v>
      </c>
      <c r="BH226" s="2"/>
    </row>
    <row r="227" spans="1:60" x14ac:dyDescent="0.25">
      <c r="A227">
        <f t="shared" si="12"/>
        <v>0</v>
      </c>
      <c r="B227" s="93" t="s">
        <v>484</v>
      </c>
      <c r="C227" s="93" t="s">
        <v>485</v>
      </c>
      <c r="D227" s="93"/>
      <c r="E227" s="68">
        <v>5.0237579999999999</v>
      </c>
      <c r="F227" s="68">
        <v>6.1269630359180001</v>
      </c>
      <c r="G227" s="68">
        <v>-0.38650000000000001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8.5470000000000008E-3</v>
      </c>
      <c r="O227" s="68">
        <v>7.8549999999999991E-3</v>
      </c>
      <c r="P227" s="68">
        <v>0.47073464533333337</v>
      </c>
      <c r="Q227" s="68">
        <v>2.0747311995695399E-2</v>
      </c>
      <c r="R227" s="68">
        <v>0.56166700000000003</v>
      </c>
      <c r="S227" s="68">
        <v>5.859341957493118E-2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/>
      <c r="Z227" s="68">
        <v>0</v>
      </c>
      <c r="AA227" s="41"/>
      <c r="AB227" s="95">
        <v>11.89236541282196</v>
      </c>
      <c r="AC227" s="195">
        <f t="shared" si="13"/>
        <v>11.89236541282196</v>
      </c>
      <c r="AD227" s="41"/>
      <c r="AE227" s="2"/>
      <c r="AF227" s="68">
        <v>5.0210843149339972</v>
      </c>
      <c r="AG227" s="41"/>
      <c r="AH227" s="68">
        <v>5.2925883142660002</v>
      </c>
      <c r="AI227" s="68">
        <v>2.6490344446999953E-2</v>
      </c>
      <c r="AJ227" s="68">
        <v>-0.38650000000000001</v>
      </c>
      <c r="AK227" s="68"/>
      <c r="AL227" s="68">
        <v>0</v>
      </c>
      <c r="AM227" s="68">
        <v>0</v>
      </c>
      <c r="AN227" s="68">
        <v>0</v>
      </c>
      <c r="AO227" s="68">
        <v>0</v>
      </c>
      <c r="AP227" s="68">
        <v>0</v>
      </c>
      <c r="AQ227" s="68">
        <v>8.5470000000000008E-3</v>
      </c>
      <c r="AR227" s="68">
        <v>7.8549999999999991E-3</v>
      </c>
      <c r="AS227" s="68">
        <v>5.6884986110669354E-2</v>
      </c>
      <c r="AT227" s="68">
        <v>0.58472525866666669</v>
      </c>
      <c r="AU227" s="68">
        <v>8.3325662207800535E-3</v>
      </c>
      <c r="AV227" s="68">
        <v>0.49426700000000001</v>
      </c>
      <c r="AW227" s="68">
        <v>7.6227234857371498E-2</v>
      </c>
      <c r="AX227" s="68">
        <v>0</v>
      </c>
      <c r="AY227" s="68">
        <v>0</v>
      </c>
      <c r="AZ227" s="68">
        <v>0</v>
      </c>
      <c r="BA227" s="68">
        <v>0</v>
      </c>
      <c r="BB227" s="68">
        <v>0</v>
      </c>
      <c r="BC227" s="68">
        <v>0</v>
      </c>
      <c r="BD227" s="68">
        <v>0</v>
      </c>
      <c r="BE227" s="36">
        <v>11.190502019502485</v>
      </c>
      <c r="BF227" s="2"/>
      <c r="BG227" s="195">
        <f t="shared" si="11"/>
        <v>11.190502019502485</v>
      </c>
      <c r="BH227" s="2"/>
    </row>
    <row r="228" spans="1:60" x14ac:dyDescent="0.25">
      <c r="A228">
        <f t="shared" si="12"/>
        <v>0</v>
      </c>
      <c r="B228" s="93" t="s">
        <v>486</v>
      </c>
      <c r="C228" s="93" t="s">
        <v>487</v>
      </c>
      <c r="D228" s="93"/>
      <c r="E228" s="68">
        <v>48.702170000000002</v>
      </c>
      <c r="F228" s="68">
        <v>87.493866461762991</v>
      </c>
      <c r="G228" s="68">
        <v>-0.103917</v>
      </c>
      <c r="H228" s="68">
        <v>0</v>
      </c>
      <c r="I228" s="68">
        <v>0</v>
      </c>
      <c r="J228" s="68">
        <v>2.7449000000000001E-2</v>
      </c>
      <c r="K228" s="68">
        <v>0.113787</v>
      </c>
      <c r="L228" s="68">
        <v>0.84377100000000005</v>
      </c>
      <c r="M228" s="68">
        <v>0</v>
      </c>
      <c r="N228" s="68">
        <v>8.5470000000000008E-3</v>
      </c>
      <c r="O228" s="68">
        <v>7.8549999999999991E-3</v>
      </c>
      <c r="P228" s="68">
        <v>1.2667863422222221</v>
      </c>
      <c r="Q228" s="68">
        <v>0.29420087853915944</v>
      </c>
      <c r="R228" s="68">
        <v>1.608152</v>
      </c>
      <c r="S228" s="68">
        <v>0.13090131909421063</v>
      </c>
      <c r="T228" s="68">
        <v>0</v>
      </c>
      <c r="U228" s="68">
        <v>0</v>
      </c>
      <c r="V228" s="68">
        <v>0</v>
      </c>
      <c r="W228" s="68">
        <v>0.13655999999999999</v>
      </c>
      <c r="X228" s="68">
        <v>9.6996596226471059</v>
      </c>
      <c r="Y228" s="68"/>
      <c r="Z228" s="68">
        <v>2.7907120000000001</v>
      </c>
      <c r="AA228" s="41"/>
      <c r="AB228" s="95">
        <v>153.02050062426571</v>
      </c>
      <c r="AC228" s="195">
        <f t="shared" si="13"/>
        <v>140.53012900161858</v>
      </c>
      <c r="AD228" s="41"/>
      <c r="AE228" s="2"/>
      <c r="AF228" s="68">
        <v>49.221792784740707</v>
      </c>
      <c r="AG228" s="41"/>
      <c r="AH228" s="68">
        <v>78.702339722350999</v>
      </c>
      <c r="AI228" s="68">
        <v>0.37563818439200519</v>
      </c>
      <c r="AJ228" s="68">
        <v>-0.103917</v>
      </c>
      <c r="AK228" s="68"/>
      <c r="AL228" s="68">
        <v>0</v>
      </c>
      <c r="AM228" s="68">
        <v>2.7449000000000001E-2</v>
      </c>
      <c r="AN228" s="68">
        <v>0.113787</v>
      </c>
      <c r="AO228" s="68">
        <v>0.83149700000000004</v>
      </c>
      <c r="AP228" s="68">
        <v>0</v>
      </c>
      <c r="AQ228" s="68">
        <v>8.5470000000000008E-3</v>
      </c>
      <c r="AR228" s="68">
        <v>7.8549999999999991E-3</v>
      </c>
      <c r="AS228" s="68">
        <v>0.61886966945804223</v>
      </c>
      <c r="AT228" s="68">
        <v>1.8360522088888889</v>
      </c>
      <c r="AU228" s="68">
        <v>0.11899018027868587</v>
      </c>
      <c r="AV228" s="68">
        <v>1.4151739999999999</v>
      </c>
      <c r="AW228" s="68">
        <v>0.12546426934685573</v>
      </c>
      <c r="AX228" s="68">
        <v>0</v>
      </c>
      <c r="AY228" s="68">
        <v>0</v>
      </c>
      <c r="AZ228" s="68">
        <v>0</v>
      </c>
      <c r="BA228" s="68">
        <v>0.140822</v>
      </c>
      <c r="BB228" s="68">
        <v>9.9712500920812257</v>
      </c>
      <c r="BC228" s="68">
        <v>3.5736699999999999</v>
      </c>
      <c r="BD228" s="68">
        <v>0</v>
      </c>
      <c r="BE228" s="36">
        <v>146.9852811115374</v>
      </c>
      <c r="BF228" s="2"/>
      <c r="BG228" s="195">
        <f t="shared" si="11"/>
        <v>133.44036101945619</v>
      </c>
      <c r="BH228" s="2"/>
    </row>
    <row r="229" spans="1:60" x14ac:dyDescent="0.25">
      <c r="A229">
        <f t="shared" si="12"/>
        <v>0</v>
      </c>
      <c r="B229" s="93" t="s">
        <v>488</v>
      </c>
      <c r="C229" s="93" t="s">
        <v>489</v>
      </c>
      <c r="D229" s="93"/>
      <c r="E229" s="68">
        <v>9.3559400000000004</v>
      </c>
      <c r="F229" s="68">
        <v>5.9608557681349996</v>
      </c>
      <c r="G229" s="68">
        <v>-9.0842000000000006E-2</v>
      </c>
      <c r="H229" s="68">
        <v>0</v>
      </c>
      <c r="I229" s="68">
        <v>0</v>
      </c>
      <c r="J229" s="68">
        <v>0</v>
      </c>
      <c r="K229" s="68">
        <v>0</v>
      </c>
      <c r="L229" s="68">
        <v>0</v>
      </c>
      <c r="M229" s="68">
        <v>0</v>
      </c>
      <c r="N229" s="68">
        <v>8.5470000000000008E-3</v>
      </c>
      <c r="O229" s="68">
        <v>7.8549999999999991E-3</v>
      </c>
      <c r="P229" s="68">
        <v>1.5339209857777776</v>
      </c>
      <c r="Q229" s="68">
        <v>2.018483442087679E-2</v>
      </c>
      <c r="R229" s="68">
        <v>0.78084900000000002</v>
      </c>
      <c r="S229" s="68">
        <v>6.5569275963050955E-2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/>
      <c r="Z229" s="68">
        <v>0</v>
      </c>
      <c r="AA229" s="41"/>
      <c r="AB229" s="95">
        <v>17.642879864296702</v>
      </c>
      <c r="AC229" s="195">
        <f t="shared" si="13"/>
        <v>17.642879864296702</v>
      </c>
      <c r="AD229" s="41"/>
      <c r="AE229" s="2"/>
      <c r="AF229" s="68">
        <v>9.4273234306272577</v>
      </c>
      <c r="AG229" s="41"/>
      <c r="AH229" s="68">
        <v>5.1623579607779995</v>
      </c>
      <c r="AI229" s="68">
        <v>2.5772168295000678E-2</v>
      </c>
      <c r="AJ229" s="68">
        <v>-9.0842000000000006E-2</v>
      </c>
      <c r="AK229" s="68"/>
      <c r="AL229" s="68">
        <v>0</v>
      </c>
      <c r="AM229" s="68">
        <v>0</v>
      </c>
      <c r="AN229" s="68">
        <v>0</v>
      </c>
      <c r="AO229" s="68">
        <v>0</v>
      </c>
      <c r="AP229" s="68">
        <v>0</v>
      </c>
      <c r="AQ229" s="68">
        <v>8.5470000000000008E-3</v>
      </c>
      <c r="AR229" s="68">
        <v>7.8549999999999991E-3</v>
      </c>
      <c r="AS229" s="68">
        <v>0.10291859656950451</v>
      </c>
      <c r="AT229" s="68">
        <v>1.9824549591111109</v>
      </c>
      <c r="AU229" s="68">
        <v>8.1066631427884443E-3</v>
      </c>
      <c r="AV229" s="68">
        <v>0.72787199999999996</v>
      </c>
      <c r="AW229" s="68">
        <v>8.1744630758960268E-2</v>
      </c>
      <c r="AX229" s="68">
        <v>0</v>
      </c>
      <c r="AY229" s="68">
        <v>0</v>
      </c>
      <c r="AZ229" s="68">
        <v>0</v>
      </c>
      <c r="BA229" s="68">
        <v>0</v>
      </c>
      <c r="BB229" s="68">
        <v>0</v>
      </c>
      <c r="BC229" s="68">
        <v>0</v>
      </c>
      <c r="BD229" s="68">
        <v>0</v>
      </c>
      <c r="BE229" s="36">
        <v>17.444110409282626</v>
      </c>
      <c r="BF229" s="2"/>
      <c r="BG229" s="195">
        <f t="shared" si="11"/>
        <v>17.444110409282626</v>
      </c>
      <c r="BH229" s="2"/>
    </row>
    <row r="230" spans="1:60" x14ac:dyDescent="0.25">
      <c r="A230">
        <f t="shared" si="12"/>
        <v>0</v>
      </c>
      <c r="B230" s="93" t="s">
        <v>490</v>
      </c>
      <c r="C230" s="93" t="s">
        <v>491</v>
      </c>
      <c r="D230" s="93"/>
      <c r="E230" s="68">
        <v>4.8632499999999999</v>
      </c>
      <c r="F230" s="68">
        <v>6.8468782960040002</v>
      </c>
      <c r="G230" s="68">
        <v>-0.222414</v>
      </c>
      <c r="H230" s="68">
        <v>0</v>
      </c>
      <c r="I230" s="68">
        <v>0</v>
      </c>
      <c r="J230" s="68">
        <v>0</v>
      </c>
      <c r="K230" s="68">
        <v>0</v>
      </c>
      <c r="L230" s="68">
        <v>0</v>
      </c>
      <c r="M230" s="68">
        <v>0</v>
      </c>
      <c r="N230" s="68">
        <v>8.5470000000000008E-3</v>
      </c>
      <c r="O230" s="68">
        <v>7.8549999999999991E-3</v>
      </c>
      <c r="P230" s="68">
        <v>1.5312300968888888</v>
      </c>
      <c r="Q230" s="68">
        <v>2.305613319502926E-2</v>
      </c>
      <c r="R230" s="68">
        <v>0.51473999999999998</v>
      </c>
      <c r="S230" s="68">
        <v>5.0195652558530188E-2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/>
      <c r="Z230" s="68">
        <v>0</v>
      </c>
      <c r="AA230" s="41"/>
      <c r="AB230" s="95">
        <v>13.623338178646447</v>
      </c>
      <c r="AC230" s="195">
        <f t="shared" si="13"/>
        <v>13.623338178646447</v>
      </c>
      <c r="AD230" s="41"/>
      <c r="AE230" s="2"/>
      <c r="AF230" s="68">
        <v>4.9213552343675628</v>
      </c>
      <c r="AG230" s="41"/>
      <c r="AH230" s="68">
        <v>5.9146554294640001</v>
      </c>
      <c r="AI230" s="68">
        <v>2.9438266994999723E-2</v>
      </c>
      <c r="AJ230" s="68">
        <v>-0.222414</v>
      </c>
      <c r="AK230" s="68"/>
      <c r="AL230" s="68">
        <v>0</v>
      </c>
      <c r="AM230" s="68">
        <v>0</v>
      </c>
      <c r="AN230" s="68">
        <v>0</v>
      </c>
      <c r="AO230" s="68">
        <v>0</v>
      </c>
      <c r="AP230" s="68">
        <v>0</v>
      </c>
      <c r="AQ230" s="68">
        <v>8.5470000000000008E-3</v>
      </c>
      <c r="AR230" s="68">
        <v>7.8549999999999991E-3</v>
      </c>
      <c r="AS230" s="68">
        <v>5.4897052173376377E-2</v>
      </c>
      <c r="AT230" s="68">
        <v>2.0319482835555558</v>
      </c>
      <c r="AU230" s="68">
        <v>9.31163881234791E-3</v>
      </c>
      <c r="AV230" s="68">
        <v>0.45297100000000001</v>
      </c>
      <c r="AW230" s="68">
        <v>7.0588056063981899E-2</v>
      </c>
      <c r="AX230" s="68">
        <v>0</v>
      </c>
      <c r="AY230" s="68">
        <v>0</v>
      </c>
      <c r="AZ230" s="68">
        <v>0</v>
      </c>
      <c r="BA230" s="68">
        <v>0</v>
      </c>
      <c r="BB230" s="68">
        <v>0</v>
      </c>
      <c r="BC230" s="68">
        <v>0</v>
      </c>
      <c r="BD230" s="68">
        <v>0</v>
      </c>
      <c r="BE230" s="36">
        <v>13.279152961431823</v>
      </c>
      <c r="BF230" s="2"/>
      <c r="BG230" s="195">
        <f t="shared" si="11"/>
        <v>13.279152961431823</v>
      </c>
      <c r="BH230" s="2"/>
    </row>
    <row r="231" spans="1:60" x14ac:dyDescent="0.25">
      <c r="A231">
        <f t="shared" si="12"/>
        <v>0</v>
      </c>
      <c r="B231" s="93" t="s">
        <v>492</v>
      </c>
      <c r="C231" s="93" t="s">
        <v>493</v>
      </c>
      <c r="D231" s="93"/>
      <c r="E231" s="68">
        <v>56.538925999999996</v>
      </c>
      <c r="F231" s="68">
        <v>73.237670493045002</v>
      </c>
      <c r="G231" s="68">
        <v>-0.19556200000000001</v>
      </c>
      <c r="H231" s="68">
        <v>0</v>
      </c>
      <c r="I231" s="68">
        <v>0</v>
      </c>
      <c r="J231" s="68">
        <v>1.3781E-2</v>
      </c>
      <c r="K231" s="68">
        <v>7.5183999999999973E-2</v>
      </c>
      <c r="L231" s="68">
        <v>0.54822000000000004</v>
      </c>
      <c r="M231" s="68">
        <v>0</v>
      </c>
      <c r="N231" s="68">
        <v>8.5470000000000008E-3</v>
      </c>
      <c r="O231" s="68">
        <v>7.8549999999999991E-3</v>
      </c>
      <c r="P231" s="68">
        <v>1.7685785066666668</v>
      </c>
      <c r="Q231" s="68">
        <v>0.24562108468166188</v>
      </c>
      <c r="R231" s="68">
        <v>1.2748630000000001</v>
      </c>
      <c r="S231" s="68">
        <v>0.10338850780951989</v>
      </c>
      <c r="T231" s="68">
        <v>0</v>
      </c>
      <c r="U231" s="68">
        <v>0</v>
      </c>
      <c r="V231" s="68">
        <v>0</v>
      </c>
      <c r="W231" s="68">
        <v>0.133269</v>
      </c>
      <c r="X231" s="68">
        <v>8.0707950789692671</v>
      </c>
      <c r="Y231" s="68"/>
      <c r="Z231" s="68">
        <v>2.7234560000000001</v>
      </c>
      <c r="AA231" s="41"/>
      <c r="AB231" s="95">
        <v>144.55459267117212</v>
      </c>
      <c r="AC231" s="195">
        <f t="shared" si="13"/>
        <v>133.76034159220285</v>
      </c>
      <c r="AD231" s="41"/>
      <c r="AE231" s="2"/>
      <c r="AF231" s="68">
        <v>56.994145733376918</v>
      </c>
      <c r="AG231" s="41"/>
      <c r="AH231" s="68">
        <v>65.726906273059996</v>
      </c>
      <c r="AI231" s="68">
        <v>0.31361109034200013</v>
      </c>
      <c r="AJ231" s="68">
        <v>-0.19556200000000001</v>
      </c>
      <c r="AK231" s="68"/>
      <c r="AL231" s="68">
        <v>0</v>
      </c>
      <c r="AM231" s="68">
        <v>1.3781E-2</v>
      </c>
      <c r="AN231" s="68">
        <v>7.5183999999999973E-2</v>
      </c>
      <c r="AO231" s="68">
        <v>0.54024399999999995</v>
      </c>
      <c r="AP231" s="68">
        <v>0</v>
      </c>
      <c r="AQ231" s="68">
        <v>8.5470000000000008E-3</v>
      </c>
      <c r="AR231" s="68">
        <v>7.8549999999999991E-3</v>
      </c>
      <c r="AS231" s="68">
        <v>0.67688326986713121</v>
      </c>
      <c r="AT231" s="68">
        <v>2.2718698399999999</v>
      </c>
      <c r="AU231" s="68">
        <v>9.9601994603437702E-2</v>
      </c>
      <c r="AV231" s="68">
        <v>1.1218790000000001</v>
      </c>
      <c r="AW231" s="68">
        <v>0.10627806138308354</v>
      </c>
      <c r="AX231" s="68">
        <v>0</v>
      </c>
      <c r="AY231" s="68">
        <v>0</v>
      </c>
      <c r="AZ231" s="68">
        <v>0</v>
      </c>
      <c r="BA231" s="68">
        <v>0.13742799999999999</v>
      </c>
      <c r="BB231" s="68">
        <v>8.4638818711662065</v>
      </c>
      <c r="BC231" s="68">
        <v>3.487546</v>
      </c>
      <c r="BD231" s="68">
        <v>0</v>
      </c>
      <c r="BE231" s="36">
        <v>139.85008013379874</v>
      </c>
      <c r="BF231" s="2"/>
      <c r="BG231" s="195">
        <f t="shared" si="11"/>
        <v>127.89865226263252</v>
      </c>
      <c r="BH231" s="2"/>
    </row>
    <row r="232" spans="1:60" x14ac:dyDescent="0.25">
      <c r="A232">
        <f t="shared" si="12"/>
        <v>0</v>
      </c>
      <c r="B232" s="93" t="s">
        <v>494</v>
      </c>
      <c r="C232" s="93" t="s">
        <v>495</v>
      </c>
      <c r="D232" s="93"/>
      <c r="E232" s="68">
        <v>5.0563940000000001</v>
      </c>
      <c r="F232" s="68">
        <v>7.1549242250880001</v>
      </c>
      <c r="G232" s="68">
        <v>-0.17802499999999999</v>
      </c>
      <c r="H232" s="68">
        <v>0</v>
      </c>
      <c r="I232" s="68">
        <v>0</v>
      </c>
      <c r="J232" s="68">
        <v>0</v>
      </c>
      <c r="K232" s="68">
        <v>0</v>
      </c>
      <c r="L232" s="68">
        <v>0</v>
      </c>
      <c r="M232" s="68">
        <v>0</v>
      </c>
      <c r="N232" s="68">
        <v>8.5470000000000008E-3</v>
      </c>
      <c r="O232" s="68">
        <v>7.8549999999999991E-3</v>
      </c>
      <c r="P232" s="68">
        <v>0.70553566044444449</v>
      </c>
      <c r="Q232" s="68">
        <v>2.3881801038992033E-2</v>
      </c>
      <c r="R232" s="68">
        <v>0.66305700000000001</v>
      </c>
      <c r="S232" s="68">
        <v>5.8167237253906261E-2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/>
      <c r="Z232" s="68">
        <v>0</v>
      </c>
      <c r="AA232" s="41"/>
      <c r="AB232" s="95">
        <v>13.500336923825344</v>
      </c>
      <c r="AC232" s="195">
        <f t="shared" si="13"/>
        <v>13.500336923825344</v>
      </c>
      <c r="AD232" s="41"/>
      <c r="AE232" s="2"/>
      <c r="AF232" s="68">
        <v>5.0746146684726741</v>
      </c>
      <c r="AG232" s="41"/>
      <c r="AH232" s="68">
        <v>6.2037681778459994</v>
      </c>
      <c r="AI232" s="68">
        <v>3.0492486721999942E-2</v>
      </c>
      <c r="AJ232" s="68">
        <v>-0.17802499999999999</v>
      </c>
      <c r="AK232" s="68"/>
      <c r="AL232" s="68">
        <v>0</v>
      </c>
      <c r="AM232" s="68">
        <v>0</v>
      </c>
      <c r="AN232" s="68">
        <v>0</v>
      </c>
      <c r="AO232" s="68">
        <v>0</v>
      </c>
      <c r="AP232" s="68">
        <v>0</v>
      </c>
      <c r="AQ232" s="68">
        <v>8.5470000000000008E-3</v>
      </c>
      <c r="AR232" s="68">
        <v>7.8549999999999991E-3</v>
      </c>
      <c r="AS232" s="68">
        <v>5.7968560429734015E-2</v>
      </c>
      <c r="AT232" s="68">
        <v>1.2672415804444443</v>
      </c>
      <c r="AU232" s="68">
        <v>9.7305760718167152E-3</v>
      </c>
      <c r="AV232" s="68">
        <v>0.58348999999999995</v>
      </c>
      <c r="AW232" s="68">
        <v>7.5617537480200239E-2</v>
      </c>
      <c r="AX232" s="68">
        <v>0</v>
      </c>
      <c r="AY232" s="68">
        <v>0</v>
      </c>
      <c r="AZ232" s="68">
        <v>0</v>
      </c>
      <c r="BA232" s="68">
        <v>0</v>
      </c>
      <c r="BB232" s="68">
        <v>0</v>
      </c>
      <c r="BC232" s="68">
        <v>0</v>
      </c>
      <c r="BD232" s="68">
        <v>0</v>
      </c>
      <c r="BE232" s="36">
        <v>13.141300587466869</v>
      </c>
      <c r="BF232" s="2"/>
      <c r="BG232" s="195">
        <f t="shared" si="11"/>
        <v>13.141300587466869</v>
      </c>
      <c r="BH232" s="2"/>
    </row>
    <row r="233" spans="1:60" x14ac:dyDescent="0.25">
      <c r="A233">
        <f t="shared" si="12"/>
        <v>0</v>
      </c>
      <c r="B233" s="93" t="s">
        <v>496</v>
      </c>
      <c r="C233" s="93" t="s">
        <v>497</v>
      </c>
      <c r="D233" s="93"/>
      <c r="E233" s="68">
        <v>82.555689999999998</v>
      </c>
      <c r="F233" s="68">
        <v>69.500172714491001</v>
      </c>
      <c r="G233" s="68">
        <v>-0.40086500000000003</v>
      </c>
      <c r="H233" s="68">
        <v>0</v>
      </c>
      <c r="I233" s="68">
        <v>0</v>
      </c>
      <c r="J233" s="68">
        <v>4.2574000000000001E-2</v>
      </c>
      <c r="K233" s="68">
        <v>0.120972</v>
      </c>
      <c r="L233" s="68">
        <v>0.50816499999999998</v>
      </c>
      <c r="M233" s="68">
        <v>0</v>
      </c>
      <c r="N233" s="68">
        <v>8.5470000000000008E-3</v>
      </c>
      <c r="O233" s="68">
        <v>7.8549999999999991E-3</v>
      </c>
      <c r="P233" s="68">
        <v>3.0089073577777778</v>
      </c>
      <c r="Q233" s="68">
        <v>0.23534363739575193</v>
      </c>
      <c r="R233" s="68">
        <v>1.4630350000000001</v>
      </c>
      <c r="S233" s="68">
        <v>0.10509023701750626</v>
      </c>
      <c r="T233" s="68">
        <v>0</v>
      </c>
      <c r="U233" s="68">
        <v>0</v>
      </c>
      <c r="V233" s="68">
        <v>0</v>
      </c>
      <c r="W233" s="68">
        <v>0.16182099999999999</v>
      </c>
      <c r="X233" s="68">
        <v>7.3805034894025967</v>
      </c>
      <c r="Y233" s="68"/>
      <c r="Z233" s="68">
        <v>3.3069549999999999</v>
      </c>
      <c r="AA233" s="41"/>
      <c r="AB233" s="95">
        <v>168.00476643608459</v>
      </c>
      <c r="AC233" s="195">
        <f t="shared" si="13"/>
        <v>157.31730794668201</v>
      </c>
      <c r="AD233" s="41"/>
      <c r="AE233" s="2"/>
      <c r="AF233" s="68">
        <v>83.343884458642094</v>
      </c>
      <c r="AG233" s="41"/>
      <c r="AH233" s="68">
        <v>62.940407893046</v>
      </c>
      <c r="AI233" s="68">
        <v>0.30048875822000204</v>
      </c>
      <c r="AJ233" s="68">
        <v>-0.40086500000000003</v>
      </c>
      <c r="AK233" s="68"/>
      <c r="AL233" s="68">
        <v>0</v>
      </c>
      <c r="AM233" s="68">
        <v>4.2574000000000001E-2</v>
      </c>
      <c r="AN233" s="68">
        <v>0.120972</v>
      </c>
      <c r="AO233" s="68">
        <v>0.50077300000000002</v>
      </c>
      <c r="AP233" s="68">
        <v>0</v>
      </c>
      <c r="AQ233" s="68">
        <v>8.5470000000000008E-3</v>
      </c>
      <c r="AR233" s="68">
        <v>7.8549999999999991E-3</v>
      </c>
      <c r="AS233" s="68">
        <v>0.92877531555808279</v>
      </c>
      <c r="AT233" s="68">
        <v>4.0729633577777777</v>
      </c>
      <c r="AU233" s="68">
        <v>9.4519060765376195E-2</v>
      </c>
      <c r="AV233" s="68">
        <v>1.287471</v>
      </c>
      <c r="AW233" s="68">
        <v>0.10772338365639472</v>
      </c>
      <c r="AX233" s="68">
        <v>0</v>
      </c>
      <c r="AY233" s="68">
        <v>0</v>
      </c>
      <c r="AZ233" s="68">
        <v>0</v>
      </c>
      <c r="BA233" s="68">
        <v>0.16687099999999999</v>
      </c>
      <c r="BB233" s="68">
        <v>7.5930006671858701</v>
      </c>
      <c r="BC233" s="68">
        <v>4.23475</v>
      </c>
      <c r="BD233" s="68">
        <v>0</v>
      </c>
      <c r="BE233" s="36">
        <v>165.3507108948516</v>
      </c>
      <c r="BF233" s="2"/>
      <c r="BG233" s="195">
        <f t="shared" si="11"/>
        <v>153.52296022766575</v>
      </c>
      <c r="BH233" s="2"/>
    </row>
    <row r="234" spans="1:60" x14ac:dyDescent="0.25">
      <c r="A234">
        <f t="shared" si="12"/>
        <v>1</v>
      </c>
      <c r="B234" s="93" t="s">
        <v>498</v>
      </c>
      <c r="C234" s="93" t="s">
        <v>499</v>
      </c>
      <c r="D234" s="93"/>
      <c r="E234" s="68">
        <v>70.394133999999994</v>
      </c>
      <c r="F234" s="68">
        <v>106.47920638112301</v>
      </c>
      <c r="G234" s="68">
        <v>0</v>
      </c>
      <c r="H234" s="68">
        <v>0</v>
      </c>
      <c r="I234" s="68">
        <v>0</v>
      </c>
      <c r="J234" s="68">
        <v>6.6733000000000001E-2</v>
      </c>
      <c r="K234" s="68">
        <v>1.8315000000000012E-2</v>
      </c>
      <c r="L234" s="68">
        <v>0.86825300000000005</v>
      </c>
      <c r="M234" s="68">
        <v>0</v>
      </c>
      <c r="N234" s="68">
        <v>8.5470000000000008E-3</v>
      </c>
      <c r="O234" s="68">
        <v>7.8549999999999991E-3</v>
      </c>
      <c r="P234" s="68">
        <v>1.2992838388888892</v>
      </c>
      <c r="Q234" s="68">
        <v>0.35765638150268986</v>
      </c>
      <c r="R234" s="68">
        <v>1.6810639999999999</v>
      </c>
      <c r="S234" s="68">
        <v>0.13963479850132302</v>
      </c>
      <c r="T234" s="68">
        <v>0.04</v>
      </c>
      <c r="U234" s="68">
        <v>0</v>
      </c>
      <c r="V234" s="68">
        <v>0</v>
      </c>
      <c r="W234" s="68">
        <v>0.18058299999999999</v>
      </c>
      <c r="X234" s="68">
        <v>10.417373081915272</v>
      </c>
      <c r="Y234" s="68"/>
      <c r="Z234" s="68">
        <v>3.6903959999999998</v>
      </c>
      <c r="AA234" s="41"/>
      <c r="AB234" s="95">
        <v>195.64903448193118</v>
      </c>
      <c r="AC234" s="195">
        <f t="shared" si="13"/>
        <v>181.5412654000159</v>
      </c>
      <c r="AD234" s="41"/>
      <c r="AE234" s="2"/>
      <c r="AF234" s="68">
        <v>70.781626325393987</v>
      </c>
      <c r="AG234" s="41"/>
      <c r="AH234" s="68">
        <v>96.111021162954003</v>
      </c>
      <c r="AI234" s="68">
        <v>0.45665871037098765</v>
      </c>
      <c r="AJ234" s="68">
        <v>0</v>
      </c>
      <c r="AK234" s="68"/>
      <c r="AL234" s="68">
        <v>0</v>
      </c>
      <c r="AM234" s="68">
        <v>6.6733000000000001E-2</v>
      </c>
      <c r="AN234" s="68">
        <v>1.8315000000000012E-2</v>
      </c>
      <c r="AO234" s="68">
        <v>0.85562199999999999</v>
      </c>
      <c r="AP234" s="68">
        <v>0</v>
      </c>
      <c r="AQ234" s="68">
        <v>8.5470000000000008E-3</v>
      </c>
      <c r="AR234" s="68">
        <v>7.8549999999999991E-3</v>
      </c>
      <c r="AS234" s="68">
        <v>0.86313086897317359</v>
      </c>
      <c r="AT234" s="68">
        <v>1.9403415722222226</v>
      </c>
      <c r="AU234" s="68">
        <v>0.14480992183330157</v>
      </c>
      <c r="AV234" s="68">
        <v>1.5126470000000001</v>
      </c>
      <c r="AW234" s="68">
        <v>0.12985815764249672</v>
      </c>
      <c r="AX234" s="68">
        <v>0.04</v>
      </c>
      <c r="AY234" s="68">
        <v>0</v>
      </c>
      <c r="AZ234" s="68">
        <v>0</v>
      </c>
      <c r="BA234" s="68">
        <v>0.18622</v>
      </c>
      <c r="BB234" s="68">
        <v>10.807248041086567</v>
      </c>
      <c r="BC234" s="68">
        <v>4.7257689999999997</v>
      </c>
      <c r="BD234" s="68">
        <v>0</v>
      </c>
      <c r="BE234" s="36">
        <v>188.65640276047674</v>
      </c>
      <c r="BF234" s="2"/>
      <c r="BG234" s="195">
        <f t="shared" si="11"/>
        <v>173.12338571939017</v>
      </c>
      <c r="BH234" s="2"/>
    </row>
    <row r="235" spans="1:60" x14ac:dyDescent="0.25">
      <c r="A235">
        <f t="shared" si="12"/>
        <v>0</v>
      </c>
      <c r="B235" s="93" t="s">
        <v>500</v>
      </c>
      <c r="C235" s="93" t="s">
        <v>501</v>
      </c>
      <c r="D235" s="93"/>
      <c r="E235" s="68">
        <v>3.96387</v>
      </c>
      <c r="F235" s="68">
        <v>4.246751024291</v>
      </c>
      <c r="G235" s="68">
        <v>-0.11183999999999999</v>
      </c>
      <c r="H235" s="68">
        <v>0</v>
      </c>
      <c r="I235" s="68">
        <v>0</v>
      </c>
      <c r="J235" s="68">
        <v>0</v>
      </c>
      <c r="K235" s="68">
        <v>0</v>
      </c>
      <c r="L235" s="68">
        <v>0</v>
      </c>
      <c r="M235" s="68">
        <v>0</v>
      </c>
      <c r="N235" s="68">
        <v>8.5470000000000008E-3</v>
      </c>
      <c r="O235" s="68">
        <v>7.8549999999999991E-3</v>
      </c>
      <c r="P235" s="68">
        <v>0.38702669333333334</v>
      </c>
      <c r="Q235" s="68">
        <v>1.4229267704203501E-2</v>
      </c>
      <c r="R235" s="68">
        <v>0.357209</v>
      </c>
      <c r="S235" s="68">
        <v>4.031158088718774E-2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/>
      <c r="Z235" s="68">
        <v>0</v>
      </c>
      <c r="AA235" s="41"/>
      <c r="AB235" s="95">
        <v>8.9139595662157234</v>
      </c>
      <c r="AC235" s="195">
        <f t="shared" si="13"/>
        <v>8.9139595662157234</v>
      </c>
      <c r="AD235" s="41"/>
      <c r="AE235" s="2"/>
      <c r="AF235" s="68">
        <v>3.9810521121327995</v>
      </c>
      <c r="AG235" s="41"/>
      <c r="AH235" s="68">
        <v>3.6746084781309998</v>
      </c>
      <c r="AI235" s="68">
        <v>1.8168050048999955E-2</v>
      </c>
      <c r="AJ235" s="68">
        <v>-0.11183999999999999</v>
      </c>
      <c r="AK235" s="68"/>
      <c r="AL235" s="68">
        <v>0</v>
      </c>
      <c r="AM235" s="68">
        <v>0</v>
      </c>
      <c r="AN235" s="68">
        <v>0</v>
      </c>
      <c r="AO235" s="68">
        <v>0</v>
      </c>
      <c r="AP235" s="68">
        <v>0</v>
      </c>
      <c r="AQ235" s="68">
        <v>8.5470000000000008E-3</v>
      </c>
      <c r="AR235" s="68">
        <v>7.8549999999999991E-3</v>
      </c>
      <c r="AS235" s="68">
        <v>4.4848439069530163E-2</v>
      </c>
      <c r="AT235" s="68">
        <v>0.51449175999999996</v>
      </c>
      <c r="AU235" s="68">
        <v>5.7755096490097182E-3</v>
      </c>
      <c r="AV235" s="68">
        <v>0.31434400000000001</v>
      </c>
      <c r="AW235" s="68">
        <v>6.4581100424490917E-2</v>
      </c>
      <c r="AX235" s="68">
        <v>0</v>
      </c>
      <c r="AY235" s="68">
        <v>0</v>
      </c>
      <c r="AZ235" s="68">
        <v>0</v>
      </c>
      <c r="BA235" s="68">
        <v>0</v>
      </c>
      <c r="BB235" s="68">
        <v>0</v>
      </c>
      <c r="BC235" s="68">
        <v>0</v>
      </c>
      <c r="BD235" s="68">
        <v>0</v>
      </c>
      <c r="BE235" s="36">
        <v>8.52243144945583</v>
      </c>
      <c r="BF235" s="2"/>
      <c r="BG235" s="195">
        <f t="shared" si="11"/>
        <v>8.52243144945583</v>
      </c>
      <c r="BH235" s="2"/>
    </row>
    <row r="236" spans="1:60" x14ac:dyDescent="0.25">
      <c r="A236">
        <f t="shared" si="12"/>
        <v>0</v>
      </c>
      <c r="B236" s="93" t="s">
        <v>502</v>
      </c>
      <c r="C236" s="93" t="s">
        <v>503</v>
      </c>
      <c r="D236" s="93"/>
      <c r="E236" s="68">
        <v>5.0829069999999996</v>
      </c>
      <c r="F236" s="68">
        <v>5.3120603950270002</v>
      </c>
      <c r="G236" s="68">
        <v>-0.14004800000000001</v>
      </c>
      <c r="H236" s="68">
        <v>0</v>
      </c>
      <c r="I236" s="68">
        <v>0</v>
      </c>
      <c r="J236" s="68">
        <v>0</v>
      </c>
      <c r="K236" s="68">
        <v>0</v>
      </c>
      <c r="L236" s="68">
        <v>0</v>
      </c>
      <c r="M236" s="68">
        <v>0</v>
      </c>
      <c r="N236" s="68">
        <v>8.5470000000000008E-3</v>
      </c>
      <c r="O236" s="68">
        <v>7.8549999999999991E-3</v>
      </c>
      <c r="P236" s="68">
        <v>0.92305526488888912</v>
      </c>
      <c r="Q236" s="68">
        <v>1.7798044870697156E-2</v>
      </c>
      <c r="R236" s="68">
        <v>0.49019800000000002</v>
      </c>
      <c r="S236" s="68">
        <v>5.134557813917956E-2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/>
      <c r="Z236" s="68">
        <v>0</v>
      </c>
      <c r="AA236" s="41"/>
      <c r="AB236" s="95">
        <v>11.753718282925762</v>
      </c>
      <c r="AC236" s="195">
        <f t="shared" si="13"/>
        <v>11.753718282925762</v>
      </c>
      <c r="AD236" s="41"/>
      <c r="AE236" s="2"/>
      <c r="AF236" s="68">
        <v>5.0886545292357059</v>
      </c>
      <c r="AG236" s="41"/>
      <c r="AH236" s="68">
        <v>4.5939293587750001</v>
      </c>
      <c r="AI236" s="68">
        <v>2.2724695093000308E-2</v>
      </c>
      <c r="AJ236" s="68">
        <v>-0.14004800000000001</v>
      </c>
      <c r="AK236" s="68"/>
      <c r="AL236" s="68">
        <v>0</v>
      </c>
      <c r="AM236" s="68">
        <v>0</v>
      </c>
      <c r="AN236" s="68">
        <v>0</v>
      </c>
      <c r="AO236" s="68">
        <v>0</v>
      </c>
      <c r="AP236" s="68">
        <v>0</v>
      </c>
      <c r="AQ236" s="68">
        <v>8.5470000000000008E-3</v>
      </c>
      <c r="AR236" s="68">
        <v>7.8549999999999991E-3</v>
      </c>
      <c r="AS236" s="68">
        <v>5.5953401801183016E-2</v>
      </c>
      <c r="AT236" s="68">
        <v>1.3954842782222223</v>
      </c>
      <c r="AU236" s="68">
        <v>7.2243123960211084E-3</v>
      </c>
      <c r="AV236" s="68">
        <v>0.43559900000000001</v>
      </c>
      <c r="AW236" s="68">
        <v>7.1980352911082124E-2</v>
      </c>
      <c r="AX236" s="68">
        <v>0</v>
      </c>
      <c r="AY236" s="68">
        <v>0</v>
      </c>
      <c r="AZ236" s="68">
        <v>0</v>
      </c>
      <c r="BA236" s="68">
        <v>0</v>
      </c>
      <c r="BB236" s="68">
        <v>0</v>
      </c>
      <c r="BC236" s="68">
        <v>0</v>
      </c>
      <c r="BD236" s="68">
        <v>0</v>
      </c>
      <c r="BE236" s="36">
        <v>11.547903928434213</v>
      </c>
      <c r="BF236" s="2"/>
      <c r="BG236" s="195">
        <f t="shared" si="11"/>
        <v>11.547903928434213</v>
      </c>
      <c r="BH236" s="2"/>
    </row>
    <row r="237" spans="1:60" x14ac:dyDescent="0.25">
      <c r="A237">
        <f t="shared" si="12"/>
        <v>0</v>
      </c>
      <c r="B237" s="93" t="s">
        <v>504</v>
      </c>
      <c r="C237" s="93" t="s">
        <v>505</v>
      </c>
      <c r="D237" s="93"/>
      <c r="E237" s="68">
        <v>225.19300000000001</v>
      </c>
      <c r="F237" s="68">
        <v>151.428872294878</v>
      </c>
      <c r="G237" s="68">
        <v>0</v>
      </c>
      <c r="H237" s="68">
        <v>0</v>
      </c>
      <c r="I237" s="68">
        <v>0</v>
      </c>
      <c r="J237" s="68">
        <v>5.4898000000000002E-2</v>
      </c>
      <c r="K237" s="68">
        <v>0.20365399999999997</v>
      </c>
      <c r="L237" s="68">
        <v>0.96098600000000001</v>
      </c>
      <c r="M237" s="68">
        <v>0</v>
      </c>
      <c r="N237" s="68">
        <v>8.5470000000000008E-3</v>
      </c>
      <c r="O237" s="68">
        <v>0</v>
      </c>
      <c r="P237" s="68">
        <v>1.258082860222222</v>
      </c>
      <c r="Q237" s="68">
        <v>0.5014192133101818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0.42447200000000002</v>
      </c>
      <c r="X237" s="68">
        <v>19.020674646164682</v>
      </c>
      <c r="Y237" s="68"/>
      <c r="Z237" s="68">
        <v>8.6744710000000005</v>
      </c>
      <c r="AA237" s="41"/>
      <c r="AB237" s="95">
        <v>407.72907701457501</v>
      </c>
      <c r="AC237" s="195">
        <f t="shared" si="13"/>
        <v>380.03393136841032</v>
      </c>
      <c r="AD237" s="41"/>
      <c r="AE237" s="2"/>
      <c r="AF237" s="68">
        <v>226.46016629378192</v>
      </c>
      <c r="AG237" s="41"/>
      <c r="AH237" s="68">
        <v>138.16950813286098</v>
      </c>
      <c r="AI237" s="68">
        <v>0.64021631696799397</v>
      </c>
      <c r="AJ237" s="68">
        <v>0</v>
      </c>
      <c r="AK237" s="68"/>
      <c r="AL237" s="68">
        <v>0</v>
      </c>
      <c r="AM237" s="68">
        <v>5.4898000000000002E-2</v>
      </c>
      <c r="AN237" s="68">
        <v>0.20365399999999997</v>
      </c>
      <c r="AO237" s="68">
        <v>0.94700600000000001</v>
      </c>
      <c r="AP237" s="68">
        <v>0</v>
      </c>
      <c r="AQ237" s="68">
        <v>8.5470000000000008E-3</v>
      </c>
      <c r="AR237" s="68">
        <v>0</v>
      </c>
      <c r="AS237" s="68">
        <v>2.5095301219192003</v>
      </c>
      <c r="AT237" s="68">
        <v>1.7901493135555555</v>
      </c>
      <c r="AU237" s="68">
        <v>0.20594070810255238</v>
      </c>
      <c r="AV237" s="68">
        <v>0</v>
      </c>
      <c r="AW237" s="68">
        <v>0</v>
      </c>
      <c r="AX237" s="68">
        <v>0</v>
      </c>
      <c r="AY237" s="68">
        <v>0</v>
      </c>
      <c r="AZ237" s="68">
        <v>0</v>
      </c>
      <c r="BA237" s="68">
        <v>0.43772100000000003</v>
      </c>
      <c r="BB237" s="68">
        <v>19.732462612187916</v>
      </c>
      <c r="BC237" s="68">
        <v>11.108171</v>
      </c>
      <c r="BD237" s="68">
        <v>0</v>
      </c>
      <c r="BE237" s="36">
        <v>402.26797049937619</v>
      </c>
      <c r="BF237" s="2"/>
      <c r="BG237" s="195">
        <f t="shared" si="11"/>
        <v>371.42733688718823</v>
      </c>
      <c r="BH237" s="2"/>
    </row>
    <row r="238" spans="1:60" x14ac:dyDescent="0.25">
      <c r="A238">
        <f t="shared" si="12"/>
        <v>0</v>
      </c>
      <c r="B238" s="93" t="s">
        <v>506</v>
      </c>
      <c r="C238" s="93" t="s">
        <v>507</v>
      </c>
      <c r="D238" s="93"/>
      <c r="E238" s="68">
        <v>17.007588999999999</v>
      </c>
      <c r="F238" s="68">
        <v>13.701909560321999</v>
      </c>
      <c r="G238" s="68">
        <v>0</v>
      </c>
      <c r="H238" s="68">
        <v>0</v>
      </c>
      <c r="I238" s="68">
        <v>0</v>
      </c>
      <c r="J238" s="68">
        <v>0</v>
      </c>
      <c r="K238" s="68">
        <v>0</v>
      </c>
      <c r="L238" s="68">
        <v>0</v>
      </c>
      <c r="M238" s="68">
        <v>0.22302285113321657</v>
      </c>
      <c r="N238" s="68">
        <v>0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/>
      <c r="Z238" s="68">
        <v>0</v>
      </c>
      <c r="AA238" s="41"/>
      <c r="AB238" s="95">
        <v>30.932521411455213</v>
      </c>
      <c r="AC238" s="195">
        <f t="shared" si="13"/>
        <v>30.932521411455213</v>
      </c>
      <c r="AD238" s="41"/>
      <c r="AE238" s="2"/>
      <c r="AF238" s="68">
        <v>17.098787532956671</v>
      </c>
      <c r="AG238" s="41"/>
      <c r="AH238" s="68">
        <v>12.705379058093</v>
      </c>
      <c r="AI238" s="68">
        <v>5.8188969721999016E-2</v>
      </c>
      <c r="AJ238" s="68">
        <v>0</v>
      </c>
      <c r="AK238" s="68"/>
      <c r="AL238" s="68">
        <v>0</v>
      </c>
      <c r="AM238" s="68">
        <v>0</v>
      </c>
      <c r="AN238" s="68">
        <v>0</v>
      </c>
      <c r="AO238" s="68">
        <v>0</v>
      </c>
      <c r="AP238" s="68">
        <v>0.2548601338565516</v>
      </c>
      <c r="AQ238" s="68">
        <v>0</v>
      </c>
      <c r="AR238" s="68">
        <v>0</v>
      </c>
      <c r="AS238" s="68">
        <v>0.18910338056684553</v>
      </c>
      <c r="AT238" s="68">
        <v>0</v>
      </c>
      <c r="AU238" s="68">
        <v>0</v>
      </c>
      <c r="AV238" s="68">
        <v>0</v>
      </c>
      <c r="AW238" s="68">
        <v>0</v>
      </c>
      <c r="AX238" s="68">
        <v>0</v>
      </c>
      <c r="AY238" s="68">
        <v>0</v>
      </c>
      <c r="AZ238" s="68">
        <v>0</v>
      </c>
      <c r="BA238" s="68">
        <v>0</v>
      </c>
      <c r="BB238" s="68">
        <v>0</v>
      </c>
      <c r="BC238" s="68">
        <v>0</v>
      </c>
      <c r="BD238" s="68">
        <v>0</v>
      </c>
      <c r="BE238" s="36">
        <v>30.30631907519507</v>
      </c>
      <c r="BF238" s="2"/>
      <c r="BG238" s="195">
        <f t="shared" si="11"/>
        <v>30.30631907519507</v>
      </c>
      <c r="BH238" s="2"/>
    </row>
    <row r="239" spans="1:60" x14ac:dyDescent="0.25">
      <c r="A239">
        <f t="shared" si="12"/>
        <v>0</v>
      </c>
      <c r="B239" s="93" t="s">
        <v>508</v>
      </c>
      <c r="C239" s="93" t="s">
        <v>509</v>
      </c>
      <c r="D239" s="93"/>
      <c r="E239" s="68">
        <v>12.170681</v>
      </c>
      <c r="F239" s="68">
        <v>15.08514180465</v>
      </c>
      <c r="G239" s="68">
        <v>-0.13370899999999999</v>
      </c>
      <c r="H239" s="68">
        <v>0</v>
      </c>
      <c r="I239" s="68">
        <v>0</v>
      </c>
      <c r="J239" s="68">
        <v>0</v>
      </c>
      <c r="K239" s="68">
        <v>0</v>
      </c>
      <c r="L239" s="68">
        <v>0</v>
      </c>
      <c r="M239" s="68">
        <v>0</v>
      </c>
      <c r="N239" s="68">
        <v>8.5470000000000008E-3</v>
      </c>
      <c r="O239" s="68">
        <v>7.8549999999999991E-3</v>
      </c>
      <c r="P239" s="68">
        <v>1.991820561777778</v>
      </c>
      <c r="Q239" s="68">
        <v>5.0586585521474443E-2</v>
      </c>
      <c r="R239" s="68">
        <v>1.5499620000000001</v>
      </c>
      <c r="S239" s="68">
        <v>0.13007511369126179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/>
      <c r="Z239" s="68">
        <v>0</v>
      </c>
      <c r="AA239" s="41"/>
      <c r="AB239" s="95">
        <v>30.860960065640519</v>
      </c>
      <c r="AC239" s="195">
        <f t="shared" si="13"/>
        <v>30.860960065640519</v>
      </c>
      <c r="AD239" s="41"/>
      <c r="AE239" s="2"/>
      <c r="AF239" s="68">
        <v>12.333522675015676</v>
      </c>
      <c r="AG239" s="41"/>
      <c r="AH239" s="68">
        <v>13.042015002492999</v>
      </c>
      <c r="AI239" s="68">
        <v>6.4589382717000321E-2</v>
      </c>
      <c r="AJ239" s="68">
        <v>-0.13370899999999999</v>
      </c>
      <c r="AK239" s="68"/>
      <c r="AL239" s="68">
        <v>0</v>
      </c>
      <c r="AM239" s="68">
        <v>0</v>
      </c>
      <c r="AN239" s="68">
        <v>0</v>
      </c>
      <c r="AO239" s="68">
        <v>0</v>
      </c>
      <c r="AP239" s="68">
        <v>0</v>
      </c>
      <c r="AQ239" s="68">
        <v>8.5470000000000008E-3</v>
      </c>
      <c r="AR239" s="68">
        <v>7.8549999999999991E-3</v>
      </c>
      <c r="AS239" s="68">
        <v>0.14819217751790592</v>
      </c>
      <c r="AT239" s="68">
        <v>2.7936406151111113</v>
      </c>
      <c r="AU239" s="68">
        <v>2.0515538008019075E-2</v>
      </c>
      <c r="AV239" s="68">
        <v>1.4021159999999999</v>
      </c>
      <c r="AW239" s="68">
        <v>0.12588146482522625</v>
      </c>
      <c r="AX239" s="68">
        <v>0</v>
      </c>
      <c r="AY239" s="68">
        <v>0</v>
      </c>
      <c r="AZ239" s="68">
        <v>0</v>
      </c>
      <c r="BA239" s="68">
        <v>0</v>
      </c>
      <c r="BB239" s="68">
        <v>0</v>
      </c>
      <c r="BC239" s="68">
        <v>0</v>
      </c>
      <c r="BD239" s="68">
        <v>0</v>
      </c>
      <c r="BE239" s="36">
        <v>29.813165855687938</v>
      </c>
      <c r="BF239" s="2"/>
      <c r="BG239" s="195">
        <f t="shared" si="11"/>
        <v>29.813165855687938</v>
      </c>
      <c r="BH239" s="2"/>
    </row>
    <row r="240" spans="1:60" x14ac:dyDescent="0.25">
      <c r="A240">
        <f t="shared" si="12"/>
        <v>0</v>
      </c>
      <c r="B240" s="93" t="s">
        <v>510</v>
      </c>
      <c r="C240" s="93" t="s">
        <v>511</v>
      </c>
      <c r="D240" s="93"/>
      <c r="E240" s="68">
        <v>217.38244700000001</v>
      </c>
      <c r="F240" s="68">
        <v>203.66062022315299</v>
      </c>
      <c r="G240" s="68">
        <v>0</v>
      </c>
      <c r="H240" s="68">
        <v>0</v>
      </c>
      <c r="I240" s="68">
        <v>0</v>
      </c>
      <c r="J240" s="68">
        <v>0</v>
      </c>
      <c r="K240" s="68">
        <v>0.14007699999999998</v>
      </c>
      <c r="L240" s="68">
        <v>2.033147</v>
      </c>
      <c r="M240" s="68">
        <v>0.22804268655312987</v>
      </c>
      <c r="N240" s="68">
        <v>8.5470000000000008E-3</v>
      </c>
      <c r="O240" s="68">
        <v>0</v>
      </c>
      <c r="P240" s="68">
        <v>2.1050192799999996</v>
      </c>
      <c r="Q240" s="68">
        <v>0.68136138004175573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0.47587699999999999</v>
      </c>
      <c r="X240" s="68">
        <v>26.839250947939991</v>
      </c>
      <c r="Y240" s="68"/>
      <c r="Z240" s="68">
        <v>9.7249809999999997</v>
      </c>
      <c r="AA240" s="41"/>
      <c r="AB240" s="95">
        <v>463.27937051768799</v>
      </c>
      <c r="AC240" s="195">
        <f t="shared" si="13"/>
        <v>426.71513856974798</v>
      </c>
      <c r="AD240" s="41"/>
      <c r="AE240" s="2"/>
      <c r="AF240" s="68">
        <v>218.97468315400499</v>
      </c>
      <c r="AG240" s="41"/>
      <c r="AH240" s="68">
        <v>185.55676400493601</v>
      </c>
      <c r="AI240" s="68">
        <v>0.86996800616100434</v>
      </c>
      <c r="AJ240" s="68">
        <v>0</v>
      </c>
      <c r="AK240" s="68"/>
      <c r="AL240" s="68">
        <v>0</v>
      </c>
      <c r="AM240" s="68">
        <v>0</v>
      </c>
      <c r="AN240" s="68">
        <v>0.14007699999999998</v>
      </c>
      <c r="AO240" s="68">
        <v>2.0035699999999999</v>
      </c>
      <c r="AP240" s="68">
        <v>0.25266704348244917</v>
      </c>
      <c r="AQ240" s="68">
        <v>8.5470000000000008E-3</v>
      </c>
      <c r="AR240" s="68">
        <v>0</v>
      </c>
      <c r="AS240" s="68">
        <v>2.4632607500949275</v>
      </c>
      <c r="AT240" s="68">
        <v>2.7641147999999998</v>
      </c>
      <c r="AU240" s="68">
        <v>0.27697500288906135</v>
      </c>
      <c r="AV240" s="68">
        <v>0</v>
      </c>
      <c r="AW240" s="68">
        <v>0</v>
      </c>
      <c r="AX240" s="68">
        <v>0</v>
      </c>
      <c r="AY240" s="68">
        <v>0</v>
      </c>
      <c r="AZ240" s="68">
        <v>0</v>
      </c>
      <c r="BA240" s="68">
        <v>0.49073099999999997</v>
      </c>
      <c r="BB240" s="68">
        <v>29.523176042733994</v>
      </c>
      <c r="BC240" s="68">
        <v>12.45341</v>
      </c>
      <c r="BD240" s="68">
        <v>0</v>
      </c>
      <c r="BE240" s="36">
        <v>455.77794380430254</v>
      </c>
      <c r="BF240" s="2"/>
      <c r="BG240" s="195">
        <f t="shared" si="11"/>
        <v>413.80135776156851</v>
      </c>
      <c r="BH240" s="2"/>
    </row>
    <row r="241" spans="1:60" x14ac:dyDescent="0.25">
      <c r="A241">
        <f t="shared" si="12"/>
        <v>0</v>
      </c>
      <c r="B241" s="93" t="s">
        <v>512</v>
      </c>
      <c r="C241" s="93" t="s">
        <v>513</v>
      </c>
      <c r="D241" s="93"/>
      <c r="E241" s="68">
        <v>132.298922</v>
      </c>
      <c r="F241" s="68">
        <v>152.48971125167699</v>
      </c>
      <c r="G241" s="68">
        <v>-0.66011200000000003</v>
      </c>
      <c r="H241" s="68">
        <v>0</v>
      </c>
      <c r="I241" s="68">
        <v>0</v>
      </c>
      <c r="J241" s="68">
        <v>8.7906999999999999E-2</v>
      </c>
      <c r="K241" s="68">
        <v>7.1328000000000003E-2</v>
      </c>
      <c r="L241" s="68">
        <v>1.0536220000000001</v>
      </c>
      <c r="M241" s="68">
        <v>0.15206093064983089</v>
      </c>
      <c r="N241" s="68">
        <v>8.5470000000000008E-3</v>
      </c>
      <c r="O241" s="68">
        <v>7.8549999999999991E-3</v>
      </c>
      <c r="P241" s="68">
        <v>2.7837575422222223</v>
      </c>
      <c r="Q241" s="68">
        <v>0.51029086741170093</v>
      </c>
      <c r="R241" s="68">
        <v>2.2586279999999999</v>
      </c>
      <c r="S241" s="68">
        <v>0.17534977799445398</v>
      </c>
      <c r="T241" s="68">
        <v>0</v>
      </c>
      <c r="U241" s="68">
        <v>0</v>
      </c>
      <c r="V241" s="68">
        <v>0</v>
      </c>
      <c r="W241" s="68">
        <v>0.26646999999999998</v>
      </c>
      <c r="X241" s="68">
        <v>13.042750061014164</v>
      </c>
      <c r="Y241" s="68"/>
      <c r="Z241" s="68">
        <v>5.4455309999999999</v>
      </c>
      <c r="AA241" s="41"/>
      <c r="AB241" s="95">
        <v>309.99261843096934</v>
      </c>
      <c r="AC241" s="195">
        <f t="shared" si="13"/>
        <v>291.50433736995518</v>
      </c>
      <c r="AD241" s="41"/>
      <c r="AE241" s="2"/>
      <c r="AF241" s="68">
        <v>133.4513548697046</v>
      </c>
      <c r="AG241" s="41"/>
      <c r="AH241" s="68">
        <v>137.91459863468901</v>
      </c>
      <c r="AI241" s="68">
        <v>0.65154372039300201</v>
      </c>
      <c r="AJ241" s="68">
        <v>-0.66011200000000003</v>
      </c>
      <c r="AK241" s="68"/>
      <c r="AL241" s="68">
        <v>0</v>
      </c>
      <c r="AM241" s="68">
        <v>8.7906999999999999E-2</v>
      </c>
      <c r="AN241" s="68">
        <v>7.1328000000000003E-2</v>
      </c>
      <c r="AO241" s="68">
        <v>1.038295</v>
      </c>
      <c r="AP241" s="68">
        <v>0.17569450474781464</v>
      </c>
      <c r="AQ241" s="68">
        <v>8.5470000000000008E-3</v>
      </c>
      <c r="AR241" s="68">
        <v>7.8549999999999991E-3</v>
      </c>
      <c r="AS241" s="68">
        <v>1.5510580868064072</v>
      </c>
      <c r="AT241" s="68">
        <v>3.6923803422222221</v>
      </c>
      <c r="AU241" s="68">
        <v>0.20738343116213204</v>
      </c>
      <c r="AV241" s="68">
        <v>2.017312</v>
      </c>
      <c r="AW241" s="68">
        <v>0.15314526948603907</v>
      </c>
      <c r="AX241" s="68">
        <v>0</v>
      </c>
      <c r="AY241" s="68">
        <v>0</v>
      </c>
      <c r="AZ241" s="68">
        <v>0</v>
      </c>
      <c r="BA241" s="68">
        <v>0.274787</v>
      </c>
      <c r="BB241" s="68">
        <v>13.407947062722561</v>
      </c>
      <c r="BC241" s="68">
        <v>6.9733229999999997</v>
      </c>
      <c r="BD241" s="68">
        <v>0</v>
      </c>
      <c r="BE241" s="36">
        <v>301.02434792193378</v>
      </c>
      <c r="BF241" s="2"/>
      <c r="BG241" s="195">
        <f t="shared" si="11"/>
        <v>280.64307785921125</v>
      </c>
      <c r="BH241" s="2"/>
    </row>
    <row r="242" spans="1:60" x14ac:dyDescent="0.25">
      <c r="A242">
        <f t="shared" si="12"/>
        <v>0</v>
      </c>
      <c r="B242" s="93" t="s">
        <v>514</v>
      </c>
      <c r="C242" s="93" t="s">
        <v>515</v>
      </c>
      <c r="D242" s="93"/>
      <c r="E242" s="68">
        <v>7.4774940000000001</v>
      </c>
      <c r="F242" s="68">
        <v>13.090896786436002</v>
      </c>
      <c r="G242" s="68">
        <v>0</v>
      </c>
      <c r="H242" s="68">
        <v>0</v>
      </c>
      <c r="I242" s="68">
        <v>0</v>
      </c>
      <c r="J242" s="68">
        <v>0</v>
      </c>
      <c r="K242" s="68">
        <v>0</v>
      </c>
      <c r="L242" s="68">
        <v>0</v>
      </c>
      <c r="M242" s="68">
        <v>0</v>
      </c>
      <c r="N242" s="68">
        <v>8.5470000000000008E-3</v>
      </c>
      <c r="O242" s="68">
        <v>7.8549999999999991E-3</v>
      </c>
      <c r="P242" s="68">
        <v>1.6133668924444449</v>
      </c>
      <c r="Q242" s="68">
        <v>4.432880014771301E-2</v>
      </c>
      <c r="R242" s="68">
        <v>1.2941830000000001</v>
      </c>
      <c r="S242" s="68">
        <v>0.12227280189385036</v>
      </c>
      <c r="T242" s="68">
        <v>0</v>
      </c>
      <c r="U242" s="68">
        <v>0</v>
      </c>
      <c r="V242" s="68">
        <v>0</v>
      </c>
      <c r="W242" s="68">
        <v>0</v>
      </c>
      <c r="X242" s="68">
        <v>0</v>
      </c>
      <c r="Y242" s="68"/>
      <c r="Z242" s="68">
        <v>0</v>
      </c>
      <c r="AA242" s="41"/>
      <c r="AB242" s="95">
        <v>23.658944280922011</v>
      </c>
      <c r="AC242" s="195">
        <f t="shared" si="13"/>
        <v>23.658944280922011</v>
      </c>
      <c r="AD242" s="41"/>
      <c r="AE242" s="2"/>
      <c r="AF242" s="68">
        <v>7.5673479044270877</v>
      </c>
      <c r="AG242" s="41"/>
      <c r="AH242" s="68">
        <v>11.312311491203999</v>
      </c>
      <c r="AI242" s="68">
        <v>5.6599389119999483E-2</v>
      </c>
      <c r="AJ242" s="68">
        <v>0</v>
      </c>
      <c r="AK242" s="68"/>
      <c r="AL242" s="68">
        <v>0</v>
      </c>
      <c r="AM242" s="68">
        <v>0</v>
      </c>
      <c r="AN242" s="68">
        <v>0</v>
      </c>
      <c r="AO242" s="68">
        <v>0</v>
      </c>
      <c r="AP242" s="68">
        <v>0</v>
      </c>
      <c r="AQ242" s="68">
        <v>8.5470000000000008E-3</v>
      </c>
      <c r="AR242" s="68">
        <v>7.8549999999999991E-3</v>
      </c>
      <c r="AS242" s="68">
        <v>9.7769392619132728E-2</v>
      </c>
      <c r="AT242" s="68">
        <v>2.0384322791111114</v>
      </c>
      <c r="AU242" s="68">
        <v>1.7803398473748303E-2</v>
      </c>
      <c r="AV242" s="68">
        <v>1.2722690000000001</v>
      </c>
      <c r="AW242" s="68">
        <v>0.12069847546572685</v>
      </c>
      <c r="AX242" s="68">
        <v>0</v>
      </c>
      <c r="AY242" s="68">
        <v>0</v>
      </c>
      <c r="AZ242" s="68">
        <v>0</v>
      </c>
      <c r="BA242" s="68">
        <v>0</v>
      </c>
      <c r="BB242" s="68">
        <v>0</v>
      </c>
      <c r="BC242" s="68">
        <v>0</v>
      </c>
      <c r="BD242" s="68">
        <v>0</v>
      </c>
      <c r="BE242" s="36">
        <v>22.499633330420806</v>
      </c>
      <c r="BF242" s="2"/>
      <c r="BG242" s="195">
        <f t="shared" si="11"/>
        <v>22.499633330420806</v>
      </c>
      <c r="BH242" s="2"/>
    </row>
    <row r="243" spans="1:60" x14ac:dyDescent="0.25">
      <c r="A243">
        <f t="shared" si="12"/>
        <v>1</v>
      </c>
      <c r="B243" s="93" t="s">
        <v>516</v>
      </c>
      <c r="C243" s="93" t="s">
        <v>517</v>
      </c>
      <c r="D243" s="93"/>
      <c r="E243" s="68">
        <v>79.751125000000002</v>
      </c>
      <c r="F243" s="68">
        <v>211.18894745147298</v>
      </c>
      <c r="G243" s="68">
        <v>0</v>
      </c>
      <c r="H243" s="68">
        <v>0</v>
      </c>
      <c r="I243" s="68">
        <v>0</v>
      </c>
      <c r="J243" s="68">
        <v>0</v>
      </c>
      <c r="K243" s="68">
        <v>7.9485E-2</v>
      </c>
      <c r="L243" s="68">
        <v>2.2127919999999999</v>
      </c>
      <c r="M243" s="68">
        <v>0</v>
      </c>
      <c r="N243" s="68">
        <v>8.5470000000000008E-3</v>
      </c>
      <c r="O243" s="68">
        <v>7.8549999999999991E-3</v>
      </c>
      <c r="P243" s="68">
        <v>3.1872143488888884</v>
      </c>
      <c r="Q243" s="68">
        <v>0.71513455477567411</v>
      </c>
      <c r="R243" s="68">
        <v>3.1234410000000001</v>
      </c>
      <c r="S243" s="68">
        <v>0.28141185974562244</v>
      </c>
      <c r="T243" s="68">
        <v>0</v>
      </c>
      <c r="U243" s="68">
        <v>0</v>
      </c>
      <c r="V243" s="68">
        <v>0</v>
      </c>
      <c r="W243" s="68">
        <v>0.27147399999999999</v>
      </c>
      <c r="X243" s="68">
        <v>27.080897361426175</v>
      </c>
      <c r="Y243" s="68"/>
      <c r="Z243" s="68">
        <v>5.5478069999999997</v>
      </c>
      <c r="AA243" s="41"/>
      <c r="AB243" s="95">
        <v>333.45613157630936</v>
      </c>
      <c r="AC243" s="195">
        <f t="shared" si="13"/>
        <v>300.82742721488319</v>
      </c>
      <c r="AD243" s="41"/>
      <c r="AE243" s="2"/>
      <c r="AF243" s="68">
        <v>80.086848421800411</v>
      </c>
      <c r="AG243" s="41"/>
      <c r="AH243" s="68">
        <v>189.277554482065</v>
      </c>
      <c r="AI243" s="68">
        <v>0.91308988295897842</v>
      </c>
      <c r="AJ243" s="68">
        <v>0</v>
      </c>
      <c r="AK243" s="68"/>
      <c r="AL243" s="68">
        <v>0</v>
      </c>
      <c r="AM243" s="68">
        <v>0</v>
      </c>
      <c r="AN243" s="68">
        <v>7.9485E-2</v>
      </c>
      <c r="AO243" s="68">
        <v>2.1806019999999999</v>
      </c>
      <c r="AP243" s="68">
        <v>0</v>
      </c>
      <c r="AQ243" s="68">
        <v>8.5470000000000008E-3</v>
      </c>
      <c r="AR243" s="68">
        <v>7.8549999999999991E-3</v>
      </c>
      <c r="AS243" s="68">
        <v>1.0796987087162595</v>
      </c>
      <c r="AT243" s="68">
        <v>4.1838731488888889</v>
      </c>
      <c r="AU243" s="68">
        <v>0.2872134007370547</v>
      </c>
      <c r="AV243" s="68">
        <v>3.0109789999999998</v>
      </c>
      <c r="AW243" s="68">
        <v>0.2297720358755804</v>
      </c>
      <c r="AX243" s="68">
        <v>0</v>
      </c>
      <c r="AY243" s="68">
        <v>0</v>
      </c>
      <c r="AZ243" s="68">
        <v>0</v>
      </c>
      <c r="BA243" s="68">
        <v>0.279947</v>
      </c>
      <c r="BB243" s="68">
        <v>27.839162487546108</v>
      </c>
      <c r="BC243" s="68">
        <v>7.1042940000000003</v>
      </c>
      <c r="BD243" s="68">
        <v>0</v>
      </c>
      <c r="BE243" s="36">
        <v>316.56892156858828</v>
      </c>
      <c r="BF243" s="2"/>
      <c r="BG243" s="195">
        <f t="shared" si="11"/>
        <v>281.62546508104219</v>
      </c>
      <c r="BH243" s="2"/>
    </row>
    <row r="244" spans="1:60" x14ac:dyDescent="0.25">
      <c r="A244">
        <f t="shared" si="12"/>
        <v>0</v>
      </c>
      <c r="B244" s="93" t="s">
        <v>518</v>
      </c>
      <c r="C244" s="93" t="s">
        <v>519</v>
      </c>
      <c r="D244" s="93"/>
      <c r="E244" s="68">
        <v>273.323283</v>
      </c>
      <c r="F244" s="68">
        <v>241.253130381121</v>
      </c>
      <c r="G244" s="68">
        <v>0</v>
      </c>
      <c r="H244" s="68">
        <v>0</v>
      </c>
      <c r="I244" s="68">
        <v>0</v>
      </c>
      <c r="J244" s="68">
        <v>0</v>
      </c>
      <c r="K244" s="68">
        <v>0.22818000000000002</v>
      </c>
      <c r="L244" s="68">
        <v>2.1620819999999998</v>
      </c>
      <c r="M244" s="68">
        <v>0</v>
      </c>
      <c r="N244" s="68">
        <v>8.5470000000000008E-3</v>
      </c>
      <c r="O244" s="68">
        <v>0</v>
      </c>
      <c r="P244" s="68">
        <v>1.6544231560000002</v>
      </c>
      <c r="Q244" s="68">
        <v>0.8063604804083776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0.61773500000000003</v>
      </c>
      <c r="X244" s="68">
        <v>35.135252348208269</v>
      </c>
      <c r="Y244" s="68"/>
      <c r="Z244" s="68">
        <v>12.623972</v>
      </c>
      <c r="AA244" s="41"/>
      <c r="AB244" s="95">
        <v>567.81296536573768</v>
      </c>
      <c r="AC244" s="195">
        <f t="shared" si="13"/>
        <v>520.05374101752943</v>
      </c>
      <c r="AD244" s="41"/>
      <c r="AE244" s="2"/>
      <c r="AF244" s="68">
        <v>275.36213849760463</v>
      </c>
      <c r="AG244" s="41"/>
      <c r="AH244" s="68">
        <v>219.021181819726</v>
      </c>
      <c r="AI244" s="68">
        <v>1.0295679208360016</v>
      </c>
      <c r="AJ244" s="68">
        <v>0</v>
      </c>
      <c r="AK244" s="68"/>
      <c r="AL244" s="68">
        <v>0</v>
      </c>
      <c r="AM244" s="68">
        <v>0</v>
      </c>
      <c r="AN244" s="68">
        <v>0.22818000000000002</v>
      </c>
      <c r="AO244" s="68">
        <v>2.1306289999999999</v>
      </c>
      <c r="AP244" s="68">
        <v>0</v>
      </c>
      <c r="AQ244" s="68">
        <v>8.5470000000000008E-3</v>
      </c>
      <c r="AR244" s="68">
        <v>0</v>
      </c>
      <c r="AS244" s="68">
        <v>3.1472308305905798</v>
      </c>
      <c r="AT244" s="68">
        <v>2.3039565426666671</v>
      </c>
      <c r="AU244" s="68">
        <v>0.3281001816212164</v>
      </c>
      <c r="AV244" s="68">
        <v>0</v>
      </c>
      <c r="AW244" s="68">
        <v>0</v>
      </c>
      <c r="AX244" s="68">
        <v>0</v>
      </c>
      <c r="AY244" s="68">
        <v>0</v>
      </c>
      <c r="AZ244" s="68">
        <v>0</v>
      </c>
      <c r="BA244" s="68">
        <v>0.63701700000000006</v>
      </c>
      <c r="BB244" s="68">
        <v>36.119039413958106</v>
      </c>
      <c r="BC244" s="68">
        <v>16.165738000000001</v>
      </c>
      <c r="BD244" s="68">
        <v>0</v>
      </c>
      <c r="BE244" s="36">
        <v>556.48132620700324</v>
      </c>
      <c r="BF244" s="2"/>
      <c r="BG244" s="195">
        <f t="shared" si="11"/>
        <v>504.19654879304511</v>
      </c>
      <c r="BH244" s="2"/>
    </row>
    <row r="245" spans="1:60" x14ac:dyDescent="0.25">
      <c r="A245">
        <f t="shared" si="12"/>
        <v>0</v>
      </c>
      <c r="B245" s="93" t="s">
        <v>520</v>
      </c>
      <c r="C245" s="93" t="s">
        <v>521</v>
      </c>
      <c r="D245" s="93"/>
      <c r="E245" s="68">
        <v>19.921393999999999</v>
      </c>
      <c r="F245" s="68">
        <v>23.953732313425</v>
      </c>
      <c r="G245" s="68">
        <v>0</v>
      </c>
      <c r="H245" s="68">
        <v>0</v>
      </c>
      <c r="I245" s="68">
        <v>0</v>
      </c>
      <c r="J245" s="68">
        <v>0</v>
      </c>
      <c r="K245" s="68">
        <v>0</v>
      </c>
      <c r="L245" s="68">
        <v>0</v>
      </c>
      <c r="M245" s="68">
        <v>0.36059900644458565</v>
      </c>
      <c r="N245" s="68">
        <v>0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/>
      <c r="Z245" s="68">
        <v>0</v>
      </c>
      <c r="AA245" s="41"/>
      <c r="AB245" s="95">
        <v>44.235725319869587</v>
      </c>
      <c r="AC245" s="195">
        <f t="shared" si="13"/>
        <v>44.235725319869587</v>
      </c>
      <c r="AD245" s="41"/>
      <c r="AE245" s="2"/>
      <c r="AF245" s="68">
        <v>20.05525809469302</v>
      </c>
      <c r="AG245" s="41"/>
      <c r="AH245" s="68">
        <v>22.170886326133999</v>
      </c>
      <c r="AI245" s="68">
        <v>0.10254605772500112</v>
      </c>
      <c r="AJ245" s="68">
        <v>0</v>
      </c>
      <c r="AK245" s="68"/>
      <c r="AL245" s="68">
        <v>0</v>
      </c>
      <c r="AM245" s="68">
        <v>0</v>
      </c>
      <c r="AN245" s="68">
        <v>0</v>
      </c>
      <c r="AO245" s="68">
        <v>0</v>
      </c>
      <c r="AP245" s="68">
        <v>0.39378290833873775</v>
      </c>
      <c r="AQ245" s="68">
        <v>0</v>
      </c>
      <c r="AR245" s="68">
        <v>0</v>
      </c>
      <c r="AS245" s="68">
        <v>0.23739576504674498</v>
      </c>
      <c r="AT245" s="68">
        <v>0</v>
      </c>
      <c r="AU245" s="68">
        <v>0</v>
      </c>
      <c r="AV245" s="68">
        <v>0</v>
      </c>
      <c r="AW245" s="68">
        <v>0</v>
      </c>
      <c r="AX245" s="68">
        <v>0</v>
      </c>
      <c r="AY245" s="68">
        <v>0</v>
      </c>
      <c r="AZ245" s="68">
        <v>0</v>
      </c>
      <c r="BA245" s="68">
        <v>0</v>
      </c>
      <c r="BB245" s="68">
        <v>0</v>
      </c>
      <c r="BC245" s="68">
        <v>0</v>
      </c>
      <c r="BD245" s="68">
        <v>0</v>
      </c>
      <c r="BE245" s="36">
        <v>42.959869151937497</v>
      </c>
      <c r="BF245" s="2"/>
      <c r="BG245" s="195">
        <f t="shared" si="11"/>
        <v>42.959869151937497</v>
      </c>
      <c r="BH245" s="2"/>
    </row>
    <row r="246" spans="1:60" x14ac:dyDescent="0.25">
      <c r="A246">
        <f t="shared" si="12"/>
        <v>0</v>
      </c>
      <c r="B246" s="93" t="s">
        <v>522</v>
      </c>
      <c r="C246" s="93" t="s">
        <v>523</v>
      </c>
      <c r="D246" s="93"/>
      <c r="E246" s="68">
        <v>6.8546759699999997</v>
      </c>
      <c r="F246" s="68">
        <v>8.152770506924</v>
      </c>
      <c r="G246" s="68">
        <v>0</v>
      </c>
      <c r="H246" s="68">
        <v>0</v>
      </c>
      <c r="I246" s="68">
        <v>0</v>
      </c>
      <c r="J246" s="68">
        <v>0</v>
      </c>
      <c r="K246" s="68">
        <v>0</v>
      </c>
      <c r="L246" s="68">
        <v>0</v>
      </c>
      <c r="M246" s="68">
        <v>0</v>
      </c>
      <c r="N246" s="68">
        <v>8.5470000000000008E-3</v>
      </c>
      <c r="O246" s="68">
        <v>7.8549999999999991E-3</v>
      </c>
      <c r="P246" s="68">
        <v>0.89170543999999996</v>
      </c>
      <c r="Q246" s="68">
        <v>2.733606911790518E-2</v>
      </c>
      <c r="R246" s="68">
        <v>0.864514</v>
      </c>
      <c r="S246" s="68">
        <v>8.2194287066174432E-2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/>
      <c r="Z246" s="68">
        <v>0</v>
      </c>
      <c r="AA246" s="41"/>
      <c r="AB246" s="95">
        <v>16.889598273108074</v>
      </c>
      <c r="AC246" s="195">
        <f t="shared" si="13"/>
        <v>16.889598273108074</v>
      </c>
      <c r="AD246" s="41"/>
      <c r="AE246" s="2"/>
      <c r="AF246" s="68">
        <v>6.8729175828382614</v>
      </c>
      <c r="AG246" s="41"/>
      <c r="AH246" s="68">
        <v>7.0476283643399995</v>
      </c>
      <c r="AI246" s="68">
        <v>3.4902925589000808E-2</v>
      </c>
      <c r="AJ246" s="68">
        <v>0</v>
      </c>
      <c r="AK246" s="68"/>
      <c r="AL246" s="68">
        <v>0</v>
      </c>
      <c r="AM246" s="68">
        <v>0</v>
      </c>
      <c r="AN246" s="68">
        <v>0</v>
      </c>
      <c r="AO246" s="68">
        <v>0</v>
      </c>
      <c r="AP246" s="68">
        <v>0</v>
      </c>
      <c r="AQ246" s="68">
        <v>8.5470000000000008E-3</v>
      </c>
      <c r="AR246" s="68">
        <v>7.8549999999999991E-3</v>
      </c>
      <c r="AS246" s="68">
        <v>8.0270964930533109E-2</v>
      </c>
      <c r="AT246" s="68">
        <v>1.2802322666666666</v>
      </c>
      <c r="AU246" s="68">
        <v>1.1087630157636223E-2</v>
      </c>
      <c r="AV246" s="68">
        <v>0.77103600000000005</v>
      </c>
      <c r="AW246" s="68">
        <v>9.2762551607614749E-2</v>
      </c>
      <c r="AX246" s="68">
        <v>0</v>
      </c>
      <c r="AY246" s="68">
        <v>0</v>
      </c>
      <c r="AZ246" s="68">
        <v>0</v>
      </c>
      <c r="BA246" s="68">
        <v>0</v>
      </c>
      <c r="BB246" s="68">
        <v>0</v>
      </c>
      <c r="BC246" s="68">
        <v>0</v>
      </c>
      <c r="BD246" s="68">
        <v>0</v>
      </c>
      <c r="BE246" s="36">
        <v>16.207240286129711</v>
      </c>
      <c r="BF246" s="2"/>
      <c r="BG246" s="195">
        <f t="shared" si="11"/>
        <v>16.207240286129711</v>
      </c>
      <c r="BH246" s="2"/>
    </row>
    <row r="247" spans="1:60" x14ac:dyDescent="0.25">
      <c r="A247">
        <f t="shared" si="12"/>
        <v>0</v>
      </c>
      <c r="B247" s="93" t="s">
        <v>524</v>
      </c>
      <c r="C247" s="93" t="s">
        <v>525</v>
      </c>
      <c r="D247" s="93"/>
      <c r="E247" s="68">
        <v>3.2664589999999998</v>
      </c>
      <c r="F247" s="68">
        <v>3.4101304041749998</v>
      </c>
      <c r="G247" s="68">
        <v>0</v>
      </c>
      <c r="H247" s="68">
        <v>0</v>
      </c>
      <c r="I247" s="68">
        <v>0</v>
      </c>
      <c r="J247" s="68">
        <v>0</v>
      </c>
      <c r="K247" s="68">
        <v>0</v>
      </c>
      <c r="L247" s="68">
        <v>0</v>
      </c>
      <c r="M247" s="68">
        <v>0</v>
      </c>
      <c r="N247" s="68">
        <v>8.5470000000000008E-3</v>
      </c>
      <c r="O247" s="68">
        <v>7.8549999999999991E-3</v>
      </c>
      <c r="P247" s="68">
        <v>0.17712800355555558</v>
      </c>
      <c r="Q247" s="68">
        <v>1.1420051776319551E-2</v>
      </c>
      <c r="R247" s="68">
        <v>0.244979</v>
      </c>
      <c r="S247" s="68">
        <v>3.3466679274025739E-2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/>
      <c r="Z247" s="68">
        <v>0</v>
      </c>
      <c r="AA247" s="41"/>
      <c r="AB247" s="95">
        <v>7.1599851387809004</v>
      </c>
      <c r="AC247" s="195">
        <f t="shared" si="13"/>
        <v>7.1599851387809004</v>
      </c>
      <c r="AD247" s="41"/>
      <c r="AE247" s="2"/>
      <c r="AF247" s="68">
        <v>3.2976277775908227</v>
      </c>
      <c r="AG247" s="41"/>
      <c r="AH247" s="68">
        <v>2.951636870992</v>
      </c>
      <c r="AI247" s="68">
        <v>1.4581219254999887E-2</v>
      </c>
      <c r="AJ247" s="68">
        <v>0</v>
      </c>
      <c r="AK247" s="68"/>
      <c r="AL247" s="68">
        <v>0</v>
      </c>
      <c r="AM247" s="68">
        <v>0</v>
      </c>
      <c r="AN247" s="68">
        <v>0</v>
      </c>
      <c r="AO247" s="68">
        <v>0</v>
      </c>
      <c r="AP247" s="68">
        <v>0</v>
      </c>
      <c r="AQ247" s="68">
        <v>8.5470000000000008E-3</v>
      </c>
      <c r="AR247" s="68">
        <v>7.8549999999999991E-3</v>
      </c>
      <c r="AS247" s="68">
        <v>3.7993491851316397E-2</v>
      </c>
      <c r="AT247" s="68">
        <v>0.23847851022222225</v>
      </c>
      <c r="AU247" s="68">
        <v>4.6377197394053176E-3</v>
      </c>
      <c r="AV247" s="68">
        <v>0.215582</v>
      </c>
      <c r="AW247" s="68">
        <v>6.0273196545939933E-2</v>
      </c>
      <c r="AX247" s="68">
        <v>0</v>
      </c>
      <c r="AY247" s="68">
        <v>0</v>
      </c>
      <c r="AZ247" s="68">
        <v>0</v>
      </c>
      <c r="BA247" s="68">
        <v>0</v>
      </c>
      <c r="BB247" s="68">
        <v>0</v>
      </c>
      <c r="BC247" s="68">
        <v>0</v>
      </c>
      <c r="BD247" s="68">
        <v>0</v>
      </c>
      <c r="BE247" s="36">
        <v>6.8372127861967078</v>
      </c>
      <c r="BF247" s="2"/>
      <c r="BG247" s="195">
        <f t="shared" si="11"/>
        <v>6.8372127861967078</v>
      </c>
      <c r="BH247" s="2"/>
    </row>
    <row r="248" spans="1:60" x14ac:dyDescent="0.25">
      <c r="A248">
        <f t="shared" si="12"/>
        <v>1</v>
      </c>
      <c r="B248" s="93" t="s">
        <v>526</v>
      </c>
      <c r="C248" s="93" t="s">
        <v>527</v>
      </c>
      <c r="D248" s="93"/>
      <c r="E248" s="68">
        <v>70.037526</v>
      </c>
      <c r="F248" s="68">
        <v>141.681555551071</v>
      </c>
      <c r="G248" s="68">
        <v>-5.8817000000000001E-2</v>
      </c>
      <c r="H248" s="68">
        <v>0</v>
      </c>
      <c r="I248" s="68">
        <v>0</v>
      </c>
      <c r="J248" s="68">
        <v>0</v>
      </c>
      <c r="K248" s="68">
        <v>3.8873999999999992E-2</v>
      </c>
      <c r="L248" s="68">
        <v>1.0375430000000001</v>
      </c>
      <c r="M248" s="68">
        <v>0</v>
      </c>
      <c r="N248" s="68">
        <v>8.5470000000000008E-3</v>
      </c>
      <c r="O248" s="68">
        <v>7.8549999999999991E-3</v>
      </c>
      <c r="P248" s="68">
        <v>0.70823120666666683</v>
      </c>
      <c r="Q248" s="68">
        <v>0.47976647154899865</v>
      </c>
      <c r="R248" s="68">
        <v>2.0011779999999999</v>
      </c>
      <c r="S248" s="68">
        <v>0.1772085378810514</v>
      </c>
      <c r="T248" s="68">
        <v>0</v>
      </c>
      <c r="U248" s="68">
        <v>0</v>
      </c>
      <c r="V248" s="68">
        <v>0</v>
      </c>
      <c r="W248" s="68">
        <v>0.196571</v>
      </c>
      <c r="X248" s="68">
        <v>13.559044285582818</v>
      </c>
      <c r="Y248" s="68"/>
      <c r="Z248" s="68">
        <v>4.017093</v>
      </c>
      <c r="AA248" s="41"/>
      <c r="AB248" s="95">
        <v>233.8921760527505</v>
      </c>
      <c r="AC248" s="195">
        <f t="shared" si="13"/>
        <v>216.3160387671677</v>
      </c>
      <c r="AD248" s="41"/>
      <c r="AE248" s="2"/>
      <c r="AF248" s="68">
        <v>69.981385458373325</v>
      </c>
      <c r="AG248" s="41"/>
      <c r="AH248" s="68">
        <v>127.23823641314701</v>
      </c>
      <c r="AI248" s="68">
        <v>0.6125699120940119</v>
      </c>
      <c r="AJ248" s="68">
        <v>-5.8817000000000001E-2</v>
      </c>
      <c r="AK248" s="68"/>
      <c r="AL248" s="68">
        <v>0</v>
      </c>
      <c r="AM248" s="68">
        <v>0</v>
      </c>
      <c r="AN248" s="68">
        <v>3.8873999999999992E-2</v>
      </c>
      <c r="AO248" s="68">
        <v>1.0224489999999999</v>
      </c>
      <c r="AP248" s="68">
        <v>0</v>
      </c>
      <c r="AQ248" s="68">
        <v>8.5470000000000008E-3</v>
      </c>
      <c r="AR248" s="68">
        <v>7.8549999999999991E-3</v>
      </c>
      <c r="AS248" s="68">
        <v>0.87361688939053617</v>
      </c>
      <c r="AT248" s="68">
        <v>1.4297740066666669</v>
      </c>
      <c r="AU248" s="68">
        <v>0.19268452200079944</v>
      </c>
      <c r="AV248" s="68">
        <v>1.854525</v>
      </c>
      <c r="AW248" s="68">
        <v>0.15740907770300736</v>
      </c>
      <c r="AX248" s="68">
        <v>0</v>
      </c>
      <c r="AY248" s="68">
        <v>0</v>
      </c>
      <c r="AZ248" s="68">
        <v>0</v>
      </c>
      <c r="BA248" s="68">
        <v>0.202707</v>
      </c>
      <c r="BB248" s="68">
        <v>14.914948714141101</v>
      </c>
      <c r="BC248" s="68">
        <v>5.1441239999999997</v>
      </c>
      <c r="BD248" s="68">
        <v>0</v>
      </c>
      <c r="BE248" s="36">
        <v>223.62088899351644</v>
      </c>
      <c r="BF248" s="2"/>
      <c r="BG248" s="195">
        <f t="shared" si="11"/>
        <v>203.56181627937534</v>
      </c>
      <c r="BH248" s="2"/>
    </row>
    <row r="249" spans="1:60" x14ac:dyDescent="0.25">
      <c r="A249">
        <f t="shared" si="12"/>
        <v>0</v>
      </c>
      <c r="B249" s="93" t="s">
        <v>528</v>
      </c>
      <c r="C249" s="93" t="s">
        <v>529</v>
      </c>
      <c r="D249" s="93"/>
      <c r="E249" s="68">
        <v>11.073898</v>
      </c>
      <c r="F249" s="68">
        <v>13.688397204581999</v>
      </c>
      <c r="G249" s="68">
        <v>-2.4050999999999999E-2</v>
      </c>
      <c r="H249" s="68">
        <v>0</v>
      </c>
      <c r="I249" s="68">
        <v>0</v>
      </c>
      <c r="J249" s="68">
        <v>0</v>
      </c>
      <c r="K249" s="68">
        <v>0</v>
      </c>
      <c r="L249" s="68">
        <v>0</v>
      </c>
      <c r="M249" s="68">
        <v>0</v>
      </c>
      <c r="N249" s="68">
        <v>8.5470000000000008E-3</v>
      </c>
      <c r="O249" s="68">
        <v>7.8549999999999991E-3</v>
      </c>
      <c r="P249" s="68">
        <v>1.6846164862222222</v>
      </c>
      <c r="Q249" s="68">
        <v>4.6352074569341081E-2</v>
      </c>
      <c r="R249" s="68">
        <v>0.94454899999999997</v>
      </c>
      <c r="S249" s="68">
        <v>7.9178859519114839E-2</v>
      </c>
      <c r="T249" s="68">
        <v>0.1</v>
      </c>
      <c r="U249" s="68">
        <v>0</v>
      </c>
      <c r="V249" s="68">
        <v>0</v>
      </c>
      <c r="W249" s="68">
        <v>0</v>
      </c>
      <c r="X249" s="68">
        <v>0</v>
      </c>
      <c r="Y249" s="68"/>
      <c r="Z249" s="68">
        <v>0</v>
      </c>
      <c r="AA249" s="41"/>
      <c r="AB249" s="95">
        <v>27.609342624892676</v>
      </c>
      <c r="AC249" s="195">
        <f t="shared" si="13"/>
        <v>27.609342624892676</v>
      </c>
      <c r="AD249" s="41"/>
      <c r="AE249" s="2"/>
      <c r="AF249" s="68">
        <v>11.156802645410812</v>
      </c>
      <c r="AG249" s="41"/>
      <c r="AH249" s="68">
        <v>11.915530498844999</v>
      </c>
      <c r="AI249" s="68">
        <v>5.9182723112000152E-2</v>
      </c>
      <c r="AJ249" s="68">
        <v>-2.4050999999999999E-2</v>
      </c>
      <c r="AK249" s="68"/>
      <c r="AL249" s="68">
        <v>0</v>
      </c>
      <c r="AM249" s="68">
        <v>0</v>
      </c>
      <c r="AN249" s="68">
        <v>0</v>
      </c>
      <c r="AO249" s="68">
        <v>0</v>
      </c>
      <c r="AP249" s="68">
        <v>0</v>
      </c>
      <c r="AQ249" s="68">
        <v>8.5470000000000008E-3</v>
      </c>
      <c r="AR249" s="68">
        <v>7.8549999999999991E-3</v>
      </c>
      <c r="AS249" s="68">
        <v>0.12855553713967496</v>
      </c>
      <c r="AT249" s="68">
        <v>2.0195024595555555</v>
      </c>
      <c r="AU249" s="68">
        <v>1.8615988948337211E-2</v>
      </c>
      <c r="AV249" s="68">
        <v>0.93777500000000003</v>
      </c>
      <c r="AW249" s="68">
        <v>9.1899797028669947E-2</v>
      </c>
      <c r="AX249" s="68">
        <v>0.1</v>
      </c>
      <c r="AY249" s="68">
        <v>0</v>
      </c>
      <c r="AZ249" s="68">
        <v>0</v>
      </c>
      <c r="BA249" s="68">
        <v>0</v>
      </c>
      <c r="BB249" s="68">
        <v>0</v>
      </c>
      <c r="BC249" s="68">
        <v>0</v>
      </c>
      <c r="BD249" s="68">
        <v>0</v>
      </c>
      <c r="BE249" s="36">
        <v>26.420215650040046</v>
      </c>
      <c r="BF249" s="2"/>
      <c r="BG249" s="195">
        <f t="shared" si="11"/>
        <v>26.420215650040046</v>
      </c>
      <c r="BH249" s="2"/>
    </row>
    <row r="250" spans="1:60" x14ac:dyDescent="0.25">
      <c r="A250">
        <f t="shared" si="12"/>
        <v>0</v>
      </c>
      <c r="B250" s="93" t="s">
        <v>530</v>
      </c>
      <c r="C250" s="93" t="s">
        <v>531</v>
      </c>
      <c r="D250" s="93"/>
      <c r="E250" s="68">
        <v>268.449208</v>
      </c>
      <c r="F250" s="68">
        <v>157.346325106227</v>
      </c>
      <c r="G250" s="68">
        <v>0</v>
      </c>
      <c r="H250" s="68">
        <v>0</v>
      </c>
      <c r="I250" s="68">
        <v>0</v>
      </c>
      <c r="J250" s="68">
        <v>0</v>
      </c>
      <c r="K250" s="68">
        <v>0.16725000000000004</v>
      </c>
      <c r="L250" s="68">
        <v>0.94386700000000001</v>
      </c>
      <c r="M250" s="68">
        <v>0.26106092039398426</v>
      </c>
      <c r="N250" s="68">
        <v>8.5470000000000008E-3</v>
      </c>
      <c r="O250" s="68">
        <v>0</v>
      </c>
      <c r="P250" s="68">
        <v>1.6622937773333335</v>
      </c>
      <c r="Q250" s="68">
        <v>0.5328109993837904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0.40134599999999998</v>
      </c>
      <c r="X250" s="68">
        <v>25.263863548983096</v>
      </c>
      <c r="Y250" s="68"/>
      <c r="Z250" s="68">
        <v>8.2018559999999994</v>
      </c>
      <c r="AA250" s="41"/>
      <c r="AB250" s="95">
        <v>463.23842835232131</v>
      </c>
      <c r="AC250" s="195">
        <f t="shared" si="13"/>
        <v>429.77270880333822</v>
      </c>
      <c r="AD250" s="41"/>
      <c r="AE250" s="2"/>
      <c r="AF250" s="68">
        <v>270.31523915465459</v>
      </c>
      <c r="AG250" s="41"/>
      <c r="AH250" s="68">
        <v>144.70731221102102</v>
      </c>
      <c r="AI250" s="68">
        <v>0.68029761646601561</v>
      </c>
      <c r="AJ250" s="68">
        <v>0</v>
      </c>
      <c r="AK250" s="68"/>
      <c r="AL250" s="68">
        <v>0</v>
      </c>
      <c r="AM250" s="68">
        <v>0</v>
      </c>
      <c r="AN250" s="68">
        <v>0.16725000000000004</v>
      </c>
      <c r="AO250" s="68">
        <v>0.93013599999999996</v>
      </c>
      <c r="AP250" s="68">
        <v>0.28516736341983628</v>
      </c>
      <c r="AQ250" s="68">
        <v>8.5470000000000008E-3</v>
      </c>
      <c r="AR250" s="68">
        <v>0</v>
      </c>
      <c r="AS250" s="68">
        <v>2.9551649490984278</v>
      </c>
      <c r="AT250" s="68">
        <v>2.3872436173333336</v>
      </c>
      <c r="AU250" s="68">
        <v>0.21398834395735544</v>
      </c>
      <c r="AV250" s="68">
        <v>0</v>
      </c>
      <c r="AW250" s="68">
        <v>0</v>
      </c>
      <c r="AX250" s="68">
        <v>0</v>
      </c>
      <c r="AY250" s="68">
        <v>0</v>
      </c>
      <c r="AZ250" s="68">
        <v>0</v>
      </c>
      <c r="BA250" s="68">
        <v>0.41387299999999999</v>
      </c>
      <c r="BB250" s="68">
        <v>26.085601369461877</v>
      </c>
      <c r="BC250" s="68">
        <v>10.502958</v>
      </c>
      <c r="BD250" s="68">
        <v>0</v>
      </c>
      <c r="BE250" s="36">
        <v>459.65277862541251</v>
      </c>
      <c r="BF250" s="2"/>
      <c r="BG250" s="195">
        <f t="shared" si="11"/>
        <v>423.06421925595066</v>
      </c>
      <c r="BH250" s="2"/>
    </row>
    <row r="251" spans="1:60" x14ac:dyDescent="0.25">
      <c r="A251">
        <f t="shared" si="12"/>
        <v>0</v>
      </c>
      <c r="B251" s="93" t="s">
        <v>532</v>
      </c>
      <c r="C251" s="93" t="s">
        <v>533</v>
      </c>
      <c r="D251" s="93"/>
      <c r="E251" s="68">
        <v>5.2330199999999998</v>
      </c>
      <c r="F251" s="68">
        <v>8.9652086445959984</v>
      </c>
      <c r="G251" s="68">
        <v>-6.9459999999999994E-2</v>
      </c>
      <c r="H251" s="68">
        <v>1.025538651431118</v>
      </c>
      <c r="I251" s="68">
        <v>0</v>
      </c>
      <c r="J251" s="68">
        <v>0</v>
      </c>
      <c r="K251" s="68">
        <v>0</v>
      </c>
      <c r="L251" s="68">
        <v>0</v>
      </c>
      <c r="M251" s="68">
        <v>0</v>
      </c>
      <c r="N251" s="68">
        <v>8.5470000000000008E-3</v>
      </c>
      <c r="O251" s="68">
        <v>7.8549999999999991E-3</v>
      </c>
      <c r="P251" s="68">
        <v>0.37261207200000002</v>
      </c>
      <c r="Q251" s="68">
        <v>3.0147376102862923E-2</v>
      </c>
      <c r="R251" s="68">
        <v>0.79462600000000005</v>
      </c>
      <c r="S251" s="68">
        <v>7.4520846657531045E-2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/>
      <c r="Z251" s="68">
        <v>0</v>
      </c>
      <c r="AA251" s="41"/>
      <c r="AB251" s="95">
        <v>16.442615590787511</v>
      </c>
      <c r="AC251" s="195">
        <f t="shared" si="13"/>
        <v>16.442615590787511</v>
      </c>
      <c r="AD251" s="41"/>
      <c r="AE251" s="2"/>
      <c r="AF251" s="68">
        <v>5.2241985623526297</v>
      </c>
      <c r="AG251" s="41"/>
      <c r="AH251" s="68">
        <v>7.739236802822</v>
      </c>
      <c r="AI251" s="68">
        <v>3.8492426261999647E-2</v>
      </c>
      <c r="AJ251" s="68">
        <v>-6.9459999999999994E-2</v>
      </c>
      <c r="AK251" s="68"/>
      <c r="AL251" s="68">
        <v>0</v>
      </c>
      <c r="AM251" s="68">
        <v>0</v>
      </c>
      <c r="AN251" s="68">
        <v>0</v>
      </c>
      <c r="AO251" s="68">
        <v>0</v>
      </c>
      <c r="AP251" s="68">
        <v>0</v>
      </c>
      <c r="AQ251" s="68">
        <v>8.5470000000000008E-3</v>
      </c>
      <c r="AR251" s="68">
        <v>7.8549999999999991E-3</v>
      </c>
      <c r="AS251" s="68">
        <v>6.2174016798390894E-2</v>
      </c>
      <c r="AT251" s="68">
        <v>0.71407052533333337</v>
      </c>
      <c r="AU251" s="68">
        <v>1.2192532299652305E-2</v>
      </c>
      <c r="AV251" s="68">
        <v>0.69927099999999998</v>
      </c>
      <c r="AW251" s="68">
        <v>8.8099146468810105E-2</v>
      </c>
      <c r="AX251" s="68">
        <v>0</v>
      </c>
      <c r="AY251" s="68">
        <v>0</v>
      </c>
      <c r="AZ251" s="68">
        <v>0</v>
      </c>
      <c r="BA251" s="68">
        <v>0</v>
      </c>
      <c r="BB251" s="68">
        <v>0</v>
      </c>
      <c r="BC251" s="68">
        <v>0</v>
      </c>
      <c r="BD251" s="68">
        <v>1.025538651431118</v>
      </c>
      <c r="BE251" s="36">
        <v>15.550215663767933</v>
      </c>
      <c r="BF251" s="2"/>
      <c r="BG251" s="195">
        <f t="shared" si="11"/>
        <v>15.550215663767933</v>
      </c>
      <c r="BH251" s="2"/>
    </row>
    <row r="252" spans="1:60" x14ac:dyDescent="0.25">
      <c r="A252">
        <f t="shared" si="12"/>
        <v>0</v>
      </c>
      <c r="B252" s="93" t="s">
        <v>534</v>
      </c>
      <c r="C252" s="93" t="s">
        <v>535</v>
      </c>
      <c r="D252" s="93"/>
      <c r="E252" s="68">
        <v>56.579853</v>
      </c>
      <c r="F252" s="68">
        <v>92.515285501314992</v>
      </c>
      <c r="G252" s="68">
        <v>-6.0880999999999998E-2</v>
      </c>
      <c r="H252" s="68">
        <v>0</v>
      </c>
      <c r="I252" s="68">
        <v>0</v>
      </c>
      <c r="J252" s="68">
        <v>0</v>
      </c>
      <c r="K252" s="68">
        <v>3.0189999999999995E-2</v>
      </c>
      <c r="L252" s="68">
        <v>0.80390399999999995</v>
      </c>
      <c r="M252" s="68">
        <v>0</v>
      </c>
      <c r="N252" s="68">
        <v>8.5470000000000008E-3</v>
      </c>
      <c r="O252" s="68">
        <v>7.8549999999999991E-3</v>
      </c>
      <c r="P252" s="68">
        <v>3.4388065811111108</v>
      </c>
      <c r="Q252" s="68">
        <v>0.31107954695235102</v>
      </c>
      <c r="R252" s="68">
        <v>1.6228210000000001</v>
      </c>
      <c r="S252" s="68">
        <v>0.12305918913573569</v>
      </c>
      <c r="T252" s="68">
        <v>0</v>
      </c>
      <c r="U252" s="68">
        <v>0</v>
      </c>
      <c r="V252" s="68">
        <v>0</v>
      </c>
      <c r="W252" s="68">
        <v>0.13900299999999999</v>
      </c>
      <c r="X252" s="68">
        <v>8.4461229350948361</v>
      </c>
      <c r="Y252" s="68"/>
      <c r="Z252" s="68">
        <v>2.840646</v>
      </c>
      <c r="AA252" s="41"/>
      <c r="AB252" s="95">
        <v>166.80629175360903</v>
      </c>
      <c r="AC252" s="195">
        <f t="shared" si="13"/>
        <v>155.51952281851419</v>
      </c>
      <c r="AD252" s="41"/>
      <c r="AE252" s="2"/>
      <c r="AF252" s="68">
        <v>57.269523791723927</v>
      </c>
      <c r="AG252" s="41"/>
      <c r="AH252" s="68">
        <v>83.388502803437987</v>
      </c>
      <c r="AI252" s="68">
        <v>0.39718901180300115</v>
      </c>
      <c r="AJ252" s="68">
        <v>-6.0880999999999998E-2</v>
      </c>
      <c r="AK252" s="68"/>
      <c r="AL252" s="68">
        <v>0</v>
      </c>
      <c r="AM252" s="68">
        <v>0</v>
      </c>
      <c r="AN252" s="68">
        <v>3.0189999999999995E-2</v>
      </c>
      <c r="AO252" s="68">
        <v>0.79220900000000005</v>
      </c>
      <c r="AP252" s="68">
        <v>0</v>
      </c>
      <c r="AQ252" s="68">
        <v>8.5470000000000008E-3</v>
      </c>
      <c r="AR252" s="68">
        <v>7.8549999999999991E-3</v>
      </c>
      <c r="AS252" s="68">
        <v>0.65718445658464075</v>
      </c>
      <c r="AT252" s="68">
        <v>4.7434912477777766</v>
      </c>
      <c r="AU252" s="68">
        <v>0.12581922534131595</v>
      </c>
      <c r="AV252" s="68">
        <v>1.5579369999999999</v>
      </c>
      <c r="AW252" s="68">
        <v>0.12114754633598818</v>
      </c>
      <c r="AX252" s="68">
        <v>0</v>
      </c>
      <c r="AY252" s="68">
        <v>0</v>
      </c>
      <c r="AZ252" s="68">
        <v>0</v>
      </c>
      <c r="BA252" s="68">
        <v>0.143342</v>
      </c>
      <c r="BB252" s="68">
        <v>9.290735228604321</v>
      </c>
      <c r="BC252" s="68">
        <v>3.6376140000000001</v>
      </c>
      <c r="BD252" s="68">
        <v>0</v>
      </c>
      <c r="BE252" s="36">
        <v>162.11040631160895</v>
      </c>
      <c r="BF252" s="2"/>
      <c r="BG252" s="195">
        <f t="shared" si="11"/>
        <v>149.18205708300462</v>
      </c>
      <c r="BH252" s="2"/>
    </row>
    <row r="253" spans="1:60" x14ac:dyDescent="0.25">
      <c r="A253">
        <f t="shared" si="12"/>
        <v>1</v>
      </c>
      <c r="B253" s="93" t="s">
        <v>536</v>
      </c>
      <c r="C253" s="93" t="s">
        <v>537</v>
      </c>
      <c r="D253" s="93"/>
      <c r="E253" s="68">
        <v>85.006529</v>
      </c>
      <c r="F253" s="68">
        <v>127.56109808528801</v>
      </c>
      <c r="G253" s="68">
        <v>0</v>
      </c>
      <c r="H253" s="68">
        <v>0</v>
      </c>
      <c r="I253" s="68">
        <v>0</v>
      </c>
      <c r="J253" s="68">
        <v>0</v>
      </c>
      <c r="K253" s="68">
        <v>3.4465999999999983E-2</v>
      </c>
      <c r="L253" s="68">
        <v>1.064046</v>
      </c>
      <c r="M253" s="68">
        <v>0</v>
      </c>
      <c r="N253" s="68">
        <v>8.5470000000000008E-3</v>
      </c>
      <c r="O253" s="68">
        <v>7.8549999999999991E-3</v>
      </c>
      <c r="P253" s="68">
        <v>2.405982448888889</v>
      </c>
      <c r="Q253" s="68">
        <v>0.43195134114146688</v>
      </c>
      <c r="R253" s="68">
        <v>2.2699199999999999</v>
      </c>
      <c r="S253" s="68">
        <v>0.17701602248465143</v>
      </c>
      <c r="T253" s="68">
        <v>0.1</v>
      </c>
      <c r="U253" s="68">
        <v>0</v>
      </c>
      <c r="V253" s="68">
        <v>0</v>
      </c>
      <c r="W253" s="68">
        <v>0.22489999999999999</v>
      </c>
      <c r="X253" s="68">
        <v>11.159745679770495</v>
      </c>
      <c r="Y253" s="68"/>
      <c r="Z253" s="68">
        <v>4.5960239999999999</v>
      </c>
      <c r="AA253" s="41"/>
      <c r="AB253" s="95">
        <v>235.0480805775735</v>
      </c>
      <c r="AC253" s="195">
        <f t="shared" si="13"/>
        <v>219.29231089780302</v>
      </c>
      <c r="AD253" s="41"/>
      <c r="AE253" s="2"/>
      <c r="AF253" s="68">
        <v>85.050749103826334</v>
      </c>
      <c r="AG253" s="41"/>
      <c r="AH253" s="68">
        <v>114.32205521286599</v>
      </c>
      <c r="AI253" s="68">
        <v>0.55151914684100445</v>
      </c>
      <c r="AJ253" s="68">
        <v>0</v>
      </c>
      <c r="AK253" s="68"/>
      <c r="AL253" s="68">
        <v>0</v>
      </c>
      <c r="AM253" s="68">
        <v>0</v>
      </c>
      <c r="AN253" s="68">
        <v>3.4465999999999983E-2</v>
      </c>
      <c r="AO253" s="68">
        <v>1.048567</v>
      </c>
      <c r="AP253" s="68">
        <v>0</v>
      </c>
      <c r="AQ253" s="68">
        <v>8.5470000000000008E-3</v>
      </c>
      <c r="AR253" s="68">
        <v>7.8549999999999991E-3</v>
      </c>
      <c r="AS253" s="68">
        <v>0.97691660772412658</v>
      </c>
      <c r="AT253" s="68">
        <v>3.5947411155555558</v>
      </c>
      <c r="AU253" s="68">
        <v>0.17348093839639536</v>
      </c>
      <c r="AV253" s="68">
        <v>2.1375459999999999</v>
      </c>
      <c r="AW253" s="68">
        <v>0.15689186633685553</v>
      </c>
      <c r="AX253" s="68">
        <v>0.1</v>
      </c>
      <c r="AY253" s="68">
        <v>0</v>
      </c>
      <c r="AZ253" s="68">
        <v>0</v>
      </c>
      <c r="BA253" s="68">
        <v>0.23191999999999999</v>
      </c>
      <c r="BB253" s="68">
        <v>12.275720247747545</v>
      </c>
      <c r="BC253" s="68">
        <v>5.8854790000000001</v>
      </c>
      <c r="BD253" s="68">
        <v>0</v>
      </c>
      <c r="BE253" s="36">
        <v>226.55645423929383</v>
      </c>
      <c r="BF253" s="2"/>
      <c r="BG253" s="195">
        <f t="shared" si="11"/>
        <v>208.39525499154627</v>
      </c>
      <c r="BH253" s="2"/>
    </row>
    <row r="254" spans="1:60" x14ac:dyDescent="0.25">
      <c r="A254">
        <f t="shared" si="12"/>
        <v>0</v>
      </c>
      <c r="B254" s="93" t="s">
        <v>538</v>
      </c>
      <c r="C254" s="93" t="s">
        <v>539</v>
      </c>
      <c r="D254" s="93"/>
      <c r="E254" s="68">
        <v>64.302335999999997</v>
      </c>
      <c r="F254" s="68">
        <v>38.671704269096999</v>
      </c>
      <c r="G254" s="68">
        <v>0</v>
      </c>
      <c r="H254" s="68">
        <v>0</v>
      </c>
      <c r="I254" s="68">
        <v>0</v>
      </c>
      <c r="J254" s="68">
        <v>0</v>
      </c>
      <c r="K254" s="68">
        <v>2.1939000000000014E-2</v>
      </c>
      <c r="L254" s="68">
        <v>0.25219200000000003</v>
      </c>
      <c r="M254" s="68">
        <v>0</v>
      </c>
      <c r="N254" s="68">
        <v>8.5470000000000008E-3</v>
      </c>
      <c r="O254" s="68">
        <v>7.8549999999999991E-3</v>
      </c>
      <c r="P254" s="68">
        <v>1.4554082044444445</v>
      </c>
      <c r="Q254" s="68">
        <v>0.12847706809805368</v>
      </c>
      <c r="R254" s="68">
        <v>0.90588999999999997</v>
      </c>
      <c r="S254" s="68">
        <v>7.9535564351176605E-2</v>
      </c>
      <c r="T254" s="68">
        <v>0</v>
      </c>
      <c r="U254" s="68">
        <v>0</v>
      </c>
      <c r="V254" s="68">
        <v>0</v>
      </c>
      <c r="W254" s="68">
        <v>0.111662</v>
      </c>
      <c r="X254" s="68">
        <v>5.8917150077691103</v>
      </c>
      <c r="Y254" s="68"/>
      <c r="Z254" s="68">
        <v>2.2818870000000002</v>
      </c>
      <c r="AA254" s="41"/>
      <c r="AB254" s="95">
        <v>114.11914811375976</v>
      </c>
      <c r="AC254" s="195">
        <f t="shared" si="13"/>
        <v>105.94554610599066</v>
      </c>
      <c r="AD254" s="41"/>
      <c r="AE254" s="2"/>
      <c r="AF254" s="68">
        <v>64.958721054349553</v>
      </c>
      <c r="AG254" s="41"/>
      <c r="AH254" s="68">
        <v>34.789886245359007</v>
      </c>
      <c r="AI254" s="68">
        <v>0.16404061346100271</v>
      </c>
      <c r="AJ254" s="68">
        <v>0</v>
      </c>
      <c r="AK254" s="68"/>
      <c r="AL254" s="68">
        <v>0</v>
      </c>
      <c r="AM254" s="68">
        <v>0</v>
      </c>
      <c r="AN254" s="68">
        <v>2.1939000000000014E-2</v>
      </c>
      <c r="AO254" s="68">
        <v>0.24852299999999999</v>
      </c>
      <c r="AP254" s="68">
        <v>0</v>
      </c>
      <c r="AQ254" s="68">
        <v>8.5470000000000008E-3</v>
      </c>
      <c r="AR254" s="68">
        <v>7.8549999999999991E-3</v>
      </c>
      <c r="AS254" s="68">
        <v>0.73813929100562137</v>
      </c>
      <c r="AT254" s="68">
        <v>1.9352532711111112</v>
      </c>
      <c r="AU254" s="68">
        <v>5.2592864491534053E-2</v>
      </c>
      <c r="AV254" s="68">
        <v>0.79718299999999997</v>
      </c>
      <c r="AW254" s="68">
        <v>9.058012541382375E-2</v>
      </c>
      <c r="AX254" s="68">
        <v>0</v>
      </c>
      <c r="AY254" s="68">
        <v>0</v>
      </c>
      <c r="AZ254" s="68">
        <v>0</v>
      </c>
      <c r="BA254" s="68">
        <v>0.115147</v>
      </c>
      <c r="BB254" s="68">
        <v>6.0566830279866455</v>
      </c>
      <c r="BC254" s="68">
        <v>2.9220899999999999</v>
      </c>
      <c r="BD254" s="68">
        <v>0</v>
      </c>
      <c r="BE254" s="36">
        <v>112.9071804931783</v>
      </c>
      <c r="BF254" s="2"/>
      <c r="BG254" s="195">
        <f t="shared" si="11"/>
        <v>103.92840746519165</v>
      </c>
      <c r="BH254" s="2"/>
    </row>
    <row r="255" spans="1:60" x14ac:dyDescent="0.25">
      <c r="A255">
        <f t="shared" si="12"/>
        <v>1</v>
      </c>
      <c r="B255" s="93" t="s">
        <v>540</v>
      </c>
      <c r="C255" s="93" t="s">
        <v>541</v>
      </c>
      <c r="D255" s="93"/>
      <c r="E255" s="68">
        <v>59.163085000000002</v>
      </c>
      <c r="F255" s="68">
        <v>106.10109236478999</v>
      </c>
      <c r="G255" s="68">
        <v>0</v>
      </c>
      <c r="H255" s="68">
        <v>0</v>
      </c>
      <c r="I255" s="68">
        <v>0</v>
      </c>
      <c r="J255" s="68">
        <v>0</v>
      </c>
      <c r="K255" s="68">
        <v>6.6404999999999992E-2</v>
      </c>
      <c r="L255" s="68">
        <v>0.72619599999999995</v>
      </c>
      <c r="M255" s="68">
        <v>0</v>
      </c>
      <c r="N255" s="68">
        <v>8.5470000000000008E-3</v>
      </c>
      <c r="O255" s="68">
        <v>7.8549999999999991E-3</v>
      </c>
      <c r="P255" s="68">
        <v>1.7721114088888887</v>
      </c>
      <c r="Q255" s="68">
        <v>0.35928280511432392</v>
      </c>
      <c r="R255" s="68">
        <v>1.956906</v>
      </c>
      <c r="S255" s="68">
        <v>0.13290219261430078</v>
      </c>
      <c r="T255" s="68">
        <v>0</v>
      </c>
      <c r="U255" s="68">
        <v>0</v>
      </c>
      <c r="V255" s="68">
        <v>0</v>
      </c>
      <c r="W255" s="68">
        <v>0.155949</v>
      </c>
      <c r="X255" s="68">
        <v>15.737442731413251</v>
      </c>
      <c r="Y255" s="68"/>
      <c r="Z255" s="68">
        <v>3.1869510000000001</v>
      </c>
      <c r="AA255" s="41"/>
      <c r="AB255" s="95">
        <v>189.37472550282072</v>
      </c>
      <c r="AC255" s="195">
        <f t="shared" si="13"/>
        <v>170.45033177140749</v>
      </c>
      <c r="AD255" s="41"/>
      <c r="AE255" s="2"/>
      <c r="AF255" s="68">
        <v>59.370544973606712</v>
      </c>
      <c r="AG255" s="41"/>
      <c r="AH255" s="68">
        <v>95.276235611031993</v>
      </c>
      <c r="AI255" s="68">
        <v>0.45873534187400339</v>
      </c>
      <c r="AJ255" s="68">
        <v>0</v>
      </c>
      <c r="AK255" s="68"/>
      <c r="AL255" s="68">
        <v>0</v>
      </c>
      <c r="AM255" s="68">
        <v>0</v>
      </c>
      <c r="AN255" s="68">
        <v>6.6404999999999992E-2</v>
      </c>
      <c r="AO255" s="68">
        <v>0.71563200000000005</v>
      </c>
      <c r="AP255" s="68">
        <v>0</v>
      </c>
      <c r="AQ255" s="68">
        <v>8.5470000000000008E-3</v>
      </c>
      <c r="AR255" s="68">
        <v>7.8549999999999991E-3</v>
      </c>
      <c r="AS255" s="68">
        <v>0.70506991017383014</v>
      </c>
      <c r="AT255" s="68">
        <v>2.0945468755555554</v>
      </c>
      <c r="AU255" s="68">
        <v>0.14429569315889471</v>
      </c>
      <c r="AV255" s="68">
        <v>1.7993699999999999</v>
      </c>
      <c r="AW255" s="68">
        <v>0.12760682364270526</v>
      </c>
      <c r="AX255" s="68">
        <v>0</v>
      </c>
      <c r="AY255" s="68">
        <v>0</v>
      </c>
      <c r="AZ255" s="68">
        <v>0</v>
      </c>
      <c r="BA255" s="68">
        <v>0.16081699999999999</v>
      </c>
      <c r="BB255" s="68">
        <v>16.178091127892824</v>
      </c>
      <c r="BC255" s="68">
        <v>4.0810789999999999</v>
      </c>
      <c r="BD255" s="68">
        <v>0</v>
      </c>
      <c r="BE255" s="36">
        <v>181.19483135693648</v>
      </c>
      <c r="BF255" s="2"/>
      <c r="BG255" s="195">
        <f t="shared" si="11"/>
        <v>160.93566122904366</v>
      </c>
      <c r="BH255" s="2"/>
    </row>
    <row r="256" spans="1:60" x14ac:dyDescent="0.25">
      <c r="A256">
        <f t="shared" si="12"/>
        <v>0</v>
      </c>
      <c r="B256" s="93" t="s">
        <v>542</v>
      </c>
      <c r="C256" s="93" t="s">
        <v>543</v>
      </c>
      <c r="D256" s="93"/>
      <c r="E256" s="68">
        <v>9.3767580000000006</v>
      </c>
      <c r="F256" s="68">
        <v>12.15717770593</v>
      </c>
      <c r="G256" s="68">
        <v>-2.3980000000000001E-2</v>
      </c>
      <c r="H256" s="68">
        <v>0</v>
      </c>
      <c r="I256" s="68">
        <v>0</v>
      </c>
      <c r="J256" s="68">
        <v>0</v>
      </c>
      <c r="K256" s="68">
        <v>0</v>
      </c>
      <c r="L256" s="68">
        <v>0</v>
      </c>
      <c r="M256" s="68">
        <v>0</v>
      </c>
      <c r="N256" s="68">
        <v>8.5470000000000008E-3</v>
      </c>
      <c r="O256" s="68">
        <v>7.8549999999999991E-3</v>
      </c>
      <c r="P256" s="68">
        <v>0.39798768444444443</v>
      </c>
      <c r="Q256" s="68">
        <v>4.1167011678282614E-2</v>
      </c>
      <c r="R256" s="68">
        <v>1.0868249999999999</v>
      </c>
      <c r="S256" s="68">
        <v>0.10043805763725366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/>
      <c r="Z256" s="68">
        <v>0</v>
      </c>
      <c r="AA256" s="41"/>
      <c r="AB256" s="95">
        <v>23.152775459689977</v>
      </c>
      <c r="AC256" s="195">
        <f t="shared" si="13"/>
        <v>23.152775459689977</v>
      </c>
      <c r="AD256" s="41"/>
      <c r="AE256" s="2"/>
      <c r="AF256" s="68">
        <v>9.4151687276275524</v>
      </c>
      <c r="AG256" s="41"/>
      <c r="AH256" s="68">
        <v>10.493142034323</v>
      </c>
      <c r="AI256" s="68">
        <v>5.2562390704998747E-2</v>
      </c>
      <c r="AJ256" s="68">
        <v>-2.3980000000000001E-2</v>
      </c>
      <c r="AK256" s="68"/>
      <c r="AL256" s="68">
        <v>0</v>
      </c>
      <c r="AM256" s="68">
        <v>0</v>
      </c>
      <c r="AN256" s="68">
        <v>0</v>
      </c>
      <c r="AO256" s="68">
        <v>0</v>
      </c>
      <c r="AP256" s="68">
        <v>0</v>
      </c>
      <c r="AQ256" s="68">
        <v>8.5470000000000008E-3</v>
      </c>
      <c r="AR256" s="68">
        <v>7.8549999999999991E-3</v>
      </c>
      <c r="AS256" s="68">
        <v>0.1120741076834728</v>
      </c>
      <c r="AT256" s="68">
        <v>0.86132933777777776</v>
      </c>
      <c r="AU256" s="68">
        <v>1.6533556298381501E-2</v>
      </c>
      <c r="AV256" s="68">
        <v>1.0133939999999999</v>
      </c>
      <c r="AW256" s="68">
        <v>0.10585447494309531</v>
      </c>
      <c r="AX256" s="68">
        <v>0</v>
      </c>
      <c r="AY256" s="68">
        <v>0</v>
      </c>
      <c r="AZ256" s="68">
        <v>0</v>
      </c>
      <c r="BA256" s="68">
        <v>0</v>
      </c>
      <c r="BB256" s="68">
        <v>0</v>
      </c>
      <c r="BC256" s="68">
        <v>0</v>
      </c>
      <c r="BD256" s="68">
        <v>0</v>
      </c>
      <c r="BE256" s="36">
        <v>22.062480629358276</v>
      </c>
      <c r="BF256" s="2"/>
      <c r="BG256" s="195">
        <f t="shared" si="11"/>
        <v>22.062480629358276</v>
      </c>
      <c r="BH256" s="2"/>
    </row>
    <row r="257" spans="1:60" x14ac:dyDescent="0.25">
      <c r="A257">
        <f t="shared" si="12"/>
        <v>0</v>
      </c>
      <c r="B257" s="93" t="s">
        <v>544</v>
      </c>
      <c r="C257" s="93" t="s">
        <v>545</v>
      </c>
      <c r="D257" s="93"/>
      <c r="E257" s="68">
        <v>3.0417459999999998</v>
      </c>
      <c r="F257" s="68">
        <v>2.53411474315</v>
      </c>
      <c r="G257" s="68">
        <v>-0.11201999999999999</v>
      </c>
      <c r="H257" s="68">
        <v>0</v>
      </c>
      <c r="I257" s="68">
        <v>0</v>
      </c>
      <c r="J257" s="68">
        <v>0</v>
      </c>
      <c r="K257" s="68">
        <v>0</v>
      </c>
      <c r="L257" s="68">
        <v>0</v>
      </c>
      <c r="M257" s="68">
        <v>0</v>
      </c>
      <c r="N257" s="68">
        <v>8.5470000000000008E-3</v>
      </c>
      <c r="O257" s="68">
        <v>7.8549999999999991E-3</v>
      </c>
      <c r="P257" s="68">
        <v>0.26363093333333337</v>
      </c>
      <c r="Q257" s="68">
        <v>8.5578039466579093E-3</v>
      </c>
      <c r="R257" s="68">
        <v>0.25541399999999997</v>
      </c>
      <c r="S257" s="68">
        <v>3.1935806337508241E-2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/>
      <c r="Z257" s="68">
        <v>0</v>
      </c>
      <c r="AA257" s="41"/>
      <c r="AB257" s="95">
        <v>6.0397812867675</v>
      </c>
      <c r="AC257" s="195">
        <f t="shared" si="13"/>
        <v>6.0397812867675</v>
      </c>
      <c r="AD257" s="41"/>
      <c r="AE257" s="2"/>
      <c r="AF257" s="68">
        <v>3.0656983872978665</v>
      </c>
      <c r="AG257" s="41"/>
      <c r="AH257" s="68">
        <v>2.192964390652</v>
      </c>
      <c r="AI257" s="68">
        <v>1.0926676878000145E-2</v>
      </c>
      <c r="AJ257" s="68">
        <v>-0.11201999999999999</v>
      </c>
      <c r="AK257" s="68"/>
      <c r="AL257" s="68">
        <v>0</v>
      </c>
      <c r="AM257" s="68">
        <v>0</v>
      </c>
      <c r="AN257" s="68">
        <v>0</v>
      </c>
      <c r="AO257" s="68">
        <v>0</v>
      </c>
      <c r="AP257" s="68">
        <v>0</v>
      </c>
      <c r="AQ257" s="68">
        <v>8.5470000000000008E-3</v>
      </c>
      <c r="AR257" s="68">
        <v>7.8549999999999991E-3</v>
      </c>
      <c r="AS257" s="68">
        <v>3.4019519660088669E-2</v>
      </c>
      <c r="AT257" s="68">
        <v>0.34554986666666671</v>
      </c>
      <c r="AU257" s="68">
        <v>3.4463532396990645E-3</v>
      </c>
      <c r="AV257" s="68">
        <v>0.225218</v>
      </c>
      <c r="AW257" s="68">
        <v>5.9198696259128381E-2</v>
      </c>
      <c r="AX257" s="68">
        <v>0</v>
      </c>
      <c r="AY257" s="68">
        <v>0</v>
      </c>
      <c r="AZ257" s="68">
        <v>0</v>
      </c>
      <c r="BA257" s="68">
        <v>0</v>
      </c>
      <c r="BB257" s="68">
        <v>0</v>
      </c>
      <c r="BC257" s="68">
        <v>0</v>
      </c>
      <c r="BD257" s="68">
        <v>0</v>
      </c>
      <c r="BE257" s="36">
        <v>5.8414038906534493</v>
      </c>
      <c r="BF257" s="2"/>
      <c r="BG257" s="195">
        <f t="shared" si="11"/>
        <v>5.8414038906534493</v>
      </c>
      <c r="BH257" s="2"/>
    </row>
    <row r="258" spans="1:60" x14ac:dyDescent="0.25">
      <c r="A258">
        <f t="shared" si="12"/>
        <v>0</v>
      </c>
      <c r="B258" s="93" t="s">
        <v>546</v>
      </c>
      <c r="C258" s="93" t="s">
        <v>547</v>
      </c>
      <c r="D258" s="93"/>
      <c r="E258" s="68">
        <v>62.526212999999998</v>
      </c>
      <c r="F258" s="68">
        <v>67.120908347332005</v>
      </c>
      <c r="G258" s="68">
        <v>0</v>
      </c>
      <c r="H258" s="68">
        <v>0</v>
      </c>
      <c r="I258" s="68">
        <v>0</v>
      </c>
      <c r="J258" s="68">
        <v>0</v>
      </c>
      <c r="K258" s="68">
        <v>4.9356000000000011E-2</v>
      </c>
      <c r="L258" s="68">
        <v>0.45466800000000002</v>
      </c>
      <c r="M258" s="68">
        <v>0</v>
      </c>
      <c r="N258" s="68">
        <v>8.5470000000000008E-3</v>
      </c>
      <c r="O258" s="68">
        <v>7.8549999999999991E-3</v>
      </c>
      <c r="P258" s="68">
        <v>2.0673719388888889</v>
      </c>
      <c r="Q258" s="68">
        <v>0.22728689870542421</v>
      </c>
      <c r="R258" s="68">
        <v>1.236157</v>
      </c>
      <c r="S258" s="68">
        <v>9.73567360254773E-2</v>
      </c>
      <c r="T258" s="68">
        <v>0</v>
      </c>
      <c r="U258" s="68">
        <v>0</v>
      </c>
      <c r="V258" s="68">
        <v>0</v>
      </c>
      <c r="W258" s="68">
        <v>9.9743999999999999E-2</v>
      </c>
      <c r="X258" s="68">
        <v>7.4655313654107447</v>
      </c>
      <c r="Y258" s="68"/>
      <c r="Z258" s="68">
        <v>2.0383429999999998</v>
      </c>
      <c r="AA258" s="41"/>
      <c r="AB258" s="95">
        <v>143.39933828636254</v>
      </c>
      <c r="AC258" s="195">
        <f t="shared" si="13"/>
        <v>133.89546392095178</v>
      </c>
      <c r="AD258" s="41"/>
      <c r="AE258" s="2"/>
      <c r="AF258" s="68">
        <v>62.875787956529642</v>
      </c>
      <c r="AG258" s="41"/>
      <c r="AH258" s="68">
        <v>60.516226731064997</v>
      </c>
      <c r="AI258" s="68">
        <v>0.29020184572400154</v>
      </c>
      <c r="AJ258" s="68">
        <v>0</v>
      </c>
      <c r="AK258" s="68"/>
      <c r="AL258" s="68">
        <v>0</v>
      </c>
      <c r="AM258" s="68">
        <v>0</v>
      </c>
      <c r="AN258" s="68">
        <v>4.9356000000000011E-2</v>
      </c>
      <c r="AO258" s="68">
        <v>0.44805400000000001</v>
      </c>
      <c r="AP258" s="68">
        <v>0</v>
      </c>
      <c r="AQ258" s="68">
        <v>8.5470000000000008E-3</v>
      </c>
      <c r="AR258" s="68">
        <v>7.8549999999999991E-3</v>
      </c>
      <c r="AS258" s="68">
        <v>0.70940534192646676</v>
      </c>
      <c r="AT258" s="68">
        <v>2.9255275388888888</v>
      </c>
      <c r="AU258" s="68">
        <v>9.1283301421004007E-2</v>
      </c>
      <c r="AV258" s="68">
        <v>1.176504</v>
      </c>
      <c r="AW258" s="68">
        <v>0.10424899279216301</v>
      </c>
      <c r="AX258" s="68">
        <v>0</v>
      </c>
      <c r="AY258" s="68">
        <v>0</v>
      </c>
      <c r="AZ258" s="68">
        <v>0</v>
      </c>
      <c r="BA258" s="68">
        <v>0.102858</v>
      </c>
      <c r="BB258" s="68">
        <v>8.2120845019518196</v>
      </c>
      <c r="BC258" s="68">
        <v>2.6102180000000001</v>
      </c>
      <c r="BD258" s="68">
        <v>0</v>
      </c>
      <c r="BE258" s="36">
        <v>140.12815821029895</v>
      </c>
      <c r="BF258" s="2"/>
      <c r="BG258" s="195">
        <f t="shared" si="11"/>
        <v>129.30585570834714</v>
      </c>
      <c r="BH258" s="2"/>
    </row>
    <row r="259" spans="1:60" x14ac:dyDescent="0.25">
      <c r="A259">
        <f t="shared" si="12"/>
        <v>0</v>
      </c>
      <c r="B259" s="93" t="s">
        <v>548</v>
      </c>
      <c r="C259" s="93" t="s">
        <v>549</v>
      </c>
      <c r="D259" s="93"/>
      <c r="E259" s="68">
        <v>85.037228999999996</v>
      </c>
      <c r="F259" s="68">
        <v>117.879746731548</v>
      </c>
      <c r="G259" s="68">
        <v>0</v>
      </c>
      <c r="H259" s="68">
        <v>0</v>
      </c>
      <c r="I259" s="68">
        <v>0</v>
      </c>
      <c r="J259" s="68">
        <v>0</v>
      </c>
      <c r="K259" s="68">
        <v>5.1319000000000004E-2</v>
      </c>
      <c r="L259" s="68">
        <v>0.645895</v>
      </c>
      <c r="M259" s="68">
        <v>0</v>
      </c>
      <c r="N259" s="68">
        <v>8.5470000000000008E-3</v>
      </c>
      <c r="O259" s="68">
        <v>7.8549999999999991E-3</v>
      </c>
      <c r="P259" s="68">
        <v>2.7908135433333339</v>
      </c>
      <c r="Q259" s="68">
        <v>0.39570675239787972</v>
      </c>
      <c r="R259" s="68">
        <v>1.798672</v>
      </c>
      <c r="S259" s="68">
        <v>0.15963103338508622</v>
      </c>
      <c r="T259" s="68">
        <v>9.9250000000000005E-2</v>
      </c>
      <c r="U259" s="68">
        <v>0</v>
      </c>
      <c r="V259" s="68">
        <v>0</v>
      </c>
      <c r="W259" s="68">
        <v>0.19545399999999999</v>
      </c>
      <c r="X259" s="68">
        <v>10.373906509405078</v>
      </c>
      <c r="Y259" s="68"/>
      <c r="Z259" s="68">
        <v>3.994265</v>
      </c>
      <c r="AA259" s="41"/>
      <c r="AB259" s="95">
        <v>223.43829057006946</v>
      </c>
      <c r="AC259" s="195">
        <f t="shared" si="13"/>
        <v>209.07011906066435</v>
      </c>
      <c r="AD259" s="41"/>
      <c r="AE259" s="2"/>
      <c r="AF259" s="68">
        <v>86.020255175872435</v>
      </c>
      <c r="AG259" s="41"/>
      <c r="AH259" s="68">
        <v>105.648441324784</v>
      </c>
      <c r="AI259" s="68">
        <v>0.50524174761199947</v>
      </c>
      <c r="AJ259" s="68">
        <v>0</v>
      </c>
      <c r="AK259" s="68"/>
      <c r="AL259" s="68">
        <v>0</v>
      </c>
      <c r="AM259" s="68">
        <v>0</v>
      </c>
      <c r="AN259" s="68">
        <v>5.1319000000000004E-2</v>
      </c>
      <c r="AO259" s="68">
        <v>0.63649900000000004</v>
      </c>
      <c r="AP259" s="68">
        <v>0</v>
      </c>
      <c r="AQ259" s="68">
        <v>8.5470000000000008E-3</v>
      </c>
      <c r="AR259" s="68">
        <v>7.8549999999999991E-3</v>
      </c>
      <c r="AS259" s="68">
        <v>1.0339837776350203</v>
      </c>
      <c r="AT259" s="68">
        <v>3.3101631433333338</v>
      </c>
      <c r="AU259" s="68">
        <v>0.16031446411072334</v>
      </c>
      <c r="AV259" s="68">
        <v>1.650358</v>
      </c>
      <c r="AW259" s="68">
        <v>0.14714425378693397</v>
      </c>
      <c r="AX259" s="68">
        <v>9.9250000000000005E-2</v>
      </c>
      <c r="AY259" s="68">
        <v>0</v>
      </c>
      <c r="AZ259" s="68">
        <v>0</v>
      </c>
      <c r="BA259" s="68">
        <v>0.20155500000000001</v>
      </c>
      <c r="BB259" s="68">
        <v>11.411297160345589</v>
      </c>
      <c r="BC259" s="68">
        <v>5.1148910000000001</v>
      </c>
      <c r="BD259" s="68">
        <v>0</v>
      </c>
      <c r="BE259" s="36">
        <v>216.00711504748006</v>
      </c>
      <c r="BF259" s="2"/>
      <c r="BG259" s="195">
        <f t="shared" si="11"/>
        <v>199.48092688713447</v>
      </c>
      <c r="BH259" s="2"/>
    </row>
    <row r="260" spans="1:60" x14ac:dyDescent="0.25">
      <c r="A260">
        <f t="shared" si="12"/>
        <v>0</v>
      </c>
      <c r="B260" s="93" t="s">
        <v>550</v>
      </c>
      <c r="C260" s="93" t="s">
        <v>551</v>
      </c>
      <c r="D260" s="93"/>
      <c r="E260" s="68">
        <v>48.480798</v>
      </c>
      <c r="F260" s="68">
        <v>78.843269521753001</v>
      </c>
      <c r="G260" s="68">
        <v>-0.10033400000000001</v>
      </c>
      <c r="H260" s="68">
        <v>0</v>
      </c>
      <c r="I260" s="68">
        <v>0</v>
      </c>
      <c r="J260" s="68">
        <v>6.777E-3</v>
      </c>
      <c r="K260" s="68">
        <v>2.607799999999999E-2</v>
      </c>
      <c r="L260" s="68">
        <v>0.76470000000000005</v>
      </c>
      <c r="M260" s="68">
        <v>0</v>
      </c>
      <c r="N260" s="68">
        <v>8.5470000000000008E-3</v>
      </c>
      <c r="O260" s="68">
        <v>7.8549999999999991E-3</v>
      </c>
      <c r="P260" s="68">
        <v>0.9493156255555556</v>
      </c>
      <c r="Q260" s="68">
        <v>0.26698152117763224</v>
      </c>
      <c r="R260" s="68">
        <v>1.326705</v>
      </c>
      <c r="S260" s="68">
        <v>0.11514724834650732</v>
      </c>
      <c r="T260" s="68">
        <v>0</v>
      </c>
      <c r="U260" s="68">
        <v>0</v>
      </c>
      <c r="V260" s="68">
        <v>0</v>
      </c>
      <c r="W260" s="68">
        <v>0.126141</v>
      </c>
      <c r="X260" s="68">
        <v>10.619700681459941</v>
      </c>
      <c r="Y260" s="68"/>
      <c r="Z260" s="68">
        <v>2.5778050000000001</v>
      </c>
      <c r="AA260" s="41"/>
      <c r="AB260" s="95">
        <v>144.01948659829262</v>
      </c>
      <c r="AC260" s="195">
        <f t="shared" si="13"/>
        <v>130.82198091683267</v>
      </c>
      <c r="AD260" s="41"/>
      <c r="AE260" s="2"/>
      <c r="AF260" s="68">
        <v>48.71547769907378</v>
      </c>
      <c r="AG260" s="41"/>
      <c r="AH260" s="68">
        <v>70.746361318965</v>
      </c>
      <c r="AI260" s="68">
        <v>0.34088427736701071</v>
      </c>
      <c r="AJ260" s="68">
        <v>-0.10033400000000001</v>
      </c>
      <c r="AK260" s="68"/>
      <c r="AL260" s="68">
        <v>0</v>
      </c>
      <c r="AM260" s="68">
        <v>6.777E-3</v>
      </c>
      <c r="AN260" s="68">
        <v>2.607799999999999E-2</v>
      </c>
      <c r="AO260" s="68">
        <v>0.75357499999999999</v>
      </c>
      <c r="AP260" s="68">
        <v>0</v>
      </c>
      <c r="AQ260" s="68">
        <v>8.5470000000000008E-3</v>
      </c>
      <c r="AR260" s="68">
        <v>7.8549999999999991E-3</v>
      </c>
      <c r="AS260" s="68">
        <v>0.60727375187239363</v>
      </c>
      <c r="AT260" s="68">
        <v>1.3793694922222222</v>
      </c>
      <c r="AU260" s="68">
        <v>0.10722551458226377</v>
      </c>
      <c r="AV260" s="68">
        <v>1.1794290000000001</v>
      </c>
      <c r="AW260" s="68">
        <v>0.11479106908472834</v>
      </c>
      <c r="AX260" s="68">
        <v>0</v>
      </c>
      <c r="AY260" s="68">
        <v>0</v>
      </c>
      <c r="AZ260" s="68">
        <v>0</v>
      </c>
      <c r="BA260" s="68">
        <v>0.130079</v>
      </c>
      <c r="BB260" s="68">
        <v>10.917052300540819</v>
      </c>
      <c r="BC260" s="68">
        <v>3.301031</v>
      </c>
      <c r="BD260" s="68">
        <v>0</v>
      </c>
      <c r="BE260" s="36">
        <v>138.24147242370822</v>
      </c>
      <c r="BF260" s="2"/>
      <c r="BG260" s="195">
        <f t="shared" si="11"/>
        <v>124.02338912316741</v>
      </c>
      <c r="BH260" s="2"/>
    </row>
    <row r="261" spans="1:60" x14ac:dyDescent="0.25">
      <c r="A261">
        <f t="shared" si="12"/>
        <v>0</v>
      </c>
      <c r="B261" s="93" t="s">
        <v>552</v>
      </c>
      <c r="C261" s="93" t="s">
        <v>553</v>
      </c>
      <c r="D261" s="93"/>
      <c r="E261" s="68">
        <v>4.975962</v>
      </c>
      <c r="F261" s="68">
        <v>4.8828994895189997</v>
      </c>
      <c r="G261" s="68">
        <v>-1.155E-3</v>
      </c>
      <c r="H261" s="68">
        <v>0</v>
      </c>
      <c r="I261" s="68">
        <v>0</v>
      </c>
      <c r="J261" s="68">
        <v>0</v>
      </c>
      <c r="K261" s="68">
        <v>0</v>
      </c>
      <c r="L261" s="68">
        <v>0</v>
      </c>
      <c r="M261" s="68">
        <v>0</v>
      </c>
      <c r="N261" s="68">
        <v>8.5470000000000008E-3</v>
      </c>
      <c r="O261" s="68">
        <v>7.8549999999999991E-3</v>
      </c>
      <c r="P261" s="68">
        <v>0.41348879288888885</v>
      </c>
      <c r="Q261" s="68">
        <v>1.6337577317427555E-2</v>
      </c>
      <c r="R261" s="68">
        <v>0.57593099999999997</v>
      </c>
      <c r="S261" s="68">
        <v>5.8894230595986738E-2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/>
      <c r="Z261" s="68">
        <v>0</v>
      </c>
      <c r="AA261" s="41"/>
      <c r="AB261" s="95">
        <v>10.938760090321303</v>
      </c>
      <c r="AC261" s="195">
        <f t="shared" si="13"/>
        <v>10.938760090321303</v>
      </c>
      <c r="AD261" s="41"/>
      <c r="AE261" s="2"/>
      <c r="AF261" s="68">
        <v>5.0007878737324862</v>
      </c>
      <c r="AG261" s="41"/>
      <c r="AH261" s="68">
        <v>4.2324343282730004</v>
      </c>
      <c r="AI261" s="68">
        <v>2.0859957696999422E-2</v>
      </c>
      <c r="AJ261" s="68">
        <v>-1.155E-3</v>
      </c>
      <c r="AK261" s="68"/>
      <c r="AL261" s="68">
        <v>0</v>
      </c>
      <c r="AM261" s="68">
        <v>0</v>
      </c>
      <c r="AN261" s="68">
        <v>0</v>
      </c>
      <c r="AO261" s="68">
        <v>0</v>
      </c>
      <c r="AP261" s="68">
        <v>0</v>
      </c>
      <c r="AQ261" s="68">
        <v>8.5470000000000008E-3</v>
      </c>
      <c r="AR261" s="68">
        <v>7.8549999999999991E-3</v>
      </c>
      <c r="AS261" s="68">
        <v>5.8480863630643004E-2</v>
      </c>
      <c r="AT261" s="68">
        <v>0.67371567288888889</v>
      </c>
      <c r="AU261" s="68">
        <v>6.6406608147153712E-3</v>
      </c>
      <c r="AV261" s="68">
        <v>0.50681900000000002</v>
      </c>
      <c r="AW261" s="68">
        <v>7.7476393121784268E-2</v>
      </c>
      <c r="AX261" s="68">
        <v>0</v>
      </c>
      <c r="AY261" s="68">
        <v>0</v>
      </c>
      <c r="AZ261" s="68">
        <v>0</v>
      </c>
      <c r="BA261" s="68">
        <v>0</v>
      </c>
      <c r="BB261" s="68">
        <v>0</v>
      </c>
      <c r="BC261" s="68">
        <v>0</v>
      </c>
      <c r="BD261" s="68">
        <v>0</v>
      </c>
      <c r="BE261" s="36">
        <v>10.592461750158517</v>
      </c>
      <c r="BF261" s="2"/>
      <c r="BG261" s="195">
        <f t="shared" si="11"/>
        <v>10.592461750158517</v>
      </c>
      <c r="BH261" s="2"/>
    </row>
    <row r="262" spans="1:60" x14ac:dyDescent="0.25">
      <c r="A262">
        <f t="shared" si="12"/>
        <v>0</v>
      </c>
      <c r="B262" s="93" t="s">
        <v>554</v>
      </c>
      <c r="C262" s="93" t="s">
        <v>555</v>
      </c>
      <c r="D262" s="93"/>
      <c r="E262" s="68">
        <v>11.208997</v>
      </c>
      <c r="F262" s="68">
        <v>5.2165178003040005</v>
      </c>
      <c r="G262" s="68">
        <v>-2.1835E-2</v>
      </c>
      <c r="H262" s="68">
        <v>0</v>
      </c>
      <c r="I262" s="68">
        <v>0</v>
      </c>
      <c r="J262" s="68">
        <v>0</v>
      </c>
      <c r="K262" s="68">
        <v>0</v>
      </c>
      <c r="L262" s="68">
        <v>0</v>
      </c>
      <c r="M262" s="68">
        <v>0</v>
      </c>
      <c r="N262" s="68">
        <v>8.5470000000000008E-3</v>
      </c>
      <c r="O262" s="68">
        <v>7.8549999999999991E-3</v>
      </c>
      <c r="P262" s="68">
        <v>1.5617698097777779</v>
      </c>
      <c r="Q262" s="68">
        <v>1.7664334140672668E-2</v>
      </c>
      <c r="R262" s="68">
        <v>0.69259899999999996</v>
      </c>
      <c r="S262" s="68">
        <v>5.445147561655269E-2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/>
      <c r="Z262" s="68">
        <v>0</v>
      </c>
      <c r="AA262" s="41"/>
      <c r="AB262" s="95">
        <v>18.746566419839006</v>
      </c>
      <c r="AC262" s="195">
        <f t="shared" si="13"/>
        <v>18.746566419839006</v>
      </c>
      <c r="AD262" s="41"/>
      <c r="AE262" s="2"/>
      <c r="AF262" s="68">
        <v>11.301579638037156</v>
      </c>
      <c r="AG262" s="41"/>
      <c r="AH262" s="68">
        <v>4.524841771917</v>
      </c>
      <c r="AI262" s="68">
        <v>2.2553972095999866E-2</v>
      </c>
      <c r="AJ262" s="68">
        <v>-2.1835E-2</v>
      </c>
      <c r="AK262" s="68"/>
      <c r="AL262" s="68">
        <v>0</v>
      </c>
      <c r="AM262" s="68">
        <v>0</v>
      </c>
      <c r="AN262" s="68">
        <v>0</v>
      </c>
      <c r="AO262" s="68">
        <v>0</v>
      </c>
      <c r="AP262" s="68">
        <v>0</v>
      </c>
      <c r="AQ262" s="68">
        <v>8.5470000000000008E-3</v>
      </c>
      <c r="AR262" s="68">
        <v>7.8549999999999991E-3</v>
      </c>
      <c r="AS262" s="68">
        <v>0.11940623392393999</v>
      </c>
      <c r="AT262" s="68">
        <v>2.1443018631111115</v>
      </c>
      <c r="AU262" s="68">
        <v>7.094376081281246E-3</v>
      </c>
      <c r="AV262" s="68">
        <v>0.62281900000000001</v>
      </c>
      <c r="AW262" s="68">
        <v>7.4698095364946801E-2</v>
      </c>
      <c r="AX262" s="68">
        <v>0</v>
      </c>
      <c r="AY262" s="68">
        <v>0</v>
      </c>
      <c r="AZ262" s="68">
        <v>0</v>
      </c>
      <c r="BA262" s="68">
        <v>0</v>
      </c>
      <c r="BB262" s="68">
        <v>0</v>
      </c>
      <c r="BC262" s="68">
        <v>0</v>
      </c>
      <c r="BD262" s="68">
        <v>0</v>
      </c>
      <c r="BE262" s="36">
        <v>18.811861950531434</v>
      </c>
      <c r="BF262" s="2"/>
      <c r="BG262" s="195">
        <f t="shared" si="11"/>
        <v>18.811861950531434</v>
      </c>
      <c r="BH262" s="2"/>
    </row>
    <row r="263" spans="1:60" x14ac:dyDescent="0.25">
      <c r="A263">
        <f t="shared" si="12"/>
        <v>0</v>
      </c>
      <c r="B263" s="93" t="s">
        <v>556</v>
      </c>
      <c r="C263" s="93" t="s">
        <v>557</v>
      </c>
      <c r="D263" s="93"/>
      <c r="E263" s="68">
        <v>2.9619469999999999</v>
      </c>
      <c r="F263" s="68">
        <v>3.0030328285730001</v>
      </c>
      <c r="G263" s="68">
        <v>-2.3063E-2</v>
      </c>
      <c r="H263" s="68">
        <v>0</v>
      </c>
      <c r="I263" s="68">
        <v>0</v>
      </c>
      <c r="J263" s="68">
        <v>0</v>
      </c>
      <c r="K263" s="68">
        <v>0</v>
      </c>
      <c r="L263" s="68">
        <v>0</v>
      </c>
      <c r="M263" s="68">
        <v>0</v>
      </c>
      <c r="N263" s="68">
        <v>8.5470000000000008E-3</v>
      </c>
      <c r="O263" s="68">
        <v>7.8549999999999991E-3</v>
      </c>
      <c r="P263" s="68">
        <v>0.36769753866666671</v>
      </c>
      <c r="Q263" s="68">
        <v>1.0028864239641246E-2</v>
      </c>
      <c r="R263" s="68">
        <v>0.213505</v>
      </c>
      <c r="S263" s="68">
        <v>2.7896574528796889E-2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/>
      <c r="Z263" s="68">
        <v>0</v>
      </c>
      <c r="AA263" s="41"/>
      <c r="AB263" s="95">
        <v>6.5774468060081048</v>
      </c>
      <c r="AC263" s="195">
        <f t="shared" si="13"/>
        <v>6.5774468060081048</v>
      </c>
      <c r="AD263" s="41"/>
      <c r="AE263" s="2"/>
      <c r="AF263" s="68">
        <v>2.9628731682408547</v>
      </c>
      <c r="AG263" s="41"/>
      <c r="AH263" s="68">
        <v>2.6037690000240001</v>
      </c>
      <c r="AI263" s="68">
        <v>1.2804939174000173E-2</v>
      </c>
      <c r="AJ263" s="68">
        <v>-2.3063E-2</v>
      </c>
      <c r="AK263" s="68"/>
      <c r="AL263" s="68">
        <v>0</v>
      </c>
      <c r="AM263" s="68">
        <v>0</v>
      </c>
      <c r="AN263" s="68">
        <v>0</v>
      </c>
      <c r="AO263" s="68">
        <v>0</v>
      </c>
      <c r="AP263" s="68">
        <v>0</v>
      </c>
      <c r="AQ263" s="68">
        <v>8.5470000000000008E-3</v>
      </c>
      <c r="AR263" s="68">
        <v>7.8549999999999991E-3</v>
      </c>
      <c r="AS263" s="68">
        <v>3.1482134246591353E-2</v>
      </c>
      <c r="AT263" s="68">
        <v>0.59480644533333338</v>
      </c>
      <c r="AU263" s="68">
        <v>4.0840739140368884E-3</v>
      </c>
      <c r="AV263" s="68">
        <v>0.187884</v>
      </c>
      <c r="AW263" s="68">
        <v>5.6552550754685363E-2</v>
      </c>
      <c r="AX263" s="68">
        <v>0</v>
      </c>
      <c r="AY263" s="68">
        <v>0</v>
      </c>
      <c r="AZ263" s="68">
        <v>0</v>
      </c>
      <c r="BA263" s="68">
        <v>0</v>
      </c>
      <c r="BB263" s="68">
        <v>0</v>
      </c>
      <c r="BC263" s="68">
        <v>0</v>
      </c>
      <c r="BD263" s="68">
        <v>0</v>
      </c>
      <c r="BE263" s="36">
        <v>6.4475953116875022</v>
      </c>
      <c r="BF263" s="2"/>
      <c r="BG263" s="195">
        <f t="shared" si="11"/>
        <v>6.4475953116875022</v>
      </c>
      <c r="BH263" s="2"/>
    </row>
    <row r="264" spans="1:60" x14ac:dyDescent="0.25">
      <c r="A264">
        <f t="shared" si="12"/>
        <v>0</v>
      </c>
      <c r="B264" s="93" t="s">
        <v>558</v>
      </c>
      <c r="C264" s="93" t="s">
        <v>559</v>
      </c>
      <c r="D264" s="93"/>
      <c r="E264" s="68">
        <v>107.503</v>
      </c>
      <c r="F264" s="68">
        <v>50.538797844644002</v>
      </c>
      <c r="G264" s="68">
        <v>0</v>
      </c>
      <c r="H264" s="68">
        <v>0</v>
      </c>
      <c r="I264" s="68">
        <v>0</v>
      </c>
      <c r="J264" s="68">
        <v>0</v>
      </c>
      <c r="K264" s="68">
        <v>7.1221000000000007E-2</v>
      </c>
      <c r="L264" s="68">
        <v>0.400756</v>
      </c>
      <c r="M264" s="68">
        <v>0</v>
      </c>
      <c r="N264" s="68">
        <v>8.5470000000000008E-3</v>
      </c>
      <c r="O264" s="68">
        <v>7.8549999999999991E-3</v>
      </c>
      <c r="P264" s="68">
        <v>2.0418530055555557</v>
      </c>
      <c r="Q264" s="68">
        <v>0.16715223661840845</v>
      </c>
      <c r="R264" s="68">
        <v>0.97729500000000002</v>
      </c>
      <c r="S264" s="68">
        <v>7.3521451590580836E-2</v>
      </c>
      <c r="T264" s="68">
        <v>0.1</v>
      </c>
      <c r="U264" s="68">
        <v>0</v>
      </c>
      <c r="V264" s="68">
        <v>0</v>
      </c>
      <c r="W264" s="68">
        <v>0.115741</v>
      </c>
      <c r="X264" s="68">
        <v>7.6759880276965564</v>
      </c>
      <c r="Y264" s="68"/>
      <c r="Z264" s="68">
        <v>2.3652639999999998</v>
      </c>
      <c r="AA264" s="41"/>
      <c r="AB264" s="95">
        <v>172.04699156610513</v>
      </c>
      <c r="AC264" s="195">
        <f t="shared" si="13"/>
        <v>162.00573953840859</v>
      </c>
      <c r="AD264" s="41"/>
      <c r="AE264" s="2"/>
      <c r="AF264" s="68">
        <v>108.43719129480711</v>
      </c>
      <c r="AG264" s="41"/>
      <c r="AH264" s="68">
        <v>45.890204571666999</v>
      </c>
      <c r="AI264" s="68">
        <v>0.21342139762500673</v>
      </c>
      <c r="AJ264" s="68">
        <v>0</v>
      </c>
      <c r="AK264" s="68"/>
      <c r="AL264" s="68">
        <v>0</v>
      </c>
      <c r="AM264" s="68">
        <v>0</v>
      </c>
      <c r="AN264" s="68">
        <v>7.1221000000000007E-2</v>
      </c>
      <c r="AO264" s="68">
        <v>0.394926</v>
      </c>
      <c r="AP264" s="68">
        <v>0</v>
      </c>
      <c r="AQ264" s="68">
        <v>8.5470000000000008E-3</v>
      </c>
      <c r="AR264" s="68">
        <v>7.8549999999999991E-3</v>
      </c>
      <c r="AS264" s="68">
        <v>1.1866952125454457</v>
      </c>
      <c r="AT264" s="68">
        <v>2.4398130055555556</v>
      </c>
      <c r="AU264" s="68">
        <v>6.8731911273235968E-2</v>
      </c>
      <c r="AV264" s="68">
        <v>0.93457000000000001</v>
      </c>
      <c r="AW264" s="68">
        <v>8.7372823222056847E-2</v>
      </c>
      <c r="AX264" s="68">
        <v>0.1</v>
      </c>
      <c r="AY264" s="68">
        <v>0</v>
      </c>
      <c r="AZ264" s="68">
        <v>0</v>
      </c>
      <c r="BA264" s="68">
        <v>0.119353</v>
      </c>
      <c r="BB264" s="68">
        <v>7.8909156924720607</v>
      </c>
      <c r="BC264" s="68">
        <v>3.0288590000000002</v>
      </c>
      <c r="BD264" s="68">
        <v>0</v>
      </c>
      <c r="BE264" s="36">
        <v>170.87967690916747</v>
      </c>
      <c r="BF264" s="2"/>
      <c r="BG264" s="195">
        <f t="shared" ref="BG264:BG327" si="14">+BE264-BC264-BB264</f>
        <v>159.95990221669541</v>
      </c>
      <c r="BH264" s="2"/>
    </row>
    <row r="265" spans="1:60" x14ac:dyDescent="0.25">
      <c r="A265">
        <f t="shared" si="12"/>
        <v>0</v>
      </c>
      <c r="B265" s="93" t="s">
        <v>560</v>
      </c>
      <c r="C265" s="93" t="s">
        <v>561</v>
      </c>
      <c r="D265" s="93"/>
      <c r="E265" s="68">
        <v>3.5899809999999999</v>
      </c>
      <c r="F265" s="68">
        <v>3.3263690258779999</v>
      </c>
      <c r="G265" s="68">
        <v>-3.8316999999999997E-2</v>
      </c>
      <c r="H265" s="68">
        <v>0</v>
      </c>
      <c r="I265" s="68">
        <v>0</v>
      </c>
      <c r="J265" s="68">
        <v>0</v>
      </c>
      <c r="K265" s="68">
        <v>0</v>
      </c>
      <c r="L265" s="68">
        <v>0</v>
      </c>
      <c r="M265" s="68">
        <v>0</v>
      </c>
      <c r="N265" s="68">
        <v>8.5470000000000008E-3</v>
      </c>
      <c r="O265" s="68">
        <v>7.8549999999999991E-3</v>
      </c>
      <c r="P265" s="68">
        <v>0.42544944355555558</v>
      </c>
      <c r="Q265" s="68">
        <v>1.1138529411010621E-2</v>
      </c>
      <c r="R265" s="68">
        <v>0.21641199999999999</v>
      </c>
      <c r="S265" s="68">
        <v>2.9853046438206163E-2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/>
      <c r="Z265" s="68">
        <v>0</v>
      </c>
      <c r="AA265" s="41"/>
      <c r="AB265" s="95">
        <v>7.5772880452827724</v>
      </c>
      <c r="AC265" s="195">
        <f t="shared" si="13"/>
        <v>7.5772880452827724</v>
      </c>
      <c r="AD265" s="41"/>
      <c r="AE265" s="2"/>
      <c r="AF265" s="68">
        <v>3.6193960665044211</v>
      </c>
      <c r="AG265" s="41"/>
      <c r="AH265" s="68">
        <v>2.8887511689889998</v>
      </c>
      <c r="AI265" s="68">
        <v>1.4221769103999716E-2</v>
      </c>
      <c r="AJ265" s="68">
        <v>-3.8316999999999997E-2</v>
      </c>
      <c r="AK265" s="68"/>
      <c r="AL265" s="68">
        <v>0</v>
      </c>
      <c r="AM265" s="68">
        <v>0</v>
      </c>
      <c r="AN265" s="68">
        <v>0</v>
      </c>
      <c r="AO265" s="68">
        <v>0</v>
      </c>
      <c r="AP265" s="68">
        <v>0</v>
      </c>
      <c r="AQ265" s="68">
        <v>8.5470000000000008E-3</v>
      </c>
      <c r="AR265" s="68">
        <v>7.8549999999999991E-3</v>
      </c>
      <c r="AS265" s="68">
        <v>3.9353531199636936E-2</v>
      </c>
      <c r="AT265" s="68">
        <v>0.5436198968888889</v>
      </c>
      <c r="AU265" s="68">
        <v>4.5238056799745694E-3</v>
      </c>
      <c r="AV265" s="68">
        <v>0.191359</v>
      </c>
      <c r="AW265" s="68">
        <v>5.8043574234012144E-2</v>
      </c>
      <c r="AX265" s="68">
        <v>0</v>
      </c>
      <c r="AY265" s="68">
        <v>0</v>
      </c>
      <c r="AZ265" s="68">
        <v>0</v>
      </c>
      <c r="BA265" s="68">
        <v>0</v>
      </c>
      <c r="BB265" s="68">
        <v>0</v>
      </c>
      <c r="BC265" s="68">
        <v>0</v>
      </c>
      <c r="BD265" s="68">
        <v>0</v>
      </c>
      <c r="BE265" s="36">
        <v>7.3373538125999351</v>
      </c>
      <c r="BF265" s="2"/>
      <c r="BG265" s="195">
        <f t="shared" si="14"/>
        <v>7.3373538125999351</v>
      </c>
      <c r="BH265" s="2"/>
    </row>
    <row r="266" spans="1:60" x14ac:dyDescent="0.25">
      <c r="A266">
        <f t="shared" si="12"/>
        <v>1</v>
      </c>
      <c r="B266" s="93" t="s">
        <v>562</v>
      </c>
      <c r="C266" s="93" t="s">
        <v>563</v>
      </c>
      <c r="D266" s="93"/>
      <c r="E266" s="68">
        <v>66.728196999999994</v>
      </c>
      <c r="F266" s="68">
        <v>134.17101953799701</v>
      </c>
      <c r="G266" s="68">
        <v>0</v>
      </c>
      <c r="H266" s="68">
        <v>0</v>
      </c>
      <c r="I266" s="68">
        <v>0</v>
      </c>
      <c r="J266" s="68">
        <v>0</v>
      </c>
      <c r="K266" s="68">
        <v>5.0016000000000005E-2</v>
      </c>
      <c r="L266" s="68">
        <v>0.97648299999999999</v>
      </c>
      <c r="M266" s="68">
        <v>0</v>
      </c>
      <c r="N266" s="68">
        <v>8.5470000000000008E-3</v>
      </c>
      <c r="O266" s="68">
        <v>7.8549999999999991E-3</v>
      </c>
      <c r="P266" s="68">
        <v>1.5613783588888892</v>
      </c>
      <c r="Q266" s="68">
        <v>0.45433406188622266</v>
      </c>
      <c r="R266" s="68">
        <v>1.918088</v>
      </c>
      <c r="S266" s="68">
        <v>0.17450791361880033</v>
      </c>
      <c r="T266" s="68">
        <v>0</v>
      </c>
      <c r="U266" s="68">
        <v>0</v>
      </c>
      <c r="V266" s="68">
        <v>0</v>
      </c>
      <c r="W266" s="68">
        <v>0.19411900000000001</v>
      </c>
      <c r="X266" s="68">
        <v>14.255613716723589</v>
      </c>
      <c r="Y266" s="68"/>
      <c r="Z266" s="68">
        <v>3.9669989999999999</v>
      </c>
      <c r="AA266" s="41"/>
      <c r="AB266" s="95">
        <v>224.46715758911452</v>
      </c>
      <c r="AC266" s="195">
        <f t="shared" si="13"/>
        <v>206.24454487239095</v>
      </c>
      <c r="AD266" s="41"/>
      <c r="AE266" s="2"/>
      <c r="AF266" s="68">
        <v>66.546279100283513</v>
      </c>
      <c r="AG266" s="41"/>
      <c r="AH266" s="68">
        <v>120.89617006539901</v>
      </c>
      <c r="AI266" s="68">
        <v>0.58009759509100023</v>
      </c>
      <c r="AJ266" s="68">
        <v>0</v>
      </c>
      <c r="AK266" s="68"/>
      <c r="AL266" s="68">
        <v>0</v>
      </c>
      <c r="AM266" s="68">
        <v>0</v>
      </c>
      <c r="AN266" s="68">
        <v>5.0016000000000005E-2</v>
      </c>
      <c r="AO266" s="68">
        <v>0.96227799999999997</v>
      </c>
      <c r="AP266" s="68">
        <v>0</v>
      </c>
      <c r="AQ266" s="68">
        <v>8.5470000000000008E-3</v>
      </c>
      <c r="AR266" s="68">
        <v>7.8549999999999991E-3</v>
      </c>
      <c r="AS266" s="68">
        <v>0.80524208260648178</v>
      </c>
      <c r="AT266" s="68">
        <v>2.6303344922222225</v>
      </c>
      <c r="AU266" s="68">
        <v>0.18247031990497831</v>
      </c>
      <c r="AV266" s="68">
        <v>1.879426</v>
      </c>
      <c r="AW266" s="68">
        <v>0.15540301005550519</v>
      </c>
      <c r="AX266" s="68">
        <v>0</v>
      </c>
      <c r="AY266" s="68">
        <v>0</v>
      </c>
      <c r="AZ266" s="68">
        <v>0</v>
      </c>
      <c r="BA266" s="68">
        <v>0.20017799999999999</v>
      </c>
      <c r="BB266" s="68">
        <v>14.777309012370038</v>
      </c>
      <c r="BC266" s="68">
        <v>5.0799760000000003</v>
      </c>
      <c r="BD266" s="68">
        <v>0</v>
      </c>
      <c r="BE266" s="36">
        <v>214.7615816779327</v>
      </c>
      <c r="BF266" s="2"/>
      <c r="BG266" s="195">
        <f t="shared" si="14"/>
        <v>194.90429666556267</v>
      </c>
      <c r="BH266" s="2"/>
    </row>
    <row r="267" spans="1:60" x14ac:dyDescent="0.25">
      <c r="A267">
        <f t="shared" si="12"/>
        <v>0</v>
      </c>
      <c r="B267" s="93" t="s">
        <v>564</v>
      </c>
      <c r="C267" s="93" t="s">
        <v>565</v>
      </c>
      <c r="D267" s="93"/>
      <c r="E267" s="68">
        <v>5.8696640000000002</v>
      </c>
      <c r="F267" s="68">
        <v>3.8000663359489999</v>
      </c>
      <c r="G267" s="68">
        <v>-0.108099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8.5470000000000008E-3</v>
      </c>
      <c r="O267" s="68">
        <v>7.8549999999999991E-3</v>
      </c>
      <c r="P267" s="68">
        <v>0.44047302311111114</v>
      </c>
      <c r="Q267" s="68">
        <v>1.2867902321930726E-2</v>
      </c>
      <c r="R267" s="68">
        <v>0.37782900000000003</v>
      </c>
      <c r="S267" s="68">
        <v>4.0672535827076528E-2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/>
      <c r="Z267" s="68">
        <v>0</v>
      </c>
      <c r="AA267" s="41"/>
      <c r="AB267" s="95">
        <v>10.449875797209119</v>
      </c>
      <c r="AC267" s="195">
        <f t="shared" si="13"/>
        <v>10.449875797209119</v>
      </c>
      <c r="AD267" s="41"/>
      <c r="AE267" s="2"/>
      <c r="AF267" s="68">
        <v>5.8838646199910469</v>
      </c>
      <c r="AG267" s="41"/>
      <c r="AH267" s="68">
        <v>3.2903000373570004</v>
      </c>
      <c r="AI267" s="68">
        <v>1.6429847146999556E-2</v>
      </c>
      <c r="AJ267" s="68">
        <v>-0.108099</v>
      </c>
      <c r="AK267" s="68"/>
      <c r="AL267" s="68">
        <v>0</v>
      </c>
      <c r="AM267" s="68">
        <v>0</v>
      </c>
      <c r="AN267" s="68">
        <v>0</v>
      </c>
      <c r="AO267" s="68">
        <v>0</v>
      </c>
      <c r="AP267" s="68">
        <v>0</v>
      </c>
      <c r="AQ267" s="68">
        <v>8.5470000000000008E-3</v>
      </c>
      <c r="AR267" s="68">
        <v>7.8549999999999991E-3</v>
      </c>
      <c r="AS267" s="68">
        <v>6.4823675356008942E-2</v>
      </c>
      <c r="AT267" s="68">
        <v>0.59575419644444449</v>
      </c>
      <c r="AU267" s="68">
        <v>5.1680260190941109E-3</v>
      </c>
      <c r="AV267" s="68">
        <v>0.33249000000000001</v>
      </c>
      <c r="AW267" s="68">
        <v>6.4668840726424467E-2</v>
      </c>
      <c r="AX267" s="68">
        <v>0</v>
      </c>
      <c r="AY267" s="68">
        <v>0</v>
      </c>
      <c r="AZ267" s="68">
        <v>0</v>
      </c>
      <c r="BA267" s="68">
        <v>0</v>
      </c>
      <c r="BB267" s="68">
        <v>0</v>
      </c>
      <c r="BC267" s="68">
        <v>0</v>
      </c>
      <c r="BD267" s="68">
        <v>0</v>
      </c>
      <c r="BE267" s="36">
        <v>10.161802243041018</v>
      </c>
      <c r="BF267" s="2"/>
      <c r="BG267" s="195">
        <f t="shared" si="14"/>
        <v>10.161802243041018</v>
      </c>
      <c r="BH267" s="2"/>
    </row>
    <row r="268" spans="1:60" x14ac:dyDescent="0.25">
      <c r="A268">
        <f t="shared" ref="A268:A331" si="15">IFERROR(VLOOKUP(C268,$C$402:$D$446,2,FALSE),0)</f>
        <v>0</v>
      </c>
      <c r="B268" s="93" t="s">
        <v>566</v>
      </c>
      <c r="C268" s="93" t="s">
        <v>567</v>
      </c>
      <c r="D268" s="93"/>
      <c r="E268" s="68">
        <v>4.5796979999999996</v>
      </c>
      <c r="F268" s="68">
        <v>4.8207781255980002</v>
      </c>
      <c r="G268" s="68">
        <v>-8.3289999999999996E-3</v>
      </c>
      <c r="H268" s="68">
        <v>0</v>
      </c>
      <c r="I268" s="68">
        <v>0</v>
      </c>
      <c r="J268" s="68">
        <v>0</v>
      </c>
      <c r="K268" s="68">
        <v>0</v>
      </c>
      <c r="L268" s="68">
        <v>0</v>
      </c>
      <c r="M268" s="68">
        <v>0</v>
      </c>
      <c r="N268" s="68">
        <v>8.5470000000000008E-3</v>
      </c>
      <c r="O268" s="68">
        <v>7.8549999999999991E-3</v>
      </c>
      <c r="P268" s="68">
        <v>0.29019625688888889</v>
      </c>
      <c r="Q268" s="68">
        <v>1.6138953321221304E-2</v>
      </c>
      <c r="R268" s="68">
        <v>0.502606</v>
      </c>
      <c r="S268" s="68">
        <v>5.2898943555104078E-2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/>
      <c r="Z268" s="68">
        <v>0</v>
      </c>
      <c r="AA268" s="41"/>
      <c r="AB268" s="95">
        <v>10.270389279363213</v>
      </c>
      <c r="AC268" s="195">
        <f t="shared" si="13"/>
        <v>10.270389279363213</v>
      </c>
      <c r="AD268" s="41"/>
      <c r="AE268" s="2"/>
      <c r="AF268" s="68">
        <v>4.576394524381902</v>
      </c>
      <c r="AG268" s="41"/>
      <c r="AH268" s="68">
        <v>4.1759225297049998</v>
      </c>
      <c r="AI268" s="68">
        <v>2.0606352888999507E-2</v>
      </c>
      <c r="AJ268" s="68">
        <v>-8.3289999999999996E-3</v>
      </c>
      <c r="AK268" s="68"/>
      <c r="AL268" s="68">
        <v>0</v>
      </c>
      <c r="AM268" s="68">
        <v>0</v>
      </c>
      <c r="AN268" s="68">
        <v>0</v>
      </c>
      <c r="AO268" s="68">
        <v>0</v>
      </c>
      <c r="AP268" s="68">
        <v>0</v>
      </c>
      <c r="AQ268" s="68">
        <v>8.5470000000000008E-3</v>
      </c>
      <c r="AR268" s="68">
        <v>7.8549999999999991E-3</v>
      </c>
      <c r="AS268" s="68">
        <v>5.4686244201718366E-2</v>
      </c>
      <c r="AT268" s="68">
        <v>0.53839017688888891</v>
      </c>
      <c r="AU268" s="68">
        <v>6.5561768092525655E-3</v>
      </c>
      <c r="AV268" s="68">
        <v>0.45047399999999999</v>
      </c>
      <c r="AW268" s="68">
        <v>7.3477205698483053E-2</v>
      </c>
      <c r="AX268" s="68">
        <v>0</v>
      </c>
      <c r="AY268" s="68">
        <v>0</v>
      </c>
      <c r="AZ268" s="68">
        <v>0</v>
      </c>
      <c r="BA268" s="68">
        <v>0</v>
      </c>
      <c r="BB268" s="68">
        <v>0</v>
      </c>
      <c r="BC268" s="68">
        <v>0</v>
      </c>
      <c r="BD268" s="68">
        <v>0</v>
      </c>
      <c r="BE268" s="36">
        <v>9.9045802105742435</v>
      </c>
      <c r="BF268" s="2"/>
      <c r="BG268" s="195">
        <f t="shared" si="14"/>
        <v>9.9045802105742435</v>
      </c>
      <c r="BH268" s="2"/>
    </row>
    <row r="269" spans="1:60" x14ac:dyDescent="0.25">
      <c r="A269">
        <f t="shared" si="15"/>
        <v>0</v>
      </c>
      <c r="B269" s="93" t="s">
        <v>568</v>
      </c>
      <c r="C269" s="93" t="s">
        <v>569</v>
      </c>
      <c r="D269" s="93"/>
      <c r="E269" s="68">
        <v>6.3463149999999997</v>
      </c>
      <c r="F269" s="68">
        <v>5.2744301436700001</v>
      </c>
      <c r="G269" s="68">
        <v>-0.12537899999999999</v>
      </c>
      <c r="H269" s="68">
        <v>0</v>
      </c>
      <c r="I269" s="68">
        <v>0</v>
      </c>
      <c r="J269" s="68">
        <v>0</v>
      </c>
      <c r="K269" s="68">
        <v>0</v>
      </c>
      <c r="L269" s="68">
        <v>0</v>
      </c>
      <c r="M269" s="68">
        <v>0</v>
      </c>
      <c r="N269" s="68">
        <v>8.5470000000000008E-3</v>
      </c>
      <c r="O269" s="68">
        <v>7.8549999999999991E-3</v>
      </c>
      <c r="P269" s="68">
        <v>0.77011185066666665</v>
      </c>
      <c r="Q269" s="68">
        <v>1.7589144044658996E-2</v>
      </c>
      <c r="R269" s="68">
        <v>0.60101700000000002</v>
      </c>
      <c r="S269" s="68">
        <v>5.6574553689603811E-2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/>
      <c r="Z269" s="68">
        <v>0</v>
      </c>
      <c r="AA269" s="41"/>
      <c r="AB269" s="95">
        <v>12.957060692070929</v>
      </c>
      <c r="AC269" s="195">
        <f t="shared" ref="AC269:AC332" si="16">+AB269-Z269-X269</f>
        <v>12.957060692070929</v>
      </c>
      <c r="AD269" s="41"/>
      <c r="AE269" s="2"/>
      <c r="AF269" s="68">
        <v>6.3932673230395274</v>
      </c>
      <c r="AG269" s="41"/>
      <c r="AH269" s="68">
        <v>4.5777905787759998</v>
      </c>
      <c r="AI269" s="68">
        <v>2.2457968741000631E-2</v>
      </c>
      <c r="AJ269" s="68">
        <v>-0.12537899999999999</v>
      </c>
      <c r="AK269" s="68"/>
      <c r="AL269" s="68">
        <v>0</v>
      </c>
      <c r="AM269" s="68">
        <v>0</v>
      </c>
      <c r="AN269" s="68">
        <v>0</v>
      </c>
      <c r="AO269" s="68">
        <v>0</v>
      </c>
      <c r="AP269" s="68">
        <v>0</v>
      </c>
      <c r="AQ269" s="68">
        <v>8.5470000000000008E-3</v>
      </c>
      <c r="AR269" s="68">
        <v>7.8549999999999991E-3</v>
      </c>
      <c r="AS269" s="68">
        <v>7.3094458615151875E-2</v>
      </c>
      <c r="AT269" s="68">
        <v>1.0248044373333334</v>
      </c>
      <c r="AU269" s="68">
        <v>7.1731358898958642E-3</v>
      </c>
      <c r="AV269" s="68">
        <v>0.528895</v>
      </c>
      <c r="AW269" s="68">
        <v>7.5152528913993474E-2</v>
      </c>
      <c r="AX269" s="68">
        <v>0</v>
      </c>
      <c r="AY269" s="68">
        <v>0</v>
      </c>
      <c r="AZ269" s="68">
        <v>0</v>
      </c>
      <c r="BA269" s="68">
        <v>0</v>
      </c>
      <c r="BB269" s="68">
        <v>0</v>
      </c>
      <c r="BC269" s="68">
        <v>0</v>
      </c>
      <c r="BD269" s="68">
        <v>0</v>
      </c>
      <c r="BE269" s="36">
        <v>12.593658431308903</v>
      </c>
      <c r="BF269" s="2"/>
      <c r="BG269" s="195">
        <f t="shared" si="14"/>
        <v>12.593658431308903</v>
      </c>
      <c r="BH269" s="2"/>
    </row>
    <row r="270" spans="1:60" x14ac:dyDescent="0.25">
      <c r="A270">
        <f t="shared" si="15"/>
        <v>1</v>
      </c>
      <c r="B270" s="93" t="s">
        <v>570</v>
      </c>
      <c r="C270" s="93" t="s">
        <v>571</v>
      </c>
      <c r="D270" s="93"/>
      <c r="E270" s="68">
        <v>78.26858</v>
      </c>
      <c r="F270" s="68">
        <v>141.350821488945</v>
      </c>
      <c r="G270" s="68">
        <v>-0.41305999999999998</v>
      </c>
      <c r="H270" s="68">
        <v>0</v>
      </c>
      <c r="I270" s="68">
        <v>0</v>
      </c>
      <c r="J270" s="68">
        <v>0</v>
      </c>
      <c r="K270" s="68">
        <v>3.6057000000000006E-2</v>
      </c>
      <c r="L270" s="68">
        <v>0.93685799999999997</v>
      </c>
      <c r="M270" s="68">
        <v>0</v>
      </c>
      <c r="N270" s="68">
        <v>8.5470000000000008E-3</v>
      </c>
      <c r="O270" s="68">
        <v>7.8549999999999991E-3</v>
      </c>
      <c r="P270" s="68">
        <v>2.7485423399999998</v>
      </c>
      <c r="Q270" s="68">
        <v>0.47537976149496541</v>
      </c>
      <c r="R270" s="68">
        <v>1.9920599999999999</v>
      </c>
      <c r="S270" s="68">
        <v>0.17890301690509752</v>
      </c>
      <c r="T270" s="68">
        <v>0</v>
      </c>
      <c r="U270" s="68">
        <v>0</v>
      </c>
      <c r="V270" s="68">
        <v>0</v>
      </c>
      <c r="W270" s="68">
        <v>0.23561499999999999</v>
      </c>
      <c r="X270" s="68">
        <v>13.790313708696084</v>
      </c>
      <c r="Y270" s="68"/>
      <c r="Z270" s="68">
        <v>4.8150069999999996</v>
      </c>
      <c r="AA270" s="41"/>
      <c r="AB270" s="95">
        <v>244.43147931604119</v>
      </c>
      <c r="AC270" s="195">
        <f t="shared" si="16"/>
        <v>225.82615860734509</v>
      </c>
      <c r="AD270" s="41"/>
      <c r="AE270" s="2"/>
      <c r="AF270" s="68">
        <v>79.208311286995894</v>
      </c>
      <c r="AG270" s="41"/>
      <c r="AH270" s="68">
        <v>127.28804379805</v>
      </c>
      <c r="AI270" s="68">
        <v>0.60696892338100072</v>
      </c>
      <c r="AJ270" s="68">
        <v>-0.41305999999999998</v>
      </c>
      <c r="AK270" s="68"/>
      <c r="AL270" s="68">
        <v>0</v>
      </c>
      <c r="AM270" s="68">
        <v>0</v>
      </c>
      <c r="AN270" s="68">
        <v>3.6057000000000006E-2</v>
      </c>
      <c r="AO270" s="68">
        <v>0.92322899999999997</v>
      </c>
      <c r="AP270" s="68">
        <v>0</v>
      </c>
      <c r="AQ270" s="68">
        <v>8.5470000000000008E-3</v>
      </c>
      <c r="AR270" s="68">
        <v>7.8549999999999991E-3</v>
      </c>
      <c r="AS270" s="68">
        <v>0.97630415799007608</v>
      </c>
      <c r="AT270" s="68">
        <v>3.9647983399999998</v>
      </c>
      <c r="AU270" s="68">
        <v>0.19223472926368376</v>
      </c>
      <c r="AV270" s="68">
        <v>1.8323449999999999</v>
      </c>
      <c r="AW270" s="68">
        <v>0.15645352082416489</v>
      </c>
      <c r="AX270" s="68">
        <v>0</v>
      </c>
      <c r="AY270" s="68">
        <v>0</v>
      </c>
      <c r="AZ270" s="68">
        <v>0</v>
      </c>
      <c r="BA270" s="68">
        <v>0.24296899999999999</v>
      </c>
      <c r="BB270" s="68">
        <v>14.176442492539577</v>
      </c>
      <c r="BC270" s="68">
        <v>6.1658989999999996</v>
      </c>
      <c r="BD270" s="68">
        <v>0</v>
      </c>
      <c r="BE270" s="36">
        <v>235.37339824904433</v>
      </c>
      <c r="BF270" s="2"/>
      <c r="BG270" s="195">
        <f t="shared" si="14"/>
        <v>215.03105675650477</v>
      </c>
      <c r="BH270" s="2"/>
    </row>
    <row r="271" spans="1:60" x14ac:dyDescent="0.25">
      <c r="A271">
        <f t="shared" si="15"/>
        <v>0</v>
      </c>
      <c r="B271" s="93" t="s">
        <v>572</v>
      </c>
      <c r="C271" s="93" t="s">
        <v>573</v>
      </c>
      <c r="D271" s="93"/>
      <c r="E271" s="68">
        <v>5.5123800000000003</v>
      </c>
      <c r="F271" s="68">
        <v>5.3408676767319996</v>
      </c>
      <c r="G271" s="68">
        <v>-6.4839999999999995E-2</v>
      </c>
      <c r="H271" s="68">
        <v>0</v>
      </c>
      <c r="I271" s="68">
        <v>0</v>
      </c>
      <c r="J271" s="68">
        <v>0</v>
      </c>
      <c r="K271" s="68">
        <v>0</v>
      </c>
      <c r="L271" s="68">
        <v>0</v>
      </c>
      <c r="M271" s="68">
        <v>0</v>
      </c>
      <c r="N271" s="68">
        <v>8.5470000000000008E-3</v>
      </c>
      <c r="O271" s="68">
        <v>7.8549999999999991E-3</v>
      </c>
      <c r="P271" s="68">
        <v>1.2829519075555555</v>
      </c>
      <c r="Q271" s="68">
        <v>1.7877585003913482E-2</v>
      </c>
      <c r="R271" s="68">
        <v>0.60019500000000003</v>
      </c>
      <c r="S271" s="68">
        <v>5.5024855033373198E-2</v>
      </c>
      <c r="T271" s="68">
        <v>0</v>
      </c>
      <c r="U271" s="68">
        <v>0</v>
      </c>
      <c r="V271" s="68">
        <v>0</v>
      </c>
      <c r="W271" s="68">
        <v>0</v>
      </c>
      <c r="X271" s="68">
        <v>0</v>
      </c>
      <c r="Y271" s="68"/>
      <c r="Z271" s="68">
        <v>0</v>
      </c>
      <c r="AA271" s="41"/>
      <c r="AB271" s="95">
        <v>12.760859024324841</v>
      </c>
      <c r="AC271" s="195">
        <f t="shared" si="16"/>
        <v>12.760859024324841</v>
      </c>
      <c r="AD271" s="41"/>
      <c r="AE271" s="2"/>
      <c r="AF271" s="68">
        <v>5.5632788482797695</v>
      </c>
      <c r="AG271" s="41"/>
      <c r="AH271" s="68">
        <v>4.6233739144339996</v>
      </c>
      <c r="AI271" s="68">
        <v>2.2826252611000093E-2</v>
      </c>
      <c r="AJ271" s="68">
        <v>-6.4839999999999995E-2</v>
      </c>
      <c r="AK271" s="68"/>
      <c r="AL271" s="68">
        <v>0</v>
      </c>
      <c r="AM271" s="68">
        <v>0</v>
      </c>
      <c r="AN271" s="68">
        <v>0</v>
      </c>
      <c r="AO271" s="68">
        <v>0</v>
      </c>
      <c r="AP271" s="68">
        <v>0</v>
      </c>
      <c r="AQ271" s="68">
        <v>8.5470000000000008E-3</v>
      </c>
      <c r="AR271" s="68">
        <v>7.8549999999999991E-3</v>
      </c>
      <c r="AS271" s="68">
        <v>6.1809009886374916E-2</v>
      </c>
      <c r="AT271" s="68">
        <v>1.7977722808888887</v>
      </c>
      <c r="AU271" s="68">
        <v>7.2634898124736644E-3</v>
      </c>
      <c r="AV271" s="68">
        <v>0.52817199999999997</v>
      </c>
      <c r="AW271" s="68">
        <v>7.4869913858716219E-2</v>
      </c>
      <c r="AX271" s="68">
        <v>0</v>
      </c>
      <c r="AY271" s="68">
        <v>0</v>
      </c>
      <c r="AZ271" s="68">
        <v>0</v>
      </c>
      <c r="BA271" s="68">
        <v>0</v>
      </c>
      <c r="BB271" s="68">
        <v>0</v>
      </c>
      <c r="BC271" s="68">
        <v>0</v>
      </c>
      <c r="BD271" s="68">
        <v>0</v>
      </c>
      <c r="BE271" s="36">
        <v>12.630927709771223</v>
      </c>
      <c r="BF271" s="2"/>
      <c r="BG271" s="195">
        <f t="shared" si="14"/>
        <v>12.630927709771223</v>
      </c>
      <c r="BH271" s="2"/>
    </row>
    <row r="272" spans="1:60" x14ac:dyDescent="0.25">
      <c r="A272">
        <f t="shared" si="15"/>
        <v>0</v>
      </c>
      <c r="B272" s="93" t="s">
        <v>574</v>
      </c>
      <c r="C272" s="93" t="s">
        <v>575</v>
      </c>
      <c r="D272" s="93"/>
      <c r="E272" s="68">
        <v>4.4075899999999999</v>
      </c>
      <c r="F272" s="68">
        <v>4.0530630928370002</v>
      </c>
      <c r="G272" s="68">
        <v>0</v>
      </c>
      <c r="H272" s="68">
        <v>0</v>
      </c>
      <c r="I272" s="68">
        <v>0</v>
      </c>
      <c r="J272" s="68">
        <v>0</v>
      </c>
      <c r="K272" s="68">
        <v>0</v>
      </c>
      <c r="L272" s="68">
        <v>0</v>
      </c>
      <c r="M272" s="68">
        <v>0</v>
      </c>
      <c r="N272" s="68">
        <v>8.5470000000000008E-3</v>
      </c>
      <c r="O272" s="68">
        <v>7.8549999999999991E-3</v>
      </c>
      <c r="P272" s="68">
        <v>1.0616867262222223</v>
      </c>
      <c r="Q272" s="68">
        <v>1.3724607775886183E-2</v>
      </c>
      <c r="R272" s="68">
        <v>0.422703</v>
      </c>
      <c r="S272" s="68">
        <v>3.7314562382603327E-2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/>
      <c r="Z272" s="68">
        <v>0</v>
      </c>
      <c r="AA272" s="41"/>
      <c r="AB272" s="95">
        <v>10.01248398921771</v>
      </c>
      <c r="AC272" s="195">
        <f t="shared" si="16"/>
        <v>10.01248398921771</v>
      </c>
      <c r="AD272" s="41"/>
      <c r="AE272" s="2"/>
      <c r="AF272" s="68">
        <v>4.4157341025367272</v>
      </c>
      <c r="AG272" s="41"/>
      <c r="AH272" s="68">
        <v>3.506051193322</v>
      </c>
      <c r="AI272" s="68">
        <v>1.7523695958999917E-2</v>
      </c>
      <c r="AJ272" s="68">
        <v>0</v>
      </c>
      <c r="AK272" s="68"/>
      <c r="AL272" s="68">
        <v>0</v>
      </c>
      <c r="AM272" s="68">
        <v>0</v>
      </c>
      <c r="AN272" s="68">
        <v>0</v>
      </c>
      <c r="AO272" s="68">
        <v>0</v>
      </c>
      <c r="AP272" s="68">
        <v>0</v>
      </c>
      <c r="AQ272" s="68">
        <v>8.5470000000000008E-3</v>
      </c>
      <c r="AR272" s="68">
        <v>7.8549999999999991E-3</v>
      </c>
      <c r="AS272" s="68">
        <v>4.7268439387715487E-2</v>
      </c>
      <c r="AT272" s="68">
        <v>1.2939943528888889</v>
      </c>
      <c r="AU272" s="68">
        <v>5.5120973343694771E-3</v>
      </c>
      <c r="AV272" s="68">
        <v>0.37272</v>
      </c>
      <c r="AW272" s="68">
        <v>6.2788479053543206E-2</v>
      </c>
      <c r="AX272" s="68">
        <v>0</v>
      </c>
      <c r="AY272" s="68">
        <v>0</v>
      </c>
      <c r="AZ272" s="68">
        <v>0</v>
      </c>
      <c r="BA272" s="68">
        <v>0</v>
      </c>
      <c r="BB272" s="68">
        <v>0</v>
      </c>
      <c r="BC272" s="68">
        <v>0</v>
      </c>
      <c r="BD272" s="68">
        <v>0</v>
      </c>
      <c r="BE272" s="36">
        <v>9.7379943604822436</v>
      </c>
      <c r="BF272" s="2"/>
      <c r="BG272" s="195">
        <f t="shared" si="14"/>
        <v>9.7379943604822436</v>
      </c>
      <c r="BH272" s="2"/>
    </row>
    <row r="273" spans="1:60" x14ac:dyDescent="0.25">
      <c r="A273">
        <f t="shared" si="15"/>
        <v>0</v>
      </c>
      <c r="B273" s="93" t="s">
        <v>576</v>
      </c>
      <c r="C273" s="93" t="s">
        <v>577</v>
      </c>
      <c r="D273" s="93"/>
      <c r="E273" s="68">
        <v>5.3031030000000001</v>
      </c>
      <c r="F273" s="68">
        <v>5.2138138169339996</v>
      </c>
      <c r="G273" s="68">
        <v>-0.12810299999999999</v>
      </c>
      <c r="H273" s="68">
        <v>0</v>
      </c>
      <c r="I273" s="68">
        <v>0</v>
      </c>
      <c r="J273" s="68">
        <v>0</v>
      </c>
      <c r="K273" s="68">
        <v>0</v>
      </c>
      <c r="L273" s="68">
        <v>0</v>
      </c>
      <c r="M273" s="68">
        <v>0</v>
      </c>
      <c r="N273" s="68">
        <v>8.5470000000000008E-3</v>
      </c>
      <c r="O273" s="68">
        <v>7.8549999999999991E-3</v>
      </c>
      <c r="P273" s="68">
        <v>0.95658429422222224</v>
      </c>
      <c r="Q273" s="68">
        <v>1.7655177828437764E-2</v>
      </c>
      <c r="R273" s="68">
        <v>0.43435800000000002</v>
      </c>
      <c r="S273" s="68">
        <v>4.4435949157566969E-2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/>
      <c r="Z273" s="68">
        <v>0</v>
      </c>
      <c r="AA273" s="41"/>
      <c r="AB273" s="95">
        <v>11.858249238142227</v>
      </c>
      <c r="AC273" s="195">
        <f t="shared" si="16"/>
        <v>11.858249238142227</v>
      </c>
      <c r="AD273" s="41"/>
      <c r="AE273" s="2"/>
      <c r="AF273" s="68">
        <v>5.3509651757712007</v>
      </c>
      <c r="AG273" s="41"/>
      <c r="AH273" s="68">
        <v>4.500823259053</v>
      </c>
      <c r="AI273" s="68">
        <v>2.2542281238999217E-2</v>
      </c>
      <c r="AJ273" s="68">
        <v>-0.12810299999999999</v>
      </c>
      <c r="AK273" s="68"/>
      <c r="AL273" s="68">
        <v>0</v>
      </c>
      <c r="AM273" s="68">
        <v>0</v>
      </c>
      <c r="AN273" s="68">
        <v>0</v>
      </c>
      <c r="AO273" s="68">
        <v>0</v>
      </c>
      <c r="AP273" s="68">
        <v>0</v>
      </c>
      <c r="AQ273" s="68">
        <v>8.5470000000000008E-3</v>
      </c>
      <c r="AR273" s="68">
        <v>7.8549999999999991E-3</v>
      </c>
      <c r="AS273" s="68">
        <v>5.8103022877625227E-2</v>
      </c>
      <c r="AT273" s="68">
        <v>1.467214800888889</v>
      </c>
      <c r="AU273" s="68">
        <v>7.0906987095787676E-3</v>
      </c>
      <c r="AV273" s="68">
        <v>0.38223499999999999</v>
      </c>
      <c r="AW273" s="68">
        <v>6.7316069829855732E-2</v>
      </c>
      <c r="AX273" s="68">
        <v>0</v>
      </c>
      <c r="AY273" s="68">
        <v>0</v>
      </c>
      <c r="AZ273" s="68">
        <v>0</v>
      </c>
      <c r="BA273" s="68">
        <v>0</v>
      </c>
      <c r="BB273" s="68">
        <v>0</v>
      </c>
      <c r="BC273" s="68">
        <v>0</v>
      </c>
      <c r="BD273" s="68">
        <v>0</v>
      </c>
      <c r="BE273" s="36">
        <v>11.74458930836915</v>
      </c>
      <c r="BF273" s="2"/>
      <c r="BG273" s="195">
        <f t="shared" si="14"/>
        <v>11.74458930836915</v>
      </c>
      <c r="BH273" s="2"/>
    </row>
    <row r="274" spans="1:60" x14ac:dyDescent="0.25">
      <c r="A274">
        <f t="shared" si="15"/>
        <v>0</v>
      </c>
      <c r="B274" s="93" t="s">
        <v>578</v>
      </c>
      <c r="C274" s="93" t="s">
        <v>579</v>
      </c>
      <c r="D274" s="93"/>
      <c r="E274" s="68">
        <v>5.3010650000000004</v>
      </c>
      <c r="F274" s="68">
        <v>5.2654585489520001</v>
      </c>
      <c r="G274" s="68">
        <v>0</v>
      </c>
      <c r="H274" s="68">
        <v>0</v>
      </c>
      <c r="I274" s="68">
        <v>0</v>
      </c>
      <c r="J274" s="68">
        <v>0</v>
      </c>
      <c r="K274" s="68">
        <v>0</v>
      </c>
      <c r="L274" s="68">
        <v>0</v>
      </c>
      <c r="M274" s="68">
        <v>0</v>
      </c>
      <c r="N274" s="68">
        <v>8.5470000000000008E-3</v>
      </c>
      <c r="O274" s="68">
        <v>7.8549999999999991E-3</v>
      </c>
      <c r="P274" s="68">
        <v>1.0193601893333335</v>
      </c>
      <c r="Q274" s="68">
        <v>1.7630098494411189E-2</v>
      </c>
      <c r="R274" s="68">
        <v>0.61880000000000002</v>
      </c>
      <c r="S274" s="68">
        <v>4.9838197707440121E-2</v>
      </c>
      <c r="T274" s="68">
        <v>0</v>
      </c>
      <c r="U274" s="68">
        <v>0</v>
      </c>
      <c r="V274" s="68">
        <v>0</v>
      </c>
      <c r="W274" s="68">
        <v>0</v>
      </c>
      <c r="X274" s="68">
        <v>0</v>
      </c>
      <c r="Y274" s="68"/>
      <c r="Z274" s="68">
        <v>0</v>
      </c>
      <c r="AA274" s="41"/>
      <c r="AB274" s="95">
        <v>12.288554034487186</v>
      </c>
      <c r="AC274" s="195">
        <f t="shared" si="16"/>
        <v>12.288554034487186</v>
      </c>
      <c r="AD274" s="41"/>
      <c r="AE274" s="2"/>
      <c r="AF274" s="68">
        <v>5.3387771991710062</v>
      </c>
      <c r="AG274" s="41"/>
      <c r="AH274" s="68">
        <v>4.5611729503939999</v>
      </c>
      <c r="AI274" s="68">
        <v>2.2510259732000531E-2</v>
      </c>
      <c r="AJ274" s="68">
        <v>0</v>
      </c>
      <c r="AK274" s="68"/>
      <c r="AL274" s="68">
        <v>0</v>
      </c>
      <c r="AM274" s="68">
        <v>0</v>
      </c>
      <c r="AN274" s="68">
        <v>0</v>
      </c>
      <c r="AO274" s="68">
        <v>0</v>
      </c>
      <c r="AP274" s="68">
        <v>0</v>
      </c>
      <c r="AQ274" s="68">
        <v>8.5470000000000008E-3</v>
      </c>
      <c r="AR274" s="68">
        <v>7.8549999999999991E-3</v>
      </c>
      <c r="AS274" s="68">
        <v>5.9471401332983377E-2</v>
      </c>
      <c r="AT274" s="68">
        <v>1.4011083493333334</v>
      </c>
      <c r="AU274" s="68">
        <v>7.1609346726442683E-3</v>
      </c>
      <c r="AV274" s="68">
        <v>0.57906299999999999</v>
      </c>
      <c r="AW274" s="68">
        <v>7.165936086998459E-2</v>
      </c>
      <c r="AX274" s="68">
        <v>0</v>
      </c>
      <c r="AY274" s="68">
        <v>0</v>
      </c>
      <c r="AZ274" s="68">
        <v>0</v>
      </c>
      <c r="BA274" s="68">
        <v>0</v>
      </c>
      <c r="BB274" s="68">
        <v>0</v>
      </c>
      <c r="BC274" s="68">
        <v>0</v>
      </c>
      <c r="BD274" s="68">
        <v>0</v>
      </c>
      <c r="BE274" s="36">
        <v>12.05732545550595</v>
      </c>
      <c r="BF274" s="2"/>
      <c r="BG274" s="195">
        <f t="shared" si="14"/>
        <v>12.05732545550595</v>
      </c>
      <c r="BH274" s="2"/>
    </row>
    <row r="275" spans="1:60" x14ac:dyDescent="0.25">
      <c r="A275">
        <f t="shared" si="15"/>
        <v>0</v>
      </c>
      <c r="B275" s="93" t="s">
        <v>580</v>
      </c>
      <c r="C275" s="93" t="s">
        <v>581</v>
      </c>
      <c r="D275" s="93"/>
      <c r="E275" s="68">
        <v>19.685700000000001</v>
      </c>
      <c r="F275" s="68">
        <v>10.045827983686999</v>
      </c>
      <c r="G275" s="68">
        <v>-3.7567999999999997E-2</v>
      </c>
      <c r="H275" s="68">
        <v>0</v>
      </c>
      <c r="I275" s="68">
        <v>0</v>
      </c>
      <c r="J275" s="68">
        <v>0</v>
      </c>
      <c r="K275" s="68">
        <v>8.7060000000000054E-3</v>
      </c>
      <c r="L275" s="68">
        <v>2.8000000000000001E-2</v>
      </c>
      <c r="M275" s="68">
        <v>0</v>
      </c>
      <c r="N275" s="68">
        <v>8.5470000000000008E-3</v>
      </c>
      <c r="O275" s="68">
        <v>7.8549999999999991E-3</v>
      </c>
      <c r="P275" s="68">
        <v>0.38345564666666659</v>
      </c>
      <c r="Q275" s="68">
        <v>3.2983853624685797E-2</v>
      </c>
      <c r="R275" s="68">
        <v>0.14613300000000001</v>
      </c>
      <c r="S275" s="68">
        <v>2.4729366436324316E-2</v>
      </c>
      <c r="T275" s="68">
        <v>0</v>
      </c>
      <c r="U275" s="68">
        <v>0</v>
      </c>
      <c r="V275" s="68">
        <v>0</v>
      </c>
      <c r="W275" s="68">
        <v>2.6259000000000001E-2</v>
      </c>
      <c r="X275" s="68">
        <v>1.0435626449614313</v>
      </c>
      <c r="Y275" s="68"/>
      <c r="Z275" s="68">
        <v>0.485765</v>
      </c>
      <c r="AA275" s="41"/>
      <c r="AB275" s="95">
        <v>31.889956495376108</v>
      </c>
      <c r="AC275" s="195">
        <f t="shared" si="16"/>
        <v>30.360628850414678</v>
      </c>
      <c r="AD275" s="41"/>
      <c r="AE275" s="2"/>
      <c r="AF275" s="68">
        <v>19.790618362143235</v>
      </c>
      <c r="AG275" s="41"/>
      <c r="AH275" s="68">
        <v>9.0642435764559988</v>
      </c>
      <c r="AI275" s="68">
        <v>4.2114064891999585E-2</v>
      </c>
      <c r="AJ275" s="68">
        <v>-3.7567999999999997E-2</v>
      </c>
      <c r="AK275" s="68"/>
      <c r="AL275" s="68">
        <v>0</v>
      </c>
      <c r="AM275" s="68">
        <v>0</v>
      </c>
      <c r="AN275" s="68">
        <v>8.7060000000000054E-3</v>
      </c>
      <c r="AO275" s="68">
        <v>2.7592999999999999E-2</v>
      </c>
      <c r="AP275" s="68">
        <v>0</v>
      </c>
      <c r="AQ275" s="68">
        <v>8.5470000000000008E-3</v>
      </c>
      <c r="AR275" s="68">
        <v>7.8549999999999991E-3</v>
      </c>
      <c r="AS275" s="68">
        <v>0.21154018629775367</v>
      </c>
      <c r="AT275" s="68">
        <v>0.52436831333333322</v>
      </c>
      <c r="AU275" s="68">
        <v>1.3662156344982003E-2</v>
      </c>
      <c r="AV275" s="68">
        <v>0.12859699999999999</v>
      </c>
      <c r="AW275" s="68">
        <v>5.4609877893987795E-2</v>
      </c>
      <c r="AX275" s="68">
        <v>0</v>
      </c>
      <c r="AY275" s="68">
        <v>0</v>
      </c>
      <c r="AZ275" s="68">
        <v>0</v>
      </c>
      <c r="BA275" s="68">
        <v>2.7002000000000002E-2</v>
      </c>
      <c r="BB275" s="68">
        <v>1.0727823990203513</v>
      </c>
      <c r="BC275" s="68">
        <v>0.62205100000000002</v>
      </c>
      <c r="BD275" s="68">
        <v>0</v>
      </c>
      <c r="BE275" s="36">
        <v>31.56672193638164</v>
      </c>
      <c r="BF275" s="2"/>
      <c r="BG275" s="195">
        <f t="shared" si="14"/>
        <v>29.87188853736129</v>
      </c>
      <c r="BH275" s="2"/>
    </row>
    <row r="276" spans="1:60" x14ac:dyDescent="0.25">
      <c r="A276">
        <f t="shared" si="15"/>
        <v>0</v>
      </c>
      <c r="B276" s="93" t="s">
        <v>582</v>
      </c>
      <c r="C276" s="93" t="s">
        <v>583</v>
      </c>
      <c r="D276" s="93"/>
      <c r="E276" s="68">
        <v>3.4535870000000002</v>
      </c>
      <c r="F276" s="68">
        <v>3.6828416577279999</v>
      </c>
      <c r="G276" s="68">
        <v>-6.0970000000000003E-2</v>
      </c>
      <c r="H276" s="68">
        <v>0</v>
      </c>
      <c r="I276" s="68">
        <v>0</v>
      </c>
      <c r="J276" s="68">
        <v>0</v>
      </c>
      <c r="K276" s="68">
        <v>0</v>
      </c>
      <c r="L276" s="68">
        <v>0</v>
      </c>
      <c r="M276" s="68">
        <v>0</v>
      </c>
      <c r="N276" s="68">
        <v>8.5470000000000008E-3</v>
      </c>
      <c r="O276" s="68">
        <v>7.8549999999999991E-3</v>
      </c>
      <c r="P276" s="68">
        <v>0.70794165777777784</v>
      </c>
      <c r="Q276" s="68">
        <v>1.2133589066606977E-2</v>
      </c>
      <c r="R276" s="68">
        <v>0.28934900000000002</v>
      </c>
      <c r="S276" s="68">
        <v>3.2360405285028947E-2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/>
      <c r="Z276" s="68">
        <v>0</v>
      </c>
      <c r="AA276" s="41"/>
      <c r="AB276" s="95">
        <v>8.133645309857414</v>
      </c>
      <c r="AC276" s="195">
        <f t="shared" si="16"/>
        <v>8.133645309857414</v>
      </c>
      <c r="AD276" s="41"/>
      <c r="AE276" s="2"/>
      <c r="AF276" s="68">
        <v>3.4697157831397014</v>
      </c>
      <c r="AG276" s="41"/>
      <c r="AH276" s="68">
        <v>3.2049733362550001</v>
      </c>
      <c r="AI276" s="68">
        <v>1.5492269737000111E-2</v>
      </c>
      <c r="AJ276" s="68">
        <v>-6.0970000000000003E-2</v>
      </c>
      <c r="AK276" s="68"/>
      <c r="AL276" s="68">
        <v>0</v>
      </c>
      <c r="AM276" s="68">
        <v>0</v>
      </c>
      <c r="AN276" s="68">
        <v>0</v>
      </c>
      <c r="AO276" s="68">
        <v>0</v>
      </c>
      <c r="AP276" s="68">
        <v>0</v>
      </c>
      <c r="AQ276" s="68">
        <v>8.5470000000000008E-3</v>
      </c>
      <c r="AR276" s="68">
        <v>7.8549999999999991E-3</v>
      </c>
      <c r="AS276" s="68">
        <v>3.8217968270235825E-2</v>
      </c>
      <c r="AT276" s="68">
        <v>1.1272514177777779</v>
      </c>
      <c r="AU276" s="68">
        <v>5.0086024370910951E-3</v>
      </c>
      <c r="AV276" s="68">
        <v>0.25462699999999999</v>
      </c>
      <c r="AW276" s="68">
        <v>5.9284063706518966E-2</v>
      </c>
      <c r="AX276" s="68">
        <v>0</v>
      </c>
      <c r="AY276" s="68">
        <v>0</v>
      </c>
      <c r="AZ276" s="68">
        <v>0</v>
      </c>
      <c r="BA276" s="68">
        <v>0</v>
      </c>
      <c r="BB276" s="68">
        <v>0</v>
      </c>
      <c r="BC276" s="68">
        <v>0</v>
      </c>
      <c r="BD276" s="68">
        <v>0</v>
      </c>
      <c r="BE276" s="36">
        <v>8.1300024413233256</v>
      </c>
      <c r="BF276" s="2"/>
      <c r="BG276" s="195">
        <f t="shared" si="14"/>
        <v>8.1300024413233256</v>
      </c>
      <c r="BH276" s="2"/>
    </row>
    <row r="277" spans="1:60" x14ac:dyDescent="0.25">
      <c r="A277">
        <f t="shared" si="15"/>
        <v>1</v>
      </c>
      <c r="B277" s="93" t="s">
        <v>584</v>
      </c>
      <c r="C277" s="93" t="s">
        <v>585</v>
      </c>
      <c r="D277" s="93"/>
      <c r="E277" s="68">
        <v>73.838329999999999</v>
      </c>
      <c r="F277" s="68">
        <v>159.76944387406098</v>
      </c>
      <c r="G277" s="68">
        <v>0</v>
      </c>
      <c r="H277" s="68">
        <v>0</v>
      </c>
      <c r="I277" s="68">
        <v>0</v>
      </c>
      <c r="J277" s="68">
        <v>0</v>
      </c>
      <c r="K277" s="68">
        <v>4.4211E-2</v>
      </c>
      <c r="L277" s="68">
        <v>1.4356800000000001</v>
      </c>
      <c r="M277" s="68">
        <v>0</v>
      </c>
      <c r="N277" s="68">
        <v>8.5470000000000008E-3</v>
      </c>
      <c r="O277" s="68">
        <v>7.8549999999999991E-3</v>
      </c>
      <c r="P277" s="68">
        <v>6.384623655555556</v>
      </c>
      <c r="Q277" s="68">
        <v>0.53782147927614476</v>
      </c>
      <c r="R277" s="68">
        <v>2.5354399999999999</v>
      </c>
      <c r="S277" s="68">
        <v>0.21056568901568767</v>
      </c>
      <c r="T277" s="68">
        <v>0</v>
      </c>
      <c r="U277" s="68">
        <v>0</v>
      </c>
      <c r="V277" s="68">
        <v>0</v>
      </c>
      <c r="W277" s="68">
        <v>0.23077900000000001</v>
      </c>
      <c r="X277" s="68">
        <v>17.074928597599499</v>
      </c>
      <c r="Y277" s="68"/>
      <c r="Z277" s="68">
        <v>4.7161530000000003</v>
      </c>
      <c r="AA277" s="41"/>
      <c r="AB277" s="95">
        <v>266.79437829550784</v>
      </c>
      <c r="AC277" s="195">
        <f t="shared" si="16"/>
        <v>245.00329669790833</v>
      </c>
      <c r="AD277" s="41"/>
      <c r="AE277" s="2"/>
      <c r="AF277" s="68">
        <v>74.642125967523626</v>
      </c>
      <c r="AG277" s="41"/>
      <c r="AH277" s="68">
        <v>143.70195127773499</v>
      </c>
      <c r="AI277" s="68">
        <v>0.68669503981599211</v>
      </c>
      <c r="AJ277" s="68">
        <v>0</v>
      </c>
      <c r="AK277" s="68"/>
      <c r="AL277" s="68">
        <v>0</v>
      </c>
      <c r="AM277" s="68">
        <v>0</v>
      </c>
      <c r="AN277" s="68">
        <v>4.4211E-2</v>
      </c>
      <c r="AO277" s="68">
        <v>1.414795</v>
      </c>
      <c r="AP277" s="68">
        <v>0</v>
      </c>
      <c r="AQ277" s="68">
        <v>8.5470000000000008E-3</v>
      </c>
      <c r="AR277" s="68">
        <v>7.8549999999999991E-3</v>
      </c>
      <c r="AS277" s="68">
        <v>0.9537267902420713</v>
      </c>
      <c r="AT277" s="68">
        <v>7.6297325888888894</v>
      </c>
      <c r="AU277" s="68">
        <v>0.21728374454577543</v>
      </c>
      <c r="AV277" s="68">
        <v>2.4730400000000001</v>
      </c>
      <c r="AW277" s="68">
        <v>0.17979051792926515</v>
      </c>
      <c r="AX277" s="68">
        <v>0</v>
      </c>
      <c r="AY277" s="68">
        <v>0</v>
      </c>
      <c r="AZ277" s="68">
        <v>0</v>
      </c>
      <c r="BA277" s="68">
        <v>0.237982</v>
      </c>
      <c r="BB277" s="68">
        <v>18.776638684564983</v>
      </c>
      <c r="BC277" s="68">
        <v>6.0393119999999998</v>
      </c>
      <c r="BD277" s="68">
        <v>0</v>
      </c>
      <c r="BE277" s="36">
        <v>257.01368661124553</v>
      </c>
      <c r="BF277" s="2"/>
      <c r="BG277" s="195">
        <f t="shared" si="14"/>
        <v>232.19773592668056</v>
      </c>
      <c r="BH277" s="2"/>
    </row>
    <row r="278" spans="1:60" x14ac:dyDescent="0.25">
      <c r="A278">
        <f t="shared" si="15"/>
        <v>1</v>
      </c>
      <c r="B278" s="93" t="s">
        <v>586</v>
      </c>
      <c r="C278" s="93" t="s">
        <v>587</v>
      </c>
      <c r="D278" s="93"/>
      <c r="E278" s="68">
        <v>76.972183999999999</v>
      </c>
      <c r="F278" s="68">
        <v>223.55921533290899</v>
      </c>
      <c r="G278" s="68">
        <v>0</v>
      </c>
      <c r="H278" s="68">
        <v>0</v>
      </c>
      <c r="I278" s="68">
        <v>0</v>
      </c>
      <c r="J278" s="68">
        <v>0</v>
      </c>
      <c r="K278" s="68">
        <v>5.4630000000000012E-2</v>
      </c>
      <c r="L278" s="68">
        <v>1.6163130000000001</v>
      </c>
      <c r="M278" s="68">
        <v>0</v>
      </c>
      <c r="N278" s="68">
        <v>8.5470000000000008E-3</v>
      </c>
      <c r="O278" s="68">
        <v>7.8549999999999991E-3</v>
      </c>
      <c r="P278" s="68">
        <v>2.635701491111111</v>
      </c>
      <c r="Q278" s="68">
        <v>0.75350860035643563</v>
      </c>
      <c r="R278" s="68">
        <v>3.1624409999999998</v>
      </c>
      <c r="S278" s="68">
        <v>0.25303560020435262</v>
      </c>
      <c r="T278" s="68">
        <v>0</v>
      </c>
      <c r="U278" s="68">
        <v>0</v>
      </c>
      <c r="V278" s="68">
        <v>0</v>
      </c>
      <c r="W278" s="68">
        <v>0.32364900000000002</v>
      </c>
      <c r="X278" s="68">
        <v>20.816196811519671</v>
      </c>
      <c r="Y278" s="68"/>
      <c r="Z278" s="68">
        <v>6.6140420000000004</v>
      </c>
      <c r="AA278" s="41"/>
      <c r="AB278" s="95">
        <v>336.77731883610051</v>
      </c>
      <c r="AC278" s="195">
        <f t="shared" si="16"/>
        <v>309.34708002458086</v>
      </c>
      <c r="AD278" s="41"/>
      <c r="AE278" s="2"/>
      <c r="AF278" s="68">
        <v>77.770159276121291</v>
      </c>
      <c r="AG278" s="41"/>
      <c r="AH278" s="68">
        <v>201.459680521883</v>
      </c>
      <c r="AI278" s="68">
        <v>0.96208619079300761</v>
      </c>
      <c r="AJ278" s="68">
        <v>0</v>
      </c>
      <c r="AK278" s="68"/>
      <c r="AL278" s="68">
        <v>0</v>
      </c>
      <c r="AM278" s="68">
        <v>0</v>
      </c>
      <c r="AN278" s="68">
        <v>5.4630000000000012E-2</v>
      </c>
      <c r="AO278" s="68">
        <v>1.5928</v>
      </c>
      <c r="AP278" s="68">
        <v>0</v>
      </c>
      <c r="AQ278" s="68">
        <v>8.5470000000000008E-3</v>
      </c>
      <c r="AR278" s="68">
        <v>7.8549999999999991E-3</v>
      </c>
      <c r="AS278" s="68">
        <v>1.048651057596959</v>
      </c>
      <c r="AT278" s="68">
        <v>3.9384732244444445</v>
      </c>
      <c r="AU278" s="68">
        <v>0.30403675607420833</v>
      </c>
      <c r="AV278" s="68">
        <v>2.7829480000000002</v>
      </c>
      <c r="AW278" s="68">
        <v>0.20569612364900089</v>
      </c>
      <c r="AX278" s="68">
        <v>0</v>
      </c>
      <c r="AY278" s="68">
        <v>0</v>
      </c>
      <c r="AZ278" s="68">
        <v>0</v>
      </c>
      <c r="BA278" s="68">
        <v>0.33375100000000002</v>
      </c>
      <c r="BB278" s="68">
        <v>21.80462109229671</v>
      </c>
      <c r="BC278" s="68">
        <v>8.4696700000000007</v>
      </c>
      <c r="BD278" s="68">
        <v>0</v>
      </c>
      <c r="BE278" s="36">
        <v>320.74360524285856</v>
      </c>
      <c r="BF278" s="2"/>
      <c r="BG278" s="195">
        <f t="shared" si="14"/>
        <v>290.46931415056184</v>
      </c>
      <c r="BH278" s="2"/>
    </row>
    <row r="279" spans="1:60" x14ac:dyDescent="0.25">
      <c r="A279">
        <f t="shared" si="15"/>
        <v>0</v>
      </c>
      <c r="B279" s="93" t="s">
        <v>588</v>
      </c>
      <c r="C279" s="93" t="s">
        <v>589</v>
      </c>
      <c r="D279" s="93"/>
      <c r="E279" s="68">
        <v>7.4794999999999998</v>
      </c>
      <c r="F279" s="68">
        <v>9.4659770028530001</v>
      </c>
      <c r="G279" s="68">
        <v>-0.113258</v>
      </c>
      <c r="H279" s="68">
        <v>0</v>
      </c>
      <c r="I279" s="68">
        <v>0</v>
      </c>
      <c r="J279" s="68">
        <v>0</v>
      </c>
      <c r="K279" s="68">
        <v>0</v>
      </c>
      <c r="L279" s="68">
        <v>0</v>
      </c>
      <c r="M279" s="68">
        <v>0</v>
      </c>
      <c r="N279" s="68">
        <v>8.5470000000000008E-3</v>
      </c>
      <c r="O279" s="68">
        <v>7.8549999999999991E-3</v>
      </c>
      <c r="P279" s="68">
        <v>0.55496564799999992</v>
      </c>
      <c r="Q279" s="68">
        <v>3.1737016355897964E-2</v>
      </c>
      <c r="R279" s="68">
        <v>1.0121450000000001</v>
      </c>
      <c r="S279" s="68">
        <v>8.2575901105623226E-2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/>
      <c r="Z279" s="68">
        <v>0</v>
      </c>
      <c r="AA279" s="41"/>
      <c r="AB279" s="95">
        <v>18.530044568314523</v>
      </c>
      <c r="AC279" s="195">
        <f t="shared" si="16"/>
        <v>18.530044568314523</v>
      </c>
      <c r="AD279" s="41"/>
      <c r="AE279" s="2"/>
      <c r="AF279" s="68">
        <v>7.5302251593666698</v>
      </c>
      <c r="AG279" s="41"/>
      <c r="AH279" s="68">
        <v>8.1766009563440001</v>
      </c>
      <c r="AI279" s="68">
        <v>4.0522092458999716E-2</v>
      </c>
      <c r="AJ279" s="68">
        <v>-0.113258</v>
      </c>
      <c r="AK279" s="68"/>
      <c r="AL279" s="68">
        <v>0</v>
      </c>
      <c r="AM279" s="68">
        <v>0</v>
      </c>
      <c r="AN279" s="68">
        <v>0</v>
      </c>
      <c r="AO279" s="68">
        <v>0</v>
      </c>
      <c r="AP279" s="68">
        <v>0</v>
      </c>
      <c r="AQ279" s="68">
        <v>8.5470000000000008E-3</v>
      </c>
      <c r="AR279" s="68">
        <v>7.8549999999999991E-3</v>
      </c>
      <c r="AS279" s="68">
        <v>9.0553152676163623E-2</v>
      </c>
      <c r="AT279" s="68">
        <v>0.82069140799999996</v>
      </c>
      <c r="AU279" s="68">
        <v>1.2873568806970253E-2</v>
      </c>
      <c r="AV279" s="68">
        <v>0.89068800000000004</v>
      </c>
      <c r="AW279" s="68">
        <v>9.2665525544075839E-2</v>
      </c>
      <c r="AX279" s="68">
        <v>0</v>
      </c>
      <c r="AY279" s="68">
        <v>0</v>
      </c>
      <c r="AZ279" s="68">
        <v>0</v>
      </c>
      <c r="BA279" s="68">
        <v>0</v>
      </c>
      <c r="BB279" s="68">
        <v>0</v>
      </c>
      <c r="BC279" s="68">
        <v>0</v>
      </c>
      <c r="BD279" s="68">
        <v>0</v>
      </c>
      <c r="BE279" s="36">
        <v>17.557963863196875</v>
      </c>
      <c r="BF279" s="2"/>
      <c r="BG279" s="195">
        <f t="shared" si="14"/>
        <v>17.557963863196875</v>
      </c>
      <c r="BH279" s="2"/>
    </row>
    <row r="280" spans="1:60" x14ac:dyDescent="0.25">
      <c r="A280">
        <f t="shared" si="15"/>
        <v>0</v>
      </c>
      <c r="B280" s="93" t="s">
        <v>590</v>
      </c>
      <c r="C280" s="93" t="s">
        <v>591</v>
      </c>
      <c r="D280" s="93"/>
      <c r="E280" s="68">
        <v>4.8935269999999997</v>
      </c>
      <c r="F280" s="68">
        <v>7.7708834944129999</v>
      </c>
      <c r="G280" s="68">
        <v>-0.25357200000000002</v>
      </c>
      <c r="H280" s="68">
        <v>0</v>
      </c>
      <c r="I280" s="68">
        <v>0</v>
      </c>
      <c r="J280" s="68">
        <v>0</v>
      </c>
      <c r="K280" s="68">
        <v>0</v>
      </c>
      <c r="L280" s="68">
        <v>0</v>
      </c>
      <c r="M280" s="68">
        <v>0</v>
      </c>
      <c r="N280" s="68">
        <v>8.5470000000000008E-3</v>
      </c>
      <c r="O280" s="68">
        <v>7.8549999999999991E-3</v>
      </c>
      <c r="P280" s="68">
        <v>2.3552477191111114</v>
      </c>
      <c r="Q280" s="68">
        <v>2.6307860358322558E-2</v>
      </c>
      <c r="R280" s="68">
        <v>0.80644000000000005</v>
      </c>
      <c r="S280" s="68">
        <v>7.1393790067912341E-2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/>
      <c r="Z280" s="68">
        <v>0</v>
      </c>
      <c r="AA280" s="41"/>
      <c r="AB280" s="95">
        <v>15.686629863950346</v>
      </c>
      <c r="AC280" s="195">
        <f t="shared" si="16"/>
        <v>15.686629863950346</v>
      </c>
      <c r="AD280" s="41"/>
      <c r="AE280" s="2"/>
      <c r="AF280" s="68">
        <v>4.9584862868473056</v>
      </c>
      <c r="AG280" s="41"/>
      <c r="AH280" s="68">
        <v>6.7026229212109998</v>
      </c>
      <c r="AI280" s="68">
        <v>3.3590099898000249E-2</v>
      </c>
      <c r="AJ280" s="68">
        <v>-0.25357200000000002</v>
      </c>
      <c r="AK280" s="68"/>
      <c r="AL280" s="68">
        <v>0</v>
      </c>
      <c r="AM280" s="68">
        <v>0</v>
      </c>
      <c r="AN280" s="68">
        <v>0</v>
      </c>
      <c r="AO280" s="68">
        <v>0</v>
      </c>
      <c r="AP280" s="68">
        <v>0</v>
      </c>
      <c r="AQ280" s="68">
        <v>8.5470000000000008E-3</v>
      </c>
      <c r="AR280" s="68">
        <v>7.8549999999999991E-3</v>
      </c>
      <c r="AS280" s="68">
        <v>5.6596225436097811E-2</v>
      </c>
      <c r="AT280" s="68">
        <v>2.9761285724444448</v>
      </c>
      <c r="AU280" s="68">
        <v>1.0568270272167777E-2</v>
      </c>
      <c r="AV280" s="68">
        <v>0.70966700000000005</v>
      </c>
      <c r="AW280" s="68">
        <v>8.5400592507855574E-2</v>
      </c>
      <c r="AX280" s="68">
        <v>0</v>
      </c>
      <c r="AY280" s="68">
        <v>0</v>
      </c>
      <c r="AZ280" s="68">
        <v>0</v>
      </c>
      <c r="BA280" s="68">
        <v>0</v>
      </c>
      <c r="BB280" s="68">
        <v>0</v>
      </c>
      <c r="BC280" s="68">
        <v>0</v>
      </c>
      <c r="BD280" s="68">
        <v>0</v>
      </c>
      <c r="BE280" s="36">
        <v>15.295889968616871</v>
      </c>
      <c r="BF280" s="2"/>
      <c r="BG280" s="195">
        <f t="shared" si="14"/>
        <v>15.295889968616871</v>
      </c>
      <c r="BH280" s="2"/>
    </row>
    <row r="281" spans="1:60" x14ac:dyDescent="0.25">
      <c r="A281">
        <f t="shared" si="15"/>
        <v>0</v>
      </c>
      <c r="B281" s="93" t="s">
        <v>592</v>
      </c>
      <c r="C281" s="93" t="s">
        <v>593</v>
      </c>
      <c r="D281" s="93"/>
      <c r="E281" s="68">
        <v>96.921539999999993</v>
      </c>
      <c r="F281" s="68">
        <v>143.176636927766</v>
      </c>
      <c r="G281" s="68">
        <v>-0.16528899999999999</v>
      </c>
      <c r="H281" s="68">
        <v>0</v>
      </c>
      <c r="I281" s="68">
        <v>0</v>
      </c>
      <c r="J281" s="68">
        <v>1.3859E-2</v>
      </c>
      <c r="K281" s="68">
        <v>3.754600000000001E-2</v>
      </c>
      <c r="L281" s="68">
        <v>1.1573500000000001</v>
      </c>
      <c r="M281" s="68">
        <v>0</v>
      </c>
      <c r="N281" s="68">
        <v>8.5470000000000008E-3</v>
      </c>
      <c r="O281" s="68">
        <v>7.8549999999999991E-3</v>
      </c>
      <c r="P281" s="68">
        <v>2.3904514588888888</v>
      </c>
      <c r="Q281" s="68">
        <v>0.4808578279769592</v>
      </c>
      <c r="R281" s="68">
        <v>2.2350240000000001</v>
      </c>
      <c r="S281" s="68">
        <v>0.19029638572347396</v>
      </c>
      <c r="T281" s="68">
        <v>0</v>
      </c>
      <c r="U281" s="68">
        <v>0</v>
      </c>
      <c r="V281" s="68">
        <v>0</v>
      </c>
      <c r="W281" s="68">
        <v>0.267069</v>
      </c>
      <c r="X281" s="68">
        <v>19.408398259026736</v>
      </c>
      <c r="Y281" s="68"/>
      <c r="Z281" s="68">
        <v>5.4578179999999996</v>
      </c>
      <c r="AA281" s="41"/>
      <c r="AB281" s="95">
        <v>271.58795985938201</v>
      </c>
      <c r="AC281" s="195">
        <f t="shared" si="16"/>
        <v>246.7217436003553</v>
      </c>
      <c r="AD281" s="41"/>
      <c r="AE281" s="2"/>
      <c r="AF281" s="68">
        <v>96.827790971962656</v>
      </c>
      <c r="AG281" s="41"/>
      <c r="AH281" s="68">
        <v>128.56601343861499</v>
      </c>
      <c r="AI281" s="68">
        <v>0.61396336526499684</v>
      </c>
      <c r="AJ281" s="68">
        <v>-0.16528899999999999</v>
      </c>
      <c r="AK281" s="68"/>
      <c r="AL281" s="68">
        <v>0</v>
      </c>
      <c r="AM281" s="68">
        <v>1.3859E-2</v>
      </c>
      <c r="AN281" s="68">
        <v>3.754600000000001E-2</v>
      </c>
      <c r="AO281" s="68">
        <v>1.1405130000000001</v>
      </c>
      <c r="AP281" s="68">
        <v>0</v>
      </c>
      <c r="AQ281" s="68">
        <v>8.5470000000000008E-3</v>
      </c>
      <c r="AR281" s="68">
        <v>7.8549999999999991E-3</v>
      </c>
      <c r="AS281" s="68">
        <v>1.1716542654880118</v>
      </c>
      <c r="AT281" s="68">
        <v>2.6165809255555557</v>
      </c>
      <c r="AU281" s="68">
        <v>0.19471780741540609</v>
      </c>
      <c r="AV281" s="68">
        <v>2.0516420000000002</v>
      </c>
      <c r="AW281" s="68">
        <v>0.16341618368290894</v>
      </c>
      <c r="AX281" s="68">
        <v>0</v>
      </c>
      <c r="AY281" s="68">
        <v>0</v>
      </c>
      <c r="AZ281" s="68">
        <v>0</v>
      </c>
      <c r="BA281" s="68">
        <v>0.27540599999999998</v>
      </c>
      <c r="BB281" s="68">
        <v>19.951833410279487</v>
      </c>
      <c r="BC281" s="68">
        <v>6.9890569999999999</v>
      </c>
      <c r="BD281" s="68">
        <v>0</v>
      </c>
      <c r="BE281" s="36">
        <v>260.46510636826395</v>
      </c>
      <c r="BF281" s="2"/>
      <c r="BG281" s="195">
        <f t="shared" si="14"/>
        <v>233.52421595798447</v>
      </c>
      <c r="BH281" s="2"/>
    </row>
    <row r="282" spans="1:60" x14ac:dyDescent="0.25">
      <c r="A282">
        <f t="shared" si="15"/>
        <v>0</v>
      </c>
      <c r="B282" s="93" t="s">
        <v>594</v>
      </c>
      <c r="C282" s="93" t="s">
        <v>595</v>
      </c>
      <c r="D282" s="93"/>
      <c r="E282" s="68">
        <v>4.4206209999999997</v>
      </c>
      <c r="F282" s="68">
        <v>5.4379713272309997</v>
      </c>
      <c r="G282" s="68">
        <v>-0.130553</v>
      </c>
      <c r="H282" s="68">
        <v>0</v>
      </c>
      <c r="I282" s="68">
        <v>0</v>
      </c>
      <c r="J282" s="68">
        <v>0</v>
      </c>
      <c r="K282" s="68">
        <v>0</v>
      </c>
      <c r="L282" s="68">
        <v>0</v>
      </c>
      <c r="M282" s="68">
        <v>0</v>
      </c>
      <c r="N282" s="68">
        <v>8.5470000000000008E-3</v>
      </c>
      <c r="O282" s="68">
        <v>7.8549999999999991E-3</v>
      </c>
      <c r="P282" s="68">
        <v>1.1831868115555555</v>
      </c>
      <c r="Q282" s="68">
        <v>1.8206180287701143E-2</v>
      </c>
      <c r="R282" s="68">
        <v>0.39962999999999999</v>
      </c>
      <c r="S282" s="68">
        <v>4.4096486671714126E-2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/>
      <c r="Z282" s="68">
        <v>0</v>
      </c>
      <c r="AA282" s="41"/>
      <c r="AB282" s="95">
        <v>11.389560805745969</v>
      </c>
      <c r="AC282" s="195">
        <f t="shared" si="16"/>
        <v>11.389560805745969</v>
      </c>
      <c r="AD282" s="41"/>
      <c r="AE282" s="2"/>
      <c r="AF282" s="68">
        <v>4.4539931659397096</v>
      </c>
      <c r="AG282" s="41"/>
      <c r="AH282" s="68">
        <v>4.7102239900240006</v>
      </c>
      <c r="AI282" s="68">
        <v>2.3245805865000004E-2</v>
      </c>
      <c r="AJ282" s="68">
        <v>-0.130553</v>
      </c>
      <c r="AK282" s="68"/>
      <c r="AL282" s="68">
        <v>0</v>
      </c>
      <c r="AM282" s="68">
        <v>0</v>
      </c>
      <c r="AN282" s="68">
        <v>0</v>
      </c>
      <c r="AO282" s="68">
        <v>0</v>
      </c>
      <c r="AP282" s="68">
        <v>0</v>
      </c>
      <c r="AQ282" s="68">
        <v>8.5470000000000008E-3</v>
      </c>
      <c r="AR282" s="68">
        <v>7.8549999999999991E-3</v>
      </c>
      <c r="AS282" s="68">
        <v>4.8490952822356194E-2</v>
      </c>
      <c r="AT282" s="68">
        <v>1.7251096915555555</v>
      </c>
      <c r="AU282" s="68">
        <v>7.3955491366966275E-3</v>
      </c>
      <c r="AV282" s="68">
        <v>0.35466300000000001</v>
      </c>
      <c r="AW282" s="68">
        <v>6.7319526283386916E-2</v>
      </c>
      <c r="AX282" s="68">
        <v>0</v>
      </c>
      <c r="AY282" s="68">
        <v>0</v>
      </c>
      <c r="AZ282" s="68">
        <v>0</v>
      </c>
      <c r="BA282" s="68">
        <v>0</v>
      </c>
      <c r="BB282" s="68">
        <v>0</v>
      </c>
      <c r="BC282" s="68">
        <v>0</v>
      </c>
      <c r="BD282" s="68">
        <v>0</v>
      </c>
      <c r="BE282" s="36">
        <v>11.276290681626703</v>
      </c>
      <c r="BF282" s="2"/>
      <c r="BG282" s="195">
        <f t="shared" si="14"/>
        <v>11.276290681626703</v>
      </c>
      <c r="BH282" s="2"/>
    </row>
    <row r="283" spans="1:60" x14ac:dyDescent="0.25">
      <c r="A283">
        <f t="shared" si="15"/>
        <v>0</v>
      </c>
      <c r="B283" s="93" t="s">
        <v>596</v>
      </c>
      <c r="C283" s="93" t="s">
        <v>597</v>
      </c>
      <c r="D283" s="93"/>
      <c r="E283" s="68">
        <v>8.7278389999999995</v>
      </c>
      <c r="F283" s="68">
        <v>5.0387069035200005</v>
      </c>
      <c r="G283" s="68">
        <v>-0.27104899999999998</v>
      </c>
      <c r="H283" s="68">
        <v>0</v>
      </c>
      <c r="I283" s="68">
        <v>0</v>
      </c>
      <c r="J283" s="68">
        <v>0</v>
      </c>
      <c r="K283" s="68">
        <v>0</v>
      </c>
      <c r="L283" s="68">
        <v>0</v>
      </c>
      <c r="M283" s="68">
        <v>0</v>
      </c>
      <c r="N283" s="68">
        <v>8.5470000000000008E-3</v>
      </c>
      <c r="O283" s="68">
        <v>7.8549999999999991E-3</v>
      </c>
      <c r="P283" s="68">
        <v>0.97557219377777771</v>
      </c>
      <c r="Q283" s="68">
        <v>1.7062225374847657E-2</v>
      </c>
      <c r="R283" s="68">
        <v>0.54194600000000004</v>
      </c>
      <c r="S283" s="68">
        <v>5.0133925266192793E-2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/>
      <c r="Z283" s="68">
        <v>0</v>
      </c>
      <c r="AA283" s="41"/>
      <c r="AB283" s="95">
        <v>15.096613247938818</v>
      </c>
      <c r="AC283" s="195">
        <f t="shared" si="16"/>
        <v>15.096613247938818</v>
      </c>
      <c r="AD283" s="41"/>
      <c r="AE283" s="2"/>
      <c r="AF283" s="68">
        <v>8.7817155886289147</v>
      </c>
      <c r="AG283" s="41"/>
      <c r="AH283" s="68">
        <v>4.3689218344259997</v>
      </c>
      <c r="AI283" s="68">
        <v>2.1785194500999524E-2</v>
      </c>
      <c r="AJ283" s="68">
        <v>-0.27104899999999998</v>
      </c>
      <c r="AK283" s="68"/>
      <c r="AL283" s="68">
        <v>0</v>
      </c>
      <c r="AM283" s="68">
        <v>0</v>
      </c>
      <c r="AN283" s="68">
        <v>0</v>
      </c>
      <c r="AO283" s="68">
        <v>0</v>
      </c>
      <c r="AP283" s="68">
        <v>0</v>
      </c>
      <c r="AQ283" s="68">
        <v>8.5470000000000008E-3</v>
      </c>
      <c r="AR283" s="68">
        <v>7.8549999999999991E-3</v>
      </c>
      <c r="AS283" s="68">
        <v>9.5683476312883459E-2</v>
      </c>
      <c r="AT283" s="68">
        <v>1.3889736871111111</v>
      </c>
      <c r="AU283" s="68">
        <v>6.8525562655677701E-3</v>
      </c>
      <c r="AV283" s="68">
        <v>0.49601000000000001</v>
      </c>
      <c r="AW283" s="68">
        <v>7.1225144096680404E-2</v>
      </c>
      <c r="AX283" s="68">
        <v>0</v>
      </c>
      <c r="AY283" s="68">
        <v>0</v>
      </c>
      <c r="AZ283" s="68">
        <v>0</v>
      </c>
      <c r="BA283" s="68">
        <v>0</v>
      </c>
      <c r="BB283" s="68">
        <v>0</v>
      </c>
      <c r="BC283" s="68">
        <v>0</v>
      </c>
      <c r="BD283" s="68">
        <v>0</v>
      </c>
      <c r="BE283" s="36">
        <v>14.976520481342154</v>
      </c>
      <c r="BF283" s="2"/>
      <c r="BG283" s="195">
        <f t="shared" si="14"/>
        <v>14.976520481342154</v>
      </c>
      <c r="BH283" s="2"/>
    </row>
    <row r="284" spans="1:60" x14ac:dyDescent="0.25">
      <c r="A284">
        <f t="shared" si="15"/>
        <v>0</v>
      </c>
      <c r="B284" s="93" t="s">
        <v>598</v>
      </c>
      <c r="C284" s="93" t="s">
        <v>599</v>
      </c>
      <c r="D284" s="93"/>
      <c r="E284" s="68">
        <v>164.25558699999999</v>
      </c>
      <c r="F284" s="68">
        <v>318.49067692219302</v>
      </c>
      <c r="G284" s="68">
        <v>-8.5227999999999998E-2</v>
      </c>
      <c r="H284" s="68">
        <v>0</v>
      </c>
      <c r="I284" s="68">
        <v>0</v>
      </c>
      <c r="J284" s="68">
        <v>0</v>
      </c>
      <c r="K284" s="68">
        <v>8.6479E-2</v>
      </c>
      <c r="L284" s="68">
        <v>2.5087359999999999</v>
      </c>
      <c r="M284" s="68">
        <v>0</v>
      </c>
      <c r="N284" s="68">
        <v>8.5470000000000008E-3</v>
      </c>
      <c r="O284" s="68">
        <v>7.8549999999999991E-3</v>
      </c>
      <c r="P284" s="68">
        <v>4.5950193355555555</v>
      </c>
      <c r="Q284" s="68">
        <v>1.0720030012693789</v>
      </c>
      <c r="R284" s="68">
        <v>4.0602749999999999</v>
      </c>
      <c r="S284" s="68">
        <v>0.35061627042406707</v>
      </c>
      <c r="T284" s="68">
        <v>0</v>
      </c>
      <c r="U284" s="68">
        <v>0</v>
      </c>
      <c r="V284" s="68">
        <v>0</v>
      </c>
      <c r="W284" s="68">
        <v>0.473802</v>
      </c>
      <c r="X284" s="68">
        <v>29.665308543309806</v>
      </c>
      <c r="Y284" s="68"/>
      <c r="Z284" s="68">
        <v>9.6825890000000001</v>
      </c>
      <c r="AA284" s="41"/>
      <c r="AB284" s="95">
        <v>535.17226607275177</v>
      </c>
      <c r="AC284" s="195">
        <f t="shared" si="16"/>
        <v>495.82436852944193</v>
      </c>
      <c r="AD284" s="41"/>
      <c r="AE284" s="2"/>
      <c r="AF284" s="68">
        <v>163.46455560329321</v>
      </c>
      <c r="AG284" s="41"/>
      <c r="AH284" s="68">
        <v>286.39542034937296</v>
      </c>
      <c r="AI284" s="68">
        <v>1.3687425512079596</v>
      </c>
      <c r="AJ284" s="68">
        <v>-8.5227999999999998E-2</v>
      </c>
      <c r="AK284" s="68"/>
      <c r="AL284" s="68">
        <v>0</v>
      </c>
      <c r="AM284" s="68">
        <v>0</v>
      </c>
      <c r="AN284" s="68">
        <v>8.6479E-2</v>
      </c>
      <c r="AO284" s="68">
        <v>2.4722409999999999</v>
      </c>
      <c r="AP284" s="68">
        <v>0</v>
      </c>
      <c r="AQ284" s="68">
        <v>8.5470000000000008E-3</v>
      </c>
      <c r="AR284" s="68">
        <v>7.8549999999999991E-3</v>
      </c>
      <c r="AS284" s="68">
        <v>1.9044139260904354</v>
      </c>
      <c r="AT284" s="68">
        <v>5.9539658688888881</v>
      </c>
      <c r="AU284" s="68">
        <v>0.43314194007661661</v>
      </c>
      <c r="AV284" s="68">
        <v>3.8684850000000002</v>
      </c>
      <c r="AW284" s="68">
        <v>0.27006296919720274</v>
      </c>
      <c r="AX284" s="68">
        <v>0</v>
      </c>
      <c r="AY284" s="68">
        <v>0</v>
      </c>
      <c r="AZ284" s="68">
        <v>0</v>
      </c>
      <c r="BA284" s="68">
        <v>0.488591</v>
      </c>
      <c r="BB284" s="68">
        <v>30.747852339476871</v>
      </c>
      <c r="BC284" s="68">
        <v>12.399124</v>
      </c>
      <c r="BD284" s="68">
        <v>0</v>
      </c>
      <c r="BE284" s="36">
        <v>509.78424954760419</v>
      </c>
      <c r="BF284" s="2"/>
      <c r="BG284" s="195">
        <f t="shared" si="14"/>
        <v>466.63727320812728</v>
      </c>
      <c r="BH284" s="2"/>
    </row>
    <row r="285" spans="1:60" x14ac:dyDescent="0.25">
      <c r="A285">
        <f t="shared" si="15"/>
        <v>0</v>
      </c>
      <c r="B285" s="93" t="s">
        <v>600</v>
      </c>
      <c r="C285" s="93" t="s">
        <v>601</v>
      </c>
      <c r="D285" s="93"/>
      <c r="E285" s="68">
        <v>8.2517700000000005</v>
      </c>
      <c r="F285" s="68">
        <v>8.2605739267310003</v>
      </c>
      <c r="G285" s="68">
        <v>-0.22642699999999999</v>
      </c>
      <c r="H285" s="68">
        <v>0</v>
      </c>
      <c r="I285" s="68">
        <v>0</v>
      </c>
      <c r="J285" s="68">
        <v>0</v>
      </c>
      <c r="K285" s="68">
        <v>0</v>
      </c>
      <c r="L285" s="68">
        <v>0</v>
      </c>
      <c r="M285" s="68">
        <v>0</v>
      </c>
      <c r="N285" s="68">
        <v>8.5470000000000008E-3</v>
      </c>
      <c r="O285" s="68">
        <v>7.8549999999999991E-3</v>
      </c>
      <c r="P285" s="68">
        <v>1.0367733715555556</v>
      </c>
      <c r="Q285" s="68">
        <v>2.7638376309481859E-2</v>
      </c>
      <c r="R285" s="68">
        <v>0.85083500000000001</v>
      </c>
      <c r="S285" s="68">
        <v>7.9281988346019933E-2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/>
      <c r="Z285" s="68">
        <v>0</v>
      </c>
      <c r="AA285" s="41"/>
      <c r="AB285" s="95">
        <v>18.296847662942053</v>
      </c>
      <c r="AC285" s="195">
        <f t="shared" si="16"/>
        <v>18.296847662942053</v>
      </c>
      <c r="AD285" s="41"/>
      <c r="AE285" s="2"/>
      <c r="AF285" s="68">
        <v>8.2910021622178611</v>
      </c>
      <c r="AG285" s="41"/>
      <c r="AH285" s="68">
        <v>7.1532190668439997</v>
      </c>
      <c r="AI285" s="68">
        <v>3.5288913983000443E-2</v>
      </c>
      <c r="AJ285" s="68">
        <v>-0.22642699999999999</v>
      </c>
      <c r="AK285" s="68"/>
      <c r="AL285" s="68">
        <v>0</v>
      </c>
      <c r="AM285" s="68">
        <v>0</v>
      </c>
      <c r="AN285" s="68">
        <v>0</v>
      </c>
      <c r="AO285" s="68">
        <v>0</v>
      </c>
      <c r="AP285" s="68">
        <v>0</v>
      </c>
      <c r="AQ285" s="68">
        <v>8.5470000000000008E-3</v>
      </c>
      <c r="AR285" s="68">
        <v>7.8549999999999991E-3</v>
      </c>
      <c r="AS285" s="68">
        <v>9.9054632034944579E-2</v>
      </c>
      <c r="AT285" s="68">
        <v>1.2903529982222224</v>
      </c>
      <c r="AU285" s="68">
        <v>1.1234240987357638E-2</v>
      </c>
      <c r="AV285" s="68">
        <v>0.75657399999999997</v>
      </c>
      <c r="AW285" s="68">
        <v>9.0920772577120237E-2</v>
      </c>
      <c r="AX285" s="68">
        <v>0</v>
      </c>
      <c r="AY285" s="68">
        <v>0</v>
      </c>
      <c r="AZ285" s="68">
        <v>0</v>
      </c>
      <c r="BA285" s="68">
        <v>0</v>
      </c>
      <c r="BB285" s="68">
        <v>0</v>
      </c>
      <c r="BC285" s="68">
        <v>0</v>
      </c>
      <c r="BD285" s="68">
        <v>0</v>
      </c>
      <c r="BE285" s="36">
        <v>17.517621786866506</v>
      </c>
      <c r="BF285" s="2"/>
      <c r="BG285" s="195">
        <f t="shared" si="14"/>
        <v>17.517621786866506</v>
      </c>
      <c r="BH285" s="2"/>
    </row>
    <row r="286" spans="1:60" x14ac:dyDescent="0.25">
      <c r="A286">
        <f t="shared" si="15"/>
        <v>0</v>
      </c>
      <c r="B286" s="93" t="s">
        <v>602</v>
      </c>
      <c r="C286" s="93" t="s">
        <v>603</v>
      </c>
      <c r="D286" s="93"/>
      <c r="E286" s="68">
        <v>115.632994</v>
      </c>
      <c r="F286" s="68">
        <v>113.64665971419001</v>
      </c>
      <c r="G286" s="68">
        <v>-0.64800000000000002</v>
      </c>
      <c r="H286" s="68">
        <v>0</v>
      </c>
      <c r="I286" s="68">
        <v>0</v>
      </c>
      <c r="J286" s="68">
        <v>0</v>
      </c>
      <c r="K286" s="68">
        <v>8.9263000000000009E-2</v>
      </c>
      <c r="L286" s="68">
        <v>0.566882</v>
      </c>
      <c r="M286" s="68">
        <v>0</v>
      </c>
      <c r="N286" s="68">
        <v>8.5470000000000008E-3</v>
      </c>
      <c r="O286" s="68">
        <v>7.8549999999999991E-3</v>
      </c>
      <c r="P286" s="68">
        <v>4.2033745700000003</v>
      </c>
      <c r="Q286" s="68">
        <v>0.37823015016729233</v>
      </c>
      <c r="R286" s="68">
        <v>1.7387539999999999</v>
      </c>
      <c r="S286" s="68">
        <v>0.13061691706488815</v>
      </c>
      <c r="T286" s="68">
        <v>0</v>
      </c>
      <c r="U286" s="68">
        <v>0</v>
      </c>
      <c r="V286" s="68">
        <v>0</v>
      </c>
      <c r="W286" s="68">
        <v>0.244116</v>
      </c>
      <c r="X286" s="68">
        <v>8.9482079087417059</v>
      </c>
      <c r="Y286" s="68"/>
      <c r="Z286" s="68">
        <v>4.9887259999999998</v>
      </c>
      <c r="AA286" s="41"/>
      <c r="AB286" s="95">
        <v>249.93622626016383</v>
      </c>
      <c r="AC286" s="195">
        <f t="shared" si="16"/>
        <v>235.99929235142216</v>
      </c>
      <c r="AD286" s="41"/>
      <c r="AE286" s="2"/>
      <c r="AF286" s="68">
        <v>116.77434306120527</v>
      </c>
      <c r="AG286" s="41"/>
      <c r="AH286" s="68">
        <v>102.549826585407</v>
      </c>
      <c r="AI286" s="68">
        <v>0.48292747321699558</v>
      </c>
      <c r="AJ286" s="68">
        <v>-0.64800000000000002</v>
      </c>
      <c r="AK286" s="68"/>
      <c r="AL286" s="68">
        <v>0</v>
      </c>
      <c r="AM286" s="68">
        <v>0</v>
      </c>
      <c r="AN286" s="68">
        <v>8.9263000000000009E-2</v>
      </c>
      <c r="AO286" s="68">
        <v>0.55863600000000002</v>
      </c>
      <c r="AP286" s="68">
        <v>0</v>
      </c>
      <c r="AQ286" s="68">
        <v>8.5470000000000008E-3</v>
      </c>
      <c r="AR286" s="68">
        <v>7.8549999999999991E-3</v>
      </c>
      <c r="AS286" s="68">
        <v>1.3089524788376161</v>
      </c>
      <c r="AT286" s="68">
        <v>5.7579476366666666</v>
      </c>
      <c r="AU286" s="68">
        <v>0.15455753728030469</v>
      </c>
      <c r="AV286" s="68">
        <v>1.5301039999999999</v>
      </c>
      <c r="AW286" s="68">
        <v>0.12262293280019078</v>
      </c>
      <c r="AX286" s="68">
        <v>0</v>
      </c>
      <c r="AY286" s="68">
        <v>0</v>
      </c>
      <c r="AZ286" s="68">
        <v>0</v>
      </c>
      <c r="BA286" s="68">
        <v>0.25173499999999999</v>
      </c>
      <c r="BB286" s="68">
        <v>9.8430286996158767</v>
      </c>
      <c r="BC286" s="68">
        <v>6.3883570000000001</v>
      </c>
      <c r="BD286" s="68">
        <v>0</v>
      </c>
      <c r="BE286" s="36">
        <v>245.18070340502996</v>
      </c>
      <c r="BF286" s="2"/>
      <c r="BG286" s="195">
        <f t="shared" si="14"/>
        <v>228.94931770541407</v>
      </c>
      <c r="BH286" s="2"/>
    </row>
    <row r="287" spans="1:60" x14ac:dyDescent="0.25">
      <c r="A287">
        <f t="shared" si="15"/>
        <v>0</v>
      </c>
      <c r="B287" s="93" t="s">
        <v>604</v>
      </c>
      <c r="C287" s="93" t="s">
        <v>605</v>
      </c>
      <c r="D287" s="93"/>
      <c r="E287" s="68">
        <v>12.633727</v>
      </c>
      <c r="F287" s="68">
        <v>8.6058619298769994</v>
      </c>
      <c r="G287" s="68">
        <v>0</v>
      </c>
      <c r="H287" s="68">
        <v>0</v>
      </c>
      <c r="I287" s="68">
        <v>0</v>
      </c>
      <c r="J287" s="68">
        <v>0</v>
      </c>
      <c r="K287" s="68">
        <v>0</v>
      </c>
      <c r="L287" s="68">
        <v>0</v>
      </c>
      <c r="M287" s="68">
        <v>4.7216000000000001E-2</v>
      </c>
      <c r="N287" s="68">
        <v>0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/>
      <c r="Z287" s="68">
        <v>0</v>
      </c>
      <c r="AA287" s="41"/>
      <c r="AB287" s="95">
        <v>21.286804929877</v>
      </c>
      <c r="AC287" s="195">
        <f t="shared" si="16"/>
        <v>21.286804929877</v>
      </c>
      <c r="AD287" s="41"/>
      <c r="AE287" s="2"/>
      <c r="AF287" s="68">
        <v>12.741352814228888</v>
      </c>
      <c r="AG287" s="41"/>
      <c r="AH287" s="68">
        <v>7.9773220932919999</v>
      </c>
      <c r="AI287" s="68">
        <v>3.707495852999948E-2</v>
      </c>
      <c r="AJ287" s="68">
        <v>0</v>
      </c>
      <c r="AK287" s="68"/>
      <c r="AL287" s="68">
        <v>0</v>
      </c>
      <c r="AM287" s="68">
        <v>0</v>
      </c>
      <c r="AN287" s="68">
        <v>0</v>
      </c>
      <c r="AO287" s="68">
        <v>0</v>
      </c>
      <c r="AP287" s="68">
        <v>4.8000000000000001E-2</v>
      </c>
      <c r="AQ287" s="68">
        <v>0</v>
      </c>
      <c r="AR287" s="68">
        <v>0</v>
      </c>
      <c r="AS287" s="68">
        <v>0.14545150235328785</v>
      </c>
      <c r="AT287" s="68">
        <v>0</v>
      </c>
      <c r="AU287" s="68">
        <v>0</v>
      </c>
      <c r="AV287" s="68">
        <v>0</v>
      </c>
      <c r="AW287" s="68">
        <v>0</v>
      </c>
      <c r="AX287" s="68">
        <v>0</v>
      </c>
      <c r="AY287" s="68">
        <v>0</v>
      </c>
      <c r="AZ287" s="68">
        <v>0</v>
      </c>
      <c r="BA287" s="68">
        <v>0</v>
      </c>
      <c r="BB287" s="68">
        <v>0</v>
      </c>
      <c r="BC287" s="68">
        <v>0</v>
      </c>
      <c r="BD287" s="68">
        <v>0</v>
      </c>
      <c r="BE287" s="36">
        <v>20.949201368404175</v>
      </c>
      <c r="BF287" s="2"/>
      <c r="BG287" s="195">
        <f t="shared" si="14"/>
        <v>20.949201368404175</v>
      </c>
      <c r="BH287" s="2"/>
    </row>
    <row r="288" spans="1:60" x14ac:dyDescent="0.25">
      <c r="A288">
        <f t="shared" si="15"/>
        <v>0</v>
      </c>
      <c r="B288" s="93" t="s">
        <v>606</v>
      </c>
      <c r="C288" s="93" t="s">
        <v>607</v>
      </c>
      <c r="D288" s="93"/>
      <c r="E288" s="68">
        <v>42.287514000000002</v>
      </c>
      <c r="F288" s="68">
        <v>66.216634284142998</v>
      </c>
      <c r="G288" s="68">
        <v>-4.4753000000000001E-2</v>
      </c>
      <c r="H288" s="68">
        <v>0</v>
      </c>
      <c r="I288" s="68">
        <v>0</v>
      </c>
      <c r="J288" s="68">
        <v>0</v>
      </c>
      <c r="K288" s="68">
        <v>3.9531000000000011E-2</v>
      </c>
      <c r="L288" s="68">
        <v>0.32947599999999999</v>
      </c>
      <c r="M288" s="68">
        <v>0</v>
      </c>
      <c r="N288" s="68">
        <v>8.5470000000000008E-3</v>
      </c>
      <c r="O288" s="68">
        <v>7.8549999999999991E-3</v>
      </c>
      <c r="P288" s="68">
        <v>1.7591528644444445</v>
      </c>
      <c r="Q288" s="68">
        <v>0.22422481786559972</v>
      </c>
      <c r="R288" s="68">
        <v>1.185187</v>
      </c>
      <c r="S288" s="68">
        <v>8.7619778114482877E-2</v>
      </c>
      <c r="T288" s="68">
        <v>0</v>
      </c>
      <c r="U288" s="68">
        <v>0</v>
      </c>
      <c r="V288" s="68">
        <v>0</v>
      </c>
      <c r="W288" s="68">
        <v>9.0277999999999997E-2</v>
      </c>
      <c r="X288" s="68">
        <v>4.9877311129647648</v>
      </c>
      <c r="Y288" s="68"/>
      <c r="Z288" s="68">
        <v>1.844892</v>
      </c>
      <c r="AA288" s="41"/>
      <c r="AB288" s="95">
        <v>119.0238898575323</v>
      </c>
      <c r="AC288" s="195">
        <f t="shared" si="16"/>
        <v>112.19126674456753</v>
      </c>
      <c r="AD288" s="41"/>
      <c r="AE288" s="2"/>
      <c r="AF288" s="68">
        <v>42.674838573127673</v>
      </c>
      <c r="AG288" s="41"/>
      <c r="AH288" s="68">
        <v>59.445719050903001</v>
      </c>
      <c r="AI288" s="68">
        <v>0.28629215485999732</v>
      </c>
      <c r="AJ288" s="68">
        <v>-4.4753000000000001E-2</v>
      </c>
      <c r="AK288" s="68"/>
      <c r="AL288" s="68">
        <v>0</v>
      </c>
      <c r="AM288" s="68">
        <v>0</v>
      </c>
      <c r="AN288" s="68">
        <v>3.9531000000000011E-2</v>
      </c>
      <c r="AO288" s="68">
        <v>0.324683</v>
      </c>
      <c r="AP288" s="68">
        <v>0</v>
      </c>
      <c r="AQ288" s="68">
        <v>8.5470000000000008E-3</v>
      </c>
      <c r="AR288" s="68">
        <v>7.8549999999999991E-3</v>
      </c>
      <c r="AS288" s="68">
        <v>0.50107602592169243</v>
      </c>
      <c r="AT288" s="68">
        <v>2.0110953977777775</v>
      </c>
      <c r="AU288" s="68">
        <v>9.0053503971748258E-2</v>
      </c>
      <c r="AV288" s="68">
        <v>1.1045739999999999</v>
      </c>
      <c r="AW288" s="68">
        <v>9.7776561957176489E-2</v>
      </c>
      <c r="AX288" s="68">
        <v>0</v>
      </c>
      <c r="AY288" s="68">
        <v>0</v>
      </c>
      <c r="AZ288" s="68">
        <v>0</v>
      </c>
      <c r="BA288" s="68">
        <v>9.3094999999999997E-2</v>
      </c>
      <c r="BB288" s="68">
        <v>5.4865042242612416</v>
      </c>
      <c r="BC288" s="68">
        <v>2.3624930000000002</v>
      </c>
      <c r="BD288" s="68">
        <v>0</v>
      </c>
      <c r="BE288" s="36">
        <v>114.4893804927803</v>
      </c>
      <c r="BF288" s="2"/>
      <c r="BG288" s="195">
        <f t="shared" si="14"/>
        <v>106.64038326851906</v>
      </c>
      <c r="BH288" s="2"/>
    </row>
    <row r="289" spans="1:60" x14ac:dyDescent="0.25">
      <c r="A289">
        <f t="shared" si="15"/>
        <v>0</v>
      </c>
      <c r="B289" s="93" t="s">
        <v>608</v>
      </c>
      <c r="C289" s="93" t="s">
        <v>609</v>
      </c>
      <c r="D289" s="93"/>
      <c r="E289" s="68">
        <v>82.745842999999994</v>
      </c>
      <c r="F289" s="68">
        <v>67.015442752911</v>
      </c>
      <c r="G289" s="68">
        <v>-0.15087500000000001</v>
      </c>
      <c r="H289" s="68">
        <v>0</v>
      </c>
      <c r="I289" s="68">
        <v>0</v>
      </c>
      <c r="J289" s="68">
        <v>0</v>
      </c>
      <c r="K289" s="68">
        <v>3.1020000000000006E-2</v>
      </c>
      <c r="L289" s="68">
        <v>0.56586000000000003</v>
      </c>
      <c r="M289" s="68">
        <v>0</v>
      </c>
      <c r="N289" s="68">
        <v>8.5470000000000008E-3</v>
      </c>
      <c r="O289" s="68">
        <v>7.8549999999999991E-3</v>
      </c>
      <c r="P289" s="68">
        <v>1.8748223544444444</v>
      </c>
      <c r="Q289" s="68">
        <v>0.22372002384328765</v>
      </c>
      <c r="R289" s="68">
        <v>1.1895230000000001</v>
      </c>
      <c r="S289" s="68">
        <v>0.10676914040429529</v>
      </c>
      <c r="T289" s="68">
        <v>0</v>
      </c>
      <c r="U289" s="68">
        <v>0</v>
      </c>
      <c r="V289" s="68">
        <v>0</v>
      </c>
      <c r="W289" s="68">
        <v>0.15243499999999999</v>
      </c>
      <c r="X289" s="68">
        <v>9.6354582840810359</v>
      </c>
      <c r="Y289" s="68"/>
      <c r="Z289" s="68">
        <v>3.1151499999999999</v>
      </c>
      <c r="AA289" s="41"/>
      <c r="AB289" s="95">
        <v>166.52157055568404</v>
      </c>
      <c r="AC289" s="195">
        <f t="shared" si="16"/>
        <v>153.770962271603</v>
      </c>
      <c r="AD289" s="41"/>
      <c r="AE289" s="2"/>
      <c r="AF289" s="68">
        <v>83.149215702132025</v>
      </c>
      <c r="AG289" s="41"/>
      <c r="AH289" s="68">
        <v>60.804402255842</v>
      </c>
      <c r="AI289" s="68">
        <v>0.28564762955800443</v>
      </c>
      <c r="AJ289" s="68">
        <v>-0.15087500000000001</v>
      </c>
      <c r="AK289" s="68"/>
      <c r="AL289" s="68">
        <v>0</v>
      </c>
      <c r="AM289" s="68">
        <v>0</v>
      </c>
      <c r="AN289" s="68">
        <v>3.1020000000000006E-2</v>
      </c>
      <c r="AO289" s="68">
        <v>0.55762800000000001</v>
      </c>
      <c r="AP289" s="68">
        <v>0</v>
      </c>
      <c r="AQ289" s="68">
        <v>8.5470000000000008E-3</v>
      </c>
      <c r="AR289" s="68">
        <v>7.8549999999999991E-3</v>
      </c>
      <c r="AS289" s="68">
        <v>0.95250222371677895</v>
      </c>
      <c r="AT289" s="68">
        <v>2.0708998211111109</v>
      </c>
      <c r="AU289" s="68">
        <v>9.1139869994312658E-2</v>
      </c>
      <c r="AV289" s="68">
        <v>1.04678</v>
      </c>
      <c r="AW289" s="68">
        <v>0.10863596818074164</v>
      </c>
      <c r="AX289" s="68">
        <v>0</v>
      </c>
      <c r="AY289" s="68">
        <v>0</v>
      </c>
      <c r="AZ289" s="68">
        <v>0</v>
      </c>
      <c r="BA289" s="68">
        <v>0.157193</v>
      </c>
      <c r="BB289" s="68">
        <v>9.9052511160353056</v>
      </c>
      <c r="BC289" s="68">
        <v>3.9891320000000001</v>
      </c>
      <c r="BD289" s="68">
        <v>0</v>
      </c>
      <c r="BE289" s="36">
        <v>163.01497458657033</v>
      </c>
      <c r="BF289" s="2"/>
      <c r="BG289" s="195">
        <f t="shared" si="14"/>
        <v>149.120591470535</v>
      </c>
      <c r="BH289" s="2"/>
    </row>
    <row r="290" spans="1:60" x14ac:dyDescent="0.25">
      <c r="A290">
        <f t="shared" si="15"/>
        <v>0</v>
      </c>
      <c r="B290" s="93" t="s">
        <v>610</v>
      </c>
      <c r="C290" s="93" t="s">
        <v>611</v>
      </c>
      <c r="D290" s="93"/>
      <c r="E290" s="68">
        <v>182.58779999999999</v>
      </c>
      <c r="F290" s="68">
        <v>151.633802536389</v>
      </c>
      <c r="G290" s="68">
        <v>0</v>
      </c>
      <c r="H290" s="68">
        <v>0</v>
      </c>
      <c r="I290" s="68">
        <v>0</v>
      </c>
      <c r="J290" s="68">
        <v>0.13395199999999999</v>
      </c>
      <c r="K290" s="68">
        <v>0.273065</v>
      </c>
      <c r="L290" s="68">
        <v>1.104932</v>
      </c>
      <c r="M290" s="68">
        <v>0</v>
      </c>
      <c r="N290" s="68">
        <v>8.5470000000000008E-3</v>
      </c>
      <c r="O290" s="68">
        <v>0</v>
      </c>
      <c r="P290" s="68">
        <v>2.0718615431111114</v>
      </c>
      <c r="Q290" s="68">
        <v>0.50575742298544069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0.43742700000000001</v>
      </c>
      <c r="X290" s="68">
        <v>14.102982627427382</v>
      </c>
      <c r="Y290" s="68"/>
      <c r="Z290" s="68">
        <v>8.939209</v>
      </c>
      <c r="AA290" s="41"/>
      <c r="AB290" s="95">
        <v>361.79933612991294</v>
      </c>
      <c r="AC290" s="195">
        <f t="shared" si="16"/>
        <v>338.75714450248557</v>
      </c>
      <c r="AD290" s="41"/>
      <c r="AE290" s="2"/>
      <c r="AF290" s="68">
        <v>183.73710375051519</v>
      </c>
      <c r="AG290" s="41"/>
      <c r="AH290" s="68">
        <v>136.97127402793402</v>
      </c>
      <c r="AI290" s="68">
        <v>0.6457553799849749</v>
      </c>
      <c r="AJ290" s="68">
        <v>0</v>
      </c>
      <c r="AK290" s="68"/>
      <c r="AL290" s="68">
        <v>0</v>
      </c>
      <c r="AM290" s="68">
        <v>0.13395199999999999</v>
      </c>
      <c r="AN290" s="68">
        <v>0.273065</v>
      </c>
      <c r="AO290" s="68">
        <v>1.0888580000000001</v>
      </c>
      <c r="AP290" s="68">
        <v>0</v>
      </c>
      <c r="AQ290" s="68">
        <v>8.5470000000000008E-3</v>
      </c>
      <c r="AR290" s="68">
        <v>0</v>
      </c>
      <c r="AS290" s="68">
        <v>2.054402698448623</v>
      </c>
      <c r="AT290" s="68">
        <v>2.8180661564444449</v>
      </c>
      <c r="AU290" s="68">
        <v>0.2062194097689441</v>
      </c>
      <c r="AV290" s="68">
        <v>0</v>
      </c>
      <c r="AW290" s="68">
        <v>0</v>
      </c>
      <c r="AX290" s="68">
        <v>0</v>
      </c>
      <c r="AY290" s="68">
        <v>0</v>
      </c>
      <c r="AZ290" s="68">
        <v>0</v>
      </c>
      <c r="BA290" s="68">
        <v>0.45108100000000001</v>
      </c>
      <c r="BB290" s="68">
        <v>15.513280890170121</v>
      </c>
      <c r="BC290" s="68">
        <v>11.447183000000001</v>
      </c>
      <c r="BD290" s="68">
        <v>0</v>
      </c>
      <c r="BE290" s="36">
        <v>355.34878831326625</v>
      </c>
      <c r="BF290" s="2"/>
      <c r="BG290" s="195">
        <f t="shared" si="14"/>
        <v>328.38832442309615</v>
      </c>
      <c r="BH290" s="2"/>
    </row>
    <row r="291" spans="1:60" x14ac:dyDescent="0.25">
      <c r="A291">
        <f t="shared" si="15"/>
        <v>0</v>
      </c>
      <c r="B291" s="93" t="s">
        <v>612</v>
      </c>
      <c r="C291" s="93" t="s">
        <v>613</v>
      </c>
      <c r="D291" s="93"/>
      <c r="E291" s="68">
        <v>4.4554980000000004</v>
      </c>
      <c r="F291" s="68">
        <v>2.4650685043089999</v>
      </c>
      <c r="G291" s="68">
        <v>-0.10663</v>
      </c>
      <c r="H291" s="68">
        <v>0</v>
      </c>
      <c r="I291" s="68">
        <v>0</v>
      </c>
      <c r="J291" s="68">
        <v>0</v>
      </c>
      <c r="K291" s="68">
        <v>0</v>
      </c>
      <c r="L291" s="68">
        <v>0</v>
      </c>
      <c r="M291" s="68">
        <v>0</v>
      </c>
      <c r="N291" s="68">
        <v>8.5470000000000008E-3</v>
      </c>
      <c r="O291" s="68">
        <v>7.8549999999999991E-3</v>
      </c>
      <c r="P291" s="68">
        <v>0.69460816088888899</v>
      </c>
      <c r="Q291" s="68">
        <v>8.1872580413288841E-3</v>
      </c>
      <c r="R291" s="68">
        <v>0.255606</v>
      </c>
      <c r="S291" s="68">
        <v>3.0193008936744533E-2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/>
      <c r="Z291" s="68">
        <v>0</v>
      </c>
      <c r="AA291" s="41"/>
      <c r="AB291" s="95">
        <v>7.8189329321759633</v>
      </c>
      <c r="AC291" s="195">
        <f t="shared" si="16"/>
        <v>7.8189329321759633</v>
      </c>
      <c r="AD291" s="41"/>
      <c r="AE291" s="2"/>
      <c r="AF291" s="68">
        <v>4.4785165870258954</v>
      </c>
      <c r="AG291" s="41"/>
      <c r="AH291" s="68">
        <v>2.1463039795959999</v>
      </c>
      <c r="AI291" s="68">
        <v>1.045356071400037E-2</v>
      </c>
      <c r="AJ291" s="68">
        <v>-0.10663</v>
      </c>
      <c r="AK291" s="68"/>
      <c r="AL291" s="68">
        <v>0</v>
      </c>
      <c r="AM291" s="68">
        <v>0</v>
      </c>
      <c r="AN291" s="68">
        <v>0</v>
      </c>
      <c r="AO291" s="68">
        <v>0</v>
      </c>
      <c r="AP291" s="68">
        <v>0</v>
      </c>
      <c r="AQ291" s="68">
        <v>8.5470000000000008E-3</v>
      </c>
      <c r="AR291" s="68">
        <v>7.8549999999999991E-3</v>
      </c>
      <c r="AS291" s="68">
        <v>4.7504580192307119E-2</v>
      </c>
      <c r="AT291" s="68">
        <v>1.0821727475555558</v>
      </c>
      <c r="AU291" s="68">
        <v>3.3524515213329397E-3</v>
      </c>
      <c r="AV291" s="68">
        <v>0.24615699999999999</v>
      </c>
      <c r="AW291" s="68">
        <v>5.8205695653043267E-2</v>
      </c>
      <c r="AX291" s="68">
        <v>0</v>
      </c>
      <c r="AY291" s="68">
        <v>0</v>
      </c>
      <c r="AZ291" s="68">
        <v>0</v>
      </c>
      <c r="BA291" s="68">
        <v>0</v>
      </c>
      <c r="BB291" s="68">
        <v>0</v>
      </c>
      <c r="BC291" s="68">
        <v>0</v>
      </c>
      <c r="BD291" s="68">
        <v>0</v>
      </c>
      <c r="BE291" s="36">
        <v>7.9824386022581368</v>
      </c>
      <c r="BF291" s="2"/>
      <c r="BG291" s="195">
        <f t="shared" si="14"/>
        <v>7.9824386022581368</v>
      </c>
      <c r="BH291" s="2"/>
    </row>
    <row r="292" spans="1:60" x14ac:dyDescent="0.25">
      <c r="A292">
        <f t="shared" si="15"/>
        <v>0</v>
      </c>
      <c r="B292" s="93" t="s">
        <v>614</v>
      </c>
      <c r="C292" s="93" t="s">
        <v>615</v>
      </c>
      <c r="D292" s="93"/>
      <c r="E292" s="68">
        <v>6.9336900000000004</v>
      </c>
      <c r="F292" s="68">
        <v>5.8034849639940003</v>
      </c>
      <c r="G292" s="68">
        <v>-0.245725</v>
      </c>
      <c r="H292" s="68">
        <v>0</v>
      </c>
      <c r="I292" s="68">
        <v>0</v>
      </c>
      <c r="J292" s="68">
        <v>0</v>
      </c>
      <c r="K292" s="68">
        <v>0</v>
      </c>
      <c r="L292" s="68">
        <v>0</v>
      </c>
      <c r="M292" s="68">
        <v>0</v>
      </c>
      <c r="N292" s="68">
        <v>8.5470000000000008E-3</v>
      </c>
      <c r="O292" s="68">
        <v>7.8549999999999991E-3</v>
      </c>
      <c r="P292" s="68">
        <v>2.6462984364444448</v>
      </c>
      <c r="Q292" s="68">
        <v>1.9601394260110268E-2</v>
      </c>
      <c r="R292" s="68">
        <v>0.506494</v>
      </c>
      <c r="S292" s="68">
        <v>4.9410598683806227E-2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/>
      <c r="Z292" s="68">
        <v>0</v>
      </c>
      <c r="AA292" s="41"/>
      <c r="AB292" s="95">
        <v>15.729656393382362</v>
      </c>
      <c r="AC292" s="195">
        <f t="shared" si="16"/>
        <v>15.729656393382362</v>
      </c>
      <c r="AD292" s="41"/>
      <c r="AE292" s="2"/>
      <c r="AF292" s="68">
        <v>7.0200639074209494</v>
      </c>
      <c r="AG292" s="41"/>
      <c r="AH292" s="68">
        <v>5.0147711247960007</v>
      </c>
      <c r="AI292" s="68">
        <v>2.5027226933999919E-2</v>
      </c>
      <c r="AJ292" s="68">
        <v>-0.245725</v>
      </c>
      <c r="AK292" s="68"/>
      <c r="AL292" s="68">
        <v>0</v>
      </c>
      <c r="AM292" s="68">
        <v>0</v>
      </c>
      <c r="AN292" s="68">
        <v>0</v>
      </c>
      <c r="AO292" s="68">
        <v>0</v>
      </c>
      <c r="AP292" s="68">
        <v>0</v>
      </c>
      <c r="AQ292" s="68">
        <v>8.5470000000000008E-3</v>
      </c>
      <c r="AR292" s="68">
        <v>7.8549999999999991E-3</v>
      </c>
      <c r="AS292" s="68">
        <v>7.4651863331360632E-2</v>
      </c>
      <c r="AT292" s="68">
        <v>3.193103556444445</v>
      </c>
      <c r="AU292" s="68">
        <v>7.8926415077573437E-3</v>
      </c>
      <c r="AV292" s="68">
        <v>0.47143800000000002</v>
      </c>
      <c r="AW292" s="68">
        <v>7.0580526187220077E-2</v>
      </c>
      <c r="AX292" s="68">
        <v>0</v>
      </c>
      <c r="AY292" s="68">
        <v>0</v>
      </c>
      <c r="AZ292" s="68">
        <v>0</v>
      </c>
      <c r="BA292" s="68">
        <v>0</v>
      </c>
      <c r="BB292" s="68">
        <v>0</v>
      </c>
      <c r="BC292" s="68">
        <v>0</v>
      </c>
      <c r="BD292" s="68">
        <v>0</v>
      </c>
      <c r="BE292" s="36">
        <v>15.648205846621734</v>
      </c>
      <c r="BF292" s="2"/>
      <c r="BG292" s="195">
        <f t="shared" si="14"/>
        <v>15.648205846621734</v>
      </c>
      <c r="BH292" s="2"/>
    </row>
    <row r="293" spans="1:60" x14ac:dyDescent="0.25">
      <c r="A293">
        <f t="shared" si="15"/>
        <v>0</v>
      </c>
      <c r="B293" s="93" t="s">
        <v>616</v>
      </c>
      <c r="C293" s="93" t="s">
        <v>617</v>
      </c>
      <c r="D293" s="93"/>
      <c r="E293" s="68">
        <v>4.4111900000000004</v>
      </c>
      <c r="F293" s="68">
        <v>5.5677605018929999</v>
      </c>
      <c r="G293" s="68">
        <v>-5.4805E-2</v>
      </c>
      <c r="H293" s="68">
        <v>0</v>
      </c>
      <c r="I293" s="68">
        <v>0</v>
      </c>
      <c r="J293" s="68">
        <v>0</v>
      </c>
      <c r="K293" s="68">
        <v>0</v>
      </c>
      <c r="L293" s="68">
        <v>0</v>
      </c>
      <c r="M293" s="68">
        <v>0</v>
      </c>
      <c r="N293" s="68">
        <v>8.5470000000000008E-3</v>
      </c>
      <c r="O293" s="68">
        <v>7.8549999999999991E-3</v>
      </c>
      <c r="P293" s="68">
        <v>1.3469992151111112</v>
      </c>
      <c r="Q293" s="68">
        <v>1.8687987366747805E-2</v>
      </c>
      <c r="R293" s="68">
        <v>0.41957499999999998</v>
      </c>
      <c r="S293" s="68">
        <v>4.9603197415653819E-2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/>
      <c r="Z293" s="68">
        <v>0</v>
      </c>
      <c r="AA293" s="41"/>
      <c r="AB293" s="95">
        <v>11.775412901786511</v>
      </c>
      <c r="AC293" s="195">
        <f t="shared" si="16"/>
        <v>11.775412901786511</v>
      </c>
      <c r="AD293" s="41"/>
      <c r="AE293" s="2"/>
      <c r="AF293" s="68">
        <v>4.4791837330826487</v>
      </c>
      <c r="AG293" s="41"/>
      <c r="AH293" s="68">
        <v>4.8111902384050005</v>
      </c>
      <c r="AI293" s="68">
        <v>2.3860981241999195E-2</v>
      </c>
      <c r="AJ293" s="68">
        <v>-5.4805E-2</v>
      </c>
      <c r="AK293" s="68"/>
      <c r="AL293" s="68">
        <v>0</v>
      </c>
      <c r="AM293" s="68">
        <v>0</v>
      </c>
      <c r="AN293" s="68">
        <v>0</v>
      </c>
      <c r="AO293" s="68">
        <v>0</v>
      </c>
      <c r="AP293" s="68">
        <v>0</v>
      </c>
      <c r="AQ293" s="68">
        <v>8.5470000000000008E-3</v>
      </c>
      <c r="AR293" s="68">
        <v>7.8549999999999991E-3</v>
      </c>
      <c r="AS293" s="68">
        <v>4.9698294447546226E-2</v>
      </c>
      <c r="AT293" s="68">
        <v>1.7797570817777779</v>
      </c>
      <c r="AU293" s="68">
        <v>7.5720602215965322E-3</v>
      </c>
      <c r="AV293" s="68">
        <v>0.369226</v>
      </c>
      <c r="AW293" s="68">
        <v>7.1125333865465615E-2</v>
      </c>
      <c r="AX293" s="68">
        <v>0</v>
      </c>
      <c r="AY293" s="68">
        <v>0</v>
      </c>
      <c r="AZ293" s="68">
        <v>0</v>
      </c>
      <c r="BA293" s="68">
        <v>0</v>
      </c>
      <c r="BB293" s="68">
        <v>0</v>
      </c>
      <c r="BC293" s="68">
        <v>0</v>
      </c>
      <c r="BD293" s="68">
        <v>0</v>
      </c>
      <c r="BE293" s="36">
        <v>11.553210723042033</v>
      </c>
      <c r="BF293" s="2"/>
      <c r="BG293" s="195">
        <f t="shared" si="14"/>
        <v>11.553210723042033</v>
      </c>
      <c r="BH293" s="2"/>
    </row>
    <row r="294" spans="1:60" x14ac:dyDescent="0.25">
      <c r="A294">
        <f t="shared" si="15"/>
        <v>0</v>
      </c>
      <c r="B294" s="93" t="s">
        <v>618</v>
      </c>
      <c r="C294" s="93" t="s">
        <v>619</v>
      </c>
      <c r="D294" s="93"/>
      <c r="E294" s="68">
        <v>103.187234</v>
      </c>
      <c r="F294" s="68">
        <v>83.525380976904998</v>
      </c>
      <c r="G294" s="68">
        <v>-0.45465800000000001</v>
      </c>
      <c r="H294" s="68">
        <v>0</v>
      </c>
      <c r="I294" s="68">
        <v>0</v>
      </c>
      <c r="J294" s="68">
        <v>3.8109999999999998E-2</v>
      </c>
      <c r="K294" s="68">
        <v>5.1671999999999996E-2</v>
      </c>
      <c r="L294" s="68">
        <v>0.41675000000000001</v>
      </c>
      <c r="M294" s="68">
        <v>0</v>
      </c>
      <c r="N294" s="68">
        <v>8.5470000000000008E-3</v>
      </c>
      <c r="O294" s="68">
        <v>7.8549999999999991E-3</v>
      </c>
      <c r="P294" s="68">
        <v>3.4405442900000001</v>
      </c>
      <c r="Q294" s="68">
        <v>0.27890556281326923</v>
      </c>
      <c r="R294" s="68">
        <v>1.479841</v>
      </c>
      <c r="S294" s="68">
        <v>0.10005086012281643</v>
      </c>
      <c r="T294" s="68">
        <v>0</v>
      </c>
      <c r="U294" s="68">
        <v>0</v>
      </c>
      <c r="V294" s="68">
        <v>0</v>
      </c>
      <c r="W294" s="68">
        <v>0.16376499999999999</v>
      </c>
      <c r="X294" s="68">
        <v>6.6773570851092146</v>
      </c>
      <c r="Y294" s="68"/>
      <c r="Z294" s="68">
        <v>3.3466840000000002</v>
      </c>
      <c r="AA294" s="41"/>
      <c r="AB294" s="95">
        <v>202.2680387749503</v>
      </c>
      <c r="AC294" s="195">
        <f t="shared" si="16"/>
        <v>192.24399768984108</v>
      </c>
      <c r="AD294" s="41"/>
      <c r="AE294" s="2"/>
      <c r="AF294" s="68">
        <v>104.22781282744697</v>
      </c>
      <c r="AG294" s="41"/>
      <c r="AH294" s="68">
        <v>76.716753755799999</v>
      </c>
      <c r="AI294" s="68">
        <v>0.35610899516099692</v>
      </c>
      <c r="AJ294" s="68">
        <v>-0.45465800000000001</v>
      </c>
      <c r="AK294" s="68"/>
      <c r="AL294" s="68">
        <v>0</v>
      </c>
      <c r="AM294" s="68">
        <v>3.8109999999999998E-2</v>
      </c>
      <c r="AN294" s="68">
        <v>5.1671999999999996E-2</v>
      </c>
      <c r="AO294" s="68">
        <v>0.410688</v>
      </c>
      <c r="AP294" s="68">
        <v>0</v>
      </c>
      <c r="AQ294" s="68">
        <v>8.5470000000000008E-3</v>
      </c>
      <c r="AR294" s="68">
        <v>7.8549999999999991E-3</v>
      </c>
      <c r="AS294" s="68">
        <v>1.1724856005917832</v>
      </c>
      <c r="AT294" s="68">
        <v>4.758970156666666</v>
      </c>
      <c r="AU294" s="68">
        <v>0.11359310706232539</v>
      </c>
      <c r="AV294" s="68">
        <v>1.30226</v>
      </c>
      <c r="AW294" s="68">
        <v>0.10410254809635498</v>
      </c>
      <c r="AX294" s="68">
        <v>0</v>
      </c>
      <c r="AY294" s="68">
        <v>0</v>
      </c>
      <c r="AZ294" s="68">
        <v>0</v>
      </c>
      <c r="BA294" s="68">
        <v>0.168877</v>
      </c>
      <c r="BB294" s="68">
        <v>7.3450927936201369</v>
      </c>
      <c r="BC294" s="68">
        <v>4.2856249999999996</v>
      </c>
      <c r="BD294" s="68">
        <v>0</v>
      </c>
      <c r="BE294" s="36">
        <v>200.61389578444522</v>
      </c>
      <c r="BF294" s="2"/>
      <c r="BG294" s="195">
        <f t="shared" si="14"/>
        <v>188.98317799082508</v>
      </c>
      <c r="BH294" s="2"/>
    </row>
    <row r="295" spans="1:60" x14ac:dyDescent="0.25">
      <c r="A295">
        <f t="shared" si="15"/>
        <v>0</v>
      </c>
      <c r="B295" s="93" t="s">
        <v>620</v>
      </c>
      <c r="C295" s="93" t="s">
        <v>621</v>
      </c>
      <c r="D295" s="93"/>
      <c r="E295" s="68">
        <v>5.0567989999999998</v>
      </c>
      <c r="F295" s="68">
        <v>4.2540894082019998</v>
      </c>
      <c r="G295" s="68">
        <v>-0.14377999999999999</v>
      </c>
      <c r="H295" s="68">
        <v>0</v>
      </c>
      <c r="I295" s="68">
        <v>0</v>
      </c>
      <c r="J295" s="68">
        <v>0</v>
      </c>
      <c r="K295" s="68">
        <v>0</v>
      </c>
      <c r="L295" s="68">
        <v>0</v>
      </c>
      <c r="M295" s="68">
        <v>0</v>
      </c>
      <c r="N295" s="68">
        <v>8.5470000000000008E-3</v>
      </c>
      <c r="O295" s="68">
        <v>7.8549999999999991E-3</v>
      </c>
      <c r="P295" s="68">
        <v>1.0260179706666668</v>
      </c>
      <c r="Q295" s="68">
        <v>1.4278880674183607E-2</v>
      </c>
      <c r="R295" s="68">
        <v>0.48166500000000001</v>
      </c>
      <c r="S295" s="68">
        <v>4.6965633812901565E-2</v>
      </c>
      <c r="T295" s="68">
        <v>0</v>
      </c>
      <c r="U295" s="68">
        <v>0</v>
      </c>
      <c r="V295" s="68">
        <v>0</v>
      </c>
      <c r="W295" s="68">
        <v>0</v>
      </c>
      <c r="X295" s="68">
        <v>0</v>
      </c>
      <c r="Y295" s="68"/>
      <c r="Z295" s="68">
        <v>0</v>
      </c>
      <c r="AA295" s="41"/>
      <c r="AB295" s="95">
        <v>10.752437893355751</v>
      </c>
      <c r="AC295" s="195">
        <f t="shared" si="16"/>
        <v>10.752437893355751</v>
      </c>
      <c r="AD295" s="41"/>
      <c r="AE295" s="2"/>
      <c r="AF295" s="68">
        <v>5.1090900428674706</v>
      </c>
      <c r="AG295" s="41"/>
      <c r="AH295" s="68">
        <v>3.6962139784300003</v>
      </c>
      <c r="AI295" s="68">
        <v>1.823139631099999E-2</v>
      </c>
      <c r="AJ295" s="68">
        <v>-0.14377999999999999</v>
      </c>
      <c r="AK295" s="68"/>
      <c r="AL295" s="68">
        <v>0</v>
      </c>
      <c r="AM295" s="68">
        <v>0</v>
      </c>
      <c r="AN295" s="68">
        <v>0</v>
      </c>
      <c r="AO295" s="68">
        <v>0</v>
      </c>
      <c r="AP295" s="68">
        <v>0</v>
      </c>
      <c r="AQ295" s="68">
        <v>8.5470000000000008E-3</v>
      </c>
      <c r="AR295" s="68">
        <v>7.8549999999999991E-3</v>
      </c>
      <c r="AS295" s="68">
        <v>5.6530364274423706E-2</v>
      </c>
      <c r="AT295" s="68">
        <v>1.3653253840000001</v>
      </c>
      <c r="AU295" s="68">
        <v>5.7854897271550319E-3</v>
      </c>
      <c r="AV295" s="68">
        <v>0.42757299999999998</v>
      </c>
      <c r="AW295" s="68">
        <v>6.8923719178764498E-2</v>
      </c>
      <c r="AX295" s="68">
        <v>0</v>
      </c>
      <c r="AY295" s="68">
        <v>0</v>
      </c>
      <c r="AZ295" s="68">
        <v>0</v>
      </c>
      <c r="BA295" s="68">
        <v>0</v>
      </c>
      <c r="BB295" s="68">
        <v>0</v>
      </c>
      <c r="BC295" s="68">
        <v>0</v>
      </c>
      <c r="BD295" s="68">
        <v>0</v>
      </c>
      <c r="BE295" s="36">
        <v>10.620295374788814</v>
      </c>
      <c r="BF295" s="2"/>
      <c r="BG295" s="195">
        <f t="shared" si="14"/>
        <v>10.620295374788814</v>
      </c>
      <c r="BH295" s="2"/>
    </row>
    <row r="296" spans="1:60" x14ac:dyDescent="0.25">
      <c r="A296">
        <f t="shared" si="15"/>
        <v>0</v>
      </c>
      <c r="B296" s="93" t="s">
        <v>622</v>
      </c>
      <c r="C296" s="93" t="s">
        <v>623</v>
      </c>
      <c r="D296" s="93"/>
      <c r="E296" s="68">
        <v>4.0768380000000004</v>
      </c>
      <c r="F296" s="68">
        <v>7.3789381876309994</v>
      </c>
      <c r="G296" s="68">
        <v>-7.7552999999999997E-2</v>
      </c>
      <c r="H296" s="68">
        <v>0</v>
      </c>
      <c r="I296" s="68">
        <v>0</v>
      </c>
      <c r="J296" s="68">
        <v>0</v>
      </c>
      <c r="K296" s="68">
        <v>0</v>
      </c>
      <c r="L296" s="68">
        <v>0</v>
      </c>
      <c r="M296" s="68">
        <v>0</v>
      </c>
      <c r="N296" s="68">
        <v>8.5470000000000008E-3</v>
      </c>
      <c r="O296" s="68">
        <v>7.8549999999999991E-3</v>
      </c>
      <c r="P296" s="68">
        <v>0.76166216622222238</v>
      </c>
      <c r="Q296" s="68">
        <v>2.477415742901461E-2</v>
      </c>
      <c r="R296" s="68">
        <v>0.52203999999999995</v>
      </c>
      <c r="S296" s="68">
        <v>5.062116819597437E-2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/>
      <c r="Z296" s="68">
        <v>0</v>
      </c>
      <c r="AA296" s="41"/>
      <c r="AB296" s="95">
        <v>12.75372267947821</v>
      </c>
      <c r="AC296" s="195">
        <f t="shared" si="16"/>
        <v>12.75372267947821</v>
      </c>
      <c r="AD296" s="41"/>
      <c r="AE296" s="2"/>
      <c r="AF296" s="68">
        <v>4.0892183475573258</v>
      </c>
      <c r="AG296" s="41"/>
      <c r="AH296" s="68">
        <v>6.3716278075380002</v>
      </c>
      <c r="AI296" s="68">
        <v>3.1631854950999842E-2</v>
      </c>
      <c r="AJ296" s="68">
        <v>-7.7552999999999997E-2</v>
      </c>
      <c r="AK296" s="68"/>
      <c r="AL296" s="68">
        <v>0</v>
      </c>
      <c r="AM296" s="68">
        <v>0</v>
      </c>
      <c r="AN296" s="68">
        <v>0</v>
      </c>
      <c r="AO296" s="68">
        <v>0</v>
      </c>
      <c r="AP296" s="68">
        <v>0</v>
      </c>
      <c r="AQ296" s="68">
        <v>8.5470000000000008E-3</v>
      </c>
      <c r="AR296" s="68">
        <v>7.8549999999999991E-3</v>
      </c>
      <c r="AS296" s="68">
        <v>4.6535280832604199E-2</v>
      </c>
      <c r="AT296" s="68">
        <v>1.0737285128888892</v>
      </c>
      <c r="AU296" s="68">
        <v>1.0035231276414208E-2</v>
      </c>
      <c r="AV296" s="68">
        <v>0.459395</v>
      </c>
      <c r="AW296" s="68">
        <v>7.0976982944403411E-2</v>
      </c>
      <c r="AX296" s="68">
        <v>0</v>
      </c>
      <c r="AY296" s="68">
        <v>0</v>
      </c>
      <c r="AZ296" s="68">
        <v>0</v>
      </c>
      <c r="BA296" s="68">
        <v>0</v>
      </c>
      <c r="BB296" s="68">
        <v>0</v>
      </c>
      <c r="BC296" s="68">
        <v>0</v>
      </c>
      <c r="BD296" s="68">
        <v>0</v>
      </c>
      <c r="BE296" s="36">
        <v>12.091998017988635</v>
      </c>
      <c r="BF296" s="2"/>
      <c r="BG296" s="195">
        <f t="shared" si="14"/>
        <v>12.091998017988635</v>
      </c>
      <c r="BH296" s="2"/>
    </row>
    <row r="297" spans="1:60" x14ac:dyDescent="0.25">
      <c r="A297">
        <f t="shared" si="15"/>
        <v>0</v>
      </c>
      <c r="B297" s="93" t="s">
        <v>624</v>
      </c>
      <c r="C297" s="93" t="s">
        <v>625</v>
      </c>
      <c r="D297" s="93"/>
      <c r="E297" s="68">
        <v>6.113499</v>
      </c>
      <c r="F297" s="68">
        <v>8.0512469892249996</v>
      </c>
      <c r="G297" s="68">
        <v>-0.136791</v>
      </c>
      <c r="H297" s="68">
        <v>0</v>
      </c>
      <c r="I297" s="68">
        <v>0</v>
      </c>
      <c r="J297" s="68">
        <v>0</v>
      </c>
      <c r="K297" s="68">
        <v>0</v>
      </c>
      <c r="L297" s="68">
        <v>0</v>
      </c>
      <c r="M297" s="68">
        <v>0</v>
      </c>
      <c r="N297" s="68">
        <v>8.5470000000000008E-3</v>
      </c>
      <c r="O297" s="68">
        <v>7.8549999999999991E-3</v>
      </c>
      <c r="P297" s="68">
        <v>2.0480317937777777</v>
      </c>
      <c r="Q297" s="68">
        <v>2.7169722154594914E-2</v>
      </c>
      <c r="R297" s="68">
        <v>0.731159</v>
      </c>
      <c r="S297" s="68">
        <v>6.7481512932674528E-2</v>
      </c>
      <c r="T297" s="68">
        <v>0</v>
      </c>
      <c r="U297" s="68">
        <v>0</v>
      </c>
      <c r="V297" s="68">
        <v>0</v>
      </c>
      <c r="W297" s="68">
        <v>0</v>
      </c>
      <c r="X297" s="68">
        <v>0</v>
      </c>
      <c r="Y297" s="68"/>
      <c r="Z297" s="68">
        <v>0</v>
      </c>
      <c r="AA297" s="41"/>
      <c r="AB297" s="95">
        <v>16.918199018090046</v>
      </c>
      <c r="AC297" s="195">
        <f t="shared" si="16"/>
        <v>16.918199018090046</v>
      </c>
      <c r="AD297" s="41"/>
      <c r="AE297" s="2"/>
      <c r="AF297" s="68">
        <v>6.1753681919754619</v>
      </c>
      <c r="AG297" s="41"/>
      <c r="AH297" s="68">
        <v>6.9575092101360001</v>
      </c>
      <c r="AI297" s="68">
        <v>3.4690532370999456E-2</v>
      </c>
      <c r="AJ297" s="68">
        <v>-0.136791</v>
      </c>
      <c r="AK297" s="68"/>
      <c r="AL297" s="68">
        <v>0</v>
      </c>
      <c r="AM297" s="68">
        <v>0</v>
      </c>
      <c r="AN297" s="68">
        <v>0</v>
      </c>
      <c r="AO297" s="68">
        <v>0</v>
      </c>
      <c r="AP297" s="68">
        <v>0</v>
      </c>
      <c r="AQ297" s="68">
        <v>8.5470000000000008E-3</v>
      </c>
      <c r="AR297" s="68">
        <v>7.8549999999999991E-3</v>
      </c>
      <c r="AS297" s="68">
        <v>6.7157219589443082E-2</v>
      </c>
      <c r="AT297" s="68">
        <v>2.6793112604444445</v>
      </c>
      <c r="AU297" s="68">
        <v>1.0949559888689888E-2</v>
      </c>
      <c r="AV297" s="68">
        <v>0.65891599999999995</v>
      </c>
      <c r="AW297" s="68">
        <v>8.2639316045951747E-2</v>
      </c>
      <c r="AX297" s="68">
        <v>0</v>
      </c>
      <c r="AY297" s="68">
        <v>0</v>
      </c>
      <c r="AZ297" s="68">
        <v>0</v>
      </c>
      <c r="BA297" s="68">
        <v>0</v>
      </c>
      <c r="BB297" s="68">
        <v>0</v>
      </c>
      <c r="BC297" s="68">
        <v>0</v>
      </c>
      <c r="BD297" s="68">
        <v>0</v>
      </c>
      <c r="BE297" s="36">
        <v>16.546152290450991</v>
      </c>
      <c r="BF297" s="2"/>
      <c r="BG297" s="195">
        <f t="shared" si="14"/>
        <v>16.546152290450991</v>
      </c>
      <c r="BH297" s="2"/>
    </row>
    <row r="298" spans="1:60" x14ac:dyDescent="0.25">
      <c r="A298">
        <f t="shared" si="15"/>
        <v>0</v>
      </c>
      <c r="B298" s="93" t="s">
        <v>626</v>
      </c>
      <c r="C298" s="93" t="s">
        <v>627</v>
      </c>
      <c r="D298" s="93"/>
      <c r="E298" s="68">
        <v>7.6701610000000002</v>
      </c>
      <c r="F298" s="68">
        <v>5.0449554869239996</v>
      </c>
      <c r="G298" s="68">
        <v>-9.1749999999999998E-2</v>
      </c>
      <c r="H298" s="68">
        <v>0</v>
      </c>
      <c r="I298" s="68">
        <v>0</v>
      </c>
      <c r="J298" s="68">
        <v>0</v>
      </c>
      <c r="K298" s="68">
        <v>0</v>
      </c>
      <c r="L298" s="68">
        <v>0</v>
      </c>
      <c r="M298" s="68">
        <v>0</v>
      </c>
      <c r="N298" s="68">
        <v>8.5470000000000008E-3</v>
      </c>
      <c r="O298" s="68">
        <v>7.8549999999999991E-3</v>
      </c>
      <c r="P298" s="68">
        <v>0.2281084133333334</v>
      </c>
      <c r="Q298" s="68">
        <v>1.665422376681935E-2</v>
      </c>
      <c r="R298" s="68">
        <v>0.43989</v>
      </c>
      <c r="S298" s="68">
        <v>4.4626797845015172E-2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/>
      <c r="Z298" s="68">
        <v>0</v>
      </c>
      <c r="AA298" s="41"/>
      <c r="AB298" s="95">
        <v>13.369047921869168</v>
      </c>
      <c r="AC298" s="195">
        <f t="shared" si="16"/>
        <v>13.369047921869168</v>
      </c>
      <c r="AD298" s="41"/>
      <c r="AE298" s="2"/>
      <c r="AF298" s="68">
        <v>7.7229837072082566</v>
      </c>
      <c r="AG298" s="41"/>
      <c r="AH298" s="68">
        <v>4.3923928920630004</v>
      </c>
      <c r="AI298" s="68">
        <v>2.1264254577999936E-2</v>
      </c>
      <c r="AJ298" s="68">
        <v>-9.1749999999999998E-2</v>
      </c>
      <c r="AK298" s="68"/>
      <c r="AL298" s="68">
        <v>0</v>
      </c>
      <c r="AM298" s="68">
        <v>0</v>
      </c>
      <c r="AN298" s="68">
        <v>0</v>
      </c>
      <c r="AO298" s="68">
        <v>0</v>
      </c>
      <c r="AP298" s="68">
        <v>0</v>
      </c>
      <c r="AQ298" s="68">
        <v>8.5470000000000008E-3</v>
      </c>
      <c r="AR298" s="68">
        <v>7.8549999999999991E-3</v>
      </c>
      <c r="AS298" s="68">
        <v>8.3483783230403841E-2</v>
      </c>
      <c r="AT298" s="68">
        <v>0.35805401333333342</v>
      </c>
      <c r="AU298" s="68">
        <v>6.8610542334345045E-3</v>
      </c>
      <c r="AV298" s="68">
        <v>0.40899200000000002</v>
      </c>
      <c r="AW298" s="68">
        <v>6.7281354954133135E-2</v>
      </c>
      <c r="AX298" s="68">
        <v>0</v>
      </c>
      <c r="AY298" s="68">
        <v>0</v>
      </c>
      <c r="AZ298" s="68">
        <v>0</v>
      </c>
      <c r="BA298" s="68">
        <v>0</v>
      </c>
      <c r="BB298" s="68">
        <v>0</v>
      </c>
      <c r="BC298" s="68">
        <v>0</v>
      </c>
      <c r="BD298" s="68">
        <v>0</v>
      </c>
      <c r="BE298" s="36">
        <v>12.985965059600563</v>
      </c>
      <c r="BF298" s="2"/>
      <c r="BG298" s="195">
        <f t="shared" si="14"/>
        <v>12.985965059600563</v>
      </c>
      <c r="BH298" s="2"/>
    </row>
    <row r="299" spans="1:60" x14ac:dyDescent="0.25">
      <c r="A299">
        <f t="shared" si="15"/>
        <v>0</v>
      </c>
      <c r="B299" s="93" t="s">
        <v>628</v>
      </c>
      <c r="C299" s="93" t="s">
        <v>629</v>
      </c>
      <c r="D299" s="93"/>
      <c r="E299" s="68">
        <v>5.6087530000000001</v>
      </c>
      <c r="F299" s="68">
        <v>6.9145215444679993</v>
      </c>
      <c r="G299" s="68">
        <v>-0.27210600000000001</v>
      </c>
      <c r="H299" s="68">
        <v>0</v>
      </c>
      <c r="I299" s="68">
        <v>0</v>
      </c>
      <c r="J299" s="68">
        <v>0</v>
      </c>
      <c r="K299" s="68">
        <v>0</v>
      </c>
      <c r="L299" s="68">
        <v>0</v>
      </c>
      <c r="M299" s="68">
        <v>0</v>
      </c>
      <c r="N299" s="68">
        <v>8.5470000000000008E-3</v>
      </c>
      <c r="O299" s="68">
        <v>7.8549999999999991E-3</v>
      </c>
      <c r="P299" s="68">
        <v>2.6303221111111115</v>
      </c>
      <c r="Q299" s="68">
        <v>2.3113324091269569E-2</v>
      </c>
      <c r="R299" s="68">
        <v>0.63054299999999996</v>
      </c>
      <c r="S299" s="68">
        <v>5.9040344330963709E-2</v>
      </c>
      <c r="T299" s="68">
        <v>0</v>
      </c>
      <c r="U299" s="68">
        <v>0</v>
      </c>
      <c r="V299" s="68">
        <v>0</v>
      </c>
      <c r="W299" s="68">
        <v>0</v>
      </c>
      <c r="X299" s="68">
        <v>0</v>
      </c>
      <c r="Y299" s="68"/>
      <c r="Z299" s="68">
        <v>0</v>
      </c>
      <c r="AA299" s="41"/>
      <c r="AB299" s="95">
        <v>15.61058932400134</v>
      </c>
      <c r="AC299" s="195">
        <f t="shared" si="16"/>
        <v>15.61058932400134</v>
      </c>
      <c r="AD299" s="41"/>
      <c r="AE299" s="2"/>
      <c r="AF299" s="68">
        <v>5.6798508553475546</v>
      </c>
      <c r="AG299" s="41"/>
      <c r="AH299" s="68">
        <v>6.0012235835610008</v>
      </c>
      <c r="AI299" s="68">
        <v>2.9511288817000575E-2</v>
      </c>
      <c r="AJ299" s="68">
        <v>-0.27210600000000001</v>
      </c>
      <c r="AK299" s="68"/>
      <c r="AL299" s="68">
        <v>0</v>
      </c>
      <c r="AM299" s="68">
        <v>0</v>
      </c>
      <c r="AN299" s="68">
        <v>0</v>
      </c>
      <c r="AO299" s="68">
        <v>0</v>
      </c>
      <c r="AP299" s="68">
        <v>0</v>
      </c>
      <c r="AQ299" s="68">
        <v>8.5470000000000008E-3</v>
      </c>
      <c r="AR299" s="68">
        <v>7.8549999999999991E-3</v>
      </c>
      <c r="AS299" s="68">
        <v>6.3091615767690415E-2</v>
      </c>
      <c r="AT299" s="68">
        <v>3.4656988577777779</v>
      </c>
      <c r="AU299" s="68">
        <v>9.4036324875032395E-3</v>
      </c>
      <c r="AV299" s="68">
        <v>0.55487799999999998</v>
      </c>
      <c r="AW299" s="68">
        <v>7.6679762181164055E-2</v>
      </c>
      <c r="AX299" s="68">
        <v>0</v>
      </c>
      <c r="AY299" s="68">
        <v>0</v>
      </c>
      <c r="AZ299" s="68">
        <v>0</v>
      </c>
      <c r="BA299" s="68">
        <v>0</v>
      </c>
      <c r="BB299" s="68">
        <v>0</v>
      </c>
      <c r="BC299" s="68">
        <v>0</v>
      </c>
      <c r="BD299" s="68">
        <v>0</v>
      </c>
      <c r="BE299" s="36">
        <v>15.624633595939692</v>
      </c>
      <c r="BF299" s="2"/>
      <c r="BG299" s="195">
        <f t="shared" si="14"/>
        <v>15.624633595939692</v>
      </c>
      <c r="BH299" s="2"/>
    </row>
    <row r="300" spans="1:60" x14ac:dyDescent="0.25">
      <c r="A300">
        <f t="shared" si="15"/>
        <v>0</v>
      </c>
      <c r="B300" s="93" t="s">
        <v>630</v>
      </c>
      <c r="C300" s="93" t="s">
        <v>631</v>
      </c>
      <c r="D300" s="93"/>
      <c r="E300" s="68">
        <v>5.4722840000000001</v>
      </c>
      <c r="F300" s="68">
        <v>4.2029489487570002</v>
      </c>
      <c r="G300" s="68">
        <v>-0.121237</v>
      </c>
      <c r="H300" s="68">
        <v>0</v>
      </c>
      <c r="I300" s="68">
        <v>0</v>
      </c>
      <c r="J300" s="68">
        <v>0</v>
      </c>
      <c r="K300" s="68">
        <v>0</v>
      </c>
      <c r="L300" s="68">
        <v>0</v>
      </c>
      <c r="M300" s="68">
        <v>0</v>
      </c>
      <c r="N300" s="68">
        <v>8.5470000000000008E-3</v>
      </c>
      <c r="O300" s="68">
        <v>7.8549999999999991E-3</v>
      </c>
      <c r="P300" s="68">
        <v>1.1658622915555559</v>
      </c>
      <c r="Q300" s="68">
        <v>1.3963861437315121E-2</v>
      </c>
      <c r="R300" s="68">
        <v>0.30157499999999998</v>
      </c>
      <c r="S300" s="68">
        <v>3.2594322215996611E-2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/>
      <c r="Z300" s="68">
        <v>0</v>
      </c>
      <c r="AA300" s="41"/>
      <c r="AB300" s="95">
        <v>11.084393423965865</v>
      </c>
      <c r="AC300" s="195">
        <f t="shared" si="16"/>
        <v>11.084393423965865</v>
      </c>
      <c r="AD300" s="41"/>
      <c r="AE300" s="2"/>
      <c r="AF300" s="68">
        <v>5.5162350159128719</v>
      </c>
      <c r="AG300" s="41"/>
      <c r="AH300" s="68">
        <v>3.6484084878429996</v>
      </c>
      <c r="AI300" s="68">
        <v>1.7829177069999744E-2</v>
      </c>
      <c r="AJ300" s="68">
        <v>-0.121237</v>
      </c>
      <c r="AK300" s="68"/>
      <c r="AL300" s="68">
        <v>0</v>
      </c>
      <c r="AM300" s="68">
        <v>0</v>
      </c>
      <c r="AN300" s="68">
        <v>0</v>
      </c>
      <c r="AO300" s="68">
        <v>0</v>
      </c>
      <c r="AP300" s="68">
        <v>0</v>
      </c>
      <c r="AQ300" s="68">
        <v>8.5470000000000008E-3</v>
      </c>
      <c r="AR300" s="68">
        <v>7.8549999999999991E-3</v>
      </c>
      <c r="AS300" s="68">
        <v>5.8709166479382506E-2</v>
      </c>
      <c r="AT300" s="68">
        <v>1.4128533315555558</v>
      </c>
      <c r="AU300" s="68">
        <v>5.715939566269701E-3</v>
      </c>
      <c r="AV300" s="68">
        <v>0.26538600000000001</v>
      </c>
      <c r="AW300" s="68">
        <v>5.9459338653819596E-2</v>
      </c>
      <c r="AX300" s="68">
        <v>0</v>
      </c>
      <c r="AY300" s="68">
        <v>0</v>
      </c>
      <c r="AZ300" s="68">
        <v>0</v>
      </c>
      <c r="BA300" s="68">
        <v>0</v>
      </c>
      <c r="BB300" s="68">
        <v>0</v>
      </c>
      <c r="BC300" s="68">
        <v>0</v>
      </c>
      <c r="BD300" s="68">
        <v>0</v>
      </c>
      <c r="BE300" s="36">
        <v>10.8797614570809</v>
      </c>
      <c r="BF300" s="2"/>
      <c r="BG300" s="195">
        <f t="shared" si="14"/>
        <v>10.8797614570809</v>
      </c>
      <c r="BH300" s="2"/>
    </row>
    <row r="301" spans="1:60" x14ac:dyDescent="0.25">
      <c r="A301">
        <f t="shared" si="15"/>
        <v>0</v>
      </c>
      <c r="B301" s="93" t="s">
        <v>632</v>
      </c>
      <c r="C301" s="93" t="s">
        <v>633</v>
      </c>
      <c r="D301" s="93"/>
      <c r="E301" s="68">
        <v>6.1876350000000002</v>
      </c>
      <c r="F301" s="68">
        <v>5.7636683214769997</v>
      </c>
      <c r="G301" s="68">
        <v>-0.245946</v>
      </c>
      <c r="H301" s="68">
        <v>0</v>
      </c>
      <c r="I301" s="68">
        <v>0</v>
      </c>
      <c r="J301" s="68">
        <v>0</v>
      </c>
      <c r="K301" s="68">
        <v>0</v>
      </c>
      <c r="L301" s="68">
        <v>0</v>
      </c>
      <c r="M301" s="68">
        <v>0</v>
      </c>
      <c r="N301" s="68">
        <v>8.5470000000000008E-3</v>
      </c>
      <c r="O301" s="68">
        <v>7.8549999999999991E-3</v>
      </c>
      <c r="P301" s="68">
        <v>1.1432313422222224</v>
      </c>
      <c r="Q301" s="68">
        <v>1.9288419686824709E-2</v>
      </c>
      <c r="R301" s="68">
        <v>0.50279099999999999</v>
      </c>
      <c r="S301" s="68">
        <v>4.6052208562095097E-2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/>
      <c r="Z301" s="68">
        <v>0</v>
      </c>
      <c r="AA301" s="41"/>
      <c r="AB301" s="95">
        <v>13.433122291948141</v>
      </c>
      <c r="AC301" s="195">
        <f t="shared" si="16"/>
        <v>13.433122291948141</v>
      </c>
      <c r="AD301" s="41"/>
      <c r="AE301" s="2"/>
      <c r="AF301" s="68">
        <v>6.2151827660350616</v>
      </c>
      <c r="AG301" s="41"/>
      <c r="AH301" s="68">
        <v>4.992278619925</v>
      </c>
      <c r="AI301" s="68">
        <v>2.462761833699979E-2</v>
      </c>
      <c r="AJ301" s="68">
        <v>-0.245946</v>
      </c>
      <c r="AK301" s="68"/>
      <c r="AL301" s="68">
        <v>0</v>
      </c>
      <c r="AM301" s="68">
        <v>0</v>
      </c>
      <c r="AN301" s="68">
        <v>0</v>
      </c>
      <c r="AO301" s="68">
        <v>0</v>
      </c>
      <c r="AP301" s="68">
        <v>0</v>
      </c>
      <c r="AQ301" s="68">
        <v>8.5470000000000008E-3</v>
      </c>
      <c r="AR301" s="68">
        <v>7.8549999999999991E-3</v>
      </c>
      <c r="AS301" s="68">
        <v>6.6138751654819708E-2</v>
      </c>
      <c r="AT301" s="68">
        <v>1.9064356088888892</v>
      </c>
      <c r="AU301" s="68">
        <v>7.8384915465910896E-3</v>
      </c>
      <c r="AV301" s="68">
        <v>0.47979100000000002</v>
      </c>
      <c r="AW301" s="68">
        <v>6.8562182953870232E-2</v>
      </c>
      <c r="AX301" s="68">
        <v>0</v>
      </c>
      <c r="AY301" s="68">
        <v>0</v>
      </c>
      <c r="AZ301" s="68">
        <v>0</v>
      </c>
      <c r="BA301" s="68">
        <v>0</v>
      </c>
      <c r="BB301" s="68">
        <v>0</v>
      </c>
      <c r="BC301" s="68">
        <v>0</v>
      </c>
      <c r="BD301" s="68">
        <v>0</v>
      </c>
      <c r="BE301" s="36">
        <v>13.531311039341233</v>
      </c>
      <c r="BF301" s="2"/>
      <c r="BG301" s="195">
        <f t="shared" si="14"/>
        <v>13.531311039341233</v>
      </c>
      <c r="BH301" s="2"/>
    </row>
    <row r="302" spans="1:60" x14ac:dyDescent="0.25">
      <c r="A302">
        <f t="shared" si="15"/>
        <v>0</v>
      </c>
      <c r="B302" s="93" t="s">
        <v>634</v>
      </c>
      <c r="C302" s="93" t="s">
        <v>635</v>
      </c>
      <c r="D302" s="93"/>
      <c r="E302" s="68">
        <v>6.955241</v>
      </c>
      <c r="F302" s="68">
        <v>5.2079712586460003</v>
      </c>
      <c r="G302" s="68">
        <v>-2.2686000000000001E-2</v>
      </c>
      <c r="H302" s="68">
        <v>0</v>
      </c>
      <c r="I302" s="68">
        <v>0</v>
      </c>
      <c r="J302" s="68">
        <v>0</v>
      </c>
      <c r="K302" s="68">
        <v>0</v>
      </c>
      <c r="L302" s="68">
        <v>0</v>
      </c>
      <c r="M302" s="68">
        <v>0</v>
      </c>
      <c r="N302" s="68">
        <v>8.5470000000000008E-3</v>
      </c>
      <c r="O302" s="68">
        <v>7.8549999999999991E-3</v>
      </c>
      <c r="P302" s="68">
        <v>0.51167412088888897</v>
      </c>
      <c r="Q302" s="68">
        <v>1.7374724902624848E-2</v>
      </c>
      <c r="R302" s="68">
        <v>0.57020499999999996</v>
      </c>
      <c r="S302" s="68">
        <v>5.2450935438252869E-2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/>
      <c r="Z302" s="68">
        <v>0</v>
      </c>
      <c r="AA302" s="41"/>
      <c r="AB302" s="95">
        <v>13.308633039875767</v>
      </c>
      <c r="AC302" s="195">
        <f t="shared" si="16"/>
        <v>13.308633039875767</v>
      </c>
      <c r="AD302" s="41"/>
      <c r="AE302" s="2"/>
      <c r="AF302" s="68">
        <v>6.946224382466859</v>
      </c>
      <c r="AG302" s="41"/>
      <c r="AH302" s="68">
        <v>4.5151113438649997</v>
      </c>
      <c r="AI302" s="68">
        <v>2.2184196556999349E-2</v>
      </c>
      <c r="AJ302" s="68">
        <v>-2.2686000000000001E-2</v>
      </c>
      <c r="AK302" s="68"/>
      <c r="AL302" s="68">
        <v>0</v>
      </c>
      <c r="AM302" s="68">
        <v>0</v>
      </c>
      <c r="AN302" s="68">
        <v>0</v>
      </c>
      <c r="AO302" s="68">
        <v>0</v>
      </c>
      <c r="AP302" s="68">
        <v>0</v>
      </c>
      <c r="AQ302" s="68">
        <v>8.5470000000000008E-3</v>
      </c>
      <c r="AR302" s="68">
        <v>7.8549999999999991E-3</v>
      </c>
      <c r="AS302" s="68">
        <v>7.6879560631320815E-2</v>
      </c>
      <c r="AT302" s="68">
        <v>0.62524425422222241</v>
      </c>
      <c r="AU302" s="68">
        <v>7.0827529290104609E-3</v>
      </c>
      <c r="AV302" s="68">
        <v>0.50178</v>
      </c>
      <c r="AW302" s="68">
        <v>7.2665926317472151E-2</v>
      </c>
      <c r="AX302" s="68">
        <v>0</v>
      </c>
      <c r="AY302" s="68">
        <v>0</v>
      </c>
      <c r="AZ302" s="68">
        <v>0</v>
      </c>
      <c r="BA302" s="68">
        <v>0</v>
      </c>
      <c r="BB302" s="68">
        <v>0</v>
      </c>
      <c r="BC302" s="68">
        <v>0</v>
      </c>
      <c r="BD302" s="68">
        <v>0</v>
      </c>
      <c r="BE302" s="36">
        <v>12.760888416988882</v>
      </c>
      <c r="BF302" s="2"/>
      <c r="BG302" s="195">
        <f t="shared" si="14"/>
        <v>12.760888416988882</v>
      </c>
      <c r="BH302" s="2"/>
    </row>
    <row r="303" spans="1:60" x14ac:dyDescent="0.25">
      <c r="A303">
        <f t="shared" si="15"/>
        <v>0</v>
      </c>
      <c r="B303" s="93" t="s">
        <v>636</v>
      </c>
      <c r="C303" s="93" t="s">
        <v>637</v>
      </c>
      <c r="D303" s="93"/>
      <c r="E303" s="68">
        <v>8.2712000000000003</v>
      </c>
      <c r="F303" s="68">
        <v>8.1273437640649995</v>
      </c>
      <c r="G303" s="68">
        <v>-0.41539599999999999</v>
      </c>
      <c r="H303" s="68">
        <v>0</v>
      </c>
      <c r="I303" s="68">
        <v>0</v>
      </c>
      <c r="J303" s="68">
        <v>0</v>
      </c>
      <c r="K303" s="68">
        <v>0</v>
      </c>
      <c r="L303" s="68">
        <v>0</v>
      </c>
      <c r="M303" s="68">
        <v>0</v>
      </c>
      <c r="N303" s="68">
        <v>8.5470000000000008E-3</v>
      </c>
      <c r="O303" s="68">
        <v>7.8549999999999991E-3</v>
      </c>
      <c r="P303" s="68">
        <v>2.3073375199999999</v>
      </c>
      <c r="Q303" s="68">
        <v>2.7154676367943158E-2</v>
      </c>
      <c r="R303" s="68">
        <v>1.00166</v>
      </c>
      <c r="S303" s="68">
        <v>8.0682989868398322E-2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/>
      <c r="Z303" s="68">
        <v>0</v>
      </c>
      <c r="AA303" s="41"/>
      <c r="AB303" s="95">
        <v>19.416384950301342</v>
      </c>
      <c r="AC303" s="195">
        <f t="shared" si="16"/>
        <v>19.416384950301342</v>
      </c>
      <c r="AD303" s="41"/>
      <c r="AE303" s="2"/>
      <c r="AF303" s="68">
        <v>8.2964034260607988</v>
      </c>
      <c r="AG303" s="41"/>
      <c r="AH303" s="68">
        <v>7.0332106460269994</v>
      </c>
      <c r="AI303" s="68">
        <v>3.467132178299967E-2</v>
      </c>
      <c r="AJ303" s="68">
        <v>-0.41539599999999999</v>
      </c>
      <c r="AK303" s="68"/>
      <c r="AL303" s="68">
        <v>0</v>
      </c>
      <c r="AM303" s="68">
        <v>0</v>
      </c>
      <c r="AN303" s="68">
        <v>0</v>
      </c>
      <c r="AO303" s="68">
        <v>0</v>
      </c>
      <c r="AP303" s="68">
        <v>0</v>
      </c>
      <c r="AQ303" s="68">
        <v>8.5470000000000008E-3</v>
      </c>
      <c r="AR303" s="68">
        <v>7.8549999999999991E-3</v>
      </c>
      <c r="AS303" s="68">
        <v>9.1527203367010423E-2</v>
      </c>
      <c r="AT303" s="68">
        <v>3.5510010933333338</v>
      </c>
      <c r="AU303" s="68">
        <v>1.1053050216903868E-2</v>
      </c>
      <c r="AV303" s="68">
        <v>0.90512499999999996</v>
      </c>
      <c r="AW303" s="68">
        <v>9.1144532898112376E-2</v>
      </c>
      <c r="AX303" s="68">
        <v>0</v>
      </c>
      <c r="AY303" s="68">
        <v>0</v>
      </c>
      <c r="AZ303" s="68">
        <v>0</v>
      </c>
      <c r="BA303" s="68">
        <v>0</v>
      </c>
      <c r="BB303" s="68">
        <v>0</v>
      </c>
      <c r="BC303" s="68">
        <v>0</v>
      </c>
      <c r="BD303" s="68">
        <v>0</v>
      </c>
      <c r="BE303" s="36">
        <v>19.61514227368616</v>
      </c>
      <c r="BF303" s="2"/>
      <c r="BG303" s="195">
        <f t="shared" si="14"/>
        <v>19.61514227368616</v>
      </c>
      <c r="BH303" s="2"/>
    </row>
    <row r="304" spans="1:60" x14ac:dyDescent="0.25">
      <c r="A304">
        <f t="shared" si="15"/>
        <v>0</v>
      </c>
      <c r="B304" s="93" t="s">
        <v>638</v>
      </c>
      <c r="C304" s="93" t="s">
        <v>639</v>
      </c>
      <c r="D304" s="93"/>
      <c r="E304" s="68">
        <v>3.4071630000000002</v>
      </c>
      <c r="F304" s="68">
        <v>5.1718564956000002</v>
      </c>
      <c r="G304" s="68">
        <v>-0.201962</v>
      </c>
      <c r="H304" s="68">
        <v>0</v>
      </c>
      <c r="I304" s="68">
        <v>0</v>
      </c>
      <c r="J304" s="68">
        <v>0</v>
      </c>
      <c r="K304" s="68">
        <v>0</v>
      </c>
      <c r="L304" s="68">
        <v>0</v>
      </c>
      <c r="M304" s="68">
        <v>0</v>
      </c>
      <c r="N304" s="68">
        <v>8.5470000000000008E-3</v>
      </c>
      <c r="O304" s="68">
        <v>7.8549999999999991E-3</v>
      </c>
      <c r="P304" s="68">
        <v>0.77502885866666671</v>
      </c>
      <c r="Q304" s="68">
        <v>1.7385033392084175E-2</v>
      </c>
      <c r="R304" s="68">
        <v>0.53092099999999998</v>
      </c>
      <c r="S304" s="68">
        <v>5.0747956198552685E-2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/>
      <c r="Z304" s="68">
        <v>0</v>
      </c>
      <c r="AA304" s="41"/>
      <c r="AB304" s="95">
        <v>9.7675423438573041</v>
      </c>
      <c r="AC304" s="195">
        <f t="shared" si="16"/>
        <v>9.7675423438573041</v>
      </c>
      <c r="AD304" s="41"/>
      <c r="AE304" s="2"/>
      <c r="AF304" s="68">
        <v>3.4227516318688886</v>
      </c>
      <c r="AG304" s="41"/>
      <c r="AH304" s="68">
        <v>4.4644935602339997</v>
      </c>
      <c r="AI304" s="68">
        <v>2.2197358524000271E-2</v>
      </c>
      <c r="AJ304" s="68">
        <v>-0.201962</v>
      </c>
      <c r="AK304" s="68"/>
      <c r="AL304" s="68">
        <v>0</v>
      </c>
      <c r="AM304" s="68">
        <v>0</v>
      </c>
      <c r="AN304" s="68">
        <v>0</v>
      </c>
      <c r="AO304" s="68">
        <v>0</v>
      </c>
      <c r="AP304" s="68">
        <v>0</v>
      </c>
      <c r="AQ304" s="68">
        <v>8.5470000000000008E-3</v>
      </c>
      <c r="AR304" s="68">
        <v>7.8549999999999991E-3</v>
      </c>
      <c r="AS304" s="68">
        <v>3.7992832777152076E-2</v>
      </c>
      <c r="AT304" s="68">
        <v>1.181596112</v>
      </c>
      <c r="AU304" s="68">
        <v>7.0336374613857271E-3</v>
      </c>
      <c r="AV304" s="68">
        <v>0.46721000000000001</v>
      </c>
      <c r="AW304" s="68">
        <v>7.0806659362755181E-2</v>
      </c>
      <c r="AX304" s="68">
        <v>0</v>
      </c>
      <c r="AY304" s="68">
        <v>0</v>
      </c>
      <c r="AZ304" s="68">
        <v>0</v>
      </c>
      <c r="BA304" s="68">
        <v>0</v>
      </c>
      <c r="BB304" s="68">
        <v>0</v>
      </c>
      <c r="BC304" s="68">
        <v>0</v>
      </c>
      <c r="BD304" s="68">
        <v>0</v>
      </c>
      <c r="BE304" s="36">
        <v>9.4885217922281804</v>
      </c>
      <c r="BF304" s="2"/>
      <c r="BG304" s="195">
        <f t="shared" si="14"/>
        <v>9.4885217922281804</v>
      </c>
      <c r="BH304" s="2"/>
    </row>
    <row r="305" spans="1:60" x14ac:dyDescent="0.25">
      <c r="A305">
        <f t="shared" si="15"/>
        <v>1</v>
      </c>
      <c r="B305" s="93" t="s">
        <v>640</v>
      </c>
      <c r="C305" s="93" t="s">
        <v>641</v>
      </c>
      <c r="D305" s="93"/>
      <c r="E305" s="68">
        <v>44.8</v>
      </c>
      <c r="F305" s="68">
        <v>108.73511841381099</v>
      </c>
      <c r="G305" s="68">
        <v>0</v>
      </c>
      <c r="H305" s="68">
        <v>0</v>
      </c>
      <c r="I305" s="68">
        <v>0</v>
      </c>
      <c r="J305" s="68">
        <v>1.3781E-2</v>
      </c>
      <c r="K305" s="68">
        <v>1.8081E-2</v>
      </c>
      <c r="L305" s="68">
        <v>0.64521499999999998</v>
      </c>
      <c r="M305" s="68">
        <v>0</v>
      </c>
      <c r="N305" s="68">
        <v>8.5470000000000008E-3</v>
      </c>
      <c r="O305" s="68">
        <v>7.8549999999999991E-3</v>
      </c>
      <c r="P305" s="68">
        <v>0.76743597555555565</v>
      </c>
      <c r="Q305" s="68">
        <v>0.36624061934875662</v>
      </c>
      <c r="R305" s="68">
        <v>1.435354</v>
      </c>
      <c r="S305" s="68">
        <v>0.14220846809010057</v>
      </c>
      <c r="T305" s="68">
        <v>0</v>
      </c>
      <c r="U305" s="68">
        <v>0</v>
      </c>
      <c r="V305" s="68">
        <v>0</v>
      </c>
      <c r="W305" s="68">
        <v>0.1603</v>
      </c>
      <c r="X305" s="68">
        <v>12.565481843891487</v>
      </c>
      <c r="Y305" s="68"/>
      <c r="Z305" s="68">
        <v>3.2758699999999998</v>
      </c>
      <c r="AA305" s="41"/>
      <c r="AB305" s="95">
        <v>172.94148832069689</v>
      </c>
      <c r="AC305" s="195">
        <f t="shared" si="16"/>
        <v>157.1001364768054</v>
      </c>
      <c r="AD305" s="41"/>
      <c r="AE305" s="2"/>
      <c r="AF305" s="68">
        <v>44.990006833848589</v>
      </c>
      <c r="AG305" s="41"/>
      <c r="AH305" s="68">
        <v>98.040932177863994</v>
      </c>
      <c r="AI305" s="68">
        <v>0.46761913827599583</v>
      </c>
      <c r="AJ305" s="68">
        <v>0</v>
      </c>
      <c r="AK305" s="68"/>
      <c r="AL305" s="68">
        <v>0</v>
      </c>
      <c r="AM305" s="68">
        <v>1.3781E-2</v>
      </c>
      <c r="AN305" s="68">
        <v>1.8081E-2</v>
      </c>
      <c r="AO305" s="68">
        <v>0.63582899999999998</v>
      </c>
      <c r="AP305" s="68">
        <v>0</v>
      </c>
      <c r="AQ305" s="68">
        <v>8.5470000000000008E-3</v>
      </c>
      <c r="AR305" s="68">
        <v>7.8549999999999991E-3</v>
      </c>
      <c r="AS305" s="68">
        <v>0.58174587656949039</v>
      </c>
      <c r="AT305" s="68">
        <v>1.3423157088888891</v>
      </c>
      <c r="AU305" s="68">
        <v>0.14787792408669051</v>
      </c>
      <c r="AV305" s="68">
        <v>1.391216</v>
      </c>
      <c r="AW305" s="68">
        <v>0.13197935624745966</v>
      </c>
      <c r="AX305" s="68">
        <v>0</v>
      </c>
      <c r="AY305" s="68">
        <v>0</v>
      </c>
      <c r="AZ305" s="68">
        <v>0</v>
      </c>
      <c r="BA305" s="68">
        <v>0.16530400000000001</v>
      </c>
      <c r="BB305" s="68">
        <v>12.917315335520449</v>
      </c>
      <c r="BC305" s="68">
        <v>4.1949439999999996</v>
      </c>
      <c r="BD305" s="68">
        <v>0</v>
      </c>
      <c r="BE305" s="36">
        <v>165.05534935130154</v>
      </c>
      <c r="BF305" s="2"/>
      <c r="BG305" s="195">
        <f t="shared" si="14"/>
        <v>147.94309001578111</v>
      </c>
      <c r="BH305" s="2"/>
    </row>
    <row r="306" spans="1:60" x14ac:dyDescent="0.25">
      <c r="A306">
        <f t="shared" si="15"/>
        <v>0</v>
      </c>
      <c r="B306" s="93" t="s">
        <v>642</v>
      </c>
      <c r="C306" s="93" t="s">
        <v>643</v>
      </c>
      <c r="D306" s="93"/>
      <c r="E306" s="68">
        <v>20.470516</v>
      </c>
      <c r="F306" s="68">
        <v>34.275367599586005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0.1960374597983876</v>
      </c>
      <c r="N306" s="68">
        <v>0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/>
      <c r="Z306" s="68">
        <v>0</v>
      </c>
      <c r="AA306" s="41"/>
      <c r="AB306" s="95">
        <v>54.941921059384399</v>
      </c>
      <c r="AC306" s="195">
        <f t="shared" si="16"/>
        <v>54.941921059384399</v>
      </c>
      <c r="AD306" s="41"/>
      <c r="AE306" s="2"/>
      <c r="AF306" s="68">
        <v>20.563085851254751</v>
      </c>
      <c r="AG306" s="41"/>
      <c r="AH306" s="68">
        <v>31.679703806178999</v>
      </c>
      <c r="AI306" s="68">
        <v>0.14819190003799648</v>
      </c>
      <c r="AJ306" s="68">
        <v>0</v>
      </c>
      <c r="AK306" s="68"/>
      <c r="AL306" s="68">
        <v>0</v>
      </c>
      <c r="AM306" s="68">
        <v>0</v>
      </c>
      <c r="AN306" s="68">
        <v>0</v>
      </c>
      <c r="AO306" s="68">
        <v>0</v>
      </c>
      <c r="AP306" s="68">
        <v>0.22525330881023664</v>
      </c>
      <c r="AQ306" s="68">
        <v>0</v>
      </c>
      <c r="AR306" s="68">
        <v>0</v>
      </c>
      <c r="AS306" s="68">
        <v>0.24774483373127454</v>
      </c>
      <c r="AT306" s="68">
        <v>0</v>
      </c>
      <c r="AU306" s="68">
        <v>0</v>
      </c>
      <c r="AV306" s="68">
        <v>0</v>
      </c>
      <c r="AW306" s="68">
        <v>0</v>
      </c>
      <c r="AX306" s="68">
        <v>0</v>
      </c>
      <c r="AY306" s="68">
        <v>0</v>
      </c>
      <c r="AZ306" s="68">
        <v>0</v>
      </c>
      <c r="BA306" s="68">
        <v>0</v>
      </c>
      <c r="BB306" s="68">
        <v>0</v>
      </c>
      <c r="BC306" s="68">
        <v>0</v>
      </c>
      <c r="BD306" s="68">
        <v>0</v>
      </c>
      <c r="BE306" s="36">
        <v>52.863979700013253</v>
      </c>
      <c r="BF306" s="2"/>
      <c r="BG306" s="195">
        <f t="shared" si="14"/>
        <v>52.863979700013253</v>
      </c>
      <c r="BH306" s="2"/>
    </row>
    <row r="307" spans="1:60" x14ac:dyDescent="0.25">
      <c r="A307">
        <f t="shared" si="15"/>
        <v>1</v>
      </c>
      <c r="B307" s="93" t="s">
        <v>644</v>
      </c>
      <c r="C307" s="93" t="s">
        <v>645</v>
      </c>
      <c r="D307" s="93"/>
      <c r="E307" s="68">
        <v>70.049109000000001</v>
      </c>
      <c r="F307" s="68">
        <v>121.04423840741201</v>
      </c>
      <c r="G307" s="68">
        <v>0</v>
      </c>
      <c r="H307" s="68">
        <v>0</v>
      </c>
      <c r="I307" s="68">
        <v>0</v>
      </c>
      <c r="J307" s="68">
        <v>0</v>
      </c>
      <c r="K307" s="68">
        <v>3.4768999999999994E-2</v>
      </c>
      <c r="L307" s="68">
        <v>0.65423200000000004</v>
      </c>
      <c r="M307" s="68">
        <v>0</v>
      </c>
      <c r="N307" s="68">
        <v>8.5470000000000008E-3</v>
      </c>
      <c r="O307" s="68">
        <v>7.8549999999999991E-3</v>
      </c>
      <c r="P307" s="68">
        <v>2.5818457488888891</v>
      </c>
      <c r="Q307" s="68">
        <v>0.40988374906094727</v>
      </c>
      <c r="R307" s="68">
        <v>2.0012120000000002</v>
      </c>
      <c r="S307" s="68">
        <v>0.1592443358833345</v>
      </c>
      <c r="T307" s="68">
        <v>0</v>
      </c>
      <c r="U307" s="68">
        <v>0</v>
      </c>
      <c r="V307" s="68">
        <v>0</v>
      </c>
      <c r="W307" s="68">
        <v>0.1943</v>
      </c>
      <c r="X307" s="68">
        <v>14.312570404836135</v>
      </c>
      <c r="Y307" s="68"/>
      <c r="Z307" s="68">
        <v>3.9706769999999998</v>
      </c>
      <c r="AA307" s="41"/>
      <c r="AB307" s="95">
        <v>215.42848364608133</v>
      </c>
      <c r="AC307" s="195">
        <f t="shared" si="16"/>
        <v>197.14523624124521</v>
      </c>
      <c r="AD307" s="41"/>
      <c r="AE307" s="2"/>
      <c r="AF307" s="68">
        <v>70.509686297209967</v>
      </c>
      <c r="AG307" s="41"/>
      <c r="AH307" s="68">
        <v>108.70650026769701</v>
      </c>
      <c r="AI307" s="68">
        <v>0.52334305755099653</v>
      </c>
      <c r="AJ307" s="68">
        <v>0</v>
      </c>
      <c r="AK307" s="68"/>
      <c r="AL307" s="68">
        <v>0</v>
      </c>
      <c r="AM307" s="68">
        <v>0</v>
      </c>
      <c r="AN307" s="68">
        <v>3.4768999999999994E-2</v>
      </c>
      <c r="AO307" s="68">
        <v>0.64471500000000004</v>
      </c>
      <c r="AP307" s="68">
        <v>0</v>
      </c>
      <c r="AQ307" s="68">
        <v>8.5470000000000008E-3</v>
      </c>
      <c r="AR307" s="68">
        <v>7.8549999999999991E-3</v>
      </c>
      <c r="AS307" s="68">
        <v>0.8567868025091897</v>
      </c>
      <c r="AT307" s="68">
        <v>3.1687972155555553</v>
      </c>
      <c r="AU307" s="68">
        <v>0.16461811932941253</v>
      </c>
      <c r="AV307" s="68">
        <v>1.943953</v>
      </c>
      <c r="AW307" s="68">
        <v>0.14555790481275593</v>
      </c>
      <c r="AX307" s="68">
        <v>0</v>
      </c>
      <c r="AY307" s="68">
        <v>0</v>
      </c>
      <c r="AZ307" s="68">
        <v>0</v>
      </c>
      <c r="BA307" s="68">
        <v>0.20036399999999999</v>
      </c>
      <c r="BB307" s="68">
        <v>15.050163812759211</v>
      </c>
      <c r="BC307" s="68">
        <v>5.0846859999999996</v>
      </c>
      <c r="BD307" s="68">
        <v>0</v>
      </c>
      <c r="BE307" s="36">
        <v>207.05034247742412</v>
      </c>
      <c r="BF307" s="2"/>
      <c r="BG307" s="195">
        <f t="shared" si="14"/>
        <v>186.9154926646649</v>
      </c>
      <c r="BH307" s="2"/>
    </row>
    <row r="308" spans="1:60" x14ac:dyDescent="0.25">
      <c r="A308">
        <f t="shared" si="15"/>
        <v>0</v>
      </c>
      <c r="B308" s="93" t="s">
        <v>646</v>
      </c>
      <c r="C308" s="93" t="s">
        <v>647</v>
      </c>
      <c r="D308" s="93"/>
      <c r="E308" s="68">
        <v>60.691479999999999</v>
      </c>
      <c r="F308" s="68">
        <v>77.178764750517999</v>
      </c>
      <c r="G308" s="68">
        <v>-3.3210000000000003E-2</v>
      </c>
      <c r="H308" s="68">
        <v>0</v>
      </c>
      <c r="I308" s="68">
        <v>0</v>
      </c>
      <c r="J308" s="68">
        <v>0</v>
      </c>
      <c r="K308" s="68">
        <v>4.3379000000000001E-2</v>
      </c>
      <c r="L308" s="68">
        <v>0.61116300000000001</v>
      </c>
      <c r="M308" s="68">
        <v>0</v>
      </c>
      <c r="N308" s="68">
        <v>8.5470000000000008E-3</v>
      </c>
      <c r="O308" s="68">
        <v>7.8549999999999991E-3</v>
      </c>
      <c r="P308" s="68">
        <v>1.3624156200000002</v>
      </c>
      <c r="Q308" s="68">
        <v>0.26134512356845985</v>
      </c>
      <c r="R308" s="68">
        <v>1.4970110000000001</v>
      </c>
      <c r="S308" s="68">
        <v>0.12950090091996538</v>
      </c>
      <c r="T308" s="68">
        <v>0</v>
      </c>
      <c r="U308" s="68">
        <v>0</v>
      </c>
      <c r="V308" s="68">
        <v>0</v>
      </c>
      <c r="W308" s="68">
        <v>0.144316</v>
      </c>
      <c r="X308" s="68">
        <v>7.327036576076372</v>
      </c>
      <c r="Y308" s="68"/>
      <c r="Z308" s="68">
        <v>2.9492349999999998</v>
      </c>
      <c r="AA308" s="41"/>
      <c r="AB308" s="95">
        <v>152.17883897108277</v>
      </c>
      <c r="AC308" s="195">
        <f t="shared" si="16"/>
        <v>141.9025673950064</v>
      </c>
      <c r="AD308" s="41"/>
      <c r="AE308" s="2"/>
      <c r="AF308" s="68">
        <v>61.090904988978522</v>
      </c>
      <c r="AG308" s="41"/>
      <c r="AH308" s="68">
        <v>69.601400011357995</v>
      </c>
      <c r="AI308" s="68">
        <v>0.33368767695100604</v>
      </c>
      <c r="AJ308" s="68">
        <v>-3.3210000000000003E-2</v>
      </c>
      <c r="AK308" s="68"/>
      <c r="AL308" s="68">
        <v>0</v>
      </c>
      <c r="AM308" s="68">
        <v>0</v>
      </c>
      <c r="AN308" s="68">
        <v>4.3379000000000001E-2</v>
      </c>
      <c r="AO308" s="68">
        <v>0.60227200000000003</v>
      </c>
      <c r="AP308" s="68">
        <v>0</v>
      </c>
      <c r="AQ308" s="68">
        <v>8.5470000000000008E-3</v>
      </c>
      <c r="AR308" s="68">
        <v>7.8549999999999991E-3</v>
      </c>
      <c r="AS308" s="68">
        <v>0.71494533113830072</v>
      </c>
      <c r="AT308" s="68">
        <v>1.9307654866666668</v>
      </c>
      <c r="AU308" s="68">
        <v>0.10496181621329818</v>
      </c>
      <c r="AV308" s="68">
        <v>1.400968</v>
      </c>
      <c r="AW308" s="68">
        <v>0.12543368321051962</v>
      </c>
      <c r="AX308" s="68">
        <v>0</v>
      </c>
      <c r="AY308" s="68">
        <v>0</v>
      </c>
      <c r="AZ308" s="68">
        <v>0</v>
      </c>
      <c r="BA308" s="68">
        <v>0.14882100000000001</v>
      </c>
      <c r="BB308" s="68">
        <v>8.0597402336840087</v>
      </c>
      <c r="BC308" s="68">
        <v>3.7766679999999999</v>
      </c>
      <c r="BD308" s="68">
        <v>0</v>
      </c>
      <c r="BE308" s="36">
        <v>147.91713922820031</v>
      </c>
      <c r="BF308" s="2"/>
      <c r="BG308" s="195">
        <f t="shared" si="14"/>
        <v>136.0807309945163</v>
      </c>
      <c r="BH308" s="2"/>
    </row>
    <row r="309" spans="1:60" x14ac:dyDescent="0.25">
      <c r="A309">
        <f t="shared" si="15"/>
        <v>0</v>
      </c>
      <c r="B309" s="93" t="s">
        <v>648</v>
      </c>
      <c r="C309" s="93" t="s">
        <v>649</v>
      </c>
      <c r="D309" s="93"/>
      <c r="E309" s="68">
        <v>74.267397000000003</v>
      </c>
      <c r="F309" s="68">
        <v>254.30059801952902</v>
      </c>
      <c r="G309" s="68">
        <v>0</v>
      </c>
      <c r="H309" s="68">
        <v>0</v>
      </c>
      <c r="I309" s="68">
        <v>0</v>
      </c>
      <c r="J309" s="68">
        <v>0</v>
      </c>
      <c r="K309" s="68">
        <v>0.25542699999999996</v>
      </c>
      <c r="L309" s="68">
        <v>1.65093</v>
      </c>
      <c r="M309" s="68">
        <v>0</v>
      </c>
      <c r="N309" s="68">
        <v>8.5470000000000008E-3</v>
      </c>
      <c r="O309" s="68">
        <v>7.8549999999999991E-3</v>
      </c>
      <c r="P309" s="68">
        <v>8.0611564955555561</v>
      </c>
      <c r="Q309" s="68">
        <v>0.8579750065718923</v>
      </c>
      <c r="R309" s="68">
        <v>3.750642</v>
      </c>
      <c r="S309" s="68">
        <v>0.24167730751796912</v>
      </c>
      <c r="T309" s="68">
        <v>0.1</v>
      </c>
      <c r="U309" s="68">
        <v>0</v>
      </c>
      <c r="V309" s="68">
        <v>0</v>
      </c>
      <c r="W309" s="68">
        <v>0.275086</v>
      </c>
      <c r="X309" s="68">
        <v>21.80882352525563</v>
      </c>
      <c r="Y309" s="68"/>
      <c r="Z309" s="68">
        <v>5.6216100000000004</v>
      </c>
      <c r="AA309" s="41"/>
      <c r="AB309" s="95">
        <v>371.20772435443013</v>
      </c>
      <c r="AC309" s="195">
        <f t="shared" si="16"/>
        <v>343.77729082917455</v>
      </c>
      <c r="AD309" s="41"/>
      <c r="AE309" s="2"/>
      <c r="AF309" s="68">
        <v>76.361106275169604</v>
      </c>
      <c r="AG309" s="41"/>
      <c r="AH309" s="68">
        <v>227.47437930471199</v>
      </c>
      <c r="AI309" s="68">
        <v>1.0954697869109808</v>
      </c>
      <c r="AJ309" s="68">
        <v>0</v>
      </c>
      <c r="AK309" s="68"/>
      <c r="AL309" s="68">
        <v>0</v>
      </c>
      <c r="AM309" s="68">
        <v>0</v>
      </c>
      <c r="AN309" s="68">
        <v>0.25542699999999996</v>
      </c>
      <c r="AO309" s="68">
        <v>1.6269130000000001</v>
      </c>
      <c r="AP309" s="68">
        <v>0</v>
      </c>
      <c r="AQ309" s="68">
        <v>8.5470000000000008E-3</v>
      </c>
      <c r="AR309" s="68">
        <v>7.8549999999999991E-3</v>
      </c>
      <c r="AS309" s="68">
        <v>0.99232518906116707</v>
      </c>
      <c r="AT309" s="68">
        <v>10.845251295555554</v>
      </c>
      <c r="AU309" s="68">
        <v>0.34584451718733267</v>
      </c>
      <c r="AV309" s="68">
        <v>3.750642</v>
      </c>
      <c r="AW309" s="68">
        <v>0.20332285641699796</v>
      </c>
      <c r="AX309" s="68">
        <v>0.1</v>
      </c>
      <c r="AY309" s="68">
        <v>0</v>
      </c>
      <c r="AZ309" s="68">
        <v>0</v>
      </c>
      <c r="BA309" s="68">
        <v>0.28367100000000001</v>
      </c>
      <c r="BB309" s="68">
        <v>22.94555142409288</v>
      </c>
      <c r="BC309" s="68">
        <v>7.1988009999999996</v>
      </c>
      <c r="BD309" s="68">
        <v>0</v>
      </c>
      <c r="BE309" s="36">
        <v>353.49510664910662</v>
      </c>
      <c r="BF309" s="2"/>
      <c r="BG309" s="195">
        <f t="shared" si="14"/>
        <v>323.35075422501376</v>
      </c>
      <c r="BH309" s="2"/>
    </row>
    <row r="310" spans="1:60" x14ac:dyDescent="0.25">
      <c r="A310">
        <f t="shared" si="15"/>
        <v>0</v>
      </c>
      <c r="B310" s="93" t="s">
        <v>650</v>
      </c>
      <c r="C310" s="93" t="s">
        <v>651</v>
      </c>
      <c r="D310" s="93"/>
      <c r="E310" s="68">
        <v>6.4104809999999999</v>
      </c>
      <c r="F310" s="68">
        <v>4.2178704429330001</v>
      </c>
      <c r="G310" s="68">
        <v>0</v>
      </c>
      <c r="H310" s="68">
        <v>0</v>
      </c>
      <c r="I310" s="68">
        <v>0</v>
      </c>
      <c r="J310" s="68">
        <v>0</v>
      </c>
      <c r="K310" s="68">
        <v>0</v>
      </c>
      <c r="L310" s="68">
        <v>0</v>
      </c>
      <c r="M310" s="68">
        <v>0</v>
      </c>
      <c r="N310" s="68">
        <v>8.5470000000000008E-3</v>
      </c>
      <c r="O310" s="68">
        <v>7.8549999999999991E-3</v>
      </c>
      <c r="P310" s="68">
        <v>0.8960750151111111</v>
      </c>
      <c r="Q310" s="68">
        <v>1.4282683529172197E-2</v>
      </c>
      <c r="R310" s="68">
        <v>0.49534</v>
      </c>
      <c r="S310" s="68">
        <v>4.696788386998646E-2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/>
      <c r="Z310" s="68">
        <v>0</v>
      </c>
      <c r="AA310" s="41"/>
      <c r="AB310" s="95">
        <v>12.097419025443267</v>
      </c>
      <c r="AC310" s="195">
        <f t="shared" si="16"/>
        <v>12.097419025443267</v>
      </c>
      <c r="AD310" s="41"/>
      <c r="AE310" s="2"/>
      <c r="AF310" s="68">
        <v>6.4304659401235611</v>
      </c>
      <c r="AG310" s="41"/>
      <c r="AH310" s="68">
        <v>3.6505470243940001</v>
      </c>
      <c r="AI310" s="68">
        <v>1.8236251828999725E-2</v>
      </c>
      <c r="AJ310" s="68">
        <v>0</v>
      </c>
      <c r="AK310" s="68"/>
      <c r="AL310" s="68">
        <v>0</v>
      </c>
      <c r="AM310" s="68">
        <v>0</v>
      </c>
      <c r="AN310" s="68">
        <v>0</v>
      </c>
      <c r="AO310" s="68">
        <v>0</v>
      </c>
      <c r="AP310" s="68">
        <v>0</v>
      </c>
      <c r="AQ310" s="68">
        <v>8.5470000000000008E-3</v>
      </c>
      <c r="AR310" s="68">
        <v>7.8549999999999991E-3</v>
      </c>
      <c r="AS310" s="68">
        <v>7.1618090346422858E-2</v>
      </c>
      <c r="AT310" s="68">
        <v>1.2185954417777778</v>
      </c>
      <c r="AU310" s="68">
        <v>5.736232546267395E-3</v>
      </c>
      <c r="AV310" s="68">
        <v>0.45408900000000002</v>
      </c>
      <c r="AW310" s="68">
        <v>6.9668819605294932E-2</v>
      </c>
      <c r="AX310" s="68">
        <v>0</v>
      </c>
      <c r="AY310" s="68">
        <v>0</v>
      </c>
      <c r="AZ310" s="68">
        <v>0</v>
      </c>
      <c r="BA310" s="68">
        <v>0</v>
      </c>
      <c r="BB310" s="68">
        <v>0</v>
      </c>
      <c r="BC310" s="68">
        <v>0</v>
      </c>
      <c r="BD310" s="68">
        <v>0</v>
      </c>
      <c r="BE310" s="36">
        <v>11.935358800622325</v>
      </c>
      <c r="BF310" s="2"/>
      <c r="BG310" s="195">
        <f t="shared" si="14"/>
        <v>11.935358800622325</v>
      </c>
      <c r="BH310" s="2"/>
    </row>
    <row r="311" spans="1:60" x14ac:dyDescent="0.25">
      <c r="A311">
        <f t="shared" si="15"/>
        <v>0</v>
      </c>
      <c r="B311" s="93" t="s">
        <v>652</v>
      </c>
      <c r="C311" s="93" t="s">
        <v>653</v>
      </c>
      <c r="D311" s="93"/>
      <c r="E311" s="68">
        <v>9.8682750000000006</v>
      </c>
      <c r="F311" s="68">
        <v>5.6263262274879997</v>
      </c>
      <c r="G311" s="68">
        <v>-0.14961099999999999</v>
      </c>
      <c r="H311" s="68">
        <v>0</v>
      </c>
      <c r="I311" s="68">
        <v>0</v>
      </c>
      <c r="J311" s="68">
        <v>0</v>
      </c>
      <c r="K311" s="68">
        <v>0</v>
      </c>
      <c r="L311" s="68">
        <v>0</v>
      </c>
      <c r="M311" s="68">
        <v>0</v>
      </c>
      <c r="N311" s="68">
        <v>8.5470000000000008E-3</v>
      </c>
      <c r="O311" s="68">
        <v>7.8549999999999991E-3</v>
      </c>
      <c r="P311" s="68">
        <v>1.5643144986666664</v>
      </c>
      <c r="Q311" s="68">
        <v>1.8697271482873947E-2</v>
      </c>
      <c r="R311" s="68">
        <v>0.52887600000000001</v>
      </c>
      <c r="S311" s="68">
        <v>5.2813973764331369E-2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/>
      <c r="Z311" s="68">
        <v>0</v>
      </c>
      <c r="AA311" s="41"/>
      <c r="AB311" s="95">
        <v>17.52609397140187</v>
      </c>
      <c r="AC311" s="195">
        <f t="shared" si="16"/>
        <v>17.52609397140187</v>
      </c>
      <c r="AD311" s="41"/>
      <c r="AE311" s="2"/>
      <c r="AF311" s="68">
        <v>9.929058893180315</v>
      </c>
      <c r="AG311" s="41"/>
      <c r="AH311" s="68">
        <v>4.8907213640459997</v>
      </c>
      <c r="AI311" s="68">
        <v>2.3872835280999542E-2</v>
      </c>
      <c r="AJ311" s="68">
        <v>-0.14961099999999999</v>
      </c>
      <c r="AK311" s="68"/>
      <c r="AL311" s="68">
        <v>0</v>
      </c>
      <c r="AM311" s="68">
        <v>0</v>
      </c>
      <c r="AN311" s="68">
        <v>0</v>
      </c>
      <c r="AO311" s="68">
        <v>0</v>
      </c>
      <c r="AP311" s="68">
        <v>0</v>
      </c>
      <c r="AQ311" s="68">
        <v>8.5470000000000008E-3</v>
      </c>
      <c r="AR311" s="68">
        <v>7.8549999999999991E-3</v>
      </c>
      <c r="AS311" s="68">
        <v>0.10541305841756923</v>
      </c>
      <c r="AT311" s="68">
        <v>2.354483885333333</v>
      </c>
      <c r="AU311" s="68">
        <v>7.6517086190044416E-3</v>
      </c>
      <c r="AV311" s="68">
        <v>0.50366699999999998</v>
      </c>
      <c r="AW311" s="68">
        <v>7.3443574421748703E-2</v>
      </c>
      <c r="AX311" s="68">
        <v>0</v>
      </c>
      <c r="AY311" s="68">
        <v>0</v>
      </c>
      <c r="AZ311" s="68">
        <v>0</v>
      </c>
      <c r="BA311" s="68">
        <v>0</v>
      </c>
      <c r="BB311" s="68">
        <v>0</v>
      </c>
      <c r="BC311" s="68">
        <v>0</v>
      </c>
      <c r="BD311" s="68">
        <v>0</v>
      </c>
      <c r="BE311" s="36">
        <v>17.755103319298968</v>
      </c>
      <c r="BF311" s="2"/>
      <c r="BG311" s="195">
        <f t="shared" si="14"/>
        <v>17.755103319298968</v>
      </c>
      <c r="BH311" s="2"/>
    </row>
    <row r="312" spans="1:60" x14ac:dyDescent="0.25">
      <c r="A312">
        <f t="shared" si="15"/>
        <v>0</v>
      </c>
      <c r="B312" s="93" t="s">
        <v>654</v>
      </c>
      <c r="C312" s="93" t="s">
        <v>655</v>
      </c>
      <c r="D312" s="93"/>
      <c r="E312" s="68">
        <v>6.0770679999999997</v>
      </c>
      <c r="F312" s="68">
        <v>5.5932015299469997</v>
      </c>
      <c r="G312" s="68">
        <v>-0.165545</v>
      </c>
      <c r="H312" s="68">
        <v>0</v>
      </c>
      <c r="I312" s="68">
        <v>0</v>
      </c>
      <c r="J312" s="68">
        <v>0</v>
      </c>
      <c r="K312" s="68">
        <v>0</v>
      </c>
      <c r="L312" s="68">
        <v>0</v>
      </c>
      <c r="M312" s="68">
        <v>0</v>
      </c>
      <c r="N312" s="68">
        <v>8.5470000000000008E-3</v>
      </c>
      <c r="O312" s="68">
        <v>7.8549999999999991E-3</v>
      </c>
      <c r="P312" s="68">
        <v>0.73849764088888892</v>
      </c>
      <c r="Q312" s="68">
        <v>1.865716937367019E-2</v>
      </c>
      <c r="R312" s="68">
        <v>0.57043100000000002</v>
      </c>
      <c r="S312" s="68">
        <v>5.3662754982134853E-2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/>
      <c r="Z312" s="68">
        <v>0</v>
      </c>
      <c r="AA312" s="41"/>
      <c r="AB312" s="95">
        <v>12.902375095191692</v>
      </c>
      <c r="AC312" s="195">
        <f t="shared" si="16"/>
        <v>12.902375095191692</v>
      </c>
      <c r="AD312" s="41"/>
      <c r="AE312" s="2"/>
      <c r="AF312" s="68">
        <v>6.0993236262755586</v>
      </c>
      <c r="AG312" s="41"/>
      <c r="AH312" s="68">
        <v>4.8441235697589997</v>
      </c>
      <c r="AI312" s="68">
        <v>2.3821632566999644E-2</v>
      </c>
      <c r="AJ312" s="68">
        <v>-0.165545</v>
      </c>
      <c r="AK312" s="68"/>
      <c r="AL312" s="68">
        <v>0</v>
      </c>
      <c r="AM312" s="68">
        <v>0</v>
      </c>
      <c r="AN312" s="68">
        <v>0</v>
      </c>
      <c r="AO312" s="68">
        <v>0</v>
      </c>
      <c r="AP312" s="68">
        <v>0</v>
      </c>
      <c r="AQ312" s="68">
        <v>8.5470000000000008E-3</v>
      </c>
      <c r="AR312" s="68">
        <v>7.8549999999999991E-3</v>
      </c>
      <c r="AS312" s="68">
        <v>6.743678023763644E-2</v>
      </c>
      <c r="AT312" s="68">
        <v>0.87179417422222227</v>
      </c>
      <c r="AU312" s="68">
        <v>7.6066595899527524E-3</v>
      </c>
      <c r="AV312" s="68">
        <v>0.53347800000000001</v>
      </c>
      <c r="AW312" s="68">
        <v>7.3476327756061291E-2</v>
      </c>
      <c r="AX312" s="68">
        <v>0</v>
      </c>
      <c r="AY312" s="68">
        <v>0</v>
      </c>
      <c r="AZ312" s="68">
        <v>0</v>
      </c>
      <c r="BA312" s="68">
        <v>0</v>
      </c>
      <c r="BB312" s="68">
        <v>0</v>
      </c>
      <c r="BC312" s="68">
        <v>0</v>
      </c>
      <c r="BD312" s="68">
        <v>0</v>
      </c>
      <c r="BE312" s="36">
        <v>12.371917770407432</v>
      </c>
      <c r="BF312" s="2"/>
      <c r="BG312" s="195">
        <f t="shared" si="14"/>
        <v>12.371917770407432</v>
      </c>
      <c r="BH312" s="2"/>
    </row>
    <row r="313" spans="1:60" x14ac:dyDescent="0.25">
      <c r="A313">
        <f t="shared" si="15"/>
        <v>1</v>
      </c>
      <c r="B313" s="93" t="s">
        <v>656</v>
      </c>
      <c r="C313" s="93" t="s">
        <v>657</v>
      </c>
      <c r="D313" s="93"/>
      <c r="E313" s="68">
        <v>53.937677999999998</v>
      </c>
      <c r="F313" s="68">
        <v>101.726943781976</v>
      </c>
      <c r="G313" s="68">
        <v>-5.2017000000000001E-2</v>
      </c>
      <c r="H313" s="68">
        <v>0</v>
      </c>
      <c r="I313" s="68">
        <v>0</v>
      </c>
      <c r="J313" s="68">
        <v>0</v>
      </c>
      <c r="K313" s="68">
        <v>3.2704999999999998E-2</v>
      </c>
      <c r="L313" s="68">
        <v>0.76622800000000002</v>
      </c>
      <c r="M313" s="68">
        <v>0</v>
      </c>
      <c r="N313" s="68">
        <v>8.5470000000000008E-3</v>
      </c>
      <c r="O313" s="68">
        <v>7.8549999999999991E-3</v>
      </c>
      <c r="P313" s="68">
        <v>1.3663274822222222</v>
      </c>
      <c r="Q313" s="68">
        <v>0.34224870347367881</v>
      </c>
      <c r="R313" s="68">
        <v>1.5819240000000001</v>
      </c>
      <c r="S313" s="68">
        <v>0.13608739307201059</v>
      </c>
      <c r="T313" s="68">
        <v>0</v>
      </c>
      <c r="U313" s="68">
        <v>0</v>
      </c>
      <c r="V313" s="68">
        <v>0</v>
      </c>
      <c r="W313" s="68">
        <v>0.16863500000000001</v>
      </c>
      <c r="X313" s="68">
        <v>12.680311709599385</v>
      </c>
      <c r="Y313" s="68"/>
      <c r="Z313" s="68">
        <v>3.446221</v>
      </c>
      <c r="AA313" s="41"/>
      <c r="AB313" s="95">
        <v>176.14969507034328</v>
      </c>
      <c r="AC313" s="195">
        <f t="shared" si="16"/>
        <v>160.0231623607439</v>
      </c>
      <c r="AD313" s="41"/>
      <c r="AE313" s="2"/>
      <c r="AF313" s="68">
        <v>54.034013165599418</v>
      </c>
      <c r="AG313" s="41"/>
      <c r="AH313" s="68">
        <v>91.377104881790004</v>
      </c>
      <c r="AI313" s="68">
        <v>0.43698605599600077</v>
      </c>
      <c r="AJ313" s="68">
        <v>-5.2017000000000001E-2</v>
      </c>
      <c r="AK313" s="68"/>
      <c r="AL313" s="68">
        <v>0</v>
      </c>
      <c r="AM313" s="68">
        <v>0</v>
      </c>
      <c r="AN313" s="68">
        <v>3.2704999999999998E-2</v>
      </c>
      <c r="AO313" s="68">
        <v>0.75508200000000003</v>
      </c>
      <c r="AP313" s="68">
        <v>0</v>
      </c>
      <c r="AQ313" s="68">
        <v>8.5470000000000008E-3</v>
      </c>
      <c r="AR313" s="68">
        <v>7.8549999999999991E-3</v>
      </c>
      <c r="AS313" s="68">
        <v>0.653899041581394</v>
      </c>
      <c r="AT313" s="68">
        <v>1.7228810822222222</v>
      </c>
      <c r="AU313" s="68">
        <v>0.13834692498253051</v>
      </c>
      <c r="AV313" s="68">
        <v>1.451659</v>
      </c>
      <c r="AW313" s="68">
        <v>0.12848164815093133</v>
      </c>
      <c r="AX313" s="68">
        <v>0</v>
      </c>
      <c r="AY313" s="68">
        <v>0</v>
      </c>
      <c r="AZ313" s="68">
        <v>0</v>
      </c>
      <c r="BA313" s="68">
        <v>0.1739</v>
      </c>
      <c r="BB313" s="68">
        <v>13.035360437468169</v>
      </c>
      <c r="BC313" s="68">
        <v>4.4130880000000001</v>
      </c>
      <c r="BD313" s="68">
        <v>0</v>
      </c>
      <c r="BE313" s="36">
        <v>168.31789223779063</v>
      </c>
      <c r="BF313" s="2"/>
      <c r="BG313" s="195">
        <f t="shared" si="14"/>
        <v>150.86944380032247</v>
      </c>
      <c r="BH313" s="2"/>
    </row>
    <row r="314" spans="1:60" x14ac:dyDescent="0.25">
      <c r="A314">
        <f t="shared" si="15"/>
        <v>0</v>
      </c>
      <c r="B314" s="93" t="s">
        <v>658</v>
      </c>
      <c r="C314" s="93" t="s">
        <v>659</v>
      </c>
      <c r="D314" s="93"/>
      <c r="E314" s="68">
        <v>6.4555680000000004</v>
      </c>
      <c r="F314" s="68">
        <v>6.2456424825310002</v>
      </c>
      <c r="G314" s="68">
        <v>-5.9017E-2</v>
      </c>
      <c r="H314" s="68">
        <v>0</v>
      </c>
      <c r="I314" s="68">
        <v>0</v>
      </c>
      <c r="J314" s="68">
        <v>0</v>
      </c>
      <c r="K314" s="68">
        <v>0</v>
      </c>
      <c r="L314" s="68">
        <v>0</v>
      </c>
      <c r="M314" s="68">
        <v>0</v>
      </c>
      <c r="N314" s="68">
        <v>8.5470000000000008E-3</v>
      </c>
      <c r="O314" s="68">
        <v>7.8549999999999991E-3</v>
      </c>
      <c r="P314" s="68">
        <v>0.76948526844444431</v>
      </c>
      <c r="Q314" s="68">
        <v>2.091398041023438E-2</v>
      </c>
      <c r="R314" s="68">
        <v>0.61142099999999999</v>
      </c>
      <c r="S314" s="68">
        <v>5.7022061793769445E-2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/>
      <c r="Z314" s="68">
        <v>0</v>
      </c>
      <c r="AA314" s="41"/>
      <c r="AB314" s="95">
        <v>14.117437793179448</v>
      </c>
      <c r="AC314" s="195">
        <f t="shared" si="16"/>
        <v>14.117437793179448</v>
      </c>
      <c r="AD314" s="41"/>
      <c r="AE314" s="2"/>
      <c r="AF314" s="68">
        <v>6.4655676209281641</v>
      </c>
      <c r="AG314" s="41"/>
      <c r="AH314" s="68">
        <v>5.4044430751419998</v>
      </c>
      <c r="AI314" s="68">
        <v>2.6703148096000776E-2</v>
      </c>
      <c r="AJ314" s="68">
        <v>-5.9017E-2</v>
      </c>
      <c r="AK314" s="68"/>
      <c r="AL314" s="68">
        <v>0</v>
      </c>
      <c r="AM314" s="68">
        <v>0</v>
      </c>
      <c r="AN314" s="68">
        <v>0</v>
      </c>
      <c r="AO314" s="68">
        <v>0</v>
      </c>
      <c r="AP314" s="68">
        <v>0</v>
      </c>
      <c r="AQ314" s="68">
        <v>8.5470000000000008E-3</v>
      </c>
      <c r="AR314" s="68">
        <v>7.8549999999999991E-3</v>
      </c>
      <c r="AS314" s="68">
        <v>6.9567780922262346E-2</v>
      </c>
      <c r="AT314" s="68">
        <v>1.3389512951111109</v>
      </c>
      <c r="AU314" s="68">
        <v>8.4939682632195323E-3</v>
      </c>
      <c r="AV314" s="68">
        <v>0.56272500000000003</v>
      </c>
      <c r="AW314" s="68">
        <v>7.5798230422442062E-2</v>
      </c>
      <c r="AX314" s="68">
        <v>0</v>
      </c>
      <c r="AY314" s="68">
        <v>0</v>
      </c>
      <c r="AZ314" s="68">
        <v>0</v>
      </c>
      <c r="BA314" s="68">
        <v>0</v>
      </c>
      <c r="BB314" s="68">
        <v>0</v>
      </c>
      <c r="BC314" s="68">
        <v>0</v>
      </c>
      <c r="BD314" s="68">
        <v>0</v>
      </c>
      <c r="BE314" s="36">
        <v>13.9096351188852</v>
      </c>
      <c r="BF314" s="2"/>
      <c r="BG314" s="195">
        <f t="shared" si="14"/>
        <v>13.9096351188852</v>
      </c>
      <c r="BH314" s="2"/>
    </row>
    <row r="315" spans="1:60" x14ac:dyDescent="0.25">
      <c r="A315">
        <f t="shared" si="15"/>
        <v>0</v>
      </c>
      <c r="B315" s="93" t="s">
        <v>660</v>
      </c>
      <c r="C315" s="93" t="s">
        <v>661</v>
      </c>
      <c r="D315" s="93"/>
      <c r="E315" s="68">
        <v>266.44810100000001</v>
      </c>
      <c r="F315" s="68">
        <v>224.26338610013102</v>
      </c>
      <c r="G315" s="68">
        <v>0</v>
      </c>
      <c r="H315" s="68">
        <v>0</v>
      </c>
      <c r="I315" s="68">
        <v>0</v>
      </c>
      <c r="J315" s="68">
        <v>0</v>
      </c>
      <c r="K315" s="68">
        <v>0.19048700000000002</v>
      </c>
      <c r="L315" s="68">
        <v>1.7873889999999999</v>
      </c>
      <c r="M315" s="68">
        <v>0</v>
      </c>
      <c r="N315" s="68">
        <v>8.5470000000000008E-3</v>
      </c>
      <c r="O315" s="68">
        <v>0</v>
      </c>
      <c r="P315" s="68">
        <v>1.4389429944444445</v>
      </c>
      <c r="Q315" s="68">
        <v>0.749295769298713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0.62034500000000004</v>
      </c>
      <c r="X315" s="68">
        <v>32.32186821299652</v>
      </c>
      <c r="Y315" s="68"/>
      <c r="Z315" s="68">
        <v>12.67728</v>
      </c>
      <c r="AA315" s="41"/>
      <c r="AB315" s="95">
        <v>540.5056420768708</v>
      </c>
      <c r="AC315" s="195">
        <f t="shared" si="16"/>
        <v>495.50649386387431</v>
      </c>
      <c r="AD315" s="41"/>
      <c r="AE315" s="2"/>
      <c r="AF315" s="68">
        <v>267.58383881719971</v>
      </c>
      <c r="AG315" s="41"/>
      <c r="AH315" s="68">
        <v>204.84945486167601</v>
      </c>
      <c r="AI315" s="68">
        <v>0.95670721226099131</v>
      </c>
      <c r="AJ315" s="68">
        <v>0</v>
      </c>
      <c r="AK315" s="68"/>
      <c r="AL315" s="68">
        <v>0</v>
      </c>
      <c r="AM315" s="68">
        <v>0</v>
      </c>
      <c r="AN315" s="68">
        <v>0.19048700000000002</v>
      </c>
      <c r="AO315" s="68">
        <v>1.761388</v>
      </c>
      <c r="AP315" s="68">
        <v>0</v>
      </c>
      <c r="AQ315" s="68">
        <v>8.5470000000000008E-3</v>
      </c>
      <c r="AR315" s="68">
        <v>0</v>
      </c>
      <c r="AS315" s="68">
        <v>2.9943492632859323</v>
      </c>
      <c r="AT315" s="68">
        <v>2.2218734744444442</v>
      </c>
      <c r="AU315" s="68">
        <v>0.30499441642146646</v>
      </c>
      <c r="AV315" s="68">
        <v>0</v>
      </c>
      <c r="AW315" s="68">
        <v>0</v>
      </c>
      <c r="AX315" s="68">
        <v>0</v>
      </c>
      <c r="AY315" s="68">
        <v>0</v>
      </c>
      <c r="AZ315" s="68">
        <v>0</v>
      </c>
      <c r="BA315" s="68">
        <v>0.63970700000000003</v>
      </c>
      <c r="BB315" s="68">
        <v>33.312600600822975</v>
      </c>
      <c r="BC315" s="68">
        <v>16.234003000000001</v>
      </c>
      <c r="BD315" s="68">
        <v>0</v>
      </c>
      <c r="BE315" s="36">
        <v>531.05795064611164</v>
      </c>
      <c r="BF315" s="2"/>
      <c r="BG315" s="195">
        <f t="shared" si="14"/>
        <v>481.51134704528863</v>
      </c>
      <c r="BH315" s="2"/>
    </row>
    <row r="316" spans="1:60" x14ac:dyDescent="0.25">
      <c r="A316">
        <f t="shared" si="15"/>
        <v>0</v>
      </c>
      <c r="B316" s="93" t="s">
        <v>662</v>
      </c>
      <c r="C316" s="93" t="s">
        <v>663</v>
      </c>
      <c r="D316" s="93"/>
      <c r="E316" s="68">
        <v>21.362518999999999</v>
      </c>
      <c r="F316" s="68">
        <v>21.278150411894998</v>
      </c>
      <c r="G316" s="68">
        <v>0</v>
      </c>
      <c r="H316" s="68">
        <v>0</v>
      </c>
      <c r="I316" s="68">
        <v>0</v>
      </c>
      <c r="J316" s="68">
        <v>0</v>
      </c>
      <c r="K316" s="68">
        <v>0</v>
      </c>
      <c r="L316" s="68">
        <v>0</v>
      </c>
      <c r="M316" s="68">
        <v>0.37682875459692206</v>
      </c>
      <c r="N316" s="68">
        <v>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/>
      <c r="Z316" s="68">
        <v>0</v>
      </c>
      <c r="AA316" s="41"/>
      <c r="AB316" s="95">
        <v>43.017498166491919</v>
      </c>
      <c r="AC316" s="195">
        <f t="shared" si="16"/>
        <v>43.017498166491919</v>
      </c>
      <c r="AD316" s="41"/>
      <c r="AE316" s="2"/>
      <c r="AF316" s="68">
        <v>21.451982202827217</v>
      </c>
      <c r="AG316" s="41"/>
      <c r="AH316" s="68">
        <v>19.703960616644</v>
      </c>
      <c r="AI316" s="68">
        <v>9.0939516308002177E-2</v>
      </c>
      <c r="AJ316" s="68">
        <v>0</v>
      </c>
      <c r="AK316" s="68"/>
      <c r="AL316" s="68">
        <v>0</v>
      </c>
      <c r="AM316" s="68">
        <v>0</v>
      </c>
      <c r="AN316" s="68">
        <v>0</v>
      </c>
      <c r="AO316" s="68">
        <v>0</v>
      </c>
      <c r="AP316" s="68">
        <v>0.41172892844745296</v>
      </c>
      <c r="AQ316" s="68">
        <v>0</v>
      </c>
      <c r="AR316" s="68">
        <v>0</v>
      </c>
      <c r="AS316" s="68">
        <v>0.24573618671796668</v>
      </c>
      <c r="AT316" s="68">
        <v>0</v>
      </c>
      <c r="AU316" s="68">
        <v>0</v>
      </c>
      <c r="AV316" s="68">
        <v>0</v>
      </c>
      <c r="AW316" s="68">
        <v>0</v>
      </c>
      <c r="AX316" s="68">
        <v>0</v>
      </c>
      <c r="AY316" s="68">
        <v>0</v>
      </c>
      <c r="AZ316" s="68">
        <v>0</v>
      </c>
      <c r="BA316" s="68">
        <v>0</v>
      </c>
      <c r="BB316" s="68">
        <v>0</v>
      </c>
      <c r="BC316" s="68">
        <v>0</v>
      </c>
      <c r="BD316" s="68">
        <v>0</v>
      </c>
      <c r="BE316" s="36">
        <v>41.904347450944648</v>
      </c>
      <c r="BF316" s="2"/>
      <c r="BG316" s="195">
        <f t="shared" si="14"/>
        <v>41.904347450944648</v>
      </c>
      <c r="BH316" s="2"/>
    </row>
    <row r="317" spans="1:60" x14ac:dyDescent="0.25">
      <c r="A317">
        <f t="shared" si="15"/>
        <v>0</v>
      </c>
      <c r="B317" s="93" t="s">
        <v>664</v>
      </c>
      <c r="C317" s="93" t="s">
        <v>665</v>
      </c>
      <c r="D317" s="93"/>
      <c r="E317" s="68">
        <v>4.7325799999999996</v>
      </c>
      <c r="F317" s="68">
        <v>5.7935901165199999</v>
      </c>
      <c r="G317" s="68">
        <v>-9.9413000000000001E-2</v>
      </c>
      <c r="H317" s="68">
        <v>0</v>
      </c>
      <c r="I317" s="68">
        <v>0</v>
      </c>
      <c r="J317" s="68">
        <v>0</v>
      </c>
      <c r="K317" s="68">
        <v>0</v>
      </c>
      <c r="L317" s="68">
        <v>0</v>
      </c>
      <c r="M317" s="68">
        <v>0</v>
      </c>
      <c r="N317" s="68">
        <v>8.5470000000000008E-3</v>
      </c>
      <c r="O317" s="68">
        <v>7.8549999999999991E-3</v>
      </c>
      <c r="P317" s="68">
        <v>0.42254258755555563</v>
      </c>
      <c r="Q317" s="68">
        <v>1.9418257246947179E-2</v>
      </c>
      <c r="R317" s="68">
        <v>0.45750299999999999</v>
      </c>
      <c r="S317" s="68">
        <v>4.6093276754872438E-2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/>
      <c r="Z317" s="68">
        <v>0</v>
      </c>
      <c r="AA317" s="41"/>
      <c r="AB317" s="95">
        <v>11.388716238077373</v>
      </c>
      <c r="AC317" s="195">
        <f t="shared" si="16"/>
        <v>11.388716238077373</v>
      </c>
      <c r="AD317" s="41"/>
      <c r="AE317" s="2"/>
      <c r="AF317" s="68">
        <v>4.7503429956833942</v>
      </c>
      <c r="AG317" s="41"/>
      <c r="AH317" s="68">
        <v>5.007643951086</v>
      </c>
      <c r="AI317" s="68">
        <v>2.479339603799954E-2</v>
      </c>
      <c r="AJ317" s="68">
        <v>-9.9413000000000001E-2</v>
      </c>
      <c r="AK317" s="68"/>
      <c r="AL317" s="68">
        <v>0</v>
      </c>
      <c r="AM317" s="68">
        <v>0</v>
      </c>
      <c r="AN317" s="68">
        <v>0</v>
      </c>
      <c r="AO317" s="68">
        <v>0</v>
      </c>
      <c r="AP317" s="68">
        <v>0</v>
      </c>
      <c r="AQ317" s="68">
        <v>8.5470000000000008E-3</v>
      </c>
      <c r="AR317" s="68">
        <v>7.8549999999999991E-3</v>
      </c>
      <c r="AS317" s="68">
        <v>5.267565627701809E-2</v>
      </c>
      <c r="AT317" s="68">
        <v>0.73271272088888906</v>
      </c>
      <c r="AU317" s="68">
        <v>7.8791846823548922E-3</v>
      </c>
      <c r="AV317" s="68">
        <v>0.40260299999999999</v>
      </c>
      <c r="AW317" s="68">
        <v>6.8109861286644161E-2</v>
      </c>
      <c r="AX317" s="68">
        <v>0</v>
      </c>
      <c r="AY317" s="68">
        <v>0</v>
      </c>
      <c r="AZ317" s="68">
        <v>0</v>
      </c>
      <c r="BA317" s="68">
        <v>0</v>
      </c>
      <c r="BB317" s="68">
        <v>0</v>
      </c>
      <c r="BC317" s="68">
        <v>0</v>
      </c>
      <c r="BD317" s="68">
        <v>0</v>
      </c>
      <c r="BE317" s="36">
        <v>10.963749765942298</v>
      </c>
      <c r="BF317" s="2"/>
      <c r="BG317" s="195">
        <f t="shared" si="14"/>
        <v>10.963749765942298</v>
      </c>
      <c r="BH317" s="2"/>
    </row>
    <row r="318" spans="1:60" x14ac:dyDescent="0.25">
      <c r="A318">
        <f t="shared" si="15"/>
        <v>0</v>
      </c>
      <c r="B318" s="93" t="s">
        <v>666</v>
      </c>
      <c r="C318" s="93" t="s">
        <v>667</v>
      </c>
      <c r="D318" s="93"/>
      <c r="E318" s="68">
        <v>4.6325700000000003</v>
      </c>
      <c r="F318" s="68">
        <v>5.6799972995169998</v>
      </c>
      <c r="G318" s="68">
        <v>0</v>
      </c>
      <c r="H318" s="68">
        <v>0</v>
      </c>
      <c r="I318" s="68">
        <v>0</v>
      </c>
      <c r="J318" s="68">
        <v>0</v>
      </c>
      <c r="K318" s="68">
        <v>0</v>
      </c>
      <c r="L318" s="68">
        <v>0</v>
      </c>
      <c r="M318" s="68">
        <v>0</v>
      </c>
      <c r="N318" s="68">
        <v>8.5470000000000008E-3</v>
      </c>
      <c r="O318" s="68">
        <v>7.8549999999999991E-3</v>
      </c>
      <c r="P318" s="68">
        <v>0.80264140000000006</v>
      </c>
      <c r="Q318" s="68">
        <v>1.9048115731544704E-2</v>
      </c>
      <c r="R318" s="68">
        <v>0.61731499999999995</v>
      </c>
      <c r="S318" s="68">
        <v>6.216923430042938E-2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/>
      <c r="Z318" s="68">
        <v>0</v>
      </c>
      <c r="AA318" s="41"/>
      <c r="AB318" s="95">
        <v>11.830143049548973</v>
      </c>
      <c r="AC318" s="195">
        <f t="shared" si="16"/>
        <v>11.830143049548973</v>
      </c>
      <c r="AD318" s="41"/>
      <c r="AE318" s="2"/>
      <c r="AF318" s="68">
        <v>4.6566468215586765</v>
      </c>
      <c r="AG318" s="41"/>
      <c r="AH318" s="68">
        <v>4.9114823517699993</v>
      </c>
      <c r="AI318" s="68">
        <v>2.4320796202000231E-2</v>
      </c>
      <c r="AJ318" s="68">
        <v>0</v>
      </c>
      <c r="AK318" s="68"/>
      <c r="AL318" s="68">
        <v>0</v>
      </c>
      <c r="AM318" s="68">
        <v>0</v>
      </c>
      <c r="AN318" s="68">
        <v>0</v>
      </c>
      <c r="AO318" s="68">
        <v>0</v>
      </c>
      <c r="AP318" s="68">
        <v>0</v>
      </c>
      <c r="AQ318" s="68">
        <v>8.5470000000000008E-3</v>
      </c>
      <c r="AR318" s="68">
        <v>7.8549999999999991E-3</v>
      </c>
      <c r="AS318" s="68">
        <v>5.5115004174318513E-2</v>
      </c>
      <c r="AT318" s="68">
        <v>1.0210652933333333</v>
      </c>
      <c r="AU318" s="68">
        <v>7.7247003702521954E-3</v>
      </c>
      <c r="AV318" s="68">
        <v>0.59469700000000003</v>
      </c>
      <c r="AW318" s="68">
        <v>7.998543500818045E-2</v>
      </c>
      <c r="AX318" s="68">
        <v>0</v>
      </c>
      <c r="AY318" s="68">
        <v>0</v>
      </c>
      <c r="AZ318" s="68">
        <v>0</v>
      </c>
      <c r="BA318" s="68">
        <v>0</v>
      </c>
      <c r="BB318" s="68">
        <v>0</v>
      </c>
      <c r="BC318" s="68">
        <v>0</v>
      </c>
      <c r="BD318" s="68">
        <v>0</v>
      </c>
      <c r="BE318" s="36">
        <v>11.367439402416759</v>
      </c>
      <c r="BF318" s="2"/>
      <c r="BG318" s="195">
        <f t="shared" si="14"/>
        <v>11.367439402416759</v>
      </c>
      <c r="BH318" s="2"/>
    </row>
    <row r="319" spans="1:60" x14ac:dyDescent="0.25">
      <c r="A319">
        <f t="shared" si="15"/>
        <v>1</v>
      </c>
      <c r="B319" s="93" t="s">
        <v>668</v>
      </c>
      <c r="C319" s="93" t="s">
        <v>669</v>
      </c>
      <c r="D319" s="93"/>
      <c r="E319" s="68">
        <v>122.436708</v>
      </c>
      <c r="F319" s="68">
        <v>104.77737020442399</v>
      </c>
      <c r="G319" s="68">
        <v>0</v>
      </c>
      <c r="H319" s="68">
        <v>0</v>
      </c>
      <c r="I319" s="68">
        <v>0</v>
      </c>
      <c r="J319" s="68">
        <v>0</v>
      </c>
      <c r="K319" s="68">
        <v>4.1365000000000013E-2</v>
      </c>
      <c r="L319" s="68">
        <v>0.89875700000000003</v>
      </c>
      <c r="M319" s="68">
        <v>0</v>
      </c>
      <c r="N319" s="68">
        <v>8.5470000000000008E-3</v>
      </c>
      <c r="O319" s="68">
        <v>7.8549999999999991E-3</v>
      </c>
      <c r="P319" s="68">
        <v>1.1740764222222222</v>
      </c>
      <c r="Q319" s="68">
        <v>0.35480037613674903</v>
      </c>
      <c r="R319" s="68">
        <v>1.8192630000000001</v>
      </c>
      <c r="S319" s="68">
        <v>0.15258403279905156</v>
      </c>
      <c r="T319" s="68">
        <v>0.08</v>
      </c>
      <c r="U319" s="68">
        <v>0</v>
      </c>
      <c r="V319" s="68">
        <v>0</v>
      </c>
      <c r="W319" s="68">
        <v>0.224744</v>
      </c>
      <c r="X319" s="68">
        <v>12.359600808953454</v>
      </c>
      <c r="Y319" s="68"/>
      <c r="Z319" s="68">
        <v>4.5928420000000001</v>
      </c>
      <c r="AA319" s="41"/>
      <c r="AB319" s="95">
        <v>248.92851284453542</v>
      </c>
      <c r="AC319" s="195">
        <f t="shared" si="16"/>
        <v>231.97607003558198</v>
      </c>
      <c r="AD319" s="41"/>
      <c r="AE319" s="2"/>
      <c r="AF319" s="68">
        <v>122.62408641113305</v>
      </c>
      <c r="AG319" s="41"/>
      <c r="AH319" s="68">
        <v>94.489246661050004</v>
      </c>
      <c r="AI319" s="68">
        <v>0.45301213842500748</v>
      </c>
      <c r="AJ319" s="68">
        <v>0</v>
      </c>
      <c r="AK319" s="68"/>
      <c r="AL319" s="68">
        <v>0</v>
      </c>
      <c r="AM319" s="68">
        <v>0</v>
      </c>
      <c r="AN319" s="68">
        <v>4.1365000000000013E-2</v>
      </c>
      <c r="AO319" s="68">
        <v>0.885683</v>
      </c>
      <c r="AP319" s="68">
        <v>0</v>
      </c>
      <c r="AQ319" s="68">
        <v>8.5470000000000008E-3</v>
      </c>
      <c r="AR319" s="68">
        <v>7.8549999999999991E-3</v>
      </c>
      <c r="AS319" s="68">
        <v>1.3938220393162446</v>
      </c>
      <c r="AT319" s="68">
        <v>1.8469021555555556</v>
      </c>
      <c r="AU319" s="68">
        <v>0.14249545338357653</v>
      </c>
      <c r="AV319" s="68">
        <v>1.600951</v>
      </c>
      <c r="AW319" s="68">
        <v>0.13914556265145334</v>
      </c>
      <c r="AX319" s="68">
        <v>0.08</v>
      </c>
      <c r="AY319" s="68">
        <v>0</v>
      </c>
      <c r="AZ319" s="68">
        <v>0</v>
      </c>
      <c r="BA319" s="68">
        <v>0.23175999999999999</v>
      </c>
      <c r="BB319" s="68">
        <v>12.834341065427145</v>
      </c>
      <c r="BC319" s="68">
        <v>5.8814039999999999</v>
      </c>
      <c r="BD319" s="68">
        <v>0</v>
      </c>
      <c r="BE319" s="36">
        <v>242.6606164869421</v>
      </c>
      <c r="BF319" s="2"/>
      <c r="BG319" s="195">
        <f t="shared" si="14"/>
        <v>223.94487142151496</v>
      </c>
      <c r="BH319" s="2"/>
    </row>
    <row r="320" spans="1:60" x14ac:dyDescent="0.25">
      <c r="A320">
        <f t="shared" si="15"/>
        <v>1</v>
      </c>
      <c r="B320" s="93" t="s">
        <v>670</v>
      </c>
      <c r="C320" s="93" t="s">
        <v>671</v>
      </c>
      <c r="D320" s="93"/>
      <c r="E320" s="68">
        <v>63.981273000000002</v>
      </c>
      <c r="F320" s="68">
        <v>86.746886097702998</v>
      </c>
      <c r="G320" s="68">
        <v>-0.10234799999999999</v>
      </c>
      <c r="H320" s="68">
        <v>0</v>
      </c>
      <c r="I320" s="68">
        <v>0</v>
      </c>
      <c r="J320" s="68">
        <v>6.8357000000000001E-2</v>
      </c>
      <c r="K320" s="68">
        <v>2.1815000000000001E-2</v>
      </c>
      <c r="L320" s="68">
        <v>0.90029700000000001</v>
      </c>
      <c r="M320" s="68">
        <v>0</v>
      </c>
      <c r="N320" s="68">
        <v>8.5470000000000008E-3</v>
      </c>
      <c r="O320" s="68">
        <v>7.8549999999999991E-3</v>
      </c>
      <c r="P320" s="68">
        <v>2.2545520388888889</v>
      </c>
      <c r="Q320" s="68">
        <v>0.29374499241685698</v>
      </c>
      <c r="R320" s="68">
        <v>1.6540220000000001</v>
      </c>
      <c r="S320" s="68">
        <v>0.13963996529907349</v>
      </c>
      <c r="T320" s="68">
        <v>0</v>
      </c>
      <c r="U320" s="68">
        <v>0</v>
      </c>
      <c r="V320" s="68">
        <v>0</v>
      </c>
      <c r="W320" s="68">
        <v>0.148036</v>
      </c>
      <c r="X320" s="68">
        <v>12.710935465205006</v>
      </c>
      <c r="Y320" s="68"/>
      <c r="Z320" s="68">
        <v>3.0252500000000002</v>
      </c>
      <c r="AA320" s="41"/>
      <c r="AB320" s="95">
        <v>171.8588625595128</v>
      </c>
      <c r="AC320" s="195">
        <f t="shared" si="16"/>
        <v>156.12267709430779</v>
      </c>
      <c r="AD320" s="41"/>
      <c r="AE320" s="2"/>
      <c r="AF320" s="68">
        <v>64.508098676111985</v>
      </c>
      <c r="AG320" s="41"/>
      <c r="AH320" s="68">
        <v>77.701536421341004</v>
      </c>
      <c r="AI320" s="68">
        <v>0.37505610511299969</v>
      </c>
      <c r="AJ320" s="68">
        <v>-0.10234799999999999</v>
      </c>
      <c r="AK320" s="68"/>
      <c r="AL320" s="68">
        <v>0</v>
      </c>
      <c r="AM320" s="68">
        <v>6.8357000000000001E-2</v>
      </c>
      <c r="AN320" s="68">
        <v>2.1815000000000001E-2</v>
      </c>
      <c r="AO320" s="68">
        <v>0.88719999999999999</v>
      </c>
      <c r="AP320" s="68">
        <v>0</v>
      </c>
      <c r="AQ320" s="68">
        <v>8.5470000000000008E-3</v>
      </c>
      <c r="AR320" s="68">
        <v>7.8549999999999991E-3</v>
      </c>
      <c r="AS320" s="68">
        <v>0.77825023374815128</v>
      </c>
      <c r="AT320" s="68">
        <v>3.0803381722222221</v>
      </c>
      <c r="AU320" s="68">
        <v>0.1179742996029475</v>
      </c>
      <c r="AV320" s="68">
        <v>1.495133</v>
      </c>
      <c r="AW320" s="68">
        <v>0.13156912899230738</v>
      </c>
      <c r="AX320" s="68">
        <v>0</v>
      </c>
      <c r="AY320" s="68">
        <v>0</v>
      </c>
      <c r="AZ320" s="68">
        <v>0</v>
      </c>
      <c r="BA320" s="68">
        <v>0.15265699999999999</v>
      </c>
      <c r="BB320" s="68">
        <v>13.066841658230747</v>
      </c>
      <c r="BC320" s="68">
        <v>3.8740100000000002</v>
      </c>
      <c r="BD320" s="68">
        <v>0</v>
      </c>
      <c r="BE320" s="36">
        <v>166.17289069536233</v>
      </c>
      <c r="BF320" s="2"/>
      <c r="BG320" s="195">
        <f t="shared" si="14"/>
        <v>149.23203903713159</v>
      </c>
      <c r="BH320" s="2"/>
    </row>
    <row r="321" spans="1:60" x14ac:dyDescent="0.25">
      <c r="A321">
        <f t="shared" si="15"/>
        <v>1</v>
      </c>
      <c r="B321" s="93" t="s">
        <v>672</v>
      </c>
      <c r="C321" s="93" t="s">
        <v>673</v>
      </c>
      <c r="D321" s="93"/>
      <c r="E321" s="68">
        <v>66.803122000000002</v>
      </c>
      <c r="F321" s="68">
        <v>160.18701743760801</v>
      </c>
      <c r="G321" s="68">
        <v>0</v>
      </c>
      <c r="H321" s="68">
        <v>0</v>
      </c>
      <c r="I321" s="68">
        <v>0</v>
      </c>
      <c r="J321" s="68">
        <v>0</v>
      </c>
      <c r="K321" s="68">
        <v>3.7568999999999991E-2</v>
      </c>
      <c r="L321" s="68">
        <v>1.2916449999999999</v>
      </c>
      <c r="M321" s="68">
        <v>0</v>
      </c>
      <c r="N321" s="68">
        <v>8.5470000000000008E-3</v>
      </c>
      <c r="O321" s="68">
        <v>7.8549999999999991E-3</v>
      </c>
      <c r="P321" s="68">
        <v>1.7689117222222217</v>
      </c>
      <c r="Q321" s="68">
        <v>0.53956368008831468</v>
      </c>
      <c r="R321" s="68">
        <v>2.27976</v>
      </c>
      <c r="S321" s="68">
        <v>0.20926756631387164</v>
      </c>
      <c r="T321" s="68">
        <v>0.11033999999999999</v>
      </c>
      <c r="U321" s="68">
        <v>0</v>
      </c>
      <c r="V321" s="68">
        <v>0</v>
      </c>
      <c r="W321" s="68">
        <v>0.23327000000000001</v>
      </c>
      <c r="X321" s="68">
        <v>19.690490167661931</v>
      </c>
      <c r="Y321" s="68"/>
      <c r="Z321" s="68">
        <v>4.7670769999999996</v>
      </c>
      <c r="AA321" s="41"/>
      <c r="AB321" s="95">
        <v>257.93443557389435</v>
      </c>
      <c r="AC321" s="195">
        <f t="shared" si="16"/>
        <v>233.47686840623243</v>
      </c>
      <c r="AD321" s="41"/>
      <c r="AE321" s="2"/>
      <c r="AF321" s="68">
        <v>67.062666891735248</v>
      </c>
      <c r="AG321" s="41"/>
      <c r="AH321" s="68">
        <v>144.706920037391</v>
      </c>
      <c r="AI321" s="68">
        <v>0.68891949663299323</v>
      </c>
      <c r="AJ321" s="68">
        <v>0</v>
      </c>
      <c r="AK321" s="68"/>
      <c r="AL321" s="68">
        <v>0</v>
      </c>
      <c r="AM321" s="68">
        <v>0</v>
      </c>
      <c r="AN321" s="68">
        <v>3.7568999999999991E-2</v>
      </c>
      <c r="AO321" s="68">
        <v>1.2728550000000001</v>
      </c>
      <c r="AP321" s="68">
        <v>0</v>
      </c>
      <c r="AQ321" s="68">
        <v>8.5470000000000008E-3</v>
      </c>
      <c r="AR321" s="68">
        <v>7.8549999999999991E-3</v>
      </c>
      <c r="AS321" s="68">
        <v>0.84982302240841767</v>
      </c>
      <c r="AT321" s="68">
        <v>2.3580265222222216</v>
      </c>
      <c r="AU321" s="68">
        <v>0.21785163753776918</v>
      </c>
      <c r="AV321" s="68">
        <v>2.0479180000000001</v>
      </c>
      <c r="AW321" s="68">
        <v>0.17850494422044216</v>
      </c>
      <c r="AX321" s="68">
        <v>6.1170000000000002E-2</v>
      </c>
      <c r="AY321" s="68">
        <v>0</v>
      </c>
      <c r="AZ321" s="68">
        <v>0</v>
      </c>
      <c r="BA321" s="68">
        <v>0.24055000000000001</v>
      </c>
      <c r="BB321" s="68">
        <v>20.241823892356464</v>
      </c>
      <c r="BC321" s="68">
        <v>6.1045220000000002</v>
      </c>
      <c r="BD321" s="68">
        <v>0</v>
      </c>
      <c r="BE321" s="36">
        <v>246.08552244450456</v>
      </c>
      <c r="BF321" s="2"/>
      <c r="BG321" s="195">
        <f t="shared" si="14"/>
        <v>219.73917655214808</v>
      </c>
      <c r="BH321" s="2"/>
    </row>
    <row r="322" spans="1:60" x14ac:dyDescent="0.25">
      <c r="A322">
        <f t="shared" si="15"/>
        <v>0</v>
      </c>
      <c r="B322" s="93" t="s">
        <v>674</v>
      </c>
      <c r="C322" s="93" t="s">
        <v>675</v>
      </c>
      <c r="D322" s="93"/>
      <c r="E322" s="68">
        <v>6.1241490000000001</v>
      </c>
      <c r="F322" s="68">
        <v>5.5011604796669999</v>
      </c>
      <c r="G322" s="68">
        <v>-0.22764599999999999</v>
      </c>
      <c r="H322" s="68">
        <v>0</v>
      </c>
      <c r="I322" s="68">
        <v>0</v>
      </c>
      <c r="J322" s="68">
        <v>0</v>
      </c>
      <c r="K322" s="68">
        <v>0</v>
      </c>
      <c r="L322" s="68">
        <v>0</v>
      </c>
      <c r="M322" s="68">
        <v>0</v>
      </c>
      <c r="N322" s="68">
        <v>8.5470000000000008E-3</v>
      </c>
      <c r="O322" s="68">
        <v>7.8549999999999991E-3</v>
      </c>
      <c r="P322" s="68">
        <v>1.0818418684444446</v>
      </c>
      <c r="Q322" s="68">
        <v>1.8292631280596348E-2</v>
      </c>
      <c r="R322" s="68">
        <v>0.58618400000000004</v>
      </c>
      <c r="S322" s="68">
        <v>5.3363694005478642E-2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/>
      <c r="Z322" s="68">
        <v>0</v>
      </c>
      <c r="AA322" s="41"/>
      <c r="AB322" s="95">
        <v>13.153747673397516</v>
      </c>
      <c r="AC322" s="195">
        <f t="shared" si="16"/>
        <v>13.153747673397516</v>
      </c>
      <c r="AD322" s="41"/>
      <c r="AE322" s="2"/>
      <c r="AF322" s="68">
        <v>6.1608693622167356</v>
      </c>
      <c r="AG322" s="41"/>
      <c r="AH322" s="68">
        <v>4.775564762308</v>
      </c>
      <c r="AI322" s="68">
        <v>2.3356187229000031E-2</v>
      </c>
      <c r="AJ322" s="68">
        <v>-0.22764599999999999</v>
      </c>
      <c r="AK322" s="68"/>
      <c r="AL322" s="68">
        <v>0</v>
      </c>
      <c r="AM322" s="68">
        <v>0</v>
      </c>
      <c r="AN322" s="68">
        <v>0</v>
      </c>
      <c r="AO322" s="68">
        <v>0</v>
      </c>
      <c r="AP322" s="68">
        <v>0</v>
      </c>
      <c r="AQ322" s="68">
        <v>8.5470000000000008E-3</v>
      </c>
      <c r="AR322" s="68">
        <v>7.8549999999999991E-3</v>
      </c>
      <c r="AS322" s="68">
        <v>6.7723154744842542E-2</v>
      </c>
      <c r="AT322" s="68">
        <v>1.6042070951111111</v>
      </c>
      <c r="AU322" s="68">
        <v>7.4814853165007609E-3</v>
      </c>
      <c r="AV322" s="68">
        <v>0.52920500000000004</v>
      </c>
      <c r="AW322" s="68">
        <v>7.2806692045616656E-2</v>
      </c>
      <c r="AX322" s="68">
        <v>0</v>
      </c>
      <c r="AY322" s="68">
        <v>0</v>
      </c>
      <c r="AZ322" s="68">
        <v>0</v>
      </c>
      <c r="BA322" s="68">
        <v>0</v>
      </c>
      <c r="BB322" s="68">
        <v>0</v>
      </c>
      <c r="BC322" s="68">
        <v>0</v>
      </c>
      <c r="BD322" s="68">
        <v>0</v>
      </c>
      <c r="BE322" s="36">
        <v>13.029969738971804</v>
      </c>
      <c r="BF322" s="2"/>
      <c r="BG322" s="195">
        <f t="shared" si="14"/>
        <v>13.029969738971804</v>
      </c>
      <c r="BH322" s="2"/>
    </row>
    <row r="323" spans="1:60" x14ac:dyDescent="0.25">
      <c r="A323">
        <f t="shared" si="15"/>
        <v>0</v>
      </c>
      <c r="B323" s="93" t="s">
        <v>676</v>
      </c>
      <c r="C323" s="93" t="s">
        <v>677</v>
      </c>
      <c r="D323" s="93"/>
      <c r="E323" s="68">
        <v>7.5123259999999998</v>
      </c>
      <c r="F323" s="68">
        <v>5.4829472767259997</v>
      </c>
      <c r="G323" s="68">
        <v>-0.23428599999999999</v>
      </c>
      <c r="H323" s="68">
        <v>0</v>
      </c>
      <c r="I323" s="68">
        <v>0</v>
      </c>
      <c r="J323" s="68">
        <v>0</v>
      </c>
      <c r="K323" s="68">
        <v>0</v>
      </c>
      <c r="L323" s="68">
        <v>0</v>
      </c>
      <c r="M323" s="68">
        <v>0</v>
      </c>
      <c r="N323" s="68">
        <v>8.5470000000000008E-3</v>
      </c>
      <c r="O323" s="68">
        <v>7.8549999999999991E-3</v>
      </c>
      <c r="P323" s="68">
        <v>1.1339300851187739</v>
      </c>
      <c r="Q323" s="68">
        <v>1.8290802028666443E-2</v>
      </c>
      <c r="R323" s="68">
        <v>0.54281100000000004</v>
      </c>
      <c r="S323" s="68">
        <v>5.3109867993979189E-2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/>
      <c r="Z323" s="68">
        <v>0</v>
      </c>
      <c r="AA323" s="41"/>
      <c r="AB323" s="95">
        <v>14.525531031867418</v>
      </c>
      <c r="AC323" s="195">
        <f t="shared" si="16"/>
        <v>14.525531031867418</v>
      </c>
      <c r="AD323" s="41"/>
      <c r="AE323" s="2"/>
      <c r="AF323" s="68">
        <v>7.5497214747813262</v>
      </c>
      <c r="AG323" s="41"/>
      <c r="AH323" s="68">
        <v>4.755256690005</v>
      </c>
      <c r="AI323" s="68">
        <v>2.3353851625000126E-2</v>
      </c>
      <c r="AJ323" s="68">
        <v>-0.23428599999999999</v>
      </c>
      <c r="AK323" s="68"/>
      <c r="AL323" s="68">
        <v>0</v>
      </c>
      <c r="AM323" s="68">
        <v>0</v>
      </c>
      <c r="AN323" s="68">
        <v>0</v>
      </c>
      <c r="AO323" s="68">
        <v>0</v>
      </c>
      <c r="AP323" s="68">
        <v>0</v>
      </c>
      <c r="AQ323" s="68">
        <v>8.5470000000000008E-3</v>
      </c>
      <c r="AR323" s="68">
        <v>7.8549999999999991E-3</v>
      </c>
      <c r="AS323" s="68">
        <v>8.1830237109221535E-2</v>
      </c>
      <c r="AT323" s="68">
        <v>1.6101052317854405</v>
      </c>
      <c r="AU323" s="68">
        <v>7.4567156681923409E-3</v>
      </c>
      <c r="AV323" s="68">
        <v>0.478632</v>
      </c>
      <c r="AW323" s="68">
        <v>7.3064550272631965E-2</v>
      </c>
      <c r="AX323" s="68">
        <v>0</v>
      </c>
      <c r="AY323" s="68">
        <v>0</v>
      </c>
      <c r="AZ323" s="68">
        <v>0</v>
      </c>
      <c r="BA323" s="68">
        <v>0</v>
      </c>
      <c r="BB323" s="68">
        <v>0</v>
      </c>
      <c r="BC323" s="68">
        <v>0</v>
      </c>
      <c r="BD323" s="68">
        <v>0</v>
      </c>
      <c r="BE323" s="36">
        <v>14.361536751246812</v>
      </c>
      <c r="BF323" s="2"/>
      <c r="BG323" s="195">
        <f t="shared" si="14"/>
        <v>14.361536751246812</v>
      </c>
      <c r="BH323" s="2"/>
    </row>
    <row r="324" spans="1:60" x14ac:dyDescent="0.25">
      <c r="A324">
        <f t="shared" si="15"/>
        <v>0</v>
      </c>
      <c r="B324" s="93" t="s">
        <v>678</v>
      </c>
      <c r="C324" s="93" t="s">
        <v>679</v>
      </c>
      <c r="D324" s="93"/>
      <c r="E324" s="68">
        <v>258.12730508999999</v>
      </c>
      <c r="F324" s="68">
        <v>227.74652385162801</v>
      </c>
      <c r="G324" s="68">
        <v>0</v>
      </c>
      <c r="H324" s="68">
        <v>0</v>
      </c>
      <c r="I324" s="68">
        <v>0</v>
      </c>
      <c r="J324" s="68">
        <v>0.11441999999999999</v>
      </c>
      <c r="K324" s="68">
        <v>0.220162</v>
      </c>
      <c r="L324" s="68">
        <v>1.772338</v>
      </c>
      <c r="M324" s="68">
        <v>0.23736893341504153</v>
      </c>
      <c r="N324" s="68">
        <v>8.5470000000000008E-3</v>
      </c>
      <c r="O324" s="68">
        <v>0</v>
      </c>
      <c r="P324" s="68">
        <v>1.8008160326666667</v>
      </c>
      <c r="Q324" s="68">
        <v>0.76049721056583242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0.57120499999999996</v>
      </c>
      <c r="X324" s="68">
        <v>25.572497044162475</v>
      </c>
      <c r="Y324" s="68"/>
      <c r="Z324" s="68">
        <v>11.673090999999999</v>
      </c>
      <c r="AA324" s="41"/>
      <c r="AB324" s="95">
        <v>528.60477116243806</v>
      </c>
      <c r="AC324" s="195">
        <f t="shared" si="16"/>
        <v>491.35918311827561</v>
      </c>
      <c r="AD324" s="41"/>
      <c r="AE324" s="2"/>
      <c r="AF324" s="68">
        <v>259.65296454750802</v>
      </c>
      <c r="AG324" s="41"/>
      <c r="AH324" s="68">
        <v>207.48651304242</v>
      </c>
      <c r="AI324" s="68">
        <v>0.97100930775701999</v>
      </c>
      <c r="AJ324" s="68">
        <v>0</v>
      </c>
      <c r="AK324" s="68"/>
      <c r="AL324" s="68">
        <v>0</v>
      </c>
      <c r="AM324" s="68">
        <v>0.11441999999999999</v>
      </c>
      <c r="AN324" s="68">
        <v>0.220162</v>
      </c>
      <c r="AO324" s="68">
        <v>1.7465550000000001</v>
      </c>
      <c r="AP324" s="68">
        <v>0.26653082044884296</v>
      </c>
      <c r="AQ324" s="68">
        <v>8.5470000000000008E-3</v>
      </c>
      <c r="AR324" s="68">
        <v>0</v>
      </c>
      <c r="AS324" s="68">
        <v>2.9267046081995902</v>
      </c>
      <c r="AT324" s="68">
        <v>2.4797092859999998</v>
      </c>
      <c r="AU324" s="68">
        <v>0.30973142491985362</v>
      </c>
      <c r="AV324" s="68">
        <v>0</v>
      </c>
      <c r="AW324" s="68">
        <v>0</v>
      </c>
      <c r="AX324" s="68">
        <v>0</v>
      </c>
      <c r="AY324" s="68">
        <v>0</v>
      </c>
      <c r="AZ324" s="68">
        <v>0</v>
      </c>
      <c r="BA324" s="68">
        <v>0.58903399999999995</v>
      </c>
      <c r="BB324" s="68">
        <v>26.288526961399025</v>
      </c>
      <c r="BC324" s="68">
        <v>14.948079999999999</v>
      </c>
      <c r="BD324" s="68">
        <v>0</v>
      </c>
      <c r="BE324" s="36">
        <v>518.00848799865241</v>
      </c>
      <c r="BF324" s="2"/>
      <c r="BG324" s="195">
        <f t="shared" si="14"/>
        <v>476.77188103725337</v>
      </c>
      <c r="BH324" s="2"/>
    </row>
    <row r="325" spans="1:60" x14ac:dyDescent="0.25">
      <c r="A325">
        <f t="shared" si="15"/>
        <v>0</v>
      </c>
      <c r="B325" s="93" t="s">
        <v>680</v>
      </c>
      <c r="C325" s="93" t="s">
        <v>681</v>
      </c>
      <c r="D325" s="93"/>
      <c r="E325" s="68">
        <v>6.8691940000000002</v>
      </c>
      <c r="F325" s="68">
        <v>6.4041262203420004</v>
      </c>
      <c r="G325" s="68">
        <v>-0.203324</v>
      </c>
      <c r="H325" s="68">
        <v>0</v>
      </c>
      <c r="I325" s="68">
        <v>0</v>
      </c>
      <c r="J325" s="68">
        <v>0</v>
      </c>
      <c r="K325" s="68">
        <v>0</v>
      </c>
      <c r="L325" s="68">
        <v>0</v>
      </c>
      <c r="M325" s="68">
        <v>0</v>
      </c>
      <c r="N325" s="68">
        <v>8.5470000000000008E-3</v>
      </c>
      <c r="O325" s="68">
        <v>7.8549999999999991E-3</v>
      </c>
      <c r="P325" s="68">
        <v>0.71304665777777776</v>
      </c>
      <c r="Q325" s="68">
        <v>2.1332202751043958E-2</v>
      </c>
      <c r="R325" s="68">
        <v>0.59195900000000001</v>
      </c>
      <c r="S325" s="68">
        <v>5.5085582300339532E-2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/>
      <c r="Z325" s="68">
        <v>0</v>
      </c>
      <c r="AA325" s="41"/>
      <c r="AB325" s="95">
        <v>14.46782166317116</v>
      </c>
      <c r="AC325" s="195">
        <f t="shared" si="16"/>
        <v>14.46782166317116</v>
      </c>
      <c r="AD325" s="41"/>
      <c r="AE325" s="2"/>
      <c r="AF325" s="68">
        <v>6.8805144069986248</v>
      </c>
      <c r="AG325" s="41"/>
      <c r="AH325" s="68">
        <v>5.5456514643960002</v>
      </c>
      <c r="AI325" s="68">
        <v>2.7237137939000504E-2</v>
      </c>
      <c r="AJ325" s="68">
        <v>-0.203324</v>
      </c>
      <c r="AK325" s="68"/>
      <c r="AL325" s="68">
        <v>0</v>
      </c>
      <c r="AM325" s="68">
        <v>0</v>
      </c>
      <c r="AN325" s="68">
        <v>0</v>
      </c>
      <c r="AO325" s="68">
        <v>0</v>
      </c>
      <c r="AP325" s="68">
        <v>0</v>
      </c>
      <c r="AQ325" s="68">
        <v>8.5470000000000008E-3</v>
      </c>
      <c r="AR325" s="68">
        <v>7.8549999999999991E-3</v>
      </c>
      <c r="AS325" s="68">
        <v>7.4055387123916697E-2</v>
      </c>
      <c r="AT325" s="68">
        <v>1.2224348177777777</v>
      </c>
      <c r="AU325" s="68">
        <v>8.7095034692400881E-3</v>
      </c>
      <c r="AV325" s="68">
        <v>0.532416</v>
      </c>
      <c r="AW325" s="68">
        <v>7.3901670080893059E-2</v>
      </c>
      <c r="AX325" s="68">
        <v>0</v>
      </c>
      <c r="AY325" s="68">
        <v>0</v>
      </c>
      <c r="AZ325" s="68">
        <v>0</v>
      </c>
      <c r="BA325" s="68">
        <v>0</v>
      </c>
      <c r="BB325" s="68">
        <v>0</v>
      </c>
      <c r="BC325" s="68">
        <v>0</v>
      </c>
      <c r="BD325" s="68">
        <v>0</v>
      </c>
      <c r="BE325" s="36">
        <v>14.177998387785451</v>
      </c>
      <c r="BF325" s="2"/>
      <c r="BG325" s="195">
        <f t="shared" si="14"/>
        <v>14.177998387785451</v>
      </c>
      <c r="BH325" s="2"/>
    </row>
    <row r="326" spans="1:60" x14ac:dyDescent="0.25">
      <c r="A326">
        <f t="shared" si="15"/>
        <v>1</v>
      </c>
      <c r="B326" s="93" t="s">
        <v>682</v>
      </c>
      <c r="C326" s="93" t="s">
        <v>683</v>
      </c>
      <c r="D326" s="93"/>
      <c r="E326" s="68">
        <v>76.012919999999994</v>
      </c>
      <c r="F326" s="68">
        <v>188.75029249442102</v>
      </c>
      <c r="G326" s="68">
        <v>-1.1845E-2</v>
      </c>
      <c r="H326" s="68">
        <v>0</v>
      </c>
      <c r="I326" s="68">
        <v>0</v>
      </c>
      <c r="J326" s="68">
        <v>1.3781E-2</v>
      </c>
      <c r="K326" s="68">
        <v>3.7276999999999991E-2</v>
      </c>
      <c r="L326" s="68">
        <v>1.4563740000000001</v>
      </c>
      <c r="M326" s="68">
        <v>0</v>
      </c>
      <c r="N326" s="68">
        <v>8.5470000000000008E-3</v>
      </c>
      <c r="O326" s="68">
        <v>7.8549999999999991E-3</v>
      </c>
      <c r="P326" s="68">
        <v>1.7038190044444446</v>
      </c>
      <c r="Q326" s="68">
        <v>0.6358366953731871</v>
      </c>
      <c r="R326" s="68">
        <v>2.8821650000000001</v>
      </c>
      <c r="S326" s="68">
        <v>0.21597567967074469</v>
      </c>
      <c r="T326" s="68">
        <v>0</v>
      </c>
      <c r="U326" s="68">
        <v>0</v>
      </c>
      <c r="V326" s="68">
        <v>0</v>
      </c>
      <c r="W326" s="68">
        <v>0.27458199999999999</v>
      </c>
      <c r="X326" s="68">
        <v>20.655584351385265</v>
      </c>
      <c r="Y326" s="68"/>
      <c r="Z326" s="68">
        <v>5.6113369999999998</v>
      </c>
      <c r="AA326" s="41"/>
      <c r="AB326" s="95">
        <v>298.25450122529463</v>
      </c>
      <c r="AC326" s="195">
        <f t="shared" si="16"/>
        <v>271.9875798739094</v>
      </c>
      <c r="AD326" s="41"/>
      <c r="AE326" s="2"/>
      <c r="AF326" s="68">
        <v>76.591611804240173</v>
      </c>
      <c r="AG326" s="41"/>
      <c r="AH326" s="68">
        <v>170.44349710861002</v>
      </c>
      <c r="AI326" s="68">
        <v>0.8118417015129924</v>
      </c>
      <c r="AJ326" s="68">
        <v>-1.1845E-2</v>
      </c>
      <c r="AK326" s="68"/>
      <c r="AL326" s="68">
        <v>0</v>
      </c>
      <c r="AM326" s="68">
        <v>1.3781E-2</v>
      </c>
      <c r="AN326" s="68">
        <v>3.7276999999999991E-2</v>
      </c>
      <c r="AO326" s="68">
        <v>1.4351879999999999</v>
      </c>
      <c r="AP326" s="68">
        <v>0</v>
      </c>
      <c r="AQ326" s="68">
        <v>8.5470000000000008E-3</v>
      </c>
      <c r="AR326" s="68">
        <v>7.8549999999999991E-3</v>
      </c>
      <c r="AS326" s="68">
        <v>0.98653359013813469</v>
      </c>
      <c r="AT326" s="68">
        <v>2.2255490044444444</v>
      </c>
      <c r="AU326" s="68">
        <v>0.25669720907100585</v>
      </c>
      <c r="AV326" s="68">
        <v>2.6745329999999998</v>
      </c>
      <c r="AW326" s="68">
        <v>0.17967161422939493</v>
      </c>
      <c r="AX326" s="68">
        <v>0</v>
      </c>
      <c r="AY326" s="68">
        <v>0</v>
      </c>
      <c r="AZ326" s="68">
        <v>0</v>
      </c>
      <c r="BA326" s="68">
        <v>0.28315299999999999</v>
      </c>
      <c r="BB326" s="68">
        <v>21.233940713224051</v>
      </c>
      <c r="BC326" s="68">
        <v>7.1856470000000003</v>
      </c>
      <c r="BD326" s="68">
        <v>0</v>
      </c>
      <c r="BE326" s="36">
        <v>284.36347874547022</v>
      </c>
      <c r="BF326" s="2"/>
      <c r="BG326" s="195">
        <f t="shared" si="14"/>
        <v>255.94389103224614</v>
      </c>
      <c r="BH326" s="2"/>
    </row>
    <row r="327" spans="1:60" x14ac:dyDescent="0.25">
      <c r="A327">
        <f t="shared" si="15"/>
        <v>0</v>
      </c>
      <c r="B327" s="93" t="s">
        <v>684</v>
      </c>
      <c r="C327" s="93" t="s">
        <v>685</v>
      </c>
      <c r="D327" s="93"/>
      <c r="E327" s="68">
        <v>550.42046100000005</v>
      </c>
      <c r="F327" s="68">
        <v>251.73713286868499</v>
      </c>
      <c r="G327" s="68">
        <v>0</v>
      </c>
      <c r="H327" s="68">
        <v>0</v>
      </c>
      <c r="I327" s="68">
        <v>0</v>
      </c>
      <c r="J327" s="68">
        <v>0</v>
      </c>
      <c r="K327" s="68">
        <v>0.37509000000000003</v>
      </c>
      <c r="L327" s="68">
        <v>1.1618329999999999</v>
      </c>
      <c r="M327" s="68">
        <v>0.35876966223380985</v>
      </c>
      <c r="N327" s="68">
        <v>8.5470000000000008E-3</v>
      </c>
      <c r="O327" s="68">
        <v>0</v>
      </c>
      <c r="P327" s="68">
        <v>2.8521913851111109</v>
      </c>
      <c r="Q327" s="68">
        <v>0.85244007608834804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0.69962599999999997</v>
      </c>
      <c r="X327" s="68">
        <v>23.23741396772337</v>
      </c>
      <c r="Y327" s="68"/>
      <c r="Z327" s="68">
        <v>14.297472000000001</v>
      </c>
      <c r="AA327" s="41"/>
      <c r="AB327" s="95">
        <v>846.00097695984164</v>
      </c>
      <c r="AC327" s="195">
        <f t="shared" si="16"/>
        <v>808.46609099211832</v>
      </c>
      <c r="AD327" s="41"/>
      <c r="AE327" s="2"/>
      <c r="AF327" s="68">
        <v>553.78228543972534</v>
      </c>
      <c r="AG327" s="41"/>
      <c r="AH327" s="68">
        <v>235.99212748864002</v>
      </c>
      <c r="AI327" s="68">
        <v>1.0884027405849994</v>
      </c>
      <c r="AJ327" s="68">
        <v>0</v>
      </c>
      <c r="AK327" s="68"/>
      <c r="AL327" s="68">
        <v>0</v>
      </c>
      <c r="AM327" s="68">
        <v>0</v>
      </c>
      <c r="AN327" s="68">
        <v>0.37509000000000003</v>
      </c>
      <c r="AO327" s="68">
        <v>1.1449309999999999</v>
      </c>
      <c r="AP327" s="68">
        <v>0.3952710592217708</v>
      </c>
      <c r="AQ327" s="68">
        <v>8.5470000000000008E-3</v>
      </c>
      <c r="AR327" s="68">
        <v>0</v>
      </c>
      <c r="AS327" s="68">
        <v>5.9340671915084862</v>
      </c>
      <c r="AT327" s="68">
        <v>3.8966226384444442</v>
      </c>
      <c r="AU327" s="68">
        <v>0.34235824788901154</v>
      </c>
      <c r="AV327" s="68">
        <v>0</v>
      </c>
      <c r="AW327" s="68">
        <v>0</v>
      </c>
      <c r="AX327" s="68">
        <v>0</v>
      </c>
      <c r="AY327" s="68">
        <v>0</v>
      </c>
      <c r="AZ327" s="68">
        <v>0</v>
      </c>
      <c r="BA327" s="68">
        <v>0.72146299999999997</v>
      </c>
      <c r="BB327" s="68">
        <v>25.561155364495708</v>
      </c>
      <c r="BC327" s="68">
        <v>18.308754</v>
      </c>
      <c r="BD327" s="68">
        <v>0</v>
      </c>
      <c r="BE327" s="36">
        <v>847.55107517050976</v>
      </c>
      <c r="BF327" s="2"/>
      <c r="BG327" s="195">
        <f t="shared" si="14"/>
        <v>803.68116580601406</v>
      </c>
      <c r="BH327" s="2"/>
    </row>
    <row r="328" spans="1:60" x14ac:dyDescent="0.25">
      <c r="A328">
        <f t="shared" si="15"/>
        <v>0</v>
      </c>
      <c r="B328" s="93" t="s">
        <v>686</v>
      </c>
      <c r="C328" s="93" t="s">
        <v>687</v>
      </c>
      <c r="D328" s="93"/>
      <c r="E328" s="68">
        <v>6.9415250000000004</v>
      </c>
      <c r="F328" s="68">
        <v>3.4295949773229997</v>
      </c>
      <c r="G328" s="68">
        <v>-2.6218999999999999E-2</v>
      </c>
      <c r="H328" s="68">
        <v>0</v>
      </c>
      <c r="I328" s="68">
        <v>0</v>
      </c>
      <c r="J328" s="68">
        <v>0</v>
      </c>
      <c r="K328" s="68">
        <v>0</v>
      </c>
      <c r="L328" s="68">
        <v>0</v>
      </c>
      <c r="M328" s="68">
        <v>0</v>
      </c>
      <c r="N328" s="68">
        <v>8.5470000000000008E-3</v>
      </c>
      <c r="O328" s="68">
        <v>7.8549999999999991E-3</v>
      </c>
      <c r="P328" s="68">
        <v>0.63051067733333332</v>
      </c>
      <c r="Q328" s="68">
        <v>1.1613400733162587E-2</v>
      </c>
      <c r="R328" s="68">
        <v>0.337644</v>
      </c>
      <c r="S328" s="68">
        <v>3.438185456923154E-2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/>
      <c r="Z328" s="68">
        <v>0</v>
      </c>
      <c r="AA328" s="41"/>
      <c r="AB328" s="95">
        <v>11.375452909958726</v>
      </c>
      <c r="AC328" s="195">
        <f t="shared" si="16"/>
        <v>11.375452909958726</v>
      </c>
      <c r="AD328" s="41"/>
      <c r="AE328" s="2"/>
      <c r="AF328" s="68">
        <v>6.9906136898163211</v>
      </c>
      <c r="AG328" s="41"/>
      <c r="AH328" s="68">
        <v>2.9747611741119999</v>
      </c>
      <c r="AI328" s="68">
        <v>1.4828088847000152E-2</v>
      </c>
      <c r="AJ328" s="68">
        <v>-2.6218999999999999E-2</v>
      </c>
      <c r="AK328" s="68"/>
      <c r="AL328" s="68">
        <v>0</v>
      </c>
      <c r="AM328" s="68">
        <v>0</v>
      </c>
      <c r="AN328" s="68">
        <v>0</v>
      </c>
      <c r="AO328" s="68">
        <v>0</v>
      </c>
      <c r="AP328" s="68">
        <v>0</v>
      </c>
      <c r="AQ328" s="68">
        <v>8.5470000000000008E-3</v>
      </c>
      <c r="AR328" s="68">
        <v>7.8549999999999991E-3</v>
      </c>
      <c r="AS328" s="68">
        <v>7.4383227665307541E-2</v>
      </c>
      <c r="AT328" s="68">
        <v>0.9182332373333334</v>
      </c>
      <c r="AU328" s="68">
        <v>4.6641912300547841E-3</v>
      </c>
      <c r="AV328" s="68">
        <v>0.30760500000000002</v>
      </c>
      <c r="AW328" s="68">
        <v>6.1214255324802326E-2</v>
      </c>
      <c r="AX328" s="68">
        <v>0</v>
      </c>
      <c r="AY328" s="68">
        <v>0</v>
      </c>
      <c r="AZ328" s="68">
        <v>0</v>
      </c>
      <c r="BA328" s="68">
        <v>0</v>
      </c>
      <c r="BB328" s="68">
        <v>0</v>
      </c>
      <c r="BC328" s="68">
        <v>0</v>
      </c>
      <c r="BD328" s="68">
        <v>0</v>
      </c>
      <c r="BE328" s="36">
        <v>11.336485864328822</v>
      </c>
      <c r="BF328" s="2"/>
      <c r="BG328" s="195">
        <f t="shared" ref="BG328:BG391" si="17">+BE328-BC328-BB328</f>
        <v>11.336485864328822</v>
      </c>
      <c r="BH328" s="2"/>
    </row>
    <row r="329" spans="1:60" x14ac:dyDescent="0.25">
      <c r="A329">
        <f t="shared" si="15"/>
        <v>0</v>
      </c>
      <c r="B329" s="93" t="s">
        <v>688</v>
      </c>
      <c r="C329" s="93" t="s">
        <v>689</v>
      </c>
      <c r="D329" s="93"/>
      <c r="E329" s="68">
        <v>74.758385000000004</v>
      </c>
      <c r="F329" s="68">
        <v>80.461119177338006</v>
      </c>
      <c r="G329" s="68">
        <v>0</v>
      </c>
      <c r="H329" s="68">
        <v>0</v>
      </c>
      <c r="I329" s="68">
        <v>0</v>
      </c>
      <c r="J329" s="68">
        <v>0</v>
      </c>
      <c r="K329" s="68">
        <v>5.282400000000001E-2</v>
      </c>
      <c r="L329" s="68">
        <v>0.51138899999999998</v>
      </c>
      <c r="M329" s="68">
        <v>0</v>
      </c>
      <c r="N329" s="68">
        <v>8.5470000000000008E-3</v>
      </c>
      <c r="O329" s="68">
        <v>7.8549999999999991E-3</v>
      </c>
      <c r="P329" s="68">
        <v>1.8066064588888888</v>
      </c>
      <c r="Q329" s="68">
        <v>0.26965895527489042</v>
      </c>
      <c r="R329" s="68">
        <v>1.316997</v>
      </c>
      <c r="S329" s="68">
        <v>0.10048095920987797</v>
      </c>
      <c r="T329" s="68">
        <v>0.1</v>
      </c>
      <c r="U329" s="68">
        <v>0</v>
      </c>
      <c r="V329" s="68">
        <v>0</v>
      </c>
      <c r="W329" s="68">
        <v>0.12912999999999999</v>
      </c>
      <c r="X329" s="68">
        <v>8.3843975394447678</v>
      </c>
      <c r="Y329" s="68"/>
      <c r="Z329" s="68">
        <v>2.6388569999999998</v>
      </c>
      <c r="AA329" s="41"/>
      <c r="AB329" s="95">
        <v>170.54624709015641</v>
      </c>
      <c r="AC329" s="195">
        <f t="shared" si="16"/>
        <v>159.52299255071165</v>
      </c>
      <c r="AD329" s="41"/>
      <c r="AE329" s="2"/>
      <c r="AF329" s="68">
        <v>74.602990584415323</v>
      </c>
      <c r="AG329" s="41"/>
      <c r="AH329" s="68">
        <v>74.140474281632009</v>
      </c>
      <c r="AI329" s="68">
        <v>0.34430284799699484</v>
      </c>
      <c r="AJ329" s="68">
        <v>0</v>
      </c>
      <c r="AK329" s="68"/>
      <c r="AL329" s="68">
        <v>0</v>
      </c>
      <c r="AM329" s="68">
        <v>0</v>
      </c>
      <c r="AN329" s="68">
        <v>5.282400000000001E-2</v>
      </c>
      <c r="AO329" s="68">
        <v>0.50394899999999998</v>
      </c>
      <c r="AP329" s="68">
        <v>0</v>
      </c>
      <c r="AQ329" s="68">
        <v>8.5470000000000008E-3</v>
      </c>
      <c r="AR329" s="68">
        <v>7.8549999999999991E-3</v>
      </c>
      <c r="AS329" s="68">
        <v>0.8287460390550021</v>
      </c>
      <c r="AT329" s="68">
        <v>2.5187737922222224</v>
      </c>
      <c r="AU329" s="68">
        <v>0.10942576278213047</v>
      </c>
      <c r="AV329" s="68">
        <v>1.1987429999999999</v>
      </c>
      <c r="AW329" s="68">
        <v>0.10600927214193109</v>
      </c>
      <c r="AX329" s="68">
        <v>0.1</v>
      </c>
      <c r="AY329" s="68">
        <v>0</v>
      </c>
      <c r="AZ329" s="68">
        <v>0</v>
      </c>
      <c r="BA329" s="68">
        <v>0.13316</v>
      </c>
      <c r="BB329" s="68">
        <v>8.6191606705492205</v>
      </c>
      <c r="BC329" s="68">
        <v>3.3792110000000002</v>
      </c>
      <c r="BD329" s="68">
        <v>0</v>
      </c>
      <c r="BE329" s="36">
        <v>166.65417225079483</v>
      </c>
      <c r="BF329" s="2"/>
      <c r="BG329" s="195">
        <f t="shared" si="17"/>
        <v>154.65580058024563</v>
      </c>
      <c r="BH329" s="2"/>
    </row>
    <row r="330" spans="1:60" x14ac:dyDescent="0.25">
      <c r="A330">
        <f t="shared" si="15"/>
        <v>0</v>
      </c>
      <c r="B330" s="93" t="s">
        <v>690</v>
      </c>
      <c r="C330" s="93" t="s">
        <v>691</v>
      </c>
      <c r="D330" s="93"/>
      <c r="E330" s="68">
        <v>6.5931480000000002</v>
      </c>
      <c r="F330" s="68">
        <v>9.4597258860020013</v>
      </c>
      <c r="G330" s="68">
        <v>-0.116089</v>
      </c>
      <c r="H330" s="68">
        <v>0</v>
      </c>
      <c r="I330" s="68">
        <v>0</v>
      </c>
      <c r="J330" s="68">
        <v>0</v>
      </c>
      <c r="K330" s="68">
        <v>0</v>
      </c>
      <c r="L330" s="68">
        <v>0</v>
      </c>
      <c r="M330" s="68">
        <v>0</v>
      </c>
      <c r="N330" s="68">
        <v>8.5470000000000008E-3</v>
      </c>
      <c r="O330" s="68">
        <v>7.8549999999999991E-3</v>
      </c>
      <c r="P330" s="68">
        <v>1.7629739395555555</v>
      </c>
      <c r="Q330" s="68">
        <v>3.1768423252477536E-2</v>
      </c>
      <c r="R330" s="68">
        <v>0.99554100000000001</v>
      </c>
      <c r="S330" s="68">
        <v>9.2931723404937688E-2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/>
      <c r="Z330" s="68">
        <v>0</v>
      </c>
      <c r="AA330" s="41"/>
      <c r="AB330" s="95">
        <v>18.836401972214968</v>
      </c>
      <c r="AC330" s="195">
        <f t="shared" si="16"/>
        <v>18.836401972214968</v>
      </c>
      <c r="AD330" s="41"/>
      <c r="AE330" s="2"/>
      <c r="AF330" s="68">
        <v>6.6632414000739635</v>
      </c>
      <c r="AG330" s="41"/>
      <c r="AH330" s="68">
        <v>8.169822129588999</v>
      </c>
      <c r="AI330" s="68">
        <v>4.0562193051999436E-2</v>
      </c>
      <c r="AJ330" s="68">
        <v>-0.116089</v>
      </c>
      <c r="AK330" s="68"/>
      <c r="AL330" s="68">
        <v>0</v>
      </c>
      <c r="AM330" s="68">
        <v>0</v>
      </c>
      <c r="AN330" s="68">
        <v>0</v>
      </c>
      <c r="AO330" s="68">
        <v>0</v>
      </c>
      <c r="AP330" s="68">
        <v>0</v>
      </c>
      <c r="AQ330" s="68">
        <v>8.5470000000000008E-3</v>
      </c>
      <c r="AR330" s="68">
        <v>7.8549999999999991E-3</v>
      </c>
      <c r="AS330" s="68">
        <v>7.8908976826863847E-2</v>
      </c>
      <c r="AT330" s="68">
        <v>2.2686866862222224</v>
      </c>
      <c r="AU330" s="68">
        <v>1.28650673936584E-2</v>
      </c>
      <c r="AV330" s="68">
        <v>0.92117800000000005</v>
      </c>
      <c r="AW330" s="68">
        <v>0.10032005774657292</v>
      </c>
      <c r="AX330" s="68">
        <v>0</v>
      </c>
      <c r="AY330" s="68">
        <v>0</v>
      </c>
      <c r="AZ330" s="68">
        <v>0</v>
      </c>
      <c r="BA330" s="68">
        <v>0</v>
      </c>
      <c r="BB330" s="68">
        <v>0</v>
      </c>
      <c r="BC330" s="68">
        <v>0</v>
      </c>
      <c r="BD330" s="68">
        <v>0</v>
      </c>
      <c r="BE330" s="36">
        <v>18.155897510904275</v>
      </c>
      <c r="BF330" s="2"/>
      <c r="BG330" s="195">
        <f t="shared" si="17"/>
        <v>18.155897510904275</v>
      </c>
      <c r="BH330" s="2"/>
    </row>
    <row r="331" spans="1:60" x14ac:dyDescent="0.25">
      <c r="A331">
        <f t="shared" si="15"/>
        <v>0</v>
      </c>
      <c r="B331" s="93" t="s">
        <v>692</v>
      </c>
      <c r="C331" s="93" t="s">
        <v>693</v>
      </c>
      <c r="D331" s="93"/>
      <c r="E331" s="68">
        <v>74.978280999999996</v>
      </c>
      <c r="F331" s="68">
        <v>71.453030496490996</v>
      </c>
      <c r="G331" s="68">
        <v>-0.225106</v>
      </c>
      <c r="H331" s="68">
        <v>0</v>
      </c>
      <c r="I331" s="68">
        <v>0</v>
      </c>
      <c r="J331" s="68">
        <v>0</v>
      </c>
      <c r="K331" s="68">
        <v>3.2680000000000001E-2</v>
      </c>
      <c r="L331" s="68">
        <v>0.52876000000000001</v>
      </c>
      <c r="M331" s="68">
        <v>0</v>
      </c>
      <c r="N331" s="68">
        <v>8.5470000000000008E-3</v>
      </c>
      <c r="O331" s="68">
        <v>7.8549999999999991E-3</v>
      </c>
      <c r="P331" s="68">
        <v>4.0054052777777773</v>
      </c>
      <c r="Q331" s="68">
        <v>0.2391014963198875</v>
      </c>
      <c r="R331" s="68">
        <v>1.4117500000000001</v>
      </c>
      <c r="S331" s="68">
        <v>0.11030163687993126</v>
      </c>
      <c r="T331" s="68">
        <v>0</v>
      </c>
      <c r="U331" s="68">
        <v>0</v>
      </c>
      <c r="V331" s="68">
        <v>0</v>
      </c>
      <c r="W331" s="68">
        <v>0.13472799999999999</v>
      </c>
      <c r="X331" s="68">
        <v>7.8911941285082863</v>
      </c>
      <c r="Y331" s="68"/>
      <c r="Z331" s="68">
        <v>2.7532930000000002</v>
      </c>
      <c r="AA331" s="41"/>
      <c r="AB331" s="95">
        <v>163.32982103597689</v>
      </c>
      <c r="AC331" s="195">
        <f t="shared" si="16"/>
        <v>152.68533390746859</v>
      </c>
      <c r="AD331" s="41"/>
      <c r="AE331" s="2"/>
      <c r="AF331" s="68">
        <v>75.89934129797669</v>
      </c>
      <c r="AG331" s="41"/>
      <c r="AH331" s="68">
        <v>64.897839365863007</v>
      </c>
      <c r="AI331" s="68">
        <v>0.3052868244609982</v>
      </c>
      <c r="AJ331" s="68">
        <v>-0.225106</v>
      </c>
      <c r="AK331" s="68"/>
      <c r="AL331" s="68">
        <v>0</v>
      </c>
      <c r="AM331" s="68">
        <v>0</v>
      </c>
      <c r="AN331" s="68">
        <v>3.2680000000000001E-2</v>
      </c>
      <c r="AO331" s="68">
        <v>0.52106799999999998</v>
      </c>
      <c r="AP331" s="68">
        <v>0</v>
      </c>
      <c r="AQ331" s="68">
        <v>8.5470000000000008E-3</v>
      </c>
      <c r="AR331" s="68">
        <v>7.8549999999999991E-3</v>
      </c>
      <c r="AS331" s="68">
        <v>0.85345336923414483</v>
      </c>
      <c r="AT331" s="68">
        <v>5.0745243444444448</v>
      </c>
      <c r="AU331" s="68">
        <v>9.7174914357586198E-2</v>
      </c>
      <c r="AV331" s="68">
        <v>1.243126</v>
      </c>
      <c r="AW331" s="68">
        <v>0.11210138957224619</v>
      </c>
      <c r="AX331" s="68">
        <v>0</v>
      </c>
      <c r="AY331" s="68">
        <v>0</v>
      </c>
      <c r="AZ331" s="68">
        <v>0</v>
      </c>
      <c r="BA331" s="68">
        <v>0.138933</v>
      </c>
      <c r="BB331" s="68">
        <v>8.6803135413591157</v>
      </c>
      <c r="BC331" s="68">
        <v>3.5257540000000001</v>
      </c>
      <c r="BD331" s="68">
        <v>0</v>
      </c>
      <c r="BE331" s="36">
        <v>161.17289204726825</v>
      </c>
      <c r="BF331" s="2"/>
      <c r="BG331" s="195">
        <f t="shared" si="17"/>
        <v>148.96682450590913</v>
      </c>
      <c r="BH331" s="2"/>
    </row>
    <row r="332" spans="1:60" x14ac:dyDescent="0.25">
      <c r="A332">
        <f t="shared" ref="A332:A394" si="18">IFERROR(VLOOKUP(C332,$C$402:$D$446,2,FALSE),0)</f>
        <v>1</v>
      </c>
      <c r="B332" s="93" t="s">
        <v>694</v>
      </c>
      <c r="C332" s="93" t="s">
        <v>695</v>
      </c>
      <c r="D332" s="93"/>
      <c r="E332" s="68">
        <v>67.264842000000002</v>
      </c>
      <c r="F332" s="68">
        <v>123.107513772356</v>
      </c>
      <c r="G332" s="68">
        <v>-4.7660000000000003E-3</v>
      </c>
      <c r="H332" s="68">
        <v>0</v>
      </c>
      <c r="I332" s="68">
        <v>0</v>
      </c>
      <c r="J332" s="68">
        <v>0</v>
      </c>
      <c r="K332" s="68">
        <v>3.2657000000000005E-2</v>
      </c>
      <c r="L332" s="68">
        <v>1.090816</v>
      </c>
      <c r="M332" s="68">
        <v>0</v>
      </c>
      <c r="N332" s="68">
        <v>8.5470000000000008E-3</v>
      </c>
      <c r="O332" s="68">
        <v>7.8549999999999991E-3</v>
      </c>
      <c r="P332" s="68">
        <v>2.3724214533333332</v>
      </c>
      <c r="Q332" s="68">
        <v>0.41687047600520599</v>
      </c>
      <c r="R332" s="68">
        <v>2.0480100000000001</v>
      </c>
      <c r="S332" s="68">
        <v>0.16544863064779777</v>
      </c>
      <c r="T332" s="68">
        <v>0</v>
      </c>
      <c r="U332" s="68">
        <v>0</v>
      </c>
      <c r="V332" s="68">
        <v>0</v>
      </c>
      <c r="W332" s="68">
        <v>0.20211899999999999</v>
      </c>
      <c r="X332" s="68">
        <v>11.454487039268431</v>
      </c>
      <c r="Y332" s="68"/>
      <c r="Z332" s="68">
        <v>4.1304879999999997</v>
      </c>
      <c r="AA332" s="41"/>
      <c r="AB332" s="95">
        <v>212.29730937161082</v>
      </c>
      <c r="AC332" s="195">
        <f t="shared" si="16"/>
        <v>196.71233433234238</v>
      </c>
      <c r="AD332" s="41"/>
      <c r="AE332" s="2"/>
      <c r="AF332" s="68">
        <v>67.34956494712047</v>
      </c>
      <c r="AG332" s="41"/>
      <c r="AH332" s="68">
        <v>110.673289342568</v>
      </c>
      <c r="AI332" s="68">
        <v>0.53226376994800573</v>
      </c>
      <c r="AJ332" s="68">
        <v>-4.7660000000000003E-3</v>
      </c>
      <c r="AK332" s="68"/>
      <c r="AL332" s="68">
        <v>0</v>
      </c>
      <c r="AM332" s="68">
        <v>0</v>
      </c>
      <c r="AN332" s="68">
        <v>3.2657000000000005E-2</v>
      </c>
      <c r="AO332" s="68">
        <v>1.074948</v>
      </c>
      <c r="AP332" s="68">
        <v>0</v>
      </c>
      <c r="AQ332" s="68">
        <v>8.5470000000000008E-3</v>
      </c>
      <c r="AR332" s="68">
        <v>7.8549999999999991E-3</v>
      </c>
      <c r="AS332" s="68">
        <v>0.80238693604944156</v>
      </c>
      <c r="AT332" s="68">
        <v>3.0141399866666663</v>
      </c>
      <c r="AU332" s="68">
        <v>0.16742413896904693</v>
      </c>
      <c r="AV332" s="68">
        <v>1.9070549999999999</v>
      </c>
      <c r="AW332" s="68">
        <v>0.14850972163205048</v>
      </c>
      <c r="AX332" s="68">
        <v>0</v>
      </c>
      <c r="AY332" s="68">
        <v>0</v>
      </c>
      <c r="AZ332" s="68">
        <v>0</v>
      </c>
      <c r="BA332" s="68">
        <v>0.208428</v>
      </c>
      <c r="BB332" s="68">
        <v>12.599935743195275</v>
      </c>
      <c r="BC332" s="68">
        <v>5.2893319999999999</v>
      </c>
      <c r="BD332" s="68">
        <v>0</v>
      </c>
      <c r="BE332" s="36">
        <v>203.81157058614895</v>
      </c>
      <c r="BF332" s="2"/>
      <c r="BG332" s="195">
        <f t="shared" si="17"/>
        <v>185.92230284295368</v>
      </c>
      <c r="BH332" s="2"/>
    </row>
    <row r="333" spans="1:60" x14ac:dyDescent="0.25">
      <c r="A333">
        <f t="shared" si="18"/>
        <v>0</v>
      </c>
      <c r="B333" s="93" t="s">
        <v>696</v>
      </c>
      <c r="C333" s="93" t="s">
        <v>697</v>
      </c>
      <c r="D333" s="93"/>
      <c r="E333" s="68">
        <v>3.080349</v>
      </c>
      <c r="F333" s="68">
        <v>5.1136254953489999</v>
      </c>
      <c r="G333" s="68">
        <v>0</v>
      </c>
      <c r="H333" s="68">
        <v>0</v>
      </c>
      <c r="I333" s="68">
        <v>0</v>
      </c>
      <c r="J333" s="68">
        <v>0</v>
      </c>
      <c r="K333" s="68">
        <v>0</v>
      </c>
      <c r="L333" s="68">
        <v>0</v>
      </c>
      <c r="M333" s="68">
        <v>0</v>
      </c>
      <c r="N333" s="68">
        <v>8.5470000000000008E-3</v>
      </c>
      <c r="O333" s="68">
        <v>7.8549999999999991E-3</v>
      </c>
      <c r="P333" s="68">
        <v>0.38853733866666662</v>
      </c>
      <c r="Q333" s="68">
        <v>1.7315917030867503E-2</v>
      </c>
      <c r="R333" s="68">
        <v>0.47360799999999997</v>
      </c>
      <c r="S333" s="68">
        <v>5.3705906561101906E-2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/>
      <c r="Z333" s="68">
        <v>0</v>
      </c>
      <c r="AA333" s="41"/>
      <c r="AB333" s="95">
        <v>9.1435436576076352</v>
      </c>
      <c r="AC333" s="195">
        <f t="shared" ref="AC333:AC394" si="19">+AB333-Z333-X333</f>
        <v>9.1435436576076352</v>
      </c>
      <c r="AD333" s="41"/>
      <c r="AE333" s="2"/>
      <c r="AF333" s="68">
        <v>3.0894647463036398</v>
      </c>
      <c r="AG333" s="41"/>
      <c r="AH333" s="68">
        <v>4.4224766357560004</v>
      </c>
      <c r="AI333" s="68">
        <v>2.2109110165999271E-2</v>
      </c>
      <c r="AJ333" s="68">
        <v>0</v>
      </c>
      <c r="AK333" s="68"/>
      <c r="AL333" s="68">
        <v>0</v>
      </c>
      <c r="AM333" s="68">
        <v>0</v>
      </c>
      <c r="AN333" s="68">
        <v>0</v>
      </c>
      <c r="AO333" s="68">
        <v>0</v>
      </c>
      <c r="AP333" s="68">
        <v>0</v>
      </c>
      <c r="AQ333" s="68">
        <v>8.5470000000000008E-3</v>
      </c>
      <c r="AR333" s="68">
        <v>7.8549999999999991E-3</v>
      </c>
      <c r="AS333" s="68">
        <v>3.5763140102701776E-2</v>
      </c>
      <c r="AT333" s="68">
        <v>0.52816272533333319</v>
      </c>
      <c r="AU333" s="68">
        <v>6.9544442847908538E-3</v>
      </c>
      <c r="AV333" s="68">
        <v>0.42421399999999998</v>
      </c>
      <c r="AW333" s="68">
        <v>7.371391389117822E-2</v>
      </c>
      <c r="AX333" s="68">
        <v>0</v>
      </c>
      <c r="AY333" s="68">
        <v>0</v>
      </c>
      <c r="AZ333" s="68">
        <v>0</v>
      </c>
      <c r="BA333" s="68">
        <v>0</v>
      </c>
      <c r="BB333" s="68">
        <v>0</v>
      </c>
      <c r="BC333" s="68">
        <v>0</v>
      </c>
      <c r="BD333" s="68">
        <v>0</v>
      </c>
      <c r="BE333" s="36">
        <v>8.6192607158376422</v>
      </c>
      <c r="BF333" s="2"/>
      <c r="BG333" s="195">
        <f t="shared" si="17"/>
        <v>8.6192607158376422</v>
      </c>
      <c r="BH333" s="2"/>
    </row>
    <row r="334" spans="1:60" x14ac:dyDescent="0.25">
      <c r="A334">
        <f t="shared" si="18"/>
        <v>0</v>
      </c>
      <c r="B334" s="93" t="s">
        <v>698</v>
      </c>
      <c r="C334" s="93" t="s">
        <v>699</v>
      </c>
      <c r="D334" s="93"/>
      <c r="E334" s="68">
        <v>6.9420000000000002</v>
      </c>
      <c r="F334" s="68">
        <v>3.265018176905</v>
      </c>
      <c r="G334" s="68">
        <v>-4.0537999999999998E-2</v>
      </c>
      <c r="H334" s="68">
        <v>0</v>
      </c>
      <c r="I334" s="68">
        <v>0</v>
      </c>
      <c r="J334" s="68">
        <v>0</v>
      </c>
      <c r="K334" s="68">
        <v>0</v>
      </c>
      <c r="L334" s="68">
        <v>0</v>
      </c>
      <c r="M334" s="68">
        <v>0</v>
      </c>
      <c r="N334" s="68">
        <v>8.5470000000000008E-3</v>
      </c>
      <c r="O334" s="68">
        <v>7.8549999999999991E-3</v>
      </c>
      <c r="P334" s="68">
        <v>0.9260330062222224</v>
      </c>
      <c r="Q334" s="68">
        <v>1.0804634003673185E-2</v>
      </c>
      <c r="R334" s="68">
        <v>0.36456</v>
      </c>
      <c r="S334" s="68">
        <v>3.8378518147108957E-2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/>
      <c r="Z334" s="68">
        <v>0</v>
      </c>
      <c r="AA334" s="41"/>
      <c r="AB334" s="95">
        <v>11.522658335278006</v>
      </c>
      <c r="AC334" s="195">
        <f t="shared" si="19"/>
        <v>11.522658335278006</v>
      </c>
      <c r="AD334" s="41"/>
      <c r="AE334" s="2"/>
      <c r="AF334" s="68">
        <v>6.9818648375098995</v>
      </c>
      <c r="AG334" s="41"/>
      <c r="AH334" s="68">
        <v>2.8450046501339998</v>
      </c>
      <c r="AI334" s="68">
        <v>1.3795448608000298E-2</v>
      </c>
      <c r="AJ334" s="68">
        <v>-4.0537999999999998E-2</v>
      </c>
      <c r="AK334" s="68"/>
      <c r="AL334" s="68">
        <v>0</v>
      </c>
      <c r="AM334" s="68">
        <v>0</v>
      </c>
      <c r="AN334" s="68">
        <v>0</v>
      </c>
      <c r="AO334" s="68">
        <v>0</v>
      </c>
      <c r="AP334" s="68">
        <v>0</v>
      </c>
      <c r="AQ334" s="68">
        <v>8.5470000000000008E-3</v>
      </c>
      <c r="AR334" s="68">
        <v>7.8549999999999991E-3</v>
      </c>
      <c r="AS334" s="68">
        <v>7.4689646901246687E-2</v>
      </c>
      <c r="AT334" s="68">
        <v>1.2422610595555557</v>
      </c>
      <c r="AU334" s="68">
        <v>4.4403695618240703E-3</v>
      </c>
      <c r="AV334" s="68">
        <v>0.33204600000000001</v>
      </c>
      <c r="AW334" s="68">
        <v>6.3815988878784438E-2</v>
      </c>
      <c r="AX334" s="68">
        <v>0</v>
      </c>
      <c r="AY334" s="68">
        <v>0</v>
      </c>
      <c r="AZ334" s="68">
        <v>0</v>
      </c>
      <c r="BA334" s="68">
        <v>0</v>
      </c>
      <c r="BB334" s="68">
        <v>0</v>
      </c>
      <c r="BC334" s="68">
        <v>0</v>
      </c>
      <c r="BD334" s="68">
        <v>0</v>
      </c>
      <c r="BE334" s="36">
        <v>11.53378200114931</v>
      </c>
      <c r="BF334" s="2"/>
      <c r="BG334" s="195">
        <f t="shared" si="17"/>
        <v>11.53378200114931</v>
      </c>
      <c r="BH334" s="2"/>
    </row>
    <row r="335" spans="1:60" x14ac:dyDescent="0.25">
      <c r="A335">
        <f t="shared" si="18"/>
        <v>0</v>
      </c>
      <c r="B335" s="93" t="s">
        <v>700</v>
      </c>
      <c r="C335" s="93" t="s">
        <v>701</v>
      </c>
      <c r="D335" s="93"/>
      <c r="E335" s="68">
        <v>5.0811780000000004</v>
      </c>
      <c r="F335" s="68">
        <v>5.9786289180610002</v>
      </c>
      <c r="G335" s="68">
        <v>-5.0439999999999999E-2</v>
      </c>
      <c r="H335" s="68">
        <v>0</v>
      </c>
      <c r="I335" s="68">
        <v>0</v>
      </c>
      <c r="J335" s="68">
        <v>0</v>
      </c>
      <c r="K335" s="68">
        <v>0</v>
      </c>
      <c r="L335" s="68">
        <v>0</v>
      </c>
      <c r="M335" s="68">
        <v>0</v>
      </c>
      <c r="N335" s="68">
        <v>8.5470000000000008E-3</v>
      </c>
      <c r="O335" s="68">
        <v>7.8549999999999991E-3</v>
      </c>
      <c r="P335" s="68">
        <v>1.726671056888889</v>
      </c>
      <c r="Q335" s="68">
        <v>2.0052859962663407E-2</v>
      </c>
      <c r="R335" s="68">
        <v>0.69182299999999997</v>
      </c>
      <c r="S335" s="68">
        <v>6.1359604560108708E-2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/>
      <c r="Z335" s="68">
        <v>0</v>
      </c>
      <c r="AA335" s="41"/>
      <c r="AB335" s="95">
        <v>13.525675439472659</v>
      </c>
      <c r="AC335" s="195">
        <f t="shared" si="19"/>
        <v>13.525675439472659</v>
      </c>
      <c r="AD335" s="41"/>
      <c r="AE335" s="2"/>
      <c r="AF335" s="68">
        <v>5.1191796880876943</v>
      </c>
      <c r="AG335" s="41"/>
      <c r="AH335" s="68">
        <v>5.1781776980360004</v>
      </c>
      <c r="AI335" s="68">
        <v>2.5603662184000016E-2</v>
      </c>
      <c r="AJ335" s="68">
        <v>-5.0439999999999999E-2</v>
      </c>
      <c r="AK335" s="68"/>
      <c r="AL335" s="68">
        <v>0</v>
      </c>
      <c r="AM335" s="68">
        <v>0</v>
      </c>
      <c r="AN335" s="68">
        <v>0</v>
      </c>
      <c r="AO335" s="68">
        <v>0</v>
      </c>
      <c r="AP335" s="68">
        <v>0</v>
      </c>
      <c r="AQ335" s="68">
        <v>8.5470000000000008E-3</v>
      </c>
      <c r="AR335" s="68">
        <v>7.8549999999999991E-3</v>
      </c>
      <c r="AS335" s="68">
        <v>5.7155087707929465E-2</v>
      </c>
      <c r="AT335" s="68">
        <v>2.3028510035555558</v>
      </c>
      <c r="AU335" s="68">
        <v>8.130834326430662E-3</v>
      </c>
      <c r="AV335" s="68">
        <v>0.63038400000000006</v>
      </c>
      <c r="AW335" s="68">
        <v>7.8865644828486223E-2</v>
      </c>
      <c r="AX335" s="68">
        <v>0</v>
      </c>
      <c r="AY335" s="68">
        <v>0</v>
      </c>
      <c r="AZ335" s="68">
        <v>0</v>
      </c>
      <c r="BA335" s="68">
        <v>0</v>
      </c>
      <c r="BB335" s="68">
        <v>0</v>
      </c>
      <c r="BC335" s="68">
        <v>0</v>
      </c>
      <c r="BD335" s="68">
        <v>0</v>
      </c>
      <c r="BE335" s="36">
        <v>13.366309618726097</v>
      </c>
      <c r="BF335" s="2"/>
      <c r="BG335" s="195">
        <f t="shared" si="17"/>
        <v>13.366309618726097</v>
      </c>
      <c r="BH335" s="2"/>
    </row>
    <row r="336" spans="1:60" x14ac:dyDescent="0.25">
      <c r="A336">
        <f t="shared" si="18"/>
        <v>0</v>
      </c>
      <c r="B336" s="93" t="s">
        <v>702</v>
      </c>
      <c r="C336" s="93" t="s">
        <v>703</v>
      </c>
      <c r="D336" s="93"/>
      <c r="E336" s="68">
        <v>6.5846539999999996</v>
      </c>
      <c r="F336" s="68">
        <v>7.4989166474540001</v>
      </c>
      <c r="G336" s="68">
        <v>-0.26082699999999998</v>
      </c>
      <c r="H336" s="68">
        <v>0</v>
      </c>
      <c r="I336" s="68">
        <v>0</v>
      </c>
      <c r="J336" s="68">
        <v>0</v>
      </c>
      <c r="K336" s="68">
        <v>0</v>
      </c>
      <c r="L336" s="68">
        <v>0</v>
      </c>
      <c r="M336" s="68">
        <v>0</v>
      </c>
      <c r="N336" s="68">
        <v>8.5470000000000008E-3</v>
      </c>
      <c r="O336" s="68">
        <v>7.8549999999999991E-3</v>
      </c>
      <c r="P336" s="68">
        <v>1.3844797724444444</v>
      </c>
      <c r="Q336" s="68">
        <v>2.5130004453990863E-2</v>
      </c>
      <c r="R336" s="68">
        <v>0.797458</v>
      </c>
      <c r="S336" s="68">
        <v>6.6395231359657081E-2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/>
      <c r="Z336" s="68">
        <v>0</v>
      </c>
      <c r="AA336" s="41"/>
      <c r="AB336" s="95">
        <v>16.112608655712091</v>
      </c>
      <c r="AC336" s="195">
        <f t="shared" si="19"/>
        <v>16.112608655712091</v>
      </c>
      <c r="AD336" s="41"/>
      <c r="AE336" s="2"/>
      <c r="AF336" s="68">
        <v>6.6318104272780918</v>
      </c>
      <c r="AG336" s="41"/>
      <c r="AH336" s="68">
        <v>6.4916892575040004</v>
      </c>
      <c r="AI336" s="68">
        <v>3.2086203460000455E-2</v>
      </c>
      <c r="AJ336" s="68">
        <v>-0.26082699999999998</v>
      </c>
      <c r="AK336" s="68"/>
      <c r="AL336" s="68">
        <v>0</v>
      </c>
      <c r="AM336" s="68">
        <v>0</v>
      </c>
      <c r="AN336" s="68">
        <v>0</v>
      </c>
      <c r="AO336" s="68">
        <v>0</v>
      </c>
      <c r="AP336" s="68">
        <v>0</v>
      </c>
      <c r="AQ336" s="68">
        <v>8.5470000000000008E-3</v>
      </c>
      <c r="AR336" s="68">
        <v>7.8549999999999991E-3</v>
      </c>
      <c r="AS336" s="68">
        <v>7.5949587641953198E-2</v>
      </c>
      <c r="AT336" s="68">
        <v>2.0803575324444443</v>
      </c>
      <c r="AU336" s="68">
        <v>1.0198399954873937E-2</v>
      </c>
      <c r="AV336" s="68">
        <v>0.725603</v>
      </c>
      <c r="AW336" s="68">
        <v>8.1244646344308585E-2</v>
      </c>
      <c r="AX336" s="68">
        <v>0</v>
      </c>
      <c r="AY336" s="68">
        <v>0</v>
      </c>
      <c r="AZ336" s="68">
        <v>0</v>
      </c>
      <c r="BA336" s="68">
        <v>0</v>
      </c>
      <c r="BB336" s="68">
        <v>0</v>
      </c>
      <c r="BC336" s="68">
        <v>0</v>
      </c>
      <c r="BD336" s="68">
        <v>0</v>
      </c>
      <c r="BE336" s="36">
        <v>15.884514054627671</v>
      </c>
      <c r="BF336" s="2"/>
      <c r="BG336" s="195">
        <f t="shared" si="17"/>
        <v>15.884514054627671</v>
      </c>
      <c r="BH336" s="2"/>
    </row>
    <row r="337" spans="1:60" x14ac:dyDescent="0.25">
      <c r="A337">
        <f t="shared" si="18"/>
        <v>0</v>
      </c>
      <c r="B337" s="93" t="s">
        <v>704</v>
      </c>
      <c r="C337" s="93" t="s">
        <v>705</v>
      </c>
      <c r="D337" s="93"/>
      <c r="E337" s="68">
        <v>49.590836000000003</v>
      </c>
      <c r="F337" s="68">
        <v>84.713979244450996</v>
      </c>
      <c r="G337" s="68">
        <v>-0.51637100000000002</v>
      </c>
      <c r="H337" s="68">
        <v>0</v>
      </c>
      <c r="I337" s="68">
        <v>0</v>
      </c>
      <c r="J337" s="68">
        <v>0</v>
      </c>
      <c r="K337" s="68">
        <v>2.5276000000000007E-2</v>
      </c>
      <c r="L337" s="68">
        <v>0.58957199999999998</v>
      </c>
      <c r="M337" s="68">
        <v>0</v>
      </c>
      <c r="N337" s="68">
        <v>8.5470000000000008E-3</v>
      </c>
      <c r="O337" s="68">
        <v>7.8549999999999991E-3</v>
      </c>
      <c r="P337" s="68">
        <v>2.2550457144444445</v>
      </c>
      <c r="Q337" s="68">
        <v>0.28686110026745915</v>
      </c>
      <c r="R337" s="68">
        <v>1.391999</v>
      </c>
      <c r="S337" s="68">
        <v>0.12116519453769212</v>
      </c>
      <c r="T337" s="68">
        <v>0</v>
      </c>
      <c r="U337" s="68">
        <v>0</v>
      </c>
      <c r="V337" s="68">
        <v>0</v>
      </c>
      <c r="W337" s="68">
        <v>0.13561000000000001</v>
      </c>
      <c r="X337" s="68">
        <v>10.615678276741049</v>
      </c>
      <c r="Y337" s="68"/>
      <c r="Z337" s="68">
        <v>2.771315</v>
      </c>
      <c r="AA337" s="41"/>
      <c r="AB337" s="95">
        <v>151.99736853044163</v>
      </c>
      <c r="AC337" s="195">
        <f t="shared" si="19"/>
        <v>138.6103752537006</v>
      </c>
      <c r="AD337" s="41"/>
      <c r="AE337" s="2"/>
      <c r="AF337" s="68">
        <v>49.869665802359393</v>
      </c>
      <c r="AG337" s="41"/>
      <c r="AH337" s="68">
        <v>76.573627520639008</v>
      </c>
      <c r="AI337" s="68">
        <v>0.36626669305700066</v>
      </c>
      <c r="AJ337" s="68">
        <v>-0.51637100000000002</v>
      </c>
      <c r="AK337" s="68"/>
      <c r="AL337" s="68">
        <v>0</v>
      </c>
      <c r="AM337" s="68">
        <v>0</v>
      </c>
      <c r="AN337" s="68">
        <v>2.5276000000000007E-2</v>
      </c>
      <c r="AO337" s="68">
        <v>0.58099599999999996</v>
      </c>
      <c r="AP337" s="68">
        <v>0</v>
      </c>
      <c r="AQ337" s="68">
        <v>8.5470000000000008E-3</v>
      </c>
      <c r="AR337" s="68">
        <v>7.8549999999999991E-3</v>
      </c>
      <c r="AS337" s="68">
        <v>0.59294839916480824</v>
      </c>
      <c r="AT337" s="68">
        <v>3.4369257144444445</v>
      </c>
      <c r="AU337" s="68">
        <v>0.11520958062617276</v>
      </c>
      <c r="AV337" s="68">
        <v>1.2969349999999999</v>
      </c>
      <c r="AW337" s="68">
        <v>0.11926780163280637</v>
      </c>
      <c r="AX337" s="68">
        <v>0</v>
      </c>
      <c r="AY337" s="68">
        <v>0</v>
      </c>
      <c r="AZ337" s="68">
        <v>0</v>
      </c>
      <c r="BA337" s="68">
        <v>0.139843</v>
      </c>
      <c r="BB337" s="68">
        <v>10.912917268489798</v>
      </c>
      <c r="BC337" s="68">
        <v>3.548832</v>
      </c>
      <c r="BD337" s="68">
        <v>0</v>
      </c>
      <c r="BE337" s="36">
        <v>147.07874178041345</v>
      </c>
      <c r="BF337" s="2"/>
      <c r="BG337" s="195">
        <f t="shared" si="17"/>
        <v>132.61699251192366</v>
      </c>
      <c r="BH337" s="2"/>
    </row>
    <row r="338" spans="1:60" x14ac:dyDescent="0.25">
      <c r="A338">
        <f t="shared" si="18"/>
        <v>0</v>
      </c>
      <c r="B338" s="93" t="s">
        <v>706</v>
      </c>
      <c r="C338" s="93" t="s">
        <v>707</v>
      </c>
      <c r="D338" s="93"/>
      <c r="E338" s="68">
        <v>6.2716849999999997</v>
      </c>
      <c r="F338" s="68">
        <v>11.138698833634001</v>
      </c>
      <c r="G338" s="68">
        <v>-0.26891399999999999</v>
      </c>
      <c r="H338" s="68">
        <v>0</v>
      </c>
      <c r="I338" s="68">
        <v>0</v>
      </c>
      <c r="J338" s="68">
        <v>0</v>
      </c>
      <c r="K338" s="68">
        <v>0</v>
      </c>
      <c r="L338" s="68">
        <v>0</v>
      </c>
      <c r="M338" s="68">
        <v>0</v>
      </c>
      <c r="N338" s="68">
        <v>8.5470000000000008E-3</v>
      </c>
      <c r="O338" s="68">
        <v>7.8549999999999991E-3</v>
      </c>
      <c r="P338" s="68">
        <v>1.0510483991111113</v>
      </c>
      <c r="Q338" s="68">
        <v>3.7459779987644319E-2</v>
      </c>
      <c r="R338" s="68">
        <v>1.2928710000000001</v>
      </c>
      <c r="S338" s="68">
        <v>0.10729836821677768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/>
      <c r="Z338" s="68">
        <v>0</v>
      </c>
      <c r="AA338" s="41"/>
      <c r="AB338" s="95">
        <v>19.646549380949534</v>
      </c>
      <c r="AC338" s="195">
        <f t="shared" si="19"/>
        <v>19.646549380949534</v>
      </c>
      <c r="AD338" s="41"/>
      <c r="AE338" s="2"/>
      <c r="AF338" s="68">
        <v>6.2894701175228578</v>
      </c>
      <c r="AG338" s="41"/>
      <c r="AH338" s="68">
        <v>9.6100149783459994</v>
      </c>
      <c r="AI338" s="68">
        <v>4.7828965746000408E-2</v>
      </c>
      <c r="AJ338" s="68">
        <v>-0.26891399999999999</v>
      </c>
      <c r="AK338" s="68"/>
      <c r="AL338" s="68">
        <v>0</v>
      </c>
      <c r="AM338" s="68">
        <v>0</v>
      </c>
      <c r="AN338" s="68">
        <v>0</v>
      </c>
      <c r="AO338" s="68">
        <v>0</v>
      </c>
      <c r="AP338" s="68">
        <v>0</v>
      </c>
      <c r="AQ338" s="68">
        <v>8.5470000000000008E-3</v>
      </c>
      <c r="AR338" s="68">
        <v>7.8549999999999991E-3</v>
      </c>
      <c r="AS338" s="68">
        <v>7.6151763692973773E-2</v>
      </c>
      <c r="AT338" s="68">
        <v>1.3948044524444445</v>
      </c>
      <c r="AU338" s="68">
        <v>1.5148442238100525E-2</v>
      </c>
      <c r="AV338" s="68">
        <v>1.137726</v>
      </c>
      <c r="AW338" s="68">
        <v>0.10823904479426949</v>
      </c>
      <c r="AX338" s="68">
        <v>0</v>
      </c>
      <c r="AY338" s="68">
        <v>0</v>
      </c>
      <c r="AZ338" s="68">
        <v>0</v>
      </c>
      <c r="BA338" s="68">
        <v>0</v>
      </c>
      <c r="BB338" s="68">
        <v>0</v>
      </c>
      <c r="BC338" s="68">
        <v>0</v>
      </c>
      <c r="BD338" s="68">
        <v>0</v>
      </c>
      <c r="BE338" s="36">
        <v>18.426871764784647</v>
      </c>
      <c r="BF338" s="2"/>
      <c r="BG338" s="195">
        <f t="shared" si="17"/>
        <v>18.426871764784647</v>
      </c>
      <c r="BH338" s="2"/>
    </row>
    <row r="339" spans="1:60" x14ac:dyDescent="0.25">
      <c r="A339">
        <f t="shared" si="18"/>
        <v>0</v>
      </c>
      <c r="B339" s="93" t="s">
        <v>708</v>
      </c>
      <c r="C339" s="93" t="s">
        <v>709</v>
      </c>
      <c r="D339" s="93"/>
      <c r="E339" s="68">
        <v>5.7614049999999999</v>
      </c>
      <c r="F339" s="68">
        <v>5.2071617594469997</v>
      </c>
      <c r="G339" s="68">
        <v>-8.3052000000000001E-2</v>
      </c>
      <c r="H339" s="68">
        <v>0</v>
      </c>
      <c r="I339" s="68">
        <v>0</v>
      </c>
      <c r="J339" s="68">
        <v>0</v>
      </c>
      <c r="K339" s="68">
        <v>0</v>
      </c>
      <c r="L339" s="68">
        <v>0</v>
      </c>
      <c r="M339" s="68">
        <v>0</v>
      </c>
      <c r="N339" s="68">
        <v>8.5470000000000008E-3</v>
      </c>
      <c r="O339" s="68">
        <v>7.8549999999999991E-3</v>
      </c>
      <c r="P339" s="68">
        <v>1.6580347840000005</v>
      </c>
      <c r="Q339" s="68">
        <v>1.7632652425348661E-2</v>
      </c>
      <c r="R339" s="68">
        <v>0.56278799999999995</v>
      </c>
      <c r="S339" s="68">
        <v>4.875233281166063E-2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/>
      <c r="Z339" s="68">
        <v>0</v>
      </c>
      <c r="AA339" s="41"/>
      <c r="AB339" s="95">
        <v>13.189124528684008</v>
      </c>
      <c r="AC339" s="195">
        <f t="shared" si="19"/>
        <v>13.189124528684008</v>
      </c>
      <c r="AD339" s="41"/>
      <c r="AE339" s="2"/>
      <c r="AF339" s="68">
        <v>5.8256104633767514</v>
      </c>
      <c r="AG339" s="41"/>
      <c r="AH339" s="68">
        <v>4.5016060167020004</v>
      </c>
      <c r="AI339" s="68">
        <v>2.2513520612000487E-2</v>
      </c>
      <c r="AJ339" s="68">
        <v>-8.3052000000000001E-2</v>
      </c>
      <c r="AK339" s="68"/>
      <c r="AL339" s="68">
        <v>0</v>
      </c>
      <c r="AM339" s="68">
        <v>0</v>
      </c>
      <c r="AN339" s="68">
        <v>0</v>
      </c>
      <c r="AO339" s="68">
        <v>0</v>
      </c>
      <c r="AP339" s="68">
        <v>0</v>
      </c>
      <c r="AQ339" s="68">
        <v>8.5470000000000008E-3</v>
      </c>
      <c r="AR339" s="68">
        <v>7.8549999999999991E-3</v>
      </c>
      <c r="AS339" s="68">
        <v>6.3681383604235184E-2</v>
      </c>
      <c r="AT339" s="68">
        <v>2.7231928640000005</v>
      </c>
      <c r="AU339" s="68">
        <v>7.0816520237753896E-3</v>
      </c>
      <c r="AV339" s="68">
        <v>0.52274299999999996</v>
      </c>
      <c r="AW339" s="68">
        <v>7.0402672728810026E-2</v>
      </c>
      <c r="AX339" s="68">
        <v>0</v>
      </c>
      <c r="AY339" s="68">
        <v>0</v>
      </c>
      <c r="AZ339" s="68">
        <v>0</v>
      </c>
      <c r="BA339" s="68">
        <v>0</v>
      </c>
      <c r="BB339" s="68">
        <v>0</v>
      </c>
      <c r="BC339" s="68">
        <v>0</v>
      </c>
      <c r="BD339" s="68">
        <v>0</v>
      </c>
      <c r="BE339" s="36">
        <v>13.670181573047572</v>
      </c>
      <c r="BF339" s="2"/>
      <c r="BG339" s="195">
        <f t="shared" si="17"/>
        <v>13.670181573047572</v>
      </c>
      <c r="BH339" s="2"/>
    </row>
    <row r="340" spans="1:60" x14ac:dyDescent="0.25">
      <c r="A340">
        <f t="shared" si="18"/>
        <v>0</v>
      </c>
      <c r="B340" s="93" t="s">
        <v>710</v>
      </c>
      <c r="C340" s="93" t="s">
        <v>711</v>
      </c>
      <c r="D340" s="93"/>
      <c r="E340" s="68">
        <v>2.9522270000000002</v>
      </c>
      <c r="F340" s="68">
        <v>4.0693218095149994</v>
      </c>
      <c r="G340" s="68">
        <v>-0.12217500000000001</v>
      </c>
      <c r="H340" s="68">
        <v>0</v>
      </c>
      <c r="I340" s="68">
        <v>0</v>
      </c>
      <c r="J340" s="68">
        <v>0</v>
      </c>
      <c r="K340" s="68">
        <v>0</v>
      </c>
      <c r="L340" s="68">
        <v>0</v>
      </c>
      <c r="M340" s="68">
        <v>0</v>
      </c>
      <c r="N340" s="68">
        <v>8.5470000000000008E-3</v>
      </c>
      <c r="O340" s="68">
        <v>7.8549999999999991E-3</v>
      </c>
      <c r="P340" s="68">
        <v>1.2320345537777779</v>
      </c>
      <c r="Q340" s="68">
        <v>1.367079283388758E-2</v>
      </c>
      <c r="R340" s="68">
        <v>0.41642200000000001</v>
      </c>
      <c r="S340" s="68">
        <v>4.184278716549561E-2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/>
      <c r="Z340" s="68">
        <v>0</v>
      </c>
      <c r="AA340" s="41"/>
      <c r="AB340" s="95">
        <v>8.6197459432921608</v>
      </c>
      <c r="AC340" s="195">
        <f t="shared" si="19"/>
        <v>8.6197459432921608</v>
      </c>
      <c r="AD340" s="41"/>
      <c r="AE340" s="2"/>
      <c r="AF340" s="68">
        <v>2.976844238460878</v>
      </c>
      <c r="AG340" s="41"/>
      <c r="AH340" s="68">
        <v>3.516733981377</v>
      </c>
      <c r="AI340" s="68">
        <v>1.7454984584000428E-2</v>
      </c>
      <c r="AJ340" s="68">
        <v>-0.12217500000000001</v>
      </c>
      <c r="AK340" s="68"/>
      <c r="AL340" s="68">
        <v>0</v>
      </c>
      <c r="AM340" s="68">
        <v>0</v>
      </c>
      <c r="AN340" s="68">
        <v>0</v>
      </c>
      <c r="AO340" s="68">
        <v>0</v>
      </c>
      <c r="AP340" s="68">
        <v>0</v>
      </c>
      <c r="AQ340" s="68">
        <v>8.5470000000000008E-3</v>
      </c>
      <c r="AR340" s="68">
        <v>7.8549999999999991E-3</v>
      </c>
      <c r="AS340" s="68">
        <v>3.2419045507906002E-2</v>
      </c>
      <c r="AT340" s="68">
        <v>1.8702402071111111</v>
      </c>
      <c r="AU340" s="68">
        <v>5.5342089143790383E-3</v>
      </c>
      <c r="AV340" s="68">
        <v>0.37886900000000001</v>
      </c>
      <c r="AW340" s="68">
        <v>6.5765985959677351E-2</v>
      </c>
      <c r="AX340" s="68">
        <v>0</v>
      </c>
      <c r="AY340" s="68">
        <v>0</v>
      </c>
      <c r="AZ340" s="68">
        <v>0</v>
      </c>
      <c r="BA340" s="68">
        <v>0</v>
      </c>
      <c r="BB340" s="68">
        <v>0</v>
      </c>
      <c r="BC340" s="68">
        <v>0</v>
      </c>
      <c r="BD340" s="68">
        <v>0</v>
      </c>
      <c r="BE340" s="36">
        <v>8.7580886519149512</v>
      </c>
      <c r="BF340" s="2"/>
      <c r="BG340" s="195">
        <f t="shared" si="17"/>
        <v>8.7580886519149512</v>
      </c>
      <c r="BH340" s="2"/>
    </row>
    <row r="341" spans="1:60" x14ac:dyDescent="0.25">
      <c r="A341">
        <f t="shared" si="18"/>
        <v>0</v>
      </c>
      <c r="B341" s="93" t="s">
        <v>712</v>
      </c>
      <c r="C341" s="93" t="s">
        <v>713</v>
      </c>
      <c r="D341" s="93"/>
      <c r="E341" s="68">
        <v>7.9770000000000003</v>
      </c>
      <c r="F341" s="68">
        <v>11.147067002013999</v>
      </c>
      <c r="G341" s="68">
        <v>-0.16097600000000001</v>
      </c>
      <c r="H341" s="68">
        <v>0</v>
      </c>
      <c r="I341" s="68">
        <v>0</v>
      </c>
      <c r="J341" s="68">
        <v>0</v>
      </c>
      <c r="K341" s="68">
        <v>0</v>
      </c>
      <c r="L341" s="68">
        <v>0</v>
      </c>
      <c r="M341" s="68">
        <v>0</v>
      </c>
      <c r="N341" s="68">
        <v>8.5470000000000008E-3</v>
      </c>
      <c r="O341" s="68">
        <v>7.8549999999999991E-3</v>
      </c>
      <c r="P341" s="68">
        <v>1.4479264622222223</v>
      </c>
      <c r="Q341" s="68">
        <v>3.7422240801263794E-2</v>
      </c>
      <c r="R341" s="68">
        <v>1.4452560000000001</v>
      </c>
      <c r="S341" s="68">
        <v>0.12184486952842609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/>
      <c r="Z341" s="68">
        <v>0</v>
      </c>
      <c r="AA341" s="41"/>
      <c r="AB341" s="95">
        <v>22.031942574565914</v>
      </c>
      <c r="AC341" s="195">
        <f t="shared" si="19"/>
        <v>22.031942574565914</v>
      </c>
      <c r="AD341" s="41"/>
      <c r="AE341" s="2"/>
      <c r="AF341" s="68">
        <v>7.9406643347412098</v>
      </c>
      <c r="AG341" s="41"/>
      <c r="AH341" s="68">
        <v>9.6328335347179994</v>
      </c>
      <c r="AI341" s="68">
        <v>4.7781035393999888E-2</v>
      </c>
      <c r="AJ341" s="68">
        <v>-0.16097600000000001</v>
      </c>
      <c r="AK341" s="68"/>
      <c r="AL341" s="68">
        <v>0</v>
      </c>
      <c r="AM341" s="68">
        <v>0</v>
      </c>
      <c r="AN341" s="68">
        <v>0</v>
      </c>
      <c r="AO341" s="68">
        <v>0</v>
      </c>
      <c r="AP341" s="68">
        <v>0</v>
      </c>
      <c r="AQ341" s="68">
        <v>8.5470000000000008E-3</v>
      </c>
      <c r="AR341" s="68">
        <v>7.8549999999999991E-3</v>
      </c>
      <c r="AS341" s="68">
        <v>9.533524898563632E-2</v>
      </c>
      <c r="AT341" s="68">
        <v>2.0095999555555553</v>
      </c>
      <c r="AU341" s="68">
        <v>1.5159822805726642E-2</v>
      </c>
      <c r="AV341" s="68">
        <v>1.3604350000000001</v>
      </c>
      <c r="AW341" s="68">
        <v>0.11950925553458745</v>
      </c>
      <c r="AX341" s="68">
        <v>0</v>
      </c>
      <c r="AY341" s="68">
        <v>0</v>
      </c>
      <c r="AZ341" s="68">
        <v>0</v>
      </c>
      <c r="BA341" s="68">
        <v>0</v>
      </c>
      <c r="BB341" s="68">
        <v>0</v>
      </c>
      <c r="BC341" s="68">
        <v>0</v>
      </c>
      <c r="BD341" s="68">
        <v>0</v>
      </c>
      <c r="BE341" s="36">
        <v>21.076744187734715</v>
      </c>
      <c r="BF341" s="2"/>
      <c r="BG341" s="195">
        <f t="shared" si="17"/>
        <v>21.076744187734715</v>
      </c>
      <c r="BH341" s="2"/>
    </row>
    <row r="342" spans="1:60" x14ac:dyDescent="0.25">
      <c r="A342">
        <f t="shared" si="18"/>
        <v>0</v>
      </c>
      <c r="B342" s="93" t="s">
        <v>714</v>
      </c>
      <c r="C342" s="93" t="s">
        <v>715</v>
      </c>
      <c r="D342" s="93"/>
      <c r="E342" s="68">
        <v>5.5603300000000004</v>
      </c>
      <c r="F342" s="68">
        <v>4.422792754204</v>
      </c>
      <c r="G342" s="68">
        <v>-0.11747100000000001</v>
      </c>
      <c r="H342" s="68">
        <v>0</v>
      </c>
      <c r="I342" s="68">
        <v>0</v>
      </c>
      <c r="J342" s="68">
        <v>0</v>
      </c>
      <c r="K342" s="68">
        <v>0</v>
      </c>
      <c r="L342" s="68">
        <v>0</v>
      </c>
      <c r="M342" s="68">
        <v>0</v>
      </c>
      <c r="N342" s="68">
        <v>8.5470000000000008E-3</v>
      </c>
      <c r="O342" s="68">
        <v>7.8549999999999991E-3</v>
      </c>
      <c r="P342" s="68">
        <v>0.72171906844444456</v>
      </c>
      <c r="Q342" s="68">
        <v>1.4770874116190456E-2</v>
      </c>
      <c r="R342" s="68">
        <v>0.44527600000000001</v>
      </c>
      <c r="S342" s="68">
        <v>4.4182539823305472E-2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/>
      <c r="Z342" s="68">
        <v>0</v>
      </c>
      <c r="AA342" s="41"/>
      <c r="AB342" s="95">
        <v>11.108002236587939</v>
      </c>
      <c r="AC342" s="195">
        <f t="shared" si="19"/>
        <v>11.108002236587939</v>
      </c>
      <c r="AD342" s="41"/>
      <c r="AE342" s="2"/>
      <c r="AF342" s="68">
        <v>5.5982359714025431</v>
      </c>
      <c r="AG342" s="41"/>
      <c r="AH342" s="68">
        <v>3.8333051101439999</v>
      </c>
      <c r="AI342" s="68">
        <v>1.88595777230002E-2</v>
      </c>
      <c r="AJ342" s="68">
        <v>-0.11747100000000001</v>
      </c>
      <c r="AK342" s="68"/>
      <c r="AL342" s="68">
        <v>0</v>
      </c>
      <c r="AM342" s="68">
        <v>0</v>
      </c>
      <c r="AN342" s="68">
        <v>0</v>
      </c>
      <c r="AO342" s="68">
        <v>0</v>
      </c>
      <c r="AP342" s="68">
        <v>0</v>
      </c>
      <c r="AQ342" s="68">
        <v>8.5470000000000008E-3</v>
      </c>
      <c r="AR342" s="68">
        <v>7.8549999999999991E-3</v>
      </c>
      <c r="AS342" s="68">
        <v>6.1167189333938332E-2</v>
      </c>
      <c r="AT342" s="68">
        <v>0.90172418844444457</v>
      </c>
      <c r="AU342" s="68">
        <v>6.0149234276666947E-3</v>
      </c>
      <c r="AV342" s="68">
        <v>0.41680800000000001</v>
      </c>
      <c r="AW342" s="68">
        <v>6.7711909617339638E-2</v>
      </c>
      <c r="AX342" s="68">
        <v>0</v>
      </c>
      <c r="AY342" s="68">
        <v>0</v>
      </c>
      <c r="AZ342" s="68">
        <v>0</v>
      </c>
      <c r="BA342" s="68">
        <v>0</v>
      </c>
      <c r="BB342" s="68">
        <v>0</v>
      </c>
      <c r="BC342" s="68">
        <v>0</v>
      </c>
      <c r="BD342" s="68">
        <v>0</v>
      </c>
      <c r="BE342" s="36">
        <v>10.802757870092931</v>
      </c>
      <c r="BF342" s="2"/>
      <c r="BG342" s="195">
        <f t="shared" si="17"/>
        <v>10.802757870092931</v>
      </c>
      <c r="BH342" s="2"/>
    </row>
    <row r="343" spans="1:60" x14ac:dyDescent="0.25">
      <c r="A343">
        <f t="shared" si="18"/>
        <v>0</v>
      </c>
      <c r="B343" s="93" t="s">
        <v>716</v>
      </c>
      <c r="C343" s="93" t="s">
        <v>864</v>
      </c>
      <c r="D343" s="93"/>
      <c r="E343" s="68">
        <v>51.214979999999997</v>
      </c>
      <c r="F343" s="68">
        <v>72.614108576443002</v>
      </c>
      <c r="G343" s="68">
        <v>0</v>
      </c>
      <c r="H343" s="68">
        <v>0</v>
      </c>
      <c r="I343" s="68">
        <v>0</v>
      </c>
      <c r="J343" s="68">
        <v>1.4943E-2</v>
      </c>
      <c r="K343" s="68">
        <v>6.7507000000000011E-2</v>
      </c>
      <c r="L343" s="68">
        <v>0.44667800000000002</v>
      </c>
      <c r="M343" s="68">
        <v>0</v>
      </c>
      <c r="N343" s="68">
        <v>8.5470000000000008E-3</v>
      </c>
      <c r="O343" s="68">
        <v>7.8549999999999991E-3</v>
      </c>
      <c r="P343" s="68">
        <v>1.0676390633333335</v>
      </c>
      <c r="Q343" s="68">
        <v>0.24588814345589388</v>
      </c>
      <c r="R343" s="68">
        <v>1.100338</v>
      </c>
      <c r="S343" s="68">
        <v>9.8418608403793212E-2</v>
      </c>
      <c r="T343" s="68">
        <v>0.1</v>
      </c>
      <c r="U343" s="68">
        <v>0</v>
      </c>
      <c r="V343" s="68">
        <v>0</v>
      </c>
      <c r="W343" s="68">
        <v>0.114578</v>
      </c>
      <c r="X343" s="68">
        <v>7.416756600659995</v>
      </c>
      <c r="Y343" s="68"/>
      <c r="Z343" s="68">
        <v>2.3415059999999999</v>
      </c>
      <c r="AA343" s="41"/>
      <c r="AB343" s="95">
        <v>136.85974299229602</v>
      </c>
      <c r="AC343" s="195">
        <f t="shared" si="19"/>
        <v>127.10148039163602</v>
      </c>
      <c r="AD343" s="41"/>
      <c r="AE343" s="2"/>
      <c r="AF343" s="68">
        <v>51.561053562451228</v>
      </c>
      <c r="AG343" s="41"/>
      <c r="AH343" s="68">
        <v>65.428791728359997</v>
      </c>
      <c r="AI343" s="68">
        <v>0.31395207325600089</v>
      </c>
      <c r="AJ343" s="68">
        <v>0</v>
      </c>
      <c r="AK343" s="68"/>
      <c r="AL343" s="68">
        <v>0</v>
      </c>
      <c r="AM343" s="68">
        <v>1.4943E-2</v>
      </c>
      <c r="AN343" s="68">
        <v>6.7507000000000011E-2</v>
      </c>
      <c r="AO343" s="68">
        <v>0.44018000000000002</v>
      </c>
      <c r="AP343" s="68">
        <v>0</v>
      </c>
      <c r="AQ343" s="68">
        <v>8.5470000000000008E-3</v>
      </c>
      <c r="AR343" s="68">
        <v>7.8549999999999991E-3</v>
      </c>
      <c r="AS343" s="68">
        <v>0.60069834361279095</v>
      </c>
      <c r="AT343" s="68">
        <v>1.9664175966666668</v>
      </c>
      <c r="AU343" s="68">
        <v>9.8753960931227999E-2</v>
      </c>
      <c r="AV343" s="68">
        <v>1.0363800000000001</v>
      </c>
      <c r="AW343" s="68">
        <v>0.10458659481506126</v>
      </c>
      <c r="AX343" s="68">
        <v>0.1</v>
      </c>
      <c r="AY343" s="68">
        <v>0</v>
      </c>
      <c r="AZ343" s="68">
        <v>0</v>
      </c>
      <c r="BA343" s="68">
        <v>0.118154</v>
      </c>
      <c r="BB343" s="68">
        <v>7.6244257854784747</v>
      </c>
      <c r="BC343" s="68">
        <v>2.9984359999999999</v>
      </c>
      <c r="BD343" s="68">
        <v>0</v>
      </c>
      <c r="BE343" s="36">
        <v>132.49068164557144</v>
      </c>
      <c r="BF343" s="2"/>
      <c r="BG343" s="195">
        <f t="shared" si="17"/>
        <v>121.86781986009296</v>
      </c>
      <c r="BH343" s="2"/>
    </row>
    <row r="344" spans="1:60" x14ac:dyDescent="0.25">
      <c r="A344">
        <f t="shared" si="18"/>
        <v>0</v>
      </c>
      <c r="B344" s="93" t="s">
        <v>718</v>
      </c>
      <c r="C344" s="93" t="s">
        <v>719</v>
      </c>
      <c r="D344" s="93"/>
      <c r="E344" s="68">
        <v>8.0979939999999999</v>
      </c>
      <c r="F344" s="68">
        <v>5.0332541375690001</v>
      </c>
      <c r="G344" s="68">
        <v>-0.17311099999999999</v>
      </c>
      <c r="H344" s="68">
        <v>0</v>
      </c>
      <c r="I344" s="68">
        <v>0</v>
      </c>
      <c r="J344" s="68">
        <v>0</v>
      </c>
      <c r="K344" s="68">
        <v>0</v>
      </c>
      <c r="L344" s="68">
        <v>0</v>
      </c>
      <c r="M344" s="68">
        <v>0</v>
      </c>
      <c r="N344" s="68">
        <v>8.5470000000000008E-3</v>
      </c>
      <c r="O344" s="68">
        <v>7.8549999999999991E-3</v>
      </c>
      <c r="P344" s="68">
        <v>1.6362165591111109</v>
      </c>
      <c r="Q344" s="68">
        <v>1.7043761049902049E-2</v>
      </c>
      <c r="R344" s="68">
        <v>0.61150599999999999</v>
      </c>
      <c r="S344" s="68">
        <v>5.6533652167721653E-2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/>
      <c r="Z344" s="68">
        <v>0</v>
      </c>
      <c r="AA344" s="41"/>
      <c r="AB344" s="95">
        <v>15.295839109897733</v>
      </c>
      <c r="AC344" s="195">
        <f t="shared" si="19"/>
        <v>15.295839109897733</v>
      </c>
      <c r="AD344" s="41"/>
      <c r="AE344" s="2"/>
      <c r="AF344" s="68">
        <v>8.1143402623250651</v>
      </c>
      <c r="AG344" s="41"/>
      <c r="AH344" s="68">
        <v>4.357117850221</v>
      </c>
      <c r="AI344" s="68">
        <v>2.1761619094999508E-2</v>
      </c>
      <c r="AJ344" s="68">
        <v>-0.17311099999999999</v>
      </c>
      <c r="AK344" s="68"/>
      <c r="AL344" s="68">
        <v>0</v>
      </c>
      <c r="AM344" s="68">
        <v>0</v>
      </c>
      <c r="AN344" s="68">
        <v>0</v>
      </c>
      <c r="AO344" s="68">
        <v>0</v>
      </c>
      <c r="AP344" s="68">
        <v>0</v>
      </c>
      <c r="AQ344" s="68">
        <v>8.5470000000000008E-3</v>
      </c>
      <c r="AR344" s="68">
        <v>7.8549999999999991E-3</v>
      </c>
      <c r="AS344" s="68">
        <v>8.7313114705793171E-2</v>
      </c>
      <c r="AT344" s="68">
        <v>2.3958738391111112</v>
      </c>
      <c r="AU344" s="68">
        <v>6.8451405959926862E-3</v>
      </c>
      <c r="AV344" s="68">
        <v>0.55915499999999996</v>
      </c>
      <c r="AW344" s="68">
        <v>7.5660043205406979E-2</v>
      </c>
      <c r="AX344" s="68">
        <v>0</v>
      </c>
      <c r="AY344" s="68">
        <v>0</v>
      </c>
      <c r="AZ344" s="68">
        <v>0</v>
      </c>
      <c r="BA344" s="68">
        <v>0</v>
      </c>
      <c r="BB344" s="68">
        <v>0</v>
      </c>
      <c r="BC344" s="68">
        <v>0</v>
      </c>
      <c r="BD344" s="68">
        <v>0</v>
      </c>
      <c r="BE344" s="36">
        <v>15.461357869259366</v>
      </c>
      <c r="BF344" s="2"/>
      <c r="BG344" s="195">
        <f t="shared" si="17"/>
        <v>15.461357869259366</v>
      </c>
      <c r="BH344" s="2"/>
    </row>
    <row r="345" spans="1:60" x14ac:dyDescent="0.25">
      <c r="A345">
        <f t="shared" si="18"/>
        <v>0</v>
      </c>
      <c r="B345" s="93" t="s">
        <v>720</v>
      </c>
      <c r="C345" s="93" t="s">
        <v>721</v>
      </c>
      <c r="D345" s="93"/>
      <c r="E345" s="68">
        <v>52.447747</v>
      </c>
      <c r="F345" s="68">
        <v>71.791531647551992</v>
      </c>
      <c r="G345" s="68">
        <v>-3.7149000000000001E-2</v>
      </c>
      <c r="H345" s="68">
        <v>0</v>
      </c>
      <c r="I345" s="68">
        <v>0</v>
      </c>
      <c r="J345" s="68">
        <v>0</v>
      </c>
      <c r="K345" s="68">
        <v>3.4090999999999996E-2</v>
      </c>
      <c r="L345" s="68">
        <v>0.66982900000000001</v>
      </c>
      <c r="M345" s="68">
        <v>0</v>
      </c>
      <c r="N345" s="68">
        <v>8.5470000000000008E-3</v>
      </c>
      <c r="O345" s="68">
        <v>7.8549999999999991E-3</v>
      </c>
      <c r="P345" s="68">
        <v>1.6232542522222222</v>
      </c>
      <c r="Q345" s="68">
        <v>0.24095259015087764</v>
      </c>
      <c r="R345" s="68">
        <v>1.485838</v>
      </c>
      <c r="S345" s="68">
        <v>0.11418950482046755</v>
      </c>
      <c r="T345" s="68">
        <v>0</v>
      </c>
      <c r="U345" s="68">
        <v>0</v>
      </c>
      <c r="V345" s="68">
        <v>0</v>
      </c>
      <c r="W345" s="68">
        <v>0.145118</v>
      </c>
      <c r="X345" s="68">
        <v>7.1504034988803848</v>
      </c>
      <c r="Y345" s="68"/>
      <c r="Z345" s="68">
        <v>2.9656250000000002</v>
      </c>
      <c r="AA345" s="41"/>
      <c r="AB345" s="95">
        <v>138.64783249362597</v>
      </c>
      <c r="AC345" s="195">
        <f t="shared" si="19"/>
        <v>128.53180399474559</v>
      </c>
      <c r="AD345" s="41"/>
      <c r="AE345" s="2"/>
      <c r="AF345" s="68">
        <v>52.995003510316202</v>
      </c>
      <c r="AG345" s="41"/>
      <c r="AH345" s="68">
        <v>64.307447130414005</v>
      </c>
      <c r="AI345" s="68">
        <v>0.3076503168110028</v>
      </c>
      <c r="AJ345" s="68">
        <v>-3.7149000000000001E-2</v>
      </c>
      <c r="AK345" s="68"/>
      <c r="AL345" s="68">
        <v>0</v>
      </c>
      <c r="AM345" s="68">
        <v>0</v>
      </c>
      <c r="AN345" s="68">
        <v>3.4090999999999996E-2</v>
      </c>
      <c r="AO345" s="68">
        <v>0.66008500000000003</v>
      </c>
      <c r="AP345" s="68">
        <v>0</v>
      </c>
      <c r="AQ345" s="68">
        <v>8.5470000000000008E-3</v>
      </c>
      <c r="AR345" s="68">
        <v>7.8549999999999991E-3</v>
      </c>
      <c r="AS345" s="68">
        <v>0.64158471747541046</v>
      </c>
      <c r="AT345" s="68">
        <v>2.0993895855555555</v>
      </c>
      <c r="AU345" s="68">
        <v>9.7635270204437408E-2</v>
      </c>
      <c r="AV345" s="68">
        <v>1.3075369999999999</v>
      </c>
      <c r="AW345" s="68">
        <v>0.11380559835540505</v>
      </c>
      <c r="AX345" s="68">
        <v>0</v>
      </c>
      <c r="AY345" s="68">
        <v>0</v>
      </c>
      <c r="AZ345" s="68">
        <v>0</v>
      </c>
      <c r="BA345" s="68">
        <v>0.149647</v>
      </c>
      <c r="BB345" s="68">
        <v>7.3506147968490358</v>
      </c>
      <c r="BC345" s="68">
        <v>3.7976570000000001</v>
      </c>
      <c r="BD345" s="68">
        <v>0</v>
      </c>
      <c r="BE345" s="36">
        <v>133.84140092598102</v>
      </c>
      <c r="BF345" s="2"/>
      <c r="BG345" s="195">
        <f t="shared" si="17"/>
        <v>122.693129129132</v>
      </c>
      <c r="BH345" s="2"/>
    </row>
    <row r="346" spans="1:60" x14ac:dyDescent="0.25">
      <c r="A346">
        <f t="shared" si="18"/>
        <v>0</v>
      </c>
      <c r="B346" s="93" t="s">
        <v>722</v>
      </c>
      <c r="C346" s="93" t="s">
        <v>723</v>
      </c>
      <c r="D346" s="93"/>
      <c r="E346" s="68">
        <v>3.0966999999999998</v>
      </c>
      <c r="F346" s="68">
        <v>5.291938800934</v>
      </c>
      <c r="G346" s="68">
        <v>-0.119683</v>
      </c>
      <c r="H346" s="68">
        <v>0</v>
      </c>
      <c r="I346" s="68">
        <v>0</v>
      </c>
      <c r="J346" s="68">
        <v>0</v>
      </c>
      <c r="K346" s="68">
        <v>0</v>
      </c>
      <c r="L346" s="68">
        <v>0</v>
      </c>
      <c r="M346" s="68">
        <v>0</v>
      </c>
      <c r="N346" s="68">
        <v>8.5470000000000008E-3</v>
      </c>
      <c r="O346" s="68">
        <v>7.8549999999999991E-3</v>
      </c>
      <c r="P346" s="68">
        <v>1.0481537342222222</v>
      </c>
      <c r="Q346" s="68">
        <v>1.7627149940503947E-2</v>
      </c>
      <c r="R346" s="68">
        <v>0.45394000000000001</v>
      </c>
      <c r="S346" s="68">
        <v>4.6243390591333665E-2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/>
      <c r="Z346" s="68">
        <v>0</v>
      </c>
      <c r="AA346" s="41"/>
      <c r="AB346" s="95">
        <v>9.8513220756880582</v>
      </c>
      <c r="AC346" s="195">
        <f t="shared" si="19"/>
        <v>9.8513220756880582</v>
      </c>
      <c r="AD346" s="41"/>
      <c r="AE346" s="2"/>
      <c r="AF346" s="68">
        <v>3.1383371101717321</v>
      </c>
      <c r="AG346" s="41"/>
      <c r="AH346" s="68">
        <v>4.5846948476689997</v>
      </c>
      <c r="AI346" s="68">
        <v>2.2506494993000292E-2</v>
      </c>
      <c r="AJ346" s="68">
        <v>-0.119683</v>
      </c>
      <c r="AK346" s="68"/>
      <c r="AL346" s="68">
        <v>0</v>
      </c>
      <c r="AM346" s="68">
        <v>0</v>
      </c>
      <c r="AN346" s="68">
        <v>0</v>
      </c>
      <c r="AO346" s="68">
        <v>0</v>
      </c>
      <c r="AP346" s="68">
        <v>0</v>
      </c>
      <c r="AQ346" s="68">
        <v>8.5470000000000008E-3</v>
      </c>
      <c r="AR346" s="68">
        <v>7.8549999999999991E-3</v>
      </c>
      <c r="AS346" s="68">
        <v>3.5653975292350766E-2</v>
      </c>
      <c r="AT346" s="68">
        <v>1.2614173075555557</v>
      </c>
      <c r="AU346" s="68">
        <v>7.1969473679860639E-3</v>
      </c>
      <c r="AV346" s="68">
        <v>0.39946700000000002</v>
      </c>
      <c r="AW346" s="68">
        <v>6.8637853326522516E-2</v>
      </c>
      <c r="AX346" s="68">
        <v>0</v>
      </c>
      <c r="AY346" s="68">
        <v>0</v>
      </c>
      <c r="AZ346" s="68">
        <v>0</v>
      </c>
      <c r="BA346" s="68">
        <v>0</v>
      </c>
      <c r="BB346" s="68">
        <v>0</v>
      </c>
      <c r="BC346" s="68">
        <v>0</v>
      </c>
      <c r="BD346" s="68">
        <v>0</v>
      </c>
      <c r="BE346" s="36">
        <v>9.414630536376146</v>
      </c>
      <c r="BF346" s="2"/>
      <c r="BG346" s="195">
        <f t="shared" si="17"/>
        <v>9.414630536376146</v>
      </c>
      <c r="BH346" s="2"/>
    </row>
    <row r="347" spans="1:60" x14ac:dyDescent="0.25">
      <c r="A347">
        <f t="shared" si="18"/>
        <v>0</v>
      </c>
      <c r="B347" s="93" t="s">
        <v>724</v>
      </c>
      <c r="C347" s="93" t="s">
        <v>725</v>
      </c>
      <c r="D347" s="93"/>
      <c r="E347" s="68">
        <v>63.342131000000002</v>
      </c>
      <c r="F347" s="68">
        <v>244.71184609576301</v>
      </c>
      <c r="G347" s="68">
        <v>0</v>
      </c>
      <c r="H347" s="68">
        <v>0</v>
      </c>
      <c r="I347" s="68">
        <v>0</v>
      </c>
      <c r="J347" s="68">
        <v>0</v>
      </c>
      <c r="K347" s="68">
        <v>0.127939</v>
      </c>
      <c r="L347" s="68">
        <v>1.749946</v>
      </c>
      <c r="M347" s="68">
        <v>0</v>
      </c>
      <c r="N347" s="68">
        <v>8.5470000000000008E-3</v>
      </c>
      <c r="O347" s="68">
        <v>7.8549999999999991E-3</v>
      </c>
      <c r="P347" s="68">
        <v>16.070851247777778</v>
      </c>
      <c r="Q347" s="68">
        <v>0.82578482135152931</v>
      </c>
      <c r="R347" s="68">
        <v>4.2103320000000002</v>
      </c>
      <c r="S347" s="68">
        <v>0.2479532464930328</v>
      </c>
      <c r="T347" s="68">
        <v>0.1</v>
      </c>
      <c r="U347" s="68">
        <v>0</v>
      </c>
      <c r="V347" s="68">
        <v>0</v>
      </c>
      <c r="W347" s="68">
        <v>0.25657600000000003</v>
      </c>
      <c r="X347" s="68">
        <v>31.382303821215977</v>
      </c>
      <c r="Y347" s="68"/>
      <c r="Z347" s="68">
        <v>5.2433519999999998</v>
      </c>
      <c r="AA347" s="41"/>
      <c r="AB347" s="95">
        <v>368.28541723260145</v>
      </c>
      <c r="AC347" s="195">
        <f t="shared" si="19"/>
        <v>331.65976141138543</v>
      </c>
      <c r="AD347" s="41"/>
      <c r="AE347" s="2"/>
      <c r="AF347" s="68">
        <v>66.160764292517698</v>
      </c>
      <c r="AG347" s="41"/>
      <c r="AH347" s="68">
        <v>217.59206376954202</v>
      </c>
      <c r="AI347" s="68">
        <v>1.0543690845890046</v>
      </c>
      <c r="AJ347" s="68">
        <v>0</v>
      </c>
      <c r="AK347" s="68"/>
      <c r="AL347" s="68">
        <v>0</v>
      </c>
      <c r="AM347" s="68">
        <v>0</v>
      </c>
      <c r="AN347" s="68">
        <v>0.127939</v>
      </c>
      <c r="AO347" s="68">
        <v>1.7244889999999999</v>
      </c>
      <c r="AP347" s="68">
        <v>0</v>
      </c>
      <c r="AQ347" s="68">
        <v>8.5470000000000008E-3</v>
      </c>
      <c r="AR347" s="68">
        <v>7.8549999999999991E-3</v>
      </c>
      <c r="AS347" s="68">
        <v>0.88403480103755083</v>
      </c>
      <c r="AT347" s="68">
        <v>19.478008581111112</v>
      </c>
      <c r="AU347" s="68">
        <v>0.33280397656206329</v>
      </c>
      <c r="AV347" s="68">
        <v>4.2103320000000002</v>
      </c>
      <c r="AW347" s="68">
        <v>0.20892154634274665</v>
      </c>
      <c r="AX347" s="68">
        <v>0.1</v>
      </c>
      <c r="AY347" s="68">
        <v>0</v>
      </c>
      <c r="AZ347" s="68">
        <v>0</v>
      </c>
      <c r="BA347" s="68">
        <v>0.26458399999999999</v>
      </c>
      <c r="BB347" s="68">
        <v>32.261008328210025</v>
      </c>
      <c r="BC347" s="68">
        <v>6.7144209999999998</v>
      </c>
      <c r="BD347" s="68">
        <v>0</v>
      </c>
      <c r="BE347" s="36">
        <v>351.13014137991235</v>
      </c>
      <c r="BF347" s="2"/>
      <c r="BG347" s="195">
        <f t="shared" si="17"/>
        <v>312.15471205170229</v>
      </c>
      <c r="BH347" s="2"/>
    </row>
    <row r="348" spans="1:60" x14ac:dyDescent="0.25">
      <c r="A348">
        <f t="shared" si="18"/>
        <v>0</v>
      </c>
      <c r="B348" s="93" t="s">
        <v>726</v>
      </c>
      <c r="C348" s="93" t="s">
        <v>727</v>
      </c>
      <c r="D348" s="93"/>
      <c r="E348" s="68">
        <v>78.461382999999998</v>
      </c>
      <c r="F348" s="68">
        <v>80.529328239186995</v>
      </c>
      <c r="G348" s="68">
        <v>-1.0007E-2</v>
      </c>
      <c r="H348" s="68">
        <v>0</v>
      </c>
      <c r="I348" s="68">
        <v>0</v>
      </c>
      <c r="J348" s="68">
        <v>0</v>
      </c>
      <c r="K348" s="68">
        <v>2.4910000000000002E-2</v>
      </c>
      <c r="L348" s="68">
        <v>0.56221900000000002</v>
      </c>
      <c r="M348" s="68">
        <v>0</v>
      </c>
      <c r="N348" s="68">
        <v>8.5470000000000008E-3</v>
      </c>
      <c r="O348" s="68">
        <v>7.8549999999999991E-3</v>
      </c>
      <c r="P348" s="68">
        <v>1.3462994433333333</v>
      </c>
      <c r="Q348" s="68">
        <v>0.26966504392761281</v>
      </c>
      <c r="R348" s="68">
        <v>1.4407099999999999</v>
      </c>
      <c r="S348" s="68">
        <v>0.11416867905001228</v>
      </c>
      <c r="T348" s="68">
        <v>0</v>
      </c>
      <c r="U348" s="68">
        <v>0</v>
      </c>
      <c r="V348" s="68">
        <v>0</v>
      </c>
      <c r="W348" s="68">
        <v>0.165633</v>
      </c>
      <c r="X348" s="68">
        <v>10.171014658228346</v>
      </c>
      <c r="Y348" s="68"/>
      <c r="Z348" s="68">
        <v>3.3848349999999998</v>
      </c>
      <c r="AA348" s="41"/>
      <c r="AB348" s="95">
        <v>176.47656106372631</v>
      </c>
      <c r="AC348" s="195">
        <f t="shared" si="19"/>
        <v>162.92071140549794</v>
      </c>
      <c r="AD348" s="41"/>
      <c r="AE348" s="2"/>
      <c r="AF348" s="68">
        <v>78.829086430273932</v>
      </c>
      <c r="AG348" s="41"/>
      <c r="AH348" s="68">
        <v>72.734675255067998</v>
      </c>
      <c r="AI348" s="68">
        <v>0.344310622040987</v>
      </c>
      <c r="AJ348" s="68">
        <v>-1.0007E-2</v>
      </c>
      <c r="AK348" s="68"/>
      <c r="AL348" s="68">
        <v>0</v>
      </c>
      <c r="AM348" s="68">
        <v>0</v>
      </c>
      <c r="AN348" s="68">
        <v>2.4910000000000002E-2</v>
      </c>
      <c r="AO348" s="68">
        <v>0.55403999999999998</v>
      </c>
      <c r="AP348" s="68">
        <v>0</v>
      </c>
      <c r="AQ348" s="68">
        <v>8.5470000000000008E-3</v>
      </c>
      <c r="AR348" s="68">
        <v>7.8549999999999991E-3</v>
      </c>
      <c r="AS348" s="68">
        <v>0.8977661252509137</v>
      </c>
      <c r="AT348" s="68">
        <v>1.77092011</v>
      </c>
      <c r="AU348" s="68">
        <v>0.10951852595393061</v>
      </c>
      <c r="AV348" s="68">
        <v>1.274543</v>
      </c>
      <c r="AW348" s="68">
        <v>0.11393517209669006</v>
      </c>
      <c r="AX348" s="68">
        <v>0</v>
      </c>
      <c r="AY348" s="68">
        <v>0</v>
      </c>
      <c r="AZ348" s="68">
        <v>0</v>
      </c>
      <c r="BA348" s="68">
        <v>0.17080200000000001</v>
      </c>
      <c r="BB348" s="68">
        <v>10.45580306865874</v>
      </c>
      <c r="BC348" s="68">
        <v>4.3344800000000001</v>
      </c>
      <c r="BD348" s="68">
        <v>0</v>
      </c>
      <c r="BE348" s="36">
        <v>171.62118530934319</v>
      </c>
      <c r="BF348" s="2"/>
      <c r="BG348" s="195">
        <f t="shared" si="17"/>
        <v>156.83090224068442</v>
      </c>
      <c r="BH348" s="2"/>
    </row>
    <row r="349" spans="1:60" x14ac:dyDescent="0.25">
      <c r="A349">
        <f t="shared" si="18"/>
        <v>0</v>
      </c>
      <c r="B349" s="93" t="s">
        <v>728</v>
      </c>
      <c r="C349" s="93" t="s">
        <v>729</v>
      </c>
      <c r="D349" s="93"/>
      <c r="E349" s="68">
        <v>6.3780700000000001</v>
      </c>
      <c r="F349" s="68">
        <v>5.192735027626</v>
      </c>
      <c r="G349" s="68">
        <v>-0.140739</v>
      </c>
      <c r="H349" s="68">
        <v>0</v>
      </c>
      <c r="I349" s="68">
        <v>0</v>
      </c>
      <c r="J349" s="68">
        <v>0</v>
      </c>
      <c r="K349" s="68">
        <v>0</v>
      </c>
      <c r="L349" s="68">
        <v>0</v>
      </c>
      <c r="M349" s="68">
        <v>0</v>
      </c>
      <c r="N349" s="68">
        <v>8.5470000000000008E-3</v>
      </c>
      <c r="O349" s="68">
        <v>7.8549999999999991E-3</v>
      </c>
      <c r="P349" s="68">
        <v>0.98764026400000016</v>
      </c>
      <c r="Q349" s="68">
        <v>1.7583800179233607E-2</v>
      </c>
      <c r="R349" s="68">
        <v>0.56872</v>
      </c>
      <c r="S349" s="68">
        <v>5.4216892002004288E-2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/>
      <c r="Z349" s="68">
        <v>0</v>
      </c>
      <c r="AA349" s="41"/>
      <c r="AB349" s="95">
        <v>13.074628983807239</v>
      </c>
      <c r="AC349" s="195">
        <f t="shared" si="19"/>
        <v>13.074628983807239</v>
      </c>
      <c r="AD349" s="41"/>
      <c r="AE349" s="2"/>
      <c r="AF349" s="68">
        <v>6.4082277067419229</v>
      </c>
      <c r="AG349" s="41"/>
      <c r="AH349" s="68">
        <v>4.491499838787</v>
      </c>
      <c r="AI349" s="68">
        <v>2.2451145649000071E-2</v>
      </c>
      <c r="AJ349" s="68">
        <v>-0.140739</v>
      </c>
      <c r="AK349" s="68"/>
      <c r="AL349" s="68">
        <v>0</v>
      </c>
      <c r="AM349" s="68">
        <v>0</v>
      </c>
      <c r="AN349" s="68">
        <v>0</v>
      </c>
      <c r="AO349" s="68">
        <v>0</v>
      </c>
      <c r="AP349" s="68">
        <v>0</v>
      </c>
      <c r="AQ349" s="68">
        <v>8.5470000000000008E-3</v>
      </c>
      <c r="AR349" s="68">
        <v>7.8549999999999991E-3</v>
      </c>
      <c r="AS349" s="68">
        <v>7.0079564108787448E-2</v>
      </c>
      <c r="AT349" s="68">
        <v>1.0839938640000002</v>
      </c>
      <c r="AU349" s="68">
        <v>7.0620319122220469E-3</v>
      </c>
      <c r="AV349" s="68">
        <v>0.54155500000000001</v>
      </c>
      <c r="AW349" s="68">
        <v>7.430204992089641E-2</v>
      </c>
      <c r="AX349" s="68">
        <v>0</v>
      </c>
      <c r="AY349" s="68">
        <v>0</v>
      </c>
      <c r="AZ349" s="68">
        <v>0</v>
      </c>
      <c r="BA349" s="68">
        <v>0</v>
      </c>
      <c r="BB349" s="68">
        <v>0</v>
      </c>
      <c r="BC349" s="68">
        <v>0</v>
      </c>
      <c r="BD349" s="68">
        <v>0</v>
      </c>
      <c r="BE349" s="36">
        <v>12.574834201119829</v>
      </c>
      <c r="BF349" s="2"/>
      <c r="BG349" s="195">
        <f t="shared" si="17"/>
        <v>12.574834201119829</v>
      </c>
      <c r="BH349" s="2"/>
    </row>
    <row r="350" spans="1:60" x14ac:dyDescent="0.25">
      <c r="A350">
        <f t="shared" si="18"/>
        <v>0</v>
      </c>
      <c r="B350" s="93" t="s">
        <v>730</v>
      </c>
      <c r="C350" s="93" t="s">
        <v>731</v>
      </c>
      <c r="D350" s="93"/>
      <c r="E350" s="68">
        <v>19.009454999999999</v>
      </c>
      <c r="F350" s="68">
        <v>34.233360438961</v>
      </c>
      <c r="G350" s="68">
        <v>0</v>
      </c>
      <c r="H350" s="68">
        <v>0</v>
      </c>
      <c r="I350" s="68">
        <v>0</v>
      </c>
      <c r="J350" s="68">
        <v>0</v>
      </c>
      <c r="K350" s="68">
        <v>0</v>
      </c>
      <c r="L350" s="68">
        <v>0</v>
      </c>
      <c r="M350" s="68">
        <v>1.1356334447245664</v>
      </c>
      <c r="N350" s="68">
        <v>0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/>
      <c r="Z350" s="68">
        <v>0</v>
      </c>
      <c r="AA350" s="41"/>
      <c r="AB350" s="95">
        <v>54.378448883685572</v>
      </c>
      <c r="AC350" s="195">
        <f t="shared" si="19"/>
        <v>54.378448883685572</v>
      </c>
      <c r="AD350" s="41"/>
      <c r="AE350" s="2"/>
      <c r="AF350" s="68">
        <v>19.088824673885128</v>
      </c>
      <c r="AG350" s="41"/>
      <c r="AH350" s="68">
        <v>31.660958216941999</v>
      </c>
      <c r="AI350" s="68">
        <v>0.14697051285700127</v>
      </c>
      <c r="AJ350" s="68">
        <v>0</v>
      </c>
      <c r="AK350" s="68"/>
      <c r="AL350" s="68">
        <v>0</v>
      </c>
      <c r="AM350" s="68">
        <v>0</v>
      </c>
      <c r="AN350" s="68">
        <v>0</v>
      </c>
      <c r="AO350" s="68">
        <v>0</v>
      </c>
      <c r="AP350" s="68">
        <v>1.1635492889496841</v>
      </c>
      <c r="AQ350" s="68">
        <v>0</v>
      </c>
      <c r="AR350" s="68">
        <v>0</v>
      </c>
      <c r="AS350" s="68">
        <v>0.24149234826533311</v>
      </c>
      <c r="AT350" s="68">
        <v>0</v>
      </c>
      <c r="AU350" s="68">
        <v>0</v>
      </c>
      <c r="AV350" s="68">
        <v>0</v>
      </c>
      <c r="AW350" s="68">
        <v>0</v>
      </c>
      <c r="AX350" s="68">
        <v>0</v>
      </c>
      <c r="AY350" s="68">
        <v>0</v>
      </c>
      <c r="AZ350" s="68">
        <v>0</v>
      </c>
      <c r="BA350" s="68">
        <v>0</v>
      </c>
      <c r="BB350" s="68">
        <v>0</v>
      </c>
      <c r="BC350" s="68">
        <v>0</v>
      </c>
      <c r="BD350" s="68">
        <v>0</v>
      </c>
      <c r="BE350" s="36">
        <v>52.301795040899144</v>
      </c>
      <c r="BF350" s="2"/>
      <c r="BG350" s="195">
        <f t="shared" si="17"/>
        <v>52.301795040899144</v>
      </c>
      <c r="BH350" s="2"/>
    </row>
    <row r="351" spans="1:60" x14ac:dyDescent="0.25">
      <c r="A351">
        <f t="shared" si="18"/>
        <v>0</v>
      </c>
      <c r="B351" s="93" t="s">
        <v>732</v>
      </c>
      <c r="C351" s="93" t="s">
        <v>733</v>
      </c>
      <c r="D351" s="93"/>
      <c r="E351" s="68">
        <v>4.64696</v>
      </c>
      <c r="F351" s="68">
        <v>3.4757931096859997</v>
      </c>
      <c r="G351" s="68">
        <v>-0.162133</v>
      </c>
      <c r="H351" s="68">
        <v>0</v>
      </c>
      <c r="I351" s="68">
        <v>0</v>
      </c>
      <c r="J351" s="68">
        <v>0</v>
      </c>
      <c r="K351" s="68">
        <v>0</v>
      </c>
      <c r="L351" s="68">
        <v>0</v>
      </c>
      <c r="M351" s="68">
        <v>0</v>
      </c>
      <c r="N351" s="68">
        <v>8.5470000000000008E-3</v>
      </c>
      <c r="O351" s="68">
        <v>7.8549999999999991E-3</v>
      </c>
      <c r="P351" s="68">
        <v>2.0424291955555556</v>
      </c>
      <c r="Q351" s="68">
        <v>1.1494148285238119E-2</v>
      </c>
      <c r="R351" s="68">
        <v>0.29344599999999998</v>
      </c>
      <c r="S351" s="68">
        <v>3.5826507683262537E-2</v>
      </c>
      <c r="T351" s="68">
        <v>0</v>
      </c>
      <c r="U351" s="68">
        <v>0</v>
      </c>
      <c r="V351" s="68">
        <v>0</v>
      </c>
      <c r="W351" s="68">
        <v>0</v>
      </c>
      <c r="X351" s="68">
        <v>0</v>
      </c>
      <c r="Y351" s="68"/>
      <c r="Z351" s="68">
        <v>0</v>
      </c>
      <c r="AA351" s="41"/>
      <c r="AB351" s="95">
        <v>10.360217961210056</v>
      </c>
      <c r="AC351" s="195">
        <f t="shared" si="19"/>
        <v>10.360217961210056</v>
      </c>
      <c r="AD351" s="41"/>
      <c r="AE351" s="2"/>
      <c r="AF351" s="68">
        <v>4.7176754323730448</v>
      </c>
      <c r="AG351" s="41"/>
      <c r="AH351" s="68">
        <v>3.0251775086269999</v>
      </c>
      <c r="AI351" s="68">
        <v>1.4675826307000126E-2</v>
      </c>
      <c r="AJ351" s="68">
        <v>-0.162133</v>
      </c>
      <c r="AK351" s="68"/>
      <c r="AL351" s="68">
        <v>0</v>
      </c>
      <c r="AM351" s="68">
        <v>0</v>
      </c>
      <c r="AN351" s="68">
        <v>0</v>
      </c>
      <c r="AO351" s="68">
        <v>0</v>
      </c>
      <c r="AP351" s="68">
        <v>0</v>
      </c>
      <c r="AQ351" s="68">
        <v>8.5470000000000008E-3</v>
      </c>
      <c r="AR351" s="68">
        <v>7.8549999999999991E-3</v>
      </c>
      <c r="AS351" s="68">
        <v>5.0954514756800066E-2</v>
      </c>
      <c r="AT351" s="68">
        <v>2.8770640755555554</v>
      </c>
      <c r="AU351" s="68">
        <v>4.7270199096035876E-3</v>
      </c>
      <c r="AV351" s="68">
        <v>0.26481300000000002</v>
      </c>
      <c r="AW351" s="68">
        <v>6.1841179653473723E-2</v>
      </c>
      <c r="AX351" s="68">
        <v>0</v>
      </c>
      <c r="AY351" s="68">
        <v>0</v>
      </c>
      <c r="AZ351" s="68">
        <v>0</v>
      </c>
      <c r="BA351" s="68">
        <v>0</v>
      </c>
      <c r="BB351" s="68">
        <v>0</v>
      </c>
      <c r="BC351" s="68">
        <v>0</v>
      </c>
      <c r="BD351" s="68">
        <v>0</v>
      </c>
      <c r="BE351" s="36">
        <v>10.871197557182478</v>
      </c>
      <c r="BF351" s="2"/>
      <c r="BG351" s="195">
        <f t="shared" si="17"/>
        <v>10.871197557182478</v>
      </c>
      <c r="BH351" s="2"/>
    </row>
    <row r="352" spans="1:60" x14ac:dyDescent="0.25">
      <c r="A352">
        <f t="shared" si="18"/>
        <v>0</v>
      </c>
      <c r="B352" s="93" t="s">
        <v>734</v>
      </c>
      <c r="C352" s="93" t="s">
        <v>735</v>
      </c>
      <c r="D352" s="93"/>
      <c r="E352" s="68">
        <v>5.3636439999999999</v>
      </c>
      <c r="F352" s="68">
        <v>5.2432503291249999</v>
      </c>
      <c r="G352" s="68">
        <v>-0.20072499999999999</v>
      </c>
      <c r="H352" s="68">
        <v>0</v>
      </c>
      <c r="I352" s="68">
        <v>0</v>
      </c>
      <c r="J352" s="68">
        <v>0</v>
      </c>
      <c r="K352" s="68">
        <v>0</v>
      </c>
      <c r="L352" s="68">
        <v>0</v>
      </c>
      <c r="M352" s="68">
        <v>0</v>
      </c>
      <c r="N352" s="68">
        <v>8.5470000000000008E-3</v>
      </c>
      <c r="O352" s="68">
        <v>7.8549999999999991E-3</v>
      </c>
      <c r="P352" s="68">
        <v>1.373953808888889</v>
      </c>
      <c r="Q352" s="68">
        <v>1.7549464818124149E-2</v>
      </c>
      <c r="R352" s="68">
        <v>0.50612999999999997</v>
      </c>
      <c r="S352" s="68">
        <v>4.5691003615863562E-2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/>
      <c r="Z352" s="68">
        <v>0</v>
      </c>
      <c r="AA352" s="41"/>
      <c r="AB352" s="95">
        <v>12.365895606447875</v>
      </c>
      <c r="AC352" s="195">
        <f t="shared" si="19"/>
        <v>12.365895606447875</v>
      </c>
      <c r="AD352" s="41"/>
      <c r="AE352" s="2"/>
      <c r="AF352" s="68">
        <v>5.4180510854497035</v>
      </c>
      <c r="AG352" s="41"/>
      <c r="AH352" s="68">
        <v>4.5385051907690004</v>
      </c>
      <c r="AI352" s="68">
        <v>2.2407305968000554E-2</v>
      </c>
      <c r="AJ352" s="68">
        <v>-0.20072499999999999</v>
      </c>
      <c r="AK352" s="68"/>
      <c r="AL352" s="68">
        <v>0</v>
      </c>
      <c r="AM352" s="68">
        <v>0</v>
      </c>
      <c r="AN352" s="68">
        <v>0</v>
      </c>
      <c r="AO352" s="68">
        <v>0</v>
      </c>
      <c r="AP352" s="68">
        <v>0</v>
      </c>
      <c r="AQ352" s="68">
        <v>8.5470000000000008E-3</v>
      </c>
      <c r="AR352" s="68">
        <v>7.8549999999999991E-3</v>
      </c>
      <c r="AS352" s="68">
        <v>5.8745146822257163E-2</v>
      </c>
      <c r="AT352" s="68">
        <v>2.0869277822222219</v>
      </c>
      <c r="AU352" s="68">
        <v>7.130731868862151E-3</v>
      </c>
      <c r="AV352" s="68">
        <v>0.48015000000000002</v>
      </c>
      <c r="AW352" s="68">
        <v>6.8391653715655518E-2</v>
      </c>
      <c r="AX352" s="68">
        <v>0</v>
      </c>
      <c r="AY352" s="68">
        <v>0</v>
      </c>
      <c r="AZ352" s="68">
        <v>0</v>
      </c>
      <c r="BA352" s="68">
        <v>0</v>
      </c>
      <c r="BB352" s="68">
        <v>0</v>
      </c>
      <c r="BC352" s="68">
        <v>0</v>
      </c>
      <c r="BD352" s="68">
        <v>0</v>
      </c>
      <c r="BE352" s="36">
        <v>12.495985896815702</v>
      </c>
      <c r="BF352" s="2"/>
      <c r="BG352" s="195">
        <f t="shared" si="17"/>
        <v>12.495985896815702</v>
      </c>
      <c r="BH352" s="2"/>
    </row>
    <row r="353" spans="1:60" x14ac:dyDescent="0.25">
      <c r="A353">
        <f t="shared" si="18"/>
        <v>1</v>
      </c>
      <c r="B353" s="93" t="s">
        <v>736</v>
      </c>
      <c r="C353" s="93" t="s">
        <v>737</v>
      </c>
      <c r="D353" s="93"/>
      <c r="E353" s="68">
        <v>99.703449000000006</v>
      </c>
      <c r="F353" s="68">
        <v>157.73762575979902</v>
      </c>
      <c r="G353" s="68">
        <v>-0.37981700000000002</v>
      </c>
      <c r="H353" s="68">
        <v>0</v>
      </c>
      <c r="I353" s="68">
        <v>0</v>
      </c>
      <c r="J353" s="68">
        <v>0</v>
      </c>
      <c r="K353" s="68">
        <v>6.399100000000002E-2</v>
      </c>
      <c r="L353" s="68">
        <v>1.142315</v>
      </c>
      <c r="M353" s="68">
        <v>0</v>
      </c>
      <c r="N353" s="68">
        <v>8.5470000000000008E-3</v>
      </c>
      <c r="O353" s="68">
        <v>7.8549999999999991E-3</v>
      </c>
      <c r="P353" s="68">
        <v>4.3719311788888886</v>
      </c>
      <c r="Q353" s="68">
        <v>0.53413603377622676</v>
      </c>
      <c r="R353" s="68">
        <v>2.875321</v>
      </c>
      <c r="S353" s="68">
        <v>0.21041099172960909</v>
      </c>
      <c r="T353" s="68">
        <v>0</v>
      </c>
      <c r="U353" s="68">
        <v>0</v>
      </c>
      <c r="V353" s="68">
        <v>0</v>
      </c>
      <c r="W353" s="68">
        <v>0.28878599999999999</v>
      </c>
      <c r="X353" s="68">
        <v>20.230298205923049</v>
      </c>
      <c r="Y353" s="68"/>
      <c r="Z353" s="68">
        <v>5.9016000000000002</v>
      </c>
      <c r="AA353" s="41"/>
      <c r="AB353" s="95">
        <v>292.69644917011675</v>
      </c>
      <c r="AC353" s="195">
        <f t="shared" si="19"/>
        <v>266.5645509641937</v>
      </c>
      <c r="AD353" s="41"/>
      <c r="AE353" s="2"/>
      <c r="AF353" s="68">
        <v>100.59729347752058</v>
      </c>
      <c r="AG353" s="41"/>
      <c r="AH353" s="68">
        <v>142.06276052252099</v>
      </c>
      <c r="AI353" s="68">
        <v>0.68198943165001269</v>
      </c>
      <c r="AJ353" s="68">
        <v>-0.37981700000000002</v>
      </c>
      <c r="AK353" s="68"/>
      <c r="AL353" s="68">
        <v>0</v>
      </c>
      <c r="AM353" s="68">
        <v>0</v>
      </c>
      <c r="AN353" s="68">
        <v>6.399100000000002E-2</v>
      </c>
      <c r="AO353" s="68">
        <v>1.1256969999999999</v>
      </c>
      <c r="AP353" s="68">
        <v>0</v>
      </c>
      <c r="AQ353" s="68">
        <v>8.5470000000000008E-3</v>
      </c>
      <c r="AR353" s="68">
        <v>7.8549999999999991E-3</v>
      </c>
      <c r="AS353" s="68">
        <v>1.167971999251241</v>
      </c>
      <c r="AT353" s="68">
        <v>5.1969351788888893</v>
      </c>
      <c r="AU353" s="68">
        <v>0.2145205062356341</v>
      </c>
      <c r="AV353" s="68">
        <v>2.6648529999999999</v>
      </c>
      <c r="AW353" s="68">
        <v>0.17774472872423219</v>
      </c>
      <c r="AX353" s="68">
        <v>0</v>
      </c>
      <c r="AY353" s="68">
        <v>0</v>
      </c>
      <c r="AZ353" s="68">
        <v>0</v>
      </c>
      <c r="BA353" s="68">
        <v>0.29780000000000001</v>
      </c>
      <c r="BB353" s="68">
        <v>20.796746555688898</v>
      </c>
      <c r="BC353" s="68">
        <v>7.5573459999999999</v>
      </c>
      <c r="BD353" s="68">
        <v>0</v>
      </c>
      <c r="BE353" s="36">
        <v>282.24223440048041</v>
      </c>
      <c r="BF353" s="2"/>
      <c r="BG353" s="195">
        <f t="shared" si="17"/>
        <v>253.88814184479151</v>
      </c>
      <c r="BH353" s="2"/>
    </row>
    <row r="354" spans="1:60" x14ac:dyDescent="0.25">
      <c r="A354">
        <f t="shared" si="18"/>
        <v>1</v>
      </c>
      <c r="B354" s="93" t="s">
        <v>738</v>
      </c>
      <c r="C354" s="93" t="s">
        <v>739</v>
      </c>
      <c r="D354" s="93"/>
      <c r="E354" s="68">
        <v>85.551914999999994</v>
      </c>
      <c r="F354" s="68">
        <v>163.48202259753199</v>
      </c>
      <c r="G354" s="68">
        <v>0</v>
      </c>
      <c r="H354" s="68">
        <v>0</v>
      </c>
      <c r="I354" s="68">
        <v>0</v>
      </c>
      <c r="J354" s="68">
        <v>0</v>
      </c>
      <c r="K354" s="68">
        <v>4.1049000000000002E-2</v>
      </c>
      <c r="L354" s="68">
        <v>1.330633</v>
      </c>
      <c r="M354" s="68">
        <v>0</v>
      </c>
      <c r="N354" s="68">
        <v>8.5470000000000008E-3</v>
      </c>
      <c r="O354" s="68">
        <v>7.8549999999999991E-3</v>
      </c>
      <c r="P354" s="68">
        <v>2.583652158888889</v>
      </c>
      <c r="Q354" s="68">
        <v>0.55358788826283967</v>
      </c>
      <c r="R354" s="68">
        <v>2.7905950000000002</v>
      </c>
      <c r="S354" s="68">
        <v>0.21168570526209474</v>
      </c>
      <c r="T354" s="68">
        <v>0</v>
      </c>
      <c r="U354" s="68">
        <v>0</v>
      </c>
      <c r="V354" s="68">
        <v>0</v>
      </c>
      <c r="W354" s="68">
        <v>0.25077199999999999</v>
      </c>
      <c r="X354" s="68">
        <v>14.983698308012436</v>
      </c>
      <c r="Y354" s="68"/>
      <c r="Z354" s="68">
        <v>5.1247400000000001</v>
      </c>
      <c r="AA354" s="41"/>
      <c r="AB354" s="95">
        <v>276.92075265795819</v>
      </c>
      <c r="AC354" s="195">
        <f t="shared" si="19"/>
        <v>256.81231434994578</v>
      </c>
      <c r="AD354" s="41"/>
      <c r="AE354" s="2"/>
      <c r="AF354" s="68">
        <v>85.91063850428435</v>
      </c>
      <c r="AG354" s="41"/>
      <c r="AH354" s="68">
        <v>146.92332809621999</v>
      </c>
      <c r="AI354" s="68">
        <v>0.70682572493001816</v>
      </c>
      <c r="AJ354" s="68">
        <v>0</v>
      </c>
      <c r="AK354" s="68"/>
      <c r="AL354" s="68">
        <v>0</v>
      </c>
      <c r="AM354" s="68">
        <v>0</v>
      </c>
      <c r="AN354" s="68">
        <v>4.1049000000000002E-2</v>
      </c>
      <c r="AO354" s="68">
        <v>1.3112760000000001</v>
      </c>
      <c r="AP354" s="68">
        <v>0</v>
      </c>
      <c r="AQ354" s="68">
        <v>8.5470000000000008E-3</v>
      </c>
      <c r="AR354" s="68">
        <v>7.8549999999999991E-3</v>
      </c>
      <c r="AS354" s="68">
        <v>1.1224408854039774</v>
      </c>
      <c r="AT354" s="68">
        <v>3.8455558922222224</v>
      </c>
      <c r="AU354" s="68">
        <v>0.22233278888990313</v>
      </c>
      <c r="AV354" s="68">
        <v>2.455724</v>
      </c>
      <c r="AW354" s="68">
        <v>0.17830439049943489</v>
      </c>
      <c r="AX354" s="68">
        <v>0</v>
      </c>
      <c r="AY354" s="68">
        <v>0</v>
      </c>
      <c r="AZ354" s="68">
        <v>0</v>
      </c>
      <c r="BA354" s="68">
        <v>0.25859900000000002</v>
      </c>
      <c r="BB354" s="68">
        <v>15.827335669437897</v>
      </c>
      <c r="BC354" s="68">
        <v>6.5625299999999998</v>
      </c>
      <c r="BD354" s="68">
        <v>0</v>
      </c>
      <c r="BE354" s="36">
        <v>265.38234195188778</v>
      </c>
      <c r="BF354" s="2"/>
      <c r="BG354" s="195">
        <f t="shared" si="17"/>
        <v>242.9924762824499</v>
      </c>
      <c r="BH354" s="2"/>
    </row>
    <row r="355" spans="1:60" x14ac:dyDescent="0.25">
      <c r="A355">
        <f t="shared" si="18"/>
        <v>0</v>
      </c>
      <c r="B355" s="93" t="s">
        <v>740</v>
      </c>
      <c r="C355" s="93" t="s">
        <v>741</v>
      </c>
      <c r="D355" s="93"/>
      <c r="E355" s="68">
        <v>71.353999999999999</v>
      </c>
      <c r="F355" s="68">
        <v>154.32092354556201</v>
      </c>
      <c r="G355" s="68">
        <v>0</v>
      </c>
      <c r="H355" s="68">
        <v>0</v>
      </c>
      <c r="I355" s="68">
        <v>0</v>
      </c>
      <c r="J355" s="68">
        <v>0</v>
      </c>
      <c r="K355" s="68">
        <v>6.0382999999999992E-2</v>
      </c>
      <c r="L355" s="68">
        <v>0.93763700000000005</v>
      </c>
      <c r="M355" s="68">
        <v>0</v>
      </c>
      <c r="N355" s="68">
        <v>8.5470000000000008E-3</v>
      </c>
      <c r="O355" s="68">
        <v>7.8549999999999991E-3</v>
      </c>
      <c r="P355" s="68">
        <v>2.4983633377777776</v>
      </c>
      <c r="Q355" s="68">
        <v>0.5194842992527724</v>
      </c>
      <c r="R355" s="68">
        <v>2.4358580000000001</v>
      </c>
      <c r="S355" s="68">
        <v>0.1932877455090643</v>
      </c>
      <c r="T355" s="68">
        <v>0.1</v>
      </c>
      <c r="U355" s="68">
        <v>0</v>
      </c>
      <c r="V355" s="68">
        <v>0</v>
      </c>
      <c r="W355" s="68">
        <v>0.19067500000000001</v>
      </c>
      <c r="X355" s="68">
        <v>11.160514481647938</v>
      </c>
      <c r="Y355" s="68"/>
      <c r="Z355" s="68">
        <v>3.8966099999999999</v>
      </c>
      <c r="AA355" s="41"/>
      <c r="AB355" s="95">
        <v>247.68413840974958</v>
      </c>
      <c r="AC355" s="195">
        <f t="shared" si="19"/>
        <v>232.62701392810163</v>
      </c>
      <c r="AD355" s="41"/>
      <c r="AE355" s="2"/>
      <c r="AF355" s="68">
        <v>72.092807251901618</v>
      </c>
      <c r="AG355" s="41"/>
      <c r="AH355" s="68">
        <v>138.56076955796001</v>
      </c>
      <c r="AI355" s="68">
        <v>0.66328197237399222</v>
      </c>
      <c r="AJ355" s="68">
        <v>0</v>
      </c>
      <c r="AK355" s="68"/>
      <c r="AL355" s="68">
        <v>0</v>
      </c>
      <c r="AM355" s="68">
        <v>0</v>
      </c>
      <c r="AN355" s="68">
        <v>6.0382999999999992E-2</v>
      </c>
      <c r="AO355" s="68">
        <v>0.92399699999999996</v>
      </c>
      <c r="AP355" s="68">
        <v>0</v>
      </c>
      <c r="AQ355" s="68">
        <v>8.5470000000000008E-3</v>
      </c>
      <c r="AR355" s="68">
        <v>7.8549999999999991E-3</v>
      </c>
      <c r="AS355" s="68">
        <v>0.9195776142831642</v>
      </c>
      <c r="AT355" s="68">
        <v>3.5441850711111109</v>
      </c>
      <c r="AU355" s="68">
        <v>0.20987384894556771</v>
      </c>
      <c r="AV355" s="68">
        <v>2.4042110000000001</v>
      </c>
      <c r="AW355" s="68">
        <v>0.17036090759619874</v>
      </c>
      <c r="AX355" s="68">
        <v>0.1</v>
      </c>
      <c r="AY355" s="68">
        <v>0</v>
      </c>
      <c r="AZ355" s="68">
        <v>0</v>
      </c>
      <c r="BA355" s="68">
        <v>0.196626</v>
      </c>
      <c r="BB355" s="68">
        <v>12.276565929812733</v>
      </c>
      <c r="BC355" s="68">
        <v>4.9898379999999998</v>
      </c>
      <c r="BD355" s="68">
        <v>0</v>
      </c>
      <c r="BE355" s="36">
        <v>237.12887915398443</v>
      </c>
      <c r="BF355" s="2"/>
      <c r="BG355" s="195">
        <f t="shared" si="17"/>
        <v>219.8624752241717</v>
      </c>
      <c r="BH355" s="2"/>
    </row>
    <row r="356" spans="1:60" x14ac:dyDescent="0.25">
      <c r="A356">
        <f t="shared" si="18"/>
        <v>0</v>
      </c>
      <c r="B356" s="93" t="s">
        <v>742</v>
      </c>
      <c r="C356" s="93" t="s">
        <v>743</v>
      </c>
      <c r="D356" s="93"/>
      <c r="E356" s="68">
        <v>44.631866000000002</v>
      </c>
      <c r="F356" s="68">
        <v>161.62155347274899</v>
      </c>
      <c r="G356" s="68">
        <v>0</v>
      </c>
      <c r="H356" s="68">
        <v>0</v>
      </c>
      <c r="I356" s="68">
        <v>0</v>
      </c>
      <c r="J356" s="68">
        <v>0</v>
      </c>
      <c r="K356" s="68">
        <v>0.15704400000000004</v>
      </c>
      <c r="L356" s="68">
        <v>1.127634</v>
      </c>
      <c r="M356" s="68">
        <v>0</v>
      </c>
      <c r="N356" s="68">
        <v>8.5470000000000008E-3</v>
      </c>
      <c r="O356" s="68">
        <v>7.8549999999999991E-3</v>
      </c>
      <c r="P356" s="68">
        <v>5.2035944288888887</v>
      </c>
      <c r="Q356" s="68">
        <v>0.54728791009030142</v>
      </c>
      <c r="R356" s="68">
        <v>2.6729590000000001</v>
      </c>
      <c r="S356" s="68">
        <v>0.15316541241884057</v>
      </c>
      <c r="T356" s="68">
        <v>7.4999999999999997E-2</v>
      </c>
      <c r="U356" s="68">
        <v>0</v>
      </c>
      <c r="V356" s="68">
        <v>0</v>
      </c>
      <c r="W356" s="68">
        <v>0.227238</v>
      </c>
      <c r="X356" s="68">
        <v>24.738191184596388</v>
      </c>
      <c r="Y356" s="68"/>
      <c r="Z356" s="68">
        <v>4.6438110000000004</v>
      </c>
      <c r="AA356" s="41"/>
      <c r="AB356" s="95">
        <v>245.81574640874339</v>
      </c>
      <c r="AC356" s="195">
        <f t="shared" si="19"/>
        <v>216.43374422414701</v>
      </c>
      <c r="AD356" s="41"/>
      <c r="AE356" s="2"/>
      <c r="AF356" s="68">
        <v>45.341376981032667</v>
      </c>
      <c r="AG356" s="41"/>
      <c r="AH356" s="68">
        <v>144.27638182724499</v>
      </c>
      <c r="AI356" s="68">
        <v>0.69878185920700431</v>
      </c>
      <c r="AJ356" s="68">
        <v>0</v>
      </c>
      <c r="AK356" s="68"/>
      <c r="AL356" s="68">
        <v>0</v>
      </c>
      <c r="AM356" s="68">
        <v>0</v>
      </c>
      <c r="AN356" s="68">
        <v>0.15704400000000004</v>
      </c>
      <c r="AO356" s="68">
        <v>1.1112299999999999</v>
      </c>
      <c r="AP356" s="68">
        <v>0</v>
      </c>
      <c r="AQ356" s="68">
        <v>8.5470000000000008E-3</v>
      </c>
      <c r="AR356" s="68">
        <v>7.8549999999999991E-3</v>
      </c>
      <c r="AS356" s="68">
        <v>0.51459739789425551</v>
      </c>
      <c r="AT356" s="68">
        <v>6.5224424288888887</v>
      </c>
      <c r="AU356" s="68">
        <v>0.21980258231070701</v>
      </c>
      <c r="AV356" s="68">
        <v>2.6444450000000002</v>
      </c>
      <c r="AW356" s="68">
        <v>0.14196662710621988</v>
      </c>
      <c r="AX356" s="68">
        <v>7.4999999999999997E-2</v>
      </c>
      <c r="AY356" s="68">
        <v>0</v>
      </c>
      <c r="AZ356" s="68">
        <v>0</v>
      </c>
      <c r="BA356" s="68">
        <v>0.23433000000000001</v>
      </c>
      <c r="BB356" s="68">
        <v>25.430860537765085</v>
      </c>
      <c r="BC356" s="68">
        <v>5.9466729999999997</v>
      </c>
      <c r="BD356" s="68">
        <v>0</v>
      </c>
      <c r="BE356" s="36">
        <v>233.33133424144981</v>
      </c>
      <c r="BF356" s="2"/>
      <c r="BG356" s="195">
        <f t="shared" si="17"/>
        <v>201.95380070368472</v>
      </c>
      <c r="BH356" s="2"/>
    </row>
    <row r="357" spans="1:60" x14ac:dyDescent="0.25">
      <c r="A357">
        <f t="shared" si="18"/>
        <v>1</v>
      </c>
      <c r="B357" s="93" t="s">
        <v>744</v>
      </c>
      <c r="C357" s="93" t="s">
        <v>745</v>
      </c>
      <c r="D357" s="93"/>
      <c r="E357" s="68">
        <v>71.378681999999998</v>
      </c>
      <c r="F357" s="68">
        <v>68.509947991468991</v>
      </c>
      <c r="G357" s="68">
        <v>-0.18975</v>
      </c>
      <c r="H357" s="68">
        <v>0</v>
      </c>
      <c r="I357" s="68">
        <v>0</v>
      </c>
      <c r="J357" s="68">
        <v>0</v>
      </c>
      <c r="K357" s="68">
        <v>4.9486000000000002E-2</v>
      </c>
      <c r="L357" s="68">
        <v>0.66927599999999998</v>
      </c>
      <c r="M357" s="68">
        <v>0</v>
      </c>
      <c r="N357" s="68">
        <v>8.5470000000000008E-3</v>
      </c>
      <c r="O357" s="68">
        <v>7.8549999999999991E-3</v>
      </c>
      <c r="P357" s="68">
        <v>2.5815270733333331</v>
      </c>
      <c r="Q357" s="68">
        <v>0.23199050776954874</v>
      </c>
      <c r="R357" s="68">
        <v>1.3083020000000001</v>
      </c>
      <c r="S357" s="68">
        <v>0.10995917431796526</v>
      </c>
      <c r="T357" s="68">
        <v>0</v>
      </c>
      <c r="U357" s="68">
        <v>0</v>
      </c>
      <c r="V357" s="68">
        <v>0</v>
      </c>
      <c r="W357" s="68">
        <v>0.14427100000000001</v>
      </c>
      <c r="X357" s="68">
        <v>10.051599116997094</v>
      </c>
      <c r="Y357" s="68"/>
      <c r="Z357" s="68">
        <v>2.9482930000000001</v>
      </c>
      <c r="AA357" s="41"/>
      <c r="AB357" s="95">
        <v>157.80998586388691</v>
      </c>
      <c r="AC357" s="195">
        <f t="shared" si="19"/>
        <v>144.81009374688981</v>
      </c>
      <c r="AD357" s="41"/>
      <c r="AE357" s="2"/>
      <c r="AF357" s="68">
        <v>71.862975323134563</v>
      </c>
      <c r="AG357" s="41"/>
      <c r="AH357" s="68">
        <v>61.888603040367997</v>
      </c>
      <c r="AI357" s="68">
        <v>0.29620745378999414</v>
      </c>
      <c r="AJ357" s="68">
        <v>-0.18975</v>
      </c>
      <c r="AK357" s="68"/>
      <c r="AL357" s="68">
        <v>0</v>
      </c>
      <c r="AM357" s="68">
        <v>0</v>
      </c>
      <c r="AN357" s="68">
        <v>4.9486000000000002E-2</v>
      </c>
      <c r="AO357" s="68">
        <v>0.65954000000000002</v>
      </c>
      <c r="AP357" s="68">
        <v>0</v>
      </c>
      <c r="AQ357" s="68">
        <v>8.5470000000000008E-3</v>
      </c>
      <c r="AR357" s="68">
        <v>7.8549999999999991E-3</v>
      </c>
      <c r="AS357" s="68">
        <v>0.82872493144132231</v>
      </c>
      <c r="AT357" s="68">
        <v>3.8783438733333329</v>
      </c>
      <c r="AU357" s="68">
        <v>9.3172371870786169E-2</v>
      </c>
      <c r="AV357" s="68">
        <v>1.1771020000000001</v>
      </c>
      <c r="AW357" s="68">
        <v>0.11111137879040348</v>
      </c>
      <c r="AX357" s="68">
        <v>0</v>
      </c>
      <c r="AY357" s="68">
        <v>0</v>
      </c>
      <c r="AZ357" s="68">
        <v>0</v>
      </c>
      <c r="BA357" s="68">
        <v>0.14877299999999999</v>
      </c>
      <c r="BB357" s="68">
        <v>10.439494751767096</v>
      </c>
      <c r="BC357" s="68">
        <v>3.7754629999999998</v>
      </c>
      <c r="BD357" s="68">
        <v>0</v>
      </c>
      <c r="BE357" s="36">
        <v>155.03564912449551</v>
      </c>
      <c r="BF357" s="2"/>
      <c r="BG357" s="195">
        <f t="shared" si="17"/>
        <v>140.82069137272842</v>
      </c>
      <c r="BH357" s="2"/>
    </row>
    <row r="358" spans="1:60" x14ac:dyDescent="0.25">
      <c r="A358">
        <f t="shared" si="18"/>
        <v>0</v>
      </c>
      <c r="B358" s="93" t="s">
        <v>746</v>
      </c>
      <c r="C358" s="93" t="s">
        <v>747</v>
      </c>
      <c r="D358" s="93"/>
      <c r="E358" s="68">
        <v>7.1271599999999999</v>
      </c>
      <c r="F358" s="68">
        <v>7.6161537137630004</v>
      </c>
      <c r="G358" s="68">
        <v>-0.10474600000000001</v>
      </c>
      <c r="H358" s="68">
        <v>0</v>
      </c>
      <c r="I358" s="68">
        <v>0</v>
      </c>
      <c r="J358" s="68">
        <v>0</v>
      </c>
      <c r="K358" s="68">
        <v>0</v>
      </c>
      <c r="L358" s="68">
        <v>0</v>
      </c>
      <c r="M358" s="68">
        <v>0</v>
      </c>
      <c r="N358" s="68">
        <v>8.5470000000000008E-3</v>
      </c>
      <c r="O358" s="68">
        <v>7.8549999999999991E-3</v>
      </c>
      <c r="P358" s="68">
        <v>1.0093341662222222</v>
      </c>
      <c r="Q358" s="68">
        <v>2.5523003872661119E-2</v>
      </c>
      <c r="R358" s="68">
        <v>0.65315800000000002</v>
      </c>
      <c r="S358" s="68">
        <v>6.2719787896052495E-2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/>
      <c r="Z358" s="68">
        <v>0</v>
      </c>
      <c r="AA358" s="41"/>
      <c r="AB358" s="95">
        <v>16.405704671753938</v>
      </c>
      <c r="AC358" s="195">
        <f t="shared" si="19"/>
        <v>16.405704671753938</v>
      </c>
      <c r="AD358" s="41"/>
      <c r="AE358" s="2"/>
      <c r="AF358" s="68">
        <v>7.1745996482240475</v>
      </c>
      <c r="AG358" s="41"/>
      <c r="AH358" s="68">
        <v>6.5846369499259998</v>
      </c>
      <c r="AI358" s="68">
        <v>3.258798846099991E-2</v>
      </c>
      <c r="AJ358" s="68">
        <v>-0.10474600000000001</v>
      </c>
      <c r="AK358" s="68"/>
      <c r="AL358" s="68">
        <v>0</v>
      </c>
      <c r="AM358" s="68">
        <v>0</v>
      </c>
      <c r="AN358" s="68">
        <v>0</v>
      </c>
      <c r="AO358" s="68">
        <v>0</v>
      </c>
      <c r="AP358" s="68">
        <v>0</v>
      </c>
      <c r="AQ358" s="68">
        <v>8.5470000000000008E-3</v>
      </c>
      <c r="AR358" s="68">
        <v>7.8549999999999991E-3</v>
      </c>
      <c r="AS358" s="68">
        <v>7.9388855730395336E-2</v>
      </c>
      <c r="AT358" s="68">
        <v>1.2217647795555557</v>
      </c>
      <c r="AU358" s="68">
        <v>1.035784038446735E-2</v>
      </c>
      <c r="AV358" s="68">
        <v>0.57477900000000004</v>
      </c>
      <c r="AW358" s="68">
        <v>7.9624515752985597E-2</v>
      </c>
      <c r="AX358" s="68">
        <v>0</v>
      </c>
      <c r="AY358" s="68">
        <v>0</v>
      </c>
      <c r="AZ358" s="68">
        <v>0</v>
      </c>
      <c r="BA358" s="68">
        <v>0</v>
      </c>
      <c r="BB358" s="68">
        <v>0</v>
      </c>
      <c r="BC358" s="68">
        <v>0</v>
      </c>
      <c r="BD358" s="68">
        <v>0</v>
      </c>
      <c r="BE358" s="36">
        <v>15.669395578034448</v>
      </c>
      <c r="BF358" s="2"/>
      <c r="BG358" s="195">
        <f t="shared" si="17"/>
        <v>15.669395578034448</v>
      </c>
      <c r="BH358" s="2"/>
    </row>
    <row r="359" spans="1:60" x14ac:dyDescent="0.25">
      <c r="A359">
        <f t="shared" si="18"/>
        <v>0</v>
      </c>
      <c r="B359" s="93" t="s">
        <v>748</v>
      </c>
      <c r="C359" s="93" t="s">
        <v>749</v>
      </c>
      <c r="D359" s="93"/>
      <c r="E359" s="68">
        <v>209.86065300000001</v>
      </c>
      <c r="F359" s="68">
        <v>142.507212730145</v>
      </c>
      <c r="G359" s="68">
        <v>0</v>
      </c>
      <c r="H359" s="68">
        <v>0</v>
      </c>
      <c r="I359" s="68">
        <v>0</v>
      </c>
      <c r="J359" s="68">
        <v>0</v>
      </c>
      <c r="K359" s="68">
        <v>0.11418300000000001</v>
      </c>
      <c r="L359" s="68">
        <v>1.14242</v>
      </c>
      <c r="M359" s="68">
        <v>4.6653E-2</v>
      </c>
      <c r="N359" s="68">
        <v>8.5470000000000008E-3</v>
      </c>
      <c r="O359" s="68">
        <v>0</v>
      </c>
      <c r="P359" s="68">
        <v>1.1632150188888888</v>
      </c>
      <c r="Q359" s="68">
        <v>0.47461116237819584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0.39136799999999999</v>
      </c>
      <c r="X359" s="68">
        <v>21.216342751463241</v>
      </c>
      <c r="Y359" s="68"/>
      <c r="Z359" s="68">
        <v>7.9979490000000002</v>
      </c>
      <c r="AA359" s="41"/>
      <c r="AB359" s="95">
        <v>384.92315466287539</v>
      </c>
      <c r="AC359" s="195">
        <f t="shared" si="19"/>
        <v>355.70886291141215</v>
      </c>
      <c r="AD359" s="41"/>
      <c r="AE359" s="2"/>
      <c r="AF359" s="68">
        <v>211.10218304332446</v>
      </c>
      <c r="AG359" s="41"/>
      <c r="AH359" s="68">
        <v>130.48502839187901</v>
      </c>
      <c r="AI359" s="68">
        <v>0.60598756949000065</v>
      </c>
      <c r="AJ359" s="68">
        <v>0</v>
      </c>
      <c r="AK359" s="68"/>
      <c r="AL359" s="68">
        <v>0</v>
      </c>
      <c r="AM359" s="68">
        <v>0</v>
      </c>
      <c r="AN359" s="68">
        <v>0.11418300000000001</v>
      </c>
      <c r="AO359" s="68">
        <v>1.1258010000000001</v>
      </c>
      <c r="AP359" s="68">
        <v>4.8000000000000001E-2</v>
      </c>
      <c r="AQ359" s="68">
        <v>8.5470000000000008E-3</v>
      </c>
      <c r="AR359" s="68">
        <v>0</v>
      </c>
      <c r="AS359" s="68">
        <v>2.3619816292599309</v>
      </c>
      <c r="AT359" s="68">
        <v>1.6046170455555555</v>
      </c>
      <c r="AU359" s="68">
        <v>0.19380740181580164</v>
      </c>
      <c r="AV359" s="68">
        <v>0</v>
      </c>
      <c r="AW359" s="68">
        <v>0</v>
      </c>
      <c r="AX359" s="68">
        <v>0</v>
      </c>
      <c r="AY359" s="68">
        <v>0</v>
      </c>
      <c r="AZ359" s="68">
        <v>0</v>
      </c>
      <c r="BA359" s="68">
        <v>0.40358300000000003</v>
      </c>
      <c r="BB359" s="68">
        <v>21.810400348504213</v>
      </c>
      <c r="BC359" s="68">
        <v>10.241844</v>
      </c>
      <c r="BD359" s="68">
        <v>0</v>
      </c>
      <c r="BE359" s="36">
        <v>380.1059634298291</v>
      </c>
      <c r="BF359" s="2"/>
      <c r="BG359" s="195">
        <f t="shared" si="17"/>
        <v>348.05371908132486</v>
      </c>
      <c r="BH359" s="2"/>
    </row>
    <row r="360" spans="1:60" x14ac:dyDescent="0.25">
      <c r="A360">
        <f t="shared" si="18"/>
        <v>0</v>
      </c>
      <c r="B360" s="93" t="s">
        <v>750</v>
      </c>
      <c r="C360" s="93" t="s">
        <v>751</v>
      </c>
      <c r="D360" s="93"/>
      <c r="E360" s="68">
        <v>7.3497919999999999</v>
      </c>
      <c r="F360" s="68">
        <v>6.2906791596379996</v>
      </c>
      <c r="G360" s="68">
        <v>0</v>
      </c>
      <c r="H360" s="68">
        <v>0</v>
      </c>
      <c r="I360" s="68">
        <v>0</v>
      </c>
      <c r="J360" s="68">
        <v>0</v>
      </c>
      <c r="K360" s="68">
        <v>0</v>
      </c>
      <c r="L360" s="68">
        <v>0</v>
      </c>
      <c r="M360" s="68">
        <v>0</v>
      </c>
      <c r="N360" s="68">
        <v>8.5470000000000008E-3</v>
      </c>
      <c r="O360" s="68">
        <v>7.8549999999999991E-3</v>
      </c>
      <c r="P360" s="68">
        <v>2.048130250666667</v>
      </c>
      <c r="Q360" s="68">
        <v>2.102283987012761E-2</v>
      </c>
      <c r="R360" s="68">
        <v>0.63264500000000001</v>
      </c>
      <c r="S360" s="68">
        <v>5.3963732674085593E-2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/>
      <c r="Z360" s="68">
        <v>0</v>
      </c>
      <c r="AA360" s="41"/>
      <c r="AB360" s="95">
        <v>16.412634982848878</v>
      </c>
      <c r="AC360" s="195">
        <f t="shared" si="19"/>
        <v>16.412634982848878</v>
      </c>
      <c r="AD360" s="41"/>
      <c r="AE360" s="2"/>
      <c r="AF360" s="68">
        <v>7.4135542376710202</v>
      </c>
      <c r="AG360" s="41"/>
      <c r="AH360" s="68">
        <v>5.4758297801540001</v>
      </c>
      <c r="AI360" s="68">
        <v>2.6842140781000258E-2</v>
      </c>
      <c r="AJ360" s="68">
        <v>0</v>
      </c>
      <c r="AK360" s="68"/>
      <c r="AL360" s="68">
        <v>0</v>
      </c>
      <c r="AM360" s="68">
        <v>0</v>
      </c>
      <c r="AN360" s="68">
        <v>0</v>
      </c>
      <c r="AO360" s="68">
        <v>0</v>
      </c>
      <c r="AP360" s="68">
        <v>0</v>
      </c>
      <c r="AQ360" s="68">
        <v>8.5470000000000008E-3</v>
      </c>
      <c r="AR360" s="68">
        <v>7.8549999999999991E-3</v>
      </c>
      <c r="AS360" s="68">
        <v>8.3063169842379034E-2</v>
      </c>
      <c r="AT360" s="68">
        <v>2.7314544106666667</v>
      </c>
      <c r="AU360" s="68">
        <v>8.5552173832416437E-3</v>
      </c>
      <c r="AV360" s="68">
        <v>0.61958999999999997</v>
      </c>
      <c r="AW360" s="68">
        <v>7.4780678644661466E-2</v>
      </c>
      <c r="AX360" s="68">
        <v>0</v>
      </c>
      <c r="AY360" s="68">
        <v>0</v>
      </c>
      <c r="AZ360" s="68">
        <v>0</v>
      </c>
      <c r="BA360" s="68">
        <v>0</v>
      </c>
      <c r="BB360" s="68">
        <v>0</v>
      </c>
      <c r="BC360" s="68">
        <v>0</v>
      </c>
      <c r="BD360" s="68">
        <v>0</v>
      </c>
      <c r="BE360" s="36">
        <v>16.450071635142965</v>
      </c>
      <c r="BF360" s="2"/>
      <c r="BG360" s="195">
        <f t="shared" si="17"/>
        <v>16.450071635142965</v>
      </c>
      <c r="BH360" s="2"/>
    </row>
    <row r="361" spans="1:60" x14ac:dyDescent="0.25">
      <c r="A361">
        <f t="shared" si="18"/>
        <v>0</v>
      </c>
      <c r="B361" s="93" t="s">
        <v>752</v>
      </c>
      <c r="C361" s="93" t="s">
        <v>753</v>
      </c>
      <c r="D361" s="93"/>
      <c r="E361" s="68">
        <v>5.0331999999999999</v>
      </c>
      <c r="F361" s="68">
        <v>8.9017953301709998</v>
      </c>
      <c r="G361" s="68">
        <v>-8.1624000000000002E-2</v>
      </c>
      <c r="H361" s="68">
        <v>0</v>
      </c>
      <c r="I361" s="68">
        <v>0</v>
      </c>
      <c r="J361" s="68">
        <v>0</v>
      </c>
      <c r="K361" s="68">
        <v>0</v>
      </c>
      <c r="L361" s="68">
        <v>0</v>
      </c>
      <c r="M361" s="68">
        <v>0</v>
      </c>
      <c r="N361" s="68">
        <v>8.5470000000000008E-3</v>
      </c>
      <c r="O361" s="68">
        <v>7.8549999999999991E-3</v>
      </c>
      <c r="P361" s="68">
        <v>0.7692810773333334</v>
      </c>
      <c r="Q361" s="68">
        <v>2.994508837235E-2</v>
      </c>
      <c r="R361" s="68">
        <v>0.91940500000000003</v>
      </c>
      <c r="S361" s="68">
        <v>8.3808463084512855E-2</v>
      </c>
      <c r="T361" s="68">
        <v>0</v>
      </c>
      <c r="U361" s="68">
        <v>0</v>
      </c>
      <c r="V361" s="68">
        <v>0</v>
      </c>
      <c r="W361" s="68">
        <v>0</v>
      </c>
      <c r="X361" s="68">
        <v>0</v>
      </c>
      <c r="Y361" s="68"/>
      <c r="Z361" s="68">
        <v>0</v>
      </c>
      <c r="AA361" s="41"/>
      <c r="AB361" s="95">
        <v>15.672212958961195</v>
      </c>
      <c r="AC361" s="195">
        <f t="shared" si="19"/>
        <v>15.672212958961195</v>
      </c>
      <c r="AD361" s="41"/>
      <c r="AE361" s="2"/>
      <c r="AF361" s="68">
        <v>5.0311586110937272</v>
      </c>
      <c r="AG361" s="41"/>
      <c r="AH361" s="68">
        <v>7.6829600578359996</v>
      </c>
      <c r="AI361" s="68">
        <v>3.8234143567999826E-2</v>
      </c>
      <c r="AJ361" s="68">
        <v>-8.1624000000000002E-2</v>
      </c>
      <c r="AK361" s="68"/>
      <c r="AL361" s="68">
        <v>0</v>
      </c>
      <c r="AM361" s="68">
        <v>0</v>
      </c>
      <c r="AN361" s="68">
        <v>0</v>
      </c>
      <c r="AO361" s="68">
        <v>0</v>
      </c>
      <c r="AP361" s="68">
        <v>0</v>
      </c>
      <c r="AQ361" s="68">
        <v>8.5470000000000008E-3</v>
      </c>
      <c r="AR361" s="68">
        <v>7.8549999999999991E-3</v>
      </c>
      <c r="AS361" s="68">
        <v>5.8579861650480528E-2</v>
      </c>
      <c r="AT361" s="68">
        <v>1.2044669973333333</v>
      </c>
      <c r="AU361" s="68">
        <v>1.2106291263330094E-2</v>
      </c>
      <c r="AV361" s="68">
        <v>0.82355</v>
      </c>
      <c r="AW361" s="68">
        <v>9.3318756929286248E-2</v>
      </c>
      <c r="AX361" s="68">
        <v>0</v>
      </c>
      <c r="AY361" s="68">
        <v>0</v>
      </c>
      <c r="AZ361" s="68">
        <v>0</v>
      </c>
      <c r="BA361" s="68">
        <v>0</v>
      </c>
      <c r="BB361" s="68">
        <v>0</v>
      </c>
      <c r="BC361" s="68">
        <v>0</v>
      </c>
      <c r="BD361" s="68">
        <v>0</v>
      </c>
      <c r="BE361" s="36">
        <v>14.879152719674156</v>
      </c>
      <c r="BF361" s="2"/>
      <c r="BG361" s="195">
        <f t="shared" si="17"/>
        <v>14.879152719674156</v>
      </c>
      <c r="BH361" s="2"/>
    </row>
    <row r="362" spans="1:60" x14ac:dyDescent="0.25">
      <c r="A362">
        <f t="shared" si="18"/>
        <v>0</v>
      </c>
      <c r="B362" s="93" t="s">
        <v>754</v>
      </c>
      <c r="C362" s="93" t="s">
        <v>755</v>
      </c>
      <c r="D362" s="93"/>
      <c r="E362" s="68">
        <v>8.3440159999999999</v>
      </c>
      <c r="F362" s="68">
        <v>4.4681689023829998</v>
      </c>
      <c r="G362" s="68">
        <v>-0.15343599999999999</v>
      </c>
      <c r="H362" s="68">
        <v>0</v>
      </c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8.5470000000000008E-3</v>
      </c>
      <c r="O362" s="68">
        <v>7.8549999999999991E-3</v>
      </c>
      <c r="P362" s="68">
        <v>1.0049827724444444</v>
      </c>
      <c r="Q362" s="68">
        <v>1.482896202405014E-2</v>
      </c>
      <c r="R362" s="68">
        <v>0.48381600000000002</v>
      </c>
      <c r="S362" s="68">
        <v>4.5690670274073211E-2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/>
      <c r="Z362" s="68">
        <v>0</v>
      </c>
      <c r="AA362" s="41"/>
      <c r="AB362" s="95">
        <v>14.224469307125567</v>
      </c>
      <c r="AC362" s="195">
        <f t="shared" si="19"/>
        <v>14.224469307125567</v>
      </c>
      <c r="AD362" s="41"/>
      <c r="AE362" s="2"/>
      <c r="AF362" s="68">
        <v>8.3742944357100555</v>
      </c>
      <c r="AG362" s="41"/>
      <c r="AH362" s="68">
        <v>3.8851804699929997</v>
      </c>
      <c r="AI362" s="68">
        <v>1.8933744857000188E-2</v>
      </c>
      <c r="AJ362" s="68">
        <v>-0.15343599999999999</v>
      </c>
      <c r="AK362" s="68"/>
      <c r="AL362" s="68">
        <v>0</v>
      </c>
      <c r="AM362" s="68">
        <v>0</v>
      </c>
      <c r="AN362" s="68">
        <v>0</v>
      </c>
      <c r="AO362" s="68">
        <v>0</v>
      </c>
      <c r="AP362" s="68">
        <v>0</v>
      </c>
      <c r="AQ362" s="68">
        <v>8.5470000000000008E-3</v>
      </c>
      <c r="AR362" s="68">
        <v>7.8549999999999991E-3</v>
      </c>
      <c r="AS362" s="68">
        <v>8.928121271578382E-2</v>
      </c>
      <c r="AT362" s="68">
        <v>1.3829039457777779</v>
      </c>
      <c r="AU362" s="68">
        <v>6.076634222611745E-3</v>
      </c>
      <c r="AV362" s="68">
        <v>0.45455699999999999</v>
      </c>
      <c r="AW362" s="68">
        <v>6.8281268467280637E-2</v>
      </c>
      <c r="AX362" s="68">
        <v>0</v>
      </c>
      <c r="AY362" s="68">
        <v>0</v>
      </c>
      <c r="AZ362" s="68">
        <v>0</v>
      </c>
      <c r="BA362" s="68">
        <v>0</v>
      </c>
      <c r="BB362" s="68">
        <v>0</v>
      </c>
      <c r="BC362" s="68">
        <v>0</v>
      </c>
      <c r="BD362" s="68">
        <v>0</v>
      </c>
      <c r="BE362" s="36">
        <v>14.14247471174351</v>
      </c>
      <c r="BF362" s="2"/>
      <c r="BG362" s="195">
        <f t="shared" si="17"/>
        <v>14.14247471174351</v>
      </c>
      <c r="BH362" s="2"/>
    </row>
    <row r="363" spans="1:60" x14ac:dyDescent="0.25">
      <c r="A363">
        <f t="shared" si="18"/>
        <v>0</v>
      </c>
      <c r="B363" s="93" t="s">
        <v>756</v>
      </c>
      <c r="C363" s="93" t="s">
        <v>757</v>
      </c>
      <c r="D363" s="93"/>
      <c r="E363" s="68">
        <v>10.29434</v>
      </c>
      <c r="F363" s="68">
        <v>6.5918587518239997</v>
      </c>
      <c r="G363" s="68">
        <v>-0.43160199999999999</v>
      </c>
      <c r="H363" s="68">
        <v>0</v>
      </c>
      <c r="I363" s="68">
        <v>0</v>
      </c>
      <c r="J363" s="68">
        <v>0</v>
      </c>
      <c r="K363" s="68">
        <v>0</v>
      </c>
      <c r="L363" s="68">
        <v>0</v>
      </c>
      <c r="M363" s="68">
        <v>0</v>
      </c>
      <c r="N363" s="68">
        <v>8.5470000000000008E-3</v>
      </c>
      <c r="O363" s="68">
        <v>7.8549999999999991E-3</v>
      </c>
      <c r="P363" s="68">
        <v>2.4900542337777782</v>
      </c>
      <c r="Q363" s="68">
        <v>2.1865126194885853E-2</v>
      </c>
      <c r="R363" s="68">
        <v>0.65150200000000003</v>
      </c>
      <c r="S363" s="68">
        <v>6.2016370394197703E-2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/>
      <c r="Z363" s="68">
        <v>0</v>
      </c>
      <c r="AA363" s="41"/>
      <c r="AB363" s="95">
        <v>19.696436482190858</v>
      </c>
      <c r="AC363" s="195">
        <f t="shared" si="19"/>
        <v>19.696436482190858</v>
      </c>
      <c r="AD363" s="41"/>
      <c r="AE363" s="2"/>
      <c r="AF363" s="68">
        <v>10.413222465886944</v>
      </c>
      <c r="AG363" s="41"/>
      <c r="AH363" s="68">
        <v>5.7316593402850007</v>
      </c>
      <c r="AI363" s="68">
        <v>2.7917579126000406E-2</v>
      </c>
      <c r="AJ363" s="68">
        <v>-0.43160199999999999</v>
      </c>
      <c r="AK363" s="68"/>
      <c r="AL363" s="68">
        <v>0</v>
      </c>
      <c r="AM363" s="68">
        <v>0</v>
      </c>
      <c r="AN363" s="68">
        <v>0</v>
      </c>
      <c r="AO363" s="68">
        <v>0</v>
      </c>
      <c r="AP363" s="68">
        <v>0</v>
      </c>
      <c r="AQ363" s="68">
        <v>8.5470000000000008E-3</v>
      </c>
      <c r="AR363" s="68">
        <v>7.8549999999999991E-3</v>
      </c>
      <c r="AS363" s="68">
        <v>0.11450150167297921</v>
      </c>
      <c r="AT363" s="68">
        <v>3.2881989804444447</v>
      </c>
      <c r="AU363" s="68">
        <v>8.9648165405281123E-3</v>
      </c>
      <c r="AV363" s="68">
        <v>0.573322</v>
      </c>
      <c r="AW363" s="68">
        <v>7.8546764669209332E-2</v>
      </c>
      <c r="AX363" s="68">
        <v>0</v>
      </c>
      <c r="AY363" s="68">
        <v>0</v>
      </c>
      <c r="AZ363" s="68">
        <v>0</v>
      </c>
      <c r="BA363" s="68">
        <v>0</v>
      </c>
      <c r="BB363" s="68">
        <v>0</v>
      </c>
      <c r="BC363" s="68">
        <v>0</v>
      </c>
      <c r="BD363" s="68">
        <v>0</v>
      </c>
      <c r="BE363" s="36">
        <v>19.821133448625105</v>
      </c>
      <c r="BF363" s="2"/>
      <c r="BG363" s="195">
        <f t="shared" si="17"/>
        <v>19.821133448625105</v>
      </c>
      <c r="BH363" s="2"/>
    </row>
    <row r="364" spans="1:60" x14ac:dyDescent="0.25">
      <c r="A364">
        <f t="shared" si="18"/>
        <v>0</v>
      </c>
      <c r="B364" s="93" t="s">
        <v>758</v>
      </c>
      <c r="C364" s="93" t="s">
        <v>759</v>
      </c>
      <c r="D364" s="93"/>
      <c r="E364" s="68">
        <v>2.7852610000000002</v>
      </c>
      <c r="F364" s="68">
        <v>5.3247456457469999</v>
      </c>
      <c r="G364" s="68">
        <v>-5.8673999999999997E-2</v>
      </c>
      <c r="H364" s="68">
        <v>0</v>
      </c>
      <c r="I364" s="68">
        <v>0</v>
      </c>
      <c r="J364" s="68">
        <v>0</v>
      </c>
      <c r="K364" s="68">
        <v>0</v>
      </c>
      <c r="L364" s="68">
        <v>0</v>
      </c>
      <c r="M364" s="68">
        <v>0</v>
      </c>
      <c r="N364" s="68">
        <v>8.5470000000000008E-3</v>
      </c>
      <c r="O364" s="68">
        <v>7.8549999999999991E-3</v>
      </c>
      <c r="P364" s="68">
        <v>0.61475839466666671</v>
      </c>
      <c r="Q364" s="68">
        <v>1.7922767378848705E-2</v>
      </c>
      <c r="R364" s="68">
        <v>0.57114900000000002</v>
      </c>
      <c r="S364" s="68">
        <v>5.3026481576710707E-2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/>
      <c r="Z364" s="68">
        <v>0</v>
      </c>
      <c r="AA364" s="41"/>
      <c r="AB364" s="95">
        <v>9.3245912893692253</v>
      </c>
      <c r="AC364" s="195">
        <f t="shared" si="19"/>
        <v>9.3245912893692253</v>
      </c>
      <c r="AD364" s="41"/>
      <c r="AE364" s="2"/>
      <c r="AF364" s="68">
        <v>2.7868014775682344</v>
      </c>
      <c r="AG364" s="41"/>
      <c r="AH364" s="68">
        <v>4.5937682466540002</v>
      </c>
      <c r="AI364" s="68">
        <v>2.2883941852000541E-2</v>
      </c>
      <c r="AJ364" s="68">
        <v>-5.8673999999999997E-2</v>
      </c>
      <c r="AK364" s="68"/>
      <c r="AL364" s="68">
        <v>0</v>
      </c>
      <c r="AM364" s="68">
        <v>0</v>
      </c>
      <c r="AN364" s="68">
        <v>0</v>
      </c>
      <c r="AO364" s="68">
        <v>0</v>
      </c>
      <c r="AP364" s="68">
        <v>0</v>
      </c>
      <c r="AQ364" s="68">
        <v>8.5470000000000008E-3</v>
      </c>
      <c r="AR364" s="68">
        <v>7.8549999999999991E-3</v>
      </c>
      <c r="AS364" s="68">
        <v>3.1609482958436921E-2</v>
      </c>
      <c r="AT364" s="68">
        <v>0.84818399466666672</v>
      </c>
      <c r="AU364" s="68">
        <v>7.2415641226974328E-3</v>
      </c>
      <c r="AV364" s="68">
        <v>0.50778400000000001</v>
      </c>
      <c r="AW364" s="68">
        <v>7.3555248925678302E-2</v>
      </c>
      <c r="AX364" s="68">
        <v>0</v>
      </c>
      <c r="AY364" s="68">
        <v>0</v>
      </c>
      <c r="AZ364" s="68">
        <v>0</v>
      </c>
      <c r="BA364" s="68">
        <v>0</v>
      </c>
      <c r="BB364" s="68">
        <v>0</v>
      </c>
      <c r="BC364" s="68">
        <v>0</v>
      </c>
      <c r="BD364" s="68">
        <v>0</v>
      </c>
      <c r="BE364" s="36">
        <v>8.8295559567477149</v>
      </c>
      <c r="BF364" s="2"/>
      <c r="BG364" s="195">
        <f t="shared" si="17"/>
        <v>8.8295559567477149</v>
      </c>
      <c r="BH364" s="2"/>
    </row>
    <row r="365" spans="1:60" x14ac:dyDescent="0.25">
      <c r="A365">
        <f t="shared" si="18"/>
        <v>0</v>
      </c>
      <c r="B365" s="93" t="s">
        <v>760</v>
      </c>
      <c r="C365" s="93" t="s">
        <v>761</v>
      </c>
      <c r="D365" s="93"/>
      <c r="E365" s="68">
        <v>7.3970599999999997</v>
      </c>
      <c r="F365" s="68">
        <v>6.4460438121130004</v>
      </c>
      <c r="G365" s="68">
        <v>-0.17147799999999999</v>
      </c>
      <c r="H365" s="68">
        <v>0</v>
      </c>
      <c r="I365" s="68">
        <v>0</v>
      </c>
      <c r="J365" s="68">
        <v>0</v>
      </c>
      <c r="K365" s="68">
        <v>0</v>
      </c>
      <c r="L365" s="68">
        <v>0</v>
      </c>
      <c r="M365" s="68">
        <v>0</v>
      </c>
      <c r="N365" s="68">
        <v>8.5470000000000008E-3</v>
      </c>
      <c r="O365" s="68">
        <v>7.8549999999999991E-3</v>
      </c>
      <c r="P365" s="68">
        <v>1.0670910551111112</v>
      </c>
      <c r="Q365" s="68">
        <v>2.1554436321138778E-2</v>
      </c>
      <c r="R365" s="68">
        <v>0.66536399999999996</v>
      </c>
      <c r="S365" s="68">
        <v>6.1488559284324319E-2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/>
      <c r="Z365" s="68">
        <v>0</v>
      </c>
      <c r="AA365" s="41"/>
      <c r="AB365" s="95">
        <v>15.503525862829575</v>
      </c>
      <c r="AC365" s="195">
        <f t="shared" si="19"/>
        <v>15.503525862829575</v>
      </c>
      <c r="AD365" s="41"/>
      <c r="AE365" s="2"/>
      <c r="AF365" s="68">
        <v>7.3647523632070788</v>
      </c>
      <c r="AG365" s="41"/>
      <c r="AH365" s="68">
        <v>5.5871818743319999</v>
      </c>
      <c r="AI365" s="68">
        <v>2.752088765199948E-2</v>
      </c>
      <c r="AJ365" s="68">
        <v>-0.17147799999999999</v>
      </c>
      <c r="AK365" s="68"/>
      <c r="AL365" s="68">
        <v>0</v>
      </c>
      <c r="AM365" s="68">
        <v>0</v>
      </c>
      <c r="AN365" s="68">
        <v>0</v>
      </c>
      <c r="AO365" s="68">
        <v>0</v>
      </c>
      <c r="AP365" s="68">
        <v>0</v>
      </c>
      <c r="AQ365" s="68">
        <v>8.5470000000000008E-3</v>
      </c>
      <c r="AR365" s="68">
        <v>7.8549999999999991E-3</v>
      </c>
      <c r="AS365" s="68">
        <v>8.0373472070522395E-2</v>
      </c>
      <c r="AT365" s="68">
        <v>1.3607674284444444</v>
      </c>
      <c r="AU365" s="68">
        <v>8.7665106858986347E-3</v>
      </c>
      <c r="AV365" s="68">
        <v>0.65345699999999995</v>
      </c>
      <c r="AW365" s="68">
        <v>7.9412825361274711E-2</v>
      </c>
      <c r="AX365" s="68">
        <v>0</v>
      </c>
      <c r="AY365" s="68">
        <v>0</v>
      </c>
      <c r="AZ365" s="68">
        <v>0</v>
      </c>
      <c r="BA365" s="68">
        <v>0</v>
      </c>
      <c r="BB365" s="68">
        <v>0</v>
      </c>
      <c r="BC365" s="68">
        <v>0</v>
      </c>
      <c r="BD365" s="68">
        <v>0</v>
      </c>
      <c r="BE365" s="36">
        <v>15.007156361753214</v>
      </c>
      <c r="BF365" s="2"/>
      <c r="BG365" s="195">
        <f t="shared" si="17"/>
        <v>15.007156361753214</v>
      </c>
      <c r="BH365" s="2"/>
    </row>
    <row r="366" spans="1:60" x14ac:dyDescent="0.25">
      <c r="A366">
        <f t="shared" si="18"/>
        <v>0</v>
      </c>
      <c r="B366" s="93" t="s">
        <v>762</v>
      </c>
      <c r="C366" s="93" t="s">
        <v>763</v>
      </c>
      <c r="D366" s="93"/>
      <c r="E366" s="68">
        <v>75.660208999999995</v>
      </c>
      <c r="F366" s="68">
        <v>39.601737549081001</v>
      </c>
      <c r="G366" s="68">
        <v>-0.262013</v>
      </c>
      <c r="H366" s="68">
        <v>0</v>
      </c>
      <c r="I366" s="68">
        <v>0</v>
      </c>
      <c r="J366" s="68">
        <v>0</v>
      </c>
      <c r="K366" s="68">
        <v>5.9652000000000011E-2</v>
      </c>
      <c r="L366" s="68">
        <v>0.201346</v>
      </c>
      <c r="M366" s="68">
        <v>0</v>
      </c>
      <c r="N366" s="68">
        <v>8.5470000000000008E-3</v>
      </c>
      <c r="O366" s="68">
        <v>7.8549999999999991E-3</v>
      </c>
      <c r="P366" s="68">
        <v>1.4977471933333333</v>
      </c>
      <c r="Q366" s="68">
        <v>0.13403115492750364</v>
      </c>
      <c r="R366" s="68">
        <v>0.75865499999999997</v>
      </c>
      <c r="S366" s="68">
        <v>6.1423748580426152E-2</v>
      </c>
      <c r="T366" s="68">
        <v>0</v>
      </c>
      <c r="U366" s="68">
        <v>0</v>
      </c>
      <c r="V366" s="68">
        <v>0</v>
      </c>
      <c r="W366" s="68">
        <v>8.7728E-2</v>
      </c>
      <c r="X366" s="68">
        <v>4.3810123391052063</v>
      </c>
      <c r="Y366" s="68"/>
      <c r="Z366" s="68">
        <v>1.7927960000000001</v>
      </c>
      <c r="AA366" s="41"/>
      <c r="AB366" s="95">
        <v>123.99072698502746</v>
      </c>
      <c r="AC366" s="195">
        <f t="shared" si="19"/>
        <v>117.81691864592226</v>
      </c>
      <c r="AD366" s="41"/>
      <c r="AE366" s="2"/>
      <c r="AF366" s="68">
        <v>76.233792597455235</v>
      </c>
      <c r="AG366" s="41"/>
      <c r="AH366" s="68">
        <v>35.816395673954005</v>
      </c>
      <c r="AI366" s="68">
        <v>0.17113211877099424</v>
      </c>
      <c r="AJ366" s="68">
        <v>-0.262013</v>
      </c>
      <c r="AK366" s="68"/>
      <c r="AL366" s="68">
        <v>0</v>
      </c>
      <c r="AM366" s="68">
        <v>0</v>
      </c>
      <c r="AN366" s="68">
        <v>5.9652000000000011E-2</v>
      </c>
      <c r="AO366" s="68">
        <v>0.19841700000000001</v>
      </c>
      <c r="AP366" s="68">
        <v>0</v>
      </c>
      <c r="AQ366" s="68">
        <v>8.5470000000000008E-3</v>
      </c>
      <c r="AR366" s="68">
        <v>7.8549999999999991E-3</v>
      </c>
      <c r="AS366" s="68">
        <v>0.82289551240536662</v>
      </c>
      <c r="AT366" s="68">
        <v>2.2616022599999996</v>
      </c>
      <c r="AU366" s="68">
        <v>5.3857694040458343E-2</v>
      </c>
      <c r="AV366" s="68">
        <v>0.70243500000000003</v>
      </c>
      <c r="AW366" s="68">
        <v>7.9028849846505586E-2</v>
      </c>
      <c r="AX366" s="68">
        <v>0</v>
      </c>
      <c r="AY366" s="68">
        <v>0</v>
      </c>
      <c r="AZ366" s="68">
        <v>0</v>
      </c>
      <c r="BA366" s="68">
        <v>9.0466000000000005E-2</v>
      </c>
      <c r="BB366" s="68">
        <v>4.819113573015728</v>
      </c>
      <c r="BC366" s="68">
        <v>2.2957809999999998</v>
      </c>
      <c r="BD366" s="68">
        <v>0</v>
      </c>
      <c r="BE366" s="36">
        <v>123.35895827948832</v>
      </c>
      <c r="BF366" s="2"/>
      <c r="BG366" s="195">
        <f t="shared" si="17"/>
        <v>116.24406370647259</v>
      </c>
      <c r="BH366" s="2"/>
    </row>
    <row r="367" spans="1:60" x14ac:dyDescent="0.25">
      <c r="A367">
        <f t="shared" si="18"/>
        <v>0</v>
      </c>
      <c r="B367" s="93" t="s">
        <v>764</v>
      </c>
      <c r="C367" s="93" t="s">
        <v>765</v>
      </c>
      <c r="D367" s="93"/>
      <c r="E367" s="68">
        <v>3.7972130000000002</v>
      </c>
      <c r="F367" s="68">
        <v>3.6491539916010001</v>
      </c>
      <c r="G367" s="68">
        <v>-0.11944299999999999</v>
      </c>
      <c r="H367" s="68">
        <v>0</v>
      </c>
      <c r="I367" s="68">
        <v>0</v>
      </c>
      <c r="J367" s="68">
        <v>0</v>
      </c>
      <c r="K367" s="68">
        <v>0</v>
      </c>
      <c r="L367" s="68">
        <v>0</v>
      </c>
      <c r="M367" s="68">
        <v>0</v>
      </c>
      <c r="N367" s="68">
        <v>8.5470000000000008E-3</v>
      </c>
      <c r="O367" s="68">
        <v>7.8549999999999991E-3</v>
      </c>
      <c r="P367" s="68">
        <v>1.0257968435555556</v>
      </c>
      <c r="Q367" s="68">
        <v>1.2202604970615642E-2</v>
      </c>
      <c r="R367" s="68">
        <v>0.31829099999999999</v>
      </c>
      <c r="S367" s="68">
        <v>3.6953357436371792E-2</v>
      </c>
      <c r="T367" s="68">
        <v>0</v>
      </c>
      <c r="U367" s="68">
        <v>0</v>
      </c>
      <c r="V367" s="68">
        <v>0</v>
      </c>
      <c r="W367" s="68">
        <v>0</v>
      </c>
      <c r="X367" s="68">
        <v>0</v>
      </c>
      <c r="Y367" s="68"/>
      <c r="Z367" s="68">
        <v>0</v>
      </c>
      <c r="AA367" s="41"/>
      <c r="AB367" s="95">
        <v>8.7365697975635435</v>
      </c>
      <c r="AC367" s="195">
        <f t="shared" si="19"/>
        <v>8.7365697975635435</v>
      </c>
      <c r="AD367" s="41"/>
      <c r="AE367" s="2"/>
      <c r="AF367" s="68">
        <v>3.838669841376968</v>
      </c>
      <c r="AG367" s="41"/>
      <c r="AH367" s="68">
        <v>3.168131193172</v>
      </c>
      <c r="AI367" s="68">
        <v>1.5580389830000234E-2</v>
      </c>
      <c r="AJ367" s="68">
        <v>-0.11944299999999999</v>
      </c>
      <c r="AK367" s="68"/>
      <c r="AL367" s="68">
        <v>0</v>
      </c>
      <c r="AM367" s="68">
        <v>0</v>
      </c>
      <c r="AN367" s="68">
        <v>0</v>
      </c>
      <c r="AO367" s="68">
        <v>0</v>
      </c>
      <c r="AP367" s="68">
        <v>0</v>
      </c>
      <c r="AQ367" s="68">
        <v>8.5470000000000008E-3</v>
      </c>
      <c r="AR367" s="68">
        <v>7.8549999999999991E-3</v>
      </c>
      <c r="AS367" s="68">
        <v>4.2813293852416126E-2</v>
      </c>
      <c r="AT367" s="68">
        <v>1.2487937502222222</v>
      </c>
      <c r="AU367" s="68">
        <v>4.9627877802731601E-3</v>
      </c>
      <c r="AV367" s="68">
        <v>0.28009600000000001</v>
      </c>
      <c r="AW367" s="68">
        <v>6.2617949815328505E-2</v>
      </c>
      <c r="AX367" s="68">
        <v>0</v>
      </c>
      <c r="AY367" s="68">
        <v>0</v>
      </c>
      <c r="AZ367" s="68">
        <v>0</v>
      </c>
      <c r="BA367" s="68">
        <v>0</v>
      </c>
      <c r="BB367" s="68">
        <v>0</v>
      </c>
      <c r="BC367" s="68">
        <v>0</v>
      </c>
      <c r="BD367" s="68">
        <v>0</v>
      </c>
      <c r="BE367" s="36">
        <v>8.5586242060492079</v>
      </c>
      <c r="BF367" s="2"/>
      <c r="BG367" s="195">
        <f t="shared" si="17"/>
        <v>8.5586242060492079</v>
      </c>
      <c r="BH367" s="2"/>
    </row>
    <row r="368" spans="1:60" x14ac:dyDescent="0.25">
      <c r="A368">
        <f t="shared" si="18"/>
        <v>0</v>
      </c>
      <c r="B368" s="93" t="s">
        <v>766</v>
      </c>
      <c r="C368" s="93" t="s">
        <v>767</v>
      </c>
      <c r="D368" s="93"/>
      <c r="E368" s="68">
        <v>4.9876820000000004</v>
      </c>
      <c r="F368" s="68">
        <v>6.4981043030640002</v>
      </c>
      <c r="G368" s="68">
        <v>-0.282804</v>
      </c>
      <c r="H368" s="68">
        <v>0</v>
      </c>
      <c r="I368" s="68">
        <v>0</v>
      </c>
      <c r="J368" s="68">
        <v>0</v>
      </c>
      <c r="K368" s="68">
        <v>0</v>
      </c>
      <c r="L368" s="68">
        <v>0</v>
      </c>
      <c r="M368" s="68">
        <v>0</v>
      </c>
      <c r="N368" s="68">
        <v>8.5470000000000008E-3</v>
      </c>
      <c r="O368" s="68">
        <v>7.8549999999999991E-3</v>
      </c>
      <c r="P368" s="68">
        <v>0.95681468622222232</v>
      </c>
      <c r="Q368" s="68">
        <v>2.1648666632866336E-2</v>
      </c>
      <c r="R368" s="68">
        <v>0.55523500000000003</v>
      </c>
      <c r="S368" s="68">
        <v>5.2258753383643254E-2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/>
      <c r="Z368" s="68">
        <v>0</v>
      </c>
      <c r="AA368" s="41"/>
      <c r="AB368" s="95">
        <v>12.805341409302731</v>
      </c>
      <c r="AC368" s="195">
        <f t="shared" si="19"/>
        <v>12.805341409302731</v>
      </c>
      <c r="AD368" s="41"/>
      <c r="AE368" s="2"/>
      <c r="AF368" s="68">
        <v>5.0032768711108027</v>
      </c>
      <c r="AG368" s="41"/>
      <c r="AH368" s="68">
        <v>5.6296837572229999</v>
      </c>
      <c r="AI368" s="68">
        <v>2.7641201714999973E-2</v>
      </c>
      <c r="AJ368" s="68">
        <v>-0.282804</v>
      </c>
      <c r="AK368" s="68"/>
      <c r="AL368" s="68">
        <v>0</v>
      </c>
      <c r="AM368" s="68">
        <v>0</v>
      </c>
      <c r="AN368" s="68">
        <v>0</v>
      </c>
      <c r="AO368" s="68">
        <v>0</v>
      </c>
      <c r="AP368" s="68">
        <v>0</v>
      </c>
      <c r="AQ368" s="68">
        <v>8.5470000000000008E-3</v>
      </c>
      <c r="AR368" s="68">
        <v>7.8549999999999991E-3</v>
      </c>
      <c r="AS368" s="68">
        <v>5.4146049974906123E-2</v>
      </c>
      <c r="AT368" s="68">
        <v>1.4849659395555557</v>
      </c>
      <c r="AU368" s="68">
        <v>8.8373120740892416E-3</v>
      </c>
      <c r="AV368" s="68">
        <v>0.50356500000000004</v>
      </c>
      <c r="AW368" s="68">
        <v>7.2259100199695225E-2</v>
      </c>
      <c r="AX368" s="68">
        <v>0</v>
      </c>
      <c r="AY368" s="68">
        <v>0</v>
      </c>
      <c r="AZ368" s="68">
        <v>0</v>
      </c>
      <c r="BA368" s="68">
        <v>0</v>
      </c>
      <c r="BB368" s="68">
        <v>0</v>
      </c>
      <c r="BC368" s="68">
        <v>0</v>
      </c>
      <c r="BD368" s="68">
        <v>0</v>
      </c>
      <c r="BE368" s="36">
        <v>12.517973231853045</v>
      </c>
      <c r="BF368" s="2"/>
      <c r="BG368" s="195">
        <f t="shared" si="17"/>
        <v>12.517973231853045</v>
      </c>
      <c r="BH368" s="2"/>
    </row>
    <row r="369" spans="1:60" x14ac:dyDescent="0.25">
      <c r="A369">
        <f t="shared" si="18"/>
        <v>0</v>
      </c>
      <c r="B369" s="93" t="s">
        <v>768</v>
      </c>
      <c r="C369" s="93" t="s">
        <v>769</v>
      </c>
      <c r="D369" s="93"/>
      <c r="E369" s="68">
        <v>6.0422209999999996</v>
      </c>
      <c r="F369" s="68">
        <v>7.3184209886800007</v>
      </c>
      <c r="G369" s="68">
        <v>-7.0485000000000006E-2</v>
      </c>
      <c r="H369" s="68">
        <v>0</v>
      </c>
      <c r="I369" s="68">
        <v>0</v>
      </c>
      <c r="J369" s="68">
        <v>0</v>
      </c>
      <c r="K369" s="68">
        <v>0</v>
      </c>
      <c r="L369" s="68">
        <v>0</v>
      </c>
      <c r="M369" s="68">
        <v>0</v>
      </c>
      <c r="N369" s="68">
        <v>8.5470000000000008E-3</v>
      </c>
      <c r="O369" s="68">
        <v>7.8549999999999991E-3</v>
      </c>
      <c r="P369" s="68">
        <v>0.61212879377777785</v>
      </c>
      <c r="Q369" s="68">
        <v>2.4544583840352036E-2</v>
      </c>
      <c r="R369" s="68">
        <v>0.70093399999999995</v>
      </c>
      <c r="S369" s="68">
        <v>6.8798878031441621E-2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/>
      <c r="Z369" s="68">
        <v>0</v>
      </c>
      <c r="AA369" s="41"/>
      <c r="AB369" s="95">
        <v>14.712965244329574</v>
      </c>
      <c r="AC369" s="195">
        <f t="shared" si="19"/>
        <v>14.712965244329574</v>
      </c>
      <c r="AD369" s="41"/>
      <c r="AE369" s="2"/>
      <c r="AF369" s="68">
        <v>6.0602440908362283</v>
      </c>
      <c r="AG369" s="41"/>
      <c r="AH369" s="68">
        <v>6.3225843888939997</v>
      </c>
      <c r="AI369" s="68">
        <v>3.1338733440000564E-2</v>
      </c>
      <c r="AJ369" s="68">
        <v>-7.0485000000000006E-2</v>
      </c>
      <c r="AK369" s="68"/>
      <c r="AL369" s="68">
        <v>0</v>
      </c>
      <c r="AM369" s="68">
        <v>0</v>
      </c>
      <c r="AN369" s="68">
        <v>0</v>
      </c>
      <c r="AO369" s="68">
        <v>0</v>
      </c>
      <c r="AP369" s="68">
        <v>0</v>
      </c>
      <c r="AQ369" s="68">
        <v>8.5470000000000008E-3</v>
      </c>
      <c r="AR369" s="68">
        <v>7.8549999999999991E-3</v>
      </c>
      <c r="AS369" s="68">
        <v>7.0281468982385686E-2</v>
      </c>
      <c r="AT369" s="68">
        <v>1.0494930604444443</v>
      </c>
      <c r="AU369" s="68">
        <v>9.9529289082100608E-3</v>
      </c>
      <c r="AV369" s="68">
        <v>0.61682199999999998</v>
      </c>
      <c r="AW369" s="68">
        <v>8.3270986083709073E-2</v>
      </c>
      <c r="AX369" s="68">
        <v>0</v>
      </c>
      <c r="AY369" s="68">
        <v>0</v>
      </c>
      <c r="AZ369" s="68">
        <v>0</v>
      </c>
      <c r="BA369" s="68">
        <v>0</v>
      </c>
      <c r="BB369" s="68">
        <v>0</v>
      </c>
      <c r="BC369" s="68">
        <v>0</v>
      </c>
      <c r="BD369" s="68">
        <v>0</v>
      </c>
      <c r="BE369" s="36">
        <v>14.189904657588977</v>
      </c>
      <c r="BF369" s="2"/>
      <c r="BG369" s="195">
        <f t="shared" si="17"/>
        <v>14.189904657588977</v>
      </c>
      <c r="BH369" s="2"/>
    </row>
    <row r="370" spans="1:60" x14ac:dyDescent="0.25">
      <c r="A370">
        <f t="shared" si="18"/>
        <v>0</v>
      </c>
      <c r="B370" s="93" t="s">
        <v>770</v>
      </c>
      <c r="C370" s="93" t="s">
        <v>771</v>
      </c>
      <c r="D370" s="93"/>
      <c r="E370" s="68">
        <v>5.2917680000000002</v>
      </c>
      <c r="F370" s="68">
        <v>6.6577482484799999</v>
      </c>
      <c r="G370" s="68">
        <v>-0.18762200000000001</v>
      </c>
      <c r="H370" s="68">
        <v>0</v>
      </c>
      <c r="I370" s="68">
        <v>0</v>
      </c>
      <c r="J370" s="68">
        <v>0</v>
      </c>
      <c r="K370" s="68">
        <v>0</v>
      </c>
      <c r="L370" s="68">
        <v>0</v>
      </c>
      <c r="M370" s="68">
        <v>0</v>
      </c>
      <c r="N370" s="68">
        <v>8.5470000000000008E-3</v>
      </c>
      <c r="O370" s="68">
        <v>7.8549999999999991E-3</v>
      </c>
      <c r="P370" s="68">
        <v>1.0828529502222222</v>
      </c>
      <c r="Q370" s="68">
        <v>2.2382117304076243E-2</v>
      </c>
      <c r="R370" s="68">
        <v>0.584283</v>
      </c>
      <c r="S370" s="68">
        <v>5.7766464152953993E-2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/>
      <c r="Z370" s="68">
        <v>0</v>
      </c>
      <c r="AA370" s="41"/>
      <c r="AB370" s="95">
        <v>13.525580780159251</v>
      </c>
      <c r="AC370" s="195">
        <f t="shared" si="19"/>
        <v>13.525580780159251</v>
      </c>
      <c r="AD370" s="41"/>
      <c r="AE370" s="2"/>
      <c r="AF370" s="68">
        <v>5.323942865545912</v>
      </c>
      <c r="AG370" s="41"/>
      <c r="AH370" s="68">
        <v>5.7577226229020004</v>
      </c>
      <c r="AI370" s="68">
        <v>2.8577677771999502E-2</v>
      </c>
      <c r="AJ370" s="68">
        <v>-0.18762200000000001</v>
      </c>
      <c r="AK370" s="68"/>
      <c r="AL370" s="68">
        <v>0</v>
      </c>
      <c r="AM370" s="68">
        <v>0</v>
      </c>
      <c r="AN370" s="68">
        <v>0</v>
      </c>
      <c r="AO370" s="68">
        <v>0</v>
      </c>
      <c r="AP370" s="68">
        <v>0</v>
      </c>
      <c r="AQ370" s="68">
        <v>8.5470000000000008E-3</v>
      </c>
      <c r="AR370" s="68">
        <v>7.8549999999999991E-3</v>
      </c>
      <c r="AS370" s="68">
        <v>5.9562876703360607E-2</v>
      </c>
      <c r="AT370" s="68">
        <v>1.5487965235555554</v>
      </c>
      <c r="AU370" s="68">
        <v>9.0544251428522054E-3</v>
      </c>
      <c r="AV370" s="68">
        <v>0.52259599999999995</v>
      </c>
      <c r="AW370" s="68">
        <v>7.6396063526898553E-2</v>
      </c>
      <c r="AX370" s="68">
        <v>0</v>
      </c>
      <c r="AY370" s="68">
        <v>0</v>
      </c>
      <c r="AZ370" s="68">
        <v>0</v>
      </c>
      <c r="BA370" s="68">
        <v>0</v>
      </c>
      <c r="BB370" s="68">
        <v>0</v>
      </c>
      <c r="BC370" s="68">
        <v>0</v>
      </c>
      <c r="BD370" s="68">
        <v>0</v>
      </c>
      <c r="BE370" s="36">
        <v>13.155429055148577</v>
      </c>
      <c r="BF370" s="2"/>
      <c r="BG370" s="195">
        <f t="shared" si="17"/>
        <v>13.155429055148577</v>
      </c>
      <c r="BH370" s="2"/>
    </row>
    <row r="371" spans="1:60" x14ac:dyDescent="0.25">
      <c r="A371">
        <f t="shared" si="18"/>
        <v>0</v>
      </c>
      <c r="B371" s="93" t="s">
        <v>772</v>
      </c>
      <c r="C371" s="93" t="s">
        <v>773</v>
      </c>
      <c r="D371" s="93"/>
      <c r="E371" s="68">
        <v>33.520291999999998</v>
      </c>
      <c r="F371" s="68">
        <v>73.761911760952998</v>
      </c>
      <c r="G371" s="68">
        <v>0</v>
      </c>
      <c r="H371" s="68">
        <v>0</v>
      </c>
      <c r="I371" s="68">
        <v>0</v>
      </c>
      <c r="J371" s="68">
        <v>0</v>
      </c>
      <c r="K371" s="68">
        <v>0</v>
      </c>
      <c r="L371" s="68">
        <v>0</v>
      </c>
      <c r="M371" s="68">
        <v>1.2077003964019652</v>
      </c>
      <c r="N371" s="68">
        <v>0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/>
      <c r="Z371" s="68">
        <v>0</v>
      </c>
      <c r="AA371" s="41"/>
      <c r="AB371" s="95">
        <v>108.48990415735496</v>
      </c>
      <c r="AC371" s="195">
        <f t="shared" si="19"/>
        <v>108.48990415735496</v>
      </c>
      <c r="AD371" s="41"/>
      <c r="AE371" s="2"/>
      <c r="AF371" s="68">
        <v>33.709476293937264</v>
      </c>
      <c r="AG371" s="41"/>
      <c r="AH371" s="68">
        <v>68.155017255849998</v>
      </c>
      <c r="AI371" s="68">
        <v>0.31891467896100878</v>
      </c>
      <c r="AJ371" s="68">
        <v>0</v>
      </c>
      <c r="AK371" s="68"/>
      <c r="AL371" s="68">
        <v>0</v>
      </c>
      <c r="AM371" s="68">
        <v>0</v>
      </c>
      <c r="AN371" s="68">
        <v>0</v>
      </c>
      <c r="AO371" s="68">
        <v>0</v>
      </c>
      <c r="AP371" s="68">
        <v>1.2404730174379373</v>
      </c>
      <c r="AQ371" s="68">
        <v>0</v>
      </c>
      <c r="AR371" s="68">
        <v>0</v>
      </c>
      <c r="AS371" s="68">
        <v>0.43195530117669878</v>
      </c>
      <c r="AT371" s="68">
        <v>0</v>
      </c>
      <c r="AU371" s="68">
        <v>0</v>
      </c>
      <c r="AV371" s="68">
        <v>0</v>
      </c>
      <c r="AW371" s="68">
        <v>0</v>
      </c>
      <c r="AX371" s="68">
        <v>0</v>
      </c>
      <c r="AY371" s="68">
        <v>0</v>
      </c>
      <c r="AZ371" s="68">
        <v>0</v>
      </c>
      <c r="BA371" s="68">
        <v>0</v>
      </c>
      <c r="BB371" s="68">
        <v>0</v>
      </c>
      <c r="BC371" s="68">
        <v>0</v>
      </c>
      <c r="BD371" s="68">
        <v>0</v>
      </c>
      <c r="BE371" s="36">
        <v>103.8558365473629</v>
      </c>
      <c r="BF371" s="2"/>
      <c r="BG371" s="195">
        <f t="shared" si="17"/>
        <v>103.8558365473629</v>
      </c>
      <c r="BH371" s="2"/>
    </row>
    <row r="372" spans="1:60" x14ac:dyDescent="0.25">
      <c r="A372">
        <f t="shared" si="18"/>
        <v>0</v>
      </c>
      <c r="B372" s="93" t="s">
        <v>774</v>
      </c>
      <c r="C372" s="93" t="s">
        <v>775</v>
      </c>
      <c r="D372" s="93"/>
      <c r="E372" s="68">
        <v>3.2682220000000002</v>
      </c>
      <c r="F372" s="68">
        <v>4.7451230990760003</v>
      </c>
      <c r="G372" s="68">
        <v>-0.174266</v>
      </c>
      <c r="H372" s="68">
        <v>0</v>
      </c>
      <c r="I372" s="68">
        <v>0</v>
      </c>
      <c r="J372" s="68">
        <v>0</v>
      </c>
      <c r="K372" s="68">
        <v>0</v>
      </c>
      <c r="L372" s="68">
        <v>0</v>
      </c>
      <c r="M372" s="68">
        <v>0</v>
      </c>
      <c r="N372" s="68">
        <v>8.5470000000000008E-3</v>
      </c>
      <c r="O372" s="68">
        <v>7.8549999999999991E-3</v>
      </c>
      <c r="P372" s="68">
        <v>1.1072168515555556</v>
      </c>
      <c r="Q372" s="68">
        <v>1.5890979537342035E-2</v>
      </c>
      <c r="R372" s="68">
        <v>0.492039</v>
      </c>
      <c r="S372" s="68">
        <v>4.2374515041405658E-2</v>
      </c>
      <c r="T372" s="68">
        <v>0</v>
      </c>
      <c r="U372" s="68">
        <v>0</v>
      </c>
      <c r="V372" s="68">
        <v>0</v>
      </c>
      <c r="W372" s="68">
        <v>0</v>
      </c>
      <c r="X372" s="68">
        <v>0</v>
      </c>
      <c r="Y372" s="68"/>
      <c r="Z372" s="68">
        <v>0</v>
      </c>
      <c r="AA372" s="41"/>
      <c r="AB372" s="95">
        <v>9.5130024452103044</v>
      </c>
      <c r="AC372" s="195">
        <f t="shared" si="19"/>
        <v>9.5130024452103044</v>
      </c>
      <c r="AD372" s="41"/>
      <c r="AE372" s="2"/>
      <c r="AF372" s="68">
        <v>3.2932618170066328</v>
      </c>
      <c r="AG372" s="41"/>
      <c r="AH372" s="68">
        <v>4.1076604906489997</v>
      </c>
      <c r="AI372" s="68">
        <v>2.028973785299994E-2</v>
      </c>
      <c r="AJ372" s="68">
        <v>-0.174266</v>
      </c>
      <c r="AK372" s="68"/>
      <c r="AL372" s="68">
        <v>0</v>
      </c>
      <c r="AM372" s="68">
        <v>0</v>
      </c>
      <c r="AN372" s="68">
        <v>0</v>
      </c>
      <c r="AO372" s="68">
        <v>0</v>
      </c>
      <c r="AP372" s="68">
        <v>0</v>
      </c>
      <c r="AQ372" s="68">
        <v>8.5470000000000008E-3</v>
      </c>
      <c r="AR372" s="68">
        <v>7.8549999999999991E-3</v>
      </c>
      <c r="AS372" s="68">
        <v>3.5587470386046795E-2</v>
      </c>
      <c r="AT372" s="68">
        <v>1.5097963715555556</v>
      </c>
      <c r="AU372" s="68">
        <v>6.4532872512882275E-3</v>
      </c>
      <c r="AV372" s="68">
        <v>0.43832399999999999</v>
      </c>
      <c r="AW372" s="68">
        <v>6.6196951936016796E-2</v>
      </c>
      <c r="AX372" s="68">
        <v>0</v>
      </c>
      <c r="AY372" s="68">
        <v>0</v>
      </c>
      <c r="AZ372" s="68">
        <v>0</v>
      </c>
      <c r="BA372" s="68">
        <v>0</v>
      </c>
      <c r="BB372" s="68">
        <v>0</v>
      </c>
      <c r="BC372" s="68">
        <v>0</v>
      </c>
      <c r="BD372" s="68">
        <v>0</v>
      </c>
      <c r="BE372" s="36">
        <v>9.3197061266375378</v>
      </c>
      <c r="BF372" s="2"/>
      <c r="BG372" s="195">
        <f t="shared" si="17"/>
        <v>9.3197061266375378</v>
      </c>
      <c r="BH372" s="2"/>
    </row>
    <row r="373" spans="1:60" x14ac:dyDescent="0.25">
      <c r="A373">
        <f t="shared" si="18"/>
        <v>0</v>
      </c>
      <c r="B373" s="93" t="s">
        <v>776</v>
      </c>
      <c r="C373" s="93" t="s">
        <v>777</v>
      </c>
      <c r="D373" s="93"/>
      <c r="E373" s="68">
        <v>1.772613</v>
      </c>
      <c r="F373" s="68">
        <v>2.6531153749010001</v>
      </c>
      <c r="G373" s="68">
        <v>-0.110253</v>
      </c>
      <c r="H373" s="68">
        <v>0</v>
      </c>
      <c r="I373" s="68">
        <v>0</v>
      </c>
      <c r="J373" s="68">
        <v>0</v>
      </c>
      <c r="K373" s="68">
        <v>0</v>
      </c>
      <c r="L373" s="68">
        <v>0</v>
      </c>
      <c r="M373" s="68">
        <v>0</v>
      </c>
      <c r="N373" s="68">
        <v>8.5470000000000008E-3</v>
      </c>
      <c r="O373" s="68">
        <v>7.8549999999999991E-3</v>
      </c>
      <c r="P373" s="68">
        <v>0.38395637333333343</v>
      </c>
      <c r="Q373" s="68">
        <v>8.9056498900355625E-3</v>
      </c>
      <c r="R373" s="68">
        <v>0.27284999999999998</v>
      </c>
      <c r="S373" s="68">
        <v>3.2679792019454833E-2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/>
      <c r="Z373" s="68">
        <v>0</v>
      </c>
      <c r="AA373" s="41"/>
      <c r="AB373" s="95">
        <v>5.0302691901438248</v>
      </c>
      <c r="AC373" s="195">
        <f t="shared" si="19"/>
        <v>5.0302691901438248</v>
      </c>
      <c r="AD373" s="41"/>
      <c r="AE373" s="2"/>
      <c r="AF373" s="68">
        <v>1.7791467292784255</v>
      </c>
      <c r="AG373" s="41"/>
      <c r="AH373" s="68">
        <v>2.295868671954</v>
      </c>
      <c r="AI373" s="68">
        <v>1.1370809537000023E-2</v>
      </c>
      <c r="AJ373" s="68">
        <v>-0.110253</v>
      </c>
      <c r="AK373" s="68"/>
      <c r="AL373" s="68">
        <v>0</v>
      </c>
      <c r="AM373" s="68">
        <v>0</v>
      </c>
      <c r="AN373" s="68">
        <v>0</v>
      </c>
      <c r="AO373" s="68">
        <v>0</v>
      </c>
      <c r="AP373" s="68">
        <v>0</v>
      </c>
      <c r="AQ373" s="68">
        <v>8.5470000000000008E-3</v>
      </c>
      <c r="AR373" s="68">
        <v>7.8549999999999991E-3</v>
      </c>
      <c r="AS373" s="68">
        <v>2.0547099976749614E-2</v>
      </c>
      <c r="AT373" s="68">
        <v>0.4436440533333334</v>
      </c>
      <c r="AU373" s="68">
        <v>3.6081920885001656E-3</v>
      </c>
      <c r="AV373" s="68">
        <v>0.24831800000000001</v>
      </c>
      <c r="AW373" s="68">
        <v>5.9658547803116267E-2</v>
      </c>
      <c r="AX373" s="68">
        <v>0</v>
      </c>
      <c r="AY373" s="68">
        <v>0</v>
      </c>
      <c r="AZ373" s="68">
        <v>0</v>
      </c>
      <c r="BA373" s="68">
        <v>0</v>
      </c>
      <c r="BB373" s="68">
        <v>0</v>
      </c>
      <c r="BC373" s="68">
        <v>0</v>
      </c>
      <c r="BD373" s="68">
        <v>0</v>
      </c>
      <c r="BE373" s="36">
        <v>4.7683111039711257</v>
      </c>
      <c r="BF373" s="2"/>
      <c r="BG373" s="195">
        <f t="shared" si="17"/>
        <v>4.7683111039711257</v>
      </c>
      <c r="BH373" s="2"/>
    </row>
    <row r="374" spans="1:60" x14ac:dyDescent="0.25">
      <c r="A374">
        <f t="shared" si="18"/>
        <v>0</v>
      </c>
      <c r="B374" s="93" t="s">
        <v>778</v>
      </c>
      <c r="C374" s="93" t="s">
        <v>779</v>
      </c>
      <c r="D374" s="93"/>
      <c r="E374" s="68">
        <v>349.34125460000001</v>
      </c>
      <c r="F374" s="68">
        <v>177.20531963455701</v>
      </c>
      <c r="G374" s="68">
        <v>0</v>
      </c>
      <c r="H374" s="68">
        <v>0</v>
      </c>
      <c r="I374" s="68">
        <v>0</v>
      </c>
      <c r="J374" s="68">
        <v>0.14812700000000001</v>
      </c>
      <c r="K374" s="68">
        <v>0.23394800000000002</v>
      </c>
      <c r="L374" s="68">
        <v>1.2485710000000001</v>
      </c>
      <c r="M374" s="68">
        <v>0.78953719845354031</v>
      </c>
      <c r="N374" s="68">
        <v>8.5470000000000008E-3</v>
      </c>
      <c r="O374" s="68">
        <v>0</v>
      </c>
      <c r="P374" s="68">
        <v>2.1150443642222219</v>
      </c>
      <c r="Q374" s="68">
        <v>0.58687243599221084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0.57857099999999995</v>
      </c>
      <c r="X374" s="68">
        <v>26.697790288679258</v>
      </c>
      <c r="Y374" s="68"/>
      <c r="Z374" s="68">
        <v>11.823605000000001</v>
      </c>
      <c r="AA374" s="41"/>
      <c r="AB374" s="95">
        <v>570.77718752190435</v>
      </c>
      <c r="AC374" s="195">
        <f t="shared" si="19"/>
        <v>532.25579223322507</v>
      </c>
      <c r="AD374" s="41"/>
      <c r="AE374" s="2"/>
      <c r="AF374" s="68">
        <v>352.35807015355226</v>
      </c>
      <c r="AG374" s="41"/>
      <c r="AH374" s="68">
        <v>163.203604125607</v>
      </c>
      <c r="AI374" s="68">
        <v>0.749323718611002</v>
      </c>
      <c r="AJ374" s="68">
        <v>0</v>
      </c>
      <c r="AK374" s="68"/>
      <c r="AL374" s="68">
        <v>0</v>
      </c>
      <c r="AM374" s="68">
        <v>0.14812700000000001</v>
      </c>
      <c r="AN374" s="68">
        <v>0.23394800000000002</v>
      </c>
      <c r="AO374" s="68">
        <v>1.2304079999999999</v>
      </c>
      <c r="AP374" s="68">
        <v>0.82775147203203603</v>
      </c>
      <c r="AQ374" s="68">
        <v>8.5470000000000008E-3</v>
      </c>
      <c r="AR374" s="68">
        <v>0</v>
      </c>
      <c r="AS374" s="68">
        <v>3.9275452188209607</v>
      </c>
      <c r="AT374" s="68">
        <v>2.9541160175555552</v>
      </c>
      <c r="AU374" s="68">
        <v>0.24099624102076989</v>
      </c>
      <c r="AV374" s="68">
        <v>0</v>
      </c>
      <c r="AW374" s="68">
        <v>0</v>
      </c>
      <c r="AX374" s="68">
        <v>0</v>
      </c>
      <c r="AY374" s="68">
        <v>0</v>
      </c>
      <c r="AZ374" s="68">
        <v>0</v>
      </c>
      <c r="BA374" s="68">
        <v>0.59662999999999999</v>
      </c>
      <c r="BB374" s="68">
        <v>27.445328416762276</v>
      </c>
      <c r="BC374" s="68">
        <v>15.140821000000001</v>
      </c>
      <c r="BD374" s="68">
        <v>0</v>
      </c>
      <c r="BE374" s="36">
        <v>569.06521636396178</v>
      </c>
      <c r="BF374" s="2"/>
      <c r="BG374" s="195">
        <f t="shared" si="17"/>
        <v>526.4790669471995</v>
      </c>
      <c r="BH374" s="2"/>
    </row>
    <row r="375" spans="1:60" x14ac:dyDescent="0.25">
      <c r="A375">
        <f t="shared" si="18"/>
        <v>0</v>
      </c>
      <c r="B375" s="93" t="s">
        <v>780</v>
      </c>
      <c r="C375" s="93" t="s">
        <v>781</v>
      </c>
      <c r="D375" s="93"/>
      <c r="E375" s="68">
        <v>33.709912000000003</v>
      </c>
      <c r="F375" s="68">
        <v>54.090098227934</v>
      </c>
      <c r="G375" s="68">
        <v>0</v>
      </c>
      <c r="H375" s="68">
        <v>0</v>
      </c>
      <c r="I375" s="68">
        <v>0</v>
      </c>
      <c r="J375" s="68">
        <v>0</v>
      </c>
      <c r="K375" s="68">
        <v>0</v>
      </c>
      <c r="L375" s="68">
        <v>0</v>
      </c>
      <c r="M375" s="68">
        <v>1.450829374861291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68">
        <v>0</v>
      </c>
      <c r="V375" s="68">
        <v>0</v>
      </c>
      <c r="W375" s="68">
        <v>0</v>
      </c>
      <c r="X375" s="68">
        <v>0</v>
      </c>
      <c r="Y375" s="68"/>
      <c r="Z375" s="68">
        <v>0</v>
      </c>
      <c r="AA375" s="41"/>
      <c r="AB375" s="95">
        <v>89.250839602795281</v>
      </c>
      <c r="AC375" s="195">
        <f t="shared" si="19"/>
        <v>89.250839602795281</v>
      </c>
      <c r="AD375" s="41"/>
      <c r="AE375" s="2"/>
      <c r="AF375" s="68">
        <v>34.014662276256445</v>
      </c>
      <c r="AG375" s="41"/>
      <c r="AH375" s="68">
        <v>49.992645312156</v>
      </c>
      <c r="AI375" s="68">
        <v>0.23386224542599918</v>
      </c>
      <c r="AJ375" s="68">
        <v>0</v>
      </c>
      <c r="AK375" s="68"/>
      <c r="AL375" s="68">
        <v>0</v>
      </c>
      <c r="AM375" s="68">
        <v>0</v>
      </c>
      <c r="AN375" s="68">
        <v>0</v>
      </c>
      <c r="AO375" s="68">
        <v>0</v>
      </c>
      <c r="AP375" s="68">
        <v>1.5046452997947146</v>
      </c>
      <c r="AQ375" s="68">
        <v>0</v>
      </c>
      <c r="AR375" s="68">
        <v>0</v>
      </c>
      <c r="AS375" s="68">
        <v>0.40335217229940373</v>
      </c>
      <c r="AT375" s="68">
        <v>0</v>
      </c>
      <c r="AU375" s="68">
        <v>0</v>
      </c>
      <c r="AV375" s="68">
        <v>0</v>
      </c>
      <c r="AW375" s="68">
        <v>0</v>
      </c>
      <c r="AX375" s="68">
        <v>0</v>
      </c>
      <c r="AY375" s="68">
        <v>0</v>
      </c>
      <c r="AZ375" s="68">
        <v>0</v>
      </c>
      <c r="BA375" s="68">
        <v>0</v>
      </c>
      <c r="BB375" s="68">
        <v>0</v>
      </c>
      <c r="BC375" s="68">
        <v>0</v>
      </c>
      <c r="BD375" s="68">
        <v>0</v>
      </c>
      <c r="BE375" s="36">
        <v>86.149167305932565</v>
      </c>
      <c r="BF375" s="2"/>
      <c r="BG375" s="195">
        <f t="shared" si="17"/>
        <v>86.149167305932565</v>
      </c>
      <c r="BH375" s="2"/>
    </row>
    <row r="376" spans="1:60" x14ac:dyDescent="0.25">
      <c r="A376">
        <f t="shared" si="18"/>
        <v>0</v>
      </c>
      <c r="B376" s="93" t="s">
        <v>782</v>
      </c>
      <c r="C376" s="93" t="s">
        <v>783</v>
      </c>
      <c r="D376" s="93"/>
      <c r="E376" s="68">
        <v>44.680160000000001</v>
      </c>
      <c r="F376" s="68">
        <v>198.13240927760199</v>
      </c>
      <c r="G376" s="68">
        <v>0</v>
      </c>
      <c r="H376" s="68">
        <v>0</v>
      </c>
      <c r="I376" s="68">
        <v>0</v>
      </c>
      <c r="J376" s="68">
        <v>0</v>
      </c>
      <c r="K376" s="68">
        <v>0.16989399999999996</v>
      </c>
      <c r="L376" s="68">
        <v>1.07236</v>
      </c>
      <c r="M376" s="68">
        <v>0</v>
      </c>
      <c r="N376" s="68">
        <v>8.5470000000000008E-3</v>
      </c>
      <c r="O376" s="68">
        <v>7.8549999999999991E-3</v>
      </c>
      <c r="P376" s="68">
        <v>6.3504021477777775</v>
      </c>
      <c r="Q376" s="68">
        <v>0.66925362355659801</v>
      </c>
      <c r="R376" s="68">
        <v>2.542967</v>
      </c>
      <c r="S376" s="68">
        <v>0.16124620942879572</v>
      </c>
      <c r="T376" s="68">
        <v>0.1</v>
      </c>
      <c r="U376" s="68">
        <v>0</v>
      </c>
      <c r="V376" s="68">
        <v>0</v>
      </c>
      <c r="W376" s="68">
        <v>0.23174</v>
      </c>
      <c r="X376" s="68">
        <v>30.384168630132837</v>
      </c>
      <c r="Y376" s="68"/>
      <c r="Z376" s="68">
        <v>4.7358070000000003</v>
      </c>
      <c r="AA376" s="41"/>
      <c r="AB376" s="95">
        <v>289.24680988849798</v>
      </c>
      <c r="AC376" s="195">
        <f t="shared" si="19"/>
        <v>254.12683425836511</v>
      </c>
      <c r="AD376" s="41"/>
      <c r="AE376" s="2"/>
      <c r="AF376" s="68">
        <v>44.795954753795542</v>
      </c>
      <c r="AG376" s="41"/>
      <c r="AH376" s="68">
        <v>176.77743163825602</v>
      </c>
      <c r="AI376" s="68">
        <v>0.85450871968397502</v>
      </c>
      <c r="AJ376" s="68">
        <v>0</v>
      </c>
      <c r="AK376" s="68"/>
      <c r="AL376" s="68">
        <v>0</v>
      </c>
      <c r="AM376" s="68">
        <v>0</v>
      </c>
      <c r="AN376" s="68">
        <v>0.16989399999999996</v>
      </c>
      <c r="AO376" s="68">
        <v>1.0567599999999999</v>
      </c>
      <c r="AP376" s="68">
        <v>0</v>
      </c>
      <c r="AQ376" s="68">
        <v>8.5470000000000008E-3</v>
      </c>
      <c r="AR376" s="68">
        <v>7.8549999999999991E-3</v>
      </c>
      <c r="AS376" s="68">
        <v>0.49400065769453694</v>
      </c>
      <c r="AT376" s="68">
        <v>8.2498716144444444</v>
      </c>
      <c r="AU376" s="68">
        <v>0.26945672939594517</v>
      </c>
      <c r="AV376" s="68">
        <v>2.542967</v>
      </c>
      <c r="AW376" s="68">
        <v>0.14803161485373006</v>
      </c>
      <c r="AX376" s="68">
        <v>0.1</v>
      </c>
      <c r="AY376" s="68">
        <v>0</v>
      </c>
      <c r="AZ376" s="68">
        <v>0</v>
      </c>
      <c r="BA376" s="68">
        <v>0.23897299999999999</v>
      </c>
      <c r="BB376" s="68">
        <v>31.234925351776557</v>
      </c>
      <c r="BC376" s="68">
        <v>6.0644790000000004</v>
      </c>
      <c r="BD376" s="68">
        <v>0</v>
      </c>
      <c r="BE376" s="36">
        <v>273.01365607990073</v>
      </c>
      <c r="BF376" s="2"/>
      <c r="BG376" s="195">
        <f t="shared" si="17"/>
        <v>235.71425172812417</v>
      </c>
      <c r="BH376" s="2"/>
    </row>
    <row r="377" spans="1:60" x14ac:dyDescent="0.25">
      <c r="A377">
        <f t="shared" si="18"/>
        <v>0</v>
      </c>
      <c r="B377" s="93" t="s">
        <v>784</v>
      </c>
      <c r="C377" s="93" t="s">
        <v>785</v>
      </c>
      <c r="D377" s="93"/>
      <c r="E377" s="68">
        <v>5.4650319999999999</v>
      </c>
      <c r="F377" s="68">
        <v>4.459165553779</v>
      </c>
      <c r="G377" s="68">
        <v>-4.7260000000000002E-3</v>
      </c>
      <c r="H377" s="68">
        <v>0</v>
      </c>
      <c r="I377" s="68">
        <v>0</v>
      </c>
      <c r="J377" s="68">
        <v>0</v>
      </c>
      <c r="K377" s="68">
        <v>0</v>
      </c>
      <c r="L377" s="68">
        <v>0</v>
      </c>
      <c r="M377" s="68">
        <v>0</v>
      </c>
      <c r="N377" s="68">
        <v>8.5470000000000008E-3</v>
      </c>
      <c r="O377" s="68">
        <v>7.8549999999999991E-3</v>
      </c>
      <c r="P377" s="68">
        <v>0.48906989333333339</v>
      </c>
      <c r="Q377" s="68">
        <v>1.509976450687844E-2</v>
      </c>
      <c r="R377" s="68">
        <v>0.55237700000000001</v>
      </c>
      <c r="S377" s="68">
        <v>5.3771050606790403E-2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/>
      <c r="Z377" s="68">
        <v>0</v>
      </c>
      <c r="AA377" s="41"/>
      <c r="AB377" s="95">
        <v>11.046191262226001</v>
      </c>
      <c r="AC377" s="195">
        <f t="shared" si="19"/>
        <v>11.046191262226001</v>
      </c>
      <c r="AD377" s="41"/>
      <c r="AE377" s="2"/>
      <c r="AF377" s="68">
        <v>5.4519819099641582</v>
      </c>
      <c r="AG377" s="41"/>
      <c r="AH377" s="68">
        <v>3.8674442120019998</v>
      </c>
      <c r="AI377" s="68">
        <v>1.9279507772000042E-2</v>
      </c>
      <c r="AJ377" s="68">
        <v>-4.7260000000000002E-3</v>
      </c>
      <c r="AK377" s="68"/>
      <c r="AL377" s="68">
        <v>0</v>
      </c>
      <c r="AM377" s="68">
        <v>0</v>
      </c>
      <c r="AN377" s="68">
        <v>0</v>
      </c>
      <c r="AO377" s="68">
        <v>0</v>
      </c>
      <c r="AP377" s="68">
        <v>0</v>
      </c>
      <c r="AQ377" s="68">
        <v>8.5470000000000008E-3</v>
      </c>
      <c r="AR377" s="68">
        <v>7.8549999999999991E-3</v>
      </c>
      <c r="AS377" s="68">
        <v>6.1479588606673692E-2</v>
      </c>
      <c r="AT377" s="68">
        <v>0.81812439999999997</v>
      </c>
      <c r="AU377" s="68">
        <v>6.0643898206116358E-3</v>
      </c>
      <c r="AV377" s="68">
        <v>0.50974799999999998</v>
      </c>
      <c r="AW377" s="68">
        <v>7.4208274654322226E-2</v>
      </c>
      <c r="AX377" s="68">
        <v>0</v>
      </c>
      <c r="AY377" s="68">
        <v>0</v>
      </c>
      <c r="AZ377" s="68">
        <v>0</v>
      </c>
      <c r="BA377" s="68">
        <v>0</v>
      </c>
      <c r="BB377" s="68">
        <v>0</v>
      </c>
      <c r="BC377" s="68">
        <v>0</v>
      </c>
      <c r="BD377" s="68">
        <v>0</v>
      </c>
      <c r="BE377" s="36">
        <v>10.820006282819765</v>
      </c>
      <c r="BF377" s="2"/>
      <c r="BG377" s="195">
        <f t="shared" si="17"/>
        <v>10.820006282819765</v>
      </c>
      <c r="BH377" s="2"/>
    </row>
    <row r="378" spans="1:60" x14ac:dyDescent="0.25">
      <c r="A378">
        <f t="shared" si="18"/>
        <v>1</v>
      </c>
      <c r="B378" s="93" t="s">
        <v>786</v>
      </c>
      <c r="C378" s="93" t="s">
        <v>787</v>
      </c>
      <c r="D378" s="93"/>
      <c r="E378" s="68">
        <v>98.315724000000003</v>
      </c>
      <c r="F378" s="68">
        <v>154.36688464379998</v>
      </c>
      <c r="G378" s="68">
        <v>-1.2186000000000001E-2</v>
      </c>
      <c r="H378" s="68">
        <v>0</v>
      </c>
      <c r="I378" s="68">
        <v>0</v>
      </c>
      <c r="J378" s="68">
        <v>0</v>
      </c>
      <c r="K378" s="68">
        <v>6.4448999999999979E-2</v>
      </c>
      <c r="L378" s="68">
        <v>1.200742</v>
      </c>
      <c r="M378" s="68">
        <v>0</v>
      </c>
      <c r="N378" s="68">
        <v>8.5470000000000008E-3</v>
      </c>
      <c r="O378" s="68">
        <v>7.8549999999999991E-3</v>
      </c>
      <c r="P378" s="68">
        <v>2.0374308733333333</v>
      </c>
      <c r="Q378" s="68">
        <v>0.52272192581109334</v>
      </c>
      <c r="R378" s="68">
        <v>2.373043</v>
      </c>
      <c r="S378" s="68">
        <v>0.20496709163882548</v>
      </c>
      <c r="T378" s="68">
        <v>0</v>
      </c>
      <c r="U378" s="68">
        <v>0</v>
      </c>
      <c r="V378" s="68">
        <v>0</v>
      </c>
      <c r="W378" s="68">
        <v>0.278864</v>
      </c>
      <c r="X378" s="68">
        <v>23.020453195117437</v>
      </c>
      <c r="Y378" s="68"/>
      <c r="Z378" s="68">
        <v>5.6988310000000002</v>
      </c>
      <c r="AA378" s="41"/>
      <c r="AB378" s="95">
        <v>288.08832672970067</v>
      </c>
      <c r="AC378" s="195">
        <f t="shared" si="19"/>
        <v>259.36904253458323</v>
      </c>
      <c r="AD378" s="41"/>
      <c r="AE378" s="2"/>
      <c r="AF378" s="68">
        <v>99.08499751075621</v>
      </c>
      <c r="AG378" s="41"/>
      <c r="AH378" s="68">
        <v>138.756922853681</v>
      </c>
      <c r="AI378" s="68">
        <v>0.66741580150499935</v>
      </c>
      <c r="AJ378" s="68">
        <v>-1.2186000000000001E-2</v>
      </c>
      <c r="AK378" s="68"/>
      <c r="AL378" s="68">
        <v>0</v>
      </c>
      <c r="AM378" s="68">
        <v>0</v>
      </c>
      <c r="AN378" s="68">
        <v>6.4448999999999979E-2</v>
      </c>
      <c r="AO378" s="68">
        <v>1.1832750000000001</v>
      </c>
      <c r="AP378" s="68">
        <v>0</v>
      </c>
      <c r="AQ378" s="68">
        <v>8.5470000000000008E-3</v>
      </c>
      <c r="AR378" s="68">
        <v>7.8549999999999991E-3</v>
      </c>
      <c r="AS378" s="68">
        <v>1.1901032643141198</v>
      </c>
      <c r="AT378" s="68">
        <v>2.9729456733333333</v>
      </c>
      <c r="AU378" s="68">
        <v>0.20993635526271093</v>
      </c>
      <c r="AV378" s="68">
        <v>2.2222490000000001</v>
      </c>
      <c r="AW378" s="68">
        <v>0.17366058516667335</v>
      </c>
      <c r="AX378" s="68">
        <v>0</v>
      </c>
      <c r="AY378" s="68">
        <v>0</v>
      </c>
      <c r="AZ378" s="68">
        <v>0</v>
      </c>
      <c r="BA378" s="68">
        <v>0.28756799999999999</v>
      </c>
      <c r="BB378" s="68">
        <v>23.665025884580725</v>
      </c>
      <c r="BC378" s="68">
        <v>7.297688</v>
      </c>
      <c r="BD378" s="68">
        <v>0</v>
      </c>
      <c r="BE378" s="36">
        <v>277.78045292859974</v>
      </c>
      <c r="BF378" s="2"/>
      <c r="BG378" s="195">
        <f t="shared" si="17"/>
        <v>246.81773904401902</v>
      </c>
      <c r="BH378" s="2"/>
    </row>
    <row r="379" spans="1:60" x14ac:dyDescent="0.25">
      <c r="A379">
        <f t="shared" si="18"/>
        <v>0</v>
      </c>
      <c r="B379" s="93" t="s">
        <v>788</v>
      </c>
      <c r="C379" s="93" t="s">
        <v>789</v>
      </c>
      <c r="D379" s="93"/>
      <c r="E379" s="68">
        <v>201.18213847999999</v>
      </c>
      <c r="F379" s="68">
        <v>129.168218408939</v>
      </c>
      <c r="G379" s="68">
        <v>-1.149224</v>
      </c>
      <c r="H379" s="68">
        <v>0</v>
      </c>
      <c r="I379" s="68">
        <v>0</v>
      </c>
      <c r="J379" s="68">
        <v>0</v>
      </c>
      <c r="K379" s="68">
        <v>0.150807</v>
      </c>
      <c r="L379" s="68">
        <v>0.74986799999999998</v>
      </c>
      <c r="M379" s="68">
        <v>0</v>
      </c>
      <c r="N379" s="68">
        <v>8.5470000000000008E-3</v>
      </c>
      <c r="O379" s="68">
        <v>7.8549999999999991E-3</v>
      </c>
      <c r="P379" s="68">
        <v>7.5928536466666667</v>
      </c>
      <c r="Q379" s="68">
        <v>0.42865509019494358</v>
      </c>
      <c r="R379" s="68">
        <v>2.392817</v>
      </c>
      <c r="S379" s="68">
        <v>0.17720078768442565</v>
      </c>
      <c r="T379" s="68">
        <v>0</v>
      </c>
      <c r="U379" s="68">
        <v>0</v>
      </c>
      <c r="V379" s="68">
        <v>0</v>
      </c>
      <c r="W379" s="68">
        <v>0.31929299999999999</v>
      </c>
      <c r="X379" s="68">
        <v>13.260506260904037</v>
      </c>
      <c r="Y379" s="68"/>
      <c r="Z379" s="68">
        <v>6.5250490000000001</v>
      </c>
      <c r="AA379" s="41"/>
      <c r="AB379" s="95">
        <v>360.81458467438904</v>
      </c>
      <c r="AC379" s="195">
        <f t="shared" si="19"/>
        <v>341.02902941348498</v>
      </c>
      <c r="AD379" s="41"/>
      <c r="AE379" s="2"/>
      <c r="AF379" s="68">
        <v>202.40134267051391</v>
      </c>
      <c r="AG379" s="41"/>
      <c r="AH379" s="68">
        <v>117.028204854257</v>
      </c>
      <c r="AI379" s="68">
        <v>0.54731046559299523</v>
      </c>
      <c r="AJ379" s="68">
        <v>-1.149224</v>
      </c>
      <c r="AK379" s="68"/>
      <c r="AL379" s="68">
        <v>0</v>
      </c>
      <c r="AM379" s="68">
        <v>0</v>
      </c>
      <c r="AN379" s="68">
        <v>0.150807</v>
      </c>
      <c r="AO379" s="68">
        <v>0.73895999999999995</v>
      </c>
      <c r="AP379" s="68">
        <v>0</v>
      </c>
      <c r="AQ379" s="68">
        <v>8.5470000000000008E-3</v>
      </c>
      <c r="AR379" s="68">
        <v>7.8549999999999991E-3</v>
      </c>
      <c r="AS379" s="68">
        <v>2.2311426430632935</v>
      </c>
      <c r="AT379" s="68">
        <v>10.898980446666666</v>
      </c>
      <c r="AU379" s="68">
        <v>0.17566659488609165</v>
      </c>
      <c r="AV379" s="68">
        <v>2.247506</v>
      </c>
      <c r="AW379" s="68">
        <v>0.15484262067829135</v>
      </c>
      <c r="AX379" s="68">
        <v>0</v>
      </c>
      <c r="AY379" s="68">
        <v>0</v>
      </c>
      <c r="AZ379" s="68">
        <v>0</v>
      </c>
      <c r="BA379" s="68">
        <v>0.32926</v>
      </c>
      <c r="BB379" s="68">
        <v>14.586556886994444</v>
      </c>
      <c r="BC379" s="68">
        <v>8.3557089999999992</v>
      </c>
      <c r="BD379" s="68">
        <v>0</v>
      </c>
      <c r="BE379" s="36">
        <v>358.71346718265261</v>
      </c>
      <c r="BF379" s="2"/>
      <c r="BG379" s="195">
        <f t="shared" si="17"/>
        <v>335.77120129565816</v>
      </c>
      <c r="BH379" s="2"/>
    </row>
    <row r="380" spans="1:60" x14ac:dyDescent="0.25">
      <c r="A380">
        <f t="shared" si="18"/>
        <v>0</v>
      </c>
      <c r="B380" s="93" t="s">
        <v>790</v>
      </c>
      <c r="C380" s="93" t="s">
        <v>791</v>
      </c>
      <c r="D380" s="93"/>
      <c r="E380" s="68">
        <v>14.347200000000001</v>
      </c>
      <c r="F380" s="68">
        <v>10.515873404482999</v>
      </c>
      <c r="G380" s="68">
        <v>0</v>
      </c>
      <c r="H380" s="68">
        <v>0</v>
      </c>
      <c r="I380" s="68">
        <v>0</v>
      </c>
      <c r="J380" s="68">
        <v>0</v>
      </c>
      <c r="K380" s="68">
        <v>0</v>
      </c>
      <c r="L380" s="68">
        <v>0</v>
      </c>
      <c r="M380" s="68">
        <v>0.25028285136021888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/>
      <c r="Z380" s="68">
        <v>0</v>
      </c>
      <c r="AA380" s="41"/>
      <c r="AB380" s="95">
        <v>25.113356255843218</v>
      </c>
      <c r="AC380" s="195">
        <f t="shared" si="19"/>
        <v>25.113356255843218</v>
      </c>
      <c r="AD380" s="41"/>
      <c r="AE380" s="2"/>
      <c r="AF380" s="68">
        <v>14.459628577319341</v>
      </c>
      <c r="AG380" s="41"/>
      <c r="AH380" s="68">
        <v>9.7446648789310011</v>
      </c>
      <c r="AI380" s="68">
        <v>4.4737811290999872E-2</v>
      </c>
      <c r="AJ380" s="68">
        <v>0</v>
      </c>
      <c r="AK380" s="68"/>
      <c r="AL380" s="68">
        <v>0</v>
      </c>
      <c r="AM380" s="68">
        <v>0</v>
      </c>
      <c r="AN380" s="68">
        <v>0</v>
      </c>
      <c r="AO380" s="68">
        <v>0</v>
      </c>
      <c r="AP380" s="68">
        <v>0.28084501166568493</v>
      </c>
      <c r="AQ380" s="68">
        <v>0</v>
      </c>
      <c r="AR380" s="68">
        <v>0</v>
      </c>
      <c r="AS380" s="68">
        <v>0.1603032044123264</v>
      </c>
      <c r="AT380" s="68">
        <v>0</v>
      </c>
      <c r="AU380" s="68">
        <v>0</v>
      </c>
      <c r="AV380" s="68">
        <v>0</v>
      </c>
      <c r="AW380" s="68">
        <v>0</v>
      </c>
      <c r="AX380" s="68">
        <v>0</v>
      </c>
      <c r="AY380" s="68">
        <v>0</v>
      </c>
      <c r="AZ380" s="68">
        <v>0</v>
      </c>
      <c r="BA380" s="68">
        <v>0</v>
      </c>
      <c r="BB380" s="68">
        <v>0</v>
      </c>
      <c r="BC380" s="68">
        <v>0</v>
      </c>
      <c r="BD380" s="68">
        <v>0</v>
      </c>
      <c r="BE380" s="36">
        <v>24.690179483619353</v>
      </c>
      <c r="BF380" s="2"/>
      <c r="BG380" s="195">
        <f t="shared" si="17"/>
        <v>24.690179483619353</v>
      </c>
      <c r="BH380" s="2"/>
    </row>
    <row r="381" spans="1:60" x14ac:dyDescent="0.25">
      <c r="A381">
        <f t="shared" si="18"/>
        <v>0</v>
      </c>
      <c r="B381" s="93" t="s">
        <v>792</v>
      </c>
      <c r="C381" s="93" t="s">
        <v>793</v>
      </c>
      <c r="D381" s="93"/>
      <c r="E381" s="68">
        <v>6.5241470000000001</v>
      </c>
      <c r="F381" s="68">
        <v>4.9556484957800002</v>
      </c>
      <c r="G381" s="68">
        <v>-0.15478900000000001</v>
      </c>
      <c r="H381" s="68">
        <v>0</v>
      </c>
      <c r="I381" s="68">
        <v>0</v>
      </c>
      <c r="J381" s="68">
        <v>0</v>
      </c>
      <c r="K381" s="68">
        <v>0</v>
      </c>
      <c r="L381" s="68">
        <v>0</v>
      </c>
      <c r="M381" s="68">
        <v>0</v>
      </c>
      <c r="N381" s="68">
        <v>8.5470000000000008E-3</v>
      </c>
      <c r="O381" s="68">
        <v>7.8549999999999991E-3</v>
      </c>
      <c r="P381" s="68">
        <v>1.5985676968888891</v>
      </c>
      <c r="Q381" s="68">
        <v>1.6512787701574973E-2</v>
      </c>
      <c r="R381" s="68">
        <v>0.48951</v>
      </c>
      <c r="S381" s="68">
        <v>4.560545047695775E-2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/>
      <c r="Z381" s="68">
        <v>0</v>
      </c>
      <c r="AA381" s="41"/>
      <c r="AB381" s="95">
        <v>13.491604430847421</v>
      </c>
      <c r="AC381" s="195">
        <f t="shared" si="19"/>
        <v>13.491604430847421</v>
      </c>
      <c r="AD381" s="41"/>
      <c r="AE381" s="2"/>
      <c r="AF381" s="68">
        <v>6.5869277962679345</v>
      </c>
      <c r="AG381" s="41"/>
      <c r="AH381" s="68">
        <v>4.3156590710399998</v>
      </c>
      <c r="AI381" s="68">
        <v>2.1083667806999759E-2</v>
      </c>
      <c r="AJ381" s="68">
        <v>-0.15478900000000001</v>
      </c>
      <c r="AK381" s="68"/>
      <c r="AL381" s="68">
        <v>0</v>
      </c>
      <c r="AM381" s="68">
        <v>0</v>
      </c>
      <c r="AN381" s="68">
        <v>0</v>
      </c>
      <c r="AO381" s="68">
        <v>0</v>
      </c>
      <c r="AP381" s="68">
        <v>0</v>
      </c>
      <c r="AQ381" s="68">
        <v>8.5470000000000008E-3</v>
      </c>
      <c r="AR381" s="68">
        <v>7.8549999999999991E-3</v>
      </c>
      <c r="AS381" s="68">
        <v>7.1291870215916847E-2</v>
      </c>
      <c r="AT381" s="68">
        <v>2.0978930302222225</v>
      </c>
      <c r="AU381" s="68">
        <v>6.7395982342186543E-3</v>
      </c>
      <c r="AV381" s="68">
        <v>0.44910800000000001</v>
      </c>
      <c r="AW381" s="68">
        <v>6.8164848254265137E-2</v>
      </c>
      <c r="AX381" s="68">
        <v>0</v>
      </c>
      <c r="AY381" s="68">
        <v>0</v>
      </c>
      <c r="AZ381" s="68">
        <v>0</v>
      </c>
      <c r="BA381" s="68">
        <v>0</v>
      </c>
      <c r="BB381" s="68">
        <v>0</v>
      </c>
      <c r="BC381" s="68">
        <v>0</v>
      </c>
      <c r="BD381" s="68">
        <v>0</v>
      </c>
      <c r="BE381" s="36">
        <v>13.478480882041559</v>
      </c>
      <c r="BF381" s="2"/>
      <c r="BG381" s="195">
        <f t="shared" si="17"/>
        <v>13.478480882041559</v>
      </c>
      <c r="BH381" s="2"/>
    </row>
    <row r="382" spans="1:60" x14ac:dyDescent="0.25">
      <c r="A382">
        <f t="shared" si="18"/>
        <v>0</v>
      </c>
      <c r="B382" s="93" t="s">
        <v>794</v>
      </c>
      <c r="C382" s="93" t="s">
        <v>795</v>
      </c>
      <c r="D382" s="93"/>
      <c r="E382" s="68">
        <v>58.482109000000001</v>
      </c>
      <c r="F382" s="68">
        <v>28.465713130513002</v>
      </c>
      <c r="G382" s="68">
        <v>-7.4664999999999995E-2</v>
      </c>
      <c r="H382" s="68">
        <v>0</v>
      </c>
      <c r="I382" s="68">
        <v>0</v>
      </c>
      <c r="J382" s="68">
        <v>0</v>
      </c>
      <c r="K382" s="68">
        <v>7.0550000000000002E-2</v>
      </c>
      <c r="L382" s="68">
        <v>0.122489</v>
      </c>
      <c r="M382" s="68">
        <v>0</v>
      </c>
      <c r="N382" s="68">
        <v>8.5470000000000008E-3</v>
      </c>
      <c r="O382" s="68">
        <v>7.8549999999999991E-3</v>
      </c>
      <c r="P382" s="68">
        <v>1.4937939488888887</v>
      </c>
      <c r="Q382" s="68">
        <v>9.4244263607036069E-2</v>
      </c>
      <c r="R382" s="68">
        <v>0.633683</v>
      </c>
      <c r="S382" s="68">
        <v>5.0283039077282939E-2</v>
      </c>
      <c r="T382" s="68">
        <v>0</v>
      </c>
      <c r="U382" s="68">
        <v>0</v>
      </c>
      <c r="V382" s="68">
        <v>0</v>
      </c>
      <c r="W382" s="68">
        <v>8.3446999999999993E-2</v>
      </c>
      <c r="X382" s="68">
        <v>3.1915597387764114</v>
      </c>
      <c r="Y382" s="68"/>
      <c r="Z382" s="68">
        <v>1.705319</v>
      </c>
      <c r="AA382" s="41"/>
      <c r="AB382" s="95">
        <v>94.334928120862642</v>
      </c>
      <c r="AC382" s="195">
        <f t="shared" si="19"/>
        <v>89.438049382086234</v>
      </c>
      <c r="AD382" s="41"/>
      <c r="AE382" s="2"/>
      <c r="AF382" s="68">
        <v>58.542859453409307</v>
      </c>
      <c r="AG382" s="41"/>
      <c r="AH382" s="68">
        <v>25.975189668567001</v>
      </c>
      <c r="AI382" s="68">
        <v>0.12033187748000025</v>
      </c>
      <c r="AJ382" s="68">
        <v>-7.4664999999999995E-2</v>
      </c>
      <c r="AK382" s="68"/>
      <c r="AL382" s="68">
        <v>0</v>
      </c>
      <c r="AM382" s="68">
        <v>0</v>
      </c>
      <c r="AN382" s="68">
        <v>7.0550000000000002E-2</v>
      </c>
      <c r="AO382" s="68">
        <v>0.12070699999999999</v>
      </c>
      <c r="AP382" s="68">
        <v>0</v>
      </c>
      <c r="AQ382" s="68">
        <v>8.5470000000000008E-3</v>
      </c>
      <c r="AR382" s="68">
        <v>7.8549999999999991E-3</v>
      </c>
      <c r="AS382" s="68">
        <v>0.61571869467285434</v>
      </c>
      <c r="AT382" s="68">
        <v>2.1519651488888889</v>
      </c>
      <c r="AU382" s="68">
        <v>3.8712888961666379E-2</v>
      </c>
      <c r="AV382" s="68">
        <v>0.58812900000000001</v>
      </c>
      <c r="AW382" s="68">
        <v>7.1421980391434131E-2</v>
      </c>
      <c r="AX382" s="68">
        <v>0</v>
      </c>
      <c r="AY382" s="68">
        <v>0</v>
      </c>
      <c r="AZ382" s="68">
        <v>0</v>
      </c>
      <c r="BA382" s="68">
        <v>8.6051000000000002E-2</v>
      </c>
      <c r="BB382" s="68">
        <v>3.5107157126540529</v>
      </c>
      <c r="BC382" s="68">
        <v>2.1837620000000002</v>
      </c>
      <c r="BD382" s="68">
        <v>0</v>
      </c>
      <c r="BE382" s="36">
        <v>94.017851425025185</v>
      </c>
      <c r="BF382" s="2"/>
      <c r="BG382" s="195">
        <f t="shared" si="17"/>
        <v>88.323373712371136</v>
      </c>
      <c r="BH382" s="2"/>
    </row>
    <row r="383" spans="1:60" x14ac:dyDescent="0.25">
      <c r="A383">
        <f t="shared" si="18"/>
        <v>1</v>
      </c>
      <c r="B383" s="93" t="s">
        <v>796</v>
      </c>
      <c r="C383" s="93" t="s">
        <v>797</v>
      </c>
      <c r="D383" s="93"/>
      <c r="E383" s="68">
        <v>111.3578</v>
      </c>
      <c r="F383" s="68">
        <v>178.12936364563097</v>
      </c>
      <c r="G383" s="68">
        <v>0</v>
      </c>
      <c r="H383" s="68">
        <v>0</v>
      </c>
      <c r="I383" s="68">
        <v>0</v>
      </c>
      <c r="J383" s="68">
        <v>1.7259E-2</v>
      </c>
      <c r="K383" s="68">
        <v>4.5093999999999995E-2</v>
      </c>
      <c r="L383" s="68">
        <v>1.6303289999999999</v>
      </c>
      <c r="M383" s="68">
        <v>0</v>
      </c>
      <c r="N383" s="68">
        <v>8.5470000000000008E-3</v>
      </c>
      <c r="O383" s="68">
        <v>7.8549999999999991E-3</v>
      </c>
      <c r="P383" s="68">
        <v>1.5162834944444445</v>
      </c>
      <c r="Q383" s="68">
        <v>0.60318716817537688</v>
      </c>
      <c r="R383" s="68">
        <v>2.8241879999999999</v>
      </c>
      <c r="S383" s="68">
        <v>0.2406228439030467</v>
      </c>
      <c r="T383" s="68">
        <v>0</v>
      </c>
      <c r="U383" s="68">
        <v>0</v>
      </c>
      <c r="V383" s="68">
        <v>0</v>
      </c>
      <c r="W383" s="68">
        <v>0.31531799999999999</v>
      </c>
      <c r="X383" s="68">
        <v>25.719947218044023</v>
      </c>
      <c r="Y383" s="68"/>
      <c r="Z383" s="68">
        <v>6.4438240000000002</v>
      </c>
      <c r="AA383" s="41"/>
      <c r="AB383" s="95">
        <v>328.85961837019795</v>
      </c>
      <c r="AC383" s="195">
        <f t="shared" si="19"/>
        <v>296.69584715215393</v>
      </c>
      <c r="AD383" s="41"/>
      <c r="AE383" s="2"/>
      <c r="AF383" s="68">
        <v>111.37216114803752</v>
      </c>
      <c r="AG383" s="41"/>
      <c r="AH383" s="68">
        <v>160.04106576580901</v>
      </c>
      <c r="AI383" s="68">
        <v>0.77015450744700431</v>
      </c>
      <c r="AJ383" s="68">
        <v>0</v>
      </c>
      <c r="AK383" s="68"/>
      <c r="AL383" s="68">
        <v>0</v>
      </c>
      <c r="AM383" s="68">
        <v>1.7259E-2</v>
      </c>
      <c r="AN383" s="68">
        <v>4.5093999999999995E-2</v>
      </c>
      <c r="AO383" s="68">
        <v>1.6066119999999999</v>
      </c>
      <c r="AP383" s="68">
        <v>0</v>
      </c>
      <c r="AQ383" s="68">
        <v>8.5470000000000008E-3</v>
      </c>
      <c r="AR383" s="68">
        <v>7.8549999999999991E-3</v>
      </c>
      <c r="AS383" s="68">
        <v>1.3337704372931494</v>
      </c>
      <c r="AT383" s="68">
        <v>1.7682094944444446</v>
      </c>
      <c r="AU383" s="68">
        <v>0.2422529252651584</v>
      </c>
      <c r="AV383" s="68">
        <v>2.6064449999999999</v>
      </c>
      <c r="AW383" s="68">
        <v>0.1984126744057258</v>
      </c>
      <c r="AX383" s="68">
        <v>0</v>
      </c>
      <c r="AY383" s="68">
        <v>0</v>
      </c>
      <c r="AZ383" s="68">
        <v>0</v>
      </c>
      <c r="BA383" s="68">
        <v>0.32516</v>
      </c>
      <c r="BB383" s="68">
        <v>26.440105740149257</v>
      </c>
      <c r="BC383" s="68">
        <v>8.2516949999999998</v>
      </c>
      <c r="BD383" s="68">
        <v>0</v>
      </c>
      <c r="BE383" s="36">
        <v>315.03479969285127</v>
      </c>
      <c r="BF383" s="2"/>
      <c r="BG383" s="195">
        <f t="shared" si="17"/>
        <v>280.34299895270203</v>
      </c>
      <c r="BH383" s="2"/>
    </row>
    <row r="384" spans="1:60" x14ac:dyDescent="0.25">
      <c r="A384">
        <f t="shared" si="18"/>
        <v>0</v>
      </c>
      <c r="B384" s="93" t="s">
        <v>798</v>
      </c>
      <c r="C384" s="93" t="s">
        <v>799</v>
      </c>
      <c r="D384" s="93"/>
      <c r="E384" s="68">
        <v>8.0835919999999994</v>
      </c>
      <c r="F384" s="68">
        <v>4.6677979076450002</v>
      </c>
      <c r="G384" s="68">
        <v>0</v>
      </c>
      <c r="H384" s="68">
        <v>0</v>
      </c>
      <c r="I384" s="68">
        <v>0</v>
      </c>
      <c r="J384" s="68">
        <v>0</v>
      </c>
      <c r="K384" s="68">
        <v>0</v>
      </c>
      <c r="L384" s="68">
        <v>0</v>
      </c>
      <c r="M384" s="68">
        <v>0</v>
      </c>
      <c r="N384" s="68">
        <v>8.5470000000000008E-3</v>
      </c>
      <c r="O384" s="68">
        <v>7.8549999999999991E-3</v>
      </c>
      <c r="P384" s="68">
        <v>0.8683321546666668</v>
      </c>
      <c r="Q384" s="68">
        <v>1.5806241845272514E-2</v>
      </c>
      <c r="R384" s="68">
        <v>0.47006199999999998</v>
      </c>
      <c r="S384" s="68">
        <v>4.3162318985900013E-2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/>
      <c r="Z384" s="68">
        <v>0</v>
      </c>
      <c r="AA384" s="41"/>
      <c r="AB384" s="95">
        <v>14.165154623142838</v>
      </c>
      <c r="AC384" s="195">
        <f t="shared" si="19"/>
        <v>14.165154623142838</v>
      </c>
      <c r="AD384" s="41"/>
      <c r="AE384" s="2"/>
      <c r="AF384" s="68">
        <v>8.1075541867734557</v>
      </c>
      <c r="AG384" s="41"/>
      <c r="AH384" s="68">
        <v>4.0449020914279998</v>
      </c>
      <c r="AI384" s="68">
        <v>2.0181544047000351E-2</v>
      </c>
      <c r="AJ384" s="68">
        <v>0</v>
      </c>
      <c r="AK384" s="68"/>
      <c r="AL384" s="68">
        <v>0</v>
      </c>
      <c r="AM384" s="68">
        <v>0</v>
      </c>
      <c r="AN384" s="68">
        <v>0</v>
      </c>
      <c r="AO384" s="68">
        <v>0</v>
      </c>
      <c r="AP384" s="68">
        <v>0</v>
      </c>
      <c r="AQ384" s="68">
        <v>8.5470000000000008E-3</v>
      </c>
      <c r="AR384" s="68">
        <v>7.8549999999999991E-3</v>
      </c>
      <c r="AS384" s="68">
        <v>8.5438953881221136E-2</v>
      </c>
      <c r="AT384" s="68">
        <v>1.3094941813333332</v>
      </c>
      <c r="AU384" s="68">
        <v>6.3481262972631862E-3</v>
      </c>
      <c r="AV384" s="68">
        <v>0.44628499999999999</v>
      </c>
      <c r="AW384" s="68">
        <v>6.7115160111871394E-2</v>
      </c>
      <c r="AX384" s="68">
        <v>0</v>
      </c>
      <c r="AY384" s="68">
        <v>0</v>
      </c>
      <c r="AZ384" s="68">
        <v>0</v>
      </c>
      <c r="BA384" s="68">
        <v>0</v>
      </c>
      <c r="BB384" s="68">
        <v>0</v>
      </c>
      <c r="BC384" s="68">
        <v>0</v>
      </c>
      <c r="BD384" s="68">
        <v>0</v>
      </c>
      <c r="BE384" s="36">
        <v>14.103721243872144</v>
      </c>
      <c r="BF384" s="2"/>
      <c r="BG384" s="195">
        <f t="shared" si="17"/>
        <v>14.103721243872144</v>
      </c>
      <c r="BH384" s="2"/>
    </row>
    <row r="385" spans="1:60" x14ac:dyDescent="0.25">
      <c r="A385">
        <f t="shared" si="18"/>
        <v>0</v>
      </c>
      <c r="B385" s="93" t="s">
        <v>800</v>
      </c>
      <c r="C385" s="93" t="s">
        <v>801</v>
      </c>
      <c r="D385" s="93"/>
      <c r="E385" s="68">
        <v>77.550998950000007</v>
      </c>
      <c r="F385" s="68">
        <v>30.879269902920001</v>
      </c>
      <c r="G385" s="68">
        <v>-0.163853</v>
      </c>
      <c r="H385" s="68">
        <v>0</v>
      </c>
      <c r="I385" s="68">
        <v>0</v>
      </c>
      <c r="J385" s="68">
        <v>0</v>
      </c>
      <c r="K385" s="68">
        <v>3.3442E-2</v>
      </c>
      <c r="L385" s="68">
        <v>9.3529000000000001E-2</v>
      </c>
      <c r="M385" s="68">
        <v>0</v>
      </c>
      <c r="N385" s="68">
        <v>8.5470000000000008E-3</v>
      </c>
      <c r="O385" s="68">
        <v>7.8549999999999991E-3</v>
      </c>
      <c r="P385" s="68">
        <v>1.7497784277777777</v>
      </c>
      <c r="Q385" s="68">
        <v>0.10456434013383566</v>
      </c>
      <c r="R385" s="68">
        <v>0.44840099999999999</v>
      </c>
      <c r="S385" s="68">
        <v>4.2353439264607648E-2</v>
      </c>
      <c r="T385" s="68">
        <v>0</v>
      </c>
      <c r="U385" s="68">
        <v>0</v>
      </c>
      <c r="V385" s="68">
        <v>0</v>
      </c>
      <c r="W385" s="68">
        <v>7.0334999999999995E-2</v>
      </c>
      <c r="X385" s="68">
        <v>3.8389054933299929</v>
      </c>
      <c r="Y385" s="68"/>
      <c r="Z385" s="68">
        <v>1.437354</v>
      </c>
      <c r="AA385" s="41"/>
      <c r="AB385" s="95">
        <v>116.10148055342621</v>
      </c>
      <c r="AC385" s="195">
        <f t="shared" si="19"/>
        <v>110.82522106009623</v>
      </c>
      <c r="AD385" s="41"/>
      <c r="AE385" s="2"/>
      <c r="AF385" s="68">
        <v>77.916501776790696</v>
      </c>
      <c r="AG385" s="41"/>
      <c r="AH385" s="68">
        <v>28.227779664242</v>
      </c>
      <c r="AI385" s="68">
        <v>0.13350863897800072</v>
      </c>
      <c r="AJ385" s="68">
        <v>-0.163853</v>
      </c>
      <c r="AK385" s="68"/>
      <c r="AL385" s="68">
        <v>0</v>
      </c>
      <c r="AM385" s="68">
        <v>0</v>
      </c>
      <c r="AN385" s="68">
        <v>3.3442E-2</v>
      </c>
      <c r="AO385" s="68">
        <v>9.2168E-2</v>
      </c>
      <c r="AP385" s="68">
        <v>0</v>
      </c>
      <c r="AQ385" s="68">
        <v>8.5470000000000008E-3</v>
      </c>
      <c r="AR385" s="68">
        <v>7.8549999999999991E-3</v>
      </c>
      <c r="AS385" s="68">
        <v>0.80868932253677439</v>
      </c>
      <c r="AT385" s="68">
        <v>2.7302209611111108</v>
      </c>
      <c r="AU385" s="68">
        <v>4.1995285397844695E-2</v>
      </c>
      <c r="AV385" s="68">
        <v>0.39459300000000003</v>
      </c>
      <c r="AW385" s="68">
        <v>6.6243736741020645E-2</v>
      </c>
      <c r="AX385" s="68">
        <v>0</v>
      </c>
      <c r="AY385" s="68">
        <v>0</v>
      </c>
      <c r="AZ385" s="68">
        <v>0</v>
      </c>
      <c r="BA385" s="68">
        <v>7.2529999999999997E-2</v>
      </c>
      <c r="BB385" s="68">
        <v>4.2227960426629929</v>
      </c>
      <c r="BC385" s="68">
        <v>1.8406169999999999</v>
      </c>
      <c r="BD385" s="68">
        <v>0</v>
      </c>
      <c r="BE385" s="36">
        <v>116.43363442846042</v>
      </c>
      <c r="BF385" s="2"/>
      <c r="BG385" s="195">
        <f t="shared" si="17"/>
        <v>110.37022138579744</v>
      </c>
      <c r="BH385" s="2"/>
    </row>
    <row r="386" spans="1:60" x14ac:dyDescent="0.25">
      <c r="A386">
        <f t="shared" si="18"/>
        <v>1</v>
      </c>
      <c r="B386" s="93" t="s">
        <v>802</v>
      </c>
      <c r="C386" s="93" t="s">
        <v>803</v>
      </c>
      <c r="D386" s="93"/>
      <c r="E386" s="68">
        <v>73.296999999999997</v>
      </c>
      <c r="F386" s="68">
        <v>175.17606412712402</v>
      </c>
      <c r="G386" s="68">
        <v>0</v>
      </c>
      <c r="H386" s="68">
        <v>0</v>
      </c>
      <c r="I386" s="68">
        <v>0</v>
      </c>
      <c r="J386" s="68">
        <v>0</v>
      </c>
      <c r="K386" s="68">
        <v>4.7411999999999982E-2</v>
      </c>
      <c r="L386" s="68">
        <v>1.6106050000000001</v>
      </c>
      <c r="M386" s="68">
        <v>0</v>
      </c>
      <c r="N386" s="68">
        <v>8.5470000000000008E-3</v>
      </c>
      <c r="O386" s="68">
        <v>7.8549999999999991E-3</v>
      </c>
      <c r="P386" s="68">
        <v>1.5826317133333334</v>
      </c>
      <c r="Q386" s="68">
        <v>0.58996415119324319</v>
      </c>
      <c r="R386" s="68">
        <v>2.6016339999999998</v>
      </c>
      <c r="S386" s="68">
        <v>0.21719599943028065</v>
      </c>
      <c r="T386" s="68">
        <v>0.10299999999999999</v>
      </c>
      <c r="U386" s="68">
        <v>0</v>
      </c>
      <c r="V386" s="68">
        <v>0</v>
      </c>
      <c r="W386" s="68">
        <v>0.24107799999999999</v>
      </c>
      <c r="X386" s="68">
        <v>18.770424817839256</v>
      </c>
      <c r="Y386" s="68"/>
      <c r="Z386" s="68">
        <v>4.9266420000000002</v>
      </c>
      <c r="AA386" s="41"/>
      <c r="AB386" s="95">
        <v>279.18005380892015</v>
      </c>
      <c r="AC386" s="195">
        <f t="shared" si="19"/>
        <v>255.48298699108088</v>
      </c>
      <c r="AD386" s="41"/>
      <c r="AE386" s="2"/>
      <c r="AF386" s="68">
        <v>73.702447733471317</v>
      </c>
      <c r="AG386" s="41"/>
      <c r="AH386" s="68">
        <v>157.91479308317102</v>
      </c>
      <c r="AI386" s="68">
        <v>0.75327124687999492</v>
      </c>
      <c r="AJ386" s="68">
        <v>0</v>
      </c>
      <c r="AK386" s="68"/>
      <c r="AL386" s="68">
        <v>0</v>
      </c>
      <c r="AM386" s="68">
        <v>0</v>
      </c>
      <c r="AN386" s="68">
        <v>4.7411999999999982E-2</v>
      </c>
      <c r="AO386" s="68">
        <v>1.587175</v>
      </c>
      <c r="AP386" s="68">
        <v>0</v>
      </c>
      <c r="AQ386" s="68">
        <v>8.5470000000000008E-3</v>
      </c>
      <c r="AR386" s="68">
        <v>7.8549999999999991E-3</v>
      </c>
      <c r="AS386" s="68">
        <v>0.95690061453031527</v>
      </c>
      <c r="AT386" s="68">
        <v>2.3275765133333337</v>
      </c>
      <c r="AU386" s="68">
        <v>0.23823648781262363</v>
      </c>
      <c r="AV386" s="68">
        <v>2.2975720000000002</v>
      </c>
      <c r="AW386" s="68">
        <v>0.18329683950154355</v>
      </c>
      <c r="AX386" s="68">
        <v>9.7000000000000003E-2</v>
      </c>
      <c r="AY386" s="68">
        <v>0</v>
      </c>
      <c r="AZ386" s="68">
        <v>0</v>
      </c>
      <c r="BA386" s="68">
        <v>0.24860199999999999</v>
      </c>
      <c r="BB386" s="68">
        <v>19.295996712738752</v>
      </c>
      <c r="BC386" s="68">
        <v>6.3088540000000002</v>
      </c>
      <c r="BD386" s="68">
        <v>0</v>
      </c>
      <c r="BE386" s="36">
        <v>265.97553623143892</v>
      </c>
      <c r="BF386" s="2"/>
      <c r="BG386" s="195">
        <f t="shared" si="17"/>
        <v>240.37068551870018</v>
      </c>
      <c r="BH386" s="2"/>
    </row>
    <row r="387" spans="1:60" x14ac:dyDescent="0.25">
      <c r="A387">
        <f t="shared" si="18"/>
        <v>0</v>
      </c>
      <c r="B387" s="93" t="s">
        <v>804</v>
      </c>
      <c r="C387" s="93" t="s">
        <v>805</v>
      </c>
      <c r="D387" s="93"/>
      <c r="E387" s="68">
        <v>4.6979819999999997</v>
      </c>
      <c r="F387" s="68">
        <v>5.7724237909469993</v>
      </c>
      <c r="G387" s="68">
        <v>-1.4456999999999999E-2</v>
      </c>
      <c r="H387" s="68">
        <v>0</v>
      </c>
      <c r="I387" s="68">
        <v>0</v>
      </c>
      <c r="J387" s="68">
        <v>0</v>
      </c>
      <c r="K387" s="68">
        <v>0</v>
      </c>
      <c r="L387" s="68">
        <v>0</v>
      </c>
      <c r="M387" s="68">
        <v>0</v>
      </c>
      <c r="N387" s="68">
        <v>8.5470000000000008E-3</v>
      </c>
      <c r="O387" s="68">
        <v>7.8549999999999991E-3</v>
      </c>
      <c r="P387" s="68">
        <v>1.0457486026666667</v>
      </c>
      <c r="Q387" s="68">
        <v>1.9364550521268026E-2</v>
      </c>
      <c r="R387" s="68">
        <v>0.68899699999999997</v>
      </c>
      <c r="S387" s="68">
        <v>6.3465523622398462E-2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/>
      <c r="Z387" s="68">
        <v>0</v>
      </c>
      <c r="AA387" s="41"/>
      <c r="AB387" s="95">
        <v>12.289926467757329</v>
      </c>
      <c r="AC387" s="195">
        <f t="shared" si="19"/>
        <v>12.289926467757329</v>
      </c>
      <c r="AD387" s="41"/>
      <c r="AE387" s="2"/>
      <c r="AF387" s="68">
        <v>4.7282421077193231</v>
      </c>
      <c r="AG387" s="41"/>
      <c r="AH387" s="68">
        <v>5.0019636449539995</v>
      </c>
      <c r="AI387" s="68">
        <v>2.4724822833999991E-2</v>
      </c>
      <c r="AJ387" s="68">
        <v>-1.4456999999999999E-2</v>
      </c>
      <c r="AK387" s="68"/>
      <c r="AL387" s="68">
        <v>0</v>
      </c>
      <c r="AM387" s="68">
        <v>0</v>
      </c>
      <c r="AN387" s="68">
        <v>0</v>
      </c>
      <c r="AO387" s="68">
        <v>0</v>
      </c>
      <c r="AP387" s="68">
        <v>0</v>
      </c>
      <c r="AQ387" s="68">
        <v>8.5470000000000008E-3</v>
      </c>
      <c r="AR387" s="68">
        <v>7.8549999999999991E-3</v>
      </c>
      <c r="AS387" s="68">
        <v>5.4155936900511757E-2</v>
      </c>
      <c r="AT387" s="68">
        <v>1.4813387893333332</v>
      </c>
      <c r="AU387" s="68">
        <v>7.8503988371565955E-3</v>
      </c>
      <c r="AV387" s="68">
        <v>0.63142299999999996</v>
      </c>
      <c r="AW387" s="68">
        <v>8.0663889850941597E-2</v>
      </c>
      <c r="AX387" s="68">
        <v>0</v>
      </c>
      <c r="AY387" s="68">
        <v>0</v>
      </c>
      <c r="AZ387" s="68">
        <v>0</v>
      </c>
      <c r="BA387" s="68">
        <v>0</v>
      </c>
      <c r="BB387" s="68">
        <v>0</v>
      </c>
      <c r="BC387" s="68">
        <v>0</v>
      </c>
      <c r="BD387" s="68">
        <v>0</v>
      </c>
      <c r="BE387" s="36">
        <v>12.012307590429264</v>
      </c>
      <c r="BF387" s="2"/>
      <c r="BG387" s="195">
        <f t="shared" si="17"/>
        <v>12.012307590429264</v>
      </c>
      <c r="BH387" s="2"/>
    </row>
    <row r="388" spans="1:60" x14ac:dyDescent="0.25">
      <c r="A388">
        <f t="shared" si="18"/>
        <v>0</v>
      </c>
      <c r="B388" s="93" t="s">
        <v>806</v>
      </c>
      <c r="C388" s="93" t="s">
        <v>807</v>
      </c>
      <c r="D388" s="93"/>
      <c r="E388" s="68">
        <v>195.38981999999999</v>
      </c>
      <c r="F388" s="68">
        <v>141.03498974467399</v>
      </c>
      <c r="G388" s="68">
        <v>0</v>
      </c>
      <c r="H388" s="68">
        <v>0</v>
      </c>
      <c r="I388" s="68">
        <v>0</v>
      </c>
      <c r="J388" s="68">
        <v>0</v>
      </c>
      <c r="K388" s="68">
        <v>0.11690500000000001</v>
      </c>
      <c r="L388" s="68">
        <v>1.147559</v>
      </c>
      <c r="M388" s="68">
        <v>0</v>
      </c>
      <c r="N388" s="68">
        <v>8.5470000000000008E-3</v>
      </c>
      <c r="O388" s="68">
        <v>0</v>
      </c>
      <c r="P388" s="68">
        <v>1.3044972488888888</v>
      </c>
      <c r="Q388" s="68">
        <v>0.47011275098266847</v>
      </c>
      <c r="R388" s="68">
        <v>0</v>
      </c>
      <c r="S388" s="68">
        <v>0</v>
      </c>
      <c r="T388" s="68">
        <v>0</v>
      </c>
      <c r="U388" s="68">
        <v>0</v>
      </c>
      <c r="V388" s="68">
        <v>0</v>
      </c>
      <c r="W388" s="68">
        <v>0.41764600000000002</v>
      </c>
      <c r="X388" s="68">
        <v>25.805724969656559</v>
      </c>
      <c r="Y388" s="68"/>
      <c r="Z388" s="68">
        <v>8.5349699999999995</v>
      </c>
      <c r="AA388" s="41"/>
      <c r="AB388" s="95">
        <v>374.23077171420209</v>
      </c>
      <c r="AC388" s="195">
        <f t="shared" si="19"/>
        <v>339.89007674454552</v>
      </c>
      <c r="AD388" s="41"/>
      <c r="AE388" s="2"/>
      <c r="AF388" s="68">
        <v>196.42875257148975</v>
      </c>
      <c r="AG388" s="41"/>
      <c r="AH388" s="68">
        <v>128.64071431144299</v>
      </c>
      <c r="AI388" s="68">
        <v>0.60024395955398679</v>
      </c>
      <c r="AJ388" s="68">
        <v>0</v>
      </c>
      <c r="AK388" s="68"/>
      <c r="AL388" s="68">
        <v>0</v>
      </c>
      <c r="AM388" s="68">
        <v>0</v>
      </c>
      <c r="AN388" s="68">
        <v>0.11690500000000001</v>
      </c>
      <c r="AO388" s="68">
        <v>1.130865</v>
      </c>
      <c r="AP388" s="68">
        <v>0</v>
      </c>
      <c r="AQ388" s="68">
        <v>8.5470000000000008E-3</v>
      </c>
      <c r="AR388" s="68">
        <v>0</v>
      </c>
      <c r="AS388" s="68">
        <v>2.2160298489944781</v>
      </c>
      <c r="AT388" s="68">
        <v>1.9190135422222223</v>
      </c>
      <c r="AU388" s="68">
        <v>0.19180520342709309</v>
      </c>
      <c r="AV388" s="68">
        <v>0</v>
      </c>
      <c r="AW388" s="68">
        <v>0</v>
      </c>
      <c r="AX388" s="68">
        <v>0</v>
      </c>
      <c r="AY388" s="68">
        <v>0</v>
      </c>
      <c r="AZ388" s="68">
        <v>0</v>
      </c>
      <c r="BA388" s="68">
        <v>0.43068099999999998</v>
      </c>
      <c r="BB388" s="68">
        <v>26.528285268806943</v>
      </c>
      <c r="BC388" s="68">
        <v>10.929532</v>
      </c>
      <c r="BD388" s="68">
        <v>0</v>
      </c>
      <c r="BE388" s="36">
        <v>369.14137470593744</v>
      </c>
      <c r="BF388" s="2"/>
      <c r="BG388" s="195">
        <f t="shared" si="17"/>
        <v>331.6835574371305</v>
      </c>
      <c r="BH388" s="2"/>
    </row>
    <row r="389" spans="1:60" x14ac:dyDescent="0.25">
      <c r="A389">
        <f t="shared" si="18"/>
        <v>0</v>
      </c>
      <c r="B389" s="93" t="s">
        <v>808</v>
      </c>
      <c r="C389" s="93" t="s">
        <v>809</v>
      </c>
      <c r="D389" s="93"/>
      <c r="E389" s="68">
        <v>7.6212099999999996</v>
      </c>
      <c r="F389" s="68">
        <v>5.9745979976579999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8.5470000000000008E-3</v>
      </c>
      <c r="O389" s="68">
        <v>7.8549999999999991E-3</v>
      </c>
      <c r="P389" s="68">
        <v>0.66533913866666672</v>
      </c>
      <c r="Q389" s="68">
        <v>1.9937521819064545E-2</v>
      </c>
      <c r="R389" s="68">
        <v>0.71822799999999998</v>
      </c>
      <c r="S389" s="68">
        <v>6.2337923850260907E-2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/>
      <c r="Z389" s="68">
        <v>0</v>
      </c>
      <c r="AA389" s="41"/>
      <c r="AB389" s="95">
        <v>15.078052581993992</v>
      </c>
      <c r="AC389" s="195">
        <f t="shared" si="19"/>
        <v>15.078052581993992</v>
      </c>
      <c r="AD389" s="41"/>
      <c r="AE389" s="2"/>
      <c r="AF389" s="68">
        <v>7.705556681643813</v>
      </c>
      <c r="AG389" s="41"/>
      <c r="AH389" s="68">
        <v>5.1891017727060005</v>
      </c>
      <c r="AI389" s="68">
        <v>2.54563974609999E-2</v>
      </c>
      <c r="AJ389" s="68">
        <v>0</v>
      </c>
      <c r="AK389" s="68"/>
      <c r="AL389" s="68">
        <v>0</v>
      </c>
      <c r="AM389" s="68">
        <v>0</v>
      </c>
      <c r="AN389" s="68">
        <v>0</v>
      </c>
      <c r="AO389" s="68">
        <v>0</v>
      </c>
      <c r="AP389" s="68">
        <v>0</v>
      </c>
      <c r="AQ389" s="68">
        <v>8.5470000000000008E-3</v>
      </c>
      <c r="AR389" s="68">
        <v>7.8549999999999991E-3</v>
      </c>
      <c r="AS389" s="68">
        <v>8.7737455084117941E-2</v>
      </c>
      <c r="AT389" s="68">
        <v>0.83507620533333338</v>
      </c>
      <c r="AU389" s="68">
        <v>8.125352342780395E-3</v>
      </c>
      <c r="AV389" s="68">
        <v>0.63204099999999996</v>
      </c>
      <c r="AW389" s="68">
        <v>7.9638752880243344E-2</v>
      </c>
      <c r="AX389" s="68">
        <v>0</v>
      </c>
      <c r="AY389" s="68">
        <v>0</v>
      </c>
      <c r="AZ389" s="68">
        <v>0</v>
      </c>
      <c r="BA389" s="68">
        <v>0</v>
      </c>
      <c r="BB389" s="68">
        <v>0</v>
      </c>
      <c r="BC389" s="68">
        <v>0</v>
      </c>
      <c r="BD389" s="68">
        <v>0</v>
      </c>
      <c r="BE389" s="36">
        <v>14.579135617451286</v>
      </c>
      <c r="BF389" s="2"/>
      <c r="BG389" s="195">
        <f t="shared" si="17"/>
        <v>14.579135617451286</v>
      </c>
      <c r="BH389" s="2"/>
    </row>
    <row r="390" spans="1:60" x14ac:dyDescent="0.25">
      <c r="A390">
        <f t="shared" si="18"/>
        <v>0</v>
      </c>
      <c r="B390" s="93" t="s">
        <v>810</v>
      </c>
      <c r="C390" s="93" t="s">
        <v>811</v>
      </c>
      <c r="D390" s="93"/>
      <c r="E390" s="68">
        <v>4.7753589999999999</v>
      </c>
      <c r="F390" s="68">
        <v>5.8566558539979994</v>
      </c>
      <c r="G390" s="68">
        <v>-0.171545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8.5470000000000008E-3</v>
      </c>
      <c r="O390" s="68">
        <v>7.8549999999999991E-3</v>
      </c>
      <c r="P390" s="68">
        <v>1.2607499964444444</v>
      </c>
      <c r="Q390" s="68">
        <v>1.9639123273126918E-2</v>
      </c>
      <c r="R390" s="68">
        <v>0.59503799999999996</v>
      </c>
      <c r="S390" s="68">
        <v>5.5702863315155379E-2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/>
      <c r="Z390" s="68">
        <v>0</v>
      </c>
      <c r="AA390" s="41"/>
      <c r="AB390" s="95">
        <v>12.408001837030724</v>
      </c>
      <c r="AC390" s="195">
        <f t="shared" si="19"/>
        <v>12.408001837030724</v>
      </c>
      <c r="AD390" s="41"/>
      <c r="AE390" s="2"/>
      <c r="AF390" s="68">
        <v>4.8100699258711588</v>
      </c>
      <c r="AG390" s="41"/>
      <c r="AH390" s="68">
        <v>5.0674568119519998</v>
      </c>
      <c r="AI390" s="68">
        <v>2.5075399658999405E-2</v>
      </c>
      <c r="AJ390" s="68">
        <v>-0.171545</v>
      </c>
      <c r="AK390" s="68"/>
      <c r="AL390" s="68">
        <v>0</v>
      </c>
      <c r="AM390" s="68">
        <v>0</v>
      </c>
      <c r="AN390" s="68">
        <v>0</v>
      </c>
      <c r="AO390" s="68">
        <v>0</v>
      </c>
      <c r="AP390" s="68">
        <v>0</v>
      </c>
      <c r="AQ390" s="68">
        <v>8.5470000000000008E-3</v>
      </c>
      <c r="AR390" s="68">
        <v>7.8549999999999991E-3</v>
      </c>
      <c r="AS390" s="68">
        <v>5.3402798943802579E-2</v>
      </c>
      <c r="AT390" s="68">
        <v>1.9377342097777779</v>
      </c>
      <c r="AU390" s="68">
        <v>7.9649530199011019E-3</v>
      </c>
      <c r="AV390" s="68">
        <v>0.53164299999999998</v>
      </c>
      <c r="AW390" s="68">
        <v>7.4559441518622899E-2</v>
      </c>
      <c r="AX390" s="68">
        <v>0</v>
      </c>
      <c r="AY390" s="68">
        <v>0</v>
      </c>
      <c r="AZ390" s="68">
        <v>0</v>
      </c>
      <c r="BA390" s="68">
        <v>0</v>
      </c>
      <c r="BB390" s="68">
        <v>0</v>
      </c>
      <c r="BC390" s="68">
        <v>0</v>
      </c>
      <c r="BD390" s="68">
        <v>0</v>
      </c>
      <c r="BE390" s="36">
        <v>12.352763540742261</v>
      </c>
      <c r="BF390" s="2"/>
      <c r="BG390" s="195">
        <f t="shared" si="17"/>
        <v>12.352763540742261</v>
      </c>
      <c r="BH390" s="2"/>
    </row>
    <row r="391" spans="1:60" x14ac:dyDescent="0.25">
      <c r="A391">
        <f t="shared" si="18"/>
        <v>0</v>
      </c>
      <c r="B391" s="93" t="s">
        <v>812</v>
      </c>
      <c r="C391" s="93" t="s">
        <v>813</v>
      </c>
      <c r="D391" s="93"/>
      <c r="E391" s="68">
        <v>8.4613499999999995</v>
      </c>
      <c r="F391" s="68">
        <v>7.4099130330160001</v>
      </c>
      <c r="G391" s="68">
        <v>-0.19453500000000001</v>
      </c>
      <c r="H391" s="68">
        <v>0</v>
      </c>
      <c r="I391" s="68">
        <v>0</v>
      </c>
      <c r="J391" s="68">
        <v>0</v>
      </c>
      <c r="K391" s="68">
        <v>0</v>
      </c>
      <c r="L391" s="68">
        <v>0</v>
      </c>
      <c r="M391" s="68">
        <v>0</v>
      </c>
      <c r="N391" s="68">
        <v>8.5470000000000008E-3</v>
      </c>
      <c r="O391" s="68">
        <v>7.8549999999999991E-3</v>
      </c>
      <c r="P391" s="68">
        <v>2.2226454560000004</v>
      </c>
      <c r="Q391" s="68">
        <v>2.4777732765358797E-2</v>
      </c>
      <c r="R391" s="68">
        <v>0.89646400000000004</v>
      </c>
      <c r="S391" s="68">
        <v>7.0119576548112295E-2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/>
      <c r="Z391" s="68">
        <v>0</v>
      </c>
      <c r="AA391" s="41"/>
      <c r="AB391" s="95">
        <v>18.907136798329471</v>
      </c>
      <c r="AC391" s="195">
        <f t="shared" si="19"/>
        <v>18.907136798329471</v>
      </c>
      <c r="AD391" s="41"/>
      <c r="AE391" s="2"/>
      <c r="AF391" s="68">
        <v>8.5190035180792325</v>
      </c>
      <c r="AG391" s="41"/>
      <c r="AH391" s="68">
        <v>6.4160670180580004</v>
      </c>
      <c r="AI391" s="68">
        <v>3.1636419970999474E-2</v>
      </c>
      <c r="AJ391" s="68">
        <v>-0.19453500000000001</v>
      </c>
      <c r="AK391" s="68"/>
      <c r="AL391" s="68">
        <v>0</v>
      </c>
      <c r="AM391" s="68">
        <v>0</v>
      </c>
      <c r="AN391" s="68">
        <v>0</v>
      </c>
      <c r="AO391" s="68">
        <v>0</v>
      </c>
      <c r="AP391" s="68">
        <v>0</v>
      </c>
      <c r="AQ391" s="68">
        <v>8.5470000000000008E-3</v>
      </c>
      <c r="AR391" s="68">
        <v>7.8549999999999991E-3</v>
      </c>
      <c r="AS391" s="68">
        <v>9.3530416520922852E-2</v>
      </c>
      <c r="AT391" s="68">
        <v>2.8069353760000002</v>
      </c>
      <c r="AU391" s="68">
        <v>1.0077356542853043E-2</v>
      </c>
      <c r="AV391" s="68">
        <v>0.80812799999999996</v>
      </c>
      <c r="AW391" s="68">
        <v>8.5006508605215192E-2</v>
      </c>
      <c r="AX391" s="68">
        <v>0</v>
      </c>
      <c r="AY391" s="68">
        <v>0</v>
      </c>
      <c r="AZ391" s="68">
        <v>0</v>
      </c>
      <c r="BA391" s="68">
        <v>0</v>
      </c>
      <c r="BB391" s="68">
        <v>0</v>
      </c>
      <c r="BC391" s="68">
        <v>0</v>
      </c>
      <c r="BD391" s="68">
        <v>0</v>
      </c>
      <c r="BE391" s="36">
        <v>18.592251613777222</v>
      </c>
      <c r="BF391" s="2"/>
      <c r="BG391" s="195">
        <f t="shared" si="17"/>
        <v>18.592251613777222</v>
      </c>
      <c r="BH391" s="2"/>
    </row>
    <row r="392" spans="1:60" x14ac:dyDescent="0.25">
      <c r="A392">
        <f t="shared" si="18"/>
        <v>0</v>
      </c>
      <c r="B392" s="93" t="s">
        <v>814</v>
      </c>
      <c r="C392" s="93" t="s">
        <v>815</v>
      </c>
      <c r="D392" s="93"/>
      <c r="E392" s="68">
        <v>6.0794180000000004</v>
      </c>
      <c r="F392" s="68">
        <v>7.5263077714510001</v>
      </c>
      <c r="G392" s="68">
        <v>-4.8696999999999997E-2</v>
      </c>
      <c r="H392" s="68">
        <v>0</v>
      </c>
      <c r="I392" s="68">
        <v>0</v>
      </c>
      <c r="J392" s="68">
        <v>0</v>
      </c>
      <c r="K392" s="68">
        <v>0</v>
      </c>
      <c r="L392" s="68">
        <v>0</v>
      </c>
      <c r="M392" s="68">
        <v>0</v>
      </c>
      <c r="N392" s="68">
        <v>8.5470000000000008E-3</v>
      </c>
      <c r="O392" s="68">
        <v>7.8549999999999991E-3</v>
      </c>
      <c r="P392" s="68">
        <v>0.76015800622222218</v>
      </c>
      <c r="Q392" s="68">
        <v>2.5244547522727642E-2</v>
      </c>
      <c r="R392" s="68">
        <v>0.82039499999999999</v>
      </c>
      <c r="S392" s="68">
        <v>6.7522664460899426E-2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/>
      <c r="Z392" s="68">
        <v>0</v>
      </c>
      <c r="AA392" s="41"/>
      <c r="AB392" s="95">
        <v>15.246750989656848</v>
      </c>
      <c r="AC392" s="195">
        <f t="shared" si="19"/>
        <v>15.246750989656848</v>
      </c>
      <c r="AD392" s="41"/>
      <c r="AE392" s="2"/>
      <c r="AF392" s="68">
        <v>6.1052319747801231</v>
      </c>
      <c r="AG392" s="41"/>
      <c r="AH392" s="68">
        <v>6.5040409197500004</v>
      </c>
      <c r="AI392" s="68">
        <v>3.2232453023999928E-2</v>
      </c>
      <c r="AJ392" s="68">
        <v>-4.8696999999999997E-2</v>
      </c>
      <c r="AK392" s="68"/>
      <c r="AL392" s="68">
        <v>0</v>
      </c>
      <c r="AM392" s="68">
        <v>0</v>
      </c>
      <c r="AN392" s="68">
        <v>0</v>
      </c>
      <c r="AO392" s="68">
        <v>0</v>
      </c>
      <c r="AP392" s="68">
        <v>0</v>
      </c>
      <c r="AQ392" s="68">
        <v>8.5470000000000008E-3</v>
      </c>
      <c r="AR392" s="68">
        <v>7.8549999999999991E-3</v>
      </c>
      <c r="AS392" s="68">
        <v>7.1552456515088542E-2</v>
      </c>
      <c r="AT392" s="68">
        <v>1.1932282995555556</v>
      </c>
      <c r="AU392" s="68">
        <v>1.0235651420767987E-2</v>
      </c>
      <c r="AV392" s="68">
        <v>0.72194800000000003</v>
      </c>
      <c r="AW392" s="68">
        <v>8.2214590690819406E-2</v>
      </c>
      <c r="AX392" s="68">
        <v>0</v>
      </c>
      <c r="AY392" s="68">
        <v>0</v>
      </c>
      <c r="AZ392" s="68">
        <v>0</v>
      </c>
      <c r="BA392" s="68">
        <v>0</v>
      </c>
      <c r="BB392" s="68">
        <v>0</v>
      </c>
      <c r="BC392" s="68">
        <v>0</v>
      </c>
      <c r="BD392" s="68">
        <v>0</v>
      </c>
      <c r="BE392" s="36">
        <v>14.688389345736352</v>
      </c>
      <c r="BF392" s="2"/>
      <c r="BG392" s="195">
        <f t="shared" ref="BG392:BG394" si="20">+BE392-BC392-BB392</f>
        <v>14.688389345736352</v>
      </c>
      <c r="BH392" s="2"/>
    </row>
    <row r="393" spans="1:60" x14ac:dyDescent="0.25">
      <c r="A393">
        <f t="shared" si="18"/>
        <v>0</v>
      </c>
      <c r="B393" s="93" t="s">
        <v>816</v>
      </c>
      <c r="C393" s="93" t="s">
        <v>817</v>
      </c>
      <c r="D393" s="93"/>
      <c r="E393" s="68">
        <v>5.9521199999999999</v>
      </c>
      <c r="F393" s="68">
        <v>6.2866952342990006</v>
      </c>
      <c r="G393" s="68">
        <v>-6.5270999999999996E-2</v>
      </c>
      <c r="H393" s="68">
        <v>0</v>
      </c>
      <c r="I393" s="68">
        <v>0</v>
      </c>
      <c r="J393" s="68">
        <v>0</v>
      </c>
      <c r="K393" s="68">
        <v>0</v>
      </c>
      <c r="L393" s="68">
        <v>0</v>
      </c>
      <c r="M393" s="68">
        <v>0</v>
      </c>
      <c r="N393" s="68">
        <v>8.5470000000000008E-3</v>
      </c>
      <c r="O393" s="68">
        <v>7.8549999999999991E-3</v>
      </c>
      <c r="P393" s="68">
        <v>0.75340856977777793</v>
      </c>
      <c r="Q393" s="68">
        <v>2.1053102869142557E-2</v>
      </c>
      <c r="R393" s="68">
        <v>0.72307900000000003</v>
      </c>
      <c r="S393" s="68">
        <v>6.7438611360050207E-2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/>
      <c r="Z393" s="68">
        <v>0</v>
      </c>
      <c r="AA393" s="41"/>
      <c r="AB393" s="95">
        <v>13.754925518305971</v>
      </c>
      <c r="AC393" s="195">
        <f t="shared" si="19"/>
        <v>13.754925518305971</v>
      </c>
      <c r="AD393" s="41"/>
      <c r="AE393" s="2"/>
      <c r="AF393" s="68">
        <v>5.9656112002338579</v>
      </c>
      <c r="AG393" s="41"/>
      <c r="AH393" s="68">
        <v>5.4443747208869997</v>
      </c>
      <c r="AI393" s="68">
        <v>2.6880780834999868E-2</v>
      </c>
      <c r="AJ393" s="68">
        <v>-6.5270999999999996E-2</v>
      </c>
      <c r="AK393" s="68"/>
      <c r="AL393" s="68">
        <v>0</v>
      </c>
      <c r="AM393" s="68">
        <v>0</v>
      </c>
      <c r="AN393" s="68">
        <v>0</v>
      </c>
      <c r="AO393" s="68">
        <v>0</v>
      </c>
      <c r="AP393" s="68">
        <v>0</v>
      </c>
      <c r="AQ393" s="68">
        <v>8.5470000000000008E-3</v>
      </c>
      <c r="AR393" s="68">
        <v>7.8549999999999991E-3</v>
      </c>
      <c r="AS393" s="68">
        <v>6.9585678617945526E-2</v>
      </c>
      <c r="AT393" s="68">
        <v>1.2546171031111111</v>
      </c>
      <c r="AU393" s="68">
        <v>8.549799312084487E-3</v>
      </c>
      <c r="AV393" s="68">
        <v>0.64768700000000001</v>
      </c>
      <c r="AW393" s="68">
        <v>8.2484518847115981E-2</v>
      </c>
      <c r="AX393" s="68">
        <v>0</v>
      </c>
      <c r="AY393" s="68">
        <v>0</v>
      </c>
      <c r="AZ393" s="68">
        <v>0</v>
      </c>
      <c r="BA393" s="68">
        <v>0</v>
      </c>
      <c r="BB393" s="68">
        <v>0</v>
      </c>
      <c r="BC393" s="68">
        <v>0</v>
      </c>
      <c r="BD393" s="68">
        <v>0</v>
      </c>
      <c r="BE393" s="36">
        <v>13.450921801844114</v>
      </c>
      <c r="BF393" s="2"/>
      <c r="BG393" s="195">
        <f t="shared" si="20"/>
        <v>13.450921801844114</v>
      </c>
      <c r="BH393" s="2"/>
    </row>
    <row r="394" spans="1:60" x14ac:dyDescent="0.25">
      <c r="A394">
        <f t="shared" si="18"/>
        <v>0</v>
      </c>
      <c r="B394" s="93" t="s">
        <v>818</v>
      </c>
      <c r="C394" s="93" t="s">
        <v>819</v>
      </c>
      <c r="D394" s="93"/>
      <c r="E394" s="68">
        <v>69.710059999999999</v>
      </c>
      <c r="F394" s="68">
        <v>58.068028881509996</v>
      </c>
      <c r="G394" s="68">
        <v>-5.9757999999999999E-2</v>
      </c>
      <c r="H394" s="68">
        <v>0</v>
      </c>
      <c r="I394" s="68">
        <v>0</v>
      </c>
      <c r="J394" s="68">
        <v>0</v>
      </c>
      <c r="K394" s="68">
        <v>3.5348000000000018E-2</v>
      </c>
      <c r="L394" s="68">
        <v>0.38173299999999999</v>
      </c>
      <c r="M394" s="68">
        <v>0</v>
      </c>
      <c r="N394" s="68">
        <v>8.5470000000000008E-3</v>
      </c>
      <c r="O394" s="68">
        <v>7.8549999999999991E-3</v>
      </c>
      <c r="P394" s="68">
        <v>2.4332483455555551</v>
      </c>
      <c r="Q394" s="68">
        <v>0.19663175787370024</v>
      </c>
      <c r="R394" s="68">
        <v>1.035612</v>
      </c>
      <c r="S394" s="68">
        <v>8.4850593053192161E-2</v>
      </c>
      <c r="T394" s="68">
        <v>0</v>
      </c>
      <c r="U394" s="68">
        <v>0</v>
      </c>
      <c r="V394" s="68">
        <v>0</v>
      </c>
      <c r="W394" s="68">
        <v>0.12816900000000001</v>
      </c>
      <c r="X394" s="68">
        <v>6.6406840372287768</v>
      </c>
      <c r="Y394" s="68"/>
      <c r="Z394" s="68">
        <v>2.6192359999999999</v>
      </c>
      <c r="AA394" s="41"/>
      <c r="AB394" s="95">
        <v>141.29024561522124</v>
      </c>
      <c r="AC394" s="195">
        <f t="shared" si="19"/>
        <v>132.03032557799247</v>
      </c>
      <c r="AD394" s="41"/>
      <c r="AE394" s="2"/>
      <c r="AF394" s="68">
        <v>70.018947237180114</v>
      </c>
      <c r="AG394" s="41"/>
      <c r="AH394" s="68">
        <v>52.417468421499997</v>
      </c>
      <c r="AI394" s="68">
        <v>0.25106110113699737</v>
      </c>
      <c r="AJ394" s="68">
        <v>-5.9757999999999999E-2</v>
      </c>
      <c r="AK394" s="68"/>
      <c r="AL394" s="68">
        <v>0</v>
      </c>
      <c r="AM394" s="68">
        <v>0</v>
      </c>
      <c r="AN394" s="68">
        <v>3.5348000000000018E-2</v>
      </c>
      <c r="AO394" s="68">
        <v>0.37618000000000001</v>
      </c>
      <c r="AP394" s="68">
        <v>0</v>
      </c>
      <c r="AQ394" s="68">
        <v>8.5470000000000008E-3</v>
      </c>
      <c r="AR394" s="68">
        <v>7.8549999999999991E-3</v>
      </c>
      <c r="AS394" s="68">
        <v>0.76866531184433973</v>
      </c>
      <c r="AT394" s="68">
        <v>2.9919016788888881</v>
      </c>
      <c r="AU394" s="68">
        <v>7.8971538285583093E-2</v>
      </c>
      <c r="AV394" s="68">
        <v>0.91133900000000001</v>
      </c>
      <c r="AW394" s="68">
        <v>9.4144684750687838E-2</v>
      </c>
      <c r="AX394" s="68">
        <v>0</v>
      </c>
      <c r="AY394" s="68">
        <v>0</v>
      </c>
      <c r="AZ394" s="68">
        <v>0</v>
      </c>
      <c r="BA394" s="68">
        <v>0.13216900000000001</v>
      </c>
      <c r="BB394" s="68">
        <v>7.3047524409516553</v>
      </c>
      <c r="BC394" s="68">
        <v>3.3540860000000001</v>
      </c>
      <c r="BD394" s="68">
        <v>0</v>
      </c>
      <c r="BE394" s="36">
        <v>138.69167841453827</v>
      </c>
      <c r="BF394" s="2"/>
      <c r="BG394" s="195">
        <f t="shared" si="20"/>
        <v>128.03283997358662</v>
      </c>
      <c r="BH394" s="2"/>
    </row>
    <row r="395" spans="1:60" x14ac:dyDescent="0.25"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1"/>
      <c r="AB395" s="101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1"/>
      <c r="AP395" s="1"/>
      <c r="AQ395" s="2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2"/>
      <c r="BD395" s="2"/>
      <c r="BE395" s="2"/>
      <c r="BF395" s="2"/>
      <c r="BG395" s="91"/>
      <c r="BH395" s="2"/>
    </row>
    <row r="396" spans="1:60" x14ac:dyDescent="0.25">
      <c r="C396" s="2" t="s">
        <v>49</v>
      </c>
      <c r="E396" s="68">
        <f>SUM(E10:E394)</f>
        <v>20865.673611840008</v>
      </c>
      <c r="AC396" s="68">
        <f>SUM(AC10:AC394)</f>
        <v>50553.067374494938</v>
      </c>
      <c r="AF396" s="156">
        <f>SUM(AF10:AF394)</f>
        <v>21008.115229510142</v>
      </c>
      <c r="BG396" s="68">
        <f>SUM(BG10:BG394)</f>
        <v>48514.628603795049</v>
      </c>
      <c r="BH396" s="92">
        <f>+BG398/AC399-1</f>
        <v>-0.99956582297250363</v>
      </c>
    </row>
    <row r="397" spans="1:60" x14ac:dyDescent="0.25">
      <c r="C397" s="2"/>
      <c r="E397" s="68"/>
      <c r="AC397" s="184">
        <f>+MainTable!AC6</f>
        <v>50548.176383591963</v>
      </c>
      <c r="AF397" s="186">
        <f>+AF396/$BG$396</f>
        <v>0.43302640531533998</v>
      </c>
      <c r="BG397" s="302">
        <f>+MainTable!AB6</f>
        <v>48509.66709063491</v>
      </c>
      <c r="BH397" s="92"/>
    </row>
    <row r="398" spans="1:60" x14ac:dyDescent="0.25">
      <c r="C398" s="2" t="s">
        <v>1053</v>
      </c>
      <c r="E398">
        <f>SUMIF($A$12:$A$394,1,E12:E394)</f>
        <v>3738.4868240000001</v>
      </c>
      <c r="AC398" s="225">
        <f>+AC396-AC397</f>
        <v>4.890990902975318</v>
      </c>
      <c r="AF398" s="156">
        <f>SUMIF($A$12:$A$394,1,AF12:AF394)</f>
        <v>3758.1937392907225</v>
      </c>
      <c r="BG398" s="225">
        <f>+BG396-BG397</f>
        <v>4.9615131601385656</v>
      </c>
    </row>
    <row r="399" spans="1:60" x14ac:dyDescent="0.25">
      <c r="E399" s="186">
        <f>+E398/E396</f>
        <v>0.17916923716656982</v>
      </c>
      <c r="AC399" s="195">
        <f>SUMIF($A$12:$A$394,1,AC12:AC394)</f>
        <v>11427.39676658853</v>
      </c>
      <c r="AF399" s="186">
        <f>+AF398/AF396</f>
        <v>0.17889247551401374</v>
      </c>
    </row>
    <row r="400" spans="1:60" x14ac:dyDescent="0.25">
      <c r="AF400" s="156">
        <f>+AF396-AF398</f>
        <v>17249.921490219418</v>
      </c>
      <c r="BG400" s="156">
        <f>+BG396-BG398</f>
        <v>48509.66709063491</v>
      </c>
    </row>
    <row r="401" spans="3:32" x14ac:dyDescent="0.25">
      <c r="AF401" s="186">
        <f>+AF400/BG400</f>
        <v>0.35559760610168406</v>
      </c>
    </row>
    <row r="402" spans="3:32" x14ac:dyDescent="0.25">
      <c r="C402" t="s">
        <v>77</v>
      </c>
      <c r="D402">
        <v>1</v>
      </c>
    </row>
    <row r="403" spans="3:32" x14ac:dyDescent="0.25">
      <c r="C403" t="s">
        <v>107</v>
      </c>
      <c r="D403">
        <v>1</v>
      </c>
    </row>
    <row r="404" spans="3:32" x14ac:dyDescent="0.25">
      <c r="C404" t="s">
        <v>115</v>
      </c>
      <c r="D404">
        <v>1</v>
      </c>
    </row>
    <row r="405" spans="3:32" x14ac:dyDescent="0.25">
      <c r="C405" t="s">
        <v>145</v>
      </c>
      <c r="D405">
        <v>1</v>
      </c>
    </row>
    <row r="406" spans="3:32" x14ac:dyDescent="0.25">
      <c r="C406" t="s">
        <v>147</v>
      </c>
      <c r="D406">
        <v>1</v>
      </c>
    </row>
    <row r="407" spans="3:32" x14ac:dyDescent="0.25">
      <c r="C407" t="s">
        <v>205</v>
      </c>
      <c r="D407">
        <v>1</v>
      </c>
    </row>
    <row r="408" spans="3:32" x14ac:dyDescent="0.25">
      <c r="C408" t="s">
        <v>235</v>
      </c>
      <c r="D408">
        <v>1</v>
      </c>
    </row>
    <row r="409" spans="3:32" x14ac:dyDescent="0.25">
      <c r="C409" t="s">
        <v>243</v>
      </c>
      <c r="D409">
        <v>1</v>
      </c>
    </row>
    <row r="410" spans="3:32" x14ac:dyDescent="0.25">
      <c r="C410" t="s">
        <v>305</v>
      </c>
      <c r="D410">
        <v>1</v>
      </c>
    </row>
    <row r="411" spans="3:32" x14ac:dyDescent="0.25">
      <c r="C411" t="s">
        <v>403</v>
      </c>
      <c r="D411">
        <v>1</v>
      </c>
    </row>
    <row r="412" spans="3:32" x14ac:dyDescent="0.25">
      <c r="C412" t="s">
        <v>405</v>
      </c>
      <c r="D412">
        <v>1</v>
      </c>
    </row>
    <row r="413" spans="3:32" x14ac:dyDescent="0.25">
      <c r="C413" t="s">
        <v>415</v>
      </c>
      <c r="D413">
        <v>1</v>
      </c>
    </row>
    <row r="414" spans="3:32" x14ac:dyDescent="0.25">
      <c r="C414" t="s">
        <v>433</v>
      </c>
      <c r="D414">
        <v>1</v>
      </c>
    </row>
    <row r="415" spans="3:32" x14ac:dyDescent="0.25">
      <c r="C415" t="s">
        <v>443</v>
      </c>
      <c r="D415">
        <v>1</v>
      </c>
    </row>
    <row r="416" spans="3:32" x14ac:dyDescent="0.25">
      <c r="C416" t="s">
        <v>473</v>
      </c>
      <c r="D416">
        <v>1</v>
      </c>
    </row>
    <row r="417" spans="3:4" x14ac:dyDescent="0.25">
      <c r="C417" t="s">
        <v>499</v>
      </c>
      <c r="D417">
        <v>1</v>
      </c>
    </row>
    <row r="418" spans="3:4" x14ac:dyDescent="0.25">
      <c r="C418" t="s">
        <v>527</v>
      </c>
      <c r="D418">
        <v>1</v>
      </c>
    </row>
    <row r="419" spans="3:4" x14ac:dyDescent="0.25">
      <c r="C419" t="s">
        <v>563</v>
      </c>
      <c r="D419">
        <v>1</v>
      </c>
    </row>
    <row r="420" spans="3:4" x14ac:dyDescent="0.25">
      <c r="C420" t="s">
        <v>571</v>
      </c>
      <c r="D420">
        <v>1</v>
      </c>
    </row>
    <row r="421" spans="3:4" x14ac:dyDescent="0.25">
      <c r="C421" t="s">
        <v>585</v>
      </c>
      <c r="D421">
        <v>1</v>
      </c>
    </row>
    <row r="422" spans="3:4" x14ac:dyDescent="0.25">
      <c r="C422" t="s">
        <v>587</v>
      </c>
      <c r="D422">
        <v>1</v>
      </c>
    </row>
    <row r="423" spans="3:4" x14ac:dyDescent="0.25">
      <c r="C423" t="s">
        <v>645</v>
      </c>
      <c r="D423">
        <v>1</v>
      </c>
    </row>
    <row r="424" spans="3:4" x14ac:dyDescent="0.25">
      <c r="C424" t="s">
        <v>641</v>
      </c>
      <c r="D424">
        <v>1</v>
      </c>
    </row>
    <row r="425" spans="3:4" x14ac:dyDescent="0.25">
      <c r="C425" t="s">
        <v>657</v>
      </c>
      <c r="D425">
        <v>1</v>
      </c>
    </row>
    <row r="426" spans="3:4" x14ac:dyDescent="0.25">
      <c r="C426" t="s">
        <v>669</v>
      </c>
      <c r="D426">
        <v>1</v>
      </c>
    </row>
    <row r="427" spans="3:4" x14ac:dyDescent="0.25">
      <c r="C427" t="s">
        <v>683</v>
      </c>
      <c r="D427">
        <v>1</v>
      </c>
    </row>
    <row r="428" spans="3:4" x14ac:dyDescent="0.25">
      <c r="C428" t="s">
        <v>695</v>
      </c>
      <c r="D428">
        <v>1</v>
      </c>
    </row>
    <row r="429" spans="3:4" x14ac:dyDescent="0.25">
      <c r="C429" t="s">
        <v>737</v>
      </c>
      <c r="D429">
        <v>1</v>
      </c>
    </row>
    <row r="430" spans="3:4" x14ac:dyDescent="0.25">
      <c r="C430" t="s">
        <v>739</v>
      </c>
      <c r="D430">
        <v>1</v>
      </c>
    </row>
    <row r="431" spans="3:4" x14ac:dyDescent="0.25">
      <c r="C431" t="s">
        <v>787</v>
      </c>
      <c r="D431">
        <v>1</v>
      </c>
    </row>
    <row r="432" spans="3:4" x14ac:dyDescent="0.25">
      <c r="C432" t="s">
        <v>797</v>
      </c>
      <c r="D432">
        <v>1</v>
      </c>
    </row>
    <row r="433" spans="3:4" x14ac:dyDescent="0.25">
      <c r="C433" t="s">
        <v>803</v>
      </c>
      <c r="D433">
        <v>1</v>
      </c>
    </row>
    <row r="434" spans="3:4" x14ac:dyDescent="0.25">
      <c r="C434" t="s">
        <v>101</v>
      </c>
      <c r="D434">
        <v>1</v>
      </c>
    </row>
    <row r="435" spans="3:4" x14ac:dyDescent="0.25">
      <c r="C435" t="s">
        <v>103</v>
      </c>
      <c r="D435">
        <v>1</v>
      </c>
    </row>
    <row r="436" spans="3:4" x14ac:dyDescent="0.25">
      <c r="C436" t="s">
        <v>517</v>
      </c>
      <c r="D436">
        <v>1</v>
      </c>
    </row>
    <row r="437" spans="3:4" x14ac:dyDescent="0.25">
      <c r="C437" t="s">
        <v>223</v>
      </c>
      <c r="D437">
        <v>1</v>
      </c>
    </row>
    <row r="438" spans="3:4" x14ac:dyDescent="0.25">
      <c r="C438" t="s">
        <v>245</v>
      </c>
      <c r="D438">
        <v>1</v>
      </c>
    </row>
    <row r="439" spans="3:4" x14ac:dyDescent="0.25">
      <c r="C439" t="s">
        <v>327</v>
      </c>
      <c r="D439">
        <v>1</v>
      </c>
    </row>
    <row r="440" spans="3:4" x14ac:dyDescent="0.25">
      <c r="C440" t="s">
        <v>399</v>
      </c>
      <c r="D440">
        <v>1</v>
      </c>
    </row>
    <row r="441" spans="3:4" x14ac:dyDescent="0.25">
      <c r="C441" t="s">
        <v>417</v>
      </c>
      <c r="D441">
        <v>1</v>
      </c>
    </row>
    <row r="442" spans="3:4" x14ac:dyDescent="0.25">
      <c r="C442" t="s">
        <v>537</v>
      </c>
      <c r="D442">
        <v>1</v>
      </c>
    </row>
    <row r="443" spans="3:4" x14ac:dyDescent="0.25">
      <c r="C443" t="s">
        <v>541</v>
      </c>
      <c r="D443">
        <v>1</v>
      </c>
    </row>
    <row r="444" spans="3:4" x14ac:dyDescent="0.25">
      <c r="C444" t="s">
        <v>671</v>
      </c>
      <c r="D444">
        <v>1</v>
      </c>
    </row>
    <row r="445" spans="3:4" x14ac:dyDescent="0.25">
      <c r="C445" t="s">
        <v>673</v>
      </c>
      <c r="D445">
        <v>1</v>
      </c>
    </row>
    <row r="446" spans="3:4" x14ac:dyDescent="0.25">
      <c r="C446" t="s">
        <v>745</v>
      </c>
      <c r="D446">
        <v>1</v>
      </c>
    </row>
  </sheetData>
  <autoFilter ref="B5:BJ395"/>
  <mergeCells count="2">
    <mergeCell ref="E2:AB2"/>
    <mergeCell ref="AF2:B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3"/>
  <sheetViews>
    <sheetView zoomScale="75" zoomScaleNormal="75" workbookViewId="0">
      <selection activeCell="AU395" sqref="AU395"/>
    </sheetView>
  </sheetViews>
  <sheetFormatPr defaultRowHeight="15" x14ac:dyDescent="0.25"/>
  <cols>
    <col min="1" max="1" width="9.140625" style="116"/>
    <col min="2" max="2" width="9.140625" style="116" customWidth="1"/>
    <col min="3" max="3" width="21.7109375" style="116" customWidth="1"/>
    <col min="4" max="4" width="2.42578125" style="116" customWidth="1"/>
    <col min="5" max="20" width="12.85546875" style="116" customWidth="1"/>
    <col min="21" max="23" width="12.85546875" style="117" customWidth="1"/>
    <col min="24" max="24" width="2.42578125" style="116" customWidth="1"/>
    <col min="25" max="39" width="13.7109375" style="116" customWidth="1"/>
    <col min="40" max="40" width="15.28515625" style="116" customWidth="1"/>
    <col min="41" max="44" width="13.7109375" style="116" customWidth="1"/>
    <col min="45" max="45" width="13.7109375" style="117" customWidth="1"/>
    <col min="46" max="46" width="19.85546875" style="122" customWidth="1"/>
    <col min="47" max="47" width="13.7109375" style="122" customWidth="1"/>
    <col min="48" max="241" width="9.140625" style="116"/>
    <col min="242" max="243" width="0" style="116" hidden="1" customWidth="1"/>
    <col min="244" max="244" width="21.7109375" style="116" customWidth="1"/>
    <col min="245" max="245" width="2.42578125" style="116" customWidth="1"/>
    <col min="246" max="247" width="9.140625" style="116"/>
    <col min="248" max="248" width="2.42578125" style="116" customWidth="1"/>
    <col min="249" max="249" width="9.140625" style="116"/>
    <col min="250" max="250" width="2.42578125" style="116" customWidth="1"/>
    <col min="251" max="251" width="9.140625" style="116"/>
    <col min="252" max="252" width="9.7109375" style="116" customWidth="1"/>
    <col min="253" max="253" width="2.28515625" style="116" customWidth="1"/>
    <col min="254" max="257" width="9.140625" style="116"/>
    <col min="258" max="258" width="10.28515625" style="116" customWidth="1"/>
    <col min="259" max="259" width="11.28515625" style="116" customWidth="1"/>
    <col min="260" max="260" width="10.5703125" style="116" customWidth="1"/>
    <col min="261" max="261" width="9.140625" style="116"/>
    <col min="262" max="262" width="11.7109375" style="116" customWidth="1"/>
    <col min="263" max="263" width="2.42578125" style="116" customWidth="1"/>
    <col min="264" max="264" width="9.140625" style="116"/>
    <col min="265" max="265" width="2.42578125" style="116" customWidth="1"/>
    <col min="266" max="266" width="10.85546875" style="116" customWidth="1"/>
    <col min="267" max="267" width="2.28515625" style="116" customWidth="1"/>
    <col min="268" max="269" width="10.85546875" style="116" customWidth="1"/>
    <col min="270" max="270" width="2.42578125" style="116" customWidth="1"/>
    <col min="271" max="272" width="9.140625" style="116"/>
    <col min="273" max="273" width="2.28515625" style="116" customWidth="1"/>
    <col min="274" max="274" width="9.140625" style="116"/>
    <col min="275" max="275" width="2.28515625" style="116" customWidth="1"/>
    <col min="276" max="279" width="9.140625" style="116"/>
    <col min="280" max="280" width="10" style="116" customWidth="1"/>
    <col min="281" max="281" width="9.140625" style="116"/>
    <col min="282" max="282" width="8.85546875" style="116" customWidth="1"/>
    <col min="283" max="283" width="9.140625" style="116"/>
    <col min="284" max="285" width="9.7109375" style="116" customWidth="1"/>
    <col min="286" max="286" width="9.140625" style="116"/>
    <col min="287" max="287" width="2" style="116" customWidth="1"/>
    <col min="288" max="288" width="11" style="116" customWidth="1"/>
    <col min="289" max="289" width="2.28515625" style="116" customWidth="1"/>
    <col min="290" max="290" width="11.140625" style="116" customWidth="1"/>
    <col min="291" max="291" width="2.42578125" style="116" customWidth="1"/>
    <col min="292" max="292" width="9.140625" style="116"/>
    <col min="293" max="293" width="2.42578125" style="116" customWidth="1"/>
    <col min="294" max="294" width="10.140625" style="116" customWidth="1"/>
    <col min="295" max="295" width="3" style="116" customWidth="1"/>
    <col min="296" max="296" width="9.140625" style="116"/>
    <col min="297" max="297" width="2.42578125" style="116" customWidth="1"/>
    <col min="298" max="298" width="9.140625" style="116"/>
    <col min="299" max="299" width="2.42578125" style="116" customWidth="1"/>
    <col min="300" max="301" width="10.85546875" style="116" customWidth="1"/>
    <col min="302" max="302" width="1.85546875" style="116" customWidth="1"/>
    <col min="303" max="303" width="10.42578125" style="116" customWidth="1"/>
    <col min="304" max="497" width="9.140625" style="116"/>
    <col min="498" max="499" width="0" style="116" hidden="1" customWidth="1"/>
    <col min="500" max="500" width="21.7109375" style="116" customWidth="1"/>
    <col min="501" max="501" width="2.42578125" style="116" customWidth="1"/>
    <col min="502" max="503" width="9.140625" style="116"/>
    <col min="504" max="504" width="2.42578125" style="116" customWidth="1"/>
    <col min="505" max="505" width="9.140625" style="116"/>
    <col min="506" max="506" width="2.42578125" style="116" customWidth="1"/>
    <col min="507" max="507" width="9.140625" style="116"/>
    <col min="508" max="508" width="9.7109375" style="116" customWidth="1"/>
    <col min="509" max="509" width="2.28515625" style="116" customWidth="1"/>
    <col min="510" max="513" width="9.140625" style="116"/>
    <col min="514" max="514" width="10.28515625" style="116" customWidth="1"/>
    <col min="515" max="515" width="11.28515625" style="116" customWidth="1"/>
    <col min="516" max="516" width="10.5703125" style="116" customWidth="1"/>
    <col min="517" max="517" width="9.140625" style="116"/>
    <col min="518" max="518" width="11.7109375" style="116" customWidth="1"/>
    <col min="519" max="519" width="2.42578125" style="116" customWidth="1"/>
    <col min="520" max="520" width="9.140625" style="116"/>
    <col min="521" max="521" width="2.42578125" style="116" customWidth="1"/>
    <col min="522" max="522" width="10.85546875" style="116" customWidth="1"/>
    <col min="523" max="523" width="2.28515625" style="116" customWidth="1"/>
    <col min="524" max="525" width="10.85546875" style="116" customWidth="1"/>
    <col min="526" max="526" width="2.42578125" style="116" customWidth="1"/>
    <col min="527" max="528" width="9.140625" style="116"/>
    <col min="529" max="529" width="2.28515625" style="116" customWidth="1"/>
    <col min="530" max="530" width="9.140625" style="116"/>
    <col min="531" max="531" width="2.28515625" style="116" customWidth="1"/>
    <col min="532" max="535" width="9.140625" style="116"/>
    <col min="536" max="536" width="10" style="116" customWidth="1"/>
    <col min="537" max="537" width="9.140625" style="116"/>
    <col min="538" max="538" width="8.85546875" style="116" customWidth="1"/>
    <col min="539" max="539" width="9.140625" style="116"/>
    <col min="540" max="541" width="9.7109375" style="116" customWidth="1"/>
    <col min="542" max="542" width="9.140625" style="116"/>
    <col min="543" max="543" width="2" style="116" customWidth="1"/>
    <col min="544" max="544" width="11" style="116" customWidth="1"/>
    <col min="545" max="545" width="2.28515625" style="116" customWidth="1"/>
    <col min="546" max="546" width="11.140625" style="116" customWidth="1"/>
    <col min="547" max="547" width="2.42578125" style="116" customWidth="1"/>
    <col min="548" max="548" width="9.140625" style="116"/>
    <col min="549" max="549" width="2.42578125" style="116" customWidth="1"/>
    <col min="550" max="550" width="10.140625" style="116" customWidth="1"/>
    <col min="551" max="551" width="3" style="116" customWidth="1"/>
    <col min="552" max="552" width="9.140625" style="116"/>
    <col min="553" max="553" width="2.42578125" style="116" customWidth="1"/>
    <col min="554" max="554" width="9.140625" style="116"/>
    <col min="555" max="555" width="2.42578125" style="116" customWidth="1"/>
    <col min="556" max="557" width="10.85546875" style="116" customWidth="1"/>
    <col min="558" max="558" width="1.85546875" style="116" customWidth="1"/>
    <col min="559" max="559" width="10.42578125" style="116" customWidth="1"/>
    <col min="560" max="753" width="9.140625" style="116"/>
    <col min="754" max="755" width="0" style="116" hidden="1" customWidth="1"/>
    <col min="756" max="756" width="21.7109375" style="116" customWidth="1"/>
    <col min="757" max="757" width="2.42578125" style="116" customWidth="1"/>
    <col min="758" max="759" width="9.140625" style="116"/>
    <col min="760" max="760" width="2.42578125" style="116" customWidth="1"/>
    <col min="761" max="761" width="9.140625" style="116"/>
    <col min="762" max="762" width="2.42578125" style="116" customWidth="1"/>
    <col min="763" max="763" width="9.140625" style="116"/>
    <col min="764" max="764" width="9.7109375" style="116" customWidth="1"/>
    <col min="765" max="765" width="2.28515625" style="116" customWidth="1"/>
    <col min="766" max="769" width="9.140625" style="116"/>
    <col min="770" max="770" width="10.28515625" style="116" customWidth="1"/>
    <col min="771" max="771" width="11.28515625" style="116" customWidth="1"/>
    <col min="772" max="772" width="10.5703125" style="116" customWidth="1"/>
    <col min="773" max="773" width="9.140625" style="116"/>
    <col min="774" max="774" width="11.7109375" style="116" customWidth="1"/>
    <col min="775" max="775" width="2.42578125" style="116" customWidth="1"/>
    <col min="776" max="776" width="9.140625" style="116"/>
    <col min="777" max="777" width="2.42578125" style="116" customWidth="1"/>
    <col min="778" max="778" width="10.85546875" style="116" customWidth="1"/>
    <col min="779" max="779" width="2.28515625" style="116" customWidth="1"/>
    <col min="780" max="781" width="10.85546875" style="116" customWidth="1"/>
    <col min="782" max="782" width="2.42578125" style="116" customWidth="1"/>
    <col min="783" max="784" width="9.140625" style="116"/>
    <col min="785" max="785" width="2.28515625" style="116" customWidth="1"/>
    <col min="786" max="786" width="9.140625" style="116"/>
    <col min="787" max="787" width="2.28515625" style="116" customWidth="1"/>
    <col min="788" max="791" width="9.140625" style="116"/>
    <col min="792" max="792" width="10" style="116" customWidth="1"/>
    <col min="793" max="793" width="9.140625" style="116"/>
    <col min="794" max="794" width="8.85546875" style="116" customWidth="1"/>
    <col min="795" max="795" width="9.140625" style="116"/>
    <col min="796" max="797" width="9.7109375" style="116" customWidth="1"/>
    <col min="798" max="798" width="9.140625" style="116"/>
    <col min="799" max="799" width="2" style="116" customWidth="1"/>
    <col min="800" max="800" width="11" style="116" customWidth="1"/>
    <col min="801" max="801" width="2.28515625" style="116" customWidth="1"/>
    <col min="802" max="802" width="11.140625" style="116" customWidth="1"/>
    <col min="803" max="803" width="2.42578125" style="116" customWidth="1"/>
    <col min="804" max="804" width="9.140625" style="116"/>
    <col min="805" max="805" width="2.42578125" style="116" customWidth="1"/>
    <col min="806" max="806" width="10.140625" style="116" customWidth="1"/>
    <col min="807" max="807" width="3" style="116" customWidth="1"/>
    <col min="808" max="808" width="9.140625" style="116"/>
    <col min="809" max="809" width="2.42578125" style="116" customWidth="1"/>
    <col min="810" max="810" width="9.140625" style="116"/>
    <col min="811" max="811" width="2.42578125" style="116" customWidth="1"/>
    <col min="812" max="813" width="10.85546875" style="116" customWidth="1"/>
    <col min="814" max="814" width="1.85546875" style="116" customWidth="1"/>
    <col min="815" max="815" width="10.42578125" style="116" customWidth="1"/>
    <col min="816" max="1009" width="9.140625" style="116"/>
    <col min="1010" max="1011" width="0" style="116" hidden="1" customWidth="1"/>
    <col min="1012" max="1012" width="21.7109375" style="116" customWidth="1"/>
    <col min="1013" max="1013" width="2.42578125" style="116" customWidth="1"/>
    <col min="1014" max="1015" width="9.140625" style="116"/>
    <col min="1016" max="1016" width="2.42578125" style="116" customWidth="1"/>
    <col min="1017" max="1017" width="9.140625" style="116"/>
    <col min="1018" max="1018" width="2.42578125" style="116" customWidth="1"/>
    <col min="1019" max="1019" width="9.140625" style="116"/>
    <col min="1020" max="1020" width="9.7109375" style="116" customWidth="1"/>
    <col min="1021" max="1021" width="2.28515625" style="116" customWidth="1"/>
    <col min="1022" max="1025" width="9.140625" style="116"/>
    <col min="1026" max="1026" width="10.28515625" style="116" customWidth="1"/>
    <col min="1027" max="1027" width="11.28515625" style="116" customWidth="1"/>
    <col min="1028" max="1028" width="10.5703125" style="116" customWidth="1"/>
    <col min="1029" max="1029" width="9.140625" style="116"/>
    <col min="1030" max="1030" width="11.7109375" style="116" customWidth="1"/>
    <col min="1031" max="1031" width="2.42578125" style="116" customWidth="1"/>
    <col min="1032" max="1032" width="9.140625" style="116"/>
    <col min="1033" max="1033" width="2.42578125" style="116" customWidth="1"/>
    <col min="1034" max="1034" width="10.85546875" style="116" customWidth="1"/>
    <col min="1035" max="1035" width="2.28515625" style="116" customWidth="1"/>
    <col min="1036" max="1037" width="10.85546875" style="116" customWidth="1"/>
    <col min="1038" max="1038" width="2.42578125" style="116" customWidth="1"/>
    <col min="1039" max="1040" width="9.140625" style="116"/>
    <col min="1041" max="1041" width="2.28515625" style="116" customWidth="1"/>
    <col min="1042" max="1042" width="9.140625" style="116"/>
    <col min="1043" max="1043" width="2.28515625" style="116" customWidth="1"/>
    <col min="1044" max="1047" width="9.140625" style="116"/>
    <col min="1048" max="1048" width="10" style="116" customWidth="1"/>
    <col min="1049" max="1049" width="9.140625" style="116"/>
    <col min="1050" max="1050" width="8.85546875" style="116" customWidth="1"/>
    <col min="1051" max="1051" width="9.140625" style="116"/>
    <col min="1052" max="1053" width="9.7109375" style="116" customWidth="1"/>
    <col min="1054" max="1054" width="9.140625" style="116"/>
    <col min="1055" max="1055" width="2" style="116" customWidth="1"/>
    <col min="1056" max="1056" width="11" style="116" customWidth="1"/>
    <col min="1057" max="1057" width="2.28515625" style="116" customWidth="1"/>
    <col min="1058" max="1058" width="11.140625" style="116" customWidth="1"/>
    <col min="1059" max="1059" width="2.42578125" style="116" customWidth="1"/>
    <col min="1060" max="1060" width="9.140625" style="116"/>
    <col min="1061" max="1061" width="2.42578125" style="116" customWidth="1"/>
    <col min="1062" max="1062" width="10.140625" style="116" customWidth="1"/>
    <col min="1063" max="1063" width="3" style="116" customWidth="1"/>
    <col min="1064" max="1064" width="9.140625" style="116"/>
    <col min="1065" max="1065" width="2.42578125" style="116" customWidth="1"/>
    <col min="1066" max="1066" width="9.140625" style="116"/>
    <col min="1067" max="1067" width="2.42578125" style="116" customWidth="1"/>
    <col min="1068" max="1069" width="10.85546875" style="116" customWidth="1"/>
    <col min="1070" max="1070" width="1.85546875" style="116" customWidth="1"/>
    <col min="1071" max="1071" width="10.42578125" style="116" customWidth="1"/>
    <col min="1072" max="1265" width="9.140625" style="116"/>
    <col min="1266" max="1267" width="0" style="116" hidden="1" customWidth="1"/>
    <col min="1268" max="1268" width="21.7109375" style="116" customWidth="1"/>
    <col min="1269" max="1269" width="2.42578125" style="116" customWidth="1"/>
    <col min="1270" max="1271" width="9.140625" style="116"/>
    <col min="1272" max="1272" width="2.42578125" style="116" customWidth="1"/>
    <col min="1273" max="1273" width="9.140625" style="116"/>
    <col min="1274" max="1274" width="2.42578125" style="116" customWidth="1"/>
    <col min="1275" max="1275" width="9.140625" style="116"/>
    <col min="1276" max="1276" width="9.7109375" style="116" customWidth="1"/>
    <col min="1277" max="1277" width="2.28515625" style="116" customWidth="1"/>
    <col min="1278" max="1281" width="9.140625" style="116"/>
    <col min="1282" max="1282" width="10.28515625" style="116" customWidth="1"/>
    <col min="1283" max="1283" width="11.28515625" style="116" customWidth="1"/>
    <col min="1284" max="1284" width="10.5703125" style="116" customWidth="1"/>
    <col min="1285" max="1285" width="9.140625" style="116"/>
    <col min="1286" max="1286" width="11.7109375" style="116" customWidth="1"/>
    <col min="1287" max="1287" width="2.42578125" style="116" customWidth="1"/>
    <col min="1288" max="1288" width="9.140625" style="116"/>
    <col min="1289" max="1289" width="2.42578125" style="116" customWidth="1"/>
    <col min="1290" max="1290" width="10.85546875" style="116" customWidth="1"/>
    <col min="1291" max="1291" width="2.28515625" style="116" customWidth="1"/>
    <col min="1292" max="1293" width="10.85546875" style="116" customWidth="1"/>
    <col min="1294" max="1294" width="2.42578125" style="116" customWidth="1"/>
    <col min="1295" max="1296" width="9.140625" style="116"/>
    <col min="1297" max="1297" width="2.28515625" style="116" customWidth="1"/>
    <col min="1298" max="1298" width="9.140625" style="116"/>
    <col min="1299" max="1299" width="2.28515625" style="116" customWidth="1"/>
    <col min="1300" max="1303" width="9.140625" style="116"/>
    <col min="1304" max="1304" width="10" style="116" customWidth="1"/>
    <col min="1305" max="1305" width="9.140625" style="116"/>
    <col min="1306" max="1306" width="8.85546875" style="116" customWidth="1"/>
    <col min="1307" max="1307" width="9.140625" style="116"/>
    <col min="1308" max="1309" width="9.7109375" style="116" customWidth="1"/>
    <col min="1310" max="1310" width="9.140625" style="116"/>
    <col min="1311" max="1311" width="2" style="116" customWidth="1"/>
    <col min="1312" max="1312" width="11" style="116" customWidth="1"/>
    <col min="1313" max="1313" width="2.28515625" style="116" customWidth="1"/>
    <col min="1314" max="1314" width="11.140625" style="116" customWidth="1"/>
    <col min="1315" max="1315" width="2.42578125" style="116" customWidth="1"/>
    <col min="1316" max="1316" width="9.140625" style="116"/>
    <col min="1317" max="1317" width="2.42578125" style="116" customWidth="1"/>
    <col min="1318" max="1318" width="10.140625" style="116" customWidth="1"/>
    <col min="1319" max="1319" width="3" style="116" customWidth="1"/>
    <col min="1320" max="1320" width="9.140625" style="116"/>
    <col min="1321" max="1321" width="2.42578125" style="116" customWidth="1"/>
    <col min="1322" max="1322" width="9.140625" style="116"/>
    <col min="1323" max="1323" width="2.42578125" style="116" customWidth="1"/>
    <col min="1324" max="1325" width="10.85546875" style="116" customWidth="1"/>
    <col min="1326" max="1326" width="1.85546875" style="116" customWidth="1"/>
    <col min="1327" max="1327" width="10.42578125" style="116" customWidth="1"/>
    <col min="1328" max="1521" width="9.140625" style="116"/>
    <col min="1522" max="1523" width="0" style="116" hidden="1" customWidth="1"/>
    <col min="1524" max="1524" width="21.7109375" style="116" customWidth="1"/>
    <col min="1525" max="1525" width="2.42578125" style="116" customWidth="1"/>
    <col min="1526" max="1527" width="9.140625" style="116"/>
    <col min="1528" max="1528" width="2.42578125" style="116" customWidth="1"/>
    <col min="1529" max="1529" width="9.140625" style="116"/>
    <col min="1530" max="1530" width="2.42578125" style="116" customWidth="1"/>
    <col min="1531" max="1531" width="9.140625" style="116"/>
    <col min="1532" max="1532" width="9.7109375" style="116" customWidth="1"/>
    <col min="1533" max="1533" width="2.28515625" style="116" customWidth="1"/>
    <col min="1534" max="1537" width="9.140625" style="116"/>
    <col min="1538" max="1538" width="10.28515625" style="116" customWidth="1"/>
    <col min="1539" max="1539" width="11.28515625" style="116" customWidth="1"/>
    <col min="1540" max="1540" width="10.5703125" style="116" customWidth="1"/>
    <col min="1541" max="1541" width="9.140625" style="116"/>
    <col min="1542" max="1542" width="11.7109375" style="116" customWidth="1"/>
    <col min="1543" max="1543" width="2.42578125" style="116" customWidth="1"/>
    <col min="1544" max="1544" width="9.140625" style="116"/>
    <col min="1545" max="1545" width="2.42578125" style="116" customWidth="1"/>
    <col min="1546" max="1546" width="10.85546875" style="116" customWidth="1"/>
    <col min="1547" max="1547" width="2.28515625" style="116" customWidth="1"/>
    <col min="1548" max="1549" width="10.85546875" style="116" customWidth="1"/>
    <col min="1550" max="1550" width="2.42578125" style="116" customWidth="1"/>
    <col min="1551" max="1552" width="9.140625" style="116"/>
    <col min="1553" max="1553" width="2.28515625" style="116" customWidth="1"/>
    <col min="1554" max="1554" width="9.140625" style="116"/>
    <col min="1555" max="1555" width="2.28515625" style="116" customWidth="1"/>
    <col min="1556" max="1559" width="9.140625" style="116"/>
    <col min="1560" max="1560" width="10" style="116" customWidth="1"/>
    <col min="1561" max="1561" width="9.140625" style="116"/>
    <col min="1562" max="1562" width="8.85546875" style="116" customWidth="1"/>
    <col min="1563" max="1563" width="9.140625" style="116"/>
    <col min="1564" max="1565" width="9.7109375" style="116" customWidth="1"/>
    <col min="1566" max="1566" width="9.140625" style="116"/>
    <col min="1567" max="1567" width="2" style="116" customWidth="1"/>
    <col min="1568" max="1568" width="11" style="116" customWidth="1"/>
    <col min="1569" max="1569" width="2.28515625" style="116" customWidth="1"/>
    <col min="1570" max="1570" width="11.140625" style="116" customWidth="1"/>
    <col min="1571" max="1571" width="2.42578125" style="116" customWidth="1"/>
    <col min="1572" max="1572" width="9.140625" style="116"/>
    <col min="1573" max="1573" width="2.42578125" style="116" customWidth="1"/>
    <col min="1574" max="1574" width="10.140625" style="116" customWidth="1"/>
    <col min="1575" max="1575" width="3" style="116" customWidth="1"/>
    <col min="1576" max="1576" width="9.140625" style="116"/>
    <col min="1577" max="1577" width="2.42578125" style="116" customWidth="1"/>
    <col min="1578" max="1578" width="9.140625" style="116"/>
    <col min="1579" max="1579" width="2.42578125" style="116" customWidth="1"/>
    <col min="1580" max="1581" width="10.85546875" style="116" customWidth="1"/>
    <col min="1582" max="1582" width="1.85546875" style="116" customWidth="1"/>
    <col min="1583" max="1583" width="10.42578125" style="116" customWidth="1"/>
    <col min="1584" max="1777" width="9.140625" style="116"/>
    <col min="1778" max="1779" width="0" style="116" hidden="1" customWidth="1"/>
    <col min="1780" max="1780" width="21.7109375" style="116" customWidth="1"/>
    <col min="1781" max="1781" width="2.42578125" style="116" customWidth="1"/>
    <col min="1782" max="1783" width="9.140625" style="116"/>
    <col min="1784" max="1784" width="2.42578125" style="116" customWidth="1"/>
    <col min="1785" max="1785" width="9.140625" style="116"/>
    <col min="1786" max="1786" width="2.42578125" style="116" customWidth="1"/>
    <col min="1787" max="1787" width="9.140625" style="116"/>
    <col min="1788" max="1788" width="9.7109375" style="116" customWidth="1"/>
    <col min="1789" max="1789" width="2.28515625" style="116" customWidth="1"/>
    <col min="1790" max="1793" width="9.140625" style="116"/>
    <col min="1794" max="1794" width="10.28515625" style="116" customWidth="1"/>
    <col min="1795" max="1795" width="11.28515625" style="116" customWidth="1"/>
    <col min="1796" max="1796" width="10.5703125" style="116" customWidth="1"/>
    <col min="1797" max="1797" width="9.140625" style="116"/>
    <col min="1798" max="1798" width="11.7109375" style="116" customWidth="1"/>
    <col min="1799" max="1799" width="2.42578125" style="116" customWidth="1"/>
    <col min="1800" max="1800" width="9.140625" style="116"/>
    <col min="1801" max="1801" width="2.42578125" style="116" customWidth="1"/>
    <col min="1802" max="1802" width="10.85546875" style="116" customWidth="1"/>
    <col min="1803" max="1803" width="2.28515625" style="116" customWidth="1"/>
    <col min="1804" max="1805" width="10.85546875" style="116" customWidth="1"/>
    <col min="1806" max="1806" width="2.42578125" style="116" customWidth="1"/>
    <col min="1807" max="1808" width="9.140625" style="116"/>
    <col min="1809" max="1809" width="2.28515625" style="116" customWidth="1"/>
    <col min="1810" max="1810" width="9.140625" style="116"/>
    <col min="1811" max="1811" width="2.28515625" style="116" customWidth="1"/>
    <col min="1812" max="1815" width="9.140625" style="116"/>
    <col min="1816" max="1816" width="10" style="116" customWidth="1"/>
    <col min="1817" max="1817" width="9.140625" style="116"/>
    <col min="1818" max="1818" width="8.85546875" style="116" customWidth="1"/>
    <col min="1819" max="1819" width="9.140625" style="116"/>
    <col min="1820" max="1821" width="9.7109375" style="116" customWidth="1"/>
    <col min="1822" max="1822" width="9.140625" style="116"/>
    <col min="1823" max="1823" width="2" style="116" customWidth="1"/>
    <col min="1824" max="1824" width="11" style="116" customWidth="1"/>
    <col min="1825" max="1825" width="2.28515625" style="116" customWidth="1"/>
    <col min="1826" max="1826" width="11.140625" style="116" customWidth="1"/>
    <col min="1827" max="1827" width="2.42578125" style="116" customWidth="1"/>
    <col min="1828" max="1828" width="9.140625" style="116"/>
    <col min="1829" max="1829" width="2.42578125" style="116" customWidth="1"/>
    <col min="1830" max="1830" width="10.140625" style="116" customWidth="1"/>
    <col min="1831" max="1831" width="3" style="116" customWidth="1"/>
    <col min="1832" max="1832" width="9.140625" style="116"/>
    <col min="1833" max="1833" width="2.42578125" style="116" customWidth="1"/>
    <col min="1834" max="1834" width="9.140625" style="116"/>
    <col min="1835" max="1835" width="2.42578125" style="116" customWidth="1"/>
    <col min="1836" max="1837" width="10.85546875" style="116" customWidth="1"/>
    <col min="1838" max="1838" width="1.85546875" style="116" customWidth="1"/>
    <col min="1839" max="1839" width="10.42578125" style="116" customWidth="1"/>
    <col min="1840" max="2033" width="9.140625" style="116"/>
    <col min="2034" max="2035" width="0" style="116" hidden="1" customWidth="1"/>
    <col min="2036" max="2036" width="21.7109375" style="116" customWidth="1"/>
    <col min="2037" max="2037" width="2.42578125" style="116" customWidth="1"/>
    <col min="2038" max="2039" width="9.140625" style="116"/>
    <col min="2040" max="2040" width="2.42578125" style="116" customWidth="1"/>
    <col min="2041" max="2041" width="9.140625" style="116"/>
    <col min="2042" max="2042" width="2.42578125" style="116" customWidth="1"/>
    <col min="2043" max="2043" width="9.140625" style="116"/>
    <col min="2044" max="2044" width="9.7109375" style="116" customWidth="1"/>
    <col min="2045" max="2045" width="2.28515625" style="116" customWidth="1"/>
    <col min="2046" max="2049" width="9.140625" style="116"/>
    <col min="2050" max="2050" width="10.28515625" style="116" customWidth="1"/>
    <col min="2051" max="2051" width="11.28515625" style="116" customWidth="1"/>
    <col min="2052" max="2052" width="10.5703125" style="116" customWidth="1"/>
    <col min="2053" max="2053" width="9.140625" style="116"/>
    <col min="2054" max="2054" width="11.7109375" style="116" customWidth="1"/>
    <col min="2055" max="2055" width="2.42578125" style="116" customWidth="1"/>
    <col min="2056" max="2056" width="9.140625" style="116"/>
    <col min="2057" max="2057" width="2.42578125" style="116" customWidth="1"/>
    <col min="2058" max="2058" width="10.85546875" style="116" customWidth="1"/>
    <col min="2059" max="2059" width="2.28515625" style="116" customWidth="1"/>
    <col min="2060" max="2061" width="10.85546875" style="116" customWidth="1"/>
    <col min="2062" max="2062" width="2.42578125" style="116" customWidth="1"/>
    <col min="2063" max="2064" width="9.140625" style="116"/>
    <col min="2065" max="2065" width="2.28515625" style="116" customWidth="1"/>
    <col min="2066" max="2066" width="9.140625" style="116"/>
    <col min="2067" max="2067" width="2.28515625" style="116" customWidth="1"/>
    <col min="2068" max="2071" width="9.140625" style="116"/>
    <col min="2072" max="2072" width="10" style="116" customWidth="1"/>
    <col min="2073" max="2073" width="9.140625" style="116"/>
    <col min="2074" max="2074" width="8.85546875" style="116" customWidth="1"/>
    <col min="2075" max="2075" width="9.140625" style="116"/>
    <col min="2076" max="2077" width="9.7109375" style="116" customWidth="1"/>
    <col min="2078" max="2078" width="9.140625" style="116"/>
    <col min="2079" max="2079" width="2" style="116" customWidth="1"/>
    <col min="2080" max="2080" width="11" style="116" customWidth="1"/>
    <col min="2081" max="2081" width="2.28515625" style="116" customWidth="1"/>
    <col min="2082" max="2082" width="11.140625" style="116" customWidth="1"/>
    <col min="2083" max="2083" width="2.42578125" style="116" customWidth="1"/>
    <col min="2084" max="2084" width="9.140625" style="116"/>
    <col min="2085" max="2085" width="2.42578125" style="116" customWidth="1"/>
    <col min="2086" max="2086" width="10.140625" style="116" customWidth="1"/>
    <col min="2087" max="2087" width="3" style="116" customWidth="1"/>
    <col min="2088" max="2088" width="9.140625" style="116"/>
    <col min="2089" max="2089" width="2.42578125" style="116" customWidth="1"/>
    <col min="2090" max="2090" width="9.140625" style="116"/>
    <col min="2091" max="2091" width="2.42578125" style="116" customWidth="1"/>
    <col min="2092" max="2093" width="10.85546875" style="116" customWidth="1"/>
    <col min="2094" max="2094" width="1.85546875" style="116" customWidth="1"/>
    <col min="2095" max="2095" width="10.42578125" style="116" customWidth="1"/>
    <col min="2096" max="2289" width="9.140625" style="116"/>
    <col min="2290" max="2291" width="0" style="116" hidden="1" customWidth="1"/>
    <col min="2292" max="2292" width="21.7109375" style="116" customWidth="1"/>
    <col min="2293" max="2293" width="2.42578125" style="116" customWidth="1"/>
    <col min="2294" max="2295" width="9.140625" style="116"/>
    <col min="2296" max="2296" width="2.42578125" style="116" customWidth="1"/>
    <col min="2297" max="2297" width="9.140625" style="116"/>
    <col min="2298" max="2298" width="2.42578125" style="116" customWidth="1"/>
    <col min="2299" max="2299" width="9.140625" style="116"/>
    <col min="2300" max="2300" width="9.7109375" style="116" customWidth="1"/>
    <col min="2301" max="2301" width="2.28515625" style="116" customWidth="1"/>
    <col min="2302" max="2305" width="9.140625" style="116"/>
    <col min="2306" max="2306" width="10.28515625" style="116" customWidth="1"/>
    <col min="2307" max="2307" width="11.28515625" style="116" customWidth="1"/>
    <col min="2308" max="2308" width="10.5703125" style="116" customWidth="1"/>
    <col min="2309" max="2309" width="9.140625" style="116"/>
    <col min="2310" max="2310" width="11.7109375" style="116" customWidth="1"/>
    <col min="2311" max="2311" width="2.42578125" style="116" customWidth="1"/>
    <col min="2312" max="2312" width="9.140625" style="116"/>
    <col min="2313" max="2313" width="2.42578125" style="116" customWidth="1"/>
    <col min="2314" max="2314" width="10.85546875" style="116" customWidth="1"/>
    <col min="2315" max="2315" width="2.28515625" style="116" customWidth="1"/>
    <col min="2316" max="2317" width="10.85546875" style="116" customWidth="1"/>
    <col min="2318" max="2318" width="2.42578125" style="116" customWidth="1"/>
    <col min="2319" max="2320" width="9.140625" style="116"/>
    <col min="2321" max="2321" width="2.28515625" style="116" customWidth="1"/>
    <col min="2322" max="2322" width="9.140625" style="116"/>
    <col min="2323" max="2323" width="2.28515625" style="116" customWidth="1"/>
    <col min="2324" max="2327" width="9.140625" style="116"/>
    <col min="2328" max="2328" width="10" style="116" customWidth="1"/>
    <col min="2329" max="2329" width="9.140625" style="116"/>
    <col min="2330" max="2330" width="8.85546875" style="116" customWidth="1"/>
    <col min="2331" max="2331" width="9.140625" style="116"/>
    <col min="2332" max="2333" width="9.7109375" style="116" customWidth="1"/>
    <col min="2334" max="2334" width="9.140625" style="116"/>
    <col min="2335" max="2335" width="2" style="116" customWidth="1"/>
    <col min="2336" max="2336" width="11" style="116" customWidth="1"/>
    <col min="2337" max="2337" width="2.28515625" style="116" customWidth="1"/>
    <col min="2338" max="2338" width="11.140625" style="116" customWidth="1"/>
    <col min="2339" max="2339" width="2.42578125" style="116" customWidth="1"/>
    <col min="2340" max="2340" width="9.140625" style="116"/>
    <col min="2341" max="2341" width="2.42578125" style="116" customWidth="1"/>
    <col min="2342" max="2342" width="10.140625" style="116" customWidth="1"/>
    <col min="2343" max="2343" width="3" style="116" customWidth="1"/>
    <col min="2344" max="2344" width="9.140625" style="116"/>
    <col min="2345" max="2345" width="2.42578125" style="116" customWidth="1"/>
    <col min="2346" max="2346" width="9.140625" style="116"/>
    <col min="2347" max="2347" width="2.42578125" style="116" customWidth="1"/>
    <col min="2348" max="2349" width="10.85546875" style="116" customWidth="1"/>
    <col min="2350" max="2350" width="1.85546875" style="116" customWidth="1"/>
    <col min="2351" max="2351" width="10.42578125" style="116" customWidth="1"/>
    <col min="2352" max="2545" width="9.140625" style="116"/>
    <col min="2546" max="2547" width="0" style="116" hidden="1" customWidth="1"/>
    <col min="2548" max="2548" width="21.7109375" style="116" customWidth="1"/>
    <col min="2549" max="2549" width="2.42578125" style="116" customWidth="1"/>
    <col min="2550" max="2551" width="9.140625" style="116"/>
    <col min="2552" max="2552" width="2.42578125" style="116" customWidth="1"/>
    <col min="2553" max="2553" width="9.140625" style="116"/>
    <col min="2554" max="2554" width="2.42578125" style="116" customWidth="1"/>
    <col min="2555" max="2555" width="9.140625" style="116"/>
    <col min="2556" max="2556" width="9.7109375" style="116" customWidth="1"/>
    <col min="2557" max="2557" width="2.28515625" style="116" customWidth="1"/>
    <col min="2558" max="2561" width="9.140625" style="116"/>
    <col min="2562" max="2562" width="10.28515625" style="116" customWidth="1"/>
    <col min="2563" max="2563" width="11.28515625" style="116" customWidth="1"/>
    <col min="2564" max="2564" width="10.5703125" style="116" customWidth="1"/>
    <col min="2565" max="2565" width="9.140625" style="116"/>
    <col min="2566" max="2566" width="11.7109375" style="116" customWidth="1"/>
    <col min="2567" max="2567" width="2.42578125" style="116" customWidth="1"/>
    <col min="2568" max="2568" width="9.140625" style="116"/>
    <col min="2569" max="2569" width="2.42578125" style="116" customWidth="1"/>
    <col min="2570" max="2570" width="10.85546875" style="116" customWidth="1"/>
    <col min="2571" max="2571" width="2.28515625" style="116" customWidth="1"/>
    <col min="2572" max="2573" width="10.85546875" style="116" customWidth="1"/>
    <col min="2574" max="2574" width="2.42578125" style="116" customWidth="1"/>
    <col min="2575" max="2576" width="9.140625" style="116"/>
    <col min="2577" max="2577" width="2.28515625" style="116" customWidth="1"/>
    <col min="2578" max="2578" width="9.140625" style="116"/>
    <col min="2579" max="2579" width="2.28515625" style="116" customWidth="1"/>
    <col min="2580" max="2583" width="9.140625" style="116"/>
    <col min="2584" max="2584" width="10" style="116" customWidth="1"/>
    <col min="2585" max="2585" width="9.140625" style="116"/>
    <col min="2586" max="2586" width="8.85546875" style="116" customWidth="1"/>
    <col min="2587" max="2587" width="9.140625" style="116"/>
    <col min="2588" max="2589" width="9.7109375" style="116" customWidth="1"/>
    <col min="2590" max="2590" width="9.140625" style="116"/>
    <col min="2591" max="2591" width="2" style="116" customWidth="1"/>
    <col min="2592" max="2592" width="11" style="116" customWidth="1"/>
    <col min="2593" max="2593" width="2.28515625" style="116" customWidth="1"/>
    <col min="2594" max="2594" width="11.140625" style="116" customWidth="1"/>
    <col min="2595" max="2595" width="2.42578125" style="116" customWidth="1"/>
    <col min="2596" max="2596" width="9.140625" style="116"/>
    <col min="2597" max="2597" width="2.42578125" style="116" customWidth="1"/>
    <col min="2598" max="2598" width="10.140625" style="116" customWidth="1"/>
    <col min="2599" max="2599" width="3" style="116" customWidth="1"/>
    <col min="2600" max="2600" width="9.140625" style="116"/>
    <col min="2601" max="2601" width="2.42578125" style="116" customWidth="1"/>
    <col min="2602" max="2602" width="9.140625" style="116"/>
    <col min="2603" max="2603" width="2.42578125" style="116" customWidth="1"/>
    <col min="2604" max="2605" width="10.85546875" style="116" customWidth="1"/>
    <col min="2606" max="2606" width="1.85546875" style="116" customWidth="1"/>
    <col min="2607" max="2607" width="10.42578125" style="116" customWidth="1"/>
    <col min="2608" max="2801" width="9.140625" style="116"/>
    <col min="2802" max="2803" width="0" style="116" hidden="1" customWidth="1"/>
    <col min="2804" max="2804" width="21.7109375" style="116" customWidth="1"/>
    <col min="2805" max="2805" width="2.42578125" style="116" customWidth="1"/>
    <col min="2806" max="2807" width="9.140625" style="116"/>
    <col min="2808" max="2808" width="2.42578125" style="116" customWidth="1"/>
    <col min="2809" max="2809" width="9.140625" style="116"/>
    <col min="2810" max="2810" width="2.42578125" style="116" customWidth="1"/>
    <col min="2811" max="2811" width="9.140625" style="116"/>
    <col min="2812" max="2812" width="9.7109375" style="116" customWidth="1"/>
    <col min="2813" max="2813" width="2.28515625" style="116" customWidth="1"/>
    <col min="2814" max="2817" width="9.140625" style="116"/>
    <col min="2818" max="2818" width="10.28515625" style="116" customWidth="1"/>
    <col min="2819" max="2819" width="11.28515625" style="116" customWidth="1"/>
    <col min="2820" max="2820" width="10.5703125" style="116" customWidth="1"/>
    <col min="2821" max="2821" width="9.140625" style="116"/>
    <col min="2822" max="2822" width="11.7109375" style="116" customWidth="1"/>
    <col min="2823" max="2823" width="2.42578125" style="116" customWidth="1"/>
    <col min="2824" max="2824" width="9.140625" style="116"/>
    <col min="2825" max="2825" width="2.42578125" style="116" customWidth="1"/>
    <col min="2826" max="2826" width="10.85546875" style="116" customWidth="1"/>
    <col min="2827" max="2827" width="2.28515625" style="116" customWidth="1"/>
    <col min="2828" max="2829" width="10.85546875" style="116" customWidth="1"/>
    <col min="2830" max="2830" width="2.42578125" style="116" customWidth="1"/>
    <col min="2831" max="2832" width="9.140625" style="116"/>
    <col min="2833" max="2833" width="2.28515625" style="116" customWidth="1"/>
    <col min="2834" max="2834" width="9.140625" style="116"/>
    <col min="2835" max="2835" width="2.28515625" style="116" customWidth="1"/>
    <col min="2836" max="2839" width="9.140625" style="116"/>
    <col min="2840" max="2840" width="10" style="116" customWidth="1"/>
    <col min="2841" max="2841" width="9.140625" style="116"/>
    <col min="2842" max="2842" width="8.85546875" style="116" customWidth="1"/>
    <col min="2843" max="2843" width="9.140625" style="116"/>
    <col min="2844" max="2845" width="9.7109375" style="116" customWidth="1"/>
    <col min="2846" max="2846" width="9.140625" style="116"/>
    <col min="2847" max="2847" width="2" style="116" customWidth="1"/>
    <col min="2848" max="2848" width="11" style="116" customWidth="1"/>
    <col min="2849" max="2849" width="2.28515625" style="116" customWidth="1"/>
    <col min="2850" max="2850" width="11.140625" style="116" customWidth="1"/>
    <col min="2851" max="2851" width="2.42578125" style="116" customWidth="1"/>
    <col min="2852" max="2852" width="9.140625" style="116"/>
    <col min="2853" max="2853" width="2.42578125" style="116" customWidth="1"/>
    <col min="2854" max="2854" width="10.140625" style="116" customWidth="1"/>
    <col min="2855" max="2855" width="3" style="116" customWidth="1"/>
    <col min="2856" max="2856" width="9.140625" style="116"/>
    <col min="2857" max="2857" width="2.42578125" style="116" customWidth="1"/>
    <col min="2858" max="2858" width="9.140625" style="116"/>
    <col min="2859" max="2859" width="2.42578125" style="116" customWidth="1"/>
    <col min="2860" max="2861" width="10.85546875" style="116" customWidth="1"/>
    <col min="2862" max="2862" width="1.85546875" style="116" customWidth="1"/>
    <col min="2863" max="2863" width="10.42578125" style="116" customWidth="1"/>
    <col min="2864" max="3057" width="9.140625" style="116"/>
    <col min="3058" max="3059" width="0" style="116" hidden="1" customWidth="1"/>
    <col min="3060" max="3060" width="21.7109375" style="116" customWidth="1"/>
    <col min="3061" max="3061" width="2.42578125" style="116" customWidth="1"/>
    <col min="3062" max="3063" width="9.140625" style="116"/>
    <col min="3064" max="3064" width="2.42578125" style="116" customWidth="1"/>
    <col min="3065" max="3065" width="9.140625" style="116"/>
    <col min="3066" max="3066" width="2.42578125" style="116" customWidth="1"/>
    <col min="3067" max="3067" width="9.140625" style="116"/>
    <col min="3068" max="3068" width="9.7109375" style="116" customWidth="1"/>
    <col min="3069" max="3069" width="2.28515625" style="116" customWidth="1"/>
    <col min="3070" max="3073" width="9.140625" style="116"/>
    <col min="3074" max="3074" width="10.28515625" style="116" customWidth="1"/>
    <col min="3075" max="3075" width="11.28515625" style="116" customWidth="1"/>
    <col min="3076" max="3076" width="10.5703125" style="116" customWidth="1"/>
    <col min="3077" max="3077" width="9.140625" style="116"/>
    <col min="3078" max="3078" width="11.7109375" style="116" customWidth="1"/>
    <col min="3079" max="3079" width="2.42578125" style="116" customWidth="1"/>
    <col min="3080" max="3080" width="9.140625" style="116"/>
    <col min="3081" max="3081" width="2.42578125" style="116" customWidth="1"/>
    <col min="3082" max="3082" width="10.85546875" style="116" customWidth="1"/>
    <col min="3083" max="3083" width="2.28515625" style="116" customWidth="1"/>
    <col min="3084" max="3085" width="10.85546875" style="116" customWidth="1"/>
    <col min="3086" max="3086" width="2.42578125" style="116" customWidth="1"/>
    <col min="3087" max="3088" width="9.140625" style="116"/>
    <col min="3089" max="3089" width="2.28515625" style="116" customWidth="1"/>
    <col min="3090" max="3090" width="9.140625" style="116"/>
    <col min="3091" max="3091" width="2.28515625" style="116" customWidth="1"/>
    <col min="3092" max="3095" width="9.140625" style="116"/>
    <col min="3096" max="3096" width="10" style="116" customWidth="1"/>
    <col min="3097" max="3097" width="9.140625" style="116"/>
    <col min="3098" max="3098" width="8.85546875" style="116" customWidth="1"/>
    <col min="3099" max="3099" width="9.140625" style="116"/>
    <col min="3100" max="3101" width="9.7109375" style="116" customWidth="1"/>
    <col min="3102" max="3102" width="9.140625" style="116"/>
    <col min="3103" max="3103" width="2" style="116" customWidth="1"/>
    <col min="3104" max="3104" width="11" style="116" customWidth="1"/>
    <col min="3105" max="3105" width="2.28515625" style="116" customWidth="1"/>
    <col min="3106" max="3106" width="11.140625" style="116" customWidth="1"/>
    <col min="3107" max="3107" width="2.42578125" style="116" customWidth="1"/>
    <col min="3108" max="3108" width="9.140625" style="116"/>
    <col min="3109" max="3109" width="2.42578125" style="116" customWidth="1"/>
    <col min="3110" max="3110" width="10.140625" style="116" customWidth="1"/>
    <col min="3111" max="3111" width="3" style="116" customWidth="1"/>
    <col min="3112" max="3112" width="9.140625" style="116"/>
    <col min="3113" max="3113" width="2.42578125" style="116" customWidth="1"/>
    <col min="3114" max="3114" width="9.140625" style="116"/>
    <col min="3115" max="3115" width="2.42578125" style="116" customWidth="1"/>
    <col min="3116" max="3117" width="10.85546875" style="116" customWidth="1"/>
    <col min="3118" max="3118" width="1.85546875" style="116" customWidth="1"/>
    <col min="3119" max="3119" width="10.42578125" style="116" customWidth="1"/>
    <col min="3120" max="3313" width="9.140625" style="116"/>
    <col min="3314" max="3315" width="0" style="116" hidden="1" customWidth="1"/>
    <col min="3316" max="3316" width="21.7109375" style="116" customWidth="1"/>
    <col min="3317" max="3317" width="2.42578125" style="116" customWidth="1"/>
    <col min="3318" max="3319" width="9.140625" style="116"/>
    <col min="3320" max="3320" width="2.42578125" style="116" customWidth="1"/>
    <col min="3321" max="3321" width="9.140625" style="116"/>
    <col min="3322" max="3322" width="2.42578125" style="116" customWidth="1"/>
    <col min="3323" max="3323" width="9.140625" style="116"/>
    <col min="3324" max="3324" width="9.7109375" style="116" customWidth="1"/>
    <col min="3325" max="3325" width="2.28515625" style="116" customWidth="1"/>
    <col min="3326" max="3329" width="9.140625" style="116"/>
    <col min="3330" max="3330" width="10.28515625" style="116" customWidth="1"/>
    <col min="3331" max="3331" width="11.28515625" style="116" customWidth="1"/>
    <col min="3332" max="3332" width="10.5703125" style="116" customWidth="1"/>
    <col min="3333" max="3333" width="9.140625" style="116"/>
    <col min="3334" max="3334" width="11.7109375" style="116" customWidth="1"/>
    <col min="3335" max="3335" width="2.42578125" style="116" customWidth="1"/>
    <col min="3336" max="3336" width="9.140625" style="116"/>
    <col min="3337" max="3337" width="2.42578125" style="116" customWidth="1"/>
    <col min="3338" max="3338" width="10.85546875" style="116" customWidth="1"/>
    <col min="3339" max="3339" width="2.28515625" style="116" customWidth="1"/>
    <col min="3340" max="3341" width="10.85546875" style="116" customWidth="1"/>
    <col min="3342" max="3342" width="2.42578125" style="116" customWidth="1"/>
    <col min="3343" max="3344" width="9.140625" style="116"/>
    <col min="3345" max="3345" width="2.28515625" style="116" customWidth="1"/>
    <col min="3346" max="3346" width="9.140625" style="116"/>
    <col min="3347" max="3347" width="2.28515625" style="116" customWidth="1"/>
    <col min="3348" max="3351" width="9.140625" style="116"/>
    <col min="3352" max="3352" width="10" style="116" customWidth="1"/>
    <col min="3353" max="3353" width="9.140625" style="116"/>
    <col min="3354" max="3354" width="8.85546875" style="116" customWidth="1"/>
    <col min="3355" max="3355" width="9.140625" style="116"/>
    <col min="3356" max="3357" width="9.7109375" style="116" customWidth="1"/>
    <col min="3358" max="3358" width="9.140625" style="116"/>
    <col min="3359" max="3359" width="2" style="116" customWidth="1"/>
    <col min="3360" max="3360" width="11" style="116" customWidth="1"/>
    <col min="3361" max="3361" width="2.28515625" style="116" customWidth="1"/>
    <col min="3362" max="3362" width="11.140625" style="116" customWidth="1"/>
    <col min="3363" max="3363" width="2.42578125" style="116" customWidth="1"/>
    <col min="3364" max="3364" width="9.140625" style="116"/>
    <col min="3365" max="3365" width="2.42578125" style="116" customWidth="1"/>
    <col min="3366" max="3366" width="10.140625" style="116" customWidth="1"/>
    <col min="3367" max="3367" width="3" style="116" customWidth="1"/>
    <col min="3368" max="3368" width="9.140625" style="116"/>
    <col min="3369" max="3369" width="2.42578125" style="116" customWidth="1"/>
    <col min="3370" max="3370" width="9.140625" style="116"/>
    <col min="3371" max="3371" width="2.42578125" style="116" customWidth="1"/>
    <col min="3372" max="3373" width="10.85546875" style="116" customWidth="1"/>
    <col min="3374" max="3374" width="1.85546875" style="116" customWidth="1"/>
    <col min="3375" max="3375" width="10.42578125" style="116" customWidth="1"/>
    <col min="3376" max="3569" width="9.140625" style="116"/>
    <col min="3570" max="3571" width="0" style="116" hidden="1" customWidth="1"/>
    <col min="3572" max="3572" width="21.7109375" style="116" customWidth="1"/>
    <col min="3573" max="3573" width="2.42578125" style="116" customWidth="1"/>
    <col min="3574" max="3575" width="9.140625" style="116"/>
    <col min="3576" max="3576" width="2.42578125" style="116" customWidth="1"/>
    <col min="3577" max="3577" width="9.140625" style="116"/>
    <col min="3578" max="3578" width="2.42578125" style="116" customWidth="1"/>
    <col min="3579" max="3579" width="9.140625" style="116"/>
    <col min="3580" max="3580" width="9.7109375" style="116" customWidth="1"/>
    <col min="3581" max="3581" width="2.28515625" style="116" customWidth="1"/>
    <col min="3582" max="3585" width="9.140625" style="116"/>
    <col min="3586" max="3586" width="10.28515625" style="116" customWidth="1"/>
    <col min="3587" max="3587" width="11.28515625" style="116" customWidth="1"/>
    <col min="3588" max="3588" width="10.5703125" style="116" customWidth="1"/>
    <col min="3589" max="3589" width="9.140625" style="116"/>
    <col min="3590" max="3590" width="11.7109375" style="116" customWidth="1"/>
    <col min="3591" max="3591" width="2.42578125" style="116" customWidth="1"/>
    <col min="3592" max="3592" width="9.140625" style="116"/>
    <col min="3593" max="3593" width="2.42578125" style="116" customWidth="1"/>
    <col min="3594" max="3594" width="10.85546875" style="116" customWidth="1"/>
    <col min="3595" max="3595" width="2.28515625" style="116" customWidth="1"/>
    <col min="3596" max="3597" width="10.85546875" style="116" customWidth="1"/>
    <col min="3598" max="3598" width="2.42578125" style="116" customWidth="1"/>
    <col min="3599" max="3600" width="9.140625" style="116"/>
    <col min="3601" max="3601" width="2.28515625" style="116" customWidth="1"/>
    <col min="3602" max="3602" width="9.140625" style="116"/>
    <col min="3603" max="3603" width="2.28515625" style="116" customWidth="1"/>
    <col min="3604" max="3607" width="9.140625" style="116"/>
    <col min="3608" max="3608" width="10" style="116" customWidth="1"/>
    <col min="3609" max="3609" width="9.140625" style="116"/>
    <col min="3610" max="3610" width="8.85546875" style="116" customWidth="1"/>
    <col min="3611" max="3611" width="9.140625" style="116"/>
    <col min="3612" max="3613" width="9.7109375" style="116" customWidth="1"/>
    <col min="3614" max="3614" width="9.140625" style="116"/>
    <col min="3615" max="3615" width="2" style="116" customWidth="1"/>
    <col min="3616" max="3616" width="11" style="116" customWidth="1"/>
    <col min="3617" max="3617" width="2.28515625" style="116" customWidth="1"/>
    <col min="3618" max="3618" width="11.140625" style="116" customWidth="1"/>
    <col min="3619" max="3619" width="2.42578125" style="116" customWidth="1"/>
    <col min="3620" max="3620" width="9.140625" style="116"/>
    <col min="3621" max="3621" width="2.42578125" style="116" customWidth="1"/>
    <col min="3622" max="3622" width="10.140625" style="116" customWidth="1"/>
    <col min="3623" max="3623" width="3" style="116" customWidth="1"/>
    <col min="3624" max="3624" width="9.140625" style="116"/>
    <col min="3625" max="3625" width="2.42578125" style="116" customWidth="1"/>
    <col min="3626" max="3626" width="9.140625" style="116"/>
    <col min="3627" max="3627" width="2.42578125" style="116" customWidth="1"/>
    <col min="3628" max="3629" width="10.85546875" style="116" customWidth="1"/>
    <col min="3630" max="3630" width="1.85546875" style="116" customWidth="1"/>
    <col min="3631" max="3631" width="10.42578125" style="116" customWidth="1"/>
    <col min="3632" max="3825" width="9.140625" style="116"/>
    <col min="3826" max="3827" width="0" style="116" hidden="1" customWidth="1"/>
    <col min="3828" max="3828" width="21.7109375" style="116" customWidth="1"/>
    <col min="3829" max="3829" width="2.42578125" style="116" customWidth="1"/>
    <col min="3830" max="3831" width="9.140625" style="116"/>
    <col min="3832" max="3832" width="2.42578125" style="116" customWidth="1"/>
    <col min="3833" max="3833" width="9.140625" style="116"/>
    <col min="3834" max="3834" width="2.42578125" style="116" customWidth="1"/>
    <col min="3835" max="3835" width="9.140625" style="116"/>
    <col min="3836" max="3836" width="9.7109375" style="116" customWidth="1"/>
    <col min="3837" max="3837" width="2.28515625" style="116" customWidth="1"/>
    <col min="3838" max="3841" width="9.140625" style="116"/>
    <col min="3842" max="3842" width="10.28515625" style="116" customWidth="1"/>
    <col min="3843" max="3843" width="11.28515625" style="116" customWidth="1"/>
    <col min="3844" max="3844" width="10.5703125" style="116" customWidth="1"/>
    <col min="3845" max="3845" width="9.140625" style="116"/>
    <col min="3846" max="3846" width="11.7109375" style="116" customWidth="1"/>
    <col min="3847" max="3847" width="2.42578125" style="116" customWidth="1"/>
    <col min="3848" max="3848" width="9.140625" style="116"/>
    <col min="3849" max="3849" width="2.42578125" style="116" customWidth="1"/>
    <col min="3850" max="3850" width="10.85546875" style="116" customWidth="1"/>
    <col min="3851" max="3851" width="2.28515625" style="116" customWidth="1"/>
    <col min="3852" max="3853" width="10.85546875" style="116" customWidth="1"/>
    <col min="3854" max="3854" width="2.42578125" style="116" customWidth="1"/>
    <col min="3855" max="3856" width="9.140625" style="116"/>
    <col min="3857" max="3857" width="2.28515625" style="116" customWidth="1"/>
    <col min="3858" max="3858" width="9.140625" style="116"/>
    <col min="3859" max="3859" width="2.28515625" style="116" customWidth="1"/>
    <col min="3860" max="3863" width="9.140625" style="116"/>
    <col min="3864" max="3864" width="10" style="116" customWidth="1"/>
    <col min="3865" max="3865" width="9.140625" style="116"/>
    <col min="3866" max="3866" width="8.85546875" style="116" customWidth="1"/>
    <col min="3867" max="3867" width="9.140625" style="116"/>
    <col min="3868" max="3869" width="9.7109375" style="116" customWidth="1"/>
    <col min="3870" max="3870" width="9.140625" style="116"/>
    <col min="3871" max="3871" width="2" style="116" customWidth="1"/>
    <col min="3872" max="3872" width="11" style="116" customWidth="1"/>
    <col min="3873" max="3873" width="2.28515625" style="116" customWidth="1"/>
    <col min="3874" max="3874" width="11.140625" style="116" customWidth="1"/>
    <col min="3875" max="3875" width="2.42578125" style="116" customWidth="1"/>
    <col min="3876" max="3876" width="9.140625" style="116"/>
    <col min="3877" max="3877" width="2.42578125" style="116" customWidth="1"/>
    <col min="3878" max="3878" width="10.140625" style="116" customWidth="1"/>
    <col min="3879" max="3879" width="3" style="116" customWidth="1"/>
    <col min="3880" max="3880" width="9.140625" style="116"/>
    <col min="3881" max="3881" width="2.42578125" style="116" customWidth="1"/>
    <col min="3882" max="3882" width="9.140625" style="116"/>
    <col min="3883" max="3883" width="2.42578125" style="116" customWidth="1"/>
    <col min="3884" max="3885" width="10.85546875" style="116" customWidth="1"/>
    <col min="3886" max="3886" width="1.85546875" style="116" customWidth="1"/>
    <col min="3887" max="3887" width="10.42578125" style="116" customWidth="1"/>
    <col min="3888" max="4081" width="9.140625" style="116"/>
    <col min="4082" max="4083" width="0" style="116" hidden="1" customWidth="1"/>
    <col min="4084" max="4084" width="21.7109375" style="116" customWidth="1"/>
    <col min="4085" max="4085" width="2.42578125" style="116" customWidth="1"/>
    <col min="4086" max="4087" width="9.140625" style="116"/>
    <col min="4088" max="4088" width="2.42578125" style="116" customWidth="1"/>
    <col min="4089" max="4089" width="9.140625" style="116"/>
    <col min="4090" max="4090" width="2.42578125" style="116" customWidth="1"/>
    <col min="4091" max="4091" width="9.140625" style="116"/>
    <col min="4092" max="4092" width="9.7109375" style="116" customWidth="1"/>
    <col min="4093" max="4093" width="2.28515625" style="116" customWidth="1"/>
    <col min="4094" max="4097" width="9.140625" style="116"/>
    <col min="4098" max="4098" width="10.28515625" style="116" customWidth="1"/>
    <col min="4099" max="4099" width="11.28515625" style="116" customWidth="1"/>
    <col min="4100" max="4100" width="10.5703125" style="116" customWidth="1"/>
    <col min="4101" max="4101" width="9.140625" style="116"/>
    <col min="4102" max="4102" width="11.7109375" style="116" customWidth="1"/>
    <col min="4103" max="4103" width="2.42578125" style="116" customWidth="1"/>
    <col min="4104" max="4104" width="9.140625" style="116"/>
    <col min="4105" max="4105" width="2.42578125" style="116" customWidth="1"/>
    <col min="4106" max="4106" width="10.85546875" style="116" customWidth="1"/>
    <col min="4107" max="4107" width="2.28515625" style="116" customWidth="1"/>
    <col min="4108" max="4109" width="10.85546875" style="116" customWidth="1"/>
    <col min="4110" max="4110" width="2.42578125" style="116" customWidth="1"/>
    <col min="4111" max="4112" width="9.140625" style="116"/>
    <col min="4113" max="4113" width="2.28515625" style="116" customWidth="1"/>
    <col min="4114" max="4114" width="9.140625" style="116"/>
    <col min="4115" max="4115" width="2.28515625" style="116" customWidth="1"/>
    <col min="4116" max="4119" width="9.140625" style="116"/>
    <col min="4120" max="4120" width="10" style="116" customWidth="1"/>
    <col min="4121" max="4121" width="9.140625" style="116"/>
    <col min="4122" max="4122" width="8.85546875" style="116" customWidth="1"/>
    <col min="4123" max="4123" width="9.140625" style="116"/>
    <col min="4124" max="4125" width="9.7109375" style="116" customWidth="1"/>
    <col min="4126" max="4126" width="9.140625" style="116"/>
    <col min="4127" max="4127" width="2" style="116" customWidth="1"/>
    <col min="4128" max="4128" width="11" style="116" customWidth="1"/>
    <col min="4129" max="4129" width="2.28515625" style="116" customWidth="1"/>
    <col min="4130" max="4130" width="11.140625" style="116" customWidth="1"/>
    <col min="4131" max="4131" width="2.42578125" style="116" customWidth="1"/>
    <col min="4132" max="4132" width="9.140625" style="116"/>
    <col min="4133" max="4133" width="2.42578125" style="116" customWidth="1"/>
    <col min="4134" max="4134" width="10.140625" style="116" customWidth="1"/>
    <col min="4135" max="4135" width="3" style="116" customWidth="1"/>
    <col min="4136" max="4136" width="9.140625" style="116"/>
    <col min="4137" max="4137" width="2.42578125" style="116" customWidth="1"/>
    <col min="4138" max="4138" width="9.140625" style="116"/>
    <col min="4139" max="4139" width="2.42578125" style="116" customWidth="1"/>
    <col min="4140" max="4141" width="10.85546875" style="116" customWidth="1"/>
    <col min="4142" max="4142" width="1.85546875" style="116" customWidth="1"/>
    <col min="4143" max="4143" width="10.42578125" style="116" customWidth="1"/>
    <col min="4144" max="4337" width="9.140625" style="116"/>
    <col min="4338" max="4339" width="0" style="116" hidden="1" customWidth="1"/>
    <col min="4340" max="4340" width="21.7109375" style="116" customWidth="1"/>
    <col min="4341" max="4341" width="2.42578125" style="116" customWidth="1"/>
    <col min="4342" max="4343" width="9.140625" style="116"/>
    <col min="4344" max="4344" width="2.42578125" style="116" customWidth="1"/>
    <col min="4345" max="4345" width="9.140625" style="116"/>
    <col min="4346" max="4346" width="2.42578125" style="116" customWidth="1"/>
    <col min="4347" max="4347" width="9.140625" style="116"/>
    <col min="4348" max="4348" width="9.7109375" style="116" customWidth="1"/>
    <col min="4349" max="4349" width="2.28515625" style="116" customWidth="1"/>
    <col min="4350" max="4353" width="9.140625" style="116"/>
    <col min="4354" max="4354" width="10.28515625" style="116" customWidth="1"/>
    <col min="4355" max="4355" width="11.28515625" style="116" customWidth="1"/>
    <col min="4356" max="4356" width="10.5703125" style="116" customWidth="1"/>
    <col min="4357" max="4357" width="9.140625" style="116"/>
    <col min="4358" max="4358" width="11.7109375" style="116" customWidth="1"/>
    <col min="4359" max="4359" width="2.42578125" style="116" customWidth="1"/>
    <col min="4360" max="4360" width="9.140625" style="116"/>
    <col min="4361" max="4361" width="2.42578125" style="116" customWidth="1"/>
    <col min="4362" max="4362" width="10.85546875" style="116" customWidth="1"/>
    <col min="4363" max="4363" width="2.28515625" style="116" customWidth="1"/>
    <col min="4364" max="4365" width="10.85546875" style="116" customWidth="1"/>
    <col min="4366" max="4366" width="2.42578125" style="116" customWidth="1"/>
    <col min="4367" max="4368" width="9.140625" style="116"/>
    <col min="4369" max="4369" width="2.28515625" style="116" customWidth="1"/>
    <col min="4370" max="4370" width="9.140625" style="116"/>
    <col min="4371" max="4371" width="2.28515625" style="116" customWidth="1"/>
    <col min="4372" max="4375" width="9.140625" style="116"/>
    <col min="4376" max="4376" width="10" style="116" customWidth="1"/>
    <col min="4377" max="4377" width="9.140625" style="116"/>
    <col min="4378" max="4378" width="8.85546875" style="116" customWidth="1"/>
    <col min="4379" max="4379" width="9.140625" style="116"/>
    <col min="4380" max="4381" width="9.7109375" style="116" customWidth="1"/>
    <col min="4382" max="4382" width="9.140625" style="116"/>
    <col min="4383" max="4383" width="2" style="116" customWidth="1"/>
    <col min="4384" max="4384" width="11" style="116" customWidth="1"/>
    <col min="4385" max="4385" width="2.28515625" style="116" customWidth="1"/>
    <col min="4386" max="4386" width="11.140625" style="116" customWidth="1"/>
    <col min="4387" max="4387" width="2.42578125" style="116" customWidth="1"/>
    <col min="4388" max="4388" width="9.140625" style="116"/>
    <col min="4389" max="4389" width="2.42578125" style="116" customWidth="1"/>
    <col min="4390" max="4390" width="10.140625" style="116" customWidth="1"/>
    <col min="4391" max="4391" width="3" style="116" customWidth="1"/>
    <col min="4392" max="4392" width="9.140625" style="116"/>
    <col min="4393" max="4393" width="2.42578125" style="116" customWidth="1"/>
    <col min="4394" max="4394" width="9.140625" style="116"/>
    <col min="4395" max="4395" width="2.42578125" style="116" customWidth="1"/>
    <col min="4396" max="4397" width="10.85546875" style="116" customWidth="1"/>
    <col min="4398" max="4398" width="1.85546875" style="116" customWidth="1"/>
    <col min="4399" max="4399" width="10.42578125" style="116" customWidth="1"/>
    <col min="4400" max="4593" width="9.140625" style="116"/>
    <col min="4594" max="4595" width="0" style="116" hidden="1" customWidth="1"/>
    <col min="4596" max="4596" width="21.7109375" style="116" customWidth="1"/>
    <col min="4597" max="4597" width="2.42578125" style="116" customWidth="1"/>
    <col min="4598" max="4599" width="9.140625" style="116"/>
    <col min="4600" max="4600" width="2.42578125" style="116" customWidth="1"/>
    <col min="4601" max="4601" width="9.140625" style="116"/>
    <col min="4602" max="4602" width="2.42578125" style="116" customWidth="1"/>
    <col min="4603" max="4603" width="9.140625" style="116"/>
    <col min="4604" max="4604" width="9.7109375" style="116" customWidth="1"/>
    <col min="4605" max="4605" width="2.28515625" style="116" customWidth="1"/>
    <col min="4606" max="4609" width="9.140625" style="116"/>
    <col min="4610" max="4610" width="10.28515625" style="116" customWidth="1"/>
    <col min="4611" max="4611" width="11.28515625" style="116" customWidth="1"/>
    <col min="4612" max="4612" width="10.5703125" style="116" customWidth="1"/>
    <col min="4613" max="4613" width="9.140625" style="116"/>
    <col min="4614" max="4614" width="11.7109375" style="116" customWidth="1"/>
    <col min="4615" max="4615" width="2.42578125" style="116" customWidth="1"/>
    <col min="4616" max="4616" width="9.140625" style="116"/>
    <col min="4617" max="4617" width="2.42578125" style="116" customWidth="1"/>
    <col min="4618" max="4618" width="10.85546875" style="116" customWidth="1"/>
    <col min="4619" max="4619" width="2.28515625" style="116" customWidth="1"/>
    <col min="4620" max="4621" width="10.85546875" style="116" customWidth="1"/>
    <col min="4622" max="4622" width="2.42578125" style="116" customWidth="1"/>
    <col min="4623" max="4624" width="9.140625" style="116"/>
    <col min="4625" max="4625" width="2.28515625" style="116" customWidth="1"/>
    <col min="4626" max="4626" width="9.140625" style="116"/>
    <col min="4627" max="4627" width="2.28515625" style="116" customWidth="1"/>
    <col min="4628" max="4631" width="9.140625" style="116"/>
    <col min="4632" max="4632" width="10" style="116" customWidth="1"/>
    <col min="4633" max="4633" width="9.140625" style="116"/>
    <col min="4634" max="4634" width="8.85546875" style="116" customWidth="1"/>
    <col min="4635" max="4635" width="9.140625" style="116"/>
    <col min="4636" max="4637" width="9.7109375" style="116" customWidth="1"/>
    <col min="4638" max="4638" width="9.140625" style="116"/>
    <col min="4639" max="4639" width="2" style="116" customWidth="1"/>
    <col min="4640" max="4640" width="11" style="116" customWidth="1"/>
    <col min="4641" max="4641" width="2.28515625" style="116" customWidth="1"/>
    <col min="4642" max="4642" width="11.140625" style="116" customWidth="1"/>
    <col min="4643" max="4643" width="2.42578125" style="116" customWidth="1"/>
    <col min="4644" max="4644" width="9.140625" style="116"/>
    <col min="4645" max="4645" width="2.42578125" style="116" customWidth="1"/>
    <col min="4646" max="4646" width="10.140625" style="116" customWidth="1"/>
    <col min="4647" max="4647" width="3" style="116" customWidth="1"/>
    <col min="4648" max="4648" width="9.140625" style="116"/>
    <col min="4649" max="4649" width="2.42578125" style="116" customWidth="1"/>
    <col min="4650" max="4650" width="9.140625" style="116"/>
    <col min="4651" max="4651" width="2.42578125" style="116" customWidth="1"/>
    <col min="4652" max="4653" width="10.85546875" style="116" customWidth="1"/>
    <col min="4654" max="4654" width="1.85546875" style="116" customWidth="1"/>
    <col min="4655" max="4655" width="10.42578125" style="116" customWidth="1"/>
    <col min="4656" max="4849" width="9.140625" style="116"/>
    <col min="4850" max="4851" width="0" style="116" hidden="1" customWidth="1"/>
    <col min="4852" max="4852" width="21.7109375" style="116" customWidth="1"/>
    <col min="4853" max="4853" width="2.42578125" style="116" customWidth="1"/>
    <col min="4854" max="4855" width="9.140625" style="116"/>
    <col min="4856" max="4856" width="2.42578125" style="116" customWidth="1"/>
    <col min="4857" max="4857" width="9.140625" style="116"/>
    <col min="4858" max="4858" width="2.42578125" style="116" customWidth="1"/>
    <col min="4859" max="4859" width="9.140625" style="116"/>
    <col min="4860" max="4860" width="9.7109375" style="116" customWidth="1"/>
    <col min="4861" max="4861" width="2.28515625" style="116" customWidth="1"/>
    <col min="4862" max="4865" width="9.140625" style="116"/>
    <col min="4866" max="4866" width="10.28515625" style="116" customWidth="1"/>
    <col min="4867" max="4867" width="11.28515625" style="116" customWidth="1"/>
    <col min="4868" max="4868" width="10.5703125" style="116" customWidth="1"/>
    <col min="4869" max="4869" width="9.140625" style="116"/>
    <col min="4870" max="4870" width="11.7109375" style="116" customWidth="1"/>
    <col min="4871" max="4871" width="2.42578125" style="116" customWidth="1"/>
    <col min="4872" max="4872" width="9.140625" style="116"/>
    <col min="4873" max="4873" width="2.42578125" style="116" customWidth="1"/>
    <col min="4874" max="4874" width="10.85546875" style="116" customWidth="1"/>
    <col min="4875" max="4875" width="2.28515625" style="116" customWidth="1"/>
    <col min="4876" max="4877" width="10.85546875" style="116" customWidth="1"/>
    <col min="4878" max="4878" width="2.42578125" style="116" customWidth="1"/>
    <col min="4879" max="4880" width="9.140625" style="116"/>
    <col min="4881" max="4881" width="2.28515625" style="116" customWidth="1"/>
    <col min="4882" max="4882" width="9.140625" style="116"/>
    <col min="4883" max="4883" width="2.28515625" style="116" customWidth="1"/>
    <col min="4884" max="4887" width="9.140625" style="116"/>
    <col min="4888" max="4888" width="10" style="116" customWidth="1"/>
    <col min="4889" max="4889" width="9.140625" style="116"/>
    <col min="4890" max="4890" width="8.85546875" style="116" customWidth="1"/>
    <col min="4891" max="4891" width="9.140625" style="116"/>
    <col min="4892" max="4893" width="9.7109375" style="116" customWidth="1"/>
    <col min="4894" max="4894" width="9.140625" style="116"/>
    <col min="4895" max="4895" width="2" style="116" customWidth="1"/>
    <col min="4896" max="4896" width="11" style="116" customWidth="1"/>
    <col min="4897" max="4897" width="2.28515625" style="116" customWidth="1"/>
    <col min="4898" max="4898" width="11.140625" style="116" customWidth="1"/>
    <col min="4899" max="4899" width="2.42578125" style="116" customWidth="1"/>
    <col min="4900" max="4900" width="9.140625" style="116"/>
    <col min="4901" max="4901" width="2.42578125" style="116" customWidth="1"/>
    <col min="4902" max="4902" width="10.140625" style="116" customWidth="1"/>
    <col min="4903" max="4903" width="3" style="116" customWidth="1"/>
    <col min="4904" max="4904" width="9.140625" style="116"/>
    <col min="4905" max="4905" width="2.42578125" style="116" customWidth="1"/>
    <col min="4906" max="4906" width="9.140625" style="116"/>
    <col min="4907" max="4907" width="2.42578125" style="116" customWidth="1"/>
    <col min="4908" max="4909" width="10.85546875" style="116" customWidth="1"/>
    <col min="4910" max="4910" width="1.85546875" style="116" customWidth="1"/>
    <col min="4911" max="4911" width="10.42578125" style="116" customWidth="1"/>
    <col min="4912" max="5105" width="9.140625" style="116"/>
    <col min="5106" max="5107" width="0" style="116" hidden="1" customWidth="1"/>
    <col min="5108" max="5108" width="21.7109375" style="116" customWidth="1"/>
    <col min="5109" max="5109" width="2.42578125" style="116" customWidth="1"/>
    <col min="5110" max="5111" width="9.140625" style="116"/>
    <col min="5112" max="5112" width="2.42578125" style="116" customWidth="1"/>
    <col min="5113" max="5113" width="9.140625" style="116"/>
    <col min="5114" max="5114" width="2.42578125" style="116" customWidth="1"/>
    <col min="5115" max="5115" width="9.140625" style="116"/>
    <col min="5116" max="5116" width="9.7109375" style="116" customWidth="1"/>
    <col min="5117" max="5117" width="2.28515625" style="116" customWidth="1"/>
    <col min="5118" max="5121" width="9.140625" style="116"/>
    <col min="5122" max="5122" width="10.28515625" style="116" customWidth="1"/>
    <col min="5123" max="5123" width="11.28515625" style="116" customWidth="1"/>
    <col min="5124" max="5124" width="10.5703125" style="116" customWidth="1"/>
    <col min="5125" max="5125" width="9.140625" style="116"/>
    <col min="5126" max="5126" width="11.7109375" style="116" customWidth="1"/>
    <col min="5127" max="5127" width="2.42578125" style="116" customWidth="1"/>
    <col min="5128" max="5128" width="9.140625" style="116"/>
    <col min="5129" max="5129" width="2.42578125" style="116" customWidth="1"/>
    <col min="5130" max="5130" width="10.85546875" style="116" customWidth="1"/>
    <col min="5131" max="5131" width="2.28515625" style="116" customWidth="1"/>
    <col min="5132" max="5133" width="10.85546875" style="116" customWidth="1"/>
    <col min="5134" max="5134" width="2.42578125" style="116" customWidth="1"/>
    <col min="5135" max="5136" width="9.140625" style="116"/>
    <col min="5137" max="5137" width="2.28515625" style="116" customWidth="1"/>
    <col min="5138" max="5138" width="9.140625" style="116"/>
    <col min="5139" max="5139" width="2.28515625" style="116" customWidth="1"/>
    <col min="5140" max="5143" width="9.140625" style="116"/>
    <col min="5144" max="5144" width="10" style="116" customWidth="1"/>
    <col min="5145" max="5145" width="9.140625" style="116"/>
    <col min="5146" max="5146" width="8.85546875" style="116" customWidth="1"/>
    <col min="5147" max="5147" width="9.140625" style="116"/>
    <col min="5148" max="5149" width="9.7109375" style="116" customWidth="1"/>
    <col min="5150" max="5150" width="9.140625" style="116"/>
    <col min="5151" max="5151" width="2" style="116" customWidth="1"/>
    <col min="5152" max="5152" width="11" style="116" customWidth="1"/>
    <col min="5153" max="5153" width="2.28515625" style="116" customWidth="1"/>
    <col min="5154" max="5154" width="11.140625" style="116" customWidth="1"/>
    <col min="5155" max="5155" width="2.42578125" style="116" customWidth="1"/>
    <col min="5156" max="5156" width="9.140625" style="116"/>
    <col min="5157" max="5157" width="2.42578125" style="116" customWidth="1"/>
    <col min="5158" max="5158" width="10.140625" style="116" customWidth="1"/>
    <col min="5159" max="5159" width="3" style="116" customWidth="1"/>
    <col min="5160" max="5160" width="9.140625" style="116"/>
    <col min="5161" max="5161" width="2.42578125" style="116" customWidth="1"/>
    <col min="5162" max="5162" width="9.140625" style="116"/>
    <col min="5163" max="5163" width="2.42578125" style="116" customWidth="1"/>
    <col min="5164" max="5165" width="10.85546875" style="116" customWidth="1"/>
    <col min="5166" max="5166" width="1.85546875" style="116" customWidth="1"/>
    <col min="5167" max="5167" width="10.42578125" style="116" customWidth="1"/>
    <col min="5168" max="5361" width="9.140625" style="116"/>
    <col min="5362" max="5363" width="0" style="116" hidden="1" customWidth="1"/>
    <col min="5364" max="5364" width="21.7109375" style="116" customWidth="1"/>
    <col min="5365" max="5365" width="2.42578125" style="116" customWidth="1"/>
    <col min="5366" max="5367" width="9.140625" style="116"/>
    <col min="5368" max="5368" width="2.42578125" style="116" customWidth="1"/>
    <col min="5369" max="5369" width="9.140625" style="116"/>
    <col min="5370" max="5370" width="2.42578125" style="116" customWidth="1"/>
    <col min="5371" max="5371" width="9.140625" style="116"/>
    <col min="5372" max="5372" width="9.7109375" style="116" customWidth="1"/>
    <col min="5373" max="5373" width="2.28515625" style="116" customWidth="1"/>
    <col min="5374" max="5377" width="9.140625" style="116"/>
    <col min="5378" max="5378" width="10.28515625" style="116" customWidth="1"/>
    <col min="5379" max="5379" width="11.28515625" style="116" customWidth="1"/>
    <col min="5380" max="5380" width="10.5703125" style="116" customWidth="1"/>
    <col min="5381" max="5381" width="9.140625" style="116"/>
    <col min="5382" max="5382" width="11.7109375" style="116" customWidth="1"/>
    <col min="5383" max="5383" width="2.42578125" style="116" customWidth="1"/>
    <col min="5384" max="5384" width="9.140625" style="116"/>
    <col min="5385" max="5385" width="2.42578125" style="116" customWidth="1"/>
    <col min="5386" max="5386" width="10.85546875" style="116" customWidth="1"/>
    <col min="5387" max="5387" width="2.28515625" style="116" customWidth="1"/>
    <col min="5388" max="5389" width="10.85546875" style="116" customWidth="1"/>
    <col min="5390" max="5390" width="2.42578125" style="116" customWidth="1"/>
    <col min="5391" max="5392" width="9.140625" style="116"/>
    <col min="5393" max="5393" width="2.28515625" style="116" customWidth="1"/>
    <col min="5394" max="5394" width="9.140625" style="116"/>
    <col min="5395" max="5395" width="2.28515625" style="116" customWidth="1"/>
    <col min="5396" max="5399" width="9.140625" style="116"/>
    <col min="5400" max="5400" width="10" style="116" customWidth="1"/>
    <col min="5401" max="5401" width="9.140625" style="116"/>
    <col min="5402" max="5402" width="8.85546875" style="116" customWidth="1"/>
    <col min="5403" max="5403" width="9.140625" style="116"/>
    <col min="5404" max="5405" width="9.7109375" style="116" customWidth="1"/>
    <col min="5406" max="5406" width="9.140625" style="116"/>
    <col min="5407" max="5407" width="2" style="116" customWidth="1"/>
    <col min="5408" max="5408" width="11" style="116" customWidth="1"/>
    <col min="5409" max="5409" width="2.28515625" style="116" customWidth="1"/>
    <col min="5410" max="5410" width="11.140625" style="116" customWidth="1"/>
    <col min="5411" max="5411" width="2.42578125" style="116" customWidth="1"/>
    <col min="5412" max="5412" width="9.140625" style="116"/>
    <col min="5413" max="5413" width="2.42578125" style="116" customWidth="1"/>
    <col min="5414" max="5414" width="10.140625" style="116" customWidth="1"/>
    <col min="5415" max="5415" width="3" style="116" customWidth="1"/>
    <col min="5416" max="5416" width="9.140625" style="116"/>
    <col min="5417" max="5417" width="2.42578125" style="116" customWidth="1"/>
    <col min="5418" max="5418" width="9.140625" style="116"/>
    <col min="5419" max="5419" width="2.42578125" style="116" customWidth="1"/>
    <col min="5420" max="5421" width="10.85546875" style="116" customWidth="1"/>
    <col min="5422" max="5422" width="1.85546875" style="116" customWidth="1"/>
    <col min="5423" max="5423" width="10.42578125" style="116" customWidth="1"/>
    <col min="5424" max="5617" width="9.140625" style="116"/>
    <col min="5618" max="5619" width="0" style="116" hidden="1" customWidth="1"/>
    <col min="5620" max="5620" width="21.7109375" style="116" customWidth="1"/>
    <col min="5621" max="5621" width="2.42578125" style="116" customWidth="1"/>
    <col min="5622" max="5623" width="9.140625" style="116"/>
    <col min="5624" max="5624" width="2.42578125" style="116" customWidth="1"/>
    <col min="5625" max="5625" width="9.140625" style="116"/>
    <col min="5626" max="5626" width="2.42578125" style="116" customWidth="1"/>
    <col min="5627" max="5627" width="9.140625" style="116"/>
    <col min="5628" max="5628" width="9.7109375" style="116" customWidth="1"/>
    <col min="5629" max="5629" width="2.28515625" style="116" customWidth="1"/>
    <col min="5630" max="5633" width="9.140625" style="116"/>
    <col min="5634" max="5634" width="10.28515625" style="116" customWidth="1"/>
    <col min="5635" max="5635" width="11.28515625" style="116" customWidth="1"/>
    <col min="5636" max="5636" width="10.5703125" style="116" customWidth="1"/>
    <col min="5637" max="5637" width="9.140625" style="116"/>
    <col min="5638" max="5638" width="11.7109375" style="116" customWidth="1"/>
    <col min="5639" max="5639" width="2.42578125" style="116" customWidth="1"/>
    <col min="5640" max="5640" width="9.140625" style="116"/>
    <col min="5641" max="5641" width="2.42578125" style="116" customWidth="1"/>
    <col min="5642" max="5642" width="10.85546875" style="116" customWidth="1"/>
    <col min="5643" max="5643" width="2.28515625" style="116" customWidth="1"/>
    <col min="5644" max="5645" width="10.85546875" style="116" customWidth="1"/>
    <col min="5646" max="5646" width="2.42578125" style="116" customWidth="1"/>
    <col min="5647" max="5648" width="9.140625" style="116"/>
    <col min="5649" max="5649" width="2.28515625" style="116" customWidth="1"/>
    <col min="5650" max="5650" width="9.140625" style="116"/>
    <col min="5651" max="5651" width="2.28515625" style="116" customWidth="1"/>
    <col min="5652" max="5655" width="9.140625" style="116"/>
    <col min="5656" max="5656" width="10" style="116" customWidth="1"/>
    <col min="5657" max="5657" width="9.140625" style="116"/>
    <col min="5658" max="5658" width="8.85546875" style="116" customWidth="1"/>
    <col min="5659" max="5659" width="9.140625" style="116"/>
    <col min="5660" max="5661" width="9.7109375" style="116" customWidth="1"/>
    <col min="5662" max="5662" width="9.140625" style="116"/>
    <col min="5663" max="5663" width="2" style="116" customWidth="1"/>
    <col min="5664" max="5664" width="11" style="116" customWidth="1"/>
    <col min="5665" max="5665" width="2.28515625" style="116" customWidth="1"/>
    <col min="5666" max="5666" width="11.140625" style="116" customWidth="1"/>
    <col min="5667" max="5667" width="2.42578125" style="116" customWidth="1"/>
    <col min="5668" max="5668" width="9.140625" style="116"/>
    <col min="5669" max="5669" width="2.42578125" style="116" customWidth="1"/>
    <col min="5670" max="5670" width="10.140625" style="116" customWidth="1"/>
    <col min="5671" max="5671" width="3" style="116" customWidth="1"/>
    <col min="5672" max="5672" width="9.140625" style="116"/>
    <col min="5673" max="5673" width="2.42578125" style="116" customWidth="1"/>
    <col min="5674" max="5674" width="9.140625" style="116"/>
    <col min="5675" max="5675" width="2.42578125" style="116" customWidth="1"/>
    <col min="5676" max="5677" width="10.85546875" style="116" customWidth="1"/>
    <col min="5678" max="5678" width="1.85546875" style="116" customWidth="1"/>
    <col min="5679" max="5679" width="10.42578125" style="116" customWidth="1"/>
    <col min="5680" max="5873" width="9.140625" style="116"/>
    <col min="5874" max="5875" width="0" style="116" hidden="1" customWidth="1"/>
    <col min="5876" max="5876" width="21.7109375" style="116" customWidth="1"/>
    <col min="5877" max="5877" width="2.42578125" style="116" customWidth="1"/>
    <col min="5878" max="5879" width="9.140625" style="116"/>
    <col min="5880" max="5880" width="2.42578125" style="116" customWidth="1"/>
    <col min="5881" max="5881" width="9.140625" style="116"/>
    <col min="5882" max="5882" width="2.42578125" style="116" customWidth="1"/>
    <col min="5883" max="5883" width="9.140625" style="116"/>
    <col min="5884" max="5884" width="9.7109375" style="116" customWidth="1"/>
    <col min="5885" max="5885" width="2.28515625" style="116" customWidth="1"/>
    <col min="5886" max="5889" width="9.140625" style="116"/>
    <col min="5890" max="5890" width="10.28515625" style="116" customWidth="1"/>
    <col min="5891" max="5891" width="11.28515625" style="116" customWidth="1"/>
    <col min="5892" max="5892" width="10.5703125" style="116" customWidth="1"/>
    <col min="5893" max="5893" width="9.140625" style="116"/>
    <col min="5894" max="5894" width="11.7109375" style="116" customWidth="1"/>
    <col min="5895" max="5895" width="2.42578125" style="116" customWidth="1"/>
    <col min="5896" max="5896" width="9.140625" style="116"/>
    <col min="5897" max="5897" width="2.42578125" style="116" customWidth="1"/>
    <col min="5898" max="5898" width="10.85546875" style="116" customWidth="1"/>
    <col min="5899" max="5899" width="2.28515625" style="116" customWidth="1"/>
    <col min="5900" max="5901" width="10.85546875" style="116" customWidth="1"/>
    <col min="5902" max="5902" width="2.42578125" style="116" customWidth="1"/>
    <col min="5903" max="5904" width="9.140625" style="116"/>
    <col min="5905" max="5905" width="2.28515625" style="116" customWidth="1"/>
    <col min="5906" max="5906" width="9.140625" style="116"/>
    <col min="5907" max="5907" width="2.28515625" style="116" customWidth="1"/>
    <col min="5908" max="5911" width="9.140625" style="116"/>
    <col min="5912" max="5912" width="10" style="116" customWidth="1"/>
    <col min="5913" max="5913" width="9.140625" style="116"/>
    <col min="5914" max="5914" width="8.85546875" style="116" customWidth="1"/>
    <col min="5915" max="5915" width="9.140625" style="116"/>
    <col min="5916" max="5917" width="9.7109375" style="116" customWidth="1"/>
    <col min="5918" max="5918" width="9.140625" style="116"/>
    <col min="5919" max="5919" width="2" style="116" customWidth="1"/>
    <col min="5920" max="5920" width="11" style="116" customWidth="1"/>
    <col min="5921" max="5921" width="2.28515625" style="116" customWidth="1"/>
    <col min="5922" max="5922" width="11.140625" style="116" customWidth="1"/>
    <col min="5923" max="5923" width="2.42578125" style="116" customWidth="1"/>
    <col min="5924" max="5924" width="9.140625" style="116"/>
    <col min="5925" max="5925" width="2.42578125" style="116" customWidth="1"/>
    <col min="5926" max="5926" width="10.140625" style="116" customWidth="1"/>
    <col min="5927" max="5927" width="3" style="116" customWidth="1"/>
    <col min="5928" max="5928" width="9.140625" style="116"/>
    <col min="5929" max="5929" width="2.42578125" style="116" customWidth="1"/>
    <col min="5930" max="5930" width="9.140625" style="116"/>
    <col min="5931" max="5931" width="2.42578125" style="116" customWidth="1"/>
    <col min="5932" max="5933" width="10.85546875" style="116" customWidth="1"/>
    <col min="5934" max="5934" width="1.85546875" style="116" customWidth="1"/>
    <col min="5935" max="5935" width="10.42578125" style="116" customWidth="1"/>
    <col min="5936" max="6129" width="9.140625" style="116"/>
    <col min="6130" max="6131" width="0" style="116" hidden="1" customWidth="1"/>
    <col min="6132" max="6132" width="21.7109375" style="116" customWidth="1"/>
    <col min="6133" max="6133" width="2.42578125" style="116" customWidth="1"/>
    <col min="6134" max="6135" width="9.140625" style="116"/>
    <col min="6136" max="6136" width="2.42578125" style="116" customWidth="1"/>
    <col min="6137" max="6137" width="9.140625" style="116"/>
    <col min="6138" max="6138" width="2.42578125" style="116" customWidth="1"/>
    <col min="6139" max="6139" width="9.140625" style="116"/>
    <col min="6140" max="6140" width="9.7109375" style="116" customWidth="1"/>
    <col min="6141" max="6141" width="2.28515625" style="116" customWidth="1"/>
    <col min="6142" max="6145" width="9.140625" style="116"/>
    <col min="6146" max="6146" width="10.28515625" style="116" customWidth="1"/>
    <col min="6147" max="6147" width="11.28515625" style="116" customWidth="1"/>
    <col min="6148" max="6148" width="10.5703125" style="116" customWidth="1"/>
    <col min="6149" max="6149" width="9.140625" style="116"/>
    <col min="6150" max="6150" width="11.7109375" style="116" customWidth="1"/>
    <col min="6151" max="6151" width="2.42578125" style="116" customWidth="1"/>
    <col min="6152" max="6152" width="9.140625" style="116"/>
    <col min="6153" max="6153" width="2.42578125" style="116" customWidth="1"/>
    <col min="6154" max="6154" width="10.85546875" style="116" customWidth="1"/>
    <col min="6155" max="6155" width="2.28515625" style="116" customWidth="1"/>
    <col min="6156" max="6157" width="10.85546875" style="116" customWidth="1"/>
    <col min="6158" max="6158" width="2.42578125" style="116" customWidth="1"/>
    <col min="6159" max="6160" width="9.140625" style="116"/>
    <col min="6161" max="6161" width="2.28515625" style="116" customWidth="1"/>
    <col min="6162" max="6162" width="9.140625" style="116"/>
    <col min="6163" max="6163" width="2.28515625" style="116" customWidth="1"/>
    <col min="6164" max="6167" width="9.140625" style="116"/>
    <col min="6168" max="6168" width="10" style="116" customWidth="1"/>
    <col min="6169" max="6169" width="9.140625" style="116"/>
    <col min="6170" max="6170" width="8.85546875" style="116" customWidth="1"/>
    <col min="6171" max="6171" width="9.140625" style="116"/>
    <col min="6172" max="6173" width="9.7109375" style="116" customWidth="1"/>
    <col min="6174" max="6174" width="9.140625" style="116"/>
    <col min="6175" max="6175" width="2" style="116" customWidth="1"/>
    <col min="6176" max="6176" width="11" style="116" customWidth="1"/>
    <col min="6177" max="6177" width="2.28515625" style="116" customWidth="1"/>
    <col min="6178" max="6178" width="11.140625" style="116" customWidth="1"/>
    <col min="6179" max="6179" width="2.42578125" style="116" customWidth="1"/>
    <col min="6180" max="6180" width="9.140625" style="116"/>
    <col min="6181" max="6181" width="2.42578125" style="116" customWidth="1"/>
    <col min="6182" max="6182" width="10.140625" style="116" customWidth="1"/>
    <col min="6183" max="6183" width="3" style="116" customWidth="1"/>
    <col min="6184" max="6184" width="9.140625" style="116"/>
    <col min="6185" max="6185" width="2.42578125" style="116" customWidth="1"/>
    <col min="6186" max="6186" width="9.140625" style="116"/>
    <col min="6187" max="6187" width="2.42578125" style="116" customWidth="1"/>
    <col min="6188" max="6189" width="10.85546875" style="116" customWidth="1"/>
    <col min="6190" max="6190" width="1.85546875" style="116" customWidth="1"/>
    <col min="6191" max="6191" width="10.42578125" style="116" customWidth="1"/>
    <col min="6192" max="6385" width="9.140625" style="116"/>
    <col min="6386" max="6387" width="0" style="116" hidden="1" customWidth="1"/>
    <col min="6388" max="6388" width="21.7109375" style="116" customWidth="1"/>
    <col min="6389" max="6389" width="2.42578125" style="116" customWidth="1"/>
    <col min="6390" max="6391" width="9.140625" style="116"/>
    <col min="6392" max="6392" width="2.42578125" style="116" customWidth="1"/>
    <col min="6393" max="6393" width="9.140625" style="116"/>
    <col min="6394" max="6394" width="2.42578125" style="116" customWidth="1"/>
    <col min="6395" max="6395" width="9.140625" style="116"/>
    <col min="6396" max="6396" width="9.7109375" style="116" customWidth="1"/>
    <col min="6397" max="6397" width="2.28515625" style="116" customWidth="1"/>
    <col min="6398" max="6401" width="9.140625" style="116"/>
    <col min="6402" max="6402" width="10.28515625" style="116" customWidth="1"/>
    <col min="6403" max="6403" width="11.28515625" style="116" customWidth="1"/>
    <col min="6404" max="6404" width="10.5703125" style="116" customWidth="1"/>
    <col min="6405" max="6405" width="9.140625" style="116"/>
    <col min="6406" max="6406" width="11.7109375" style="116" customWidth="1"/>
    <col min="6407" max="6407" width="2.42578125" style="116" customWidth="1"/>
    <col min="6408" max="6408" width="9.140625" style="116"/>
    <col min="6409" max="6409" width="2.42578125" style="116" customWidth="1"/>
    <col min="6410" max="6410" width="10.85546875" style="116" customWidth="1"/>
    <col min="6411" max="6411" width="2.28515625" style="116" customWidth="1"/>
    <col min="6412" max="6413" width="10.85546875" style="116" customWidth="1"/>
    <col min="6414" max="6414" width="2.42578125" style="116" customWidth="1"/>
    <col min="6415" max="6416" width="9.140625" style="116"/>
    <col min="6417" max="6417" width="2.28515625" style="116" customWidth="1"/>
    <col min="6418" max="6418" width="9.140625" style="116"/>
    <col min="6419" max="6419" width="2.28515625" style="116" customWidth="1"/>
    <col min="6420" max="6423" width="9.140625" style="116"/>
    <col min="6424" max="6424" width="10" style="116" customWidth="1"/>
    <col min="6425" max="6425" width="9.140625" style="116"/>
    <col min="6426" max="6426" width="8.85546875" style="116" customWidth="1"/>
    <col min="6427" max="6427" width="9.140625" style="116"/>
    <col min="6428" max="6429" width="9.7109375" style="116" customWidth="1"/>
    <col min="6430" max="6430" width="9.140625" style="116"/>
    <col min="6431" max="6431" width="2" style="116" customWidth="1"/>
    <col min="6432" max="6432" width="11" style="116" customWidth="1"/>
    <col min="6433" max="6433" width="2.28515625" style="116" customWidth="1"/>
    <col min="6434" max="6434" width="11.140625" style="116" customWidth="1"/>
    <col min="6435" max="6435" width="2.42578125" style="116" customWidth="1"/>
    <col min="6436" max="6436" width="9.140625" style="116"/>
    <col min="6437" max="6437" width="2.42578125" style="116" customWidth="1"/>
    <col min="6438" max="6438" width="10.140625" style="116" customWidth="1"/>
    <col min="6439" max="6439" width="3" style="116" customWidth="1"/>
    <col min="6440" max="6440" width="9.140625" style="116"/>
    <col min="6441" max="6441" width="2.42578125" style="116" customWidth="1"/>
    <col min="6442" max="6442" width="9.140625" style="116"/>
    <col min="6443" max="6443" width="2.42578125" style="116" customWidth="1"/>
    <col min="6444" max="6445" width="10.85546875" style="116" customWidth="1"/>
    <col min="6446" max="6446" width="1.85546875" style="116" customWidth="1"/>
    <col min="6447" max="6447" width="10.42578125" style="116" customWidth="1"/>
    <col min="6448" max="6641" width="9.140625" style="116"/>
    <col min="6642" max="6643" width="0" style="116" hidden="1" customWidth="1"/>
    <col min="6644" max="6644" width="21.7109375" style="116" customWidth="1"/>
    <col min="6645" max="6645" width="2.42578125" style="116" customWidth="1"/>
    <col min="6646" max="6647" width="9.140625" style="116"/>
    <col min="6648" max="6648" width="2.42578125" style="116" customWidth="1"/>
    <col min="6649" max="6649" width="9.140625" style="116"/>
    <col min="6650" max="6650" width="2.42578125" style="116" customWidth="1"/>
    <col min="6651" max="6651" width="9.140625" style="116"/>
    <col min="6652" max="6652" width="9.7109375" style="116" customWidth="1"/>
    <col min="6653" max="6653" width="2.28515625" style="116" customWidth="1"/>
    <col min="6654" max="6657" width="9.140625" style="116"/>
    <col min="6658" max="6658" width="10.28515625" style="116" customWidth="1"/>
    <col min="6659" max="6659" width="11.28515625" style="116" customWidth="1"/>
    <col min="6660" max="6660" width="10.5703125" style="116" customWidth="1"/>
    <col min="6661" max="6661" width="9.140625" style="116"/>
    <col min="6662" max="6662" width="11.7109375" style="116" customWidth="1"/>
    <col min="6663" max="6663" width="2.42578125" style="116" customWidth="1"/>
    <col min="6664" max="6664" width="9.140625" style="116"/>
    <col min="6665" max="6665" width="2.42578125" style="116" customWidth="1"/>
    <col min="6666" max="6666" width="10.85546875" style="116" customWidth="1"/>
    <col min="6667" max="6667" width="2.28515625" style="116" customWidth="1"/>
    <col min="6668" max="6669" width="10.85546875" style="116" customWidth="1"/>
    <col min="6670" max="6670" width="2.42578125" style="116" customWidth="1"/>
    <col min="6671" max="6672" width="9.140625" style="116"/>
    <col min="6673" max="6673" width="2.28515625" style="116" customWidth="1"/>
    <col min="6674" max="6674" width="9.140625" style="116"/>
    <col min="6675" max="6675" width="2.28515625" style="116" customWidth="1"/>
    <col min="6676" max="6679" width="9.140625" style="116"/>
    <col min="6680" max="6680" width="10" style="116" customWidth="1"/>
    <col min="6681" max="6681" width="9.140625" style="116"/>
    <col min="6682" max="6682" width="8.85546875" style="116" customWidth="1"/>
    <col min="6683" max="6683" width="9.140625" style="116"/>
    <col min="6684" max="6685" width="9.7109375" style="116" customWidth="1"/>
    <col min="6686" max="6686" width="9.140625" style="116"/>
    <col min="6687" max="6687" width="2" style="116" customWidth="1"/>
    <col min="6688" max="6688" width="11" style="116" customWidth="1"/>
    <col min="6689" max="6689" width="2.28515625" style="116" customWidth="1"/>
    <col min="6690" max="6690" width="11.140625" style="116" customWidth="1"/>
    <col min="6691" max="6691" width="2.42578125" style="116" customWidth="1"/>
    <col min="6692" max="6692" width="9.140625" style="116"/>
    <col min="6693" max="6693" width="2.42578125" style="116" customWidth="1"/>
    <col min="6694" max="6694" width="10.140625" style="116" customWidth="1"/>
    <col min="6695" max="6695" width="3" style="116" customWidth="1"/>
    <col min="6696" max="6696" width="9.140625" style="116"/>
    <col min="6697" max="6697" width="2.42578125" style="116" customWidth="1"/>
    <col min="6698" max="6698" width="9.140625" style="116"/>
    <col min="6699" max="6699" width="2.42578125" style="116" customWidth="1"/>
    <col min="6700" max="6701" width="10.85546875" style="116" customWidth="1"/>
    <col min="6702" max="6702" width="1.85546875" style="116" customWidth="1"/>
    <col min="6703" max="6703" width="10.42578125" style="116" customWidth="1"/>
    <col min="6704" max="6897" width="9.140625" style="116"/>
    <col min="6898" max="6899" width="0" style="116" hidden="1" customWidth="1"/>
    <col min="6900" max="6900" width="21.7109375" style="116" customWidth="1"/>
    <col min="6901" max="6901" width="2.42578125" style="116" customWidth="1"/>
    <col min="6902" max="6903" width="9.140625" style="116"/>
    <col min="6904" max="6904" width="2.42578125" style="116" customWidth="1"/>
    <col min="6905" max="6905" width="9.140625" style="116"/>
    <col min="6906" max="6906" width="2.42578125" style="116" customWidth="1"/>
    <col min="6907" max="6907" width="9.140625" style="116"/>
    <col min="6908" max="6908" width="9.7109375" style="116" customWidth="1"/>
    <col min="6909" max="6909" width="2.28515625" style="116" customWidth="1"/>
    <col min="6910" max="6913" width="9.140625" style="116"/>
    <col min="6914" max="6914" width="10.28515625" style="116" customWidth="1"/>
    <col min="6915" max="6915" width="11.28515625" style="116" customWidth="1"/>
    <col min="6916" max="6916" width="10.5703125" style="116" customWidth="1"/>
    <col min="6917" max="6917" width="9.140625" style="116"/>
    <col min="6918" max="6918" width="11.7109375" style="116" customWidth="1"/>
    <col min="6919" max="6919" width="2.42578125" style="116" customWidth="1"/>
    <col min="6920" max="6920" width="9.140625" style="116"/>
    <col min="6921" max="6921" width="2.42578125" style="116" customWidth="1"/>
    <col min="6922" max="6922" width="10.85546875" style="116" customWidth="1"/>
    <col min="6923" max="6923" width="2.28515625" style="116" customWidth="1"/>
    <col min="6924" max="6925" width="10.85546875" style="116" customWidth="1"/>
    <col min="6926" max="6926" width="2.42578125" style="116" customWidth="1"/>
    <col min="6927" max="6928" width="9.140625" style="116"/>
    <col min="6929" max="6929" width="2.28515625" style="116" customWidth="1"/>
    <col min="6930" max="6930" width="9.140625" style="116"/>
    <col min="6931" max="6931" width="2.28515625" style="116" customWidth="1"/>
    <col min="6932" max="6935" width="9.140625" style="116"/>
    <col min="6936" max="6936" width="10" style="116" customWidth="1"/>
    <col min="6937" max="6937" width="9.140625" style="116"/>
    <col min="6938" max="6938" width="8.85546875" style="116" customWidth="1"/>
    <col min="6939" max="6939" width="9.140625" style="116"/>
    <col min="6940" max="6941" width="9.7109375" style="116" customWidth="1"/>
    <col min="6942" max="6942" width="9.140625" style="116"/>
    <col min="6943" max="6943" width="2" style="116" customWidth="1"/>
    <col min="6944" max="6944" width="11" style="116" customWidth="1"/>
    <col min="6945" max="6945" width="2.28515625" style="116" customWidth="1"/>
    <col min="6946" max="6946" width="11.140625" style="116" customWidth="1"/>
    <col min="6947" max="6947" width="2.42578125" style="116" customWidth="1"/>
    <col min="6948" max="6948" width="9.140625" style="116"/>
    <col min="6949" max="6949" width="2.42578125" style="116" customWidth="1"/>
    <col min="6950" max="6950" width="10.140625" style="116" customWidth="1"/>
    <col min="6951" max="6951" width="3" style="116" customWidth="1"/>
    <col min="6952" max="6952" width="9.140625" style="116"/>
    <col min="6953" max="6953" width="2.42578125" style="116" customWidth="1"/>
    <col min="6954" max="6954" width="9.140625" style="116"/>
    <col min="6955" max="6955" width="2.42578125" style="116" customWidth="1"/>
    <col min="6956" max="6957" width="10.85546875" style="116" customWidth="1"/>
    <col min="6958" max="6958" width="1.85546875" style="116" customWidth="1"/>
    <col min="6959" max="6959" width="10.42578125" style="116" customWidth="1"/>
    <col min="6960" max="7153" width="9.140625" style="116"/>
    <col min="7154" max="7155" width="0" style="116" hidden="1" customWidth="1"/>
    <col min="7156" max="7156" width="21.7109375" style="116" customWidth="1"/>
    <col min="7157" max="7157" width="2.42578125" style="116" customWidth="1"/>
    <col min="7158" max="7159" width="9.140625" style="116"/>
    <col min="7160" max="7160" width="2.42578125" style="116" customWidth="1"/>
    <col min="7161" max="7161" width="9.140625" style="116"/>
    <col min="7162" max="7162" width="2.42578125" style="116" customWidth="1"/>
    <col min="7163" max="7163" width="9.140625" style="116"/>
    <col min="7164" max="7164" width="9.7109375" style="116" customWidth="1"/>
    <col min="7165" max="7165" width="2.28515625" style="116" customWidth="1"/>
    <col min="7166" max="7169" width="9.140625" style="116"/>
    <col min="7170" max="7170" width="10.28515625" style="116" customWidth="1"/>
    <col min="7171" max="7171" width="11.28515625" style="116" customWidth="1"/>
    <col min="7172" max="7172" width="10.5703125" style="116" customWidth="1"/>
    <col min="7173" max="7173" width="9.140625" style="116"/>
    <col min="7174" max="7174" width="11.7109375" style="116" customWidth="1"/>
    <col min="7175" max="7175" width="2.42578125" style="116" customWidth="1"/>
    <col min="7176" max="7176" width="9.140625" style="116"/>
    <col min="7177" max="7177" width="2.42578125" style="116" customWidth="1"/>
    <col min="7178" max="7178" width="10.85546875" style="116" customWidth="1"/>
    <col min="7179" max="7179" width="2.28515625" style="116" customWidth="1"/>
    <col min="7180" max="7181" width="10.85546875" style="116" customWidth="1"/>
    <col min="7182" max="7182" width="2.42578125" style="116" customWidth="1"/>
    <col min="7183" max="7184" width="9.140625" style="116"/>
    <col min="7185" max="7185" width="2.28515625" style="116" customWidth="1"/>
    <col min="7186" max="7186" width="9.140625" style="116"/>
    <col min="7187" max="7187" width="2.28515625" style="116" customWidth="1"/>
    <col min="7188" max="7191" width="9.140625" style="116"/>
    <col min="7192" max="7192" width="10" style="116" customWidth="1"/>
    <col min="7193" max="7193" width="9.140625" style="116"/>
    <col min="7194" max="7194" width="8.85546875" style="116" customWidth="1"/>
    <col min="7195" max="7195" width="9.140625" style="116"/>
    <col min="7196" max="7197" width="9.7109375" style="116" customWidth="1"/>
    <col min="7198" max="7198" width="9.140625" style="116"/>
    <col min="7199" max="7199" width="2" style="116" customWidth="1"/>
    <col min="7200" max="7200" width="11" style="116" customWidth="1"/>
    <col min="7201" max="7201" width="2.28515625" style="116" customWidth="1"/>
    <col min="7202" max="7202" width="11.140625" style="116" customWidth="1"/>
    <col min="7203" max="7203" width="2.42578125" style="116" customWidth="1"/>
    <col min="7204" max="7204" width="9.140625" style="116"/>
    <col min="7205" max="7205" width="2.42578125" style="116" customWidth="1"/>
    <col min="7206" max="7206" width="10.140625" style="116" customWidth="1"/>
    <col min="7207" max="7207" width="3" style="116" customWidth="1"/>
    <col min="7208" max="7208" width="9.140625" style="116"/>
    <col min="7209" max="7209" width="2.42578125" style="116" customWidth="1"/>
    <col min="7210" max="7210" width="9.140625" style="116"/>
    <col min="7211" max="7211" width="2.42578125" style="116" customWidth="1"/>
    <col min="7212" max="7213" width="10.85546875" style="116" customWidth="1"/>
    <col min="7214" max="7214" width="1.85546875" style="116" customWidth="1"/>
    <col min="7215" max="7215" width="10.42578125" style="116" customWidth="1"/>
    <col min="7216" max="7409" width="9.140625" style="116"/>
    <col min="7410" max="7411" width="0" style="116" hidden="1" customWidth="1"/>
    <col min="7412" max="7412" width="21.7109375" style="116" customWidth="1"/>
    <col min="7413" max="7413" width="2.42578125" style="116" customWidth="1"/>
    <col min="7414" max="7415" width="9.140625" style="116"/>
    <col min="7416" max="7416" width="2.42578125" style="116" customWidth="1"/>
    <col min="7417" max="7417" width="9.140625" style="116"/>
    <col min="7418" max="7418" width="2.42578125" style="116" customWidth="1"/>
    <col min="7419" max="7419" width="9.140625" style="116"/>
    <col min="7420" max="7420" width="9.7109375" style="116" customWidth="1"/>
    <col min="7421" max="7421" width="2.28515625" style="116" customWidth="1"/>
    <col min="7422" max="7425" width="9.140625" style="116"/>
    <col min="7426" max="7426" width="10.28515625" style="116" customWidth="1"/>
    <col min="7427" max="7427" width="11.28515625" style="116" customWidth="1"/>
    <col min="7428" max="7428" width="10.5703125" style="116" customWidth="1"/>
    <col min="7429" max="7429" width="9.140625" style="116"/>
    <col min="7430" max="7430" width="11.7109375" style="116" customWidth="1"/>
    <col min="7431" max="7431" width="2.42578125" style="116" customWidth="1"/>
    <col min="7432" max="7432" width="9.140625" style="116"/>
    <col min="7433" max="7433" width="2.42578125" style="116" customWidth="1"/>
    <col min="7434" max="7434" width="10.85546875" style="116" customWidth="1"/>
    <col min="7435" max="7435" width="2.28515625" style="116" customWidth="1"/>
    <col min="7436" max="7437" width="10.85546875" style="116" customWidth="1"/>
    <col min="7438" max="7438" width="2.42578125" style="116" customWidth="1"/>
    <col min="7439" max="7440" width="9.140625" style="116"/>
    <col min="7441" max="7441" width="2.28515625" style="116" customWidth="1"/>
    <col min="7442" max="7442" width="9.140625" style="116"/>
    <col min="7443" max="7443" width="2.28515625" style="116" customWidth="1"/>
    <col min="7444" max="7447" width="9.140625" style="116"/>
    <col min="7448" max="7448" width="10" style="116" customWidth="1"/>
    <col min="7449" max="7449" width="9.140625" style="116"/>
    <col min="7450" max="7450" width="8.85546875" style="116" customWidth="1"/>
    <col min="7451" max="7451" width="9.140625" style="116"/>
    <col min="7452" max="7453" width="9.7109375" style="116" customWidth="1"/>
    <col min="7454" max="7454" width="9.140625" style="116"/>
    <col min="7455" max="7455" width="2" style="116" customWidth="1"/>
    <col min="7456" max="7456" width="11" style="116" customWidth="1"/>
    <col min="7457" max="7457" width="2.28515625" style="116" customWidth="1"/>
    <col min="7458" max="7458" width="11.140625" style="116" customWidth="1"/>
    <col min="7459" max="7459" width="2.42578125" style="116" customWidth="1"/>
    <col min="7460" max="7460" width="9.140625" style="116"/>
    <col min="7461" max="7461" width="2.42578125" style="116" customWidth="1"/>
    <col min="7462" max="7462" width="10.140625" style="116" customWidth="1"/>
    <col min="7463" max="7463" width="3" style="116" customWidth="1"/>
    <col min="7464" max="7464" width="9.140625" style="116"/>
    <col min="7465" max="7465" width="2.42578125" style="116" customWidth="1"/>
    <col min="7466" max="7466" width="9.140625" style="116"/>
    <col min="7467" max="7467" width="2.42578125" style="116" customWidth="1"/>
    <col min="7468" max="7469" width="10.85546875" style="116" customWidth="1"/>
    <col min="7470" max="7470" width="1.85546875" style="116" customWidth="1"/>
    <col min="7471" max="7471" width="10.42578125" style="116" customWidth="1"/>
    <col min="7472" max="7665" width="9.140625" style="116"/>
    <col min="7666" max="7667" width="0" style="116" hidden="1" customWidth="1"/>
    <col min="7668" max="7668" width="21.7109375" style="116" customWidth="1"/>
    <col min="7669" max="7669" width="2.42578125" style="116" customWidth="1"/>
    <col min="7670" max="7671" width="9.140625" style="116"/>
    <col min="7672" max="7672" width="2.42578125" style="116" customWidth="1"/>
    <col min="7673" max="7673" width="9.140625" style="116"/>
    <col min="7674" max="7674" width="2.42578125" style="116" customWidth="1"/>
    <col min="7675" max="7675" width="9.140625" style="116"/>
    <col min="7676" max="7676" width="9.7109375" style="116" customWidth="1"/>
    <col min="7677" max="7677" width="2.28515625" style="116" customWidth="1"/>
    <col min="7678" max="7681" width="9.140625" style="116"/>
    <col min="7682" max="7682" width="10.28515625" style="116" customWidth="1"/>
    <col min="7683" max="7683" width="11.28515625" style="116" customWidth="1"/>
    <col min="7684" max="7684" width="10.5703125" style="116" customWidth="1"/>
    <col min="7685" max="7685" width="9.140625" style="116"/>
    <col min="7686" max="7686" width="11.7109375" style="116" customWidth="1"/>
    <col min="7687" max="7687" width="2.42578125" style="116" customWidth="1"/>
    <col min="7688" max="7688" width="9.140625" style="116"/>
    <col min="7689" max="7689" width="2.42578125" style="116" customWidth="1"/>
    <col min="7690" max="7690" width="10.85546875" style="116" customWidth="1"/>
    <col min="7691" max="7691" width="2.28515625" style="116" customWidth="1"/>
    <col min="7692" max="7693" width="10.85546875" style="116" customWidth="1"/>
    <col min="7694" max="7694" width="2.42578125" style="116" customWidth="1"/>
    <col min="7695" max="7696" width="9.140625" style="116"/>
    <col min="7697" max="7697" width="2.28515625" style="116" customWidth="1"/>
    <col min="7698" max="7698" width="9.140625" style="116"/>
    <col min="7699" max="7699" width="2.28515625" style="116" customWidth="1"/>
    <col min="7700" max="7703" width="9.140625" style="116"/>
    <col min="7704" max="7704" width="10" style="116" customWidth="1"/>
    <col min="7705" max="7705" width="9.140625" style="116"/>
    <col min="7706" max="7706" width="8.85546875" style="116" customWidth="1"/>
    <col min="7707" max="7707" width="9.140625" style="116"/>
    <col min="7708" max="7709" width="9.7109375" style="116" customWidth="1"/>
    <col min="7710" max="7710" width="9.140625" style="116"/>
    <col min="7711" max="7711" width="2" style="116" customWidth="1"/>
    <col min="7712" max="7712" width="11" style="116" customWidth="1"/>
    <col min="7713" max="7713" width="2.28515625" style="116" customWidth="1"/>
    <col min="7714" max="7714" width="11.140625" style="116" customWidth="1"/>
    <col min="7715" max="7715" width="2.42578125" style="116" customWidth="1"/>
    <col min="7716" max="7716" width="9.140625" style="116"/>
    <col min="7717" max="7717" width="2.42578125" style="116" customWidth="1"/>
    <col min="7718" max="7718" width="10.140625" style="116" customWidth="1"/>
    <col min="7719" max="7719" width="3" style="116" customWidth="1"/>
    <col min="7720" max="7720" width="9.140625" style="116"/>
    <col min="7721" max="7721" width="2.42578125" style="116" customWidth="1"/>
    <col min="7722" max="7722" width="9.140625" style="116"/>
    <col min="7723" max="7723" width="2.42578125" style="116" customWidth="1"/>
    <col min="7724" max="7725" width="10.85546875" style="116" customWidth="1"/>
    <col min="7726" max="7726" width="1.85546875" style="116" customWidth="1"/>
    <col min="7727" max="7727" width="10.42578125" style="116" customWidth="1"/>
    <col min="7728" max="7921" width="9.140625" style="116"/>
    <col min="7922" max="7923" width="0" style="116" hidden="1" customWidth="1"/>
    <col min="7924" max="7924" width="21.7109375" style="116" customWidth="1"/>
    <col min="7925" max="7925" width="2.42578125" style="116" customWidth="1"/>
    <col min="7926" max="7927" width="9.140625" style="116"/>
    <col min="7928" max="7928" width="2.42578125" style="116" customWidth="1"/>
    <col min="7929" max="7929" width="9.140625" style="116"/>
    <col min="7930" max="7930" width="2.42578125" style="116" customWidth="1"/>
    <col min="7931" max="7931" width="9.140625" style="116"/>
    <col min="7932" max="7932" width="9.7109375" style="116" customWidth="1"/>
    <col min="7933" max="7933" width="2.28515625" style="116" customWidth="1"/>
    <col min="7934" max="7937" width="9.140625" style="116"/>
    <col min="7938" max="7938" width="10.28515625" style="116" customWidth="1"/>
    <col min="7939" max="7939" width="11.28515625" style="116" customWidth="1"/>
    <col min="7940" max="7940" width="10.5703125" style="116" customWidth="1"/>
    <col min="7941" max="7941" width="9.140625" style="116"/>
    <col min="7942" max="7942" width="11.7109375" style="116" customWidth="1"/>
    <col min="7943" max="7943" width="2.42578125" style="116" customWidth="1"/>
    <col min="7944" max="7944" width="9.140625" style="116"/>
    <col min="7945" max="7945" width="2.42578125" style="116" customWidth="1"/>
    <col min="7946" max="7946" width="10.85546875" style="116" customWidth="1"/>
    <col min="7947" max="7947" width="2.28515625" style="116" customWidth="1"/>
    <col min="7948" max="7949" width="10.85546875" style="116" customWidth="1"/>
    <col min="7950" max="7950" width="2.42578125" style="116" customWidth="1"/>
    <col min="7951" max="7952" width="9.140625" style="116"/>
    <col min="7953" max="7953" width="2.28515625" style="116" customWidth="1"/>
    <col min="7954" max="7954" width="9.140625" style="116"/>
    <col min="7955" max="7955" width="2.28515625" style="116" customWidth="1"/>
    <col min="7956" max="7959" width="9.140625" style="116"/>
    <col min="7960" max="7960" width="10" style="116" customWidth="1"/>
    <col min="7961" max="7961" width="9.140625" style="116"/>
    <col min="7962" max="7962" width="8.85546875" style="116" customWidth="1"/>
    <col min="7963" max="7963" width="9.140625" style="116"/>
    <col min="7964" max="7965" width="9.7109375" style="116" customWidth="1"/>
    <col min="7966" max="7966" width="9.140625" style="116"/>
    <col min="7967" max="7967" width="2" style="116" customWidth="1"/>
    <col min="7968" max="7968" width="11" style="116" customWidth="1"/>
    <col min="7969" max="7969" width="2.28515625" style="116" customWidth="1"/>
    <col min="7970" max="7970" width="11.140625" style="116" customWidth="1"/>
    <col min="7971" max="7971" width="2.42578125" style="116" customWidth="1"/>
    <col min="7972" max="7972" width="9.140625" style="116"/>
    <col min="7973" max="7973" width="2.42578125" style="116" customWidth="1"/>
    <col min="7974" max="7974" width="10.140625" style="116" customWidth="1"/>
    <col min="7975" max="7975" width="3" style="116" customWidth="1"/>
    <col min="7976" max="7976" width="9.140625" style="116"/>
    <col min="7977" max="7977" width="2.42578125" style="116" customWidth="1"/>
    <col min="7978" max="7978" width="9.140625" style="116"/>
    <col min="7979" max="7979" width="2.42578125" style="116" customWidth="1"/>
    <col min="7980" max="7981" width="10.85546875" style="116" customWidth="1"/>
    <col min="7982" max="7982" width="1.85546875" style="116" customWidth="1"/>
    <col min="7983" max="7983" width="10.42578125" style="116" customWidth="1"/>
    <col min="7984" max="8177" width="9.140625" style="116"/>
    <col min="8178" max="8179" width="0" style="116" hidden="1" customWidth="1"/>
    <col min="8180" max="8180" width="21.7109375" style="116" customWidth="1"/>
    <col min="8181" max="8181" width="2.42578125" style="116" customWidth="1"/>
    <col min="8182" max="8183" width="9.140625" style="116"/>
    <col min="8184" max="8184" width="2.42578125" style="116" customWidth="1"/>
    <col min="8185" max="8185" width="9.140625" style="116"/>
    <col min="8186" max="8186" width="2.42578125" style="116" customWidth="1"/>
    <col min="8187" max="8187" width="9.140625" style="116"/>
    <col min="8188" max="8188" width="9.7109375" style="116" customWidth="1"/>
    <col min="8189" max="8189" width="2.28515625" style="116" customWidth="1"/>
    <col min="8190" max="8193" width="9.140625" style="116"/>
    <col min="8194" max="8194" width="10.28515625" style="116" customWidth="1"/>
    <col min="8195" max="8195" width="11.28515625" style="116" customWidth="1"/>
    <col min="8196" max="8196" width="10.5703125" style="116" customWidth="1"/>
    <col min="8197" max="8197" width="9.140625" style="116"/>
    <col min="8198" max="8198" width="11.7109375" style="116" customWidth="1"/>
    <col min="8199" max="8199" width="2.42578125" style="116" customWidth="1"/>
    <col min="8200" max="8200" width="9.140625" style="116"/>
    <col min="8201" max="8201" width="2.42578125" style="116" customWidth="1"/>
    <col min="8202" max="8202" width="10.85546875" style="116" customWidth="1"/>
    <col min="8203" max="8203" width="2.28515625" style="116" customWidth="1"/>
    <col min="8204" max="8205" width="10.85546875" style="116" customWidth="1"/>
    <col min="8206" max="8206" width="2.42578125" style="116" customWidth="1"/>
    <col min="8207" max="8208" width="9.140625" style="116"/>
    <col min="8209" max="8209" width="2.28515625" style="116" customWidth="1"/>
    <col min="8210" max="8210" width="9.140625" style="116"/>
    <col min="8211" max="8211" width="2.28515625" style="116" customWidth="1"/>
    <col min="8212" max="8215" width="9.140625" style="116"/>
    <col min="8216" max="8216" width="10" style="116" customWidth="1"/>
    <col min="8217" max="8217" width="9.140625" style="116"/>
    <col min="8218" max="8218" width="8.85546875" style="116" customWidth="1"/>
    <col min="8219" max="8219" width="9.140625" style="116"/>
    <col min="8220" max="8221" width="9.7109375" style="116" customWidth="1"/>
    <col min="8222" max="8222" width="9.140625" style="116"/>
    <col min="8223" max="8223" width="2" style="116" customWidth="1"/>
    <col min="8224" max="8224" width="11" style="116" customWidth="1"/>
    <col min="8225" max="8225" width="2.28515625" style="116" customWidth="1"/>
    <col min="8226" max="8226" width="11.140625" style="116" customWidth="1"/>
    <col min="8227" max="8227" width="2.42578125" style="116" customWidth="1"/>
    <col min="8228" max="8228" width="9.140625" style="116"/>
    <col min="8229" max="8229" width="2.42578125" style="116" customWidth="1"/>
    <col min="8230" max="8230" width="10.140625" style="116" customWidth="1"/>
    <col min="8231" max="8231" width="3" style="116" customWidth="1"/>
    <col min="8232" max="8232" width="9.140625" style="116"/>
    <col min="8233" max="8233" width="2.42578125" style="116" customWidth="1"/>
    <col min="8234" max="8234" width="9.140625" style="116"/>
    <col min="8235" max="8235" width="2.42578125" style="116" customWidth="1"/>
    <col min="8236" max="8237" width="10.85546875" style="116" customWidth="1"/>
    <col min="8238" max="8238" width="1.85546875" style="116" customWidth="1"/>
    <col min="8239" max="8239" width="10.42578125" style="116" customWidth="1"/>
    <col min="8240" max="8433" width="9.140625" style="116"/>
    <col min="8434" max="8435" width="0" style="116" hidden="1" customWidth="1"/>
    <col min="8436" max="8436" width="21.7109375" style="116" customWidth="1"/>
    <col min="8437" max="8437" width="2.42578125" style="116" customWidth="1"/>
    <col min="8438" max="8439" width="9.140625" style="116"/>
    <col min="8440" max="8440" width="2.42578125" style="116" customWidth="1"/>
    <col min="8441" max="8441" width="9.140625" style="116"/>
    <col min="8442" max="8442" width="2.42578125" style="116" customWidth="1"/>
    <col min="8443" max="8443" width="9.140625" style="116"/>
    <col min="8444" max="8444" width="9.7109375" style="116" customWidth="1"/>
    <col min="8445" max="8445" width="2.28515625" style="116" customWidth="1"/>
    <col min="8446" max="8449" width="9.140625" style="116"/>
    <col min="8450" max="8450" width="10.28515625" style="116" customWidth="1"/>
    <col min="8451" max="8451" width="11.28515625" style="116" customWidth="1"/>
    <col min="8452" max="8452" width="10.5703125" style="116" customWidth="1"/>
    <col min="8453" max="8453" width="9.140625" style="116"/>
    <col min="8454" max="8454" width="11.7109375" style="116" customWidth="1"/>
    <col min="8455" max="8455" width="2.42578125" style="116" customWidth="1"/>
    <col min="8456" max="8456" width="9.140625" style="116"/>
    <col min="8457" max="8457" width="2.42578125" style="116" customWidth="1"/>
    <col min="8458" max="8458" width="10.85546875" style="116" customWidth="1"/>
    <col min="8459" max="8459" width="2.28515625" style="116" customWidth="1"/>
    <col min="8460" max="8461" width="10.85546875" style="116" customWidth="1"/>
    <col min="8462" max="8462" width="2.42578125" style="116" customWidth="1"/>
    <col min="8463" max="8464" width="9.140625" style="116"/>
    <col min="8465" max="8465" width="2.28515625" style="116" customWidth="1"/>
    <col min="8466" max="8466" width="9.140625" style="116"/>
    <col min="8467" max="8467" width="2.28515625" style="116" customWidth="1"/>
    <col min="8468" max="8471" width="9.140625" style="116"/>
    <col min="8472" max="8472" width="10" style="116" customWidth="1"/>
    <col min="8473" max="8473" width="9.140625" style="116"/>
    <col min="8474" max="8474" width="8.85546875" style="116" customWidth="1"/>
    <col min="8475" max="8475" width="9.140625" style="116"/>
    <col min="8476" max="8477" width="9.7109375" style="116" customWidth="1"/>
    <col min="8478" max="8478" width="9.140625" style="116"/>
    <col min="8479" max="8479" width="2" style="116" customWidth="1"/>
    <col min="8480" max="8480" width="11" style="116" customWidth="1"/>
    <col min="8481" max="8481" width="2.28515625" style="116" customWidth="1"/>
    <col min="8482" max="8482" width="11.140625" style="116" customWidth="1"/>
    <col min="8483" max="8483" width="2.42578125" style="116" customWidth="1"/>
    <col min="8484" max="8484" width="9.140625" style="116"/>
    <col min="8485" max="8485" width="2.42578125" style="116" customWidth="1"/>
    <col min="8486" max="8486" width="10.140625" style="116" customWidth="1"/>
    <col min="8487" max="8487" width="3" style="116" customWidth="1"/>
    <col min="8488" max="8488" width="9.140625" style="116"/>
    <col min="8489" max="8489" width="2.42578125" style="116" customWidth="1"/>
    <col min="8490" max="8490" width="9.140625" style="116"/>
    <col min="8491" max="8491" width="2.42578125" style="116" customWidth="1"/>
    <col min="8492" max="8493" width="10.85546875" style="116" customWidth="1"/>
    <col min="8494" max="8494" width="1.85546875" style="116" customWidth="1"/>
    <col min="8495" max="8495" width="10.42578125" style="116" customWidth="1"/>
    <col min="8496" max="8689" width="9.140625" style="116"/>
    <col min="8690" max="8691" width="0" style="116" hidden="1" customWidth="1"/>
    <col min="8692" max="8692" width="21.7109375" style="116" customWidth="1"/>
    <col min="8693" max="8693" width="2.42578125" style="116" customWidth="1"/>
    <col min="8694" max="8695" width="9.140625" style="116"/>
    <col min="8696" max="8696" width="2.42578125" style="116" customWidth="1"/>
    <col min="8697" max="8697" width="9.140625" style="116"/>
    <col min="8698" max="8698" width="2.42578125" style="116" customWidth="1"/>
    <col min="8699" max="8699" width="9.140625" style="116"/>
    <col min="8700" max="8700" width="9.7109375" style="116" customWidth="1"/>
    <col min="8701" max="8701" width="2.28515625" style="116" customWidth="1"/>
    <col min="8702" max="8705" width="9.140625" style="116"/>
    <col min="8706" max="8706" width="10.28515625" style="116" customWidth="1"/>
    <col min="8707" max="8707" width="11.28515625" style="116" customWidth="1"/>
    <col min="8708" max="8708" width="10.5703125" style="116" customWidth="1"/>
    <col min="8709" max="8709" width="9.140625" style="116"/>
    <col min="8710" max="8710" width="11.7109375" style="116" customWidth="1"/>
    <col min="8711" max="8711" width="2.42578125" style="116" customWidth="1"/>
    <col min="8712" max="8712" width="9.140625" style="116"/>
    <col min="8713" max="8713" width="2.42578125" style="116" customWidth="1"/>
    <col min="8714" max="8714" width="10.85546875" style="116" customWidth="1"/>
    <col min="8715" max="8715" width="2.28515625" style="116" customWidth="1"/>
    <col min="8716" max="8717" width="10.85546875" style="116" customWidth="1"/>
    <col min="8718" max="8718" width="2.42578125" style="116" customWidth="1"/>
    <col min="8719" max="8720" width="9.140625" style="116"/>
    <col min="8721" max="8721" width="2.28515625" style="116" customWidth="1"/>
    <col min="8722" max="8722" width="9.140625" style="116"/>
    <col min="8723" max="8723" width="2.28515625" style="116" customWidth="1"/>
    <col min="8724" max="8727" width="9.140625" style="116"/>
    <col min="8728" max="8728" width="10" style="116" customWidth="1"/>
    <col min="8729" max="8729" width="9.140625" style="116"/>
    <col min="8730" max="8730" width="8.85546875" style="116" customWidth="1"/>
    <col min="8731" max="8731" width="9.140625" style="116"/>
    <col min="8732" max="8733" width="9.7109375" style="116" customWidth="1"/>
    <col min="8734" max="8734" width="9.140625" style="116"/>
    <col min="8735" max="8735" width="2" style="116" customWidth="1"/>
    <col min="8736" max="8736" width="11" style="116" customWidth="1"/>
    <col min="8737" max="8737" width="2.28515625" style="116" customWidth="1"/>
    <col min="8738" max="8738" width="11.140625" style="116" customWidth="1"/>
    <col min="8739" max="8739" width="2.42578125" style="116" customWidth="1"/>
    <col min="8740" max="8740" width="9.140625" style="116"/>
    <col min="8741" max="8741" width="2.42578125" style="116" customWidth="1"/>
    <col min="8742" max="8742" width="10.140625" style="116" customWidth="1"/>
    <col min="8743" max="8743" width="3" style="116" customWidth="1"/>
    <col min="8744" max="8744" width="9.140625" style="116"/>
    <col min="8745" max="8745" width="2.42578125" style="116" customWidth="1"/>
    <col min="8746" max="8746" width="9.140625" style="116"/>
    <col min="8747" max="8747" width="2.42578125" style="116" customWidth="1"/>
    <col min="8748" max="8749" width="10.85546875" style="116" customWidth="1"/>
    <col min="8750" max="8750" width="1.85546875" style="116" customWidth="1"/>
    <col min="8751" max="8751" width="10.42578125" style="116" customWidth="1"/>
    <col min="8752" max="8945" width="9.140625" style="116"/>
    <col min="8946" max="8947" width="0" style="116" hidden="1" customWidth="1"/>
    <col min="8948" max="8948" width="21.7109375" style="116" customWidth="1"/>
    <col min="8949" max="8949" width="2.42578125" style="116" customWidth="1"/>
    <col min="8950" max="8951" width="9.140625" style="116"/>
    <col min="8952" max="8952" width="2.42578125" style="116" customWidth="1"/>
    <col min="8953" max="8953" width="9.140625" style="116"/>
    <col min="8954" max="8954" width="2.42578125" style="116" customWidth="1"/>
    <col min="8955" max="8955" width="9.140625" style="116"/>
    <col min="8956" max="8956" width="9.7109375" style="116" customWidth="1"/>
    <col min="8957" max="8957" width="2.28515625" style="116" customWidth="1"/>
    <col min="8958" max="8961" width="9.140625" style="116"/>
    <col min="8962" max="8962" width="10.28515625" style="116" customWidth="1"/>
    <col min="8963" max="8963" width="11.28515625" style="116" customWidth="1"/>
    <col min="8964" max="8964" width="10.5703125" style="116" customWidth="1"/>
    <col min="8965" max="8965" width="9.140625" style="116"/>
    <col min="8966" max="8966" width="11.7109375" style="116" customWidth="1"/>
    <col min="8967" max="8967" width="2.42578125" style="116" customWidth="1"/>
    <col min="8968" max="8968" width="9.140625" style="116"/>
    <col min="8969" max="8969" width="2.42578125" style="116" customWidth="1"/>
    <col min="8970" max="8970" width="10.85546875" style="116" customWidth="1"/>
    <col min="8971" max="8971" width="2.28515625" style="116" customWidth="1"/>
    <col min="8972" max="8973" width="10.85546875" style="116" customWidth="1"/>
    <col min="8974" max="8974" width="2.42578125" style="116" customWidth="1"/>
    <col min="8975" max="8976" width="9.140625" style="116"/>
    <col min="8977" max="8977" width="2.28515625" style="116" customWidth="1"/>
    <col min="8978" max="8978" width="9.140625" style="116"/>
    <col min="8979" max="8979" width="2.28515625" style="116" customWidth="1"/>
    <col min="8980" max="8983" width="9.140625" style="116"/>
    <col min="8984" max="8984" width="10" style="116" customWidth="1"/>
    <col min="8985" max="8985" width="9.140625" style="116"/>
    <col min="8986" max="8986" width="8.85546875" style="116" customWidth="1"/>
    <col min="8987" max="8987" width="9.140625" style="116"/>
    <col min="8988" max="8989" width="9.7109375" style="116" customWidth="1"/>
    <col min="8990" max="8990" width="9.140625" style="116"/>
    <col min="8991" max="8991" width="2" style="116" customWidth="1"/>
    <col min="8992" max="8992" width="11" style="116" customWidth="1"/>
    <col min="8993" max="8993" width="2.28515625" style="116" customWidth="1"/>
    <col min="8994" max="8994" width="11.140625" style="116" customWidth="1"/>
    <col min="8995" max="8995" width="2.42578125" style="116" customWidth="1"/>
    <col min="8996" max="8996" width="9.140625" style="116"/>
    <col min="8997" max="8997" width="2.42578125" style="116" customWidth="1"/>
    <col min="8998" max="8998" width="10.140625" style="116" customWidth="1"/>
    <col min="8999" max="8999" width="3" style="116" customWidth="1"/>
    <col min="9000" max="9000" width="9.140625" style="116"/>
    <col min="9001" max="9001" width="2.42578125" style="116" customWidth="1"/>
    <col min="9002" max="9002" width="9.140625" style="116"/>
    <col min="9003" max="9003" width="2.42578125" style="116" customWidth="1"/>
    <col min="9004" max="9005" width="10.85546875" style="116" customWidth="1"/>
    <col min="9006" max="9006" width="1.85546875" style="116" customWidth="1"/>
    <col min="9007" max="9007" width="10.42578125" style="116" customWidth="1"/>
    <col min="9008" max="9201" width="9.140625" style="116"/>
    <col min="9202" max="9203" width="0" style="116" hidden="1" customWidth="1"/>
    <col min="9204" max="9204" width="21.7109375" style="116" customWidth="1"/>
    <col min="9205" max="9205" width="2.42578125" style="116" customWidth="1"/>
    <col min="9206" max="9207" width="9.140625" style="116"/>
    <col min="9208" max="9208" width="2.42578125" style="116" customWidth="1"/>
    <col min="9209" max="9209" width="9.140625" style="116"/>
    <col min="9210" max="9210" width="2.42578125" style="116" customWidth="1"/>
    <col min="9211" max="9211" width="9.140625" style="116"/>
    <col min="9212" max="9212" width="9.7109375" style="116" customWidth="1"/>
    <col min="9213" max="9213" width="2.28515625" style="116" customWidth="1"/>
    <col min="9214" max="9217" width="9.140625" style="116"/>
    <col min="9218" max="9218" width="10.28515625" style="116" customWidth="1"/>
    <col min="9219" max="9219" width="11.28515625" style="116" customWidth="1"/>
    <col min="9220" max="9220" width="10.5703125" style="116" customWidth="1"/>
    <col min="9221" max="9221" width="9.140625" style="116"/>
    <col min="9222" max="9222" width="11.7109375" style="116" customWidth="1"/>
    <col min="9223" max="9223" width="2.42578125" style="116" customWidth="1"/>
    <col min="9224" max="9224" width="9.140625" style="116"/>
    <col min="9225" max="9225" width="2.42578125" style="116" customWidth="1"/>
    <col min="9226" max="9226" width="10.85546875" style="116" customWidth="1"/>
    <col min="9227" max="9227" width="2.28515625" style="116" customWidth="1"/>
    <col min="9228" max="9229" width="10.85546875" style="116" customWidth="1"/>
    <col min="9230" max="9230" width="2.42578125" style="116" customWidth="1"/>
    <col min="9231" max="9232" width="9.140625" style="116"/>
    <col min="9233" max="9233" width="2.28515625" style="116" customWidth="1"/>
    <col min="9234" max="9234" width="9.140625" style="116"/>
    <col min="9235" max="9235" width="2.28515625" style="116" customWidth="1"/>
    <col min="9236" max="9239" width="9.140625" style="116"/>
    <col min="9240" max="9240" width="10" style="116" customWidth="1"/>
    <col min="9241" max="9241" width="9.140625" style="116"/>
    <col min="9242" max="9242" width="8.85546875" style="116" customWidth="1"/>
    <col min="9243" max="9243" width="9.140625" style="116"/>
    <col min="9244" max="9245" width="9.7109375" style="116" customWidth="1"/>
    <col min="9246" max="9246" width="9.140625" style="116"/>
    <col min="9247" max="9247" width="2" style="116" customWidth="1"/>
    <col min="9248" max="9248" width="11" style="116" customWidth="1"/>
    <col min="9249" max="9249" width="2.28515625" style="116" customWidth="1"/>
    <col min="9250" max="9250" width="11.140625" style="116" customWidth="1"/>
    <col min="9251" max="9251" width="2.42578125" style="116" customWidth="1"/>
    <col min="9252" max="9252" width="9.140625" style="116"/>
    <col min="9253" max="9253" width="2.42578125" style="116" customWidth="1"/>
    <col min="9254" max="9254" width="10.140625" style="116" customWidth="1"/>
    <col min="9255" max="9255" width="3" style="116" customWidth="1"/>
    <col min="9256" max="9256" width="9.140625" style="116"/>
    <col min="9257" max="9257" width="2.42578125" style="116" customWidth="1"/>
    <col min="9258" max="9258" width="9.140625" style="116"/>
    <col min="9259" max="9259" width="2.42578125" style="116" customWidth="1"/>
    <col min="9260" max="9261" width="10.85546875" style="116" customWidth="1"/>
    <col min="9262" max="9262" width="1.85546875" style="116" customWidth="1"/>
    <col min="9263" max="9263" width="10.42578125" style="116" customWidth="1"/>
    <col min="9264" max="9457" width="9.140625" style="116"/>
    <col min="9458" max="9459" width="0" style="116" hidden="1" customWidth="1"/>
    <col min="9460" max="9460" width="21.7109375" style="116" customWidth="1"/>
    <col min="9461" max="9461" width="2.42578125" style="116" customWidth="1"/>
    <col min="9462" max="9463" width="9.140625" style="116"/>
    <col min="9464" max="9464" width="2.42578125" style="116" customWidth="1"/>
    <col min="9465" max="9465" width="9.140625" style="116"/>
    <col min="9466" max="9466" width="2.42578125" style="116" customWidth="1"/>
    <col min="9467" max="9467" width="9.140625" style="116"/>
    <col min="9468" max="9468" width="9.7109375" style="116" customWidth="1"/>
    <col min="9469" max="9469" width="2.28515625" style="116" customWidth="1"/>
    <col min="9470" max="9473" width="9.140625" style="116"/>
    <col min="9474" max="9474" width="10.28515625" style="116" customWidth="1"/>
    <col min="9475" max="9475" width="11.28515625" style="116" customWidth="1"/>
    <col min="9476" max="9476" width="10.5703125" style="116" customWidth="1"/>
    <col min="9477" max="9477" width="9.140625" style="116"/>
    <col min="9478" max="9478" width="11.7109375" style="116" customWidth="1"/>
    <col min="9479" max="9479" width="2.42578125" style="116" customWidth="1"/>
    <col min="9480" max="9480" width="9.140625" style="116"/>
    <col min="9481" max="9481" width="2.42578125" style="116" customWidth="1"/>
    <col min="9482" max="9482" width="10.85546875" style="116" customWidth="1"/>
    <col min="9483" max="9483" width="2.28515625" style="116" customWidth="1"/>
    <col min="9484" max="9485" width="10.85546875" style="116" customWidth="1"/>
    <col min="9486" max="9486" width="2.42578125" style="116" customWidth="1"/>
    <col min="9487" max="9488" width="9.140625" style="116"/>
    <col min="9489" max="9489" width="2.28515625" style="116" customWidth="1"/>
    <col min="9490" max="9490" width="9.140625" style="116"/>
    <col min="9491" max="9491" width="2.28515625" style="116" customWidth="1"/>
    <col min="9492" max="9495" width="9.140625" style="116"/>
    <col min="9496" max="9496" width="10" style="116" customWidth="1"/>
    <col min="9497" max="9497" width="9.140625" style="116"/>
    <col min="9498" max="9498" width="8.85546875" style="116" customWidth="1"/>
    <col min="9499" max="9499" width="9.140625" style="116"/>
    <col min="9500" max="9501" width="9.7109375" style="116" customWidth="1"/>
    <col min="9502" max="9502" width="9.140625" style="116"/>
    <col min="9503" max="9503" width="2" style="116" customWidth="1"/>
    <col min="9504" max="9504" width="11" style="116" customWidth="1"/>
    <col min="9505" max="9505" width="2.28515625" style="116" customWidth="1"/>
    <col min="9506" max="9506" width="11.140625" style="116" customWidth="1"/>
    <col min="9507" max="9507" width="2.42578125" style="116" customWidth="1"/>
    <col min="9508" max="9508" width="9.140625" style="116"/>
    <col min="9509" max="9509" width="2.42578125" style="116" customWidth="1"/>
    <col min="9510" max="9510" width="10.140625" style="116" customWidth="1"/>
    <col min="9511" max="9511" width="3" style="116" customWidth="1"/>
    <col min="9512" max="9512" width="9.140625" style="116"/>
    <col min="9513" max="9513" width="2.42578125" style="116" customWidth="1"/>
    <col min="9514" max="9514" width="9.140625" style="116"/>
    <col min="9515" max="9515" width="2.42578125" style="116" customWidth="1"/>
    <col min="9516" max="9517" width="10.85546875" style="116" customWidth="1"/>
    <col min="9518" max="9518" width="1.85546875" style="116" customWidth="1"/>
    <col min="9519" max="9519" width="10.42578125" style="116" customWidth="1"/>
    <col min="9520" max="9713" width="9.140625" style="116"/>
    <col min="9714" max="9715" width="0" style="116" hidden="1" customWidth="1"/>
    <col min="9716" max="9716" width="21.7109375" style="116" customWidth="1"/>
    <col min="9717" max="9717" width="2.42578125" style="116" customWidth="1"/>
    <col min="9718" max="9719" width="9.140625" style="116"/>
    <col min="9720" max="9720" width="2.42578125" style="116" customWidth="1"/>
    <col min="9721" max="9721" width="9.140625" style="116"/>
    <col min="9722" max="9722" width="2.42578125" style="116" customWidth="1"/>
    <col min="9723" max="9723" width="9.140625" style="116"/>
    <col min="9724" max="9724" width="9.7109375" style="116" customWidth="1"/>
    <col min="9725" max="9725" width="2.28515625" style="116" customWidth="1"/>
    <col min="9726" max="9729" width="9.140625" style="116"/>
    <col min="9730" max="9730" width="10.28515625" style="116" customWidth="1"/>
    <col min="9731" max="9731" width="11.28515625" style="116" customWidth="1"/>
    <col min="9732" max="9732" width="10.5703125" style="116" customWidth="1"/>
    <col min="9733" max="9733" width="9.140625" style="116"/>
    <col min="9734" max="9734" width="11.7109375" style="116" customWidth="1"/>
    <col min="9735" max="9735" width="2.42578125" style="116" customWidth="1"/>
    <col min="9736" max="9736" width="9.140625" style="116"/>
    <col min="9737" max="9737" width="2.42578125" style="116" customWidth="1"/>
    <col min="9738" max="9738" width="10.85546875" style="116" customWidth="1"/>
    <col min="9739" max="9739" width="2.28515625" style="116" customWidth="1"/>
    <col min="9740" max="9741" width="10.85546875" style="116" customWidth="1"/>
    <col min="9742" max="9742" width="2.42578125" style="116" customWidth="1"/>
    <col min="9743" max="9744" width="9.140625" style="116"/>
    <col min="9745" max="9745" width="2.28515625" style="116" customWidth="1"/>
    <col min="9746" max="9746" width="9.140625" style="116"/>
    <col min="9747" max="9747" width="2.28515625" style="116" customWidth="1"/>
    <col min="9748" max="9751" width="9.140625" style="116"/>
    <col min="9752" max="9752" width="10" style="116" customWidth="1"/>
    <col min="9753" max="9753" width="9.140625" style="116"/>
    <col min="9754" max="9754" width="8.85546875" style="116" customWidth="1"/>
    <col min="9755" max="9755" width="9.140625" style="116"/>
    <col min="9756" max="9757" width="9.7109375" style="116" customWidth="1"/>
    <col min="9758" max="9758" width="9.140625" style="116"/>
    <col min="9759" max="9759" width="2" style="116" customWidth="1"/>
    <col min="9760" max="9760" width="11" style="116" customWidth="1"/>
    <col min="9761" max="9761" width="2.28515625" style="116" customWidth="1"/>
    <col min="9762" max="9762" width="11.140625" style="116" customWidth="1"/>
    <col min="9763" max="9763" width="2.42578125" style="116" customWidth="1"/>
    <col min="9764" max="9764" width="9.140625" style="116"/>
    <col min="9765" max="9765" width="2.42578125" style="116" customWidth="1"/>
    <col min="9766" max="9766" width="10.140625" style="116" customWidth="1"/>
    <col min="9767" max="9767" width="3" style="116" customWidth="1"/>
    <col min="9768" max="9768" width="9.140625" style="116"/>
    <col min="9769" max="9769" width="2.42578125" style="116" customWidth="1"/>
    <col min="9770" max="9770" width="9.140625" style="116"/>
    <col min="9771" max="9771" width="2.42578125" style="116" customWidth="1"/>
    <col min="9772" max="9773" width="10.85546875" style="116" customWidth="1"/>
    <col min="9774" max="9774" width="1.85546875" style="116" customWidth="1"/>
    <col min="9775" max="9775" width="10.42578125" style="116" customWidth="1"/>
    <col min="9776" max="9969" width="9.140625" style="116"/>
    <col min="9970" max="9971" width="0" style="116" hidden="1" customWidth="1"/>
    <col min="9972" max="9972" width="21.7109375" style="116" customWidth="1"/>
    <col min="9973" max="9973" width="2.42578125" style="116" customWidth="1"/>
    <col min="9974" max="9975" width="9.140625" style="116"/>
    <col min="9976" max="9976" width="2.42578125" style="116" customWidth="1"/>
    <col min="9977" max="9977" width="9.140625" style="116"/>
    <col min="9978" max="9978" width="2.42578125" style="116" customWidth="1"/>
    <col min="9979" max="9979" width="9.140625" style="116"/>
    <col min="9980" max="9980" width="9.7109375" style="116" customWidth="1"/>
    <col min="9981" max="9981" width="2.28515625" style="116" customWidth="1"/>
    <col min="9982" max="9985" width="9.140625" style="116"/>
    <col min="9986" max="9986" width="10.28515625" style="116" customWidth="1"/>
    <col min="9987" max="9987" width="11.28515625" style="116" customWidth="1"/>
    <col min="9988" max="9988" width="10.5703125" style="116" customWidth="1"/>
    <col min="9989" max="9989" width="9.140625" style="116"/>
    <col min="9990" max="9990" width="11.7109375" style="116" customWidth="1"/>
    <col min="9991" max="9991" width="2.42578125" style="116" customWidth="1"/>
    <col min="9992" max="9992" width="9.140625" style="116"/>
    <col min="9993" max="9993" width="2.42578125" style="116" customWidth="1"/>
    <col min="9994" max="9994" width="10.85546875" style="116" customWidth="1"/>
    <col min="9995" max="9995" width="2.28515625" style="116" customWidth="1"/>
    <col min="9996" max="9997" width="10.85546875" style="116" customWidth="1"/>
    <col min="9998" max="9998" width="2.42578125" style="116" customWidth="1"/>
    <col min="9999" max="10000" width="9.140625" style="116"/>
    <col min="10001" max="10001" width="2.28515625" style="116" customWidth="1"/>
    <col min="10002" max="10002" width="9.140625" style="116"/>
    <col min="10003" max="10003" width="2.28515625" style="116" customWidth="1"/>
    <col min="10004" max="10007" width="9.140625" style="116"/>
    <col min="10008" max="10008" width="10" style="116" customWidth="1"/>
    <col min="10009" max="10009" width="9.140625" style="116"/>
    <col min="10010" max="10010" width="8.85546875" style="116" customWidth="1"/>
    <col min="10011" max="10011" width="9.140625" style="116"/>
    <col min="10012" max="10013" width="9.7109375" style="116" customWidth="1"/>
    <col min="10014" max="10014" width="9.140625" style="116"/>
    <col min="10015" max="10015" width="2" style="116" customWidth="1"/>
    <col min="10016" max="10016" width="11" style="116" customWidth="1"/>
    <col min="10017" max="10017" width="2.28515625" style="116" customWidth="1"/>
    <col min="10018" max="10018" width="11.140625" style="116" customWidth="1"/>
    <col min="10019" max="10019" width="2.42578125" style="116" customWidth="1"/>
    <col min="10020" max="10020" width="9.140625" style="116"/>
    <col min="10021" max="10021" width="2.42578125" style="116" customWidth="1"/>
    <col min="10022" max="10022" width="10.140625" style="116" customWidth="1"/>
    <col min="10023" max="10023" width="3" style="116" customWidth="1"/>
    <col min="10024" max="10024" width="9.140625" style="116"/>
    <col min="10025" max="10025" width="2.42578125" style="116" customWidth="1"/>
    <col min="10026" max="10026" width="9.140625" style="116"/>
    <col min="10027" max="10027" width="2.42578125" style="116" customWidth="1"/>
    <col min="10028" max="10029" width="10.85546875" style="116" customWidth="1"/>
    <col min="10030" max="10030" width="1.85546875" style="116" customWidth="1"/>
    <col min="10031" max="10031" width="10.42578125" style="116" customWidth="1"/>
    <col min="10032" max="10225" width="9.140625" style="116"/>
    <col min="10226" max="10227" width="0" style="116" hidden="1" customWidth="1"/>
    <col min="10228" max="10228" width="21.7109375" style="116" customWidth="1"/>
    <col min="10229" max="10229" width="2.42578125" style="116" customWidth="1"/>
    <col min="10230" max="10231" width="9.140625" style="116"/>
    <col min="10232" max="10232" width="2.42578125" style="116" customWidth="1"/>
    <col min="10233" max="10233" width="9.140625" style="116"/>
    <col min="10234" max="10234" width="2.42578125" style="116" customWidth="1"/>
    <col min="10235" max="10235" width="9.140625" style="116"/>
    <col min="10236" max="10236" width="9.7109375" style="116" customWidth="1"/>
    <col min="10237" max="10237" width="2.28515625" style="116" customWidth="1"/>
    <col min="10238" max="10241" width="9.140625" style="116"/>
    <col min="10242" max="10242" width="10.28515625" style="116" customWidth="1"/>
    <col min="10243" max="10243" width="11.28515625" style="116" customWidth="1"/>
    <col min="10244" max="10244" width="10.5703125" style="116" customWidth="1"/>
    <col min="10245" max="10245" width="9.140625" style="116"/>
    <col min="10246" max="10246" width="11.7109375" style="116" customWidth="1"/>
    <col min="10247" max="10247" width="2.42578125" style="116" customWidth="1"/>
    <col min="10248" max="10248" width="9.140625" style="116"/>
    <col min="10249" max="10249" width="2.42578125" style="116" customWidth="1"/>
    <col min="10250" max="10250" width="10.85546875" style="116" customWidth="1"/>
    <col min="10251" max="10251" width="2.28515625" style="116" customWidth="1"/>
    <col min="10252" max="10253" width="10.85546875" style="116" customWidth="1"/>
    <col min="10254" max="10254" width="2.42578125" style="116" customWidth="1"/>
    <col min="10255" max="10256" width="9.140625" style="116"/>
    <col min="10257" max="10257" width="2.28515625" style="116" customWidth="1"/>
    <col min="10258" max="10258" width="9.140625" style="116"/>
    <col min="10259" max="10259" width="2.28515625" style="116" customWidth="1"/>
    <col min="10260" max="10263" width="9.140625" style="116"/>
    <col min="10264" max="10264" width="10" style="116" customWidth="1"/>
    <col min="10265" max="10265" width="9.140625" style="116"/>
    <col min="10266" max="10266" width="8.85546875" style="116" customWidth="1"/>
    <col min="10267" max="10267" width="9.140625" style="116"/>
    <col min="10268" max="10269" width="9.7109375" style="116" customWidth="1"/>
    <col min="10270" max="10270" width="9.140625" style="116"/>
    <col min="10271" max="10271" width="2" style="116" customWidth="1"/>
    <col min="10272" max="10272" width="11" style="116" customWidth="1"/>
    <col min="10273" max="10273" width="2.28515625" style="116" customWidth="1"/>
    <col min="10274" max="10274" width="11.140625" style="116" customWidth="1"/>
    <col min="10275" max="10275" width="2.42578125" style="116" customWidth="1"/>
    <col min="10276" max="10276" width="9.140625" style="116"/>
    <col min="10277" max="10277" width="2.42578125" style="116" customWidth="1"/>
    <col min="10278" max="10278" width="10.140625" style="116" customWidth="1"/>
    <col min="10279" max="10279" width="3" style="116" customWidth="1"/>
    <col min="10280" max="10280" width="9.140625" style="116"/>
    <col min="10281" max="10281" width="2.42578125" style="116" customWidth="1"/>
    <col min="10282" max="10282" width="9.140625" style="116"/>
    <col min="10283" max="10283" width="2.42578125" style="116" customWidth="1"/>
    <col min="10284" max="10285" width="10.85546875" style="116" customWidth="1"/>
    <col min="10286" max="10286" width="1.85546875" style="116" customWidth="1"/>
    <col min="10287" max="10287" width="10.42578125" style="116" customWidth="1"/>
    <col min="10288" max="10481" width="9.140625" style="116"/>
    <col min="10482" max="10483" width="0" style="116" hidden="1" customWidth="1"/>
    <col min="10484" max="10484" width="21.7109375" style="116" customWidth="1"/>
    <col min="10485" max="10485" width="2.42578125" style="116" customWidth="1"/>
    <col min="10486" max="10487" width="9.140625" style="116"/>
    <col min="10488" max="10488" width="2.42578125" style="116" customWidth="1"/>
    <col min="10489" max="10489" width="9.140625" style="116"/>
    <col min="10490" max="10490" width="2.42578125" style="116" customWidth="1"/>
    <col min="10491" max="10491" width="9.140625" style="116"/>
    <col min="10492" max="10492" width="9.7109375" style="116" customWidth="1"/>
    <col min="10493" max="10493" width="2.28515625" style="116" customWidth="1"/>
    <col min="10494" max="10497" width="9.140625" style="116"/>
    <col min="10498" max="10498" width="10.28515625" style="116" customWidth="1"/>
    <col min="10499" max="10499" width="11.28515625" style="116" customWidth="1"/>
    <col min="10500" max="10500" width="10.5703125" style="116" customWidth="1"/>
    <col min="10501" max="10501" width="9.140625" style="116"/>
    <col min="10502" max="10502" width="11.7109375" style="116" customWidth="1"/>
    <col min="10503" max="10503" width="2.42578125" style="116" customWidth="1"/>
    <col min="10504" max="10504" width="9.140625" style="116"/>
    <col min="10505" max="10505" width="2.42578125" style="116" customWidth="1"/>
    <col min="10506" max="10506" width="10.85546875" style="116" customWidth="1"/>
    <col min="10507" max="10507" width="2.28515625" style="116" customWidth="1"/>
    <col min="10508" max="10509" width="10.85546875" style="116" customWidth="1"/>
    <col min="10510" max="10510" width="2.42578125" style="116" customWidth="1"/>
    <col min="10511" max="10512" width="9.140625" style="116"/>
    <col min="10513" max="10513" width="2.28515625" style="116" customWidth="1"/>
    <col min="10514" max="10514" width="9.140625" style="116"/>
    <col min="10515" max="10515" width="2.28515625" style="116" customWidth="1"/>
    <col min="10516" max="10519" width="9.140625" style="116"/>
    <col min="10520" max="10520" width="10" style="116" customWidth="1"/>
    <col min="10521" max="10521" width="9.140625" style="116"/>
    <col min="10522" max="10522" width="8.85546875" style="116" customWidth="1"/>
    <col min="10523" max="10523" width="9.140625" style="116"/>
    <col min="10524" max="10525" width="9.7109375" style="116" customWidth="1"/>
    <col min="10526" max="10526" width="9.140625" style="116"/>
    <col min="10527" max="10527" width="2" style="116" customWidth="1"/>
    <col min="10528" max="10528" width="11" style="116" customWidth="1"/>
    <col min="10529" max="10529" width="2.28515625" style="116" customWidth="1"/>
    <col min="10530" max="10530" width="11.140625" style="116" customWidth="1"/>
    <col min="10531" max="10531" width="2.42578125" style="116" customWidth="1"/>
    <col min="10532" max="10532" width="9.140625" style="116"/>
    <col min="10533" max="10533" width="2.42578125" style="116" customWidth="1"/>
    <col min="10534" max="10534" width="10.140625" style="116" customWidth="1"/>
    <col min="10535" max="10535" width="3" style="116" customWidth="1"/>
    <col min="10536" max="10536" width="9.140625" style="116"/>
    <col min="10537" max="10537" width="2.42578125" style="116" customWidth="1"/>
    <col min="10538" max="10538" width="9.140625" style="116"/>
    <col min="10539" max="10539" width="2.42578125" style="116" customWidth="1"/>
    <col min="10540" max="10541" width="10.85546875" style="116" customWidth="1"/>
    <col min="10542" max="10542" width="1.85546875" style="116" customWidth="1"/>
    <col min="10543" max="10543" width="10.42578125" style="116" customWidth="1"/>
    <col min="10544" max="10737" width="9.140625" style="116"/>
    <col min="10738" max="10739" width="0" style="116" hidden="1" customWidth="1"/>
    <col min="10740" max="10740" width="21.7109375" style="116" customWidth="1"/>
    <col min="10741" max="10741" width="2.42578125" style="116" customWidth="1"/>
    <col min="10742" max="10743" width="9.140625" style="116"/>
    <col min="10744" max="10744" width="2.42578125" style="116" customWidth="1"/>
    <col min="10745" max="10745" width="9.140625" style="116"/>
    <col min="10746" max="10746" width="2.42578125" style="116" customWidth="1"/>
    <col min="10747" max="10747" width="9.140625" style="116"/>
    <col min="10748" max="10748" width="9.7109375" style="116" customWidth="1"/>
    <col min="10749" max="10749" width="2.28515625" style="116" customWidth="1"/>
    <col min="10750" max="10753" width="9.140625" style="116"/>
    <col min="10754" max="10754" width="10.28515625" style="116" customWidth="1"/>
    <col min="10755" max="10755" width="11.28515625" style="116" customWidth="1"/>
    <col min="10756" max="10756" width="10.5703125" style="116" customWidth="1"/>
    <col min="10757" max="10757" width="9.140625" style="116"/>
    <col min="10758" max="10758" width="11.7109375" style="116" customWidth="1"/>
    <col min="10759" max="10759" width="2.42578125" style="116" customWidth="1"/>
    <col min="10760" max="10760" width="9.140625" style="116"/>
    <col min="10761" max="10761" width="2.42578125" style="116" customWidth="1"/>
    <col min="10762" max="10762" width="10.85546875" style="116" customWidth="1"/>
    <col min="10763" max="10763" width="2.28515625" style="116" customWidth="1"/>
    <col min="10764" max="10765" width="10.85546875" style="116" customWidth="1"/>
    <col min="10766" max="10766" width="2.42578125" style="116" customWidth="1"/>
    <col min="10767" max="10768" width="9.140625" style="116"/>
    <col min="10769" max="10769" width="2.28515625" style="116" customWidth="1"/>
    <col min="10770" max="10770" width="9.140625" style="116"/>
    <col min="10771" max="10771" width="2.28515625" style="116" customWidth="1"/>
    <col min="10772" max="10775" width="9.140625" style="116"/>
    <col min="10776" max="10776" width="10" style="116" customWidth="1"/>
    <col min="10777" max="10777" width="9.140625" style="116"/>
    <col min="10778" max="10778" width="8.85546875" style="116" customWidth="1"/>
    <col min="10779" max="10779" width="9.140625" style="116"/>
    <col min="10780" max="10781" width="9.7109375" style="116" customWidth="1"/>
    <col min="10782" max="10782" width="9.140625" style="116"/>
    <col min="10783" max="10783" width="2" style="116" customWidth="1"/>
    <col min="10784" max="10784" width="11" style="116" customWidth="1"/>
    <col min="10785" max="10785" width="2.28515625" style="116" customWidth="1"/>
    <col min="10786" max="10786" width="11.140625" style="116" customWidth="1"/>
    <col min="10787" max="10787" width="2.42578125" style="116" customWidth="1"/>
    <col min="10788" max="10788" width="9.140625" style="116"/>
    <col min="10789" max="10789" width="2.42578125" style="116" customWidth="1"/>
    <col min="10790" max="10790" width="10.140625" style="116" customWidth="1"/>
    <col min="10791" max="10791" width="3" style="116" customWidth="1"/>
    <col min="10792" max="10792" width="9.140625" style="116"/>
    <col min="10793" max="10793" width="2.42578125" style="116" customWidth="1"/>
    <col min="10794" max="10794" width="9.140625" style="116"/>
    <col min="10795" max="10795" width="2.42578125" style="116" customWidth="1"/>
    <col min="10796" max="10797" width="10.85546875" style="116" customWidth="1"/>
    <col min="10798" max="10798" width="1.85546875" style="116" customWidth="1"/>
    <col min="10799" max="10799" width="10.42578125" style="116" customWidth="1"/>
    <col min="10800" max="10993" width="9.140625" style="116"/>
    <col min="10994" max="10995" width="0" style="116" hidden="1" customWidth="1"/>
    <col min="10996" max="10996" width="21.7109375" style="116" customWidth="1"/>
    <col min="10997" max="10997" width="2.42578125" style="116" customWidth="1"/>
    <col min="10998" max="10999" width="9.140625" style="116"/>
    <col min="11000" max="11000" width="2.42578125" style="116" customWidth="1"/>
    <col min="11001" max="11001" width="9.140625" style="116"/>
    <col min="11002" max="11002" width="2.42578125" style="116" customWidth="1"/>
    <col min="11003" max="11003" width="9.140625" style="116"/>
    <col min="11004" max="11004" width="9.7109375" style="116" customWidth="1"/>
    <col min="11005" max="11005" width="2.28515625" style="116" customWidth="1"/>
    <col min="11006" max="11009" width="9.140625" style="116"/>
    <col min="11010" max="11010" width="10.28515625" style="116" customWidth="1"/>
    <col min="11011" max="11011" width="11.28515625" style="116" customWidth="1"/>
    <col min="11012" max="11012" width="10.5703125" style="116" customWidth="1"/>
    <col min="11013" max="11013" width="9.140625" style="116"/>
    <col min="11014" max="11014" width="11.7109375" style="116" customWidth="1"/>
    <col min="11015" max="11015" width="2.42578125" style="116" customWidth="1"/>
    <col min="11016" max="11016" width="9.140625" style="116"/>
    <col min="11017" max="11017" width="2.42578125" style="116" customWidth="1"/>
    <col min="11018" max="11018" width="10.85546875" style="116" customWidth="1"/>
    <col min="11019" max="11019" width="2.28515625" style="116" customWidth="1"/>
    <col min="11020" max="11021" width="10.85546875" style="116" customWidth="1"/>
    <col min="11022" max="11022" width="2.42578125" style="116" customWidth="1"/>
    <col min="11023" max="11024" width="9.140625" style="116"/>
    <col min="11025" max="11025" width="2.28515625" style="116" customWidth="1"/>
    <col min="11026" max="11026" width="9.140625" style="116"/>
    <col min="11027" max="11027" width="2.28515625" style="116" customWidth="1"/>
    <col min="11028" max="11031" width="9.140625" style="116"/>
    <col min="11032" max="11032" width="10" style="116" customWidth="1"/>
    <col min="11033" max="11033" width="9.140625" style="116"/>
    <col min="11034" max="11034" width="8.85546875" style="116" customWidth="1"/>
    <col min="11035" max="11035" width="9.140625" style="116"/>
    <col min="11036" max="11037" width="9.7109375" style="116" customWidth="1"/>
    <col min="11038" max="11038" width="9.140625" style="116"/>
    <col min="11039" max="11039" width="2" style="116" customWidth="1"/>
    <col min="11040" max="11040" width="11" style="116" customWidth="1"/>
    <col min="11041" max="11041" width="2.28515625" style="116" customWidth="1"/>
    <col min="11042" max="11042" width="11.140625" style="116" customWidth="1"/>
    <col min="11043" max="11043" width="2.42578125" style="116" customWidth="1"/>
    <col min="11044" max="11044" width="9.140625" style="116"/>
    <col min="11045" max="11045" width="2.42578125" style="116" customWidth="1"/>
    <col min="11046" max="11046" width="10.140625" style="116" customWidth="1"/>
    <col min="11047" max="11047" width="3" style="116" customWidth="1"/>
    <col min="11048" max="11048" width="9.140625" style="116"/>
    <col min="11049" max="11049" width="2.42578125" style="116" customWidth="1"/>
    <col min="11050" max="11050" width="9.140625" style="116"/>
    <col min="11051" max="11051" width="2.42578125" style="116" customWidth="1"/>
    <col min="11052" max="11053" width="10.85546875" style="116" customWidth="1"/>
    <col min="11054" max="11054" width="1.85546875" style="116" customWidth="1"/>
    <col min="11055" max="11055" width="10.42578125" style="116" customWidth="1"/>
    <col min="11056" max="11249" width="9.140625" style="116"/>
    <col min="11250" max="11251" width="0" style="116" hidden="1" customWidth="1"/>
    <col min="11252" max="11252" width="21.7109375" style="116" customWidth="1"/>
    <col min="11253" max="11253" width="2.42578125" style="116" customWidth="1"/>
    <col min="11254" max="11255" width="9.140625" style="116"/>
    <col min="11256" max="11256" width="2.42578125" style="116" customWidth="1"/>
    <col min="11257" max="11257" width="9.140625" style="116"/>
    <col min="11258" max="11258" width="2.42578125" style="116" customWidth="1"/>
    <col min="11259" max="11259" width="9.140625" style="116"/>
    <col min="11260" max="11260" width="9.7109375" style="116" customWidth="1"/>
    <col min="11261" max="11261" width="2.28515625" style="116" customWidth="1"/>
    <col min="11262" max="11265" width="9.140625" style="116"/>
    <col min="11266" max="11266" width="10.28515625" style="116" customWidth="1"/>
    <col min="11267" max="11267" width="11.28515625" style="116" customWidth="1"/>
    <col min="11268" max="11268" width="10.5703125" style="116" customWidth="1"/>
    <col min="11269" max="11269" width="9.140625" style="116"/>
    <col min="11270" max="11270" width="11.7109375" style="116" customWidth="1"/>
    <col min="11271" max="11271" width="2.42578125" style="116" customWidth="1"/>
    <col min="11272" max="11272" width="9.140625" style="116"/>
    <col min="11273" max="11273" width="2.42578125" style="116" customWidth="1"/>
    <col min="11274" max="11274" width="10.85546875" style="116" customWidth="1"/>
    <col min="11275" max="11275" width="2.28515625" style="116" customWidth="1"/>
    <col min="11276" max="11277" width="10.85546875" style="116" customWidth="1"/>
    <col min="11278" max="11278" width="2.42578125" style="116" customWidth="1"/>
    <col min="11279" max="11280" width="9.140625" style="116"/>
    <col min="11281" max="11281" width="2.28515625" style="116" customWidth="1"/>
    <col min="11282" max="11282" width="9.140625" style="116"/>
    <col min="11283" max="11283" width="2.28515625" style="116" customWidth="1"/>
    <col min="11284" max="11287" width="9.140625" style="116"/>
    <col min="11288" max="11288" width="10" style="116" customWidth="1"/>
    <col min="11289" max="11289" width="9.140625" style="116"/>
    <col min="11290" max="11290" width="8.85546875" style="116" customWidth="1"/>
    <col min="11291" max="11291" width="9.140625" style="116"/>
    <col min="11292" max="11293" width="9.7109375" style="116" customWidth="1"/>
    <col min="11294" max="11294" width="9.140625" style="116"/>
    <col min="11295" max="11295" width="2" style="116" customWidth="1"/>
    <col min="11296" max="11296" width="11" style="116" customWidth="1"/>
    <col min="11297" max="11297" width="2.28515625" style="116" customWidth="1"/>
    <col min="11298" max="11298" width="11.140625" style="116" customWidth="1"/>
    <col min="11299" max="11299" width="2.42578125" style="116" customWidth="1"/>
    <col min="11300" max="11300" width="9.140625" style="116"/>
    <col min="11301" max="11301" width="2.42578125" style="116" customWidth="1"/>
    <col min="11302" max="11302" width="10.140625" style="116" customWidth="1"/>
    <col min="11303" max="11303" width="3" style="116" customWidth="1"/>
    <col min="11304" max="11304" width="9.140625" style="116"/>
    <col min="11305" max="11305" width="2.42578125" style="116" customWidth="1"/>
    <col min="11306" max="11306" width="9.140625" style="116"/>
    <col min="11307" max="11307" width="2.42578125" style="116" customWidth="1"/>
    <col min="11308" max="11309" width="10.85546875" style="116" customWidth="1"/>
    <col min="11310" max="11310" width="1.85546875" style="116" customWidth="1"/>
    <col min="11311" max="11311" width="10.42578125" style="116" customWidth="1"/>
    <col min="11312" max="11505" width="9.140625" style="116"/>
    <col min="11506" max="11507" width="0" style="116" hidden="1" customWidth="1"/>
    <col min="11508" max="11508" width="21.7109375" style="116" customWidth="1"/>
    <col min="11509" max="11509" width="2.42578125" style="116" customWidth="1"/>
    <col min="11510" max="11511" width="9.140625" style="116"/>
    <col min="11512" max="11512" width="2.42578125" style="116" customWidth="1"/>
    <col min="11513" max="11513" width="9.140625" style="116"/>
    <col min="11514" max="11514" width="2.42578125" style="116" customWidth="1"/>
    <col min="11515" max="11515" width="9.140625" style="116"/>
    <col min="11516" max="11516" width="9.7109375" style="116" customWidth="1"/>
    <col min="11517" max="11517" width="2.28515625" style="116" customWidth="1"/>
    <col min="11518" max="11521" width="9.140625" style="116"/>
    <col min="11522" max="11522" width="10.28515625" style="116" customWidth="1"/>
    <col min="11523" max="11523" width="11.28515625" style="116" customWidth="1"/>
    <col min="11524" max="11524" width="10.5703125" style="116" customWidth="1"/>
    <col min="11525" max="11525" width="9.140625" style="116"/>
    <col min="11526" max="11526" width="11.7109375" style="116" customWidth="1"/>
    <col min="11527" max="11527" width="2.42578125" style="116" customWidth="1"/>
    <col min="11528" max="11528" width="9.140625" style="116"/>
    <col min="11529" max="11529" width="2.42578125" style="116" customWidth="1"/>
    <col min="11530" max="11530" width="10.85546875" style="116" customWidth="1"/>
    <col min="11531" max="11531" width="2.28515625" style="116" customWidth="1"/>
    <col min="11532" max="11533" width="10.85546875" style="116" customWidth="1"/>
    <col min="11534" max="11534" width="2.42578125" style="116" customWidth="1"/>
    <col min="11535" max="11536" width="9.140625" style="116"/>
    <col min="11537" max="11537" width="2.28515625" style="116" customWidth="1"/>
    <col min="11538" max="11538" width="9.140625" style="116"/>
    <col min="11539" max="11539" width="2.28515625" style="116" customWidth="1"/>
    <col min="11540" max="11543" width="9.140625" style="116"/>
    <col min="11544" max="11544" width="10" style="116" customWidth="1"/>
    <col min="11545" max="11545" width="9.140625" style="116"/>
    <col min="11546" max="11546" width="8.85546875" style="116" customWidth="1"/>
    <col min="11547" max="11547" width="9.140625" style="116"/>
    <col min="11548" max="11549" width="9.7109375" style="116" customWidth="1"/>
    <col min="11550" max="11550" width="9.140625" style="116"/>
    <col min="11551" max="11551" width="2" style="116" customWidth="1"/>
    <col min="11552" max="11552" width="11" style="116" customWidth="1"/>
    <col min="11553" max="11553" width="2.28515625" style="116" customWidth="1"/>
    <col min="11554" max="11554" width="11.140625" style="116" customWidth="1"/>
    <col min="11555" max="11555" width="2.42578125" style="116" customWidth="1"/>
    <col min="11556" max="11556" width="9.140625" style="116"/>
    <col min="11557" max="11557" width="2.42578125" style="116" customWidth="1"/>
    <col min="11558" max="11558" width="10.140625" style="116" customWidth="1"/>
    <col min="11559" max="11559" width="3" style="116" customWidth="1"/>
    <col min="11560" max="11560" width="9.140625" style="116"/>
    <col min="11561" max="11561" width="2.42578125" style="116" customWidth="1"/>
    <col min="11562" max="11562" width="9.140625" style="116"/>
    <col min="11563" max="11563" width="2.42578125" style="116" customWidth="1"/>
    <col min="11564" max="11565" width="10.85546875" style="116" customWidth="1"/>
    <col min="11566" max="11566" width="1.85546875" style="116" customWidth="1"/>
    <col min="11567" max="11567" width="10.42578125" style="116" customWidth="1"/>
    <col min="11568" max="11761" width="9.140625" style="116"/>
    <col min="11762" max="11763" width="0" style="116" hidden="1" customWidth="1"/>
    <col min="11764" max="11764" width="21.7109375" style="116" customWidth="1"/>
    <col min="11765" max="11765" width="2.42578125" style="116" customWidth="1"/>
    <col min="11766" max="11767" width="9.140625" style="116"/>
    <col min="11768" max="11768" width="2.42578125" style="116" customWidth="1"/>
    <col min="11769" max="11769" width="9.140625" style="116"/>
    <col min="11770" max="11770" width="2.42578125" style="116" customWidth="1"/>
    <col min="11771" max="11771" width="9.140625" style="116"/>
    <col min="11772" max="11772" width="9.7109375" style="116" customWidth="1"/>
    <col min="11773" max="11773" width="2.28515625" style="116" customWidth="1"/>
    <col min="11774" max="11777" width="9.140625" style="116"/>
    <col min="11778" max="11778" width="10.28515625" style="116" customWidth="1"/>
    <col min="11779" max="11779" width="11.28515625" style="116" customWidth="1"/>
    <col min="11780" max="11780" width="10.5703125" style="116" customWidth="1"/>
    <col min="11781" max="11781" width="9.140625" style="116"/>
    <col min="11782" max="11782" width="11.7109375" style="116" customWidth="1"/>
    <col min="11783" max="11783" width="2.42578125" style="116" customWidth="1"/>
    <col min="11784" max="11784" width="9.140625" style="116"/>
    <col min="11785" max="11785" width="2.42578125" style="116" customWidth="1"/>
    <col min="11786" max="11786" width="10.85546875" style="116" customWidth="1"/>
    <col min="11787" max="11787" width="2.28515625" style="116" customWidth="1"/>
    <col min="11788" max="11789" width="10.85546875" style="116" customWidth="1"/>
    <col min="11790" max="11790" width="2.42578125" style="116" customWidth="1"/>
    <col min="11791" max="11792" width="9.140625" style="116"/>
    <col min="11793" max="11793" width="2.28515625" style="116" customWidth="1"/>
    <col min="11794" max="11794" width="9.140625" style="116"/>
    <col min="11795" max="11795" width="2.28515625" style="116" customWidth="1"/>
    <col min="11796" max="11799" width="9.140625" style="116"/>
    <col min="11800" max="11800" width="10" style="116" customWidth="1"/>
    <col min="11801" max="11801" width="9.140625" style="116"/>
    <col min="11802" max="11802" width="8.85546875" style="116" customWidth="1"/>
    <col min="11803" max="11803" width="9.140625" style="116"/>
    <col min="11804" max="11805" width="9.7109375" style="116" customWidth="1"/>
    <col min="11806" max="11806" width="9.140625" style="116"/>
    <col min="11807" max="11807" width="2" style="116" customWidth="1"/>
    <col min="11808" max="11808" width="11" style="116" customWidth="1"/>
    <col min="11809" max="11809" width="2.28515625" style="116" customWidth="1"/>
    <col min="11810" max="11810" width="11.140625" style="116" customWidth="1"/>
    <col min="11811" max="11811" width="2.42578125" style="116" customWidth="1"/>
    <col min="11812" max="11812" width="9.140625" style="116"/>
    <col min="11813" max="11813" width="2.42578125" style="116" customWidth="1"/>
    <col min="11814" max="11814" width="10.140625" style="116" customWidth="1"/>
    <col min="11815" max="11815" width="3" style="116" customWidth="1"/>
    <col min="11816" max="11816" width="9.140625" style="116"/>
    <col min="11817" max="11817" width="2.42578125" style="116" customWidth="1"/>
    <col min="11818" max="11818" width="9.140625" style="116"/>
    <col min="11819" max="11819" width="2.42578125" style="116" customWidth="1"/>
    <col min="11820" max="11821" width="10.85546875" style="116" customWidth="1"/>
    <col min="11822" max="11822" width="1.85546875" style="116" customWidth="1"/>
    <col min="11823" max="11823" width="10.42578125" style="116" customWidth="1"/>
    <col min="11824" max="12017" width="9.140625" style="116"/>
    <col min="12018" max="12019" width="0" style="116" hidden="1" customWidth="1"/>
    <col min="12020" max="12020" width="21.7109375" style="116" customWidth="1"/>
    <col min="12021" max="12021" width="2.42578125" style="116" customWidth="1"/>
    <col min="12022" max="12023" width="9.140625" style="116"/>
    <col min="12024" max="12024" width="2.42578125" style="116" customWidth="1"/>
    <col min="12025" max="12025" width="9.140625" style="116"/>
    <col min="12026" max="12026" width="2.42578125" style="116" customWidth="1"/>
    <col min="12027" max="12027" width="9.140625" style="116"/>
    <col min="12028" max="12028" width="9.7109375" style="116" customWidth="1"/>
    <col min="12029" max="12029" width="2.28515625" style="116" customWidth="1"/>
    <col min="12030" max="12033" width="9.140625" style="116"/>
    <col min="12034" max="12034" width="10.28515625" style="116" customWidth="1"/>
    <col min="12035" max="12035" width="11.28515625" style="116" customWidth="1"/>
    <col min="12036" max="12036" width="10.5703125" style="116" customWidth="1"/>
    <col min="12037" max="12037" width="9.140625" style="116"/>
    <col min="12038" max="12038" width="11.7109375" style="116" customWidth="1"/>
    <col min="12039" max="12039" width="2.42578125" style="116" customWidth="1"/>
    <col min="12040" max="12040" width="9.140625" style="116"/>
    <col min="12041" max="12041" width="2.42578125" style="116" customWidth="1"/>
    <col min="12042" max="12042" width="10.85546875" style="116" customWidth="1"/>
    <col min="12043" max="12043" width="2.28515625" style="116" customWidth="1"/>
    <col min="12044" max="12045" width="10.85546875" style="116" customWidth="1"/>
    <col min="12046" max="12046" width="2.42578125" style="116" customWidth="1"/>
    <col min="12047" max="12048" width="9.140625" style="116"/>
    <col min="12049" max="12049" width="2.28515625" style="116" customWidth="1"/>
    <col min="12050" max="12050" width="9.140625" style="116"/>
    <col min="12051" max="12051" width="2.28515625" style="116" customWidth="1"/>
    <col min="12052" max="12055" width="9.140625" style="116"/>
    <col min="12056" max="12056" width="10" style="116" customWidth="1"/>
    <col min="12057" max="12057" width="9.140625" style="116"/>
    <col min="12058" max="12058" width="8.85546875" style="116" customWidth="1"/>
    <col min="12059" max="12059" width="9.140625" style="116"/>
    <col min="12060" max="12061" width="9.7109375" style="116" customWidth="1"/>
    <col min="12062" max="12062" width="9.140625" style="116"/>
    <col min="12063" max="12063" width="2" style="116" customWidth="1"/>
    <col min="12064" max="12064" width="11" style="116" customWidth="1"/>
    <col min="12065" max="12065" width="2.28515625" style="116" customWidth="1"/>
    <col min="12066" max="12066" width="11.140625" style="116" customWidth="1"/>
    <col min="12067" max="12067" width="2.42578125" style="116" customWidth="1"/>
    <col min="12068" max="12068" width="9.140625" style="116"/>
    <col min="12069" max="12069" width="2.42578125" style="116" customWidth="1"/>
    <col min="12070" max="12070" width="10.140625" style="116" customWidth="1"/>
    <col min="12071" max="12071" width="3" style="116" customWidth="1"/>
    <col min="12072" max="12072" width="9.140625" style="116"/>
    <col min="12073" max="12073" width="2.42578125" style="116" customWidth="1"/>
    <col min="12074" max="12074" width="9.140625" style="116"/>
    <col min="12075" max="12075" width="2.42578125" style="116" customWidth="1"/>
    <col min="12076" max="12077" width="10.85546875" style="116" customWidth="1"/>
    <col min="12078" max="12078" width="1.85546875" style="116" customWidth="1"/>
    <col min="12079" max="12079" width="10.42578125" style="116" customWidth="1"/>
    <col min="12080" max="12273" width="9.140625" style="116"/>
    <col min="12274" max="12275" width="0" style="116" hidden="1" customWidth="1"/>
    <col min="12276" max="12276" width="21.7109375" style="116" customWidth="1"/>
    <col min="12277" max="12277" width="2.42578125" style="116" customWidth="1"/>
    <col min="12278" max="12279" width="9.140625" style="116"/>
    <col min="12280" max="12280" width="2.42578125" style="116" customWidth="1"/>
    <col min="12281" max="12281" width="9.140625" style="116"/>
    <col min="12282" max="12282" width="2.42578125" style="116" customWidth="1"/>
    <col min="12283" max="12283" width="9.140625" style="116"/>
    <col min="12284" max="12284" width="9.7109375" style="116" customWidth="1"/>
    <col min="12285" max="12285" width="2.28515625" style="116" customWidth="1"/>
    <col min="12286" max="12289" width="9.140625" style="116"/>
    <col min="12290" max="12290" width="10.28515625" style="116" customWidth="1"/>
    <col min="12291" max="12291" width="11.28515625" style="116" customWidth="1"/>
    <col min="12292" max="12292" width="10.5703125" style="116" customWidth="1"/>
    <col min="12293" max="12293" width="9.140625" style="116"/>
    <col min="12294" max="12294" width="11.7109375" style="116" customWidth="1"/>
    <col min="12295" max="12295" width="2.42578125" style="116" customWidth="1"/>
    <col min="12296" max="12296" width="9.140625" style="116"/>
    <col min="12297" max="12297" width="2.42578125" style="116" customWidth="1"/>
    <col min="12298" max="12298" width="10.85546875" style="116" customWidth="1"/>
    <col min="12299" max="12299" width="2.28515625" style="116" customWidth="1"/>
    <col min="12300" max="12301" width="10.85546875" style="116" customWidth="1"/>
    <col min="12302" max="12302" width="2.42578125" style="116" customWidth="1"/>
    <col min="12303" max="12304" width="9.140625" style="116"/>
    <col min="12305" max="12305" width="2.28515625" style="116" customWidth="1"/>
    <col min="12306" max="12306" width="9.140625" style="116"/>
    <col min="12307" max="12307" width="2.28515625" style="116" customWidth="1"/>
    <col min="12308" max="12311" width="9.140625" style="116"/>
    <col min="12312" max="12312" width="10" style="116" customWidth="1"/>
    <col min="12313" max="12313" width="9.140625" style="116"/>
    <col min="12314" max="12314" width="8.85546875" style="116" customWidth="1"/>
    <col min="12315" max="12315" width="9.140625" style="116"/>
    <col min="12316" max="12317" width="9.7109375" style="116" customWidth="1"/>
    <col min="12318" max="12318" width="9.140625" style="116"/>
    <col min="12319" max="12319" width="2" style="116" customWidth="1"/>
    <col min="12320" max="12320" width="11" style="116" customWidth="1"/>
    <col min="12321" max="12321" width="2.28515625" style="116" customWidth="1"/>
    <col min="12322" max="12322" width="11.140625" style="116" customWidth="1"/>
    <col min="12323" max="12323" width="2.42578125" style="116" customWidth="1"/>
    <col min="12324" max="12324" width="9.140625" style="116"/>
    <col min="12325" max="12325" width="2.42578125" style="116" customWidth="1"/>
    <col min="12326" max="12326" width="10.140625" style="116" customWidth="1"/>
    <col min="12327" max="12327" width="3" style="116" customWidth="1"/>
    <col min="12328" max="12328" width="9.140625" style="116"/>
    <col min="12329" max="12329" width="2.42578125" style="116" customWidth="1"/>
    <col min="12330" max="12330" width="9.140625" style="116"/>
    <col min="12331" max="12331" width="2.42578125" style="116" customWidth="1"/>
    <col min="12332" max="12333" width="10.85546875" style="116" customWidth="1"/>
    <col min="12334" max="12334" width="1.85546875" style="116" customWidth="1"/>
    <col min="12335" max="12335" width="10.42578125" style="116" customWidth="1"/>
    <col min="12336" max="12529" width="9.140625" style="116"/>
    <col min="12530" max="12531" width="0" style="116" hidden="1" customWidth="1"/>
    <col min="12532" max="12532" width="21.7109375" style="116" customWidth="1"/>
    <col min="12533" max="12533" width="2.42578125" style="116" customWidth="1"/>
    <col min="12534" max="12535" width="9.140625" style="116"/>
    <col min="12536" max="12536" width="2.42578125" style="116" customWidth="1"/>
    <col min="12537" max="12537" width="9.140625" style="116"/>
    <col min="12538" max="12538" width="2.42578125" style="116" customWidth="1"/>
    <col min="12539" max="12539" width="9.140625" style="116"/>
    <col min="12540" max="12540" width="9.7109375" style="116" customWidth="1"/>
    <col min="12541" max="12541" width="2.28515625" style="116" customWidth="1"/>
    <col min="12542" max="12545" width="9.140625" style="116"/>
    <col min="12546" max="12546" width="10.28515625" style="116" customWidth="1"/>
    <col min="12547" max="12547" width="11.28515625" style="116" customWidth="1"/>
    <col min="12548" max="12548" width="10.5703125" style="116" customWidth="1"/>
    <col min="12549" max="12549" width="9.140625" style="116"/>
    <col min="12550" max="12550" width="11.7109375" style="116" customWidth="1"/>
    <col min="12551" max="12551" width="2.42578125" style="116" customWidth="1"/>
    <col min="12552" max="12552" width="9.140625" style="116"/>
    <col min="12553" max="12553" width="2.42578125" style="116" customWidth="1"/>
    <col min="12554" max="12554" width="10.85546875" style="116" customWidth="1"/>
    <col min="12555" max="12555" width="2.28515625" style="116" customWidth="1"/>
    <col min="12556" max="12557" width="10.85546875" style="116" customWidth="1"/>
    <col min="12558" max="12558" width="2.42578125" style="116" customWidth="1"/>
    <col min="12559" max="12560" width="9.140625" style="116"/>
    <col min="12561" max="12561" width="2.28515625" style="116" customWidth="1"/>
    <col min="12562" max="12562" width="9.140625" style="116"/>
    <col min="12563" max="12563" width="2.28515625" style="116" customWidth="1"/>
    <col min="12564" max="12567" width="9.140625" style="116"/>
    <col min="12568" max="12568" width="10" style="116" customWidth="1"/>
    <col min="12569" max="12569" width="9.140625" style="116"/>
    <col min="12570" max="12570" width="8.85546875" style="116" customWidth="1"/>
    <col min="12571" max="12571" width="9.140625" style="116"/>
    <col min="12572" max="12573" width="9.7109375" style="116" customWidth="1"/>
    <col min="12574" max="12574" width="9.140625" style="116"/>
    <col min="12575" max="12575" width="2" style="116" customWidth="1"/>
    <col min="12576" max="12576" width="11" style="116" customWidth="1"/>
    <col min="12577" max="12577" width="2.28515625" style="116" customWidth="1"/>
    <col min="12578" max="12578" width="11.140625" style="116" customWidth="1"/>
    <col min="12579" max="12579" width="2.42578125" style="116" customWidth="1"/>
    <col min="12580" max="12580" width="9.140625" style="116"/>
    <col min="12581" max="12581" width="2.42578125" style="116" customWidth="1"/>
    <col min="12582" max="12582" width="10.140625" style="116" customWidth="1"/>
    <col min="12583" max="12583" width="3" style="116" customWidth="1"/>
    <col min="12584" max="12584" width="9.140625" style="116"/>
    <col min="12585" max="12585" width="2.42578125" style="116" customWidth="1"/>
    <col min="12586" max="12586" width="9.140625" style="116"/>
    <col min="12587" max="12587" width="2.42578125" style="116" customWidth="1"/>
    <col min="12588" max="12589" width="10.85546875" style="116" customWidth="1"/>
    <col min="12590" max="12590" width="1.85546875" style="116" customWidth="1"/>
    <col min="12591" max="12591" width="10.42578125" style="116" customWidth="1"/>
    <col min="12592" max="12785" width="9.140625" style="116"/>
    <col min="12786" max="12787" width="0" style="116" hidden="1" customWidth="1"/>
    <col min="12788" max="12788" width="21.7109375" style="116" customWidth="1"/>
    <col min="12789" max="12789" width="2.42578125" style="116" customWidth="1"/>
    <col min="12790" max="12791" width="9.140625" style="116"/>
    <col min="12792" max="12792" width="2.42578125" style="116" customWidth="1"/>
    <col min="12793" max="12793" width="9.140625" style="116"/>
    <col min="12794" max="12794" width="2.42578125" style="116" customWidth="1"/>
    <col min="12795" max="12795" width="9.140625" style="116"/>
    <col min="12796" max="12796" width="9.7109375" style="116" customWidth="1"/>
    <col min="12797" max="12797" width="2.28515625" style="116" customWidth="1"/>
    <col min="12798" max="12801" width="9.140625" style="116"/>
    <col min="12802" max="12802" width="10.28515625" style="116" customWidth="1"/>
    <col min="12803" max="12803" width="11.28515625" style="116" customWidth="1"/>
    <col min="12804" max="12804" width="10.5703125" style="116" customWidth="1"/>
    <col min="12805" max="12805" width="9.140625" style="116"/>
    <col min="12806" max="12806" width="11.7109375" style="116" customWidth="1"/>
    <col min="12807" max="12807" width="2.42578125" style="116" customWidth="1"/>
    <col min="12808" max="12808" width="9.140625" style="116"/>
    <col min="12809" max="12809" width="2.42578125" style="116" customWidth="1"/>
    <col min="12810" max="12810" width="10.85546875" style="116" customWidth="1"/>
    <col min="12811" max="12811" width="2.28515625" style="116" customWidth="1"/>
    <col min="12812" max="12813" width="10.85546875" style="116" customWidth="1"/>
    <col min="12814" max="12814" width="2.42578125" style="116" customWidth="1"/>
    <col min="12815" max="12816" width="9.140625" style="116"/>
    <col min="12817" max="12817" width="2.28515625" style="116" customWidth="1"/>
    <col min="12818" max="12818" width="9.140625" style="116"/>
    <col min="12819" max="12819" width="2.28515625" style="116" customWidth="1"/>
    <col min="12820" max="12823" width="9.140625" style="116"/>
    <col min="12824" max="12824" width="10" style="116" customWidth="1"/>
    <col min="12825" max="12825" width="9.140625" style="116"/>
    <col min="12826" max="12826" width="8.85546875" style="116" customWidth="1"/>
    <col min="12827" max="12827" width="9.140625" style="116"/>
    <col min="12828" max="12829" width="9.7109375" style="116" customWidth="1"/>
    <col min="12830" max="12830" width="9.140625" style="116"/>
    <col min="12831" max="12831" width="2" style="116" customWidth="1"/>
    <col min="12832" max="12832" width="11" style="116" customWidth="1"/>
    <col min="12833" max="12833" width="2.28515625" style="116" customWidth="1"/>
    <col min="12834" max="12834" width="11.140625" style="116" customWidth="1"/>
    <col min="12835" max="12835" width="2.42578125" style="116" customWidth="1"/>
    <col min="12836" max="12836" width="9.140625" style="116"/>
    <col min="12837" max="12837" width="2.42578125" style="116" customWidth="1"/>
    <col min="12838" max="12838" width="10.140625" style="116" customWidth="1"/>
    <col min="12839" max="12839" width="3" style="116" customWidth="1"/>
    <col min="12840" max="12840" width="9.140625" style="116"/>
    <col min="12841" max="12841" width="2.42578125" style="116" customWidth="1"/>
    <col min="12842" max="12842" width="9.140625" style="116"/>
    <col min="12843" max="12843" width="2.42578125" style="116" customWidth="1"/>
    <col min="12844" max="12845" width="10.85546875" style="116" customWidth="1"/>
    <col min="12846" max="12846" width="1.85546875" style="116" customWidth="1"/>
    <col min="12847" max="12847" width="10.42578125" style="116" customWidth="1"/>
    <col min="12848" max="13041" width="9.140625" style="116"/>
    <col min="13042" max="13043" width="0" style="116" hidden="1" customWidth="1"/>
    <col min="13044" max="13044" width="21.7109375" style="116" customWidth="1"/>
    <col min="13045" max="13045" width="2.42578125" style="116" customWidth="1"/>
    <col min="13046" max="13047" width="9.140625" style="116"/>
    <col min="13048" max="13048" width="2.42578125" style="116" customWidth="1"/>
    <col min="13049" max="13049" width="9.140625" style="116"/>
    <col min="13050" max="13050" width="2.42578125" style="116" customWidth="1"/>
    <col min="13051" max="13051" width="9.140625" style="116"/>
    <col min="13052" max="13052" width="9.7109375" style="116" customWidth="1"/>
    <col min="13053" max="13053" width="2.28515625" style="116" customWidth="1"/>
    <col min="13054" max="13057" width="9.140625" style="116"/>
    <col min="13058" max="13058" width="10.28515625" style="116" customWidth="1"/>
    <col min="13059" max="13059" width="11.28515625" style="116" customWidth="1"/>
    <col min="13060" max="13060" width="10.5703125" style="116" customWidth="1"/>
    <col min="13061" max="13061" width="9.140625" style="116"/>
    <col min="13062" max="13062" width="11.7109375" style="116" customWidth="1"/>
    <col min="13063" max="13063" width="2.42578125" style="116" customWidth="1"/>
    <col min="13064" max="13064" width="9.140625" style="116"/>
    <col min="13065" max="13065" width="2.42578125" style="116" customWidth="1"/>
    <col min="13066" max="13066" width="10.85546875" style="116" customWidth="1"/>
    <col min="13067" max="13067" width="2.28515625" style="116" customWidth="1"/>
    <col min="13068" max="13069" width="10.85546875" style="116" customWidth="1"/>
    <col min="13070" max="13070" width="2.42578125" style="116" customWidth="1"/>
    <col min="13071" max="13072" width="9.140625" style="116"/>
    <col min="13073" max="13073" width="2.28515625" style="116" customWidth="1"/>
    <col min="13074" max="13074" width="9.140625" style="116"/>
    <col min="13075" max="13075" width="2.28515625" style="116" customWidth="1"/>
    <col min="13076" max="13079" width="9.140625" style="116"/>
    <col min="13080" max="13080" width="10" style="116" customWidth="1"/>
    <col min="13081" max="13081" width="9.140625" style="116"/>
    <col min="13082" max="13082" width="8.85546875" style="116" customWidth="1"/>
    <col min="13083" max="13083" width="9.140625" style="116"/>
    <col min="13084" max="13085" width="9.7109375" style="116" customWidth="1"/>
    <col min="13086" max="13086" width="9.140625" style="116"/>
    <col min="13087" max="13087" width="2" style="116" customWidth="1"/>
    <col min="13088" max="13088" width="11" style="116" customWidth="1"/>
    <col min="13089" max="13089" width="2.28515625" style="116" customWidth="1"/>
    <col min="13090" max="13090" width="11.140625" style="116" customWidth="1"/>
    <col min="13091" max="13091" width="2.42578125" style="116" customWidth="1"/>
    <col min="13092" max="13092" width="9.140625" style="116"/>
    <col min="13093" max="13093" width="2.42578125" style="116" customWidth="1"/>
    <col min="13094" max="13094" width="10.140625" style="116" customWidth="1"/>
    <col min="13095" max="13095" width="3" style="116" customWidth="1"/>
    <col min="13096" max="13096" width="9.140625" style="116"/>
    <col min="13097" max="13097" width="2.42578125" style="116" customWidth="1"/>
    <col min="13098" max="13098" width="9.140625" style="116"/>
    <col min="13099" max="13099" width="2.42578125" style="116" customWidth="1"/>
    <col min="13100" max="13101" width="10.85546875" style="116" customWidth="1"/>
    <col min="13102" max="13102" width="1.85546875" style="116" customWidth="1"/>
    <col min="13103" max="13103" width="10.42578125" style="116" customWidth="1"/>
    <col min="13104" max="13297" width="9.140625" style="116"/>
    <col min="13298" max="13299" width="0" style="116" hidden="1" customWidth="1"/>
    <col min="13300" max="13300" width="21.7109375" style="116" customWidth="1"/>
    <col min="13301" max="13301" width="2.42578125" style="116" customWidth="1"/>
    <col min="13302" max="13303" width="9.140625" style="116"/>
    <col min="13304" max="13304" width="2.42578125" style="116" customWidth="1"/>
    <col min="13305" max="13305" width="9.140625" style="116"/>
    <col min="13306" max="13306" width="2.42578125" style="116" customWidth="1"/>
    <col min="13307" max="13307" width="9.140625" style="116"/>
    <col min="13308" max="13308" width="9.7109375" style="116" customWidth="1"/>
    <col min="13309" max="13309" width="2.28515625" style="116" customWidth="1"/>
    <col min="13310" max="13313" width="9.140625" style="116"/>
    <col min="13314" max="13314" width="10.28515625" style="116" customWidth="1"/>
    <col min="13315" max="13315" width="11.28515625" style="116" customWidth="1"/>
    <col min="13316" max="13316" width="10.5703125" style="116" customWidth="1"/>
    <col min="13317" max="13317" width="9.140625" style="116"/>
    <col min="13318" max="13318" width="11.7109375" style="116" customWidth="1"/>
    <col min="13319" max="13319" width="2.42578125" style="116" customWidth="1"/>
    <col min="13320" max="13320" width="9.140625" style="116"/>
    <col min="13321" max="13321" width="2.42578125" style="116" customWidth="1"/>
    <col min="13322" max="13322" width="10.85546875" style="116" customWidth="1"/>
    <col min="13323" max="13323" width="2.28515625" style="116" customWidth="1"/>
    <col min="13324" max="13325" width="10.85546875" style="116" customWidth="1"/>
    <col min="13326" max="13326" width="2.42578125" style="116" customWidth="1"/>
    <col min="13327" max="13328" width="9.140625" style="116"/>
    <col min="13329" max="13329" width="2.28515625" style="116" customWidth="1"/>
    <col min="13330" max="13330" width="9.140625" style="116"/>
    <col min="13331" max="13331" width="2.28515625" style="116" customWidth="1"/>
    <col min="13332" max="13335" width="9.140625" style="116"/>
    <col min="13336" max="13336" width="10" style="116" customWidth="1"/>
    <col min="13337" max="13337" width="9.140625" style="116"/>
    <col min="13338" max="13338" width="8.85546875" style="116" customWidth="1"/>
    <col min="13339" max="13339" width="9.140625" style="116"/>
    <col min="13340" max="13341" width="9.7109375" style="116" customWidth="1"/>
    <col min="13342" max="13342" width="9.140625" style="116"/>
    <col min="13343" max="13343" width="2" style="116" customWidth="1"/>
    <col min="13344" max="13344" width="11" style="116" customWidth="1"/>
    <col min="13345" max="13345" width="2.28515625" style="116" customWidth="1"/>
    <col min="13346" max="13346" width="11.140625" style="116" customWidth="1"/>
    <col min="13347" max="13347" width="2.42578125" style="116" customWidth="1"/>
    <col min="13348" max="13348" width="9.140625" style="116"/>
    <col min="13349" max="13349" width="2.42578125" style="116" customWidth="1"/>
    <col min="13350" max="13350" width="10.140625" style="116" customWidth="1"/>
    <col min="13351" max="13351" width="3" style="116" customWidth="1"/>
    <col min="13352" max="13352" width="9.140625" style="116"/>
    <col min="13353" max="13353" width="2.42578125" style="116" customWidth="1"/>
    <col min="13354" max="13354" width="9.140625" style="116"/>
    <col min="13355" max="13355" width="2.42578125" style="116" customWidth="1"/>
    <col min="13356" max="13357" width="10.85546875" style="116" customWidth="1"/>
    <col min="13358" max="13358" width="1.85546875" style="116" customWidth="1"/>
    <col min="13359" max="13359" width="10.42578125" style="116" customWidth="1"/>
    <col min="13360" max="13553" width="9.140625" style="116"/>
    <col min="13554" max="13555" width="0" style="116" hidden="1" customWidth="1"/>
    <col min="13556" max="13556" width="21.7109375" style="116" customWidth="1"/>
    <col min="13557" max="13557" width="2.42578125" style="116" customWidth="1"/>
    <col min="13558" max="13559" width="9.140625" style="116"/>
    <col min="13560" max="13560" width="2.42578125" style="116" customWidth="1"/>
    <col min="13561" max="13561" width="9.140625" style="116"/>
    <col min="13562" max="13562" width="2.42578125" style="116" customWidth="1"/>
    <col min="13563" max="13563" width="9.140625" style="116"/>
    <col min="13564" max="13564" width="9.7109375" style="116" customWidth="1"/>
    <col min="13565" max="13565" width="2.28515625" style="116" customWidth="1"/>
    <col min="13566" max="13569" width="9.140625" style="116"/>
    <col min="13570" max="13570" width="10.28515625" style="116" customWidth="1"/>
    <col min="13571" max="13571" width="11.28515625" style="116" customWidth="1"/>
    <col min="13572" max="13572" width="10.5703125" style="116" customWidth="1"/>
    <col min="13573" max="13573" width="9.140625" style="116"/>
    <col min="13574" max="13574" width="11.7109375" style="116" customWidth="1"/>
    <col min="13575" max="13575" width="2.42578125" style="116" customWidth="1"/>
    <col min="13576" max="13576" width="9.140625" style="116"/>
    <col min="13577" max="13577" width="2.42578125" style="116" customWidth="1"/>
    <col min="13578" max="13578" width="10.85546875" style="116" customWidth="1"/>
    <col min="13579" max="13579" width="2.28515625" style="116" customWidth="1"/>
    <col min="13580" max="13581" width="10.85546875" style="116" customWidth="1"/>
    <col min="13582" max="13582" width="2.42578125" style="116" customWidth="1"/>
    <col min="13583" max="13584" width="9.140625" style="116"/>
    <col min="13585" max="13585" width="2.28515625" style="116" customWidth="1"/>
    <col min="13586" max="13586" width="9.140625" style="116"/>
    <col min="13587" max="13587" width="2.28515625" style="116" customWidth="1"/>
    <col min="13588" max="13591" width="9.140625" style="116"/>
    <col min="13592" max="13592" width="10" style="116" customWidth="1"/>
    <col min="13593" max="13593" width="9.140625" style="116"/>
    <col min="13594" max="13594" width="8.85546875" style="116" customWidth="1"/>
    <col min="13595" max="13595" width="9.140625" style="116"/>
    <col min="13596" max="13597" width="9.7109375" style="116" customWidth="1"/>
    <col min="13598" max="13598" width="9.140625" style="116"/>
    <col min="13599" max="13599" width="2" style="116" customWidth="1"/>
    <col min="13600" max="13600" width="11" style="116" customWidth="1"/>
    <col min="13601" max="13601" width="2.28515625" style="116" customWidth="1"/>
    <col min="13602" max="13602" width="11.140625" style="116" customWidth="1"/>
    <col min="13603" max="13603" width="2.42578125" style="116" customWidth="1"/>
    <col min="13604" max="13604" width="9.140625" style="116"/>
    <col min="13605" max="13605" width="2.42578125" style="116" customWidth="1"/>
    <col min="13606" max="13606" width="10.140625" style="116" customWidth="1"/>
    <col min="13607" max="13607" width="3" style="116" customWidth="1"/>
    <col min="13608" max="13608" width="9.140625" style="116"/>
    <col min="13609" max="13609" width="2.42578125" style="116" customWidth="1"/>
    <col min="13610" max="13610" width="9.140625" style="116"/>
    <col min="13611" max="13611" width="2.42578125" style="116" customWidth="1"/>
    <col min="13612" max="13613" width="10.85546875" style="116" customWidth="1"/>
    <col min="13614" max="13614" width="1.85546875" style="116" customWidth="1"/>
    <col min="13615" max="13615" width="10.42578125" style="116" customWidth="1"/>
    <col min="13616" max="13809" width="9.140625" style="116"/>
    <col min="13810" max="13811" width="0" style="116" hidden="1" customWidth="1"/>
    <col min="13812" max="13812" width="21.7109375" style="116" customWidth="1"/>
    <col min="13813" max="13813" width="2.42578125" style="116" customWidth="1"/>
    <col min="13814" max="13815" width="9.140625" style="116"/>
    <col min="13816" max="13816" width="2.42578125" style="116" customWidth="1"/>
    <col min="13817" max="13817" width="9.140625" style="116"/>
    <col min="13818" max="13818" width="2.42578125" style="116" customWidth="1"/>
    <col min="13819" max="13819" width="9.140625" style="116"/>
    <col min="13820" max="13820" width="9.7109375" style="116" customWidth="1"/>
    <col min="13821" max="13821" width="2.28515625" style="116" customWidth="1"/>
    <col min="13822" max="13825" width="9.140625" style="116"/>
    <col min="13826" max="13826" width="10.28515625" style="116" customWidth="1"/>
    <col min="13827" max="13827" width="11.28515625" style="116" customWidth="1"/>
    <col min="13828" max="13828" width="10.5703125" style="116" customWidth="1"/>
    <col min="13829" max="13829" width="9.140625" style="116"/>
    <col min="13830" max="13830" width="11.7109375" style="116" customWidth="1"/>
    <col min="13831" max="13831" width="2.42578125" style="116" customWidth="1"/>
    <col min="13832" max="13832" width="9.140625" style="116"/>
    <col min="13833" max="13833" width="2.42578125" style="116" customWidth="1"/>
    <col min="13834" max="13834" width="10.85546875" style="116" customWidth="1"/>
    <col min="13835" max="13835" width="2.28515625" style="116" customWidth="1"/>
    <col min="13836" max="13837" width="10.85546875" style="116" customWidth="1"/>
    <col min="13838" max="13838" width="2.42578125" style="116" customWidth="1"/>
    <col min="13839" max="13840" width="9.140625" style="116"/>
    <col min="13841" max="13841" width="2.28515625" style="116" customWidth="1"/>
    <col min="13842" max="13842" width="9.140625" style="116"/>
    <col min="13843" max="13843" width="2.28515625" style="116" customWidth="1"/>
    <col min="13844" max="13847" width="9.140625" style="116"/>
    <col min="13848" max="13848" width="10" style="116" customWidth="1"/>
    <col min="13849" max="13849" width="9.140625" style="116"/>
    <col min="13850" max="13850" width="8.85546875" style="116" customWidth="1"/>
    <col min="13851" max="13851" width="9.140625" style="116"/>
    <col min="13852" max="13853" width="9.7109375" style="116" customWidth="1"/>
    <col min="13854" max="13854" width="9.140625" style="116"/>
    <col min="13855" max="13855" width="2" style="116" customWidth="1"/>
    <col min="13856" max="13856" width="11" style="116" customWidth="1"/>
    <col min="13857" max="13857" width="2.28515625" style="116" customWidth="1"/>
    <col min="13858" max="13858" width="11.140625" style="116" customWidth="1"/>
    <col min="13859" max="13859" width="2.42578125" style="116" customWidth="1"/>
    <col min="13860" max="13860" width="9.140625" style="116"/>
    <col min="13861" max="13861" width="2.42578125" style="116" customWidth="1"/>
    <col min="13862" max="13862" width="10.140625" style="116" customWidth="1"/>
    <col min="13863" max="13863" width="3" style="116" customWidth="1"/>
    <col min="13864" max="13864" width="9.140625" style="116"/>
    <col min="13865" max="13865" width="2.42578125" style="116" customWidth="1"/>
    <col min="13866" max="13866" width="9.140625" style="116"/>
    <col min="13867" max="13867" width="2.42578125" style="116" customWidth="1"/>
    <col min="13868" max="13869" width="10.85546875" style="116" customWidth="1"/>
    <col min="13870" max="13870" width="1.85546875" style="116" customWidth="1"/>
    <col min="13871" max="13871" width="10.42578125" style="116" customWidth="1"/>
    <col min="13872" max="14065" width="9.140625" style="116"/>
    <col min="14066" max="14067" width="0" style="116" hidden="1" customWidth="1"/>
    <col min="14068" max="14068" width="21.7109375" style="116" customWidth="1"/>
    <col min="14069" max="14069" width="2.42578125" style="116" customWidth="1"/>
    <col min="14070" max="14071" width="9.140625" style="116"/>
    <col min="14072" max="14072" width="2.42578125" style="116" customWidth="1"/>
    <col min="14073" max="14073" width="9.140625" style="116"/>
    <col min="14074" max="14074" width="2.42578125" style="116" customWidth="1"/>
    <col min="14075" max="14075" width="9.140625" style="116"/>
    <col min="14076" max="14076" width="9.7109375" style="116" customWidth="1"/>
    <col min="14077" max="14077" width="2.28515625" style="116" customWidth="1"/>
    <col min="14078" max="14081" width="9.140625" style="116"/>
    <col min="14082" max="14082" width="10.28515625" style="116" customWidth="1"/>
    <col min="14083" max="14083" width="11.28515625" style="116" customWidth="1"/>
    <col min="14084" max="14084" width="10.5703125" style="116" customWidth="1"/>
    <col min="14085" max="14085" width="9.140625" style="116"/>
    <col min="14086" max="14086" width="11.7109375" style="116" customWidth="1"/>
    <col min="14087" max="14087" width="2.42578125" style="116" customWidth="1"/>
    <col min="14088" max="14088" width="9.140625" style="116"/>
    <col min="14089" max="14089" width="2.42578125" style="116" customWidth="1"/>
    <col min="14090" max="14090" width="10.85546875" style="116" customWidth="1"/>
    <col min="14091" max="14091" width="2.28515625" style="116" customWidth="1"/>
    <col min="14092" max="14093" width="10.85546875" style="116" customWidth="1"/>
    <col min="14094" max="14094" width="2.42578125" style="116" customWidth="1"/>
    <col min="14095" max="14096" width="9.140625" style="116"/>
    <col min="14097" max="14097" width="2.28515625" style="116" customWidth="1"/>
    <col min="14098" max="14098" width="9.140625" style="116"/>
    <col min="14099" max="14099" width="2.28515625" style="116" customWidth="1"/>
    <col min="14100" max="14103" width="9.140625" style="116"/>
    <col min="14104" max="14104" width="10" style="116" customWidth="1"/>
    <col min="14105" max="14105" width="9.140625" style="116"/>
    <col min="14106" max="14106" width="8.85546875" style="116" customWidth="1"/>
    <col min="14107" max="14107" width="9.140625" style="116"/>
    <col min="14108" max="14109" width="9.7109375" style="116" customWidth="1"/>
    <col min="14110" max="14110" width="9.140625" style="116"/>
    <col min="14111" max="14111" width="2" style="116" customWidth="1"/>
    <col min="14112" max="14112" width="11" style="116" customWidth="1"/>
    <col min="14113" max="14113" width="2.28515625" style="116" customWidth="1"/>
    <col min="14114" max="14114" width="11.140625" style="116" customWidth="1"/>
    <col min="14115" max="14115" width="2.42578125" style="116" customWidth="1"/>
    <col min="14116" max="14116" width="9.140625" style="116"/>
    <col min="14117" max="14117" width="2.42578125" style="116" customWidth="1"/>
    <col min="14118" max="14118" width="10.140625" style="116" customWidth="1"/>
    <col min="14119" max="14119" width="3" style="116" customWidth="1"/>
    <col min="14120" max="14120" width="9.140625" style="116"/>
    <col min="14121" max="14121" width="2.42578125" style="116" customWidth="1"/>
    <col min="14122" max="14122" width="9.140625" style="116"/>
    <col min="14123" max="14123" width="2.42578125" style="116" customWidth="1"/>
    <col min="14124" max="14125" width="10.85546875" style="116" customWidth="1"/>
    <col min="14126" max="14126" width="1.85546875" style="116" customWidth="1"/>
    <col min="14127" max="14127" width="10.42578125" style="116" customWidth="1"/>
    <col min="14128" max="14321" width="9.140625" style="116"/>
    <col min="14322" max="14323" width="0" style="116" hidden="1" customWidth="1"/>
    <col min="14324" max="14324" width="21.7109375" style="116" customWidth="1"/>
    <col min="14325" max="14325" width="2.42578125" style="116" customWidth="1"/>
    <col min="14326" max="14327" width="9.140625" style="116"/>
    <col min="14328" max="14328" width="2.42578125" style="116" customWidth="1"/>
    <col min="14329" max="14329" width="9.140625" style="116"/>
    <col min="14330" max="14330" width="2.42578125" style="116" customWidth="1"/>
    <col min="14331" max="14331" width="9.140625" style="116"/>
    <col min="14332" max="14332" width="9.7109375" style="116" customWidth="1"/>
    <col min="14333" max="14333" width="2.28515625" style="116" customWidth="1"/>
    <col min="14334" max="14337" width="9.140625" style="116"/>
    <col min="14338" max="14338" width="10.28515625" style="116" customWidth="1"/>
    <col min="14339" max="14339" width="11.28515625" style="116" customWidth="1"/>
    <col min="14340" max="14340" width="10.5703125" style="116" customWidth="1"/>
    <col min="14341" max="14341" width="9.140625" style="116"/>
    <col min="14342" max="14342" width="11.7109375" style="116" customWidth="1"/>
    <col min="14343" max="14343" width="2.42578125" style="116" customWidth="1"/>
    <col min="14344" max="14344" width="9.140625" style="116"/>
    <col min="14345" max="14345" width="2.42578125" style="116" customWidth="1"/>
    <col min="14346" max="14346" width="10.85546875" style="116" customWidth="1"/>
    <col min="14347" max="14347" width="2.28515625" style="116" customWidth="1"/>
    <col min="14348" max="14349" width="10.85546875" style="116" customWidth="1"/>
    <col min="14350" max="14350" width="2.42578125" style="116" customWidth="1"/>
    <col min="14351" max="14352" width="9.140625" style="116"/>
    <col min="14353" max="14353" width="2.28515625" style="116" customWidth="1"/>
    <col min="14354" max="14354" width="9.140625" style="116"/>
    <col min="14355" max="14355" width="2.28515625" style="116" customWidth="1"/>
    <col min="14356" max="14359" width="9.140625" style="116"/>
    <col min="14360" max="14360" width="10" style="116" customWidth="1"/>
    <col min="14361" max="14361" width="9.140625" style="116"/>
    <col min="14362" max="14362" width="8.85546875" style="116" customWidth="1"/>
    <col min="14363" max="14363" width="9.140625" style="116"/>
    <col min="14364" max="14365" width="9.7109375" style="116" customWidth="1"/>
    <col min="14366" max="14366" width="9.140625" style="116"/>
    <col min="14367" max="14367" width="2" style="116" customWidth="1"/>
    <col min="14368" max="14368" width="11" style="116" customWidth="1"/>
    <col min="14369" max="14369" width="2.28515625" style="116" customWidth="1"/>
    <col min="14370" max="14370" width="11.140625" style="116" customWidth="1"/>
    <col min="14371" max="14371" width="2.42578125" style="116" customWidth="1"/>
    <col min="14372" max="14372" width="9.140625" style="116"/>
    <col min="14373" max="14373" width="2.42578125" style="116" customWidth="1"/>
    <col min="14374" max="14374" width="10.140625" style="116" customWidth="1"/>
    <col min="14375" max="14375" width="3" style="116" customWidth="1"/>
    <col min="14376" max="14376" width="9.140625" style="116"/>
    <col min="14377" max="14377" width="2.42578125" style="116" customWidth="1"/>
    <col min="14378" max="14378" width="9.140625" style="116"/>
    <col min="14379" max="14379" width="2.42578125" style="116" customWidth="1"/>
    <col min="14380" max="14381" width="10.85546875" style="116" customWidth="1"/>
    <col min="14382" max="14382" width="1.85546875" style="116" customWidth="1"/>
    <col min="14383" max="14383" width="10.42578125" style="116" customWidth="1"/>
    <col min="14384" max="14577" width="9.140625" style="116"/>
    <col min="14578" max="14579" width="0" style="116" hidden="1" customWidth="1"/>
    <col min="14580" max="14580" width="21.7109375" style="116" customWidth="1"/>
    <col min="14581" max="14581" width="2.42578125" style="116" customWidth="1"/>
    <col min="14582" max="14583" width="9.140625" style="116"/>
    <col min="14584" max="14584" width="2.42578125" style="116" customWidth="1"/>
    <col min="14585" max="14585" width="9.140625" style="116"/>
    <col min="14586" max="14586" width="2.42578125" style="116" customWidth="1"/>
    <col min="14587" max="14587" width="9.140625" style="116"/>
    <col min="14588" max="14588" width="9.7109375" style="116" customWidth="1"/>
    <col min="14589" max="14589" width="2.28515625" style="116" customWidth="1"/>
    <col min="14590" max="14593" width="9.140625" style="116"/>
    <col min="14594" max="14594" width="10.28515625" style="116" customWidth="1"/>
    <col min="14595" max="14595" width="11.28515625" style="116" customWidth="1"/>
    <col min="14596" max="14596" width="10.5703125" style="116" customWidth="1"/>
    <col min="14597" max="14597" width="9.140625" style="116"/>
    <col min="14598" max="14598" width="11.7109375" style="116" customWidth="1"/>
    <col min="14599" max="14599" width="2.42578125" style="116" customWidth="1"/>
    <col min="14600" max="14600" width="9.140625" style="116"/>
    <col min="14601" max="14601" width="2.42578125" style="116" customWidth="1"/>
    <col min="14602" max="14602" width="10.85546875" style="116" customWidth="1"/>
    <col min="14603" max="14603" width="2.28515625" style="116" customWidth="1"/>
    <col min="14604" max="14605" width="10.85546875" style="116" customWidth="1"/>
    <col min="14606" max="14606" width="2.42578125" style="116" customWidth="1"/>
    <col min="14607" max="14608" width="9.140625" style="116"/>
    <col min="14609" max="14609" width="2.28515625" style="116" customWidth="1"/>
    <col min="14610" max="14610" width="9.140625" style="116"/>
    <col min="14611" max="14611" width="2.28515625" style="116" customWidth="1"/>
    <col min="14612" max="14615" width="9.140625" style="116"/>
    <col min="14616" max="14616" width="10" style="116" customWidth="1"/>
    <col min="14617" max="14617" width="9.140625" style="116"/>
    <col min="14618" max="14618" width="8.85546875" style="116" customWidth="1"/>
    <col min="14619" max="14619" width="9.140625" style="116"/>
    <col min="14620" max="14621" width="9.7109375" style="116" customWidth="1"/>
    <col min="14622" max="14622" width="9.140625" style="116"/>
    <col min="14623" max="14623" width="2" style="116" customWidth="1"/>
    <col min="14624" max="14624" width="11" style="116" customWidth="1"/>
    <col min="14625" max="14625" width="2.28515625" style="116" customWidth="1"/>
    <col min="14626" max="14626" width="11.140625" style="116" customWidth="1"/>
    <col min="14627" max="14627" width="2.42578125" style="116" customWidth="1"/>
    <col min="14628" max="14628" width="9.140625" style="116"/>
    <col min="14629" max="14629" width="2.42578125" style="116" customWidth="1"/>
    <col min="14630" max="14630" width="10.140625" style="116" customWidth="1"/>
    <col min="14631" max="14631" width="3" style="116" customWidth="1"/>
    <col min="14632" max="14632" width="9.140625" style="116"/>
    <col min="14633" max="14633" width="2.42578125" style="116" customWidth="1"/>
    <col min="14634" max="14634" width="9.140625" style="116"/>
    <col min="14635" max="14635" width="2.42578125" style="116" customWidth="1"/>
    <col min="14636" max="14637" width="10.85546875" style="116" customWidth="1"/>
    <col min="14638" max="14638" width="1.85546875" style="116" customWidth="1"/>
    <col min="14639" max="14639" width="10.42578125" style="116" customWidth="1"/>
    <col min="14640" max="14833" width="9.140625" style="116"/>
    <col min="14834" max="14835" width="0" style="116" hidden="1" customWidth="1"/>
    <col min="14836" max="14836" width="21.7109375" style="116" customWidth="1"/>
    <col min="14837" max="14837" width="2.42578125" style="116" customWidth="1"/>
    <col min="14838" max="14839" width="9.140625" style="116"/>
    <col min="14840" max="14840" width="2.42578125" style="116" customWidth="1"/>
    <col min="14841" max="14841" width="9.140625" style="116"/>
    <col min="14842" max="14842" width="2.42578125" style="116" customWidth="1"/>
    <col min="14843" max="14843" width="9.140625" style="116"/>
    <col min="14844" max="14844" width="9.7109375" style="116" customWidth="1"/>
    <col min="14845" max="14845" width="2.28515625" style="116" customWidth="1"/>
    <col min="14846" max="14849" width="9.140625" style="116"/>
    <col min="14850" max="14850" width="10.28515625" style="116" customWidth="1"/>
    <col min="14851" max="14851" width="11.28515625" style="116" customWidth="1"/>
    <col min="14852" max="14852" width="10.5703125" style="116" customWidth="1"/>
    <col min="14853" max="14853" width="9.140625" style="116"/>
    <col min="14854" max="14854" width="11.7109375" style="116" customWidth="1"/>
    <col min="14855" max="14855" width="2.42578125" style="116" customWidth="1"/>
    <col min="14856" max="14856" width="9.140625" style="116"/>
    <col min="14857" max="14857" width="2.42578125" style="116" customWidth="1"/>
    <col min="14858" max="14858" width="10.85546875" style="116" customWidth="1"/>
    <col min="14859" max="14859" width="2.28515625" style="116" customWidth="1"/>
    <col min="14860" max="14861" width="10.85546875" style="116" customWidth="1"/>
    <col min="14862" max="14862" width="2.42578125" style="116" customWidth="1"/>
    <col min="14863" max="14864" width="9.140625" style="116"/>
    <col min="14865" max="14865" width="2.28515625" style="116" customWidth="1"/>
    <col min="14866" max="14866" width="9.140625" style="116"/>
    <col min="14867" max="14867" width="2.28515625" style="116" customWidth="1"/>
    <col min="14868" max="14871" width="9.140625" style="116"/>
    <col min="14872" max="14872" width="10" style="116" customWidth="1"/>
    <col min="14873" max="14873" width="9.140625" style="116"/>
    <col min="14874" max="14874" width="8.85546875" style="116" customWidth="1"/>
    <col min="14875" max="14875" width="9.140625" style="116"/>
    <col min="14876" max="14877" width="9.7109375" style="116" customWidth="1"/>
    <col min="14878" max="14878" width="9.140625" style="116"/>
    <col min="14879" max="14879" width="2" style="116" customWidth="1"/>
    <col min="14880" max="14880" width="11" style="116" customWidth="1"/>
    <col min="14881" max="14881" width="2.28515625" style="116" customWidth="1"/>
    <col min="14882" max="14882" width="11.140625" style="116" customWidth="1"/>
    <col min="14883" max="14883" width="2.42578125" style="116" customWidth="1"/>
    <col min="14884" max="14884" width="9.140625" style="116"/>
    <col min="14885" max="14885" width="2.42578125" style="116" customWidth="1"/>
    <col min="14886" max="14886" width="10.140625" style="116" customWidth="1"/>
    <col min="14887" max="14887" width="3" style="116" customWidth="1"/>
    <col min="14888" max="14888" width="9.140625" style="116"/>
    <col min="14889" max="14889" width="2.42578125" style="116" customWidth="1"/>
    <col min="14890" max="14890" width="9.140625" style="116"/>
    <col min="14891" max="14891" width="2.42578125" style="116" customWidth="1"/>
    <col min="14892" max="14893" width="10.85546875" style="116" customWidth="1"/>
    <col min="14894" max="14894" width="1.85546875" style="116" customWidth="1"/>
    <col min="14895" max="14895" width="10.42578125" style="116" customWidth="1"/>
    <col min="14896" max="15089" width="9.140625" style="116"/>
    <col min="15090" max="15091" width="0" style="116" hidden="1" customWidth="1"/>
    <col min="15092" max="15092" width="21.7109375" style="116" customWidth="1"/>
    <col min="15093" max="15093" width="2.42578125" style="116" customWidth="1"/>
    <col min="15094" max="15095" width="9.140625" style="116"/>
    <col min="15096" max="15096" width="2.42578125" style="116" customWidth="1"/>
    <col min="15097" max="15097" width="9.140625" style="116"/>
    <col min="15098" max="15098" width="2.42578125" style="116" customWidth="1"/>
    <col min="15099" max="15099" width="9.140625" style="116"/>
    <col min="15100" max="15100" width="9.7109375" style="116" customWidth="1"/>
    <col min="15101" max="15101" width="2.28515625" style="116" customWidth="1"/>
    <col min="15102" max="15105" width="9.140625" style="116"/>
    <col min="15106" max="15106" width="10.28515625" style="116" customWidth="1"/>
    <col min="15107" max="15107" width="11.28515625" style="116" customWidth="1"/>
    <col min="15108" max="15108" width="10.5703125" style="116" customWidth="1"/>
    <col min="15109" max="15109" width="9.140625" style="116"/>
    <col min="15110" max="15110" width="11.7109375" style="116" customWidth="1"/>
    <col min="15111" max="15111" width="2.42578125" style="116" customWidth="1"/>
    <col min="15112" max="15112" width="9.140625" style="116"/>
    <col min="15113" max="15113" width="2.42578125" style="116" customWidth="1"/>
    <col min="15114" max="15114" width="10.85546875" style="116" customWidth="1"/>
    <col min="15115" max="15115" width="2.28515625" style="116" customWidth="1"/>
    <col min="15116" max="15117" width="10.85546875" style="116" customWidth="1"/>
    <col min="15118" max="15118" width="2.42578125" style="116" customWidth="1"/>
    <col min="15119" max="15120" width="9.140625" style="116"/>
    <col min="15121" max="15121" width="2.28515625" style="116" customWidth="1"/>
    <col min="15122" max="15122" width="9.140625" style="116"/>
    <col min="15123" max="15123" width="2.28515625" style="116" customWidth="1"/>
    <col min="15124" max="15127" width="9.140625" style="116"/>
    <col min="15128" max="15128" width="10" style="116" customWidth="1"/>
    <col min="15129" max="15129" width="9.140625" style="116"/>
    <col min="15130" max="15130" width="8.85546875" style="116" customWidth="1"/>
    <col min="15131" max="15131" width="9.140625" style="116"/>
    <col min="15132" max="15133" width="9.7109375" style="116" customWidth="1"/>
    <col min="15134" max="15134" width="9.140625" style="116"/>
    <col min="15135" max="15135" width="2" style="116" customWidth="1"/>
    <col min="15136" max="15136" width="11" style="116" customWidth="1"/>
    <col min="15137" max="15137" width="2.28515625" style="116" customWidth="1"/>
    <col min="15138" max="15138" width="11.140625" style="116" customWidth="1"/>
    <col min="15139" max="15139" width="2.42578125" style="116" customWidth="1"/>
    <col min="15140" max="15140" width="9.140625" style="116"/>
    <col min="15141" max="15141" width="2.42578125" style="116" customWidth="1"/>
    <col min="15142" max="15142" width="10.140625" style="116" customWidth="1"/>
    <col min="15143" max="15143" width="3" style="116" customWidth="1"/>
    <col min="15144" max="15144" width="9.140625" style="116"/>
    <col min="15145" max="15145" width="2.42578125" style="116" customWidth="1"/>
    <col min="15146" max="15146" width="9.140625" style="116"/>
    <col min="15147" max="15147" width="2.42578125" style="116" customWidth="1"/>
    <col min="15148" max="15149" width="10.85546875" style="116" customWidth="1"/>
    <col min="15150" max="15150" width="1.85546875" style="116" customWidth="1"/>
    <col min="15151" max="15151" width="10.42578125" style="116" customWidth="1"/>
    <col min="15152" max="15345" width="9.140625" style="116"/>
    <col min="15346" max="15347" width="0" style="116" hidden="1" customWidth="1"/>
    <col min="15348" max="15348" width="21.7109375" style="116" customWidth="1"/>
    <col min="15349" max="15349" width="2.42578125" style="116" customWidth="1"/>
    <col min="15350" max="15351" width="9.140625" style="116"/>
    <col min="15352" max="15352" width="2.42578125" style="116" customWidth="1"/>
    <col min="15353" max="15353" width="9.140625" style="116"/>
    <col min="15354" max="15354" width="2.42578125" style="116" customWidth="1"/>
    <col min="15355" max="15355" width="9.140625" style="116"/>
    <col min="15356" max="15356" width="9.7109375" style="116" customWidth="1"/>
    <col min="15357" max="15357" width="2.28515625" style="116" customWidth="1"/>
    <col min="15358" max="15361" width="9.140625" style="116"/>
    <col min="15362" max="15362" width="10.28515625" style="116" customWidth="1"/>
    <col min="15363" max="15363" width="11.28515625" style="116" customWidth="1"/>
    <col min="15364" max="15364" width="10.5703125" style="116" customWidth="1"/>
    <col min="15365" max="15365" width="9.140625" style="116"/>
    <col min="15366" max="15366" width="11.7109375" style="116" customWidth="1"/>
    <col min="15367" max="15367" width="2.42578125" style="116" customWidth="1"/>
    <col min="15368" max="15368" width="9.140625" style="116"/>
    <col min="15369" max="15369" width="2.42578125" style="116" customWidth="1"/>
    <col min="15370" max="15370" width="10.85546875" style="116" customWidth="1"/>
    <col min="15371" max="15371" width="2.28515625" style="116" customWidth="1"/>
    <col min="15372" max="15373" width="10.85546875" style="116" customWidth="1"/>
    <col min="15374" max="15374" width="2.42578125" style="116" customWidth="1"/>
    <col min="15375" max="15376" width="9.140625" style="116"/>
    <col min="15377" max="15377" width="2.28515625" style="116" customWidth="1"/>
    <col min="15378" max="15378" width="9.140625" style="116"/>
    <col min="15379" max="15379" width="2.28515625" style="116" customWidth="1"/>
    <col min="15380" max="15383" width="9.140625" style="116"/>
    <col min="15384" max="15384" width="10" style="116" customWidth="1"/>
    <col min="15385" max="15385" width="9.140625" style="116"/>
    <col min="15386" max="15386" width="8.85546875" style="116" customWidth="1"/>
    <col min="15387" max="15387" width="9.140625" style="116"/>
    <col min="15388" max="15389" width="9.7109375" style="116" customWidth="1"/>
    <col min="15390" max="15390" width="9.140625" style="116"/>
    <col min="15391" max="15391" width="2" style="116" customWidth="1"/>
    <col min="15392" max="15392" width="11" style="116" customWidth="1"/>
    <col min="15393" max="15393" width="2.28515625" style="116" customWidth="1"/>
    <col min="15394" max="15394" width="11.140625" style="116" customWidth="1"/>
    <col min="15395" max="15395" width="2.42578125" style="116" customWidth="1"/>
    <col min="15396" max="15396" width="9.140625" style="116"/>
    <col min="15397" max="15397" width="2.42578125" style="116" customWidth="1"/>
    <col min="15398" max="15398" width="10.140625" style="116" customWidth="1"/>
    <col min="15399" max="15399" width="3" style="116" customWidth="1"/>
    <col min="15400" max="15400" width="9.140625" style="116"/>
    <col min="15401" max="15401" width="2.42578125" style="116" customWidth="1"/>
    <col min="15402" max="15402" width="9.140625" style="116"/>
    <col min="15403" max="15403" width="2.42578125" style="116" customWidth="1"/>
    <col min="15404" max="15405" width="10.85546875" style="116" customWidth="1"/>
    <col min="15406" max="15406" width="1.85546875" style="116" customWidth="1"/>
    <col min="15407" max="15407" width="10.42578125" style="116" customWidth="1"/>
    <col min="15408" max="15601" width="9.140625" style="116"/>
    <col min="15602" max="15603" width="0" style="116" hidden="1" customWidth="1"/>
    <col min="15604" max="15604" width="21.7109375" style="116" customWidth="1"/>
    <col min="15605" max="15605" width="2.42578125" style="116" customWidth="1"/>
    <col min="15606" max="15607" width="9.140625" style="116"/>
    <col min="15608" max="15608" width="2.42578125" style="116" customWidth="1"/>
    <col min="15609" max="15609" width="9.140625" style="116"/>
    <col min="15610" max="15610" width="2.42578125" style="116" customWidth="1"/>
    <col min="15611" max="15611" width="9.140625" style="116"/>
    <col min="15612" max="15612" width="9.7109375" style="116" customWidth="1"/>
    <col min="15613" max="15613" width="2.28515625" style="116" customWidth="1"/>
    <col min="15614" max="15617" width="9.140625" style="116"/>
    <col min="15618" max="15618" width="10.28515625" style="116" customWidth="1"/>
    <col min="15619" max="15619" width="11.28515625" style="116" customWidth="1"/>
    <col min="15620" max="15620" width="10.5703125" style="116" customWidth="1"/>
    <col min="15621" max="15621" width="9.140625" style="116"/>
    <col min="15622" max="15622" width="11.7109375" style="116" customWidth="1"/>
    <col min="15623" max="15623" width="2.42578125" style="116" customWidth="1"/>
    <col min="15624" max="15624" width="9.140625" style="116"/>
    <col min="15625" max="15625" width="2.42578125" style="116" customWidth="1"/>
    <col min="15626" max="15626" width="10.85546875" style="116" customWidth="1"/>
    <col min="15627" max="15627" width="2.28515625" style="116" customWidth="1"/>
    <col min="15628" max="15629" width="10.85546875" style="116" customWidth="1"/>
    <col min="15630" max="15630" width="2.42578125" style="116" customWidth="1"/>
    <col min="15631" max="15632" width="9.140625" style="116"/>
    <col min="15633" max="15633" width="2.28515625" style="116" customWidth="1"/>
    <col min="15634" max="15634" width="9.140625" style="116"/>
    <col min="15635" max="15635" width="2.28515625" style="116" customWidth="1"/>
    <col min="15636" max="15639" width="9.140625" style="116"/>
    <col min="15640" max="15640" width="10" style="116" customWidth="1"/>
    <col min="15641" max="15641" width="9.140625" style="116"/>
    <col min="15642" max="15642" width="8.85546875" style="116" customWidth="1"/>
    <col min="15643" max="15643" width="9.140625" style="116"/>
    <col min="15644" max="15645" width="9.7109375" style="116" customWidth="1"/>
    <col min="15646" max="15646" width="9.140625" style="116"/>
    <col min="15647" max="15647" width="2" style="116" customWidth="1"/>
    <col min="15648" max="15648" width="11" style="116" customWidth="1"/>
    <col min="15649" max="15649" width="2.28515625" style="116" customWidth="1"/>
    <col min="15650" max="15650" width="11.140625" style="116" customWidth="1"/>
    <col min="15651" max="15651" width="2.42578125" style="116" customWidth="1"/>
    <col min="15652" max="15652" width="9.140625" style="116"/>
    <col min="15653" max="15653" width="2.42578125" style="116" customWidth="1"/>
    <col min="15654" max="15654" width="10.140625" style="116" customWidth="1"/>
    <col min="15655" max="15655" width="3" style="116" customWidth="1"/>
    <col min="15656" max="15656" width="9.140625" style="116"/>
    <col min="15657" max="15657" width="2.42578125" style="116" customWidth="1"/>
    <col min="15658" max="15658" width="9.140625" style="116"/>
    <col min="15659" max="15659" width="2.42578125" style="116" customWidth="1"/>
    <col min="15660" max="15661" width="10.85546875" style="116" customWidth="1"/>
    <col min="15662" max="15662" width="1.85546875" style="116" customWidth="1"/>
    <col min="15663" max="15663" width="10.42578125" style="116" customWidth="1"/>
    <col min="15664" max="15857" width="9.140625" style="116"/>
    <col min="15858" max="15859" width="0" style="116" hidden="1" customWidth="1"/>
    <col min="15860" max="15860" width="21.7109375" style="116" customWidth="1"/>
    <col min="15861" max="15861" width="2.42578125" style="116" customWidth="1"/>
    <col min="15862" max="15863" width="9.140625" style="116"/>
    <col min="15864" max="15864" width="2.42578125" style="116" customWidth="1"/>
    <col min="15865" max="15865" width="9.140625" style="116"/>
    <col min="15866" max="15866" width="2.42578125" style="116" customWidth="1"/>
    <col min="15867" max="15867" width="9.140625" style="116"/>
    <col min="15868" max="15868" width="9.7109375" style="116" customWidth="1"/>
    <col min="15869" max="15869" width="2.28515625" style="116" customWidth="1"/>
    <col min="15870" max="15873" width="9.140625" style="116"/>
    <col min="15874" max="15874" width="10.28515625" style="116" customWidth="1"/>
    <col min="15875" max="15875" width="11.28515625" style="116" customWidth="1"/>
    <col min="15876" max="15876" width="10.5703125" style="116" customWidth="1"/>
    <col min="15877" max="15877" width="9.140625" style="116"/>
    <col min="15878" max="15878" width="11.7109375" style="116" customWidth="1"/>
    <col min="15879" max="15879" width="2.42578125" style="116" customWidth="1"/>
    <col min="15880" max="15880" width="9.140625" style="116"/>
    <col min="15881" max="15881" width="2.42578125" style="116" customWidth="1"/>
    <col min="15882" max="15882" width="10.85546875" style="116" customWidth="1"/>
    <col min="15883" max="15883" width="2.28515625" style="116" customWidth="1"/>
    <col min="15884" max="15885" width="10.85546875" style="116" customWidth="1"/>
    <col min="15886" max="15886" width="2.42578125" style="116" customWidth="1"/>
    <col min="15887" max="15888" width="9.140625" style="116"/>
    <col min="15889" max="15889" width="2.28515625" style="116" customWidth="1"/>
    <col min="15890" max="15890" width="9.140625" style="116"/>
    <col min="15891" max="15891" width="2.28515625" style="116" customWidth="1"/>
    <col min="15892" max="15895" width="9.140625" style="116"/>
    <col min="15896" max="15896" width="10" style="116" customWidth="1"/>
    <col min="15897" max="15897" width="9.140625" style="116"/>
    <col min="15898" max="15898" width="8.85546875" style="116" customWidth="1"/>
    <col min="15899" max="15899" width="9.140625" style="116"/>
    <col min="15900" max="15901" width="9.7109375" style="116" customWidth="1"/>
    <col min="15902" max="15902" width="9.140625" style="116"/>
    <col min="15903" max="15903" width="2" style="116" customWidth="1"/>
    <col min="15904" max="15904" width="11" style="116" customWidth="1"/>
    <col min="15905" max="15905" width="2.28515625" style="116" customWidth="1"/>
    <col min="15906" max="15906" width="11.140625" style="116" customWidth="1"/>
    <col min="15907" max="15907" width="2.42578125" style="116" customWidth="1"/>
    <col min="15908" max="15908" width="9.140625" style="116"/>
    <col min="15909" max="15909" width="2.42578125" style="116" customWidth="1"/>
    <col min="15910" max="15910" width="10.140625" style="116" customWidth="1"/>
    <col min="15911" max="15911" width="3" style="116" customWidth="1"/>
    <col min="15912" max="15912" width="9.140625" style="116"/>
    <col min="15913" max="15913" width="2.42578125" style="116" customWidth="1"/>
    <col min="15914" max="15914" width="9.140625" style="116"/>
    <col min="15915" max="15915" width="2.42578125" style="116" customWidth="1"/>
    <col min="15916" max="15917" width="10.85546875" style="116" customWidth="1"/>
    <col min="15918" max="15918" width="1.85546875" style="116" customWidth="1"/>
    <col min="15919" max="15919" width="10.42578125" style="116" customWidth="1"/>
    <col min="15920" max="16113" width="9.140625" style="116"/>
    <col min="16114" max="16115" width="0" style="116" hidden="1" customWidth="1"/>
    <col min="16116" max="16116" width="21.7109375" style="116" customWidth="1"/>
    <col min="16117" max="16117" width="2.42578125" style="116" customWidth="1"/>
    <col min="16118" max="16119" width="9.140625" style="116"/>
    <col min="16120" max="16120" width="2.42578125" style="116" customWidth="1"/>
    <col min="16121" max="16121" width="9.140625" style="116"/>
    <col min="16122" max="16122" width="2.42578125" style="116" customWidth="1"/>
    <col min="16123" max="16123" width="9.140625" style="116"/>
    <col min="16124" max="16124" width="9.7109375" style="116" customWidth="1"/>
    <col min="16125" max="16125" width="2.28515625" style="116" customWidth="1"/>
    <col min="16126" max="16129" width="9.140625" style="116"/>
    <col min="16130" max="16130" width="10.28515625" style="116" customWidth="1"/>
    <col min="16131" max="16131" width="11.28515625" style="116" customWidth="1"/>
    <col min="16132" max="16132" width="10.5703125" style="116" customWidth="1"/>
    <col min="16133" max="16133" width="9.140625" style="116"/>
    <col min="16134" max="16134" width="11.7109375" style="116" customWidth="1"/>
    <col min="16135" max="16135" width="2.42578125" style="116" customWidth="1"/>
    <col min="16136" max="16136" width="9.140625" style="116"/>
    <col min="16137" max="16137" width="2.42578125" style="116" customWidth="1"/>
    <col min="16138" max="16138" width="10.85546875" style="116" customWidth="1"/>
    <col min="16139" max="16139" width="2.28515625" style="116" customWidth="1"/>
    <col min="16140" max="16141" width="10.85546875" style="116" customWidth="1"/>
    <col min="16142" max="16142" width="2.42578125" style="116" customWidth="1"/>
    <col min="16143" max="16144" width="9.140625" style="116"/>
    <col min="16145" max="16145" width="2.28515625" style="116" customWidth="1"/>
    <col min="16146" max="16146" width="9.140625" style="116"/>
    <col min="16147" max="16147" width="2.28515625" style="116" customWidth="1"/>
    <col min="16148" max="16151" width="9.140625" style="116"/>
    <col min="16152" max="16152" width="10" style="116" customWidth="1"/>
    <col min="16153" max="16153" width="9.140625" style="116"/>
    <col min="16154" max="16154" width="8.85546875" style="116" customWidth="1"/>
    <col min="16155" max="16155" width="9.140625" style="116"/>
    <col min="16156" max="16157" width="9.7109375" style="116" customWidth="1"/>
    <col min="16158" max="16158" width="9.140625" style="116"/>
    <col min="16159" max="16159" width="2" style="116" customWidth="1"/>
    <col min="16160" max="16160" width="11" style="116" customWidth="1"/>
    <col min="16161" max="16161" width="2.28515625" style="116" customWidth="1"/>
    <col min="16162" max="16162" width="11.140625" style="116" customWidth="1"/>
    <col min="16163" max="16163" width="2.42578125" style="116" customWidth="1"/>
    <col min="16164" max="16164" width="9.140625" style="116"/>
    <col min="16165" max="16165" width="2.42578125" style="116" customWidth="1"/>
    <col min="16166" max="16166" width="10.140625" style="116" customWidth="1"/>
    <col min="16167" max="16167" width="3" style="116" customWidth="1"/>
    <col min="16168" max="16168" width="9.140625" style="116"/>
    <col min="16169" max="16169" width="2.42578125" style="116" customWidth="1"/>
    <col min="16170" max="16170" width="9.140625" style="116"/>
    <col min="16171" max="16171" width="2.42578125" style="116" customWidth="1"/>
    <col min="16172" max="16173" width="10.85546875" style="116" customWidth="1"/>
    <col min="16174" max="16174" width="1.85546875" style="116" customWidth="1"/>
    <col min="16175" max="16175" width="10.42578125" style="116" customWidth="1"/>
    <col min="16176" max="16384" width="9.140625" style="116"/>
  </cols>
  <sheetData>
    <row r="1" spans="1:48" x14ac:dyDescent="0.25">
      <c r="B1" s="116">
        <f>COLUMN()-1</f>
        <v>1</v>
      </c>
      <c r="C1" s="116">
        <f t="shared" ref="C1:AV1" si="0">COLUMN()-1</f>
        <v>2</v>
      </c>
      <c r="D1" s="116">
        <f t="shared" si="0"/>
        <v>3</v>
      </c>
      <c r="E1" s="116">
        <f t="shared" si="0"/>
        <v>4</v>
      </c>
      <c r="F1" s="116">
        <f t="shared" si="0"/>
        <v>5</v>
      </c>
      <c r="G1" s="116">
        <f t="shared" si="0"/>
        <v>6</v>
      </c>
      <c r="H1" s="116">
        <f t="shared" si="0"/>
        <v>7</v>
      </c>
      <c r="I1" s="116">
        <f t="shared" si="0"/>
        <v>8</v>
      </c>
      <c r="J1" s="116">
        <f t="shared" si="0"/>
        <v>9</v>
      </c>
      <c r="K1" s="116">
        <f t="shared" si="0"/>
        <v>10</v>
      </c>
      <c r="L1" s="116">
        <f t="shared" si="0"/>
        <v>11</v>
      </c>
      <c r="M1" s="116">
        <f t="shared" si="0"/>
        <v>12</v>
      </c>
      <c r="N1" s="116">
        <f t="shared" si="0"/>
        <v>13</v>
      </c>
      <c r="O1" s="116">
        <f t="shared" si="0"/>
        <v>14</v>
      </c>
      <c r="P1" s="116">
        <f t="shared" si="0"/>
        <v>15</v>
      </c>
      <c r="Q1" s="116">
        <f t="shared" si="0"/>
        <v>16</v>
      </c>
      <c r="R1" s="116">
        <f t="shared" si="0"/>
        <v>17</v>
      </c>
      <c r="S1" s="116">
        <f t="shared" si="0"/>
        <v>18</v>
      </c>
      <c r="T1" s="116">
        <f t="shared" si="0"/>
        <v>19</v>
      </c>
      <c r="U1" s="116">
        <f t="shared" si="0"/>
        <v>20</v>
      </c>
      <c r="V1" s="116">
        <f t="shared" si="0"/>
        <v>21</v>
      </c>
      <c r="W1" s="116">
        <f t="shared" si="0"/>
        <v>22</v>
      </c>
      <c r="X1" s="116">
        <f t="shared" si="0"/>
        <v>23</v>
      </c>
      <c r="Y1" s="116">
        <f t="shared" si="0"/>
        <v>24</v>
      </c>
      <c r="Z1" s="116">
        <f t="shared" si="0"/>
        <v>25</v>
      </c>
      <c r="AA1" s="116">
        <f t="shared" si="0"/>
        <v>26</v>
      </c>
      <c r="AB1" s="116">
        <f t="shared" si="0"/>
        <v>27</v>
      </c>
      <c r="AC1" s="116">
        <f t="shared" si="0"/>
        <v>28</v>
      </c>
      <c r="AD1" s="116">
        <f t="shared" si="0"/>
        <v>29</v>
      </c>
      <c r="AE1" s="116">
        <f t="shared" si="0"/>
        <v>30</v>
      </c>
      <c r="AF1" s="116">
        <f t="shared" si="0"/>
        <v>31</v>
      </c>
      <c r="AG1" s="116">
        <f t="shared" si="0"/>
        <v>32</v>
      </c>
      <c r="AH1" s="116">
        <f t="shared" si="0"/>
        <v>33</v>
      </c>
      <c r="AI1" s="116">
        <f t="shared" si="0"/>
        <v>34</v>
      </c>
      <c r="AJ1" s="116">
        <f t="shared" si="0"/>
        <v>35</v>
      </c>
      <c r="AK1" s="116">
        <f t="shared" si="0"/>
        <v>36</v>
      </c>
      <c r="AL1" s="116">
        <f t="shared" si="0"/>
        <v>37</v>
      </c>
      <c r="AM1" s="116">
        <f t="shared" si="0"/>
        <v>38</v>
      </c>
      <c r="AN1" s="116">
        <f t="shared" si="0"/>
        <v>39</v>
      </c>
      <c r="AO1" s="116">
        <f t="shared" si="0"/>
        <v>40</v>
      </c>
      <c r="AP1" s="116">
        <f t="shared" si="0"/>
        <v>41</v>
      </c>
      <c r="AQ1" s="116">
        <f t="shared" si="0"/>
        <v>42</v>
      </c>
      <c r="AR1" s="116">
        <f t="shared" si="0"/>
        <v>43</v>
      </c>
      <c r="AS1" s="116">
        <f t="shared" si="0"/>
        <v>44</v>
      </c>
      <c r="AT1" s="116">
        <f t="shared" si="0"/>
        <v>45</v>
      </c>
      <c r="AU1" s="116">
        <f t="shared" si="0"/>
        <v>46</v>
      </c>
      <c r="AV1" s="116">
        <f t="shared" si="0"/>
        <v>47</v>
      </c>
    </row>
    <row r="2" spans="1:48" customFormat="1" ht="15.75" x14ac:dyDescent="0.25">
      <c r="E2" s="103" t="s">
        <v>865</v>
      </c>
      <c r="F2" s="103"/>
      <c r="U2" s="104"/>
      <c r="V2" s="104"/>
      <c r="W2" s="104"/>
      <c r="AS2" s="104"/>
      <c r="AT2" s="119"/>
      <c r="AU2" s="119"/>
    </row>
    <row r="3" spans="1:48" customFormat="1" x14ac:dyDescent="0.25">
      <c r="U3" s="104"/>
      <c r="V3" s="104"/>
      <c r="W3" s="104"/>
      <c r="AS3" s="104"/>
      <c r="AT3" s="119"/>
      <c r="AU3" s="119"/>
    </row>
    <row r="4" spans="1:48" s="1" customFormat="1" ht="15.75" thickBot="1" x14ac:dyDescent="0.3">
      <c r="E4" s="494" t="s">
        <v>866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6"/>
      <c r="U4" s="106"/>
      <c r="V4" s="106"/>
      <c r="W4" s="106"/>
      <c r="X4" s="72"/>
      <c r="Y4" s="497" t="s">
        <v>867</v>
      </c>
      <c r="Z4" s="498"/>
      <c r="AA4" s="498"/>
      <c r="AB4" s="498"/>
      <c r="AC4" s="498"/>
      <c r="AD4" s="498"/>
      <c r="AE4" s="498"/>
      <c r="AF4" s="498"/>
      <c r="AG4" s="498"/>
      <c r="AH4" s="498"/>
      <c r="AI4" s="498"/>
      <c r="AJ4" s="498"/>
      <c r="AK4" s="498"/>
      <c r="AL4" s="498"/>
      <c r="AM4" s="498"/>
      <c r="AN4" s="498"/>
      <c r="AO4" s="498"/>
      <c r="AP4" s="498"/>
      <c r="AQ4" s="498"/>
      <c r="AR4" s="498"/>
      <c r="AS4" s="498"/>
      <c r="AT4" s="498"/>
      <c r="AU4" s="102"/>
    </row>
    <row r="5" spans="1:48" s="1" customFormat="1" ht="140.25" x14ac:dyDescent="0.25">
      <c r="B5" s="73"/>
      <c r="C5" s="74" t="s">
        <v>4</v>
      </c>
      <c r="D5" s="74"/>
      <c r="E5" s="75" t="s">
        <v>868</v>
      </c>
      <c r="F5" s="75" t="s">
        <v>869</v>
      </c>
      <c r="G5" s="76" t="s">
        <v>870</v>
      </c>
      <c r="H5" s="76" t="s">
        <v>871</v>
      </c>
      <c r="I5" s="76" t="s">
        <v>872</v>
      </c>
      <c r="J5" s="76" t="s">
        <v>873</v>
      </c>
      <c r="K5" s="76" t="s">
        <v>874</v>
      </c>
      <c r="L5" s="76" t="s">
        <v>875</v>
      </c>
      <c r="M5" s="76" t="s">
        <v>876</v>
      </c>
      <c r="N5" s="76" t="s">
        <v>877</v>
      </c>
      <c r="O5" s="76" t="s">
        <v>878</v>
      </c>
      <c r="P5" s="76" t="s">
        <v>879</v>
      </c>
      <c r="Q5" s="76" t="s">
        <v>880</v>
      </c>
      <c r="R5" s="76" t="s">
        <v>881</v>
      </c>
      <c r="S5" s="76" t="s">
        <v>882</v>
      </c>
      <c r="T5" s="77" t="s">
        <v>883</v>
      </c>
      <c r="U5" s="107" t="s">
        <v>884</v>
      </c>
      <c r="V5" s="107" t="s">
        <v>885</v>
      </c>
      <c r="W5" s="19" t="s">
        <v>820</v>
      </c>
      <c r="X5" s="78"/>
      <c r="Y5" s="76" t="s">
        <v>868</v>
      </c>
      <c r="Z5" s="76" t="s">
        <v>886</v>
      </c>
      <c r="AA5" s="76" t="s">
        <v>887</v>
      </c>
      <c r="AB5" s="76" t="s">
        <v>888</v>
      </c>
      <c r="AC5" s="76" t="s">
        <v>829</v>
      </c>
      <c r="AD5" s="76" t="s">
        <v>830</v>
      </c>
      <c r="AE5" s="76" t="s">
        <v>889</v>
      </c>
      <c r="AF5" s="76" t="s">
        <v>832</v>
      </c>
      <c r="AG5" s="76" t="s">
        <v>833</v>
      </c>
      <c r="AH5" s="76" t="s">
        <v>834</v>
      </c>
      <c r="AI5" s="76" t="s">
        <v>890</v>
      </c>
      <c r="AJ5" s="76" t="s">
        <v>835</v>
      </c>
      <c r="AK5" s="76" t="s">
        <v>891</v>
      </c>
      <c r="AL5" s="76" t="s">
        <v>842</v>
      </c>
      <c r="AM5" s="76" t="s">
        <v>844</v>
      </c>
      <c r="AN5" s="77" t="s">
        <v>892</v>
      </c>
      <c r="AO5" s="108" t="s">
        <v>893</v>
      </c>
      <c r="AP5" s="76" t="s">
        <v>894</v>
      </c>
      <c r="AQ5" s="76" t="s">
        <v>895</v>
      </c>
      <c r="AR5" s="76" t="s">
        <v>895</v>
      </c>
      <c r="AS5" s="107" t="s">
        <v>896</v>
      </c>
      <c r="AT5" s="120" t="s">
        <v>897</v>
      </c>
      <c r="AU5" s="19" t="s">
        <v>820</v>
      </c>
    </row>
    <row r="6" spans="1:48" s="30" customFormat="1" x14ac:dyDescent="0.25">
      <c r="B6" s="28"/>
      <c r="C6" s="80"/>
      <c r="D6" s="80"/>
      <c r="E6" s="81" t="s">
        <v>47</v>
      </c>
      <c r="F6" s="81" t="s">
        <v>47</v>
      </c>
      <c r="G6" s="82" t="s">
        <v>47</v>
      </c>
      <c r="H6" s="82" t="s">
        <v>47</v>
      </c>
      <c r="I6" s="82" t="s">
        <v>47</v>
      </c>
      <c r="J6" s="82" t="s">
        <v>47</v>
      </c>
      <c r="K6" s="82" t="s">
        <v>47</v>
      </c>
      <c r="L6" s="82" t="s">
        <v>47</v>
      </c>
      <c r="M6" s="82" t="s">
        <v>47</v>
      </c>
      <c r="N6" s="82" t="s">
        <v>47</v>
      </c>
      <c r="O6" s="82" t="s">
        <v>47</v>
      </c>
      <c r="P6" s="82" t="s">
        <v>47</v>
      </c>
      <c r="Q6" s="82" t="s">
        <v>47</v>
      </c>
      <c r="R6" s="82" t="s">
        <v>47</v>
      </c>
      <c r="S6" s="82" t="s">
        <v>47</v>
      </c>
      <c r="T6" s="83" t="s">
        <v>47</v>
      </c>
      <c r="U6" s="109" t="s">
        <v>47</v>
      </c>
      <c r="V6" s="110" t="s">
        <v>47</v>
      </c>
      <c r="W6" s="109"/>
      <c r="X6" s="82"/>
      <c r="Y6" s="82" t="s">
        <v>47</v>
      </c>
      <c r="Z6" s="82" t="s">
        <v>47</v>
      </c>
      <c r="AA6" s="82" t="s">
        <v>47</v>
      </c>
      <c r="AB6" s="82" t="s">
        <v>47</v>
      </c>
      <c r="AC6" s="82" t="s">
        <v>47</v>
      </c>
      <c r="AD6" s="82" t="s">
        <v>47</v>
      </c>
      <c r="AE6" s="82" t="s">
        <v>47</v>
      </c>
      <c r="AF6" s="82" t="s">
        <v>47</v>
      </c>
      <c r="AG6" s="82" t="s">
        <v>47</v>
      </c>
      <c r="AH6" s="82" t="s">
        <v>47</v>
      </c>
      <c r="AI6" s="82" t="s">
        <v>47</v>
      </c>
      <c r="AJ6" s="82" t="s">
        <v>47</v>
      </c>
      <c r="AK6" s="82" t="s">
        <v>47</v>
      </c>
      <c r="AL6" s="82" t="s">
        <v>47</v>
      </c>
      <c r="AM6" s="82" t="s">
        <v>47</v>
      </c>
      <c r="AN6" s="82" t="s">
        <v>47</v>
      </c>
      <c r="AO6" s="111" t="s">
        <v>47</v>
      </c>
      <c r="AP6" s="111" t="s">
        <v>47</v>
      </c>
      <c r="AQ6" s="82" t="s">
        <v>47</v>
      </c>
      <c r="AR6" s="84" t="s">
        <v>862</v>
      </c>
      <c r="AS6" s="109" t="s">
        <v>47</v>
      </c>
      <c r="AT6" s="82" t="s">
        <v>47</v>
      </c>
      <c r="AU6" s="82"/>
    </row>
    <row r="7" spans="1:48" s="30" customFormat="1" x14ac:dyDescent="0.25">
      <c r="B7" s="28"/>
      <c r="C7" s="1" t="s">
        <v>49</v>
      </c>
      <c r="D7" s="86"/>
      <c r="E7" s="37">
        <f>SUM(E10:E393)</f>
        <v>23932.042818259979</v>
      </c>
      <c r="F7" s="37">
        <f t="shared" ref="F7:AT7" si="1">SUM(F10:F393)</f>
        <v>-3347.175843999999</v>
      </c>
      <c r="G7" s="37">
        <f t="shared" si="1"/>
        <v>27186.699403560677</v>
      </c>
      <c r="H7" s="37">
        <f t="shared" si="1"/>
        <v>20.030398725021641</v>
      </c>
      <c r="I7" s="37">
        <f t="shared" si="1"/>
        <v>555.86778400000003</v>
      </c>
      <c r="J7" s="37">
        <f t="shared" si="1"/>
        <v>2.2020999999999999E-2</v>
      </c>
      <c r="K7" s="37">
        <f t="shared" si="1"/>
        <v>2.9999979999999997</v>
      </c>
      <c r="L7" s="37">
        <f t="shared" si="1"/>
        <v>15.000099000000002</v>
      </c>
      <c r="M7" s="37">
        <f t="shared" si="1"/>
        <v>32.763623655913982</v>
      </c>
      <c r="N7" s="37">
        <f t="shared" si="1"/>
        <v>31.467588075503528</v>
      </c>
      <c r="O7" s="37">
        <f t="shared" si="1"/>
        <v>2.9999970000000182</v>
      </c>
      <c r="P7" s="37">
        <f t="shared" si="1"/>
        <v>1.5885979999999909</v>
      </c>
      <c r="Q7" s="37">
        <f t="shared" si="1"/>
        <v>431.89021560800751</v>
      </c>
      <c r="R7" s="37">
        <f t="shared" si="1"/>
        <v>40.742999000000005</v>
      </c>
      <c r="S7" s="37">
        <f t="shared" si="1"/>
        <v>622</v>
      </c>
      <c r="T7" s="37">
        <f t="shared" si="1"/>
        <v>49539.210699885174</v>
      </c>
      <c r="U7" s="226">
        <f t="shared" si="1"/>
        <v>2521.2223959207522</v>
      </c>
      <c r="V7" s="37">
        <f t="shared" si="1"/>
        <v>52060.433095805936</v>
      </c>
      <c r="W7" s="196">
        <f>+V7-U7-S7</f>
        <v>48917.210699885181</v>
      </c>
      <c r="X7" s="16"/>
      <c r="Y7" s="37">
        <f t="shared" si="1"/>
        <v>23932.042818259979</v>
      </c>
      <c r="Z7" s="37">
        <f t="shared" si="1"/>
        <v>-3295.028133999997</v>
      </c>
      <c r="AA7" s="37">
        <f t="shared" si="1"/>
        <v>26073.955976758782</v>
      </c>
      <c r="AB7" s="37">
        <f t="shared" si="1"/>
        <v>2.2020999999999999E-2</v>
      </c>
      <c r="AC7" s="37">
        <f t="shared" si="1"/>
        <v>2.9999979999999997</v>
      </c>
      <c r="AD7" s="37">
        <f t="shared" si="1"/>
        <v>15.000099000000002</v>
      </c>
      <c r="AE7" s="37">
        <f t="shared" si="1"/>
        <v>30.470170000000017</v>
      </c>
      <c r="AF7" s="37">
        <f t="shared" si="1"/>
        <v>33.154999999999994</v>
      </c>
      <c r="AG7" s="37">
        <f t="shared" si="1"/>
        <v>2.9999970000000182</v>
      </c>
      <c r="AH7" s="37">
        <f t="shared" si="1"/>
        <v>2.5607300000000017</v>
      </c>
      <c r="AI7" s="37">
        <f t="shared" si="1"/>
        <v>240.92628557766952</v>
      </c>
      <c r="AJ7" s="37">
        <f t="shared" si="1"/>
        <v>668.33931322467424</v>
      </c>
      <c r="AK7" s="37">
        <f t="shared" si="1"/>
        <v>81.660686999999996</v>
      </c>
      <c r="AL7" s="37">
        <f t="shared" si="1"/>
        <v>42.052999999999976</v>
      </c>
      <c r="AM7" s="37">
        <f t="shared" si="1"/>
        <v>859.00000000000034</v>
      </c>
      <c r="AN7" s="37">
        <f t="shared" si="1"/>
        <v>48700.695961821111</v>
      </c>
      <c r="AO7" s="37">
        <f t="shared" si="1"/>
        <v>98.811184077283698</v>
      </c>
      <c r="AP7" s="37">
        <f t="shared" si="1"/>
        <v>9.2348110954617333</v>
      </c>
      <c r="AQ7" s="37">
        <f t="shared" si="1"/>
        <v>-829.2799269685803</v>
      </c>
      <c r="AR7" s="37">
        <f t="shared" si="1"/>
        <v>-5.1972422808625245</v>
      </c>
      <c r="AS7" s="37">
        <f t="shared" si="1"/>
        <v>2660.0000000000014</v>
      </c>
      <c r="AT7" s="37">
        <f t="shared" si="1"/>
        <v>51369.930772916588</v>
      </c>
      <c r="AU7" s="199">
        <f>+AT7-AM7-AS7</f>
        <v>47850.930772916588</v>
      </c>
      <c r="AV7" s="186">
        <f>+AU7/W7-1</f>
        <v>-2.1797643645513398E-2</v>
      </c>
    </row>
    <row r="8" spans="1:48" s="30" customFormat="1" x14ac:dyDescent="0.25">
      <c r="B8" s="28"/>
      <c r="C8" s="86"/>
      <c r="D8" s="86"/>
      <c r="E8" s="37"/>
      <c r="F8" s="37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87"/>
      <c r="U8" s="118"/>
      <c r="V8" s="118"/>
      <c r="W8" s="118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32"/>
      <c r="AP8" s="32"/>
      <c r="AQ8" s="16"/>
      <c r="AR8" s="88"/>
      <c r="AS8" s="118"/>
      <c r="AT8" s="16"/>
      <c r="AU8" s="197"/>
    </row>
    <row r="9" spans="1:48" s="1" customFormat="1" x14ac:dyDescent="0.25">
      <c r="B9" s="73"/>
      <c r="C9" s="96"/>
      <c r="D9" s="96"/>
      <c r="E9" s="96"/>
      <c r="F9" s="96"/>
      <c r="G9" s="97"/>
      <c r="H9" s="97"/>
      <c r="I9" s="97"/>
      <c r="J9" s="98"/>
      <c r="K9" s="98"/>
      <c r="L9" s="98"/>
      <c r="M9" s="98"/>
      <c r="N9" s="98"/>
      <c r="O9" s="98"/>
      <c r="P9" s="98"/>
      <c r="Q9" s="98"/>
      <c r="R9" s="98"/>
      <c r="S9" s="98"/>
      <c r="T9" s="99"/>
      <c r="U9" s="112"/>
      <c r="V9" s="112"/>
      <c r="W9" s="112"/>
      <c r="X9" s="98"/>
      <c r="Y9" s="97"/>
      <c r="Z9" s="97"/>
      <c r="AA9" s="97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113"/>
      <c r="AP9" s="113">
        <v>9.2348110954617333</v>
      </c>
      <c r="AQ9" s="98"/>
      <c r="AR9" s="100"/>
      <c r="AS9" s="112"/>
      <c r="AT9" s="98"/>
      <c r="AU9" s="198"/>
    </row>
    <row r="10" spans="1:48" s="1" customFormat="1" x14ac:dyDescent="0.25">
      <c r="A10">
        <f>IFERROR(VLOOKUP(C10,'2014_15'!$C$402:$D$446,2,FALSE),0)</f>
        <v>0</v>
      </c>
      <c r="B10" s="93" t="s">
        <v>316</v>
      </c>
      <c r="C10" s="93" t="s">
        <v>317</v>
      </c>
      <c r="D10" s="93"/>
      <c r="E10" s="93">
        <v>4.6336019999999998</v>
      </c>
      <c r="F10" s="93">
        <v>-0.99615500000000001</v>
      </c>
      <c r="G10" s="93">
        <v>8.8267530439689992</v>
      </c>
      <c r="H10" s="93">
        <v>3.166523628912838</v>
      </c>
      <c r="I10" s="93">
        <v>0.11584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8.5470000000000008E-3</v>
      </c>
      <c r="P10" s="93">
        <v>4.8729999999999997E-3</v>
      </c>
      <c r="Q10" s="93">
        <v>0.5078312462222222</v>
      </c>
      <c r="R10" s="93">
        <v>0</v>
      </c>
      <c r="S10" s="93">
        <v>0</v>
      </c>
      <c r="T10" s="93">
        <v>16.267814919104058</v>
      </c>
      <c r="U10" s="114">
        <v>0</v>
      </c>
      <c r="V10" s="114">
        <v>16.267814919104058</v>
      </c>
      <c r="W10" s="196">
        <f t="shared" ref="W10:W73" si="2">+V10-U10-S10</f>
        <v>16.267814919104058</v>
      </c>
      <c r="X10" s="93"/>
      <c r="Y10" s="93">
        <v>4.6336019999999998</v>
      </c>
      <c r="Z10" s="93">
        <v>-0.98063500000000003</v>
      </c>
      <c r="AA10" s="93">
        <v>8.398440275594</v>
      </c>
      <c r="AB10" s="93">
        <v>0</v>
      </c>
      <c r="AC10" s="93">
        <v>0</v>
      </c>
      <c r="AD10" s="93">
        <v>0</v>
      </c>
      <c r="AE10" s="93">
        <v>0</v>
      </c>
      <c r="AF10" s="93">
        <v>0</v>
      </c>
      <c r="AG10" s="93">
        <v>8.5470000000000008E-3</v>
      </c>
      <c r="AH10" s="93">
        <v>7.8549999999999991E-3</v>
      </c>
      <c r="AI10" s="93">
        <v>4.6506696639526279E-2</v>
      </c>
      <c r="AJ10" s="93">
        <v>0.82917417155555562</v>
      </c>
      <c r="AK10" s="93">
        <v>2.8439058576571901E-2</v>
      </c>
      <c r="AL10" s="93">
        <v>0</v>
      </c>
      <c r="AM10" s="93">
        <v>0</v>
      </c>
      <c r="AN10" s="93">
        <v>12.971929202365653</v>
      </c>
      <c r="AO10" s="93">
        <v>14.836247206222902</v>
      </c>
      <c r="AP10" s="93">
        <v>1.8643180038572496</v>
      </c>
      <c r="AQ10" s="93">
        <v>-1.4315677128811561</v>
      </c>
      <c r="AR10" s="91">
        <v>-8.7999999999999939E-2</v>
      </c>
      <c r="AS10" s="114">
        <v>0</v>
      </c>
      <c r="AT10" s="121">
        <v>14.836247206222902</v>
      </c>
      <c r="AU10" s="199">
        <f>+AT10-AM10-AS10</f>
        <v>14.836247206222902</v>
      </c>
      <c r="AV10" s="186">
        <f>+AU10/W10-1</f>
        <v>-8.7999999999999967E-2</v>
      </c>
    </row>
    <row r="11" spans="1:48" s="1" customFormat="1" x14ac:dyDescent="0.25">
      <c r="A11">
        <f>IFERROR(VLOOKUP(C11,'2014_15'!$C$402:$D$446,2,FALSE),0)</f>
        <v>0</v>
      </c>
      <c r="B11" s="93" t="s">
        <v>142</v>
      </c>
      <c r="C11" s="93" t="s">
        <v>143</v>
      </c>
      <c r="D11" s="93"/>
      <c r="E11" s="93">
        <v>6.6097840000000003</v>
      </c>
      <c r="F11" s="93">
        <v>-1.447281</v>
      </c>
      <c r="G11" s="93">
        <v>9.7831106208719998</v>
      </c>
      <c r="H11" s="93">
        <v>3.2371505486102929</v>
      </c>
      <c r="I11" s="93">
        <v>0.165245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8.5470000000000008E-3</v>
      </c>
      <c r="P11" s="93">
        <v>4.8729999999999997E-3</v>
      </c>
      <c r="Q11" s="93">
        <v>8.3442213333333334E-2</v>
      </c>
      <c r="R11" s="93">
        <v>0</v>
      </c>
      <c r="S11" s="93">
        <v>0</v>
      </c>
      <c r="T11" s="93">
        <v>18.444871382815624</v>
      </c>
      <c r="U11" s="114">
        <v>0</v>
      </c>
      <c r="V11" s="114">
        <v>18.444871382815624</v>
      </c>
      <c r="W11" s="196">
        <f t="shared" si="2"/>
        <v>18.444871382815624</v>
      </c>
      <c r="X11" s="2"/>
      <c r="Y11" s="93">
        <v>6.6097840000000003</v>
      </c>
      <c r="Z11" s="93">
        <v>-1.424733</v>
      </c>
      <c r="AA11" s="93">
        <v>9.3251974713449997</v>
      </c>
      <c r="AB11" s="93">
        <v>0</v>
      </c>
      <c r="AC11" s="93">
        <v>0</v>
      </c>
      <c r="AD11" s="93">
        <v>0</v>
      </c>
      <c r="AE11" s="93">
        <v>0</v>
      </c>
      <c r="AF11" s="93">
        <v>0</v>
      </c>
      <c r="AG11" s="93">
        <v>8.5470000000000008E-3</v>
      </c>
      <c r="AH11" s="93">
        <v>7.8549999999999991E-3</v>
      </c>
      <c r="AI11" s="93">
        <v>6.6073343288985648E-2</v>
      </c>
      <c r="AJ11" s="93">
        <v>0.33802706666666671</v>
      </c>
      <c r="AK11" s="93">
        <v>3.1577272496222365E-2</v>
      </c>
      <c r="AL11" s="93">
        <v>0</v>
      </c>
      <c r="AM11" s="93">
        <v>0</v>
      </c>
      <c r="AN11" s="93">
        <v>14.962328153796875</v>
      </c>
      <c r="AO11" s="93">
        <v>16.82172270112785</v>
      </c>
      <c r="AP11" s="93">
        <v>1.8593945473309752</v>
      </c>
      <c r="AQ11" s="93">
        <v>-1.6231486816877734</v>
      </c>
      <c r="AR11" s="91">
        <v>-8.7999999999999912E-2</v>
      </c>
      <c r="AS11" s="114">
        <v>0</v>
      </c>
      <c r="AT11" s="121">
        <v>16.82172270112785</v>
      </c>
      <c r="AU11" s="199">
        <f t="shared" ref="AU11:AU74" si="3">+AT11-AM11-AS11</f>
        <v>16.82172270112785</v>
      </c>
      <c r="AV11" s="186">
        <f t="shared" ref="AV11:AV74" si="4">+AU11/W11-1</f>
        <v>-8.7999999999999967E-2</v>
      </c>
    </row>
    <row r="12" spans="1:48" s="1" customFormat="1" x14ac:dyDescent="0.25">
      <c r="A12">
        <f>IFERROR(VLOOKUP(C12,'2014_15'!$C$402:$D$446,2,FALSE),0)</f>
        <v>0</v>
      </c>
      <c r="B12" s="93" t="s">
        <v>104</v>
      </c>
      <c r="C12" s="93" t="s">
        <v>105</v>
      </c>
      <c r="D12" s="93"/>
      <c r="E12" s="93">
        <v>3.6254650000000002</v>
      </c>
      <c r="F12" s="93">
        <v>-1.0425759999999999</v>
      </c>
      <c r="G12" s="93">
        <v>6.7141310301459995</v>
      </c>
      <c r="H12" s="93">
        <v>1.9295963968594183</v>
      </c>
      <c r="I12" s="93">
        <v>9.0636999999999995E-2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8.5470000000000008E-3</v>
      </c>
      <c r="P12" s="93">
        <v>4.8729999999999997E-3</v>
      </c>
      <c r="Q12" s="93">
        <v>0.31065872088888885</v>
      </c>
      <c r="R12" s="93">
        <v>0</v>
      </c>
      <c r="S12" s="93">
        <v>0</v>
      </c>
      <c r="T12" s="93">
        <v>11.641332147894307</v>
      </c>
      <c r="U12" s="114">
        <v>0</v>
      </c>
      <c r="V12" s="114">
        <v>11.641332147894307</v>
      </c>
      <c r="W12" s="196">
        <f t="shared" si="2"/>
        <v>11.641332147894307</v>
      </c>
      <c r="X12" s="2"/>
      <c r="Y12" s="93">
        <v>3.6254650000000002</v>
      </c>
      <c r="Z12" s="93">
        <v>-1.0263329999999999</v>
      </c>
      <c r="AA12" s="93">
        <v>6.3991968845180001</v>
      </c>
      <c r="AB12" s="93">
        <v>0</v>
      </c>
      <c r="AC12" s="93">
        <v>0</v>
      </c>
      <c r="AD12" s="93">
        <v>0</v>
      </c>
      <c r="AE12" s="93">
        <v>0</v>
      </c>
      <c r="AF12" s="93">
        <v>0</v>
      </c>
      <c r="AG12" s="93">
        <v>8.5470000000000008E-3</v>
      </c>
      <c r="AH12" s="93">
        <v>7.8549999999999991E-3</v>
      </c>
      <c r="AI12" s="93">
        <v>3.6463605254649194E-2</v>
      </c>
      <c r="AJ12" s="93">
        <v>0.48029741866666664</v>
      </c>
      <c r="AK12" s="93">
        <v>2.1669158685414632E-2</v>
      </c>
      <c r="AL12" s="93">
        <v>0</v>
      </c>
      <c r="AM12" s="93">
        <v>0</v>
      </c>
      <c r="AN12" s="93">
        <v>9.5531610671247282</v>
      </c>
      <c r="AO12" s="93">
        <v>10.616894918879607</v>
      </c>
      <c r="AP12" s="93">
        <v>1.0637338517548791</v>
      </c>
      <c r="AQ12" s="93">
        <v>-1.0244372290146995</v>
      </c>
      <c r="AR12" s="91">
        <v>-8.8000000000000037E-2</v>
      </c>
      <c r="AS12" s="114">
        <v>0</v>
      </c>
      <c r="AT12" s="121">
        <v>10.616894918879607</v>
      </c>
      <c r="AU12" s="199">
        <f t="shared" si="3"/>
        <v>10.616894918879607</v>
      </c>
      <c r="AV12" s="186">
        <f t="shared" si="4"/>
        <v>-8.8000000000000078E-2</v>
      </c>
    </row>
    <row r="13" spans="1:48" s="1" customFormat="1" x14ac:dyDescent="0.25">
      <c r="A13">
        <f>IFERROR(VLOOKUP(C13,'2014_15'!$C$402:$D$446,2,FALSE),0)</f>
        <v>0</v>
      </c>
      <c r="B13" s="93" t="s">
        <v>78</v>
      </c>
      <c r="C13" s="93" t="s">
        <v>79</v>
      </c>
      <c r="D13" s="93"/>
      <c r="E13" s="93">
        <v>4.49925</v>
      </c>
      <c r="F13" s="93">
        <v>-0.78228600000000004</v>
      </c>
      <c r="G13" s="93">
        <v>7.1905009169170002</v>
      </c>
      <c r="H13" s="93">
        <v>2.0857779907486993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8.5470000000000008E-3</v>
      </c>
      <c r="P13" s="93">
        <v>4.8729999999999997E-3</v>
      </c>
      <c r="Q13" s="93">
        <v>0.1752264426666667</v>
      </c>
      <c r="R13" s="93">
        <v>0</v>
      </c>
      <c r="S13" s="93">
        <v>0</v>
      </c>
      <c r="T13" s="93">
        <v>13.181889350332366</v>
      </c>
      <c r="U13" s="114">
        <v>0</v>
      </c>
      <c r="V13" s="114">
        <v>13.181889350332366</v>
      </c>
      <c r="W13" s="196">
        <f t="shared" si="2"/>
        <v>13.181889350332366</v>
      </c>
      <c r="X13" s="2"/>
      <c r="Y13" s="93">
        <v>4.49925</v>
      </c>
      <c r="Z13" s="93">
        <v>-0.77009799999999995</v>
      </c>
      <c r="AA13" s="93">
        <v>6.8432410594030006</v>
      </c>
      <c r="AB13" s="93">
        <v>0</v>
      </c>
      <c r="AC13" s="93">
        <v>0</v>
      </c>
      <c r="AD13" s="93">
        <v>0</v>
      </c>
      <c r="AE13" s="93">
        <v>0</v>
      </c>
      <c r="AF13" s="93">
        <v>0</v>
      </c>
      <c r="AG13" s="93">
        <v>8.5470000000000008E-3</v>
      </c>
      <c r="AH13" s="93">
        <v>7.8549999999999991E-3</v>
      </c>
      <c r="AI13" s="93">
        <v>4.499628481904238E-2</v>
      </c>
      <c r="AJ13" s="93">
        <v>0.18980091288888892</v>
      </c>
      <c r="AK13" s="93">
        <v>2.3172794823286304E-2</v>
      </c>
      <c r="AL13" s="93">
        <v>0</v>
      </c>
      <c r="AM13" s="93">
        <v>0</v>
      </c>
      <c r="AN13" s="93">
        <v>10.84676505193422</v>
      </c>
      <c r="AO13" s="93">
        <v>12.021883087503118</v>
      </c>
      <c r="AP13" s="93">
        <v>1.1751180355688984</v>
      </c>
      <c r="AQ13" s="93">
        <v>-1.1600062628292473</v>
      </c>
      <c r="AR13" s="91">
        <v>-8.7999999999999939E-2</v>
      </c>
      <c r="AS13" s="114">
        <v>0</v>
      </c>
      <c r="AT13" s="121">
        <v>12.021883087503118</v>
      </c>
      <c r="AU13" s="199">
        <f t="shared" si="3"/>
        <v>12.021883087503118</v>
      </c>
      <c r="AV13" s="186">
        <f t="shared" si="4"/>
        <v>-8.7999999999999967E-2</v>
      </c>
    </row>
    <row r="14" spans="1:48" s="1" customFormat="1" x14ac:dyDescent="0.25">
      <c r="A14">
        <f>IFERROR(VLOOKUP(C14,'2014_15'!$C$402:$D$446,2,FALSE),0)</f>
        <v>0</v>
      </c>
      <c r="B14" s="93" t="s">
        <v>378</v>
      </c>
      <c r="C14" s="93" t="s">
        <v>379</v>
      </c>
      <c r="D14" s="93"/>
      <c r="E14" s="93">
        <v>5.3139469999999998</v>
      </c>
      <c r="F14" s="93">
        <v>-1.087404</v>
      </c>
      <c r="G14" s="93">
        <v>8.2676972222140002</v>
      </c>
      <c r="H14" s="93">
        <v>2.1627798099315481</v>
      </c>
      <c r="I14" s="93">
        <v>0.13284899999999999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8.5470000000000008E-3</v>
      </c>
      <c r="P14" s="93">
        <v>4.8729999999999997E-3</v>
      </c>
      <c r="Q14" s="93">
        <v>0.11531250755555557</v>
      </c>
      <c r="R14" s="93">
        <v>0</v>
      </c>
      <c r="S14" s="93">
        <v>0</v>
      </c>
      <c r="T14" s="93">
        <v>14.918601539701104</v>
      </c>
      <c r="U14" s="114">
        <v>0</v>
      </c>
      <c r="V14" s="114">
        <v>14.918601539701104</v>
      </c>
      <c r="W14" s="196">
        <f t="shared" si="2"/>
        <v>14.918601539701104</v>
      </c>
      <c r="X14" s="2"/>
      <c r="Y14" s="93">
        <v>5.3139469999999998</v>
      </c>
      <c r="Z14" s="93">
        <v>-1.070462</v>
      </c>
      <c r="AA14" s="93">
        <v>7.873704424214</v>
      </c>
      <c r="AB14" s="93">
        <v>0</v>
      </c>
      <c r="AC14" s="93">
        <v>0</v>
      </c>
      <c r="AD14" s="93">
        <v>0</v>
      </c>
      <c r="AE14" s="93">
        <v>0</v>
      </c>
      <c r="AF14" s="93">
        <v>0</v>
      </c>
      <c r="AG14" s="93">
        <v>8.5470000000000008E-3</v>
      </c>
      <c r="AH14" s="93">
        <v>7.8549999999999991E-3</v>
      </c>
      <c r="AI14" s="93">
        <v>5.2692213385010303E-2</v>
      </c>
      <c r="AJ14" s="93">
        <v>0.12063250755555557</v>
      </c>
      <c r="AK14" s="93">
        <v>2.6662181784581174E-2</v>
      </c>
      <c r="AL14" s="93">
        <v>0</v>
      </c>
      <c r="AM14" s="93">
        <v>0</v>
      </c>
      <c r="AN14" s="93">
        <v>12.333578326939147</v>
      </c>
      <c r="AO14" s="93">
        <v>13.605764604207407</v>
      </c>
      <c r="AP14" s="93">
        <v>1.2721862772682595</v>
      </c>
      <c r="AQ14" s="93">
        <v>-1.3128369354936975</v>
      </c>
      <c r="AR14" s="91">
        <v>-8.8000000000000023E-2</v>
      </c>
      <c r="AS14" s="114">
        <v>0</v>
      </c>
      <c r="AT14" s="121">
        <v>13.605764604207407</v>
      </c>
      <c r="AU14" s="199">
        <f t="shared" si="3"/>
        <v>13.605764604207407</v>
      </c>
      <c r="AV14" s="186">
        <f t="shared" si="4"/>
        <v>-8.8000000000000078E-2</v>
      </c>
    </row>
    <row r="15" spans="1:48" s="1" customFormat="1" x14ac:dyDescent="0.25">
      <c r="A15">
        <f>IFERROR(VLOOKUP(C15,'2014_15'!$C$402:$D$446,2,FALSE),0)</f>
        <v>0</v>
      </c>
      <c r="B15" s="93" t="s">
        <v>532</v>
      </c>
      <c r="C15" s="93" t="s">
        <v>533</v>
      </c>
      <c r="D15" s="93"/>
      <c r="E15" s="93">
        <v>6.3287000000000004</v>
      </c>
      <c r="F15" s="93">
        <v>-1.255917</v>
      </c>
      <c r="G15" s="93">
        <v>9.3454859858309991</v>
      </c>
      <c r="H15" s="93">
        <v>2.2163117587995345</v>
      </c>
      <c r="I15" s="93">
        <v>0.158218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8.5470000000000008E-3</v>
      </c>
      <c r="P15" s="93">
        <v>4.8729999999999997E-3</v>
      </c>
      <c r="Q15" s="93">
        <v>0.19319177600000001</v>
      </c>
      <c r="R15" s="93">
        <v>0</v>
      </c>
      <c r="S15" s="93">
        <v>0</v>
      </c>
      <c r="T15" s="93">
        <v>16.999410520630533</v>
      </c>
      <c r="U15" s="114">
        <v>0</v>
      </c>
      <c r="V15" s="114">
        <v>16.999410520630533</v>
      </c>
      <c r="W15" s="196">
        <f t="shared" si="2"/>
        <v>16.999410520630533</v>
      </c>
      <c r="X15" s="2"/>
      <c r="Y15" s="93">
        <v>6.3287000000000004</v>
      </c>
      <c r="Z15" s="93">
        <v>-1.236351</v>
      </c>
      <c r="AA15" s="93">
        <v>8.902929644596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8.5470000000000008E-3</v>
      </c>
      <c r="AH15" s="93">
        <v>7.8549999999999991E-3</v>
      </c>
      <c r="AI15" s="93">
        <v>6.3483650685067214E-2</v>
      </c>
      <c r="AJ15" s="93">
        <v>0.37261207200000002</v>
      </c>
      <c r="AK15" s="93">
        <v>3.0147376102862923E-2</v>
      </c>
      <c r="AL15" s="93">
        <v>0</v>
      </c>
      <c r="AM15" s="93">
        <v>0</v>
      </c>
      <c r="AN15" s="93">
        <v>14.477923743383929</v>
      </c>
      <c r="AO15" s="93">
        <v>15.503462394815047</v>
      </c>
      <c r="AP15" s="93">
        <v>1.025538651431118</v>
      </c>
      <c r="AQ15" s="93">
        <v>-1.4959481258154863</v>
      </c>
      <c r="AR15" s="91">
        <v>-8.7999999999999967E-2</v>
      </c>
      <c r="AS15" s="114">
        <v>0</v>
      </c>
      <c r="AT15" s="121">
        <v>15.503462394815047</v>
      </c>
      <c r="AU15" s="199">
        <f t="shared" si="3"/>
        <v>15.503462394815047</v>
      </c>
      <c r="AV15" s="186">
        <f t="shared" si="4"/>
        <v>-8.7999999999999967E-2</v>
      </c>
    </row>
    <row r="16" spans="1:48" s="1" customFormat="1" x14ac:dyDescent="0.25">
      <c r="A16">
        <f>IFERROR(VLOOKUP(C16,'2014_15'!$C$402:$D$446,2,FALSE),0)</f>
        <v>0</v>
      </c>
      <c r="B16" s="93" t="s">
        <v>350</v>
      </c>
      <c r="C16" s="93" t="s">
        <v>351</v>
      </c>
      <c r="D16" s="93"/>
      <c r="E16" s="93">
        <v>6.9844549999999996</v>
      </c>
      <c r="F16" s="93">
        <v>-1.550907</v>
      </c>
      <c r="G16" s="93">
        <v>8.7481569105069994</v>
      </c>
      <c r="H16" s="93">
        <v>2.1373909214284037</v>
      </c>
      <c r="I16" s="93">
        <v>0.17461199999999999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8.5470000000000008E-3</v>
      </c>
      <c r="P16" s="93">
        <v>4.8729999999999997E-3</v>
      </c>
      <c r="Q16" s="93">
        <v>0.38454888355555561</v>
      </c>
      <c r="R16" s="93">
        <v>0</v>
      </c>
      <c r="S16" s="93">
        <v>0</v>
      </c>
      <c r="T16" s="93">
        <v>16.891676715490959</v>
      </c>
      <c r="U16" s="114">
        <v>0</v>
      </c>
      <c r="V16" s="114">
        <v>16.891676715490959</v>
      </c>
      <c r="W16" s="196">
        <f t="shared" si="2"/>
        <v>16.891676715490959</v>
      </c>
      <c r="X16" s="2"/>
      <c r="Y16" s="93">
        <v>6.9844549999999996</v>
      </c>
      <c r="Z16" s="93">
        <v>-1.524499</v>
      </c>
      <c r="AA16" s="93">
        <v>8.352161880853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8.5470000000000008E-3</v>
      </c>
      <c r="AH16" s="93">
        <v>7.8549999999999991E-3</v>
      </c>
      <c r="AI16" s="93">
        <v>7.0239773292541399E-2</v>
      </c>
      <c r="AJ16" s="93">
        <v>0.50364543288888897</v>
      </c>
      <c r="AK16" s="93">
        <v>2.8282349242971745E-2</v>
      </c>
      <c r="AL16" s="93">
        <v>0</v>
      </c>
      <c r="AM16" s="93">
        <v>0</v>
      </c>
      <c r="AN16" s="93">
        <v>14.430687436277402</v>
      </c>
      <c r="AO16" s="93">
        <v>15.405209164527756</v>
      </c>
      <c r="AP16" s="93">
        <v>0.97452172825035355</v>
      </c>
      <c r="AQ16" s="93">
        <v>-1.4864675509632033</v>
      </c>
      <c r="AR16" s="91">
        <v>-8.7999999999999926E-2</v>
      </c>
      <c r="AS16" s="114">
        <v>0</v>
      </c>
      <c r="AT16" s="121">
        <v>15.405209164527756</v>
      </c>
      <c r="AU16" s="199">
        <f t="shared" si="3"/>
        <v>15.405209164527756</v>
      </c>
      <c r="AV16" s="186">
        <f t="shared" si="4"/>
        <v>-8.7999999999999967E-2</v>
      </c>
    </row>
    <row r="17" spans="1:48" s="1" customFormat="1" x14ac:dyDescent="0.25">
      <c r="A17">
        <f>IFERROR(VLOOKUP(C17,'2014_15'!$C$402:$D$446,2,FALSE),0)</f>
        <v>0</v>
      </c>
      <c r="B17" s="93" t="s">
        <v>180</v>
      </c>
      <c r="C17" s="93" t="s">
        <v>181</v>
      </c>
      <c r="D17" s="93"/>
      <c r="E17" s="93">
        <v>4.5904509999999998</v>
      </c>
      <c r="F17" s="93">
        <v>-0.86920200000000003</v>
      </c>
      <c r="G17" s="93">
        <v>7.7513627713940005</v>
      </c>
      <c r="H17" s="93">
        <v>0.8233078203504558</v>
      </c>
      <c r="I17" s="93">
        <v>0.114761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8.5470000000000008E-3</v>
      </c>
      <c r="P17" s="93">
        <v>4.8729999999999997E-3</v>
      </c>
      <c r="Q17" s="93">
        <v>0.22775049511111109</v>
      </c>
      <c r="R17" s="93">
        <v>0</v>
      </c>
      <c r="S17" s="93">
        <v>0</v>
      </c>
      <c r="T17" s="93">
        <v>12.651851086855567</v>
      </c>
      <c r="U17" s="114">
        <v>0</v>
      </c>
      <c r="V17" s="114">
        <v>12.651851086855567</v>
      </c>
      <c r="W17" s="196">
        <f t="shared" si="2"/>
        <v>12.651851086855567</v>
      </c>
      <c r="X17" s="2"/>
      <c r="Y17" s="93">
        <v>4.5904509999999998</v>
      </c>
      <c r="Z17" s="93">
        <v>-0.85565999999999998</v>
      </c>
      <c r="AA17" s="93">
        <v>7.3768975837390007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8.5470000000000008E-3</v>
      </c>
      <c r="AH17" s="93">
        <v>7.8549999999999991E-3</v>
      </c>
      <c r="AI17" s="93">
        <v>4.6042259043602603E-2</v>
      </c>
      <c r="AJ17" s="93">
        <v>0.35141293333333329</v>
      </c>
      <c r="AK17" s="93">
        <v>2.4979879074330514E-2</v>
      </c>
      <c r="AL17" s="93">
        <v>0</v>
      </c>
      <c r="AM17" s="93">
        <v>0</v>
      </c>
      <c r="AN17" s="93">
        <v>11.550525655190267</v>
      </c>
      <c r="AO17" s="93"/>
      <c r="AP17" s="93"/>
      <c r="AQ17" s="93">
        <v>-1.1013254316653001</v>
      </c>
      <c r="AR17" s="91">
        <v>-8.7048561044913347E-2</v>
      </c>
      <c r="AS17" s="114">
        <v>0</v>
      </c>
      <c r="AT17" s="121">
        <v>11.550525655190267</v>
      </c>
      <c r="AU17" s="199">
        <f t="shared" si="3"/>
        <v>11.550525655190267</v>
      </c>
      <c r="AV17" s="186">
        <f t="shared" si="4"/>
        <v>-8.704856104491332E-2</v>
      </c>
    </row>
    <row r="18" spans="1:48" s="1" customFormat="1" x14ac:dyDescent="0.25">
      <c r="A18">
        <f>IFERROR(VLOOKUP(C18,'2014_15'!$C$402:$D$446,2,FALSE),0)</f>
        <v>0</v>
      </c>
      <c r="B18" s="93" t="s">
        <v>542</v>
      </c>
      <c r="C18" s="93" t="s">
        <v>543</v>
      </c>
      <c r="D18" s="93"/>
      <c r="E18" s="93">
        <v>10.834251999999999</v>
      </c>
      <c r="F18" s="93">
        <v>-1.8732089999999999</v>
      </c>
      <c r="G18" s="93">
        <v>12.692594765939999</v>
      </c>
      <c r="H18" s="93">
        <v>1.3447194956502386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8.5470000000000008E-3</v>
      </c>
      <c r="P18" s="93">
        <v>4.8729999999999997E-3</v>
      </c>
      <c r="Q18" s="93">
        <v>0.27185583111111111</v>
      </c>
      <c r="R18" s="93">
        <v>0</v>
      </c>
      <c r="S18" s="93">
        <v>0</v>
      </c>
      <c r="T18" s="93">
        <v>23.283633092701347</v>
      </c>
      <c r="U18" s="114">
        <v>0</v>
      </c>
      <c r="V18" s="114">
        <v>23.283633092701347</v>
      </c>
      <c r="W18" s="196">
        <f t="shared" si="2"/>
        <v>23.283633092701347</v>
      </c>
      <c r="X18" s="2"/>
      <c r="Y18" s="93">
        <v>10.834251999999999</v>
      </c>
      <c r="Z18" s="93">
        <v>-1.8440259999999999</v>
      </c>
      <c r="AA18" s="93">
        <v>12.15717770593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8.5470000000000008E-3</v>
      </c>
      <c r="AH18" s="93">
        <v>7.8549999999999991E-3</v>
      </c>
      <c r="AI18" s="93">
        <v>0.10857274977882291</v>
      </c>
      <c r="AJ18" s="93">
        <v>0.39798768444444443</v>
      </c>
      <c r="AK18" s="93">
        <v>4.1167011678282614E-2</v>
      </c>
      <c r="AL18" s="93">
        <v>0</v>
      </c>
      <c r="AM18" s="93">
        <v>0</v>
      </c>
      <c r="AN18" s="93">
        <v>21.711533151831549</v>
      </c>
      <c r="AO18" s="93"/>
      <c r="AP18" s="93"/>
      <c r="AQ18" s="93">
        <v>-1.5720999408697978</v>
      </c>
      <c r="AR18" s="91">
        <v>-6.7519529044743426E-2</v>
      </c>
      <c r="AS18" s="114">
        <v>0</v>
      </c>
      <c r="AT18" s="121">
        <v>21.711533151831549</v>
      </c>
      <c r="AU18" s="199">
        <f t="shared" si="3"/>
        <v>21.711533151831549</v>
      </c>
      <c r="AV18" s="186">
        <f t="shared" si="4"/>
        <v>-6.7519529044743454E-2</v>
      </c>
    </row>
    <row r="19" spans="1:48" s="1" customFormat="1" x14ac:dyDescent="0.25">
      <c r="A19">
        <f>IFERROR(VLOOKUP(C19,'2014_15'!$C$402:$D$446,2,FALSE),0)</f>
        <v>0</v>
      </c>
      <c r="B19" s="93" t="s">
        <v>772</v>
      </c>
      <c r="C19" s="93" t="s">
        <v>773</v>
      </c>
      <c r="D19" s="93"/>
      <c r="E19" s="93">
        <v>38.453921999999999</v>
      </c>
      <c r="F19" s="93">
        <v>-8.2962729999999993</v>
      </c>
      <c r="G19" s="93">
        <v>79.902278209713003</v>
      </c>
      <c r="H19" s="93">
        <v>0</v>
      </c>
      <c r="I19" s="93">
        <v>1.153618</v>
      </c>
      <c r="J19" s="93">
        <v>0</v>
      </c>
      <c r="K19" s="93">
        <v>0</v>
      </c>
      <c r="L19" s="93">
        <v>0</v>
      </c>
      <c r="M19" s="93">
        <v>0</v>
      </c>
      <c r="N19" s="93">
        <v>1.1846143514955332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112.39815956120854</v>
      </c>
      <c r="U19" s="114">
        <v>0</v>
      </c>
      <c r="V19" s="114">
        <v>112.39815956120854</v>
      </c>
      <c r="W19" s="196">
        <f t="shared" si="2"/>
        <v>112.39815956120854</v>
      </c>
      <c r="X19" s="2"/>
      <c r="Y19" s="93">
        <v>38.453921999999999</v>
      </c>
      <c r="Z19" s="93">
        <v>-8.1670200000000008</v>
      </c>
      <c r="AA19" s="93">
        <v>73.761911760952998</v>
      </c>
      <c r="AB19" s="93">
        <v>0</v>
      </c>
      <c r="AC19" s="93">
        <v>0</v>
      </c>
      <c r="AD19" s="93">
        <v>0</v>
      </c>
      <c r="AE19" s="93">
        <v>0</v>
      </c>
      <c r="AF19" s="93">
        <v>1.23</v>
      </c>
      <c r="AG19" s="93">
        <v>0</v>
      </c>
      <c r="AH19" s="93">
        <v>0</v>
      </c>
      <c r="AI19" s="93">
        <v>0.38596509824954578</v>
      </c>
      <c r="AJ19" s="93">
        <v>0</v>
      </c>
      <c r="AK19" s="93">
        <v>0</v>
      </c>
      <c r="AL19" s="93">
        <v>0</v>
      </c>
      <c r="AM19" s="93">
        <v>0</v>
      </c>
      <c r="AN19" s="93">
        <v>105.66477885920254</v>
      </c>
      <c r="AO19" s="93"/>
      <c r="AP19" s="93"/>
      <c r="AQ19" s="93">
        <v>-6.7333807020060021</v>
      </c>
      <c r="AR19" s="91">
        <v>-5.9906503169557791E-2</v>
      </c>
      <c r="AS19" s="114">
        <v>0</v>
      </c>
      <c r="AT19" s="121">
        <v>105.66477885920254</v>
      </c>
      <c r="AU19" s="199">
        <f t="shared" si="3"/>
        <v>105.66477885920254</v>
      </c>
      <c r="AV19" s="186">
        <f t="shared" si="4"/>
        <v>-5.9906503169557812E-2</v>
      </c>
    </row>
    <row r="20" spans="1:48" s="1" customFormat="1" x14ac:dyDescent="0.25">
      <c r="A20">
        <f>IFERROR(VLOOKUP(C20,'2014_15'!$C$402:$D$446,2,FALSE),0)</f>
        <v>0</v>
      </c>
      <c r="B20" s="93" t="s">
        <v>520</v>
      </c>
      <c r="C20" s="93" t="s">
        <v>521</v>
      </c>
      <c r="D20" s="93"/>
      <c r="E20" s="93">
        <v>23.293832999999999</v>
      </c>
      <c r="F20" s="93">
        <v>-3.5598010000000002</v>
      </c>
      <c r="G20" s="93">
        <v>26.003526384660002</v>
      </c>
      <c r="H20" s="93">
        <v>0</v>
      </c>
      <c r="I20" s="93">
        <v>0.69881499999999996</v>
      </c>
      <c r="J20" s="93">
        <v>0</v>
      </c>
      <c r="K20" s="93">
        <v>0</v>
      </c>
      <c r="L20" s="93">
        <v>0</v>
      </c>
      <c r="M20" s="93">
        <v>0</v>
      </c>
      <c r="N20" s="93">
        <v>0.34396824802662618</v>
      </c>
      <c r="O20" s="93">
        <v>0</v>
      </c>
      <c r="P20" s="93">
        <v>0</v>
      </c>
      <c r="Q20" s="93">
        <v>0</v>
      </c>
      <c r="R20" s="93">
        <v>0</v>
      </c>
      <c r="S20" s="93">
        <v>0</v>
      </c>
      <c r="T20" s="93">
        <v>46.780341632686635</v>
      </c>
      <c r="U20" s="114">
        <v>0</v>
      </c>
      <c r="V20" s="114">
        <v>46.780341632686635</v>
      </c>
      <c r="W20" s="196">
        <f t="shared" si="2"/>
        <v>46.780341632686635</v>
      </c>
      <c r="X20" s="2"/>
      <c r="Y20" s="93">
        <v>23.293832999999999</v>
      </c>
      <c r="Z20" s="93">
        <v>-3.5043410000000002</v>
      </c>
      <c r="AA20" s="93">
        <v>23.717921313425002</v>
      </c>
      <c r="AB20" s="93">
        <v>0</v>
      </c>
      <c r="AC20" s="93">
        <v>0</v>
      </c>
      <c r="AD20" s="93">
        <v>0</v>
      </c>
      <c r="AE20" s="93">
        <v>0</v>
      </c>
      <c r="AF20" s="93">
        <v>0.38100000000000001</v>
      </c>
      <c r="AG20" s="93">
        <v>0</v>
      </c>
      <c r="AH20" s="93">
        <v>0</v>
      </c>
      <c r="AI20" s="93">
        <v>0.23407298155412279</v>
      </c>
      <c r="AJ20" s="93">
        <v>0</v>
      </c>
      <c r="AK20" s="93">
        <v>0</v>
      </c>
      <c r="AL20" s="93">
        <v>0</v>
      </c>
      <c r="AM20" s="93">
        <v>0</v>
      </c>
      <c r="AN20" s="93">
        <v>44.122486294979126</v>
      </c>
      <c r="AO20" s="93"/>
      <c r="AP20" s="93"/>
      <c r="AQ20" s="93">
        <v>-2.6578553377075096</v>
      </c>
      <c r="AR20" s="91">
        <v>-5.6815646165576467E-2</v>
      </c>
      <c r="AS20" s="114">
        <v>0</v>
      </c>
      <c r="AT20" s="121">
        <v>44.122486294979126</v>
      </c>
      <c r="AU20" s="199">
        <f t="shared" si="3"/>
        <v>44.122486294979126</v>
      </c>
      <c r="AV20" s="186">
        <f t="shared" si="4"/>
        <v>-5.6815646165576439E-2</v>
      </c>
    </row>
    <row r="21" spans="1:48" s="1" customFormat="1" x14ac:dyDescent="0.25">
      <c r="A21">
        <f>IFERROR(VLOOKUP(C21,'2014_15'!$C$402:$D$446,2,FALSE),0)</f>
        <v>0</v>
      </c>
      <c r="B21" s="93" t="s">
        <v>730</v>
      </c>
      <c r="C21" s="93" t="s">
        <v>731</v>
      </c>
      <c r="D21" s="93"/>
      <c r="E21" s="93">
        <v>23.956461999999998</v>
      </c>
      <c r="F21" s="93">
        <v>-5.0923470000000002</v>
      </c>
      <c r="G21" s="93">
        <v>36.785471481885004</v>
      </c>
      <c r="H21" s="93">
        <v>0</v>
      </c>
      <c r="I21" s="93">
        <v>0.71869400000000006</v>
      </c>
      <c r="J21" s="93">
        <v>0</v>
      </c>
      <c r="K21" s="93">
        <v>0</v>
      </c>
      <c r="L21" s="93">
        <v>0</v>
      </c>
      <c r="M21" s="93">
        <v>0</v>
      </c>
      <c r="N21" s="93">
        <v>1.1209523578027385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3">
        <v>57.489232839687737</v>
      </c>
      <c r="U21" s="114">
        <v>0</v>
      </c>
      <c r="V21" s="114">
        <v>57.489232839687737</v>
      </c>
      <c r="W21" s="196">
        <f t="shared" si="2"/>
        <v>57.489232839687737</v>
      </c>
      <c r="X21" s="2"/>
      <c r="Y21" s="93">
        <v>23.956461999999998</v>
      </c>
      <c r="Z21" s="93">
        <v>-5.0050949999999998</v>
      </c>
      <c r="AA21" s="93">
        <v>33.992872438961001</v>
      </c>
      <c r="AB21" s="93">
        <v>0</v>
      </c>
      <c r="AC21" s="93">
        <v>0</v>
      </c>
      <c r="AD21" s="93">
        <v>0</v>
      </c>
      <c r="AE21" s="93">
        <v>0</v>
      </c>
      <c r="AF21" s="93">
        <v>1.1499999999999999</v>
      </c>
      <c r="AG21" s="93">
        <v>0</v>
      </c>
      <c r="AH21" s="93">
        <v>0</v>
      </c>
      <c r="AI21" s="93">
        <v>0.24059198202216134</v>
      </c>
      <c r="AJ21" s="93">
        <v>0</v>
      </c>
      <c r="AK21" s="93">
        <v>0</v>
      </c>
      <c r="AL21" s="93">
        <v>0</v>
      </c>
      <c r="AM21" s="93">
        <v>0</v>
      </c>
      <c r="AN21" s="93">
        <v>54.334831420983157</v>
      </c>
      <c r="AO21" s="93"/>
      <c r="AP21" s="93"/>
      <c r="AQ21" s="93">
        <v>-3.1544014187045804</v>
      </c>
      <c r="AR21" s="91">
        <v>-5.4869429680872987E-2</v>
      </c>
      <c r="AS21" s="114">
        <v>0</v>
      </c>
      <c r="AT21" s="121">
        <v>54.334831420983157</v>
      </c>
      <c r="AU21" s="199">
        <f t="shared" si="3"/>
        <v>54.334831420983157</v>
      </c>
      <c r="AV21" s="186">
        <f t="shared" si="4"/>
        <v>-5.4869429680872939E-2</v>
      </c>
    </row>
    <row r="22" spans="1:48" s="1" customFormat="1" x14ac:dyDescent="0.25">
      <c r="A22">
        <f>IFERROR(VLOOKUP(C22,'2014_15'!$C$402:$D$446,2,FALSE),0)</f>
        <v>0</v>
      </c>
      <c r="B22" s="93" t="s">
        <v>228</v>
      </c>
      <c r="C22" s="93" t="s">
        <v>229</v>
      </c>
      <c r="D22" s="93"/>
      <c r="E22" s="93">
        <v>22.331530000000001</v>
      </c>
      <c r="F22" s="93">
        <v>-3.0516269999999999</v>
      </c>
      <c r="G22" s="93">
        <v>21.518026070186</v>
      </c>
      <c r="H22" s="93">
        <v>0</v>
      </c>
      <c r="I22" s="93">
        <v>0.66998899999999995</v>
      </c>
      <c r="J22" s="93">
        <v>0</v>
      </c>
      <c r="K22" s="93">
        <v>0</v>
      </c>
      <c r="L22" s="93">
        <v>0</v>
      </c>
      <c r="M22" s="93">
        <v>0</v>
      </c>
      <c r="N22" s="93">
        <v>0.20621895051925582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41.67413702070526</v>
      </c>
      <c r="U22" s="114">
        <v>0</v>
      </c>
      <c r="V22" s="114">
        <v>41.67413702070526</v>
      </c>
      <c r="W22" s="196">
        <f t="shared" si="2"/>
        <v>41.67413702070526</v>
      </c>
      <c r="X22" s="2"/>
      <c r="Y22" s="93">
        <v>22.331530000000001</v>
      </c>
      <c r="Z22" s="93">
        <v>-3.0040830000000001</v>
      </c>
      <c r="AA22" s="93">
        <v>19.643543337026998</v>
      </c>
      <c r="AB22" s="93">
        <v>0</v>
      </c>
      <c r="AC22" s="93">
        <v>0</v>
      </c>
      <c r="AD22" s="93">
        <v>0</v>
      </c>
      <c r="AE22" s="93">
        <v>0</v>
      </c>
      <c r="AF22" s="93">
        <v>0.23200000000000001</v>
      </c>
      <c r="AG22" s="93">
        <v>0</v>
      </c>
      <c r="AH22" s="93">
        <v>0</v>
      </c>
      <c r="AI22" s="93">
        <v>0.22494250536279242</v>
      </c>
      <c r="AJ22" s="93">
        <v>0</v>
      </c>
      <c r="AK22" s="93">
        <v>0</v>
      </c>
      <c r="AL22" s="93">
        <v>0</v>
      </c>
      <c r="AM22" s="93">
        <v>0</v>
      </c>
      <c r="AN22" s="93">
        <v>39.427932842389787</v>
      </c>
      <c r="AO22" s="93"/>
      <c r="AP22" s="93"/>
      <c r="AQ22" s="93">
        <v>-2.2462041783154731</v>
      </c>
      <c r="AR22" s="91">
        <v>-5.389923676642603E-2</v>
      </c>
      <c r="AS22" s="114">
        <v>0</v>
      </c>
      <c r="AT22" s="121">
        <v>39.427932842389787</v>
      </c>
      <c r="AU22" s="199">
        <f t="shared" si="3"/>
        <v>39.427932842389787</v>
      </c>
      <c r="AV22" s="186">
        <f t="shared" si="4"/>
        <v>-5.3899236766426051E-2</v>
      </c>
    </row>
    <row r="23" spans="1:48" s="1" customFormat="1" x14ac:dyDescent="0.25">
      <c r="A23">
        <f>IFERROR(VLOOKUP(C23,'2014_15'!$C$402:$D$446,2,FALSE),0)</f>
        <v>0</v>
      </c>
      <c r="B23" s="93" t="s">
        <v>92</v>
      </c>
      <c r="C23" s="93" t="s">
        <v>93</v>
      </c>
      <c r="D23" s="93"/>
      <c r="E23" s="93">
        <v>18.710080999999999</v>
      </c>
      <c r="F23" s="93">
        <v>-1.711565</v>
      </c>
      <c r="G23" s="93">
        <v>17.137782160634998</v>
      </c>
      <c r="H23" s="93">
        <v>0</v>
      </c>
      <c r="I23" s="93">
        <v>0.56130199999999997</v>
      </c>
      <c r="J23" s="93">
        <v>0</v>
      </c>
      <c r="K23" s="93">
        <v>0</v>
      </c>
      <c r="L23" s="93">
        <v>0</v>
      </c>
      <c r="M23" s="93">
        <v>0</v>
      </c>
      <c r="N23" s="93">
        <v>0.28517814832028515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34.982778308955275</v>
      </c>
      <c r="U23" s="114">
        <v>0</v>
      </c>
      <c r="V23" s="114">
        <v>34.982778308955275</v>
      </c>
      <c r="W23" s="196">
        <f t="shared" si="2"/>
        <v>34.982778308955275</v>
      </c>
      <c r="X23" s="2"/>
      <c r="Y23" s="93">
        <v>18.710080999999999</v>
      </c>
      <c r="Z23" s="93">
        <v>-1.6848989999999999</v>
      </c>
      <c r="AA23" s="93">
        <v>15.585057486249999</v>
      </c>
      <c r="AB23" s="93">
        <v>0</v>
      </c>
      <c r="AC23" s="93">
        <v>0</v>
      </c>
      <c r="AD23" s="93">
        <v>0</v>
      </c>
      <c r="AE23" s="93">
        <v>0</v>
      </c>
      <c r="AF23" s="93">
        <v>0.32200000000000001</v>
      </c>
      <c r="AG23" s="93">
        <v>0</v>
      </c>
      <c r="AH23" s="93">
        <v>0</v>
      </c>
      <c r="AI23" s="93">
        <v>0.18848914048805898</v>
      </c>
      <c r="AJ23" s="93">
        <v>0</v>
      </c>
      <c r="AK23" s="93">
        <v>0</v>
      </c>
      <c r="AL23" s="93">
        <v>0</v>
      </c>
      <c r="AM23" s="93">
        <v>0</v>
      </c>
      <c r="AN23" s="93">
        <v>33.120728626738057</v>
      </c>
      <c r="AO23" s="93"/>
      <c r="AP23" s="93"/>
      <c r="AQ23" s="93">
        <v>-1.8620496822172186</v>
      </c>
      <c r="AR23" s="91">
        <v>-5.322761004778602E-2</v>
      </c>
      <c r="AS23" s="114">
        <v>0</v>
      </c>
      <c r="AT23" s="121">
        <v>33.120728626738057</v>
      </c>
      <c r="AU23" s="199">
        <f t="shared" si="3"/>
        <v>33.120728626738057</v>
      </c>
      <c r="AV23" s="186">
        <f t="shared" si="4"/>
        <v>-5.3227610047785978E-2</v>
      </c>
    </row>
    <row r="24" spans="1:48" s="1" customFormat="1" x14ac:dyDescent="0.25">
      <c r="A24">
        <f>IFERROR(VLOOKUP(C24,'2014_15'!$C$402:$D$446,2,FALSE),0)</f>
        <v>0</v>
      </c>
      <c r="B24" s="93" t="s">
        <v>780</v>
      </c>
      <c r="C24" s="93" t="s">
        <v>781</v>
      </c>
      <c r="D24" s="93"/>
      <c r="E24" s="93">
        <v>35.957282999999997</v>
      </c>
      <c r="F24" s="93">
        <v>-5.883629</v>
      </c>
      <c r="G24" s="93">
        <v>58.282155046549001</v>
      </c>
      <c r="H24" s="93">
        <v>0</v>
      </c>
      <c r="I24" s="93">
        <v>1.0787329999999999</v>
      </c>
      <c r="J24" s="93">
        <v>0</v>
      </c>
      <c r="K24" s="93">
        <v>0</v>
      </c>
      <c r="L24" s="93">
        <v>0</v>
      </c>
      <c r="M24" s="93">
        <v>0</v>
      </c>
      <c r="N24" s="93">
        <v>1.4285874297642411</v>
      </c>
      <c r="O24" s="93">
        <v>0</v>
      </c>
      <c r="P24" s="93">
        <v>0</v>
      </c>
      <c r="Q24" s="93">
        <v>0</v>
      </c>
      <c r="R24" s="93">
        <v>0</v>
      </c>
      <c r="S24" s="93">
        <v>0</v>
      </c>
      <c r="T24" s="93">
        <v>90.863129476313233</v>
      </c>
      <c r="U24" s="114">
        <v>0</v>
      </c>
      <c r="V24" s="114">
        <v>90.863129476313233</v>
      </c>
      <c r="W24" s="196">
        <f t="shared" si="2"/>
        <v>90.863129476313233</v>
      </c>
      <c r="X24" s="2"/>
      <c r="Y24" s="93">
        <v>35.957282999999997</v>
      </c>
      <c r="Z24" s="93">
        <v>-5.7919650000000003</v>
      </c>
      <c r="AA24" s="93">
        <v>54.090098227934</v>
      </c>
      <c r="AB24" s="93">
        <v>0</v>
      </c>
      <c r="AC24" s="93">
        <v>0</v>
      </c>
      <c r="AD24" s="93">
        <v>0</v>
      </c>
      <c r="AE24" s="93">
        <v>0</v>
      </c>
      <c r="AF24" s="93">
        <v>1.4810000000000001</v>
      </c>
      <c r="AG24" s="93">
        <v>0</v>
      </c>
      <c r="AH24" s="93">
        <v>0</v>
      </c>
      <c r="AI24" s="93">
        <v>0.36211473087091917</v>
      </c>
      <c r="AJ24" s="93">
        <v>0</v>
      </c>
      <c r="AK24" s="93">
        <v>0</v>
      </c>
      <c r="AL24" s="93">
        <v>0</v>
      </c>
      <c r="AM24" s="93">
        <v>0</v>
      </c>
      <c r="AN24" s="93">
        <v>86.098530958804901</v>
      </c>
      <c r="AO24" s="93"/>
      <c r="AP24" s="93"/>
      <c r="AQ24" s="93">
        <v>-4.7645985175083325</v>
      </c>
      <c r="AR24" s="91">
        <v>-5.2437094616583704E-2</v>
      </c>
      <c r="AS24" s="114">
        <v>0</v>
      </c>
      <c r="AT24" s="121">
        <v>86.098530958804901</v>
      </c>
      <c r="AU24" s="199">
        <f t="shared" si="3"/>
        <v>86.098530958804901</v>
      </c>
      <c r="AV24" s="186">
        <f t="shared" si="4"/>
        <v>-5.2437094616583746E-2</v>
      </c>
    </row>
    <row r="25" spans="1:48" s="1" customFormat="1" x14ac:dyDescent="0.25">
      <c r="A25">
        <f>IFERROR(VLOOKUP(C25,'2014_15'!$C$402:$D$446,2,FALSE),0)</f>
        <v>0</v>
      </c>
      <c r="B25" s="93" t="s">
        <v>334</v>
      </c>
      <c r="C25" s="93" t="s">
        <v>335</v>
      </c>
      <c r="D25" s="93"/>
      <c r="E25" s="93">
        <v>39.153056999999997</v>
      </c>
      <c r="F25" s="93">
        <v>-3.9224030000000001</v>
      </c>
      <c r="G25" s="93">
        <v>34.984240036742001</v>
      </c>
      <c r="H25" s="93">
        <v>0</v>
      </c>
      <c r="I25" s="93">
        <v>1.1745909999999999</v>
      </c>
      <c r="J25" s="93">
        <v>0</v>
      </c>
      <c r="K25" s="93">
        <v>0</v>
      </c>
      <c r="L25" s="93">
        <v>0</v>
      </c>
      <c r="M25" s="93">
        <v>0</v>
      </c>
      <c r="N25" s="93">
        <v>1.2904631053074016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72.679948142049398</v>
      </c>
      <c r="U25" s="114">
        <v>0</v>
      </c>
      <c r="V25" s="114">
        <v>72.679948142049398</v>
      </c>
      <c r="W25" s="196">
        <f t="shared" si="2"/>
        <v>72.679948142049398</v>
      </c>
      <c r="X25" s="2"/>
      <c r="Y25" s="93">
        <v>39.153056999999997</v>
      </c>
      <c r="Z25" s="93">
        <v>-3.861294</v>
      </c>
      <c r="AA25" s="93">
        <v>31.853991936994003</v>
      </c>
      <c r="AB25" s="93">
        <v>0</v>
      </c>
      <c r="AC25" s="93">
        <v>0</v>
      </c>
      <c r="AD25" s="93">
        <v>0</v>
      </c>
      <c r="AE25" s="93">
        <v>0</v>
      </c>
      <c r="AF25" s="93">
        <v>1.3360000000000001</v>
      </c>
      <c r="AG25" s="93">
        <v>0</v>
      </c>
      <c r="AH25" s="93">
        <v>0</v>
      </c>
      <c r="AI25" s="93">
        <v>0.39412315068142745</v>
      </c>
      <c r="AJ25" s="93">
        <v>0</v>
      </c>
      <c r="AK25" s="93">
        <v>0</v>
      </c>
      <c r="AL25" s="93">
        <v>0</v>
      </c>
      <c r="AM25" s="93">
        <v>0</v>
      </c>
      <c r="AN25" s="93">
        <v>68.875878087675417</v>
      </c>
      <c r="AO25" s="93"/>
      <c r="AP25" s="93"/>
      <c r="AQ25" s="93">
        <v>-3.8040700543739803</v>
      </c>
      <c r="AR25" s="91">
        <v>-5.2340021582556878E-2</v>
      </c>
      <c r="AS25" s="114">
        <v>0</v>
      </c>
      <c r="AT25" s="121">
        <v>68.875878087675417</v>
      </c>
      <c r="AU25" s="199">
        <f t="shared" si="3"/>
        <v>68.875878087675417</v>
      </c>
      <c r="AV25" s="186">
        <f t="shared" si="4"/>
        <v>-5.2340021582556906E-2</v>
      </c>
    </row>
    <row r="26" spans="1:48" s="1" customFormat="1" x14ac:dyDescent="0.25">
      <c r="A26">
        <f>IFERROR(VLOOKUP(C26,'2014_15'!$C$402:$D$446,2,FALSE),0)</f>
        <v>0</v>
      </c>
      <c r="B26" s="93" t="s">
        <v>288</v>
      </c>
      <c r="C26" s="93" t="s">
        <v>289</v>
      </c>
      <c r="D26" s="93"/>
      <c r="E26" s="93">
        <v>43.106732999999998</v>
      </c>
      <c r="F26" s="93">
        <v>-5.4081669999999997</v>
      </c>
      <c r="G26" s="93">
        <v>39.583441576936998</v>
      </c>
      <c r="H26" s="93">
        <v>0</v>
      </c>
      <c r="I26" s="93">
        <v>1.293202</v>
      </c>
      <c r="J26" s="93">
        <v>0</v>
      </c>
      <c r="K26" s="93">
        <v>0</v>
      </c>
      <c r="L26" s="93">
        <v>0</v>
      </c>
      <c r="M26" s="93">
        <v>0</v>
      </c>
      <c r="N26" s="93">
        <v>1.4406882952475948</v>
      </c>
      <c r="O26" s="93">
        <v>0</v>
      </c>
      <c r="P26" s="93">
        <v>0</v>
      </c>
      <c r="Q26" s="93">
        <v>0</v>
      </c>
      <c r="R26" s="93">
        <v>0</v>
      </c>
      <c r="S26" s="93">
        <v>0</v>
      </c>
      <c r="T26" s="93">
        <v>80.015897872184581</v>
      </c>
      <c r="U26" s="114">
        <v>0</v>
      </c>
      <c r="V26" s="114">
        <v>80.015897872184581</v>
      </c>
      <c r="W26" s="196">
        <f t="shared" si="2"/>
        <v>80.015897872184581</v>
      </c>
      <c r="X26" s="2"/>
      <c r="Y26" s="93">
        <v>43.106732999999998</v>
      </c>
      <c r="Z26" s="93">
        <v>-5.3239099999999997</v>
      </c>
      <c r="AA26" s="93">
        <v>36.12264135209</v>
      </c>
      <c r="AB26" s="93">
        <v>0</v>
      </c>
      <c r="AC26" s="93">
        <v>0</v>
      </c>
      <c r="AD26" s="93">
        <v>0</v>
      </c>
      <c r="AE26" s="93">
        <v>0</v>
      </c>
      <c r="AF26" s="93">
        <v>1.512</v>
      </c>
      <c r="AG26" s="93">
        <v>0</v>
      </c>
      <c r="AH26" s="93">
        <v>0</v>
      </c>
      <c r="AI26" s="93">
        <v>0.43333836846471929</v>
      </c>
      <c r="AJ26" s="93">
        <v>0</v>
      </c>
      <c r="AK26" s="93">
        <v>0</v>
      </c>
      <c r="AL26" s="93">
        <v>0</v>
      </c>
      <c r="AM26" s="93">
        <v>0</v>
      </c>
      <c r="AN26" s="93">
        <v>75.850802720554725</v>
      </c>
      <c r="AO26" s="93"/>
      <c r="AP26" s="93"/>
      <c r="AQ26" s="93">
        <v>-4.1650951516298562</v>
      </c>
      <c r="AR26" s="91">
        <v>-5.205334517751805E-2</v>
      </c>
      <c r="AS26" s="114">
        <v>0</v>
      </c>
      <c r="AT26" s="121">
        <v>75.850802720554725</v>
      </c>
      <c r="AU26" s="199">
        <f t="shared" si="3"/>
        <v>75.850802720554725</v>
      </c>
      <c r="AV26" s="186">
        <f t="shared" si="4"/>
        <v>-5.2053345177518029E-2</v>
      </c>
    </row>
    <row r="27" spans="1:48" s="1" customFormat="1" x14ac:dyDescent="0.25">
      <c r="A27">
        <f>IFERROR(VLOOKUP(C27,'2014_15'!$C$402:$D$446,2,FALSE),0)</f>
        <v>0</v>
      </c>
      <c r="B27" s="93" t="s">
        <v>318</v>
      </c>
      <c r="C27" s="93" t="s">
        <v>319</v>
      </c>
      <c r="D27" s="93"/>
      <c r="E27" s="93">
        <v>42.545411999999999</v>
      </c>
      <c r="F27" s="93">
        <v>-7.9627730000000003</v>
      </c>
      <c r="G27" s="93">
        <v>75.049880231490008</v>
      </c>
      <c r="H27" s="93">
        <v>0</v>
      </c>
      <c r="I27" s="93">
        <v>1.2763610000000001</v>
      </c>
      <c r="J27" s="93">
        <v>0</v>
      </c>
      <c r="K27" s="93">
        <v>0</v>
      </c>
      <c r="L27" s="93">
        <v>0</v>
      </c>
      <c r="M27" s="93">
        <v>0</v>
      </c>
      <c r="N27" s="93">
        <v>0.27881797429156829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3">
        <v>111.18769820578157</v>
      </c>
      <c r="U27" s="114">
        <v>0</v>
      </c>
      <c r="V27" s="114">
        <v>111.18769820578157</v>
      </c>
      <c r="W27" s="196">
        <f t="shared" si="2"/>
        <v>111.18769820578157</v>
      </c>
      <c r="X27" s="2"/>
      <c r="Y27" s="93">
        <v>42.545411999999999</v>
      </c>
      <c r="Z27" s="93">
        <v>-7.8387169999999999</v>
      </c>
      <c r="AA27" s="93">
        <v>70.054561744614006</v>
      </c>
      <c r="AB27" s="93">
        <v>0</v>
      </c>
      <c r="AC27" s="93">
        <v>0</v>
      </c>
      <c r="AD27" s="93">
        <v>0</v>
      </c>
      <c r="AE27" s="93">
        <v>0</v>
      </c>
      <c r="AF27" s="93">
        <v>0.32400000000000001</v>
      </c>
      <c r="AG27" s="93">
        <v>0</v>
      </c>
      <c r="AH27" s="93">
        <v>0</v>
      </c>
      <c r="AI27" s="93">
        <v>0.4276736952507833</v>
      </c>
      <c r="AJ27" s="93">
        <v>0</v>
      </c>
      <c r="AK27" s="93">
        <v>0</v>
      </c>
      <c r="AL27" s="93">
        <v>0</v>
      </c>
      <c r="AM27" s="93">
        <v>0</v>
      </c>
      <c r="AN27" s="93">
        <v>105.51293043986479</v>
      </c>
      <c r="AO27" s="93"/>
      <c r="AP27" s="93"/>
      <c r="AQ27" s="93">
        <v>-5.6747677659167834</v>
      </c>
      <c r="AR27" s="91">
        <v>-5.1037730409835079E-2</v>
      </c>
      <c r="AS27" s="114">
        <v>0</v>
      </c>
      <c r="AT27" s="121">
        <v>105.51293043986479</v>
      </c>
      <c r="AU27" s="199">
        <f t="shared" si="3"/>
        <v>105.51293043986479</v>
      </c>
      <c r="AV27" s="186">
        <f t="shared" si="4"/>
        <v>-5.1037730409835058E-2</v>
      </c>
    </row>
    <row r="28" spans="1:48" s="1" customFormat="1" x14ac:dyDescent="0.25">
      <c r="A28">
        <f>IFERROR(VLOOKUP(C28,'2014_15'!$C$402:$D$446,2,FALSE),0)</f>
        <v>0</v>
      </c>
      <c r="B28" s="93" t="s">
        <v>140</v>
      </c>
      <c r="C28" s="93" t="s">
        <v>141</v>
      </c>
      <c r="D28" s="93"/>
      <c r="E28" s="93">
        <v>17.723457</v>
      </c>
      <c r="F28" s="93">
        <v>-1.6037129999999999</v>
      </c>
      <c r="G28" s="93">
        <v>12.500508518517</v>
      </c>
      <c r="H28" s="93">
        <v>0</v>
      </c>
      <c r="I28" s="93">
        <v>0.53170399999999995</v>
      </c>
      <c r="J28" s="93">
        <v>0</v>
      </c>
      <c r="K28" s="93">
        <v>0</v>
      </c>
      <c r="L28" s="93">
        <v>0</v>
      </c>
      <c r="M28" s="93">
        <v>0</v>
      </c>
      <c r="N28" s="93">
        <v>1.1348205873251023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30.286777105842102</v>
      </c>
      <c r="U28" s="114">
        <v>0</v>
      </c>
      <c r="V28" s="114">
        <v>30.286777105842102</v>
      </c>
      <c r="W28" s="196">
        <f t="shared" si="2"/>
        <v>30.286777105842102</v>
      </c>
      <c r="X28" s="2"/>
      <c r="Y28" s="93">
        <v>17.723457</v>
      </c>
      <c r="Z28" s="93">
        <v>-1.5787279999999999</v>
      </c>
      <c r="AA28" s="93">
        <v>11.251911260849999</v>
      </c>
      <c r="AB28" s="93">
        <v>0</v>
      </c>
      <c r="AC28" s="93">
        <v>0</v>
      </c>
      <c r="AD28" s="93">
        <v>0</v>
      </c>
      <c r="AE28" s="93">
        <v>0</v>
      </c>
      <c r="AF28" s="93">
        <v>1.1659999999999999</v>
      </c>
      <c r="AG28" s="93">
        <v>0</v>
      </c>
      <c r="AH28" s="93">
        <v>0</v>
      </c>
      <c r="AI28" s="93">
        <v>0.178864345784571</v>
      </c>
      <c r="AJ28" s="93">
        <v>0</v>
      </c>
      <c r="AK28" s="93">
        <v>0</v>
      </c>
      <c r="AL28" s="93">
        <v>0</v>
      </c>
      <c r="AM28" s="93">
        <v>0</v>
      </c>
      <c r="AN28" s="93">
        <v>28.741504606634571</v>
      </c>
      <c r="AO28" s="93"/>
      <c r="AP28" s="93"/>
      <c r="AQ28" s="93">
        <v>-1.5452724992075311</v>
      </c>
      <c r="AR28" s="91">
        <v>-5.1021358060229498E-2</v>
      </c>
      <c r="AS28" s="114">
        <v>0</v>
      </c>
      <c r="AT28" s="121">
        <v>28.741504606634571</v>
      </c>
      <c r="AU28" s="199">
        <f t="shared" si="3"/>
        <v>28.741504606634571</v>
      </c>
      <c r="AV28" s="186">
        <f t="shared" si="4"/>
        <v>-5.1021358060229449E-2</v>
      </c>
    </row>
    <row r="29" spans="1:48" s="1" customFormat="1" x14ac:dyDescent="0.25">
      <c r="A29">
        <f>IFERROR(VLOOKUP(C29,'2014_15'!$C$402:$D$446,2,FALSE),0)</f>
        <v>0</v>
      </c>
      <c r="B29" s="93" t="s">
        <v>192</v>
      </c>
      <c r="C29" s="93" t="s">
        <v>193</v>
      </c>
      <c r="D29" s="93"/>
      <c r="E29" s="93">
        <v>11.359851000000001</v>
      </c>
      <c r="F29" s="93">
        <v>-2.382911</v>
      </c>
      <c r="G29" s="93">
        <v>22.221871401631002</v>
      </c>
      <c r="H29" s="93">
        <v>0</v>
      </c>
      <c r="I29" s="93">
        <v>0</v>
      </c>
      <c r="J29" s="93">
        <v>0</v>
      </c>
      <c r="K29" s="93">
        <v>0</v>
      </c>
      <c r="L29" s="93">
        <v>0</v>
      </c>
      <c r="M29" s="93">
        <v>0</v>
      </c>
      <c r="N29" s="93">
        <v>0.15895497149846538</v>
      </c>
      <c r="O29" s="93">
        <v>0</v>
      </c>
      <c r="P29" s="93">
        <v>0</v>
      </c>
      <c r="Q29" s="93">
        <v>0</v>
      </c>
      <c r="R29" s="93">
        <v>0</v>
      </c>
      <c r="S29" s="93">
        <v>0</v>
      </c>
      <c r="T29" s="93">
        <v>31.357766373129472</v>
      </c>
      <c r="U29" s="114">
        <v>0</v>
      </c>
      <c r="V29" s="114">
        <v>31.357766373129472</v>
      </c>
      <c r="W29" s="196">
        <f t="shared" si="2"/>
        <v>31.357766373129472</v>
      </c>
      <c r="X29" s="2"/>
      <c r="Y29" s="93">
        <v>11.359851000000001</v>
      </c>
      <c r="Z29" s="93">
        <v>-2.3420109999999998</v>
      </c>
      <c r="AA29" s="93">
        <v>20.478689551688998</v>
      </c>
      <c r="AB29" s="93">
        <v>0</v>
      </c>
      <c r="AC29" s="93">
        <v>0</v>
      </c>
      <c r="AD29" s="93">
        <v>0</v>
      </c>
      <c r="AE29" s="93">
        <v>0</v>
      </c>
      <c r="AF29" s="93">
        <v>0.18099999999999999</v>
      </c>
      <c r="AG29" s="93">
        <v>0</v>
      </c>
      <c r="AH29" s="93">
        <v>0</v>
      </c>
      <c r="AI29" s="93">
        <v>0.11399830716041667</v>
      </c>
      <c r="AJ29" s="93">
        <v>0</v>
      </c>
      <c r="AK29" s="93">
        <v>0</v>
      </c>
      <c r="AL29" s="93">
        <v>0</v>
      </c>
      <c r="AM29" s="93">
        <v>0</v>
      </c>
      <c r="AN29" s="93">
        <v>29.791527858849417</v>
      </c>
      <c r="AO29" s="93"/>
      <c r="AP29" s="93"/>
      <c r="AQ29" s="93">
        <v>-1.5662385142800552</v>
      </c>
      <c r="AR29" s="91">
        <v>-4.9947387694748817E-2</v>
      </c>
      <c r="AS29" s="114">
        <v>0</v>
      </c>
      <c r="AT29" s="121">
        <v>29.791527858849417</v>
      </c>
      <c r="AU29" s="199">
        <f t="shared" si="3"/>
        <v>29.791527858849417</v>
      </c>
      <c r="AV29" s="186">
        <f t="shared" si="4"/>
        <v>-4.9947387694748824E-2</v>
      </c>
    </row>
    <row r="30" spans="1:48" s="1" customFormat="1" x14ac:dyDescent="0.25">
      <c r="A30">
        <f>IFERROR(VLOOKUP(C30,'2014_15'!$C$402:$D$446,2,FALSE),0)</f>
        <v>0</v>
      </c>
      <c r="B30" s="93" t="s">
        <v>176</v>
      </c>
      <c r="C30" s="93" t="s">
        <v>177</v>
      </c>
      <c r="D30" s="93"/>
      <c r="E30" s="93">
        <v>25.058018000000001</v>
      </c>
      <c r="F30" s="93">
        <v>-2.8254130000000002</v>
      </c>
      <c r="G30" s="93">
        <v>22.488997202835002</v>
      </c>
      <c r="H30" s="93">
        <v>0</v>
      </c>
      <c r="I30" s="93">
        <v>0.75174099999999999</v>
      </c>
      <c r="J30" s="93">
        <v>0</v>
      </c>
      <c r="K30" s="93">
        <v>0</v>
      </c>
      <c r="L30" s="93">
        <v>0</v>
      </c>
      <c r="M30" s="93">
        <v>0</v>
      </c>
      <c r="N30" s="93">
        <v>0.1988309469966357</v>
      </c>
      <c r="O30" s="93">
        <v>0</v>
      </c>
      <c r="P30" s="93">
        <v>0</v>
      </c>
      <c r="Q30" s="93">
        <v>0</v>
      </c>
      <c r="R30" s="93">
        <v>0</v>
      </c>
      <c r="S30" s="93">
        <v>0</v>
      </c>
      <c r="T30" s="93">
        <v>45.67217414983164</v>
      </c>
      <c r="U30" s="114">
        <v>0</v>
      </c>
      <c r="V30" s="114">
        <v>45.67217414983164</v>
      </c>
      <c r="W30" s="196">
        <f t="shared" si="2"/>
        <v>45.67217414983164</v>
      </c>
      <c r="X30" s="2"/>
      <c r="Y30" s="93">
        <v>25.058018000000001</v>
      </c>
      <c r="Z30" s="93">
        <v>-2.7813940000000001</v>
      </c>
      <c r="AA30" s="93">
        <v>20.706177423955999</v>
      </c>
      <c r="AB30" s="93">
        <v>0</v>
      </c>
      <c r="AC30" s="93">
        <v>0</v>
      </c>
      <c r="AD30" s="93">
        <v>0</v>
      </c>
      <c r="AE30" s="93">
        <v>0</v>
      </c>
      <c r="AF30" s="93">
        <v>0.22500000000000001</v>
      </c>
      <c r="AG30" s="93">
        <v>0</v>
      </c>
      <c r="AH30" s="93">
        <v>0</v>
      </c>
      <c r="AI30" s="93">
        <v>0.25150504607635321</v>
      </c>
      <c r="AJ30" s="93">
        <v>0</v>
      </c>
      <c r="AK30" s="93">
        <v>0</v>
      </c>
      <c r="AL30" s="93">
        <v>0</v>
      </c>
      <c r="AM30" s="93">
        <v>0</v>
      </c>
      <c r="AN30" s="93">
        <v>43.459306470032359</v>
      </c>
      <c r="AO30" s="93"/>
      <c r="AP30" s="93"/>
      <c r="AQ30" s="93">
        <v>-2.212867679799281</v>
      </c>
      <c r="AR30" s="91">
        <v>-4.8451113199467391E-2</v>
      </c>
      <c r="AS30" s="114">
        <v>0</v>
      </c>
      <c r="AT30" s="121">
        <v>43.459306470032359</v>
      </c>
      <c r="AU30" s="199">
        <f t="shared" si="3"/>
        <v>43.459306470032359</v>
      </c>
      <c r="AV30" s="186">
        <f t="shared" si="4"/>
        <v>-4.8451113199467377E-2</v>
      </c>
    </row>
    <row r="31" spans="1:48" s="1" customFormat="1" x14ac:dyDescent="0.25">
      <c r="A31">
        <f>IFERROR(VLOOKUP(C31,'2014_15'!$C$402:$D$446,2,FALSE),0)</f>
        <v>0</v>
      </c>
      <c r="B31" s="93" t="s">
        <v>410</v>
      </c>
      <c r="C31" s="93" t="s">
        <v>411</v>
      </c>
      <c r="D31" s="93"/>
      <c r="E31" s="93">
        <v>29.874362000000001</v>
      </c>
      <c r="F31" s="93">
        <v>-4.777361</v>
      </c>
      <c r="G31" s="93">
        <v>36.859923306135002</v>
      </c>
      <c r="H31" s="93">
        <v>0</v>
      </c>
      <c r="I31" s="93">
        <v>0.896231</v>
      </c>
      <c r="J31" s="93">
        <v>0</v>
      </c>
      <c r="K31" s="93">
        <v>0</v>
      </c>
      <c r="L31" s="93">
        <v>0</v>
      </c>
      <c r="M31" s="93">
        <v>0</v>
      </c>
      <c r="N31" s="93">
        <v>1.1838541782271019</v>
      </c>
      <c r="O31" s="93">
        <v>0</v>
      </c>
      <c r="P31" s="93">
        <v>0</v>
      </c>
      <c r="Q31" s="93">
        <v>0</v>
      </c>
      <c r="R31" s="93">
        <v>0</v>
      </c>
      <c r="S31" s="93">
        <v>0</v>
      </c>
      <c r="T31" s="93">
        <v>64.037009484362116</v>
      </c>
      <c r="U31" s="114">
        <v>0</v>
      </c>
      <c r="V31" s="114">
        <v>64.037009484362116</v>
      </c>
      <c r="W31" s="196">
        <f t="shared" si="2"/>
        <v>64.037009484362116</v>
      </c>
      <c r="X31" s="2"/>
      <c r="Y31" s="93">
        <v>29.874362000000001</v>
      </c>
      <c r="Z31" s="93">
        <v>-4.7029310000000004</v>
      </c>
      <c r="AA31" s="93">
        <v>34.290864200340998</v>
      </c>
      <c r="AB31" s="93">
        <v>0</v>
      </c>
      <c r="AC31" s="93">
        <v>0</v>
      </c>
      <c r="AD31" s="93">
        <v>0</v>
      </c>
      <c r="AE31" s="93">
        <v>0</v>
      </c>
      <c r="AF31" s="93">
        <v>1.222</v>
      </c>
      <c r="AG31" s="93">
        <v>0</v>
      </c>
      <c r="AH31" s="93">
        <v>0</v>
      </c>
      <c r="AI31" s="93">
        <v>0.29936930766664194</v>
      </c>
      <c r="AJ31" s="93">
        <v>0</v>
      </c>
      <c r="AK31" s="93">
        <v>0</v>
      </c>
      <c r="AL31" s="93">
        <v>0</v>
      </c>
      <c r="AM31" s="93">
        <v>0</v>
      </c>
      <c r="AN31" s="93">
        <v>60.983664508007649</v>
      </c>
      <c r="AO31" s="93"/>
      <c r="AP31" s="93"/>
      <c r="AQ31" s="93">
        <v>-3.0533449763544667</v>
      </c>
      <c r="AR31" s="91">
        <v>-4.7680942644582669E-2</v>
      </c>
      <c r="AS31" s="114">
        <v>0</v>
      </c>
      <c r="AT31" s="121">
        <v>60.983664508007649</v>
      </c>
      <c r="AU31" s="199">
        <f t="shared" si="3"/>
        <v>60.983664508007649</v>
      </c>
      <c r="AV31" s="186">
        <f t="shared" si="4"/>
        <v>-4.7680942644582669E-2</v>
      </c>
    </row>
    <row r="32" spans="1:48" s="1" customFormat="1" x14ac:dyDescent="0.25">
      <c r="A32">
        <f>IFERROR(VLOOKUP(C32,'2014_15'!$C$402:$D$446,2,FALSE),0)</f>
        <v>0</v>
      </c>
      <c r="B32" s="93" t="s">
        <v>662</v>
      </c>
      <c r="C32" s="93" t="s">
        <v>663</v>
      </c>
      <c r="D32" s="93"/>
      <c r="E32" s="93">
        <v>24.365680999999999</v>
      </c>
      <c r="F32" s="93">
        <v>-3.2485379999999999</v>
      </c>
      <c r="G32" s="93">
        <v>22.755382348481</v>
      </c>
      <c r="H32" s="93">
        <v>0</v>
      </c>
      <c r="I32" s="93">
        <v>0.731012</v>
      </c>
      <c r="J32" s="93">
        <v>0</v>
      </c>
      <c r="K32" s="93">
        <v>0</v>
      </c>
      <c r="L32" s="93">
        <v>0</v>
      </c>
      <c r="M32" s="93">
        <v>0</v>
      </c>
      <c r="N32" s="93">
        <v>0.3604712119538559</v>
      </c>
      <c r="O32" s="93">
        <v>0</v>
      </c>
      <c r="P32" s="93">
        <v>0</v>
      </c>
      <c r="Q32" s="93">
        <v>0</v>
      </c>
      <c r="R32" s="93">
        <v>0</v>
      </c>
      <c r="S32" s="93">
        <v>0</v>
      </c>
      <c r="T32" s="93">
        <v>44.964008560434856</v>
      </c>
      <c r="U32" s="114">
        <v>0</v>
      </c>
      <c r="V32" s="114">
        <v>44.964008560434856</v>
      </c>
      <c r="W32" s="196">
        <f t="shared" si="2"/>
        <v>44.964008560434856</v>
      </c>
      <c r="X32" s="2"/>
      <c r="Y32" s="93">
        <v>24.365680999999999</v>
      </c>
      <c r="Z32" s="93">
        <v>-3.197927</v>
      </c>
      <c r="AA32" s="93">
        <v>21.033439411894999</v>
      </c>
      <c r="AB32" s="93">
        <v>0</v>
      </c>
      <c r="AC32" s="93">
        <v>0</v>
      </c>
      <c r="AD32" s="93">
        <v>0</v>
      </c>
      <c r="AE32" s="93">
        <v>0</v>
      </c>
      <c r="AF32" s="93">
        <v>0.40100000000000002</v>
      </c>
      <c r="AG32" s="93">
        <v>0</v>
      </c>
      <c r="AH32" s="93">
        <v>0</v>
      </c>
      <c r="AI32" s="93">
        <v>0.24468744625227667</v>
      </c>
      <c r="AJ32" s="93">
        <v>0</v>
      </c>
      <c r="AK32" s="93">
        <v>0</v>
      </c>
      <c r="AL32" s="93">
        <v>0</v>
      </c>
      <c r="AM32" s="93">
        <v>0</v>
      </c>
      <c r="AN32" s="93">
        <v>42.84688085814728</v>
      </c>
      <c r="AO32" s="93"/>
      <c r="AP32" s="93"/>
      <c r="AQ32" s="93">
        <v>-2.1171277022875756</v>
      </c>
      <c r="AR32" s="91">
        <v>-4.708494126901528E-2</v>
      </c>
      <c r="AS32" s="114">
        <v>0</v>
      </c>
      <c r="AT32" s="121">
        <v>42.84688085814728</v>
      </c>
      <c r="AU32" s="199">
        <f t="shared" si="3"/>
        <v>42.84688085814728</v>
      </c>
      <c r="AV32" s="186">
        <f t="shared" si="4"/>
        <v>-4.7084941269015301E-2</v>
      </c>
    </row>
    <row r="33" spans="1:48" s="1" customFormat="1" x14ac:dyDescent="0.25">
      <c r="A33">
        <f>IFERROR(VLOOKUP(C33,'2014_15'!$C$402:$D$446,2,FALSE),0)</f>
        <v>0</v>
      </c>
      <c r="B33" s="93" t="s">
        <v>374</v>
      </c>
      <c r="C33" s="93" t="s">
        <v>375</v>
      </c>
      <c r="D33" s="93"/>
      <c r="E33" s="93">
        <v>22.518021000000001</v>
      </c>
      <c r="F33" s="93">
        <v>-3.801774</v>
      </c>
      <c r="G33" s="93">
        <v>29.913634869441999</v>
      </c>
      <c r="H33" s="93">
        <v>0</v>
      </c>
      <c r="I33" s="93">
        <v>0.67554099999999995</v>
      </c>
      <c r="J33" s="93">
        <v>0</v>
      </c>
      <c r="K33" s="93">
        <v>0</v>
      </c>
      <c r="L33" s="93">
        <v>0</v>
      </c>
      <c r="M33" s="93">
        <v>0</v>
      </c>
      <c r="N33" s="93">
        <v>0.15448782828344509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3">
        <v>49.459910697725448</v>
      </c>
      <c r="U33" s="114">
        <v>0</v>
      </c>
      <c r="V33" s="114">
        <v>49.459910697725448</v>
      </c>
      <c r="W33" s="196">
        <f t="shared" si="2"/>
        <v>49.459910697725448</v>
      </c>
      <c r="X33" s="2"/>
      <c r="Y33" s="93">
        <v>22.518021000000001</v>
      </c>
      <c r="Z33" s="93">
        <v>-3.7425440000000001</v>
      </c>
      <c r="AA33" s="93">
        <v>27.954498484776998</v>
      </c>
      <c r="AB33" s="93">
        <v>0</v>
      </c>
      <c r="AC33" s="93">
        <v>0</v>
      </c>
      <c r="AD33" s="93">
        <v>0</v>
      </c>
      <c r="AE33" s="93">
        <v>0</v>
      </c>
      <c r="AF33" s="93">
        <v>0.18099999999999999</v>
      </c>
      <c r="AG33" s="93">
        <v>0</v>
      </c>
      <c r="AH33" s="93">
        <v>0</v>
      </c>
      <c r="AI33" s="93">
        <v>0.22640470048625916</v>
      </c>
      <c r="AJ33" s="93">
        <v>0</v>
      </c>
      <c r="AK33" s="93">
        <v>0</v>
      </c>
      <c r="AL33" s="93">
        <v>0</v>
      </c>
      <c r="AM33" s="93">
        <v>0</v>
      </c>
      <c r="AN33" s="93">
        <v>47.137380185263254</v>
      </c>
      <c r="AO33" s="93"/>
      <c r="AP33" s="93"/>
      <c r="AQ33" s="93">
        <v>-2.322530512462194</v>
      </c>
      <c r="AR33" s="91">
        <v>-4.6957838776870299E-2</v>
      </c>
      <c r="AS33" s="114">
        <v>0</v>
      </c>
      <c r="AT33" s="121">
        <v>47.137380185263254</v>
      </c>
      <c r="AU33" s="199">
        <f t="shared" si="3"/>
        <v>47.137380185263254</v>
      </c>
      <c r="AV33" s="186">
        <f t="shared" si="4"/>
        <v>-4.695783877687032E-2</v>
      </c>
    </row>
    <row r="34" spans="1:48" s="1" customFormat="1" x14ac:dyDescent="0.25">
      <c r="A34">
        <f>IFERROR(VLOOKUP(C34,'2014_15'!$C$402:$D$446,2,FALSE),0)</f>
        <v>0</v>
      </c>
      <c r="B34" s="93" t="s">
        <v>196</v>
      </c>
      <c r="C34" s="93" t="s">
        <v>197</v>
      </c>
      <c r="D34" s="93"/>
      <c r="E34" s="93">
        <v>4.0136750000000001</v>
      </c>
      <c r="F34" s="93">
        <v>-0.64397499999999996</v>
      </c>
      <c r="G34" s="93">
        <v>5.7945654713979993</v>
      </c>
      <c r="H34" s="93">
        <v>0.32656154680918803</v>
      </c>
      <c r="I34" s="93">
        <v>0.100342</v>
      </c>
      <c r="J34" s="93">
        <v>0</v>
      </c>
      <c r="K34" s="93">
        <v>0</v>
      </c>
      <c r="L34" s="93">
        <v>0</v>
      </c>
      <c r="M34" s="93">
        <v>0</v>
      </c>
      <c r="N34" s="93">
        <v>0</v>
      </c>
      <c r="O34" s="93">
        <v>8.5470000000000008E-3</v>
      </c>
      <c r="P34" s="93">
        <v>4.8729999999999997E-3</v>
      </c>
      <c r="Q34" s="93">
        <v>3.3445803555555556E-2</v>
      </c>
      <c r="R34" s="93">
        <v>0</v>
      </c>
      <c r="S34" s="93">
        <v>0</v>
      </c>
      <c r="T34" s="93">
        <v>9.6380348217627425</v>
      </c>
      <c r="U34" s="114">
        <v>0</v>
      </c>
      <c r="V34" s="114">
        <v>9.6380348217627425</v>
      </c>
      <c r="W34" s="196">
        <f t="shared" si="2"/>
        <v>9.6380348217627425</v>
      </c>
      <c r="X34" s="2"/>
      <c r="Y34" s="93">
        <v>4.0136750000000001</v>
      </c>
      <c r="Z34" s="93">
        <v>-0.63394200000000001</v>
      </c>
      <c r="AA34" s="93">
        <v>5.5145246439419999</v>
      </c>
      <c r="AB34" s="93">
        <v>0</v>
      </c>
      <c r="AC34" s="93">
        <v>0</v>
      </c>
      <c r="AD34" s="93">
        <v>0</v>
      </c>
      <c r="AE34" s="93">
        <v>0</v>
      </c>
      <c r="AF34" s="93">
        <v>0</v>
      </c>
      <c r="AG34" s="93">
        <v>8.5470000000000008E-3</v>
      </c>
      <c r="AH34" s="93">
        <v>7.8549999999999991E-3</v>
      </c>
      <c r="AI34" s="93">
        <v>4.0153955431886303E-2</v>
      </c>
      <c r="AJ34" s="93">
        <v>0.21738140355555555</v>
      </c>
      <c r="AK34" s="93">
        <v>1.8673454144427292E-2</v>
      </c>
      <c r="AL34" s="93">
        <v>0</v>
      </c>
      <c r="AM34" s="93">
        <v>0</v>
      </c>
      <c r="AN34" s="93">
        <v>9.1868684570738672</v>
      </c>
      <c r="AO34" s="93"/>
      <c r="AP34" s="93"/>
      <c r="AQ34" s="93">
        <v>-0.45116636468887528</v>
      </c>
      <c r="AR34" s="91">
        <v>-4.6811032853931886E-2</v>
      </c>
      <c r="AS34" s="114">
        <v>0</v>
      </c>
      <c r="AT34" s="121">
        <v>9.1868684570738672</v>
      </c>
      <c r="AU34" s="199">
        <f t="shared" si="3"/>
        <v>9.1868684570738672</v>
      </c>
      <c r="AV34" s="186">
        <f t="shared" si="4"/>
        <v>-4.6811032853931844E-2</v>
      </c>
    </row>
    <row r="35" spans="1:48" s="1" customFormat="1" x14ac:dyDescent="0.25">
      <c r="A35">
        <f>IFERROR(VLOOKUP(C35,'2014_15'!$C$402:$D$446,2,FALSE),0)</f>
        <v>0</v>
      </c>
      <c r="B35" s="93" t="s">
        <v>392</v>
      </c>
      <c r="C35" s="93" t="s">
        <v>393</v>
      </c>
      <c r="D35" s="93"/>
      <c r="E35" s="93">
        <v>43.494262999999997</v>
      </c>
      <c r="F35" s="93">
        <v>-5.4931450000000002</v>
      </c>
      <c r="G35" s="93">
        <v>35.313372790807001</v>
      </c>
      <c r="H35" s="93">
        <v>0</v>
      </c>
      <c r="I35" s="93">
        <v>1.304827</v>
      </c>
      <c r="J35" s="93">
        <v>0</v>
      </c>
      <c r="K35" s="93">
        <v>0</v>
      </c>
      <c r="L35" s="93">
        <v>0</v>
      </c>
      <c r="M35" s="93">
        <v>0</v>
      </c>
      <c r="N35" s="93">
        <v>1.4539950315201255</v>
      </c>
      <c r="O35" s="93">
        <v>0</v>
      </c>
      <c r="P35" s="93">
        <v>0</v>
      </c>
      <c r="Q35" s="93">
        <v>0</v>
      </c>
      <c r="R35" s="93">
        <v>0</v>
      </c>
      <c r="S35" s="93">
        <v>0</v>
      </c>
      <c r="T35" s="93">
        <v>76.073312822327125</v>
      </c>
      <c r="U35" s="114">
        <v>0</v>
      </c>
      <c r="V35" s="114">
        <v>76.073312822327125</v>
      </c>
      <c r="W35" s="196">
        <f t="shared" si="2"/>
        <v>76.073312822327125</v>
      </c>
      <c r="X35" s="2"/>
      <c r="Y35" s="93">
        <v>43.494262999999997</v>
      </c>
      <c r="Z35" s="93">
        <v>-5.4041420000000002</v>
      </c>
      <c r="AA35" s="93">
        <v>32.588763104770003</v>
      </c>
      <c r="AB35" s="93">
        <v>0</v>
      </c>
      <c r="AC35" s="93">
        <v>0</v>
      </c>
      <c r="AD35" s="93">
        <v>0</v>
      </c>
      <c r="AE35" s="93">
        <v>0</v>
      </c>
      <c r="AF35" s="93">
        <v>1.516</v>
      </c>
      <c r="AG35" s="93">
        <v>0</v>
      </c>
      <c r="AH35" s="93">
        <v>0</v>
      </c>
      <c r="AI35" s="93">
        <v>0.43813978398762776</v>
      </c>
      <c r="AJ35" s="93">
        <v>0</v>
      </c>
      <c r="AK35" s="93">
        <v>0</v>
      </c>
      <c r="AL35" s="93">
        <v>0</v>
      </c>
      <c r="AM35" s="93">
        <v>0</v>
      </c>
      <c r="AN35" s="93">
        <v>72.63302388875762</v>
      </c>
      <c r="AO35" s="93"/>
      <c r="AP35" s="93"/>
      <c r="AQ35" s="93">
        <v>-3.440288933569505</v>
      </c>
      <c r="AR35" s="91">
        <v>-4.5223335305568525E-2</v>
      </c>
      <c r="AS35" s="114">
        <v>0</v>
      </c>
      <c r="AT35" s="121">
        <v>72.63302388875762</v>
      </c>
      <c r="AU35" s="199">
        <f t="shared" si="3"/>
        <v>72.63302388875762</v>
      </c>
      <c r="AV35" s="186">
        <f t="shared" si="4"/>
        <v>-4.5223335305568546E-2</v>
      </c>
    </row>
    <row r="36" spans="1:48" s="1" customFormat="1" x14ac:dyDescent="0.25">
      <c r="A36">
        <f>IFERROR(VLOOKUP(C36,'2014_15'!$C$402:$D$446,2,FALSE),0)</f>
        <v>0</v>
      </c>
      <c r="B36" s="93" t="s">
        <v>452</v>
      </c>
      <c r="C36" s="93" t="s">
        <v>453</v>
      </c>
      <c r="D36" s="93"/>
      <c r="E36" s="93">
        <v>28.480791</v>
      </c>
      <c r="F36" s="93">
        <v>-6.5024519999999999</v>
      </c>
      <c r="G36" s="93">
        <v>47.663918929682005</v>
      </c>
      <c r="H36" s="93">
        <v>0</v>
      </c>
      <c r="I36" s="93">
        <v>0</v>
      </c>
      <c r="J36" s="93">
        <v>0</v>
      </c>
      <c r="K36" s="93">
        <v>0</v>
      </c>
      <c r="L36" s="93">
        <v>0</v>
      </c>
      <c r="M36" s="93">
        <v>0</v>
      </c>
      <c r="N36" s="93">
        <v>1.1980987942651229</v>
      </c>
      <c r="O36" s="93">
        <v>0</v>
      </c>
      <c r="P36" s="93">
        <v>0</v>
      </c>
      <c r="Q36" s="93">
        <v>0</v>
      </c>
      <c r="R36" s="93">
        <v>0</v>
      </c>
      <c r="S36" s="93">
        <v>0</v>
      </c>
      <c r="T36" s="93">
        <v>70.840356723947124</v>
      </c>
      <c r="U36" s="114">
        <v>0</v>
      </c>
      <c r="V36" s="114">
        <v>70.840356723947124</v>
      </c>
      <c r="W36" s="196">
        <f t="shared" si="2"/>
        <v>70.840356723947124</v>
      </c>
      <c r="X36" s="2"/>
      <c r="Y36" s="93">
        <v>28.480791</v>
      </c>
      <c r="Z36" s="93">
        <v>-6.3918869999999997</v>
      </c>
      <c r="AA36" s="93">
        <v>44.031513586800003</v>
      </c>
      <c r="AB36" s="93">
        <v>0</v>
      </c>
      <c r="AC36" s="93">
        <v>0</v>
      </c>
      <c r="AD36" s="93">
        <v>0</v>
      </c>
      <c r="AE36" s="93">
        <v>0</v>
      </c>
      <c r="AF36" s="93">
        <v>1.236</v>
      </c>
      <c r="AG36" s="93">
        <v>0</v>
      </c>
      <c r="AH36" s="93">
        <v>0</v>
      </c>
      <c r="AI36" s="93">
        <v>0.28512439230124781</v>
      </c>
      <c r="AJ36" s="93">
        <v>0</v>
      </c>
      <c r="AK36" s="93">
        <v>0</v>
      </c>
      <c r="AL36" s="93">
        <v>0</v>
      </c>
      <c r="AM36" s="93">
        <v>0</v>
      </c>
      <c r="AN36" s="93">
        <v>67.641541979101248</v>
      </c>
      <c r="AO36" s="93"/>
      <c r="AP36" s="93"/>
      <c r="AQ36" s="93">
        <v>-3.1988147448458761</v>
      </c>
      <c r="AR36" s="91">
        <v>-4.5155260260914772E-2</v>
      </c>
      <c r="AS36" s="114">
        <v>0</v>
      </c>
      <c r="AT36" s="121">
        <v>67.641541979101248</v>
      </c>
      <c r="AU36" s="199">
        <f t="shared" si="3"/>
        <v>67.641541979101248</v>
      </c>
      <c r="AV36" s="186">
        <f t="shared" si="4"/>
        <v>-4.5155260260914765E-2</v>
      </c>
    </row>
    <row r="37" spans="1:48" s="1" customFormat="1" x14ac:dyDescent="0.25">
      <c r="A37">
        <f>IFERROR(VLOOKUP(C37,'2014_15'!$C$402:$D$446,2,FALSE),0)</f>
        <v>0</v>
      </c>
      <c r="B37" s="93" t="s">
        <v>238</v>
      </c>
      <c r="C37" s="93" t="s">
        <v>239</v>
      </c>
      <c r="D37" s="93"/>
      <c r="E37" s="93">
        <v>17.949266999999999</v>
      </c>
      <c r="F37" s="93">
        <v>-2.0416669999999999</v>
      </c>
      <c r="G37" s="93">
        <v>13.580002254318</v>
      </c>
      <c r="H37" s="93">
        <v>0</v>
      </c>
      <c r="I37" s="93">
        <v>0.53847800000000001</v>
      </c>
      <c r="J37" s="93">
        <v>0</v>
      </c>
      <c r="K37" s="93">
        <v>0</v>
      </c>
      <c r="L37" s="93">
        <v>0</v>
      </c>
      <c r="M37" s="93">
        <v>0</v>
      </c>
      <c r="N37" s="93">
        <v>0.22784708430924946</v>
      </c>
      <c r="O37" s="93">
        <v>0</v>
      </c>
      <c r="P37" s="93">
        <v>0</v>
      </c>
      <c r="Q37" s="93">
        <v>0</v>
      </c>
      <c r="R37" s="93">
        <v>0</v>
      </c>
      <c r="S37" s="93">
        <v>0</v>
      </c>
      <c r="T37" s="93">
        <v>30.25392733862725</v>
      </c>
      <c r="U37" s="114">
        <v>0</v>
      </c>
      <c r="V37" s="114">
        <v>30.25392733862725</v>
      </c>
      <c r="W37" s="196">
        <f t="shared" si="2"/>
        <v>30.25392733862725</v>
      </c>
      <c r="X37" s="2"/>
      <c r="Y37" s="93">
        <v>17.949266999999999</v>
      </c>
      <c r="Z37" s="93">
        <v>-2.0098579999999999</v>
      </c>
      <c r="AA37" s="93">
        <v>12.512102479618999</v>
      </c>
      <c r="AB37" s="93">
        <v>0</v>
      </c>
      <c r="AC37" s="93">
        <v>0</v>
      </c>
      <c r="AD37" s="93">
        <v>0</v>
      </c>
      <c r="AE37" s="93">
        <v>0</v>
      </c>
      <c r="AF37" s="93">
        <v>0.25900000000000001</v>
      </c>
      <c r="AG37" s="93">
        <v>0</v>
      </c>
      <c r="AH37" s="93">
        <v>0</v>
      </c>
      <c r="AI37" s="93">
        <v>0.18040996971210313</v>
      </c>
      <c r="AJ37" s="93">
        <v>0</v>
      </c>
      <c r="AK37" s="93">
        <v>0</v>
      </c>
      <c r="AL37" s="93">
        <v>0</v>
      </c>
      <c r="AM37" s="93">
        <v>0</v>
      </c>
      <c r="AN37" s="93">
        <v>28.890921449331103</v>
      </c>
      <c r="AO37" s="93"/>
      <c r="AP37" s="93"/>
      <c r="AQ37" s="93">
        <v>-1.3630058892961472</v>
      </c>
      <c r="AR37" s="91">
        <v>-4.5052196828538844E-2</v>
      </c>
      <c r="AS37" s="114">
        <v>0</v>
      </c>
      <c r="AT37" s="121">
        <v>28.890921449331103</v>
      </c>
      <c r="AU37" s="199">
        <f t="shared" si="3"/>
        <v>28.890921449331103</v>
      </c>
      <c r="AV37" s="186">
        <f t="shared" si="4"/>
        <v>-4.5052196828538893E-2</v>
      </c>
    </row>
    <row r="38" spans="1:48" s="1" customFormat="1" x14ac:dyDescent="0.25">
      <c r="A38">
        <f>IFERROR(VLOOKUP(C38,'2014_15'!$C$402:$D$446,2,FALSE),0)</f>
        <v>0</v>
      </c>
      <c r="B38" s="93" t="s">
        <v>642</v>
      </c>
      <c r="C38" s="93" t="s">
        <v>643</v>
      </c>
      <c r="D38" s="93"/>
      <c r="E38" s="93">
        <v>24.098109000000001</v>
      </c>
      <c r="F38" s="93">
        <v>-4.4260619999999999</v>
      </c>
      <c r="G38" s="93">
        <v>37.148496317180999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0.18054512816495169</v>
      </c>
      <c r="O38" s="93">
        <v>0</v>
      </c>
      <c r="P38" s="93">
        <v>0</v>
      </c>
      <c r="Q38" s="93">
        <v>0</v>
      </c>
      <c r="R38" s="93">
        <v>0</v>
      </c>
      <c r="S38" s="93">
        <v>0</v>
      </c>
      <c r="T38" s="93">
        <v>57.00108844534595</v>
      </c>
      <c r="U38" s="114">
        <v>0</v>
      </c>
      <c r="V38" s="114">
        <v>57.00108844534595</v>
      </c>
      <c r="W38" s="196">
        <f t="shared" si="2"/>
        <v>57.00108844534595</v>
      </c>
      <c r="X38" s="2"/>
      <c r="Y38" s="93">
        <v>24.098109000000001</v>
      </c>
      <c r="Z38" s="93">
        <v>-4.3496180000000004</v>
      </c>
      <c r="AA38" s="93">
        <v>34.275367599586005</v>
      </c>
      <c r="AB38" s="93">
        <v>0</v>
      </c>
      <c r="AC38" s="93">
        <v>0</v>
      </c>
      <c r="AD38" s="93">
        <v>0</v>
      </c>
      <c r="AE38" s="93">
        <v>0</v>
      </c>
      <c r="AF38" s="93">
        <v>0.21299999999999999</v>
      </c>
      <c r="AG38" s="93">
        <v>0</v>
      </c>
      <c r="AH38" s="93">
        <v>0</v>
      </c>
      <c r="AI38" s="93">
        <v>0.24215105486305882</v>
      </c>
      <c r="AJ38" s="93">
        <v>0</v>
      </c>
      <c r="AK38" s="93">
        <v>0</v>
      </c>
      <c r="AL38" s="93">
        <v>0</v>
      </c>
      <c r="AM38" s="93">
        <v>0</v>
      </c>
      <c r="AN38" s="93">
        <v>54.479009654449065</v>
      </c>
      <c r="AO38" s="93"/>
      <c r="AP38" s="93"/>
      <c r="AQ38" s="93">
        <v>-2.5220787908968845</v>
      </c>
      <c r="AR38" s="91">
        <v>-4.4246151427706784E-2</v>
      </c>
      <c r="AS38" s="114">
        <v>0</v>
      </c>
      <c r="AT38" s="121">
        <v>54.479009654449065</v>
      </c>
      <c r="AU38" s="199">
        <f t="shared" si="3"/>
        <v>54.479009654449065</v>
      </c>
      <c r="AV38" s="186">
        <f t="shared" si="4"/>
        <v>-4.4246151427706826E-2</v>
      </c>
    </row>
    <row r="39" spans="1:48" s="1" customFormat="1" x14ac:dyDescent="0.25">
      <c r="A39">
        <f>IFERROR(VLOOKUP(C39,'2014_15'!$C$402:$D$446,2,FALSE),0)</f>
        <v>0</v>
      </c>
      <c r="B39" s="93" t="s">
        <v>420</v>
      </c>
      <c r="C39" s="93" t="s">
        <v>421</v>
      </c>
      <c r="D39" s="93"/>
      <c r="E39" s="93">
        <v>17.100650999999999</v>
      </c>
      <c r="F39" s="93">
        <v>-2.1825920000000001</v>
      </c>
      <c r="G39" s="93">
        <v>21.048413168942002</v>
      </c>
      <c r="H39" s="93">
        <v>0</v>
      </c>
      <c r="I39" s="93">
        <v>0.51305400000000001</v>
      </c>
      <c r="J39" s="93">
        <v>0</v>
      </c>
      <c r="K39" s="93">
        <v>0</v>
      </c>
      <c r="L39" s="93">
        <v>0</v>
      </c>
      <c r="M39" s="93">
        <v>0</v>
      </c>
      <c r="N39" s="93">
        <v>1.2139837361550054</v>
      </c>
      <c r="O39" s="93">
        <v>0</v>
      </c>
      <c r="P39" s="93">
        <v>0</v>
      </c>
      <c r="Q39" s="93">
        <v>0</v>
      </c>
      <c r="R39" s="93">
        <v>0</v>
      </c>
      <c r="S39" s="93">
        <v>0</v>
      </c>
      <c r="T39" s="93">
        <v>37.693509905097009</v>
      </c>
      <c r="U39" s="114">
        <v>0</v>
      </c>
      <c r="V39" s="114">
        <v>37.693509905097009</v>
      </c>
      <c r="W39" s="196">
        <f t="shared" si="2"/>
        <v>37.693509905097009</v>
      </c>
      <c r="X39" s="2"/>
      <c r="Y39" s="93">
        <v>17.100650999999999</v>
      </c>
      <c r="Z39" s="93">
        <v>-2.1485880000000002</v>
      </c>
      <c r="AA39" s="93">
        <v>19.697003578467001</v>
      </c>
      <c r="AB39" s="93">
        <v>0</v>
      </c>
      <c r="AC39" s="93">
        <v>0</v>
      </c>
      <c r="AD39" s="93">
        <v>0</v>
      </c>
      <c r="AE39" s="93">
        <v>0</v>
      </c>
      <c r="AF39" s="93">
        <v>1.2509999999999999</v>
      </c>
      <c r="AG39" s="93">
        <v>0</v>
      </c>
      <c r="AH39" s="93">
        <v>0</v>
      </c>
      <c r="AI39" s="93">
        <v>0.17229778021953265</v>
      </c>
      <c r="AJ39" s="93">
        <v>0</v>
      </c>
      <c r="AK39" s="93">
        <v>0</v>
      </c>
      <c r="AL39" s="93">
        <v>0</v>
      </c>
      <c r="AM39" s="93">
        <v>0</v>
      </c>
      <c r="AN39" s="93">
        <v>36.072364358686528</v>
      </c>
      <c r="AO39" s="93"/>
      <c r="AP39" s="93"/>
      <c r="AQ39" s="93">
        <v>-1.6211455464104816</v>
      </c>
      <c r="AR39" s="91">
        <v>-4.3008612105694788E-2</v>
      </c>
      <c r="AS39" s="114">
        <v>0</v>
      </c>
      <c r="AT39" s="121">
        <v>36.072364358686528</v>
      </c>
      <c r="AU39" s="199">
        <f t="shared" si="3"/>
        <v>36.072364358686528</v>
      </c>
      <c r="AV39" s="186">
        <f t="shared" si="4"/>
        <v>-4.3008612105694732E-2</v>
      </c>
    </row>
    <row r="40" spans="1:48" s="1" customFormat="1" x14ac:dyDescent="0.25">
      <c r="A40">
        <f>IFERROR(VLOOKUP(C40,'2014_15'!$C$402:$D$446,2,FALSE),0)</f>
        <v>0</v>
      </c>
      <c r="B40" s="93" t="s">
        <v>506</v>
      </c>
      <c r="C40" s="93" t="s">
        <v>507</v>
      </c>
      <c r="D40" s="93"/>
      <c r="E40" s="93">
        <v>18.664577999999999</v>
      </c>
      <c r="F40" s="93">
        <v>-1.766553</v>
      </c>
      <c r="G40" s="93">
        <v>14.527840456372001</v>
      </c>
      <c r="H40" s="93">
        <v>0</v>
      </c>
      <c r="I40" s="93">
        <v>0.559971</v>
      </c>
      <c r="J40" s="93">
        <v>0</v>
      </c>
      <c r="K40" s="93">
        <v>0</v>
      </c>
      <c r="L40" s="93">
        <v>0</v>
      </c>
      <c r="M40" s="93">
        <v>0</v>
      </c>
      <c r="N40" s="93">
        <v>0.20900622766291221</v>
      </c>
      <c r="O40" s="93">
        <v>0</v>
      </c>
      <c r="P40" s="93">
        <v>0</v>
      </c>
      <c r="Q40" s="93">
        <v>0</v>
      </c>
      <c r="R40" s="93">
        <v>0</v>
      </c>
      <c r="S40" s="93">
        <v>0</v>
      </c>
      <c r="T40" s="93">
        <v>32.19484268403491</v>
      </c>
      <c r="U40" s="114">
        <v>0</v>
      </c>
      <c r="V40" s="114">
        <v>32.19484268403491</v>
      </c>
      <c r="W40" s="196">
        <f t="shared" si="2"/>
        <v>32.19484268403491</v>
      </c>
      <c r="X40" s="2"/>
      <c r="Y40" s="93">
        <v>18.664577999999999</v>
      </c>
      <c r="Z40" s="93">
        <v>-1.739031</v>
      </c>
      <c r="AA40" s="93">
        <v>13.458551560322</v>
      </c>
      <c r="AB40" s="93">
        <v>0</v>
      </c>
      <c r="AC40" s="93">
        <v>0</v>
      </c>
      <c r="AD40" s="93">
        <v>0</v>
      </c>
      <c r="AE40" s="93">
        <v>0</v>
      </c>
      <c r="AF40" s="93">
        <v>0.24199999999999999</v>
      </c>
      <c r="AG40" s="93">
        <v>0</v>
      </c>
      <c r="AH40" s="93">
        <v>0</v>
      </c>
      <c r="AI40" s="93">
        <v>0.18751677392560823</v>
      </c>
      <c r="AJ40" s="93">
        <v>0</v>
      </c>
      <c r="AK40" s="93">
        <v>0</v>
      </c>
      <c r="AL40" s="93">
        <v>0</v>
      </c>
      <c r="AM40" s="93">
        <v>0</v>
      </c>
      <c r="AN40" s="93">
        <v>30.813615334247608</v>
      </c>
      <c r="AO40" s="93"/>
      <c r="AP40" s="93"/>
      <c r="AQ40" s="93">
        <v>-1.3812273497873022</v>
      </c>
      <c r="AR40" s="91">
        <v>-4.2902130733884235E-2</v>
      </c>
      <c r="AS40" s="114">
        <v>0</v>
      </c>
      <c r="AT40" s="121">
        <v>30.813615334247608</v>
      </c>
      <c r="AU40" s="199">
        <f t="shared" si="3"/>
        <v>30.813615334247608</v>
      </c>
      <c r="AV40" s="186">
        <f t="shared" si="4"/>
        <v>-4.2902130733884269E-2</v>
      </c>
    </row>
    <row r="41" spans="1:48" s="1" customFormat="1" x14ac:dyDescent="0.25">
      <c r="A41">
        <f>IFERROR(VLOOKUP(C41,'2014_15'!$C$402:$D$446,2,FALSE),0)</f>
        <v>0</v>
      </c>
      <c r="B41" s="93" t="s">
        <v>790</v>
      </c>
      <c r="C41" s="93" t="s">
        <v>791</v>
      </c>
      <c r="D41" s="93"/>
      <c r="E41" s="93">
        <v>15.8543</v>
      </c>
      <c r="F41" s="93">
        <v>-1.538292</v>
      </c>
      <c r="G41" s="93">
        <v>11.160873234843001</v>
      </c>
      <c r="H41" s="93">
        <v>0</v>
      </c>
      <c r="I41" s="93">
        <v>0.475628</v>
      </c>
      <c r="J41" s="93">
        <v>0</v>
      </c>
      <c r="K41" s="93">
        <v>0</v>
      </c>
      <c r="L41" s="93">
        <v>0</v>
      </c>
      <c r="M41" s="93">
        <v>0</v>
      </c>
      <c r="N41" s="93">
        <v>0.23565682780561784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3">
        <v>26.188166062648616</v>
      </c>
      <c r="U41" s="114">
        <v>0</v>
      </c>
      <c r="V41" s="114">
        <v>26.188166062648616</v>
      </c>
      <c r="W41" s="196">
        <f t="shared" si="2"/>
        <v>26.188166062648616</v>
      </c>
      <c r="X41" s="2"/>
      <c r="Y41" s="93">
        <v>15.8543</v>
      </c>
      <c r="Z41" s="93">
        <v>-1.5143260000000001</v>
      </c>
      <c r="AA41" s="93">
        <v>10.347427404483</v>
      </c>
      <c r="AB41" s="93">
        <v>0</v>
      </c>
      <c r="AC41" s="93">
        <v>0</v>
      </c>
      <c r="AD41" s="93">
        <v>0</v>
      </c>
      <c r="AE41" s="93">
        <v>0</v>
      </c>
      <c r="AF41" s="93">
        <v>0.27</v>
      </c>
      <c r="AG41" s="93">
        <v>0</v>
      </c>
      <c r="AH41" s="93">
        <v>0</v>
      </c>
      <c r="AI41" s="93">
        <v>0.1600316349879857</v>
      </c>
      <c r="AJ41" s="93">
        <v>0</v>
      </c>
      <c r="AK41" s="93">
        <v>0</v>
      </c>
      <c r="AL41" s="93">
        <v>0</v>
      </c>
      <c r="AM41" s="93">
        <v>0</v>
      </c>
      <c r="AN41" s="93">
        <v>25.117433039470981</v>
      </c>
      <c r="AO41" s="93"/>
      <c r="AP41" s="93"/>
      <c r="AQ41" s="93">
        <v>-1.0707330231776346</v>
      </c>
      <c r="AR41" s="91">
        <v>-4.0886139969334795E-2</v>
      </c>
      <c r="AS41" s="114">
        <v>0</v>
      </c>
      <c r="AT41" s="121">
        <v>25.117433039470981</v>
      </c>
      <c r="AU41" s="199">
        <f t="shared" si="3"/>
        <v>25.117433039470981</v>
      </c>
      <c r="AV41" s="186">
        <f t="shared" si="4"/>
        <v>-4.0886139969334767E-2</v>
      </c>
    </row>
    <row r="42" spans="1:48" s="1" customFormat="1" x14ac:dyDescent="0.25">
      <c r="A42">
        <f>IFERROR(VLOOKUP(C42,'2014_15'!$C$402:$D$446,2,FALSE),0)</f>
        <v>0</v>
      </c>
      <c r="B42" s="93" t="s">
        <v>712</v>
      </c>
      <c r="C42" s="93" t="s">
        <v>713</v>
      </c>
      <c r="D42" s="93"/>
      <c r="E42" s="93">
        <v>9.9094940000000005</v>
      </c>
      <c r="F42" s="93">
        <v>-2.1850000000000001</v>
      </c>
      <c r="G42" s="93">
        <v>11.770049101527</v>
      </c>
      <c r="H42" s="93">
        <v>0.46134338564043986</v>
      </c>
      <c r="I42" s="93">
        <v>0.24773700000000001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8.5470000000000008E-3</v>
      </c>
      <c r="P42" s="93">
        <v>4.8729999999999997E-3</v>
      </c>
      <c r="Q42" s="93">
        <v>1.044973304888889</v>
      </c>
      <c r="R42" s="93">
        <v>0</v>
      </c>
      <c r="S42" s="93">
        <v>0</v>
      </c>
      <c r="T42" s="93">
        <v>21.262016792056329</v>
      </c>
      <c r="U42" s="114">
        <v>0</v>
      </c>
      <c r="V42" s="114">
        <v>21.262016792056329</v>
      </c>
      <c r="W42" s="196">
        <f t="shared" si="2"/>
        <v>21.262016792056329</v>
      </c>
      <c r="X42" s="2"/>
      <c r="Y42" s="93">
        <v>9.9094940000000005</v>
      </c>
      <c r="Z42" s="93">
        <v>-2.147913</v>
      </c>
      <c r="AA42" s="93">
        <v>11.051296002014</v>
      </c>
      <c r="AB42" s="93">
        <v>0</v>
      </c>
      <c r="AC42" s="93">
        <v>0</v>
      </c>
      <c r="AD42" s="93">
        <v>0</v>
      </c>
      <c r="AE42" s="93">
        <v>0</v>
      </c>
      <c r="AF42" s="93">
        <v>0</v>
      </c>
      <c r="AG42" s="93">
        <v>8.5470000000000008E-3</v>
      </c>
      <c r="AH42" s="93">
        <v>7.8549999999999991E-3</v>
      </c>
      <c r="AI42" s="93">
        <v>9.9619619583638533E-2</v>
      </c>
      <c r="AJ42" s="93">
        <v>1.4479264622222223</v>
      </c>
      <c r="AK42" s="93">
        <v>3.7422240801263794E-2</v>
      </c>
      <c r="AL42" s="93">
        <v>0</v>
      </c>
      <c r="AM42" s="93">
        <v>0</v>
      </c>
      <c r="AN42" s="93">
        <v>20.414247324621126</v>
      </c>
      <c r="AO42" s="93"/>
      <c r="AP42" s="93"/>
      <c r="AQ42" s="93">
        <v>-0.84776946743520298</v>
      </c>
      <c r="AR42" s="91">
        <v>-3.9872486026440203E-2</v>
      </c>
      <c r="AS42" s="114">
        <v>0</v>
      </c>
      <c r="AT42" s="121">
        <v>20.414247324621126</v>
      </c>
      <c r="AU42" s="199">
        <f t="shared" si="3"/>
        <v>20.414247324621126</v>
      </c>
      <c r="AV42" s="186">
        <f t="shared" si="4"/>
        <v>-3.9872486026440224E-2</v>
      </c>
    </row>
    <row r="43" spans="1:48" s="1" customFormat="1" x14ac:dyDescent="0.25">
      <c r="A43">
        <f>IFERROR(VLOOKUP(C43,'2014_15'!$C$402:$D$446,2,FALSE),0)</f>
        <v>0</v>
      </c>
      <c r="B43" s="93" t="s">
        <v>356</v>
      </c>
      <c r="C43" s="93" t="s">
        <v>357</v>
      </c>
      <c r="D43" s="93"/>
      <c r="E43" s="93">
        <v>20.867245</v>
      </c>
      <c r="F43" s="93">
        <v>-2.3079130000000001</v>
      </c>
      <c r="G43" s="93">
        <v>13.411418013364001</v>
      </c>
      <c r="H43" s="93">
        <v>0</v>
      </c>
      <c r="I43" s="93">
        <v>0.62599700000000003</v>
      </c>
      <c r="J43" s="93">
        <v>0</v>
      </c>
      <c r="K43" s="93">
        <v>0</v>
      </c>
      <c r="L43" s="93">
        <v>0</v>
      </c>
      <c r="M43" s="93">
        <v>0</v>
      </c>
      <c r="N43" s="93">
        <v>1.2265001708284093</v>
      </c>
      <c r="O43" s="93">
        <v>0</v>
      </c>
      <c r="P43" s="93">
        <v>0</v>
      </c>
      <c r="Q43" s="93">
        <v>0</v>
      </c>
      <c r="R43" s="93">
        <v>0</v>
      </c>
      <c r="S43" s="93">
        <v>0</v>
      </c>
      <c r="T43" s="93">
        <v>33.823247184192411</v>
      </c>
      <c r="U43" s="114">
        <v>0</v>
      </c>
      <c r="V43" s="114">
        <v>33.823247184192411</v>
      </c>
      <c r="W43" s="196">
        <f t="shared" si="2"/>
        <v>33.823247184192411</v>
      </c>
      <c r="X43" s="2"/>
      <c r="Y43" s="93">
        <v>20.867245</v>
      </c>
      <c r="Z43" s="93">
        <v>-2.271957</v>
      </c>
      <c r="AA43" s="93">
        <v>12.437320501417</v>
      </c>
      <c r="AB43" s="93">
        <v>0</v>
      </c>
      <c r="AC43" s="93">
        <v>0</v>
      </c>
      <c r="AD43" s="93">
        <v>0</v>
      </c>
      <c r="AE43" s="93">
        <v>0</v>
      </c>
      <c r="AF43" s="93">
        <v>1.2629999999999999</v>
      </c>
      <c r="AG43" s="93">
        <v>0</v>
      </c>
      <c r="AH43" s="93">
        <v>0</v>
      </c>
      <c r="AI43" s="93">
        <v>0.2100617952239327</v>
      </c>
      <c r="AJ43" s="93">
        <v>0</v>
      </c>
      <c r="AK43" s="93">
        <v>0</v>
      </c>
      <c r="AL43" s="93">
        <v>0</v>
      </c>
      <c r="AM43" s="93">
        <v>0</v>
      </c>
      <c r="AN43" s="93">
        <v>32.505670296640936</v>
      </c>
      <c r="AO43" s="93"/>
      <c r="AP43" s="93"/>
      <c r="AQ43" s="93">
        <v>-1.3175768875514748</v>
      </c>
      <c r="AR43" s="91">
        <v>-3.8954772153492578E-2</v>
      </c>
      <c r="AS43" s="114">
        <v>0</v>
      </c>
      <c r="AT43" s="121">
        <v>32.505670296640936</v>
      </c>
      <c r="AU43" s="199">
        <f t="shared" si="3"/>
        <v>32.505670296640936</v>
      </c>
      <c r="AV43" s="186">
        <f t="shared" si="4"/>
        <v>-3.8954772153492634E-2</v>
      </c>
    </row>
    <row r="44" spans="1:48" s="1" customFormat="1" x14ac:dyDescent="0.25">
      <c r="A44">
        <f>IFERROR(VLOOKUP(C44,'2014_15'!$C$402:$D$446,2,FALSE),0)</f>
        <v>0</v>
      </c>
      <c r="B44" s="93" t="s">
        <v>152</v>
      </c>
      <c r="C44" s="93" t="s">
        <v>153</v>
      </c>
      <c r="D44" s="93"/>
      <c r="E44" s="93">
        <v>16.583017999999999</v>
      </c>
      <c r="F44" s="93">
        <v>-1.659727</v>
      </c>
      <c r="G44" s="93">
        <v>14.686660155702</v>
      </c>
      <c r="H44" s="93">
        <v>0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0.19232778336946169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29.80227893907146</v>
      </c>
      <c r="U44" s="114">
        <v>0</v>
      </c>
      <c r="V44" s="114">
        <v>29.80227893907146</v>
      </c>
      <c r="W44" s="196">
        <f t="shared" si="2"/>
        <v>29.80227893907146</v>
      </c>
      <c r="X44" s="2"/>
      <c r="Y44" s="93">
        <v>16.583017999999999</v>
      </c>
      <c r="Z44" s="93">
        <v>-1.6338699999999999</v>
      </c>
      <c r="AA44" s="93">
        <v>13.37286082982</v>
      </c>
      <c r="AB44" s="93">
        <v>0</v>
      </c>
      <c r="AC44" s="93">
        <v>0</v>
      </c>
      <c r="AD44" s="93">
        <v>0</v>
      </c>
      <c r="AE44" s="93">
        <v>0</v>
      </c>
      <c r="AF44" s="93">
        <v>0.22</v>
      </c>
      <c r="AG44" s="93">
        <v>0</v>
      </c>
      <c r="AH44" s="93">
        <v>0</v>
      </c>
      <c r="AI44" s="93">
        <v>0.16777771900415522</v>
      </c>
      <c r="AJ44" s="93">
        <v>0</v>
      </c>
      <c r="AK44" s="93">
        <v>0</v>
      </c>
      <c r="AL44" s="93">
        <v>0</v>
      </c>
      <c r="AM44" s="93">
        <v>0</v>
      </c>
      <c r="AN44" s="93">
        <v>28.709786548824155</v>
      </c>
      <c r="AO44" s="93"/>
      <c r="AP44" s="93"/>
      <c r="AQ44" s="93">
        <v>-1.0924923902473047</v>
      </c>
      <c r="AR44" s="91">
        <v>-3.6658015062566995E-2</v>
      </c>
      <c r="AS44" s="114">
        <v>0</v>
      </c>
      <c r="AT44" s="121">
        <v>28.709786548824155</v>
      </c>
      <c r="AU44" s="199">
        <f t="shared" si="3"/>
        <v>28.709786548824155</v>
      </c>
      <c r="AV44" s="186">
        <f t="shared" si="4"/>
        <v>-3.665801506256694E-2</v>
      </c>
    </row>
    <row r="45" spans="1:48" s="1" customFormat="1" x14ac:dyDescent="0.25">
      <c r="A45">
        <f>IFERROR(VLOOKUP(C45,'2014_15'!$C$402:$D$446,2,FALSE),0)</f>
        <v>0</v>
      </c>
      <c r="B45" s="93" t="s">
        <v>784</v>
      </c>
      <c r="C45" s="93" t="s">
        <v>785</v>
      </c>
      <c r="D45" s="93"/>
      <c r="E45" s="93">
        <v>6.15388</v>
      </c>
      <c r="F45" s="93">
        <v>-0.88463899999999995</v>
      </c>
      <c r="G45" s="93">
        <v>4.872798083927</v>
      </c>
      <c r="H45" s="93">
        <v>0</v>
      </c>
      <c r="I45" s="93">
        <v>0.15384700000000001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8.5470000000000008E-3</v>
      </c>
      <c r="P45" s="93">
        <v>4.8729999999999997E-3</v>
      </c>
      <c r="Q45" s="93">
        <v>0.3948051448888889</v>
      </c>
      <c r="R45" s="93">
        <v>0</v>
      </c>
      <c r="S45" s="93">
        <v>0</v>
      </c>
      <c r="T45" s="93">
        <v>10.704111228815888</v>
      </c>
      <c r="U45" s="114">
        <v>0</v>
      </c>
      <c r="V45" s="114">
        <v>10.704111228815888</v>
      </c>
      <c r="W45" s="196">
        <f t="shared" si="2"/>
        <v>10.704111228815888</v>
      </c>
      <c r="X45" s="2"/>
      <c r="Y45" s="93">
        <v>6.15388</v>
      </c>
      <c r="Z45" s="93">
        <v>-0.87085699999999999</v>
      </c>
      <c r="AA45" s="93">
        <v>4.459165553779</v>
      </c>
      <c r="AB45" s="93">
        <v>0</v>
      </c>
      <c r="AC45" s="93">
        <v>0</v>
      </c>
      <c r="AD45" s="93">
        <v>0</v>
      </c>
      <c r="AE45" s="93">
        <v>0</v>
      </c>
      <c r="AF45" s="93">
        <v>0</v>
      </c>
      <c r="AG45" s="93">
        <v>8.5470000000000008E-3</v>
      </c>
      <c r="AH45" s="93">
        <v>7.8549999999999991E-3</v>
      </c>
      <c r="AI45" s="93">
        <v>6.1718214426268854E-2</v>
      </c>
      <c r="AJ45" s="93">
        <v>0.48906989333333339</v>
      </c>
      <c r="AK45" s="93">
        <v>1.509976450687844E-2</v>
      </c>
      <c r="AL45" s="93">
        <v>0</v>
      </c>
      <c r="AM45" s="93">
        <v>0</v>
      </c>
      <c r="AN45" s="93">
        <v>10.324478426045481</v>
      </c>
      <c r="AO45" s="93"/>
      <c r="AP45" s="93"/>
      <c r="AQ45" s="93">
        <v>-0.37963280277040745</v>
      </c>
      <c r="AR45" s="91">
        <v>-3.5466074170494515E-2</v>
      </c>
      <c r="AS45" s="114">
        <v>0</v>
      </c>
      <c r="AT45" s="121">
        <v>10.324478426045481</v>
      </c>
      <c r="AU45" s="199">
        <f t="shared" si="3"/>
        <v>10.324478426045481</v>
      </c>
      <c r="AV45" s="186">
        <f t="shared" si="4"/>
        <v>-3.5466074170494521E-2</v>
      </c>
    </row>
    <row r="46" spans="1:48" s="1" customFormat="1" x14ac:dyDescent="0.25">
      <c r="A46">
        <f>IFERROR(VLOOKUP(C46,'2014_15'!$C$402:$D$446,2,FALSE),0)</f>
        <v>0</v>
      </c>
      <c r="B46" s="93" t="s">
        <v>232</v>
      </c>
      <c r="C46" s="93" t="s">
        <v>233</v>
      </c>
      <c r="D46" s="93"/>
      <c r="E46" s="93">
        <v>45.634540999999999</v>
      </c>
      <c r="F46" s="93">
        <v>-5.7123749999999998</v>
      </c>
      <c r="G46" s="93">
        <v>38.295770151547998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93">
        <v>1.7774392111690489</v>
      </c>
      <c r="O46" s="93">
        <v>0</v>
      </c>
      <c r="P46" s="93">
        <v>0</v>
      </c>
      <c r="Q46" s="93">
        <v>0</v>
      </c>
      <c r="R46" s="93">
        <v>0</v>
      </c>
      <c r="S46" s="93">
        <v>0</v>
      </c>
      <c r="T46" s="93">
        <v>79.995375362717056</v>
      </c>
      <c r="U46" s="114">
        <v>0</v>
      </c>
      <c r="V46" s="114">
        <v>79.995375362717056</v>
      </c>
      <c r="W46" s="196">
        <f t="shared" si="2"/>
        <v>79.995375362717056</v>
      </c>
      <c r="X46" s="2"/>
      <c r="Y46" s="93">
        <v>45.634540999999999</v>
      </c>
      <c r="Z46" s="93">
        <v>-5.6233779999999998</v>
      </c>
      <c r="AA46" s="93">
        <v>34.834065934923004</v>
      </c>
      <c r="AB46" s="93">
        <v>0</v>
      </c>
      <c r="AC46" s="93">
        <v>0</v>
      </c>
      <c r="AD46" s="93">
        <v>0</v>
      </c>
      <c r="AE46" s="93">
        <v>0</v>
      </c>
      <c r="AF46" s="93">
        <v>1.877</v>
      </c>
      <c r="AG46" s="93">
        <v>0</v>
      </c>
      <c r="AH46" s="93">
        <v>0</v>
      </c>
      <c r="AI46" s="93">
        <v>0.45927162634303476</v>
      </c>
      <c r="AJ46" s="93">
        <v>0</v>
      </c>
      <c r="AK46" s="93">
        <v>0</v>
      </c>
      <c r="AL46" s="93">
        <v>0</v>
      </c>
      <c r="AM46" s="93">
        <v>0</v>
      </c>
      <c r="AN46" s="93">
        <v>77.181500561266034</v>
      </c>
      <c r="AO46" s="93"/>
      <c r="AP46" s="93"/>
      <c r="AQ46" s="93">
        <v>-2.8138748014510213</v>
      </c>
      <c r="AR46" s="91">
        <v>-3.51754684404227E-2</v>
      </c>
      <c r="AS46" s="114">
        <v>0</v>
      </c>
      <c r="AT46" s="121">
        <v>77.181500561266034</v>
      </c>
      <c r="AU46" s="199">
        <f t="shared" si="3"/>
        <v>77.181500561266034</v>
      </c>
      <c r="AV46" s="186">
        <f t="shared" si="4"/>
        <v>-3.5175468440422741E-2</v>
      </c>
    </row>
    <row r="47" spans="1:48" s="1" customFormat="1" x14ac:dyDescent="0.25">
      <c r="A47">
        <f>IFERROR(VLOOKUP(C47,'2014_15'!$C$402:$D$446,2,FALSE),0)</f>
        <v>0</v>
      </c>
      <c r="B47" s="93" t="s">
        <v>66</v>
      </c>
      <c r="C47" s="93" t="s">
        <v>67</v>
      </c>
      <c r="D47" s="93"/>
      <c r="E47" s="93">
        <v>23.334053000000001</v>
      </c>
      <c r="F47" s="93">
        <v>-2.8932579999999999</v>
      </c>
      <c r="G47" s="93">
        <v>25.844703481315999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1.3096831234053998</v>
      </c>
      <c r="O47" s="93">
        <v>0</v>
      </c>
      <c r="P47" s="93">
        <v>0</v>
      </c>
      <c r="Q47" s="93">
        <v>0</v>
      </c>
      <c r="R47" s="93">
        <v>0</v>
      </c>
      <c r="S47" s="93">
        <v>0</v>
      </c>
      <c r="T47" s="93">
        <v>47.595181604721397</v>
      </c>
      <c r="U47" s="114">
        <v>0</v>
      </c>
      <c r="V47" s="114">
        <v>47.595181604721397</v>
      </c>
      <c r="W47" s="196">
        <f t="shared" si="2"/>
        <v>47.595181604721397</v>
      </c>
      <c r="X47" s="2"/>
      <c r="Y47" s="93">
        <v>23.334053000000001</v>
      </c>
      <c r="Z47" s="93">
        <v>-2.8481830000000001</v>
      </c>
      <c r="AA47" s="93">
        <v>23.851158472442002</v>
      </c>
      <c r="AB47" s="93">
        <v>0</v>
      </c>
      <c r="AC47" s="93">
        <v>0</v>
      </c>
      <c r="AD47" s="93">
        <v>0</v>
      </c>
      <c r="AE47" s="93">
        <v>0</v>
      </c>
      <c r="AF47" s="93">
        <v>1.36</v>
      </c>
      <c r="AG47" s="93">
        <v>0</v>
      </c>
      <c r="AH47" s="93">
        <v>0</v>
      </c>
      <c r="AI47" s="93">
        <v>0.23536604324050656</v>
      </c>
      <c r="AJ47" s="93">
        <v>0</v>
      </c>
      <c r="AK47" s="93">
        <v>0</v>
      </c>
      <c r="AL47" s="93">
        <v>0</v>
      </c>
      <c r="AM47" s="93">
        <v>0</v>
      </c>
      <c r="AN47" s="93">
        <v>45.932394515682503</v>
      </c>
      <c r="AO47" s="93"/>
      <c r="AP47" s="93"/>
      <c r="AQ47" s="93">
        <v>-1.6627870890388934</v>
      </c>
      <c r="AR47" s="91">
        <v>-3.4936038333635573E-2</v>
      </c>
      <c r="AS47" s="114">
        <v>0</v>
      </c>
      <c r="AT47" s="121">
        <v>45.932394515682503</v>
      </c>
      <c r="AU47" s="199">
        <f t="shared" si="3"/>
        <v>45.932394515682503</v>
      </c>
      <c r="AV47" s="186">
        <f t="shared" si="4"/>
        <v>-3.4936038333635566E-2</v>
      </c>
    </row>
    <row r="48" spans="1:48" s="1" customFormat="1" x14ac:dyDescent="0.25">
      <c r="A48">
        <f>IFERROR(VLOOKUP(C48,'2014_15'!$C$402:$D$446,2,FALSE),0)</f>
        <v>0</v>
      </c>
      <c r="B48" s="93" t="s">
        <v>566</v>
      </c>
      <c r="C48" s="93" t="s">
        <v>567</v>
      </c>
      <c r="D48" s="93"/>
      <c r="E48" s="93">
        <v>5.5025810000000002</v>
      </c>
      <c r="F48" s="93">
        <v>-0.86956699999999998</v>
      </c>
      <c r="G48" s="93">
        <v>5.142678845442</v>
      </c>
      <c r="H48" s="93">
        <v>0</v>
      </c>
      <c r="I48" s="93">
        <v>0.13756499999999999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8.5470000000000008E-3</v>
      </c>
      <c r="P48" s="93">
        <v>4.8729999999999997E-3</v>
      </c>
      <c r="Q48" s="93">
        <v>0.21711127111111109</v>
      </c>
      <c r="R48" s="93">
        <v>0</v>
      </c>
      <c r="S48" s="93">
        <v>0</v>
      </c>
      <c r="T48" s="93">
        <v>10.143789116553112</v>
      </c>
      <c r="U48" s="114">
        <v>0</v>
      </c>
      <c r="V48" s="114">
        <v>10.143789116553112</v>
      </c>
      <c r="W48" s="196">
        <f t="shared" si="2"/>
        <v>10.143789116553112</v>
      </c>
      <c r="X48" s="2"/>
      <c r="Y48" s="93">
        <v>5.5025810000000002</v>
      </c>
      <c r="Z48" s="93">
        <v>-0.85602</v>
      </c>
      <c r="AA48" s="93">
        <v>4.7660521255980006</v>
      </c>
      <c r="AB48" s="93">
        <v>0</v>
      </c>
      <c r="AC48" s="93">
        <v>0</v>
      </c>
      <c r="AD48" s="93">
        <v>0</v>
      </c>
      <c r="AE48" s="93">
        <v>0</v>
      </c>
      <c r="AF48" s="93">
        <v>0</v>
      </c>
      <c r="AG48" s="93">
        <v>8.5470000000000008E-3</v>
      </c>
      <c r="AH48" s="93">
        <v>7.8549999999999991E-3</v>
      </c>
      <c r="AI48" s="93">
        <v>5.5073192819224057E-2</v>
      </c>
      <c r="AJ48" s="93">
        <v>0.29019625688888889</v>
      </c>
      <c r="AK48" s="93">
        <v>1.6138953321221304E-2</v>
      </c>
      <c r="AL48" s="93">
        <v>0</v>
      </c>
      <c r="AM48" s="93">
        <v>0</v>
      </c>
      <c r="AN48" s="93">
        <v>9.7904235286273327</v>
      </c>
      <c r="AO48" s="93"/>
      <c r="AP48" s="93"/>
      <c r="AQ48" s="93">
        <v>-0.35336558792577932</v>
      </c>
      <c r="AR48" s="91">
        <v>-3.4835659916188588E-2</v>
      </c>
      <c r="AS48" s="114">
        <v>0</v>
      </c>
      <c r="AT48" s="121">
        <v>9.7904235286273327</v>
      </c>
      <c r="AU48" s="199">
        <f t="shared" si="3"/>
        <v>9.7904235286273327</v>
      </c>
      <c r="AV48" s="186">
        <f t="shared" si="4"/>
        <v>-3.4835659916188644E-2</v>
      </c>
    </row>
    <row r="49" spans="1:48" s="1" customFormat="1" x14ac:dyDescent="0.25">
      <c r="A49">
        <f>IFERROR(VLOOKUP(C49,'2014_15'!$C$402:$D$446,2,FALSE),0)</f>
        <v>0</v>
      </c>
      <c r="B49" s="93" t="s">
        <v>664</v>
      </c>
      <c r="C49" s="93" t="s">
        <v>665</v>
      </c>
      <c r="D49" s="93"/>
      <c r="E49" s="93">
        <v>5.2008299999999998</v>
      </c>
      <c r="F49" s="93">
        <v>-0.60950199999999999</v>
      </c>
      <c r="G49" s="93">
        <v>6.1393228774509998</v>
      </c>
      <c r="H49" s="93">
        <v>0</v>
      </c>
      <c r="I49" s="93">
        <v>0.13002</v>
      </c>
      <c r="J49" s="93">
        <v>0</v>
      </c>
      <c r="K49" s="93">
        <v>0</v>
      </c>
      <c r="L49" s="93">
        <v>0</v>
      </c>
      <c r="M49" s="93">
        <v>0</v>
      </c>
      <c r="N49" s="93">
        <v>0</v>
      </c>
      <c r="O49" s="93">
        <v>8.5470000000000008E-3</v>
      </c>
      <c r="P49" s="93">
        <v>4.8729999999999997E-3</v>
      </c>
      <c r="Q49" s="93">
        <v>0.36190759022222224</v>
      </c>
      <c r="R49" s="93">
        <v>0</v>
      </c>
      <c r="S49" s="93">
        <v>0</v>
      </c>
      <c r="T49" s="93">
        <v>11.235998467673221</v>
      </c>
      <c r="U49" s="114">
        <v>0</v>
      </c>
      <c r="V49" s="114">
        <v>11.235998467673221</v>
      </c>
      <c r="W49" s="196">
        <f t="shared" si="2"/>
        <v>11.235998467673221</v>
      </c>
      <c r="X49" s="2"/>
      <c r="Y49" s="93">
        <v>5.2008299999999998</v>
      </c>
      <c r="Z49" s="93">
        <v>-0.60000600000000004</v>
      </c>
      <c r="AA49" s="93">
        <v>5.7344751165199996</v>
      </c>
      <c r="AB49" s="93">
        <v>0</v>
      </c>
      <c r="AC49" s="93">
        <v>0</v>
      </c>
      <c r="AD49" s="93">
        <v>0</v>
      </c>
      <c r="AE49" s="93">
        <v>0</v>
      </c>
      <c r="AF49" s="93">
        <v>0</v>
      </c>
      <c r="AG49" s="93">
        <v>8.5470000000000008E-3</v>
      </c>
      <c r="AH49" s="93">
        <v>7.8549999999999991E-3</v>
      </c>
      <c r="AI49" s="93">
        <v>5.2064540101276001E-2</v>
      </c>
      <c r="AJ49" s="93">
        <v>0.42254258755555563</v>
      </c>
      <c r="AK49" s="93">
        <v>1.9418257246947179E-2</v>
      </c>
      <c r="AL49" s="93">
        <v>0</v>
      </c>
      <c r="AM49" s="93">
        <v>0</v>
      </c>
      <c r="AN49" s="93">
        <v>10.845726501423776</v>
      </c>
      <c r="AO49" s="93"/>
      <c r="AP49" s="93"/>
      <c r="AQ49" s="93">
        <v>-0.39027196624944516</v>
      </c>
      <c r="AR49" s="91">
        <v>-3.4734070796848697E-2</v>
      </c>
      <c r="AS49" s="114">
        <v>0</v>
      </c>
      <c r="AT49" s="121">
        <v>10.845726501423776</v>
      </c>
      <c r="AU49" s="199">
        <f t="shared" si="3"/>
        <v>10.845726501423776</v>
      </c>
      <c r="AV49" s="186">
        <f t="shared" si="4"/>
        <v>-3.4734070796848648E-2</v>
      </c>
    </row>
    <row r="50" spans="1:48" s="1" customFormat="1" x14ac:dyDescent="0.25">
      <c r="A50">
        <f>IFERROR(VLOOKUP(C50,'2014_15'!$C$402:$D$446,2,FALSE),0)</f>
        <v>0</v>
      </c>
      <c r="B50" s="93" t="s">
        <v>270</v>
      </c>
      <c r="C50" s="93" t="s">
        <v>271</v>
      </c>
      <c r="D50" s="93"/>
      <c r="E50" s="93">
        <v>24.763739000000001</v>
      </c>
      <c r="F50" s="93">
        <v>-3.45695</v>
      </c>
      <c r="G50" s="93">
        <v>17.958525958117999</v>
      </c>
      <c r="H50" s="93">
        <v>0</v>
      </c>
      <c r="I50" s="93">
        <v>0.74291200000000002</v>
      </c>
      <c r="J50" s="93">
        <v>0</v>
      </c>
      <c r="K50" s="93">
        <v>0</v>
      </c>
      <c r="L50" s="93">
        <v>0</v>
      </c>
      <c r="M50" s="93">
        <v>0</v>
      </c>
      <c r="N50" s="93">
        <v>0.1661841718592241</v>
      </c>
      <c r="O50" s="93">
        <v>0</v>
      </c>
      <c r="P50" s="93">
        <v>0</v>
      </c>
      <c r="Q50" s="93">
        <v>0</v>
      </c>
      <c r="R50" s="93">
        <v>0</v>
      </c>
      <c r="S50" s="93">
        <v>0</v>
      </c>
      <c r="T50" s="93">
        <v>40.174411129977216</v>
      </c>
      <c r="U50" s="114">
        <v>0</v>
      </c>
      <c r="V50" s="114">
        <v>40.174411129977216</v>
      </c>
      <c r="W50" s="196">
        <f t="shared" si="2"/>
        <v>40.174411129977216</v>
      </c>
      <c r="X50" s="2"/>
      <c r="Y50" s="93">
        <v>24.763739000000001</v>
      </c>
      <c r="Z50" s="93">
        <v>-3.3979729999999999</v>
      </c>
      <c r="AA50" s="93">
        <v>16.976688189419999</v>
      </c>
      <c r="AB50" s="93">
        <v>0</v>
      </c>
      <c r="AC50" s="93">
        <v>0</v>
      </c>
      <c r="AD50" s="93">
        <v>0</v>
      </c>
      <c r="AE50" s="93">
        <v>0</v>
      </c>
      <c r="AF50" s="93">
        <v>0.19800000000000001</v>
      </c>
      <c r="AG50" s="93">
        <v>0</v>
      </c>
      <c r="AH50" s="93">
        <v>0</v>
      </c>
      <c r="AI50" s="93">
        <v>0.24902938906023331</v>
      </c>
      <c r="AJ50" s="93">
        <v>0</v>
      </c>
      <c r="AK50" s="93">
        <v>0</v>
      </c>
      <c r="AL50" s="93">
        <v>0</v>
      </c>
      <c r="AM50" s="93">
        <v>0</v>
      </c>
      <c r="AN50" s="93">
        <v>38.78948357848023</v>
      </c>
      <c r="AO50" s="93"/>
      <c r="AP50" s="93"/>
      <c r="AQ50" s="93">
        <v>-1.3849275514969861</v>
      </c>
      <c r="AR50" s="91">
        <v>-3.447287744968551E-2</v>
      </c>
      <c r="AS50" s="114">
        <v>0</v>
      </c>
      <c r="AT50" s="121">
        <v>38.78948357848023</v>
      </c>
      <c r="AU50" s="199">
        <f t="shared" si="3"/>
        <v>38.78948357848023</v>
      </c>
      <c r="AV50" s="186">
        <f t="shared" si="4"/>
        <v>-3.4472877449685524E-2</v>
      </c>
    </row>
    <row r="51" spans="1:48" s="1" customFormat="1" x14ac:dyDescent="0.25">
      <c r="A51">
        <f>IFERROR(VLOOKUP(C51,'2014_15'!$C$402:$D$446,2,FALSE),0)</f>
        <v>0</v>
      </c>
      <c r="B51" s="93" t="s">
        <v>162</v>
      </c>
      <c r="C51" s="93" t="s">
        <v>163</v>
      </c>
      <c r="D51" s="93"/>
      <c r="E51" s="93">
        <v>7.3946350000000001</v>
      </c>
      <c r="F51" s="93">
        <v>-1.0495049999999999</v>
      </c>
      <c r="G51" s="93">
        <v>5.4363835862849994</v>
      </c>
      <c r="H51" s="93">
        <v>0</v>
      </c>
      <c r="I51" s="93">
        <v>0.184866</v>
      </c>
      <c r="J51" s="93">
        <v>0</v>
      </c>
      <c r="K51" s="93">
        <v>0</v>
      </c>
      <c r="L51" s="93">
        <v>0</v>
      </c>
      <c r="M51" s="93">
        <v>0</v>
      </c>
      <c r="N51" s="93">
        <v>0</v>
      </c>
      <c r="O51" s="93">
        <v>8.5470000000000008E-3</v>
      </c>
      <c r="P51" s="93">
        <v>4.8729999999999997E-3</v>
      </c>
      <c r="Q51" s="93">
        <v>0.39718002933333346</v>
      </c>
      <c r="R51" s="93">
        <v>0</v>
      </c>
      <c r="S51" s="93">
        <v>0</v>
      </c>
      <c r="T51" s="93">
        <v>12.376979615618332</v>
      </c>
      <c r="U51" s="114">
        <v>0</v>
      </c>
      <c r="V51" s="114">
        <v>12.376979615618332</v>
      </c>
      <c r="W51" s="196">
        <f t="shared" si="2"/>
        <v>12.376979615618332</v>
      </c>
      <c r="X51" s="2"/>
      <c r="Y51" s="93">
        <v>7.3946350000000001</v>
      </c>
      <c r="Z51" s="93">
        <v>-1.031603</v>
      </c>
      <c r="AA51" s="93">
        <v>4.9490310894480007</v>
      </c>
      <c r="AB51" s="93">
        <v>0</v>
      </c>
      <c r="AC51" s="93">
        <v>0</v>
      </c>
      <c r="AD51" s="93">
        <v>0</v>
      </c>
      <c r="AE51" s="93">
        <v>0</v>
      </c>
      <c r="AF51" s="93">
        <v>0</v>
      </c>
      <c r="AG51" s="93">
        <v>8.5470000000000008E-3</v>
      </c>
      <c r="AH51" s="93">
        <v>7.8549999999999991E-3</v>
      </c>
      <c r="AI51" s="93">
        <v>7.4308016803754207E-2</v>
      </c>
      <c r="AJ51" s="93">
        <v>0.53283917866666686</v>
      </c>
      <c r="AK51" s="93">
        <v>1.6758562355809876E-2</v>
      </c>
      <c r="AL51" s="93">
        <v>0</v>
      </c>
      <c r="AM51" s="93">
        <v>0</v>
      </c>
      <c r="AN51" s="93">
        <v>11.95237084727423</v>
      </c>
      <c r="AO51" s="93"/>
      <c r="AP51" s="93"/>
      <c r="AQ51" s="93">
        <v>-0.42460876834410222</v>
      </c>
      <c r="AR51" s="91">
        <v>-3.4306331716689148E-2</v>
      </c>
      <c r="AS51" s="114">
        <v>0</v>
      </c>
      <c r="AT51" s="121">
        <v>11.95237084727423</v>
      </c>
      <c r="AU51" s="199">
        <f t="shared" si="3"/>
        <v>11.95237084727423</v>
      </c>
      <c r="AV51" s="186">
        <f t="shared" si="4"/>
        <v>-3.4306331716689176E-2</v>
      </c>
    </row>
    <row r="52" spans="1:48" s="1" customFormat="1" x14ac:dyDescent="0.25">
      <c r="A52">
        <f>IFERROR(VLOOKUP(C52,'2014_15'!$C$402:$D$446,2,FALSE),0)</f>
        <v>0</v>
      </c>
      <c r="B52" s="93" t="s">
        <v>524</v>
      </c>
      <c r="C52" s="93" t="s">
        <v>525</v>
      </c>
      <c r="D52" s="93"/>
      <c r="E52" s="93">
        <v>3.6403569999999998</v>
      </c>
      <c r="F52" s="93">
        <v>-0.37786399999999998</v>
      </c>
      <c r="G52" s="93">
        <v>3.6750814107889997</v>
      </c>
      <c r="H52" s="93">
        <v>0</v>
      </c>
      <c r="I52" s="93">
        <v>9.1009000000000007E-2</v>
      </c>
      <c r="J52" s="93">
        <v>0</v>
      </c>
      <c r="K52" s="93">
        <v>0</v>
      </c>
      <c r="L52" s="93">
        <v>0</v>
      </c>
      <c r="M52" s="93">
        <v>0</v>
      </c>
      <c r="N52" s="93">
        <v>0</v>
      </c>
      <c r="O52" s="93">
        <v>8.5470000000000008E-3</v>
      </c>
      <c r="P52" s="93">
        <v>4.8729999999999997E-3</v>
      </c>
      <c r="Q52" s="93">
        <v>7.8776341333333333E-2</v>
      </c>
      <c r="R52" s="93">
        <v>0</v>
      </c>
      <c r="S52" s="93">
        <v>0</v>
      </c>
      <c r="T52" s="93">
        <v>7.1207797521223331</v>
      </c>
      <c r="U52" s="114">
        <v>0</v>
      </c>
      <c r="V52" s="114">
        <v>7.1207797521223331</v>
      </c>
      <c r="W52" s="196">
        <f t="shared" si="2"/>
        <v>7.1207797521223331</v>
      </c>
      <c r="X52" s="2"/>
      <c r="Y52" s="93">
        <v>3.6403569999999998</v>
      </c>
      <c r="Z52" s="93">
        <v>-0.371977</v>
      </c>
      <c r="AA52" s="93">
        <v>3.3724964041749996</v>
      </c>
      <c r="AB52" s="93">
        <v>0</v>
      </c>
      <c r="AC52" s="93">
        <v>0</v>
      </c>
      <c r="AD52" s="93">
        <v>0</v>
      </c>
      <c r="AE52" s="93">
        <v>0</v>
      </c>
      <c r="AF52" s="93">
        <v>0</v>
      </c>
      <c r="AG52" s="93">
        <v>8.5470000000000008E-3</v>
      </c>
      <c r="AH52" s="93">
        <v>7.8549999999999991E-3</v>
      </c>
      <c r="AI52" s="93">
        <v>3.6461090274674229E-2</v>
      </c>
      <c r="AJ52" s="93">
        <v>0.17712800355555558</v>
      </c>
      <c r="AK52" s="93">
        <v>1.1420051776319551E-2</v>
      </c>
      <c r="AL52" s="93">
        <v>0</v>
      </c>
      <c r="AM52" s="93">
        <v>0</v>
      </c>
      <c r="AN52" s="93">
        <v>6.882287549781549</v>
      </c>
      <c r="AO52" s="93"/>
      <c r="AP52" s="93"/>
      <c r="AQ52" s="93">
        <v>-0.23849220234078405</v>
      </c>
      <c r="AR52" s="91">
        <v>-3.3492427886103619E-2</v>
      </c>
      <c r="AS52" s="114">
        <v>0</v>
      </c>
      <c r="AT52" s="121">
        <v>6.882287549781549</v>
      </c>
      <c r="AU52" s="199">
        <f t="shared" si="3"/>
        <v>6.882287549781549</v>
      </c>
      <c r="AV52" s="186">
        <f t="shared" si="4"/>
        <v>-3.3492427886103626E-2</v>
      </c>
    </row>
    <row r="53" spans="1:48" s="1" customFormat="1" x14ac:dyDescent="0.25">
      <c r="A53">
        <f>IFERROR(VLOOKUP(C53,'2014_15'!$C$402:$D$446,2,FALSE),0)</f>
        <v>0</v>
      </c>
      <c r="B53" s="93" t="s">
        <v>352</v>
      </c>
      <c r="C53" s="93" t="s">
        <v>353</v>
      </c>
      <c r="D53" s="93"/>
      <c r="E53" s="93">
        <v>8.3138570000000005</v>
      </c>
      <c r="F53" s="93">
        <v>-1.1443209999999999</v>
      </c>
      <c r="G53" s="93">
        <v>7.8808991479230004</v>
      </c>
      <c r="H53" s="93">
        <v>0</v>
      </c>
      <c r="I53" s="93">
        <v>0.207846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8.5470000000000008E-3</v>
      </c>
      <c r="P53" s="93">
        <v>4.8729999999999997E-3</v>
      </c>
      <c r="Q53" s="93">
        <v>0.31228566755555559</v>
      </c>
      <c r="R53" s="93">
        <v>0</v>
      </c>
      <c r="S53" s="93">
        <v>0</v>
      </c>
      <c r="T53" s="93">
        <v>15.583986815478553</v>
      </c>
      <c r="U53" s="114">
        <v>0</v>
      </c>
      <c r="V53" s="114">
        <v>15.583986815478553</v>
      </c>
      <c r="W53" s="196">
        <f t="shared" si="2"/>
        <v>15.583986815478553</v>
      </c>
      <c r="X53" s="2"/>
      <c r="Y53" s="93">
        <v>8.3138570000000005</v>
      </c>
      <c r="Z53" s="93">
        <v>-1.126493</v>
      </c>
      <c r="AA53" s="93">
        <v>7.3207096691520004</v>
      </c>
      <c r="AB53" s="93">
        <v>0</v>
      </c>
      <c r="AC53" s="93">
        <v>0</v>
      </c>
      <c r="AD53" s="93">
        <v>0</v>
      </c>
      <c r="AE53" s="93">
        <v>0</v>
      </c>
      <c r="AF53" s="93">
        <v>0</v>
      </c>
      <c r="AG53" s="93">
        <v>8.5470000000000008E-3</v>
      </c>
      <c r="AH53" s="93">
        <v>7.8549999999999991E-3</v>
      </c>
      <c r="AI53" s="93">
        <v>8.3430804180986057E-2</v>
      </c>
      <c r="AJ53" s="93">
        <v>0.45217687822222219</v>
      </c>
      <c r="AK53" s="93">
        <v>2.4789613817711526E-2</v>
      </c>
      <c r="AL53" s="93">
        <v>0</v>
      </c>
      <c r="AM53" s="93">
        <v>0</v>
      </c>
      <c r="AN53" s="93">
        <v>15.08487296537292</v>
      </c>
      <c r="AO53" s="93"/>
      <c r="AP53" s="93"/>
      <c r="AQ53" s="93">
        <v>-0.49911385010563336</v>
      </c>
      <c r="AR53" s="91">
        <v>-3.2027353206555351E-2</v>
      </c>
      <c r="AS53" s="114">
        <v>0</v>
      </c>
      <c r="AT53" s="121">
        <v>15.08487296537292</v>
      </c>
      <c r="AU53" s="199">
        <f t="shared" si="3"/>
        <v>15.08487296537292</v>
      </c>
      <c r="AV53" s="186">
        <f t="shared" si="4"/>
        <v>-3.2027353206555365E-2</v>
      </c>
    </row>
    <row r="54" spans="1:48" s="1" customFormat="1" x14ac:dyDescent="0.25">
      <c r="A54">
        <f>IFERROR(VLOOKUP(C54,'2014_15'!$C$402:$D$446,2,FALSE),0)</f>
        <v>0</v>
      </c>
      <c r="B54" s="93" t="s">
        <v>340</v>
      </c>
      <c r="C54" s="93" t="s">
        <v>341</v>
      </c>
      <c r="D54" s="93"/>
      <c r="E54" s="93">
        <v>7.2169869999999996</v>
      </c>
      <c r="F54" s="93">
        <v>-1.304047</v>
      </c>
      <c r="G54" s="93">
        <v>7.2727923057779993</v>
      </c>
      <c r="H54" s="93">
        <v>0</v>
      </c>
      <c r="I54" s="93">
        <v>0.180421</v>
      </c>
      <c r="J54" s="93">
        <v>0</v>
      </c>
      <c r="K54" s="93">
        <v>0</v>
      </c>
      <c r="L54" s="93">
        <v>0</v>
      </c>
      <c r="M54" s="93">
        <v>0</v>
      </c>
      <c r="N54" s="93">
        <v>0</v>
      </c>
      <c r="O54" s="93">
        <v>8.5470000000000008E-3</v>
      </c>
      <c r="P54" s="93">
        <v>4.8729999999999997E-3</v>
      </c>
      <c r="Q54" s="93">
        <v>0.44247258844444448</v>
      </c>
      <c r="R54" s="93">
        <v>0</v>
      </c>
      <c r="S54" s="93">
        <v>0</v>
      </c>
      <c r="T54" s="93">
        <v>13.822045894222445</v>
      </c>
      <c r="U54" s="114">
        <v>0</v>
      </c>
      <c r="V54" s="114">
        <v>13.822045894222445</v>
      </c>
      <c r="W54" s="196">
        <f t="shared" si="2"/>
        <v>13.822045894222445</v>
      </c>
      <c r="X54" s="2"/>
      <c r="Y54" s="93">
        <v>7.2169869999999996</v>
      </c>
      <c r="Z54" s="93">
        <v>-1.281876</v>
      </c>
      <c r="AA54" s="93">
        <v>6.8185556189960002</v>
      </c>
      <c r="AB54" s="93">
        <v>0</v>
      </c>
      <c r="AC54" s="93">
        <v>0</v>
      </c>
      <c r="AD54" s="93">
        <v>0</v>
      </c>
      <c r="AE54" s="93">
        <v>0</v>
      </c>
      <c r="AF54" s="93">
        <v>0</v>
      </c>
      <c r="AG54" s="93">
        <v>8.5470000000000008E-3</v>
      </c>
      <c r="AH54" s="93">
        <v>7.8549999999999991E-3</v>
      </c>
      <c r="AI54" s="93">
        <v>7.2383445698544893E-2</v>
      </c>
      <c r="AJ54" s="93">
        <v>0.52546429688888896</v>
      </c>
      <c r="AK54" s="93">
        <v>2.3089204220426002E-2</v>
      </c>
      <c r="AL54" s="93">
        <v>0</v>
      </c>
      <c r="AM54" s="93">
        <v>0</v>
      </c>
      <c r="AN54" s="93">
        <v>13.391005565803859</v>
      </c>
      <c r="AO54" s="93"/>
      <c r="AP54" s="93"/>
      <c r="AQ54" s="93">
        <v>-0.43104032841858597</v>
      </c>
      <c r="AR54" s="91">
        <v>-3.1184987498757977E-2</v>
      </c>
      <c r="AS54" s="114">
        <v>0</v>
      </c>
      <c r="AT54" s="121">
        <v>13.391005565803859</v>
      </c>
      <c r="AU54" s="199">
        <f t="shared" si="3"/>
        <v>13.391005565803859</v>
      </c>
      <c r="AV54" s="186">
        <f t="shared" si="4"/>
        <v>-3.1184987498757977E-2</v>
      </c>
    </row>
    <row r="55" spans="1:48" s="1" customFormat="1" x14ac:dyDescent="0.25">
      <c r="A55">
        <f>IFERROR(VLOOKUP(C55,'2014_15'!$C$402:$D$446,2,FALSE),0)</f>
        <v>0</v>
      </c>
      <c r="B55" s="93" t="s">
        <v>604</v>
      </c>
      <c r="C55" s="93" t="s">
        <v>605</v>
      </c>
      <c r="D55" s="93"/>
      <c r="E55" s="93">
        <v>14.025534</v>
      </c>
      <c r="F55" s="93">
        <v>-1.8256479999999999</v>
      </c>
      <c r="G55" s="93">
        <v>9.3892213601079995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0</v>
      </c>
      <c r="N55" s="93">
        <v>4.6289999999999998E-2</v>
      </c>
      <c r="O55" s="93">
        <v>0</v>
      </c>
      <c r="P55" s="93">
        <v>0</v>
      </c>
      <c r="Q55" s="93">
        <v>0</v>
      </c>
      <c r="R55" s="93">
        <v>0</v>
      </c>
      <c r="S55" s="93">
        <v>0</v>
      </c>
      <c r="T55" s="93">
        <v>21.635397360108001</v>
      </c>
      <c r="U55" s="114">
        <v>0</v>
      </c>
      <c r="V55" s="114">
        <v>21.635397360108001</v>
      </c>
      <c r="W55" s="196">
        <f t="shared" si="2"/>
        <v>21.635397360108001</v>
      </c>
      <c r="X55" s="2"/>
      <c r="Y55" s="93">
        <v>14.025534</v>
      </c>
      <c r="Z55" s="93">
        <v>-1.7943659999999999</v>
      </c>
      <c r="AA55" s="93">
        <v>8.5750829298770004</v>
      </c>
      <c r="AB55" s="93">
        <v>0</v>
      </c>
      <c r="AC55" s="93">
        <v>0</v>
      </c>
      <c r="AD55" s="93">
        <v>0</v>
      </c>
      <c r="AE55" s="93">
        <v>0</v>
      </c>
      <c r="AF55" s="93">
        <v>4.7E-2</v>
      </c>
      <c r="AG55" s="93">
        <v>0</v>
      </c>
      <c r="AH55" s="93">
        <v>0</v>
      </c>
      <c r="AI55" s="93">
        <v>0.14146464572431927</v>
      </c>
      <c r="AJ55" s="93">
        <v>0</v>
      </c>
      <c r="AK55" s="93">
        <v>0</v>
      </c>
      <c r="AL55" s="93">
        <v>0</v>
      </c>
      <c r="AM55" s="93">
        <v>0</v>
      </c>
      <c r="AN55" s="93">
        <v>20.994715575601322</v>
      </c>
      <c r="AO55" s="93"/>
      <c r="AP55" s="93"/>
      <c r="AQ55" s="93">
        <v>-0.64068178450667901</v>
      </c>
      <c r="AR55" s="91">
        <v>-2.961266547791664E-2</v>
      </c>
      <c r="AS55" s="114">
        <v>0</v>
      </c>
      <c r="AT55" s="121">
        <v>20.994715575601322</v>
      </c>
      <c r="AU55" s="199">
        <f t="shared" si="3"/>
        <v>20.994715575601322</v>
      </c>
      <c r="AV55" s="186">
        <f t="shared" si="4"/>
        <v>-2.9612665477916633E-2</v>
      </c>
    </row>
    <row r="56" spans="1:48" s="1" customFormat="1" x14ac:dyDescent="0.25">
      <c r="A56">
        <f>IFERROR(VLOOKUP(C56,'2014_15'!$C$402:$D$446,2,FALSE),0)</f>
        <v>0</v>
      </c>
      <c r="B56" s="93" t="s">
        <v>156</v>
      </c>
      <c r="C56" s="93" t="s">
        <v>157</v>
      </c>
      <c r="D56" s="93"/>
      <c r="E56" s="93">
        <v>6.0265120000000003</v>
      </c>
      <c r="F56" s="93">
        <v>-1.041391</v>
      </c>
      <c r="G56" s="93">
        <v>7.1083958762849999</v>
      </c>
      <c r="H56" s="93">
        <v>0</v>
      </c>
      <c r="I56" s="93">
        <v>0.15066299999999999</v>
      </c>
      <c r="J56" s="93">
        <v>0</v>
      </c>
      <c r="K56" s="93">
        <v>0</v>
      </c>
      <c r="L56" s="93">
        <v>0</v>
      </c>
      <c r="M56" s="93">
        <v>0</v>
      </c>
      <c r="N56" s="93">
        <v>0</v>
      </c>
      <c r="O56" s="93">
        <v>8.5470000000000008E-3</v>
      </c>
      <c r="P56" s="93">
        <v>4.8729999999999997E-3</v>
      </c>
      <c r="Q56" s="93">
        <v>0.58417785511111109</v>
      </c>
      <c r="R56" s="93">
        <v>0</v>
      </c>
      <c r="S56" s="93">
        <v>0</v>
      </c>
      <c r="T56" s="93">
        <v>12.841777731396112</v>
      </c>
      <c r="U56" s="114">
        <v>0</v>
      </c>
      <c r="V56" s="114">
        <v>12.841777731396112</v>
      </c>
      <c r="W56" s="196">
        <f t="shared" si="2"/>
        <v>12.841777731396112</v>
      </c>
      <c r="X56" s="2"/>
      <c r="Y56" s="93">
        <v>6.0265120000000003</v>
      </c>
      <c r="Z56" s="93">
        <v>-1.0251669999999999</v>
      </c>
      <c r="AA56" s="93">
        <v>6.6597610634390003</v>
      </c>
      <c r="AB56" s="93">
        <v>0</v>
      </c>
      <c r="AC56" s="93">
        <v>0</v>
      </c>
      <c r="AD56" s="93">
        <v>0</v>
      </c>
      <c r="AE56" s="93">
        <v>0</v>
      </c>
      <c r="AF56" s="93">
        <v>0</v>
      </c>
      <c r="AG56" s="93">
        <v>8.5470000000000008E-3</v>
      </c>
      <c r="AH56" s="93">
        <v>7.8549999999999991E-3</v>
      </c>
      <c r="AI56" s="93">
        <v>6.0603783311502235E-2</v>
      </c>
      <c r="AJ56" s="93">
        <v>0.70470010222222224</v>
      </c>
      <c r="AK56" s="93">
        <v>2.2551489178235407E-2</v>
      </c>
      <c r="AL56" s="93">
        <v>0</v>
      </c>
      <c r="AM56" s="93">
        <v>0</v>
      </c>
      <c r="AN56" s="93">
        <v>12.465363438150959</v>
      </c>
      <c r="AO56" s="93"/>
      <c r="AP56" s="93"/>
      <c r="AQ56" s="93">
        <v>-0.37641429324515308</v>
      </c>
      <c r="AR56" s="91">
        <v>-2.9311696644996412E-2</v>
      </c>
      <c r="AS56" s="114">
        <v>0</v>
      </c>
      <c r="AT56" s="121">
        <v>12.465363438150959</v>
      </c>
      <c r="AU56" s="199">
        <f t="shared" si="3"/>
        <v>12.465363438150959</v>
      </c>
      <c r="AV56" s="186">
        <f t="shared" si="4"/>
        <v>-2.9311696644996443E-2</v>
      </c>
    </row>
    <row r="57" spans="1:48" s="1" customFormat="1" x14ac:dyDescent="0.25">
      <c r="A57">
        <f>IFERROR(VLOOKUP(C57,'2014_15'!$C$402:$D$446,2,FALSE),0)</f>
        <v>0</v>
      </c>
      <c r="B57" s="93" t="s">
        <v>468</v>
      </c>
      <c r="C57" s="93" t="s">
        <v>469</v>
      </c>
      <c r="D57" s="93"/>
      <c r="E57" s="93">
        <v>11.413195999999999</v>
      </c>
      <c r="F57" s="93">
        <v>-1.35073</v>
      </c>
      <c r="G57" s="93">
        <v>9.4935378804889989</v>
      </c>
      <c r="H57" s="93">
        <v>0</v>
      </c>
      <c r="I57" s="93">
        <v>0.28532999999999997</v>
      </c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8.5470000000000008E-3</v>
      </c>
      <c r="P57" s="93">
        <v>4.8729999999999997E-3</v>
      </c>
      <c r="Q57" s="93">
        <v>0.71997771999999993</v>
      </c>
      <c r="R57" s="93">
        <v>0</v>
      </c>
      <c r="S57" s="93">
        <v>0</v>
      </c>
      <c r="T57" s="93">
        <v>20.574731600488995</v>
      </c>
      <c r="U57" s="114">
        <v>0</v>
      </c>
      <c r="V57" s="114">
        <v>20.574731600488995</v>
      </c>
      <c r="W57" s="196">
        <f t="shared" si="2"/>
        <v>20.574731600488995</v>
      </c>
      <c r="X57" s="2"/>
      <c r="Y57" s="93">
        <v>11.413195999999999</v>
      </c>
      <c r="Z57" s="93">
        <v>-1.3296859999999999</v>
      </c>
      <c r="AA57" s="93">
        <v>8.7411336857229998</v>
      </c>
      <c r="AB57" s="93">
        <v>0</v>
      </c>
      <c r="AC57" s="93">
        <v>0</v>
      </c>
      <c r="AD57" s="93">
        <v>0</v>
      </c>
      <c r="AE57" s="93">
        <v>0</v>
      </c>
      <c r="AF57" s="93">
        <v>0</v>
      </c>
      <c r="AG57" s="93">
        <v>8.5470000000000008E-3</v>
      </c>
      <c r="AH57" s="93">
        <v>7.8549999999999991E-3</v>
      </c>
      <c r="AI57" s="93">
        <v>0.11461554669137665</v>
      </c>
      <c r="AJ57" s="93">
        <v>0.98894848533333324</v>
      </c>
      <c r="AK57" s="93">
        <v>2.9599497615804632E-2</v>
      </c>
      <c r="AL57" s="93">
        <v>0</v>
      </c>
      <c r="AM57" s="93">
        <v>0</v>
      </c>
      <c r="AN57" s="93">
        <v>19.974209215363508</v>
      </c>
      <c r="AO57" s="93"/>
      <c r="AP57" s="93"/>
      <c r="AQ57" s="93">
        <v>-0.60052238512548684</v>
      </c>
      <c r="AR57" s="91">
        <v>-2.9187373949082978E-2</v>
      </c>
      <c r="AS57" s="114">
        <v>0</v>
      </c>
      <c r="AT57" s="121">
        <v>19.974209215363508</v>
      </c>
      <c r="AU57" s="199">
        <f t="shared" si="3"/>
        <v>19.974209215363508</v>
      </c>
      <c r="AV57" s="186">
        <f t="shared" si="4"/>
        <v>-2.9187373949082995E-2</v>
      </c>
    </row>
    <row r="58" spans="1:48" s="1" customFormat="1" x14ac:dyDescent="0.25">
      <c r="A58">
        <f>IFERROR(VLOOKUP(C58,'2014_15'!$C$402:$D$446,2,FALSE),0)</f>
        <v>0</v>
      </c>
      <c r="B58" s="93" t="s">
        <v>118</v>
      </c>
      <c r="C58" s="93" t="s">
        <v>119</v>
      </c>
      <c r="D58" s="93"/>
      <c r="E58" s="93">
        <v>2.8573740000000001</v>
      </c>
      <c r="F58" s="93">
        <v>-0.674319</v>
      </c>
      <c r="G58" s="93">
        <v>9.1126908183560005</v>
      </c>
      <c r="H58" s="93">
        <v>0.13893542128058378</v>
      </c>
      <c r="I58" s="93">
        <v>7.1452000000000002E-2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8.5470000000000008E-3</v>
      </c>
      <c r="P58" s="93">
        <v>4.8729999999999997E-3</v>
      </c>
      <c r="Q58" s="93">
        <v>0.87224923466666671</v>
      </c>
      <c r="R58" s="93">
        <v>0</v>
      </c>
      <c r="S58" s="93">
        <v>0</v>
      </c>
      <c r="T58" s="93">
        <v>12.391802474303251</v>
      </c>
      <c r="U58" s="114">
        <v>0</v>
      </c>
      <c r="V58" s="114">
        <v>12.391802474303251</v>
      </c>
      <c r="W58" s="196">
        <f t="shared" si="2"/>
        <v>12.391802474303251</v>
      </c>
      <c r="X58" s="2"/>
      <c r="Y58" s="93">
        <v>2.8573740000000001</v>
      </c>
      <c r="Z58" s="93">
        <v>-0.66381400000000002</v>
      </c>
      <c r="AA58" s="93">
        <v>8.6580730341650014</v>
      </c>
      <c r="AB58" s="93">
        <v>0</v>
      </c>
      <c r="AC58" s="93">
        <v>0</v>
      </c>
      <c r="AD58" s="93">
        <v>0</v>
      </c>
      <c r="AE58" s="93">
        <v>0</v>
      </c>
      <c r="AF58" s="93">
        <v>0</v>
      </c>
      <c r="AG58" s="93">
        <v>8.5470000000000008E-3</v>
      </c>
      <c r="AH58" s="93">
        <v>7.8549999999999991E-3</v>
      </c>
      <c r="AI58" s="93">
        <v>2.8926523449226992E-2</v>
      </c>
      <c r="AJ58" s="93">
        <v>1.1077041457777779</v>
      </c>
      <c r="AK58" s="93">
        <v>2.9318235064955678E-2</v>
      </c>
      <c r="AL58" s="93">
        <v>0</v>
      </c>
      <c r="AM58" s="93">
        <v>0</v>
      </c>
      <c r="AN58" s="93">
        <v>12.033983938456961</v>
      </c>
      <c r="AO58" s="93"/>
      <c r="AP58" s="93"/>
      <c r="AQ58" s="93">
        <v>-0.35781853584628998</v>
      </c>
      <c r="AR58" s="91">
        <v>-2.8875422811838268E-2</v>
      </c>
      <c r="AS58" s="114">
        <v>0</v>
      </c>
      <c r="AT58" s="121">
        <v>12.033983938456961</v>
      </c>
      <c r="AU58" s="199">
        <f t="shared" si="3"/>
        <v>12.033983938456961</v>
      </c>
      <c r="AV58" s="186">
        <f t="shared" si="4"/>
        <v>-2.8875422811838303E-2</v>
      </c>
    </row>
    <row r="59" spans="1:48" s="1" customFormat="1" x14ac:dyDescent="0.25">
      <c r="A59">
        <f>IFERROR(VLOOKUP(C59,'2014_15'!$C$402:$D$446,2,FALSE),0)</f>
        <v>0</v>
      </c>
      <c r="B59" s="93" t="s">
        <v>124</v>
      </c>
      <c r="C59" s="93" t="s">
        <v>125</v>
      </c>
      <c r="D59" s="93"/>
      <c r="E59" s="93">
        <v>119.43300000000001</v>
      </c>
      <c r="F59" s="93">
        <v>-19.126353999999999</v>
      </c>
      <c r="G59" s="93">
        <v>137.38619778772801</v>
      </c>
      <c r="H59" s="93">
        <v>0</v>
      </c>
      <c r="I59" s="93">
        <v>2.9858359999999999</v>
      </c>
      <c r="J59" s="93">
        <v>0</v>
      </c>
      <c r="K59" s="93">
        <v>0</v>
      </c>
      <c r="L59" s="93">
        <v>0.10799300000000001</v>
      </c>
      <c r="M59" s="93">
        <v>0.1430268817204301</v>
      </c>
      <c r="N59" s="93">
        <v>0</v>
      </c>
      <c r="O59" s="93">
        <v>8.5470000000000008E-3</v>
      </c>
      <c r="P59" s="93">
        <v>4.8729999999999997E-3</v>
      </c>
      <c r="Q59" s="93">
        <v>1.0205311055555555</v>
      </c>
      <c r="R59" s="93">
        <v>0.204684</v>
      </c>
      <c r="S59" s="93">
        <v>3.1261969999999999</v>
      </c>
      <c r="T59" s="93">
        <v>245.29453177500395</v>
      </c>
      <c r="U59" s="114">
        <v>17.6900540716025</v>
      </c>
      <c r="V59" s="114">
        <v>262.98458584660642</v>
      </c>
      <c r="W59" s="196">
        <f t="shared" si="2"/>
        <v>242.16833477500393</v>
      </c>
      <c r="X59" s="2"/>
      <c r="Y59" s="93">
        <v>119.43300000000001</v>
      </c>
      <c r="Z59" s="93">
        <v>-18.828372999999999</v>
      </c>
      <c r="AA59" s="93">
        <v>129.31131893785701</v>
      </c>
      <c r="AB59" s="93">
        <v>0</v>
      </c>
      <c r="AC59" s="93">
        <v>0</v>
      </c>
      <c r="AD59" s="93">
        <v>0.10799300000000001</v>
      </c>
      <c r="AE59" s="93">
        <v>0.13301499999999999</v>
      </c>
      <c r="AF59" s="93">
        <v>0</v>
      </c>
      <c r="AG59" s="93">
        <v>8.5470000000000008E-3</v>
      </c>
      <c r="AH59" s="93">
        <v>7.8549999999999991E-3</v>
      </c>
      <c r="AI59" s="93">
        <v>1.2032612003357868</v>
      </c>
      <c r="AJ59" s="93">
        <v>1.9908349744444442</v>
      </c>
      <c r="AK59" s="93">
        <v>0.43787799320003939</v>
      </c>
      <c r="AL59" s="93">
        <v>0.21518999999999999</v>
      </c>
      <c r="AM59" s="93">
        <v>4.3975790000000003</v>
      </c>
      <c r="AN59" s="93">
        <v>238.41809910583731</v>
      </c>
      <c r="AO59" s="93"/>
      <c r="AP59" s="93"/>
      <c r="AQ59" s="93">
        <v>-6.8764326691666326</v>
      </c>
      <c r="AR59" s="91">
        <v>-2.8033371226856497E-2</v>
      </c>
      <c r="AS59" s="114">
        <v>18.185375585607371</v>
      </c>
      <c r="AT59" s="121">
        <v>256.60347469144466</v>
      </c>
      <c r="AU59" s="199">
        <f t="shared" si="3"/>
        <v>234.02052010583728</v>
      </c>
      <c r="AV59" s="186">
        <f t="shared" si="4"/>
        <v>-3.3645252079454124E-2</v>
      </c>
    </row>
    <row r="60" spans="1:48" s="1" customFormat="1" x14ac:dyDescent="0.25">
      <c r="A60">
        <f>IFERROR(VLOOKUP(C60,'2014_15'!$C$402:$D$446,2,FALSE),0)</f>
        <v>0</v>
      </c>
      <c r="B60" s="93" t="s">
        <v>726</v>
      </c>
      <c r="C60" s="93" t="s">
        <v>727</v>
      </c>
      <c r="D60" s="93"/>
      <c r="E60" s="93">
        <v>88.401821999999996</v>
      </c>
      <c r="F60" s="93">
        <v>-10.224947</v>
      </c>
      <c r="G60" s="93">
        <v>84.68581113639199</v>
      </c>
      <c r="H60" s="93">
        <v>0</v>
      </c>
      <c r="I60" s="93">
        <v>2.2100460000000002</v>
      </c>
      <c r="J60" s="93">
        <v>0</v>
      </c>
      <c r="K60" s="93">
        <v>0</v>
      </c>
      <c r="L60" s="93">
        <v>2.4910000000000002E-2</v>
      </c>
      <c r="M60" s="93">
        <v>0.10545913978494623</v>
      </c>
      <c r="N60" s="93">
        <v>0</v>
      </c>
      <c r="O60" s="93">
        <v>8.5470000000000008E-3</v>
      </c>
      <c r="P60" s="93">
        <v>4.8729999999999997E-3</v>
      </c>
      <c r="Q60" s="93">
        <v>0.95497638888888892</v>
      </c>
      <c r="R60" s="93">
        <v>0.16222200000000001</v>
      </c>
      <c r="S60" s="93">
        <v>2.4776549999999999</v>
      </c>
      <c r="T60" s="93">
        <v>168.81137466506584</v>
      </c>
      <c r="U60" s="114">
        <v>9.8939831305723214</v>
      </c>
      <c r="V60" s="114">
        <v>178.70535779563815</v>
      </c>
      <c r="W60" s="196">
        <f t="shared" si="2"/>
        <v>166.33371966506584</v>
      </c>
      <c r="X60" s="2"/>
      <c r="Y60" s="93">
        <v>88.401821999999996</v>
      </c>
      <c r="Z60" s="93">
        <v>-10.065645999999999</v>
      </c>
      <c r="AA60" s="93">
        <v>79.635750239187004</v>
      </c>
      <c r="AB60" s="93">
        <v>0</v>
      </c>
      <c r="AC60" s="93">
        <v>0</v>
      </c>
      <c r="AD60" s="93">
        <v>2.4910000000000002E-2</v>
      </c>
      <c r="AE60" s="93">
        <v>9.8076999999999998E-2</v>
      </c>
      <c r="AF60" s="93">
        <v>0</v>
      </c>
      <c r="AG60" s="93">
        <v>8.5470000000000008E-3</v>
      </c>
      <c r="AH60" s="93">
        <v>7.8549999999999991E-3</v>
      </c>
      <c r="AI60" s="93">
        <v>0.88636263082987599</v>
      </c>
      <c r="AJ60" s="93">
        <v>1.3462994433333333</v>
      </c>
      <c r="AK60" s="93">
        <v>0.26966504392761281</v>
      </c>
      <c r="AL60" s="93">
        <v>0.165633</v>
      </c>
      <c r="AM60" s="93">
        <v>3.3848349999999998</v>
      </c>
      <c r="AN60" s="93">
        <v>164.16411035727779</v>
      </c>
      <c r="AO60" s="93"/>
      <c r="AP60" s="93"/>
      <c r="AQ60" s="93">
        <v>-4.6472643077880491</v>
      </c>
      <c r="AR60" s="91">
        <v>-2.7529331580935009E-2</v>
      </c>
      <c r="AS60" s="114">
        <v>10.171014658228346</v>
      </c>
      <c r="AT60" s="121">
        <v>174.33512501550615</v>
      </c>
      <c r="AU60" s="199">
        <f t="shared" si="3"/>
        <v>160.77927535727778</v>
      </c>
      <c r="AV60" s="186">
        <f t="shared" si="4"/>
        <v>-3.3393375191588581E-2</v>
      </c>
    </row>
    <row r="61" spans="1:48" s="1" customFormat="1" x14ac:dyDescent="0.25">
      <c r="A61">
        <f>IFERROR(VLOOKUP(C61,'2014_15'!$C$402:$D$446,2,FALSE),0)</f>
        <v>0</v>
      </c>
      <c r="B61" s="93" t="s">
        <v>342</v>
      </c>
      <c r="C61" s="93" t="s">
        <v>343</v>
      </c>
      <c r="D61" s="93"/>
      <c r="E61" s="93">
        <v>13.643523999999999</v>
      </c>
      <c r="F61" s="93">
        <v>-1.05487</v>
      </c>
      <c r="G61" s="93">
        <v>8.814807737053</v>
      </c>
      <c r="H61" s="93">
        <v>0</v>
      </c>
      <c r="I61" s="93">
        <v>0.34108899999999998</v>
      </c>
      <c r="J61" s="93">
        <v>0</v>
      </c>
      <c r="K61" s="93">
        <v>0</v>
      </c>
      <c r="L61" s="93">
        <v>0</v>
      </c>
      <c r="M61" s="93">
        <v>0</v>
      </c>
      <c r="N61" s="93">
        <v>0</v>
      </c>
      <c r="O61" s="93">
        <v>8.5470000000000008E-3</v>
      </c>
      <c r="P61" s="93">
        <v>4.8729999999999997E-3</v>
      </c>
      <c r="Q61" s="93">
        <v>0.62535622488888898</v>
      </c>
      <c r="R61" s="93">
        <v>0</v>
      </c>
      <c r="S61" s="93">
        <v>0</v>
      </c>
      <c r="T61" s="93">
        <v>22.38332696194189</v>
      </c>
      <c r="U61" s="114">
        <v>0</v>
      </c>
      <c r="V61" s="114">
        <v>22.38332696194189</v>
      </c>
      <c r="W61" s="196">
        <f t="shared" si="2"/>
        <v>22.38332696194189</v>
      </c>
      <c r="X61" s="2"/>
      <c r="Y61" s="93">
        <v>13.643523999999999</v>
      </c>
      <c r="Z61" s="93">
        <v>-1.038435</v>
      </c>
      <c r="AA61" s="93">
        <v>8.1838606987729996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8.5470000000000008E-3</v>
      </c>
      <c r="AH61" s="93">
        <v>7.8549999999999991E-3</v>
      </c>
      <c r="AI61" s="93">
        <v>0.13661502160604397</v>
      </c>
      <c r="AJ61" s="93">
        <v>0.79749165688888901</v>
      </c>
      <c r="AK61" s="93">
        <v>2.7712442567611021E-2</v>
      </c>
      <c r="AL61" s="93">
        <v>0</v>
      </c>
      <c r="AM61" s="93">
        <v>0</v>
      </c>
      <c r="AN61" s="93">
        <v>21.767170819835545</v>
      </c>
      <c r="AO61" s="93"/>
      <c r="AP61" s="93"/>
      <c r="AQ61" s="93">
        <v>-0.61615614210634462</v>
      </c>
      <c r="AR61" s="91">
        <v>-2.7527460200799807E-2</v>
      </c>
      <c r="AS61" s="114">
        <v>0</v>
      </c>
      <c r="AT61" s="121">
        <v>21.767170819835545</v>
      </c>
      <c r="AU61" s="199">
        <f t="shared" si="3"/>
        <v>21.767170819835545</v>
      </c>
      <c r="AV61" s="186">
        <f t="shared" si="4"/>
        <v>-2.7527460200799769E-2</v>
      </c>
    </row>
    <row r="62" spans="1:48" s="1" customFormat="1" x14ac:dyDescent="0.25">
      <c r="A62">
        <f>IFERROR(VLOOKUP(C62,'2014_15'!$C$402:$D$446,2,FALSE),0)</f>
        <v>0</v>
      </c>
      <c r="B62" s="93" t="s">
        <v>484</v>
      </c>
      <c r="C62" s="93" t="s">
        <v>485</v>
      </c>
      <c r="D62" s="93"/>
      <c r="E62" s="93">
        <v>5.6585770000000002</v>
      </c>
      <c r="F62" s="93">
        <v>-1.1231340000000001</v>
      </c>
      <c r="G62" s="93">
        <v>6.526009112223</v>
      </c>
      <c r="H62" s="93">
        <v>0</v>
      </c>
      <c r="I62" s="93">
        <v>0.14146400000000001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8.5470000000000008E-3</v>
      </c>
      <c r="P62" s="93">
        <v>4.8729999999999997E-3</v>
      </c>
      <c r="Q62" s="93">
        <v>0.34296445955555555</v>
      </c>
      <c r="R62" s="93">
        <v>0</v>
      </c>
      <c r="S62" s="93">
        <v>0</v>
      </c>
      <c r="T62" s="93">
        <v>11.559300571778554</v>
      </c>
      <c r="U62" s="114">
        <v>0</v>
      </c>
      <c r="V62" s="114">
        <v>11.559300571778554</v>
      </c>
      <c r="W62" s="196">
        <f t="shared" si="2"/>
        <v>11.559300571778554</v>
      </c>
      <c r="X62" s="2"/>
      <c r="Y62" s="93">
        <v>5.6585770000000002</v>
      </c>
      <c r="Z62" s="93">
        <v>-1.1056360000000001</v>
      </c>
      <c r="AA62" s="93">
        <v>6.1269630359180001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8.5470000000000008E-3</v>
      </c>
      <c r="AH62" s="93">
        <v>7.8549999999999991E-3</v>
      </c>
      <c r="AI62" s="93">
        <v>5.6807940500438969E-2</v>
      </c>
      <c r="AJ62" s="93">
        <v>0.47073464533333337</v>
      </c>
      <c r="AK62" s="93">
        <v>2.0747311995695399E-2</v>
      </c>
      <c r="AL62" s="93">
        <v>0</v>
      </c>
      <c r="AM62" s="93">
        <v>0</v>
      </c>
      <c r="AN62" s="93">
        <v>11.244595933747467</v>
      </c>
      <c r="AO62" s="93"/>
      <c r="AP62" s="93"/>
      <c r="AQ62" s="93">
        <v>-0.3147046380310865</v>
      </c>
      <c r="AR62" s="91">
        <v>-2.7225231844859362E-2</v>
      </c>
      <c r="AS62" s="114">
        <v>0</v>
      </c>
      <c r="AT62" s="121">
        <v>11.244595933747467</v>
      </c>
      <c r="AU62" s="199">
        <f t="shared" si="3"/>
        <v>11.244595933747467</v>
      </c>
      <c r="AV62" s="186">
        <f t="shared" si="4"/>
        <v>-2.7225231844859366E-2</v>
      </c>
    </row>
    <row r="63" spans="1:48" s="1" customFormat="1" x14ac:dyDescent="0.25">
      <c r="A63">
        <f>IFERROR(VLOOKUP(C63,'2014_15'!$C$402:$D$446,2,FALSE),0)</f>
        <v>0</v>
      </c>
      <c r="B63" s="93" t="s">
        <v>608</v>
      </c>
      <c r="C63" s="93" t="s">
        <v>609</v>
      </c>
      <c r="D63" s="93"/>
      <c r="E63" s="93">
        <v>93.895005999999995</v>
      </c>
      <c r="F63" s="93">
        <v>-11.251530000000001</v>
      </c>
      <c r="G63" s="93">
        <v>70.716742981679005</v>
      </c>
      <c r="H63" s="93">
        <v>0</v>
      </c>
      <c r="I63" s="93">
        <v>2.3473809999999999</v>
      </c>
      <c r="J63" s="93">
        <v>0</v>
      </c>
      <c r="K63" s="93">
        <v>0</v>
      </c>
      <c r="L63" s="93">
        <v>3.1020000000000006E-2</v>
      </c>
      <c r="M63" s="93">
        <v>0.10614193548387096</v>
      </c>
      <c r="N63" s="93">
        <v>0</v>
      </c>
      <c r="O63" s="93">
        <v>8.5470000000000008E-3</v>
      </c>
      <c r="P63" s="93">
        <v>4.8729999999999997E-3</v>
      </c>
      <c r="Q63" s="93">
        <v>1.4616368144444443</v>
      </c>
      <c r="R63" s="93">
        <v>0.14449600000000001</v>
      </c>
      <c r="S63" s="93">
        <v>2.2069329999999998</v>
      </c>
      <c r="T63" s="93">
        <v>159.67124773160734</v>
      </c>
      <c r="U63" s="114">
        <v>9.3730138950204633</v>
      </c>
      <c r="V63" s="114">
        <v>169.04426162662782</v>
      </c>
      <c r="W63" s="196">
        <f t="shared" si="2"/>
        <v>157.46431473160737</v>
      </c>
      <c r="X63" s="2"/>
      <c r="Y63" s="93">
        <v>93.895005999999995</v>
      </c>
      <c r="Z63" s="93">
        <v>-11.076236</v>
      </c>
      <c r="AA63" s="93">
        <v>66.067561752911004</v>
      </c>
      <c r="AB63" s="93">
        <v>0</v>
      </c>
      <c r="AC63" s="93">
        <v>0</v>
      </c>
      <c r="AD63" s="93">
        <v>3.1020000000000006E-2</v>
      </c>
      <c r="AE63" s="93">
        <v>9.8711999999999994E-2</v>
      </c>
      <c r="AF63" s="93">
        <v>0</v>
      </c>
      <c r="AG63" s="93">
        <v>8.5470000000000008E-3</v>
      </c>
      <c r="AH63" s="93">
        <v>7.8549999999999991E-3</v>
      </c>
      <c r="AI63" s="93">
        <v>0.94208365084352919</v>
      </c>
      <c r="AJ63" s="93">
        <v>1.8748223544444444</v>
      </c>
      <c r="AK63" s="93">
        <v>0.22372002384328765</v>
      </c>
      <c r="AL63" s="93">
        <v>0.15243499999999999</v>
      </c>
      <c r="AM63" s="93">
        <v>3.1151499999999999</v>
      </c>
      <c r="AN63" s="93">
        <v>155.34067678204229</v>
      </c>
      <c r="AO63" s="93"/>
      <c r="AP63" s="93"/>
      <c r="AQ63" s="93">
        <v>-4.3305709495650433</v>
      </c>
      <c r="AR63" s="91">
        <v>-2.7121795633765787E-2</v>
      </c>
      <c r="AS63" s="114">
        <v>9.6354582840810359</v>
      </c>
      <c r="AT63" s="121">
        <v>164.97613506612333</v>
      </c>
      <c r="AU63" s="199">
        <f t="shared" si="3"/>
        <v>152.22552678204229</v>
      </c>
      <c r="AV63" s="186">
        <f t="shared" si="4"/>
        <v>-3.3269683727988886E-2</v>
      </c>
    </row>
    <row r="64" spans="1:48" s="1" customFormat="1" x14ac:dyDescent="0.25">
      <c r="A64">
        <f>IFERROR(VLOOKUP(C64,'2014_15'!$C$402:$D$446,2,FALSE),0)</f>
        <v>0</v>
      </c>
      <c r="B64" s="93" t="s">
        <v>388</v>
      </c>
      <c r="C64" s="93" t="s">
        <v>389</v>
      </c>
      <c r="D64" s="93"/>
      <c r="E64" s="93">
        <v>78.022495000000006</v>
      </c>
      <c r="F64" s="93">
        <v>-8.7042999999999999</v>
      </c>
      <c r="G64" s="93">
        <v>120.54832745791001</v>
      </c>
      <c r="H64" s="93">
        <v>0</v>
      </c>
      <c r="I64" s="93">
        <v>1.9505589999999999</v>
      </c>
      <c r="J64" s="93">
        <v>0</v>
      </c>
      <c r="K64" s="93">
        <v>0</v>
      </c>
      <c r="L64" s="93">
        <v>7.5511999999999996E-2</v>
      </c>
      <c r="M64" s="93">
        <v>9.4748387096774203E-2</v>
      </c>
      <c r="N64" s="93">
        <v>0</v>
      </c>
      <c r="O64" s="93">
        <v>8.5470000000000008E-3</v>
      </c>
      <c r="P64" s="93">
        <v>4.8729999999999997E-3</v>
      </c>
      <c r="Q64" s="93">
        <v>0.88476154444444433</v>
      </c>
      <c r="R64" s="93">
        <v>0.17199999999999999</v>
      </c>
      <c r="S64" s="93">
        <v>2.627011</v>
      </c>
      <c r="T64" s="93">
        <v>195.68453438945124</v>
      </c>
      <c r="U64" s="114">
        <v>20.073855281474522</v>
      </c>
      <c r="V64" s="114">
        <v>215.75838967092577</v>
      </c>
      <c r="W64" s="196">
        <f t="shared" si="2"/>
        <v>193.05752338945123</v>
      </c>
      <c r="X64" s="2"/>
      <c r="Y64" s="93">
        <v>78.022495000000006</v>
      </c>
      <c r="Z64" s="93">
        <v>-8.5686909999999994</v>
      </c>
      <c r="AA64" s="93">
        <v>115.304152847233</v>
      </c>
      <c r="AB64" s="93">
        <v>0</v>
      </c>
      <c r="AC64" s="93">
        <v>0</v>
      </c>
      <c r="AD64" s="93">
        <v>7.5511999999999996E-2</v>
      </c>
      <c r="AE64" s="93">
        <v>8.8116E-2</v>
      </c>
      <c r="AF64" s="93">
        <v>0</v>
      </c>
      <c r="AG64" s="93">
        <v>8.5470000000000008E-3</v>
      </c>
      <c r="AH64" s="93">
        <v>7.8549999999999991E-3</v>
      </c>
      <c r="AI64" s="93">
        <v>0.78193270137027915</v>
      </c>
      <c r="AJ64" s="93">
        <v>1.095394868888889</v>
      </c>
      <c r="AK64" s="93">
        <v>0.39044649355591604</v>
      </c>
      <c r="AL64" s="93">
        <v>0.151813</v>
      </c>
      <c r="AM64" s="93">
        <v>3.1024419999999999</v>
      </c>
      <c r="AN64" s="93">
        <v>190.46001591104809</v>
      </c>
      <c r="AO64" s="93"/>
      <c r="AP64" s="93"/>
      <c r="AQ64" s="93">
        <v>-5.2245184784031551</v>
      </c>
      <c r="AR64" s="91">
        <v>-2.6698678537391829E-2</v>
      </c>
      <c r="AS64" s="114">
        <v>20.635923229355807</v>
      </c>
      <c r="AT64" s="121">
        <v>211.09593914040389</v>
      </c>
      <c r="AU64" s="199">
        <f t="shared" si="3"/>
        <v>187.35757391104809</v>
      </c>
      <c r="AV64" s="186">
        <f t="shared" si="4"/>
        <v>-2.9524617214242155E-2</v>
      </c>
    </row>
    <row r="65" spans="1:48" s="1" customFormat="1" x14ac:dyDescent="0.25">
      <c r="A65">
        <f>IFERROR(VLOOKUP(C65,'2014_15'!$C$402:$D$446,2,FALSE),0)</f>
        <v>0</v>
      </c>
      <c r="B65" s="93" t="s">
        <v>170</v>
      </c>
      <c r="C65" s="93" t="s">
        <v>171</v>
      </c>
      <c r="D65" s="93"/>
      <c r="E65" s="93">
        <v>7.9654740000000004</v>
      </c>
      <c r="F65" s="93">
        <v>-0.82450500000000004</v>
      </c>
      <c r="G65" s="93">
        <v>6.632828592669</v>
      </c>
      <c r="H65" s="93">
        <v>0</v>
      </c>
      <c r="I65" s="93">
        <v>0.19913700000000001</v>
      </c>
      <c r="J65" s="93">
        <v>0</v>
      </c>
      <c r="K65" s="93">
        <v>0</v>
      </c>
      <c r="L65" s="93">
        <v>0</v>
      </c>
      <c r="M65" s="93">
        <v>0</v>
      </c>
      <c r="N65" s="93">
        <v>0</v>
      </c>
      <c r="O65" s="93">
        <v>8.5470000000000008E-3</v>
      </c>
      <c r="P65" s="93">
        <v>4.8729999999999997E-3</v>
      </c>
      <c r="Q65" s="93">
        <v>0.58355924355555555</v>
      </c>
      <c r="R65" s="93">
        <v>0</v>
      </c>
      <c r="S65" s="93">
        <v>0</v>
      </c>
      <c r="T65" s="93">
        <v>14.569913836224556</v>
      </c>
      <c r="U65" s="114">
        <v>0</v>
      </c>
      <c r="V65" s="114">
        <v>14.569913836224556</v>
      </c>
      <c r="W65" s="196">
        <f t="shared" si="2"/>
        <v>14.569913836224556</v>
      </c>
      <c r="X65" s="2"/>
      <c r="Y65" s="93">
        <v>7.9654740000000004</v>
      </c>
      <c r="Z65" s="93">
        <v>-0.81166000000000005</v>
      </c>
      <c r="AA65" s="93">
        <v>6.2134013201090008</v>
      </c>
      <c r="AB65" s="93">
        <v>0</v>
      </c>
      <c r="AC65" s="93">
        <v>0</v>
      </c>
      <c r="AD65" s="93">
        <v>0</v>
      </c>
      <c r="AE65" s="93">
        <v>0</v>
      </c>
      <c r="AF65" s="93">
        <v>0</v>
      </c>
      <c r="AG65" s="93">
        <v>8.5470000000000008E-3</v>
      </c>
      <c r="AH65" s="93">
        <v>7.8549999999999991E-3</v>
      </c>
      <c r="AI65" s="93">
        <v>8.0064723954770475E-2</v>
      </c>
      <c r="AJ65" s="93">
        <v>0.69913455377777778</v>
      </c>
      <c r="AK65" s="93">
        <v>2.1040011990777808E-2</v>
      </c>
      <c r="AL65" s="93">
        <v>0</v>
      </c>
      <c r="AM65" s="93">
        <v>0</v>
      </c>
      <c r="AN65" s="93">
        <v>14.183856609832326</v>
      </c>
      <c r="AO65" s="93"/>
      <c r="AP65" s="93"/>
      <c r="AQ65" s="93">
        <v>-0.38605722639223039</v>
      </c>
      <c r="AR65" s="91">
        <v>-2.6496877794321114E-2</v>
      </c>
      <c r="AS65" s="114">
        <v>0</v>
      </c>
      <c r="AT65" s="121">
        <v>14.183856609832326</v>
      </c>
      <c r="AU65" s="199">
        <f t="shared" si="3"/>
        <v>14.183856609832326</v>
      </c>
      <c r="AV65" s="186">
        <f t="shared" si="4"/>
        <v>-2.6496877794321083E-2</v>
      </c>
    </row>
    <row r="66" spans="1:48" s="1" customFormat="1" x14ac:dyDescent="0.25">
      <c r="A66">
        <f>IFERROR(VLOOKUP(C66,'2014_15'!$C$402:$D$446,2,FALSE),0)</f>
        <v>0</v>
      </c>
      <c r="B66" s="93" t="s">
        <v>364</v>
      </c>
      <c r="C66" s="93" t="s">
        <v>365</v>
      </c>
      <c r="D66" s="93"/>
      <c r="E66" s="93">
        <v>5.5777799999999997</v>
      </c>
      <c r="F66" s="93">
        <v>-0.69266099999999997</v>
      </c>
      <c r="G66" s="93">
        <v>5.5784404430189998</v>
      </c>
      <c r="H66" s="93">
        <v>0</v>
      </c>
      <c r="I66" s="93">
        <v>0.13944400000000001</v>
      </c>
      <c r="J66" s="93">
        <v>0</v>
      </c>
      <c r="K66" s="93">
        <v>0</v>
      </c>
      <c r="L66" s="93">
        <v>0</v>
      </c>
      <c r="M66" s="93">
        <v>0</v>
      </c>
      <c r="N66" s="93">
        <v>0</v>
      </c>
      <c r="O66" s="93">
        <v>8.5470000000000008E-3</v>
      </c>
      <c r="P66" s="93">
        <v>4.8729999999999997E-3</v>
      </c>
      <c r="Q66" s="93">
        <v>0.14740625066666671</v>
      </c>
      <c r="R66" s="93">
        <v>0</v>
      </c>
      <c r="S66" s="93">
        <v>0</v>
      </c>
      <c r="T66" s="93">
        <v>10.763829693685665</v>
      </c>
      <c r="U66" s="114">
        <v>0</v>
      </c>
      <c r="V66" s="114">
        <v>10.763829693685665</v>
      </c>
      <c r="W66" s="196">
        <f t="shared" si="2"/>
        <v>10.763829693685665</v>
      </c>
      <c r="X66" s="2"/>
      <c r="Y66" s="93">
        <v>5.5777799999999997</v>
      </c>
      <c r="Z66" s="93">
        <v>-0.68186999999999998</v>
      </c>
      <c r="AA66" s="93">
        <v>5.177495695857</v>
      </c>
      <c r="AB66" s="93">
        <v>0</v>
      </c>
      <c r="AC66" s="93">
        <v>0</v>
      </c>
      <c r="AD66" s="93">
        <v>0</v>
      </c>
      <c r="AE66" s="93">
        <v>0</v>
      </c>
      <c r="AF66" s="93">
        <v>0</v>
      </c>
      <c r="AG66" s="93">
        <v>8.5470000000000008E-3</v>
      </c>
      <c r="AH66" s="93">
        <v>7.8549999999999991E-3</v>
      </c>
      <c r="AI66" s="93">
        <v>5.5866133120810568E-2</v>
      </c>
      <c r="AJ66" s="93">
        <v>0.31835350666666679</v>
      </c>
      <c r="AK66" s="93">
        <v>1.7532196282006893E-2</v>
      </c>
      <c r="AL66" s="93">
        <v>0</v>
      </c>
      <c r="AM66" s="93">
        <v>0</v>
      </c>
      <c r="AN66" s="93">
        <v>10.481559531926482</v>
      </c>
      <c r="AO66" s="93"/>
      <c r="AP66" s="93"/>
      <c r="AQ66" s="93">
        <v>-0.28227016175918251</v>
      </c>
      <c r="AR66" s="91">
        <v>-2.6223952793007245E-2</v>
      </c>
      <c r="AS66" s="114">
        <v>0</v>
      </c>
      <c r="AT66" s="121">
        <v>10.481559531926482</v>
      </c>
      <c r="AU66" s="199">
        <f t="shared" si="3"/>
        <v>10.481559531926482</v>
      </c>
      <c r="AV66" s="186">
        <f t="shared" si="4"/>
        <v>-2.6223952793007266E-2</v>
      </c>
    </row>
    <row r="67" spans="1:48" s="1" customFormat="1" x14ac:dyDescent="0.25">
      <c r="A67">
        <f>IFERROR(VLOOKUP(C67,'2014_15'!$C$402:$D$446,2,FALSE),0)</f>
        <v>0</v>
      </c>
      <c r="B67" s="93" t="s">
        <v>530</v>
      </c>
      <c r="C67" s="93" t="s">
        <v>531</v>
      </c>
      <c r="D67" s="93"/>
      <c r="E67" s="93">
        <v>284.52545600000002</v>
      </c>
      <c r="F67" s="93">
        <v>-23.542026</v>
      </c>
      <c r="G67" s="93">
        <v>168.459349966899</v>
      </c>
      <c r="H67" s="93">
        <v>0</v>
      </c>
      <c r="I67" s="93">
        <v>7.1131390000000003</v>
      </c>
      <c r="J67" s="93">
        <v>0</v>
      </c>
      <c r="K67" s="93">
        <v>0</v>
      </c>
      <c r="L67" s="93">
        <v>0.16725000000000004</v>
      </c>
      <c r="M67" s="93">
        <v>0.17704731182795699</v>
      </c>
      <c r="N67" s="93">
        <v>0.24961804636569418</v>
      </c>
      <c r="O67" s="93">
        <v>8.5470000000000008E-3</v>
      </c>
      <c r="P67" s="93">
        <v>0</v>
      </c>
      <c r="Q67" s="93">
        <v>1.0683968628888889</v>
      </c>
      <c r="R67" s="93">
        <v>0.38534000000000002</v>
      </c>
      <c r="S67" s="93">
        <v>5.8853999999999997</v>
      </c>
      <c r="T67" s="93">
        <v>444.4975181879816</v>
      </c>
      <c r="U67" s="114">
        <v>24.534344320043314</v>
      </c>
      <c r="V67" s="114">
        <v>469.03186250802491</v>
      </c>
      <c r="W67" s="196">
        <f t="shared" si="2"/>
        <v>438.61211818798159</v>
      </c>
      <c r="X67" s="2"/>
      <c r="Y67" s="93">
        <v>284.52545600000002</v>
      </c>
      <c r="Z67" s="93">
        <v>-23.175249999999998</v>
      </c>
      <c r="AA67" s="93">
        <v>157.346325106227</v>
      </c>
      <c r="AB67" s="93">
        <v>0</v>
      </c>
      <c r="AC67" s="93">
        <v>0</v>
      </c>
      <c r="AD67" s="93">
        <v>0.16725000000000004</v>
      </c>
      <c r="AE67" s="93">
        <v>0.16465399999999999</v>
      </c>
      <c r="AF67" s="93">
        <v>0.27500000000000002</v>
      </c>
      <c r="AG67" s="93">
        <v>8.5470000000000008E-3</v>
      </c>
      <c r="AH67" s="93">
        <v>0</v>
      </c>
      <c r="AI67" s="93">
        <v>2.8609084401069826</v>
      </c>
      <c r="AJ67" s="93">
        <v>1.6622937773333335</v>
      </c>
      <c r="AK67" s="93">
        <v>0.5328109993837904</v>
      </c>
      <c r="AL67" s="93">
        <v>0.40134599999999998</v>
      </c>
      <c r="AM67" s="93">
        <v>8.2018559999999994</v>
      </c>
      <c r="AN67" s="93">
        <v>432.97119732305111</v>
      </c>
      <c r="AO67" s="93"/>
      <c r="AP67" s="93"/>
      <c r="AQ67" s="93">
        <v>-11.526320864930483</v>
      </c>
      <c r="AR67" s="91">
        <v>-2.5931125356825745E-2</v>
      </c>
      <c r="AS67" s="114">
        <v>25.263863548983096</v>
      </c>
      <c r="AT67" s="121">
        <v>458.23506087203418</v>
      </c>
      <c r="AU67" s="199">
        <f t="shared" si="3"/>
        <v>424.76934132305109</v>
      </c>
      <c r="AV67" s="186">
        <f t="shared" si="4"/>
        <v>-3.15604067715195E-2</v>
      </c>
    </row>
    <row r="68" spans="1:48" s="1" customFormat="1" x14ac:dyDescent="0.25">
      <c r="A68">
        <f>IFERROR(VLOOKUP(C68,'2014_15'!$C$402:$D$446,2,FALSE),0)</f>
        <v>0</v>
      </c>
      <c r="B68" s="93" t="s">
        <v>626</v>
      </c>
      <c r="C68" s="93" t="s">
        <v>627</v>
      </c>
      <c r="D68" s="93"/>
      <c r="E68" s="93">
        <v>8.116282</v>
      </c>
      <c r="F68" s="93">
        <v>-0.667211</v>
      </c>
      <c r="G68" s="93">
        <v>5.3176934320429998</v>
      </c>
      <c r="H68" s="93">
        <v>0</v>
      </c>
      <c r="I68" s="93">
        <v>0.20382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8.5470000000000008E-3</v>
      </c>
      <c r="P68" s="93">
        <v>4.8729999999999997E-3</v>
      </c>
      <c r="Q68" s="93">
        <v>7.4306212444444436E-2</v>
      </c>
      <c r="R68" s="93">
        <v>0</v>
      </c>
      <c r="S68" s="93">
        <v>0</v>
      </c>
      <c r="T68" s="93">
        <v>13.058310644487445</v>
      </c>
      <c r="U68" s="114">
        <v>0</v>
      </c>
      <c r="V68" s="114">
        <v>13.058310644487445</v>
      </c>
      <c r="W68" s="196">
        <f t="shared" si="2"/>
        <v>13.058310644487445</v>
      </c>
      <c r="X68" s="2"/>
      <c r="Y68" s="93">
        <v>8.116282</v>
      </c>
      <c r="Z68" s="93">
        <v>-0.65681599999999996</v>
      </c>
      <c r="AA68" s="93">
        <v>4.9182184869240002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8.5470000000000008E-3</v>
      </c>
      <c r="AH68" s="93">
        <v>7.8549999999999991E-3</v>
      </c>
      <c r="AI68" s="93">
        <v>8.1328581682291082E-2</v>
      </c>
      <c r="AJ68" s="93">
        <v>0.2281084133333334</v>
      </c>
      <c r="AK68" s="93">
        <v>1.665422376681935E-2</v>
      </c>
      <c r="AL68" s="93">
        <v>0</v>
      </c>
      <c r="AM68" s="93">
        <v>0</v>
      </c>
      <c r="AN68" s="93">
        <v>12.720177705706442</v>
      </c>
      <c r="AO68" s="93"/>
      <c r="AP68" s="93"/>
      <c r="AQ68" s="93">
        <v>-0.33813293878100303</v>
      </c>
      <c r="AR68" s="91">
        <v>-2.5894079868879944E-2</v>
      </c>
      <c r="AS68" s="114">
        <v>0</v>
      </c>
      <c r="AT68" s="121">
        <v>12.720177705706442</v>
      </c>
      <c r="AU68" s="199">
        <f t="shared" si="3"/>
        <v>12.720177705706442</v>
      </c>
      <c r="AV68" s="186">
        <f t="shared" si="4"/>
        <v>-2.5894079868879927E-2</v>
      </c>
    </row>
    <row r="69" spans="1:48" s="1" customFormat="1" x14ac:dyDescent="0.25">
      <c r="A69">
        <f>IFERROR(VLOOKUP(C69,'2014_15'!$C$402:$D$446,2,FALSE),0)</f>
        <v>0</v>
      </c>
      <c r="B69" s="93" t="s">
        <v>746</v>
      </c>
      <c r="C69" s="93" t="s">
        <v>747</v>
      </c>
      <c r="D69" s="93"/>
      <c r="E69" s="93">
        <v>7.8512570000000004</v>
      </c>
      <c r="F69" s="93">
        <v>-0.82033699999999998</v>
      </c>
      <c r="G69" s="93">
        <v>8.0669240494200007</v>
      </c>
      <c r="H69" s="93">
        <v>0</v>
      </c>
      <c r="I69" s="93">
        <v>0.19628100000000001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8.5470000000000008E-3</v>
      </c>
      <c r="P69" s="93">
        <v>4.8729999999999997E-3</v>
      </c>
      <c r="Q69" s="93">
        <v>0.81792919733333336</v>
      </c>
      <c r="R69" s="93">
        <v>0</v>
      </c>
      <c r="S69" s="93">
        <v>0</v>
      </c>
      <c r="T69" s="93">
        <v>16.125474246753335</v>
      </c>
      <c r="U69" s="114">
        <v>0</v>
      </c>
      <c r="V69" s="114">
        <v>16.125474246753335</v>
      </c>
      <c r="W69" s="196">
        <f t="shared" si="2"/>
        <v>16.125474246753335</v>
      </c>
      <c r="X69" s="2"/>
      <c r="Y69" s="93">
        <v>7.8512570000000004</v>
      </c>
      <c r="Z69" s="93">
        <v>-0.80755600000000005</v>
      </c>
      <c r="AA69" s="93">
        <v>7.5372897137630002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8.5470000000000008E-3</v>
      </c>
      <c r="AH69" s="93">
        <v>7.8549999999999991E-3</v>
      </c>
      <c r="AI69" s="93">
        <v>7.9092273805501989E-2</v>
      </c>
      <c r="AJ69" s="93">
        <v>1.0093341662222222</v>
      </c>
      <c r="AK69" s="93">
        <v>2.5523003872661119E-2</v>
      </c>
      <c r="AL69" s="93">
        <v>0</v>
      </c>
      <c r="AM69" s="93">
        <v>0</v>
      </c>
      <c r="AN69" s="93">
        <v>15.711342157663383</v>
      </c>
      <c r="AO69" s="93"/>
      <c r="AP69" s="93"/>
      <c r="AQ69" s="93">
        <v>-0.4141320890899518</v>
      </c>
      <c r="AR69" s="91">
        <v>-2.5681854856041346E-2</v>
      </c>
      <c r="AS69" s="114">
        <v>0</v>
      </c>
      <c r="AT69" s="121">
        <v>15.711342157663383</v>
      </c>
      <c r="AU69" s="199">
        <f t="shared" si="3"/>
        <v>15.711342157663383</v>
      </c>
      <c r="AV69" s="186">
        <f t="shared" si="4"/>
        <v>-2.5681854856041353E-2</v>
      </c>
    </row>
    <row r="70" spans="1:48" s="1" customFormat="1" x14ac:dyDescent="0.25">
      <c r="A70">
        <f>IFERROR(VLOOKUP(C70,'2014_15'!$C$402:$D$446,2,FALSE),0)</f>
        <v>0</v>
      </c>
      <c r="B70" s="93" t="s">
        <v>500</v>
      </c>
      <c r="C70" s="93" t="s">
        <v>501</v>
      </c>
      <c r="D70" s="93"/>
      <c r="E70" s="93">
        <v>4.4909610000000004</v>
      </c>
      <c r="F70" s="93">
        <v>-0.65959299999999998</v>
      </c>
      <c r="G70" s="93">
        <v>4.5634643469</v>
      </c>
      <c r="H70" s="93">
        <v>0</v>
      </c>
      <c r="I70" s="93">
        <v>0.112274</v>
      </c>
      <c r="J70" s="93">
        <v>0</v>
      </c>
      <c r="K70" s="93">
        <v>0</v>
      </c>
      <c r="L70" s="93">
        <v>0</v>
      </c>
      <c r="M70" s="93">
        <v>0</v>
      </c>
      <c r="N70" s="93">
        <v>0</v>
      </c>
      <c r="O70" s="93">
        <v>8.5470000000000008E-3</v>
      </c>
      <c r="P70" s="93">
        <v>4.8729999999999997E-3</v>
      </c>
      <c r="Q70" s="93">
        <v>0.20851700533333334</v>
      </c>
      <c r="R70" s="93">
        <v>0</v>
      </c>
      <c r="S70" s="93">
        <v>0</v>
      </c>
      <c r="T70" s="93">
        <v>8.7290433522333313</v>
      </c>
      <c r="U70" s="114">
        <v>0</v>
      </c>
      <c r="V70" s="114">
        <v>8.7290433522333313</v>
      </c>
      <c r="W70" s="196">
        <f t="shared" si="2"/>
        <v>8.7290433522333313</v>
      </c>
      <c r="X70" s="2"/>
      <c r="Y70" s="93">
        <v>4.4909610000000004</v>
      </c>
      <c r="Z70" s="93">
        <v>-0.64931700000000003</v>
      </c>
      <c r="AA70" s="93">
        <v>4.2020960242910004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8.5470000000000008E-3</v>
      </c>
      <c r="AH70" s="93">
        <v>7.8549999999999991E-3</v>
      </c>
      <c r="AI70" s="93">
        <v>4.5254897711833157E-2</v>
      </c>
      <c r="AJ70" s="93">
        <v>0.38702669333333334</v>
      </c>
      <c r="AK70" s="93">
        <v>1.4229267704203501E-2</v>
      </c>
      <c r="AL70" s="93">
        <v>0</v>
      </c>
      <c r="AM70" s="93">
        <v>0</v>
      </c>
      <c r="AN70" s="93">
        <v>8.5066528830403705</v>
      </c>
      <c r="AO70" s="93"/>
      <c r="AP70" s="93"/>
      <c r="AQ70" s="93">
        <v>-0.22239046919296079</v>
      </c>
      <c r="AR70" s="91">
        <v>-2.5477072368538765E-2</v>
      </c>
      <c r="AS70" s="114">
        <v>0</v>
      </c>
      <c r="AT70" s="121">
        <v>8.5066528830403705</v>
      </c>
      <c r="AU70" s="199">
        <f t="shared" si="3"/>
        <v>8.5066528830403705</v>
      </c>
      <c r="AV70" s="186">
        <f t="shared" si="4"/>
        <v>-2.54770723685388E-2</v>
      </c>
    </row>
    <row r="71" spans="1:48" s="1" customFormat="1" x14ac:dyDescent="0.25">
      <c r="A71">
        <f>IFERROR(VLOOKUP(C71,'2014_15'!$C$402:$D$446,2,FALSE),0)</f>
        <v>0</v>
      </c>
      <c r="B71" s="93" t="s">
        <v>518</v>
      </c>
      <c r="C71" s="93" t="s">
        <v>519</v>
      </c>
      <c r="D71" s="93"/>
      <c r="E71" s="93">
        <v>308.84067199999998</v>
      </c>
      <c r="F71" s="93">
        <v>-38.840887000000002</v>
      </c>
      <c r="G71" s="93">
        <v>252.66829885983398</v>
      </c>
      <c r="H71" s="93">
        <v>0</v>
      </c>
      <c r="I71" s="93">
        <v>7.7210200000000002</v>
      </c>
      <c r="J71" s="93">
        <v>0</v>
      </c>
      <c r="K71" s="93">
        <v>0</v>
      </c>
      <c r="L71" s="93">
        <v>0.22818000000000002</v>
      </c>
      <c r="M71" s="93">
        <v>0.4055548387096774</v>
      </c>
      <c r="N71" s="93">
        <v>0</v>
      </c>
      <c r="O71" s="93">
        <v>8.5470000000000008E-3</v>
      </c>
      <c r="P71" s="93">
        <v>0</v>
      </c>
      <c r="Q71" s="93">
        <v>1.0582468537777778</v>
      </c>
      <c r="R71" s="93">
        <v>0.60639600000000005</v>
      </c>
      <c r="S71" s="93">
        <v>9.2616560000000003</v>
      </c>
      <c r="T71" s="93">
        <v>541.95768455232133</v>
      </c>
      <c r="U71" s="114">
        <v>34.178261039113103</v>
      </c>
      <c r="V71" s="114">
        <v>576.13594559143439</v>
      </c>
      <c r="W71" s="196">
        <f t="shared" si="2"/>
        <v>532.69602855232131</v>
      </c>
      <c r="X71" s="2"/>
      <c r="Y71" s="93">
        <v>308.84067199999998</v>
      </c>
      <c r="Z71" s="93">
        <v>-38.235759999999999</v>
      </c>
      <c r="AA71" s="93">
        <v>238.12920238112102</v>
      </c>
      <c r="AB71" s="93">
        <v>0</v>
      </c>
      <c r="AC71" s="93">
        <v>0</v>
      </c>
      <c r="AD71" s="93">
        <v>0.22818000000000002</v>
      </c>
      <c r="AE71" s="93">
        <v>0.377166</v>
      </c>
      <c r="AF71" s="93">
        <v>0</v>
      </c>
      <c r="AG71" s="93">
        <v>8.5470000000000008E-3</v>
      </c>
      <c r="AH71" s="93">
        <v>0</v>
      </c>
      <c r="AI71" s="93">
        <v>3.1073145239129656</v>
      </c>
      <c r="AJ71" s="93">
        <v>1.6544231560000002</v>
      </c>
      <c r="AK71" s="93">
        <v>0.8063604804083776</v>
      </c>
      <c r="AL71" s="93">
        <v>0.61773500000000003</v>
      </c>
      <c r="AM71" s="93">
        <v>12.623972</v>
      </c>
      <c r="AN71" s="93">
        <v>528.15781254144235</v>
      </c>
      <c r="AO71" s="93"/>
      <c r="AP71" s="93"/>
      <c r="AQ71" s="93">
        <v>-13.799872010878971</v>
      </c>
      <c r="AR71" s="91">
        <v>-2.5463006437999335E-2</v>
      </c>
      <c r="AS71" s="114">
        <v>35.135252348208269</v>
      </c>
      <c r="AT71" s="121">
        <v>563.29306488965062</v>
      </c>
      <c r="AU71" s="199">
        <f t="shared" si="3"/>
        <v>515.53384054144237</v>
      </c>
      <c r="AV71" s="186">
        <f t="shared" si="4"/>
        <v>-3.221760082859948E-2</v>
      </c>
    </row>
    <row r="72" spans="1:48" s="1" customFormat="1" x14ac:dyDescent="0.25">
      <c r="A72">
        <f>IFERROR(VLOOKUP(C72,'2014_15'!$C$402:$D$446,2,FALSE),0)</f>
        <v>0</v>
      </c>
      <c r="B72" s="93" t="s">
        <v>568</v>
      </c>
      <c r="C72" s="93" t="s">
        <v>569</v>
      </c>
      <c r="D72" s="93"/>
      <c r="E72" s="93">
        <v>7.1624319999999999</v>
      </c>
      <c r="F72" s="93">
        <v>-0.98735799999999996</v>
      </c>
      <c r="G72" s="93">
        <v>5.6019678704139997</v>
      </c>
      <c r="H72" s="93">
        <v>0</v>
      </c>
      <c r="I72" s="93">
        <v>0.179094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8.5470000000000008E-3</v>
      </c>
      <c r="P72" s="93">
        <v>4.8729999999999997E-3</v>
      </c>
      <c r="Q72" s="93">
        <v>0.60992659822222217</v>
      </c>
      <c r="R72" s="93">
        <v>0</v>
      </c>
      <c r="S72" s="93">
        <v>0</v>
      </c>
      <c r="T72" s="93">
        <v>12.57948246863622</v>
      </c>
      <c r="U72" s="114">
        <v>0</v>
      </c>
      <c r="V72" s="114">
        <v>12.57948246863622</v>
      </c>
      <c r="W72" s="196">
        <f t="shared" si="2"/>
        <v>12.57948246863622</v>
      </c>
      <c r="X72" s="2"/>
      <c r="Y72" s="93">
        <v>7.1624319999999999</v>
      </c>
      <c r="Z72" s="93">
        <v>-0.97197500000000003</v>
      </c>
      <c r="AA72" s="93">
        <v>5.1943131436700005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8.5470000000000008E-3</v>
      </c>
      <c r="AH72" s="93">
        <v>7.8549999999999991E-3</v>
      </c>
      <c r="AI72" s="93">
        <v>7.1755479755406609E-2</v>
      </c>
      <c r="AJ72" s="93">
        <v>0.77011185066666665</v>
      </c>
      <c r="AK72" s="93">
        <v>1.7589144044658996E-2</v>
      </c>
      <c r="AL72" s="93">
        <v>0</v>
      </c>
      <c r="AM72" s="93">
        <v>0</v>
      </c>
      <c r="AN72" s="93">
        <v>12.260628618136732</v>
      </c>
      <c r="AO72" s="93"/>
      <c r="AP72" s="93"/>
      <c r="AQ72" s="93">
        <v>-0.31885385049948844</v>
      </c>
      <c r="AR72" s="91">
        <v>-2.5347135805822731E-2</v>
      </c>
      <c r="AS72" s="114">
        <v>0</v>
      </c>
      <c r="AT72" s="121">
        <v>12.260628618136732</v>
      </c>
      <c r="AU72" s="199">
        <f t="shared" si="3"/>
        <v>12.260628618136732</v>
      </c>
      <c r="AV72" s="186">
        <f t="shared" si="4"/>
        <v>-2.5347135805822707E-2</v>
      </c>
    </row>
    <row r="73" spans="1:48" s="1" customFormat="1" x14ac:dyDescent="0.25">
      <c r="A73">
        <f>IFERROR(VLOOKUP(C73,'2014_15'!$C$402:$D$446,2,FALSE),0)</f>
        <v>0</v>
      </c>
      <c r="B73" s="93" t="s">
        <v>126</v>
      </c>
      <c r="C73" s="93" t="s">
        <v>127</v>
      </c>
      <c r="D73" s="93"/>
      <c r="E73" s="93">
        <v>183.555317</v>
      </c>
      <c r="F73" s="93">
        <v>-30.669346000000001</v>
      </c>
      <c r="G73" s="93">
        <v>236.039350271133</v>
      </c>
      <c r="H73" s="93">
        <v>0</v>
      </c>
      <c r="I73" s="93">
        <v>4.588883</v>
      </c>
      <c r="J73" s="93">
        <v>0</v>
      </c>
      <c r="K73" s="93">
        <v>5.0851E-2</v>
      </c>
      <c r="L73" s="93">
        <v>9.2832999999999999E-2</v>
      </c>
      <c r="M73" s="93">
        <v>0.35552688172043012</v>
      </c>
      <c r="N73" s="93">
        <v>0</v>
      </c>
      <c r="O73" s="93">
        <v>8.5470000000000008E-3</v>
      </c>
      <c r="P73" s="93">
        <v>4.8729999999999997E-3</v>
      </c>
      <c r="Q73" s="93">
        <v>4.8921352588888887</v>
      </c>
      <c r="R73" s="93">
        <v>0.34965499999999999</v>
      </c>
      <c r="S73" s="93">
        <v>5.3403770000000002</v>
      </c>
      <c r="T73" s="93">
        <v>404.60900241174238</v>
      </c>
      <c r="U73" s="114">
        <v>24.829546011830441</v>
      </c>
      <c r="V73" s="114">
        <v>429.4385484235728</v>
      </c>
      <c r="W73" s="196">
        <f t="shared" si="2"/>
        <v>399.26862541174239</v>
      </c>
      <c r="X73" s="2"/>
      <c r="Y73" s="93">
        <v>183.555317</v>
      </c>
      <c r="Z73" s="93">
        <v>-30.191528999999999</v>
      </c>
      <c r="AA73" s="93">
        <v>223.04102796719701</v>
      </c>
      <c r="AB73" s="93">
        <v>0</v>
      </c>
      <c r="AC73" s="93">
        <v>5.0851E-2</v>
      </c>
      <c r="AD73" s="93">
        <v>9.2832999999999999E-2</v>
      </c>
      <c r="AE73" s="93">
        <v>0.33063999999999999</v>
      </c>
      <c r="AF73" s="93">
        <v>0</v>
      </c>
      <c r="AG73" s="93">
        <v>8.5470000000000008E-3</v>
      </c>
      <c r="AH73" s="93">
        <v>7.8549999999999991E-3</v>
      </c>
      <c r="AI73" s="93">
        <v>1.8550211209901488</v>
      </c>
      <c r="AJ73" s="93">
        <v>7.2896011188888883</v>
      </c>
      <c r="AK73" s="93">
        <v>0.75526843689905232</v>
      </c>
      <c r="AL73" s="93">
        <v>0.35525200000000001</v>
      </c>
      <c r="AM73" s="93">
        <v>7.2598589999999996</v>
      </c>
      <c r="AN73" s="93">
        <v>394.41054364397513</v>
      </c>
      <c r="AO73" s="93"/>
      <c r="AP73" s="93"/>
      <c r="AQ73" s="93">
        <v>-10.198458767767249</v>
      </c>
      <c r="AR73" s="91">
        <v>-2.5205713928700451E-2</v>
      </c>
      <c r="AS73" s="114">
        <v>27.312500613013487</v>
      </c>
      <c r="AT73" s="121">
        <v>421.7230442569886</v>
      </c>
      <c r="AU73" s="199">
        <f t="shared" si="3"/>
        <v>387.15068464397513</v>
      </c>
      <c r="AV73" s="186">
        <f t="shared" si="4"/>
        <v>-3.0350345598206596E-2</v>
      </c>
    </row>
    <row r="74" spans="1:48" s="1" customFormat="1" x14ac:dyDescent="0.25">
      <c r="A74">
        <f>IFERROR(VLOOKUP(C74,'2014_15'!$C$402:$D$446,2,FALSE),0)</f>
        <v>0</v>
      </c>
      <c r="B74" s="93" t="s">
        <v>564</v>
      </c>
      <c r="C74" s="93" t="s">
        <v>565</v>
      </c>
      <c r="D74" s="93"/>
      <c r="E74" s="93">
        <v>6.3627729999999998</v>
      </c>
      <c r="F74" s="93">
        <v>-0.70379899999999995</v>
      </c>
      <c r="G74" s="93">
        <v>4.1608195629529998</v>
      </c>
      <c r="H74" s="93">
        <v>0</v>
      </c>
      <c r="I74" s="93">
        <v>0.15906899999999999</v>
      </c>
      <c r="J74" s="93">
        <v>0</v>
      </c>
      <c r="K74" s="93">
        <v>0</v>
      </c>
      <c r="L74" s="93">
        <v>0</v>
      </c>
      <c r="M74" s="93">
        <v>0</v>
      </c>
      <c r="N74" s="93">
        <v>0</v>
      </c>
      <c r="O74" s="93">
        <v>8.5470000000000008E-3</v>
      </c>
      <c r="P74" s="93">
        <v>4.8729999999999997E-3</v>
      </c>
      <c r="Q74" s="93">
        <v>0.26610719733333338</v>
      </c>
      <c r="R74" s="93">
        <v>0</v>
      </c>
      <c r="S74" s="93">
        <v>0</v>
      </c>
      <c r="T74" s="93">
        <v>10.258389760286333</v>
      </c>
      <c r="U74" s="114">
        <v>0</v>
      </c>
      <c r="V74" s="114">
        <v>10.258389760286333</v>
      </c>
      <c r="W74" s="196">
        <f t="shared" ref="W74:W137" si="5">+V74-U74-S74</f>
        <v>10.258389760286333</v>
      </c>
      <c r="X74" s="2"/>
      <c r="Y74" s="93">
        <v>6.3627729999999998</v>
      </c>
      <c r="Z74" s="93">
        <v>-0.69283499999999998</v>
      </c>
      <c r="AA74" s="93">
        <v>3.8000663359489999</v>
      </c>
      <c r="AB74" s="93">
        <v>0</v>
      </c>
      <c r="AC74" s="93">
        <v>0</v>
      </c>
      <c r="AD74" s="93">
        <v>0</v>
      </c>
      <c r="AE74" s="93">
        <v>0</v>
      </c>
      <c r="AF74" s="93">
        <v>0</v>
      </c>
      <c r="AG74" s="93">
        <v>8.5470000000000008E-3</v>
      </c>
      <c r="AH74" s="93">
        <v>7.8549999999999991E-3</v>
      </c>
      <c r="AI74" s="93">
        <v>6.3903162444920544E-2</v>
      </c>
      <c r="AJ74" s="93">
        <v>0.44047302311111114</v>
      </c>
      <c r="AK74" s="93">
        <v>1.2867902321930726E-2</v>
      </c>
      <c r="AL74" s="93">
        <v>0</v>
      </c>
      <c r="AM74" s="93">
        <v>0</v>
      </c>
      <c r="AN74" s="93">
        <v>10.003650423826961</v>
      </c>
      <c r="AO74" s="93"/>
      <c r="AP74" s="93"/>
      <c r="AQ74" s="93">
        <v>-0.2547393364593713</v>
      </c>
      <c r="AR74" s="91">
        <v>-2.4832292631885827E-2</v>
      </c>
      <c r="AS74" s="114">
        <v>0</v>
      </c>
      <c r="AT74" s="121">
        <v>10.003650423826961</v>
      </c>
      <c r="AU74" s="199">
        <f t="shared" si="3"/>
        <v>10.003650423826961</v>
      </c>
      <c r="AV74" s="186">
        <f t="shared" si="4"/>
        <v>-2.4832292631885799E-2</v>
      </c>
    </row>
    <row r="75" spans="1:48" s="1" customFormat="1" x14ac:dyDescent="0.25">
      <c r="A75">
        <f>IFERROR(VLOOKUP(C75,'2014_15'!$C$402:$D$446,2,FALSE),0)</f>
        <v>0</v>
      </c>
      <c r="B75" s="93" t="s">
        <v>504</v>
      </c>
      <c r="C75" s="93" t="s">
        <v>505</v>
      </c>
      <c r="D75" s="93"/>
      <c r="E75" s="93">
        <v>246.55500000000001</v>
      </c>
      <c r="F75" s="93">
        <v>-23.050432000000001</v>
      </c>
      <c r="G75" s="93">
        <v>157.774752371533</v>
      </c>
      <c r="H75" s="93">
        <v>0</v>
      </c>
      <c r="I75" s="93">
        <v>6.1638960000000003</v>
      </c>
      <c r="J75" s="93">
        <v>0</v>
      </c>
      <c r="K75" s="93">
        <v>5.4898000000000002E-2</v>
      </c>
      <c r="L75" s="93">
        <v>0.20365399999999997</v>
      </c>
      <c r="M75" s="93">
        <v>0.18025806451612902</v>
      </c>
      <c r="N75" s="93">
        <v>0</v>
      </c>
      <c r="O75" s="93">
        <v>8.5470000000000008E-3</v>
      </c>
      <c r="P75" s="93">
        <v>0</v>
      </c>
      <c r="Q75" s="93">
        <v>0.84980617666666647</v>
      </c>
      <c r="R75" s="93">
        <v>0.41590500000000002</v>
      </c>
      <c r="S75" s="93">
        <v>6.3522540000000003</v>
      </c>
      <c r="T75" s="93">
        <v>395.50853861271582</v>
      </c>
      <c r="U75" s="114">
        <v>17.497182035807327</v>
      </c>
      <c r="V75" s="114">
        <v>413.00572064852315</v>
      </c>
      <c r="W75" s="196">
        <f t="shared" si="5"/>
        <v>389.15628461271581</v>
      </c>
      <c r="X75" s="2"/>
      <c r="Y75" s="93">
        <v>246.55500000000001</v>
      </c>
      <c r="Z75" s="93">
        <v>-22.691314999999999</v>
      </c>
      <c r="AA75" s="93">
        <v>148.075904294878</v>
      </c>
      <c r="AB75" s="93">
        <v>0</v>
      </c>
      <c r="AC75" s="93">
        <v>5.4898000000000002E-2</v>
      </c>
      <c r="AD75" s="93">
        <v>0.20365399999999997</v>
      </c>
      <c r="AE75" s="93">
        <v>0.16764000000000001</v>
      </c>
      <c r="AF75" s="93">
        <v>0</v>
      </c>
      <c r="AG75" s="93">
        <v>8.5470000000000008E-3</v>
      </c>
      <c r="AH75" s="93">
        <v>0</v>
      </c>
      <c r="AI75" s="93">
        <v>2.4741475457470297</v>
      </c>
      <c r="AJ75" s="93">
        <v>1.258082860222222</v>
      </c>
      <c r="AK75" s="93">
        <v>0.5014192133101818</v>
      </c>
      <c r="AL75" s="93">
        <v>0.42447200000000002</v>
      </c>
      <c r="AM75" s="93">
        <v>8.6744710000000005</v>
      </c>
      <c r="AN75" s="93">
        <v>385.70692091415737</v>
      </c>
      <c r="AO75" s="93"/>
      <c r="AP75" s="93"/>
      <c r="AQ75" s="93">
        <v>-9.8016176985584593</v>
      </c>
      <c r="AR75" s="91">
        <v>-2.4782316288135205E-2</v>
      </c>
      <c r="AS75" s="114">
        <v>19.020674646164682</v>
      </c>
      <c r="AT75" s="121">
        <v>404.72759556032207</v>
      </c>
      <c r="AU75" s="199">
        <f t="shared" ref="AU75:AU138" si="6">+AT75-AM75-AS75</f>
        <v>377.03244991415738</v>
      </c>
      <c r="AV75" s="186">
        <f t="shared" ref="AV75:AV138" si="7">+AU75/W75-1</f>
        <v>-3.1154153685643116E-2</v>
      </c>
    </row>
    <row r="76" spans="1:48" s="1" customFormat="1" x14ac:dyDescent="0.25">
      <c r="A76">
        <f>IFERROR(VLOOKUP(C76,'2014_15'!$C$402:$D$446,2,FALSE),0)</f>
        <v>0</v>
      </c>
      <c r="B76" s="93" t="s">
        <v>798</v>
      </c>
      <c r="C76" s="93" t="s">
        <v>799</v>
      </c>
      <c r="D76" s="93"/>
      <c r="E76" s="93">
        <v>8.4250410000000002</v>
      </c>
      <c r="F76" s="93">
        <v>-0.63142600000000004</v>
      </c>
      <c r="G76" s="93">
        <v>5.1626711192380004</v>
      </c>
      <c r="H76" s="93">
        <v>0</v>
      </c>
      <c r="I76" s="93">
        <v>0.21062600000000001</v>
      </c>
      <c r="J76" s="93">
        <v>0</v>
      </c>
      <c r="K76" s="93">
        <v>0</v>
      </c>
      <c r="L76" s="93">
        <v>0</v>
      </c>
      <c r="M76" s="93">
        <v>0</v>
      </c>
      <c r="N76" s="93">
        <v>0</v>
      </c>
      <c r="O76" s="93">
        <v>8.5470000000000008E-3</v>
      </c>
      <c r="P76" s="93">
        <v>4.8729999999999997E-3</v>
      </c>
      <c r="Q76" s="93">
        <v>0.61414281955555561</v>
      </c>
      <c r="R76" s="93">
        <v>0</v>
      </c>
      <c r="S76" s="93">
        <v>0</v>
      </c>
      <c r="T76" s="93">
        <v>13.794474938793556</v>
      </c>
      <c r="U76" s="114">
        <v>0</v>
      </c>
      <c r="V76" s="114">
        <v>13.794474938793556</v>
      </c>
      <c r="W76" s="196">
        <f t="shared" si="5"/>
        <v>13.794474938793556</v>
      </c>
      <c r="X76" s="2"/>
      <c r="Y76" s="93">
        <v>8.4250410000000002</v>
      </c>
      <c r="Z76" s="93">
        <v>-0.62123600000000001</v>
      </c>
      <c r="AA76" s="93">
        <v>4.6677979076450002</v>
      </c>
      <c r="AB76" s="93">
        <v>0</v>
      </c>
      <c r="AC76" s="93">
        <v>0</v>
      </c>
      <c r="AD76" s="93">
        <v>0</v>
      </c>
      <c r="AE76" s="93">
        <v>0</v>
      </c>
      <c r="AF76" s="93">
        <v>0</v>
      </c>
      <c r="AG76" s="93">
        <v>8.5470000000000008E-3</v>
      </c>
      <c r="AH76" s="93">
        <v>7.8549999999999991E-3</v>
      </c>
      <c r="AI76" s="93">
        <v>8.4812340367073719E-2</v>
      </c>
      <c r="AJ76" s="93">
        <v>0.8683321546666668</v>
      </c>
      <c r="AK76" s="93">
        <v>1.5806241845272514E-2</v>
      </c>
      <c r="AL76" s="93">
        <v>0</v>
      </c>
      <c r="AM76" s="93">
        <v>0</v>
      </c>
      <c r="AN76" s="93">
        <v>13.456955644524013</v>
      </c>
      <c r="AO76" s="93"/>
      <c r="AP76" s="93"/>
      <c r="AQ76" s="93">
        <v>-0.33751929426954241</v>
      </c>
      <c r="AR76" s="91">
        <v>-2.4467715934613263E-2</v>
      </c>
      <c r="AS76" s="114">
        <v>0</v>
      </c>
      <c r="AT76" s="121">
        <v>13.456955644524013</v>
      </c>
      <c r="AU76" s="199">
        <f t="shared" si="6"/>
        <v>13.456955644524013</v>
      </c>
      <c r="AV76" s="186">
        <f t="shared" si="7"/>
        <v>-2.4467715934613277E-2</v>
      </c>
    </row>
    <row r="77" spans="1:48" s="1" customFormat="1" x14ac:dyDescent="0.25">
      <c r="A77">
        <f>IFERROR(VLOOKUP(C77,'2014_15'!$C$402:$D$446,2,FALSE),0)</f>
        <v>0</v>
      </c>
      <c r="B77" s="93" t="s">
        <v>816</v>
      </c>
      <c r="C77" s="93" t="s">
        <v>817</v>
      </c>
      <c r="D77" s="93"/>
      <c r="E77" s="93">
        <v>7.0078060000000004</v>
      </c>
      <c r="F77" s="93">
        <v>-1.0673900000000001</v>
      </c>
      <c r="G77" s="93">
        <v>6.7406763380779999</v>
      </c>
      <c r="H77" s="93">
        <v>0</v>
      </c>
      <c r="I77" s="93">
        <v>0.17519499999999999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8.5470000000000008E-3</v>
      </c>
      <c r="P77" s="93">
        <v>4.8729999999999997E-3</v>
      </c>
      <c r="Q77" s="93">
        <v>0.49235165511111112</v>
      </c>
      <c r="R77" s="93">
        <v>0</v>
      </c>
      <c r="S77" s="93">
        <v>0</v>
      </c>
      <c r="T77" s="93">
        <v>13.362058993189112</v>
      </c>
      <c r="U77" s="114">
        <v>0</v>
      </c>
      <c r="V77" s="114">
        <v>13.362058993189112</v>
      </c>
      <c r="W77" s="196">
        <f t="shared" si="5"/>
        <v>13.362058993189112</v>
      </c>
      <c r="X77" s="2"/>
      <c r="Y77" s="93">
        <v>7.0078060000000004</v>
      </c>
      <c r="Z77" s="93">
        <v>-1.0507610000000001</v>
      </c>
      <c r="AA77" s="93">
        <v>6.2172672342990003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8.5470000000000008E-3</v>
      </c>
      <c r="AH77" s="93">
        <v>7.8549999999999991E-3</v>
      </c>
      <c r="AI77" s="93">
        <v>7.0508474870584981E-2</v>
      </c>
      <c r="AJ77" s="93">
        <v>0.75340856977777793</v>
      </c>
      <c r="AK77" s="93">
        <v>2.1053102869142557E-2</v>
      </c>
      <c r="AL77" s="93">
        <v>0</v>
      </c>
      <c r="AM77" s="93">
        <v>0</v>
      </c>
      <c r="AN77" s="93">
        <v>13.035684381816507</v>
      </c>
      <c r="AO77" s="93"/>
      <c r="AP77" s="93"/>
      <c r="AQ77" s="93">
        <v>-0.32637461137260537</v>
      </c>
      <c r="AR77" s="91">
        <v>-2.4425473015720445E-2</v>
      </c>
      <c r="AS77" s="114">
        <v>0</v>
      </c>
      <c r="AT77" s="121">
        <v>13.035684381816507</v>
      </c>
      <c r="AU77" s="199">
        <f t="shared" si="6"/>
        <v>13.035684381816507</v>
      </c>
      <c r="AV77" s="186">
        <f t="shared" si="7"/>
        <v>-2.44254730157204E-2</v>
      </c>
    </row>
    <row r="78" spans="1:48" s="1" customFormat="1" x14ac:dyDescent="0.25">
      <c r="A78">
        <f>IFERROR(VLOOKUP(C78,'2014_15'!$C$402:$D$446,2,FALSE),0)</f>
        <v>1</v>
      </c>
      <c r="B78" s="93" t="s">
        <v>144</v>
      </c>
      <c r="C78" s="93" t="s">
        <v>145</v>
      </c>
      <c r="D78" s="93"/>
      <c r="E78" s="93">
        <v>75.487621000000004</v>
      </c>
      <c r="F78" s="93">
        <v>-11.279657</v>
      </c>
      <c r="G78" s="93">
        <v>83.099082327391002</v>
      </c>
      <c r="H78" s="93">
        <v>0</v>
      </c>
      <c r="I78" s="93">
        <v>1.8871910000000001</v>
      </c>
      <c r="J78" s="93">
        <v>0</v>
      </c>
      <c r="K78" s="93">
        <v>0</v>
      </c>
      <c r="L78" s="93">
        <v>4.0581000000000006E-2</v>
      </c>
      <c r="M78" s="93">
        <v>0.12970860215053762</v>
      </c>
      <c r="N78" s="93">
        <v>0</v>
      </c>
      <c r="O78" s="93">
        <v>8.5470000000000008E-3</v>
      </c>
      <c r="P78" s="93">
        <v>4.8729999999999997E-3</v>
      </c>
      <c r="Q78" s="93">
        <v>0.42310554666666661</v>
      </c>
      <c r="R78" s="93">
        <v>0.139261</v>
      </c>
      <c r="S78" s="93">
        <v>2.126957</v>
      </c>
      <c r="T78" s="93">
        <v>152.06727047620822</v>
      </c>
      <c r="U78" s="114">
        <v>8.3150731877086947</v>
      </c>
      <c r="V78" s="114">
        <v>160.38234366391691</v>
      </c>
      <c r="W78" s="196">
        <f t="shared" si="5"/>
        <v>149.94031347620822</v>
      </c>
      <c r="X78" s="2"/>
      <c r="Y78" s="93">
        <v>75.487621000000004</v>
      </c>
      <c r="Z78" s="93">
        <v>-11.103923999999999</v>
      </c>
      <c r="AA78" s="93">
        <v>78.740970643227996</v>
      </c>
      <c r="AB78" s="93">
        <v>0</v>
      </c>
      <c r="AC78" s="93">
        <v>0</v>
      </c>
      <c r="AD78" s="93">
        <v>4.0581000000000006E-2</v>
      </c>
      <c r="AE78" s="93">
        <v>0.120629</v>
      </c>
      <c r="AF78" s="93">
        <v>0</v>
      </c>
      <c r="AG78" s="93">
        <v>8.5470000000000008E-3</v>
      </c>
      <c r="AH78" s="93">
        <v>7.8549999999999991E-3</v>
      </c>
      <c r="AI78" s="93">
        <v>0.7552911266921688</v>
      </c>
      <c r="AJ78" s="93">
        <v>0.98955942111111106</v>
      </c>
      <c r="AK78" s="93">
        <v>0.26663511354678393</v>
      </c>
      <c r="AL78" s="93">
        <v>0.143039</v>
      </c>
      <c r="AM78" s="93">
        <v>2.9231449999999999</v>
      </c>
      <c r="AN78" s="93">
        <v>148.37994930457808</v>
      </c>
      <c r="AO78" s="93"/>
      <c r="AP78" s="93"/>
      <c r="AQ78" s="93">
        <v>-3.6873211716301455</v>
      </c>
      <c r="AR78" s="91">
        <v>-2.4247960524858947E-2</v>
      </c>
      <c r="AS78" s="114">
        <v>9.1465805064795642</v>
      </c>
      <c r="AT78" s="121">
        <v>157.52652981105763</v>
      </c>
      <c r="AU78" s="199">
        <f t="shared" si="6"/>
        <v>145.45680430457807</v>
      </c>
      <c r="AV78" s="186">
        <f t="shared" si="7"/>
        <v>-2.9901959437623638E-2</v>
      </c>
    </row>
    <row r="79" spans="1:48" s="1" customFormat="1" x14ac:dyDescent="0.25">
      <c r="A79">
        <f>IFERROR(VLOOKUP(C79,'2014_15'!$C$402:$D$446,2,FALSE),0)</f>
        <v>0</v>
      </c>
      <c r="B79" s="93" t="s">
        <v>748</v>
      </c>
      <c r="C79" s="93" t="s">
        <v>749</v>
      </c>
      <c r="D79" s="93"/>
      <c r="E79" s="93">
        <v>234.350269</v>
      </c>
      <c r="F79" s="93">
        <v>-25.275579</v>
      </c>
      <c r="G79" s="93">
        <v>149.089289029349</v>
      </c>
      <c r="H79" s="93">
        <v>0</v>
      </c>
      <c r="I79" s="93">
        <v>5.8587699999999998</v>
      </c>
      <c r="J79" s="93">
        <v>0</v>
      </c>
      <c r="K79" s="93">
        <v>0</v>
      </c>
      <c r="L79" s="93">
        <v>0.11418300000000001</v>
      </c>
      <c r="M79" s="93">
        <v>0.21429032258064518</v>
      </c>
      <c r="N79" s="93">
        <v>4.5738000000000001E-2</v>
      </c>
      <c r="O79" s="93">
        <v>8.5470000000000008E-3</v>
      </c>
      <c r="P79" s="93">
        <v>0</v>
      </c>
      <c r="Q79" s="93">
        <v>0.77692800244444449</v>
      </c>
      <c r="R79" s="93">
        <v>0.380245</v>
      </c>
      <c r="S79" s="93">
        <v>5.8075830000000002</v>
      </c>
      <c r="T79" s="93">
        <v>371.37026335437412</v>
      </c>
      <c r="U79" s="114">
        <v>20.638465711540118</v>
      </c>
      <c r="V79" s="114">
        <v>392.00872906591422</v>
      </c>
      <c r="W79" s="196">
        <f t="shared" si="5"/>
        <v>365.56268035437409</v>
      </c>
      <c r="X79" s="2"/>
      <c r="Y79" s="93">
        <v>234.350269</v>
      </c>
      <c r="Z79" s="93">
        <v>-24.881796000000001</v>
      </c>
      <c r="AA79" s="93">
        <v>140.15912273014501</v>
      </c>
      <c r="AB79" s="93">
        <v>0</v>
      </c>
      <c r="AC79" s="93">
        <v>0</v>
      </c>
      <c r="AD79" s="93">
        <v>0.11418300000000001</v>
      </c>
      <c r="AE79" s="93">
        <v>0.19928999999999999</v>
      </c>
      <c r="AF79" s="93">
        <v>4.7E-2</v>
      </c>
      <c r="AG79" s="93">
        <v>8.5470000000000008E-3</v>
      </c>
      <c r="AH79" s="93">
        <v>0</v>
      </c>
      <c r="AI79" s="93">
        <v>2.3604941183908656</v>
      </c>
      <c r="AJ79" s="93">
        <v>1.1632150188888888</v>
      </c>
      <c r="AK79" s="93">
        <v>0.47461116237819584</v>
      </c>
      <c r="AL79" s="93">
        <v>0.39136799999999999</v>
      </c>
      <c r="AM79" s="93">
        <v>7.9979490000000002</v>
      </c>
      <c r="AN79" s="93">
        <v>362.38425302980306</v>
      </c>
      <c r="AO79" s="93"/>
      <c r="AP79" s="93"/>
      <c r="AQ79" s="93">
        <v>-8.9860103245710548</v>
      </c>
      <c r="AR79" s="91">
        <v>-2.4196903229153539E-2</v>
      </c>
      <c r="AS79" s="114">
        <v>21.216342751463241</v>
      </c>
      <c r="AT79" s="121">
        <v>383.60059578126629</v>
      </c>
      <c r="AU79" s="199">
        <f t="shared" si="6"/>
        <v>354.38630402980306</v>
      </c>
      <c r="AV79" s="186">
        <f t="shared" si="7"/>
        <v>-3.0573077956799977E-2</v>
      </c>
    </row>
    <row r="80" spans="1:48" s="1" customFormat="1" x14ac:dyDescent="0.25">
      <c r="A80">
        <f>IFERROR(VLOOKUP(C80,'2014_15'!$C$402:$D$446,2,FALSE),0)</f>
        <v>1</v>
      </c>
      <c r="B80" s="93" t="s">
        <v>796</v>
      </c>
      <c r="C80" s="93" t="s">
        <v>797</v>
      </c>
      <c r="D80" s="93"/>
      <c r="E80" s="93">
        <v>132.911</v>
      </c>
      <c r="F80" s="93">
        <v>-24.163855999999999</v>
      </c>
      <c r="G80" s="93">
        <v>186.74700403608901</v>
      </c>
      <c r="H80" s="93">
        <v>0</v>
      </c>
      <c r="I80" s="93">
        <v>3.3227850000000001</v>
      </c>
      <c r="J80" s="93">
        <v>0</v>
      </c>
      <c r="K80" s="93">
        <v>1.7259E-2</v>
      </c>
      <c r="L80" s="93">
        <v>4.5093999999999995E-2</v>
      </c>
      <c r="M80" s="93">
        <v>0.30581075268817204</v>
      </c>
      <c r="N80" s="93">
        <v>0</v>
      </c>
      <c r="O80" s="93">
        <v>8.5470000000000008E-3</v>
      </c>
      <c r="P80" s="93">
        <v>4.8729999999999997E-3</v>
      </c>
      <c r="Q80" s="93">
        <v>1.0004715500000001</v>
      </c>
      <c r="R80" s="93">
        <v>0.30752699999999999</v>
      </c>
      <c r="S80" s="93">
        <v>4.6969380000000003</v>
      </c>
      <c r="T80" s="93">
        <v>305.20345333877719</v>
      </c>
      <c r="U80" s="114">
        <v>25.019403908603138</v>
      </c>
      <c r="V80" s="114">
        <v>330.22285724738032</v>
      </c>
      <c r="W80" s="196">
        <f t="shared" si="5"/>
        <v>300.50651533877721</v>
      </c>
      <c r="X80" s="2"/>
      <c r="Y80" s="93">
        <v>132.911</v>
      </c>
      <c r="Z80" s="93">
        <v>-23.787392000000001</v>
      </c>
      <c r="AA80" s="93">
        <v>178.12936364563097</v>
      </c>
      <c r="AB80" s="93">
        <v>0</v>
      </c>
      <c r="AC80" s="93">
        <v>1.7259E-2</v>
      </c>
      <c r="AD80" s="93">
        <v>4.5093999999999995E-2</v>
      </c>
      <c r="AE80" s="93">
        <v>0.28440399999999999</v>
      </c>
      <c r="AF80" s="93">
        <v>0</v>
      </c>
      <c r="AG80" s="93">
        <v>8.5470000000000008E-3</v>
      </c>
      <c r="AH80" s="93">
        <v>7.8549999999999991E-3</v>
      </c>
      <c r="AI80" s="93">
        <v>1.336643194691963</v>
      </c>
      <c r="AJ80" s="93">
        <v>1.5162834944444445</v>
      </c>
      <c r="AK80" s="93">
        <v>0.60318716817537688</v>
      </c>
      <c r="AL80" s="93">
        <v>0.31531799999999999</v>
      </c>
      <c r="AM80" s="93">
        <v>6.4438240000000002</v>
      </c>
      <c r="AN80" s="93">
        <v>297.83138650294285</v>
      </c>
      <c r="AO80" s="93"/>
      <c r="AP80" s="93"/>
      <c r="AQ80" s="93">
        <v>-7.372066835834346</v>
      </c>
      <c r="AR80" s="91">
        <v>-2.4154598367703655E-2</v>
      </c>
      <c r="AS80" s="114">
        <v>25.719947218044023</v>
      </c>
      <c r="AT80" s="121">
        <v>323.55133372098686</v>
      </c>
      <c r="AU80" s="199">
        <f t="shared" si="6"/>
        <v>291.38756250294284</v>
      </c>
      <c r="AV80" s="186">
        <f t="shared" si="7"/>
        <v>-3.0345274962022328E-2</v>
      </c>
    </row>
    <row r="81" spans="1:48" s="1" customFormat="1" x14ac:dyDescent="0.25">
      <c r="A81">
        <f>IFERROR(VLOOKUP(C81,'2014_15'!$C$402:$D$446,2,FALSE),0)</f>
        <v>0</v>
      </c>
      <c r="B81" s="93" t="s">
        <v>552</v>
      </c>
      <c r="C81" s="93" t="s">
        <v>553</v>
      </c>
      <c r="D81" s="93"/>
      <c r="E81" s="93">
        <v>5.7758890000000003</v>
      </c>
      <c r="F81" s="93">
        <v>-0.81913400000000003</v>
      </c>
      <c r="G81" s="93">
        <v>5.1301214221300002</v>
      </c>
      <c r="H81" s="93">
        <v>0</v>
      </c>
      <c r="I81" s="93">
        <v>0.144395</v>
      </c>
      <c r="J81" s="93">
        <v>0</v>
      </c>
      <c r="K81" s="93">
        <v>0</v>
      </c>
      <c r="L81" s="93">
        <v>0</v>
      </c>
      <c r="M81" s="93">
        <v>0</v>
      </c>
      <c r="N81" s="93">
        <v>0</v>
      </c>
      <c r="O81" s="93">
        <v>8.5470000000000008E-3</v>
      </c>
      <c r="P81" s="93">
        <v>4.8729999999999997E-3</v>
      </c>
      <c r="Q81" s="93">
        <v>0.30848530666666663</v>
      </c>
      <c r="R81" s="93">
        <v>0</v>
      </c>
      <c r="S81" s="93">
        <v>0</v>
      </c>
      <c r="T81" s="93">
        <v>10.553176728796666</v>
      </c>
      <c r="U81" s="114">
        <v>0</v>
      </c>
      <c r="V81" s="114">
        <v>10.553176728796666</v>
      </c>
      <c r="W81" s="196">
        <f t="shared" si="5"/>
        <v>10.553176728796666</v>
      </c>
      <c r="X81" s="2"/>
      <c r="Y81" s="93">
        <v>5.7758890000000003</v>
      </c>
      <c r="Z81" s="93">
        <v>-0.80637199999999998</v>
      </c>
      <c r="AA81" s="93">
        <v>4.8247084895189998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8.5470000000000008E-3</v>
      </c>
      <c r="AH81" s="93">
        <v>7.8549999999999991E-3</v>
      </c>
      <c r="AI81" s="93">
        <v>5.799832394512848E-2</v>
      </c>
      <c r="AJ81" s="93">
        <v>0.41348879288888885</v>
      </c>
      <c r="AK81" s="93">
        <v>1.6337577317427555E-2</v>
      </c>
      <c r="AL81" s="93">
        <v>0</v>
      </c>
      <c r="AM81" s="93">
        <v>0</v>
      </c>
      <c r="AN81" s="93">
        <v>10.298452183670443</v>
      </c>
      <c r="AO81" s="93"/>
      <c r="AP81" s="93"/>
      <c r="AQ81" s="93">
        <v>-0.25472454512622278</v>
      </c>
      <c r="AR81" s="91">
        <v>-2.4137238641247311E-2</v>
      </c>
      <c r="AS81" s="114">
        <v>0</v>
      </c>
      <c r="AT81" s="121">
        <v>10.298452183670443</v>
      </c>
      <c r="AU81" s="199">
        <f t="shared" si="6"/>
        <v>10.298452183670443</v>
      </c>
      <c r="AV81" s="186">
        <f t="shared" si="7"/>
        <v>-2.4137238641247283E-2</v>
      </c>
    </row>
    <row r="82" spans="1:48" s="1" customFormat="1" x14ac:dyDescent="0.25">
      <c r="A82">
        <f>IFERROR(VLOOKUP(C82,'2014_15'!$C$402:$D$446,2,FALSE),0)</f>
        <v>0</v>
      </c>
      <c r="B82" s="93" t="s">
        <v>246</v>
      </c>
      <c r="C82" s="93" t="s">
        <v>247</v>
      </c>
      <c r="D82" s="93"/>
      <c r="E82" s="93">
        <v>17.379138999999999</v>
      </c>
      <c r="F82" s="93">
        <v>-3.316516</v>
      </c>
      <c r="G82" s="93">
        <v>16.584789885235999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0.24954780791105849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3">
        <v>30.896960693147054</v>
      </c>
      <c r="U82" s="114">
        <v>0</v>
      </c>
      <c r="V82" s="114">
        <v>30.896960693147054</v>
      </c>
      <c r="W82" s="196">
        <f t="shared" si="5"/>
        <v>30.896960693147054</v>
      </c>
      <c r="X82" s="2"/>
      <c r="Y82" s="93">
        <v>17.379138999999999</v>
      </c>
      <c r="Z82" s="93">
        <v>-3.2608890000000001</v>
      </c>
      <c r="AA82" s="93">
        <v>15.575834525199999</v>
      </c>
      <c r="AB82" s="93">
        <v>0</v>
      </c>
      <c r="AC82" s="93">
        <v>0</v>
      </c>
      <c r="AD82" s="93">
        <v>0</v>
      </c>
      <c r="AE82" s="93">
        <v>0</v>
      </c>
      <c r="AF82" s="93">
        <v>0.28299999999999997</v>
      </c>
      <c r="AG82" s="93">
        <v>0</v>
      </c>
      <c r="AH82" s="93">
        <v>0</v>
      </c>
      <c r="AI82" s="93">
        <v>0.17499419999914614</v>
      </c>
      <c r="AJ82" s="93">
        <v>0</v>
      </c>
      <c r="AK82" s="93">
        <v>0</v>
      </c>
      <c r="AL82" s="93">
        <v>0</v>
      </c>
      <c r="AM82" s="93">
        <v>0</v>
      </c>
      <c r="AN82" s="93">
        <v>30.152078725199146</v>
      </c>
      <c r="AO82" s="93"/>
      <c r="AP82" s="93"/>
      <c r="AQ82" s="93">
        <v>-0.74488196794790795</v>
      </c>
      <c r="AR82" s="91">
        <v>-2.4108583861878776E-2</v>
      </c>
      <c r="AS82" s="114">
        <v>0</v>
      </c>
      <c r="AT82" s="121">
        <v>30.152078725199146</v>
      </c>
      <c r="AU82" s="199">
        <f t="shared" si="6"/>
        <v>30.152078725199146</v>
      </c>
      <c r="AV82" s="186">
        <f t="shared" si="7"/>
        <v>-2.4108583861878752E-2</v>
      </c>
    </row>
    <row r="83" spans="1:48" s="1" customFormat="1" x14ac:dyDescent="0.25">
      <c r="A83">
        <f>IFERROR(VLOOKUP(C83,'2014_15'!$C$402:$D$446,2,FALSE),0)</f>
        <v>0</v>
      </c>
      <c r="B83" s="93" t="s">
        <v>360</v>
      </c>
      <c r="C83" s="93" t="s">
        <v>361</v>
      </c>
      <c r="D83" s="93"/>
      <c r="E83" s="93">
        <v>505.824117</v>
      </c>
      <c r="F83" s="93">
        <v>-50.199021999999999</v>
      </c>
      <c r="G83" s="93">
        <v>289.29602671398902</v>
      </c>
      <c r="H83" s="93">
        <v>0</v>
      </c>
      <c r="I83" s="93">
        <v>12.64559</v>
      </c>
      <c r="J83" s="93">
        <v>3.6549999999999998E-3</v>
      </c>
      <c r="K83" s="93">
        <v>0</v>
      </c>
      <c r="L83" s="93">
        <v>0.34091500000000002</v>
      </c>
      <c r="M83" s="93">
        <v>0.40109247311827961</v>
      </c>
      <c r="N83" s="93">
        <v>0.33914302168710436</v>
      </c>
      <c r="O83" s="93">
        <v>8.5470000000000008E-3</v>
      </c>
      <c r="P83" s="93">
        <v>0</v>
      </c>
      <c r="Q83" s="93">
        <v>1.9997266082222225</v>
      </c>
      <c r="R83" s="93">
        <v>0.69313800000000003</v>
      </c>
      <c r="S83" s="93">
        <v>10.586497</v>
      </c>
      <c r="T83" s="93">
        <v>771.93942581701651</v>
      </c>
      <c r="U83" s="114">
        <v>31.108824254160456</v>
      </c>
      <c r="V83" s="114">
        <v>803.04825007117699</v>
      </c>
      <c r="W83" s="196">
        <f t="shared" si="5"/>
        <v>761.3529288170165</v>
      </c>
      <c r="X83" s="2"/>
      <c r="Y83" s="93">
        <v>505.824117</v>
      </c>
      <c r="Z83" s="93">
        <v>-49.416941000000001</v>
      </c>
      <c r="AA83" s="93">
        <v>271.28836039707102</v>
      </c>
      <c r="AB83" s="93">
        <v>3.6549999999999998E-3</v>
      </c>
      <c r="AC83" s="93">
        <v>0</v>
      </c>
      <c r="AD83" s="93">
        <v>0.34091500000000002</v>
      </c>
      <c r="AE83" s="93">
        <v>0.37301600000000001</v>
      </c>
      <c r="AF83" s="93">
        <v>0.372</v>
      </c>
      <c r="AG83" s="93">
        <v>8.5470000000000008E-3</v>
      </c>
      <c r="AH83" s="93">
        <v>0</v>
      </c>
      <c r="AI83" s="93">
        <v>5.0888130738791233</v>
      </c>
      <c r="AJ83" s="93">
        <v>3.114054433777778</v>
      </c>
      <c r="AK83" s="93">
        <v>0.91864504828294147</v>
      </c>
      <c r="AL83" s="93">
        <v>0.72410600000000003</v>
      </c>
      <c r="AM83" s="93">
        <v>14.797760999999999</v>
      </c>
      <c r="AN83" s="93">
        <v>753.43704895301096</v>
      </c>
      <c r="AO83" s="93"/>
      <c r="AP83" s="93"/>
      <c r="AQ83" s="93">
        <v>-18.502376864005555</v>
      </c>
      <c r="AR83" s="91">
        <v>-2.3968690087855973E-2</v>
      </c>
      <c r="AS83" s="114">
        <v>34.219706679576504</v>
      </c>
      <c r="AT83" s="121">
        <v>787.65675563258742</v>
      </c>
      <c r="AU83" s="199">
        <f t="shared" si="6"/>
        <v>738.63928795301092</v>
      </c>
      <c r="AV83" s="186">
        <f t="shared" si="7"/>
        <v>-2.9833261296174252E-2</v>
      </c>
    </row>
    <row r="84" spans="1:48" s="1" customFormat="1" x14ac:dyDescent="0.25">
      <c r="A84">
        <f>IFERROR(VLOOKUP(C84,'2014_15'!$C$402:$D$446,2,FALSE),0)</f>
        <v>0</v>
      </c>
      <c r="B84" s="93" t="s">
        <v>310</v>
      </c>
      <c r="C84" s="93" t="s">
        <v>311</v>
      </c>
      <c r="D84" s="93"/>
      <c r="E84" s="93">
        <v>245.561353</v>
      </c>
      <c r="F84" s="93">
        <v>-24.766279000000001</v>
      </c>
      <c r="G84" s="93">
        <v>175.95470454050201</v>
      </c>
      <c r="H84" s="93">
        <v>0</v>
      </c>
      <c r="I84" s="93">
        <v>6.1390320000000003</v>
      </c>
      <c r="J84" s="93">
        <v>0</v>
      </c>
      <c r="K84" s="93">
        <v>0.122428</v>
      </c>
      <c r="L84" s="93">
        <v>0.18367</v>
      </c>
      <c r="M84" s="93">
        <v>0.21030430107526882</v>
      </c>
      <c r="N84" s="93">
        <v>0.28568013342443471</v>
      </c>
      <c r="O84" s="93">
        <v>8.5470000000000008E-3</v>
      </c>
      <c r="P84" s="93">
        <v>0</v>
      </c>
      <c r="Q84" s="93">
        <v>1.2116605388352493</v>
      </c>
      <c r="R84" s="93">
        <v>0.42579099999999998</v>
      </c>
      <c r="S84" s="93">
        <v>6.5032199999999998</v>
      </c>
      <c r="T84" s="93">
        <v>411.84011151383697</v>
      </c>
      <c r="U84" s="114">
        <v>19.268694985977003</v>
      </c>
      <c r="V84" s="114">
        <v>431.10880649981397</v>
      </c>
      <c r="W84" s="196">
        <f t="shared" si="5"/>
        <v>405.33689151383697</v>
      </c>
      <c r="X84" s="2"/>
      <c r="Y84" s="93">
        <v>245.561353</v>
      </c>
      <c r="Z84" s="93">
        <v>-24.38043</v>
      </c>
      <c r="AA84" s="93">
        <v>165.68488462536601</v>
      </c>
      <c r="AB84" s="93">
        <v>0</v>
      </c>
      <c r="AC84" s="93">
        <v>0.122428</v>
      </c>
      <c r="AD84" s="93">
        <v>0.18367</v>
      </c>
      <c r="AE84" s="93">
        <v>0.19558300000000001</v>
      </c>
      <c r="AF84" s="93">
        <v>0.312</v>
      </c>
      <c r="AG84" s="93">
        <v>8.5470000000000008E-3</v>
      </c>
      <c r="AH84" s="93">
        <v>0</v>
      </c>
      <c r="AI84" s="93">
        <v>2.4748617478143449</v>
      </c>
      <c r="AJ84" s="93">
        <v>1.8188759463908051</v>
      </c>
      <c r="AK84" s="93">
        <v>0.56104728788823566</v>
      </c>
      <c r="AL84" s="93">
        <v>0.44310500000000003</v>
      </c>
      <c r="AM84" s="93">
        <v>9.0552360000000007</v>
      </c>
      <c r="AN84" s="93">
        <v>402.04116160745946</v>
      </c>
      <c r="AO84" s="93"/>
      <c r="AP84" s="93"/>
      <c r="AQ84" s="93">
        <v>-9.7989499063775156</v>
      </c>
      <c r="AR84" s="91">
        <v>-2.379309259207087E-2</v>
      </c>
      <c r="AS84" s="114">
        <v>21.125843924392424</v>
      </c>
      <c r="AT84" s="121">
        <v>423.16700553185188</v>
      </c>
      <c r="AU84" s="199">
        <f t="shared" si="6"/>
        <v>392.98592560745948</v>
      </c>
      <c r="AV84" s="186">
        <f t="shared" si="7"/>
        <v>-3.0470865507083666E-2</v>
      </c>
    </row>
    <row r="85" spans="1:48" s="1" customFormat="1" x14ac:dyDescent="0.25">
      <c r="A85">
        <f>IFERROR(VLOOKUP(C85,'2014_15'!$C$402:$D$446,2,FALSE),0)</f>
        <v>0</v>
      </c>
      <c r="B85" s="93" t="s">
        <v>496</v>
      </c>
      <c r="C85" s="93" t="s">
        <v>497</v>
      </c>
      <c r="D85" s="93"/>
      <c r="E85" s="93">
        <v>90.501433000000006</v>
      </c>
      <c r="F85" s="93">
        <v>-10.424132999999999</v>
      </c>
      <c r="G85" s="93">
        <v>74.170710998153993</v>
      </c>
      <c r="H85" s="93">
        <v>0</v>
      </c>
      <c r="I85" s="93">
        <v>2.2683300000000002</v>
      </c>
      <c r="J85" s="93">
        <v>0</v>
      </c>
      <c r="K85" s="93">
        <v>4.2574000000000001E-2</v>
      </c>
      <c r="L85" s="93">
        <v>0.120972</v>
      </c>
      <c r="M85" s="93">
        <v>9.531935483870968E-2</v>
      </c>
      <c r="N85" s="93">
        <v>0</v>
      </c>
      <c r="O85" s="93">
        <v>8.5470000000000008E-3</v>
      </c>
      <c r="P85" s="93">
        <v>4.8729999999999997E-3</v>
      </c>
      <c r="Q85" s="93">
        <v>2.0741651711111109</v>
      </c>
      <c r="R85" s="93">
        <v>0.16076199999999999</v>
      </c>
      <c r="S85" s="93">
        <v>2.4553609999999999</v>
      </c>
      <c r="T85" s="93">
        <v>161.47891452410383</v>
      </c>
      <c r="U85" s="114">
        <v>6.9642462377707695</v>
      </c>
      <c r="V85" s="114">
        <v>168.44316076187459</v>
      </c>
      <c r="W85" s="196">
        <f t="shared" si="5"/>
        <v>159.02355352410382</v>
      </c>
      <c r="X85" s="2"/>
      <c r="Y85" s="93">
        <v>90.501433000000006</v>
      </c>
      <c r="Z85" s="93">
        <v>-10.261729000000001</v>
      </c>
      <c r="AA85" s="93">
        <v>69.500172714491001</v>
      </c>
      <c r="AB85" s="93">
        <v>0</v>
      </c>
      <c r="AC85" s="93">
        <v>4.2574000000000001E-2</v>
      </c>
      <c r="AD85" s="93">
        <v>0.120972</v>
      </c>
      <c r="AE85" s="93">
        <v>8.8647000000000004E-2</v>
      </c>
      <c r="AF85" s="93">
        <v>0</v>
      </c>
      <c r="AG85" s="93">
        <v>8.5470000000000008E-3</v>
      </c>
      <c r="AH85" s="93">
        <v>7.8549999999999991E-3</v>
      </c>
      <c r="AI85" s="93">
        <v>0.91601685548814471</v>
      </c>
      <c r="AJ85" s="93">
        <v>3.0089073577777778</v>
      </c>
      <c r="AK85" s="93">
        <v>0.23534363739575193</v>
      </c>
      <c r="AL85" s="93">
        <v>0.16182099999999999</v>
      </c>
      <c r="AM85" s="93">
        <v>3.3069549999999999</v>
      </c>
      <c r="AN85" s="93">
        <v>157.63751556515268</v>
      </c>
      <c r="AO85" s="93"/>
      <c r="AP85" s="93"/>
      <c r="AQ85" s="93">
        <v>-3.8413989589511459</v>
      </c>
      <c r="AR85" s="91">
        <v>-2.3788857946389918E-2</v>
      </c>
      <c r="AS85" s="114">
        <v>7.3805034894025967</v>
      </c>
      <c r="AT85" s="121">
        <v>165.01801905455528</v>
      </c>
      <c r="AU85" s="199">
        <f t="shared" si="6"/>
        <v>154.33056056515269</v>
      </c>
      <c r="AV85" s="186">
        <f t="shared" si="7"/>
        <v>-2.9511307318634383E-2</v>
      </c>
    </row>
    <row r="86" spans="1:48" s="1" customFormat="1" x14ac:dyDescent="0.25">
      <c r="A86">
        <f>IFERROR(VLOOKUP(C86,'2014_15'!$C$402:$D$446,2,FALSE),0)</f>
        <v>0</v>
      </c>
      <c r="B86" s="93" t="s">
        <v>382</v>
      </c>
      <c r="C86" s="93" t="s">
        <v>383</v>
      </c>
      <c r="D86" s="93"/>
      <c r="E86" s="93">
        <v>71.818644000000006</v>
      </c>
      <c r="F86" s="93">
        <v>-10.935694</v>
      </c>
      <c r="G86" s="93">
        <v>75.660354138694998</v>
      </c>
      <c r="H86" s="93">
        <v>0</v>
      </c>
      <c r="I86" s="93">
        <v>1.795466</v>
      </c>
      <c r="J86" s="93">
        <v>0</v>
      </c>
      <c r="K86" s="93">
        <v>1.3663E-2</v>
      </c>
      <c r="L86" s="93">
        <v>3.5415000000000002E-2</v>
      </c>
      <c r="M86" s="93">
        <v>7.8222580645161285E-2</v>
      </c>
      <c r="N86" s="93">
        <v>8.6565188793019276E-2</v>
      </c>
      <c r="O86" s="93">
        <v>8.5470000000000008E-3</v>
      </c>
      <c r="P86" s="93">
        <v>4.8729999999999997E-3</v>
      </c>
      <c r="Q86" s="93">
        <v>1.1423569922222221</v>
      </c>
      <c r="R86" s="93">
        <v>0.13419</v>
      </c>
      <c r="S86" s="93">
        <v>2.0495049999999999</v>
      </c>
      <c r="T86" s="93">
        <v>141.89210790035546</v>
      </c>
      <c r="U86" s="114">
        <v>5.7605801361653324</v>
      </c>
      <c r="V86" s="114">
        <v>147.6526880365208</v>
      </c>
      <c r="W86" s="196">
        <f t="shared" si="5"/>
        <v>139.84260290035544</v>
      </c>
      <c r="X86" s="2"/>
      <c r="Y86" s="93">
        <v>71.818644000000006</v>
      </c>
      <c r="Z86" s="93">
        <v>-10.765319999999999</v>
      </c>
      <c r="AA86" s="93">
        <v>71.658461490392995</v>
      </c>
      <c r="AB86" s="93">
        <v>0</v>
      </c>
      <c r="AC86" s="93">
        <v>1.3663E-2</v>
      </c>
      <c r="AD86" s="93">
        <v>3.5415000000000002E-2</v>
      </c>
      <c r="AE86" s="93">
        <v>7.2747000000000006E-2</v>
      </c>
      <c r="AF86" s="93">
        <v>9.8000000000000004E-2</v>
      </c>
      <c r="AG86" s="93">
        <v>8.5470000000000008E-3</v>
      </c>
      <c r="AH86" s="93">
        <v>7.8549999999999991E-3</v>
      </c>
      <c r="AI86" s="93">
        <v>0.72161320252476058</v>
      </c>
      <c r="AJ86" s="93">
        <v>1.72809689</v>
      </c>
      <c r="AK86" s="93">
        <v>0.24265210169493914</v>
      </c>
      <c r="AL86" s="93">
        <v>0.13422999999999999</v>
      </c>
      <c r="AM86" s="93">
        <v>2.743128</v>
      </c>
      <c r="AN86" s="93">
        <v>138.51773268461272</v>
      </c>
      <c r="AO86" s="93"/>
      <c r="AP86" s="93"/>
      <c r="AQ86" s="93">
        <v>-3.3743752157427309</v>
      </c>
      <c r="AR86" s="91">
        <v>-2.378127484096864E-2</v>
      </c>
      <c r="AS86" s="114">
        <v>5.9218763799779621</v>
      </c>
      <c r="AT86" s="121">
        <v>144.43960906459068</v>
      </c>
      <c r="AU86" s="199">
        <f t="shared" si="6"/>
        <v>135.77460468461271</v>
      </c>
      <c r="AV86" s="186">
        <f t="shared" si="7"/>
        <v>-2.9089834795490543E-2</v>
      </c>
    </row>
    <row r="87" spans="1:48" s="1" customFormat="1" x14ac:dyDescent="0.25">
      <c r="A87">
        <f>IFERROR(VLOOKUP(C87,'2014_15'!$C$402:$D$446,2,FALSE),0)</f>
        <v>0</v>
      </c>
      <c r="B87" s="93" t="s">
        <v>806</v>
      </c>
      <c r="C87" s="93" t="s">
        <v>807</v>
      </c>
      <c r="D87" s="93"/>
      <c r="E87" s="93">
        <v>219.63475399999999</v>
      </c>
      <c r="F87" s="93">
        <v>-24.338816999999999</v>
      </c>
      <c r="G87" s="93">
        <v>147.61440684863499</v>
      </c>
      <c r="H87" s="93">
        <v>0</v>
      </c>
      <c r="I87" s="93">
        <v>5.49085</v>
      </c>
      <c r="J87" s="93">
        <v>0</v>
      </c>
      <c r="K87" s="93">
        <v>0</v>
      </c>
      <c r="L87" s="93">
        <v>0.11690500000000001</v>
      </c>
      <c r="M87" s="93">
        <v>0.21525483870967743</v>
      </c>
      <c r="N87" s="93">
        <v>0</v>
      </c>
      <c r="O87" s="93">
        <v>8.5470000000000008E-3</v>
      </c>
      <c r="P87" s="93">
        <v>0</v>
      </c>
      <c r="Q87" s="93">
        <v>0.84837149155555558</v>
      </c>
      <c r="R87" s="93">
        <v>0.40848899999999999</v>
      </c>
      <c r="S87" s="93">
        <v>6.2389859999999997</v>
      </c>
      <c r="T87" s="93">
        <v>356.23774717890018</v>
      </c>
      <c r="U87" s="114">
        <v>25.102845301222331</v>
      </c>
      <c r="V87" s="114">
        <v>381.3405924801225</v>
      </c>
      <c r="W87" s="196">
        <f t="shared" si="5"/>
        <v>349.99876117890017</v>
      </c>
      <c r="X87" s="2"/>
      <c r="Y87" s="93">
        <v>219.63475399999999</v>
      </c>
      <c r="Z87" s="93">
        <v>-23.959627999999999</v>
      </c>
      <c r="AA87" s="93">
        <v>138.830680744674</v>
      </c>
      <c r="AB87" s="93">
        <v>0</v>
      </c>
      <c r="AC87" s="93">
        <v>0</v>
      </c>
      <c r="AD87" s="93">
        <v>0.11690500000000001</v>
      </c>
      <c r="AE87" s="93">
        <v>0.200187</v>
      </c>
      <c r="AF87" s="93">
        <v>0</v>
      </c>
      <c r="AG87" s="93">
        <v>8.5470000000000008E-3</v>
      </c>
      <c r="AH87" s="93">
        <v>0</v>
      </c>
      <c r="AI87" s="93">
        <v>2.2092683904513586</v>
      </c>
      <c r="AJ87" s="93">
        <v>1.3044972488888888</v>
      </c>
      <c r="AK87" s="93">
        <v>0.47011275098266847</v>
      </c>
      <c r="AL87" s="93">
        <v>0.41764600000000002</v>
      </c>
      <c r="AM87" s="93">
        <v>8.5349699999999995</v>
      </c>
      <c r="AN87" s="93">
        <v>347.76794013499688</v>
      </c>
      <c r="AO87" s="93"/>
      <c r="AP87" s="93"/>
      <c r="AQ87" s="93">
        <v>-8.4698070439033017</v>
      </c>
      <c r="AR87" s="91">
        <v>-2.3775714704511147E-2</v>
      </c>
      <c r="AS87" s="114">
        <v>25.805724969656559</v>
      </c>
      <c r="AT87" s="121">
        <v>373.57366510465346</v>
      </c>
      <c r="AU87" s="199">
        <f t="shared" si="6"/>
        <v>339.23297013499689</v>
      </c>
      <c r="AV87" s="186">
        <f t="shared" si="7"/>
        <v>-3.0759511855530275E-2</v>
      </c>
    </row>
    <row r="88" spans="1:48" s="1" customFormat="1" x14ac:dyDescent="0.25">
      <c r="A88">
        <f>IFERROR(VLOOKUP(C88,'2014_15'!$C$402:$D$446,2,FALSE),0)</f>
        <v>0</v>
      </c>
      <c r="B88" s="93" t="s">
        <v>86</v>
      </c>
      <c r="C88" s="93" t="s">
        <v>87</v>
      </c>
      <c r="D88" s="93"/>
      <c r="E88" s="93">
        <v>77.447400000000002</v>
      </c>
      <c r="F88" s="93">
        <v>-8.0616140000000005</v>
      </c>
      <c r="G88" s="93">
        <v>55.507360407118</v>
      </c>
      <c r="H88" s="93">
        <v>0</v>
      </c>
      <c r="I88" s="93">
        <v>1.936183</v>
      </c>
      <c r="J88" s="93">
        <v>0</v>
      </c>
      <c r="K88" s="93">
        <v>0</v>
      </c>
      <c r="L88" s="93">
        <v>5.6110999999999994E-2</v>
      </c>
      <c r="M88" s="93">
        <v>5.6634408602150542E-2</v>
      </c>
      <c r="N88" s="93">
        <v>0</v>
      </c>
      <c r="O88" s="93">
        <v>8.5470000000000008E-3</v>
      </c>
      <c r="P88" s="93">
        <v>4.8729999999999997E-3</v>
      </c>
      <c r="Q88" s="93">
        <v>1.2181873733333333</v>
      </c>
      <c r="R88" s="93">
        <v>0.124149</v>
      </c>
      <c r="S88" s="93">
        <v>1.8961669999999999</v>
      </c>
      <c r="T88" s="93">
        <v>130.19399818905345</v>
      </c>
      <c r="U88" s="114">
        <v>6.278816266711404</v>
      </c>
      <c r="V88" s="114">
        <v>136.47281445576485</v>
      </c>
      <c r="W88" s="196">
        <f t="shared" si="5"/>
        <v>128.29783118905345</v>
      </c>
      <c r="X88" s="2"/>
      <c r="Y88" s="93">
        <v>77.447400000000002</v>
      </c>
      <c r="Z88" s="93">
        <v>-7.9360179999999998</v>
      </c>
      <c r="AA88" s="93">
        <v>51.800179882572998</v>
      </c>
      <c r="AB88" s="93">
        <v>0</v>
      </c>
      <c r="AC88" s="93">
        <v>0</v>
      </c>
      <c r="AD88" s="93">
        <v>5.6110999999999994E-2</v>
      </c>
      <c r="AE88" s="93">
        <v>5.2670000000000002E-2</v>
      </c>
      <c r="AF88" s="93">
        <v>0</v>
      </c>
      <c r="AG88" s="93">
        <v>8.5470000000000008E-3</v>
      </c>
      <c r="AH88" s="93">
        <v>7.8549999999999991E-3</v>
      </c>
      <c r="AI88" s="93">
        <v>0.77688071354942723</v>
      </c>
      <c r="AJ88" s="93">
        <v>1.9772348788888887</v>
      </c>
      <c r="AK88" s="93">
        <v>0.1754073734665289</v>
      </c>
      <c r="AL88" s="93">
        <v>0.12780900000000001</v>
      </c>
      <c r="AM88" s="93">
        <v>2.611907</v>
      </c>
      <c r="AN88" s="93">
        <v>127.10598384847786</v>
      </c>
      <c r="AO88" s="93"/>
      <c r="AP88" s="93"/>
      <c r="AQ88" s="93">
        <v>-3.0880143405755831</v>
      </c>
      <c r="AR88" s="91">
        <v>-2.3718561404739314E-2</v>
      </c>
      <c r="AS88" s="114">
        <v>6.631729582025776</v>
      </c>
      <c r="AT88" s="121">
        <v>133.73771343050365</v>
      </c>
      <c r="AU88" s="199">
        <f t="shared" si="6"/>
        <v>124.49407684847787</v>
      </c>
      <c r="AV88" s="186">
        <f t="shared" si="7"/>
        <v>-2.9647845994922206E-2</v>
      </c>
    </row>
    <row r="89" spans="1:48" s="1" customFormat="1" x14ac:dyDescent="0.25">
      <c r="A89">
        <f>IFERROR(VLOOKUP(C89,'2014_15'!$C$402:$D$446,2,FALSE),0)</f>
        <v>0</v>
      </c>
      <c r="B89" s="93" t="s">
        <v>400</v>
      </c>
      <c r="C89" s="93" t="s">
        <v>401</v>
      </c>
      <c r="D89" s="93"/>
      <c r="E89" s="93">
        <v>85.448616000000001</v>
      </c>
      <c r="F89" s="93">
        <v>-8.4919949999999993</v>
      </c>
      <c r="G89" s="93">
        <v>51.822715881006999</v>
      </c>
      <c r="H89" s="93">
        <v>0</v>
      </c>
      <c r="I89" s="93">
        <v>2.136215</v>
      </c>
      <c r="J89" s="93">
        <v>0</v>
      </c>
      <c r="K89" s="93">
        <v>0</v>
      </c>
      <c r="L89" s="93">
        <v>3.7062000000000012E-2</v>
      </c>
      <c r="M89" s="93">
        <v>5.5619354838709681E-2</v>
      </c>
      <c r="N89" s="93">
        <v>0</v>
      </c>
      <c r="O89" s="93">
        <v>8.5470000000000008E-3</v>
      </c>
      <c r="P89" s="93">
        <v>4.8729999999999997E-3</v>
      </c>
      <c r="Q89" s="93">
        <v>1.3963137122222222</v>
      </c>
      <c r="R89" s="93">
        <v>9.5335000000000003E-2</v>
      </c>
      <c r="S89" s="93">
        <v>1.456073</v>
      </c>
      <c r="T89" s="93">
        <v>133.96937494806792</v>
      </c>
      <c r="U89" s="114">
        <v>8.8024246261781247</v>
      </c>
      <c r="V89" s="114">
        <v>142.77179957424605</v>
      </c>
      <c r="W89" s="196">
        <f t="shared" si="5"/>
        <v>132.51330194806792</v>
      </c>
      <c r="X89" s="2"/>
      <c r="Y89" s="93">
        <v>85.448616000000001</v>
      </c>
      <c r="Z89" s="93">
        <v>-8.359693</v>
      </c>
      <c r="AA89" s="93">
        <v>48.249659917479001</v>
      </c>
      <c r="AB89" s="93">
        <v>0</v>
      </c>
      <c r="AC89" s="93">
        <v>0</v>
      </c>
      <c r="AD89" s="93">
        <v>3.7062000000000012E-2</v>
      </c>
      <c r="AE89" s="93">
        <v>5.1726000000000001E-2</v>
      </c>
      <c r="AF89" s="93">
        <v>0</v>
      </c>
      <c r="AG89" s="93">
        <v>8.5470000000000008E-3</v>
      </c>
      <c r="AH89" s="93">
        <v>7.8549999999999991E-3</v>
      </c>
      <c r="AI89" s="93">
        <v>0.86337025170379167</v>
      </c>
      <c r="AJ89" s="93">
        <v>2.1833102988888893</v>
      </c>
      <c r="AK89" s="93">
        <v>0.16338449279450382</v>
      </c>
      <c r="AL89" s="93">
        <v>0.100387</v>
      </c>
      <c r="AM89" s="93">
        <v>2.0515029999999999</v>
      </c>
      <c r="AN89" s="93">
        <v>130.80572796086619</v>
      </c>
      <c r="AO89" s="93"/>
      <c r="AP89" s="93"/>
      <c r="AQ89" s="93">
        <v>-3.1636469872017301</v>
      </c>
      <c r="AR89" s="91">
        <v>-2.3614702900779307E-2</v>
      </c>
      <c r="AS89" s="114">
        <v>9.0488925157111115</v>
      </c>
      <c r="AT89" s="121">
        <v>139.85462047657731</v>
      </c>
      <c r="AU89" s="199">
        <f t="shared" si="6"/>
        <v>128.7542249608662</v>
      </c>
      <c r="AV89" s="186">
        <f t="shared" si="7"/>
        <v>-2.8367544479986684E-2</v>
      </c>
    </row>
    <row r="90" spans="1:48" s="1" customFormat="1" x14ac:dyDescent="0.25">
      <c r="A90">
        <f>IFERROR(VLOOKUP(C90,'2014_15'!$C$402:$D$446,2,FALSE),0)</f>
        <v>0</v>
      </c>
      <c r="B90" s="93" t="s">
        <v>184</v>
      </c>
      <c r="C90" s="93" t="s">
        <v>185</v>
      </c>
      <c r="D90" s="93"/>
      <c r="E90" s="93">
        <v>7.0934369999999998</v>
      </c>
      <c r="F90" s="93">
        <v>-0.57757700000000001</v>
      </c>
      <c r="G90" s="93">
        <v>3.5892678192099998</v>
      </c>
      <c r="H90" s="93">
        <v>0</v>
      </c>
      <c r="I90" s="93">
        <v>0.17733599999999999</v>
      </c>
      <c r="J90" s="93">
        <v>0</v>
      </c>
      <c r="K90" s="93">
        <v>0</v>
      </c>
      <c r="L90" s="93">
        <v>0</v>
      </c>
      <c r="M90" s="93">
        <v>0</v>
      </c>
      <c r="N90" s="93">
        <v>0</v>
      </c>
      <c r="O90" s="93">
        <v>8.5470000000000008E-3</v>
      </c>
      <c r="P90" s="93">
        <v>4.8729999999999997E-3</v>
      </c>
      <c r="Q90" s="93">
        <v>0.20839485955555556</v>
      </c>
      <c r="R90" s="93">
        <v>0</v>
      </c>
      <c r="S90" s="93">
        <v>0</v>
      </c>
      <c r="T90" s="93">
        <v>10.504278678765557</v>
      </c>
      <c r="U90" s="114">
        <v>0</v>
      </c>
      <c r="V90" s="114">
        <v>10.504278678765557</v>
      </c>
      <c r="W90" s="196">
        <f t="shared" si="5"/>
        <v>10.504278678765557</v>
      </c>
      <c r="X90" s="2"/>
      <c r="Y90" s="93">
        <v>7.0934369999999998</v>
      </c>
      <c r="Z90" s="93">
        <v>-0.56857899999999995</v>
      </c>
      <c r="AA90" s="93">
        <v>3.2651977798199998</v>
      </c>
      <c r="AB90" s="93">
        <v>0</v>
      </c>
      <c r="AC90" s="93">
        <v>0</v>
      </c>
      <c r="AD90" s="93">
        <v>0</v>
      </c>
      <c r="AE90" s="93">
        <v>0</v>
      </c>
      <c r="AF90" s="93">
        <v>0</v>
      </c>
      <c r="AG90" s="93">
        <v>8.5470000000000008E-3</v>
      </c>
      <c r="AH90" s="93">
        <v>7.8549999999999991E-3</v>
      </c>
      <c r="AI90" s="93">
        <v>7.1140907676488965E-2</v>
      </c>
      <c r="AJ90" s="93">
        <v>0.36851274666666672</v>
      </c>
      <c r="AK90" s="93">
        <v>1.105671385129018E-2</v>
      </c>
      <c r="AL90" s="93">
        <v>0</v>
      </c>
      <c r="AM90" s="93">
        <v>0</v>
      </c>
      <c r="AN90" s="93">
        <v>10.257168148014445</v>
      </c>
      <c r="AO90" s="93"/>
      <c r="AP90" s="93"/>
      <c r="AQ90" s="93">
        <v>-0.24711053075111167</v>
      </c>
      <c r="AR90" s="91">
        <v>-2.3524750085947989E-2</v>
      </c>
      <c r="AS90" s="114">
        <v>0</v>
      </c>
      <c r="AT90" s="121">
        <v>10.257168148014445</v>
      </c>
      <c r="AU90" s="199">
        <f t="shared" si="6"/>
        <v>10.257168148014445</v>
      </c>
      <c r="AV90" s="186">
        <f t="shared" si="7"/>
        <v>-2.352475008594801E-2</v>
      </c>
    </row>
    <row r="91" spans="1:48" s="1" customFormat="1" x14ac:dyDescent="0.25">
      <c r="A91">
        <f>IFERROR(VLOOKUP(C91,'2014_15'!$C$402:$D$446,2,FALSE),0)</f>
        <v>1</v>
      </c>
      <c r="B91" s="93" t="s">
        <v>744</v>
      </c>
      <c r="C91" s="93" t="s">
        <v>745</v>
      </c>
      <c r="D91" s="93"/>
      <c r="E91" s="93">
        <v>80.156988999999996</v>
      </c>
      <c r="F91" s="93">
        <v>-10.216094999999999</v>
      </c>
      <c r="G91" s="93">
        <v>72.874082979934002</v>
      </c>
      <c r="H91" s="93">
        <v>0</v>
      </c>
      <c r="I91" s="93">
        <v>2.0039250000000002</v>
      </c>
      <c r="J91" s="93">
        <v>0</v>
      </c>
      <c r="K91" s="93">
        <v>0</v>
      </c>
      <c r="L91" s="93">
        <v>4.9486000000000002E-2</v>
      </c>
      <c r="M91" s="93">
        <v>0.12553978494623658</v>
      </c>
      <c r="N91" s="93">
        <v>0</v>
      </c>
      <c r="O91" s="93">
        <v>8.5470000000000008E-3</v>
      </c>
      <c r="P91" s="93">
        <v>4.8729999999999997E-3</v>
      </c>
      <c r="Q91" s="93">
        <v>1.6980576577777777</v>
      </c>
      <c r="R91" s="93">
        <v>0.14125499999999999</v>
      </c>
      <c r="S91" s="93">
        <v>2.1574089999999999</v>
      </c>
      <c r="T91" s="93">
        <v>149.00406942265801</v>
      </c>
      <c r="U91" s="114">
        <v>9.1732611510219506</v>
      </c>
      <c r="V91" s="114">
        <v>158.17733057367997</v>
      </c>
      <c r="W91" s="196">
        <f t="shared" si="5"/>
        <v>146.846660422658</v>
      </c>
      <c r="X91" s="2"/>
      <c r="Y91" s="93">
        <v>80.156988999999996</v>
      </c>
      <c r="Z91" s="93">
        <v>-10.056932</v>
      </c>
      <c r="AA91" s="93">
        <v>68.509947991468991</v>
      </c>
      <c r="AB91" s="93">
        <v>0</v>
      </c>
      <c r="AC91" s="93">
        <v>0</v>
      </c>
      <c r="AD91" s="93">
        <v>4.9486000000000002E-2</v>
      </c>
      <c r="AE91" s="93">
        <v>0.11675199999999999</v>
      </c>
      <c r="AF91" s="93">
        <v>0</v>
      </c>
      <c r="AG91" s="93">
        <v>8.5470000000000008E-3</v>
      </c>
      <c r="AH91" s="93">
        <v>7.8549999999999991E-3</v>
      </c>
      <c r="AI91" s="93">
        <v>0.80695719309917169</v>
      </c>
      <c r="AJ91" s="93">
        <v>2.5815270733333331</v>
      </c>
      <c r="AK91" s="93">
        <v>0.23199050776954874</v>
      </c>
      <c r="AL91" s="93">
        <v>0.14427100000000001</v>
      </c>
      <c r="AM91" s="93">
        <v>2.9482930000000001</v>
      </c>
      <c r="AN91" s="93">
        <v>145.50568376567105</v>
      </c>
      <c r="AO91" s="93"/>
      <c r="AP91" s="93"/>
      <c r="AQ91" s="93">
        <v>-3.4983856569869545</v>
      </c>
      <c r="AR91" s="91">
        <v>-2.347845713571484E-2</v>
      </c>
      <c r="AS91" s="114">
        <v>10.051599116997094</v>
      </c>
      <c r="AT91" s="121">
        <v>155.55728288266815</v>
      </c>
      <c r="AU91" s="199">
        <f t="shared" si="6"/>
        <v>142.55739076567104</v>
      </c>
      <c r="AV91" s="186">
        <f t="shared" si="7"/>
        <v>-2.9209174009415473E-2</v>
      </c>
    </row>
    <row r="92" spans="1:48" s="1" customFormat="1" x14ac:dyDescent="0.25">
      <c r="A92">
        <f>IFERROR(VLOOKUP(C92,'2014_15'!$C$402:$D$446,2,FALSE),0)</f>
        <v>0</v>
      </c>
      <c r="B92" s="93" t="s">
        <v>480</v>
      </c>
      <c r="C92" s="93" t="s">
        <v>481</v>
      </c>
      <c r="D92" s="93"/>
      <c r="E92" s="93">
        <v>5.7619999999999996</v>
      </c>
      <c r="F92" s="93">
        <v>-0.91877600000000004</v>
      </c>
      <c r="G92" s="93">
        <v>6.8946430839310002</v>
      </c>
      <c r="H92" s="93">
        <v>0</v>
      </c>
      <c r="I92" s="93">
        <v>0.14405000000000001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8.5470000000000008E-3</v>
      </c>
      <c r="P92" s="93">
        <v>4.8729999999999997E-3</v>
      </c>
      <c r="Q92" s="93">
        <v>0.49510498133333336</v>
      </c>
      <c r="R92" s="93">
        <v>0</v>
      </c>
      <c r="S92" s="93">
        <v>0</v>
      </c>
      <c r="T92" s="93">
        <v>12.390442065264335</v>
      </c>
      <c r="U92" s="114">
        <v>0</v>
      </c>
      <c r="V92" s="114">
        <v>12.390442065264335</v>
      </c>
      <c r="W92" s="196">
        <f t="shared" si="5"/>
        <v>12.390442065264335</v>
      </c>
      <c r="X92" s="2"/>
      <c r="Y92" s="93">
        <v>5.7619999999999996</v>
      </c>
      <c r="Z92" s="93">
        <v>-0.90446099999999996</v>
      </c>
      <c r="AA92" s="93">
        <v>6.5398764073829998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8.5470000000000008E-3</v>
      </c>
      <c r="AH92" s="93">
        <v>7.8549999999999991E-3</v>
      </c>
      <c r="AI92" s="93">
        <v>5.7866391284514089E-2</v>
      </c>
      <c r="AJ92" s="93">
        <v>0.60575743111111124</v>
      </c>
      <c r="AK92" s="93">
        <v>2.2145532042847235E-2</v>
      </c>
      <c r="AL92" s="93">
        <v>0</v>
      </c>
      <c r="AM92" s="93">
        <v>0</v>
      </c>
      <c r="AN92" s="93">
        <v>12.099586761821472</v>
      </c>
      <c r="AO92" s="93"/>
      <c r="AP92" s="93"/>
      <c r="AQ92" s="93">
        <v>-0.29085530344286248</v>
      </c>
      <c r="AR92" s="91">
        <v>-2.3474166773940479E-2</v>
      </c>
      <c r="AS92" s="114">
        <v>0</v>
      </c>
      <c r="AT92" s="121">
        <v>12.099586761821472</v>
      </c>
      <c r="AU92" s="199">
        <f t="shared" si="6"/>
        <v>12.099586761821472</v>
      </c>
      <c r="AV92" s="186">
        <f t="shared" si="7"/>
        <v>-2.347416677394043E-2</v>
      </c>
    </row>
    <row r="93" spans="1:48" s="1" customFormat="1" x14ac:dyDescent="0.25">
      <c r="A93">
        <f>IFERROR(VLOOKUP(C93,'2014_15'!$C$402:$D$446,2,FALSE),0)</f>
        <v>0</v>
      </c>
      <c r="B93" s="93" t="s">
        <v>720</v>
      </c>
      <c r="C93" s="93" t="s">
        <v>721</v>
      </c>
      <c r="D93" s="93"/>
      <c r="E93" s="93">
        <v>61.824199999999998</v>
      </c>
      <c r="F93" s="93">
        <v>-12.118278999999999</v>
      </c>
      <c r="G93" s="93">
        <v>74.968138269196004</v>
      </c>
      <c r="H93" s="93">
        <v>0</v>
      </c>
      <c r="I93" s="93">
        <v>1.5456080000000001</v>
      </c>
      <c r="J93" s="93">
        <v>0</v>
      </c>
      <c r="K93" s="93">
        <v>0</v>
      </c>
      <c r="L93" s="93">
        <v>3.4090999999999996E-2</v>
      </c>
      <c r="M93" s="93">
        <v>0.1256440860215054</v>
      </c>
      <c r="N93" s="93">
        <v>0</v>
      </c>
      <c r="O93" s="93">
        <v>8.5470000000000008E-3</v>
      </c>
      <c r="P93" s="93">
        <v>4.8729999999999997E-3</v>
      </c>
      <c r="Q93" s="93">
        <v>1.0951008555555555</v>
      </c>
      <c r="R93" s="93">
        <v>0.14562</v>
      </c>
      <c r="S93" s="93">
        <v>2.2241</v>
      </c>
      <c r="T93" s="93">
        <v>129.85764321077306</v>
      </c>
      <c r="U93" s="114">
        <v>6.9556454269264441</v>
      </c>
      <c r="V93" s="114">
        <v>136.81328863769951</v>
      </c>
      <c r="W93" s="196">
        <f t="shared" si="5"/>
        <v>127.63354321077307</v>
      </c>
      <c r="X93" s="2"/>
      <c r="Y93" s="93">
        <v>61.824199999999998</v>
      </c>
      <c r="Z93" s="93">
        <v>-11.929480999999999</v>
      </c>
      <c r="AA93" s="93">
        <v>71.156572647551997</v>
      </c>
      <c r="AB93" s="93">
        <v>0</v>
      </c>
      <c r="AC93" s="93">
        <v>0</v>
      </c>
      <c r="AD93" s="93">
        <v>3.4090999999999996E-2</v>
      </c>
      <c r="AE93" s="93">
        <v>0.11684899999999999</v>
      </c>
      <c r="AF93" s="93">
        <v>0</v>
      </c>
      <c r="AG93" s="93">
        <v>8.5470000000000008E-3</v>
      </c>
      <c r="AH93" s="93">
        <v>7.8549999999999991E-3</v>
      </c>
      <c r="AI93" s="93">
        <v>0.62130941170223131</v>
      </c>
      <c r="AJ93" s="93">
        <v>1.6232542522222222</v>
      </c>
      <c r="AK93" s="93">
        <v>0.24095259015087764</v>
      </c>
      <c r="AL93" s="93">
        <v>0.145118</v>
      </c>
      <c r="AM93" s="93">
        <v>2.9656250000000002</v>
      </c>
      <c r="AN93" s="93">
        <v>126.8148929016273</v>
      </c>
      <c r="AO93" s="93"/>
      <c r="AP93" s="93"/>
      <c r="AQ93" s="93">
        <v>-3.0427503091457595</v>
      </c>
      <c r="AR93" s="91">
        <v>-2.3431430248638082E-2</v>
      </c>
      <c r="AS93" s="114">
        <v>7.1504034988803848</v>
      </c>
      <c r="AT93" s="121">
        <v>133.9652964005077</v>
      </c>
      <c r="AU93" s="199">
        <f t="shared" si="6"/>
        <v>123.84926790162733</v>
      </c>
      <c r="AV93" s="186">
        <f t="shared" si="7"/>
        <v>-2.9649535803424443E-2</v>
      </c>
    </row>
    <row r="94" spans="1:48" s="1" customFormat="1" x14ac:dyDescent="0.25">
      <c r="A94">
        <f>IFERROR(VLOOKUP(C94,'2014_15'!$C$402:$D$446,2,FALSE),0)</f>
        <v>0</v>
      </c>
      <c r="B94" s="93" t="s">
        <v>178</v>
      </c>
      <c r="C94" s="93" t="s">
        <v>179</v>
      </c>
      <c r="D94" s="93"/>
      <c r="E94" s="93">
        <v>152.277593</v>
      </c>
      <c r="F94" s="93">
        <v>-17.223573999999999</v>
      </c>
      <c r="G94" s="93">
        <v>123.03380406881099</v>
      </c>
      <c r="H94" s="93">
        <v>0</v>
      </c>
      <c r="I94" s="93">
        <v>3.8164940000000001</v>
      </c>
      <c r="J94" s="93">
        <v>0</v>
      </c>
      <c r="K94" s="93">
        <v>8.9131000000000002E-2</v>
      </c>
      <c r="L94" s="93">
        <v>6.4992999999999995E-2</v>
      </c>
      <c r="M94" s="93">
        <v>0.1715494623655914</v>
      </c>
      <c r="N94" s="93">
        <v>0</v>
      </c>
      <c r="O94" s="93">
        <v>8.5470000000000008E-3</v>
      </c>
      <c r="P94" s="93">
        <v>4.8729999999999997E-3</v>
      </c>
      <c r="Q94" s="93">
        <v>1.5513495955555556</v>
      </c>
      <c r="R94" s="93">
        <v>0.24822</v>
      </c>
      <c r="S94" s="93">
        <v>3.7911239999999999</v>
      </c>
      <c r="T94" s="93">
        <v>267.83410412673214</v>
      </c>
      <c r="U94" s="114">
        <v>11.968466720206729</v>
      </c>
      <c r="V94" s="114">
        <v>279.80257084693886</v>
      </c>
      <c r="W94" s="196">
        <f t="shared" si="5"/>
        <v>264.04298012673212</v>
      </c>
      <c r="X94" s="2"/>
      <c r="Y94" s="93">
        <v>152.277593</v>
      </c>
      <c r="Z94" s="93">
        <v>-16.955238000000001</v>
      </c>
      <c r="AA94" s="93">
        <v>115.79208801573101</v>
      </c>
      <c r="AB94" s="93">
        <v>0</v>
      </c>
      <c r="AC94" s="93">
        <v>8.9131000000000002E-2</v>
      </c>
      <c r="AD94" s="93">
        <v>6.4992999999999995E-2</v>
      </c>
      <c r="AE94" s="93">
        <v>0.15954099999999999</v>
      </c>
      <c r="AF94" s="93">
        <v>0</v>
      </c>
      <c r="AG94" s="93">
        <v>8.5470000000000008E-3</v>
      </c>
      <c r="AH94" s="93">
        <v>7.8549999999999991E-3</v>
      </c>
      <c r="AI94" s="93">
        <v>1.5256535293683462</v>
      </c>
      <c r="AJ94" s="93">
        <v>2.7270084155555554</v>
      </c>
      <c r="AK94" s="93">
        <v>0.39209875473574601</v>
      </c>
      <c r="AL94" s="93">
        <v>0.25696999999999998</v>
      </c>
      <c r="AM94" s="93">
        <v>5.2514209999999997</v>
      </c>
      <c r="AN94" s="93">
        <v>261.59766171539064</v>
      </c>
      <c r="AO94" s="93"/>
      <c r="AP94" s="93"/>
      <c r="AQ94" s="93">
        <v>-6.2364424113414998</v>
      </c>
      <c r="AR94" s="91">
        <v>-2.3284721083878763E-2</v>
      </c>
      <c r="AS94" s="114">
        <v>13.165313392227402</v>
      </c>
      <c r="AT94" s="121">
        <v>274.76297510761805</v>
      </c>
      <c r="AU94" s="199">
        <f t="shared" si="6"/>
        <v>256.34624071539065</v>
      </c>
      <c r="AV94" s="186">
        <f t="shared" si="7"/>
        <v>-2.9149570299681016E-2</v>
      </c>
    </row>
    <row r="95" spans="1:48" s="1" customFormat="1" x14ac:dyDescent="0.25">
      <c r="A95">
        <f>IFERROR(VLOOKUP(C95,'2014_15'!$C$402:$D$446,2,FALSE),0)</f>
        <v>0</v>
      </c>
      <c r="B95" s="93" t="s">
        <v>808</v>
      </c>
      <c r="C95" s="93" t="s">
        <v>809</v>
      </c>
      <c r="D95" s="93"/>
      <c r="E95" s="93">
        <v>8.5489800000000002</v>
      </c>
      <c r="F95" s="93">
        <v>-0.96178600000000003</v>
      </c>
      <c r="G95" s="93">
        <v>6.3568177824820005</v>
      </c>
      <c r="H95" s="93">
        <v>0</v>
      </c>
      <c r="I95" s="93">
        <v>0.213724</v>
      </c>
      <c r="J95" s="93">
        <v>0</v>
      </c>
      <c r="K95" s="93">
        <v>0</v>
      </c>
      <c r="L95" s="93">
        <v>0</v>
      </c>
      <c r="M95" s="93">
        <v>0</v>
      </c>
      <c r="N95" s="93">
        <v>0</v>
      </c>
      <c r="O95" s="93">
        <v>8.5470000000000008E-3</v>
      </c>
      <c r="P95" s="93">
        <v>4.8729999999999997E-3</v>
      </c>
      <c r="Q95" s="93">
        <v>0.44540055644444448</v>
      </c>
      <c r="R95" s="93">
        <v>0</v>
      </c>
      <c r="S95" s="93">
        <v>0</v>
      </c>
      <c r="T95" s="93">
        <v>14.616556338926443</v>
      </c>
      <c r="U95" s="114">
        <v>0</v>
      </c>
      <c r="V95" s="114">
        <v>14.616556338926443</v>
      </c>
      <c r="W95" s="196">
        <f t="shared" si="5"/>
        <v>14.616556338926443</v>
      </c>
      <c r="X95" s="2"/>
      <c r="Y95" s="93">
        <v>8.5489800000000002</v>
      </c>
      <c r="Z95" s="93">
        <v>-0.946801</v>
      </c>
      <c r="AA95" s="93">
        <v>5.8878209976580003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8.5470000000000008E-3</v>
      </c>
      <c r="AH95" s="93">
        <v>7.8549999999999991E-3</v>
      </c>
      <c r="AI95" s="93">
        <v>8.6322216410437247E-2</v>
      </c>
      <c r="AJ95" s="93">
        <v>0.66533913866666672</v>
      </c>
      <c r="AK95" s="93">
        <v>1.9937521819064545E-2</v>
      </c>
      <c r="AL95" s="93">
        <v>0</v>
      </c>
      <c r="AM95" s="93">
        <v>0</v>
      </c>
      <c r="AN95" s="93">
        <v>14.278000874554168</v>
      </c>
      <c r="AO95" s="93"/>
      <c r="AP95" s="93"/>
      <c r="AQ95" s="93">
        <v>-0.33855546437227524</v>
      </c>
      <c r="AR95" s="91">
        <v>-2.3162464298833705E-2</v>
      </c>
      <c r="AS95" s="114">
        <v>0</v>
      </c>
      <c r="AT95" s="121">
        <v>14.278000874554168</v>
      </c>
      <c r="AU95" s="199">
        <f t="shared" si="6"/>
        <v>14.278000874554168</v>
      </c>
      <c r="AV95" s="186">
        <f t="shared" si="7"/>
        <v>-2.3162464298833729E-2</v>
      </c>
    </row>
    <row r="96" spans="1:48" s="1" customFormat="1" x14ac:dyDescent="0.25">
      <c r="A96">
        <f>IFERROR(VLOOKUP(C96,'2014_15'!$C$402:$D$446,2,FALSE),0)</f>
        <v>0</v>
      </c>
      <c r="B96" s="93" t="s">
        <v>224</v>
      </c>
      <c r="C96" s="93" t="s">
        <v>225</v>
      </c>
      <c r="D96" s="93"/>
      <c r="E96" s="93">
        <v>279.77914199999998</v>
      </c>
      <c r="F96" s="93">
        <v>-35.814791</v>
      </c>
      <c r="G96" s="93">
        <v>259.86936872835497</v>
      </c>
      <c r="H96" s="93">
        <v>0</v>
      </c>
      <c r="I96" s="93">
        <v>6.9953940000000001</v>
      </c>
      <c r="J96" s="93">
        <v>0</v>
      </c>
      <c r="K96" s="93">
        <v>0</v>
      </c>
      <c r="L96" s="93">
        <v>0.207562</v>
      </c>
      <c r="M96" s="93">
        <v>0.34787096774193543</v>
      </c>
      <c r="N96" s="93">
        <v>0</v>
      </c>
      <c r="O96" s="93">
        <v>8.5470000000000008E-3</v>
      </c>
      <c r="P96" s="93">
        <v>0</v>
      </c>
      <c r="Q96" s="93">
        <v>0.83958410333333322</v>
      </c>
      <c r="R96" s="93">
        <v>0.62943099999999996</v>
      </c>
      <c r="S96" s="93">
        <v>9.6135000000000002</v>
      </c>
      <c r="T96" s="93">
        <v>522.47560879943023</v>
      </c>
      <c r="U96" s="114">
        <v>33.735652942563689</v>
      </c>
      <c r="V96" s="114">
        <v>556.21126174199389</v>
      </c>
      <c r="W96" s="196">
        <f t="shared" si="5"/>
        <v>512.86210879943019</v>
      </c>
      <c r="X96" s="2"/>
      <c r="Y96" s="93">
        <v>279.77914199999998</v>
      </c>
      <c r="Z96" s="93">
        <v>-35.256810000000002</v>
      </c>
      <c r="AA96" s="93">
        <v>246.82349786630101</v>
      </c>
      <c r="AB96" s="93">
        <v>0</v>
      </c>
      <c r="AC96" s="93">
        <v>0</v>
      </c>
      <c r="AD96" s="93">
        <v>0.207562</v>
      </c>
      <c r="AE96" s="93">
        <v>0.32351999999999997</v>
      </c>
      <c r="AF96" s="93">
        <v>0</v>
      </c>
      <c r="AG96" s="93">
        <v>8.5470000000000008E-3</v>
      </c>
      <c r="AH96" s="93">
        <v>0</v>
      </c>
      <c r="AI96" s="93">
        <v>2.8146865777786196</v>
      </c>
      <c r="AJ96" s="93">
        <v>1.3058412562222221</v>
      </c>
      <c r="AK96" s="93">
        <v>0.83580137305883706</v>
      </c>
      <c r="AL96" s="93">
        <v>0.635293</v>
      </c>
      <c r="AM96" s="93">
        <v>12.982732</v>
      </c>
      <c r="AN96" s="93">
        <v>510.45981307336064</v>
      </c>
      <c r="AO96" s="93"/>
      <c r="AP96" s="93"/>
      <c r="AQ96" s="93">
        <v>-12.015795726069598</v>
      </c>
      <c r="AR96" s="91">
        <v>-2.2997811809205938E-2</v>
      </c>
      <c r="AS96" s="114">
        <v>34.680251224955477</v>
      </c>
      <c r="AT96" s="121">
        <v>545.14006429831613</v>
      </c>
      <c r="AU96" s="199">
        <f t="shared" si="6"/>
        <v>497.47708107336058</v>
      </c>
      <c r="AV96" s="186">
        <f t="shared" si="7"/>
        <v>-2.9998370833214327E-2</v>
      </c>
    </row>
    <row r="97" spans="1:48" s="1" customFormat="1" x14ac:dyDescent="0.25">
      <c r="A97">
        <f>IFERROR(VLOOKUP(C97,'2014_15'!$C$402:$D$446,2,FALSE),0)</f>
        <v>1</v>
      </c>
      <c r="B97" s="93" t="s">
        <v>414</v>
      </c>
      <c r="C97" s="93" t="s">
        <v>415</v>
      </c>
      <c r="D97" s="93"/>
      <c r="E97" s="93">
        <v>269.694726</v>
      </c>
      <c r="F97" s="93">
        <v>-42.795715999999999</v>
      </c>
      <c r="G97" s="93">
        <v>363.62737452998698</v>
      </c>
      <c r="H97" s="93">
        <v>0</v>
      </c>
      <c r="I97" s="93">
        <v>6.7423719999999996</v>
      </c>
      <c r="J97" s="93">
        <v>0</v>
      </c>
      <c r="K97" s="93">
        <v>0</v>
      </c>
      <c r="L97" s="93">
        <v>0.12485299999999999</v>
      </c>
      <c r="M97" s="93">
        <v>0.65575376344086023</v>
      </c>
      <c r="N97" s="93">
        <v>0</v>
      </c>
      <c r="O97" s="93">
        <v>8.5470000000000008E-3</v>
      </c>
      <c r="P97" s="93">
        <v>4.8729999999999997E-3</v>
      </c>
      <c r="Q97" s="93">
        <v>5.4725791466666669</v>
      </c>
      <c r="R97" s="93">
        <v>0.58621500000000004</v>
      </c>
      <c r="S97" s="93">
        <v>8.9534330000000004</v>
      </c>
      <c r="T97" s="93">
        <v>613.07501044009484</v>
      </c>
      <c r="U97" s="114">
        <v>33.504475717338607</v>
      </c>
      <c r="V97" s="114">
        <v>646.57948615743339</v>
      </c>
      <c r="W97" s="196">
        <f t="shared" si="5"/>
        <v>604.12157744009471</v>
      </c>
      <c r="X97" s="2"/>
      <c r="Y97" s="93">
        <v>269.694726</v>
      </c>
      <c r="Z97" s="93">
        <v>-42.128974999999997</v>
      </c>
      <c r="AA97" s="93">
        <v>346.44949106614797</v>
      </c>
      <c r="AB97" s="93">
        <v>0</v>
      </c>
      <c r="AC97" s="93">
        <v>0</v>
      </c>
      <c r="AD97" s="93">
        <v>0.12485299999999999</v>
      </c>
      <c r="AE97" s="93">
        <v>0.60985100000000003</v>
      </c>
      <c r="AF97" s="93">
        <v>0</v>
      </c>
      <c r="AG97" s="93">
        <v>8.5470000000000008E-3</v>
      </c>
      <c r="AH97" s="93">
        <v>7.8549999999999991E-3</v>
      </c>
      <c r="AI97" s="93">
        <v>2.7149255222796405</v>
      </c>
      <c r="AJ97" s="93">
        <v>7.9761113722222223</v>
      </c>
      <c r="AK97" s="93">
        <v>1.1731579968349362</v>
      </c>
      <c r="AL97" s="93">
        <v>0.57984599999999997</v>
      </c>
      <c r="AM97" s="93">
        <v>11.849652000000001</v>
      </c>
      <c r="AN97" s="93">
        <v>599.06004095748483</v>
      </c>
      <c r="AO97" s="93"/>
      <c r="AP97" s="93"/>
      <c r="AQ97" s="93">
        <v>-14.014969482610013</v>
      </c>
      <c r="AR97" s="91">
        <v>-2.2860121916483581E-2</v>
      </c>
      <c r="AS97" s="114">
        <v>36.854923289072474</v>
      </c>
      <c r="AT97" s="121">
        <v>635.91496424655725</v>
      </c>
      <c r="AU97" s="199">
        <f t="shared" si="6"/>
        <v>587.21038895748484</v>
      </c>
      <c r="AV97" s="186">
        <f t="shared" si="7"/>
        <v>-2.7993021792516282E-2</v>
      </c>
    </row>
    <row r="98" spans="1:48" s="1" customFormat="1" x14ac:dyDescent="0.25">
      <c r="A98">
        <f>IFERROR(VLOOKUP(C98,'2014_15'!$C$402:$D$446,2,FALSE),0)</f>
        <v>1</v>
      </c>
      <c r="B98" s="93" t="s">
        <v>562</v>
      </c>
      <c r="C98" s="93" t="s">
        <v>563</v>
      </c>
      <c r="D98" s="93"/>
      <c r="E98" s="93">
        <v>78.967320999999998</v>
      </c>
      <c r="F98" s="93">
        <v>-16.842649000000002</v>
      </c>
      <c r="G98" s="93">
        <v>140.19042415057399</v>
      </c>
      <c r="H98" s="93">
        <v>0</v>
      </c>
      <c r="I98" s="93">
        <v>1.974183</v>
      </c>
      <c r="J98" s="93">
        <v>0</v>
      </c>
      <c r="K98" s="93">
        <v>0</v>
      </c>
      <c r="L98" s="93">
        <v>5.0016000000000005E-2</v>
      </c>
      <c r="M98" s="93">
        <v>0.18316451612903228</v>
      </c>
      <c r="N98" s="93">
        <v>0</v>
      </c>
      <c r="O98" s="93">
        <v>8.5470000000000008E-3</v>
      </c>
      <c r="P98" s="93">
        <v>4.8729999999999997E-3</v>
      </c>
      <c r="Q98" s="93">
        <v>0.9423551733333333</v>
      </c>
      <c r="R98" s="93">
        <v>0.187247</v>
      </c>
      <c r="S98" s="93">
        <v>2.8598690000000002</v>
      </c>
      <c r="T98" s="93">
        <v>208.5253508400364</v>
      </c>
      <c r="U98" s="114">
        <v>13.636586467700463</v>
      </c>
      <c r="V98" s="114">
        <v>222.16193730773685</v>
      </c>
      <c r="W98" s="196">
        <f t="shared" si="5"/>
        <v>205.66548184003639</v>
      </c>
      <c r="X98" s="2"/>
      <c r="Y98" s="93">
        <v>78.967320999999998</v>
      </c>
      <c r="Z98" s="93">
        <v>-16.580247</v>
      </c>
      <c r="AA98" s="93">
        <v>134.17101953799701</v>
      </c>
      <c r="AB98" s="93">
        <v>0</v>
      </c>
      <c r="AC98" s="93">
        <v>0</v>
      </c>
      <c r="AD98" s="93">
        <v>5.0016000000000005E-2</v>
      </c>
      <c r="AE98" s="93">
        <v>0.17034299999999999</v>
      </c>
      <c r="AF98" s="93">
        <v>0</v>
      </c>
      <c r="AG98" s="93">
        <v>8.5470000000000008E-3</v>
      </c>
      <c r="AH98" s="93">
        <v>7.8549999999999991E-3</v>
      </c>
      <c r="AI98" s="93">
        <v>0.78999480978109538</v>
      </c>
      <c r="AJ98" s="93">
        <v>1.5613783588888892</v>
      </c>
      <c r="AK98" s="93">
        <v>0.45433406188622266</v>
      </c>
      <c r="AL98" s="93">
        <v>0.19411900000000001</v>
      </c>
      <c r="AM98" s="93">
        <v>3.9669989999999999</v>
      </c>
      <c r="AN98" s="93">
        <v>203.76167976855322</v>
      </c>
      <c r="AO98" s="93"/>
      <c r="AP98" s="93"/>
      <c r="AQ98" s="93">
        <v>-4.7636710714831736</v>
      </c>
      <c r="AR98" s="91">
        <v>-2.2844565671717644E-2</v>
      </c>
      <c r="AS98" s="114">
        <v>14.255613716723589</v>
      </c>
      <c r="AT98" s="121">
        <v>218.01729348527681</v>
      </c>
      <c r="AU98" s="199">
        <f t="shared" si="6"/>
        <v>199.79468076855323</v>
      </c>
      <c r="AV98" s="186">
        <f t="shared" si="7"/>
        <v>-2.8545388457793752E-2</v>
      </c>
    </row>
    <row r="99" spans="1:48" s="1" customFormat="1" x14ac:dyDescent="0.25">
      <c r="A99">
        <f>IFERROR(VLOOKUP(C99,'2014_15'!$C$402:$D$446,2,FALSE),0)</f>
        <v>0</v>
      </c>
      <c r="B99" s="93" t="s">
        <v>528</v>
      </c>
      <c r="C99" s="93" t="s">
        <v>529</v>
      </c>
      <c r="D99" s="93"/>
      <c r="E99" s="93">
        <v>12.39433</v>
      </c>
      <c r="F99" s="93">
        <v>-1.5953660000000001</v>
      </c>
      <c r="G99" s="93">
        <v>14.580481393717001</v>
      </c>
      <c r="H99" s="93">
        <v>0</v>
      </c>
      <c r="I99" s="93">
        <v>0.309859</v>
      </c>
      <c r="J99" s="93">
        <v>0</v>
      </c>
      <c r="K99" s="93">
        <v>0</v>
      </c>
      <c r="L99" s="93">
        <v>0</v>
      </c>
      <c r="M99" s="93">
        <v>0</v>
      </c>
      <c r="N99" s="93">
        <v>0</v>
      </c>
      <c r="O99" s="93">
        <v>8.5470000000000008E-3</v>
      </c>
      <c r="P99" s="93">
        <v>4.8729999999999997E-3</v>
      </c>
      <c r="Q99" s="93">
        <v>1.296495344</v>
      </c>
      <c r="R99" s="93">
        <v>0</v>
      </c>
      <c r="S99" s="93">
        <v>0</v>
      </c>
      <c r="T99" s="93">
        <v>26.999219737716999</v>
      </c>
      <c r="U99" s="114">
        <v>0</v>
      </c>
      <c r="V99" s="114">
        <v>26.999219737716999</v>
      </c>
      <c r="W99" s="196">
        <f t="shared" si="5"/>
        <v>26.999219737716999</v>
      </c>
      <c r="X99" s="2"/>
      <c r="Y99" s="93">
        <v>12.39433</v>
      </c>
      <c r="Z99" s="93">
        <v>-1.5705100000000001</v>
      </c>
      <c r="AA99" s="93">
        <v>13.688397204581999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8.5470000000000008E-3</v>
      </c>
      <c r="AH99" s="93">
        <v>7.8549999999999991E-3</v>
      </c>
      <c r="AI99" s="93">
        <v>0.12479142341985133</v>
      </c>
      <c r="AJ99" s="93">
        <v>1.6846164862222222</v>
      </c>
      <c r="AK99" s="93">
        <v>4.6352074569341081E-2</v>
      </c>
      <c r="AL99" s="93">
        <v>0</v>
      </c>
      <c r="AM99" s="93">
        <v>0</v>
      </c>
      <c r="AN99" s="93">
        <v>26.384379188793414</v>
      </c>
      <c r="AO99" s="93"/>
      <c r="AP99" s="93"/>
      <c r="AQ99" s="93">
        <v>-0.61484054892358486</v>
      </c>
      <c r="AR99" s="91">
        <v>-2.2772530276668455E-2</v>
      </c>
      <c r="AS99" s="114">
        <v>0</v>
      </c>
      <c r="AT99" s="121">
        <v>26.384379188793414</v>
      </c>
      <c r="AU99" s="199">
        <f t="shared" si="6"/>
        <v>26.384379188793414</v>
      </c>
      <c r="AV99" s="186">
        <f t="shared" si="7"/>
        <v>-2.2772530276668479E-2</v>
      </c>
    </row>
    <row r="100" spans="1:48" s="1" customFormat="1" x14ac:dyDescent="0.25">
      <c r="A100">
        <f>IFERROR(VLOOKUP(C100,'2014_15'!$C$402:$D$446,2,FALSE),0)</f>
        <v>0</v>
      </c>
      <c r="B100" s="93" t="s">
        <v>136</v>
      </c>
      <c r="C100" s="93" t="s">
        <v>137</v>
      </c>
      <c r="D100" s="93"/>
      <c r="E100" s="93">
        <v>5.804945</v>
      </c>
      <c r="F100" s="93">
        <v>-0.76602499999999996</v>
      </c>
      <c r="G100" s="93">
        <v>6.7753274387220008</v>
      </c>
      <c r="H100" s="93">
        <v>0</v>
      </c>
      <c r="I100" s="93">
        <v>0.14512900000000001</v>
      </c>
      <c r="J100" s="93">
        <v>0</v>
      </c>
      <c r="K100" s="93">
        <v>0</v>
      </c>
      <c r="L100" s="93">
        <v>0</v>
      </c>
      <c r="M100" s="93">
        <v>0</v>
      </c>
      <c r="N100" s="93">
        <v>0</v>
      </c>
      <c r="O100" s="93">
        <v>8.5470000000000008E-3</v>
      </c>
      <c r="P100" s="93">
        <v>4.8729999999999997E-3</v>
      </c>
      <c r="Q100" s="93">
        <v>0.40238530577777781</v>
      </c>
      <c r="R100" s="93">
        <v>0</v>
      </c>
      <c r="S100" s="93">
        <v>0</v>
      </c>
      <c r="T100" s="93">
        <v>12.375181744499779</v>
      </c>
      <c r="U100" s="114">
        <v>0</v>
      </c>
      <c r="V100" s="114">
        <v>12.375181744499779</v>
      </c>
      <c r="W100" s="196">
        <f t="shared" si="5"/>
        <v>12.375181744499779</v>
      </c>
      <c r="X100" s="2"/>
      <c r="Y100" s="93">
        <v>5.804945</v>
      </c>
      <c r="Z100" s="93">
        <v>-0.75409000000000004</v>
      </c>
      <c r="AA100" s="93">
        <v>6.3359289662559997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8.5470000000000008E-3</v>
      </c>
      <c r="AH100" s="93">
        <v>7.8549999999999991E-3</v>
      </c>
      <c r="AI100" s="93">
        <v>5.8321861605908548E-2</v>
      </c>
      <c r="AJ100" s="93">
        <v>0.61112944088888888</v>
      </c>
      <c r="AK100" s="93">
        <v>2.1454918901070447E-2</v>
      </c>
      <c r="AL100" s="93">
        <v>0</v>
      </c>
      <c r="AM100" s="93">
        <v>0</v>
      </c>
      <c r="AN100" s="93">
        <v>12.094092187651867</v>
      </c>
      <c r="AO100" s="93"/>
      <c r="AP100" s="93"/>
      <c r="AQ100" s="93">
        <v>-0.28108955684791148</v>
      </c>
      <c r="AR100" s="91">
        <v>-2.2713974037015121E-2</v>
      </c>
      <c r="AS100" s="114">
        <v>0</v>
      </c>
      <c r="AT100" s="121">
        <v>12.094092187651867</v>
      </c>
      <c r="AU100" s="199">
        <f t="shared" si="6"/>
        <v>12.094092187651867</v>
      </c>
      <c r="AV100" s="186">
        <f t="shared" si="7"/>
        <v>-2.2713974037015139E-2</v>
      </c>
    </row>
    <row r="101" spans="1:48" s="1" customFormat="1" x14ac:dyDescent="0.25">
      <c r="A101">
        <f>IFERROR(VLOOKUP(C101,'2014_15'!$C$402:$D$446,2,FALSE),0)</f>
        <v>0</v>
      </c>
      <c r="B101" s="93" t="s">
        <v>762</v>
      </c>
      <c r="C101" s="93" t="s">
        <v>763</v>
      </c>
      <c r="D101" s="93"/>
      <c r="E101" s="93">
        <v>79.518495000000001</v>
      </c>
      <c r="F101" s="93">
        <v>-6.3399479999999997</v>
      </c>
      <c r="G101" s="93">
        <v>42.453471371913004</v>
      </c>
      <c r="H101" s="93">
        <v>0</v>
      </c>
      <c r="I101" s="93">
        <v>1.987954</v>
      </c>
      <c r="J101" s="93">
        <v>0</v>
      </c>
      <c r="K101" s="93">
        <v>0</v>
      </c>
      <c r="L101" s="93">
        <v>5.9652000000000011E-2</v>
      </c>
      <c r="M101" s="93">
        <v>3.7767741935483871E-2</v>
      </c>
      <c r="N101" s="93">
        <v>0</v>
      </c>
      <c r="O101" s="93">
        <v>8.5470000000000008E-3</v>
      </c>
      <c r="P101" s="93">
        <v>4.8729999999999997E-3</v>
      </c>
      <c r="Q101" s="93">
        <v>0.92103291777777774</v>
      </c>
      <c r="R101" s="93">
        <v>8.2677E-2</v>
      </c>
      <c r="S101" s="93">
        <v>1.2627459999999999</v>
      </c>
      <c r="T101" s="93">
        <v>119.99726803162626</v>
      </c>
      <c r="U101" s="114">
        <v>3.9827384900956422</v>
      </c>
      <c r="V101" s="114">
        <v>123.9800065217219</v>
      </c>
      <c r="W101" s="196">
        <f t="shared" si="5"/>
        <v>118.73452203162626</v>
      </c>
      <c r="X101" s="2"/>
      <c r="Y101" s="93">
        <v>79.518495000000001</v>
      </c>
      <c r="Z101" s="93">
        <v>-6.241174</v>
      </c>
      <c r="AA101" s="93">
        <v>39.581220549080996</v>
      </c>
      <c r="AB101" s="93">
        <v>0</v>
      </c>
      <c r="AC101" s="93">
        <v>0</v>
      </c>
      <c r="AD101" s="93">
        <v>5.9652000000000011E-2</v>
      </c>
      <c r="AE101" s="93">
        <v>3.5124000000000002E-2</v>
      </c>
      <c r="AF101" s="93">
        <v>0</v>
      </c>
      <c r="AG101" s="93">
        <v>8.5470000000000008E-3</v>
      </c>
      <c r="AH101" s="93">
        <v>7.8549999999999991E-3</v>
      </c>
      <c r="AI101" s="93">
        <v>0.80135685230813103</v>
      </c>
      <c r="AJ101" s="93">
        <v>1.4977471933333333</v>
      </c>
      <c r="AK101" s="93">
        <v>0.13403115492750364</v>
      </c>
      <c r="AL101" s="93">
        <v>8.7728E-2</v>
      </c>
      <c r="AM101" s="93">
        <v>1.7927960000000001</v>
      </c>
      <c r="AN101" s="93">
        <v>117.28337874964996</v>
      </c>
      <c r="AO101" s="93"/>
      <c r="AP101" s="93"/>
      <c r="AQ101" s="93">
        <v>-2.7138892819763072</v>
      </c>
      <c r="AR101" s="91">
        <v>-2.2616258907336453E-2</v>
      </c>
      <c r="AS101" s="114">
        <v>4.3810123391052063</v>
      </c>
      <c r="AT101" s="121">
        <v>121.66439108875517</v>
      </c>
      <c r="AU101" s="199">
        <f t="shared" si="6"/>
        <v>115.49058274964996</v>
      </c>
      <c r="AV101" s="186">
        <f t="shared" si="7"/>
        <v>-2.7320944460552443E-2</v>
      </c>
    </row>
    <row r="102" spans="1:48" s="1" customFormat="1" x14ac:dyDescent="0.25">
      <c r="A102">
        <f>IFERROR(VLOOKUP(C102,'2014_15'!$C$402:$D$446,2,FALSE),0)</f>
        <v>0</v>
      </c>
      <c r="B102" s="93" t="s">
        <v>110</v>
      </c>
      <c r="C102" s="93" t="s">
        <v>111</v>
      </c>
      <c r="D102" s="93"/>
      <c r="E102" s="93">
        <v>81.207520000000002</v>
      </c>
      <c r="F102" s="93">
        <v>-12.385327</v>
      </c>
      <c r="G102" s="93">
        <v>73.429682705052002</v>
      </c>
      <c r="H102" s="93">
        <v>0</v>
      </c>
      <c r="I102" s="93">
        <v>2.0301939999999998</v>
      </c>
      <c r="J102" s="93">
        <v>0</v>
      </c>
      <c r="K102" s="93">
        <v>0</v>
      </c>
      <c r="L102" s="93">
        <v>2.2479000000000013E-2</v>
      </c>
      <c r="M102" s="93">
        <v>0.11266451612903228</v>
      </c>
      <c r="N102" s="93">
        <v>0</v>
      </c>
      <c r="O102" s="93">
        <v>8.5470000000000008E-3</v>
      </c>
      <c r="P102" s="93">
        <v>4.8729999999999997E-3</v>
      </c>
      <c r="Q102" s="93">
        <v>1.8616720966666667</v>
      </c>
      <c r="R102" s="93">
        <v>0.14497699999999999</v>
      </c>
      <c r="S102" s="93">
        <v>2.2142759999999999</v>
      </c>
      <c r="T102" s="93">
        <v>148.6515583178477</v>
      </c>
      <c r="U102" s="114">
        <v>6.8563846408884652</v>
      </c>
      <c r="V102" s="114">
        <v>155.50794295873618</v>
      </c>
      <c r="W102" s="196">
        <f t="shared" si="5"/>
        <v>146.43728231784769</v>
      </c>
      <c r="X102" s="2"/>
      <c r="Y102" s="93">
        <v>81.207520000000002</v>
      </c>
      <c r="Z102" s="93">
        <v>-12.192368</v>
      </c>
      <c r="AA102" s="93">
        <v>69.115230569572006</v>
      </c>
      <c r="AB102" s="93">
        <v>0</v>
      </c>
      <c r="AC102" s="93">
        <v>0</v>
      </c>
      <c r="AD102" s="93">
        <v>2.2479000000000013E-2</v>
      </c>
      <c r="AE102" s="93">
        <v>0.104778</v>
      </c>
      <c r="AF102" s="93">
        <v>0</v>
      </c>
      <c r="AG102" s="93">
        <v>8.5470000000000008E-3</v>
      </c>
      <c r="AH102" s="93">
        <v>7.8549999999999991E-3</v>
      </c>
      <c r="AI102" s="93">
        <v>0.8169730147420865</v>
      </c>
      <c r="AJ102" s="93">
        <v>2.6471543811111116</v>
      </c>
      <c r="AK102" s="93">
        <v>0.23404013438225124</v>
      </c>
      <c r="AL102" s="93">
        <v>0.154809</v>
      </c>
      <c r="AM102" s="93">
        <v>3.1636760000000002</v>
      </c>
      <c r="AN102" s="93">
        <v>145.29069409980747</v>
      </c>
      <c r="AO102" s="93"/>
      <c r="AP102" s="93"/>
      <c r="AQ102" s="93">
        <v>-3.3608642180402342</v>
      </c>
      <c r="AR102" s="91">
        <v>-2.2609007642247606E-2</v>
      </c>
      <c r="AS102" s="114">
        <v>7.5420231049773125</v>
      </c>
      <c r="AT102" s="121">
        <v>152.83271720478479</v>
      </c>
      <c r="AU102" s="199">
        <f t="shared" si="6"/>
        <v>142.12701809980746</v>
      </c>
      <c r="AV102" s="186">
        <f t="shared" si="7"/>
        <v>-2.9434199746241063E-2</v>
      </c>
    </row>
    <row r="103" spans="1:48" s="1" customFormat="1" x14ac:dyDescent="0.25">
      <c r="A103">
        <f>IFERROR(VLOOKUP(C103,'2014_15'!$C$402:$D$446,2,FALSE),0)</f>
        <v>1</v>
      </c>
      <c r="B103" s="93" t="s">
        <v>668</v>
      </c>
      <c r="C103" s="93" t="s">
        <v>669</v>
      </c>
      <c r="D103" s="93"/>
      <c r="E103" s="93">
        <v>135.986873</v>
      </c>
      <c r="F103" s="93">
        <v>-17.217607999999998</v>
      </c>
      <c r="G103" s="93">
        <v>110.48127270966501</v>
      </c>
      <c r="H103" s="93">
        <v>0</v>
      </c>
      <c r="I103" s="93">
        <v>3.3996710000000001</v>
      </c>
      <c r="J103" s="93">
        <v>0</v>
      </c>
      <c r="K103" s="93">
        <v>0</v>
      </c>
      <c r="L103" s="93">
        <v>4.1365000000000013E-2</v>
      </c>
      <c r="M103" s="93">
        <v>0.16858494623655912</v>
      </c>
      <c r="N103" s="93">
        <v>0</v>
      </c>
      <c r="O103" s="93">
        <v>8.5470000000000008E-3</v>
      </c>
      <c r="P103" s="93">
        <v>4.8729999999999997E-3</v>
      </c>
      <c r="Q103" s="93">
        <v>0.65033876111111111</v>
      </c>
      <c r="R103" s="93">
        <v>0.219276</v>
      </c>
      <c r="S103" s="93">
        <v>3.3490600000000001</v>
      </c>
      <c r="T103" s="93">
        <v>237.09225341701273</v>
      </c>
      <c r="U103" s="114">
        <v>11.6073884958872</v>
      </c>
      <c r="V103" s="114">
        <v>248.69964191289992</v>
      </c>
      <c r="W103" s="196">
        <f t="shared" si="5"/>
        <v>233.74319341701272</v>
      </c>
      <c r="X103" s="2"/>
      <c r="Y103" s="93">
        <v>135.986873</v>
      </c>
      <c r="Z103" s="93">
        <v>-16.949363999999999</v>
      </c>
      <c r="AA103" s="93">
        <v>104.77737020442399</v>
      </c>
      <c r="AB103" s="93">
        <v>0</v>
      </c>
      <c r="AC103" s="93">
        <v>0</v>
      </c>
      <c r="AD103" s="93">
        <v>4.1365000000000013E-2</v>
      </c>
      <c r="AE103" s="93">
        <v>0.15678400000000001</v>
      </c>
      <c r="AF103" s="93">
        <v>0</v>
      </c>
      <c r="AG103" s="93">
        <v>8.5470000000000008E-3</v>
      </c>
      <c r="AH103" s="93">
        <v>7.8549999999999991E-3</v>
      </c>
      <c r="AI103" s="93">
        <v>1.3633512312641174</v>
      </c>
      <c r="AJ103" s="93">
        <v>1.1740764222222222</v>
      </c>
      <c r="AK103" s="93">
        <v>0.35480037613674903</v>
      </c>
      <c r="AL103" s="93">
        <v>0.224744</v>
      </c>
      <c r="AM103" s="93">
        <v>4.5928420000000001</v>
      </c>
      <c r="AN103" s="93">
        <v>231.73924423404705</v>
      </c>
      <c r="AO103" s="93"/>
      <c r="AP103" s="93"/>
      <c r="AQ103" s="93">
        <v>-5.3530091829656783</v>
      </c>
      <c r="AR103" s="91">
        <v>-2.2577748137348332E-2</v>
      </c>
      <c r="AS103" s="114">
        <v>12.359600808953454</v>
      </c>
      <c r="AT103" s="121">
        <v>244.09884504300049</v>
      </c>
      <c r="AU103" s="199">
        <f t="shared" si="6"/>
        <v>227.14640223404706</v>
      </c>
      <c r="AV103" s="186">
        <f t="shared" si="7"/>
        <v>-2.8222388367889595E-2</v>
      </c>
    </row>
    <row r="104" spans="1:48" s="1" customFormat="1" x14ac:dyDescent="0.25">
      <c r="A104">
        <f>IFERROR(VLOOKUP(C104,'2014_15'!$C$402:$D$446,2,FALSE),0)</f>
        <v>0</v>
      </c>
      <c r="B104" s="93" t="s">
        <v>546</v>
      </c>
      <c r="C104" s="93" t="s">
        <v>547</v>
      </c>
      <c r="D104" s="93"/>
      <c r="E104" s="93">
        <v>69.439079000000007</v>
      </c>
      <c r="F104" s="93">
        <v>-9.4715179999999997</v>
      </c>
      <c r="G104" s="93">
        <v>70.883607623337994</v>
      </c>
      <c r="H104" s="93">
        <v>0</v>
      </c>
      <c r="I104" s="93">
        <v>1.7359720000000001</v>
      </c>
      <c r="J104" s="93">
        <v>0</v>
      </c>
      <c r="K104" s="93">
        <v>0</v>
      </c>
      <c r="L104" s="93">
        <v>4.9356000000000011E-2</v>
      </c>
      <c r="M104" s="93">
        <v>8.5284946236559148E-2</v>
      </c>
      <c r="N104" s="93">
        <v>0</v>
      </c>
      <c r="O104" s="93">
        <v>8.5470000000000008E-3</v>
      </c>
      <c r="P104" s="93">
        <v>4.8729999999999997E-3</v>
      </c>
      <c r="Q104" s="93">
        <v>1.2428832488888888</v>
      </c>
      <c r="R104" s="93">
        <v>9.6005999999999994E-2</v>
      </c>
      <c r="S104" s="93">
        <v>1.4663200000000001</v>
      </c>
      <c r="T104" s="93">
        <v>135.54041081846341</v>
      </c>
      <c r="U104" s="114">
        <v>6.7868466958279496</v>
      </c>
      <c r="V104" s="114">
        <v>142.32725751429138</v>
      </c>
      <c r="W104" s="196">
        <f t="shared" si="5"/>
        <v>134.07409081846342</v>
      </c>
      <c r="X104" s="2"/>
      <c r="Y104" s="93">
        <v>69.439079000000007</v>
      </c>
      <c r="Z104" s="93">
        <v>-9.3239549999999998</v>
      </c>
      <c r="AA104" s="93">
        <v>67.120908347332005</v>
      </c>
      <c r="AB104" s="93">
        <v>0</v>
      </c>
      <c r="AC104" s="93">
        <v>0</v>
      </c>
      <c r="AD104" s="93">
        <v>4.9356000000000011E-2</v>
      </c>
      <c r="AE104" s="93">
        <v>7.9314999999999997E-2</v>
      </c>
      <c r="AF104" s="93">
        <v>0</v>
      </c>
      <c r="AG104" s="93">
        <v>8.5470000000000008E-3</v>
      </c>
      <c r="AH104" s="93">
        <v>7.8549999999999991E-3</v>
      </c>
      <c r="AI104" s="93">
        <v>0.70027242743398366</v>
      </c>
      <c r="AJ104" s="93">
        <v>2.0673719388888889</v>
      </c>
      <c r="AK104" s="93">
        <v>0.22728689870542421</v>
      </c>
      <c r="AL104" s="93">
        <v>9.9743999999999999E-2</v>
      </c>
      <c r="AM104" s="93">
        <v>2.0383429999999998</v>
      </c>
      <c r="AN104" s="93">
        <v>132.51412361236029</v>
      </c>
      <c r="AO104" s="93"/>
      <c r="AP104" s="93"/>
      <c r="AQ104" s="93">
        <v>-3.0262872061031203</v>
      </c>
      <c r="AR104" s="91">
        <v>-2.2327564066161716E-2</v>
      </c>
      <c r="AS104" s="114">
        <v>7.4655313654107447</v>
      </c>
      <c r="AT104" s="121">
        <v>139.97965497777105</v>
      </c>
      <c r="AU104" s="199">
        <f t="shared" si="6"/>
        <v>130.4757806123603</v>
      </c>
      <c r="AV104" s="186">
        <f t="shared" si="7"/>
        <v>-2.6838221942338092E-2</v>
      </c>
    </row>
    <row r="105" spans="1:48" s="1" customFormat="1" x14ac:dyDescent="0.25">
      <c r="A105">
        <f>IFERROR(VLOOKUP(C105,'2014_15'!$C$402:$D$446,2,FALSE),0)</f>
        <v>0</v>
      </c>
      <c r="B105" s="93" t="s">
        <v>510</v>
      </c>
      <c r="C105" s="93" t="s">
        <v>511</v>
      </c>
      <c r="D105" s="93"/>
      <c r="E105" s="93">
        <v>242.83309399999999</v>
      </c>
      <c r="F105" s="93">
        <v>-27.231867999999999</v>
      </c>
      <c r="G105" s="93">
        <v>211.95435274135698</v>
      </c>
      <c r="H105" s="93">
        <v>0</v>
      </c>
      <c r="I105" s="93">
        <v>6.0708279999999997</v>
      </c>
      <c r="J105" s="93">
        <v>0</v>
      </c>
      <c r="K105" s="93">
        <v>0</v>
      </c>
      <c r="L105" s="93">
        <v>0.14007699999999998</v>
      </c>
      <c r="M105" s="93">
        <v>0.38136989247311825</v>
      </c>
      <c r="N105" s="93">
        <v>0.21240318416672771</v>
      </c>
      <c r="O105" s="93">
        <v>8.5470000000000008E-3</v>
      </c>
      <c r="P105" s="93">
        <v>0</v>
      </c>
      <c r="Q105" s="93">
        <v>1.4307938084444445</v>
      </c>
      <c r="R105" s="93">
        <v>0.46065600000000001</v>
      </c>
      <c r="S105" s="93">
        <v>7.0357419999999999</v>
      </c>
      <c r="T105" s="93">
        <v>443.29599562644125</v>
      </c>
      <c r="U105" s="114">
        <v>24.399319043581812</v>
      </c>
      <c r="V105" s="114">
        <v>467.69531467002309</v>
      </c>
      <c r="W105" s="196">
        <f t="shared" si="5"/>
        <v>436.26025362644123</v>
      </c>
      <c r="X105" s="2"/>
      <c r="Y105" s="93">
        <v>242.83309399999999</v>
      </c>
      <c r="Z105" s="93">
        <v>-26.807606</v>
      </c>
      <c r="AA105" s="93">
        <v>201.215270223153</v>
      </c>
      <c r="AB105" s="93">
        <v>0</v>
      </c>
      <c r="AC105" s="93">
        <v>0</v>
      </c>
      <c r="AD105" s="93">
        <v>0.14007699999999998</v>
      </c>
      <c r="AE105" s="93">
        <v>0.35467399999999999</v>
      </c>
      <c r="AF105" s="93">
        <v>0.24399999999999999</v>
      </c>
      <c r="AG105" s="93">
        <v>8.5470000000000008E-3</v>
      </c>
      <c r="AH105" s="93">
        <v>0</v>
      </c>
      <c r="AI105" s="93">
        <v>2.4465240161357769</v>
      </c>
      <c r="AJ105" s="93">
        <v>2.1050192799999996</v>
      </c>
      <c r="AK105" s="93">
        <v>0.68136138004175573</v>
      </c>
      <c r="AL105" s="93">
        <v>0.47587699999999999</v>
      </c>
      <c r="AM105" s="93">
        <v>9.7249809999999997</v>
      </c>
      <c r="AN105" s="93">
        <v>433.42181889933062</v>
      </c>
      <c r="AO105" s="93"/>
      <c r="AP105" s="93"/>
      <c r="AQ105" s="93">
        <v>-9.8741767271106369</v>
      </c>
      <c r="AR105" s="91">
        <v>-2.2274455047032401E-2</v>
      </c>
      <c r="AS105" s="114">
        <v>26.839250947939991</v>
      </c>
      <c r="AT105" s="121">
        <v>460.26106984727062</v>
      </c>
      <c r="AU105" s="199">
        <f t="shared" si="6"/>
        <v>423.6968378993306</v>
      </c>
      <c r="AV105" s="186">
        <f t="shared" si="7"/>
        <v>-2.8797983824280227E-2</v>
      </c>
    </row>
    <row r="106" spans="1:48" s="1" customFormat="1" x14ac:dyDescent="0.25">
      <c r="A106">
        <f>IFERROR(VLOOKUP(C106,'2014_15'!$C$402:$D$446,2,FALSE),0)</f>
        <v>0</v>
      </c>
      <c r="B106" s="93" t="s">
        <v>130</v>
      </c>
      <c r="C106" s="93" t="s">
        <v>131</v>
      </c>
      <c r="D106" s="93"/>
      <c r="E106" s="93">
        <v>132.89599999999999</v>
      </c>
      <c r="F106" s="93">
        <v>-13.460357</v>
      </c>
      <c r="G106" s="93">
        <v>90.254027153208995</v>
      </c>
      <c r="H106" s="93">
        <v>0</v>
      </c>
      <c r="I106" s="93">
        <v>3.3224</v>
      </c>
      <c r="J106" s="93">
        <v>0</v>
      </c>
      <c r="K106" s="93">
        <v>0</v>
      </c>
      <c r="L106" s="93">
        <v>0.111097</v>
      </c>
      <c r="M106" s="93">
        <v>0.18620860215053764</v>
      </c>
      <c r="N106" s="93">
        <v>0</v>
      </c>
      <c r="O106" s="93">
        <v>8.5470000000000008E-3</v>
      </c>
      <c r="P106" s="93">
        <v>4.8729999999999997E-3</v>
      </c>
      <c r="Q106" s="93">
        <v>2.0253532000000001</v>
      </c>
      <c r="R106" s="93">
        <v>0.19914599999999999</v>
      </c>
      <c r="S106" s="93">
        <v>3.041614</v>
      </c>
      <c r="T106" s="93">
        <v>218.58890895535953</v>
      </c>
      <c r="U106" s="114">
        <v>12.257572755916222</v>
      </c>
      <c r="V106" s="114">
        <v>230.84648171127574</v>
      </c>
      <c r="W106" s="196">
        <f t="shared" si="5"/>
        <v>215.54729495535952</v>
      </c>
      <c r="X106" s="2"/>
      <c r="Y106" s="93">
        <v>132.89599999999999</v>
      </c>
      <c r="Z106" s="93">
        <v>-13.25065</v>
      </c>
      <c r="AA106" s="93">
        <v>84.129991411326998</v>
      </c>
      <c r="AB106" s="93">
        <v>0</v>
      </c>
      <c r="AC106" s="93">
        <v>0</v>
      </c>
      <c r="AD106" s="93">
        <v>0.111097</v>
      </c>
      <c r="AE106" s="93">
        <v>0.17317399999999999</v>
      </c>
      <c r="AF106" s="93">
        <v>0</v>
      </c>
      <c r="AG106" s="93">
        <v>8.5470000000000008E-3</v>
      </c>
      <c r="AH106" s="93">
        <v>7.8549999999999991E-3</v>
      </c>
      <c r="AI106" s="93">
        <v>1.3342257564553921</v>
      </c>
      <c r="AJ106" s="93">
        <v>3.5726227988888892</v>
      </c>
      <c r="AK106" s="93">
        <v>0.28488358257974261</v>
      </c>
      <c r="AL106" s="93">
        <v>0.20849799999999999</v>
      </c>
      <c r="AM106" s="93">
        <v>4.2608379999999997</v>
      </c>
      <c r="AN106" s="93">
        <v>213.73708254925097</v>
      </c>
      <c r="AO106" s="93"/>
      <c r="AP106" s="93"/>
      <c r="AQ106" s="93">
        <v>-4.8518264061085574</v>
      </c>
      <c r="AR106" s="91">
        <v>-2.2196123441466112E-2</v>
      </c>
      <c r="AS106" s="114">
        <v>12.600784793081877</v>
      </c>
      <c r="AT106" s="121">
        <v>226.33786734233286</v>
      </c>
      <c r="AU106" s="199">
        <f t="shared" si="6"/>
        <v>209.47624454925096</v>
      </c>
      <c r="AV106" s="186">
        <f t="shared" si="7"/>
        <v>-2.8165746210667586E-2</v>
      </c>
    </row>
    <row r="107" spans="1:48" s="1" customFormat="1" x14ac:dyDescent="0.25">
      <c r="A107">
        <f>IFERROR(VLOOKUP(C107,'2014_15'!$C$402:$D$446,2,FALSE),0)</f>
        <v>0</v>
      </c>
      <c r="B107" s="93" t="s">
        <v>598</v>
      </c>
      <c r="C107" s="93" t="s">
        <v>599</v>
      </c>
      <c r="D107" s="93"/>
      <c r="E107" s="93">
        <v>197.26730900000001</v>
      </c>
      <c r="F107" s="93">
        <v>-36.501609000000002</v>
      </c>
      <c r="G107" s="93">
        <v>330.05379186328298</v>
      </c>
      <c r="H107" s="93">
        <v>0</v>
      </c>
      <c r="I107" s="93">
        <v>4.9316990000000001</v>
      </c>
      <c r="J107" s="93">
        <v>0</v>
      </c>
      <c r="K107" s="93">
        <v>0</v>
      </c>
      <c r="L107" s="93">
        <v>8.6479E-2</v>
      </c>
      <c r="M107" s="93">
        <v>0.47057849462365592</v>
      </c>
      <c r="N107" s="93">
        <v>0</v>
      </c>
      <c r="O107" s="93">
        <v>8.5470000000000008E-3</v>
      </c>
      <c r="P107" s="93">
        <v>4.8729999999999997E-3</v>
      </c>
      <c r="Q107" s="93">
        <v>3.3753726388888889</v>
      </c>
      <c r="R107" s="93">
        <v>0.476663</v>
      </c>
      <c r="S107" s="93">
        <v>7.280195</v>
      </c>
      <c r="T107" s="93">
        <v>507.4538989967956</v>
      </c>
      <c r="U107" s="114">
        <v>28.571061326661145</v>
      </c>
      <c r="V107" s="114">
        <v>536.02496032345675</v>
      </c>
      <c r="W107" s="196">
        <f t="shared" si="5"/>
        <v>500.17370399679561</v>
      </c>
      <c r="X107" s="2"/>
      <c r="Y107" s="93">
        <v>197.26730900000001</v>
      </c>
      <c r="Z107" s="93">
        <v>-35.932927999999997</v>
      </c>
      <c r="AA107" s="93">
        <v>316.57704692219301</v>
      </c>
      <c r="AB107" s="93">
        <v>0</v>
      </c>
      <c r="AC107" s="93">
        <v>0</v>
      </c>
      <c r="AD107" s="93">
        <v>8.6479E-2</v>
      </c>
      <c r="AE107" s="93">
        <v>0.43763800000000003</v>
      </c>
      <c r="AF107" s="93">
        <v>0</v>
      </c>
      <c r="AG107" s="93">
        <v>8.5470000000000008E-3</v>
      </c>
      <c r="AH107" s="93">
        <v>7.8549999999999991E-3</v>
      </c>
      <c r="AI107" s="93">
        <v>1.9799796036766257</v>
      </c>
      <c r="AJ107" s="93">
        <v>4.5950193355555555</v>
      </c>
      <c r="AK107" s="93">
        <v>1.0720030012693789</v>
      </c>
      <c r="AL107" s="93">
        <v>0.473802</v>
      </c>
      <c r="AM107" s="93">
        <v>9.6825890000000001</v>
      </c>
      <c r="AN107" s="93">
        <v>496.25533986269448</v>
      </c>
      <c r="AO107" s="93"/>
      <c r="AP107" s="93"/>
      <c r="AQ107" s="93">
        <v>-11.198559134101117</v>
      </c>
      <c r="AR107" s="91">
        <v>-2.2068131028729829E-2</v>
      </c>
      <c r="AS107" s="114">
        <v>29.665308543309806</v>
      </c>
      <c r="AT107" s="121">
        <v>525.92064840600426</v>
      </c>
      <c r="AU107" s="199">
        <f t="shared" si="6"/>
        <v>486.57275086269442</v>
      </c>
      <c r="AV107" s="186">
        <f t="shared" si="7"/>
        <v>-2.7192459390444679E-2</v>
      </c>
    </row>
    <row r="108" spans="1:48" s="1" customFormat="1" x14ac:dyDescent="0.25">
      <c r="A108">
        <f>IFERROR(VLOOKUP(C108,'2014_15'!$C$402:$D$446,2,FALSE),0)</f>
        <v>0</v>
      </c>
      <c r="B108" s="93" t="s">
        <v>290</v>
      </c>
      <c r="C108" s="93" t="s">
        <v>863</v>
      </c>
      <c r="D108" s="93"/>
      <c r="E108" s="93">
        <v>581.61128799999994</v>
      </c>
      <c r="F108" s="93">
        <v>-69.159148999999999</v>
      </c>
      <c r="G108" s="93">
        <v>408.03565615193702</v>
      </c>
      <c r="H108" s="93">
        <v>0</v>
      </c>
      <c r="I108" s="93">
        <v>14.540283000000001</v>
      </c>
      <c r="J108" s="93">
        <v>0</v>
      </c>
      <c r="K108" s="93">
        <v>0.178395</v>
      </c>
      <c r="L108" s="93">
        <v>0.38029999999999997</v>
      </c>
      <c r="M108" s="93">
        <v>0.55924301075268812</v>
      </c>
      <c r="N108" s="93">
        <v>0</v>
      </c>
      <c r="O108" s="93">
        <v>8.5470000000000008E-3</v>
      </c>
      <c r="P108" s="93">
        <v>0</v>
      </c>
      <c r="Q108" s="93">
        <v>2.1006694256551728</v>
      </c>
      <c r="R108" s="93">
        <v>1.01745</v>
      </c>
      <c r="S108" s="93">
        <v>15.539796000000001</v>
      </c>
      <c r="T108" s="93">
        <v>954.81247858834502</v>
      </c>
      <c r="U108" s="114">
        <v>47.377266897798819</v>
      </c>
      <c r="V108" s="114">
        <v>1002.1897454861438</v>
      </c>
      <c r="W108" s="196">
        <f t="shared" si="5"/>
        <v>939.27268258834499</v>
      </c>
      <c r="X108" s="2"/>
      <c r="Y108" s="93">
        <v>581.61128799999994</v>
      </c>
      <c r="Z108" s="93">
        <v>-68.081676000000002</v>
      </c>
      <c r="AA108" s="93">
        <v>386.251555165551</v>
      </c>
      <c r="AB108" s="93">
        <v>0</v>
      </c>
      <c r="AC108" s="93">
        <v>0.178395</v>
      </c>
      <c r="AD108" s="93">
        <v>0.38029999999999997</v>
      </c>
      <c r="AE108" s="93">
        <v>0.520096</v>
      </c>
      <c r="AF108" s="93">
        <v>0</v>
      </c>
      <c r="AG108" s="93">
        <v>8.5470000000000008E-3</v>
      </c>
      <c r="AH108" s="93">
        <v>0</v>
      </c>
      <c r="AI108" s="93">
        <v>5.8483562137744238</v>
      </c>
      <c r="AJ108" s="93">
        <v>3.498287748766284</v>
      </c>
      <c r="AK108" s="93">
        <v>1.3079369790324766</v>
      </c>
      <c r="AL108" s="93">
        <v>1.036748</v>
      </c>
      <c r="AM108" s="93">
        <v>21.186855999999999</v>
      </c>
      <c r="AN108" s="93">
        <v>933.7466901071241</v>
      </c>
      <c r="AO108" s="93"/>
      <c r="AP108" s="93"/>
      <c r="AQ108" s="93">
        <v>-21.06578848122092</v>
      </c>
      <c r="AR108" s="91">
        <v>-2.2062749444127408E-2</v>
      </c>
      <c r="AS108" s="114">
        <v>48.873575977324478</v>
      </c>
      <c r="AT108" s="121">
        <v>982.62026608444853</v>
      </c>
      <c r="AU108" s="199">
        <f t="shared" si="6"/>
        <v>912.55983410712406</v>
      </c>
      <c r="AV108" s="186">
        <f t="shared" si="7"/>
        <v>-2.8439929081732207E-2</v>
      </c>
    </row>
    <row r="109" spans="1:48" s="1" customFormat="1" x14ac:dyDescent="0.25">
      <c r="A109">
        <f>IFERROR(VLOOKUP(C109,'2014_15'!$C$402:$D$446,2,FALSE),0)</f>
        <v>0</v>
      </c>
      <c r="B109" s="93" t="s">
        <v>112</v>
      </c>
      <c r="C109" s="93" t="s">
        <v>113</v>
      </c>
      <c r="D109" s="93"/>
      <c r="E109" s="93">
        <v>48.812049000000002</v>
      </c>
      <c r="F109" s="93">
        <v>-4.5197339999999997</v>
      </c>
      <c r="G109" s="93">
        <v>39.080219194415001</v>
      </c>
      <c r="H109" s="93">
        <v>0</v>
      </c>
      <c r="I109" s="93">
        <v>1.2203010000000001</v>
      </c>
      <c r="J109" s="93">
        <v>0</v>
      </c>
      <c r="K109" s="93">
        <v>0</v>
      </c>
      <c r="L109" s="93">
        <v>3.3471000000000001E-2</v>
      </c>
      <c r="M109" s="93">
        <v>3.9596774193548387E-2</v>
      </c>
      <c r="N109" s="93">
        <v>0</v>
      </c>
      <c r="O109" s="93">
        <v>8.5470000000000008E-3</v>
      </c>
      <c r="P109" s="93">
        <v>4.8729999999999997E-3</v>
      </c>
      <c r="Q109" s="93">
        <v>1.4344053755555555</v>
      </c>
      <c r="R109" s="93">
        <v>6.1011999999999997E-2</v>
      </c>
      <c r="S109" s="93">
        <v>0.93186199999999997</v>
      </c>
      <c r="T109" s="93">
        <v>87.106602344164131</v>
      </c>
      <c r="U109" s="114">
        <v>2.5196337031222491</v>
      </c>
      <c r="V109" s="114">
        <v>89.626236047286383</v>
      </c>
      <c r="W109" s="196">
        <f t="shared" si="5"/>
        <v>86.174740344164135</v>
      </c>
      <c r="X109" s="2"/>
      <c r="Y109" s="93">
        <v>48.812049000000002</v>
      </c>
      <c r="Z109" s="93">
        <v>-4.4493179999999999</v>
      </c>
      <c r="AA109" s="93">
        <v>36.806415543970004</v>
      </c>
      <c r="AB109" s="93">
        <v>0</v>
      </c>
      <c r="AC109" s="93">
        <v>0</v>
      </c>
      <c r="AD109" s="93">
        <v>3.3471000000000001E-2</v>
      </c>
      <c r="AE109" s="93">
        <v>3.6824999999999997E-2</v>
      </c>
      <c r="AF109" s="93">
        <v>0</v>
      </c>
      <c r="AG109" s="93">
        <v>8.5470000000000008E-3</v>
      </c>
      <c r="AH109" s="93">
        <v>7.8549999999999991E-3</v>
      </c>
      <c r="AI109" s="93">
        <v>0.49284141212865101</v>
      </c>
      <c r="AJ109" s="93">
        <v>1.9591238777777777</v>
      </c>
      <c r="AK109" s="93">
        <v>0.12463502427831175</v>
      </c>
      <c r="AL109" s="93">
        <v>6.3372999999999999E-2</v>
      </c>
      <c r="AM109" s="93">
        <v>1.2950710000000001</v>
      </c>
      <c r="AN109" s="93">
        <v>85.190888858154764</v>
      </c>
      <c r="AO109" s="93"/>
      <c r="AP109" s="93"/>
      <c r="AQ109" s="93">
        <v>-1.9157134860093663</v>
      </c>
      <c r="AR109" s="91">
        <v>-2.1992747213813387E-2</v>
      </c>
      <c r="AS109" s="114">
        <v>2.7715970734344744</v>
      </c>
      <c r="AT109" s="121">
        <v>87.962485931589242</v>
      </c>
      <c r="AU109" s="199">
        <f t="shared" si="6"/>
        <v>83.895817858154757</v>
      </c>
      <c r="AV109" s="186">
        <f t="shared" si="7"/>
        <v>-2.6445365276504873E-2</v>
      </c>
    </row>
    <row r="110" spans="1:48" s="1" customFormat="1" x14ac:dyDescent="0.25">
      <c r="A110">
        <f>IFERROR(VLOOKUP(C110,'2014_15'!$C$402:$D$446,2,FALSE),0)</f>
        <v>0</v>
      </c>
      <c r="B110" s="93" t="s">
        <v>174</v>
      </c>
      <c r="C110" s="93" t="s">
        <v>175</v>
      </c>
      <c r="D110" s="93"/>
      <c r="E110" s="93">
        <v>178.56767600000001</v>
      </c>
      <c r="F110" s="93">
        <v>-15.914459000000001</v>
      </c>
      <c r="G110" s="93">
        <v>99.477918388386001</v>
      </c>
      <c r="H110" s="93">
        <v>0</v>
      </c>
      <c r="I110" s="93">
        <v>4.4641929999999999</v>
      </c>
      <c r="J110" s="93">
        <v>0</v>
      </c>
      <c r="K110" s="93">
        <v>0</v>
      </c>
      <c r="L110" s="93">
        <v>5.1751999999999992E-2</v>
      </c>
      <c r="M110" s="93">
        <v>0.13906129032258063</v>
      </c>
      <c r="N110" s="93">
        <v>0</v>
      </c>
      <c r="O110" s="93">
        <v>8.5470000000000008E-3</v>
      </c>
      <c r="P110" s="93">
        <v>4.8729999999999997E-3</v>
      </c>
      <c r="Q110" s="93">
        <v>2.7994301266666666</v>
      </c>
      <c r="R110" s="93">
        <v>0.24590600000000001</v>
      </c>
      <c r="S110" s="93">
        <v>3.7558039999999999</v>
      </c>
      <c r="T110" s="93">
        <v>273.60070180537531</v>
      </c>
      <c r="U110" s="114">
        <v>11.568246783648169</v>
      </c>
      <c r="V110" s="114">
        <v>285.1689485890235</v>
      </c>
      <c r="W110" s="196">
        <f t="shared" si="5"/>
        <v>269.8448978053753</v>
      </c>
      <c r="X110" s="2"/>
      <c r="Y110" s="93">
        <v>178.56767600000001</v>
      </c>
      <c r="Z110" s="93">
        <v>-15.666518</v>
      </c>
      <c r="AA110" s="93">
        <v>93.014596699587003</v>
      </c>
      <c r="AB110" s="93">
        <v>0</v>
      </c>
      <c r="AC110" s="93">
        <v>0</v>
      </c>
      <c r="AD110" s="93">
        <v>5.1751999999999992E-2</v>
      </c>
      <c r="AE110" s="93">
        <v>0.129327</v>
      </c>
      <c r="AF110" s="93">
        <v>0</v>
      </c>
      <c r="AG110" s="93">
        <v>8.5470000000000008E-3</v>
      </c>
      <c r="AH110" s="93">
        <v>7.8549999999999991E-3</v>
      </c>
      <c r="AI110" s="93">
        <v>1.7940500737488234</v>
      </c>
      <c r="AJ110" s="93">
        <v>3.9186968433333331</v>
      </c>
      <c r="AK110" s="93">
        <v>0.31496890817964107</v>
      </c>
      <c r="AL110" s="93">
        <v>0.25406699999999999</v>
      </c>
      <c r="AM110" s="93">
        <v>5.1920739999999999</v>
      </c>
      <c r="AN110" s="93">
        <v>267.58709252484891</v>
      </c>
      <c r="AO110" s="93"/>
      <c r="AP110" s="93"/>
      <c r="AQ110" s="93">
        <v>-6.0136092805263957</v>
      </c>
      <c r="AR110" s="91">
        <v>-2.197950970463574E-2</v>
      </c>
      <c r="AS110" s="114">
        <v>12.725071462012986</v>
      </c>
      <c r="AT110" s="121">
        <v>280.31216398686189</v>
      </c>
      <c r="AU110" s="199">
        <f t="shared" si="6"/>
        <v>262.39501852484892</v>
      </c>
      <c r="AV110" s="186">
        <f t="shared" si="7"/>
        <v>-2.7608004972914379E-2</v>
      </c>
    </row>
    <row r="111" spans="1:48" s="1" customFormat="1" x14ac:dyDescent="0.25">
      <c r="A111">
        <f>IFERROR(VLOOKUP(C111,'2014_15'!$C$402:$D$446,2,FALSE),0)</f>
        <v>1</v>
      </c>
      <c r="B111" s="93" t="s">
        <v>222</v>
      </c>
      <c r="C111" s="93" t="s">
        <v>223</v>
      </c>
      <c r="D111" s="93"/>
      <c r="E111" s="93">
        <v>81.978319999999997</v>
      </c>
      <c r="F111" s="93">
        <v>-13.733891</v>
      </c>
      <c r="G111" s="93">
        <v>131.843746855109</v>
      </c>
      <c r="H111" s="93">
        <v>0</v>
      </c>
      <c r="I111" s="93">
        <v>2.0494590000000001</v>
      </c>
      <c r="J111" s="93">
        <v>0</v>
      </c>
      <c r="K111" s="93">
        <v>0</v>
      </c>
      <c r="L111" s="93">
        <v>5.1240000000000008E-2</v>
      </c>
      <c r="M111" s="93">
        <v>0.22416666666666665</v>
      </c>
      <c r="N111" s="93">
        <v>0</v>
      </c>
      <c r="O111" s="93">
        <v>8.5470000000000008E-3</v>
      </c>
      <c r="P111" s="93">
        <v>4.8729999999999997E-3</v>
      </c>
      <c r="Q111" s="93">
        <v>1.9390465133333332</v>
      </c>
      <c r="R111" s="93">
        <v>0.20036499999999999</v>
      </c>
      <c r="S111" s="93">
        <v>3.0602510000000001</v>
      </c>
      <c r="T111" s="93">
        <v>207.626124035109</v>
      </c>
      <c r="U111" s="114">
        <v>11.970309752071849</v>
      </c>
      <c r="V111" s="114">
        <v>219.59643378718084</v>
      </c>
      <c r="W111" s="196">
        <f t="shared" si="5"/>
        <v>204.56587303510901</v>
      </c>
      <c r="X111" s="2"/>
      <c r="Y111" s="93">
        <v>81.978319999999997</v>
      </c>
      <c r="Z111" s="93">
        <v>-13.519921999999999</v>
      </c>
      <c r="AA111" s="93">
        <v>126.21771116945601</v>
      </c>
      <c r="AB111" s="93">
        <v>0</v>
      </c>
      <c r="AC111" s="93">
        <v>0</v>
      </c>
      <c r="AD111" s="93">
        <v>5.1240000000000008E-2</v>
      </c>
      <c r="AE111" s="93">
        <v>0.20847499999999999</v>
      </c>
      <c r="AF111" s="93">
        <v>0</v>
      </c>
      <c r="AG111" s="93">
        <v>8.5470000000000008E-3</v>
      </c>
      <c r="AH111" s="93">
        <v>7.8549999999999991E-3</v>
      </c>
      <c r="AI111" s="93">
        <v>0.82955511383738512</v>
      </c>
      <c r="AJ111" s="93">
        <v>2.5443475000000002</v>
      </c>
      <c r="AK111" s="93">
        <v>0.42740232275987883</v>
      </c>
      <c r="AL111" s="93">
        <v>0.20116200000000001</v>
      </c>
      <c r="AM111" s="93">
        <v>4.1109200000000001</v>
      </c>
      <c r="AN111" s="93">
        <v>203.06561310605329</v>
      </c>
      <c r="AO111" s="93"/>
      <c r="AP111" s="93"/>
      <c r="AQ111" s="93">
        <v>-4.5605109290557095</v>
      </c>
      <c r="AR111" s="91">
        <v>-2.1965015001120667E-2</v>
      </c>
      <c r="AS111" s="114">
        <v>13.167340727279036</v>
      </c>
      <c r="AT111" s="121">
        <v>216.23295383333232</v>
      </c>
      <c r="AU111" s="199">
        <f t="shared" si="6"/>
        <v>198.9546931060533</v>
      </c>
      <c r="AV111" s="186">
        <f t="shared" si="7"/>
        <v>-2.7429697074118908E-2</v>
      </c>
    </row>
    <row r="112" spans="1:48" s="1" customFormat="1" x14ac:dyDescent="0.25">
      <c r="A112">
        <f>IFERROR(VLOOKUP(C112,'2014_15'!$C$402:$D$446,2,FALSE),0)</f>
        <v>0</v>
      </c>
      <c r="B112" s="93" t="s">
        <v>408</v>
      </c>
      <c r="C112" s="93" t="s">
        <v>409</v>
      </c>
      <c r="D112" s="93"/>
      <c r="E112" s="93">
        <v>425.25900000000001</v>
      </c>
      <c r="F112" s="93">
        <v>-60.519575000000003</v>
      </c>
      <c r="G112" s="93">
        <v>434.56700062006701</v>
      </c>
      <c r="H112" s="93">
        <v>0</v>
      </c>
      <c r="I112" s="93">
        <v>10.631467000000001</v>
      </c>
      <c r="J112" s="93">
        <v>4.4949999999999999E-3</v>
      </c>
      <c r="K112" s="93">
        <v>0.20185700000000001</v>
      </c>
      <c r="L112" s="93">
        <v>0.31612800000000002</v>
      </c>
      <c r="M112" s="93">
        <v>0.66727741935483875</v>
      </c>
      <c r="N112" s="93">
        <v>0</v>
      </c>
      <c r="O112" s="93">
        <v>8.5470000000000008E-3</v>
      </c>
      <c r="P112" s="93">
        <v>0</v>
      </c>
      <c r="Q112" s="93">
        <v>1.0311260411111109</v>
      </c>
      <c r="R112" s="93">
        <v>0.94191000000000003</v>
      </c>
      <c r="S112" s="93">
        <v>14.386070999999999</v>
      </c>
      <c r="T112" s="93">
        <v>827.49530408053306</v>
      </c>
      <c r="U112" s="114">
        <v>56.411750774451889</v>
      </c>
      <c r="V112" s="114">
        <v>883.90705485498495</v>
      </c>
      <c r="W112" s="196">
        <f t="shared" si="5"/>
        <v>813.10923308053304</v>
      </c>
      <c r="X112" s="2"/>
      <c r="Y112" s="93">
        <v>425.25900000000001</v>
      </c>
      <c r="Z112" s="93">
        <v>-59.576703000000002</v>
      </c>
      <c r="AA112" s="93">
        <v>414.33450151648901</v>
      </c>
      <c r="AB112" s="93">
        <v>4.4949999999999999E-3</v>
      </c>
      <c r="AC112" s="93">
        <v>0.20185700000000001</v>
      </c>
      <c r="AD112" s="93">
        <v>0.31612800000000002</v>
      </c>
      <c r="AE112" s="93">
        <v>0.62056800000000001</v>
      </c>
      <c r="AF112" s="93">
        <v>0</v>
      </c>
      <c r="AG112" s="93">
        <v>8.5470000000000008E-3</v>
      </c>
      <c r="AH112" s="93">
        <v>0</v>
      </c>
      <c r="AI112" s="93">
        <v>4.2603844431467337</v>
      </c>
      <c r="AJ112" s="93">
        <v>1.7942189955555554</v>
      </c>
      <c r="AK112" s="93">
        <v>1.4030323217472365</v>
      </c>
      <c r="AL112" s="93">
        <v>0.96645700000000001</v>
      </c>
      <c r="AM112" s="93">
        <v>19.750385000000001</v>
      </c>
      <c r="AN112" s="93">
        <v>809.34287127693869</v>
      </c>
      <c r="AO112" s="93"/>
      <c r="AP112" s="93"/>
      <c r="AQ112" s="93">
        <v>-18.152432803594365</v>
      </c>
      <c r="AR112" s="91">
        <v>-2.1936599173531676E-2</v>
      </c>
      <c r="AS112" s="114">
        <v>57.991279796136546</v>
      </c>
      <c r="AT112" s="121">
        <v>867.33415107307519</v>
      </c>
      <c r="AU112" s="199">
        <f t="shared" si="6"/>
        <v>789.59248627693864</v>
      </c>
      <c r="AV112" s="186">
        <f t="shared" si="7"/>
        <v>-2.8922001924020946E-2</v>
      </c>
    </row>
    <row r="113" spans="1:48" s="1" customFormat="1" x14ac:dyDescent="0.25">
      <c r="A113">
        <f>IFERROR(VLOOKUP(C113,'2014_15'!$C$402:$D$446,2,FALSE),0)</f>
        <v>0</v>
      </c>
      <c r="B113" s="93" t="s">
        <v>418</v>
      </c>
      <c r="C113" s="93" t="s">
        <v>419</v>
      </c>
      <c r="D113" s="93"/>
      <c r="E113" s="93">
        <v>240.33879999999999</v>
      </c>
      <c r="F113" s="93">
        <v>-22.467679</v>
      </c>
      <c r="G113" s="93">
        <v>143.80806723867499</v>
      </c>
      <c r="H113" s="93">
        <v>0</v>
      </c>
      <c r="I113" s="93">
        <v>6.0084770000000001</v>
      </c>
      <c r="J113" s="93">
        <v>0</v>
      </c>
      <c r="K113" s="93">
        <v>0</v>
      </c>
      <c r="L113" s="93">
        <v>0.15139500000000003</v>
      </c>
      <c r="M113" s="93">
        <v>0.20150430107526882</v>
      </c>
      <c r="N113" s="93">
        <v>0</v>
      </c>
      <c r="O113" s="93">
        <v>8.5470000000000008E-3</v>
      </c>
      <c r="P113" s="93">
        <v>0</v>
      </c>
      <c r="Q113" s="93">
        <v>1.0751830724444444</v>
      </c>
      <c r="R113" s="93">
        <v>0.40628300000000001</v>
      </c>
      <c r="S113" s="93">
        <v>6.205298</v>
      </c>
      <c r="T113" s="93">
        <v>375.73587561219472</v>
      </c>
      <c r="U113" s="114">
        <v>18.369502415699621</v>
      </c>
      <c r="V113" s="114">
        <v>394.10537802789435</v>
      </c>
      <c r="W113" s="196">
        <f t="shared" si="5"/>
        <v>369.53057761219469</v>
      </c>
      <c r="X113" s="2"/>
      <c r="Y113" s="93">
        <v>240.33879999999999</v>
      </c>
      <c r="Z113" s="93">
        <v>-22.117640999999999</v>
      </c>
      <c r="AA113" s="93">
        <v>135.30161296066299</v>
      </c>
      <c r="AB113" s="93">
        <v>0</v>
      </c>
      <c r="AC113" s="93">
        <v>0</v>
      </c>
      <c r="AD113" s="93">
        <v>0.15139500000000003</v>
      </c>
      <c r="AE113" s="93">
        <v>0.18739900000000001</v>
      </c>
      <c r="AF113" s="93">
        <v>0</v>
      </c>
      <c r="AG113" s="93">
        <v>8.5470000000000008E-3</v>
      </c>
      <c r="AH113" s="93">
        <v>0</v>
      </c>
      <c r="AI113" s="93">
        <v>2.4231947824749422</v>
      </c>
      <c r="AJ113" s="93">
        <v>1.698213737777778</v>
      </c>
      <c r="AK113" s="93">
        <v>0.45816251235064065</v>
      </c>
      <c r="AL113" s="93">
        <v>0.42283399999999999</v>
      </c>
      <c r="AM113" s="93">
        <v>8.6409939999999992</v>
      </c>
      <c r="AN113" s="93">
        <v>367.51351199326643</v>
      </c>
      <c r="AO113" s="93"/>
      <c r="AP113" s="93"/>
      <c r="AQ113" s="93">
        <v>-8.2223636189282843</v>
      </c>
      <c r="AR113" s="91">
        <v>-2.1883360500328606E-2</v>
      </c>
      <c r="AS113" s="114">
        <v>20.206452657269587</v>
      </c>
      <c r="AT113" s="121">
        <v>387.71996465053604</v>
      </c>
      <c r="AU113" s="199">
        <f t="shared" si="6"/>
        <v>358.87251799326646</v>
      </c>
      <c r="AV113" s="186">
        <f t="shared" si="7"/>
        <v>-2.8842158848660593E-2</v>
      </c>
    </row>
    <row r="114" spans="1:48" s="1" customFormat="1" x14ac:dyDescent="0.25">
      <c r="A114">
        <f>IFERROR(VLOOKUP(C114,'2014_15'!$C$402:$D$446,2,FALSE),0)</f>
        <v>0</v>
      </c>
      <c r="B114" s="93" t="s">
        <v>688</v>
      </c>
      <c r="C114" s="93" t="s">
        <v>689</v>
      </c>
      <c r="D114" s="93"/>
      <c r="E114" s="93">
        <v>84.586155000000005</v>
      </c>
      <c r="F114" s="93">
        <v>-9.8786120000000004</v>
      </c>
      <c r="G114" s="93">
        <v>83.474415252526995</v>
      </c>
      <c r="H114" s="93">
        <v>0</v>
      </c>
      <c r="I114" s="93">
        <v>2.1146539999999998</v>
      </c>
      <c r="J114" s="93">
        <v>0</v>
      </c>
      <c r="K114" s="93">
        <v>0</v>
      </c>
      <c r="L114" s="93">
        <v>5.282400000000001E-2</v>
      </c>
      <c r="M114" s="93">
        <v>9.5924731182795708E-2</v>
      </c>
      <c r="N114" s="93">
        <v>0</v>
      </c>
      <c r="O114" s="93">
        <v>8.5470000000000008E-3</v>
      </c>
      <c r="P114" s="93">
        <v>4.8729999999999997E-3</v>
      </c>
      <c r="Q114" s="93">
        <v>1.4508783744444445</v>
      </c>
      <c r="R114" s="93">
        <v>0.12435400000000001</v>
      </c>
      <c r="S114" s="93">
        <v>1.899305</v>
      </c>
      <c r="T114" s="93">
        <v>163.93331835815425</v>
      </c>
      <c r="U114" s="114">
        <v>8.119465954287282</v>
      </c>
      <c r="V114" s="114">
        <v>172.05278431244153</v>
      </c>
      <c r="W114" s="196">
        <f t="shared" si="5"/>
        <v>162.03401335815425</v>
      </c>
      <c r="X114" s="2"/>
      <c r="Y114" s="93">
        <v>84.586155000000005</v>
      </c>
      <c r="Z114" s="93">
        <v>-9.7247070000000004</v>
      </c>
      <c r="AA114" s="93">
        <v>79.633952177338003</v>
      </c>
      <c r="AB114" s="93">
        <v>0</v>
      </c>
      <c r="AC114" s="93">
        <v>0</v>
      </c>
      <c r="AD114" s="93">
        <v>5.282400000000001E-2</v>
      </c>
      <c r="AE114" s="93">
        <v>8.9209999999999998E-2</v>
      </c>
      <c r="AF114" s="93">
        <v>0</v>
      </c>
      <c r="AG114" s="93">
        <v>8.5470000000000008E-3</v>
      </c>
      <c r="AH114" s="93">
        <v>7.8549999999999991E-3</v>
      </c>
      <c r="AI114" s="93">
        <v>0.84869654521542892</v>
      </c>
      <c r="AJ114" s="93">
        <v>1.8066064588888888</v>
      </c>
      <c r="AK114" s="93">
        <v>0.26965895527489042</v>
      </c>
      <c r="AL114" s="93">
        <v>0.12912999999999999</v>
      </c>
      <c r="AM114" s="93">
        <v>2.6388569999999998</v>
      </c>
      <c r="AN114" s="93">
        <v>160.34678513671722</v>
      </c>
      <c r="AO114" s="93"/>
      <c r="AP114" s="93"/>
      <c r="AQ114" s="93">
        <v>-3.5865332214370369</v>
      </c>
      <c r="AR114" s="91">
        <v>-2.187800050262716E-2</v>
      </c>
      <c r="AS114" s="114">
        <v>8.3843975394447678</v>
      </c>
      <c r="AT114" s="121">
        <v>168.73118267616198</v>
      </c>
      <c r="AU114" s="199">
        <f t="shared" si="6"/>
        <v>157.70792813671721</v>
      </c>
      <c r="AV114" s="186">
        <f t="shared" si="7"/>
        <v>-2.6698624145504612E-2</v>
      </c>
    </row>
    <row r="115" spans="1:48" s="1" customFormat="1" x14ac:dyDescent="0.25">
      <c r="A115">
        <f>IFERROR(VLOOKUP(C115,'2014_15'!$C$402:$D$446,2,FALSE),0)</f>
        <v>0</v>
      </c>
      <c r="B115" s="93" t="s">
        <v>618</v>
      </c>
      <c r="C115" s="93" t="s">
        <v>619</v>
      </c>
      <c r="D115" s="93"/>
      <c r="E115" s="93">
        <v>113.77516900000001</v>
      </c>
      <c r="F115" s="93">
        <v>-10.344184</v>
      </c>
      <c r="G115" s="93">
        <v>87.658176071524991</v>
      </c>
      <c r="H115" s="93">
        <v>0</v>
      </c>
      <c r="I115" s="93">
        <v>2.844379</v>
      </c>
      <c r="J115" s="93">
        <v>0</v>
      </c>
      <c r="K115" s="93">
        <v>3.8109999999999998E-2</v>
      </c>
      <c r="L115" s="93">
        <v>5.1671999999999996E-2</v>
      </c>
      <c r="M115" s="93">
        <v>7.8172043010752687E-2</v>
      </c>
      <c r="N115" s="93">
        <v>0</v>
      </c>
      <c r="O115" s="93">
        <v>8.5470000000000008E-3</v>
      </c>
      <c r="P115" s="93">
        <v>4.8729999999999997E-3</v>
      </c>
      <c r="Q115" s="93">
        <v>2.1345817055555556</v>
      </c>
      <c r="R115" s="93">
        <v>0.158724</v>
      </c>
      <c r="S115" s="93">
        <v>2.424229</v>
      </c>
      <c r="T115" s="93">
        <v>198.83244882009129</v>
      </c>
      <c r="U115" s="114">
        <v>6.0703246228265577</v>
      </c>
      <c r="V115" s="114">
        <v>204.90277344291783</v>
      </c>
      <c r="W115" s="196">
        <f t="shared" si="5"/>
        <v>196.40821982009129</v>
      </c>
      <c r="X115" s="2"/>
      <c r="Y115" s="93">
        <v>113.77516900000001</v>
      </c>
      <c r="Z115" s="93">
        <v>-10.183026</v>
      </c>
      <c r="AA115" s="93">
        <v>82.36460097690501</v>
      </c>
      <c r="AB115" s="93">
        <v>0</v>
      </c>
      <c r="AC115" s="93">
        <v>3.8109999999999998E-2</v>
      </c>
      <c r="AD115" s="93">
        <v>5.1671999999999996E-2</v>
      </c>
      <c r="AE115" s="93">
        <v>7.2700000000000001E-2</v>
      </c>
      <c r="AF115" s="93">
        <v>0</v>
      </c>
      <c r="AG115" s="93">
        <v>8.5470000000000008E-3</v>
      </c>
      <c r="AH115" s="93">
        <v>7.8549999999999991E-3</v>
      </c>
      <c r="AI115" s="93">
        <v>1.1453992726420528</v>
      </c>
      <c r="AJ115" s="93">
        <v>3.4405442900000001</v>
      </c>
      <c r="AK115" s="93">
        <v>0.27890556281326923</v>
      </c>
      <c r="AL115" s="93">
        <v>0.16376499999999999</v>
      </c>
      <c r="AM115" s="93">
        <v>3.3466840000000002</v>
      </c>
      <c r="AN115" s="93">
        <v>194.51092610236034</v>
      </c>
      <c r="AO115" s="93"/>
      <c r="AP115" s="93"/>
      <c r="AQ115" s="93">
        <v>-4.321522717730943</v>
      </c>
      <c r="AR115" s="91">
        <v>-2.1734494260748999E-2</v>
      </c>
      <c r="AS115" s="114">
        <v>6.6773570851092146</v>
      </c>
      <c r="AT115" s="121">
        <v>201.18828318746955</v>
      </c>
      <c r="AU115" s="199">
        <f t="shared" si="6"/>
        <v>191.16424210236033</v>
      </c>
      <c r="AV115" s="186">
        <f t="shared" si="7"/>
        <v>-2.6699380110131843E-2</v>
      </c>
    </row>
    <row r="116" spans="1:48" s="1" customFormat="1" x14ac:dyDescent="0.25">
      <c r="A116">
        <f>IFERROR(VLOOKUP(C116,'2014_15'!$C$402:$D$446,2,FALSE),0)</f>
        <v>0</v>
      </c>
      <c r="B116" s="93" t="s">
        <v>332</v>
      </c>
      <c r="C116" s="93" t="s">
        <v>333</v>
      </c>
      <c r="D116" s="93"/>
      <c r="E116" s="93">
        <v>530.16946700000005</v>
      </c>
      <c r="F116" s="93">
        <v>-44.117806000000002</v>
      </c>
      <c r="G116" s="93">
        <v>279.90423385777302</v>
      </c>
      <c r="H116" s="93">
        <v>0</v>
      </c>
      <c r="I116" s="93">
        <v>13.254231000000001</v>
      </c>
      <c r="J116" s="93">
        <v>0</v>
      </c>
      <c r="K116" s="93">
        <v>0.20364399999999999</v>
      </c>
      <c r="L116" s="93">
        <v>0.34439000000000003</v>
      </c>
      <c r="M116" s="93">
        <v>0.29942688172043008</v>
      </c>
      <c r="N116" s="93">
        <v>0</v>
      </c>
      <c r="O116" s="93">
        <v>8.5470000000000008E-3</v>
      </c>
      <c r="P116" s="93">
        <v>0</v>
      </c>
      <c r="Q116" s="93">
        <v>2.3772367673333332</v>
      </c>
      <c r="R116" s="93">
        <v>0.79878199999999999</v>
      </c>
      <c r="S116" s="93">
        <v>12.200036000000001</v>
      </c>
      <c r="T116" s="93">
        <v>795.44218850682682</v>
      </c>
      <c r="U116" s="114">
        <v>33.411694402634573</v>
      </c>
      <c r="V116" s="114">
        <v>828.85388290946139</v>
      </c>
      <c r="W116" s="196">
        <f t="shared" si="5"/>
        <v>783.24215250682687</v>
      </c>
      <c r="X116" s="2"/>
      <c r="Y116" s="93">
        <v>530.16946700000005</v>
      </c>
      <c r="Z116" s="93">
        <v>-43.430467</v>
      </c>
      <c r="AA116" s="93">
        <v>262.95957106151599</v>
      </c>
      <c r="AB116" s="93">
        <v>0</v>
      </c>
      <c r="AC116" s="93">
        <v>0.20364399999999999</v>
      </c>
      <c r="AD116" s="93">
        <v>0.34439000000000003</v>
      </c>
      <c r="AE116" s="93">
        <v>0.27846700000000002</v>
      </c>
      <c r="AF116" s="93">
        <v>0</v>
      </c>
      <c r="AG116" s="93">
        <v>8.5470000000000008E-3</v>
      </c>
      <c r="AH116" s="93">
        <v>0</v>
      </c>
      <c r="AI116" s="93">
        <v>5.3376169679473815</v>
      </c>
      <c r="AJ116" s="93">
        <v>3.5968228675555558</v>
      </c>
      <c r="AK116" s="93">
        <v>0.89044184387674907</v>
      </c>
      <c r="AL116" s="93">
        <v>0.832708</v>
      </c>
      <c r="AM116" s="93">
        <v>17.017137000000002</v>
      </c>
      <c r="AN116" s="93">
        <v>778.20834574089588</v>
      </c>
      <c r="AO116" s="93"/>
      <c r="AP116" s="93"/>
      <c r="AQ116" s="93">
        <v>-17.233842765930945</v>
      </c>
      <c r="AR116" s="91">
        <v>-2.166573889961965E-2</v>
      </c>
      <c r="AS116" s="114">
        <v>36.752863842898037</v>
      </c>
      <c r="AT116" s="121">
        <v>814.9612095837939</v>
      </c>
      <c r="AU116" s="199">
        <f t="shared" si="6"/>
        <v>761.19120874089583</v>
      </c>
      <c r="AV116" s="186">
        <f t="shared" si="7"/>
        <v>-2.8153418065352209E-2</v>
      </c>
    </row>
    <row r="117" spans="1:48" s="1" customFormat="1" x14ac:dyDescent="0.25">
      <c r="A117">
        <f>IFERROR(VLOOKUP(C117,'2014_15'!$C$402:$D$446,2,FALSE),0)</f>
        <v>0</v>
      </c>
      <c r="B117" s="93" t="s">
        <v>610</v>
      </c>
      <c r="C117" s="93" t="s">
        <v>611</v>
      </c>
      <c r="D117" s="93"/>
      <c r="E117" s="93">
        <v>204.29750000000001</v>
      </c>
      <c r="F117" s="93">
        <v>-23.090897999999999</v>
      </c>
      <c r="G117" s="93">
        <v>158.07926791514998</v>
      </c>
      <c r="H117" s="93">
        <v>0</v>
      </c>
      <c r="I117" s="93">
        <v>5.1074380000000001</v>
      </c>
      <c r="J117" s="93">
        <v>0</v>
      </c>
      <c r="K117" s="93">
        <v>0.13395199999999999</v>
      </c>
      <c r="L117" s="93">
        <v>0.273065</v>
      </c>
      <c r="M117" s="93">
        <v>0.20725913978494623</v>
      </c>
      <c r="N117" s="93">
        <v>0</v>
      </c>
      <c r="O117" s="93">
        <v>8.5470000000000008E-3</v>
      </c>
      <c r="P117" s="93">
        <v>0</v>
      </c>
      <c r="Q117" s="93">
        <v>1.2658621148888891</v>
      </c>
      <c r="R117" s="93">
        <v>0.42485400000000001</v>
      </c>
      <c r="S117" s="93">
        <v>6.4889169999999998</v>
      </c>
      <c r="T117" s="93">
        <v>353.1957641698238</v>
      </c>
      <c r="U117" s="114">
        <v>12.820893297661256</v>
      </c>
      <c r="V117" s="114">
        <v>366.01665746748506</v>
      </c>
      <c r="W117" s="196">
        <f t="shared" si="5"/>
        <v>346.70684716982379</v>
      </c>
      <c r="X117" s="2"/>
      <c r="Y117" s="93">
        <v>204.29750000000001</v>
      </c>
      <c r="Z117" s="93">
        <v>-22.731151000000001</v>
      </c>
      <c r="AA117" s="93">
        <v>149.35703653638899</v>
      </c>
      <c r="AB117" s="93">
        <v>0</v>
      </c>
      <c r="AC117" s="93">
        <v>0.13395199999999999</v>
      </c>
      <c r="AD117" s="93">
        <v>0.273065</v>
      </c>
      <c r="AE117" s="93">
        <v>0.19275100000000001</v>
      </c>
      <c r="AF117" s="93">
        <v>0</v>
      </c>
      <c r="AG117" s="93">
        <v>8.5470000000000008E-3</v>
      </c>
      <c r="AH117" s="93">
        <v>0</v>
      </c>
      <c r="AI117" s="93">
        <v>2.0606530463553638</v>
      </c>
      <c r="AJ117" s="93">
        <v>2.0718615431111114</v>
      </c>
      <c r="AK117" s="93">
        <v>0.50575742298544069</v>
      </c>
      <c r="AL117" s="93">
        <v>0.43742700000000001</v>
      </c>
      <c r="AM117" s="93">
        <v>8.939209</v>
      </c>
      <c r="AN117" s="93">
        <v>345.54660854884088</v>
      </c>
      <c r="AO117" s="93"/>
      <c r="AP117" s="93"/>
      <c r="AQ117" s="93">
        <v>-7.6491556209829241</v>
      </c>
      <c r="AR117" s="91">
        <v>-2.1656985719978941E-2</v>
      </c>
      <c r="AS117" s="114">
        <v>14.102982627427382</v>
      </c>
      <c r="AT117" s="121">
        <v>359.64959117626825</v>
      </c>
      <c r="AU117" s="199">
        <f t="shared" si="6"/>
        <v>336.60739954884087</v>
      </c>
      <c r="AV117" s="186">
        <f t="shared" si="7"/>
        <v>-2.9129645703351192E-2</v>
      </c>
    </row>
    <row r="118" spans="1:48" s="1" customFormat="1" x14ac:dyDescent="0.25">
      <c r="A118">
        <f>IFERROR(VLOOKUP(C118,'2014_15'!$C$402:$D$446,2,FALSE),0)</f>
        <v>1</v>
      </c>
      <c r="B118" s="93" t="s">
        <v>498</v>
      </c>
      <c r="C118" s="93" t="s">
        <v>499</v>
      </c>
      <c r="D118" s="93"/>
      <c r="E118" s="93">
        <v>85.286685000000006</v>
      </c>
      <c r="F118" s="93">
        <v>-14.376327</v>
      </c>
      <c r="G118" s="93">
        <v>110.43694863101899</v>
      </c>
      <c r="H118" s="93">
        <v>0</v>
      </c>
      <c r="I118" s="93">
        <v>2.1321699999999999</v>
      </c>
      <c r="J118" s="93">
        <v>0</v>
      </c>
      <c r="K118" s="93">
        <v>6.6733000000000001E-2</v>
      </c>
      <c r="L118" s="93">
        <v>1.8315000000000012E-2</v>
      </c>
      <c r="M118" s="93">
        <v>0.16286344086021506</v>
      </c>
      <c r="N118" s="93">
        <v>0</v>
      </c>
      <c r="O118" s="93">
        <v>8.5470000000000008E-3</v>
      </c>
      <c r="P118" s="93">
        <v>4.8729999999999997E-3</v>
      </c>
      <c r="Q118" s="93">
        <v>0.85236879666666687</v>
      </c>
      <c r="R118" s="93">
        <v>0.17571899999999999</v>
      </c>
      <c r="S118" s="93">
        <v>2.6837979999999999</v>
      </c>
      <c r="T118" s="93">
        <v>187.45269386854585</v>
      </c>
      <c r="U118" s="114">
        <v>9.8184550147381717</v>
      </c>
      <c r="V118" s="114">
        <v>197.27114888328401</v>
      </c>
      <c r="W118" s="196">
        <f t="shared" si="5"/>
        <v>184.76889586854585</v>
      </c>
      <c r="X118" s="2"/>
      <c r="Y118" s="93">
        <v>85.286685000000006</v>
      </c>
      <c r="Z118" s="93">
        <v>-14.15235</v>
      </c>
      <c r="AA118" s="93">
        <v>105.62078738112301</v>
      </c>
      <c r="AB118" s="93">
        <v>0</v>
      </c>
      <c r="AC118" s="93">
        <v>6.6733000000000001E-2</v>
      </c>
      <c r="AD118" s="93">
        <v>1.8315000000000012E-2</v>
      </c>
      <c r="AE118" s="93">
        <v>0.15146299999999999</v>
      </c>
      <c r="AF118" s="93">
        <v>0</v>
      </c>
      <c r="AG118" s="93">
        <v>8.5470000000000008E-3</v>
      </c>
      <c r="AH118" s="93">
        <v>7.8549999999999991E-3</v>
      </c>
      <c r="AI118" s="93">
        <v>0.85727783664364032</v>
      </c>
      <c r="AJ118" s="93">
        <v>1.2992838388888892</v>
      </c>
      <c r="AK118" s="93">
        <v>0.35765638150268986</v>
      </c>
      <c r="AL118" s="93">
        <v>0.18058299999999999</v>
      </c>
      <c r="AM118" s="93">
        <v>3.6903959999999998</v>
      </c>
      <c r="AN118" s="93">
        <v>183.39323243815829</v>
      </c>
      <c r="AO118" s="93"/>
      <c r="AP118" s="93"/>
      <c r="AQ118" s="93">
        <v>-4.0594614303875574</v>
      </c>
      <c r="AR118" s="91">
        <v>-2.1655924738186578E-2</v>
      </c>
      <c r="AS118" s="114">
        <v>10.417373081915272</v>
      </c>
      <c r="AT118" s="121">
        <v>193.81060552007358</v>
      </c>
      <c r="AU118" s="199">
        <f t="shared" si="6"/>
        <v>179.70283643815833</v>
      </c>
      <c r="AV118" s="186">
        <f t="shared" si="7"/>
        <v>-2.7418356355778495E-2</v>
      </c>
    </row>
    <row r="119" spans="1:48" s="1" customFormat="1" x14ac:dyDescent="0.25">
      <c r="A119">
        <f>IFERROR(VLOOKUP(C119,'2014_15'!$C$402:$D$446,2,FALSE),0)</f>
        <v>0</v>
      </c>
      <c r="B119" s="93" t="s">
        <v>454</v>
      </c>
      <c r="C119" s="93" t="s">
        <v>455</v>
      </c>
      <c r="D119" s="93"/>
      <c r="E119" s="93">
        <v>82.788771999999994</v>
      </c>
      <c r="F119" s="93">
        <v>-9.8857839999999992</v>
      </c>
      <c r="G119" s="93">
        <v>83.352127307843006</v>
      </c>
      <c r="H119" s="93">
        <v>0</v>
      </c>
      <c r="I119" s="93">
        <v>2.069734</v>
      </c>
      <c r="J119" s="93">
        <v>0</v>
      </c>
      <c r="K119" s="93">
        <v>0</v>
      </c>
      <c r="L119" s="93">
        <v>6.121299999999999E-2</v>
      </c>
      <c r="M119" s="93">
        <v>8.3366666666666658E-2</v>
      </c>
      <c r="N119" s="93">
        <v>0</v>
      </c>
      <c r="O119" s="93">
        <v>8.5470000000000008E-3</v>
      </c>
      <c r="P119" s="93">
        <v>4.8729999999999997E-3</v>
      </c>
      <c r="Q119" s="93">
        <v>1.1356677277777778</v>
      </c>
      <c r="R119" s="93">
        <v>0.128441</v>
      </c>
      <c r="S119" s="93">
        <v>1.9616960000000001</v>
      </c>
      <c r="T119" s="93">
        <v>161.70865370228748</v>
      </c>
      <c r="U119" s="114">
        <v>8.7399210290119917</v>
      </c>
      <c r="V119" s="114">
        <v>170.44857473129946</v>
      </c>
      <c r="W119" s="196">
        <f t="shared" si="5"/>
        <v>159.74695770228749</v>
      </c>
      <c r="X119" s="2"/>
      <c r="Y119" s="93">
        <v>82.788771999999994</v>
      </c>
      <c r="Z119" s="93">
        <v>-9.7317669999999996</v>
      </c>
      <c r="AA119" s="93">
        <v>78.635574890092997</v>
      </c>
      <c r="AB119" s="93">
        <v>0</v>
      </c>
      <c r="AC119" s="93">
        <v>0</v>
      </c>
      <c r="AD119" s="93">
        <v>6.121299999999999E-2</v>
      </c>
      <c r="AE119" s="93">
        <v>7.7531000000000003E-2</v>
      </c>
      <c r="AF119" s="93">
        <v>0</v>
      </c>
      <c r="AG119" s="93">
        <v>8.5470000000000008E-3</v>
      </c>
      <c r="AH119" s="93">
        <v>7.8549999999999991E-3</v>
      </c>
      <c r="AI119" s="93">
        <v>0.83459288012242083</v>
      </c>
      <c r="AJ119" s="93">
        <v>2.4577472344444442</v>
      </c>
      <c r="AK119" s="93">
        <v>0.26627821918321515</v>
      </c>
      <c r="AL119" s="93">
        <v>0.13099</v>
      </c>
      <c r="AM119" s="93">
        <v>2.6768939999999999</v>
      </c>
      <c r="AN119" s="93">
        <v>158.21422822384307</v>
      </c>
      <c r="AO119" s="93"/>
      <c r="AP119" s="93"/>
      <c r="AQ119" s="93">
        <v>-3.4944254784444126</v>
      </c>
      <c r="AR119" s="91">
        <v>-2.1609390706311852E-2</v>
      </c>
      <c r="AS119" s="114">
        <v>8.9846388178243277</v>
      </c>
      <c r="AT119" s="121">
        <v>167.1988670416674</v>
      </c>
      <c r="AU119" s="199">
        <f t="shared" si="6"/>
        <v>155.53733422384306</v>
      </c>
      <c r="AV119" s="186">
        <f t="shared" si="7"/>
        <v>-2.6351822526033297E-2</v>
      </c>
    </row>
    <row r="120" spans="1:48" s="1" customFormat="1" x14ac:dyDescent="0.25">
      <c r="A120">
        <f>IFERROR(VLOOKUP(C120,'2014_15'!$C$402:$D$446,2,FALSE),0)</f>
        <v>0</v>
      </c>
      <c r="B120" s="93" t="s">
        <v>592</v>
      </c>
      <c r="C120" s="93" t="s">
        <v>593</v>
      </c>
      <c r="D120" s="93"/>
      <c r="E120" s="93">
        <v>117.95271</v>
      </c>
      <c r="F120" s="93">
        <v>-21.000381999999998</v>
      </c>
      <c r="G120" s="93">
        <v>148.82318933273399</v>
      </c>
      <c r="H120" s="93">
        <v>0</v>
      </c>
      <c r="I120" s="93">
        <v>2.9488180000000002</v>
      </c>
      <c r="J120" s="93">
        <v>0</v>
      </c>
      <c r="K120" s="93">
        <v>1.3859E-2</v>
      </c>
      <c r="L120" s="93">
        <v>3.754600000000001E-2</v>
      </c>
      <c r="M120" s="93">
        <v>0.21709139784946238</v>
      </c>
      <c r="N120" s="93">
        <v>0</v>
      </c>
      <c r="O120" s="93">
        <v>8.5470000000000008E-3</v>
      </c>
      <c r="P120" s="93">
        <v>4.8729999999999997E-3</v>
      </c>
      <c r="Q120" s="93">
        <v>1.5934132466666666</v>
      </c>
      <c r="R120" s="93">
        <v>0.259909</v>
      </c>
      <c r="S120" s="93">
        <v>3.969668</v>
      </c>
      <c r="T120" s="93">
        <v>254.82924197725004</v>
      </c>
      <c r="U120" s="114">
        <v>18.879764843411223</v>
      </c>
      <c r="V120" s="114">
        <v>273.70900682066127</v>
      </c>
      <c r="W120" s="196">
        <f t="shared" si="5"/>
        <v>250.85957397725002</v>
      </c>
      <c r="X120" s="2"/>
      <c r="Y120" s="93">
        <v>117.95271</v>
      </c>
      <c r="Z120" s="93">
        <v>-20.673204999999999</v>
      </c>
      <c r="AA120" s="93">
        <v>142.003847927766</v>
      </c>
      <c r="AB120" s="93">
        <v>0</v>
      </c>
      <c r="AC120" s="93">
        <v>1.3859E-2</v>
      </c>
      <c r="AD120" s="93">
        <v>3.754600000000001E-2</v>
      </c>
      <c r="AE120" s="93">
        <v>0.20189499999999999</v>
      </c>
      <c r="AF120" s="93">
        <v>0</v>
      </c>
      <c r="AG120" s="93">
        <v>8.5470000000000008E-3</v>
      </c>
      <c r="AH120" s="93">
        <v>7.8549999999999991E-3</v>
      </c>
      <c r="AI120" s="93">
        <v>1.1802582841500036</v>
      </c>
      <c r="AJ120" s="93">
        <v>2.3904514588888888</v>
      </c>
      <c r="AK120" s="93">
        <v>0.4808578279769592</v>
      </c>
      <c r="AL120" s="93">
        <v>0.267069</v>
      </c>
      <c r="AM120" s="93">
        <v>5.4578179999999996</v>
      </c>
      <c r="AN120" s="93">
        <v>249.32950949878182</v>
      </c>
      <c r="AO120" s="93"/>
      <c r="AP120" s="93"/>
      <c r="AQ120" s="93">
        <v>-5.4997324784682178</v>
      </c>
      <c r="AR120" s="91">
        <v>-2.1582030522851878E-2</v>
      </c>
      <c r="AS120" s="114">
        <v>19.408398259026736</v>
      </c>
      <c r="AT120" s="121">
        <v>268.73790775780856</v>
      </c>
      <c r="AU120" s="199">
        <f t="shared" si="6"/>
        <v>243.87169149878184</v>
      </c>
      <c r="AV120" s="186">
        <f t="shared" si="7"/>
        <v>-2.7855753590261156E-2</v>
      </c>
    </row>
    <row r="121" spans="1:48" s="1" customFormat="1" x14ac:dyDescent="0.25">
      <c r="A121">
        <f>IFERROR(VLOOKUP(C121,'2014_15'!$C$402:$D$446,2,FALSE),0)</f>
        <v>0</v>
      </c>
      <c r="B121" s="93" t="s">
        <v>716</v>
      </c>
      <c r="C121" s="93" t="s">
        <v>864</v>
      </c>
      <c r="D121" s="93"/>
      <c r="E121" s="93">
        <v>57.573416000000002</v>
      </c>
      <c r="F121" s="93">
        <v>-8.4735820000000004</v>
      </c>
      <c r="G121" s="93">
        <v>75.862250523819995</v>
      </c>
      <c r="H121" s="93">
        <v>0</v>
      </c>
      <c r="I121" s="93">
        <v>1.439335</v>
      </c>
      <c r="J121" s="93">
        <v>0</v>
      </c>
      <c r="K121" s="93">
        <v>1.4943E-2</v>
      </c>
      <c r="L121" s="93">
        <v>6.7507000000000011E-2</v>
      </c>
      <c r="M121" s="93">
        <v>8.378602150537634E-2</v>
      </c>
      <c r="N121" s="93">
        <v>0</v>
      </c>
      <c r="O121" s="93">
        <v>8.5470000000000008E-3</v>
      </c>
      <c r="P121" s="93">
        <v>4.8729999999999997E-3</v>
      </c>
      <c r="Q121" s="93">
        <v>0.70289402000000001</v>
      </c>
      <c r="R121" s="93">
        <v>0.11454400000000001</v>
      </c>
      <c r="S121" s="93">
        <v>1.749457</v>
      </c>
      <c r="T121" s="93">
        <v>129.14797056532538</v>
      </c>
      <c r="U121" s="114">
        <v>7.2147437749610841</v>
      </c>
      <c r="V121" s="114">
        <v>136.36271434028646</v>
      </c>
      <c r="W121" s="196">
        <f t="shared" si="5"/>
        <v>127.39851356532537</v>
      </c>
      <c r="X121" s="2"/>
      <c r="Y121" s="93">
        <v>57.573416000000002</v>
      </c>
      <c r="Z121" s="93">
        <v>-8.3415669999999995</v>
      </c>
      <c r="AA121" s="93">
        <v>72.614108576443002</v>
      </c>
      <c r="AB121" s="93">
        <v>0</v>
      </c>
      <c r="AC121" s="93">
        <v>1.4943E-2</v>
      </c>
      <c r="AD121" s="93">
        <v>6.7507000000000011E-2</v>
      </c>
      <c r="AE121" s="93">
        <v>7.7921000000000004E-2</v>
      </c>
      <c r="AF121" s="93">
        <v>0</v>
      </c>
      <c r="AG121" s="93">
        <v>8.5470000000000008E-3</v>
      </c>
      <c r="AH121" s="93">
        <v>7.8549999999999991E-3</v>
      </c>
      <c r="AI121" s="93">
        <v>0.57782279990984797</v>
      </c>
      <c r="AJ121" s="93">
        <v>1.0676390633333335</v>
      </c>
      <c r="AK121" s="93">
        <v>0.24588814345589388</v>
      </c>
      <c r="AL121" s="93">
        <v>0.114578</v>
      </c>
      <c r="AM121" s="93">
        <v>2.3415059999999999</v>
      </c>
      <c r="AN121" s="93">
        <v>126.3701645831421</v>
      </c>
      <c r="AO121" s="93"/>
      <c r="AP121" s="93"/>
      <c r="AQ121" s="93">
        <v>-2.7778059821832812</v>
      </c>
      <c r="AR121" s="91">
        <v>-2.1508707957421731E-2</v>
      </c>
      <c r="AS121" s="114">
        <v>7.416756600659995</v>
      </c>
      <c r="AT121" s="121">
        <v>133.78692118380209</v>
      </c>
      <c r="AU121" s="199">
        <f t="shared" si="6"/>
        <v>124.02865858314209</v>
      </c>
      <c r="AV121" s="186">
        <f t="shared" si="7"/>
        <v>-2.6451289641266862E-2</v>
      </c>
    </row>
    <row r="122" spans="1:48" s="1" customFormat="1" x14ac:dyDescent="0.25">
      <c r="A122">
        <f>IFERROR(VLOOKUP(C122,'2014_15'!$C$402:$D$446,2,FALSE),0)</f>
        <v>0</v>
      </c>
      <c r="B122" s="93" t="s">
        <v>264</v>
      </c>
      <c r="C122" s="93" t="s">
        <v>265</v>
      </c>
      <c r="D122" s="93"/>
      <c r="E122" s="93">
        <v>144.66274300000001</v>
      </c>
      <c r="F122" s="93">
        <v>-17.115618000000001</v>
      </c>
      <c r="G122" s="93">
        <v>122.67843906111801</v>
      </c>
      <c r="H122" s="93">
        <v>0</v>
      </c>
      <c r="I122" s="93">
        <v>3.616565</v>
      </c>
      <c r="J122" s="93">
        <v>0</v>
      </c>
      <c r="K122" s="93">
        <v>5.4898000000000002E-2</v>
      </c>
      <c r="L122" s="93">
        <v>0.18402399999999999</v>
      </c>
      <c r="M122" s="93">
        <v>0.12657311827956991</v>
      </c>
      <c r="N122" s="93">
        <v>0</v>
      </c>
      <c r="O122" s="93">
        <v>8.5470000000000008E-3</v>
      </c>
      <c r="P122" s="93">
        <v>4.8729999999999997E-3</v>
      </c>
      <c r="Q122" s="93">
        <v>2.2079865411111106</v>
      </c>
      <c r="R122" s="93">
        <v>0.25102799999999997</v>
      </c>
      <c r="S122" s="93">
        <v>3.8340169999999998</v>
      </c>
      <c r="T122" s="93">
        <v>260.51407572050874</v>
      </c>
      <c r="U122" s="114">
        <v>7.5827852239820874</v>
      </c>
      <c r="V122" s="114">
        <v>268.09686094449086</v>
      </c>
      <c r="W122" s="196">
        <f t="shared" si="5"/>
        <v>256.68005872050873</v>
      </c>
      <c r="X122" s="2"/>
      <c r="Y122" s="93">
        <v>144.66274300000001</v>
      </c>
      <c r="Z122" s="93">
        <v>-16.848963999999999</v>
      </c>
      <c r="AA122" s="93">
        <v>116.396504361974</v>
      </c>
      <c r="AB122" s="93">
        <v>0</v>
      </c>
      <c r="AC122" s="93">
        <v>5.4898000000000002E-2</v>
      </c>
      <c r="AD122" s="93">
        <v>0.18402399999999999</v>
      </c>
      <c r="AE122" s="93">
        <v>0.117713</v>
      </c>
      <c r="AF122" s="93">
        <v>0</v>
      </c>
      <c r="AG122" s="93">
        <v>8.5470000000000008E-3</v>
      </c>
      <c r="AH122" s="93">
        <v>7.8549999999999991E-3</v>
      </c>
      <c r="AI122" s="93">
        <v>1.4516194516043814</v>
      </c>
      <c r="AJ122" s="93">
        <v>3.0718789588888882</v>
      </c>
      <c r="AK122" s="93">
        <v>0.39414544808729529</v>
      </c>
      <c r="AL122" s="93">
        <v>0.253249</v>
      </c>
      <c r="AM122" s="93">
        <v>5.1753609999999997</v>
      </c>
      <c r="AN122" s="93">
        <v>254.9295742205546</v>
      </c>
      <c r="AO122" s="93"/>
      <c r="AP122" s="93"/>
      <c r="AQ122" s="93">
        <v>-5.5845014999541434</v>
      </c>
      <c r="AR122" s="91">
        <v>-2.1436467432744206E-2</v>
      </c>
      <c r="AS122" s="114">
        <v>8.3410637463802981</v>
      </c>
      <c r="AT122" s="121">
        <v>263.27063796693488</v>
      </c>
      <c r="AU122" s="199">
        <f t="shared" si="6"/>
        <v>249.75421322055459</v>
      </c>
      <c r="AV122" s="186">
        <f t="shared" si="7"/>
        <v>-2.6982405779700569E-2</v>
      </c>
    </row>
    <row r="123" spans="1:48" s="1" customFormat="1" x14ac:dyDescent="0.25">
      <c r="A123">
        <f>IFERROR(VLOOKUP(C123,'2014_15'!$C$402:$D$446,2,FALSE),0)</f>
        <v>0</v>
      </c>
      <c r="B123" s="93" t="s">
        <v>348</v>
      </c>
      <c r="C123" s="93" t="s">
        <v>349</v>
      </c>
      <c r="D123" s="93"/>
      <c r="E123" s="93">
        <v>39.724392000000002</v>
      </c>
      <c r="F123" s="93">
        <v>-9.9593360000000004</v>
      </c>
      <c r="G123" s="93">
        <v>65.121975486047006</v>
      </c>
      <c r="H123" s="93">
        <v>0</v>
      </c>
      <c r="I123" s="93">
        <v>0.99311099999999997</v>
      </c>
      <c r="J123" s="93">
        <v>0</v>
      </c>
      <c r="K123" s="93">
        <v>6.777E-3</v>
      </c>
      <c r="L123" s="93">
        <v>1.8286999999999998E-2</v>
      </c>
      <c r="M123" s="93">
        <v>0.12093870967741936</v>
      </c>
      <c r="N123" s="93">
        <v>0</v>
      </c>
      <c r="O123" s="93">
        <v>8.5470000000000008E-3</v>
      </c>
      <c r="P123" s="93">
        <v>4.8729999999999997E-3</v>
      </c>
      <c r="Q123" s="93">
        <v>0.76838687111111104</v>
      </c>
      <c r="R123" s="93">
        <v>8.2746E-2</v>
      </c>
      <c r="S123" s="93">
        <v>1.263801</v>
      </c>
      <c r="T123" s="93">
        <v>98.154499066835527</v>
      </c>
      <c r="U123" s="114">
        <v>8.0299483840920889</v>
      </c>
      <c r="V123" s="114">
        <v>106.18444745092762</v>
      </c>
      <c r="W123" s="196">
        <f t="shared" si="5"/>
        <v>96.890698066835526</v>
      </c>
      <c r="X123" s="2"/>
      <c r="Y123" s="93">
        <v>39.724392000000002</v>
      </c>
      <c r="Z123" s="93">
        <v>-9.8041730000000005</v>
      </c>
      <c r="AA123" s="93">
        <v>62.301314499075005</v>
      </c>
      <c r="AB123" s="93">
        <v>0</v>
      </c>
      <c r="AC123" s="93">
        <v>6.777E-3</v>
      </c>
      <c r="AD123" s="93">
        <v>1.8286999999999998E-2</v>
      </c>
      <c r="AE123" s="93">
        <v>0.112473</v>
      </c>
      <c r="AF123" s="93">
        <v>0</v>
      </c>
      <c r="AG123" s="93">
        <v>8.5470000000000008E-3</v>
      </c>
      <c r="AH123" s="93">
        <v>7.8549999999999991E-3</v>
      </c>
      <c r="AI123" s="93">
        <v>0.39905218521275615</v>
      </c>
      <c r="AJ123" s="93">
        <v>1.1878854322222223</v>
      </c>
      <c r="AK123" s="93">
        <v>0.21096664074464802</v>
      </c>
      <c r="AL123" s="93">
        <v>8.7766999999999998E-2</v>
      </c>
      <c r="AM123" s="93">
        <v>1.793604</v>
      </c>
      <c r="AN123" s="93">
        <v>96.054747757254617</v>
      </c>
      <c r="AO123" s="93"/>
      <c r="AP123" s="93"/>
      <c r="AQ123" s="93">
        <v>-2.0997513095809097</v>
      </c>
      <c r="AR123" s="91">
        <v>-2.1392308345959194E-2</v>
      </c>
      <c r="AS123" s="114">
        <v>8.2547869388466673</v>
      </c>
      <c r="AT123" s="121">
        <v>104.30953469610128</v>
      </c>
      <c r="AU123" s="199">
        <f t="shared" si="6"/>
        <v>94.261143757254615</v>
      </c>
      <c r="AV123" s="186">
        <f t="shared" si="7"/>
        <v>-2.713938863116705E-2</v>
      </c>
    </row>
    <row r="124" spans="1:48" s="1" customFormat="1" x14ac:dyDescent="0.25">
      <c r="A124">
        <f>IFERROR(VLOOKUP(C124,'2014_15'!$C$402:$D$446,2,FALSE),0)</f>
        <v>0</v>
      </c>
      <c r="B124" s="93" t="s">
        <v>660</v>
      </c>
      <c r="C124" s="93" t="s">
        <v>661</v>
      </c>
      <c r="D124" s="93"/>
      <c r="E124" s="93">
        <v>297.17007000000001</v>
      </c>
      <c r="F124" s="93">
        <v>-33.833525999999999</v>
      </c>
      <c r="G124" s="93">
        <v>232.958260311326</v>
      </c>
      <c r="H124" s="93">
        <v>0</v>
      </c>
      <c r="I124" s="93">
        <v>7.4292559999999996</v>
      </c>
      <c r="J124" s="93">
        <v>0</v>
      </c>
      <c r="K124" s="93">
        <v>0</v>
      </c>
      <c r="L124" s="93">
        <v>0.19048700000000002</v>
      </c>
      <c r="M124" s="93">
        <v>0.33527096774193543</v>
      </c>
      <c r="N124" s="93">
        <v>0</v>
      </c>
      <c r="O124" s="93">
        <v>8.5470000000000008E-3</v>
      </c>
      <c r="P124" s="93">
        <v>0</v>
      </c>
      <c r="Q124" s="93">
        <v>1.0307868044444446</v>
      </c>
      <c r="R124" s="93">
        <v>0.60340800000000006</v>
      </c>
      <c r="S124" s="93">
        <v>9.2160250000000001</v>
      </c>
      <c r="T124" s="93">
        <v>515.10858508351248</v>
      </c>
      <c r="U124" s="114">
        <v>30.548951214236425</v>
      </c>
      <c r="V124" s="114">
        <v>545.65753629774895</v>
      </c>
      <c r="W124" s="196">
        <f t="shared" si="5"/>
        <v>505.89256008351248</v>
      </c>
      <c r="X124" s="2"/>
      <c r="Y124" s="93">
        <v>297.17007000000001</v>
      </c>
      <c r="Z124" s="93">
        <v>-33.306412999999999</v>
      </c>
      <c r="AA124" s="93">
        <v>221.27721810013099</v>
      </c>
      <c r="AB124" s="93">
        <v>0</v>
      </c>
      <c r="AC124" s="93">
        <v>0</v>
      </c>
      <c r="AD124" s="93">
        <v>0.19048700000000002</v>
      </c>
      <c r="AE124" s="93">
        <v>0.31180200000000002</v>
      </c>
      <c r="AF124" s="93">
        <v>0</v>
      </c>
      <c r="AG124" s="93">
        <v>8.5470000000000008E-3</v>
      </c>
      <c r="AH124" s="93">
        <v>0</v>
      </c>
      <c r="AI124" s="93">
        <v>2.9838162319836425</v>
      </c>
      <c r="AJ124" s="93">
        <v>1.4389429944444445</v>
      </c>
      <c r="AK124" s="93">
        <v>0.749295769298713</v>
      </c>
      <c r="AL124" s="93">
        <v>0.62034500000000004</v>
      </c>
      <c r="AM124" s="93">
        <v>12.67728</v>
      </c>
      <c r="AN124" s="93">
        <v>504.12139109585792</v>
      </c>
      <c r="AO124" s="93"/>
      <c r="AP124" s="93"/>
      <c r="AQ124" s="93">
        <v>-10.987193987654564</v>
      </c>
      <c r="AR124" s="91">
        <v>-2.1329859967046082E-2</v>
      </c>
      <c r="AS124" s="114">
        <v>32.32186821299652</v>
      </c>
      <c r="AT124" s="121">
        <v>536.44325930885441</v>
      </c>
      <c r="AU124" s="199">
        <f t="shared" si="6"/>
        <v>491.44411109585792</v>
      </c>
      <c r="AV124" s="186">
        <f t="shared" si="7"/>
        <v>-2.856031127492642E-2</v>
      </c>
    </row>
    <row r="125" spans="1:48" s="1" customFormat="1" x14ac:dyDescent="0.25">
      <c r="A125">
        <f>IFERROR(VLOOKUP(C125,'2014_15'!$C$402:$D$446,2,FALSE),0)</f>
        <v>1</v>
      </c>
      <c r="B125" s="93" t="s">
        <v>736</v>
      </c>
      <c r="C125" s="93" t="s">
        <v>737</v>
      </c>
      <c r="D125" s="93"/>
      <c r="E125" s="93">
        <v>112.361542</v>
      </c>
      <c r="F125" s="93">
        <v>-18.058574</v>
      </c>
      <c r="G125" s="93">
        <v>165.41223354114402</v>
      </c>
      <c r="H125" s="93">
        <v>0</v>
      </c>
      <c r="I125" s="93">
        <v>2.8090359999999999</v>
      </c>
      <c r="J125" s="93">
        <v>0</v>
      </c>
      <c r="K125" s="93">
        <v>0</v>
      </c>
      <c r="L125" s="93">
        <v>6.399100000000002E-2</v>
      </c>
      <c r="M125" s="93">
        <v>0.21427096774193546</v>
      </c>
      <c r="N125" s="93">
        <v>0</v>
      </c>
      <c r="O125" s="93">
        <v>8.5470000000000008E-3</v>
      </c>
      <c r="P125" s="93">
        <v>4.8729999999999997E-3</v>
      </c>
      <c r="Q125" s="93">
        <v>3.0376336422222221</v>
      </c>
      <c r="R125" s="93">
        <v>0.28824699999999998</v>
      </c>
      <c r="S125" s="93">
        <v>4.4024799999999997</v>
      </c>
      <c r="T125" s="93">
        <v>270.54428015110813</v>
      </c>
      <c r="U125" s="114">
        <v>19.679278410430978</v>
      </c>
      <c r="V125" s="114">
        <v>290.22355856153911</v>
      </c>
      <c r="W125" s="196">
        <f t="shared" si="5"/>
        <v>266.1418001511081</v>
      </c>
      <c r="X125" s="2"/>
      <c r="Y125" s="93">
        <v>112.361542</v>
      </c>
      <c r="Z125" s="93">
        <v>-17.777228000000001</v>
      </c>
      <c r="AA125" s="93">
        <v>157.73762575979902</v>
      </c>
      <c r="AB125" s="93">
        <v>0</v>
      </c>
      <c r="AC125" s="93">
        <v>0</v>
      </c>
      <c r="AD125" s="93">
        <v>6.399100000000002E-2</v>
      </c>
      <c r="AE125" s="93">
        <v>0.199272</v>
      </c>
      <c r="AF125" s="93">
        <v>0</v>
      </c>
      <c r="AG125" s="93">
        <v>8.5470000000000008E-3</v>
      </c>
      <c r="AH125" s="93">
        <v>7.8549999999999991E-3</v>
      </c>
      <c r="AI125" s="93">
        <v>1.1312448554876218</v>
      </c>
      <c r="AJ125" s="93">
        <v>4.3719311788888886</v>
      </c>
      <c r="AK125" s="93">
        <v>0.53413603377622676</v>
      </c>
      <c r="AL125" s="93">
        <v>0.28878599999999999</v>
      </c>
      <c r="AM125" s="93">
        <v>5.9016000000000002</v>
      </c>
      <c r="AN125" s="93">
        <v>264.82930282795178</v>
      </c>
      <c r="AO125" s="93"/>
      <c r="AP125" s="93"/>
      <c r="AQ125" s="93">
        <v>-5.7149773231563472</v>
      </c>
      <c r="AR125" s="91">
        <v>-2.1123999812394257E-2</v>
      </c>
      <c r="AS125" s="114">
        <v>20.230298205923049</v>
      </c>
      <c r="AT125" s="121">
        <v>285.05960103387486</v>
      </c>
      <c r="AU125" s="199">
        <f t="shared" si="6"/>
        <v>258.92770282795186</v>
      </c>
      <c r="AV125" s="186">
        <f t="shared" si="7"/>
        <v>-2.7106216757609158E-2</v>
      </c>
    </row>
    <row r="126" spans="1:48" s="1" customFormat="1" x14ac:dyDescent="0.25">
      <c r="A126">
        <f>IFERROR(VLOOKUP(C126,'2014_15'!$C$402:$D$446,2,FALSE),0)</f>
        <v>1</v>
      </c>
      <c r="B126" s="93" t="s">
        <v>786</v>
      </c>
      <c r="C126" s="93" t="s">
        <v>787</v>
      </c>
      <c r="D126" s="93"/>
      <c r="E126" s="93">
        <v>113.4444</v>
      </c>
      <c r="F126" s="93">
        <v>-19.352477</v>
      </c>
      <c r="G126" s="93">
        <v>161.09229519258201</v>
      </c>
      <c r="H126" s="93">
        <v>0</v>
      </c>
      <c r="I126" s="93">
        <v>2.8361100000000001</v>
      </c>
      <c r="J126" s="93">
        <v>0</v>
      </c>
      <c r="K126" s="93">
        <v>0</v>
      </c>
      <c r="L126" s="93">
        <v>6.4448999999999979E-2</v>
      </c>
      <c r="M126" s="93">
        <v>0.22523010752688175</v>
      </c>
      <c r="N126" s="93">
        <v>0</v>
      </c>
      <c r="O126" s="93">
        <v>8.5470000000000008E-3</v>
      </c>
      <c r="P126" s="93">
        <v>4.8729999999999997E-3</v>
      </c>
      <c r="Q126" s="93">
        <v>1.531410822222222</v>
      </c>
      <c r="R126" s="93">
        <v>0.27360000000000001</v>
      </c>
      <c r="S126" s="93">
        <v>4.1787799999999997</v>
      </c>
      <c r="T126" s="93">
        <v>264.30721812233116</v>
      </c>
      <c r="U126" s="114">
        <v>22.393436960230968</v>
      </c>
      <c r="V126" s="114">
        <v>286.70065508256215</v>
      </c>
      <c r="W126" s="196">
        <f t="shared" si="5"/>
        <v>260.12843812233115</v>
      </c>
      <c r="X126" s="2"/>
      <c r="Y126" s="93">
        <v>113.4444</v>
      </c>
      <c r="Z126" s="93">
        <v>-19.050972999999999</v>
      </c>
      <c r="AA126" s="93">
        <v>154.36688464379998</v>
      </c>
      <c r="AB126" s="93">
        <v>0</v>
      </c>
      <c r="AC126" s="93">
        <v>0</v>
      </c>
      <c r="AD126" s="93">
        <v>6.4448999999999979E-2</v>
      </c>
      <c r="AE126" s="93">
        <v>0.20946400000000001</v>
      </c>
      <c r="AF126" s="93">
        <v>0</v>
      </c>
      <c r="AG126" s="93">
        <v>8.5470000000000008E-3</v>
      </c>
      <c r="AH126" s="93">
        <v>7.8549999999999991E-3</v>
      </c>
      <c r="AI126" s="93">
        <v>1.1385629022022952</v>
      </c>
      <c r="AJ126" s="93">
        <v>2.0374308733333333</v>
      </c>
      <c r="AK126" s="93">
        <v>0.52272192581109334</v>
      </c>
      <c r="AL126" s="93">
        <v>0.278864</v>
      </c>
      <c r="AM126" s="93">
        <v>5.6988310000000002</v>
      </c>
      <c r="AN126" s="93">
        <v>258.72703734514664</v>
      </c>
      <c r="AO126" s="93"/>
      <c r="AP126" s="93"/>
      <c r="AQ126" s="93">
        <v>-5.5801807771845233</v>
      </c>
      <c r="AR126" s="91">
        <v>-2.1112479700050452E-2</v>
      </c>
      <c r="AS126" s="114">
        <v>23.020453195117437</v>
      </c>
      <c r="AT126" s="121">
        <v>281.7474905402641</v>
      </c>
      <c r="AU126" s="199">
        <f t="shared" si="6"/>
        <v>253.02820634514669</v>
      </c>
      <c r="AV126" s="186">
        <f t="shared" si="7"/>
        <v>-2.7295100176034648E-2</v>
      </c>
    </row>
    <row r="127" spans="1:48" s="1" customFormat="1" x14ac:dyDescent="0.25">
      <c r="A127">
        <f>IFERROR(VLOOKUP(C127,'2014_15'!$C$402:$D$446,2,FALSE),0)</f>
        <v>0</v>
      </c>
      <c r="B127" s="93" t="s">
        <v>138</v>
      </c>
      <c r="C127" s="93" t="s">
        <v>139</v>
      </c>
      <c r="D127" s="93"/>
      <c r="E127" s="93">
        <v>232.202359</v>
      </c>
      <c r="F127" s="93">
        <v>-17.316057000000001</v>
      </c>
      <c r="G127" s="93">
        <v>103.642865482348</v>
      </c>
      <c r="H127" s="93">
        <v>0</v>
      </c>
      <c r="I127" s="93">
        <v>5.8050610000000002</v>
      </c>
      <c r="J127" s="93">
        <v>0</v>
      </c>
      <c r="K127" s="93">
        <v>0</v>
      </c>
      <c r="L127" s="93">
        <v>0.18038399999999996</v>
      </c>
      <c r="M127" s="93">
        <v>0.1089505376344086</v>
      </c>
      <c r="N127" s="93">
        <v>0</v>
      </c>
      <c r="O127" s="93">
        <v>8.5470000000000008E-3</v>
      </c>
      <c r="P127" s="93">
        <v>0</v>
      </c>
      <c r="Q127" s="93">
        <v>1.0200095995555558</v>
      </c>
      <c r="R127" s="93">
        <v>0.28562900000000002</v>
      </c>
      <c r="S127" s="93">
        <v>4.3624960000000002</v>
      </c>
      <c r="T127" s="93">
        <v>330.30024461953803</v>
      </c>
      <c r="U127" s="114">
        <v>14.255665534105731</v>
      </c>
      <c r="V127" s="114">
        <v>344.55591015364377</v>
      </c>
      <c r="W127" s="196">
        <f t="shared" si="5"/>
        <v>325.93774861953801</v>
      </c>
      <c r="X127" s="2"/>
      <c r="Y127" s="93">
        <v>232.202359</v>
      </c>
      <c r="Z127" s="93">
        <v>-17.046278999999998</v>
      </c>
      <c r="AA127" s="93">
        <v>97.324201646394997</v>
      </c>
      <c r="AB127" s="93">
        <v>0</v>
      </c>
      <c r="AC127" s="93">
        <v>0</v>
      </c>
      <c r="AD127" s="93">
        <v>0.18038399999999996</v>
      </c>
      <c r="AE127" s="93">
        <v>0.101324</v>
      </c>
      <c r="AF127" s="93">
        <v>0</v>
      </c>
      <c r="AG127" s="93">
        <v>8.5470000000000008E-3</v>
      </c>
      <c r="AH127" s="93">
        <v>0</v>
      </c>
      <c r="AI127" s="93">
        <v>2.338700453552303</v>
      </c>
      <c r="AJ127" s="93">
        <v>1.6474468195555556</v>
      </c>
      <c r="AK127" s="93">
        <v>0.32956222592702339</v>
      </c>
      <c r="AL127" s="93">
        <v>0.292717</v>
      </c>
      <c r="AM127" s="93">
        <v>5.9819269999999998</v>
      </c>
      <c r="AN127" s="93">
        <v>323.36089014542983</v>
      </c>
      <c r="AO127" s="93"/>
      <c r="AP127" s="93"/>
      <c r="AQ127" s="93">
        <v>-6.9393544741081996</v>
      </c>
      <c r="AR127" s="91">
        <v>-2.1009232015863064E-2</v>
      </c>
      <c r="AS127" s="114">
        <v>15.681232087516305</v>
      </c>
      <c r="AT127" s="121">
        <v>339.04212223294616</v>
      </c>
      <c r="AU127" s="199">
        <f t="shared" si="6"/>
        <v>317.37896314542985</v>
      </c>
      <c r="AV127" s="186">
        <f t="shared" si="7"/>
        <v>-2.6258957455396525E-2</v>
      </c>
    </row>
    <row r="128" spans="1:48" s="1" customFormat="1" x14ac:dyDescent="0.25">
      <c r="A128">
        <f>IFERROR(VLOOKUP(C128,'2014_15'!$C$402:$D$446,2,FALSE),0)</f>
        <v>0</v>
      </c>
      <c r="B128" s="93" t="s">
        <v>412</v>
      </c>
      <c r="C128" s="93" t="s">
        <v>413</v>
      </c>
      <c r="D128" s="93"/>
      <c r="E128" s="93">
        <v>8.362724</v>
      </c>
      <c r="F128" s="93">
        <v>-1.279954</v>
      </c>
      <c r="G128" s="93">
        <v>13.191460953802</v>
      </c>
      <c r="H128" s="93">
        <v>0</v>
      </c>
      <c r="I128" s="93">
        <v>0.20907200000000001</v>
      </c>
      <c r="J128" s="93">
        <v>0</v>
      </c>
      <c r="K128" s="93">
        <v>0</v>
      </c>
      <c r="L128" s="93">
        <v>0</v>
      </c>
      <c r="M128" s="93">
        <v>0</v>
      </c>
      <c r="N128" s="93">
        <v>0</v>
      </c>
      <c r="O128" s="93">
        <v>8.5470000000000008E-3</v>
      </c>
      <c r="P128" s="93">
        <v>4.8729999999999997E-3</v>
      </c>
      <c r="Q128" s="93">
        <v>0.46180741600000003</v>
      </c>
      <c r="R128" s="93">
        <v>0</v>
      </c>
      <c r="S128" s="93">
        <v>0</v>
      </c>
      <c r="T128" s="93">
        <v>20.958530369801998</v>
      </c>
      <c r="U128" s="114">
        <v>0</v>
      </c>
      <c r="V128" s="114">
        <v>20.958530369801998</v>
      </c>
      <c r="W128" s="196">
        <f t="shared" si="5"/>
        <v>20.958530369801998</v>
      </c>
      <c r="X128" s="2"/>
      <c r="Y128" s="93">
        <v>8.362724</v>
      </c>
      <c r="Z128" s="93">
        <v>-1.260013</v>
      </c>
      <c r="AA128" s="93">
        <v>12.544610980296001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8.5470000000000008E-3</v>
      </c>
      <c r="AH128" s="93">
        <v>7.8549999999999991E-3</v>
      </c>
      <c r="AI128" s="93">
        <v>8.382188867672774E-2</v>
      </c>
      <c r="AJ128" s="93">
        <v>0.72916554666666666</v>
      </c>
      <c r="AK128" s="93">
        <v>4.2478950231471704E-2</v>
      </c>
      <c r="AL128" s="93">
        <v>0</v>
      </c>
      <c r="AM128" s="93">
        <v>0</v>
      </c>
      <c r="AN128" s="93">
        <v>20.51919036587087</v>
      </c>
      <c r="AO128" s="93"/>
      <c r="AP128" s="93"/>
      <c r="AQ128" s="93">
        <v>-0.43934000393112882</v>
      </c>
      <c r="AR128" s="91">
        <v>-2.0962347844968646E-2</v>
      </c>
      <c r="AS128" s="114">
        <v>0</v>
      </c>
      <c r="AT128" s="121">
        <v>20.51919036587087</v>
      </c>
      <c r="AU128" s="199">
        <f t="shared" si="6"/>
        <v>20.51919036587087</v>
      </c>
      <c r="AV128" s="186">
        <f t="shared" si="7"/>
        <v>-2.0962347844968643E-2</v>
      </c>
    </row>
    <row r="129" spans="1:48" s="1" customFormat="1" x14ac:dyDescent="0.25">
      <c r="A129">
        <f>IFERROR(VLOOKUP(C129,'2014_15'!$C$402:$D$446,2,FALSE),0)</f>
        <v>0</v>
      </c>
      <c r="B129" s="93" t="s">
        <v>678</v>
      </c>
      <c r="C129" s="93" t="s">
        <v>679</v>
      </c>
      <c r="D129" s="93"/>
      <c r="E129" s="93">
        <v>289.73686700000002</v>
      </c>
      <c r="F129" s="93">
        <v>-33.456229</v>
      </c>
      <c r="G129" s="93">
        <v>235.82413477617899</v>
      </c>
      <c r="H129" s="93">
        <v>0</v>
      </c>
      <c r="I129" s="93">
        <v>7.2433399999999999</v>
      </c>
      <c r="J129" s="93">
        <v>0</v>
      </c>
      <c r="K129" s="93">
        <v>0.11441999999999999</v>
      </c>
      <c r="L129" s="93">
        <v>0.220162</v>
      </c>
      <c r="M129" s="93">
        <v>0.33244838709677416</v>
      </c>
      <c r="N129" s="93">
        <v>0.22413498281824903</v>
      </c>
      <c r="O129" s="93">
        <v>8.5470000000000008E-3</v>
      </c>
      <c r="P129" s="93">
        <v>0</v>
      </c>
      <c r="Q129" s="93">
        <v>1.3898939611111112</v>
      </c>
      <c r="R129" s="93">
        <v>0.554894</v>
      </c>
      <c r="S129" s="93">
        <v>8.4750499999999995</v>
      </c>
      <c r="T129" s="93">
        <v>510.6676631072051</v>
      </c>
      <c r="U129" s="114">
        <v>24.875969887317584</v>
      </c>
      <c r="V129" s="114">
        <v>535.54363299452268</v>
      </c>
      <c r="W129" s="196">
        <f t="shared" si="5"/>
        <v>502.19261310720509</v>
      </c>
      <c r="X129" s="2"/>
      <c r="Y129" s="93">
        <v>289.73686700000002</v>
      </c>
      <c r="Z129" s="93">
        <v>-32.934994000000003</v>
      </c>
      <c r="AA129" s="93">
        <v>224.585155851628</v>
      </c>
      <c r="AB129" s="93">
        <v>0</v>
      </c>
      <c r="AC129" s="93">
        <v>0.11441999999999999</v>
      </c>
      <c r="AD129" s="93">
        <v>0.220162</v>
      </c>
      <c r="AE129" s="93">
        <v>0.30917699999999998</v>
      </c>
      <c r="AF129" s="93">
        <v>0.255</v>
      </c>
      <c r="AG129" s="93">
        <v>8.5470000000000008E-3</v>
      </c>
      <c r="AH129" s="93">
        <v>0</v>
      </c>
      <c r="AI129" s="93">
        <v>2.9162836398936025</v>
      </c>
      <c r="AJ129" s="93">
        <v>1.8008160326666667</v>
      </c>
      <c r="AK129" s="93">
        <v>0.76049721056583242</v>
      </c>
      <c r="AL129" s="93">
        <v>0.57120499999999996</v>
      </c>
      <c r="AM129" s="93">
        <v>11.673090999999999</v>
      </c>
      <c r="AN129" s="93">
        <v>500.01622773475412</v>
      </c>
      <c r="AO129" s="93"/>
      <c r="AP129" s="93"/>
      <c r="AQ129" s="93">
        <v>-10.651435372450976</v>
      </c>
      <c r="AR129" s="91">
        <v>-2.0857861466381723E-2</v>
      </c>
      <c r="AS129" s="114">
        <v>25.572497044162475</v>
      </c>
      <c r="AT129" s="121">
        <v>525.58872477891657</v>
      </c>
      <c r="AU129" s="199">
        <f t="shared" si="6"/>
        <v>488.34313673475413</v>
      </c>
      <c r="AV129" s="186">
        <f t="shared" si="7"/>
        <v>-2.7578016902240821E-2</v>
      </c>
    </row>
    <row r="130" spans="1:48" s="1" customFormat="1" x14ac:dyDescent="0.25">
      <c r="A130">
        <f>IFERROR(VLOOKUP(C130,'2014_15'!$C$402:$D$446,2,FALSE),0)</f>
        <v>0</v>
      </c>
      <c r="B130" s="93" t="s">
        <v>438</v>
      </c>
      <c r="C130" s="93" t="s">
        <v>439</v>
      </c>
      <c r="D130" s="93"/>
      <c r="E130" s="93">
        <v>4.2343739999999999</v>
      </c>
      <c r="F130" s="93">
        <v>-0.54129899999999997</v>
      </c>
      <c r="G130" s="93">
        <v>3.6343190747890004</v>
      </c>
      <c r="H130" s="93">
        <v>0</v>
      </c>
      <c r="I130" s="93">
        <v>0.10585899999999999</v>
      </c>
      <c r="J130" s="93">
        <v>0</v>
      </c>
      <c r="K130" s="93">
        <v>0</v>
      </c>
      <c r="L130" s="93">
        <v>0</v>
      </c>
      <c r="M130" s="93">
        <v>0</v>
      </c>
      <c r="N130" s="93">
        <v>0</v>
      </c>
      <c r="O130" s="93">
        <v>8.5470000000000008E-3</v>
      </c>
      <c r="P130" s="93">
        <v>4.8729999999999997E-3</v>
      </c>
      <c r="Q130" s="93">
        <v>0.2501088044444445</v>
      </c>
      <c r="R130" s="93">
        <v>0</v>
      </c>
      <c r="S130" s="93">
        <v>0</v>
      </c>
      <c r="T130" s="93">
        <v>7.6967818792334439</v>
      </c>
      <c r="U130" s="114">
        <v>0</v>
      </c>
      <c r="V130" s="114">
        <v>7.6967818792334439</v>
      </c>
      <c r="W130" s="196">
        <f t="shared" si="5"/>
        <v>7.6967818792334439</v>
      </c>
      <c r="X130" s="2"/>
      <c r="Y130" s="93">
        <v>4.2343739999999999</v>
      </c>
      <c r="Z130" s="93">
        <v>-0.53286599999999995</v>
      </c>
      <c r="AA130" s="93">
        <v>3.3510958337579999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8.5470000000000008E-3</v>
      </c>
      <c r="AH130" s="93">
        <v>7.8549999999999991E-3</v>
      </c>
      <c r="AI130" s="93">
        <v>4.2496055635188351E-2</v>
      </c>
      <c r="AJ130" s="93">
        <v>0.41361076800000002</v>
      </c>
      <c r="AK130" s="93">
        <v>1.1347584501957936E-2</v>
      </c>
      <c r="AL130" s="93">
        <v>0</v>
      </c>
      <c r="AM130" s="93">
        <v>0</v>
      </c>
      <c r="AN130" s="93">
        <v>7.5364602418951465</v>
      </c>
      <c r="AO130" s="93"/>
      <c r="AP130" s="93"/>
      <c r="AQ130" s="93">
        <v>-0.16032163733829741</v>
      </c>
      <c r="AR130" s="91">
        <v>-2.0829697379220073E-2</v>
      </c>
      <c r="AS130" s="114">
        <v>0</v>
      </c>
      <c r="AT130" s="121">
        <v>7.5364602418951465</v>
      </c>
      <c r="AU130" s="199">
        <f t="shared" si="6"/>
        <v>7.5364602418951465</v>
      </c>
      <c r="AV130" s="186">
        <f t="shared" si="7"/>
        <v>-2.0829697379220025E-2</v>
      </c>
    </row>
    <row r="131" spans="1:48" s="1" customFormat="1" x14ac:dyDescent="0.25">
      <c r="A131">
        <f>IFERROR(VLOOKUP(C131,'2014_15'!$C$402:$D$446,2,FALSE),0)</f>
        <v>0</v>
      </c>
      <c r="B131" s="93" t="s">
        <v>580</v>
      </c>
      <c r="C131" s="93" t="s">
        <v>581</v>
      </c>
      <c r="D131" s="93"/>
      <c r="E131" s="93">
        <v>20.790199999999999</v>
      </c>
      <c r="F131" s="93">
        <v>-1.4562759999999999</v>
      </c>
      <c r="G131" s="93">
        <v>10.391861828547</v>
      </c>
      <c r="H131" s="93">
        <v>0</v>
      </c>
      <c r="I131" s="93">
        <v>0.51975400000000005</v>
      </c>
      <c r="J131" s="93">
        <v>0</v>
      </c>
      <c r="K131" s="93">
        <v>0</v>
      </c>
      <c r="L131" s="93">
        <v>8.7060000000000054E-3</v>
      </c>
      <c r="M131" s="93">
        <v>5.2516129032258068E-3</v>
      </c>
      <c r="N131" s="93">
        <v>0</v>
      </c>
      <c r="O131" s="93">
        <v>8.5470000000000008E-3</v>
      </c>
      <c r="P131" s="93">
        <v>4.8729999999999997E-3</v>
      </c>
      <c r="Q131" s="93">
        <v>0.25850432888888886</v>
      </c>
      <c r="R131" s="93">
        <v>2.5257999999999999E-2</v>
      </c>
      <c r="S131" s="93">
        <v>0.34583599999999998</v>
      </c>
      <c r="T131" s="93">
        <v>30.902515770339114</v>
      </c>
      <c r="U131" s="114">
        <v>1.0151387596901082</v>
      </c>
      <c r="V131" s="114">
        <v>31.917654530029221</v>
      </c>
      <c r="W131" s="196">
        <f t="shared" si="5"/>
        <v>30.556679770339116</v>
      </c>
      <c r="X131" s="2"/>
      <c r="Y131" s="93">
        <v>20.790199999999999</v>
      </c>
      <c r="Z131" s="93">
        <v>-1.4335880000000001</v>
      </c>
      <c r="AA131" s="93">
        <v>9.7405799836870006</v>
      </c>
      <c r="AB131" s="93">
        <v>0</v>
      </c>
      <c r="AC131" s="93">
        <v>0</v>
      </c>
      <c r="AD131" s="93">
        <v>8.7060000000000054E-3</v>
      </c>
      <c r="AE131" s="93">
        <v>4.8840000000000003E-3</v>
      </c>
      <c r="AF131" s="93">
        <v>0</v>
      </c>
      <c r="AG131" s="93">
        <v>8.5470000000000008E-3</v>
      </c>
      <c r="AH131" s="93">
        <v>7.8549999999999991E-3</v>
      </c>
      <c r="AI131" s="93">
        <v>0.20854224364198112</v>
      </c>
      <c r="AJ131" s="93">
        <v>0.38345564666666659</v>
      </c>
      <c r="AK131" s="93">
        <v>3.2983853624685797E-2</v>
      </c>
      <c r="AL131" s="93">
        <v>2.6259000000000001E-2</v>
      </c>
      <c r="AM131" s="93">
        <v>0.485765</v>
      </c>
      <c r="AN131" s="93">
        <v>30.264189727620334</v>
      </c>
      <c r="AO131" s="93"/>
      <c r="AP131" s="93"/>
      <c r="AQ131" s="93">
        <v>-0.63832604271878068</v>
      </c>
      <c r="AR131" s="91">
        <v>-2.0656118985997233E-2</v>
      </c>
      <c r="AS131" s="114">
        <v>1.0435626449614313</v>
      </c>
      <c r="AT131" s="121">
        <v>31.307752372581763</v>
      </c>
      <c r="AU131" s="199">
        <f t="shared" si="6"/>
        <v>29.778424727620333</v>
      </c>
      <c r="AV131" s="186">
        <f t="shared" si="7"/>
        <v>-2.546922795827522E-2</v>
      </c>
    </row>
    <row r="132" spans="1:48" s="1" customFormat="1" x14ac:dyDescent="0.25">
      <c r="A132">
        <f>IFERROR(VLOOKUP(C132,'2014_15'!$C$402:$D$446,2,FALSE),0)</f>
        <v>0</v>
      </c>
      <c r="B132" s="93" t="s">
        <v>778</v>
      </c>
      <c r="C132" s="93" t="s">
        <v>779</v>
      </c>
      <c r="D132" s="93"/>
      <c r="E132" s="93">
        <v>382.67537800000002</v>
      </c>
      <c r="F132" s="93">
        <v>-37.834457</v>
      </c>
      <c r="G132" s="93">
        <v>184.39559632223902</v>
      </c>
      <c r="H132" s="93">
        <v>0</v>
      </c>
      <c r="I132" s="93">
        <v>9.5668839999999999</v>
      </c>
      <c r="J132" s="93">
        <v>0</v>
      </c>
      <c r="K132" s="93">
        <v>0.14812700000000001</v>
      </c>
      <c r="L132" s="93">
        <v>0.23394800000000002</v>
      </c>
      <c r="M132" s="93">
        <v>0.23420215053763441</v>
      </c>
      <c r="N132" s="93">
        <v>0.76627817129150921</v>
      </c>
      <c r="O132" s="93">
        <v>8.5470000000000008E-3</v>
      </c>
      <c r="P132" s="93">
        <v>0</v>
      </c>
      <c r="Q132" s="93">
        <v>1.301367532888889</v>
      </c>
      <c r="R132" s="93">
        <v>0.55180099999999999</v>
      </c>
      <c r="S132" s="93">
        <v>8.4277949999999997</v>
      </c>
      <c r="T132" s="93">
        <v>550.47546717695707</v>
      </c>
      <c r="U132" s="114">
        <v>25.970613121283325</v>
      </c>
      <c r="V132" s="114">
        <v>576.44608029824042</v>
      </c>
      <c r="W132" s="196">
        <f t="shared" si="5"/>
        <v>542.04767217695712</v>
      </c>
      <c r="X132" s="2"/>
      <c r="Y132" s="93">
        <v>382.67537800000002</v>
      </c>
      <c r="Z132" s="93">
        <v>-37.245010999999998</v>
      </c>
      <c r="AA132" s="93">
        <v>173.311401634557</v>
      </c>
      <c r="AB132" s="93">
        <v>0</v>
      </c>
      <c r="AC132" s="93">
        <v>0.14812700000000001</v>
      </c>
      <c r="AD132" s="93">
        <v>0.23394800000000002</v>
      </c>
      <c r="AE132" s="93">
        <v>0.217808</v>
      </c>
      <c r="AF132" s="93">
        <v>0.81100000000000005</v>
      </c>
      <c r="AG132" s="93">
        <v>8.5470000000000008E-3</v>
      </c>
      <c r="AH132" s="93">
        <v>0</v>
      </c>
      <c r="AI132" s="93">
        <v>3.8485416927766822</v>
      </c>
      <c r="AJ132" s="93">
        <v>2.1150443642222219</v>
      </c>
      <c r="AK132" s="93">
        <v>0.58687243599221084</v>
      </c>
      <c r="AL132" s="93">
        <v>0.57857099999999995</v>
      </c>
      <c r="AM132" s="93">
        <v>11.823605000000001</v>
      </c>
      <c r="AN132" s="93">
        <v>539.11383312754833</v>
      </c>
      <c r="AO132" s="93"/>
      <c r="AP132" s="93"/>
      <c r="AQ132" s="93">
        <v>-11.361634049408735</v>
      </c>
      <c r="AR132" s="91">
        <v>-2.0639673749087168E-2</v>
      </c>
      <c r="AS132" s="114">
        <v>26.697790288679258</v>
      </c>
      <c r="AT132" s="121">
        <v>565.81162341622758</v>
      </c>
      <c r="AU132" s="199">
        <f t="shared" si="6"/>
        <v>527.29022812754829</v>
      </c>
      <c r="AV132" s="186">
        <f t="shared" si="7"/>
        <v>-2.7225361913538637E-2</v>
      </c>
    </row>
    <row r="133" spans="1:48" s="1" customFormat="1" x14ac:dyDescent="0.25">
      <c r="A133">
        <f>IFERROR(VLOOKUP(C133,'2014_15'!$C$402:$D$446,2,FALSE),0)</f>
        <v>0</v>
      </c>
      <c r="B133" s="93" t="s">
        <v>230</v>
      </c>
      <c r="C133" s="93" t="s">
        <v>231</v>
      </c>
      <c r="D133" s="93"/>
      <c r="E133" s="93">
        <v>326.18872599999997</v>
      </c>
      <c r="F133" s="93">
        <v>-35.770885</v>
      </c>
      <c r="G133" s="93">
        <v>236.37543941602502</v>
      </c>
      <c r="H133" s="93">
        <v>0</v>
      </c>
      <c r="I133" s="93">
        <v>8.1547169999999998</v>
      </c>
      <c r="J133" s="93">
        <v>4.4949999999999999E-3</v>
      </c>
      <c r="K133" s="93">
        <v>2.1382000000000002E-2</v>
      </c>
      <c r="L133" s="93">
        <v>0.34100100000000005</v>
      </c>
      <c r="M133" s="93">
        <v>0.25610752688172045</v>
      </c>
      <c r="N133" s="93">
        <v>0</v>
      </c>
      <c r="O133" s="93">
        <v>8.5470000000000008E-3</v>
      </c>
      <c r="P133" s="93">
        <v>0</v>
      </c>
      <c r="Q133" s="93">
        <v>1.5735625071111112</v>
      </c>
      <c r="R133" s="93">
        <v>0.60918799999999995</v>
      </c>
      <c r="S133" s="93">
        <v>9.3042979999999993</v>
      </c>
      <c r="T133" s="93">
        <v>547.06657845001791</v>
      </c>
      <c r="U133" s="114">
        <v>18.861705827892472</v>
      </c>
      <c r="V133" s="114">
        <v>565.92828427791039</v>
      </c>
      <c r="W133" s="196">
        <f t="shared" si="5"/>
        <v>537.7622804500179</v>
      </c>
      <c r="X133" s="2"/>
      <c r="Y133" s="93">
        <v>326.18872599999997</v>
      </c>
      <c r="Z133" s="93">
        <v>-35.213588999999999</v>
      </c>
      <c r="AA133" s="93">
        <v>224.46707708351599</v>
      </c>
      <c r="AB133" s="93">
        <v>4.4949999999999999E-3</v>
      </c>
      <c r="AC133" s="93">
        <v>2.1382000000000002E-2</v>
      </c>
      <c r="AD133" s="93">
        <v>0.34100100000000005</v>
      </c>
      <c r="AE133" s="93">
        <v>0.23818</v>
      </c>
      <c r="AF133" s="93">
        <v>0</v>
      </c>
      <c r="AG133" s="93">
        <v>8.5470000000000008E-3</v>
      </c>
      <c r="AH133" s="93">
        <v>0</v>
      </c>
      <c r="AI133" s="93">
        <v>3.282208057899715</v>
      </c>
      <c r="AJ133" s="93">
        <v>2.2925034580000001</v>
      </c>
      <c r="AK133" s="93">
        <v>0.7600973685841319</v>
      </c>
      <c r="AL133" s="93">
        <v>0.62622299999999997</v>
      </c>
      <c r="AM133" s="93">
        <v>12.797426</v>
      </c>
      <c r="AN133" s="93">
        <v>535.81427696800006</v>
      </c>
      <c r="AO133" s="93"/>
      <c r="AP133" s="93"/>
      <c r="AQ133" s="93">
        <v>-11.252301482017856</v>
      </c>
      <c r="AR133" s="91">
        <v>-2.0568431568052568E-2</v>
      </c>
      <c r="AS133" s="114">
        <v>20.74787641068172</v>
      </c>
      <c r="AT133" s="121">
        <v>556.56215337868173</v>
      </c>
      <c r="AU133" s="199">
        <f t="shared" si="6"/>
        <v>523.01685096800009</v>
      </c>
      <c r="AV133" s="186">
        <f t="shared" si="7"/>
        <v>-2.7419977224282688E-2</v>
      </c>
    </row>
    <row r="134" spans="1:48" s="1" customFormat="1" x14ac:dyDescent="0.25">
      <c r="A134">
        <f>IFERROR(VLOOKUP(C134,'2014_15'!$C$402:$D$446,2,FALSE),0)</f>
        <v>1</v>
      </c>
      <c r="B134" s="93" t="s">
        <v>146</v>
      </c>
      <c r="C134" s="93" t="s">
        <v>147</v>
      </c>
      <c r="D134" s="93"/>
      <c r="E134" s="93">
        <v>81.572001</v>
      </c>
      <c r="F134" s="93">
        <v>-12.855997</v>
      </c>
      <c r="G134" s="93">
        <v>96.714205574950995</v>
      </c>
      <c r="H134" s="93">
        <v>0</v>
      </c>
      <c r="I134" s="93">
        <v>2.039301</v>
      </c>
      <c r="J134" s="93">
        <v>0</v>
      </c>
      <c r="K134" s="93">
        <v>0</v>
      </c>
      <c r="L134" s="93">
        <v>9.3789000000000011E-2</v>
      </c>
      <c r="M134" s="93">
        <v>0.12501182795698923</v>
      </c>
      <c r="N134" s="93">
        <v>0</v>
      </c>
      <c r="O134" s="93">
        <v>8.5470000000000008E-3</v>
      </c>
      <c r="P134" s="93">
        <v>4.8729999999999997E-3</v>
      </c>
      <c r="Q134" s="93">
        <v>1.7236326811111111</v>
      </c>
      <c r="R134" s="93">
        <v>0.15903</v>
      </c>
      <c r="S134" s="93">
        <v>2.428928</v>
      </c>
      <c r="T134" s="93">
        <v>172.01332208401908</v>
      </c>
      <c r="U134" s="114">
        <v>8.9354044782793665</v>
      </c>
      <c r="V134" s="114">
        <v>180.94872656229845</v>
      </c>
      <c r="W134" s="196">
        <f t="shared" si="5"/>
        <v>169.58439408401907</v>
      </c>
      <c r="X134" s="2"/>
      <c r="Y134" s="93">
        <v>81.572001</v>
      </c>
      <c r="Z134" s="93">
        <v>-12.655706</v>
      </c>
      <c r="AA134" s="93">
        <v>92.341371196045003</v>
      </c>
      <c r="AB134" s="93">
        <v>0</v>
      </c>
      <c r="AC134" s="93">
        <v>0</v>
      </c>
      <c r="AD134" s="93">
        <v>9.3789000000000011E-2</v>
      </c>
      <c r="AE134" s="93">
        <v>0.116261</v>
      </c>
      <c r="AF134" s="93">
        <v>0</v>
      </c>
      <c r="AG134" s="93">
        <v>8.5470000000000008E-3</v>
      </c>
      <c r="AH134" s="93">
        <v>7.8549999999999991E-3</v>
      </c>
      <c r="AI134" s="93">
        <v>0.82240466622334862</v>
      </c>
      <c r="AJ134" s="93">
        <v>2.4086937433333331</v>
      </c>
      <c r="AK134" s="93">
        <v>0.31268921112849796</v>
      </c>
      <c r="AL134" s="93">
        <v>0.16123699999999999</v>
      </c>
      <c r="AM134" s="93">
        <v>3.2950409999999999</v>
      </c>
      <c r="AN134" s="93">
        <v>168.48418381673019</v>
      </c>
      <c r="AO134" s="93"/>
      <c r="AP134" s="93"/>
      <c r="AQ134" s="93">
        <v>-3.5291382672888858</v>
      </c>
      <c r="AR134" s="91">
        <v>-2.051665664340286E-2</v>
      </c>
      <c r="AS134" s="114">
        <v>9.8289449261073045</v>
      </c>
      <c r="AT134" s="121">
        <v>178.31312874283751</v>
      </c>
      <c r="AU134" s="199">
        <f t="shared" si="6"/>
        <v>165.1891428167302</v>
      </c>
      <c r="AV134" s="186">
        <f t="shared" si="7"/>
        <v>-2.5917781474109503E-2</v>
      </c>
    </row>
    <row r="135" spans="1:48" s="1" customFormat="1" x14ac:dyDescent="0.25">
      <c r="A135">
        <f>IFERROR(VLOOKUP(C135,'2014_15'!$C$402:$D$446,2,FALSE),0)</f>
        <v>0</v>
      </c>
      <c r="B135" s="93" t="s">
        <v>254</v>
      </c>
      <c r="C135" s="93" t="s">
        <v>255</v>
      </c>
      <c r="D135" s="93"/>
      <c r="E135" s="93">
        <v>7.3846590000000001</v>
      </c>
      <c r="F135" s="93">
        <v>-0.71942099999999998</v>
      </c>
      <c r="G135" s="93">
        <v>3.2962274580100002</v>
      </c>
      <c r="H135" s="93">
        <v>0</v>
      </c>
      <c r="I135" s="93">
        <v>0.18462000000000001</v>
      </c>
      <c r="J135" s="93">
        <v>0</v>
      </c>
      <c r="K135" s="93">
        <v>0</v>
      </c>
      <c r="L135" s="93">
        <v>0</v>
      </c>
      <c r="M135" s="93">
        <v>0</v>
      </c>
      <c r="N135" s="93">
        <v>0</v>
      </c>
      <c r="O135" s="93">
        <v>8.5470000000000008E-3</v>
      </c>
      <c r="P135" s="93">
        <v>4.8729999999999997E-3</v>
      </c>
      <c r="Q135" s="93">
        <v>0.28442826844444447</v>
      </c>
      <c r="R135" s="93">
        <v>0</v>
      </c>
      <c r="S135" s="93">
        <v>0</v>
      </c>
      <c r="T135" s="93">
        <v>10.443933726454445</v>
      </c>
      <c r="U135" s="114">
        <v>0</v>
      </c>
      <c r="V135" s="114">
        <v>10.443933726454445</v>
      </c>
      <c r="W135" s="196">
        <f t="shared" si="5"/>
        <v>10.443933726454445</v>
      </c>
      <c r="X135" s="2"/>
      <c r="Y135" s="93">
        <v>7.3846590000000001</v>
      </c>
      <c r="Z135" s="93">
        <v>-0.70821199999999995</v>
      </c>
      <c r="AA135" s="93">
        <v>3.0203561817970002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8.5470000000000008E-3</v>
      </c>
      <c r="AH135" s="93">
        <v>7.8549999999999991E-3</v>
      </c>
      <c r="AI135" s="93">
        <v>7.4010270827302188E-2</v>
      </c>
      <c r="AJ135" s="93">
        <v>0.43458248444444447</v>
      </c>
      <c r="AK135" s="93">
        <v>1.0227623648863862E-2</v>
      </c>
      <c r="AL135" s="93">
        <v>0</v>
      </c>
      <c r="AM135" s="93">
        <v>0</v>
      </c>
      <c r="AN135" s="93">
        <v>10.232025560717611</v>
      </c>
      <c r="AO135" s="93"/>
      <c r="AP135" s="93"/>
      <c r="AQ135" s="93">
        <v>-0.21190816573683335</v>
      </c>
      <c r="AR135" s="91">
        <v>-2.0290071852914076E-2</v>
      </c>
      <c r="AS135" s="114">
        <v>0</v>
      </c>
      <c r="AT135" s="121">
        <v>10.232025560717611</v>
      </c>
      <c r="AU135" s="199">
        <f t="shared" si="6"/>
        <v>10.232025560717611</v>
      </c>
      <c r="AV135" s="186">
        <f t="shared" si="7"/>
        <v>-2.0290071852914093E-2</v>
      </c>
    </row>
    <row r="136" spans="1:48" s="1" customFormat="1" x14ac:dyDescent="0.25">
      <c r="A136">
        <f>IFERROR(VLOOKUP(C136,'2014_15'!$C$402:$D$446,2,FALSE),0)</f>
        <v>0</v>
      </c>
      <c r="B136" s="93" t="s">
        <v>474</v>
      </c>
      <c r="C136" s="93" t="s">
        <v>475</v>
      </c>
      <c r="D136" s="93"/>
      <c r="E136" s="93">
        <v>6.9243699999999997</v>
      </c>
      <c r="F136" s="93">
        <v>-0.96430199999999999</v>
      </c>
      <c r="G136" s="93">
        <v>8.5796539919299999</v>
      </c>
      <c r="H136" s="93">
        <v>0</v>
      </c>
      <c r="I136" s="93">
        <v>0.17310800000000001</v>
      </c>
      <c r="J136" s="93">
        <v>0</v>
      </c>
      <c r="K136" s="93">
        <v>0</v>
      </c>
      <c r="L136" s="93">
        <v>0</v>
      </c>
      <c r="M136" s="93">
        <v>0</v>
      </c>
      <c r="N136" s="93">
        <v>0</v>
      </c>
      <c r="O136" s="93">
        <v>8.5470000000000008E-3</v>
      </c>
      <c r="P136" s="93">
        <v>4.8729999999999997E-3</v>
      </c>
      <c r="Q136" s="93">
        <v>0.77739827733333344</v>
      </c>
      <c r="R136" s="93">
        <v>0</v>
      </c>
      <c r="S136" s="93">
        <v>0</v>
      </c>
      <c r="T136" s="93">
        <v>15.503648269263332</v>
      </c>
      <c r="U136" s="114">
        <v>0</v>
      </c>
      <c r="V136" s="114">
        <v>15.503648269263332</v>
      </c>
      <c r="W136" s="196">
        <f t="shared" si="5"/>
        <v>15.503648269263332</v>
      </c>
      <c r="X136" s="2"/>
      <c r="Y136" s="93">
        <v>6.9243699999999997</v>
      </c>
      <c r="Z136" s="93">
        <v>-0.94927899999999998</v>
      </c>
      <c r="AA136" s="93">
        <v>8.1695730683660006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8.5470000000000008E-3</v>
      </c>
      <c r="AH136" s="93">
        <v>7.8549999999999991E-3</v>
      </c>
      <c r="AI136" s="93">
        <v>6.9596631424067051E-2</v>
      </c>
      <c r="AJ136" s="93">
        <v>0.93127270755555558</v>
      </c>
      <c r="AK136" s="93">
        <v>2.7664061351012282E-2</v>
      </c>
      <c r="AL136" s="93">
        <v>0</v>
      </c>
      <c r="AM136" s="93">
        <v>0</v>
      </c>
      <c r="AN136" s="93">
        <v>15.189599468696636</v>
      </c>
      <c r="AO136" s="93"/>
      <c r="AP136" s="93"/>
      <c r="AQ136" s="93">
        <v>-0.31404880056669526</v>
      </c>
      <c r="AR136" s="91">
        <v>-2.0256445135517612E-2</v>
      </c>
      <c r="AS136" s="114">
        <v>0</v>
      </c>
      <c r="AT136" s="121">
        <v>15.189599468696636</v>
      </c>
      <c r="AU136" s="199">
        <f t="shared" si="6"/>
        <v>15.189599468696636</v>
      </c>
      <c r="AV136" s="186">
        <f t="shared" si="7"/>
        <v>-2.0256445135517609E-2</v>
      </c>
    </row>
    <row r="137" spans="1:48" s="1" customFormat="1" x14ac:dyDescent="0.25">
      <c r="A137">
        <f>IFERROR(VLOOKUP(C137,'2014_15'!$C$402:$D$446,2,FALSE),0)</f>
        <v>0</v>
      </c>
      <c r="B137" s="93" t="s">
        <v>444</v>
      </c>
      <c r="C137" s="93" t="s">
        <v>445</v>
      </c>
      <c r="D137" s="93"/>
      <c r="E137" s="93">
        <v>5.8860099999999997</v>
      </c>
      <c r="F137" s="93">
        <v>-1.007881</v>
      </c>
      <c r="G137" s="93">
        <v>8.569780916740001</v>
      </c>
      <c r="H137" s="93">
        <v>0</v>
      </c>
      <c r="I137" s="93">
        <v>0.14715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8.5470000000000008E-3</v>
      </c>
      <c r="P137" s="93">
        <v>4.8729999999999997E-3</v>
      </c>
      <c r="Q137" s="93">
        <v>0.35925135999999996</v>
      </c>
      <c r="R137" s="93">
        <v>0</v>
      </c>
      <c r="S137" s="93">
        <v>0</v>
      </c>
      <c r="T137" s="93">
        <v>13.967731276740002</v>
      </c>
      <c r="U137" s="114">
        <v>0</v>
      </c>
      <c r="V137" s="114">
        <v>13.967731276740002</v>
      </c>
      <c r="W137" s="196">
        <f t="shared" si="5"/>
        <v>13.967731276740002</v>
      </c>
      <c r="X137" s="2"/>
      <c r="Y137" s="93">
        <v>5.8860099999999997</v>
      </c>
      <c r="Z137" s="93">
        <v>-0.992178</v>
      </c>
      <c r="AA137" s="93">
        <v>8.1608378812360005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8.5470000000000008E-3</v>
      </c>
      <c r="AH137" s="93">
        <v>7.8549999999999991E-3</v>
      </c>
      <c r="AI137" s="93">
        <v>5.908989302732947E-2</v>
      </c>
      <c r="AJ137" s="93">
        <v>0.52827148800000001</v>
      </c>
      <c r="AK137" s="93">
        <v>2.7634481989807638E-2</v>
      </c>
      <c r="AL137" s="93">
        <v>0</v>
      </c>
      <c r="AM137" s="93">
        <v>0</v>
      </c>
      <c r="AN137" s="93">
        <v>13.686067744253135</v>
      </c>
      <c r="AO137" s="93"/>
      <c r="AP137" s="93"/>
      <c r="AQ137" s="93">
        <v>-0.28166353248686704</v>
      </c>
      <c r="AR137" s="91">
        <v>-2.0165302933334059E-2</v>
      </c>
      <c r="AS137" s="114">
        <v>0</v>
      </c>
      <c r="AT137" s="121">
        <v>13.686067744253135</v>
      </c>
      <c r="AU137" s="199">
        <f t="shared" si="6"/>
        <v>13.686067744253135</v>
      </c>
      <c r="AV137" s="186">
        <f t="shared" si="7"/>
        <v>-2.0165302933334073E-2</v>
      </c>
    </row>
    <row r="138" spans="1:48" s="1" customFormat="1" x14ac:dyDescent="0.25">
      <c r="A138">
        <f>IFERROR(VLOOKUP(C138,'2014_15'!$C$402:$D$446,2,FALSE),0)</f>
        <v>0</v>
      </c>
      <c r="B138" s="93" t="s">
        <v>512</v>
      </c>
      <c r="C138" s="93" t="s">
        <v>513</v>
      </c>
      <c r="D138" s="93"/>
      <c r="E138" s="93">
        <v>150.63879700000001</v>
      </c>
      <c r="F138" s="93">
        <v>-20.175591000000001</v>
      </c>
      <c r="G138" s="93">
        <v>157.782043648626</v>
      </c>
      <c r="H138" s="93">
        <v>0</v>
      </c>
      <c r="I138" s="93">
        <v>3.7659690000000001</v>
      </c>
      <c r="J138" s="93">
        <v>0</v>
      </c>
      <c r="K138" s="93">
        <v>8.7906999999999999E-2</v>
      </c>
      <c r="L138" s="93">
        <v>7.1328000000000003E-2</v>
      </c>
      <c r="M138" s="93">
        <v>0.19763440860215054</v>
      </c>
      <c r="N138" s="93">
        <v>0.14155650149968013</v>
      </c>
      <c r="O138" s="93">
        <v>8.5470000000000008E-3</v>
      </c>
      <c r="P138" s="93">
        <v>4.8729999999999997E-3</v>
      </c>
      <c r="Q138" s="93">
        <v>1.7436772111111112</v>
      </c>
      <c r="R138" s="93">
        <v>0.26047700000000001</v>
      </c>
      <c r="S138" s="93">
        <v>3.9783330000000001</v>
      </c>
      <c r="T138" s="93">
        <v>298.50555176983886</v>
      </c>
      <c r="U138" s="114">
        <v>12.687500059352301</v>
      </c>
      <c r="V138" s="114">
        <v>311.19305182919118</v>
      </c>
      <c r="W138" s="196">
        <f t="shared" ref="W138:W201" si="8">+V138-U138-S138</f>
        <v>294.52721876983884</v>
      </c>
      <c r="X138" s="2"/>
      <c r="Y138" s="93">
        <v>150.63879700000001</v>
      </c>
      <c r="Z138" s="93">
        <v>-19.861263000000001</v>
      </c>
      <c r="AA138" s="93">
        <v>150.69582425167701</v>
      </c>
      <c r="AB138" s="93">
        <v>0</v>
      </c>
      <c r="AC138" s="93">
        <v>8.7906999999999999E-2</v>
      </c>
      <c r="AD138" s="93">
        <v>7.1328000000000003E-2</v>
      </c>
      <c r="AE138" s="93">
        <v>0.18379999999999999</v>
      </c>
      <c r="AF138" s="93">
        <v>0.16600000000000001</v>
      </c>
      <c r="AG138" s="93">
        <v>8.5470000000000008E-3</v>
      </c>
      <c r="AH138" s="93">
        <v>7.8549999999999991E-3</v>
      </c>
      <c r="AI138" s="93">
        <v>1.5135059353591216</v>
      </c>
      <c r="AJ138" s="93">
        <v>2.7837575422222223</v>
      </c>
      <c r="AK138" s="93">
        <v>0.51029086741170093</v>
      </c>
      <c r="AL138" s="93">
        <v>0.26646999999999998</v>
      </c>
      <c r="AM138" s="93">
        <v>5.4455309999999999</v>
      </c>
      <c r="AN138" s="93">
        <v>292.51835059667019</v>
      </c>
      <c r="AO138" s="93"/>
      <c r="AP138" s="93"/>
      <c r="AQ138" s="93">
        <v>-5.9872011731686712</v>
      </c>
      <c r="AR138" s="91">
        <v>-2.0057252328040689E-2</v>
      </c>
      <c r="AS138" s="114">
        <v>13.042750061014164</v>
      </c>
      <c r="AT138" s="121">
        <v>305.56110065768434</v>
      </c>
      <c r="AU138" s="199">
        <f t="shared" si="6"/>
        <v>287.07281959667017</v>
      </c>
      <c r="AV138" s="186">
        <f t="shared" si="7"/>
        <v>-2.5309712305381149E-2</v>
      </c>
    </row>
    <row r="139" spans="1:48" s="1" customFormat="1" x14ac:dyDescent="0.25">
      <c r="A139">
        <f>IFERROR(VLOOKUP(C139,'2014_15'!$C$402:$D$446,2,FALSE),0)</f>
        <v>0</v>
      </c>
      <c r="B139" s="93" t="s">
        <v>278</v>
      </c>
      <c r="C139" s="93" t="s">
        <v>279</v>
      </c>
      <c r="D139" s="93"/>
      <c r="E139" s="93">
        <v>12.727017</v>
      </c>
      <c r="F139" s="93">
        <v>-0.79392300000000005</v>
      </c>
      <c r="G139" s="93">
        <v>5.6062209055089998</v>
      </c>
      <c r="H139" s="93">
        <v>0</v>
      </c>
      <c r="I139" s="93">
        <v>0.31818099999999999</v>
      </c>
      <c r="J139" s="93">
        <v>0</v>
      </c>
      <c r="K139" s="93">
        <v>0</v>
      </c>
      <c r="L139" s="93">
        <v>0</v>
      </c>
      <c r="M139" s="93">
        <v>0</v>
      </c>
      <c r="N139" s="93">
        <v>0</v>
      </c>
      <c r="O139" s="93">
        <v>8.5470000000000008E-3</v>
      </c>
      <c r="P139" s="93">
        <v>4.8729999999999997E-3</v>
      </c>
      <c r="Q139" s="93">
        <v>1.2471370977777778</v>
      </c>
      <c r="R139" s="93">
        <v>0</v>
      </c>
      <c r="S139" s="93">
        <v>0</v>
      </c>
      <c r="T139" s="93">
        <v>19.118053003286779</v>
      </c>
      <c r="U139" s="114">
        <v>0</v>
      </c>
      <c r="V139" s="114">
        <v>19.118053003286779</v>
      </c>
      <c r="W139" s="196">
        <f t="shared" si="8"/>
        <v>19.118053003286779</v>
      </c>
      <c r="X139" s="2"/>
      <c r="Y139" s="93">
        <v>12.727017</v>
      </c>
      <c r="Z139" s="93">
        <v>-0.78155399999999997</v>
      </c>
      <c r="AA139" s="93">
        <v>5.0913859462810001</v>
      </c>
      <c r="AB139" s="93">
        <v>0</v>
      </c>
      <c r="AC139" s="93">
        <v>0</v>
      </c>
      <c r="AD139" s="93">
        <v>0</v>
      </c>
      <c r="AE139" s="93">
        <v>0</v>
      </c>
      <c r="AF139" s="93">
        <v>0</v>
      </c>
      <c r="AG139" s="93">
        <v>8.5470000000000008E-3</v>
      </c>
      <c r="AH139" s="93">
        <v>7.8549999999999991E-3</v>
      </c>
      <c r="AI139" s="93">
        <v>0.1284865395260649</v>
      </c>
      <c r="AJ139" s="93">
        <v>1.5400892471111112</v>
      </c>
      <c r="AK139" s="93">
        <v>1.7240608781013141E-2</v>
      </c>
      <c r="AL139" s="93">
        <v>0</v>
      </c>
      <c r="AM139" s="93">
        <v>0</v>
      </c>
      <c r="AN139" s="93">
        <v>18.73906734169919</v>
      </c>
      <c r="AO139" s="93"/>
      <c r="AP139" s="93"/>
      <c r="AQ139" s="93">
        <v>-0.3789856615875884</v>
      </c>
      <c r="AR139" s="91">
        <v>-1.9823444443973093E-2</v>
      </c>
      <c r="AS139" s="114">
        <v>0</v>
      </c>
      <c r="AT139" s="121">
        <v>18.73906734169919</v>
      </c>
      <c r="AU139" s="199">
        <f t="shared" ref="AU139:AU202" si="9">+AT139-AM139-AS139</f>
        <v>18.73906734169919</v>
      </c>
      <c r="AV139" s="186">
        <f t="shared" ref="AV139:AV202" si="10">+AU139/W139-1</f>
        <v>-1.9823444443973104E-2</v>
      </c>
    </row>
    <row r="140" spans="1:48" s="1" customFormat="1" x14ac:dyDescent="0.25">
      <c r="A140">
        <f>IFERROR(VLOOKUP(C140,'2014_15'!$C$402:$D$446,2,FALSE),0)</f>
        <v>0</v>
      </c>
      <c r="B140" s="93" t="s">
        <v>212</v>
      </c>
      <c r="C140" s="93" t="s">
        <v>213</v>
      </c>
      <c r="D140" s="93"/>
      <c r="E140" s="93">
        <v>205.856978</v>
      </c>
      <c r="F140" s="93">
        <v>-23.384214</v>
      </c>
      <c r="G140" s="93">
        <v>202.681980815385</v>
      </c>
      <c r="H140" s="93">
        <v>0</v>
      </c>
      <c r="I140" s="93">
        <v>5.1464230000000004</v>
      </c>
      <c r="J140" s="93">
        <v>0</v>
      </c>
      <c r="K140" s="93">
        <v>0</v>
      </c>
      <c r="L140" s="93">
        <v>0.17809700000000001</v>
      </c>
      <c r="M140" s="93">
        <v>0.26089139784946236</v>
      </c>
      <c r="N140" s="93">
        <v>0.21731108767848217</v>
      </c>
      <c r="O140" s="93">
        <v>8.5470000000000008E-3</v>
      </c>
      <c r="P140" s="93">
        <v>0</v>
      </c>
      <c r="Q140" s="93">
        <v>0.32192757422222218</v>
      </c>
      <c r="R140" s="93">
        <v>0.43716699999999997</v>
      </c>
      <c r="S140" s="93">
        <v>6.6769759999999998</v>
      </c>
      <c r="T140" s="93">
        <v>398.40208487513519</v>
      </c>
      <c r="U140" s="114">
        <v>12.887432179443952</v>
      </c>
      <c r="V140" s="114">
        <v>411.28951705457916</v>
      </c>
      <c r="W140" s="196">
        <f t="shared" si="8"/>
        <v>391.72510887513516</v>
      </c>
      <c r="X140" s="2"/>
      <c r="Y140" s="93">
        <v>205.856978</v>
      </c>
      <c r="Z140" s="93">
        <v>-23.019897</v>
      </c>
      <c r="AA140" s="93">
        <v>194.28700058875</v>
      </c>
      <c r="AB140" s="93">
        <v>0</v>
      </c>
      <c r="AC140" s="93">
        <v>0</v>
      </c>
      <c r="AD140" s="93">
        <v>0.17809700000000001</v>
      </c>
      <c r="AE140" s="93">
        <v>0.24262900000000001</v>
      </c>
      <c r="AF140" s="93">
        <v>0.23699999999999999</v>
      </c>
      <c r="AG140" s="93">
        <v>8.5470000000000008E-3</v>
      </c>
      <c r="AH140" s="93">
        <v>0</v>
      </c>
      <c r="AI140" s="93">
        <v>2.062388341368242</v>
      </c>
      <c r="AJ140" s="93">
        <v>0.58240680644444442</v>
      </c>
      <c r="AK140" s="93">
        <v>0.65790065882431104</v>
      </c>
      <c r="AL140" s="93">
        <v>0.43911800000000001</v>
      </c>
      <c r="AM140" s="93">
        <v>8.9737650000000002</v>
      </c>
      <c r="AN140" s="93">
        <v>390.5059333953871</v>
      </c>
      <c r="AO140" s="93"/>
      <c r="AP140" s="93"/>
      <c r="AQ140" s="93">
        <v>-7.8961514797480845</v>
      </c>
      <c r="AR140" s="91">
        <v>-1.9819553610576232E-2</v>
      </c>
      <c r="AS140" s="114">
        <v>14.176175397388349</v>
      </c>
      <c r="AT140" s="121">
        <v>404.68210879277547</v>
      </c>
      <c r="AU140" s="199">
        <f t="shared" si="9"/>
        <v>381.53216839538709</v>
      </c>
      <c r="AV140" s="186">
        <f t="shared" si="10"/>
        <v>-2.6020646235871303E-2</v>
      </c>
    </row>
    <row r="141" spans="1:48" s="1" customFormat="1" x14ac:dyDescent="0.25">
      <c r="A141">
        <f>IFERROR(VLOOKUP(C141,'2014_15'!$C$402:$D$446,2,FALSE),0)</f>
        <v>0</v>
      </c>
      <c r="B141" s="93" t="s">
        <v>696</v>
      </c>
      <c r="C141" s="93" t="s">
        <v>697</v>
      </c>
      <c r="D141" s="93"/>
      <c r="E141" s="93">
        <v>3.4961799999999998</v>
      </c>
      <c r="F141" s="93">
        <v>-0.51593999999999995</v>
      </c>
      <c r="G141" s="93">
        <v>5.3703312403269994</v>
      </c>
      <c r="H141" s="93">
        <v>0</v>
      </c>
      <c r="I141" s="93">
        <v>8.7404999999999997E-2</v>
      </c>
      <c r="J141" s="93">
        <v>0</v>
      </c>
      <c r="K141" s="93">
        <v>0</v>
      </c>
      <c r="L141" s="93">
        <v>0</v>
      </c>
      <c r="M141" s="93">
        <v>0</v>
      </c>
      <c r="N141" s="93">
        <v>0</v>
      </c>
      <c r="O141" s="93">
        <v>8.5470000000000008E-3</v>
      </c>
      <c r="P141" s="93">
        <v>4.8729999999999997E-3</v>
      </c>
      <c r="Q141" s="93">
        <v>0.27968364977777771</v>
      </c>
      <c r="R141" s="93">
        <v>0</v>
      </c>
      <c r="S141" s="93">
        <v>0</v>
      </c>
      <c r="T141" s="93">
        <v>8.7310798901047768</v>
      </c>
      <c r="U141" s="114">
        <v>0</v>
      </c>
      <c r="V141" s="114">
        <v>8.7310798901047768</v>
      </c>
      <c r="W141" s="196">
        <f t="shared" si="8"/>
        <v>8.7310798901047768</v>
      </c>
      <c r="X141" s="2"/>
      <c r="Y141" s="93">
        <v>3.4961799999999998</v>
      </c>
      <c r="Z141" s="93">
        <v>-0.50790199999999996</v>
      </c>
      <c r="AA141" s="93">
        <v>5.1136254953489999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8.5470000000000008E-3</v>
      </c>
      <c r="AH141" s="93">
        <v>7.8549999999999991E-3</v>
      </c>
      <c r="AI141" s="93">
        <v>3.5097994299825276E-2</v>
      </c>
      <c r="AJ141" s="93">
        <v>0.38853733866666662</v>
      </c>
      <c r="AK141" s="93">
        <v>1.7315917030867503E-2</v>
      </c>
      <c r="AL141" s="93">
        <v>0</v>
      </c>
      <c r="AM141" s="93">
        <v>0</v>
      </c>
      <c r="AN141" s="93">
        <v>8.5592567453463584</v>
      </c>
      <c r="AO141" s="93"/>
      <c r="AP141" s="93"/>
      <c r="AQ141" s="93">
        <v>-0.17182314475841842</v>
      </c>
      <c r="AR141" s="91">
        <v>-1.9679483743259674E-2</v>
      </c>
      <c r="AS141" s="114">
        <v>0</v>
      </c>
      <c r="AT141" s="121">
        <v>8.5592567453463584</v>
      </c>
      <c r="AU141" s="199">
        <f t="shared" si="9"/>
        <v>8.5592567453463584</v>
      </c>
      <c r="AV141" s="186">
        <f t="shared" si="10"/>
        <v>-1.9679483743259674E-2</v>
      </c>
    </row>
    <row r="142" spans="1:48" s="1" customFormat="1" x14ac:dyDescent="0.25">
      <c r="A142">
        <f>IFERROR(VLOOKUP(C142,'2014_15'!$C$402:$D$446,2,FALSE),0)</f>
        <v>0</v>
      </c>
      <c r="B142" s="93" t="s">
        <v>794</v>
      </c>
      <c r="C142" s="93" t="s">
        <v>795</v>
      </c>
      <c r="D142" s="93"/>
      <c r="E142" s="93">
        <v>63.946686</v>
      </c>
      <c r="F142" s="93">
        <v>-4.234413</v>
      </c>
      <c r="G142" s="93">
        <v>29.744988212847002</v>
      </c>
      <c r="H142" s="93">
        <v>0</v>
      </c>
      <c r="I142" s="93">
        <v>1.623842</v>
      </c>
      <c r="J142" s="93">
        <v>0</v>
      </c>
      <c r="K142" s="93">
        <v>0</v>
      </c>
      <c r="L142" s="93">
        <v>7.0550000000000002E-2</v>
      </c>
      <c r="M142" s="93">
        <v>2.2976344086021505E-2</v>
      </c>
      <c r="N142" s="93">
        <v>0</v>
      </c>
      <c r="O142" s="93">
        <v>8.5470000000000008E-3</v>
      </c>
      <c r="P142" s="93">
        <v>4.8729999999999997E-3</v>
      </c>
      <c r="Q142" s="93">
        <v>1.0976961911111112</v>
      </c>
      <c r="R142" s="93">
        <v>7.8129000000000004E-2</v>
      </c>
      <c r="S142" s="93">
        <v>1.193292</v>
      </c>
      <c r="T142" s="93">
        <v>93.557166748044125</v>
      </c>
      <c r="U142" s="114">
        <v>2.9014179443421924</v>
      </c>
      <c r="V142" s="114">
        <v>96.458584692386324</v>
      </c>
      <c r="W142" s="196">
        <f t="shared" si="8"/>
        <v>92.363874748044125</v>
      </c>
      <c r="X142" s="2"/>
      <c r="Y142" s="93">
        <v>63.946686</v>
      </c>
      <c r="Z142" s="93">
        <v>-4.1815470000000001</v>
      </c>
      <c r="AA142" s="93">
        <v>27.831611130513</v>
      </c>
      <c r="AB142" s="93">
        <v>0</v>
      </c>
      <c r="AC142" s="93">
        <v>0</v>
      </c>
      <c r="AD142" s="93">
        <v>7.0550000000000002E-2</v>
      </c>
      <c r="AE142" s="93">
        <v>2.1368000000000002E-2</v>
      </c>
      <c r="AF142" s="93">
        <v>0</v>
      </c>
      <c r="AG142" s="93">
        <v>8.5470000000000008E-3</v>
      </c>
      <c r="AH142" s="93">
        <v>7.8549999999999991E-3</v>
      </c>
      <c r="AI142" s="93">
        <v>0.64215703990942663</v>
      </c>
      <c r="AJ142" s="93">
        <v>1.4937939488888887</v>
      </c>
      <c r="AK142" s="93">
        <v>9.4244263607036069E-2</v>
      </c>
      <c r="AL142" s="93">
        <v>8.3446999999999993E-2</v>
      </c>
      <c r="AM142" s="93">
        <v>1.705319</v>
      </c>
      <c r="AN142" s="93">
        <v>91.724031382918355</v>
      </c>
      <c r="AO142" s="93"/>
      <c r="AP142" s="93"/>
      <c r="AQ142" s="93">
        <v>-1.83313536512577</v>
      </c>
      <c r="AR142" s="91">
        <v>-1.9593746036180526E-2</v>
      </c>
      <c r="AS142" s="114">
        <v>3.1915597387764114</v>
      </c>
      <c r="AT142" s="121">
        <v>94.91559112169476</v>
      </c>
      <c r="AU142" s="199">
        <f t="shared" si="9"/>
        <v>90.018712382918352</v>
      </c>
      <c r="AV142" s="186">
        <f t="shared" si="10"/>
        <v>-2.5390471886579613E-2</v>
      </c>
    </row>
    <row r="143" spans="1:48" s="1" customFormat="1" x14ac:dyDescent="0.25">
      <c r="A143">
        <f>IFERROR(VLOOKUP(C143,'2014_15'!$C$402:$D$446,2,FALSE),0)</f>
        <v>0</v>
      </c>
      <c r="B143" s="93" t="s">
        <v>634</v>
      </c>
      <c r="C143" s="93" t="s">
        <v>635</v>
      </c>
      <c r="D143" s="93"/>
      <c r="E143" s="93">
        <v>7.7737159</v>
      </c>
      <c r="F143" s="93">
        <v>-0.77934099999999995</v>
      </c>
      <c r="G143" s="93">
        <v>5.6728533641609999</v>
      </c>
      <c r="H143" s="93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8.5470000000000008E-3</v>
      </c>
      <c r="P143" s="93">
        <v>4.8729999999999997E-3</v>
      </c>
      <c r="Q143" s="93">
        <v>0.33445933155555557</v>
      </c>
      <c r="R143" s="93">
        <v>0</v>
      </c>
      <c r="S143" s="93">
        <v>0</v>
      </c>
      <c r="T143" s="93">
        <v>13.015107595716556</v>
      </c>
      <c r="U143" s="114">
        <v>0</v>
      </c>
      <c r="V143" s="114">
        <v>13.015107595716556</v>
      </c>
      <c r="W143" s="196">
        <f t="shared" si="8"/>
        <v>13.015107595716556</v>
      </c>
      <c r="X143" s="2"/>
      <c r="Y143" s="93">
        <v>7.7737159</v>
      </c>
      <c r="Z143" s="93">
        <v>-0.76719899999999996</v>
      </c>
      <c r="AA143" s="93">
        <v>5.1309922586460006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8.5470000000000008E-3</v>
      </c>
      <c r="AH143" s="93">
        <v>7.8549999999999991E-3</v>
      </c>
      <c r="AI143" s="93">
        <v>7.7856691199558001E-2</v>
      </c>
      <c r="AJ143" s="93">
        <v>0.51167412088888897</v>
      </c>
      <c r="AK143" s="93">
        <v>1.7374724902624848E-2</v>
      </c>
      <c r="AL143" s="93">
        <v>0</v>
      </c>
      <c r="AM143" s="93">
        <v>0</v>
      </c>
      <c r="AN143" s="93">
        <v>12.760816695637073</v>
      </c>
      <c r="AO143" s="93"/>
      <c r="AP143" s="93"/>
      <c r="AQ143" s="93">
        <v>-0.25429090007948218</v>
      </c>
      <c r="AR143" s="91">
        <v>-1.9538132759130834E-2</v>
      </c>
      <c r="AS143" s="114">
        <v>0</v>
      </c>
      <c r="AT143" s="121">
        <v>12.760816695637073</v>
      </c>
      <c r="AU143" s="199">
        <f t="shared" si="9"/>
        <v>12.760816695637073</v>
      </c>
      <c r="AV143" s="186">
        <f t="shared" si="10"/>
        <v>-1.9538132759130855E-2</v>
      </c>
    </row>
    <row r="144" spans="1:48" s="1" customFormat="1" x14ac:dyDescent="0.25">
      <c r="A144">
        <f>IFERROR(VLOOKUP(C144,'2014_15'!$C$402:$D$446,2,FALSE),0)</f>
        <v>1</v>
      </c>
      <c r="B144" s="93" t="s">
        <v>644</v>
      </c>
      <c r="C144" s="93" t="s">
        <v>645</v>
      </c>
      <c r="D144" s="93"/>
      <c r="E144" s="93">
        <v>83.205500000000001</v>
      </c>
      <c r="F144" s="93">
        <v>-14.480176999999999</v>
      </c>
      <c r="G144" s="93">
        <v>126.08483240828399</v>
      </c>
      <c r="H144" s="93">
        <v>0</v>
      </c>
      <c r="I144" s="93">
        <v>2.0801379999999998</v>
      </c>
      <c r="J144" s="93">
        <v>0</v>
      </c>
      <c r="K144" s="93">
        <v>0</v>
      </c>
      <c r="L144" s="93">
        <v>3.4768999999999994E-2</v>
      </c>
      <c r="M144" s="93">
        <v>0.12271827956989248</v>
      </c>
      <c r="N144" s="93">
        <v>0</v>
      </c>
      <c r="O144" s="93">
        <v>8.5470000000000008E-3</v>
      </c>
      <c r="P144" s="93">
        <v>4.8729999999999997E-3</v>
      </c>
      <c r="Q144" s="93">
        <v>1.8649448200000001</v>
      </c>
      <c r="R144" s="93">
        <v>0.19475100000000001</v>
      </c>
      <c r="S144" s="93">
        <v>2.974478</v>
      </c>
      <c r="T144" s="93">
        <v>202.0953745078539</v>
      </c>
      <c r="U144" s="114">
        <v>13.077679944357476</v>
      </c>
      <c r="V144" s="114">
        <v>215.17305445221137</v>
      </c>
      <c r="W144" s="196">
        <f t="shared" si="8"/>
        <v>199.1208965078539</v>
      </c>
      <c r="X144" s="2"/>
      <c r="Y144" s="93">
        <v>83.205500000000001</v>
      </c>
      <c r="Z144" s="93">
        <v>-14.254581999999999</v>
      </c>
      <c r="AA144" s="93">
        <v>121.04423840741201</v>
      </c>
      <c r="AB144" s="93">
        <v>0</v>
      </c>
      <c r="AC144" s="93">
        <v>0</v>
      </c>
      <c r="AD144" s="93">
        <v>3.4768999999999994E-2</v>
      </c>
      <c r="AE144" s="93">
        <v>0.11412799999999999</v>
      </c>
      <c r="AF144" s="93">
        <v>0</v>
      </c>
      <c r="AG144" s="93">
        <v>8.5470000000000008E-3</v>
      </c>
      <c r="AH144" s="93">
        <v>7.8549999999999991E-3</v>
      </c>
      <c r="AI144" s="93">
        <v>0.83827064152469899</v>
      </c>
      <c r="AJ144" s="93">
        <v>2.5818457488888891</v>
      </c>
      <c r="AK144" s="93">
        <v>0.40988374906094727</v>
      </c>
      <c r="AL144" s="93">
        <v>0.1943</v>
      </c>
      <c r="AM144" s="93">
        <v>3.9706769999999998</v>
      </c>
      <c r="AN144" s="93">
        <v>198.15543254688657</v>
      </c>
      <c r="AO144" s="93"/>
      <c r="AP144" s="93"/>
      <c r="AQ144" s="93">
        <v>-3.9399419609673316</v>
      </c>
      <c r="AR144" s="91">
        <v>-1.9495458372374656E-2</v>
      </c>
      <c r="AS144" s="114">
        <v>14.312570404836135</v>
      </c>
      <c r="AT144" s="121">
        <v>212.4680029517227</v>
      </c>
      <c r="AU144" s="199">
        <f t="shared" si="9"/>
        <v>194.18475554688658</v>
      </c>
      <c r="AV144" s="186">
        <f t="shared" si="10"/>
        <v>-2.478966822436246E-2</v>
      </c>
    </row>
    <row r="145" spans="1:48" s="1" customFormat="1" x14ac:dyDescent="0.25">
      <c r="A145">
        <f>IFERROR(VLOOKUP(C145,'2014_15'!$C$402:$D$446,2,FALSE),0)</f>
        <v>0</v>
      </c>
      <c r="B145" s="93" t="s">
        <v>486</v>
      </c>
      <c r="C145" s="93" t="s">
        <v>487</v>
      </c>
      <c r="D145" s="93"/>
      <c r="E145" s="93">
        <v>59.545901999999998</v>
      </c>
      <c r="F145" s="93">
        <v>-11.824230999999999</v>
      </c>
      <c r="G145" s="93">
        <v>90.523685754127001</v>
      </c>
      <c r="H145" s="93">
        <v>0</v>
      </c>
      <c r="I145" s="93">
        <v>1.488648</v>
      </c>
      <c r="J145" s="93">
        <v>0</v>
      </c>
      <c r="K145" s="93">
        <v>2.7449000000000001E-2</v>
      </c>
      <c r="L145" s="93">
        <v>0.113787</v>
      </c>
      <c r="M145" s="93">
        <v>0.1582709677419355</v>
      </c>
      <c r="N145" s="93">
        <v>0</v>
      </c>
      <c r="O145" s="93">
        <v>8.5470000000000008E-3</v>
      </c>
      <c r="P145" s="93">
        <v>4.8729999999999997E-3</v>
      </c>
      <c r="Q145" s="93">
        <v>0.75392776333333333</v>
      </c>
      <c r="R145" s="93">
        <v>0.13193099999999999</v>
      </c>
      <c r="S145" s="93">
        <v>2.0150070000000002</v>
      </c>
      <c r="T145" s="93">
        <v>142.94779748520227</v>
      </c>
      <c r="U145" s="114">
        <v>9.4354665589952393</v>
      </c>
      <c r="V145" s="114">
        <v>152.38326404419752</v>
      </c>
      <c r="W145" s="196">
        <f t="shared" si="8"/>
        <v>140.93279048520228</v>
      </c>
      <c r="X145" s="2"/>
      <c r="Y145" s="93">
        <v>59.545901999999998</v>
      </c>
      <c r="Z145" s="93">
        <v>-11.640014000000001</v>
      </c>
      <c r="AA145" s="93">
        <v>86.881515461763001</v>
      </c>
      <c r="AB145" s="93">
        <v>0</v>
      </c>
      <c r="AC145" s="93">
        <v>2.7449000000000001E-2</v>
      </c>
      <c r="AD145" s="93">
        <v>0.113787</v>
      </c>
      <c r="AE145" s="93">
        <v>0.14719199999999999</v>
      </c>
      <c r="AF145" s="93">
        <v>0</v>
      </c>
      <c r="AG145" s="93">
        <v>8.5470000000000008E-3</v>
      </c>
      <c r="AH145" s="93">
        <v>7.8549999999999991E-3</v>
      </c>
      <c r="AI145" s="93">
        <v>0.59833970014266569</v>
      </c>
      <c r="AJ145" s="93">
        <v>1.2667863422222221</v>
      </c>
      <c r="AK145" s="93">
        <v>0.29420087853915944</v>
      </c>
      <c r="AL145" s="93">
        <v>0.13655999999999999</v>
      </c>
      <c r="AM145" s="93">
        <v>2.7907120000000001</v>
      </c>
      <c r="AN145" s="93">
        <v>140.17883238266705</v>
      </c>
      <c r="AO145" s="93"/>
      <c r="AP145" s="93"/>
      <c r="AQ145" s="93">
        <v>-2.7689651025352191</v>
      </c>
      <c r="AR145" s="91">
        <v>-1.937046356255932E-2</v>
      </c>
      <c r="AS145" s="114">
        <v>9.6996596226471059</v>
      </c>
      <c r="AT145" s="121">
        <v>149.87849200531417</v>
      </c>
      <c r="AU145" s="199">
        <f t="shared" si="9"/>
        <v>137.38812038266704</v>
      </c>
      <c r="AV145" s="186">
        <f t="shared" si="10"/>
        <v>-2.5151493065110442E-2</v>
      </c>
    </row>
    <row r="146" spans="1:48" s="1" customFormat="1" x14ac:dyDescent="0.25">
      <c r="A146">
        <f>IFERROR(VLOOKUP(C146,'2014_15'!$C$402:$D$446,2,FALSE),0)</f>
        <v>0</v>
      </c>
      <c r="B146" s="93" t="s">
        <v>88</v>
      </c>
      <c r="C146" s="93" t="s">
        <v>89</v>
      </c>
      <c r="D146" s="93"/>
      <c r="E146" s="93">
        <v>73.776690439999996</v>
      </c>
      <c r="F146" s="93">
        <v>-9.2522199999999994</v>
      </c>
      <c r="G146" s="93">
        <v>74.054970778628999</v>
      </c>
      <c r="H146" s="93">
        <v>0</v>
      </c>
      <c r="I146" s="93">
        <v>1.844417</v>
      </c>
      <c r="J146" s="93">
        <v>0</v>
      </c>
      <c r="K146" s="93">
        <v>0</v>
      </c>
      <c r="L146" s="93">
        <v>5.4093999999999975E-2</v>
      </c>
      <c r="M146" s="93">
        <v>9.0846236559139787E-2</v>
      </c>
      <c r="N146" s="93">
        <v>0</v>
      </c>
      <c r="O146" s="93">
        <v>8.5470000000000008E-3</v>
      </c>
      <c r="P146" s="93">
        <v>4.8729999999999997E-3</v>
      </c>
      <c r="Q146" s="93">
        <v>2.6401445255555553</v>
      </c>
      <c r="R146" s="93">
        <v>0.106199</v>
      </c>
      <c r="S146" s="93">
        <v>1.6220079999999999</v>
      </c>
      <c r="T146" s="93">
        <v>144.95056998074367</v>
      </c>
      <c r="U146" s="114">
        <v>6.0688626344040832</v>
      </c>
      <c r="V146" s="114">
        <v>151.01943261514774</v>
      </c>
      <c r="W146" s="196">
        <f t="shared" si="8"/>
        <v>143.32856198074367</v>
      </c>
      <c r="X146" s="2"/>
      <c r="Y146" s="93">
        <v>73.776690439999996</v>
      </c>
      <c r="Z146" s="93">
        <v>-9.1080740000000002</v>
      </c>
      <c r="AA146" s="93">
        <v>70.279196134193</v>
      </c>
      <c r="AB146" s="93">
        <v>0</v>
      </c>
      <c r="AC146" s="93">
        <v>0</v>
      </c>
      <c r="AD146" s="93">
        <v>5.4093999999999975E-2</v>
      </c>
      <c r="AE146" s="93">
        <v>8.4487000000000007E-2</v>
      </c>
      <c r="AF146" s="93">
        <v>0</v>
      </c>
      <c r="AG146" s="93">
        <v>8.5470000000000008E-3</v>
      </c>
      <c r="AH146" s="93">
        <v>7.8549999999999991E-3</v>
      </c>
      <c r="AI146" s="93">
        <v>0.74531112368794428</v>
      </c>
      <c r="AJ146" s="93">
        <v>3.7270516444444444</v>
      </c>
      <c r="AK146" s="93">
        <v>0.23798159062735477</v>
      </c>
      <c r="AL146" s="93">
        <v>0.10872900000000001</v>
      </c>
      <c r="AM146" s="93">
        <v>2.2219899999999999</v>
      </c>
      <c r="AN146" s="93">
        <v>142.14385893295275</v>
      </c>
      <c r="AO146" s="93"/>
      <c r="AP146" s="93"/>
      <c r="AQ146" s="93">
        <v>-2.8067110477909125</v>
      </c>
      <c r="AR146" s="91">
        <v>-1.9363228776290962E-2</v>
      </c>
      <c r="AS146" s="114">
        <v>6.6757488978444917</v>
      </c>
      <c r="AT146" s="121">
        <v>148.81960783079725</v>
      </c>
      <c r="AU146" s="199">
        <f t="shared" si="9"/>
        <v>139.92186893295275</v>
      </c>
      <c r="AV146" s="186">
        <f t="shared" si="10"/>
        <v>-2.3768417129927055E-2</v>
      </c>
    </row>
    <row r="147" spans="1:48" s="1" customFormat="1" x14ac:dyDescent="0.25">
      <c r="A147">
        <f>IFERROR(VLOOKUP(C147,'2014_15'!$C$402:$D$446,2,FALSE),0)</f>
        <v>0</v>
      </c>
      <c r="B147" s="93" t="s">
        <v>272</v>
      </c>
      <c r="C147" s="93" t="s">
        <v>273</v>
      </c>
      <c r="D147" s="93"/>
      <c r="E147" s="93">
        <v>8.2919219999999996</v>
      </c>
      <c r="F147" s="93">
        <v>-1.207236</v>
      </c>
      <c r="G147" s="93">
        <v>8.4014341511470008</v>
      </c>
      <c r="H147" s="93">
        <v>0</v>
      </c>
      <c r="I147" s="93">
        <v>0.20729800000000001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8.5470000000000008E-3</v>
      </c>
      <c r="P147" s="93">
        <v>4.8729999999999997E-3</v>
      </c>
      <c r="Q147" s="93">
        <v>0.37737535644444453</v>
      </c>
      <c r="R147" s="93">
        <v>0</v>
      </c>
      <c r="S147" s="93">
        <v>0</v>
      </c>
      <c r="T147" s="93">
        <v>16.084213507591446</v>
      </c>
      <c r="U147" s="114">
        <v>0</v>
      </c>
      <c r="V147" s="114">
        <v>16.084213507591446</v>
      </c>
      <c r="W147" s="196">
        <f t="shared" si="8"/>
        <v>16.084213507591446</v>
      </c>
      <c r="X147" s="2"/>
      <c r="Y147" s="93">
        <v>8.2919219999999996</v>
      </c>
      <c r="Z147" s="93">
        <v>-1.1884269999999999</v>
      </c>
      <c r="AA147" s="93">
        <v>7.9862568302900003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8.5470000000000008E-3</v>
      </c>
      <c r="AH147" s="93">
        <v>7.8549999999999991E-3</v>
      </c>
      <c r="AI147" s="93">
        <v>8.2902031666497691E-2</v>
      </c>
      <c r="AJ147" s="93">
        <v>0.55667608088888898</v>
      </c>
      <c r="AK147" s="93">
        <v>2.7043310227993618E-2</v>
      </c>
      <c r="AL147" s="93">
        <v>0</v>
      </c>
      <c r="AM147" s="93">
        <v>0</v>
      </c>
      <c r="AN147" s="93">
        <v>15.772775253073382</v>
      </c>
      <c r="AO147" s="93"/>
      <c r="AP147" s="93"/>
      <c r="AQ147" s="93">
        <v>-0.31143825451806428</v>
      </c>
      <c r="AR147" s="91">
        <v>-1.9362976894771466E-2</v>
      </c>
      <c r="AS147" s="114">
        <v>0</v>
      </c>
      <c r="AT147" s="121">
        <v>15.772775253073382</v>
      </c>
      <c r="AU147" s="199">
        <f t="shared" si="9"/>
        <v>15.772775253073382</v>
      </c>
      <c r="AV147" s="186">
        <f t="shared" si="10"/>
        <v>-1.9362976894771511E-2</v>
      </c>
    </row>
    <row r="148" spans="1:48" s="1" customFormat="1" x14ac:dyDescent="0.25">
      <c r="A148">
        <f>IFERROR(VLOOKUP(C148,'2014_15'!$C$402:$D$446,2,FALSE),0)</f>
        <v>0</v>
      </c>
      <c r="B148" s="93" t="s">
        <v>390</v>
      </c>
      <c r="C148" s="93" t="s">
        <v>391</v>
      </c>
      <c r="D148" s="93"/>
      <c r="E148" s="93">
        <v>577.91441699999996</v>
      </c>
      <c r="F148" s="93">
        <v>-70.913510000000002</v>
      </c>
      <c r="G148" s="93">
        <v>431.43218684704601</v>
      </c>
      <c r="H148" s="93">
        <v>0</v>
      </c>
      <c r="I148" s="93">
        <v>14.447854</v>
      </c>
      <c r="J148" s="93">
        <v>6.1300000000000005E-4</v>
      </c>
      <c r="K148" s="93">
        <v>0.13794100000000001</v>
      </c>
      <c r="L148" s="93">
        <v>0.49</v>
      </c>
      <c r="M148" s="93">
        <v>0.65069032258064519</v>
      </c>
      <c r="N148" s="93">
        <v>0</v>
      </c>
      <c r="O148" s="93">
        <v>8.5470000000000008E-3</v>
      </c>
      <c r="P148" s="93">
        <v>0</v>
      </c>
      <c r="Q148" s="93">
        <v>2.8385757764444444</v>
      </c>
      <c r="R148" s="93">
        <v>1.0250300000000001</v>
      </c>
      <c r="S148" s="93">
        <v>15.65558</v>
      </c>
      <c r="T148" s="93">
        <v>973.68792494607112</v>
      </c>
      <c r="U148" s="114">
        <v>45.311694085492192</v>
      </c>
      <c r="V148" s="114">
        <v>1018.9996190315633</v>
      </c>
      <c r="W148" s="196">
        <f t="shared" si="8"/>
        <v>958.03234494607113</v>
      </c>
      <c r="X148" s="2"/>
      <c r="Y148" s="93">
        <v>577.91441699999996</v>
      </c>
      <c r="Z148" s="93">
        <v>-69.808705000000003</v>
      </c>
      <c r="AA148" s="93">
        <v>410.87759375173403</v>
      </c>
      <c r="AB148" s="93">
        <v>6.1300000000000005E-4</v>
      </c>
      <c r="AC148" s="93">
        <v>0.13794100000000001</v>
      </c>
      <c r="AD148" s="93">
        <v>0.49</v>
      </c>
      <c r="AE148" s="93">
        <v>0.60514199999999996</v>
      </c>
      <c r="AF148" s="93">
        <v>0</v>
      </c>
      <c r="AG148" s="93">
        <v>8.5470000000000008E-3</v>
      </c>
      <c r="AH148" s="93">
        <v>0</v>
      </c>
      <c r="AI148" s="93">
        <v>5.8197879587346657</v>
      </c>
      <c r="AJ148" s="93">
        <v>4.47330994</v>
      </c>
      <c r="AK148" s="93">
        <v>1.3913264336073436</v>
      </c>
      <c r="AL148" s="93">
        <v>1.079647</v>
      </c>
      <c r="AM148" s="93">
        <v>22.063537</v>
      </c>
      <c r="AN148" s="93">
        <v>955.05315708407602</v>
      </c>
      <c r="AO148" s="93"/>
      <c r="AP148" s="93"/>
      <c r="AQ148" s="93">
        <v>-18.634767861995101</v>
      </c>
      <c r="AR148" s="91">
        <v>-1.9138337227533359E-2</v>
      </c>
      <c r="AS148" s="114">
        <v>49.84286349404141</v>
      </c>
      <c r="AT148" s="121">
        <v>1004.8960205781175</v>
      </c>
      <c r="AU148" s="199">
        <f t="shared" si="9"/>
        <v>932.98962008407602</v>
      </c>
      <c r="AV148" s="186">
        <f t="shared" si="10"/>
        <v>-2.6139748823829967E-2</v>
      </c>
    </row>
    <row r="149" spans="1:48" s="1" customFormat="1" x14ac:dyDescent="0.25">
      <c r="A149">
        <f>IFERROR(VLOOKUP(C149,'2014_15'!$C$402:$D$446,2,FALSE),0)</f>
        <v>0</v>
      </c>
      <c r="B149" s="93" t="s">
        <v>494</v>
      </c>
      <c r="C149" s="93" t="s">
        <v>495</v>
      </c>
      <c r="D149" s="93"/>
      <c r="E149" s="93">
        <v>5.7444959999999998</v>
      </c>
      <c r="F149" s="93">
        <v>-0.856012</v>
      </c>
      <c r="G149" s="93">
        <v>7.34416575892</v>
      </c>
      <c r="H149" s="93">
        <v>0</v>
      </c>
      <c r="I149" s="93">
        <v>0.14361299999999999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8.5470000000000008E-3</v>
      </c>
      <c r="P149" s="93">
        <v>4.8729999999999997E-3</v>
      </c>
      <c r="Q149" s="93">
        <v>0.61167846844444451</v>
      </c>
      <c r="R149" s="93">
        <v>0</v>
      </c>
      <c r="S149" s="93">
        <v>0</v>
      </c>
      <c r="T149" s="93">
        <v>13.001361227364447</v>
      </c>
      <c r="U149" s="114">
        <v>0</v>
      </c>
      <c r="V149" s="114">
        <v>13.001361227364447</v>
      </c>
      <c r="W149" s="196">
        <f t="shared" si="8"/>
        <v>13.001361227364447</v>
      </c>
      <c r="X149" s="2"/>
      <c r="Y149" s="93">
        <v>5.7444959999999998</v>
      </c>
      <c r="Z149" s="93">
        <v>-0.84267499999999995</v>
      </c>
      <c r="AA149" s="93">
        <v>7.0526202250879999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8.5470000000000008E-3</v>
      </c>
      <c r="AH149" s="93">
        <v>7.8549999999999991E-3</v>
      </c>
      <c r="AI149" s="93">
        <v>5.761604600756641E-2</v>
      </c>
      <c r="AJ149" s="93">
        <v>0.70553566044444449</v>
      </c>
      <c r="AK149" s="93">
        <v>2.3881801038992033E-2</v>
      </c>
      <c r="AL149" s="93">
        <v>0</v>
      </c>
      <c r="AM149" s="93">
        <v>0</v>
      </c>
      <c r="AN149" s="93">
        <v>12.757876732579005</v>
      </c>
      <c r="AO149" s="93"/>
      <c r="AP149" s="93"/>
      <c r="AQ149" s="93">
        <v>-0.24348449478544154</v>
      </c>
      <c r="AR149" s="91">
        <v>-1.8727615557128794E-2</v>
      </c>
      <c r="AS149" s="114">
        <v>0</v>
      </c>
      <c r="AT149" s="121">
        <v>12.757876732579005</v>
      </c>
      <c r="AU149" s="199">
        <f t="shared" si="9"/>
        <v>12.757876732579005</v>
      </c>
      <c r="AV149" s="186">
        <f t="shared" si="10"/>
        <v>-1.8727615557128763E-2</v>
      </c>
    </row>
    <row r="150" spans="1:48" s="1" customFormat="1" x14ac:dyDescent="0.25">
      <c r="A150">
        <f>IFERROR(VLOOKUP(C150,'2014_15'!$C$402:$D$446,2,FALSE),0)</f>
        <v>0</v>
      </c>
      <c r="B150" s="93" t="s">
        <v>544</v>
      </c>
      <c r="C150" s="93" t="s">
        <v>545</v>
      </c>
      <c r="D150" s="93"/>
      <c r="E150" s="93">
        <v>3.2421929999999999</v>
      </c>
      <c r="F150" s="93">
        <v>-0.43474000000000002</v>
      </c>
      <c r="G150" s="93">
        <v>2.7054315586930002</v>
      </c>
      <c r="H150" s="93">
        <v>0</v>
      </c>
      <c r="I150" s="93">
        <v>8.1055000000000002E-2</v>
      </c>
      <c r="J150" s="93">
        <v>0</v>
      </c>
      <c r="K150" s="93">
        <v>0</v>
      </c>
      <c r="L150" s="93">
        <v>0</v>
      </c>
      <c r="M150" s="93">
        <v>0</v>
      </c>
      <c r="N150" s="93">
        <v>0</v>
      </c>
      <c r="O150" s="93">
        <v>8.5470000000000008E-3</v>
      </c>
      <c r="P150" s="93">
        <v>4.8729999999999997E-3</v>
      </c>
      <c r="Q150" s="93">
        <v>0.16070458666666668</v>
      </c>
      <c r="R150" s="93">
        <v>0</v>
      </c>
      <c r="S150" s="93">
        <v>0</v>
      </c>
      <c r="T150" s="93">
        <v>5.7680641453596664</v>
      </c>
      <c r="U150" s="114">
        <v>0</v>
      </c>
      <c r="V150" s="114">
        <v>5.7680641453596664</v>
      </c>
      <c r="W150" s="196">
        <f t="shared" si="8"/>
        <v>5.7680641453596664</v>
      </c>
      <c r="X150" s="2"/>
      <c r="Y150" s="93">
        <v>3.2421929999999999</v>
      </c>
      <c r="Z150" s="93">
        <v>-0.42796699999999999</v>
      </c>
      <c r="AA150" s="93">
        <v>2.5272357431499999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8.5470000000000008E-3</v>
      </c>
      <c r="AH150" s="93">
        <v>7.8549999999999991E-3</v>
      </c>
      <c r="AI150" s="93">
        <v>3.253395236718689E-2</v>
      </c>
      <c r="AJ150" s="93">
        <v>0.26363093333333337</v>
      </c>
      <c r="AK150" s="93">
        <v>8.5578039466579093E-3</v>
      </c>
      <c r="AL150" s="93">
        <v>0</v>
      </c>
      <c r="AM150" s="93">
        <v>0</v>
      </c>
      <c r="AN150" s="93">
        <v>5.6625864327971778</v>
      </c>
      <c r="AO150" s="93"/>
      <c r="AP150" s="93"/>
      <c r="AQ150" s="93">
        <v>-0.10547771256248861</v>
      </c>
      <c r="AR150" s="91">
        <v>-1.8286501312115969E-2</v>
      </c>
      <c r="AS150" s="114">
        <v>0</v>
      </c>
      <c r="AT150" s="121">
        <v>5.6625864327971778</v>
      </c>
      <c r="AU150" s="199">
        <f t="shared" si="9"/>
        <v>5.6625864327971778</v>
      </c>
      <c r="AV150" s="186">
        <f t="shared" si="10"/>
        <v>-1.8286501312115955E-2</v>
      </c>
    </row>
    <row r="151" spans="1:48" s="1" customFormat="1" x14ac:dyDescent="0.25">
      <c r="A151">
        <f>IFERROR(VLOOKUP(C151,'2014_15'!$C$402:$D$446,2,FALSE),0)</f>
        <v>0</v>
      </c>
      <c r="B151" s="93" t="s">
        <v>538</v>
      </c>
      <c r="C151" s="93" t="s">
        <v>539</v>
      </c>
      <c r="D151" s="93"/>
      <c r="E151" s="93">
        <v>71.539372999999998</v>
      </c>
      <c r="F151" s="93">
        <v>-7.9838259999999996</v>
      </c>
      <c r="G151" s="93">
        <v>40.177069037041001</v>
      </c>
      <c r="H151" s="93">
        <v>0</v>
      </c>
      <c r="I151" s="93">
        <v>1.788484</v>
      </c>
      <c r="J151" s="93">
        <v>0</v>
      </c>
      <c r="K151" s="93">
        <v>0</v>
      </c>
      <c r="L151" s="93">
        <v>2.1939000000000014E-2</v>
      </c>
      <c r="M151" s="93">
        <v>4.730537634408602E-2</v>
      </c>
      <c r="N151" s="93">
        <v>0</v>
      </c>
      <c r="O151" s="93">
        <v>8.5470000000000008E-3</v>
      </c>
      <c r="P151" s="93">
        <v>4.8729999999999997E-3</v>
      </c>
      <c r="Q151" s="93">
        <v>1.03510821</v>
      </c>
      <c r="R151" s="93">
        <v>0.106684</v>
      </c>
      <c r="S151" s="93">
        <v>1.629408</v>
      </c>
      <c r="T151" s="93">
        <v>108.37496462338508</v>
      </c>
      <c r="U151" s="114">
        <v>5.7312402799310416</v>
      </c>
      <c r="V151" s="114">
        <v>114.10620490331613</v>
      </c>
      <c r="W151" s="196">
        <f t="shared" si="8"/>
        <v>106.74555662338508</v>
      </c>
      <c r="X151" s="2"/>
      <c r="Y151" s="93">
        <v>71.539372999999998</v>
      </c>
      <c r="Z151" s="93">
        <v>-7.8594410000000003</v>
      </c>
      <c r="AA151" s="93">
        <v>37.941023269097002</v>
      </c>
      <c r="AB151" s="93">
        <v>0</v>
      </c>
      <c r="AC151" s="93">
        <v>0</v>
      </c>
      <c r="AD151" s="93">
        <v>2.1939000000000014E-2</v>
      </c>
      <c r="AE151" s="93">
        <v>4.3993999999999998E-2</v>
      </c>
      <c r="AF151" s="93">
        <v>0</v>
      </c>
      <c r="AG151" s="93">
        <v>8.5470000000000008E-3</v>
      </c>
      <c r="AH151" s="93">
        <v>7.8549999999999991E-3</v>
      </c>
      <c r="AI151" s="93">
        <v>0.72005431176229617</v>
      </c>
      <c r="AJ151" s="93">
        <v>1.4554082044444445</v>
      </c>
      <c r="AK151" s="93">
        <v>0.12847706809805368</v>
      </c>
      <c r="AL151" s="93">
        <v>0.111662</v>
      </c>
      <c r="AM151" s="93">
        <v>2.2818870000000002</v>
      </c>
      <c r="AN151" s="93">
        <v>106.40077885340177</v>
      </c>
      <c r="AO151" s="93"/>
      <c r="AP151" s="93"/>
      <c r="AQ151" s="93">
        <v>-1.9741857699833076</v>
      </c>
      <c r="AR151" s="91">
        <v>-1.8216252958825133E-2</v>
      </c>
      <c r="AS151" s="114">
        <v>5.8917150077691103</v>
      </c>
      <c r="AT151" s="121">
        <v>112.29249386117088</v>
      </c>
      <c r="AU151" s="199">
        <f t="shared" si="9"/>
        <v>104.11889185340178</v>
      </c>
      <c r="AV151" s="186">
        <f t="shared" si="10"/>
        <v>-2.4606783205511684E-2</v>
      </c>
    </row>
    <row r="152" spans="1:48" s="1" customFormat="1" x14ac:dyDescent="0.25">
      <c r="A152">
        <f>IFERROR(VLOOKUP(C152,'2014_15'!$C$402:$D$446,2,FALSE),0)</f>
        <v>0</v>
      </c>
      <c r="B152" s="93" t="s">
        <v>612</v>
      </c>
      <c r="C152" s="93" t="s">
        <v>613</v>
      </c>
      <c r="D152" s="93"/>
      <c r="E152" s="93">
        <v>4.7119949999999999</v>
      </c>
      <c r="F152" s="93">
        <v>-0.39013199999999998</v>
      </c>
      <c r="G152" s="93">
        <v>2.663119458588</v>
      </c>
      <c r="H152" s="93">
        <v>0</v>
      </c>
      <c r="I152" s="93">
        <v>0.1178</v>
      </c>
      <c r="J152" s="93">
        <v>0</v>
      </c>
      <c r="K152" s="93">
        <v>0</v>
      </c>
      <c r="L152" s="93">
        <v>0</v>
      </c>
      <c r="M152" s="93">
        <v>0</v>
      </c>
      <c r="N152" s="93">
        <v>0</v>
      </c>
      <c r="O152" s="93">
        <v>8.5470000000000008E-3</v>
      </c>
      <c r="P152" s="93">
        <v>4.8729999999999997E-3</v>
      </c>
      <c r="Q152" s="93">
        <v>0.53541373066666675</v>
      </c>
      <c r="R152" s="93">
        <v>0</v>
      </c>
      <c r="S152" s="93">
        <v>0</v>
      </c>
      <c r="T152" s="93">
        <v>7.6516161892546668</v>
      </c>
      <c r="U152" s="114">
        <v>0</v>
      </c>
      <c r="V152" s="114">
        <v>7.6516161892546668</v>
      </c>
      <c r="W152" s="196">
        <f t="shared" si="8"/>
        <v>7.6516161892546668</v>
      </c>
      <c r="X152" s="2"/>
      <c r="Y152" s="93">
        <v>4.7119949999999999</v>
      </c>
      <c r="Z152" s="93">
        <v>-0.38405400000000001</v>
      </c>
      <c r="AA152" s="93">
        <v>2.4178085043089999</v>
      </c>
      <c r="AB152" s="93">
        <v>0</v>
      </c>
      <c r="AC152" s="93">
        <v>0</v>
      </c>
      <c r="AD152" s="93">
        <v>0</v>
      </c>
      <c r="AE152" s="93">
        <v>0</v>
      </c>
      <c r="AF152" s="93">
        <v>0</v>
      </c>
      <c r="AG152" s="93">
        <v>8.5470000000000008E-3</v>
      </c>
      <c r="AH152" s="93">
        <v>7.8549999999999991E-3</v>
      </c>
      <c r="AI152" s="93">
        <v>4.7397733776424804E-2</v>
      </c>
      <c r="AJ152" s="93">
        <v>0.69460816088888899</v>
      </c>
      <c r="AK152" s="93">
        <v>8.1872580413288841E-3</v>
      </c>
      <c r="AL152" s="93">
        <v>0</v>
      </c>
      <c r="AM152" s="93">
        <v>0</v>
      </c>
      <c r="AN152" s="93">
        <v>7.5123446570156434</v>
      </c>
      <c r="AO152" s="93"/>
      <c r="AP152" s="93"/>
      <c r="AQ152" s="93">
        <v>-0.13927153223902344</v>
      </c>
      <c r="AR152" s="91">
        <v>-1.8201583664717205E-2</v>
      </c>
      <c r="AS152" s="114">
        <v>0</v>
      </c>
      <c r="AT152" s="121">
        <v>7.5123446570156434</v>
      </c>
      <c r="AU152" s="199">
        <f t="shared" si="9"/>
        <v>7.5123446570156434</v>
      </c>
      <c r="AV152" s="186">
        <f t="shared" si="10"/>
        <v>-1.8201583664717247E-2</v>
      </c>
    </row>
    <row r="153" spans="1:48" s="1" customFormat="1" x14ac:dyDescent="0.25">
      <c r="A153">
        <f>IFERROR(VLOOKUP(C153,'2014_15'!$C$402:$D$446,2,FALSE),0)</f>
        <v>0</v>
      </c>
      <c r="B153" s="93" t="s">
        <v>596</v>
      </c>
      <c r="C153" s="93" t="s">
        <v>597</v>
      </c>
      <c r="D153" s="93"/>
      <c r="E153" s="93">
        <v>9.2509309999999996</v>
      </c>
      <c r="F153" s="93">
        <v>-1.0241400000000001</v>
      </c>
      <c r="G153" s="93">
        <v>5.531851737607</v>
      </c>
      <c r="H153" s="93">
        <v>0</v>
      </c>
      <c r="I153" s="93">
        <v>0.23127300000000001</v>
      </c>
      <c r="J153" s="93">
        <v>0</v>
      </c>
      <c r="K153" s="93">
        <v>0</v>
      </c>
      <c r="L153" s="93">
        <v>0</v>
      </c>
      <c r="M153" s="93">
        <v>0</v>
      </c>
      <c r="N153" s="93">
        <v>0</v>
      </c>
      <c r="O153" s="93">
        <v>8.5470000000000008E-3</v>
      </c>
      <c r="P153" s="93">
        <v>4.8729999999999997E-3</v>
      </c>
      <c r="Q153" s="93">
        <v>0.64599687111111104</v>
      </c>
      <c r="R153" s="93">
        <v>0</v>
      </c>
      <c r="S153" s="93">
        <v>0</v>
      </c>
      <c r="T153" s="93">
        <v>14.649332608718108</v>
      </c>
      <c r="U153" s="114">
        <v>0</v>
      </c>
      <c r="V153" s="114">
        <v>14.649332608718108</v>
      </c>
      <c r="W153" s="196">
        <f t="shared" si="8"/>
        <v>14.649332608718108</v>
      </c>
      <c r="X153" s="2"/>
      <c r="Y153" s="93">
        <v>9.2509309999999996</v>
      </c>
      <c r="Z153" s="93">
        <v>-1.008184</v>
      </c>
      <c r="AA153" s="93">
        <v>5.0387069035200005</v>
      </c>
      <c r="AB153" s="93">
        <v>0</v>
      </c>
      <c r="AC153" s="93">
        <v>0</v>
      </c>
      <c r="AD153" s="93">
        <v>0</v>
      </c>
      <c r="AE153" s="93">
        <v>0</v>
      </c>
      <c r="AF153" s="93">
        <v>0</v>
      </c>
      <c r="AG153" s="93">
        <v>8.5470000000000008E-3</v>
      </c>
      <c r="AH153" s="93">
        <v>7.8549999999999991E-3</v>
      </c>
      <c r="AI153" s="93">
        <v>9.302354476417847E-2</v>
      </c>
      <c r="AJ153" s="93">
        <v>0.97557219377777771</v>
      </c>
      <c r="AK153" s="93">
        <v>1.7062225374847657E-2</v>
      </c>
      <c r="AL153" s="93">
        <v>0</v>
      </c>
      <c r="AM153" s="93">
        <v>0</v>
      </c>
      <c r="AN153" s="93">
        <v>14.383513867436802</v>
      </c>
      <c r="AO153" s="93"/>
      <c r="AP153" s="93"/>
      <c r="AQ153" s="93">
        <v>-0.265818741281306</v>
      </c>
      <c r="AR153" s="91">
        <v>-1.8145450607293331E-2</v>
      </c>
      <c r="AS153" s="114">
        <v>0</v>
      </c>
      <c r="AT153" s="121">
        <v>14.383513867436802</v>
      </c>
      <c r="AU153" s="199">
        <f t="shared" si="9"/>
        <v>14.383513867436802</v>
      </c>
      <c r="AV153" s="186">
        <f t="shared" si="10"/>
        <v>-1.8145450607293334E-2</v>
      </c>
    </row>
    <row r="154" spans="1:48" s="1" customFormat="1" x14ac:dyDescent="0.25">
      <c r="A154">
        <f>IFERROR(VLOOKUP(C154,'2014_15'!$C$402:$D$446,2,FALSE),0)</f>
        <v>1</v>
      </c>
      <c r="B154" s="93" t="s">
        <v>536</v>
      </c>
      <c r="C154" s="93" t="s">
        <v>537</v>
      </c>
      <c r="D154" s="93"/>
      <c r="E154" s="93">
        <v>96.176895999999999</v>
      </c>
      <c r="F154" s="93">
        <v>-16.403836999999999</v>
      </c>
      <c r="G154" s="93">
        <v>132.85521963383999</v>
      </c>
      <c r="H154" s="93">
        <v>0</v>
      </c>
      <c r="I154" s="93">
        <v>2.4044219999999998</v>
      </c>
      <c r="J154" s="93">
        <v>0</v>
      </c>
      <c r="K154" s="93">
        <v>0</v>
      </c>
      <c r="L154" s="93">
        <v>3.4465999999999983E-2</v>
      </c>
      <c r="M154" s="93">
        <v>0.19958924731182795</v>
      </c>
      <c r="N154" s="93">
        <v>0</v>
      </c>
      <c r="O154" s="93">
        <v>8.5470000000000008E-3</v>
      </c>
      <c r="P154" s="93">
        <v>4.8729999999999997E-3</v>
      </c>
      <c r="Q154" s="93">
        <v>1.5380305277777779</v>
      </c>
      <c r="R154" s="93">
        <v>0.222249</v>
      </c>
      <c r="S154" s="93">
        <v>3.3944879999999999</v>
      </c>
      <c r="T154" s="93">
        <v>220.43494340892963</v>
      </c>
      <c r="U154" s="114">
        <v>10.145223345245904</v>
      </c>
      <c r="V154" s="114">
        <v>230.58016675417554</v>
      </c>
      <c r="W154" s="196">
        <f t="shared" si="8"/>
        <v>217.04045540892963</v>
      </c>
      <c r="X154" s="2"/>
      <c r="Y154" s="93">
        <v>96.176895999999999</v>
      </c>
      <c r="Z154" s="93">
        <v>-16.148271000000001</v>
      </c>
      <c r="AA154" s="93">
        <v>127.56109808528801</v>
      </c>
      <c r="AB154" s="93">
        <v>0</v>
      </c>
      <c r="AC154" s="93">
        <v>0</v>
      </c>
      <c r="AD154" s="93">
        <v>3.4465999999999983E-2</v>
      </c>
      <c r="AE154" s="93">
        <v>0.18561800000000001</v>
      </c>
      <c r="AF154" s="93">
        <v>0</v>
      </c>
      <c r="AG154" s="93">
        <v>8.5470000000000008E-3</v>
      </c>
      <c r="AH154" s="93">
        <v>7.8549999999999991E-3</v>
      </c>
      <c r="AI154" s="93">
        <v>0.96394030013530418</v>
      </c>
      <c r="AJ154" s="93">
        <v>2.405982448888889</v>
      </c>
      <c r="AK154" s="93">
        <v>0.43195134114146688</v>
      </c>
      <c r="AL154" s="93">
        <v>0.22489999999999999</v>
      </c>
      <c r="AM154" s="93">
        <v>4.5960239999999999</v>
      </c>
      <c r="AN154" s="93">
        <v>216.44900717545369</v>
      </c>
      <c r="AO154" s="93"/>
      <c r="AP154" s="93"/>
      <c r="AQ154" s="93">
        <v>-3.9859362334759396</v>
      </c>
      <c r="AR154" s="91">
        <v>-1.8082143292869932E-2</v>
      </c>
      <c r="AS154" s="114">
        <v>11.159745679770495</v>
      </c>
      <c r="AT154" s="121">
        <v>227.60875285522417</v>
      </c>
      <c r="AU154" s="199">
        <f t="shared" si="9"/>
        <v>211.85298317545369</v>
      </c>
      <c r="AV154" s="186">
        <f t="shared" si="10"/>
        <v>-2.390094613330096E-2</v>
      </c>
    </row>
    <row r="155" spans="1:48" s="1" customFormat="1" x14ac:dyDescent="0.25">
      <c r="A155">
        <f>IFERROR(VLOOKUP(C155,'2014_15'!$C$402:$D$446,2,FALSE),0)</f>
        <v>0</v>
      </c>
      <c r="B155" s="93" t="s">
        <v>188</v>
      </c>
      <c r="C155" s="93" t="s">
        <v>189</v>
      </c>
      <c r="D155" s="93"/>
      <c r="E155" s="93">
        <v>3.671767</v>
      </c>
      <c r="F155" s="93">
        <v>-0.422288</v>
      </c>
      <c r="G155" s="93">
        <v>2.3627680984550001</v>
      </c>
      <c r="H155" s="93">
        <v>0</v>
      </c>
      <c r="I155" s="93">
        <v>9.1794000000000001E-2</v>
      </c>
      <c r="J155" s="93">
        <v>0</v>
      </c>
      <c r="K155" s="93">
        <v>0</v>
      </c>
      <c r="L155" s="93">
        <v>0</v>
      </c>
      <c r="M155" s="93">
        <v>0</v>
      </c>
      <c r="N155" s="93">
        <v>0</v>
      </c>
      <c r="O155" s="93">
        <v>8.5470000000000008E-3</v>
      </c>
      <c r="P155" s="93">
        <v>4.8729999999999997E-3</v>
      </c>
      <c r="Q155" s="93">
        <v>0.21067222933333338</v>
      </c>
      <c r="R155" s="93">
        <v>0</v>
      </c>
      <c r="S155" s="93">
        <v>0</v>
      </c>
      <c r="T155" s="93">
        <v>5.9281333277883341</v>
      </c>
      <c r="U155" s="114">
        <v>0</v>
      </c>
      <c r="V155" s="114">
        <v>5.9281333277883341</v>
      </c>
      <c r="W155" s="196">
        <f t="shared" si="8"/>
        <v>5.9281333277883341</v>
      </c>
      <c r="X155" s="2"/>
      <c r="Y155" s="93">
        <v>3.671767</v>
      </c>
      <c r="Z155" s="93">
        <v>-0.41570800000000002</v>
      </c>
      <c r="AA155" s="93">
        <v>2.1768044080090001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8.5470000000000008E-3</v>
      </c>
      <c r="AH155" s="93">
        <v>7.8549999999999991E-3</v>
      </c>
      <c r="AI155" s="93">
        <v>3.6883253167545912E-2</v>
      </c>
      <c r="AJ155" s="93">
        <v>0.32892160444444452</v>
      </c>
      <c r="AK155" s="93">
        <v>7.3711625060915728E-3</v>
      </c>
      <c r="AL155" s="93">
        <v>0</v>
      </c>
      <c r="AM155" s="93">
        <v>0</v>
      </c>
      <c r="AN155" s="93">
        <v>5.8224414281270818</v>
      </c>
      <c r="AO155" s="93"/>
      <c r="AP155" s="93"/>
      <c r="AQ155" s="93">
        <v>-0.10569189966125236</v>
      </c>
      <c r="AR155" s="91">
        <v>-1.7828866831624358E-2</v>
      </c>
      <c r="AS155" s="114">
        <v>0</v>
      </c>
      <c r="AT155" s="121">
        <v>5.8224414281270818</v>
      </c>
      <c r="AU155" s="199">
        <f t="shared" si="9"/>
        <v>5.8224414281270818</v>
      </c>
      <c r="AV155" s="186">
        <f t="shared" si="10"/>
        <v>-1.7828866831624324E-2</v>
      </c>
    </row>
    <row r="156" spans="1:48" s="1" customFormat="1" x14ac:dyDescent="0.25">
      <c r="A156">
        <f>IFERROR(VLOOKUP(C156,'2014_15'!$C$402:$D$446,2,FALSE),0)</f>
        <v>1</v>
      </c>
      <c r="B156" s="93" t="s">
        <v>540</v>
      </c>
      <c r="C156" s="93" t="s">
        <v>541</v>
      </c>
      <c r="D156" s="93"/>
      <c r="E156" s="93">
        <v>68.850789000000006</v>
      </c>
      <c r="F156" s="93">
        <v>-11.159084</v>
      </c>
      <c r="G156" s="93">
        <v>110.031905294629</v>
      </c>
      <c r="H156" s="93">
        <v>0</v>
      </c>
      <c r="I156" s="93">
        <v>1.7212700000000001</v>
      </c>
      <c r="J156" s="93">
        <v>0</v>
      </c>
      <c r="K156" s="93">
        <v>0</v>
      </c>
      <c r="L156" s="93">
        <v>6.6404999999999992E-2</v>
      </c>
      <c r="M156" s="93">
        <v>0.13621720430107528</v>
      </c>
      <c r="N156" s="93">
        <v>0</v>
      </c>
      <c r="O156" s="93">
        <v>8.5470000000000008E-3</v>
      </c>
      <c r="P156" s="93">
        <v>4.8729999999999997E-3</v>
      </c>
      <c r="Q156" s="93">
        <v>1.2973769399999999</v>
      </c>
      <c r="R156" s="93">
        <v>0.15166199999999999</v>
      </c>
      <c r="S156" s="93">
        <v>2.3163939999999998</v>
      </c>
      <c r="T156" s="93">
        <v>173.42635543893005</v>
      </c>
      <c r="U156" s="114">
        <v>15.308796431335848</v>
      </c>
      <c r="V156" s="114">
        <v>188.7351518702659</v>
      </c>
      <c r="W156" s="196">
        <f t="shared" si="8"/>
        <v>171.10996143893004</v>
      </c>
      <c r="X156" s="2"/>
      <c r="Y156" s="93">
        <v>68.850789000000006</v>
      </c>
      <c r="Z156" s="93">
        <v>-10.98523</v>
      </c>
      <c r="AA156" s="93">
        <v>106.10109236478999</v>
      </c>
      <c r="AB156" s="93">
        <v>0</v>
      </c>
      <c r="AC156" s="93">
        <v>0</v>
      </c>
      <c r="AD156" s="93">
        <v>6.6404999999999992E-2</v>
      </c>
      <c r="AE156" s="93">
        <v>0.12668199999999999</v>
      </c>
      <c r="AF156" s="93">
        <v>0</v>
      </c>
      <c r="AG156" s="93">
        <v>8.5470000000000008E-3</v>
      </c>
      <c r="AH156" s="93">
        <v>7.8549999999999991E-3</v>
      </c>
      <c r="AI156" s="93">
        <v>0.69150854311898113</v>
      </c>
      <c r="AJ156" s="93">
        <v>1.7721114088888887</v>
      </c>
      <c r="AK156" s="93">
        <v>0.35928280511432392</v>
      </c>
      <c r="AL156" s="93">
        <v>0.155949</v>
      </c>
      <c r="AM156" s="93">
        <v>3.1869510000000001</v>
      </c>
      <c r="AN156" s="93">
        <v>170.34194312191215</v>
      </c>
      <c r="AO156" s="93"/>
      <c r="AP156" s="93"/>
      <c r="AQ156" s="93">
        <v>-3.0844123170178932</v>
      </c>
      <c r="AR156" s="91">
        <v>-1.7785141763554103E-2</v>
      </c>
      <c r="AS156" s="114">
        <v>15.737442731413251</v>
      </c>
      <c r="AT156" s="121">
        <v>186.07938585332539</v>
      </c>
      <c r="AU156" s="199">
        <f t="shared" si="9"/>
        <v>167.15499212191216</v>
      </c>
      <c r="AV156" s="186">
        <f t="shared" si="10"/>
        <v>-2.3113612344711099E-2</v>
      </c>
    </row>
    <row r="157" spans="1:48" s="1" customFormat="1" x14ac:dyDescent="0.25">
      <c r="A157">
        <f>IFERROR(VLOOKUP(C157,'2014_15'!$C$402:$D$446,2,FALSE),0)</f>
        <v>0</v>
      </c>
      <c r="B157" s="93" t="s">
        <v>268</v>
      </c>
      <c r="C157" s="93" t="s">
        <v>269</v>
      </c>
      <c r="D157" s="93"/>
      <c r="E157" s="93">
        <v>240.82400000000001</v>
      </c>
      <c r="F157" s="93">
        <v>-30.665240000000001</v>
      </c>
      <c r="G157" s="93">
        <v>171.70353547247402</v>
      </c>
      <c r="H157" s="93">
        <v>0</v>
      </c>
      <c r="I157" s="93">
        <v>6.0206090000000003</v>
      </c>
      <c r="J157" s="93">
        <v>0</v>
      </c>
      <c r="K157" s="93">
        <v>5.7509999999999999E-2</v>
      </c>
      <c r="L157" s="93">
        <v>0.16830500000000001</v>
      </c>
      <c r="M157" s="93">
        <v>0.22550107526881719</v>
      </c>
      <c r="N157" s="93">
        <v>0</v>
      </c>
      <c r="O157" s="93">
        <v>8.5470000000000008E-3</v>
      </c>
      <c r="P157" s="93">
        <v>0</v>
      </c>
      <c r="Q157" s="93">
        <v>0.83063059333333322</v>
      </c>
      <c r="R157" s="93">
        <v>0.43239899999999998</v>
      </c>
      <c r="S157" s="93">
        <v>6.6041679999999996</v>
      </c>
      <c r="T157" s="93">
        <v>396.20996514107605</v>
      </c>
      <c r="U157" s="114">
        <v>23.189887440515491</v>
      </c>
      <c r="V157" s="114">
        <v>419.39985258159152</v>
      </c>
      <c r="W157" s="196">
        <f t="shared" si="8"/>
        <v>389.60579714107604</v>
      </c>
      <c r="X157" s="2"/>
      <c r="Y157" s="93">
        <v>240.82400000000001</v>
      </c>
      <c r="Z157" s="93">
        <v>-30.187487000000001</v>
      </c>
      <c r="AA157" s="93">
        <v>164.14378835286502</v>
      </c>
      <c r="AB157" s="93">
        <v>0</v>
      </c>
      <c r="AC157" s="93">
        <v>5.7509999999999999E-2</v>
      </c>
      <c r="AD157" s="93">
        <v>0.16830500000000001</v>
      </c>
      <c r="AE157" s="93">
        <v>0.20971600000000001</v>
      </c>
      <c r="AF157" s="93">
        <v>0</v>
      </c>
      <c r="AG157" s="93">
        <v>8.5470000000000008E-3</v>
      </c>
      <c r="AH157" s="93">
        <v>0</v>
      </c>
      <c r="AI157" s="93">
        <v>2.4197488562176619</v>
      </c>
      <c r="AJ157" s="93">
        <v>1.2954084844444445</v>
      </c>
      <c r="AK157" s="93">
        <v>0.55582877995966773</v>
      </c>
      <c r="AL157" s="93">
        <v>0.45285300000000001</v>
      </c>
      <c r="AM157" s="93">
        <v>9.2544749999999993</v>
      </c>
      <c r="AN157" s="93">
        <v>389.20269347348682</v>
      </c>
      <c r="AO157" s="93"/>
      <c r="AP157" s="93"/>
      <c r="AQ157" s="93">
        <v>-7.0072716675892366</v>
      </c>
      <c r="AR157" s="91">
        <v>-1.7685753222017524E-2</v>
      </c>
      <c r="AS157" s="114">
        <v>23.839204288849928</v>
      </c>
      <c r="AT157" s="121">
        <v>413.04189776233676</v>
      </c>
      <c r="AU157" s="199">
        <f t="shared" si="9"/>
        <v>379.9482184734868</v>
      </c>
      <c r="AV157" s="186">
        <f t="shared" si="10"/>
        <v>-2.4788077432257083E-2</v>
      </c>
    </row>
    <row r="158" spans="1:48" s="1" customFormat="1" x14ac:dyDescent="0.25">
      <c r="A158">
        <f>IFERROR(VLOOKUP(C158,'2014_15'!$C$402:$D$446,2,FALSE),0)</f>
        <v>0</v>
      </c>
      <c r="B158" s="93" t="s">
        <v>680</v>
      </c>
      <c r="C158" s="93" t="s">
        <v>681</v>
      </c>
      <c r="D158" s="93"/>
      <c r="E158" s="93">
        <v>7.4231590000000001</v>
      </c>
      <c r="F158" s="93">
        <v>-0.84324100000000002</v>
      </c>
      <c r="G158" s="93">
        <v>6.653977424412</v>
      </c>
      <c r="H158" s="93">
        <v>0</v>
      </c>
      <c r="I158" s="93">
        <v>0.185582</v>
      </c>
      <c r="J158" s="93">
        <v>0</v>
      </c>
      <c r="K158" s="93">
        <v>0</v>
      </c>
      <c r="L158" s="93">
        <v>0</v>
      </c>
      <c r="M158" s="93">
        <v>0</v>
      </c>
      <c r="N158" s="93">
        <v>0</v>
      </c>
      <c r="O158" s="93">
        <v>8.5470000000000008E-3</v>
      </c>
      <c r="P158" s="93">
        <v>4.8729999999999997E-3</v>
      </c>
      <c r="Q158" s="93">
        <v>0.5311288168888888</v>
      </c>
      <c r="R158" s="93">
        <v>0</v>
      </c>
      <c r="S158" s="93">
        <v>0</v>
      </c>
      <c r="T158" s="93">
        <v>13.964026241300889</v>
      </c>
      <c r="U158" s="114">
        <v>0</v>
      </c>
      <c r="V158" s="114">
        <v>13.964026241300889</v>
      </c>
      <c r="W158" s="196">
        <f t="shared" si="8"/>
        <v>13.964026241300889</v>
      </c>
      <c r="X158" s="2"/>
      <c r="Y158" s="93">
        <v>7.4231590000000001</v>
      </c>
      <c r="Z158" s="93">
        <v>-0.83010300000000004</v>
      </c>
      <c r="AA158" s="93">
        <v>6.2996892203419996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8.5470000000000008E-3</v>
      </c>
      <c r="AH158" s="93">
        <v>7.8549999999999991E-3</v>
      </c>
      <c r="AI158" s="93">
        <v>7.4496234158179242E-2</v>
      </c>
      <c r="AJ158" s="93">
        <v>0.71304665777777776</v>
      </c>
      <c r="AK158" s="93">
        <v>2.1332202751043958E-2</v>
      </c>
      <c r="AL158" s="93">
        <v>0</v>
      </c>
      <c r="AM158" s="93">
        <v>0</v>
      </c>
      <c r="AN158" s="93">
        <v>13.718022315029</v>
      </c>
      <c r="AO158" s="93"/>
      <c r="AP158" s="93"/>
      <c r="AQ158" s="93">
        <v>-0.24600392627188938</v>
      </c>
      <c r="AR158" s="91">
        <v>-1.7616976796011208E-2</v>
      </c>
      <c r="AS158" s="114">
        <v>0</v>
      </c>
      <c r="AT158" s="121">
        <v>13.718022315029</v>
      </c>
      <c r="AU158" s="199">
        <f t="shared" si="9"/>
        <v>13.718022315029</v>
      </c>
      <c r="AV158" s="186">
        <f t="shared" si="10"/>
        <v>-1.7616976796011263E-2</v>
      </c>
    </row>
    <row r="159" spans="1:48" s="1" customFormat="1" x14ac:dyDescent="0.25">
      <c r="A159">
        <f>IFERROR(VLOOKUP(C159,'2014_15'!$C$402:$D$446,2,FALSE),0)</f>
        <v>1</v>
      </c>
      <c r="B159" s="93" t="s">
        <v>304</v>
      </c>
      <c r="C159" s="93" t="s">
        <v>305</v>
      </c>
      <c r="D159" s="93"/>
      <c r="E159" s="93">
        <v>85.365654000000006</v>
      </c>
      <c r="F159" s="93">
        <v>-18.27159</v>
      </c>
      <c r="G159" s="93">
        <v>132.352366715356</v>
      </c>
      <c r="H159" s="93">
        <v>0</v>
      </c>
      <c r="I159" s="93">
        <v>2.1341459999999999</v>
      </c>
      <c r="J159" s="93">
        <v>0</v>
      </c>
      <c r="K159" s="93">
        <v>0</v>
      </c>
      <c r="L159" s="93">
        <v>2.1415000000000003E-2</v>
      </c>
      <c r="M159" s="93">
        <v>0.19064086021505378</v>
      </c>
      <c r="N159" s="93">
        <v>0</v>
      </c>
      <c r="O159" s="93">
        <v>8.5470000000000008E-3</v>
      </c>
      <c r="P159" s="93">
        <v>4.8729999999999997E-3</v>
      </c>
      <c r="Q159" s="93">
        <v>0.67035146999999995</v>
      </c>
      <c r="R159" s="93">
        <v>0.19122600000000001</v>
      </c>
      <c r="S159" s="93">
        <v>2.9206479999999999</v>
      </c>
      <c r="T159" s="93">
        <v>205.588278045571</v>
      </c>
      <c r="U159" s="114">
        <v>14.981043177572433</v>
      </c>
      <c r="V159" s="114">
        <v>220.56932122314345</v>
      </c>
      <c r="W159" s="196">
        <f t="shared" si="8"/>
        <v>202.667630045571</v>
      </c>
      <c r="X159" s="2"/>
      <c r="Y159" s="93">
        <v>85.365654000000006</v>
      </c>
      <c r="Z159" s="93">
        <v>-17.986924999999999</v>
      </c>
      <c r="AA159" s="93">
        <v>127.855215075019</v>
      </c>
      <c r="AB159" s="93">
        <v>0</v>
      </c>
      <c r="AC159" s="93">
        <v>0</v>
      </c>
      <c r="AD159" s="93">
        <v>2.1415000000000003E-2</v>
      </c>
      <c r="AE159" s="93">
        <v>0.17729600000000001</v>
      </c>
      <c r="AF159" s="93">
        <v>0</v>
      </c>
      <c r="AG159" s="93">
        <v>8.5470000000000008E-3</v>
      </c>
      <c r="AH159" s="93">
        <v>7.8549999999999991E-3</v>
      </c>
      <c r="AI159" s="93">
        <v>0.85414114668520913</v>
      </c>
      <c r="AJ159" s="93">
        <v>1.0117677566666665</v>
      </c>
      <c r="AK159" s="93">
        <v>0.43294728920144554</v>
      </c>
      <c r="AL159" s="93">
        <v>0.198486</v>
      </c>
      <c r="AM159" s="93">
        <v>4.0562139999999998</v>
      </c>
      <c r="AN159" s="93">
        <v>202.00261326757234</v>
      </c>
      <c r="AO159" s="93"/>
      <c r="AP159" s="93"/>
      <c r="AQ159" s="93">
        <v>-3.5856647779986588</v>
      </c>
      <c r="AR159" s="91">
        <v>-1.7440998154592526E-2</v>
      </c>
      <c r="AS159" s="114">
        <v>15.400512386544461</v>
      </c>
      <c r="AT159" s="121">
        <v>217.40312565411679</v>
      </c>
      <c r="AU159" s="199">
        <f t="shared" si="9"/>
        <v>197.94639926757233</v>
      </c>
      <c r="AV159" s="186">
        <f t="shared" si="10"/>
        <v>-2.3295435866778846E-2</v>
      </c>
    </row>
    <row r="160" spans="1:48" s="1" customFormat="1" x14ac:dyDescent="0.25">
      <c r="A160">
        <f>IFERROR(VLOOKUP(C160,'2014_15'!$C$402:$D$446,2,FALSE),0)</f>
        <v>1</v>
      </c>
      <c r="B160" s="93" t="s">
        <v>326</v>
      </c>
      <c r="C160" s="93" t="s">
        <v>327</v>
      </c>
      <c r="D160" s="93"/>
      <c r="E160" s="93">
        <v>43.468162</v>
      </c>
      <c r="F160" s="93">
        <v>-8.4508690000000009</v>
      </c>
      <c r="G160" s="93">
        <v>81.608014062413005</v>
      </c>
      <c r="H160" s="93">
        <v>0</v>
      </c>
      <c r="I160" s="93">
        <v>1.0867039999999999</v>
      </c>
      <c r="J160" s="93">
        <v>0</v>
      </c>
      <c r="K160" s="93">
        <v>3.0585000000000001E-2</v>
      </c>
      <c r="L160" s="93">
        <v>2.0018999999999995E-2</v>
      </c>
      <c r="M160" s="93">
        <v>0.14758817204301078</v>
      </c>
      <c r="N160" s="93">
        <v>0</v>
      </c>
      <c r="O160" s="93">
        <v>8.5470000000000008E-3</v>
      </c>
      <c r="P160" s="93">
        <v>4.8729999999999997E-3</v>
      </c>
      <c r="Q160" s="93">
        <v>0.85687145444444435</v>
      </c>
      <c r="R160" s="93">
        <v>0.107725</v>
      </c>
      <c r="S160" s="93">
        <v>1.6453260000000001</v>
      </c>
      <c r="T160" s="93">
        <v>120.53354568890047</v>
      </c>
      <c r="U160" s="114">
        <v>8.2786849686985846</v>
      </c>
      <c r="V160" s="114">
        <v>128.81223065759906</v>
      </c>
      <c r="W160" s="196">
        <f t="shared" si="8"/>
        <v>118.88821968890048</v>
      </c>
      <c r="X160" s="2"/>
      <c r="Y160" s="93">
        <v>43.468162</v>
      </c>
      <c r="Z160" s="93">
        <v>-8.3192079999999997</v>
      </c>
      <c r="AA160" s="93">
        <v>78.948434144495991</v>
      </c>
      <c r="AB160" s="93">
        <v>0</v>
      </c>
      <c r="AC160" s="93">
        <v>3.0585000000000001E-2</v>
      </c>
      <c r="AD160" s="93">
        <v>2.0018999999999995E-2</v>
      </c>
      <c r="AE160" s="93">
        <v>0.13725699999999999</v>
      </c>
      <c r="AF160" s="93">
        <v>0</v>
      </c>
      <c r="AG160" s="93">
        <v>8.5470000000000008E-3</v>
      </c>
      <c r="AH160" s="93">
        <v>7.8549999999999991E-3</v>
      </c>
      <c r="AI160" s="93">
        <v>0.43468161999999999</v>
      </c>
      <c r="AJ160" s="93">
        <v>1.0521176477777776</v>
      </c>
      <c r="AK160" s="93">
        <v>0.2673376328803091</v>
      </c>
      <c r="AL160" s="93">
        <v>0.111938</v>
      </c>
      <c r="AM160" s="93">
        <v>2.28756</v>
      </c>
      <c r="AN160" s="93">
        <v>118.4552860451541</v>
      </c>
      <c r="AO160" s="93"/>
      <c r="AP160" s="93"/>
      <c r="AQ160" s="93">
        <v>-2.0782596437463781</v>
      </c>
      <c r="AR160" s="91">
        <v>-1.7242167994546583E-2</v>
      </c>
      <c r="AS160" s="114">
        <v>8.5104881478221444</v>
      </c>
      <c r="AT160" s="121">
        <v>126.96577419297624</v>
      </c>
      <c r="AU160" s="199">
        <f t="shared" si="9"/>
        <v>116.1677260451541</v>
      </c>
      <c r="AV160" s="186">
        <f t="shared" si="10"/>
        <v>-2.2882785618837609E-2</v>
      </c>
    </row>
    <row r="161" spans="1:48" s="1" customFormat="1" x14ac:dyDescent="0.25">
      <c r="A161">
        <f>IFERROR(VLOOKUP(C161,'2014_15'!$C$402:$D$446,2,FALSE),0)</f>
        <v>1</v>
      </c>
      <c r="B161" s="93" t="s">
        <v>526</v>
      </c>
      <c r="C161" s="93" t="s">
        <v>527</v>
      </c>
      <c r="D161" s="93"/>
      <c r="E161" s="93">
        <v>85.030803000000006</v>
      </c>
      <c r="F161" s="93">
        <v>-17.695509000000001</v>
      </c>
      <c r="G161" s="93">
        <v>146.44295751454101</v>
      </c>
      <c r="H161" s="93">
        <v>0</v>
      </c>
      <c r="I161" s="93">
        <v>2.1257700000000002</v>
      </c>
      <c r="J161" s="93">
        <v>0</v>
      </c>
      <c r="K161" s="93">
        <v>0</v>
      </c>
      <c r="L161" s="93">
        <v>3.8873999999999992E-2</v>
      </c>
      <c r="M161" s="93">
        <v>0.19461827956989247</v>
      </c>
      <c r="N161" s="93">
        <v>0</v>
      </c>
      <c r="O161" s="93">
        <v>8.5470000000000008E-3</v>
      </c>
      <c r="P161" s="93">
        <v>4.8729999999999997E-3</v>
      </c>
      <c r="Q161" s="93">
        <v>0.29418029333333334</v>
      </c>
      <c r="R161" s="93">
        <v>0.19026199999999999</v>
      </c>
      <c r="S161" s="93">
        <v>2.9059089999999999</v>
      </c>
      <c r="T161" s="93">
        <v>219.54128508744421</v>
      </c>
      <c r="U161" s="114">
        <v>12.326403895984381</v>
      </c>
      <c r="V161" s="114">
        <v>231.86768898342859</v>
      </c>
      <c r="W161" s="196">
        <f t="shared" si="8"/>
        <v>216.6353760874442</v>
      </c>
      <c r="X161" s="2"/>
      <c r="Y161" s="93">
        <v>85.030803000000006</v>
      </c>
      <c r="Z161" s="93">
        <v>-17.419819</v>
      </c>
      <c r="AA161" s="93">
        <v>141.681555551071</v>
      </c>
      <c r="AB161" s="93">
        <v>0</v>
      </c>
      <c r="AC161" s="93">
        <v>0</v>
      </c>
      <c r="AD161" s="93">
        <v>3.8873999999999992E-2</v>
      </c>
      <c r="AE161" s="93">
        <v>0.18099499999999999</v>
      </c>
      <c r="AF161" s="93">
        <v>0</v>
      </c>
      <c r="AG161" s="93">
        <v>8.5470000000000008E-3</v>
      </c>
      <c r="AH161" s="93">
        <v>7.8549999999999991E-3</v>
      </c>
      <c r="AI161" s="93">
        <v>0.85125672416521747</v>
      </c>
      <c r="AJ161" s="93">
        <v>0.70823120666666683</v>
      </c>
      <c r="AK161" s="93">
        <v>0.47976647154899865</v>
      </c>
      <c r="AL161" s="93">
        <v>0.196571</v>
      </c>
      <c r="AM161" s="93">
        <v>4.017093</v>
      </c>
      <c r="AN161" s="93">
        <v>215.78172895345185</v>
      </c>
      <c r="AO161" s="93"/>
      <c r="AP161" s="93"/>
      <c r="AQ161" s="93">
        <v>-3.759556133992362</v>
      </c>
      <c r="AR161" s="91">
        <v>-1.7124597464640491E-2</v>
      </c>
      <c r="AS161" s="114">
        <v>13.559044285582818</v>
      </c>
      <c r="AT161" s="121">
        <v>229.34077323903466</v>
      </c>
      <c r="AU161" s="199">
        <f t="shared" si="9"/>
        <v>211.76463595345186</v>
      </c>
      <c r="AV161" s="186">
        <f t="shared" si="10"/>
        <v>-2.2483586115807253E-2</v>
      </c>
    </row>
    <row r="162" spans="1:48" s="1" customFormat="1" x14ac:dyDescent="0.25">
      <c r="A162">
        <f>IFERROR(VLOOKUP(C162,'2014_15'!$C$402:$D$446,2,FALSE),0)</f>
        <v>1</v>
      </c>
      <c r="B162" s="93" t="s">
        <v>570</v>
      </c>
      <c r="C162" s="93" t="s">
        <v>571</v>
      </c>
      <c r="D162" s="93"/>
      <c r="E162" s="93">
        <v>93.356891000000005</v>
      </c>
      <c r="F162" s="93">
        <v>-17.787113000000002</v>
      </c>
      <c r="G162" s="93">
        <v>146.11589346947699</v>
      </c>
      <c r="H162" s="93">
        <v>0</v>
      </c>
      <c r="I162" s="93">
        <v>2.33392</v>
      </c>
      <c r="J162" s="93">
        <v>0</v>
      </c>
      <c r="K162" s="93">
        <v>0</v>
      </c>
      <c r="L162" s="93">
        <v>3.6057000000000006E-2</v>
      </c>
      <c r="M162" s="93">
        <v>0.17573225806451612</v>
      </c>
      <c r="N162" s="93">
        <v>0</v>
      </c>
      <c r="O162" s="93">
        <v>8.5470000000000008E-3</v>
      </c>
      <c r="P162" s="93">
        <v>4.8729999999999997E-3</v>
      </c>
      <c r="Q162" s="93">
        <v>1.5805995811111113</v>
      </c>
      <c r="R162" s="93">
        <v>0.23021800000000001</v>
      </c>
      <c r="S162" s="93">
        <v>3.5161709999999999</v>
      </c>
      <c r="T162" s="93">
        <v>229.57178930865263</v>
      </c>
      <c r="U162" s="114">
        <v>13.414702051260782</v>
      </c>
      <c r="V162" s="114">
        <v>242.9864913599134</v>
      </c>
      <c r="W162" s="196">
        <f t="shared" si="8"/>
        <v>226.05561830865264</v>
      </c>
      <c r="X162" s="2"/>
      <c r="Y162" s="93">
        <v>93.356891000000005</v>
      </c>
      <c r="Z162" s="93">
        <v>-17.509996000000001</v>
      </c>
      <c r="AA162" s="93">
        <v>140.38610048894398</v>
      </c>
      <c r="AB162" s="93">
        <v>0</v>
      </c>
      <c r="AC162" s="93">
        <v>0</v>
      </c>
      <c r="AD162" s="93">
        <v>3.6057000000000006E-2</v>
      </c>
      <c r="AE162" s="93">
        <v>0.16343099999999999</v>
      </c>
      <c r="AF162" s="93">
        <v>0</v>
      </c>
      <c r="AG162" s="93">
        <v>8.5470000000000008E-3</v>
      </c>
      <c r="AH162" s="93">
        <v>7.8549999999999991E-3</v>
      </c>
      <c r="AI162" s="93">
        <v>0.93822103882452157</v>
      </c>
      <c r="AJ162" s="93">
        <v>2.7485423399999998</v>
      </c>
      <c r="AK162" s="93">
        <v>0.47537976149496541</v>
      </c>
      <c r="AL162" s="93">
        <v>0.23561499999999999</v>
      </c>
      <c r="AM162" s="93">
        <v>4.8150069999999996</v>
      </c>
      <c r="AN162" s="93">
        <v>225.66165062926345</v>
      </c>
      <c r="AO162" s="93"/>
      <c r="AP162" s="93"/>
      <c r="AQ162" s="93">
        <v>-3.9101386793891777</v>
      </c>
      <c r="AR162" s="91">
        <v>-1.7032313470067131E-2</v>
      </c>
      <c r="AS162" s="114">
        <v>13.790313708696084</v>
      </c>
      <c r="AT162" s="121">
        <v>239.45196433795954</v>
      </c>
      <c r="AU162" s="199">
        <f t="shared" si="9"/>
        <v>220.84664362926344</v>
      </c>
      <c r="AV162" s="186">
        <f t="shared" si="10"/>
        <v>-2.3042889702820646E-2</v>
      </c>
    </row>
    <row r="163" spans="1:48" s="1" customFormat="1" x14ac:dyDescent="0.25">
      <c r="A163">
        <f>IFERROR(VLOOKUP(C163,'2014_15'!$C$402:$D$446,2,FALSE),0)</f>
        <v>1</v>
      </c>
      <c r="B163" s="93" t="s">
        <v>442</v>
      </c>
      <c r="C163" s="93" t="s">
        <v>443</v>
      </c>
      <c r="D163" s="93"/>
      <c r="E163" s="93">
        <v>142.15751800000001</v>
      </c>
      <c r="F163" s="93">
        <v>-37.978375</v>
      </c>
      <c r="G163" s="93">
        <v>402.91488229309795</v>
      </c>
      <c r="H163" s="93">
        <v>0</v>
      </c>
      <c r="I163" s="93">
        <v>3.553938</v>
      </c>
      <c r="J163" s="93">
        <v>0</v>
      </c>
      <c r="K163" s="93">
        <v>0</v>
      </c>
      <c r="L163" s="93">
        <v>8.3625000000000005E-2</v>
      </c>
      <c r="M163" s="93">
        <v>0.61844623655913977</v>
      </c>
      <c r="N163" s="93">
        <v>0</v>
      </c>
      <c r="O163" s="93">
        <v>8.5470000000000008E-3</v>
      </c>
      <c r="P163" s="93">
        <v>4.8729999999999997E-3</v>
      </c>
      <c r="Q163" s="93">
        <v>4.652715711111111</v>
      </c>
      <c r="R163" s="93">
        <v>0.462532</v>
      </c>
      <c r="S163" s="93">
        <v>7.0643840000000004</v>
      </c>
      <c r="T163" s="93">
        <v>523.54308624076828</v>
      </c>
      <c r="U163" s="114">
        <v>36.459248375120069</v>
      </c>
      <c r="V163" s="114">
        <v>560.00233461588834</v>
      </c>
      <c r="W163" s="196">
        <f t="shared" si="8"/>
        <v>516.47870224076826</v>
      </c>
      <c r="X163" s="2"/>
      <c r="Y163" s="93">
        <v>142.15751800000001</v>
      </c>
      <c r="Z163" s="93">
        <v>-37.386687000000002</v>
      </c>
      <c r="AA163" s="93">
        <v>390.91183995040501</v>
      </c>
      <c r="AB163" s="93">
        <v>0</v>
      </c>
      <c r="AC163" s="93">
        <v>0</v>
      </c>
      <c r="AD163" s="93">
        <v>8.3625000000000005E-2</v>
      </c>
      <c r="AE163" s="93">
        <v>0.57515499999999997</v>
      </c>
      <c r="AF163" s="93">
        <v>0</v>
      </c>
      <c r="AG163" s="93">
        <v>8.5470000000000008E-3</v>
      </c>
      <c r="AH163" s="93">
        <v>7.8549999999999991E-3</v>
      </c>
      <c r="AI163" s="93">
        <v>1.4396337756759672</v>
      </c>
      <c r="AJ163" s="93">
        <v>5.5242895844444435</v>
      </c>
      <c r="AK163" s="93">
        <v>1.3237177797086588</v>
      </c>
      <c r="AL163" s="93">
        <v>0.46693600000000002</v>
      </c>
      <c r="AM163" s="93">
        <v>9.5422360000000008</v>
      </c>
      <c r="AN163" s="93">
        <v>514.65466609023417</v>
      </c>
      <c r="AO163" s="93"/>
      <c r="AP163" s="93"/>
      <c r="AQ163" s="93">
        <v>-8.8884201505341025</v>
      </c>
      <c r="AR163" s="91">
        <v>-1.6977437739377335E-2</v>
      </c>
      <c r="AS163" s="114">
        <v>40.105173212632081</v>
      </c>
      <c r="AT163" s="121">
        <v>554.75983930286623</v>
      </c>
      <c r="AU163" s="199">
        <f t="shared" si="9"/>
        <v>505.11243009023417</v>
      </c>
      <c r="AV163" s="186">
        <f t="shared" si="10"/>
        <v>-2.2007242701820973E-2</v>
      </c>
    </row>
    <row r="164" spans="1:48" s="1" customFormat="1" x14ac:dyDescent="0.25">
      <c r="A164">
        <f>IFERROR(VLOOKUP(C164,'2014_15'!$C$402:$D$446,2,FALSE),0)</f>
        <v>0</v>
      </c>
      <c r="B164" s="93" t="s">
        <v>362</v>
      </c>
      <c r="C164" s="93" t="s">
        <v>363</v>
      </c>
      <c r="D164" s="93"/>
      <c r="E164" s="93">
        <v>6.6053050000000004</v>
      </c>
      <c r="F164" s="93">
        <v>-0.78110199999999996</v>
      </c>
      <c r="G164" s="93">
        <v>6.4795694392499996</v>
      </c>
      <c r="H164" s="93">
        <v>0</v>
      </c>
      <c r="I164" s="93">
        <v>0.165156</v>
      </c>
      <c r="J164" s="93">
        <v>0</v>
      </c>
      <c r="K164" s="93">
        <v>0</v>
      </c>
      <c r="L164" s="93">
        <v>0</v>
      </c>
      <c r="M164" s="93">
        <v>0</v>
      </c>
      <c r="N164" s="93">
        <v>0</v>
      </c>
      <c r="O164" s="93">
        <v>8.5470000000000008E-3</v>
      </c>
      <c r="P164" s="93">
        <v>4.8729999999999997E-3</v>
      </c>
      <c r="Q164" s="93">
        <v>0.57181379199999993</v>
      </c>
      <c r="R164" s="93">
        <v>0</v>
      </c>
      <c r="S164" s="93">
        <v>0</v>
      </c>
      <c r="T164" s="93">
        <v>13.05416223125</v>
      </c>
      <c r="U164" s="114">
        <v>0</v>
      </c>
      <c r="V164" s="114">
        <v>13.05416223125</v>
      </c>
      <c r="W164" s="196">
        <f t="shared" si="8"/>
        <v>13.05416223125</v>
      </c>
      <c r="X164" s="2"/>
      <c r="Y164" s="93">
        <v>6.6053050000000004</v>
      </c>
      <c r="Z164" s="93">
        <v>-0.76893199999999995</v>
      </c>
      <c r="AA164" s="93">
        <v>5.9538960359609998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8.5470000000000008E-3</v>
      </c>
      <c r="AH164" s="93">
        <v>7.8549999999999991E-3</v>
      </c>
      <c r="AI164" s="93">
        <v>6.6358575005784751E-2</v>
      </c>
      <c r="AJ164" s="93">
        <v>0.94012947377777778</v>
      </c>
      <c r="AK164" s="93">
        <v>2.0161267160233309E-2</v>
      </c>
      <c r="AL164" s="93">
        <v>0</v>
      </c>
      <c r="AM164" s="93">
        <v>0</v>
      </c>
      <c r="AN164" s="93">
        <v>12.833320351904796</v>
      </c>
      <c r="AO164" s="93"/>
      <c r="AP164" s="93"/>
      <c r="AQ164" s="93">
        <v>-0.22084187934520472</v>
      </c>
      <c r="AR164" s="91">
        <v>-1.6917353671041212E-2</v>
      </c>
      <c r="AS164" s="114">
        <v>0</v>
      </c>
      <c r="AT164" s="121">
        <v>12.833320351904796</v>
      </c>
      <c r="AU164" s="199">
        <f t="shared" si="9"/>
        <v>12.833320351904796</v>
      </c>
      <c r="AV164" s="186">
        <f t="shared" si="10"/>
        <v>-1.6917353671041191E-2</v>
      </c>
    </row>
    <row r="165" spans="1:48" s="1" customFormat="1" x14ac:dyDescent="0.25">
      <c r="A165">
        <f>IFERROR(VLOOKUP(C165,'2014_15'!$C$402:$D$446,2,FALSE),0)</f>
        <v>0</v>
      </c>
      <c r="B165" s="93" t="s">
        <v>646</v>
      </c>
      <c r="C165" s="93" t="s">
        <v>647</v>
      </c>
      <c r="D165" s="93"/>
      <c r="E165" s="93">
        <v>68.873504999999994</v>
      </c>
      <c r="F165" s="93">
        <v>-11.325951</v>
      </c>
      <c r="G165" s="93">
        <v>80.555639920600996</v>
      </c>
      <c r="H165" s="93">
        <v>0</v>
      </c>
      <c r="I165" s="93">
        <v>1.721838</v>
      </c>
      <c r="J165" s="93">
        <v>0</v>
      </c>
      <c r="K165" s="93">
        <v>0</v>
      </c>
      <c r="L165" s="93">
        <v>4.3379000000000001E-2</v>
      </c>
      <c r="M165" s="93">
        <v>0.11463978494623657</v>
      </c>
      <c r="N165" s="93">
        <v>0</v>
      </c>
      <c r="O165" s="93">
        <v>8.5470000000000008E-3</v>
      </c>
      <c r="P165" s="93">
        <v>4.8729999999999997E-3</v>
      </c>
      <c r="Q165" s="93">
        <v>0.63115237888888898</v>
      </c>
      <c r="R165" s="93">
        <v>0.139129</v>
      </c>
      <c r="S165" s="93">
        <v>2.1249760000000002</v>
      </c>
      <c r="T165" s="93">
        <v>142.89172808443607</v>
      </c>
      <c r="U165" s="114">
        <v>6.6609423418876101</v>
      </c>
      <c r="V165" s="114">
        <v>149.55267042632369</v>
      </c>
      <c r="W165" s="196">
        <f t="shared" si="8"/>
        <v>140.76675208443606</v>
      </c>
      <c r="X165" s="2"/>
      <c r="Y165" s="93">
        <v>68.873504999999994</v>
      </c>
      <c r="Z165" s="93">
        <v>-11.149497</v>
      </c>
      <c r="AA165" s="93">
        <v>77.178764750517999</v>
      </c>
      <c r="AB165" s="93">
        <v>0</v>
      </c>
      <c r="AC165" s="93">
        <v>0</v>
      </c>
      <c r="AD165" s="93">
        <v>4.3379000000000001E-2</v>
      </c>
      <c r="AE165" s="93">
        <v>0.106615</v>
      </c>
      <c r="AF165" s="93">
        <v>0</v>
      </c>
      <c r="AG165" s="93">
        <v>8.5470000000000008E-3</v>
      </c>
      <c r="AH165" s="93">
        <v>7.8549999999999991E-3</v>
      </c>
      <c r="AI165" s="93">
        <v>0.69167311557324163</v>
      </c>
      <c r="AJ165" s="93">
        <v>1.3624156200000002</v>
      </c>
      <c r="AK165" s="93">
        <v>0.26134512356845985</v>
      </c>
      <c r="AL165" s="93">
        <v>0.144316</v>
      </c>
      <c r="AM165" s="93">
        <v>2.9492349999999998</v>
      </c>
      <c r="AN165" s="93">
        <v>140.4781536096597</v>
      </c>
      <c r="AO165" s="93"/>
      <c r="AP165" s="93"/>
      <c r="AQ165" s="93">
        <v>-2.4135744747763681</v>
      </c>
      <c r="AR165" s="91">
        <v>-1.689093208635677E-2</v>
      </c>
      <c r="AS165" s="114">
        <v>7.327036576076372</v>
      </c>
      <c r="AT165" s="121">
        <v>147.80519018573608</v>
      </c>
      <c r="AU165" s="199">
        <f t="shared" si="9"/>
        <v>137.52891860965971</v>
      </c>
      <c r="AV165" s="186">
        <f t="shared" si="10"/>
        <v>-2.3001407838366572E-2</v>
      </c>
    </row>
    <row r="166" spans="1:48" s="1" customFormat="1" x14ac:dyDescent="0.25">
      <c r="A166">
        <f>IFERROR(VLOOKUP(C166,'2014_15'!$C$402:$D$446,2,FALSE),0)</f>
        <v>0</v>
      </c>
      <c r="B166" s="93" t="s">
        <v>752</v>
      </c>
      <c r="C166" s="93" t="s">
        <v>753</v>
      </c>
      <c r="D166" s="93"/>
      <c r="E166" s="93">
        <v>5.923</v>
      </c>
      <c r="F166" s="93">
        <v>-1.009587</v>
      </c>
      <c r="G166" s="93">
        <v>9.2928866957410001</v>
      </c>
      <c r="H166" s="93">
        <v>0</v>
      </c>
      <c r="I166" s="93">
        <v>0.14807500000000001</v>
      </c>
      <c r="J166" s="93">
        <v>0</v>
      </c>
      <c r="K166" s="93">
        <v>0</v>
      </c>
      <c r="L166" s="93">
        <v>0</v>
      </c>
      <c r="M166" s="93">
        <v>0</v>
      </c>
      <c r="N166" s="93">
        <v>0</v>
      </c>
      <c r="O166" s="93">
        <v>8.5470000000000008E-3</v>
      </c>
      <c r="P166" s="93">
        <v>4.8729999999999997E-3</v>
      </c>
      <c r="Q166" s="93">
        <v>0.53087129066666672</v>
      </c>
      <c r="R166" s="93">
        <v>0</v>
      </c>
      <c r="S166" s="93">
        <v>0</v>
      </c>
      <c r="T166" s="93">
        <v>14.898665986407668</v>
      </c>
      <c r="U166" s="114">
        <v>0</v>
      </c>
      <c r="V166" s="114">
        <v>14.898665986407668</v>
      </c>
      <c r="W166" s="196">
        <f t="shared" si="8"/>
        <v>14.898665986407668</v>
      </c>
      <c r="X166" s="2"/>
      <c r="Y166" s="93">
        <v>5.923</v>
      </c>
      <c r="Z166" s="93">
        <v>-0.99385800000000002</v>
      </c>
      <c r="AA166" s="93">
        <v>8.8431913301710008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8.5470000000000008E-3</v>
      </c>
      <c r="AH166" s="93">
        <v>7.8549999999999991E-3</v>
      </c>
      <c r="AI166" s="93">
        <v>5.9408309808876264E-2</v>
      </c>
      <c r="AJ166" s="93">
        <v>0.7692810773333334</v>
      </c>
      <c r="AK166" s="93">
        <v>2.994508837235E-2</v>
      </c>
      <c r="AL166" s="93">
        <v>0</v>
      </c>
      <c r="AM166" s="93">
        <v>0</v>
      </c>
      <c r="AN166" s="93">
        <v>14.647369805685562</v>
      </c>
      <c r="AO166" s="93"/>
      <c r="AP166" s="93"/>
      <c r="AQ166" s="93">
        <v>-0.25129618072210569</v>
      </c>
      <c r="AR166" s="91">
        <v>-1.6867025608290561E-2</v>
      </c>
      <c r="AS166" s="114">
        <v>0</v>
      </c>
      <c r="AT166" s="121">
        <v>14.647369805685562</v>
      </c>
      <c r="AU166" s="199">
        <f t="shared" si="9"/>
        <v>14.647369805685562</v>
      </c>
      <c r="AV166" s="186">
        <f t="shared" si="10"/>
        <v>-1.6867025608290565E-2</v>
      </c>
    </row>
    <row r="167" spans="1:48" s="1" customFormat="1" x14ac:dyDescent="0.25">
      <c r="A167">
        <f>IFERROR(VLOOKUP(C167,'2014_15'!$C$402:$D$446,2,FALSE),0)</f>
        <v>0</v>
      </c>
      <c r="B167" s="93" t="s">
        <v>800</v>
      </c>
      <c r="C167" s="93" t="s">
        <v>801</v>
      </c>
      <c r="D167" s="93"/>
      <c r="E167" s="93">
        <v>79.023049999999998</v>
      </c>
      <c r="F167" s="93">
        <v>-3.9029940000000001</v>
      </c>
      <c r="G167" s="93">
        <v>32.712991639617996</v>
      </c>
      <c r="H167" s="93">
        <v>0</v>
      </c>
      <c r="I167" s="93">
        <v>1.9755739999999999</v>
      </c>
      <c r="J167" s="93">
        <v>0</v>
      </c>
      <c r="K167" s="93">
        <v>0</v>
      </c>
      <c r="L167" s="93">
        <v>3.3442E-2</v>
      </c>
      <c r="M167" s="93">
        <v>1.7544086021505378E-2</v>
      </c>
      <c r="N167" s="93">
        <v>0</v>
      </c>
      <c r="O167" s="93">
        <v>8.5470000000000008E-3</v>
      </c>
      <c r="P167" s="93">
        <v>4.8729999999999997E-3</v>
      </c>
      <c r="Q167" s="93">
        <v>1.174561532222222</v>
      </c>
      <c r="R167" s="93">
        <v>6.7145999999999997E-2</v>
      </c>
      <c r="S167" s="93">
        <v>1.025536</v>
      </c>
      <c r="T167" s="93">
        <v>112.1402712578617</v>
      </c>
      <c r="U167" s="114">
        <v>3.4899140848454482</v>
      </c>
      <c r="V167" s="114">
        <v>115.63018534270715</v>
      </c>
      <c r="W167" s="196">
        <f t="shared" si="8"/>
        <v>111.1147352578617</v>
      </c>
      <c r="X167" s="2"/>
      <c r="Y167" s="93">
        <v>79.023049999999998</v>
      </c>
      <c r="Z167" s="93">
        <v>-3.8542890000000001</v>
      </c>
      <c r="AA167" s="93">
        <v>30.879269902920001</v>
      </c>
      <c r="AB167" s="93">
        <v>0</v>
      </c>
      <c r="AC167" s="93">
        <v>0</v>
      </c>
      <c r="AD167" s="93">
        <v>3.3442E-2</v>
      </c>
      <c r="AE167" s="93">
        <v>1.6316000000000001E-2</v>
      </c>
      <c r="AF167" s="93">
        <v>0</v>
      </c>
      <c r="AG167" s="93">
        <v>8.5470000000000008E-3</v>
      </c>
      <c r="AH167" s="93">
        <v>7.8549999999999991E-3</v>
      </c>
      <c r="AI167" s="93">
        <v>0.7954169240347635</v>
      </c>
      <c r="AJ167" s="93">
        <v>1.7497784277777777</v>
      </c>
      <c r="AK167" s="93">
        <v>0.10456434013383566</v>
      </c>
      <c r="AL167" s="93">
        <v>7.0334999999999995E-2</v>
      </c>
      <c r="AM167" s="93">
        <v>1.437354</v>
      </c>
      <c r="AN167" s="93">
        <v>110.27163959486639</v>
      </c>
      <c r="AO167" s="93"/>
      <c r="AP167" s="93"/>
      <c r="AQ167" s="93">
        <v>-1.8686316629953126</v>
      </c>
      <c r="AR167" s="91">
        <v>-1.6663341741866088E-2</v>
      </c>
      <c r="AS167" s="114">
        <v>3.8389054933299929</v>
      </c>
      <c r="AT167" s="121">
        <v>114.11054508819637</v>
      </c>
      <c r="AU167" s="199">
        <f t="shared" si="9"/>
        <v>108.83428559486639</v>
      </c>
      <c r="AV167" s="186">
        <f t="shared" si="10"/>
        <v>-2.0523377549369282E-2</v>
      </c>
    </row>
    <row r="168" spans="1:48" s="1" customFormat="1" x14ac:dyDescent="0.25">
      <c r="A168">
        <f>IFERROR(VLOOKUP(C168,'2014_15'!$C$402:$D$446,2,FALSE),0)</f>
        <v>0</v>
      </c>
      <c r="B168" s="93" t="s">
        <v>492</v>
      </c>
      <c r="C168" s="93" t="s">
        <v>493</v>
      </c>
      <c r="D168" s="93"/>
      <c r="E168" s="93">
        <v>66.925830000000005</v>
      </c>
      <c r="F168" s="93">
        <v>-9.9011320000000005</v>
      </c>
      <c r="G168" s="93">
        <v>75.551199796266005</v>
      </c>
      <c r="H168" s="93">
        <v>0</v>
      </c>
      <c r="I168" s="93">
        <v>1.6731450000000001</v>
      </c>
      <c r="J168" s="93">
        <v>0</v>
      </c>
      <c r="K168" s="93">
        <v>1.3781E-2</v>
      </c>
      <c r="L168" s="93">
        <v>7.5183999999999973E-2</v>
      </c>
      <c r="M168" s="93">
        <v>0.10283333333333333</v>
      </c>
      <c r="N168" s="93">
        <v>0</v>
      </c>
      <c r="O168" s="93">
        <v>8.5470000000000008E-3</v>
      </c>
      <c r="P168" s="93">
        <v>4.8729999999999997E-3</v>
      </c>
      <c r="Q168" s="93">
        <v>1.1984371177777777</v>
      </c>
      <c r="R168" s="93">
        <v>0.12831699999999999</v>
      </c>
      <c r="S168" s="93">
        <v>1.959822</v>
      </c>
      <c r="T168" s="93">
        <v>137.74083724737716</v>
      </c>
      <c r="U168" s="114">
        <v>7.8250239624445079</v>
      </c>
      <c r="V168" s="114">
        <v>145.56586120982166</v>
      </c>
      <c r="W168" s="196">
        <f t="shared" si="8"/>
        <v>135.78101524737716</v>
      </c>
      <c r="X168" s="2"/>
      <c r="Y168" s="93">
        <v>66.925830000000005</v>
      </c>
      <c r="Z168" s="93">
        <v>-9.7468760000000003</v>
      </c>
      <c r="AA168" s="93">
        <v>72.535242493045004</v>
      </c>
      <c r="AB168" s="93">
        <v>0</v>
      </c>
      <c r="AC168" s="93">
        <v>1.3781E-2</v>
      </c>
      <c r="AD168" s="93">
        <v>7.5183999999999973E-2</v>
      </c>
      <c r="AE168" s="93">
        <v>9.5634999999999998E-2</v>
      </c>
      <c r="AF168" s="93">
        <v>0</v>
      </c>
      <c r="AG168" s="93">
        <v>8.5470000000000008E-3</v>
      </c>
      <c r="AH168" s="93">
        <v>7.8549999999999991E-3</v>
      </c>
      <c r="AI168" s="93">
        <v>0.67556784453771279</v>
      </c>
      <c r="AJ168" s="93">
        <v>1.7685785066666668</v>
      </c>
      <c r="AK168" s="93">
        <v>0.24562108468166188</v>
      </c>
      <c r="AL168" s="93">
        <v>0.133269</v>
      </c>
      <c r="AM168" s="93">
        <v>2.7234560000000001</v>
      </c>
      <c r="AN168" s="93">
        <v>135.46169092893103</v>
      </c>
      <c r="AO168" s="93"/>
      <c r="AP168" s="93"/>
      <c r="AQ168" s="93">
        <v>-2.2791463184461236</v>
      </c>
      <c r="AR168" s="91">
        <v>-1.6546627449003131E-2</v>
      </c>
      <c r="AS168" s="114">
        <v>8.0707950789692671</v>
      </c>
      <c r="AT168" s="121">
        <v>143.5324860079003</v>
      </c>
      <c r="AU168" s="199">
        <f t="shared" si="9"/>
        <v>132.73823492893104</v>
      </c>
      <c r="AV168" s="186">
        <f t="shared" si="10"/>
        <v>-2.2409468016589273E-2</v>
      </c>
    </row>
    <row r="169" spans="1:48" s="1" customFormat="1" x14ac:dyDescent="0.25">
      <c r="A169">
        <f>IFERROR(VLOOKUP(C169,'2014_15'!$C$402:$D$446,2,FALSE),0)</f>
        <v>1</v>
      </c>
      <c r="B169" s="93" t="s">
        <v>106</v>
      </c>
      <c r="C169" s="93" t="s">
        <v>107</v>
      </c>
      <c r="D169" s="93"/>
      <c r="E169" s="93">
        <v>101.355141</v>
      </c>
      <c r="F169" s="93">
        <v>-18.857137000000002</v>
      </c>
      <c r="G169" s="93">
        <v>154.47705810935599</v>
      </c>
      <c r="H169" s="93">
        <v>0</v>
      </c>
      <c r="I169" s="93">
        <v>2.5338859999999999</v>
      </c>
      <c r="J169" s="93">
        <v>0</v>
      </c>
      <c r="K169" s="93">
        <v>0</v>
      </c>
      <c r="L169" s="93">
        <v>3.4676999999999999E-2</v>
      </c>
      <c r="M169" s="93">
        <v>0.23108494623655917</v>
      </c>
      <c r="N169" s="93">
        <v>0</v>
      </c>
      <c r="O169" s="93">
        <v>8.5470000000000008E-3</v>
      </c>
      <c r="P169" s="93">
        <v>4.8729999999999997E-3</v>
      </c>
      <c r="Q169" s="93">
        <v>1.6878930577777778</v>
      </c>
      <c r="R169" s="93">
        <v>0.23249300000000001</v>
      </c>
      <c r="S169" s="93">
        <v>3.5509379999999999</v>
      </c>
      <c r="T169" s="93">
        <v>245.25945411337031</v>
      </c>
      <c r="U169" s="114">
        <v>16.630858234324602</v>
      </c>
      <c r="V169" s="114">
        <v>261.89031234769493</v>
      </c>
      <c r="W169" s="196">
        <f t="shared" si="8"/>
        <v>241.70851611337034</v>
      </c>
      <c r="X169" s="2"/>
      <c r="Y169" s="93">
        <v>101.355141</v>
      </c>
      <c r="Z169" s="93">
        <v>-18.56335</v>
      </c>
      <c r="AA169" s="93">
        <v>149.04223166809999</v>
      </c>
      <c r="AB169" s="93">
        <v>0</v>
      </c>
      <c r="AC169" s="93">
        <v>0</v>
      </c>
      <c r="AD169" s="93">
        <v>3.4676999999999999E-2</v>
      </c>
      <c r="AE169" s="93">
        <v>0.21490899999999999</v>
      </c>
      <c r="AF169" s="93">
        <v>0</v>
      </c>
      <c r="AG169" s="93">
        <v>8.5470000000000008E-3</v>
      </c>
      <c r="AH169" s="93">
        <v>7.8549999999999991E-3</v>
      </c>
      <c r="AI169" s="93">
        <v>1.0191214244459341</v>
      </c>
      <c r="AJ169" s="93">
        <v>2.4047790911111111</v>
      </c>
      <c r="AK169" s="93">
        <v>0.5046914209903467</v>
      </c>
      <c r="AL169" s="93">
        <v>0.24346400000000001</v>
      </c>
      <c r="AM169" s="93">
        <v>4.9754079999999998</v>
      </c>
      <c r="AN169" s="93">
        <v>241.24747460464738</v>
      </c>
      <c r="AO169" s="93"/>
      <c r="AP169" s="93"/>
      <c r="AQ169" s="93">
        <v>-4.0119795087229306</v>
      </c>
      <c r="AR169" s="91">
        <v>-1.635810339392017E-2</v>
      </c>
      <c r="AS169" s="114">
        <v>18.115047195231963</v>
      </c>
      <c r="AT169" s="121">
        <v>259.36252179987935</v>
      </c>
      <c r="AU169" s="199">
        <f t="shared" si="9"/>
        <v>236.27206660464739</v>
      </c>
      <c r="AV169" s="186">
        <f t="shared" si="10"/>
        <v>-2.2491758238973425E-2</v>
      </c>
    </row>
    <row r="170" spans="1:48" s="1" customFormat="1" x14ac:dyDescent="0.25">
      <c r="A170">
        <f>IFERROR(VLOOKUP(C170,'2014_15'!$C$402:$D$446,2,FALSE),0)</f>
        <v>0</v>
      </c>
      <c r="B170" s="93" t="s">
        <v>558</v>
      </c>
      <c r="C170" s="93" t="s">
        <v>559</v>
      </c>
      <c r="D170" s="93"/>
      <c r="E170" s="93">
        <v>115.854872</v>
      </c>
      <c r="F170" s="93">
        <v>-9.2300640000000005</v>
      </c>
      <c r="G170" s="93">
        <v>52.236219588670998</v>
      </c>
      <c r="H170" s="93">
        <v>0</v>
      </c>
      <c r="I170" s="93">
        <v>2.8963700000000001</v>
      </c>
      <c r="J170" s="93">
        <v>0</v>
      </c>
      <c r="K170" s="93">
        <v>0</v>
      </c>
      <c r="L170" s="93">
        <v>7.1221000000000007E-2</v>
      </c>
      <c r="M170" s="93">
        <v>7.5172043010752698E-2</v>
      </c>
      <c r="N170" s="93">
        <v>0</v>
      </c>
      <c r="O170" s="93">
        <v>8.5470000000000008E-3</v>
      </c>
      <c r="P170" s="93">
        <v>4.8729999999999997E-3</v>
      </c>
      <c r="Q170" s="93">
        <v>1.1172379688888892</v>
      </c>
      <c r="R170" s="93">
        <v>0.11065700000000001</v>
      </c>
      <c r="S170" s="93">
        <v>1.690097</v>
      </c>
      <c r="T170" s="93">
        <v>164.83520260057065</v>
      </c>
      <c r="U170" s="114">
        <v>7.4669144238293352</v>
      </c>
      <c r="V170" s="114">
        <v>172.30211702439999</v>
      </c>
      <c r="W170" s="196">
        <f t="shared" si="8"/>
        <v>163.14510560057064</v>
      </c>
      <c r="X170" s="2"/>
      <c r="Y170" s="93">
        <v>115.854872</v>
      </c>
      <c r="Z170" s="93">
        <v>-9.0862639999999999</v>
      </c>
      <c r="AA170" s="93">
        <v>49.362325844644005</v>
      </c>
      <c r="AB170" s="93">
        <v>0</v>
      </c>
      <c r="AC170" s="93">
        <v>0</v>
      </c>
      <c r="AD170" s="93">
        <v>7.1221000000000007E-2</v>
      </c>
      <c r="AE170" s="93">
        <v>6.991E-2</v>
      </c>
      <c r="AF170" s="93">
        <v>0</v>
      </c>
      <c r="AG170" s="93">
        <v>8.5470000000000008E-3</v>
      </c>
      <c r="AH170" s="93">
        <v>7.8549999999999991E-3</v>
      </c>
      <c r="AI170" s="93">
        <v>1.1660086628361874</v>
      </c>
      <c r="AJ170" s="93">
        <v>2.0418530055555557</v>
      </c>
      <c r="AK170" s="93">
        <v>0.16715223661840845</v>
      </c>
      <c r="AL170" s="93">
        <v>0.115741</v>
      </c>
      <c r="AM170" s="93">
        <v>2.3652639999999998</v>
      </c>
      <c r="AN170" s="93">
        <v>162.14448574965419</v>
      </c>
      <c r="AO170" s="93"/>
      <c r="AP170" s="93"/>
      <c r="AQ170" s="93">
        <v>-2.6907168509164592</v>
      </c>
      <c r="AR170" s="91">
        <v>-1.6323678488973106E-2</v>
      </c>
      <c r="AS170" s="114">
        <v>7.6759880276965564</v>
      </c>
      <c r="AT170" s="121">
        <v>169.82047377735074</v>
      </c>
      <c r="AU170" s="199">
        <f t="shared" si="9"/>
        <v>159.7792217496542</v>
      </c>
      <c r="AV170" s="186">
        <f t="shared" si="10"/>
        <v>-2.063122787855598E-2</v>
      </c>
    </row>
    <row r="171" spans="1:48" s="1" customFormat="1" x14ac:dyDescent="0.25">
      <c r="A171">
        <f>IFERROR(VLOOKUP(C171,'2014_15'!$C$402:$D$446,2,FALSE),0)</f>
        <v>0</v>
      </c>
      <c r="B171" s="93" t="s">
        <v>220</v>
      </c>
      <c r="C171" s="93" t="s">
        <v>221</v>
      </c>
      <c r="D171" s="93"/>
      <c r="E171" s="93">
        <v>3.9178639999999998</v>
      </c>
      <c r="F171" s="93">
        <v>-0.435199</v>
      </c>
      <c r="G171" s="93">
        <v>4.9614779061439993</v>
      </c>
      <c r="H171" s="93">
        <v>0</v>
      </c>
      <c r="I171" s="93">
        <v>9.8208000000000004E-2</v>
      </c>
      <c r="J171" s="93">
        <v>0</v>
      </c>
      <c r="K171" s="93">
        <v>0</v>
      </c>
      <c r="L171" s="93">
        <v>0</v>
      </c>
      <c r="M171" s="93">
        <v>0</v>
      </c>
      <c r="N171" s="93">
        <v>0</v>
      </c>
      <c r="O171" s="93">
        <v>8.5470000000000008E-3</v>
      </c>
      <c r="P171" s="93">
        <v>4.8729999999999997E-3</v>
      </c>
      <c r="Q171" s="93">
        <v>0.38918811022222227</v>
      </c>
      <c r="R171" s="93">
        <v>0</v>
      </c>
      <c r="S171" s="93">
        <v>0</v>
      </c>
      <c r="T171" s="93">
        <v>8.9449590163662194</v>
      </c>
      <c r="U171" s="114">
        <v>0</v>
      </c>
      <c r="V171" s="114">
        <v>8.9449590163662194</v>
      </c>
      <c r="W171" s="196">
        <f t="shared" si="8"/>
        <v>8.9449590163662194</v>
      </c>
      <c r="X171" s="2"/>
      <c r="Y171" s="93">
        <v>3.9178639999999998</v>
      </c>
      <c r="Z171" s="93">
        <v>-0.42841899999999999</v>
      </c>
      <c r="AA171" s="93">
        <v>4.631139203089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8.5470000000000008E-3</v>
      </c>
      <c r="AH171" s="93">
        <v>7.8549999999999991E-3</v>
      </c>
      <c r="AI171" s="93">
        <v>3.9389893804846685E-2</v>
      </c>
      <c r="AJ171" s="93">
        <v>0.60744588177777781</v>
      </c>
      <c r="AK171" s="93">
        <v>1.5682107004516548E-2</v>
      </c>
      <c r="AL171" s="93">
        <v>0</v>
      </c>
      <c r="AM171" s="93">
        <v>0</v>
      </c>
      <c r="AN171" s="93">
        <v>8.7995040856761406</v>
      </c>
      <c r="AO171" s="93"/>
      <c r="AP171" s="93"/>
      <c r="AQ171" s="93">
        <v>-0.14545493069007875</v>
      </c>
      <c r="AR171" s="91">
        <v>-1.6261106442628293E-2</v>
      </c>
      <c r="AS171" s="114">
        <v>0</v>
      </c>
      <c r="AT171" s="121">
        <v>8.7995040856761406</v>
      </c>
      <c r="AU171" s="199">
        <f t="shared" si="9"/>
        <v>8.7995040856761406</v>
      </c>
      <c r="AV171" s="186">
        <f t="shared" si="10"/>
        <v>-1.6261106442628237E-2</v>
      </c>
    </row>
    <row r="172" spans="1:48" s="1" customFormat="1" x14ac:dyDescent="0.25">
      <c r="A172">
        <f>IFERROR(VLOOKUP(C172,'2014_15'!$C$402:$D$446,2,FALSE),0)</f>
        <v>0</v>
      </c>
      <c r="B172" s="93" t="s">
        <v>372</v>
      </c>
      <c r="C172" s="93" t="s">
        <v>373</v>
      </c>
      <c r="D172" s="93"/>
      <c r="E172" s="93">
        <v>95.650921999999994</v>
      </c>
      <c r="F172" s="93">
        <v>-15.481508</v>
      </c>
      <c r="G172" s="93">
        <v>112.56058531249801</v>
      </c>
      <c r="H172" s="93">
        <v>0</v>
      </c>
      <c r="I172" s="93">
        <v>2.3912719999999998</v>
      </c>
      <c r="J172" s="93">
        <v>0</v>
      </c>
      <c r="K172" s="93">
        <v>0</v>
      </c>
      <c r="L172" s="93">
        <v>7.2288999999999992E-2</v>
      </c>
      <c r="M172" s="93">
        <v>0.13610645161290322</v>
      </c>
      <c r="N172" s="93">
        <v>0</v>
      </c>
      <c r="O172" s="93">
        <v>8.5470000000000008E-3</v>
      </c>
      <c r="P172" s="93">
        <v>4.8729999999999997E-3</v>
      </c>
      <c r="Q172" s="93">
        <v>3.5147495077777768</v>
      </c>
      <c r="R172" s="93">
        <v>0.16034300000000001</v>
      </c>
      <c r="S172" s="93">
        <v>2.4489510000000001</v>
      </c>
      <c r="T172" s="93">
        <v>201.46713027188866</v>
      </c>
      <c r="U172" s="114">
        <v>11.639939340827015</v>
      </c>
      <c r="V172" s="114">
        <v>213.10706961271569</v>
      </c>
      <c r="W172" s="196">
        <f t="shared" si="8"/>
        <v>199.01817927188867</v>
      </c>
      <c r="X172" s="2"/>
      <c r="Y172" s="93">
        <v>95.650921999999994</v>
      </c>
      <c r="Z172" s="93">
        <v>-15.240311999999999</v>
      </c>
      <c r="AA172" s="93">
        <v>107.807237179529</v>
      </c>
      <c r="AB172" s="93">
        <v>0</v>
      </c>
      <c r="AC172" s="93">
        <v>0</v>
      </c>
      <c r="AD172" s="93">
        <v>7.2288999999999992E-2</v>
      </c>
      <c r="AE172" s="93">
        <v>0.126579</v>
      </c>
      <c r="AF172" s="93">
        <v>0</v>
      </c>
      <c r="AG172" s="93">
        <v>8.5470000000000008E-3</v>
      </c>
      <c r="AH172" s="93">
        <v>7.8549999999999991E-3</v>
      </c>
      <c r="AI172" s="93">
        <v>0.96527970389216189</v>
      </c>
      <c r="AJ172" s="93">
        <v>4.706097275555555</v>
      </c>
      <c r="AK172" s="93">
        <v>0.3650602055284794</v>
      </c>
      <c r="AL172" s="93">
        <v>0.17502699999999999</v>
      </c>
      <c r="AM172" s="93">
        <v>3.5768110000000002</v>
      </c>
      <c r="AN172" s="93">
        <v>198.22139236450516</v>
      </c>
      <c r="AO172" s="93"/>
      <c r="AP172" s="93"/>
      <c r="AQ172" s="93">
        <v>-3.2457379073835</v>
      </c>
      <c r="AR172" s="91">
        <v>-1.6110508463605133E-2</v>
      </c>
      <c r="AS172" s="114">
        <v>12.803933274909717</v>
      </c>
      <c r="AT172" s="121">
        <v>211.02532563941489</v>
      </c>
      <c r="AU172" s="199">
        <f t="shared" si="9"/>
        <v>194.64458136450517</v>
      </c>
      <c r="AV172" s="186">
        <f t="shared" si="10"/>
        <v>-2.1975871367049926E-2</v>
      </c>
    </row>
    <row r="173" spans="1:48" s="1" customFormat="1" x14ac:dyDescent="0.25">
      <c r="A173">
        <f>IFERROR(VLOOKUP(C173,'2014_15'!$C$402:$D$446,2,FALSE),0)</f>
        <v>1</v>
      </c>
      <c r="B173" s="93" t="s">
        <v>402</v>
      </c>
      <c r="C173" s="93" t="s">
        <v>403</v>
      </c>
      <c r="D173" s="93"/>
      <c r="E173" s="93">
        <v>156.383715</v>
      </c>
      <c r="F173" s="93">
        <v>-24.875433000000001</v>
      </c>
      <c r="G173" s="93">
        <v>187.897062465586</v>
      </c>
      <c r="H173" s="93">
        <v>0</v>
      </c>
      <c r="I173" s="93">
        <v>3.909608</v>
      </c>
      <c r="J173" s="93">
        <v>0</v>
      </c>
      <c r="K173" s="93">
        <v>0</v>
      </c>
      <c r="L173" s="93">
        <v>9.986600000000001E-2</v>
      </c>
      <c r="M173" s="93">
        <v>0.25425698924731183</v>
      </c>
      <c r="N173" s="93">
        <v>0</v>
      </c>
      <c r="O173" s="93">
        <v>8.5470000000000008E-3</v>
      </c>
      <c r="P173" s="93">
        <v>4.8729999999999997E-3</v>
      </c>
      <c r="Q173" s="93">
        <v>2.7506692166666666</v>
      </c>
      <c r="R173" s="93">
        <v>0.31439800000000001</v>
      </c>
      <c r="S173" s="93">
        <v>4.8019020000000001</v>
      </c>
      <c r="T173" s="93">
        <v>331.5494646715</v>
      </c>
      <c r="U173" s="114">
        <v>20.841537239655981</v>
      </c>
      <c r="V173" s="114">
        <v>352.39100191115597</v>
      </c>
      <c r="W173" s="196">
        <f t="shared" si="8"/>
        <v>326.74756267150002</v>
      </c>
      <c r="X173" s="2"/>
      <c r="Y173" s="93">
        <v>156.383715</v>
      </c>
      <c r="Z173" s="93">
        <v>-24.487883</v>
      </c>
      <c r="AA173" s="93">
        <v>180.793927689398</v>
      </c>
      <c r="AB173" s="93">
        <v>0</v>
      </c>
      <c r="AC173" s="93">
        <v>0</v>
      </c>
      <c r="AD173" s="93">
        <v>9.986600000000001E-2</v>
      </c>
      <c r="AE173" s="93">
        <v>0.236459</v>
      </c>
      <c r="AF173" s="93">
        <v>0</v>
      </c>
      <c r="AG173" s="93">
        <v>8.5470000000000008E-3</v>
      </c>
      <c r="AH173" s="93">
        <v>7.8549999999999991E-3</v>
      </c>
      <c r="AI173" s="93">
        <v>1.569549222427197</v>
      </c>
      <c r="AJ173" s="93">
        <v>4.0086175566666666</v>
      </c>
      <c r="AK173" s="93">
        <v>0.61220999746689764</v>
      </c>
      <c r="AL173" s="93">
        <v>0.32574199999999998</v>
      </c>
      <c r="AM173" s="93">
        <v>6.6568259999999997</v>
      </c>
      <c r="AN173" s="93">
        <v>326.21543146595883</v>
      </c>
      <c r="AO173" s="93"/>
      <c r="AP173" s="93"/>
      <c r="AQ173" s="93">
        <v>-5.334033205541175</v>
      </c>
      <c r="AR173" s="91">
        <v>-1.6088197309641707E-2</v>
      </c>
      <c r="AS173" s="114">
        <v>22.602530738460867</v>
      </c>
      <c r="AT173" s="121">
        <v>348.8179622044197</v>
      </c>
      <c r="AU173" s="199">
        <f t="shared" si="9"/>
        <v>319.55860546595881</v>
      </c>
      <c r="AV173" s="186">
        <f t="shared" si="10"/>
        <v>-2.2001563368259092E-2</v>
      </c>
    </row>
    <row r="174" spans="1:48" s="1" customFormat="1" x14ac:dyDescent="0.25">
      <c r="A174">
        <f>IFERROR(VLOOKUP(C174,'2014_15'!$C$402:$D$446,2,FALSE),0)</f>
        <v>0</v>
      </c>
      <c r="B174" s="93" t="s">
        <v>606</v>
      </c>
      <c r="C174" s="93" t="s">
        <v>607</v>
      </c>
      <c r="D174" s="93"/>
      <c r="E174" s="93">
        <v>48.337079000000003</v>
      </c>
      <c r="F174" s="93">
        <v>-8.25047</v>
      </c>
      <c r="G174" s="93">
        <v>68.603751621439997</v>
      </c>
      <c r="H174" s="93">
        <v>0</v>
      </c>
      <c r="I174" s="93">
        <v>1.2084269999999999</v>
      </c>
      <c r="J174" s="93">
        <v>0</v>
      </c>
      <c r="K174" s="93">
        <v>0</v>
      </c>
      <c r="L174" s="93">
        <v>3.9531000000000011E-2</v>
      </c>
      <c r="M174" s="93">
        <v>6.1802150537634409E-2</v>
      </c>
      <c r="N174" s="93">
        <v>0</v>
      </c>
      <c r="O174" s="93">
        <v>8.5470000000000008E-3</v>
      </c>
      <c r="P174" s="93">
        <v>4.8729999999999997E-3</v>
      </c>
      <c r="Q174" s="93">
        <v>1.3569596955555554</v>
      </c>
      <c r="R174" s="93">
        <v>8.5722999999999994E-2</v>
      </c>
      <c r="S174" s="93">
        <v>1.3092779999999999</v>
      </c>
      <c r="T174" s="93">
        <v>112.76550146753318</v>
      </c>
      <c r="U174" s="114">
        <v>4.5343010117861491</v>
      </c>
      <c r="V174" s="114">
        <v>117.29980247931934</v>
      </c>
      <c r="W174" s="196">
        <f t="shared" si="8"/>
        <v>111.45622346753318</v>
      </c>
      <c r="X174" s="2"/>
      <c r="Y174" s="93">
        <v>48.337079000000003</v>
      </c>
      <c r="Z174" s="93">
        <v>-8.121931</v>
      </c>
      <c r="AA174" s="93">
        <v>66.216634284142998</v>
      </c>
      <c r="AB174" s="93">
        <v>0</v>
      </c>
      <c r="AC174" s="93">
        <v>0</v>
      </c>
      <c r="AD174" s="93">
        <v>3.9531000000000011E-2</v>
      </c>
      <c r="AE174" s="93">
        <v>5.7475999999999999E-2</v>
      </c>
      <c r="AF174" s="93">
        <v>0</v>
      </c>
      <c r="AG174" s="93">
        <v>8.5470000000000008E-3</v>
      </c>
      <c r="AH174" s="93">
        <v>7.8549999999999991E-3</v>
      </c>
      <c r="AI174" s="93">
        <v>0.48797479501783214</v>
      </c>
      <c r="AJ174" s="93">
        <v>1.7591528644444445</v>
      </c>
      <c r="AK174" s="93">
        <v>0.22422481786559972</v>
      </c>
      <c r="AL174" s="93">
        <v>9.0277999999999997E-2</v>
      </c>
      <c r="AM174" s="93">
        <v>1.844892</v>
      </c>
      <c r="AN174" s="93">
        <v>110.95171376147087</v>
      </c>
      <c r="AO174" s="93"/>
      <c r="AP174" s="93"/>
      <c r="AQ174" s="93">
        <v>-1.813787706062314</v>
      </c>
      <c r="AR174" s="91">
        <v>-1.6084597527236906E-2</v>
      </c>
      <c r="AS174" s="114">
        <v>4.9877311129647648</v>
      </c>
      <c r="AT174" s="121">
        <v>115.93944487443564</v>
      </c>
      <c r="AU174" s="199">
        <f t="shared" si="9"/>
        <v>109.10682176147087</v>
      </c>
      <c r="AV174" s="186">
        <f t="shared" si="10"/>
        <v>-2.1079143299222558E-2</v>
      </c>
    </row>
    <row r="175" spans="1:48" s="1" customFormat="1" x14ac:dyDescent="0.25">
      <c r="A175">
        <f>IFERROR(VLOOKUP(C175,'2014_15'!$C$402:$D$446,2,FALSE),0)</f>
        <v>1</v>
      </c>
      <c r="B175" s="93" t="s">
        <v>242</v>
      </c>
      <c r="C175" s="93" t="s">
        <v>243</v>
      </c>
      <c r="D175" s="93"/>
      <c r="E175" s="93">
        <v>111.321</v>
      </c>
      <c r="F175" s="93">
        <v>-19.099162</v>
      </c>
      <c r="G175" s="93">
        <v>156.14892145080398</v>
      </c>
      <c r="H175" s="93">
        <v>0</v>
      </c>
      <c r="I175" s="93">
        <v>2.783039</v>
      </c>
      <c r="J175" s="93">
        <v>0</v>
      </c>
      <c r="K175" s="93">
        <v>0</v>
      </c>
      <c r="L175" s="93">
        <v>4.5859000000000011E-2</v>
      </c>
      <c r="M175" s="93">
        <v>0.15749462365591399</v>
      </c>
      <c r="N175" s="93">
        <v>0</v>
      </c>
      <c r="O175" s="93">
        <v>8.5470000000000008E-3</v>
      </c>
      <c r="P175" s="93">
        <v>4.8729999999999997E-3</v>
      </c>
      <c r="Q175" s="93">
        <v>1.6991474633333337</v>
      </c>
      <c r="R175" s="93">
        <v>0.26839000000000002</v>
      </c>
      <c r="S175" s="93">
        <v>4.0992110000000004</v>
      </c>
      <c r="T175" s="93">
        <v>257.43732053779325</v>
      </c>
      <c r="U175" s="114">
        <v>17.95410249336647</v>
      </c>
      <c r="V175" s="114">
        <v>275.39142303115972</v>
      </c>
      <c r="W175" s="196">
        <f t="shared" si="8"/>
        <v>253.33810953779326</v>
      </c>
      <c r="X175" s="2"/>
      <c r="Y175" s="93">
        <v>111.321</v>
      </c>
      <c r="Z175" s="93">
        <v>-18.801604000000001</v>
      </c>
      <c r="AA175" s="93">
        <v>150.61289931110201</v>
      </c>
      <c r="AB175" s="93">
        <v>0</v>
      </c>
      <c r="AC175" s="93">
        <v>0</v>
      </c>
      <c r="AD175" s="93">
        <v>4.5859000000000011E-2</v>
      </c>
      <c r="AE175" s="93">
        <v>0.14646999999999999</v>
      </c>
      <c r="AF175" s="93">
        <v>0</v>
      </c>
      <c r="AG175" s="93">
        <v>8.5470000000000008E-3</v>
      </c>
      <c r="AH175" s="93">
        <v>7.8549999999999991E-3</v>
      </c>
      <c r="AI175" s="93">
        <v>1.1182713404082758</v>
      </c>
      <c r="AJ175" s="93">
        <v>2.4678034011111114</v>
      </c>
      <c r="AK175" s="93">
        <v>0.51001006440958574</v>
      </c>
      <c r="AL175" s="93">
        <v>0.273505</v>
      </c>
      <c r="AM175" s="93">
        <v>5.5892999999999997</v>
      </c>
      <c r="AN175" s="93">
        <v>253.29991611703096</v>
      </c>
      <c r="AO175" s="93"/>
      <c r="AP175" s="93"/>
      <c r="AQ175" s="93">
        <v>-4.1374044207622944</v>
      </c>
      <c r="AR175" s="91">
        <v>-1.6071502034433659E-2</v>
      </c>
      <c r="AS175" s="114">
        <v>18.456817363180733</v>
      </c>
      <c r="AT175" s="121">
        <v>271.75673348021166</v>
      </c>
      <c r="AU175" s="199">
        <f t="shared" si="9"/>
        <v>247.71061611703095</v>
      </c>
      <c r="AV175" s="186">
        <f t="shared" si="10"/>
        <v>-2.2213371020370687E-2</v>
      </c>
    </row>
    <row r="176" spans="1:48" s="1" customFormat="1" x14ac:dyDescent="0.25">
      <c r="A176">
        <f>IFERROR(VLOOKUP(C176,'2014_15'!$C$402:$D$446,2,FALSE),0)</f>
        <v>0</v>
      </c>
      <c r="B176" s="93" t="s">
        <v>236</v>
      </c>
      <c r="C176" s="93" t="s">
        <v>237</v>
      </c>
      <c r="D176" s="93"/>
      <c r="E176" s="93">
        <v>202.74681071999998</v>
      </c>
      <c r="F176" s="93">
        <v>-20.286957999999998</v>
      </c>
      <c r="G176" s="93">
        <v>92.159536901409993</v>
      </c>
      <c r="H176" s="93">
        <v>0</v>
      </c>
      <c r="I176" s="93">
        <v>5.06867</v>
      </c>
      <c r="J176" s="93">
        <v>0</v>
      </c>
      <c r="K176" s="93">
        <v>0.112118</v>
      </c>
      <c r="L176" s="93">
        <v>0.15299300000000002</v>
      </c>
      <c r="M176" s="93">
        <v>0.11347526881720429</v>
      </c>
      <c r="N176" s="93">
        <v>0</v>
      </c>
      <c r="O176" s="93">
        <v>8.5470000000000008E-3</v>
      </c>
      <c r="P176" s="93">
        <v>0</v>
      </c>
      <c r="Q176" s="93">
        <v>0.56750123311111123</v>
      </c>
      <c r="R176" s="93">
        <v>0.32342900000000002</v>
      </c>
      <c r="S176" s="93">
        <v>4.9397989999999998</v>
      </c>
      <c r="T176" s="93">
        <v>285.90592212333826</v>
      </c>
      <c r="U176" s="114">
        <v>12.196644555648209</v>
      </c>
      <c r="V176" s="114">
        <v>298.10256667898648</v>
      </c>
      <c r="W176" s="196">
        <f t="shared" si="8"/>
        <v>280.96612312333826</v>
      </c>
      <c r="X176" s="2"/>
      <c r="Y176" s="93">
        <v>202.74681071999998</v>
      </c>
      <c r="Z176" s="93">
        <v>-19.970894999999999</v>
      </c>
      <c r="AA176" s="93">
        <v>87.682348719502997</v>
      </c>
      <c r="AB176" s="93">
        <v>0</v>
      </c>
      <c r="AC176" s="93">
        <v>0.112118</v>
      </c>
      <c r="AD176" s="93">
        <v>0.15299300000000002</v>
      </c>
      <c r="AE176" s="93">
        <v>0.105532</v>
      </c>
      <c r="AF176" s="93">
        <v>0</v>
      </c>
      <c r="AG176" s="93">
        <v>8.5470000000000008E-3</v>
      </c>
      <c r="AH176" s="93">
        <v>0</v>
      </c>
      <c r="AI176" s="93">
        <v>2.0361649754585329</v>
      </c>
      <c r="AJ176" s="93">
        <v>0.88074400933333341</v>
      </c>
      <c r="AK176" s="93">
        <v>0.29691268491981787</v>
      </c>
      <c r="AL176" s="93">
        <v>0.33893200000000001</v>
      </c>
      <c r="AM176" s="93">
        <v>6.9263599999999999</v>
      </c>
      <c r="AN176" s="93">
        <v>281.3165681092147</v>
      </c>
      <c r="AO176" s="93"/>
      <c r="AP176" s="93"/>
      <c r="AQ176" s="93">
        <v>-4.5893540141235576</v>
      </c>
      <c r="AR176" s="91">
        <v>-1.6051972551109784E-2</v>
      </c>
      <c r="AS176" s="114">
        <v>12.538150603206359</v>
      </c>
      <c r="AT176" s="121">
        <v>293.85471871242106</v>
      </c>
      <c r="AU176" s="199">
        <f t="shared" si="9"/>
        <v>274.39020810921471</v>
      </c>
      <c r="AV176" s="186">
        <f t="shared" si="10"/>
        <v>-2.3404654415354109E-2</v>
      </c>
    </row>
    <row r="177" spans="1:48" s="1" customFormat="1" x14ac:dyDescent="0.25">
      <c r="A177">
        <f>IFERROR(VLOOKUP(C177,'2014_15'!$C$402:$D$446,2,FALSE),0)</f>
        <v>1</v>
      </c>
      <c r="B177" s="93" t="s">
        <v>404</v>
      </c>
      <c r="C177" s="93" t="s">
        <v>405</v>
      </c>
      <c r="D177" s="93"/>
      <c r="E177" s="93">
        <v>52.650618000000001</v>
      </c>
      <c r="F177" s="93">
        <v>-15.612005999999999</v>
      </c>
      <c r="G177" s="93">
        <v>140.61874121021302</v>
      </c>
      <c r="H177" s="93">
        <v>0</v>
      </c>
      <c r="I177" s="93">
        <v>1.3162689999999999</v>
      </c>
      <c r="J177" s="93">
        <v>0</v>
      </c>
      <c r="K177" s="93">
        <v>0</v>
      </c>
      <c r="L177" s="93">
        <v>1.7123000000000013E-2</v>
      </c>
      <c r="M177" s="93">
        <v>0.23703118279569893</v>
      </c>
      <c r="N177" s="93">
        <v>0</v>
      </c>
      <c r="O177" s="93">
        <v>8.5470000000000008E-3</v>
      </c>
      <c r="P177" s="93">
        <v>4.8729999999999997E-3</v>
      </c>
      <c r="Q177" s="93">
        <v>0.37545080555555554</v>
      </c>
      <c r="R177" s="93">
        <v>0.170344</v>
      </c>
      <c r="S177" s="93">
        <v>2.6017139999999999</v>
      </c>
      <c r="T177" s="93">
        <v>182.38870519856425</v>
      </c>
      <c r="U177" s="114">
        <v>15.494708735058133</v>
      </c>
      <c r="V177" s="114">
        <v>197.88341393362239</v>
      </c>
      <c r="W177" s="196">
        <f t="shared" si="8"/>
        <v>179.78699119856427</v>
      </c>
      <c r="X177" s="2"/>
      <c r="Y177" s="93">
        <v>52.650618000000001</v>
      </c>
      <c r="Z177" s="93">
        <v>-15.368777</v>
      </c>
      <c r="AA177" s="93">
        <v>136.42316184104999</v>
      </c>
      <c r="AB177" s="93">
        <v>0</v>
      </c>
      <c r="AC177" s="93">
        <v>0</v>
      </c>
      <c r="AD177" s="93">
        <v>1.7123000000000013E-2</v>
      </c>
      <c r="AE177" s="93">
        <v>0.220439</v>
      </c>
      <c r="AF177" s="93">
        <v>0</v>
      </c>
      <c r="AG177" s="93">
        <v>8.5470000000000008E-3</v>
      </c>
      <c r="AH177" s="93">
        <v>7.8549999999999991E-3</v>
      </c>
      <c r="AI177" s="93">
        <v>0.52743318906342995</v>
      </c>
      <c r="AJ177" s="93">
        <v>0.86404391666666669</v>
      </c>
      <c r="AK177" s="93">
        <v>0.46196033590586727</v>
      </c>
      <c r="AL177" s="93">
        <v>0.171123</v>
      </c>
      <c r="AM177" s="93">
        <v>3.4970460000000001</v>
      </c>
      <c r="AN177" s="93">
        <v>179.48057328268595</v>
      </c>
      <c r="AO177" s="93"/>
      <c r="AP177" s="93"/>
      <c r="AQ177" s="93">
        <v>-2.9081319158783003</v>
      </c>
      <c r="AR177" s="91">
        <v>-1.5944693026425372E-2</v>
      </c>
      <c r="AS177" s="114">
        <v>15.928560579639761</v>
      </c>
      <c r="AT177" s="121">
        <v>195.40913386232572</v>
      </c>
      <c r="AU177" s="199">
        <f t="shared" si="9"/>
        <v>175.98352728268594</v>
      </c>
      <c r="AV177" s="186">
        <f t="shared" si="10"/>
        <v>-2.115539000081279E-2</v>
      </c>
    </row>
    <row r="178" spans="1:48" s="1" customFormat="1" x14ac:dyDescent="0.25">
      <c r="A178">
        <f>IFERROR(VLOOKUP(C178,'2014_15'!$C$402:$D$446,2,FALSE),0)</f>
        <v>0</v>
      </c>
      <c r="B178" s="93" t="s">
        <v>814</v>
      </c>
      <c r="C178" s="93" t="s">
        <v>815</v>
      </c>
      <c r="D178" s="93"/>
      <c r="E178" s="93">
        <v>7.0466490000000004</v>
      </c>
      <c r="F178" s="93">
        <v>-1.027833</v>
      </c>
      <c r="G178" s="93">
        <v>7.9664024983269996</v>
      </c>
      <c r="H178" s="93">
        <v>0</v>
      </c>
      <c r="I178" s="93">
        <v>0.17616599999999999</v>
      </c>
      <c r="J178" s="93">
        <v>0</v>
      </c>
      <c r="K178" s="93">
        <v>0</v>
      </c>
      <c r="L178" s="93">
        <v>0</v>
      </c>
      <c r="M178" s="93">
        <v>0</v>
      </c>
      <c r="N178" s="93">
        <v>0</v>
      </c>
      <c r="O178" s="93">
        <v>8.5470000000000008E-3</v>
      </c>
      <c r="P178" s="93">
        <v>4.8729999999999997E-3</v>
      </c>
      <c r="Q178" s="93">
        <v>0.41896633155555546</v>
      </c>
      <c r="R178" s="93">
        <v>0</v>
      </c>
      <c r="S178" s="93">
        <v>0</v>
      </c>
      <c r="T178" s="93">
        <v>14.593770829882557</v>
      </c>
      <c r="U178" s="114">
        <v>0</v>
      </c>
      <c r="V178" s="114">
        <v>14.593770829882557</v>
      </c>
      <c r="W178" s="196">
        <f t="shared" si="8"/>
        <v>14.593770829882557</v>
      </c>
      <c r="X178" s="2"/>
      <c r="Y178" s="93">
        <v>7.0466490000000004</v>
      </c>
      <c r="Z178" s="93">
        <v>-1.0118199999999999</v>
      </c>
      <c r="AA178" s="93">
        <v>7.455057771451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8.5470000000000008E-3</v>
      </c>
      <c r="AH178" s="93">
        <v>7.8549999999999991E-3</v>
      </c>
      <c r="AI178" s="93">
        <v>7.0605066854236065E-2</v>
      </c>
      <c r="AJ178" s="93">
        <v>0.76015800622222218</v>
      </c>
      <c r="AK178" s="93">
        <v>2.5244547522727642E-2</v>
      </c>
      <c r="AL178" s="93">
        <v>0</v>
      </c>
      <c r="AM178" s="93">
        <v>0</v>
      </c>
      <c r="AN178" s="93">
        <v>14.362296392050187</v>
      </c>
      <c r="AO178" s="93"/>
      <c r="AP178" s="93"/>
      <c r="AQ178" s="93">
        <v>-0.23147443783236987</v>
      </c>
      <c r="AR178" s="91">
        <v>-1.5861180809993072E-2</v>
      </c>
      <c r="AS178" s="114">
        <v>0</v>
      </c>
      <c r="AT178" s="121">
        <v>14.362296392050187</v>
      </c>
      <c r="AU178" s="199">
        <f t="shared" si="9"/>
        <v>14.362296392050187</v>
      </c>
      <c r="AV178" s="186">
        <f t="shared" si="10"/>
        <v>-1.5861180809993103E-2</v>
      </c>
    </row>
    <row r="179" spans="1:48" s="1" customFormat="1" x14ac:dyDescent="0.25">
      <c r="A179">
        <f>IFERROR(VLOOKUP(C179,'2014_15'!$C$402:$D$446,2,FALSE),0)</f>
        <v>1</v>
      </c>
      <c r="B179" s="93" t="s">
        <v>114</v>
      </c>
      <c r="C179" s="93" t="s">
        <v>115</v>
      </c>
      <c r="D179" s="93"/>
      <c r="E179" s="93">
        <v>163.18641400000001</v>
      </c>
      <c r="F179" s="93">
        <v>-30.307939000000001</v>
      </c>
      <c r="G179" s="93">
        <v>314.88270288523898</v>
      </c>
      <c r="H179" s="93">
        <v>0</v>
      </c>
      <c r="I179" s="93">
        <v>4.0796679999999999</v>
      </c>
      <c r="J179" s="93">
        <v>0</v>
      </c>
      <c r="K179" s="93">
        <v>0</v>
      </c>
      <c r="L179" s="93">
        <v>7.7052999999999983E-2</v>
      </c>
      <c r="M179" s="93">
        <v>0.44464193548387093</v>
      </c>
      <c r="N179" s="93">
        <v>0</v>
      </c>
      <c r="O179" s="93">
        <v>8.5470000000000008E-3</v>
      </c>
      <c r="P179" s="93">
        <v>4.8729999999999997E-3</v>
      </c>
      <c r="Q179" s="93">
        <v>3.9100524777777776</v>
      </c>
      <c r="R179" s="93">
        <v>0.39305400000000001</v>
      </c>
      <c r="S179" s="93">
        <v>6.0032189999999996</v>
      </c>
      <c r="T179" s="93">
        <v>462.68228629850063</v>
      </c>
      <c r="U179" s="114">
        <v>28.67692593025664</v>
      </c>
      <c r="V179" s="114">
        <v>491.35921222875726</v>
      </c>
      <c r="W179" s="196">
        <f t="shared" si="8"/>
        <v>456.67906729850063</v>
      </c>
      <c r="X179" s="2"/>
      <c r="Y179" s="93">
        <v>163.18641400000001</v>
      </c>
      <c r="Z179" s="93">
        <v>-29.835753</v>
      </c>
      <c r="AA179" s="93">
        <v>304.51542999042999</v>
      </c>
      <c r="AB179" s="93">
        <v>0</v>
      </c>
      <c r="AC179" s="93">
        <v>0</v>
      </c>
      <c r="AD179" s="93">
        <v>7.7052999999999983E-2</v>
      </c>
      <c r="AE179" s="93">
        <v>0.41351700000000002</v>
      </c>
      <c r="AF179" s="93">
        <v>0</v>
      </c>
      <c r="AG179" s="93">
        <v>8.5470000000000008E-3</v>
      </c>
      <c r="AH179" s="93">
        <v>7.8549999999999991E-3</v>
      </c>
      <c r="AI179" s="93">
        <v>1.6486589823726956</v>
      </c>
      <c r="AJ179" s="93">
        <v>5.6665425322222225</v>
      </c>
      <c r="AK179" s="93">
        <v>1.0311595804442759</v>
      </c>
      <c r="AL179" s="93">
        <v>0.40233600000000003</v>
      </c>
      <c r="AM179" s="93">
        <v>8.2220949999999995</v>
      </c>
      <c r="AN179" s="93">
        <v>455.34385508546922</v>
      </c>
      <c r="AO179" s="93"/>
      <c r="AP179" s="93"/>
      <c r="AQ179" s="93">
        <v>-7.3384312130314129</v>
      </c>
      <c r="AR179" s="91">
        <v>-1.5860627109240584E-2</v>
      </c>
      <c r="AS179" s="114">
        <v>31.544618523282306</v>
      </c>
      <c r="AT179" s="121">
        <v>486.8884736087515</v>
      </c>
      <c r="AU179" s="199">
        <f t="shared" si="9"/>
        <v>447.12176008546919</v>
      </c>
      <c r="AV179" s="186">
        <f t="shared" si="10"/>
        <v>-2.0927841666945612E-2</v>
      </c>
    </row>
    <row r="180" spans="1:48" s="1" customFormat="1" x14ac:dyDescent="0.25">
      <c r="A180">
        <f>IFERROR(VLOOKUP(C180,'2014_15'!$C$402:$D$446,2,FALSE),0)</f>
        <v>0</v>
      </c>
      <c r="B180" s="93" t="s">
        <v>758</v>
      </c>
      <c r="C180" s="93" t="s">
        <v>759</v>
      </c>
      <c r="D180" s="93"/>
      <c r="E180" s="93">
        <v>3.2215368900000003</v>
      </c>
      <c r="F180" s="93">
        <v>-0.49282599999999999</v>
      </c>
      <c r="G180" s="93">
        <v>5.5671327460329998</v>
      </c>
      <c r="H180" s="93">
        <v>0</v>
      </c>
      <c r="I180" s="93">
        <v>8.0596000000000001E-2</v>
      </c>
      <c r="J180" s="93">
        <v>0</v>
      </c>
      <c r="K180" s="93">
        <v>0</v>
      </c>
      <c r="L180" s="93">
        <v>0</v>
      </c>
      <c r="M180" s="93">
        <v>0</v>
      </c>
      <c r="N180" s="93">
        <v>0</v>
      </c>
      <c r="O180" s="93">
        <v>8.5470000000000008E-3</v>
      </c>
      <c r="P180" s="93">
        <v>4.8729999999999997E-3</v>
      </c>
      <c r="Q180" s="93">
        <v>0.46060558577777783</v>
      </c>
      <c r="R180" s="93">
        <v>0</v>
      </c>
      <c r="S180" s="93">
        <v>0</v>
      </c>
      <c r="T180" s="93">
        <v>8.8504652218107775</v>
      </c>
      <c r="U180" s="114">
        <v>0</v>
      </c>
      <c r="V180" s="114">
        <v>8.8504652218107775</v>
      </c>
      <c r="W180" s="196">
        <f t="shared" si="8"/>
        <v>8.8504652218107775</v>
      </c>
      <c r="X180" s="2"/>
      <c r="Y180" s="93">
        <v>3.2215368900000003</v>
      </c>
      <c r="Z180" s="93">
        <v>-0.48514800000000002</v>
      </c>
      <c r="AA180" s="93">
        <v>5.2928366457470002</v>
      </c>
      <c r="AB180" s="93">
        <v>0</v>
      </c>
      <c r="AC180" s="93">
        <v>0</v>
      </c>
      <c r="AD180" s="93">
        <v>0</v>
      </c>
      <c r="AE180" s="93">
        <v>0</v>
      </c>
      <c r="AF180" s="93">
        <v>0</v>
      </c>
      <c r="AG180" s="93">
        <v>8.5470000000000008E-3</v>
      </c>
      <c r="AH180" s="93">
        <v>7.8549999999999991E-3</v>
      </c>
      <c r="AI180" s="93">
        <v>3.2342775486391827E-2</v>
      </c>
      <c r="AJ180" s="93">
        <v>0.61475839466666671</v>
      </c>
      <c r="AK180" s="93">
        <v>1.7922767378848705E-2</v>
      </c>
      <c r="AL180" s="93">
        <v>0</v>
      </c>
      <c r="AM180" s="93">
        <v>0</v>
      </c>
      <c r="AN180" s="93">
        <v>8.710651473278908</v>
      </c>
      <c r="AO180" s="93"/>
      <c r="AP180" s="93"/>
      <c r="AQ180" s="93">
        <v>-0.13981374853186956</v>
      </c>
      <c r="AR180" s="91">
        <v>-1.5797333250608957E-2</v>
      </c>
      <c r="AS180" s="114">
        <v>0</v>
      </c>
      <c r="AT180" s="121">
        <v>8.710651473278908</v>
      </c>
      <c r="AU180" s="199">
        <f t="shared" si="9"/>
        <v>8.710651473278908</v>
      </c>
      <c r="AV180" s="186">
        <f t="shared" si="10"/>
        <v>-1.5797333250608947E-2</v>
      </c>
    </row>
    <row r="181" spans="1:48" s="1" customFormat="1" x14ac:dyDescent="0.25">
      <c r="A181">
        <f>IFERROR(VLOOKUP(C181,'2014_15'!$C$402:$D$446,2,FALSE),0)</f>
        <v>1</v>
      </c>
      <c r="B181" s="93" t="s">
        <v>432</v>
      </c>
      <c r="C181" s="93" t="s">
        <v>433</v>
      </c>
      <c r="D181" s="93"/>
      <c r="E181" s="93">
        <v>163.84322700000001</v>
      </c>
      <c r="F181" s="93">
        <v>-47.742958000000002</v>
      </c>
      <c r="G181" s="93">
        <v>398.09743083851896</v>
      </c>
      <c r="H181" s="93">
        <v>0</v>
      </c>
      <c r="I181" s="93">
        <v>4.0960809999999999</v>
      </c>
      <c r="J181" s="93">
        <v>0</v>
      </c>
      <c r="K181" s="93">
        <v>5.4095999999999998E-2</v>
      </c>
      <c r="L181" s="93">
        <v>6.7098000000000019E-2</v>
      </c>
      <c r="M181" s="93">
        <v>0.80295591397849475</v>
      </c>
      <c r="N181" s="93">
        <v>0</v>
      </c>
      <c r="O181" s="93">
        <v>8.5470000000000008E-3</v>
      </c>
      <c r="P181" s="93">
        <v>4.8729999999999997E-3</v>
      </c>
      <c r="Q181" s="93">
        <v>2.0588129644444439</v>
      </c>
      <c r="R181" s="93">
        <v>0.50690199999999996</v>
      </c>
      <c r="S181" s="93">
        <v>7.7420580000000001</v>
      </c>
      <c r="T181" s="93">
        <v>529.53912371694184</v>
      </c>
      <c r="U181" s="114">
        <v>39.209996534975367</v>
      </c>
      <c r="V181" s="114">
        <v>568.74912025191725</v>
      </c>
      <c r="W181" s="196">
        <f t="shared" si="8"/>
        <v>521.7970657169418</v>
      </c>
      <c r="X181" s="2"/>
      <c r="Y181" s="93">
        <v>163.84322700000001</v>
      </c>
      <c r="Z181" s="93">
        <v>-46.999141999999999</v>
      </c>
      <c r="AA181" s="93">
        <v>386.40579420288901</v>
      </c>
      <c r="AB181" s="93">
        <v>0</v>
      </c>
      <c r="AC181" s="93">
        <v>5.4095999999999998E-2</v>
      </c>
      <c r="AD181" s="93">
        <v>6.7098000000000019E-2</v>
      </c>
      <c r="AE181" s="93">
        <v>0.746749</v>
      </c>
      <c r="AF181" s="93">
        <v>0</v>
      </c>
      <c r="AG181" s="93">
        <v>8.5470000000000008E-3</v>
      </c>
      <c r="AH181" s="93">
        <v>7.8549999999999991E-3</v>
      </c>
      <c r="AI181" s="93">
        <v>1.6324715414752835</v>
      </c>
      <c r="AJ181" s="93">
        <v>3.0215999900000003</v>
      </c>
      <c r="AK181" s="93">
        <v>1.3084592680377811</v>
      </c>
      <c r="AL181" s="93">
        <v>0.51791100000000001</v>
      </c>
      <c r="AM181" s="93">
        <v>10.583981</v>
      </c>
      <c r="AN181" s="93">
        <v>521.19864700240225</v>
      </c>
      <c r="AO181" s="93"/>
      <c r="AP181" s="93"/>
      <c r="AQ181" s="93">
        <v>-8.3404767145395908</v>
      </c>
      <c r="AR181" s="91">
        <v>-1.5750444756557559E-2</v>
      </c>
      <c r="AS181" s="114">
        <v>40.307876437954675</v>
      </c>
      <c r="AT181" s="121">
        <v>561.50652344035689</v>
      </c>
      <c r="AU181" s="199">
        <f t="shared" si="9"/>
        <v>510.6146660024022</v>
      </c>
      <c r="AV181" s="186">
        <f t="shared" si="10"/>
        <v>-2.1430553081350001E-2</v>
      </c>
    </row>
    <row r="182" spans="1:48" s="1" customFormat="1" x14ac:dyDescent="0.25">
      <c r="A182">
        <f>IFERROR(VLOOKUP(C182,'2014_15'!$C$402:$D$446,2,FALSE),0)</f>
        <v>0</v>
      </c>
      <c r="B182" s="93" t="s">
        <v>788</v>
      </c>
      <c r="C182" s="93" t="s">
        <v>789</v>
      </c>
      <c r="D182" s="93"/>
      <c r="E182" s="93">
        <v>221.26873900000001</v>
      </c>
      <c r="F182" s="93">
        <v>-20.807003999999999</v>
      </c>
      <c r="G182" s="93">
        <v>134.44145235859099</v>
      </c>
      <c r="H182" s="93">
        <v>0</v>
      </c>
      <c r="I182" s="93">
        <v>5.5317100000000003</v>
      </c>
      <c r="J182" s="93">
        <v>0</v>
      </c>
      <c r="K182" s="93">
        <v>0</v>
      </c>
      <c r="L182" s="93">
        <v>0.150807</v>
      </c>
      <c r="M182" s="93">
        <v>0.14065698924731182</v>
      </c>
      <c r="N182" s="93">
        <v>0</v>
      </c>
      <c r="O182" s="93">
        <v>8.5470000000000008E-3</v>
      </c>
      <c r="P182" s="93">
        <v>4.8729999999999997E-3</v>
      </c>
      <c r="Q182" s="93">
        <v>4.5863241988888888</v>
      </c>
      <c r="R182" s="93">
        <v>0.30453200000000002</v>
      </c>
      <c r="S182" s="93">
        <v>4.6511930000000001</v>
      </c>
      <c r="T182" s="93">
        <v>350.28183054672712</v>
      </c>
      <c r="U182" s="114">
        <v>12.055005691730942</v>
      </c>
      <c r="V182" s="114">
        <v>362.33683623845809</v>
      </c>
      <c r="W182" s="196">
        <f t="shared" si="8"/>
        <v>345.63063754672714</v>
      </c>
      <c r="X182" s="2"/>
      <c r="Y182" s="93">
        <v>221.26873900000001</v>
      </c>
      <c r="Z182" s="93">
        <v>-20.482838000000001</v>
      </c>
      <c r="AA182" s="93">
        <v>126.587670408939</v>
      </c>
      <c r="AB182" s="93">
        <v>0</v>
      </c>
      <c r="AC182" s="93">
        <v>0</v>
      </c>
      <c r="AD182" s="93">
        <v>0.150807</v>
      </c>
      <c r="AE182" s="93">
        <v>0.13081100000000001</v>
      </c>
      <c r="AF182" s="93">
        <v>0</v>
      </c>
      <c r="AG182" s="93">
        <v>8.5470000000000008E-3</v>
      </c>
      <c r="AH182" s="93">
        <v>7.8549999999999991E-3</v>
      </c>
      <c r="AI182" s="93">
        <v>2.2288969808861037</v>
      </c>
      <c r="AJ182" s="93">
        <v>7.5928536466666667</v>
      </c>
      <c r="AK182" s="93">
        <v>0.42865509019494358</v>
      </c>
      <c r="AL182" s="93">
        <v>0.31929299999999999</v>
      </c>
      <c r="AM182" s="93">
        <v>6.5250490000000001</v>
      </c>
      <c r="AN182" s="93">
        <v>344.76633912668672</v>
      </c>
      <c r="AO182" s="93"/>
      <c r="AP182" s="93"/>
      <c r="AQ182" s="93">
        <v>-5.515491420040405</v>
      </c>
      <c r="AR182" s="91">
        <v>-1.5745867867116351E-2</v>
      </c>
      <c r="AS182" s="114">
        <v>13.260506260904037</v>
      </c>
      <c r="AT182" s="121">
        <v>358.02684538759075</v>
      </c>
      <c r="AU182" s="199">
        <f t="shared" si="9"/>
        <v>338.24129012668669</v>
      </c>
      <c r="AV182" s="186">
        <f t="shared" si="10"/>
        <v>-2.1379318316482987E-2</v>
      </c>
    </row>
    <row r="183" spans="1:48" s="1" customFormat="1" x14ac:dyDescent="0.25">
      <c r="A183">
        <f>IFERROR(VLOOKUP(C183,'2014_15'!$C$402:$D$446,2,FALSE),0)</f>
        <v>0</v>
      </c>
      <c r="B183" s="93" t="s">
        <v>478</v>
      </c>
      <c r="C183" s="93" t="s">
        <v>479</v>
      </c>
      <c r="D183" s="93"/>
      <c r="E183" s="93">
        <v>344.89622900000001</v>
      </c>
      <c r="F183" s="93">
        <v>-46.381343000000001</v>
      </c>
      <c r="G183" s="93">
        <v>350.914028890493</v>
      </c>
      <c r="H183" s="93">
        <v>0</v>
      </c>
      <c r="I183" s="93">
        <v>8.6223910000000004</v>
      </c>
      <c r="J183" s="93">
        <v>0</v>
      </c>
      <c r="K183" s="93">
        <v>0.151999</v>
      </c>
      <c r="L183" s="93">
        <v>0.310643</v>
      </c>
      <c r="M183" s="93">
        <v>0.43295698924731185</v>
      </c>
      <c r="N183" s="93">
        <v>1.0555170678418724</v>
      </c>
      <c r="O183" s="93">
        <v>8.5470000000000008E-3</v>
      </c>
      <c r="P183" s="93">
        <v>0</v>
      </c>
      <c r="Q183" s="93">
        <v>1.5963392242222223</v>
      </c>
      <c r="R183" s="93">
        <v>0.71707100000000001</v>
      </c>
      <c r="S183" s="93">
        <v>10.952021999999999</v>
      </c>
      <c r="T183" s="93">
        <v>673.27640117180431</v>
      </c>
      <c r="U183" s="114">
        <v>28.986699311970746</v>
      </c>
      <c r="V183" s="114">
        <v>702.26310048377502</v>
      </c>
      <c r="W183" s="196">
        <f t="shared" si="8"/>
        <v>662.32437917180437</v>
      </c>
      <c r="X183" s="2"/>
      <c r="Y183" s="93">
        <v>344.89622900000001</v>
      </c>
      <c r="Z183" s="93">
        <v>-45.658738999999997</v>
      </c>
      <c r="AA183" s="93">
        <v>338.97999517393498</v>
      </c>
      <c r="AB183" s="93">
        <v>0</v>
      </c>
      <c r="AC183" s="93">
        <v>0.151999</v>
      </c>
      <c r="AD183" s="93">
        <v>0.310643</v>
      </c>
      <c r="AE183" s="93">
        <v>0.40265000000000001</v>
      </c>
      <c r="AF183" s="93">
        <v>1.091</v>
      </c>
      <c r="AG183" s="93">
        <v>8.5470000000000008E-3</v>
      </c>
      <c r="AH183" s="93">
        <v>0</v>
      </c>
      <c r="AI183" s="93">
        <v>3.4779012084798695</v>
      </c>
      <c r="AJ183" s="93">
        <v>2.3100770511111115</v>
      </c>
      <c r="AK183" s="93">
        <v>1.1478645585005087</v>
      </c>
      <c r="AL183" s="93">
        <v>0.73185800000000001</v>
      </c>
      <c r="AM183" s="93">
        <v>14.956185</v>
      </c>
      <c r="AN183" s="93">
        <v>662.80620999202654</v>
      </c>
      <c r="AO183" s="93"/>
      <c r="AP183" s="93"/>
      <c r="AQ183" s="93">
        <v>-10.470191179777771</v>
      </c>
      <c r="AR183" s="91">
        <v>-1.5551103768905193E-2</v>
      </c>
      <c r="AS183" s="114">
        <v>29.79832689270593</v>
      </c>
      <c r="AT183" s="121">
        <v>692.60453688473251</v>
      </c>
      <c r="AU183" s="199">
        <f t="shared" si="9"/>
        <v>647.85002499202653</v>
      </c>
      <c r="AV183" s="186">
        <f t="shared" si="10"/>
        <v>-2.1853874981737964E-2</v>
      </c>
    </row>
    <row r="184" spans="1:48" s="1" customFormat="1" x14ac:dyDescent="0.25">
      <c r="A184">
        <f>IFERROR(VLOOKUP(C184,'2014_15'!$C$402:$D$446,2,FALSE),0)</f>
        <v>0</v>
      </c>
      <c r="B184" s="93" t="s">
        <v>470</v>
      </c>
      <c r="C184" s="93" t="s">
        <v>471</v>
      </c>
      <c r="D184" s="93"/>
      <c r="E184" s="93">
        <v>6.3285692500000001</v>
      </c>
      <c r="F184" s="93">
        <v>-1.007228</v>
      </c>
      <c r="G184" s="93">
        <v>8.6020861736549996</v>
      </c>
      <c r="H184" s="93">
        <v>0</v>
      </c>
      <c r="I184" s="93">
        <v>0.15821499999999999</v>
      </c>
      <c r="J184" s="93">
        <v>0</v>
      </c>
      <c r="K184" s="93">
        <v>0</v>
      </c>
      <c r="L184" s="93">
        <v>0</v>
      </c>
      <c r="M184" s="93">
        <v>0</v>
      </c>
      <c r="N184" s="93">
        <v>0</v>
      </c>
      <c r="O184" s="93">
        <v>8.5470000000000008E-3</v>
      </c>
      <c r="P184" s="93">
        <v>4.8729999999999997E-3</v>
      </c>
      <c r="Q184" s="93">
        <v>0.76741982222222227</v>
      </c>
      <c r="R184" s="93">
        <v>0</v>
      </c>
      <c r="S184" s="93">
        <v>0</v>
      </c>
      <c r="T184" s="93">
        <v>14.862482245877223</v>
      </c>
      <c r="U184" s="114">
        <v>0</v>
      </c>
      <c r="V184" s="114">
        <v>14.862482245877223</v>
      </c>
      <c r="W184" s="196">
        <f t="shared" si="8"/>
        <v>14.862482245877223</v>
      </c>
      <c r="X184" s="2"/>
      <c r="Y184" s="93">
        <v>6.3285692500000001</v>
      </c>
      <c r="Z184" s="93">
        <v>-0.99153500000000006</v>
      </c>
      <c r="AA184" s="93">
        <v>8.0421277888040006</v>
      </c>
      <c r="AB184" s="93">
        <v>0</v>
      </c>
      <c r="AC184" s="93">
        <v>0</v>
      </c>
      <c r="AD184" s="93">
        <v>0</v>
      </c>
      <c r="AE184" s="93">
        <v>0</v>
      </c>
      <c r="AF184" s="93">
        <v>0</v>
      </c>
      <c r="AG184" s="93">
        <v>8.5470000000000008E-3</v>
      </c>
      <c r="AH184" s="93">
        <v>7.8549999999999991E-3</v>
      </c>
      <c r="AI184" s="93">
        <v>6.3709718893197834E-2</v>
      </c>
      <c r="AJ184" s="93">
        <v>1.1450581502222223</v>
      </c>
      <c r="AK184" s="93">
        <v>2.7232502198141485E-2</v>
      </c>
      <c r="AL184" s="93">
        <v>0</v>
      </c>
      <c r="AM184" s="93">
        <v>0</v>
      </c>
      <c r="AN184" s="93">
        <v>14.631564410117564</v>
      </c>
      <c r="AO184" s="93"/>
      <c r="AP184" s="93"/>
      <c r="AQ184" s="93">
        <v>-0.23091783575965863</v>
      </c>
      <c r="AR184" s="91">
        <v>-1.5536962933880986E-2</v>
      </c>
      <c r="AS184" s="114">
        <v>0</v>
      </c>
      <c r="AT184" s="121">
        <v>14.631564410117564</v>
      </c>
      <c r="AU184" s="199">
        <f t="shared" si="9"/>
        <v>14.631564410117564</v>
      </c>
      <c r="AV184" s="186">
        <f t="shared" si="10"/>
        <v>-1.553696293388096E-2</v>
      </c>
    </row>
    <row r="185" spans="1:48" s="1" customFormat="1" x14ac:dyDescent="0.25">
      <c r="A185">
        <f>IFERROR(VLOOKUP(C185,'2014_15'!$C$402:$D$446,2,FALSE),0)</f>
        <v>1</v>
      </c>
      <c r="B185" s="93" t="s">
        <v>694</v>
      </c>
      <c r="C185" s="93" t="s">
        <v>695</v>
      </c>
      <c r="D185" s="93"/>
      <c r="E185" s="93">
        <v>78.087344999999999</v>
      </c>
      <c r="F185" s="93">
        <v>-14.897227000000001</v>
      </c>
      <c r="G185" s="93">
        <v>127.722574029621</v>
      </c>
      <c r="H185" s="93">
        <v>0</v>
      </c>
      <c r="I185" s="93">
        <v>1.9521740000000001</v>
      </c>
      <c r="J185" s="93">
        <v>0</v>
      </c>
      <c r="K185" s="93">
        <v>0</v>
      </c>
      <c r="L185" s="93">
        <v>3.2657000000000005E-2</v>
      </c>
      <c r="M185" s="93">
        <v>0.20461075268817205</v>
      </c>
      <c r="N185" s="93">
        <v>0</v>
      </c>
      <c r="O185" s="93">
        <v>8.5470000000000008E-3</v>
      </c>
      <c r="P185" s="93">
        <v>4.8729999999999997E-3</v>
      </c>
      <c r="Q185" s="93">
        <v>1.3888376988888889</v>
      </c>
      <c r="R185" s="93">
        <v>0.19903999999999999</v>
      </c>
      <c r="S185" s="93">
        <v>3.0399919999999998</v>
      </c>
      <c r="T185" s="93">
        <v>197.74342348119805</v>
      </c>
      <c r="U185" s="114">
        <v>10.41317003569857</v>
      </c>
      <c r="V185" s="114">
        <v>208.15659351689663</v>
      </c>
      <c r="W185" s="196">
        <f t="shared" si="8"/>
        <v>194.70343148119807</v>
      </c>
      <c r="X185" s="2"/>
      <c r="Y185" s="93">
        <v>78.087344999999999</v>
      </c>
      <c r="Z185" s="93">
        <v>-14.665134</v>
      </c>
      <c r="AA185" s="93">
        <v>123.107513772356</v>
      </c>
      <c r="AB185" s="93">
        <v>0</v>
      </c>
      <c r="AC185" s="93">
        <v>0</v>
      </c>
      <c r="AD185" s="93">
        <v>3.2657000000000005E-2</v>
      </c>
      <c r="AE185" s="93">
        <v>0.19028800000000001</v>
      </c>
      <c r="AF185" s="93">
        <v>0</v>
      </c>
      <c r="AG185" s="93">
        <v>8.5470000000000008E-3</v>
      </c>
      <c r="AH185" s="93">
        <v>7.8549999999999991E-3</v>
      </c>
      <c r="AI185" s="93">
        <v>0.78439539812428505</v>
      </c>
      <c r="AJ185" s="93">
        <v>2.3724214533333332</v>
      </c>
      <c r="AK185" s="93">
        <v>0.41687047600520599</v>
      </c>
      <c r="AL185" s="93">
        <v>0.20211899999999999</v>
      </c>
      <c r="AM185" s="93">
        <v>4.1304879999999997</v>
      </c>
      <c r="AN185" s="93">
        <v>194.67536609981883</v>
      </c>
      <c r="AO185" s="93"/>
      <c r="AP185" s="93"/>
      <c r="AQ185" s="93">
        <v>-3.0680573813792194</v>
      </c>
      <c r="AR185" s="91">
        <v>-1.5515344719774907E-2</v>
      </c>
      <c r="AS185" s="114">
        <v>11.454487039268431</v>
      </c>
      <c r="AT185" s="121">
        <v>206.12985313908726</v>
      </c>
      <c r="AU185" s="199">
        <f t="shared" si="9"/>
        <v>190.54487809981885</v>
      </c>
      <c r="AV185" s="186">
        <f t="shared" si="10"/>
        <v>-2.1358397999168277E-2</v>
      </c>
    </row>
    <row r="186" spans="1:48" s="1" customFormat="1" x14ac:dyDescent="0.25">
      <c r="A186">
        <f>IFERROR(VLOOKUP(C186,'2014_15'!$C$402:$D$446,2,FALSE),0)</f>
        <v>0</v>
      </c>
      <c r="B186" s="93" t="s">
        <v>354</v>
      </c>
      <c r="C186" s="93" t="s">
        <v>355</v>
      </c>
      <c r="D186" s="93"/>
      <c r="E186" s="93">
        <v>107.73233</v>
      </c>
      <c r="F186" s="93">
        <v>-13.763456</v>
      </c>
      <c r="G186" s="93">
        <v>79.224621930081994</v>
      </c>
      <c r="H186" s="93">
        <v>0</v>
      </c>
      <c r="I186" s="93">
        <v>2.693308</v>
      </c>
      <c r="J186" s="93">
        <v>0</v>
      </c>
      <c r="K186" s="93">
        <v>0</v>
      </c>
      <c r="L186" s="93">
        <v>7.7527999999999986E-2</v>
      </c>
      <c r="M186" s="93">
        <v>0.13727634408602152</v>
      </c>
      <c r="N186" s="93">
        <v>0</v>
      </c>
      <c r="O186" s="93">
        <v>8.5470000000000008E-3</v>
      </c>
      <c r="P186" s="93">
        <v>4.8729999999999997E-3</v>
      </c>
      <c r="Q186" s="93">
        <v>0.83673802555555543</v>
      </c>
      <c r="R186" s="93">
        <v>0.16716200000000001</v>
      </c>
      <c r="S186" s="93">
        <v>2.553118</v>
      </c>
      <c r="T186" s="93">
        <v>179.67204629972358</v>
      </c>
      <c r="U186" s="114">
        <v>8.0303641689493563</v>
      </c>
      <c r="V186" s="114">
        <v>187.70241046867292</v>
      </c>
      <c r="W186" s="196">
        <f t="shared" si="8"/>
        <v>177.11892829972356</v>
      </c>
      <c r="X186" s="2"/>
      <c r="Y186" s="93">
        <v>107.73233</v>
      </c>
      <c r="Z186" s="93">
        <v>-13.549026</v>
      </c>
      <c r="AA186" s="93">
        <v>75.567500446067001</v>
      </c>
      <c r="AB186" s="93">
        <v>0</v>
      </c>
      <c r="AC186" s="93">
        <v>0</v>
      </c>
      <c r="AD186" s="93">
        <v>7.7527999999999986E-2</v>
      </c>
      <c r="AE186" s="93">
        <v>0.127667</v>
      </c>
      <c r="AF186" s="93">
        <v>0</v>
      </c>
      <c r="AG186" s="93">
        <v>8.5470000000000008E-3</v>
      </c>
      <c r="AH186" s="93">
        <v>7.8549999999999991E-3</v>
      </c>
      <c r="AI186" s="93">
        <v>1.083187166750909</v>
      </c>
      <c r="AJ186" s="93">
        <v>1.7973487988888892</v>
      </c>
      <c r="AK186" s="93">
        <v>0.25588901047686791</v>
      </c>
      <c r="AL186" s="93">
        <v>0.17613799999999999</v>
      </c>
      <c r="AM186" s="93">
        <v>3.599507</v>
      </c>
      <c r="AN186" s="93">
        <v>176.88447142218368</v>
      </c>
      <c r="AO186" s="93"/>
      <c r="AP186" s="93"/>
      <c r="AQ186" s="93">
        <v>-2.7875748775398961</v>
      </c>
      <c r="AR186" s="91">
        <v>-1.551479451004719E-2</v>
      </c>
      <c r="AS186" s="114">
        <v>8.833400585844295</v>
      </c>
      <c r="AT186" s="121">
        <v>185.71787200802797</v>
      </c>
      <c r="AU186" s="199">
        <f t="shared" si="9"/>
        <v>173.28496442218369</v>
      </c>
      <c r="AV186" s="186">
        <f t="shared" si="10"/>
        <v>-2.1646268495098209E-2</v>
      </c>
    </row>
    <row r="187" spans="1:48" s="1" customFormat="1" x14ac:dyDescent="0.25">
      <c r="A187">
        <f>IFERROR(VLOOKUP(C187,'2014_15'!$C$402:$D$446,2,FALSE),0)</f>
        <v>0</v>
      </c>
      <c r="B187" s="93" t="s">
        <v>428</v>
      </c>
      <c r="C187" s="93" t="s">
        <v>429</v>
      </c>
      <c r="D187" s="93"/>
      <c r="E187" s="93">
        <v>6.3214420000000002</v>
      </c>
      <c r="F187" s="93">
        <v>-1.1492290000000001</v>
      </c>
      <c r="G187" s="93">
        <v>8.6832835113190008</v>
      </c>
      <c r="H187" s="93">
        <v>0</v>
      </c>
      <c r="I187" s="93">
        <v>0.15803600000000001</v>
      </c>
      <c r="J187" s="93">
        <v>0</v>
      </c>
      <c r="K187" s="93">
        <v>0</v>
      </c>
      <c r="L187" s="93">
        <v>0</v>
      </c>
      <c r="M187" s="93">
        <v>0</v>
      </c>
      <c r="N187" s="93">
        <v>0</v>
      </c>
      <c r="O187" s="93">
        <v>8.5470000000000008E-3</v>
      </c>
      <c r="P187" s="93">
        <v>4.8729999999999997E-3</v>
      </c>
      <c r="Q187" s="93">
        <v>1.0208848151111112</v>
      </c>
      <c r="R187" s="93">
        <v>0</v>
      </c>
      <c r="S187" s="93">
        <v>0</v>
      </c>
      <c r="T187" s="93">
        <v>15.047837326430111</v>
      </c>
      <c r="U187" s="114">
        <v>0</v>
      </c>
      <c r="V187" s="114">
        <v>15.047837326430111</v>
      </c>
      <c r="W187" s="196">
        <f t="shared" si="8"/>
        <v>15.047837326430111</v>
      </c>
      <c r="X187" s="2"/>
      <c r="Y187" s="93">
        <v>6.3214420000000002</v>
      </c>
      <c r="Z187" s="93">
        <v>-1.131324</v>
      </c>
      <c r="AA187" s="93">
        <v>8.3405091743770008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8.5470000000000008E-3</v>
      </c>
      <c r="AH187" s="93">
        <v>7.8549999999999991E-3</v>
      </c>
      <c r="AI187" s="93">
        <v>6.4161282676869602E-2</v>
      </c>
      <c r="AJ187" s="93">
        <v>1.1749574097777777</v>
      </c>
      <c r="AK187" s="93">
        <v>2.8242890487396668E-2</v>
      </c>
      <c r="AL187" s="93">
        <v>0</v>
      </c>
      <c r="AM187" s="93">
        <v>0</v>
      </c>
      <c r="AN187" s="93">
        <v>14.814390757319043</v>
      </c>
      <c r="AO187" s="93"/>
      <c r="AP187" s="93"/>
      <c r="AQ187" s="93">
        <v>-0.23344656911106831</v>
      </c>
      <c r="AR187" s="91">
        <v>-1.5513629237674E-2</v>
      </c>
      <c r="AS187" s="114">
        <v>0</v>
      </c>
      <c r="AT187" s="121">
        <v>14.814390757319043</v>
      </c>
      <c r="AU187" s="199">
        <f t="shared" si="9"/>
        <v>14.814390757319043</v>
      </c>
      <c r="AV187" s="186">
        <f t="shared" si="10"/>
        <v>-1.5513629237673965E-2</v>
      </c>
    </row>
    <row r="188" spans="1:48" s="1" customFormat="1" x14ac:dyDescent="0.25">
      <c r="A188">
        <f>IFERROR(VLOOKUP(C188,'2014_15'!$C$402:$D$446,2,FALSE),0)</f>
        <v>0</v>
      </c>
      <c r="B188" s="93" t="s">
        <v>164</v>
      </c>
      <c r="C188" s="93" t="s">
        <v>165</v>
      </c>
      <c r="D188" s="93"/>
      <c r="E188" s="93">
        <v>128.34289100000001</v>
      </c>
      <c r="F188" s="93">
        <v>-12.941349000000001</v>
      </c>
      <c r="G188" s="93">
        <v>74.950148308146993</v>
      </c>
      <c r="H188" s="93">
        <v>0</v>
      </c>
      <c r="I188" s="93">
        <v>3.228863</v>
      </c>
      <c r="J188" s="93">
        <v>0</v>
      </c>
      <c r="K188" s="93">
        <v>0</v>
      </c>
      <c r="L188" s="93">
        <v>6.5874000000000016E-2</v>
      </c>
      <c r="M188" s="93">
        <v>8.0865591397849462E-2</v>
      </c>
      <c r="N188" s="93">
        <v>0</v>
      </c>
      <c r="O188" s="93">
        <v>8.5470000000000008E-3</v>
      </c>
      <c r="P188" s="93">
        <v>4.8729999999999997E-3</v>
      </c>
      <c r="Q188" s="93">
        <v>2.9032837777777778</v>
      </c>
      <c r="R188" s="93">
        <v>0.14291599999999999</v>
      </c>
      <c r="S188" s="93">
        <v>2.182798</v>
      </c>
      <c r="T188" s="93">
        <v>198.96971067732261</v>
      </c>
      <c r="U188" s="114">
        <v>9.604120930195494</v>
      </c>
      <c r="V188" s="114">
        <v>208.57383160751812</v>
      </c>
      <c r="W188" s="196">
        <f t="shared" si="8"/>
        <v>196.78691267732262</v>
      </c>
      <c r="X188" s="2"/>
      <c r="Y188" s="93">
        <v>128.34289100000001</v>
      </c>
      <c r="Z188" s="93">
        <v>-12.739727999999999</v>
      </c>
      <c r="AA188" s="93">
        <v>70.353072050573005</v>
      </c>
      <c r="AB188" s="93">
        <v>0</v>
      </c>
      <c r="AC188" s="93">
        <v>0</v>
      </c>
      <c r="AD188" s="93">
        <v>6.5874000000000016E-2</v>
      </c>
      <c r="AE188" s="93">
        <v>7.5204999999999994E-2</v>
      </c>
      <c r="AF188" s="93">
        <v>0</v>
      </c>
      <c r="AG188" s="93">
        <v>8.5470000000000008E-3</v>
      </c>
      <c r="AH188" s="93">
        <v>7.8549999999999991E-3</v>
      </c>
      <c r="AI188" s="93">
        <v>1.2988918135141068</v>
      </c>
      <c r="AJ188" s="93">
        <v>4.9853708077777785</v>
      </c>
      <c r="AK188" s="93">
        <v>0.23823175154347567</v>
      </c>
      <c r="AL188" s="93">
        <v>0.151667</v>
      </c>
      <c r="AM188" s="93">
        <v>3.099459</v>
      </c>
      <c r="AN188" s="93">
        <v>195.88733642340839</v>
      </c>
      <c r="AO188" s="93"/>
      <c r="AP188" s="93"/>
      <c r="AQ188" s="93">
        <v>-3.0823742539142245</v>
      </c>
      <c r="AR188" s="91">
        <v>-1.5491675810460608E-2</v>
      </c>
      <c r="AS188" s="114">
        <v>9.8730363162409667</v>
      </c>
      <c r="AT188" s="121">
        <v>205.76037273964934</v>
      </c>
      <c r="AU188" s="199">
        <f t="shared" si="9"/>
        <v>192.78787742340839</v>
      </c>
      <c r="AV188" s="186">
        <f t="shared" si="10"/>
        <v>-2.0321652489520781E-2</v>
      </c>
    </row>
    <row r="189" spans="1:48" s="1" customFormat="1" x14ac:dyDescent="0.25">
      <c r="A189">
        <f>IFERROR(VLOOKUP(C189,'2014_15'!$C$402:$D$446,2,FALSE),0)</f>
        <v>1</v>
      </c>
      <c r="B189" s="93" t="s">
        <v>100</v>
      </c>
      <c r="C189" s="93" t="s">
        <v>101</v>
      </c>
      <c r="D189" s="93"/>
      <c r="E189" s="93">
        <v>50.072496000000001</v>
      </c>
      <c r="F189" s="93">
        <v>-11.087197</v>
      </c>
      <c r="G189" s="93">
        <v>100.27049337107501</v>
      </c>
      <c r="H189" s="93">
        <v>0</v>
      </c>
      <c r="I189" s="93">
        <v>1.2518119999999999</v>
      </c>
      <c r="J189" s="93">
        <v>6.1300000000000005E-4</v>
      </c>
      <c r="K189" s="93">
        <v>0</v>
      </c>
      <c r="L189" s="93">
        <v>3.1502000000000002E-2</v>
      </c>
      <c r="M189" s="93">
        <v>0.14658387096774195</v>
      </c>
      <c r="N189" s="93">
        <v>0</v>
      </c>
      <c r="O189" s="93">
        <v>8.5470000000000008E-3</v>
      </c>
      <c r="P189" s="93">
        <v>4.8729999999999997E-3</v>
      </c>
      <c r="Q189" s="93">
        <v>0.32353261666666672</v>
      </c>
      <c r="R189" s="93">
        <v>0.12715599999999999</v>
      </c>
      <c r="S189" s="93">
        <v>1.942086</v>
      </c>
      <c r="T189" s="93">
        <v>143.09249785870938</v>
      </c>
      <c r="U189" s="114">
        <v>12.42783491426523</v>
      </c>
      <c r="V189" s="114">
        <v>155.5203327729746</v>
      </c>
      <c r="W189" s="196">
        <f t="shared" si="8"/>
        <v>141.15041185870939</v>
      </c>
      <c r="X189" s="2"/>
      <c r="Y189" s="93">
        <v>50.072496000000001</v>
      </c>
      <c r="Z189" s="93">
        <v>-10.914462</v>
      </c>
      <c r="AA189" s="93">
        <v>97.453133620441008</v>
      </c>
      <c r="AB189" s="93">
        <v>6.1300000000000005E-4</v>
      </c>
      <c r="AC189" s="93">
        <v>0</v>
      </c>
      <c r="AD189" s="93">
        <v>3.1502000000000002E-2</v>
      </c>
      <c r="AE189" s="93">
        <v>0.136323</v>
      </c>
      <c r="AF189" s="93">
        <v>0</v>
      </c>
      <c r="AG189" s="93">
        <v>8.5470000000000008E-3</v>
      </c>
      <c r="AH189" s="93">
        <v>7.8549999999999991E-3</v>
      </c>
      <c r="AI189" s="93">
        <v>0.50145683585553957</v>
      </c>
      <c r="AJ189" s="93">
        <v>0.38180422222222227</v>
      </c>
      <c r="AK189" s="93">
        <v>0.32999881937080161</v>
      </c>
      <c r="AL189" s="93">
        <v>0.133882</v>
      </c>
      <c r="AM189" s="93">
        <v>2.7359740000000001</v>
      </c>
      <c r="AN189" s="93">
        <v>140.87912349788957</v>
      </c>
      <c r="AO189" s="93"/>
      <c r="AP189" s="93"/>
      <c r="AQ189" s="93">
        <v>-2.2133743608198131</v>
      </c>
      <c r="AR189" s="91">
        <v>-1.546813700188053E-2</v>
      </c>
      <c r="AS189" s="114">
        <v>12.775814291864657</v>
      </c>
      <c r="AT189" s="121">
        <v>153.65493778975423</v>
      </c>
      <c r="AU189" s="199">
        <f t="shared" si="9"/>
        <v>138.14314949788957</v>
      </c>
      <c r="AV189" s="186">
        <f t="shared" si="10"/>
        <v>-2.1305374325298221E-2</v>
      </c>
    </row>
    <row r="190" spans="1:48" s="1" customFormat="1" x14ac:dyDescent="0.25">
      <c r="A190">
        <f>IFERROR(VLOOKUP(C190,'2014_15'!$C$402:$D$446,2,FALSE),0)</f>
        <v>0</v>
      </c>
      <c r="B190" s="93" t="s">
        <v>52</v>
      </c>
      <c r="C190" s="93" t="s">
        <v>53</v>
      </c>
      <c r="D190" s="93"/>
      <c r="E190" s="93">
        <v>935.08808899999997</v>
      </c>
      <c r="F190" s="93">
        <v>-41.789932</v>
      </c>
      <c r="G190" s="93">
        <v>1169.8508570256299</v>
      </c>
      <c r="H190" s="93">
        <v>0</v>
      </c>
      <c r="I190" s="93">
        <v>27.712669999999999</v>
      </c>
      <c r="J190" s="93">
        <v>0</v>
      </c>
      <c r="K190" s="93">
        <v>0</v>
      </c>
      <c r="L190" s="93">
        <v>0</v>
      </c>
      <c r="M190" s="93">
        <v>0</v>
      </c>
      <c r="N190" s="93">
        <v>5.1663666051552726</v>
      </c>
      <c r="O190" s="93">
        <v>0</v>
      </c>
      <c r="P190" s="93">
        <v>0</v>
      </c>
      <c r="Q190" s="93">
        <v>0</v>
      </c>
      <c r="R190" s="93">
        <v>0</v>
      </c>
      <c r="S190" s="93">
        <v>0</v>
      </c>
      <c r="T190" s="93">
        <v>2096.0280506307854</v>
      </c>
      <c r="U190" s="114">
        <v>0</v>
      </c>
      <c r="V190" s="114">
        <v>2096.0280506307854</v>
      </c>
      <c r="W190" s="196">
        <f t="shared" si="8"/>
        <v>2096.0280506307854</v>
      </c>
      <c r="X190" s="2"/>
      <c r="Y190" s="93">
        <v>935.08808899999997</v>
      </c>
      <c r="Z190" s="93">
        <v>-41.138860999999999</v>
      </c>
      <c r="AA190" s="93">
        <v>1155.04725146089</v>
      </c>
      <c r="AB190" s="93">
        <v>0</v>
      </c>
      <c r="AC190" s="93">
        <v>0</v>
      </c>
      <c r="AD190" s="93">
        <v>0</v>
      </c>
      <c r="AE190" s="93">
        <v>0</v>
      </c>
      <c r="AF190" s="93">
        <v>5.2960000000000003</v>
      </c>
      <c r="AG190" s="93">
        <v>0</v>
      </c>
      <c r="AH190" s="93">
        <v>0</v>
      </c>
      <c r="AI190" s="93">
        <v>9.4526979999999998</v>
      </c>
      <c r="AJ190" s="93">
        <v>0</v>
      </c>
      <c r="AK190" s="93">
        <v>0</v>
      </c>
      <c r="AL190" s="93">
        <v>0</v>
      </c>
      <c r="AM190" s="93">
        <v>0</v>
      </c>
      <c r="AN190" s="93">
        <v>2063.7451774608899</v>
      </c>
      <c r="AO190" s="93"/>
      <c r="AP190" s="93"/>
      <c r="AQ190" s="93">
        <v>-32.282873169895538</v>
      </c>
      <c r="AR190" s="91">
        <v>-1.5401928022948083E-2</v>
      </c>
      <c r="AS190" s="114">
        <v>0</v>
      </c>
      <c r="AT190" s="121">
        <v>2063.7451774608899</v>
      </c>
      <c r="AU190" s="199">
        <f t="shared" si="9"/>
        <v>2063.7451774608899</v>
      </c>
      <c r="AV190" s="186">
        <f t="shared" si="10"/>
        <v>-1.5401928022948042E-2</v>
      </c>
    </row>
    <row r="191" spans="1:48" s="1" customFormat="1" x14ac:dyDescent="0.25">
      <c r="A191">
        <f>IFERROR(VLOOKUP(C191,'2014_15'!$C$402:$D$446,2,FALSE),0)</f>
        <v>0</v>
      </c>
      <c r="B191" s="93" t="s">
        <v>336</v>
      </c>
      <c r="C191" s="93" t="s">
        <v>337</v>
      </c>
      <c r="D191" s="93"/>
      <c r="E191" s="93">
        <v>5.556864</v>
      </c>
      <c r="F191" s="93">
        <v>-0.43489</v>
      </c>
      <c r="G191" s="93">
        <v>4.2229747809720006</v>
      </c>
      <c r="H191" s="93">
        <v>0</v>
      </c>
      <c r="I191" s="93">
        <v>0.13892299999999999</v>
      </c>
      <c r="J191" s="93">
        <v>0</v>
      </c>
      <c r="K191" s="93">
        <v>0</v>
      </c>
      <c r="L191" s="93">
        <v>0</v>
      </c>
      <c r="M191" s="93">
        <v>0</v>
      </c>
      <c r="N191" s="93">
        <v>0</v>
      </c>
      <c r="O191" s="93">
        <v>8.5470000000000008E-3</v>
      </c>
      <c r="P191" s="93">
        <v>4.8729999999999997E-3</v>
      </c>
      <c r="Q191" s="93">
        <v>0.84837715822222226</v>
      </c>
      <c r="R191" s="93">
        <v>0</v>
      </c>
      <c r="S191" s="93">
        <v>0</v>
      </c>
      <c r="T191" s="93">
        <v>10.345668939194223</v>
      </c>
      <c r="U191" s="114">
        <v>0</v>
      </c>
      <c r="V191" s="114">
        <v>10.345668939194223</v>
      </c>
      <c r="W191" s="196">
        <f t="shared" si="8"/>
        <v>10.345668939194223</v>
      </c>
      <c r="X191" s="2"/>
      <c r="Y191" s="93">
        <v>5.556864</v>
      </c>
      <c r="Z191" s="93">
        <v>-0.42811500000000002</v>
      </c>
      <c r="AA191" s="93">
        <v>3.8717259574199998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8.5470000000000008E-3</v>
      </c>
      <c r="AH191" s="93">
        <v>7.8549999999999991E-3</v>
      </c>
      <c r="AI191" s="93">
        <v>5.6205080158354598E-2</v>
      </c>
      <c r="AJ191" s="93">
        <v>1.1027397706666668</v>
      </c>
      <c r="AK191" s="93">
        <v>1.3110558351587923E-2</v>
      </c>
      <c r="AL191" s="93">
        <v>0</v>
      </c>
      <c r="AM191" s="93">
        <v>0</v>
      </c>
      <c r="AN191" s="93">
        <v>10.188932366596609</v>
      </c>
      <c r="AO191" s="93"/>
      <c r="AP191" s="93"/>
      <c r="AQ191" s="93">
        <v>-0.1567365725976142</v>
      </c>
      <c r="AR191" s="91">
        <v>-1.5149969858770844E-2</v>
      </c>
      <c r="AS191" s="114">
        <v>0</v>
      </c>
      <c r="AT191" s="121">
        <v>10.188932366596609</v>
      </c>
      <c r="AU191" s="199">
        <f t="shared" si="9"/>
        <v>10.188932366596609</v>
      </c>
      <c r="AV191" s="186">
        <f t="shared" si="10"/>
        <v>-1.5149969858770818E-2</v>
      </c>
    </row>
    <row r="192" spans="1:48" s="1" customFormat="1" x14ac:dyDescent="0.25">
      <c r="A192">
        <f>IFERROR(VLOOKUP(C192,'2014_15'!$C$402:$D$446,2,FALSE),0)</f>
        <v>0</v>
      </c>
      <c r="B192" s="93" t="s">
        <v>430</v>
      </c>
      <c r="C192" s="93" t="s">
        <v>431</v>
      </c>
      <c r="D192" s="93"/>
      <c r="E192" s="93">
        <v>253.262742</v>
      </c>
      <c r="F192" s="93">
        <v>-33.436002000000002</v>
      </c>
      <c r="G192" s="93">
        <v>252.55965338098699</v>
      </c>
      <c r="H192" s="93">
        <v>0</v>
      </c>
      <c r="I192" s="93">
        <v>6.3315760000000001</v>
      </c>
      <c r="J192" s="93">
        <v>0</v>
      </c>
      <c r="K192" s="93">
        <v>0.12772600000000001</v>
      </c>
      <c r="L192" s="93">
        <v>0.45077</v>
      </c>
      <c r="M192" s="93">
        <v>0.33790752688172043</v>
      </c>
      <c r="N192" s="93">
        <v>1.2378837009970531</v>
      </c>
      <c r="O192" s="93">
        <v>8.5470000000000008E-3</v>
      </c>
      <c r="P192" s="93">
        <v>0</v>
      </c>
      <c r="Q192" s="93">
        <v>1.4951703042222224</v>
      </c>
      <c r="R192" s="93">
        <v>0.57205300000000003</v>
      </c>
      <c r="S192" s="93">
        <v>8.7371259999999999</v>
      </c>
      <c r="T192" s="93">
        <v>491.68515291308796</v>
      </c>
      <c r="U192" s="114">
        <v>26.243587594096901</v>
      </c>
      <c r="V192" s="114">
        <v>517.9287405071849</v>
      </c>
      <c r="W192" s="196">
        <f t="shared" si="8"/>
        <v>482.94802691308803</v>
      </c>
      <c r="X192" s="2"/>
      <c r="Y192" s="93">
        <v>253.262742</v>
      </c>
      <c r="Z192" s="93">
        <v>-32.915081999999998</v>
      </c>
      <c r="AA192" s="93">
        <v>243.738801042202</v>
      </c>
      <c r="AB192" s="93">
        <v>0</v>
      </c>
      <c r="AC192" s="93">
        <v>0.12772600000000001</v>
      </c>
      <c r="AD192" s="93">
        <v>0.45077</v>
      </c>
      <c r="AE192" s="93">
        <v>0.31425399999999998</v>
      </c>
      <c r="AF192" s="93">
        <v>1.278</v>
      </c>
      <c r="AG192" s="93">
        <v>8.5470000000000008E-3</v>
      </c>
      <c r="AH192" s="93">
        <v>0</v>
      </c>
      <c r="AI192" s="93">
        <v>2.5551871561570203</v>
      </c>
      <c r="AJ192" s="93">
        <v>2.0387092306666665</v>
      </c>
      <c r="AK192" s="93">
        <v>0.82535587713426051</v>
      </c>
      <c r="AL192" s="93">
        <v>0.58986700000000003</v>
      </c>
      <c r="AM192" s="93">
        <v>12.054454</v>
      </c>
      <c r="AN192" s="93">
        <v>484.32933130616004</v>
      </c>
      <c r="AO192" s="93"/>
      <c r="AP192" s="93"/>
      <c r="AQ192" s="93">
        <v>-7.3558216069279183</v>
      </c>
      <c r="AR192" s="91">
        <v>-1.4960430599433128E-2</v>
      </c>
      <c r="AS192" s="114">
        <v>27.542424607796857</v>
      </c>
      <c r="AT192" s="121">
        <v>511.87175591395692</v>
      </c>
      <c r="AU192" s="199">
        <f t="shared" si="9"/>
        <v>472.27487730616002</v>
      </c>
      <c r="AV192" s="186">
        <f t="shared" si="10"/>
        <v>-2.2099996298046265E-2</v>
      </c>
    </row>
    <row r="193" spans="1:48" s="1" customFormat="1" x14ac:dyDescent="0.25">
      <c r="A193">
        <f>IFERROR(VLOOKUP(C193,'2014_15'!$C$402:$D$446,2,FALSE),0)</f>
        <v>0</v>
      </c>
      <c r="B193" s="93" t="s">
        <v>200</v>
      </c>
      <c r="C193" s="93" t="s">
        <v>201</v>
      </c>
      <c r="D193" s="93"/>
      <c r="E193" s="93">
        <v>243.26386199999999</v>
      </c>
      <c r="F193" s="93">
        <v>-36.624609999999997</v>
      </c>
      <c r="G193" s="93">
        <v>257.21093826609598</v>
      </c>
      <c r="H193" s="93">
        <v>0</v>
      </c>
      <c r="I193" s="93">
        <v>6.0815970000000004</v>
      </c>
      <c r="J193" s="93">
        <v>4.4949999999999999E-3</v>
      </c>
      <c r="K193" s="93">
        <v>0.32483800000000002</v>
      </c>
      <c r="L193" s="93">
        <v>0.16064499999999995</v>
      </c>
      <c r="M193" s="93">
        <v>0.22382150537634407</v>
      </c>
      <c r="N193" s="93">
        <v>0.44507466218322073</v>
      </c>
      <c r="O193" s="93">
        <v>8.5470000000000008E-3</v>
      </c>
      <c r="P193" s="93">
        <v>4.8729999999999997E-3</v>
      </c>
      <c r="Q193" s="93">
        <v>5.1328773611111123</v>
      </c>
      <c r="R193" s="93">
        <v>0.48765599999999998</v>
      </c>
      <c r="S193" s="93">
        <v>7.4481080000000004</v>
      </c>
      <c r="T193" s="93">
        <v>484.17272279476663</v>
      </c>
      <c r="U193" s="114">
        <v>17.353217817803312</v>
      </c>
      <c r="V193" s="114">
        <v>501.52594061256991</v>
      </c>
      <c r="W193" s="196">
        <f t="shared" si="8"/>
        <v>476.72461479476664</v>
      </c>
      <c r="X193" s="2"/>
      <c r="Y193" s="93">
        <v>243.26386199999999</v>
      </c>
      <c r="Z193" s="93">
        <v>-36.054012999999998</v>
      </c>
      <c r="AA193" s="93">
        <v>245.20800608676799</v>
      </c>
      <c r="AB193" s="93">
        <v>4.4949999999999999E-3</v>
      </c>
      <c r="AC193" s="93">
        <v>0.32483800000000002</v>
      </c>
      <c r="AD193" s="93">
        <v>0.16064499999999995</v>
      </c>
      <c r="AE193" s="93">
        <v>0.20815400000000001</v>
      </c>
      <c r="AF193" s="93">
        <v>0.49199999999999999</v>
      </c>
      <c r="AG193" s="93">
        <v>8.5470000000000008E-3</v>
      </c>
      <c r="AH193" s="93">
        <v>7.8549999999999991E-3</v>
      </c>
      <c r="AI193" s="93">
        <v>2.4451789715735521</v>
      </c>
      <c r="AJ193" s="93">
        <v>9.6179091600000017</v>
      </c>
      <c r="AK193" s="93">
        <v>0.83033094476018965</v>
      </c>
      <c r="AL193" s="93">
        <v>0.48923699999999998</v>
      </c>
      <c r="AM193" s="93">
        <v>9.9979870000000002</v>
      </c>
      <c r="AN193" s="93">
        <v>477.00503216310182</v>
      </c>
      <c r="AO193" s="93"/>
      <c r="AP193" s="93"/>
      <c r="AQ193" s="93">
        <v>-7.1676906316648115</v>
      </c>
      <c r="AR193" s="91">
        <v>-1.4803995132751593E-2</v>
      </c>
      <c r="AS193" s="114">
        <v>17.839107916701806</v>
      </c>
      <c r="AT193" s="121">
        <v>494.84414007980365</v>
      </c>
      <c r="AU193" s="199">
        <f t="shared" si="9"/>
        <v>467.00704516310179</v>
      </c>
      <c r="AV193" s="186">
        <f t="shared" si="10"/>
        <v>-2.0384031640254929E-2</v>
      </c>
    </row>
    <row r="194" spans="1:48" s="1" customFormat="1" x14ac:dyDescent="0.25">
      <c r="A194">
        <f>IFERROR(VLOOKUP(C194,'2014_15'!$C$402:$D$446,2,FALSE),0)</f>
        <v>1</v>
      </c>
      <c r="B194" s="93" t="s">
        <v>682</v>
      </c>
      <c r="C194" s="93" t="s">
        <v>683</v>
      </c>
      <c r="D194" s="93"/>
      <c r="E194" s="93">
        <v>96.302323999999999</v>
      </c>
      <c r="F194" s="93">
        <v>-21.313237000000001</v>
      </c>
      <c r="G194" s="93">
        <v>193.38445921195301</v>
      </c>
      <c r="H194" s="93">
        <v>0</v>
      </c>
      <c r="I194" s="93">
        <v>2.4075489999999999</v>
      </c>
      <c r="J194" s="93">
        <v>0</v>
      </c>
      <c r="K194" s="93">
        <v>1.3781E-2</v>
      </c>
      <c r="L194" s="93">
        <v>3.7276999999999991E-2</v>
      </c>
      <c r="M194" s="93">
        <v>0.27318064516129037</v>
      </c>
      <c r="N194" s="93">
        <v>0</v>
      </c>
      <c r="O194" s="93">
        <v>8.5470000000000008E-3</v>
      </c>
      <c r="P194" s="93">
        <v>4.8729999999999997E-3</v>
      </c>
      <c r="Q194" s="93">
        <v>1.1522727588888888</v>
      </c>
      <c r="R194" s="93">
        <v>0.271957</v>
      </c>
      <c r="S194" s="93">
        <v>4.153689</v>
      </c>
      <c r="T194" s="93">
        <v>276.69667261600318</v>
      </c>
      <c r="U194" s="114">
        <v>20.092980886561541</v>
      </c>
      <c r="V194" s="114">
        <v>296.7896535025647</v>
      </c>
      <c r="W194" s="196">
        <f t="shared" si="8"/>
        <v>272.5429836160032</v>
      </c>
      <c r="X194" s="2"/>
      <c r="Y194" s="93">
        <v>96.302323999999999</v>
      </c>
      <c r="Z194" s="93">
        <v>-20.981185</v>
      </c>
      <c r="AA194" s="93">
        <v>187.77121249442101</v>
      </c>
      <c r="AB194" s="93">
        <v>0</v>
      </c>
      <c r="AC194" s="93">
        <v>1.3781E-2</v>
      </c>
      <c r="AD194" s="93">
        <v>3.7276999999999991E-2</v>
      </c>
      <c r="AE194" s="93">
        <v>0.25405800000000001</v>
      </c>
      <c r="AF194" s="93">
        <v>0</v>
      </c>
      <c r="AG194" s="93">
        <v>8.5470000000000008E-3</v>
      </c>
      <c r="AH194" s="93">
        <v>7.8549999999999991E-3</v>
      </c>
      <c r="AI194" s="93">
        <v>0.96745902375463477</v>
      </c>
      <c r="AJ194" s="93">
        <v>1.7038190044444446</v>
      </c>
      <c r="AK194" s="93">
        <v>0.6358366953731871</v>
      </c>
      <c r="AL194" s="93">
        <v>0.27458199999999999</v>
      </c>
      <c r="AM194" s="93">
        <v>5.6113369999999998</v>
      </c>
      <c r="AN194" s="93">
        <v>272.60690321799331</v>
      </c>
      <c r="AO194" s="93"/>
      <c r="AP194" s="93"/>
      <c r="AQ194" s="93">
        <v>-4.0897693980098779</v>
      </c>
      <c r="AR194" s="91">
        <v>-1.4780695985042142E-2</v>
      </c>
      <c r="AS194" s="114">
        <v>20.655584351385265</v>
      </c>
      <c r="AT194" s="121">
        <v>293.26248756937855</v>
      </c>
      <c r="AU194" s="199">
        <f t="shared" si="9"/>
        <v>266.99556621799331</v>
      </c>
      <c r="AV194" s="186">
        <f t="shared" si="10"/>
        <v>-2.0354284393634847E-2</v>
      </c>
    </row>
    <row r="195" spans="1:48" s="1" customFormat="1" x14ac:dyDescent="0.25">
      <c r="A195">
        <f>IFERROR(VLOOKUP(C195,'2014_15'!$C$402:$D$446,2,FALSE),0)</f>
        <v>0</v>
      </c>
      <c r="B195" s="93" t="s">
        <v>384</v>
      </c>
      <c r="C195" s="93" t="s">
        <v>385</v>
      </c>
      <c r="D195" s="93"/>
      <c r="E195" s="93">
        <v>1.2501770000000001</v>
      </c>
      <c r="F195" s="93">
        <v>-5.7331E-2</v>
      </c>
      <c r="G195" s="93">
        <v>3.4048672557459998</v>
      </c>
      <c r="H195" s="93">
        <v>0</v>
      </c>
      <c r="I195" s="93">
        <v>3.1253999999999997E-2</v>
      </c>
      <c r="J195" s="93">
        <v>0</v>
      </c>
      <c r="K195" s="93">
        <v>0.109726</v>
      </c>
      <c r="L195" s="93">
        <v>5.0410000000000038E-3</v>
      </c>
      <c r="M195" s="93">
        <v>0</v>
      </c>
      <c r="N195" s="93">
        <v>1.1041E-2</v>
      </c>
      <c r="O195" s="93">
        <v>0</v>
      </c>
      <c r="P195" s="93">
        <v>4.8729999999999997E-3</v>
      </c>
      <c r="Q195" s="93">
        <v>2.2920471111111108E-2</v>
      </c>
      <c r="R195" s="93">
        <v>1.1637E-2</v>
      </c>
      <c r="S195" s="93">
        <v>3.7094000000000002E-2</v>
      </c>
      <c r="T195" s="93">
        <v>4.831299726857111</v>
      </c>
      <c r="U195" s="114">
        <v>6.9015009709996661E-2</v>
      </c>
      <c r="V195" s="114">
        <v>4.9003147365671076</v>
      </c>
      <c r="W195" s="196">
        <f t="shared" si="8"/>
        <v>4.7942057268571112</v>
      </c>
      <c r="X195" s="2"/>
      <c r="Y195" s="93">
        <v>1.2501770000000001</v>
      </c>
      <c r="Z195" s="93">
        <v>-5.6437000000000001E-2</v>
      </c>
      <c r="AA195" s="93">
        <v>3.3334334933099998</v>
      </c>
      <c r="AB195" s="93">
        <v>0</v>
      </c>
      <c r="AC195" s="93">
        <v>0.109726</v>
      </c>
      <c r="AD195" s="93">
        <v>5.0410000000000038E-3</v>
      </c>
      <c r="AE195" s="93">
        <v>0</v>
      </c>
      <c r="AF195" s="93">
        <v>1.0999999999999999E-2</v>
      </c>
      <c r="AG195" s="93">
        <v>0</v>
      </c>
      <c r="AH195" s="93">
        <v>7.8549999999999991E-3</v>
      </c>
      <c r="AI195" s="93">
        <v>1.247987966686839E-2</v>
      </c>
      <c r="AJ195" s="93">
        <v>2.982020333333333E-2</v>
      </c>
      <c r="AK195" s="93">
        <v>0</v>
      </c>
      <c r="AL195" s="93">
        <v>1.1516999999999999E-2</v>
      </c>
      <c r="AM195" s="93">
        <v>4.5316000000000002E-2</v>
      </c>
      <c r="AN195" s="93">
        <v>4.7599285763102026</v>
      </c>
      <c r="AO195" s="93"/>
      <c r="AP195" s="93"/>
      <c r="AQ195" s="93">
        <v>-7.1371150546908346E-2</v>
      </c>
      <c r="AR195" s="91">
        <v>-1.4772660481020742E-2</v>
      </c>
      <c r="AS195" s="114">
        <v>7.0947429981876572E-2</v>
      </c>
      <c r="AT195" s="121">
        <v>4.8308760062920788</v>
      </c>
      <c r="AU195" s="199">
        <f t="shared" si="9"/>
        <v>4.7146125763102029</v>
      </c>
      <c r="AV195" s="186">
        <f t="shared" si="10"/>
        <v>-1.6601947242486426E-2</v>
      </c>
    </row>
    <row r="196" spans="1:48" s="1" customFormat="1" x14ac:dyDescent="0.25">
      <c r="A196">
        <f>IFERROR(VLOOKUP(C196,'2014_15'!$C$402:$D$446,2,FALSE),0)</f>
        <v>0</v>
      </c>
      <c r="B196" s="93" t="s">
        <v>714</v>
      </c>
      <c r="C196" s="93" t="s">
        <v>715</v>
      </c>
      <c r="D196" s="93"/>
      <c r="E196" s="93">
        <v>5.9996520000000002</v>
      </c>
      <c r="F196" s="93">
        <v>-0.61169700000000005</v>
      </c>
      <c r="G196" s="93">
        <v>4.8286905803659996</v>
      </c>
      <c r="H196" s="93">
        <v>0</v>
      </c>
      <c r="I196" s="93">
        <v>0.15099199999999999</v>
      </c>
      <c r="J196" s="93">
        <v>0</v>
      </c>
      <c r="K196" s="93">
        <v>0</v>
      </c>
      <c r="L196" s="93">
        <v>0</v>
      </c>
      <c r="M196" s="93">
        <v>0</v>
      </c>
      <c r="N196" s="93">
        <v>0</v>
      </c>
      <c r="O196" s="93">
        <v>8.5470000000000008E-3</v>
      </c>
      <c r="P196" s="93">
        <v>4.8729999999999997E-3</v>
      </c>
      <c r="Q196" s="93">
        <v>0.34959728355555558</v>
      </c>
      <c r="R196" s="93">
        <v>0</v>
      </c>
      <c r="S196" s="93">
        <v>0</v>
      </c>
      <c r="T196" s="93">
        <v>10.730654863921554</v>
      </c>
      <c r="U196" s="114">
        <v>0</v>
      </c>
      <c r="V196" s="114">
        <v>10.730654863921554</v>
      </c>
      <c r="W196" s="196">
        <f t="shared" si="8"/>
        <v>10.730654863921554</v>
      </c>
      <c r="X196" s="2"/>
      <c r="Y196" s="93">
        <v>5.9996520000000002</v>
      </c>
      <c r="Z196" s="93">
        <v>-0.60216700000000001</v>
      </c>
      <c r="AA196" s="93">
        <v>4.3620397542039999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8.5470000000000008E-3</v>
      </c>
      <c r="AH196" s="93">
        <v>7.8549999999999991E-3</v>
      </c>
      <c r="AI196" s="93">
        <v>6.0290071959212883E-2</v>
      </c>
      <c r="AJ196" s="93">
        <v>0.72171906844444456</v>
      </c>
      <c r="AK196" s="93">
        <v>1.4770874116190456E-2</v>
      </c>
      <c r="AL196" s="93">
        <v>0</v>
      </c>
      <c r="AM196" s="93">
        <v>0</v>
      </c>
      <c r="AN196" s="93">
        <v>10.572706768723847</v>
      </c>
      <c r="AO196" s="93"/>
      <c r="AP196" s="93"/>
      <c r="AQ196" s="93">
        <v>-0.15794809519770681</v>
      </c>
      <c r="AR196" s="91">
        <v>-1.4719334206596981E-2</v>
      </c>
      <c r="AS196" s="114">
        <v>0</v>
      </c>
      <c r="AT196" s="121">
        <v>10.572706768723847</v>
      </c>
      <c r="AU196" s="199">
        <f t="shared" si="9"/>
        <v>10.572706768723847</v>
      </c>
      <c r="AV196" s="186">
        <f t="shared" si="10"/>
        <v>-1.471933420659699E-2</v>
      </c>
    </row>
    <row r="197" spans="1:48" s="1" customFormat="1" x14ac:dyDescent="0.25">
      <c r="A197">
        <f>IFERROR(VLOOKUP(C197,'2014_15'!$C$402:$D$446,2,FALSE),0)</f>
        <v>1</v>
      </c>
      <c r="B197" s="93" t="s">
        <v>234</v>
      </c>
      <c r="C197" s="93" t="s">
        <v>235</v>
      </c>
      <c r="D197" s="93"/>
      <c r="E197" s="93">
        <v>94.201582999999999</v>
      </c>
      <c r="F197" s="93">
        <v>-17.363586999999999</v>
      </c>
      <c r="G197" s="93">
        <v>172.06960368800603</v>
      </c>
      <c r="H197" s="93">
        <v>0</v>
      </c>
      <c r="I197" s="93">
        <v>2.3550430000000002</v>
      </c>
      <c r="J197" s="93">
        <v>0</v>
      </c>
      <c r="K197" s="93">
        <v>0</v>
      </c>
      <c r="L197" s="93">
        <v>0.10763800000000001</v>
      </c>
      <c r="M197" s="93">
        <v>0.20774623655913979</v>
      </c>
      <c r="N197" s="93">
        <v>0</v>
      </c>
      <c r="O197" s="93">
        <v>8.5470000000000008E-3</v>
      </c>
      <c r="P197" s="93">
        <v>4.8729999999999997E-3</v>
      </c>
      <c r="Q197" s="93">
        <v>0.92840638111111118</v>
      </c>
      <c r="R197" s="93">
        <v>0.2545</v>
      </c>
      <c r="S197" s="93">
        <v>3.8870429999999998</v>
      </c>
      <c r="T197" s="93">
        <v>256.66139630567631</v>
      </c>
      <c r="U197" s="114">
        <v>19.112912481079519</v>
      </c>
      <c r="V197" s="114">
        <v>275.7743087867558</v>
      </c>
      <c r="W197" s="196">
        <f t="shared" si="8"/>
        <v>252.77435330567624</v>
      </c>
      <c r="X197" s="2"/>
      <c r="Y197" s="93">
        <v>94.201582999999999</v>
      </c>
      <c r="Z197" s="93">
        <v>-17.093069</v>
      </c>
      <c r="AA197" s="93">
        <v>166.99133315202502</v>
      </c>
      <c r="AB197" s="93">
        <v>0</v>
      </c>
      <c r="AC197" s="93">
        <v>0</v>
      </c>
      <c r="AD197" s="93">
        <v>0.10763800000000001</v>
      </c>
      <c r="AE197" s="93">
        <v>0.19320399999999999</v>
      </c>
      <c r="AF197" s="93">
        <v>0</v>
      </c>
      <c r="AG197" s="93">
        <v>8.5470000000000008E-3</v>
      </c>
      <c r="AH197" s="93">
        <v>7.8549999999999991E-3</v>
      </c>
      <c r="AI197" s="93">
        <v>0.94559905451070447</v>
      </c>
      <c r="AJ197" s="93">
        <v>1.3136950766666666</v>
      </c>
      <c r="AK197" s="93">
        <v>0.56547122435235531</v>
      </c>
      <c r="AL197" s="93">
        <v>0.26444200000000001</v>
      </c>
      <c r="AM197" s="93">
        <v>5.4041110000000003</v>
      </c>
      <c r="AN197" s="93">
        <v>252.91040950755479</v>
      </c>
      <c r="AO197" s="93"/>
      <c r="AP197" s="93"/>
      <c r="AQ197" s="93">
        <v>-3.7509867981215166</v>
      </c>
      <c r="AR197" s="91">
        <v>-1.46145343714027E-2</v>
      </c>
      <c r="AS197" s="114">
        <v>19.648074030549747</v>
      </c>
      <c r="AT197" s="121">
        <v>272.55848353810455</v>
      </c>
      <c r="AU197" s="199">
        <f t="shared" si="9"/>
        <v>247.50629850755482</v>
      </c>
      <c r="AV197" s="186">
        <f t="shared" si="10"/>
        <v>-2.0840938683960752E-2</v>
      </c>
    </row>
    <row r="198" spans="1:48" s="1" customFormat="1" x14ac:dyDescent="0.25">
      <c r="A198">
        <f>IFERROR(VLOOKUP(C198,'2014_15'!$C$402:$D$446,2,FALSE),0)</f>
        <v>1</v>
      </c>
      <c r="B198" s="93" t="s">
        <v>640</v>
      </c>
      <c r="C198" s="93" t="s">
        <v>641</v>
      </c>
      <c r="D198" s="93"/>
      <c r="E198" s="93">
        <v>58.021999999999998</v>
      </c>
      <c r="F198" s="93">
        <v>-13.992934999999999</v>
      </c>
      <c r="G198" s="93">
        <v>111.446224871577</v>
      </c>
      <c r="H198" s="93">
        <v>0</v>
      </c>
      <c r="I198" s="93">
        <v>1.4505459999999999</v>
      </c>
      <c r="J198" s="93">
        <v>0</v>
      </c>
      <c r="K198" s="93">
        <v>1.3781E-2</v>
      </c>
      <c r="L198" s="93">
        <v>1.8081E-2</v>
      </c>
      <c r="M198" s="93">
        <v>0.12102688172043011</v>
      </c>
      <c r="N198" s="93">
        <v>0</v>
      </c>
      <c r="O198" s="93">
        <v>8.5470000000000008E-3</v>
      </c>
      <c r="P198" s="93">
        <v>4.8729999999999997E-3</v>
      </c>
      <c r="Q198" s="93">
        <v>0.4093500522222222</v>
      </c>
      <c r="R198" s="93">
        <v>0.15646499999999999</v>
      </c>
      <c r="S198" s="93">
        <v>2.3897270000000002</v>
      </c>
      <c r="T198" s="93">
        <v>160.04768680551962</v>
      </c>
      <c r="U198" s="114">
        <v>12.223231365653197</v>
      </c>
      <c r="V198" s="114">
        <v>172.27091817117281</v>
      </c>
      <c r="W198" s="196">
        <f t="shared" si="8"/>
        <v>157.65795980551962</v>
      </c>
      <c r="X198" s="2"/>
      <c r="Y198" s="93">
        <v>58.021999999999998</v>
      </c>
      <c r="Z198" s="93">
        <v>-13.774931</v>
      </c>
      <c r="AA198" s="93">
        <v>108.15582941381099</v>
      </c>
      <c r="AB198" s="93">
        <v>0</v>
      </c>
      <c r="AC198" s="93">
        <v>1.3781E-2</v>
      </c>
      <c r="AD198" s="93">
        <v>1.8081E-2</v>
      </c>
      <c r="AE198" s="93">
        <v>0.112555</v>
      </c>
      <c r="AF198" s="93">
        <v>0</v>
      </c>
      <c r="AG198" s="93">
        <v>8.5470000000000008E-3</v>
      </c>
      <c r="AH198" s="93">
        <v>7.8549999999999991E-3</v>
      </c>
      <c r="AI198" s="93">
        <v>0.58381394023478317</v>
      </c>
      <c r="AJ198" s="93">
        <v>0.76743597555555565</v>
      </c>
      <c r="AK198" s="93">
        <v>0.36624061934875662</v>
      </c>
      <c r="AL198" s="93">
        <v>0.1603</v>
      </c>
      <c r="AM198" s="93">
        <v>3.2758699999999998</v>
      </c>
      <c r="AN198" s="93">
        <v>157.71737794895006</v>
      </c>
      <c r="AO198" s="93"/>
      <c r="AP198" s="93"/>
      <c r="AQ198" s="93">
        <v>-2.3303088565695589</v>
      </c>
      <c r="AR198" s="91">
        <v>-1.4560090827187093E-2</v>
      </c>
      <c r="AS198" s="114">
        <v>12.565481843891487</v>
      </c>
      <c r="AT198" s="121">
        <v>170.28285979284155</v>
      </c>
      <c r="AU198" s="199">
        <f t="shared" si="9"/>
        <v>154.44150794895006</v>
      </c>
      <c r="AV198" s="186">
        <f t="shared" si="10"/>
        <v>-2.0401455534102109E-2</v>
      </c>
    </row>
    <row r="199" spans="1:48" s="1" customFormat="1" x14ac:dyDescent="0.25">
      <c r="A199">
        <f>IFERROR(VLOOKUP(C199,'2014_15'!$C$402:$D$446,2,FALSE),0)</f>
        <v>1</v>
      </c>
      <c r="B199" s="93" t="s">
        <v>76</v>
      </c>
      <c r="C199" s="93" t="s">
        <v>77</v>
      </c>
      <c r="D199" s="93"/>
      <c r="E199" s="93">
        <v>84.202421999999999</v>
      </c>
      <c r="F199" s="93">
        <v>-15.30222</v>
      </c>
      <c r="G199" s="93">
        <v>129.402209955763</v>
      </c>
      <c r="H199" s="93">
        <v>0</v>
      </c>
      <c r="I199" s="93">
        <v>2.1050610000000001</v>
      </c>
      <c r="J199" s="93">
        <v>0</v>
      </c>
      <c r="K199" s="93">
        <v>0</v>
      </c>
      <c r="L199" s="93">
        <v>2.7081999999999995E-2</v>
      </c>
      <c r="M199" s="93">
        <v>0.18956989247311828</v>
      </c>
      <c r="N199" s="93">
        <v>0</v>
      </c>
      <c r="O199" s="93">
        <v>8.5470000000000008E-3</v>
      </c>
      <c r="P199" s="93">
        <v>4.8729999999999997E-3</v>
      </c>
      <c r="Q199" s="93">
        <v>2.0704996699999998</v>
      </c>
      <c r="R199" s="93">
        <v>0.214198</v>
      </c>
      <c r="S199" s="93">
        <v>3.2715109999999998</v>
      </c>
      <c r="T199" s="93">
        <v>206.19375351823612</v>
      </c>
      <c r="U199" s="114">
        <v>12.969359926054064</v>
      </c>
      <c r="V199" s="114">
        <v>219.16311344429019</v>
      </c>
      <c r="W199" s="196">
        <f t="shared" si="8"/>
        <v>202.92224251823612</v>
      </c>
      <c r="X199" s="2"/>
      <c r="Y199" s="93">
        <v>84.202421999999999</v>
      </c>
      <c r="Z199" s="93">
        <v>-15.063817</v>
      </c>
      <c r="AA199" s="93">
        <v>124.499320168032</v>
      </c>
      <c r="AB199" s="93">
        <v>0</v>
      </c>
      <c r="AC199" s="93">
        <v>0</v>
      </c>
      <c r="AD199" s="93">
        <v>2.7081999999999995E-2</v>
      </c>
      <c r="AE199" s="93">
        <v>0.17630000000000001</v>
      </c>
      <c r="AF199" s="93">
        <v>0</v>
      </c>
      <c r="AG199" s="93">
        <v>8.5470000000000008E-3</v>
      </c>
      <c r="AH199" s="93">
        <v>7.8549999999999991E-3</v>
      </c>
      <c r="AI199" s="93">
        <v>0.84920866783099491</v>
      </c>
      <c r="AJ199" s="93">
        <v>3.4532708388888893</v>
      </c>
      <c r="AK199" s="93">
        <v>0.42158345392908336</v>
      </c>
      <c r="AL199" s="93">
        <v>0.21689600000000001</v>
      </c>
      <c r="AM199" s="93">
        <v>4.4324430000000001</v>
      </c>
      <c r="AN199" s="93">
        <v>203.23111112868096</v>
      </c>
      <c r="AO199" s="93"/>
      <c r="AP199" s="93"/>
      <c r="AQ199" s="93">
        <v>-2.9626423895551568</v>
      </c>
      <c r="AR199" s="91">
        <v>-1.4368245104443166E-2</v>
      </c>
      <c r="AS199" s="114">
        <v>13.57086193801492</v>
      </c>
      <c r="AT199" s="121">
        <v>216.80197306669589</v>
      </c>
      <c r="AU199" s="199">
        <f t="shared" si="9"/>
        <v>198.79866812868096</v>
      </c>
      <c r="AV199" s="186">
        <f t="shared" si="10"/>
        <v>-2.0320958108791753E-2</v>
      </c>
    </row>
    <row r="200" spans="1:48" s="1" customFormat="1" x14ac:dyDescent="0.25">
      <c r="A200">
        <f>IFERROR(VLOOKUP(C200,'2014_15'!$C$402:$D$446,2,FALSE),0)</f>
        <v>0</v>
      </c>
      <c r="B200" s="93" t="s">
        <v>676</v>
      </c>
      <c r="C200" s="93" t="s">
        <v>677</v>
      </c>
      <c r="D200" s="93"/>
      <c r="E200" s="93">
        <v>8.1318420000000007</v>
      </c>
      <c r="F200" s="93">
        <v>-0.97905200000000003</v>
      </c>
      <c r="G200" s="93">
        <v>5.921259415432</v>
      </c>
      <c r="H200" s="93">
        <v>0</v>
      </c>
      <c r="I200" s="93">
        <v>0.203296</v>
      </c>
      <c r="J200" s="93">
        <v>0</v>
      </c>
      <c r="K200" s="93">
        <v>0</v>
      </c>
      <c r="L200" s="93">
        <v>0</v>
      </c>
      <c r="M200" s="93">
        <v>0</v>
      </c>
      <c r="N200" s="93">
        <v>0</v>
      </c>
      <c r="O200" s="93">
        <v>8.5470000000000008E-3</v>
      </c>
      <c r="P200" s="93">
        <v>4.8729999999999997E-3</v>
      </c>
      <c r="Q200" s="93">
        <v>0.72956570022988509</v>
      </c>
      <c r="R200" s="93">
        <v>0</v>
      </c>
      <c r="S200" s="93">
        <v>0</v>
      </c>
      <c r="T200" s="93">
        <v>14.020331115661886</v>
      </c>
      <c r="U200" s="114">
        <v>0</v>
      </c>
      <c r="V200" s="114">
        <v>14.020331115661886</v>
      </c>
      <c r="W200" s="196">
        <f t="shared" si="8"/>
        <v>14.020331115661886</v>
      </c>
      <c r="X200" s="2"/>
      <c r="Y200" s="93">
        <v>8.1318420000000007</v>
      </c>
      <c r="Z200" s="93">
        <v>-0.96379899999999996</v>
      </c>
      <c r="AA200" s="93">
        <v>5.4015222767260003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8.5470000000000008E-3</v>
      </c>
      <c r="AH200" s="93">
        <v>7.8549999999999991E-3</v>
      </c>
      <c r="AI200" s="93">
        <v>8.1822964027546033E-2</v>
      </c>
      <c r="AJ200" s="93">
        <v>1.1339300851187739</v>
      </c>
      <c r="AK200" s="93">
        <v>1.8290802028666443E-2</v>
      </c>
      <c r="AL200" s="93">
        <v>0</v>
      </c>
      <c r="AM200" s="93">
        <v>0</v>
      </c>
      <c r="AN200" s="93">
        <v>13.820011127900987</v>
      </c>
      <c r="AO200" s="93"/>
      <c r="AP200" s="93"/>
      <c r="AQ200" s="93">
        <v>-0.20031998776089921</v>
      </c>
      <c r="AR200" s="91">
        <v>-1.4287821457877338E-2</v>
      </c>
      <c r="AS200" s="114">
        <v>0</v>
      </c>
      <c r="AT200" s="121">
        <v>13.820011127900987</v>
      </c>
      <c r="AU200" s="199">
        <f t="shared" si="9"/>
        <v>13.820011127900987</v>
      </c>
      <c r="AV200" s="186">
        <f t="shared" si="10"/>
        <v>-1.4287821457877325E-2</v>
      </c>
    </row>
    <row r="201" spans="1:48" s="1" customFormat="1" x14ac:dyDescent="0.25">
      <c r="A201">
        <f>IFERROR(VLOOKUP(C201,'2014_15'!$C$402:$D$446,2,FALSE),0)</f>
        <v>0</v>
      </c>
      <c r="B201" s="93" t="s">
        <v>358</v>
      </c>
      <c r="C201" s="93" t="s">
        <v>359</v>
      </c>
      <c r="D201" s="93"/>
      <c r="E201" s="93">
        <v>86.744270999999998</v>
      </c>
      <c r="F201" s="93">
        <v>-9.8368529999999996</v>
      </c>
      <c r="G201" s="93">
        <v>74.250875943837997</v>
      </c>
      <c r="H201" s="93">
        <v>0</v>
      </c>
      <c r="I201" s="93">
        <v>2.1686079999999999</v>
      </c>
      <c r="J201" s="93">
        <v>3.6549999999999998E-3</v>
      </c>
      <c r="K201" s="93">
        <v>0</v>
      </c>
      <c r="L201" s="93">
        <v>6.9735999999999992E-2</v>
      </c>
      <c r="M201" s="93">
        <v>6.9590322580645153E-2</v>
      </c>
      <c r="N201" s="93">
        <v>0</v>
      </c>
      <c r="O201" s="93">
        <v>8.5470000000000008E-3</v>
      </c>
      <c r="P201" s="93">
        <v>4.8729999999999997E-3</v>
      </c>
      <c r="Q201" s="93">
        <v>1.4149301377777779</v>
      </c>
      <c r="R201" s="93">
        <v>0.14888399999999999</v>
      </c>
      <c r="S201" s="93">
        <v>2.2739379999999998</v>
      </c>
      <c r="T201" s="93">
        <v>157.32105540419641</v>
      </c>
      <c r="U201" s="114">
        <v>7.5415185365402584</v>
      </c>
      <c r="V201" s="114">
        <v>164.86257394073667</v>
      </c>
      <c r="W201" s="196">
        <f t="shared" si="8"/>
        <v>155.04711740419643</v>
      </c>
      <c r="X201" s="2"/>
      <c r="Y201" s="93">
        <v>86.744270999999998</v>
      </c>
      <c r="Z201" s="93">
        <v>-9.6835989999999992</v>
      </c>
      <c r="AA201" s="93">
        <v>71.375968532994008</v>
      </c>
      <c r="AB201" s="93">
        <v>3.6549999999999998E-3</v>
      </c>
      <c r="AC201" s="93">
        <v>0</v>
      </c>
      <c r="AD201" s="93">
        <v>6.9735999999999992E-2</v>
      </c>
      <c r="AE201" s="93">
        <v>6.4718999999999999E-2</v>
      </c>
      <c r="AF201" s="93">
        <v>0</v>
      </c>
      <c r="AG201" s="93">
        <v>8.5470000000000008E-3</v>
      </c>
      <c r="AH201" s="93">
        <v>7.8549999999999991E-3</v>
      </c>
      <c r="AI201" s="93">
        <v>0.87529528052039862</v>
      </c>
      <c r="AJ201" s="93">
        <v>2.0694759422222226</v>
      </c>
      <c r="AK201" s="93">
        <v>0.24169551529326103</v>
      </c>
      <c r="AL201" s="93">
        <v>0.15423100000000001</v>
      </c>
      <c r="AM201" s="93">
        <v>3.1518630000000001</v>
      </c>
      <c r="AN201" s="93">
        <v>155.08371327102989</v>
      </c>
      <c r="AO201" s="93"/>
      <c r="AP201" s="93"/>
      <c r="AQ201" s="93">
        <v>-2.2373421331665213</v>
      </c>
      <c r="AR201" s="91">
        <v>-1.4221504727502877E-2</v>
      </c>
      <c r="AS201" s="114">
        <v>7.7526810555633858</v>
      </c>
      <c r="AT201" s="121">
        <v>162.83639432659328</v>
      </c>
      <c r="AU201" s="199">
        <f t="shared" si="9"/>
        <v>151.9318502710299</v>
      </c>
      <c r="AV201" s="186">
        <f t="shared" si="10"/>
        <v>-2.0092389883297535E-2</v>
      </c>
    </row>
    <row r="202" spans="1:48" s="1" customFormat="1" x14ac:dyDescent="0.25">
      <c r="A202">
        <f>IFERROR(VLOOKUP(C202,'2014_15'!$C$402:$D$446,2,FALSE),0)</f>
        <v>0</v>
      </c>
      <c r="B202" s="93" t="s">
        <v>344</v>
      </c>
      <c r="C202" s="93" t="s">
        <v>345</v>
      </c>
      <c r="D202" s="93"/>
      <c r="E202" s="93">
        <v>104.582517</v>
      </c>
      <c r="F202" s="93">
        <v>-14.560777</v>
      </c>
      <c r="G202" s="93">
        <v>90.365482707380991</v>
      </c>
      <c r="H202" s="93">
        <v>0</v>
      </c>
      <c r="I202" s="93">
        <v>2.614563</v>
      </c>
      <c r="J202" s="93">
        <v>0</v>
      </c>
      <c r="K202" s="93">
        <v>0</v>
      </c>
      <c r="L202" s="93">
        <v>5.0925999999999999E-2</v>
      </c>
      <c r="M202" s="93">
        <v>9.2016129032258059E-2</v>
      </c>
      <c r="N202" s="93">
        <v>0</v>
      </c>
      <c r="O202" s="93">
        <v>8.5470000000000008E-3</v>
      </c>
      <c r="P202" s="93">
        <v>4.8729999999999997E-3</v>
      </c>
      <c r="Q202" s="93">
        <v>1.7207874188888888</v>
      </c>
      <c r="R202" s="93">
        <v>0.16296099999999999</v>
      </c>
      <c r="S202" s="93">
        <v>2.4889519999999998</v>
      </c>
      <c r="T202" s="93">
        <v>187.53084825530215</v>
      </c>
      <c r="U202" s="114">
        <v>8.5761724616819865</v>
      </c>
      <c r="V202" s="114">
        <v>196.10702071698412</v>
      </c>
      <c r="W202" s="196">
        <f t="shared" ref="W202:W265" si="11">+V202-U202-S202</f>
        <v>185.04189625530213</v>
      </c>
      <c r="X202" s="2"/>
      <c r="Y202" s="93">
        <v>104.582517</v>
      </c>
      <c r="Z202" s="93">
        <v>-14.333926</v>
      </c>
      <c r="AA202" s="93">
        <v>86.758683737161988</v>
      </c>
      <c r="AB202" s="93">
        <v>0</v>
      </c>
      <c r="AC202" s="93">
        <v>0</v>
      </c>
      <c r="AD202" s="93">
        <v>5.0925999999999999E-2</v>
      </c>
      <c r="AE202" s="93">
        <v>8.5574999999999998E-2</v>
      </c>
      <c r="AF202" s="93">
        <v>0</v>
      </c>
      <c r="AG202" s="93">
        <v>8.5470000000000008E-3</v>
      </c>
      <c r="AH202" s="93">
        <v>7.8549999999999991E-3</v>
      </c>
      <c r="AI202" s="93">
        <v>1.0554320743067098</v>
      </c>
      <c r="AJ202" s="93">
        <v>2.7311745966666665</v>
      </c>
      <c r="AK202" s="93">
        <v>0.29378494194898797</v>
      </c>
      <c r="AL202" s="93">
        <v>0.16985700000000001</v>
      </c>
      <c r="AM202" s="93">
        <v>3.4711780000000001</v>
      </c>
      <c r="AN202" s="93">
        <v>184.88160435008439</v>
      </c>
      <c r="AO202" s="93"/>
      <c r="AP202" s="93"/>
      <c r="AQ202" s="93">
        <v>-2.6492439052177588</v>
      </c>
      <c r="AR202" s="91">
        <v>-1.4126976600730303E-2</v>
      </c>
      <c r="AS202" s="114">
        <v>8.874299210711964</v>
      </c>
      <c r="AT202" s="121">
        <v>193.75590356079636</v>
      </c>
      <c r="AU202" s="199">
        <f t="shared" si="9"/>
        <v>181.41042635008438</v>
      </c>
      <c r="AV202" s="186">
        <f t="shared" si="10"/>
        <v>-1.9625122627404457E-2</v>
      </c>
    </row>
    <row r="203" spans="1:48" s="1" customFormat="1" x14ac:dyDescent="0.25">
      <c r="A203">
        <f>IFERROR(VLOOKUP(C203,'2014_15'!$C$402:$D$446,2,FALSE),0)</f>
        <v>0</v>
      </c>
      <c r="B203" s="93" t="s">
        <v>754</v>
      </c>
      <c r="C203" s="93" t="s">
        <v>755</v>
      </c>
      <c r="D203" s="93"/>
      <c r="E203" s="93">
        <v>8.8819330000000001</v>
      </c>
      <c r="F203" s="93">
        <v>-0.72622900000000001</v>
      </c>
      <c r="G203" s="93">
        <v>4.8270935647659998</v>
      </c>
      <c r="H203" s="93">
        <v>0</v>
      </c>
      <c r="I203" s="93">
        <v>0.22200600000000001</v>
      </c>
      <c r="J203" s="93">
        <v>0</v>
      </c>
      <c r="K203" s="93">
        <v>0</v>
      </c>
      <c r="L203" s="93">
        <v>0</v>
      </c>
      <c r="M203" s="93">
        <v>0</v>
      </c>
      <c r="N203" s="93">
        <v>0</v>
      </c>
      <c r="O203" s="93">
        <v>8.5470000000000008E-3</v>
      </c>
      <c r="P203" s="93">
        <v>4.8729999999999997E-3</v>
      </c>
      <c r="Q203" s="93">
        <v>0.64776280000000008</v>
      </c>
      <c r="R203" s="93">
        <v>0</v>
      </c>
      <c r="S203" s="93">
        <v>0</v>
      </c>
      <c r="T203" s="93">
        <v>13.865986364766</v>
      </c>
      <c r="U203" s="114">
        <v>0</v>
      </c>
      <c r="V203" s="114">
        <v>13.865986364766</v>
      </c>
      <c r="W203" s="196">
        <f t="shared" si="11"/>
        <v>13.865986364766</v>
      </c>
      <c r="X203" s="2"/>
      <c r="Y203" s="93">
        <v>8.8819330000000001</v>
      </c>
      <c r="Z203" s="93">
        <v>-0.71491499999999997</v>
      </c>
      <c r="AA203" s="93">
        <v>4.3791939023829993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8.5470000000000008E-3</v>
      </c>
      <c r="AH203" s="93">
        <v>7.8549999999999991E-3</v>
      </c>
      <c r="AI203" s="93">
        <v>8.9180196682656865E-2</v>
      </c>
      <c r="AJ203" s="93">
        <v>1.0049827724444444</v>
      </c>
      <c r="AK203" s="93">
        <v>1.482896202405014E-2</v>
      </c>
      <c r="AL203" s="93">
        <v>0</v>
      </c>
      <c r="AM203" s="93">
        <v>0</v>
      </c>
      <c r="AN203" s="93">
        <v>13.671605833534151</v>
      </c>
      <c r="AO203" s="93"/>
      <c r="AP203" s="93"/>
      <c r="AQ203" s="93">
        <v>-0.19438053123184851</v>
      </c>
      <c r="AR203" s="91">
        <v>-1.4018514523119455E-2</v>
      </c>
      <c r="AS203" s="114">
        <v>0</v>
      </c>
      <c r="AT203" s="121">
        <v>13.671605833534151</v>
      </c>
      <c r="AU203" s="199">
        <f t="shared" ref="AU203:AU266" si="12">+AT203-AM203-AS203</f>
        <v>13.671605833534151</v>
      </c>
      <c r="AV203" s="186">
        <f t="shared" ref="AV203:AV266" si="13">+AU203/W203-1</f>
        <v>-1.4018514523119419E-2</v>
      </c>
    </row>
    <row r="204" spans="1:48" s="1" customFormat="1" x14ac:dyDescent="0.25">
      <c r="A204">
        <f>IFERROR(VLOOKUP(C204,'2014_15'!$C$402:$D$446,2,FALSE),0)</f>
        <v>0</v>
      </c>
      <c r="B204" s="93" t="s">
        <v>446</v>
      </c>
      <c r="C204" s="93" t="s">
        <v>447</v>
      </c>
      <c r="D204" s="93"/>
      <c r="E204" s="93">
        <v>99.079848999999996</v>
      </c>
      <c r="F204" s="93">
        <v>-14.725346999999999</v>
      </c>
      <c r="G204" s="93">
        <v>109.62964004547099</v>
      </c>
      <c r="H204" s="93">
        <v>0</v>
      </c>
      <c r="I204" s="93">
        <v>2.4769950000000001</v>
      </c>
      <c r="J204" s="93">
        <v>0</v>
      </c>
      <c r="K204" s="93">
        <v>3.2495000000000003E-2</v>
      </c>
      <c r="L204" s="93">
        <v>7.6784999999999992E-2</v>
      </c>
      <c r="M204" s="93">
        <v>0.15069892473118282</v>
      </c>
      <c r="N204" s="93">
        <v>0</v>
      </c>
      <c r="O204" s="93">
        <v>8.5470000000000008E-3</v>
      </c>
      <c r="P204" s="93">
        <v>4.8729999999999997E-3</v>
      </c>
      <c r="Q204" s="93">
        <v>2.3172387822222222</v>
      </c>
      <c r="R204" s="93">
        <v>0.162108</v>
      </c>
      <c r="S204" s="93">
        <v>2.4759289999999998</v>
      </c>
      <c r="T204" s="93">
        <v>201.68981175242442</v>
      </c>
      <c r="U204" s="114">
        <v>11.972897319265332</v>
      </c>
      <c r="V204" s="114">
        <v>213.66270907168976</v>
      </c>
      <c r="W204" s="196">
        <f t="shared" si="11"/>
        <v>199.21388275242441</v>
      </c>
      <c r="X204" s="2"/>
      <c r="Y204" s="93">
        <v>99.079848999999996</v>
      </c>
      <c r="Z204" s="93">
        <v>-14.495932</v>
      </c>
      <c r="AA204" s="93">
        <v>105.43025623116399</v>
      </c>
      <c r="AB204" s="93">
        <v>0</v>
      </c>
      <c r="AC204" s="93">
        <v>3.2495000000000003E-2</v>
      </c>
      <c r="AD204" s="93">
        <v>7.6784999999999992E-2</v>
      </c>
      <c r="AE204" s="93">
        <v>0.14015</v>
      </c>
      <c r="AF204" s="93">
        <v>0</v>
      </c>
      <c r="AG204" s="93">
        <v>8.5470000000000008E-3</v>
      </c>
      <c r="AH204" s="93">
        <v>7.8549999999999991E-3</v>
      </c>
      <c r="AI204" s="93">
        <v>1.0000438899097992</v>
      </c>
      <c r="AJ204" s="93">
        <v>3.4949324966666664</v>
      </c>
      <c r="AK204" s="93">
        <v>0.35701119902159367</v>
      </c>
      <c r="AL204" s="93">
        <v>0.17476800000000001</v>
      </c>
      <c r="AM204" s="93">
        <v>3.5715479999999999</v>
      </c>
      <c r="AN204" s="93">
        <v>198.87830881676209</v>
      </c>
      <c r="AO204" s="93"/>
      <c r="AP204" s="93"/>
      <c r="AQ204" s="93">
        <v>-2.8115029356623324</v>
      </c>
      <c r="AR204" s="91">
        <v>-1.3939737021091927E-2</v>
      </c>
      <c r="AS204" s="114">
        <v>13.170187051191865</v>
      </c>
      <c r="AT204" s="121">
        <v>212.04849586795396</v>
      </c>
      <c r="AU204" s="199">
        <f t="shared" si="12"/>
        <v>195.30676081676208</v>
      </c>
      <c r="AV204" s="186">
        <f t="shared" si="13"/>
        <v>-1.9612699083416563E-2</v>
      </c>
    </row>
    <row r="205" spans="1:48" s="1" customFormat="1" x14ac:dyDescent="0.25">
      <c r="A205">
        <f>IFERROR(VLOOKUP(C205,'2014_15'!$C$402:$D$446,2,FALSE),0)</f>
        <v>0</v>
      </c>
      <c r="B205" s="93" t="s">
        <v>154</v>
      </c>
      <c r="C205" s="93" t="s">
        <v>155</v>
      </c>
      <c r="D205" s="93"/>
      <c r="E205" s="93">
        <v>99.469723999999999</v>
      </c>
      <c r="F205" s="93">
        <v>-18.389343</v>
      </c>
      <c r="G205" s="93">
        <v>206.25321849651101</v>
      </c>
      <c r="H205" s="93">
        <v>0</v>
      </c>
      <c r="I205" s="93">
        <v>2.4867330000000001</v>
      </c>
      <c r="J205" s="93">
        <v>0</v>
      </c>
      <c r="K205" s="93">
        <v>0</v>
      </c>
      <c r="L205" s="93">
        <v>8.5826999999999987E-2</v>
      </c>
      <c r="M205" s="93">
        <v>0.1946</v>
      </c>
      <c r="N205" s="93">
        <v>0</v>
      </c>
      <c r="O205" s="93">
        <v>8.5470000000000008E-3</v>
      </c>
      <c r="P205" s="93">
        <v>4.8729999999999997E-3</v>
      </c>
      <c r="Q205" s="93">
        <v>2.8965936800000001</v>
      </c>
      <c r="R205" s="93">
        <v>0.21573500000000001</v>
      </c>
      <c r="S205" s="93">
        <v>3.2949769999999998</v>
      </c>
      <c r="T205" s="93">
        <v>296.52148517651102</v>
      </c>
      <c r="U205" s="114">
        <v>24.950757664408229</v>
      </c>
      <c r="V205" s="114">
        <v>321.47224284091925</v>
      </c>
      <c r="W205" s="196">
        <f t="shared" si="11"/>
        <v>293.226508176511</v>
      </c>
      <c r="X205" s="2"/>
      <c r="Y205" s="93">
        <v>99.469723999999999</v>
      </c>
      <c r="Z205" s="93">
        <v>-18.102844000000001</v>
      </c>
      <c r="AA205" s="93">
        <v>200.05427759916898</v>
      </c>
      <c r="AB205" s="93">
        <v>0</v>
      </c>
      <c r="AC205" s="93">
        <v>0</v>
      </c>
      <c r="AD205" s="93">
        <v>8.5826999999999987E-2</v>
      </c>
      <c r="AE205" s="93">
        <v>0.180978</v>
      </c>
      <c r="AF205" s="93">
        <v>0</v>
      </c>
      <c r="AG205" s="93">
        <v>8.5470000000000008E-3</v>
      </c>
      <c r="AH205" s="93">
        <v>7.8549999999999991E-3</v>
      </c>
      <c r="AI205" s="93">
        <v>1.0060152109276002</v>
      </c>
      <c r="AJ205" s="93">
        <v>4.215778137777777</v>
      </c>
      <c r="AK205" s="93">
        <v>0.67742999086031475</v>
      </c>
      <c r="AL205" s="93">
        <v>0.225189</v>
      </c>
      <c r="AM205" s="93">
        <v>4.6019569999999996</v>
      </c>
      <c r="AN205" s="93">
        <v>292.4307339387347</v>
      </c>
      <c r="AO205" s="93"/>
      <c r="AP205" s="93"/>
      <c r="AQ205" s="93">
        <v>-4.0907512377763169</v>
      </c>
      <c r="AR205" s="91">
        <v>-1.3795800447111635E-2</v>
      </c>
      <c r="AS205" s="114">
        <v>25.64937887901166</v>
      </c>
      <c r="AT205" s="121">
        <v>318.08011281774634</v>
      </c>
      <c r="AU205" s="199">
        <f t="shared" si="12"/>
        <v>287.82877693873468</v>
      </c>
      <c r="AV205" s="186">
        <f t="shared" si="13"/>
        <v>-1.8408060278530813E-2</v>
      </c>
    </row>
    <row r="206" spans="1:48" s="1" customFormat="1" x14ac:dyDescent="0.25">
      <c r="A206">
        <f>IFERROR(VLOOKUP(C206,'2014_15'!$C$402:$D$446,2,FALSE),0)</f>
        <v>1</v>
      </c>
      <c r="B206" s="93" t="s">
        <v>472</v>
      </c>
      <c r="C206" s="93" t="s">
        <v>473</v>
      </c>
      <c r="D206" s="93"/>
      <c r="E206" s="93">
        <v>105.58651999999999</v>
      </c>
      <c r="F206" s="93">
        <v>-22.520095000000001</v>
      </c>
      <c r="G206" s="93">
        <v>203.52532204530598</v>
      </c>
      <c r="H206" s="93">
        <v>0</v>
      </c>
      <c r="I206" s="93">
        <v>2.6396600000000001</v>
      </c>
      <c r="J206" s="93">
        <v>0</v>
      </c>
      <c r="K206" s="93">
        <v>0</v>
      </c>
      <c r="L206" s="93">
        <v>2.9875999999999986E-2</v>
      </c>
      <c r="M206" s="93">
        <v>0.28696451612903223</v>
      </c>
      <c r="N206" s="93">
        <v>0</v>
      </c>
      <c r="O206" s="93">
        <v>8.5470000000000008E-3</v>
      </c>
      <c r="P206" s="93">
        <v>4.8729999999999997E-3</v>
      </c>
      <c r="Q206" s="93">
        <v>1.1540677533333334</v>
      </c>
      <c r="R206" s="93">
        <v>0.25842999999999999</v>
      </c>
      <c r="S206" s="93">
        <v>3.9470860000000001</v>
      </c>
      <c r="T206" s="93">
        <v>294.92125131476831</v>
      </c>
      <c r="U206" s="114">
        <v>20.156897697915245</v>
      </c>
      <c r="V206" s="114">
        <v>315.07814901268358</v>
      </c>
      <c r="W206" s="196">
        <f t="shared" si="11"/>
        <v>290.9741653147683</v>
      </c>
      <c r="X206" s="2"/>
      <c r="Y206" s="93">
        <v>105.58651999999999</v>
      </c>
      <c r="Z206" s="93">
        <v>-22.169239999999999</v>
      </c>
      <c r="AA206" s="93">
        <v>197.66042093919103</v>
      </c>
      <c r="AB206" s="93">
        <v>0</v>
      </c>
      <c r="AC206" s="93">
        <v>0</v>
      </c>
      <c r="AD206" s="93">
        <v>2.9875999999999986E-2</v>
      </c>
      <c r="AE206" s="93">
        <v>0.26687699999999998</v>
      </c>
      <c r="AF206" s="93">
        <v>0</v>
      </c>
      <c r="AG206" s="93">
        <v>8.5470000000000008E-3</v>
      </c>
      <c r="AH206" s="93">
        <v>7.8549999999999991E-3</v>
      </c>
      <c r="AI206" s="93">
        <v>1.0610931661999241</v>
      </c>
      <c r="AJ206" s="93">
        <v>2.1021459633333333</v>
      </c>
      <c r="AK206" s="93">
        <v>0.66932383929609285</v>
      </c>
      <c r="AL206" s="93">
        <v>0.26285799999999998</v>
      </c>
      <c r="AM206" s="93">
        <v>5.3717230000000002</v>
      </c>
      <c r="AN206" s="93">
        <v>290.85799990802036</v>
      </c>
      <c r="AO206" s="93"/>
      <c r="AP206" s="93"/>
      <c r="AQ206" s="93">
        <v>-4.0632514067479519</v>
      </c>
      <c r="AR206" s="91">
        <v>-1.377741138908725E-2</v>
      </c>
      <c r="AS206" s="114">
        <v>20.72129083345687</v>
      </c>
      <c r="AT206" s="121">
        <v>311.57929074147722</v>
      </c>
      <c r="AU206" s="199">
        <f t="shared" si="12"/>
        <v>285.48627690802039</v>
      </c>
      <c r="AV206" s="186">
        <f t="shared" si="13"/>
        <v>-1.8860397454225075E-2</v>
      </c>
    </row>
    <row r="207" spans="1:48" s="1" customFormat="1" x14ac:dyDescent="0.25">
      <c r="A207">
        <f>IFERROR(VLOOKUP(C207,'2014_15'!$C$402:$D$446,2,FALSE),0)</f>
        <v>0</v>
      </c>
      <c r="B207" s="93" t="s">
        <v>406</v>
      </c>
      <c r="C207" s="93" t="s">
        <v>407</v>
      </c>
      <c r="D207" s="93"/>
      <c r="E207" s="93">
        <v>100.416455</v>
      </c>
      <c r="F207" s="93">
        <v>-20.390331</v>
      </c>
      <c r="G207" s="93">
        <v>251.71112661521801</v>
      </c>
      <c r="H207" s="93">
        <v>0</v>
      </c>
      <c r="I207" s="93">
        <v>2.5104039999999999</v>
      </c>
      <c r="J207" s="93">
        <v>0</v>
      </c>
      <c r="K207" s="93">
        <v>0</v>
      </c>
      <c r="L207" s="93">
        <v>0.14087600000000003</v>
      </c>
      <c r="M207" s="93">
        <v>0.36095268817204301</v>
      </c>
      <c r="N207" s="93">
        <v>0</v>
      </c>
      <c r="O207" s="93">
        <v>8.5470000000000008E-3</v>
      </c>
      <c r="P207" s="93">
        <v>4.8729999999999997E-3</v>
      </c>
      <c r="Q207" s="93">
        <v>4.4471327911111107</v>
      </c>
      <c r="R207" s="93">
        <v>0.248388</v>
      </c>
      <c r="S207" s="93">
        <v>3.793698</v>
      </c>
      <c r="T207" s="93">
        <v>343.25212209450115</v>
      </c>
      <c r="U207" s="114">
        <v>24.207826573074239</v>
      </c>
      <c r="V207" s="114">
        <v>367.45994866757536</v>
      </c>
      <c r="W207" s="196">
        <f t="shared" si="11"/>
        <v>339.45842409450114</v>
      </c>
      <c r="X207" s="2"/>
      <c r="Y207" s="93">
        <v>100.416455</v>
      </c>
      <c r="Z207" s="93">
        <v>-20.072657</v>
      </c>
      <c r="AA207" s="93">
        <v>243.87863931580497</v>
      </c>
      <c r="AB207" s="93">
        <v>0</v>
      </c>
      <c r="AC207" s="93">
        <v>0</v>
      </c>
      <c r="AD207" s="93">
        <v>0.14087600000000003</v>
      </c>
      <c r="AE207" s="93">
        <v>0.33568599999999998</v>
      </c>
      <c r="AF207" s="93">
        <v>0</v>
      </c>
      <c r="AG207" s="93">
        <v>8.5470000000000008E-3</v>
      </c>
      <c r="AH207" s="93">
        <v>7.8549999999999991E-3</v>
      </c>
      <c r="AI207" s="93">
        <v>1.0227250594780439</v>
      </c>
      <c r="AJ207" s="93">
        <v>6.3424835722222213</v>
      </c>
      <c r="AK207" s="93">
        <v>0.82582940182738707</v>
      </c>
      <c r="AL207" s="93">
        <v>0.26427299999999998</v>
      </c>
      <c r="AM207" s="93">
        <v>5.4006629999999998</v>
      </c>
      <c r="AN207" s="93">
        <v>338.5713753493327</v>
      </c>
      <c r="AO207" s="93"/>
      <c r="AP207" s="93"/>
      <c r="AQ207" s="93">
        <v>-4.6807467451684488</v>
      </c>
      <c r="AR207" s="91">
        <v>-1.3636468484468063E-2</v>
      </c>
      <c r="AS207" s="114">
        <v>25.438205448616358</v>
      </c>
      <c r="AT207" s="121">
        <v>364.00958079794907</v>
      </c>
      <c r="AU207" s="199">
        <f t="shared" si="12"/>
        <v>333.17071234933269</v>
      </c>
      <c r="AV207" s="186">
        <f t="shared" si="13"/>
        <v>-1.8522774215843363E-2</v>
      </c>
    </row>
    <row r="208" spans="1:48" s="1" customFormat="1" x14ac:dyDescent="0.25">
      <c r="A208">
        <f>IFERROR(VLOOKUP(C208,'2014_15'!$C$402:$D$446,2,FALSE),0)</f>
        <v>0</v>
      </c>
      <c r="B208" s="93" t="s">
        <v>782</v>
      </c>
      <c r="C208" s="93" t="s">
        <v>783</v>
      </c>
      <c r="D208" s="93"/>
      <c r="E208" s="93">
        <v>49.674349999999997</v>
      </c>
      <c r="F208" s="93">
        <v>-6.5391649999999997</v>
      </c>
      <c r="G208" s="93">
        <v>203.31052870603202</v>
      </c>
      <c r="H208" s="93">
        <v>0</v>
      </c>
      <c r="I208" s="93">
        <v>1.242046</v>
      </c>
      <c r="J208" s="93">
        <v>0</v>
      </c>
      <c r="K208" s="93">
        <v>0</v>
      </c>
      <c r="L208" s="93">
        <v>0.16989399999999996</v>
      </c>
      <c r="M208" s="93">
        <v>0.20114946236559139</v>
      </c>
      <c r="N208" s="93">
        <v>0</v>
      </c>
      <c r="O208" s="93">
        <v>8.5470000000000008E-3</v>
      </c>
      <c r="P208" s="93">
        <v>4.8729999999999997E-3</v>
      </c>
      <c r="Q208" s="93">
        <v>5.107168855555555</v>
      </c>
      <c r="R208" s="93">
        <v>0.24468699999999999</v>
      </c>
      <c r="S208" s="93">
        <v>3.7371819999999998</v>
      </c>
      <c r="T208" s="93">
        <v>257.1612610239531</v>
      </c>
      <c r="U208" s="114">
        <v>29.556584270557231</v>
      </c>
      <c r="V208" s="114">
        <v>286.71784529451031</v>
      </c>
      <c r="W208" s="196">
        <f t="shared" si="11"/>
        <v>253.42407902395311</v>
      </c>
      <c r="X208" s="2"/>
      <c r="Y208" s="93">
        <v>49.674349999999997</v>
      </c>
      <c r="Z208" s="93">
        <v>-6.4581270000000002</v>
      </c>
      <c r="AA208" s="93">
        <v>197.63968527760198</v>
      </c>
      <c r="AB208" s="93">
        <v>0</v>
      </c>
      <c r="AC208" s="93">
        <v>0</v>
      </c>
      <c r="AD208" s="93">
        <v>0.16989399999999996</v>
      </c>
      <c r="AE208" s="93">
        <v>0.18706900000000001</v>
      </c>
      <c r="AF208" s="93">
        <v>0</v>
      </c>
      <c r="AG208" s="93">
        <v>8.5470000000000008E-3</v>
      </c>
      <c r="AH208" s="93">
        <v>7.8549999999999991E-3</v>
      </c>
      <c r="AI208" s="93">
        <v>0.49980729831669285</v>
      </c>
      <c r="AJ208" s="93">
        <v>6.3504021477777775</v>
      </c>
      <c r="AK208" s="93">
        <v>0.66925362355659801</v>
      </c>
      <c r="AL208" s="93">
        <v>0.23174</v>
      </c>
      <c r="AM208" s="93">
        <v>4.7358070000000003</v>
      </c>
      <c r="AN208" s="93">
        <v>253.7162833472531</v>
      </c>
      <c r="AO208" s="93"/>
      <c r="AP208" s="93"/>
      <c r="AQ208" s="93">
        <v>-3.444977676700006</v>
      </c>
      <c r="AR208" s="91">
        <v>-1.3396176636336863E-2</v>
      </c>
      <c r="AS208" s="114">
        <v>30.384168630132837</v>
      </c>
      <c r="AT208" s="121">
        <v>284.10045197738594</v>
      </c>
      <c r="AU208" s="199">
        <f t="shared" si="12"/>
        <v>248.98047634725307</v>
      </c>
      <c r="AV208" s="186">
        <f t="shared" si="13"/>
        <v>-1.7534255994198666E-2</v>
      </c>
    </row>
    <row r="209" spans="1:48" s="1" customFormat="1" x14ac:dyDescent="0.25">
      <c r="A209">
        <f>IFERROR(VLOOKUP(C209,'2014_15'!$C$402:$D$446,2,FALSE),0)</f>
        <v>0</v>
      </c>
      <c r="B209" s="93" t="s">
        <v>90</v>
      </c>
      <c r="C209" s="93" t="s">
        <v>91</v>
      </c>
      <c r="D209" s="93"/>
      <c r="E209" s="93">
        <v>17.577248999999998</v>
      </c>
      <c r="F209" s="93">
        <v>-2.2009569999999998</v>
      </c>
      <c r="G209" s="93">
        <v>13.619511019921999</v>
      </c>
      <c r="H209" s="93">
        <v>0</v>
      </c>
      <c r="I209" s="93">
        <v>0</v>
      </c>
      <c r="J209" s="93">
        <v>0</v>
      </c>
      <c r="K209" s="93">
        <v>0</v>
      </c>
      <c r="L209" s="93">
        <v>0</v>
      </c>
      <c r="M209" s="93">
        <v>0</v>
      </c>
      <c r="N209" s="93">
        <v>0.18908133784385578</v>
      </c>
      <c r="O209" s="93">
        <v>0</v>
      </c>
      <c r="P209" s="93">
        <v>0</v>
      </c>
      <c r="Q209" s="93">
        <v>0</v>
      </c>
      <c r="R209" s="93">
        <v>0</v>
      </c>
      <c r="S209" s="93">
        <v>0</v>
      </c>
      <c r="T209" s="93">
        <v>29.184884357765856</v>
      </c>
      <c r="U209" s="114">
        <v>0</v>
      </c>
      <c r="V209" s="114">
        <v>29.184884357765856</v>
      </c>
      <c r="W209" s="196">
        <f t="shared" si="11"/>
        <v>29.184884357765856</v>
      </c>
      <c r="X209" s="2"/>
      <c r="Y209" s="93">
        <v>17.577248999999998</v>
      </c>
      <c r="Z209" s="93">
        <v>-2.1648360000000002</v>
      </c>
      <c r="AA209" s="93">
        <v>12.993331105087002</v>
      </c>
      <c r="AB209" s="93">
        <v>0</v>
      </c>
      <c r="AC209" s="93">
        <v>0</v>
      </c>
      <c r="AD209" s="93">
        <v>0</v>
      </c>
      <c r="AE209" s="93">
        <v>0</v>
      </c>
      <c r="AF209" s="93">
        <v>0.21199999999999999</v>
      </c>
      <c r="AG209" s="93">
        <v>0</v>
      </c>
      <c r="AH209" s="93">
        <v>0</v>
      </c>
      <c r="AI209" s="93">
        <v>0.17755781064376969</v>
      </c>
      <c r="AJ209" s="93">
        <v>0</v>
      </c>
      <c r="AK209" s="93">
        <v>0</v>
      </c>
      <c r="AL209" s="93">
        <v>0</v>
      </c>
      <c r="AM209" s="93">
        <v>0</v>
      </c>
      <c r="AN209" s="93">
        <v>28.795301915730768</v>
      </c>
      <c r="AO209" s="93"/>
      <c r="AP209" s="93"/>
      <c r="AQ209" s="93">
        <v>-0.38958244203508841</v>
      </c>
      <c r="AR209" s="91">
        <v>-1.3348774566290984E-2</v>
      </c>
      <c r="AS209" s="114">
        <v>0</v>
      </c>
      <c r="AT209" s="121">
        <v>28.795301915730768</v>
      </c>
      <c r="AU209" s="199">
        <f t="shared" si="12"/>
        <v>28.795301915730768</v>
      </c>
      <c r="AV209" s="186">
        <f t="shared" si="13"/>
        <v>-1.3348774566291022E-2</v>
      </c>
    </row>
    <row r="210" spans="1:48" s="1" customFormat="1" x14ac:dyDescent="0.25">
      <c r="A210">
        <f>IFERROR(VLOOKUP(C210,'2014_15'!$C$402:$D$446,2,FALSE),0)</f>
        <v>0</v>
      </c>
      <c r="B210" s="93" t="s">
        <v>58</v>
      </c>
      <c r="C210" s="93" t="s">
        <v>59</v>
      </c>
      <c r="D210" s="93"/>
      <c r="E210" s="93">
        <v>6.269336</v>
      </c>
      <c r="F210" s="93">
        <v>-0.97645300000000002</v>
      </c>
      <c r="G210" s="93">
        <v>7.5290878386219999</v>
      </c>
      <c r="H210" s="93">
        <v>0</v>
      </c>
      <c r="I210" s="93">
        <v>0.15673400000000001</v>
      </c>
      <c r="J210" s="93">
        <v>0</v>
      </c>
      <c r="K210" s="93">
        <v>0</v>
      </c>
      <c r="L210" s="93">
        <v>0</v>
      </c>
      <c r="M210" s="93">
        <v>0</v>
      </c>
      <c r="N210" s="93">
        <v>0</v>
      </c>
      <c r="O210" s="93">
        <v>8.5470000000000008E-3</v>
      </c>
      <c r="P210" s="93">
        <v>4.8729999999999997E-3</v>
      </c>
      <c r="Q210" s="93">
        <v>0.52901382577777767</v>
      </c>
      <c r="R210" s="93">
        <v>0</v>
      </c>
      <c r="S210" s="93">
        <v>0</v>
      </c>
      <c r="T210" s="93">
        <v>13.521138664399778</v>
      </c>
      <c r="U210" s="114">
        <v>0</v>
      </c>
      <c r="V210" s="114">
        <v>13.521138664399778</v>
      </c>
      <c r="W210" s="196">
        <f t="shared" si="11"/>
        <v>13.521138664399778</v>
      </c>
      <c r="X210" s="2"/>
      <c r="Y210" s="93">
        <v>6.269336</v>
      </c>
      <c r="Z210" s="93">
        <v>-0.96123999999999998</v>
      </c>
      <c r="AA210" s="93">
        <v>7.0463068505640001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8.5470000000000008E-3</v>
      </c>
      <c r="AH210" s="93">
        <v>7.8549999999999991E-3</v>
      </c>
      <c r="AI210" s="93">
        <v>6.3104489149239718E-2</v>
      </c>
      <c r="AJ210" s="93">
        <v>0.88352361866666662</v>
      </c>
      <c r="AK210" s="93">
        <v>2.3860422494641882E-2</v>
      </c>
      <c r="AL210" s="93">
        <v>0</v>
      </c>
      <c r="AM210" s="93">
        <v>0</v>
      </c>
      <c r="AN210" s="93">
        <v>13.341293380874546</v>
      </c>
      <c r="AO210" s="93"/>
      <c r="AP210" s="93"/>
      <c r="AQ210" s="93">
        <v>-0.17984528352523199</v>
      </c>
      <c r="AR210" s="91">
        <v>-1.3301045717307239E-2</v>
      </c>
      <c r="AS210" s="114">
        <v>0</v>
      </c>
      <c r="AT210" s="121">
        <v>13.341293380874546</v>
      </c>
      <c r="AU210" s="199">
        <f t="shared" si="12"/>
        <v>13.341293380874546</v>
      </c>
      <c r="AV210" s="186">
        <f t="shared" si="13"/>
        <v>-1.330104571730728E-2</v>
      </c>
    </row>
    <row r="211" spans="1:48" s="1" customFormat="1" x14ac:dyDescent="0.25">
      <c r="A211">
        <f>IFERROR(VLOOKUP(C211,'2014_15'!$C$402:$D$446,2,FALSE),0)</f>
        <v>1</v>
      </c>
      <c r="B211" s="93" t="s">
        <v>244</v>
      </c>
      <c r="C211" s="93" t="s">
        <v>245</v>
      </c>
      <c r="D211" s="93"/>
      <c r="E211" s="93">
        <v>201.78784899999999</v>
      </c>
      <c r="F211" s="93">
        <v>-40.899357999999999</v>
      </c>
      <c r="G211" s="93">
        <v>287.99962601234301</v>
      </c>
      <c r="H211" s="93">
        <v>0</v>
      </c>
      <c r="I211" s="93">
        <v>5.0446960000000001</v>
      </c>
      <c r="J211" s="93">
        <v>0</v>
      </c>
      <c r="K211" s="93">
        <v>1.3781E-2</v>
      </c>
      <c r="L211" s="93">
        <v>7.0475999999999983E-2</v>
      </c>
      <c r="M211" s="93">
        <v>0.36173548387096777</v>
      </c>
      <c r="N211" s="93">
        <v>0</v>
      </c>
      <c r="O211" s="93">
        <v>8.5470000000000008E-3</v>
      </c>
      <c r="P211" s="93">
        <v>4.8729999999999997E-3</v>
      </c>
      <c r="Q211" s="93">
        <v>2.5510838788888881</v>
      </c>
      <c r="R211" s="93">
        <v>0.48400100000000001</v>
      </c>
      <c r="S211" s="93">
        <v>7.3922939999999997</v>
      </c>
      <c r="T211" s="93">
        <v>464.81960437510287</v>
      </c>
      <c r="U211" s="114">
        <v>43.320172977654714</v>
      </c>
      <c r="V211" s="114">
        <v>508.13977735275756</v>
      </c>
      <c r="W211" s="196">
        <f t="shared" si="11"/>
        <v>457.42731037510288</v>
      </c>
      <c r="X211" s="2"/>
      <c r="Y211" s="93">
        <v>201.78784899999999</v>
      </c>
      <c r="Z211" s="93">
        <v>-40.262160999999999</v>
      </c>
      <c r="AA211" s="93">
        <v>278.37010767315604</v>
      </c>
      <c r="AB211" s="93">
        <v>0</v>
      </c>
      <c r="AC211" s="93">
        <v>1.3781E-2</v>
      </c>
      <c r="AD211" s="93">
        <v>7.0475999999999983E-2</v>
      </c>
      <c r="AE211" s="93">
        <v>0.33641399999999999</v>
      </c>
      <c r="AF211" s="93">
        <v>0</v>
      </c>
      <c r="AG211" s="93">
        <v>8.5470000000000008E-3</v>
      </c>
      <c r="AH211" s="93">
        <v>7.8549999999999991E-3</v>
      </c>
      <c r="AI211" s="93">
        <v>2.0331618988542979</v>
      </c>
      <c r="AJ211" s="93">
        <v>4.7995107911111106</v>
      </c>
      <c r="AK211" s="93">
        <v>0.94262548024413872</v>
      </c>
      <c r="AL211" s="93">
        <v>0.494315</v>
      </c>
      <c r="AM211" s="93">
        <v>10.101753</v>
      </c>
      <c r="AN211" s="93">
        <v>458.70423484336555</v>
      </c>
      <c r="AO211" s="93"/>
      <c r="AP211" s="93"/>
      <c r="AQ211" s="93">
        <v>-6.1153695317373149</v>
      </c>
      <c r="AR211" s="91">
        <v>-1.3156436333959567E-2</v>
      </c>
      <c r="AS211" s="114">
        <v>44.533137821029051</v>
      </c>
      <c r="AT211" s="121">
        <v>503.23737266439463</v>
      </c>
      <c r="AU211" s="199">
        <f t="shared" si="12"/>
        <v>448.60248184336558</v>
      </c>
      <c r="AV211" s="186">
        <f t="shared" si="13"/>
        <v>-1.9292307939595243E-2</v>
      </c>
    </row>
    <row r="212" spans="1:48" s="1" customFormat="1" x14ac:dyDescent="0.25">
      <c r="A212">
        <f>IFERROR(VLOOKUP(C212,'2014_15'!$C$402:$D$446,2,FALSE),0)</f>
        <v>1</v>
      </c>
      <c r="B212" s="93" t="s">
        <v>398</v>
      </c>
      <c r="C212" s="93" t="s">
        <v>399</v>
      </c>
      <c r="D212" s="93"/>
      <c r="E212" s="93">
        <v>76.972459999999998</v>
      </c>
      <c r="F212" s="93">
        <v>-19.993234999999999</v>
      </c>
      <c r="G212" s="93">
        <v>183.59919597307399</v>
      </c>
      <c r="H212" s="93">
        <v>0</v>
      </c>
      <c r="I212" s="93">
        <v>1.9243110000000001</v>
      </c>
      <c r="J212" s="93">
        <v>0</v>
      </c>
      <c r="K212" s="93">
        <v>2.7449000000000001E-2</v>
      </c>
      <c r="L212" s="93">
        <v>0.29345399999999999</v>
      </c>
      <c r="M212" s="93">
        <v>0.33661505376344086</v>
      </c>
      <c r="N212" s="93">
        <v>0</v>
      </c>
      <c r="O212" s="93">
        <v>8.5470000000000008E-3</v>
      </c>
      <c r="P212" s="93">
        <v>4.8729999999999997E-3</v>
      </c>
      <c r="Q212" s="93">
        <v>0.9448872233333333</v>
      </c>
      <c r="R212" s="93">
        <v>0.25585000000000002</v>
      </c>
      <c r="S212" s="93">
        <v>3.9076629999999999</v>
      </c>
      <c r="T212" s="93">
        <v>248.28207025017079</v>
      </c>
      <c r="U212" s="114">
        <v>21.347255506146567</v>
      </c>
      <c r="V212" s="114">
        <v>269.62932575631737</v>
      </c>
      <c r="W212" s="196">
        <f t="shared" si="11"/>
        <v>244.3744072501708</v>
      </c>
      <c r="X212" s="2"/>
      <c r="Y212" s="93">
        <v>76.972459999999998</v>
      </c>
      <c r="Z212" s="93">
        <v>-19.681749</v>
      </c>
      <c r="AA212" s="93">
        <v>178.394730117384</v>
      </c>
      <c r="AB212" s="93">
        <v>0</v>
      </c>
      <c r="AC212" s="93">
        <v>2.7449000000000001E-2</v>
      </c>
      <c r="AD212" s="93">
        <v>0.29345399999999999</v>
      </c>
      <c r="AE212" s="93">
        <v>0.313052</v>
      </c>
      <c r="AF212" s="93">
        <v>0</v>
      </c>
      <c r="AG212" s="93">
        <v>8.5470000000000008E-3</v>
      </c>
      <c r="AH212" s="93">
        <v>7.8549999999999991E-3</v>
      </c>
      <c r="AI212" s="93">
        <v>0.77453619464414514</v>
      </c>
      <c r="AJ212" s="93">
        <v>1.8756446888888889</v>
      </c>
      <c r="AK212" s="93">
        <v>0.60408576034092132</v>
      </c>
      <c r="AL212" s="93">
        <v>0.254471</v>
      </c>
      <c r="AM212" s="93">
        <v>5.2003250000000003</v>
      </c>
      <c r="AN212" s="93">
        <v>245.04486076125798</v>
      </c>
      <c r="AO212" s="93"/>
      <c r="AP212" s="93"/>
      <c r="AQ212" s="93">
        <v>-3.2372094889128107</v>
      </c>
      <c r="AR212" s="91">
        <v>-1.3038434413129289E-2</v>
      </c>
      <c r="AS212" s="114">
        <v>21.944978660318672</v>
      </c>
      <c r="AT212" s="121">
        <v>266.98983942157668</v>
      </c>
      <c r="AU212" s="199">
        <f t="shared" si="12"/>
        <v>239.84453576125799</v>
      </c>
      <c r="AV212" s="186">
        <f t="shared" si="13"/>
        <v>-1.8536603484322733E-2</v>
      </c>
    </row>
    <row r="213" spans="1:48" s="1" customFormat="1" x14ac:dyDescent="0.25">
      <c r="A213">
        <f>IFERROR(VLOOKUP(C213,'2014_15'!$C$402:$D$446,2,FALSE),0)</f>
        <v>0</v>
      </c>
      <c r="B213" s="93" t="s">
        <v>132</v>
      </c>
      <c r="C213" s="93" t="s">
        <v>133</v>
      </c>
      <c r="D213" s="93"/>
      <c r="E213" s="93">
        <v>7.0667679999999997</v>
      </c>
      <c r="F213" s="93">
        <v>-0.61158900000000005</v>
      </c>
      <c r="G213" s="93">
        <v>4.2045493233610003</v>
      </c>
      <c r="H213" s="93">
        <v>0</v>
      </c>
      <c r="I213" s="93">
        <v>0.17666899999999999</v>
      </c>
      <c r="J213" s="93">
        <v>0</v>
      </c>
      <c r="K213" s="93">
        <v>0</v>
      </c>
      <c r="L213" s="93">
        <v>0</v>
      </c>
      <c r="M213" s="93">
        <v>0</v>
      </c>
      <c r="N213" s="93">
        <v>0</v>
      </c>
      <c r="O213" s="93">
        <v>8.5470000000000008E-3</v>
      </c>
      <c r="P213" s="93">
        <v>4.8729999999999997E-3</v>
      </c>
      <c r="Q213" s="93">
        <v>0.3655875626666667</v>
      </c>
      <c r="R213" s="93">
        <v>0</v>
      </c>
      <c r="S213" s="93">
        <v>0</v>
      </c>
      <c r="T213" s="93">
        <v>11.215404886027667</v>
      </c>
      <c r="U213" s="114">
        <v>0</v>
      </c>
      <c r="V213" s="114">
        <v>11.215404886027667</v>
      </c>
      <c r="W213" s="196">
        <f t="shared" si="11"/>
        <v>11.215404886027667</v>
      </c>
      <c r="X213" s="2"/>
      <c r="Y213" s="93">
        <v>7.0667679999999997</v>
      </c>
      <c r="Z213" s="93">
        <v>-0.60206000000000004</v>
      </c>
      <c r="AA213" s="93">
        <v>3.8183692504980002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8.5470000000000008E-3</v>
      </c>
      <c r="AH213" s="93">
        <v>7.8549999999999991E-3</v>
      </c>
      <c r="AI213" s="93">
        <v>7.0896605478417071E-2</v>
      </c>
      <c r="AJ213" s="93">
        <v>0.68756989155555559</v>
      </c>
      <c r="AK213" s="93">
        <v>1.2929880218051944E-2</v>
      </c>
      <c r="AL213" s="93">
        <v>0</v>
      </c>
      <c r="AM213" s="93">
        <v>0</v>
      </c>
      <c r="AN213" s="93">
        <v>11.070875627750024</v>
      </c>
      <c r="AO213" s="93"/>
      <c r="AP213" s="93"/>
      <c r="AQ213" s="93">
        <v>-0.14452925827764318</v>
      </c>
      <c r="AR213" s="91">
        <v>-1.288667326292429E-2</v>
      </c>
      <c r="AS213" s="114">
        <v>0</v>
      </c>
      <c r="AT213" s="121">
        <v>11.070875627750024</v>
      </c>
      <c r="AU213" s="199">
        <f t="shared" si="12"/>
        <v>11.070875627750024</v>
      </c>
      <c r="AV213" s="186">
        <f t="shared" si="13"/>
        <v>-1.2886673262924253E-2</v>
      </c>
    </row>
    <row r="214" spans="1:48" s="1" customFormat="1" x14ac:dyDescent="0.25">
      <c r="A214">
        <f>IFERROR(VLOOKUP(C214,'2014_15'!$C$402:$D$446,2,FALSE),0)</f>
        <v>0</v>
      </c>
      <c r="B214" s="93" t="s">
        <v>74</v>
      </c>
      <c r="C214" s="93" t="s">
        <v>75</v>
      </c>
      <c r="D214" s="93"/>
      <c r="E214" s="93">
        <v>159.38575</v>
      </c>
      <c r="F214" s="93">
        <v>-22.730779999999999</v>
      </c>
      <c r="G214" s="93">
        <v>134.976522367999</v>
      </c>
      <c r="H214" s="93">
        <v>0</v>
      </c>
      <c r="I214" s="93">
        <v>3.9846409999999999</v>
      </c>
      <c r="J214" s="93">
        <v>0</v>
      </c>
      <c r="K214" s="93">
        <v>0</v>
      </c>
      <c r="L214" s="93">
        <v>7.8225000000000017E-2</v>
      </c>
      <c r="M214" s="93">
        <v>0.18163010752688172</v>
      </c>
      <c r="N214" s="93">
        <v>0</v>
      </c>
      <c r="O214" s="93">
        <v>8.5470000000000008E-3</v>
      </c>
      <c r="P214" s="93">
        <v>4.8729999999999997E-3</v>
      </c>
      <c r="Q214" s="93">
        <v>3.1305194311111113</v>
      </c>
      <c r="R214" s="93">
        <v>0.243974</v>
      </c>
      <c r="S214" s="93">
        <v>3.7262810000000002</v>
      </c>
      <c r="T214" s="93">
        <v>282.9901829066369</v>
      </c>
      <c r="U214" s="114">
        <v>12.835299072216371</v>
      </c>
      <c r="V214" s="114">
        <v>295.82548197885325</v>
      </c>
      <c r="W214" s="196">
        <f t="shared" si="11"/>
        <v>279.26390190663687</v>
      </c>
      <c r="X214" s="2"/>
      <c r="Y214" s="93">
        <v>159.38575</v>
      </c>
      <c r="Z214" s="93">
        <v>-22.376643000000001</v>
      </c>
      <c r="AA214" s="93">
        <v>128.427115104102</v>
      </c>
      <c r="AB214" s="93">
        <v>0</v>
      </c>
      <c r="AC214" s="93">
        <v>0</v>
      </c>
      <c r="AD214" s="93">
        <v>7.8225000000000017E-2</v>
      </c>
      <c r="AE214" s="93">
        <v>0.16891600000000001</v>
      </c>
      <c r="AF214" s="93">
        <v>0</v>
      </c>
      <c r="AG214" s="93">
        <v>8.5470000000000008E-3</v>
      </c>
      <c r="AH214" s="93">
        <v>7.8549999999999991E-3</v>
      </c>
      <c r="AI214" s="93">
        <v>1.6190203845797801</v>
      </c>
      <c r="AJ214" s="93">
        <v>6.1814530266666674</v>
      </c>
      <c r="AK214" s="93">
        <v>0.43488387479273666</v>
      </c>
      <c r="AL214" s="93">
        <v>0.25351499999999999</v>
      </c>
      <c r="AM214" s="93">
        <v>5.1808040000000002</v>
      </c>
      <c r="AN214" s="93">
        <v>279.36944139014116</v>
      </c>
      <c r="AO214" s="93"/>
      <c r="AP214" s="93"/>
      <c r="AQ214" s="93">
        <v>-3.6207415164957411</v>
      </c>
      <c r="AR214" s="91">
        <v>-1.2794583470375306E-2</v>
      </c>
      <c r="AS214" s="114">
        <v>13.798950889473806</v>
      </c>
      <c r="AT214" s="121">
        <v>293.16839227961498</v>
      </c>
      <c r="AU214" s="199">
        <f t="shared" si="12"/>
        <v>274.18863739014114</v>
      </c>
      <c r="AV214" s="186">
        <f t="shared" si="13"/>
        <v>-1.8173721995019987E-2</v>
      </c>
    </row>
    <row r="215" spans="1:48" s="1" customFormat="1" x14ac:dyDescent="0.25">
      <c r="A215">
        <f>IFERROR(VLOOKUP(C215,'2014_15'!$C$402:$D$446,2,FALSE),0)</f>
        <v>1</v>
      </c>
      <c r="B215" s="93" t="s">
        <v>738</v>
      </c>
      <c r="C215" s="93" t="s">
        <v>739</v>
      </c>
      <c r="D215" s="93"/>
      <c r="E215" s="93">
        <v>109.245604</v>
      </c>
      <c r="F215" s="93">
        <v>-24.298686</v>
      </c>
      <c r="G215" s="93">
        <v>168.12541435978002</v>
      </c>
      <c r="H215" s="93">
        <v>0</v>
      </c>
      <c r="I215" s="93">
        <v>2.7311399999999999</v>
      </c>
      <c r="J215" s="93">
        <v>0</v>
      </c>
      <c r="K215" s="93">
        <v>0</v>
      </c>
      <c r="L215" s="93">
        <v>4.1049000000000002E-2</v>
      </c>
      <c r="M215" s="93">
        <v>0.24959462365591398</v>
      </c>
      <c r="N215" s="93">
        <v>0</v>
      </c>
      <c r="O215" s="93">
        <v>8.5470000000000008E-3</v>
      </c>
      <c r="P215" s="93">
        <v>4.8729999999999997E-3</v>
      </c>
      <c r="Q215" s="93">
        <v>2.00672534</v>
      </c>
      <c r="R215" s="93">
        <v>0.24122499999999999</v>
      </c>
      <c r="S215" s="93">
        <v>3.6842860000000002</v>
      </c>
      <c r="T215" s="93">
        <v>262.0397723234359</v>
      </c>
      <c r="U215" s="114">
        <v>13.621543916374939</v>
      </c>
      <c r="V215" s="114">
        <v>275.66131623981084</v>
      </c>
      <c r="W215" s="196">
        <f t="shared" si="11"/>
        <v>258.35548632343591</v>
      </c>
      <c r="X215" s="2"/>
      <c r="Y215" s="93">
        <v>109.245604</v>
      </c>
      <c r="Z215" s="93">
        <v>-23.920121999999999</v>
      </c>
      <c r="AA215" s="93">
        <v>163.48202259753199</v>
      </c>
      <c r="AB215" s="93">
        <v>0</v>
      </c>
      <c r="AC215" s="93">
        <v>0</v>
      </c>
      <c r="AD215" s="93">
        <v>4.1049000000000002E-2</v>
      </c>
      <c r="AE215" s="93">
        <v>0.232123</v>
      </c>
      <c r="AF215" s="93">
        <v>0</v>
      </c>
      <c r="AG215" s="93">
        <v>8.5470000000000008E-3</v>
      </c>
      <c r="AH215" s="93">
        <v>7.8549999999999991E-3</v>
      </c>
      <c r="AI215" s="93">
        <v>1.0968997137880028</v>
      </c>
      <c r="AJ215" s="93">
        <v>2.583652158888889</v>
      </c>
      <c r="AK215" s="93">
        <v>0.55358788826283967</v>
      </c>
      <c r="AL215" s="93">
        <v>0.25077199999999999</v>
      </c>
      <c r="AM215" s="93">
        <v>5.1247400000000001</v>
      </c>
      <c r="AN215" s="93">
        <v>258.70673035847165</v>
      </c>
      <c r="AO215" s="93"/>
      <c r="AP215" s="93"/>
      <c r="AQ215" s="93">
        <v>-3.3330419649642522</v>
      </c>
      <c r="AR215" s="91">
        <v>-1.2719603346511368E-2</v>
      </c>
      <c r="AS215" s="114">
        <v>14.983698308012436</v>
      </c>
      <c r="AT215" s="121">
        <v>273.69042866648408</v>
      </c>
      <c r="AU215" s="199">
        <f t="shared" si="12"/>
        <v>253.58199035847167</v>
      </c>
      <c r="AV215" s="186">
        <f t="shared" si="13"/>
        <v>-1.8476464474953325E-2</v>
      </c>
    </row>
    <row r="216" spans="1:48" s="1" customFormat="1" x14ac:dyDescent="0.25">
      <c r="A216">
        <f>IFERROR(VLOOKUP(C216,'2014_15'!$C$402:$D$446,2,FALSE),0)</f>
        <v>0</v>
      </c>
      <c r="B216" s="93" t="s">
        <v>122</v>
      </c>
      <c r="C216" s="93" t="s">
        <v>123</v>
      </c>
      <c r="D216" s="93"/>
      <c r="E216" s="93">
        <v>5.5901690000000004</v>
      </c>
      <c r="F216" s="93">
        <v>-0.475356</v>
      </c>
      <c r="G216" s="93">
        <v>4.0177269561379996</v>
      </c>
      <c r="H216" s="93">
        <v>0</v>
      </c>
      <c r="I216" s="93">
        <v>0.142759</v>
      </c>
      <c r="J216" s="93">
        <v>0</v>
      </c>
      <c r="K216" s="93">
        <v>0</v>
      </c>
      <c r="L216" s="93">
        <v>0</v>
      </c>
      <c r="M216" s="93">
        <v>0</v>
      </c>
      <c r="N216" s="93">
        <v>0</v>
      </c>
      <c r="O216" s="93">
        <v>8.5470000000000008E-3</v>
      </c>
      <c r="P216" s="93">
        <v>4.8729999999999997E-3</v>
      </c>
      <c r="Q216" s="93">
        <v>0.4691664106666667</v>
      </c>
      <c r="R216" s="93">
        <v>0</v>
      </c>
      <c r="S216" s="93">
        <v>0</v>
      </c>
      <c r="T216" s="93">
        <v>9.7578853668046666</v>
      </c>
      <c r="U216" s="114">
        <v>0</v>
      </c>
      <c r="V216" s="114">
        <v>9.7578853668046666</v>
      </c>
      <c r="W216" s="196">
        <f t="shared" si="11"/>
        <v>9.7578853668046666</v>
      </c>
      <c r="X216" s="2"/>
      <c r="Y216" s="93">
        <v>5.5901690000000004</v>
      </c>
      <c r="Z216" s="93">
        <v>-0.46794999999999998</v>
      </c>
      <c r="AA216" s="93">
        <v>3.6282705951379999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8.5470000000000008E-3</v>
      </c>
      <c r="AH216" s="93">
        <v>7.8549999999999991E-3</v>
      </c>
      <c r="AI216" s="93">
        <v>5.6468922127588271E-2</v>
      </c>
      <c r="AJ216" s="93">
        <v>0.79868478488888894</v>
      </c>
      <c r="AK216" s="93">
        <v>1.2286162263562087E-2</v>
      </c>
      <c r="AL216" s="93">
        <v>0</v>
      </c>
      <c r="AM216" s="93">
        <v>0</v>
      </c>
      <c r="AN216" s="93">
        <v>9.6343314644180396</v>
      </c>
      <c r="AO216" s="93"/>
      <c r="AP216" s="93"/>
      <c r="AQ216" s="93">
        <v>-0.123553902386627</v>
      </c>
      <c r="AR216" s="91">
        <v>-1.2661954690198023E-2</v>
      </c>
      <c r="AS216" s="114">
        <v>0</v>
      </c>
      <c r="AT216" s="121">
        <v>9.6343314644180396</v>
      </c>
      <c r="AU216" s="199">
        <f t="shared" si="12"/>
        <v>9.6343314644180396</v>
      </c>
      <c r="AV216" s="186">
        <f t="shared" si="13"/>
        <v>-1.2661954690198041E-2</v>
      </c>
    </row>
    <row r="217" spans="1:48" s="1" customFormat="1" x14ac:dyDescent="0.25">
      <c r="A217">
        <f>IFERROR(VLOOKUP(C217,'2014_15'!$C$402:$D$446,2,FALSE),0)</f>
        <v>0</v>
      </c>
      <c r="B217" s="93" t="s">
        <v>588</v>
      </c>
      <c r="C217" s="93" t="s">
        <v>589</v>
      </c>
      <c r="D217" s="93"/>
      <c r="E217" s="93">
        <v>8.7968899999999994</v>
      </c>
      <c r="F217" s="93">
        <v>-1.467303</v>
      </c>
      <c r="G217" s="93">
        <v>9.7813440134179999</v>
      </c>
      <c r="H217" s="93">
        <v>0</v>
      </c>
      <c r="I217" s="93">
        <v>0.21992300000000001</v>
      </c>
      <c r="J217" s="93">
        <v>0</v>
      </c>
      <c r="K217" s="93">
        <v>0</v>
      </c>
      <c r="L217" s="93">
        <v>0</v>
      </c>
      <c r="M217" s="93">
        <v>0</v>
      </c>
      <c r="N217" s="93">
        <v>0</v>
      </c>
      <c r="O217" s="93">
        <v>8.5470000000000008E-3</v>
      </c>
      <c r="P217" s="93">
        <v>4.8729999999999997E-3</v>
      </c>
      <c r="Q217" s="93">
        <v>0.29136708888888885</v>
      </c>
      <c r="R217" s="93">
        <v>0</v>
      </c>
      <c r="S217" s="93">
        <v>0</v>
      </c>
      <c r="T217" s="93">
        <v>17.635641102306892</v>
      </c>
      <c r="U217" s="114">
        <v>0</v>
      </c>
      <c r="V217" s="114">
        <v>17.635641102306892</v>
      </c>
      <c r="W217" s="196">
        <f t="shared" si="11"/>
        <v>17.635641102306892</v>
      </c>
      <c r="X217" s="2"/>
      <c r="Y217" s="93">
        <v>8.7968899999999994</v>
      </c>
      <c r="Z217" s="93">
        <v>-1.4444429999999999</v>
      </c>
      <c r="AA217" s="93">
        <v>9.372372002853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8.5470000000000008E-3</v>
      </c>
      <c r="AH217" s="93">
        <v>7.8549999999999991E-3</v>
      </c>
      <c r="AI217" s="93">
        <v>8.8111516255618555E-2</v>
      </c>
      <c r="AJ217" s="93">
        <v>0.55496564799999992</v>
      </c>
      <c r="AK217" s="93">
        <v>3.1737016355897964E-2</v>
      </c>
      <c r="AL217" s="93">
        <v>0</v>
      </c>
      <c r="AM217" s="93">
        <v>0</v>
      </c>
      <c r="AN217" s="93">
        <v>17.416035183464516</v>
      </c>
      <c r="AO217" s="93"/>
      <c r="AP217" s="93"/>
      <c r="AQ217" s="93">
        <v>-0.21960591884237601</v>
      </c>
      <c r="AR217" s="91">
        <v>-1.2452392151122291E-2</v>
      </c>
      <c r="AS217" s="114">
        <v>0</v>
      </c>
      <c r="AT217" s="121">
        <v>17.416035183464516</v>
      </c>
      <c r="AU217" s="199">
        <f t="shared" si="12"/>
        <v>17.416035183464516</v>
      </c>
      <c r="AV217" s="186">
        <f t="shared" si="13"/>
        <v>-1.245239215112226E-2</v>
      </c>
    </row>
    <row r="218" spans="1:48" s="1" customFormat="1" x14ac:dyDescent="0.25">
      <c r="A218">
        <f>IFERROR(VLOOKUP(C218,'2014_15'!$C$402:$D$446,2,FALSE),0)</f>
        <v>0</v>
      </c>
      <c r="B218" s="93" t="s">
        <v>54</v>
      </c>
      <c r="C218" s="93" t="s">
        <v>55</v>
      </c>
      <c r="D218" s="93"/>
      <c r="E218" s="93">
        <v>6.1836500000000001</v>
      </c>
      <c r="F218" s="93">
        <v>-0.86342699999999994</v>
      </c>
      <c r="G218" s="93">
        <v>4.1678330339440004</v>
      </c>
      <c r="H218" s="93">
        <v>0</v>
      </c>
      <c r="I218" s="93">
        <v>0.15459400000000001</v>
      </c>
      <c r="J218" s="93">
        <v>0</v>
      </c>
      <c r="K218" s="93">
        <v>0</v>
      </c>
      <c r="L218" s="93">
        <v>0</v>
      </c>
      <c r="M218" s="93">
        <v>0</v>
      </c>
      <c r="N218" s="93">
        <v>0</v>
      </c>
      <c r="O218" s="93">
        <v>8.5470000000000008E-3</v>
      </c>
      <c r="P218" s="93">
        <v>4.8729999999999997E-3</v>
      </c>
      <c r="Q218" s="93">
        <v>0.21474738399999999</v>
      </c>
      <c r="R218" s="93">
        <v>0</v>
      </c>
      <c r="S218" s="93">
        <v>0</v>
      </c>
      <c r="T218" s="93">
        <v>9.8708174179440018</v>
      </c>
      <c r="U218" s="114">
        <v>0</v>
      </c>
      <c r="V218" s="114">
        <v>9.8708174179440018</v>
      </c>
      <c r="W218" s="196">
        <f t="shared" si="11"/>
        <v>9.8708174179440018</v>
      </c>
      <c r="X218" s="2"/>
      <c r="Y218" s="93">
        <v>6.1836500000000001</v>
      </c>
      <c r="Z218" s="93">
        <v>-0.84997500000000004</v>
      </c>
      <c r="AA218" s="93">
        <v>3.8642449446350002</v>
      </c>
      <c r="AB218" s="93">
        <v>0</v>
      </c>
      <c r="AC218" s="93">
        <v>0</v>
      </c>
      <c r="AD218" s="93">
        <v>0</v>
      </c>
      <c r="AE218" s="93">
        <v>0</v>
      </c>
      <c r="AF218" s="93">
        <v>0</v>
      </c>
      <c r="AG218" s="93">
        <v>8.5470000000000008E-3</v>
      </c>
      <c r="AH218" s="93">
        <v>7.8549999999999991E-3</v>
      </c>
      <c r="AI218" s="93">
        <v>6.1984620550038581E-2</v>
      </c>
      <c r="AJ218" s="93">
        <v>0.4586720924444444</v>
      </c>
      <c r="AK218" s="93">
        <v>1.3085225914394441E-2</v>
      </c>
      <c r="AL218" s="93">
        <v>0</v>
      </c>
      <c r="AM218" s="93">
        <v>0</v>
      </c>
      <c r="AN218" s="93">
        <v>9.7480638835438782</v>
      </c>
      <c r="AO218" s="93"/>
      <c r="AP218" s="93"/>
      <c r="AQ218" s="93">
        <v>-0.1227535344001236</v>
      </c>
      <c r="AR218" s="91">
        <v>-1.2436004963172747E-2</v>
      </c>
      <c r="AS218" s="114">
        <v>0</v>
      </c>
      <c r="AT218" s="121">
        <v>9.7480638835438782</v>
      </c>
      <c r="AU218" s="199">
        <f t="shared" si="12"/>
        <v>9.7480638835438782</v>
      </c>
      <c r="AV218" s="186">
        <f t="shared" si="13"/>
        <v>-1.2436004963172764E-2</v>
      </c>
    </row>
    <row r="219" spans="1:48" s="1" customFormat="1" x14ac:dyDescent="0.25">
      <c r="A219">
        <f>IFERROR(VLOOKUP(C219,'2014_15'!$C$402:$D$446,2,FALSE),0)</f>
        <v>0</v>
      </c>
      <c r="B219" s="93" t="s">
        <v>600</v>
      </c>
      <c r="C219" s="93" t="s">
        <v>601</v>
      </c>
      <c r="D219" s="93"/>
      <c r="E219" s="93">
        <v>9.8390789999999999</v>
      </c>
      <c r="F219" s="93">
        <v>-1.741957</v>
      </c>
      <c r="G219" s="93">
        <v>8.5785457048369995</v>
      </c>
      <c r="H219" s="93">
        <v>0</v>
      </c>
      <c r="I219" s="93">
        <v>0.245977</v>
      </c>
      <c r="J219" s="93">
        <v>0</v>
      </c>
      <c r="K219" s="93">
        <v>0</v>
      </c>
      <c r="L219" s="93">
        <v>0</v>
      </c>
      <c r="M219" s="93">
        <v>0</v>
      </c>
      <c r="N219" s="93">
        <v>0</v>
      </c>
      <c r="O219" s="93">
        <v>8.5470000000000008E-3</v>
      </c>
      <c r="P219" s="93">
        <v>4.8729999999999997E-3</v>
      </c>
      <c r="Q219" s="93">
        <v>0.75184815911111125</v>
      </c>
      <c r="R219" s="93">
        <v>0</v>
      </c>
      <c r="S219" s="93">
        <v>0</v>
      </c>
      <c r="T219" s="93">
        <v>17.686912863948113</v>
      </c>
      <c r="U219" s="114">
        <v>0</v>
      </c>
      <c r="V219" s="114">
        <v>17.686912863948113</v>
      </c>
      <c r="W219" s="196">
        <f t="shared" si="11"/>
        <v>17.686912863948113</v>
      </c>
      <c r="X219" s="2"/>
      <c r="Y219" s="93">
        <v>9.8390789999999999</v>
      </c>
      <c r="Z219" s="93">
        <v>-1.7122759999999999</v>
      </c>
      <c r="AA219" s="93">
        <v>8.1619879267309994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8.5470000000000008E-3</v>
      </c>
      <c r="AH219" s="93">
        <v>7.8549999999999991E-3</v>
      </c>
      <c r="AI219" s="93">
        <v>9.8949530886424053E-2</v>
      </c>
      <c r="AJ219" s="93">
        <v>1.0367733715555556</v>
      </c>
      <c r="AK219" s="93">
        <v>2.7638376309481859E-2</v>
      </c>
      <c r="AL219" s="93">
        <v>0</v>
      </c>
      <c r="AM219" s="93">
        <v>0</v>
      </c>
      <c r="AN219" s="93">
        <v>17.468554205482462</v>
      </c>
      <c r="AO219" s="93"/>
      <c r="AP219" s="93"/>
      <c r="AQ219" s="93">
        <v>-0.21835865846565028</v>
      </c>
      <c r="AR219" s="91">
        <v>-1.2345775667314944E-2</v>
      </c>
      <c r="AS219" s="114">
        <v>0</v>
      </c>
      <c r="AT219" s="121">
        <v>17.468554205482462</v>
      </c>
      <c r="AU219" s="199">
        <f t="shared" si="12"/>
        <v>17.468554205482462</v>
      </c>
      <c r="AV219" s="186">
        <f t="shared" si="13"/>
        <v>-1.2345775667314984E-2</v>
      </c>
    </row>
    <row r="220" spans="1:48" s="1" customFormat="1" x14ac:dyDescent="0.25">
      <c r="A220">
        <f>IFERROR(VLOOKUP(C220,'2014_15'!$C$402:$D$446,2,FALSE),0)</f>
        <v>0</v>
      </c>
      <c r="B220" s="93" t="s">
        <v>554</v>
      </c>
      <c r="C220" s="93" t="s">
        <v>555</v>
      </c>
      <c r="D220" s="93"/>
      <c r="E220" s="93">
        <v>11.514082999999999</v>
      </c>
      <c r="F220" s="93">
        <v>-0.80536700000000006</v>
      </c>
      <c r="G220" s="93">
        <v>5.7541264156930003</v>
      </c>
      <c r="H220" s="93">
        <v>0</v>
      </c>
      <c r="I220" s="93">
        <v>0.287852</v>
      </c>
      <c r="J220" s="93">
        <v>0</v>
      </c>
      <c r="K220" s="93">
        <v>0</v>
      </c>
      <c r="L220" s="93">
        <v>0</v>
      </c>
      <c r="M220" s="93">
        <v>0</v>
      </c>
      <c r="N220" s="93">
        <v>0</v>
      </c>
      <c r="O220" s="93">
        <v>8.5470000000000008E-3</v>
      </c>
      <c r="P220" s="93">
        <v>4.8729999999999997E-3</v>
      </c>
      <c r="Q220" s="93">
        <v>1.1057232533333334</v>
      </c>
      <c r="R220" s="93">
        <v>0</v>
      </c>
      <c r="S220" s="93">
        <v>0</v>
      </c>
      <c r="T220" s="93">
        <v>17.869837669026335</v>
      </c>
      <c r="U220" s="114">
        <v>0</v>
      </c>
      <c r="V220" s="114">
        <v>17.869837669026335</v>
      </c>
      <c r="W220" s="196">
        <f t="shared" si="11"/>
        <v>17.869837669026335</v>
      </c>
      <c r="X220" s="2"/>
      <c r="Y220" s="93">
        <v>11.514082999999999</v>
      </c>
      <c r="Z220" s="93">
        <v>-0.79281999999999997</v>
      </c>
      <c r="AA220" s="93">
        <v>5.2165178003040005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8.5470000000000008E-3</v>
      </c>
      <c r="AH220" s="93">
        <v>7.8549999999999991E-3</v>
      </c>
      <c r="AI220" s="93">
        <v>0.11608561584408017</v>
      </c>
      <c r="AJ220" s="93">
        <v>1.5617698097777779</v>
      </c>
      <c r="AK220" s="93">
        <v>1.7664334140672668E-2</v>
      </c>
      <c r="AL220" s="93">
        <v>0</v>
      </c>
      <c r="AM220" s="93">
        <v>0</v>
      </c>
      <c r="AN220" s="93">
        <v>17.64970256006653</v>
      </c>
      <c r="AO220" s="93"/>
      <c r="AP220" s="93"/>
      <c r="AQ220" s="93">
        <v>-0.22013510895980559</v>
      </c>
      <c r="AR220" s="91">
        <v>-1.2318808544151703E-2</v>
      </c>
      <c r="AS220" s="114">
        <v>0</v>
      </c>
      <c r="AT220" s="121">
        <v>17.64970256006653</v>
      </c>
      <c r="AU220" s="199">
        <f t="shared" si="12"/>
        <v>17.64970256006653</v>
      </c>
      <c r="AV220" s="186">
        <f t="shared" si="13"/>
        <v>-1.2318808544151683E-2</v>
      </c>
    </row>
    <row r="221" spans="1:48" s="1" customFormat="1" x14ac:dyDescent="0.25">
      <c r="A221">
        <f>IFERROR(VLOOKUP(C221,'2014_15'!$C$402:$D$446,2,FALSE),0)</f>
        <v>1</v>
      </c>
      <c r="B221" s="93" t="s">
        <v>656</v>
      </c>
      <c r="C221" s="93" t="s">
        <v>657</v>
      </c>
      <c r="D221" s="93"/>
      <c r="E221" s="93">
        <v>65.832882999999995</v>
      </c>
      <c r="F221" s="93">
        <v>-12.180811</v>
      </c>
      <c r="G221" s="93">
        <v>105.844085608827</v>
      </c>
      <c r="H221" s="93">
        <v>0</v>
      </c>
      <c r="I221" s="93">
        <v>0</v>
      </c>
      <c r="J221" s="93">
        <v>0</v>
      </c>
      <c r="K221" s="93">
        <v>0</v>
      </c>
      <c r="L221" s="93">
        <v>3.2704999999999998E-2</v>
      </c>
      <c r="M221" s="93">
        <v>0.1437258064516129</v>
      </c>
      <c r="N221" s="93">
        <v>0</v>
      </c>
      <c r="O221" s="93">
        <v>8.5470000000000008E-3</v>
      </c>
      <c r="P221" s="93">
        <v>4.8729999999999997E-3</v>
      </c>
      <c r="Q221" s="93">
        <v>0.69863722222222224</v>
      </c>
      <c r="R221" s="93">
        <v>0.16596</v>
      </c>
      <c r="S221" s="93">
        <v>2.5347689999999998</v>
      </c>
      <c r="T221" s="93">
        <v>163.08537463750085</v>
      </c>
      <c r="U221" s="114">
        <v>12.334933569649207</v>
      </c>
      <c r="V221" s="114">
        <v>175.42030820715004</v>
      </c>
      <c r="W221" s="196">
        <f t="shared" si="11"/>
        <v>160.55060563750084</v>
      </c>
      <c r="X221" s="2"/>
      <c r="Y221" s="93">
        <v>65.832882999999995</v>
      </c>
      <c r="Z221" s="93">
        <v>-11.991039000000001</v>
      </c>
      <c r="AA221" s="93">
        <v>101.070690781975</v>
      </c>
      <c r="AB221" s="93">
        <v>0</v>
      </c>
      <c r="AC221" s="93">
        <v>0</v>
      </c>
      <c r="AD221" s="93">
        <v>3.2704999999999998E-2</v>
      </c>
      <c r="AE221" s="93">
        <v>0.13366500000000001</v>
      </c>
      <c r="AF221" s="93">
        <v>0</v>
      </c>
      <c r="AG221" s="93">
        <v>8.5470000000000008E-3</v>
      </c>
      <c r="AH221" s="93">
        <v>7.8549999999999991E-3</v>
      </c>
      <c r="AI221" s="93">
        <v>0.66059208899655564</v>
      </c>
      <c r="AJ221" s="93">
        <v>1.3663274822222222</v>
      </c>
      <c r="AK221" s="93">
        <v>0.34224870347367881</v>
      </c>
      <c r="AL221" s="93">
        <v>0.16863500000000001</v>
      </c>
      <c r="AM221" s="93">
        <v>3.446221</v>
      </c>
      <c r="AN221" s="93">
        <v>161.07933105666748</v>
      </c>
      <c r="AO221" s="93"/>
      <c r="AP221" s="93"/>
      <c r="AQ221" s="93">
        <v>-2.0060435808333636</v>
      </c>
      <c r="AR221" s="91">
        <v>-1.230057315251175E-2</v>
      </c>
      <c r="AS221" s="114">
        <v>12.680311709599385</v>
      </c>
      <c r="AT221" s="121">
        <v>173.75964276626686</v>
      </c>
      <c r="AU221" s="199">
        <f t="shared" si="12"/>
        <v>157.63311005666748</v>
      </c>
      <c r="AV221" s="186">
        <f t="shared" si="13"/>
        <v>-1.8171812988489244E-2</v>
      </c>
    </row>
    <row r="222" spans="1:48" s="1" customFormat="1" x14ac:dyDescent="0.25">
      <c r="A222">
        <f>IFERROR(VLOOKUP(C222,'2014_15'!$C$402:$D$446,2,FALSE),0)</f>
        <v>0</v>
      </c>
      <c r="B222" s="93" t="s">
        <v>330</v>
      </c>
      <c r="C222" s="93" t="s">
        <v>331</v>
      </c>
      <c r="D222" s="93"/>
      <c r="E222" s="93">
        <v>62.575049999999997</v>
      </c>
      <c r="F222" s="93">
        <v>-10.777972</v>
      </c>
      <c r="G222" s="93">
        <v>139.36422536757001</v>
      </c>
      <c r="H222" s="93">
        <v>0</v>
      </c>
      <c r="I222" s="93">
        <v>1.6253150000000001</v>
      </c>
      <c r="J222" s="93">
        <v>0</v>
      </c>
      <c r="K222" s="93">
        <v>0</v>
      </c>
      <c r="L222" s="93">
        <v>0.17224900000000001</v>
      </c>
      <c r="M222" s="93">
        <v>0.13373333333333332</v>
      </c>
      <c r="N222" s="93">
        <v>0</v>
      </c>
      <c r="O222" s="93">
        <v>8.5470000000000008E-3</v>
      </c>
      <c r="P222" s="93">
        <v>4.8729999999999997E-3</v>
      </c>
      <c r="Q222" s="93">
        <v>1.8220422722222223</v>
      </c>
      <c r="R222" s="93">
        <v>0.15501300000000001</v>
      </c>
      <c r="S222" s="93">
        <v>2.3675579999999998</v>
      </c>
      <c r="T222" s="93">
        <v>197.45063397312558</v>
      </c>
      <c r="U222" s="114">
        <v>19.845566861292873</v>
      </c>
      <c r="V222" s="114">
        <v>217.29620083441844</v>
      </c>
      <c r="W222" s="196">
        <f t="shared" si="11"/>
        <v>195.08307597312557</v>
      </c>
      <c r="X222" s="2"/>
      <c r="Y222" s="93">
        <v>62.575049999999997</v>
      </c>
      <c r="Z222" s="93">
        <v>-10.610054999999999</v>
      </c>
      <c r="AA222" s="93">
        <v>135.26062525519799</v>
      </c>
      <c r="AB222" s="93">
        <v>0</v>
      </c>
      <c r="AC222" s="93">
        <v>0</v>
      </c>
      <c r="AD222" s="93">
        <v>0.17224900000000001</v>
      </c>
      <c r="AE222" s="93">
        <v>0.124372</v>
      </c>
      <c r="AF222" s="93">
        <v>0</v>
      </c>
      <c r="AG222" s="93">
        <v>8.5470000000000008E-3</v>
      </c>
      <c r="AH222" s="93">
        <v>7.8549999999999991E-3</v>
      </c>
      <c r="AI222" s="93">
        <v>0.62812916209775926</v>
      </c>
      <c r="AJ222" s="93">
        <v>2.9627693900000001</v>
      </c>
      <c r="AK222" s="93">
        <v>0.45802371851292945</v>
      </c>
      <c r="AL222" s="93">
        <v>0.16084799999999999</v>
      </c>
      <c r="AM222" s="93">
        <v>3.287039</v>
      </c>
      <c r="AN222" s="93">
        <v>195.03545252580867</v>
      </c>
      <c r="AO222" s="93"/>
      <c r="AP222" s="93"/>
      <c r="AQ222" s="93">
        <v>-2.4151814473169111</v>
      </c>
      <c r="AR222" s="91">
        <v>-1.2231824222178158E-2</v>
      </c>
      <c r="AS222" s="114">
        <v>20.287066473092882</v>
      </c>
      <c r="AT222" s="121">
        <v>215.32251899890156</v>
      </c>
      <c r="AU222" s="199">
        <f t="shared" si="12"/>
        <v>191.74841352580867</v>
      </c>
      <c r="AV222" s="186">
        <f t="shared" si="13"/>
        <v>-1.7093550686971382E-2</v>
      </c>
    </row>
    <row r="223" spans="1:48" s="1" customFormat="1" x14ac:dyDescent="0.25">
      <c r="A223">
        <f>IFERROR(VLOOKUP(C223,'2014_15'!$C$402:$D$446,2,FALSE),0)</f>
        <v>0</v>
      </c>
      <c r="B223" s="93" t="s">
        <v>550</v>
      </c>
      <c r="C223" s="93" t="s">
        <v>551</v>
      </c>
      <c r="D223" s="93"/>
      <c r="E223" s="93">
        <v>58.446385999999997</v>
      </c>
      <c r="F223" s="93">
        <v>-11.390088</v>
      </c>
      <c r="G223" s="93">
        <v>82.691504093849005</v>
      </c>
      <c r="H223" s="93">
        <v>0</v>
      </c>
      <c r="I223" s="93">
        <v>0</v>
      </c>
      <c r="J223" s="93">
        <v>0</v>
      </c>
      <c r="K223" s="93">
        <v>6.777E-3</v>
      </c>
      <c r="L223" s="93">
        <v>2.607799999999999E-2</v>
      </c>
      <c r="M223" s="93">
        <v>0.14343978494623655</v>
      </c>
      <c r="N223" s="93">
        <v>0</v>
      </c>
      <c r="O223" s="93">
        <v>8.5470000000000008E-3</v>
      </c>
      <c r="P223" s="93">
        <v>4.8729999999999997E-3</v>
      </c>
      <c r="Q223" s="93">
        <v>0.44064807888888891</v>
      </c>
      <c r="R223" s="93">
        <v>0.123054</v>
      </c>
      <c r="S223" s="93">
        <v>1.8794409999999999</v>
      </c>
      <c r="T223" s="93">
        <v>132.38065995768412</v>
      </c>
      <c r="U223" s="114">
        <v>10.330448133715896</v>
      </c>
      <c r="V223" s="114">
        <v>142.71110809140001</v>
      </c>
      <c r="W223" s="196">
        <f t="shared" si="11"/>
        <v>130.5012189576841</v>
      </c>
      <c r="X223" s="2"/>
      <c r="Y223" s="93">
        <v>58.446385999999997</v>
      </c>
      <c r="Z223" s="93">
        <v>-11.212634</v>
      </c>
      <c r="AA223" s="93">
        <v>78.843269521753001</v>
      </c>
      <c r="AB223" s="93">
        <v>0</v>
      </c>
      <c r="AC223" s="93">
        <v>6.777E-3</v>
      </c>
      <c r="AD223" s="93">
        <v>2.607799999999999E-2</v>
      </c>
      <c r="AE223" s="93">
        <v>0.13339899999999999</v>
      </c>
      <c r="AF223" s="93">
        <v>0</v>
      </c>
      <c r="AG223" s="93">
        <v>8.5470000000000008E-3</v>
      </c>
      <c r="AH223" s="93">
        <v>7.8549999999999991E-3</v>
      </c>
      <c r="AI223" s="93">
        <v>0.58550320992035643</v>
      </c>
      <c r="AJ223" s="93">
        <v>0.9493156255555556</v>
      </c>
      <c r="AK223" s="93">
        <v>0.26698152117763224</v>
      </c>
      <c r="AL223" s="93">
        <v>0.126141</v>
      </c>
      <c r="AM223" s="93">
        <v>2.5778050000000001</v>
      </c>
      <c r="AN223" s="93">
        <v>130.76542387840652</v>
      </c>
      <c r="AO223" s="93"/>
      <c r="AP223" s="93"/>
      <c r="AQ223" s="93">
        <v>-1.6152360792775937</v>
      </c>
      <c r="AR223" s="91">
        <v>-1.2201450572870001E-2</v>
      </c>
      <c r="AS223" s="114">
        <v>10.619700681459941</v>
      </c>
      <c r="AT223" s="121">
        <v>141.38512455986645</v>
      </c>
      <c r="AU223" s="199">
        <f t="shared" si="12"/>
        <v>128.18761887840651</v>
      </c>
      <c r="AV223" s="186">
        <f t="shared" si="13"/>
        <v>-1.7728570642913222E-2</v>
      </c>
    </row>
    <row r="224" spans="1:48" s="1" customFormat="1" x14ac:dyDescent="0.25">
      <c r="A224">
        <f>IFERROR(VLOOKUP(C224,'2014_15'!$C$402:$D$446,2,FALSE),0)</f>
        <v>0</v>
      </c>
      <c r="B224" s="93" t="s">
        <v>94</v>
      </c>
      <c r="C224" s="93" t="s">
        <v>95</v>
      </c>
      <c r="D224" s="93"/>
      <c r="E224" s="93">
        <v>95.484328000000005</v>
      </c>
      <c r="F224" s="93">
        <v>-11.783032</v>
      </c>
      <c r="G224" s="93">
        <v>83.593237038276996</v>
      </c>
      <c r="H224" s="93">
        <v>0</v>
      </c>
      <c r="I224" s="93">
        <v>2.3871000000000002</v>
      </c>
      <c r="J224" s="93">
        <v>0</v>
      </c>
      <c r="K224" s="93">
        <v>0</v>
      </c>
      <c r="L224" s="93">
        <v>7.2817000000000021E-2</v>
      </c>
      <c r="M224" s="93">
        <v>0.11363548387096772</v>
      </c>
      <c r="N224" s="93">
        <v>0</v>
      </c>
      <c r="O224" s="93">
        <v>8.5470000000000008E-3</v>
      </c>
      <c r="P224" s="93">
        <v>4.8729999999999997E-3</v>
      </c>
      <c r="Q224" s="93">
        <v>0.69737875444444442</v>
      </c>
      <c r="R224" s="93">
        <v>0.15101500000000001</v>
      </c>
      <c r="S224" s="93">
        <v>2.306489</v>
      </c>
      <c r="T224" s="93">
        <v>173.03638827659242</v>
      </c>
      <c r="U224" s="114">
        <v>6.2596105741439736</v>
      </c>
      <c r="V224" s="114">
        <v>179.2959988507364</v>
      </c>
      <c r="W224" s="196">
        <f t="shared" si="11"/>
        <v>170.72989927659242</v>
      </c>
      <c r="X224" s="2"/>
      <c r="Y224" s="93">
        <v>95.484328000000005</v>
      </c>
      <c r="Z224" s="93">
        <v>-11.599456999999999</v>
      </c>
      <c r="AA224" s="93">
        <v>80.146782136373005</v>
      </c>
      <c r="AB224" s="93">
        <v>0</v>
      </c>
      <c r="AC224" s="93">
        <v>0</v>
      </c>
      <c r="AD224" s="93">
        <v>7.2817000000000021E-2</v>
      </c>
      <c r="AE224" s="93">
        <v>0.105681</v>
      </c>
      <c r="AF224" s="93">
        <v>0</v>
      </c>
      <c r="AG224" s="93">
        <v>8.5470000000000008E-3</v>
      </c>
      <c r="AH224" s="93">
        <v>7.8549999999999991E-3</v>
      </c>
      <c r="AI224" s="93">
        <v>0.96030315946965183</v>
      </c>
      <c r="AJ224" s="93">
        <v>1.9864730411111111</v>
      </c>
      <c r="AK224" s="93">
        <v>0.27139551596547479</v>
      </c>
      <c r="AL224" s="93">
        <v>0.16259699999999999</v>
      </c>
      <c r="AM224" s="93">
        <v>3.3228080000000002</v>
      </c>
      <c r="AN224" s="93">
        <v>170.93012985291924</v>
      </c>
      <c r="AO224" s="93"/>
      <c r="AP224" s="93"/>
      <c r="AQ224" s="93">
        <v>-2.1062584236731823</v>
      </c>
      <c r="AR224" s="91">
        <v>-1.2172343890502408E-2</v>
      </c>
      <c r="AS224" s="114">
        <v>6.8855716315583715</v>
      </c>
      <c r="AT224" s="121">
        <v>177.81570148447761</v>
      </c>
      <c r="AU224" s="199">
        <f t="shared" si="12"/>
        <v>167.60732185291923</v>
      </c>
      <c r="AV224" s="186">
        <f t="shared" si="13"/>
        <v>-1.8289575738660968E-2</v>
      </c>
    </row>
    <row r="225" spans="1:48" s="1" customFormat="1" x14ac:dyDescent="0.25">
      <c r="A225">
        <f>IFERROR(VLOOKUP(C225,'2014_15'!$C$402:$D$446,2,FALSE),0)</f>
        <v>0</v>
      </c>
      <c r="B225" s="93" t="s">
        <v>514</v>
      </c>
      <c r="C225" s="93" t="s">
        <v>515</v>
      </c>
      <c r="D225" s="93"/>
      <c r="E225" s="93">
        <v>9.2821049999999996</v>
      </c>
      <c r="F225" s="93">
        <v>-1.931602</v>
      </c>
      <c r="G225" s="93">
        <v>13.730367934922</v>
      </c>
      <c r="H225" s="93">
        <v>0</v>
      </c>
      <c r="I225" s="93">
        <v>0.23205300000000001</v>
      </c>
      <c r="J225" s="93">
        <v>0</v>
      </c>
      <c r="K225" s="93">
        <v>0</v>
      </c>
      <c r="L225" s="93">
        <v>0</v>
      </c>
      <c r="M225" s="93">
        <v>0</v>
      </c>
      <c r="N225" s="93">
        <v>0</v>
      </c>
      <c r="O225" s="93">
        <v>8.5470000000000008E-3</v>
      </c>
      <c r="P225" s="93">
        <v>4.8729999999999997E-3</v>
      </c>
      <c r="Q225" s="93">
        <v>1.1890110426666669</v>
      </c>
      <c r="R225" s="93">
        <v>0</v>
      </c>
      <c r="S225" s="93">
        <v>0</v>
      </c>
      <c r="T225" s="93">
        <v>22.515354977588668</v>
      </c>
      <c r="U225" s="114">
        <v>0</v>
      </c>
      <c r="V225" s="114">
        <v>22.515354977588668</v>
      </c>
      <c r="W225" s="196">
        <f t="shared" si="11"/>
        <v>22.515354977588668</v>
      </c>
      <c r="X225" s="2"/>
      <c r="Y225" s="93">
        <v>9.2821049999999996</v>
      </c>
      <c r="Z225" s="93">
        <v>-1.8987019999999999</v>
      </c>
      <c r="AA225" s="93">
        <v>13.090896786436002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8.5470000000000008E-3</v>
      </c>
      <c r="AH225" s="93">
        <v>7.8549999999999991E-3</v>
      </c>
      <c r="AI225" s="93">
        <v>9.366269500862974E-2</v>
      </c>
      <c r="AJ225" s="93">
        <v>1.6133668924444449</v>
      </c>
      <c r="AK225" s="93">
        <v>4.432880014771301E-2</v>
      </c>
      <c r="AL225" s="93">
        <v>0</v>
      </c>
      <c r="AM225" s="93">
        <v>0</v>
      </c>
      <c r="AN225" s="93">
        <v>22.242060174036787</v>
      </c>
      <c r="AO225" s="93"/>
      <c r="AP225" s="93"/>
      <c r="AQ225" s="93">
        <v>-0.27329480355188096</v>
      </c>
      <c r="AR225" s="91">
        <v>-1.2138152111033253E-2</v>
      </c>
      <c r="AS225" s="114">
        <v>0</v>
      </c>
      <c r="AT225" s="121">
        <v>22.242060174036787</v>
      </c>
      <c r="AU225" s="199">
        <f t="shared" si="12"/>
        <v>22.242060174036787</v>
      </c>
      <c r="AV225" s="186">
        <f t="shared" si="13"/>
        <v>-1.2138152111033307E-2</v>
      </c>
    </row>
    <row r="226" spans="1:48" s="1" customFormat="1" x14ac:dyDescent="0.25">
      <c r="A226">
        <f>IFERROR(VLOOKUP(C226,'2014_15'!$C$402:$D$446,2,FALSE),0)</f>
        <v>0</v>
      </c>
      <c r="B226" s="93" t="s">
        <v>248</v>
      </c>
      <c r="C226" s="93" t="s">
        <v>249</v>
      </c>
      <c r="D226" s="93"/>
      <c r="E226" s="93">
        <v>126.85761599999999</v>
      </c>
      <c r="F226" s="93">
        <v>-22.802121</v>
      </c>
      <c r="G226" s="93">
        <v>175.08598580684099</v>
      </c>
      <c r="H226" s="93">
        <v>0</v>
      </c>
      <c r="I226" s="93">
        <v>3.17144</v>
      </c>
      <c r="J226" s="93">
        <v>0</v>
      </c>
      <c r="K226" s="93">
        <v>0</v>
      </c>
      <c r="L226" s="93">
        <v>5.8183000000000012E-2</v>
      </c>
      <c r="M226" s="93">
        <v>0.19710537634408601</v>
      </c>
      <c r="N226" s="93">
        <v>0</v>
      </c>
      <c r="O226" s="93">
        <v>8.5470000000000008E-3</v>
      </c>
      <c r="P226" s="93">
        <v>4.8729999999999997E-3</v>
      </c>
      <c r="Q226" s="93">
        <v>2.7059266088888889</v>
      </c>
      <c r="R226" s="93">
        <v>0.23284099999999999</v>
      </c>
      <c r="S226" s="93">
        <v>3.5562550000000002</v>
      </c>
      <c r="T226" s="93">
        <v>289.07665179207402</v>
      </c>
      <c r="U226" s="114">
        <v>20.793469267287662</v>
      </c>
      <c r="V226" s="114">
        <v>309.87012105936168</v>
      </c>
      <c r="W226" s="196">
        <f t="shared" si="11"/>
        <v>285.520396792074</v>
      </c>
      <c r="X226" s="2"/>
      <c r="Y226" s="93">
        <v>126.85761599999999</v>
      </c>
      <c r="Z226" s="93">
        <v>-22.446871999999999</v>
      </c>
      <c r="AA226" s="93">
        <v>168.605926751586</v>
      </c>
      <c r="AB226" s="93">
        <v>0</v>
      </c>
      <c r="AC226" s="93">
        <v>0</v>
      </c>
      <c r="AD226" s="93">
        <v>5.8183000000000012E-2</v>
      </c>
      <c r="AE226" s="93">
        <v>0.183308</v>
      </c>
      <c r="AF226" s="93">
        <v>0</v>
      </c>
      <c r="AG226" s="93">
        <v>8.5470000000000008E-3</v>
      </c>
      <c r="AH226" s="93">
        <v>7.8549999999999991E-3</v>
      </c>
      <c r="AI226" s="93">
        <v>1.27906094136417</v>
      </c>
      <c r="AJ226" s="93">
        <v>5.1440085300000007</v>
      </c>
      <c r="AK226" s="93">
        <v>0.57093861120616318</v>
      </c>
      <c r="AL226" s="93">
        <v>0.24827399999999999</v>
      </c>
      <c r="AM226" s="93">
        <v>5.0737139999999998</v>
      </c>
      <c r="AN226" s="93">
        <v>285.59055983415629</v>
      </c>
      <c r="AO226" s="93"/>
      <c r="AP226" s="93"/>
      <c r="AQ226" s="93">
        <v>-3.4860919579177221</v>
      </c>
      <c r="AR226" s="91">
        <v>-1.205940340150745E-2</v>
      </c>
      <c r="AS226" s="114">
        <v>21.375686406771717</v>
      </c>
      <c r="AT226" s="121">
        <v>306.966246240928</v>
      </c>
      <c r="AU226" s="199">
        <f t="shared" si="12"/>
        <v>280.5168458341563</v>
      </c>
      <c r="AV226" s="186">
        <f t="shared" si="13"/>
        <v>-1.7524320553398032E-2</v>
      </c>
    </row>
    <row r="227" spans="1:48" s="1" customFormat="1" x14ac:dyDescent="0.25">
      <c r="A227">
        <f>IFERROR(VLOOKUP(C227,'2014_15'!$C$402:$D$446,2,FALSE),0)</f>
        <v>0</v>
      </c>
      <c r="B227" s="93" t="s">
        <v>208</v>
      </c>
      <c r="C227" s="93" t="s">
        <v>209</v>
      </c>
      <c r="D227" s="93"/>
      <c r="E227" s="93">
        <v>6.9083870000000003</v>
      </c>
      <c r="F227" s="93">
        <v>-1.016608</v>
      </c>
      <c r="G227" s="93">
        <v>8.2768288818640006</v>
      </c>
      <c r="H227" s="93">
        <v>0</v>
      </c>
      <c r="I227" s="93">
        <v>0.17271</v>
      </c>
      <c r="J227" s="93">
        <v>0</v>
      </c>
      <c r="K227" s="93">
        <v>0</v>
      </c>
      <c r="L227" s="93">
        <v>0</v>
      </c>
      <c r="M227" s="93">
        <v>0</v>
      </c>
      <c r="N227" s="93">
        <v>0</v>
      </c>
      <c r="O227" s="93">
        <v>8.5470000000000008E-3</v>
      </c>
      <c r="P227" s="93">
        <v>4.8729999999999997E-3</v>
      </c>
      <c r="Q227" s="93">
        <v>0.93160578666666682</v>
      </c>
      <c r="R227" s="93">
        <v>0</v>
      </c>
      <c r="S227" s="93">
        <v>0</v>
      </c>
      <c r="T227" s="93">
        <v>15.286343668530668</v>
      </c>
      <c r="U227" s="114">
        <v>0</v>
      </c>
      <c r="V227" s="114">
        <v>15.286343668530668</v>
      </c>
      <c r="W227" s="196">
        <f t="shared" si="11"/>
        <v>15.286343668530668</v>
      </c>
      <c r="X227" s="2"/>
      <c r="Y227" s="93">
        <v>6.9083870000000003</v>
      </c>
      <c r="Z227" s="93">
        <v>-1.0007699999999999</v>
      </c>
      <c r="AA227" s="93">
        <v>7.9660091453870008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8.5470000000000008E-3</v>
      </c>
      <c r="AH227" s="93">
        <v>7.8549999999999991E-3</v>
      </c>
      <c r="AI227" s="93">
        <v>6.9748479809370156E-2</v>
      </c>
      <c r="AJ227" s="93">
        <v>1.1155750693333335</v>
      </c>
      <c r="AK227" s="93">
        <v>2.6974746890266521E-2</v>
      </c>
      <c r="AL227" s="93">
        <v>0</v>
      </c>
      <c r="AM227" s="93">
        <v>0</v>
      </c>
      <c r="AN227" s="93">
        <v>15.102326441419969</v>
      </c>
      <c r="AO227" s="93"/>
      <c r="AP227" s="93"/>
      <c r="AQ227" s="93">
        <v>-0.18401722711069901</v>
      </c>
      <c r="AR227" s="91">
        <v>-1.2038014524658849E-2</v>
      </c>
      <c r="AS227" s="114">
        <v>0</v>
      </c>
      <c r="AT227" s="121">
        <v>15.102326441419969</v>
      </c>
      <c r="AU227" s="199">
        <f t="shared" si="12"/>
        <v>15.102326441419969</v>
      </c>
      <c r="AV227" s="186">
        <f t="shared" si="13"/>
        <v>-1.2038014524658802E-2</v>
      </c>
    </row>
    <row r="228" spans="1:48" s="1" customFormat="1" x14ac:dyDescent="0.25">
      <c r="A228">
        <f>IFERROR(VLOOKUP(C228,'2014_15'!$C$402:$D$446,2,FALSE),0)</f>
        <v>0</v>
      </c>
      <c r="B228" s="93" t="s">
        <v>190</v>
      </c>
      <c r="C228" s="93" t="s">
        <v>191</v>
      </c>
      <c r="D228" s="93"/>
      <c r="E228" s="93">
        <v>4.8828440000000004</v>
      </c>
      <c r="F228" s="93">
        <v>-2.5153999999999999E-2</v>
      </c>
      <c r="G228" s="93">
        <v>37.550362003449997</v>
      </c>
      <c r="H228" s="93">
        <v>0</v>
      </c>
      <c r="I228" s="93">
        <v>0.134687</v>
      </c>
      <c r="J228" s="93">
        <v>0</v>
      </c>
      <c r="K228" s="93">
        <v>0</v>
      </c>
      <c r="L228" s="93">
        <v>1.5432000000000001E-2</v>
      </c>
      <c r="M228" s="93">
        <v>4.7698924731182793E-3</v>
      </c>
      <c r="N228" s="93">
        <v>0</v>
      </c>
      <c r="O228" s="93">
        <v>0</v>
      </c>
      <c r="P228" s="93">
        <v>4.8729999999999997E-3</v>
      </c>
      <c r="Q228" s="93">
        <v>0.26769681444444443</v>
      </c>
      <c r="R228" s="93">
        <v>1.7278999999999999E-2</v>
      </c>
      <c r="S228" s="93">
        <v>0.164969</v>
      </c>
      <c r="T228" s="93">
        <v>53.28875871036756</v>
      </c>
      <c r="U228" s="114">
        <v>1.6064213136808756</v>
      </c>
      <c r="V228" s="114">
        <v>54.895180024048436</v>
      </c>
      <c r="W228" s="196">
        <f t="shared" si="11"/>
        <v>53.123789710367561</v>
      </c>
      <c r="X228" s="2"/>
      <c r="Y228" s="93">
        <v>4.8828440000000004</v>
      </c>
      <c r="Z228" s="93">
        <v>-2.4761999999999999E-2</v>
      </c>
      <c r="AA228" s="93">
        <v>36.460755235342006</v>
      </c>
      <c r="AB228" s="93">
        <v>0</v>
      </c>
      <c r="AC228" s="93">
        <v>0</v>
      </c>
      <c r="AD228" s="93">
        <v>1.5432000000000001E-2</v>
      </c>
      <c r="AE228" s="93">
        <v>4.4359999999999998E-3</v>
      </c>
      <c r="AF228" s="93">
        <v>0</v>
      </c>
      <c r="AG228" s="93">
        <v>0</v>
      </c>
      <c r="AH228" s="93">
        <v>7.8549999999999991E-3</v>
      </c>
      <c r="AI228" s="93">
        <v>4.9254137316719779E-2</v>
      </c>
      <c r="AJ228" s="93">
        <v>0.40334273999999998</v>
      </c>
      <c r="AK228" s="93">
        <v>0.12346453863549131</v>
      </c>
      <c r="AL228" s="93">
        <v>1.5845000000000001E-2</v>
      </c>
      <c r="AM228" s="93">
        <v>0.17463000000000001</v>
      </c>
      <c r="AN228" s="93">
        <v>52.65109665129421</v>
      </c>
      <c r="AO228" s="93"/>
      <c r="AP228" s="93"/>
      <c r="AQ228" s="93">
        <v>-0.6376620590733495</v>
      </c>
      <c r="AR228" s="91">
        <v>-1.1966164619054817E-2</v>
      </c>
      <c r="AS228" s="114">
        <v>1.6514011104639401</v>
      </c>
      <c r="AT228" s="121">
        <v>54.302497761758147</v>
      </c>
      <c r="AU228" s="199">
        <f t="shared" si="12"/>
        <v>52.476466651294203</v>
      </c>
      <c r="AV228" s="186">
        <f t="shared" si="13"/>
        <v>-1.2185182243258263E-2</v>
      </c>
    </row>
    <row r="229" spans="1:48" s="1" customFormat="1" x14ac:dyDescent="0.25">
      <c r="A229">
        <f>IFERROR(VLOOKUP(C229,'2014_15'!$C$402:$D$446,2,FALSE),0)</f>
        <v>0</v>
      </c>
      <c r="B229" s="93" t="s">
        <v>734</v>
      </c>
      <c r="C229" s="93" t="s">
        <v>735</v>
      </c>
      <c r="D229" s="93"/>
      <c r="E229" s="93">
        <v>5.7266240000000002</v>
      </c>
      <c r="F229" s="93">
        <v>-0.59827200000000003</v>
      </c>
      <c r="G229" s="93">
        <v>5.6450487959439997</v>
      </c>
      <c r="H229" s="93">
        <v>0</v>
      </c>
      <c r="I229" s="93">
        <v>0.14316599999999999</v>
      </c>
      <c r="J229" s="93">
        <v>0</v>
      </c>
      <c r="K229" s="93">
        <v>0</v>
      </c>
      <c r="L229" s="93">
        <v>0</v>
      </c>
      <c r="M229" s="93">
        <v>0</v>
      </c>
      <c r="N229" s="93">
        <v>0</v>
      </c>
      <c r="O229" s="93">
        <v>8.5470000000000008E-3</v>
      </c>
      <c r="P229" s="93">
        <v>4.8729999999999997E-3</v>
      </c>
      <c r="Q229" s="93">
        <v>0.99764487288888892</v>
      </c>
      <c r="R229" s="93">
        <v>0</v>
      </c>
      <c r="S229" s="93">
        <v>0</v>
      </c>
      <c r="T229" s="93">
        <v>11.927631668832889</v>
      </c>
      <c r="U229" s="114">
        <v>0</v>
      </c>
      <c r="V229" s="114">
        <v>11.927631668832889</v>
      </c>
      <c r="W229" s="196">
        <f t="shared" si="11"/>
        <v>11.927631668832889</v>
      </c>
      <c r="X229" s="2"/>
      <c r="Y229" s="93">
        <v>5.7266240000000002</v>
      </c>
      <c r="Z229" s="93">
        <v>-0.588951</v>
      </c>
      <c r="AA229" s="93">
        <v>5.1825953291250002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8.5470000000000008E-3</v>
      </c>
      <c r="AH229" s="93">
        <v>7.8549999999999991E-3</v>
      </c>
      <c r="AI229" s="93">
        <v>5.7744738276947649E-2</v>
      </c>
      <c r="AJ229" s="93">
        <v>1.373953808888889</v>
      </c>
      <c r="AK229" s="93">
        <v>1.7549464818124149E-2</v>
      </c>
      <c r="AL229" s="93">
        <v>0</v>
      </c>
      <c r="AM229" s="93">
        <v>0</v>
      </c>
      <c r="AN229" s="93">
        <v>11.78591834110896</v>
      </c>
      <c r="AO229" s="93"/>
      <c r="AP229" s="93"/>
      <c r="AQ229" s="93">
        <v>-0.14171332772392908</v>
      </c>
      <c r="AR229" s="91">
        <v>-1.188109522984588E-2</v>
      </c>
      <c r="AS229" s="114">
        <v>0</v>
      </c>
      <c r="AT229" s="121">
        <v>11.78591834110896</v>
      </c>
      <c r="AU229" s="199">
        <f t="shared" si="12"/>
        <v>11.78591834110896</v>
      </c>
      <c r="AV229" s="186">
        <f t="shared" si="13"/>
        <v>-1.1881095229845928E-2</v>
      </c>
    </row>
    <row r="230" spans="1:48" s="1" customFormat="1" x14ac:dyDescent="0.25">
      <c r="A230">
        <f>IFERROR(VLOOKUP(C230,'2014_15'!$C$402:$D$446,2,FALSE),0)</f>
        <v>1</v>
      </c>
      <c r="B230" s="93" t="s">
        <v>204</v>
      </c>
      <c r="C230" s="93" t="s">
        <v>205</v>
      </c>
      <c r="D230" s="93"/>
      <c r="E230" s="93">
        <v>118.339645</v>
      </c>
      <c r="F230" s="93">
        <v>-24.230423999999999</v>
      </c>
      <c r="G230" s="93">
        <v>182.49038725635702</v>
      </c>
      <c r="H230" s="93">
        <v>0</v>
      </c>
      <c r="I230" s="93">
        <v>2.958491</v>
      </c>
      <c r="J230" s="93">
        <v>0</v>
      </c>
      <c r="K230" s="93">
        <v>0</v>
      </c>
      <c r="L230" s="93">
        <v>6.1387999999999998E-2</v>
      </c>
      <c r="M230" s="93">
        <v>0.27173978494623657</v>
      </c>
      <c r="N230" s="93">
        <v>0</v>
      </c>
      <c r="O230" s="93">
        <v>8.5470000000000008E-3</v>
      </c>
      <c r="P230" s="93">
        <v>4.8729999999999997E-3</v>
      </c>
      <c r="Q230" s="93">
        <v>2.8520569477777773</v>
      </c>
      <c r="R230" s="93">
        <v>0.26468799999999998</v>
      </c>
      <c r="S230" s="93">
        <v>4.042662</v>
      </c>
      <c r="T230" s="93">
        <v>287.06405398908106</v>
      </c>
      <c r="U230" s="114">
        <v>16.210602558220888</v>
      </c>
      <c r="V230" s="114">
        <v>303.27465654730196</v>
      </c>
      <c r="W230" s="196">
        <f t="shared" si="11"/>
        <v>283.02139198908105</v>
      </c>
      <c r="X230" s="2"/>
      <c r="Y230" s="93">
        <v>118.339645</v>
      </c>
      <c r="Z230" s="93">
        <v>-23.852924000000002</v>
      </c>
      <c r="AA230" s="93">
        <v>176.823756571351</v>
      </c>
      <c r="AB230" s="93">
        <v>0</v>
      </c>
      <c r="AC230" s="93">
        <v>0</v>
      </c>
      <c r="AD230" s="93">
        <v>6.1387999999999998E-2</v>
      </c>
      <c r="AE230" s="93">
        <v>0.252718</v>
      </c>
      <c r="AF230" s="93">
        <v>0</v>
      </c>
      <c r="AG230" s="93">
        <v>8.5470000000000008E-3</v>
      </c>
      <c r="AH230" s="93">
        <v>7.8549999999999991E-3</v>
      </c>
      <c r="AI230" s="93">
        <v>1.1868142907540167</v>
      </c>
      <c r="AJ230" s="93">
        <v>4.4055864699999994</v>
      </c>
      <c r="AK230" s="93">
        <v>0.59876608106336426</v>
      </c>
      <c r="AL230" s="93">
        <v>0.27165400000000001</v>
      </c>
      <c r="AM230" s="93">
        <v>5.5515090000000002</v>
      </c>
      <c r="AN230" s="93">
        <v>283.65531541316847</v>
      </c>
      <c r="AO230" s="93"/>
      <c r="AP230" s="93"/>
      <c r="AQ230" s="93">
        <v>-3.4087385759125937</v>
      </c>
      <c r="AR230" s="91">
        <v>-1.1874487692012636E-2</v>
      </c>
      <c r="AS230" s="114">
        <v>17.831662814042978</v>
      </c>
      <c r="AT230" s="121">
        <v>301.48697822721147</v>
      </c>
      <c r="AU230" s="199">
        <f t="shared" si="12"/>
        <v>278.10380641316846</v>
      </c>
      <c r="AV230" s="186">
        <f t="shared" si="13"/>
        <v>-1.7375314075560477E-2</v>
      </c>
    </row>
    <row r="231" spans="1:48" s="1" customFormat="1" x14ac:dyDescent="0.25">
      <c r="A231">
        <f>IFERROR(VLOOKUP(C231,'2014_15'!$C$402:$D$446,2,FALSE),0)</f>
        <v>0</v>
      </c>
      <c r="B231" s="93" t="s">
        <v>338</v>
      </c>
      <c r="C231" s="93" t="s">
        <v>339</v>
      </c>
      <c r="D231" s="93"/>
      <c r="E231" s="93">
        <v>103.01049545000001</v>
      </c>
      <c r="F231" s="93">
        <v>-26.442769999999999</v>
      </c>
      <c r="G231" s="93">
        <v>184.576970064817</v>
      </c>
      <c r="H231" s="93">
        <v>0</v>
      </c>
      <c r="I231" s="93">
        <v>2.5752619999999999</v>
      </c>
      <c r="J231" s="93">
        <v>0</v>
      </c>
      <c r="K231" s="93">
        <v>0</v>
      </c>
      <c r="L231" s="93">
        <v>7.5247999999999982E-2</v>
      </c>
      <c r="M231" s="93">
        <v>0.2541516129032258</v>
      </c>
      <c r="N231" s="93">
        <v>0</v>
      </c>
      <c r="O231" s="93">
        <v>8.5470000000000008E-3</v>
      </c>
      <c r="P231" s="93">
        <v>4.8729999999999997E-3</v>
      </c>
      <c r="Q231" s="93">
        <v>1.7300249222222222</v>
      </c>
      <c r="R231" s="93">
        <v>0.18534700000000001</v>
      </c>
      <c r="S231" s="93">
        <v>2.8308599999999999</v>
      </c>
      <c r="T231" s="93">
        <v>268.80900904994246</v>
      </c>
      <c r="U231" s="114">
        <v>16.253906638223118</v>
      </c>
      <c r="V231" s="114">
        <v>285.06291568816556</v>
      </c>
      <c r="W231" s="196">
        <f t="shared" si="11"/>
        <v>265.97814904994249</v>
      </c>
      <c r="X231" s="2"/>
      <c r="Y231" s="93">
        <v>103.01049545000001</v>
      </c>
      <c r="Z231" s="93">
        <v>-26.030802000000001</v>
      </c>
      <c r="AA231" s="93">
        <v>179.28639007017699</v>
      </c>
      <c r="AB231" s="93">
        <v>0</v>
      </c>
      <c r="AC231" s="93">
        <v>0</v>
      </c>
      <c r="AD231" s="93">
        <v>7.5247999999999982E-2</v>
      </c>
      <c r="AE231" s="93">
        <v>0.23636099999999999</v>
      </c>
      <c r="AF231" s="93">
        <v>0</v>
      </c>
      <c r="AG231" s="93">
        <v>8.5470000000000008E-3</v>
      </c>
      <c r="AH231" s="93">
        <v>7.8549999999999991E-3</v>
      </c>
      <c r="AI231" s="93">
        <v>1.0377924049043445</v>
      </c>
      <c r="AJ231" s="93">
        <v>3.0947714455555557</v>
      </c>
      <c r="AK231" s="93">
        <v>0.60710512688944029</v>
      </c>
      <c r="AL231" s="93">
        <v>0.201097</v>
      </c>
      <c r="AM231" s="93">
        <v>4.1096069999999996</v>
      </c>
      <c r="AN231" s="93">
        <v>265.64446749752636</v>
      </c>
      <c r="AO231" s="93"/>
      <c r="AP231" s="93"/>
      <c r="AQ231" s="93">
        <v>-3.1645415524160967</v>
      </c>
      <c r="AR231" s="91">
        <v>-1.1772453473939005E-2</v>
      </c>
      <c r="AS231" s="114">
        <v>17.586690563903801</v>
      </c>
      <c r="AT231" s="121">
        <v>283.23115806143016</v>
      </c>
      <c r="AU231" s="199">
        <f t="shared" si="12"/>
        <v>261.53486049752638</v>
      </c>
      <c r="AV231" s="186">
        <f t="shared" si="13"/>
        <v>-1.6705464596574071E-2</v>
      </c>
    </row>
    <row r="232" spans="1:48" s="1" customFormat="1" x14ac:dyDescent="0.25">
      <c r="A232">
        <f>IFERROR(VLOOKUP(C232,'2014_15'!$C$402:$D$446,2,FALSE),0)</f>
        <v>0</v>
      </c>
      <c r="B232" s="93" t="s">
        <v>706</v>
      </c>
      <c r="C232" s="93" t="s">
        <v>707</v>
      </c>
      <c r="D232" s="93"/>
      <c r="E232" s="93">
        <v>7.6414099999999996</v>
      </c>
      <c r="F232" s="93">
        <v>-1.67004</v>
      </c>
      <c r="G232" s="93">
        <v>11.610206502784999</v>
      </c>
      <c r="H232" s="93">
        <v>0</v>
      </c>
      <c r="I232" s="93">
        <v>0.192001</v>
      </c>
      <c r="J232" s="93">
        <v>0</v>
      </c>
      <c r="K232" s="93">
        <v>0</v>
      </c>
      <c r="L232" s="93">
        <v>0</v>
      </c>
      <c r="M232" s="93">
        <v>0</v>
      </c>
      <c r="N232" s="93">
        <v>0</v>
      </c>
      <c r="O232" s="93">
        <v>8.5470000000000008E-3</v>
      </c>
      <c r="P232" s="93">
        <v>4.8729999999999997E-3</v>
      </c>
      <c r="Q232" s="93">
        <v>0.67081309955555546</v>
      </c>
      <c r="R232" s="93">
        <v>0</v>
      </c>
      <c r="S232" s="93">
        <v>0</v>
      </c>
      <c r="T232" s="93">
        <v>18.457810602340555</v>
      </c>
      <c r="U232" s="114">
        <v>0</v>
      </c>
      <c r="V232" s="114">
        <v>18.457810602340555</v>
      </c>
      <c r="W232" s="196">
        <f t="shared" si="11"/>
        <v>18.457810602340555</v>
      </c>
      <c r="X232" s="2"/>
      <c r="Y232" s="93">
        <v>7.6414099999999996</v>
      </c>
      <c r="Z232" s="93">
        <v>-1.6440220000000001</v>
      </c>
      <c r="AA232" s="93">
        <v>11.062381833633999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8.5470000000000008E-3</v>
      </c>
      <c r="AH232" s="93">
        <v>7.8549999999999991E-3</v>
      </c>
      <c r="AI232" s="93">
        <v>7.6735623841661452E-2</v>
      </c>
      <c r="AJ232" s="93">
        <v>1.0510483991111113</v>
      </c>
      <c r="AK232" s="93">
        <v>3.7459779987644319E-2</v>
      </c>
      <c r="AL232" s="93">
        <v>0</v>
      </c>
      <c r="AM232" s="93">
        <v>0</v>
      </c>
      <c r="AN232" s="93">
        <v>18.241415636574413</v>
      </c>
      <c r="AO232" s="93"/>
      <c r="AP232" s="93"/>
      <c r="AQ232" s="93">
        <v>-0.21639496576614192</v>
      </c>
      <c r="AR232" s="91">
        <v>-1.1723761307784891E-2</v>
      </c>
      <c r="AS232" s="114">
        <v>0</v>
      </c>
      <c r="AT232" s="121">
        <v>18.241415636574413</v>
      </c>
      <c r="AU232" s="199">
        <f t="shared" si="12"/>
        <v>18.241415636574413</v>
      </c>
      <c r="AV232" s="186">
        <f t="shared" si="13"/>
        <v>-1.1723761307784852E-2</v>
      </c>
    </row>
    <row r="233" spans="1:48" s="1" customFormat="1" x14ac:dyDescent="0.25">
      <c r="A233">
        <f>IFERROR(VLOOKUP(C233,'2014_15'!$C$402:$D$446,2,FALSE),0)</f>
        <v>1</v>
      </c>
      <c r="B233" s="93" t="s">
        <v>102</v>
      </c>
      <c r="C233" s="93" t="s">
        <v>103</v>
      </c>
      <c r="D233" s="93"/>
      <c r="E233" s="93">
        <v>60.243200000000002</v>
      </c>
      <c r="F233" s="93">
        <v>-15.321533000000001</v>
      </c>
      <c r="G233" s="93">
        <v>108.451427130987</v>
      </c>
      <c r="H233" s="93">
        <v>0</v>
      </c>
      <c r="I233" s="93">
        <v>1.5060849999999999</v>
      </c>
      <c r="J233" s="93">
        <v>0</v>
      </c>
      <c r="K233" s="93">
        <v>0</v>
      </c>
      <c r="L233" s="93">
        <v>2.3346999999999993E-2</v>
      </c>
      <c r="M233" s="93">
        <v>0.21398924731182795</v>
      </c>
      <c r="N233" s="93">
        <v>0</v>
      </c>
      <c r="O233" s="93">
        <v>8.5470000000000008E-3</v>
      </c>
      <c r="P233" s="93">
        <v>4.8729999999999997E-3</v>
      </c>
      <c r="Q233" s="93">
        <v>1.0314721722222222</v>
      </c>
      <c r="R233" s="93">
        <v>0.15180299999999999</v>
      </c>
      <c r="S233" s="93">
        <v>2.3185280000000001</v>
      </c>
      <c r="T233" s="93">
        <v>158.63173855052102</v>
      </c>
      <c r="U233" s="114">
        <v>16.981431612983979</v>
      </c>
      <c r="V233" s="114">
        <v>175.613170163505</v>
      </c>
      <c r="W233" s="196">
        <f t="shared" si="11"/>
        <v>156.31321055052103</v>
      </c>
      <c r="X233" s="2"/>
      <c r="Y233" s="93">
        <v>60.243200000000002</v>
      </c>
      <c r="Z233" s="93">
        <v>-15.082829</v>
      </c>
      <c r="AA233" s="93">
        <v>105.63249396246999</v>
      </c>
      <c r="AB233" s="93">
        <v>0</v>
      </c>
      <c r="AC233" s="93">
        <v>0</v>
      </c>
      <c r="AD233" s="93">
        <v>2.3346999999999993E-2</v>
      </c>
      <c r="AE233" s="93">
        <v>0.19900999999999999</v>
      </c>
      <c r="AF233" s="93">
        <v>0</v>
      </c>
      <c r="AG233" s="93">
        <v>8.5470000000000008E-3</v>
      </c>
      <c r="AH233" s="93">
        <v>7.8549999999999991E-3</v>
      </c>
      <c r="AI233" s="93">
        <v>0.60532802862935209</v>
      </c>
      <c r="AJ233" s="93">
        <v>1.3955202555555557</v>
      </c>
      <c r="AK233" s="93">
        <v>0.35769602269102169</v>
      </c>
      <c r="AL233" s="93">
        <v>0.158272</v>
      </c>
      <c r="AM233" s="93">
        <v>3.2344379999999999</v>
      </c>
      <c r="AN233" s="93">
        <v>156.78287826934593</v>
      </c>
      <c r="AO233" s="93"/>
      <c r="AP233" s="93"/>
      <c r="AQ233" s="93">
        <v>-1.8488602811750923</v>
      </c>
      <c r="AR233" s="91">
        <v>-1.1655046449524144E-2</v>
      </c>
      <c r="AS233" s="114">
        <v>17.456911698147533</v>
      </c>
      <c r="AT233" s="121">
        <v>174.23978996749346</v>
      </c>
      <c r="AU233" s="199">
        <f t="shared" si="12"/>
        <v>153.54844026934592</v>
      </c>
      <c r="AV233" s="186">
        <f t="shared" si="13"/>
        <v>-1.7687374416006429E-2</v>
      </c>
    </row>
    <row r="234" spans="1:48" s="1" customFormat="1" x14ac:dyDescent="0.25">
      <c r="A234">
        <f>IFERROR(VLOOKUP(C234,'2014_15'!$C$402:$D$446,2,FALSE),0)</f>
        <v>0</v>
      </c>
      <c r="B234" s="93" t="s">
        <v>80</v>
      </c>
      <c r="C234" s="93" t="s">
        <v>81</v>
      </c>
      <c r="D234" s="93"/>
      <c r="E234" s="93">
        <v>16.154558000000002</v>
      </c>
      <c r="F234" s="93">
        <v>-2.6262840000000001</v>
      </c>
      <c r="G234" s="93">
        <v>13.625461486822999</v>
      </c>
      <c r="H234" s="93">
        <v>0</v>
      </c>
      <c r="I234" s="93">
        <v>0.403864</v>
      </c>
      <c r="J234" s="93">
        <v>0</v>
      </c>
      <c r="K234" s="93">
        <v>0</v>
      </c>
      <c r="L234" s="93">
        <v>0</v>
      </c>
      <c r="M234" s="93">
        <v>0</v>
      </c>
      <c r="N234" s="93">
        <v>0</v>
      </c>
      <c r="O234" s="93">
        <v>8.5470000000000008E-3</v>
      </c>
      <c r="P234" s="93">
        <v>4.8729999999999997E-3</v>
      </c>
      <c r="Q234" s="93">
        <v>0.71939828000000006</v>
      </c>
      <c r="R234" s="93">
        <v>0</v>
      </c>
      <c r="S234" s="93">
        <v>0</v>
      </c>
      <c r="T234" s="93">
        <v>28.290417766823001</v>
      </c>
      <c r="U234" s="114">
        <v>0</v>
      </c>
      <c r="V234" s="114">
        <v>28.290417766823001</v>
      </c>
      <c r="W234" s="196">
        <f t="shared" si="11"/>
        <v>28.290417766823001</v>
      </c>
      <c r="X234" s="2"/>
      <c r="Y234" s="93">
        <v>16.154558000000002</v>
      </c>
      <c r="Z234" s="93">
        <v>-2.5812219999999999</v>
      </c>
      <c r="AA234" s="93">
        <v>12.467440299885999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8.5470000000000008E-3</v>
      </c>
      <c r="AH234" s="93">
        <v>7.8549999999999991E-3</v>
      </c>
      <c r="AI234" s="93">
        <v>0.16182379376725181</v>
      </c>
      <c r="AJ234" s="93">
        <v>1.7001780924444445</v>
      </c>
      <c r="AK234" s="93">
        <v>4.2217632483347478E-2</v>
      </c>
      <c r="AL234" s="93">
        <v>0</v>
      </c>
      <c r="AM234" s="93">
        <v>0</v>
      </c>
      <c r="AN234" s="93">
        <v>27.961397818581041</v>
      </c>
      <c r="AO234" s="93"/>
      <c r="AP234" s="93"/>
      <c r="AQ234" s="93">
        <v>-0.32901994824196024</v>
      </c>
      <c r="AR234" s="91">
        <v>-1.1630084467250659E-2</v>
      </c>
      <c r="AS234" s="114">
        <v>0</v>
      </c>
      <c r="AT234" s="121">
        <v>27.961397818581041</v>
      </c>
      <c r="AU234" s="199">
        <f t="shared" si="12"/>
        <v>27.961397818581041</v>
      </c>
      <c r="AV234" s="186">
        <f t="shared" si="13"/>
        <v>-1.1630084467250668E-2</v>
      </c>
    </row>
    <row r="235" spans="1:48" s="1" customFormat="1" x14ac:dyDescent="0.25">
      <c r="A235">
        <f>IFERROR(VLOOKUP(C235,'2014_15'!$C$402:$D$446,2,FALSE),0)</f>
        <v>0</v>
      </c>
      <c r="B235" s="93" t="s">
        <v>370</v>
      </c>
      <c r="C235" s="93" t="s">
        <v>371</v>
      </c>
      <c r="D235" s="93"/>
      <c r="E235" s="93">
        <v>8.1411169999999995</v>
      </c>
      <c r="F235" s="93">
        <v>-0.70154000000000005</v>
      </c>
      <c r="G235" s="93">
        <v>4.947117790439</v>
      </c>
      <c r="H235" s="93">
        <v>0</v>
      </c>
      <c r="I235" s="93">
        <v>0.20353399999999999</v>
      </c>
      <c r="J235" s="93">
        <v>0</v>
      </c>
      <c r="K235" s="93">
        <v>0</v>
      </c>
      <c r="L235" s="93">
        <v>0</v>
      </c>
      <c r="M235" s="93">
        <v>0</v>
      </c>
      <c r="N235" s="93">
        <v>0</v>
      </c>
      <c r="O235" s="93">
        <v>8.5470000000000008E-3</v>
      </c>
      <c r="P235" s="93">
        <v>4.8729999999999997E-3</v>
      </c>
      <c r="Q235" s="93">
        <v>0.7693817546666667</v>
      </c>
      <c r="R235" s="93">
        <v>0</v>
      </c>
      <c r="S235" s="93">
        <v>0</v>
      </c>
      <c r="T235" s="93">
        <v>13.373030545105665</v>
      </c>
      <c r="U235" s="114">
        <v>0</v>
      </c>
      <c r="V235" s="114">
        <v>13.373030545105665</v>
      </c>
      <c r="W235" s="196">
        <f t="shared" si="11"/>
        <v>13.373030545105665</v>
      </c>
      <c r="X235" s="2"/>
      <c r="Y235" s="93">
        <v>8.1411169999999995</v>
      </c>
      <c r="Z235" s="93">
        <v>-0.69060999999999995</v>
      </c>
      <c r="AA235" s="93">
        <v>4.4874172123290004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8.5470000000000008E-3</v>
      </c>
      <c r="AH235" s="93">
        <v>7.8549999999999991E-3</v>
      </c>
      <c r="AI235" s="93">
        <v>8.1652381943880248E-2</v>
      </c>
      <c r="AJ235" s="93">
        <v>1.1664628968888888</v>
      </c>
      <c r="AK235" s="93">
        <v>1.5195431148066993E-2</v>
      </c>
      <c r="AL235" s="93">
        <v>0</v>
      </c>
      <c r="AM235" s="93">
        <v>0</v>
      </c>
      <c r="AN235" s="93">
        <v>13.217636922309838</v>
      </c>
      <c r="AO235" s="93"/>
      <c r="AP235" s="93"/>
      <c r="AQ235" s="93">
        <v>-0.15539362279582747</v>
      </c>
      <c r="AR235" s="91">
        <v>-1.1619925810511161E-2</v>
      </c>
      <c r="AS235" s="114">
        <v>0</v>
      </c>
      <c r="AT235" s="121">
        <v>13.217636922309838</v>
      </c>
      <c r="AU235" s="199">
        <f t="shared" si="12"/>
        <v>13.217636922309838</v>
      </c>
      <c r="AV235" s="186">
        <f t="shared" si="13"/>
        <v>-1.1619925810511189E-2</v>
      </c>
    </row>
    <row r="236" spans="1:48" s="1" customFormat="1" x14ac:dyDescent="0.25">
      <c r="A236">
        <f>IFERROR(VLOOKUP(C236,'2014_15'!$C$402:$D$446,2,FALSE),0)</f>
        <v>0</v>
      </c>
      <c r="B236" s="93" t="s">
        <v>686</v>
      </c>
      <c r="C236" s="93" t="s">
        <v>687</v>
      </c>
      <c r="D236" s="93"/>
      <c r="E236" s="93">
        <v>7.1280910000000004</v>
      </c>
      <c r="F236" s="93">
        <v>-0.42585699999999999</v>
      </c>
      <c r="G236" s="93">
        <v>3.794521423615</v>
      </c>
      <c r="H236" s="93">
        <v>0</v>
      </c>
      <c r="I236" s="93">
        <v>0.178259</v>
      </c>
      <c r="J236" s="93">
        <v>0</v>
      </c>
      <c r="K236" s="93">
        <v>0</v>
      </c>
      <c r="L236" s="93">
        <v>0</v>
      </c>
      <c r="M236" s="93">
        <v>0</v>
      </c>
      <c r="N236" s="93">
        <v>0</v>
      </c>
      <c r="O236" s="93">
        <v>8.5470000000000008E-3</v>
      </c>
      <c r="P236" s="93">
        <v>4.8729999999999997E-3</v>
      </c>
      <c r="Q236" s="93">
        <v>0.30778060088888887</v>
      </c>
      <c r="R236" s="93">
        <v>0</v>
      </c>
      <c r="S236" s="93">
        <v>0</v>
      </c>
      <c r="T236" s="93">
        <v>10.99621502450389</v>
      </c>
      <c r="U236" s="114">
        <v>0</v>
      </c>
      <c r="V236" s="114">
        <v>10.99621502450389</v>
      </c>
      <c r="W236" s="196">
        <f t="shared" si="11"/>
        <v>10.99621502450389</v>
      </c>
      <c r="X236" s="2"/>
      <c r="Y236" s="93">
        <v>7.1280910000000004</v>
      </c>
      <c r="Z236" s="93">
        <v>-0.41922199999999998</v>
      </c>
      <c r="AA236" s="93">
        <v>3.4295949773229997</v>
      </c>
      <c r="AB236" s="93">
        <v>0</v>
      </c>
      <c r="AC236" s="93">
        <v>0</v>
      </c>
      <c r="AD236" s="93">
        <v>0</v>
      </c>
      <c r="AE236" s="93">
        <v>0</v>
      </c>
      <c r="AF236" s="93">
        <v>0</v>
      </c>
      <c r="AG236" s="93">
        <v>8.5470000000000008E-3</v>
      </c>
      <c r="AH236" s="93">
        <v>7.8549999999999991E-3</v>
      </c>
      <c r="AI236" s="93">
        <v>7.1537319500159055E-2</v>
      </c>
      <c r="AJ236" s="93">
        <v>0.63051067733333332</v>
      </c>
      <c r="AK236" s="93">
        <v>1.1613400733162587E-2</v>
      </c>
      <c r="AL236" s="93">
        <v>0</v>
      </c>
      <c r="AM236" s="93">
        <v>0</v>
      </c>
      <c r="AN236" s="93">
        <v>10.868527374889654</v>
      </c>
      <c r="AO236" s="93"/>
      <c r="AP236" s="93"/>
      <c r="AQ236" s="93">
        <v>-0.12768764961423607</v>
      </c>
      <c r="AR236" s="91">
        <v>-1.1611963692024736E-2</v>
      </c>
      <c r="AS236" s="114">
        <v>0</v>
      </c>
      <c r="AT236" s="121">
        <v>10.868527374889654</v>
      </c>
      <c r="AU236" s="199">
        <f t="shared" si="12"/>
        <v>10.868527374889654</v>
      </c>
      <c r="AV236" s="186">
        <f t="shared" si="13"/>
        <v>-1.1611963692024774E-2</v>
      </c>
    </row>
    <row r="237" spans="1:48" s="1" customFormat="1" x14ac:dyDescent="0.25">
      <c r="A237">
        <f>IFERROR(VLOOKUP(C237,'2014_15'!$C$402:$D$446,2,FALSE),0)</f>
        <v>0</v>
      </c>
      <c r="B237" s="93" t="s">
        <v>252</v>
      </c>
      <c r="C237" s="93" t="s">
        <v>253</v>
      </c>
      <c r="D237" s="93"/>
      <c r="E237" s="93">
        <v>7.0147700000000004</v>
      </c>
      <c r="F237" s="93">
        <v>-0.83196300000000001</v>
      </c>
      <c r="G237" s="93">
        <v>6.3368804093049995</v>
      </c>
      <c r="H237" s="93">
        <v>0</v>
      </c>
      <c r="I237" s="93">
        <v>0.175369</v>
      </c>
      <c r="J237" s="93">
        <v>0</v>
      </c>
      <c r="K237" s="93">
        <v>0</v>
      </c>
      <c r="L237" s="93">
        <v>0</v>
      </c>
      <c r="M237" s="93">
        <v>0</v>
      </c>
      <c r="N237" s="93">
        <v>0</v>
      </c>
      <c r="O237" s="93">
        <v>8.5470000000000008E-3</v>
      </c>
      <c r="P237" s="93">
        <v>4.8729999999999997E-3</v>
      </c>
      <c r="Q237" s="93">
        <v>0.75870178577777792</v>
      </c>
      <c r="R237" s="93">
        <v>0</v>
      </c>
      <c r="S237" s="93">
        <v>0</v>
      </c>
      <c r="T237" s="93">
        <v>13.467178195082777</v>
      </c>
      <c r="U237" s="114">
        <v>0</v>
      </c>
      <c r="V237" s="114">
        <v>13.467178195082777</v>
      </c>
      <c r="W237" s="196">
        <f t="shared" si="11"/>
        <v>13.467178195082777</v>
      </c>
      <c r="X237" s="2"/>
      <c r="Y237" s="93">
        <v>7.0147700000000004</v>
      </c>
      <c r="Z237" s="93">
        <v>-0.81900099999999998</v>
      </c>
      <c r="AA237" s="93">
        <v>5.8326361958219994</v>
      </c>
      <c r="AB237" s="93">
        <v>0</v>
      </c>
      <c r="AC237" s="93">
        <v>0</v>
      </c>
      <c r="AD237" s="93">
        <v>0</v>
      </c>
      <c r="AE237" s="93">
        <v>0</v>
      </c>
      <c r="AF237" s="93">
        <v>0</v>
      </c>
      <c r="AG237" s="93">
        <v>8.5470000000000008E-3</v>
      </c>
      <c r="AH237" s="93">
        <v>7.8549999999999991E-3</v>
      </c>
      <c r="AI237" s="93">
        <v>7.0488327398813402E-2</v>
      </c>
      <c r="AJ237" s="93">
        <v>1.1763745608888889</v>
      </c>
      <c r="AK237" s="93">
        <v>1.9750653333911274E-2</v>
      </c>
      <c r="AL237" s="93">
        <v>0</v>
      </c>
      <c r="AM237" s="93">
        <v>0</v>
      </c>
      <c r="AN237" s="93">
        <v>13.311420737443612</v>
      </c>
      <c r="AO237" s="93"/>
      <c r="AP237" s="93"/>
      <c r="AQ237" s="93">
        <v>-0.15575745763916515</v>
      </c>
      <c r="AR237" s="91">
        <v>-1.1565708523559622E-2</v>
      </c>
      <c r="AS237" s="114">
        <v>0</v>
      </c>
      <c r="AT237" s="121">
        <v>13.311420737443612</v>
      </c>
      <c r="AU237" s="199">
        <f t="shared" si="12"/>
        <v>13.311420737443612</v>
      </c>
      <c r="AV237" s="186">
        <f t="shared" si="13"/>
        <v>-1.1565708523559648E-2</v>
      </c>
    </row>
    <row r="238" spans="1:48" s="1" customFormat="1" x14ac:dyDescent="0.25">
      <c r="A238">
        <f>IFERROR(VLOOKUP(C238,'2014_15'!$C$402:$D$446,2,FALSE),0)</f>
        <v>0</v>
      </c>
      <c r="B238" s="93" t="s">
        <v>768</v>
      </c>
      <c r="C238" s="93" t="s">
        <v>769</v>
      </c>
      <c r="D238" s="93"/>
      <c r="E238" s="93">
        <v>6.953608</v>
      </c>
      <c r="F238" s="93">
        <v>-1.053922</v>
      </c>
      <c r="G238" s="93">
        <v>7.7432770396119999</v>
      </c>
      <c r="H238" s="93">
        <v>0</v>
      </c>
      <c r="I238" s="93">
        <v>0.17383999999999999</v>
      </c>
      <c r="J238" s="93">
        <v>0</v>
      </c>
      <c r="K238" s="93">
        <v>0</v>
      </c>
      <c r="L238" s="93">
        <v>0</v>
      </c>
      <c r="M238" s="93">
        <v>0</v>
      </c>
      <c r="N238" s="93">
        <v>0</v>
      </c>
      <c r="O238" s="93">
        <v>8.5470000000000008E-3</v>
      </c>
      <c r="P238" s="93">
        <v>4.8729999999999997E-3</v>
      </c>
      <c r="Q238" s="93">
        <v>0.21920841599999996</v>
      </c>
      <c r="R238" s="93">
        <v>0</v>
      </c>
      <c r="S238" s="93">
        <v>0</v>
      </c>
      <c r="T238" s="93">
        <v>14.049431455612</v>
      </c>
      <c r="U238" s="114">
        <v>0</v>
      </c>
      <c r="V238" s="114">
        <v>14.049431455612</v>
      </c>
      <c r="W238" s="196">
        <f t="shared" si="11"/>
        <v>14.049431455612</v>
      </c>
      <c r="X238" s="2"/>
      <c r="Y238" s="93">
        <v>6.953608</v>
      </c>
      <c r="Z238" s="93">
        <v>-1.0375030000000001</v>
      </c>
      <c r="AA238" s="93">
        <v>7.2483489886800001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8.5470000000000008E-3</v>
      </c>
      <c r="AH238" s="93">
        <v>7.8549999999999991E-3</v>
      </c>
      <c r="AI238" s="93">
        <v>6.9634190342175162E-2</v>
      </c>
      <c r="AJ238" s="93">
        <v>0.61212879377777785</v>
      </c>
      <c r="AK238" s="93">
        <v>2.4544583840352036E-2</v>
      </c>
      <c r="AL238" s="93">
        <v>0</v>
      </c>
      <c r="AM238" s="93">
        <v>0</v>
      </c>
      <c r="AN238" s="93">
        <v>13.887163556640305</v>
      </c>
      <c r="AO238" s="93"/>
      <c r="AP238" s="93"/>
      <c r="AQ238" s="93">
        <v>-0.16226789897169525</v>
      </c>
      <c r="AR238" s="91">
        <v>-1.1549784023956206E-2</v>
      </c>
      <c r="AS238" s="114">
        <v>0</v>
      </c>
      <c r="AT238" s="121">
        <v>13.887163556640305</v>
      </c>
      <c r="AU238" s="199">
        <f t="shared" si="12"/>
        <v>13.887163556640305</v>
      </c>
      <c r="AV238" s="186">
        <f t="shared" si="13"/>
        <v>-1.1549784023956233E-2</v>
      </c>
    </row>
    <row r="239" spans="1:48" s="1" customFormat="1" x14ac:dyDescent="0.25">
      <c r="A239">
        <f>IFERROR(VLOOKUP(C239,'2014_15'!$C$402:$D$446,2,FALSE),0)</f>
        <v>0</v>
      </c>
      <c r="B239" s="93" t="s">
        <v>210</v>
      </c>
      <c r="C239" s="93" t="s">
        <v>211</v>
      </c>
      <c r="D239" s="93"/>
      <c r="E239" s="93">
        <v>148.53440599999999</v>
      </c>
      <c r="F239" s="93">
        <v>-26.20655</v>
      </c>
      <c r="G239" s="93">
        <v>166.79223027416</v>
      </c>
      <c r="H239" s="93">
        <v>0</v>
      </c>
      <c r="I239" s="93">
        <v>3.713352</v>
      </c>
      <c r="J239" s="93">
        <v>0</v>
      </c>
      <c r="K239" s="93">
        <v>0</v>
      </c>
      <c r="L239" s="93">
        <v>0.111764</v>
      </c>
      <c r="M239" s="93">
        <v>0.26171827956989246</v>
      </c>
      <c r="N239" s="93">
        <v>0</v>
      </c>
      <c r="O239" s="93">
        <v>8.5470000000000008E-3</v>
      </c>
      <c r="P239" s="93">
        <v>4.8729999999999997E-3</v>
      </c>
      <c r="Q239" s="93">
        <v>4.2245777977777772</v>
      </c>
      <c r="R239" s="93">
        <v>0.232959</v>
      </c>
      <c r="S239" s="93">
        <v>3.5580379999999998</v>
      </c>
      <c r="T239" s="93">
        <v>301.23591535150769</v>
      </c>
      <c r="U239" s="114">
        <v>17.813125268717105</v>
      </c>
      <c r="V239" s="114">
        <v>319.04904062022479</v>
      </c>
      <c r="W239" s="196">
        <f t="shared" si="11"/>
        <v>297.67787735150768</v>
      </c>
      <c r="X239" s="2"/>
      <c r="Y239" s="93">
        <v>148.53440599999999</v>
      </c>
      <c r="Z239" s="93">
        <v>-25.798262000000001</v>
      </c>
      <c r="AA239" s="93">
        <v>161.91297081300198</v>
      </c>
      <c r="AB239" s="93">
        <v>0</v>
      </c>
      <c r="AC239" s="93">
        <v>0</v>
      </c>
      <c r="AD239" s="93">
        <v>0.111764</v>
      </c>
      <c r="AE239" s="93">
        <v>0.243398</v>
      </c>
      <c r="AF239" s="93">
        <v>0</v>
      </c>
      <c r="AG239" s="93">
        <v>8.5470000000000008E-3</v>
      </c>
      <c r="AH239" s="93">
        <v>7.8549999999999991E-3</v>
      </c>
      <c r="AI239" s="93">
        <v>1.4975761270843739</v>
      </c>
      <c r="AJ239" s="93">
        <v>5.4396652222222217</v>
      </c>
      <c r="AK239" s="93">
        <v>0.5482747165136046</v>
      </c>
      <c r="AL239" s="93">
        <v>0.24543300000000001</v>
      </c>
      <c r="AM239" s="93">
        <v>5.0156260000000001</v>
      </c>
      <c r="AN239" s="93">
        <v>297.7672538788222</v>
      </c>
      <c r="AO239" s="93"/>
      <c r="AP239" s="93"/>
      <c r="AQ239" s="93">
        <v>-3.4686614726854827</v>
      </c>
      <c r="AR239" s="91">
        <v>-1.1514767316632724E-2</v>
      </c>
      <c r="AS239" s="114">
        <v>18.311892776241184</v>
      </c>
      <c r="AT239" s="121">
        <v>316.07914665506337</v>
      </c>
      <c r="AU239" s="199">
        <f t="shared" si="12"/>
        <v>292.75162787882221</v>
      </c>
      <c r="AV239" s="186">
        <f t="shared" si="13"/>
        <v>-1.6548927036550976E-2</v>
      </c>
    </row>
    <row r="240" spans="1:48" s="1" customFormat="1" x14ac:dyDescent="0.25">
      <c r="A240">
        <f>IFERROR(VLOOKUP(C240,'2014_15'!$C$402:$D$446,2,FALSE),0)</f>
        <v>0</v>
      </c>
      <c r="B240" s="93" t="s">
        <v>424</v>
      </c>
      <c r="C240" s="93" t="s">
        <v>425</v>
      </c>
      <c r="D240" s="93"/>
      <c r="E240" s="93">
        <v>93.184475000000006</v>
      </c>
      <c r="F240" s="93">
        <v>-20.248242000000001</v>
      </c>
      <c r="G240" s="93">
        <v>214.64444897869899</v>
      </c>
      <c r="H240" s="93">
        <v>0</v>
      </c>
      <c r="I240" s="93">
        <v>2.3296109999999999</v>
      </c>
      <c r="J240" s="93">
        <v>0</v>
      </c>
      <c r="K240" s="93">
        <v>0</v>
      </c>
      <c r="L240" s="93">
        <v>0.11761000000000002</v>
      </c>
      <c r="M240" s="93">
        <v>0.34784301075268814</v>
      </c>
      <c r="N240" s="93">
        <v>0</v>
      </c>
      <c r="O240" s="93">
        <v>8.5470000000000008E-3</v>
      </c>
      <c r="P240" s="93">
        <v>4.8729999999999997E-3</v>
      </c>
      <c r="Q240" s="93">
        <v>1.66388574</v>
      </c>
      <c r="R240" s="93">
        <v>0.22864799999999999</v>
      </c>
      <c r="S240" s="93">
        <v>3.4922279999999999</v>
      </c>
      <c r="T240" s="93">
        <v>295.77392772945171</v>
      </c>
      <c r="U240" s="114">
        <v>19.008724549074579</v>
      </c>
      <c r="V240" s="114">
        <v>314.78265227852631</v>
      </c>
      <c r="W240" s="196">
        <f t="shared" si="11"/>
        <v>292.2816997294517</v>
      </c>
      <c r="X240" s="2"/>
      <c r="Y240" s="93">
        <v>93.184475000000006</v>
      </c>
      <c r="Z240" s="93">
        <v>-19.932782</v>
      </c>
      <c r="AA240" s="93">
        <v>208.072288801355</v>
      </c>
      <c r="AB240" s="93">
        <v>0</v>
      </c>
      <c r="AC240" s="93">
        <v>0</v>
      </c>
      <c r="AD240" s="93">
        <v>0.11761000000000002</v>
      </c>
      <c r="AE240" s="93">
        <v>0.323494</v>
      </c>
      <c r="AF240" s="93">
        <v>0</v>
      </c>
      <c r="AG240" s="93">
        <v>8.5470000000000008E-3</v>
      </c>
      <c r="AH240" s="93">
        <v>7.8549999999999991E-3</v>
      </c>
      <c r="AI240" s="93">
        <v>0.94058657866348461</v>
      </c>
      <c r="AJ240" s="93">
        <v>3.8137912988888893</v>
      </c>
      <c r="AK240" s="93">
        <v>0.70458082872591465</v>
      </c>
      <c r="AL240" s="93">
        <v>0.23957300000000001</v>
      </c>
      <c r="AM240" s="93">
        <v>4.8958779999999997</v>
      </c>
      <c r="AN240" s="93">
        <v>292.37589750763328</v>
      </c>
      <c r="AO240" s="93"/>
      <c r="AP240" s="93"/>
      <c r="AQ240" s="93">
        <v>-3.3980302218184306</v>
      </c>
      <c r="AR240" s="91">
        <v>-1.1488606341687605E-2</v>
      </c>
      <c r="AS240" s="114">
        <v>19.540968836448666</v>
      </c>
      <c r="AT240" s="121">
        <v>311.91686634408194</v>
      </c>
      <c r="AU240" s="199">
        <f t="shared" si="12"/>
        <v>287.4800195076333</v>
      </c>
      <c r="AV240" s="186">
        <f t="shared" si="13"/>
        <v>-1.6428261592371429E-2</v>
      </c>
    </row>
    <row r="241" spans="1:48" s="1" customFormat="1" x14ac:dyDescent="0.25">
      <c r="A241">
        <f>IFERROR(VLOOKUP(C241,'2014_15'!$C$402:$D$446,2,FALSE),0)</f>
        <v>0</v>
      </c>
      <c r="B241" s="93" t="s">
        <v>150</v>
      </c>
      <c r="C241" s="93" t="s">
        <v>151</v>
      </c>
      <c r="D241" s="93"/>
      <c r="E241" s="93">
        <v>240.48285999999999</v>
      </c>
      <c r="F241" s="93">
        <v>-21.132791000000001</v>
      </c>
      <c r="G241" s="93">
        <v>153.63917667578102</v>
      </c>
      <c r="H241" s="93">
        <v>0</v>
      </c>
      <c r="I241" s="93">
        <v>0</v>
      </c>
      <c r="J241" s="93">
        <v>0</v>
      </c>
      <c r="K241" s="93">
        <v>0</v>
      </c>
      <c r="L241" s="93">
        <v>0.18446399999999999</v>
      </c>
      <c r="M241" s="93">
        <v>0.19555591397849462</v>
      </c>
      <c r="N241" s="93">
        <v>0</v>
      </c>
      <c r="O241" s="93">
        <v>8.5470000000000008E-3</v>
      </c>
      <c r="P241" s="93">
        <v>0</v>
      </c>
      <c r="Q241" s="93">
        <v>1.6366322275555558</v>
      </c>
      <c r="R241" s="93">
        <v>0.39531100000000002</v>
      </c>
      <c r="S241" s="93">
        <v>6.0377070000000002</v>
      </c>
      <c r="T241" s="93">
        <v>381.44746281731506</v>
      </c>
      <c r="U241" s="114">
        <v>19.432358540421014</v>
      </c>
      <c r="V241" s="114">
        <v>400.87982135773609</v>
      </c>
      <c r="W241" s="196">
        <f t="shared" si="11"/>
        <v>375.40975581731504</v>
      </c>
      <c r="X241" s="2"/>
      <c r="Y241" s="93">
        <v>240.48285999999999</v>
      </c>
      <c r="Z241" s="93">
        <v>-20.803550999999999</v>
      </c>
      <c r="AA241" s="93">
        <v>142.99451027609101</v>
      </c>
      <c r="AB241" s="93">
        <v>0</v>
      </c>
      <c r="AC241" s="93">
        <v>0</v>
      </c>
      <c r="AD241" s="93">
        <v>0.18446399999999999</v>
      </c>
      <c r="AE241" s="93">
        <v>0.181867</v>
      </c>
      <c r="AF241" s="93">
        <v>0</v>
      </c>
      <c r="AG241" s="93">
        <v>8.5470000000000008E-3</v>
      </c>
      <c r="AH241" s="93">
        <v>0</v>
      </c>
      <c r="AI241" s="93">
        <v>2.4335798647470361</v>
      </c>
      <c r="AJ241" s="93">
        <v>2.4027857973333338</v>
      </c>
      <c r="AK241" s="93">
        <v>0.48421243950351744</v>
      </c>
      <c r="AL241" s="93">
        <v>0.40703899999999998</v>
      </c>
      <c r="AM241" s="93">
        <v>8.3181849999999997</v>
      </c>
      <c r="AN241" s="93">
        <v>377.09449937767488</v>
      </c>
      <c r="AO241" s="93"/>
      <c r="AP241" s="93"/>
      <c r="AQ241" s="93">
        <v>-4.3529634396401775</v>
      </c>
      <c r="AR241" s="91">
        <v>-1.141169850099363E-2</v>
      </c>
      <c r="AS241" s="114">
        <v>21.23046644253246</v>
      </c>
      <c r="AT241" s="121">
        <v>398.32496582020735</v>
      </c>
      <c r="AU241" s="199">
        <f t="shared" si="12"/>
        <v>368.77631437767491</v>
      </c>
      <c r="AV241" s="186">
        <f t="shared" si="13"/>
        <v>-1.7669869620724921E-2</v>
      </c>
    </row>
    <row r="242" spans="1:48" s="1" customFormat="1" x14ac:dyDescent="0.25">
      <c r="A242">
        <f>IFERROR(VLOOKUP(C242,'2014_15'!$C$402:$D$446,2,FALSE),0)</f>
        <v>0</v>
      </c>
      <c r="B242" s="93" t="s">
        <v>578</v>
      </c>
      <c r="C242" s="93" t="s">
        <v>579</v>
      </c>
      <c r="D242" s="93"/>
      <c r="E242" s="93">
        <v>5.8605590000000003</v>
      </c>
      <c r="F242" s="93">
        <v>-0.60153599999999996</v>
      </c>
      <c r="G242" s="93">
        <v>5.5949804452360006</v>
      </c>
      <c r="H242" s="93">
        <v>0</v>
      </c>
      <c r="I242" s="93">
        <v>0.14651500000000001</v>
      </c>
      <c r="J242" s="93">
        <v>0</v>
      </c>
      <c r="K242" s="93">
        <v>0</v>
      </c>
      <c r="L242" s="93">
        <v>0</v>
      </c>
      <c r="M242" s="93">
        <v>0</v>
      </c>
      <c r="N242" s="93">
        <v>0</v>
      </c>
      <c r="O242" s="93">
        <v>8.5470000000000008E-3</v>
      </c>
      <c r="P242" s="93">
        <v>4.8729999999999997E-3</v>
      </c>
      <c r="Q242" s="93">
        <v>0.70647745511111115</v>
      </c>
      <c r="R242" s="93">
        <v>0</v>
      </c>
      <c r="S242" s="93">
        <v>0</v>
      </c>
      <c r="T242" s="93">
        <v>11.720415900347112</v>
      </c>
      <c r="U242" s="114">
        <v>0</v>
      </c>
      <c r="V242" s="114">
        <v>11.720415900347112</v>
      </c>
      <c r="W242" s="196">
        <f t="shared" si="11"/>
        <v>11.720415900347112</v>
      </c>
      <c r="X242" s="2"/>
      <c r="Y242" s="93">
        <v>5.8605590000000003</v>
      </c>
      <c r="Z242" s="93">
        <v>-0.59216400000000002</v>
      </c>
      <c r="AA242" s="93">
        <v>5.2064075489519999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8.5470000000000008E-3</v>
      </c>
      <c r="AH242" s="93">
        <v>7.8549999999999991E-3</v>
      </c>
      <c r="AI242" s="93">
        <v>5.9013535001349177E-2</v>
      </c>
      <c r="AJ242" s="93">
        <v>1.0193601893333335</v>
      </c>
      <c r="AK242" s="93">
        <v>1.7630098494411189E-2</v>
      </c>
      <c r="AL242" s="93">
        <v>0</v>
      </c>
      <c r="AM242" s="93">
        <v>0</v>
      </c>
      <c r="AN242" s="93">
        <v>11.587208371781092</v>
      </c>
      <c r="AO242" s="93"/>
      <c r="AP242" s="93"/>
      <c r="AQ242" s="93">
        <v>-0.13320752856601992</v>
      </c>
      <c r="AR242" s="91">
        <v>-1.1365426764597564E-2</v>
      </c>
      <c r="AS242" s="114">
        <v>0</v>
      </c>
      <c r="AT242" s="121">
        <v>11.587208371781092</v>
      </c>
      <c r="AU242" s="199">
        <f t="shared" si="12"/>
        <v>11.587208371781092</v>
      </c>
      <c r="AV242" s="186">
        <f t="shared" si="13"/>
        <v>-1.1365426764597619E-2</v>
      </c>
    </row>
    <row r="243" spans="1:48" s="1" customFormat="1" x14ac:dyDescent="0.25">
      <c r="A243">
        <f>IFERROR(VLOOKUP(C243,'2014_15'!$C$402:$D$446,2,FALSE),0)</f>
        <v>0</v>
      </c>
      <c r="B243" s="93" t="s">
        <v>448</v>
      </c>
      <c r="C243" s="93" t="s">
        <v>449</v>
      </c>
      <c r="D243" s="93"/>
      <c r="E243" s="93">
        <v>3.3751679999999999</v>
      </c>
      <c r="F243" s="93">
        <v>-0.312753</v>
      </c>
      <c r="G243" s="93">
        <v>3.0925869078739998</v>
      </c>
      <c r="H243" s="93">
        <v>0</v>
      </c>
      <c r="I243" s="93">
        <v>8.4486000000000006E-2</v>
      </c>
      <c r="J243" s="93">
        <v>0</v>
      </c>
      <c r="K243" s="93">
        <v>0</v>
      </c>
      <c r="L243" s="93">
        <v>0</v>
      </c>
      <c r="M243" s="93">
        <v>0</v>
      </c>
      <c r="N243" s="93">
        <v>0</v>
      </c>
      <c r="O243" s="93">
        <v>8.5470000000000008E-3</v>
      </c>
      <c r="P243" s="93">
        <v>4.8729999999999997E-3</v>
      </c>
      <c r="Q243" s="93">
        <v>0.47573567111111104</v>
      </c>
      <c r="R243" s="93">
        <v>0</v>
      </c>
      <c r="S243" s="93">
        <v>0</v>
      </c>
      <c r="T243" s="93">
        <v>6.7286435789851113</v>
      </c>
      <c r="U243" s="114">
        <v>0</v>
      </c>
      <c r="V243" s="114">
        <v>6.7286435789851113</v>
      </c>
      <c r="W243" s="196">
        <f t="shared" si="11"/>
        <v>6.7286435789851113</v>
      </c>
      <c r="X243" s="2"/>
      <c r="Y243" s="93">
        <v>3.3751679999999999</v>
      </c>
      <c r="Z243" s="93">
        <v>-0.30787999999999999</v>
      </c>
      <c r="AA243" s="93">
        <v>2.903138186209</v>
      </c>
      <c r="AB243" s="93">
        <v>0</v>
      </c>
      <c r="AC243" s="93">
        <v>0</v>
      </c>
      <c r="AD243" s="93">
        <v>0</v>
      </c>
      <c r="AE243" s="93">
        <v>0</v>
      </c>
      <c r="AF243" s="93">
        <v>0</v>
      </c>
      <c r="AG243" s="93">
        <v>8.5470000000000008E-3</v>
      </c>
      <c r="AH243" s="93">
        <v>7.8549999999999991E-3</v>
      </c>
      <c r="AI243" s="93">
        <v>3.4152998169589333E-2</v>
      </c>
      <c r="AJ243" s="93">
        <v>0.622492151111111</v>
      </c>
      <c r="AK243" s="93">
        <v>9.8306964417438827E-3</v>
      </c>
      <c r="AL243" s="93">
        <v>0</v>
      </c>
      <c r="AM243" s="93">
        <v>0</v>
      </c>
      <c r="AN243" s="93">
        <v>6.6533040319314445</v>
      </c>
      <c r="AO243" s="93"/>
      <c r="AP243" s="93"/>
      <c r="AQ243" s="93">
        <v>-7.5339547053666855E-2</v>
      </c>
      <c r="AR243" s="91">
        <v>-1.1196840220362868E-2</v>
      </c>
      <c r="AS243" s="114">
        <v>0</v>
      </c>
      <c r="AT243" s="121">
        <v>6.6533040319314445</v>
      </c>
      <c r="AU243" s="199">
        <f t="shared" si="12"/>
        <v>6.6533040319314445</v>
      </c>
      <c r="AV243" s="186">
        <f t="shared" si="13"/>
        <v>-1.1196840220362825E-2</v>
      </c>
    </row>
    <row r="244" spans="1:48" s="1" customFormat="1" x14ac:dyDescent="0.25">
      <c r="A244">
        <f>IFERROR(VLOOKUP(C244,'2014_15'!$C$402:$D$446,2,FALSE),0)</f>
        <v>0</v>
      </c>
      <c r="B244" s="93" t="s">
        <v>648</v>
      </c>
      <c r="C244" s="93" t="s">
        <v>649</v>
      </c>
      <c r="D244" s="93"/>
      <c r="E244" s="93">
        <v>91.242586000000003</v>
      </c>
      <c r="F244" s="93">
        <v>-18.864941000000002</v>
      </c>
      <c r="G244" s="93">
        <v>261.40786061271598</v>
      </c>
      <c r="H244" s="93">
        <v>0</v>
      </c>
      <c r="I244" s="93">
        <v>2.281066</v>
      </c>
      <c r="J244" s="93">
        <v>0</v>
      </c>
      <c r="K244" s="93">
        <v>0</v>
      </c>
      <c r="L244" s="93">
        <v>0.25542699999999996</v>
      </c>
      <c r="M244" s="93">
        <v>0.30967526881720436</v>
      </c>
      <c r="N244" s="93">
        <v>0</v>
      </c>
      <c r="O244" s="93">
        <v>8.5470000000000008E-3</v>
      </c>
      <c r="P244" s="93">
        <v>4.8729999999999997E-3</v>
      </c>
      <c r="Q244" s="93">
        <v>5.181791654444444</v>
      </c>
      <c r="R244" s="93">
        <v>0.26915600000000001</v>
      </c>
      <c r="S244" s="93">
        <v>4.1108859999999998</v>
      </c>
      <c r="T244" s="93">
        <v>346.20692753597763</v>
      </c>
      <c r="U244" s="114">
        <v>20.699513841461645</v>
      </c>
      <c r="V244" s="114">
        <v>366.90644137743925</v>
      </c>
      <c r="W244" s="196">
        <f t="shared" si="11"/>
        <v>342.09604153597763</v>
      </c>
      <c r="X244" s="2"/>
      <c r="Y244" s="93">
        <v>91.242586000000003</v>
      </c>
      <c r="Z244" s="93">
        <v>-18.571033</v>
      </c>
      <c r="AA244" s="93">
        <v>253.37167301952903</v>
      </c>
      <c r="AB244" s="93">
        <v>0</v>
      </c>
      <c r="AC244" s="93">
        <v>0</v>
      </c>
      <c r="AD244" s="93">
        <v>0.25542699999999996</v>
      </c>
      <c r="AE244" s="93">
        <v>0.28799799999999998</v>
      </c>
      <c r="AF244" s="93">
        <v>0</v>
      </c>
      <c r="AG244" s="93">
        <v>8.5470000000000008E-3</v>
      </c>
      <c r="AH244" s="93">
        <v>7.8549999999999991E-3</v>
      </c>
      <c r="AI244" s="93">
        <v>0.92932825358218585</v>
      </c>
      <c r="AJ244" s="93">
        <v>8.0611564955555561</v>
      </c>
      <c r="AK244" s="93">
        <v>0.8579750065718923</v>
      </c>
      <c r="AL244" s="93">
        <v>0.275086</v>
      </c>
      <c r="AM244" s="93">
        <v>5.6216100000000004</v>
      </c>
      <c r="AN244" s="93">
        <v>342.34820877523867</v>
      </c>
      <c r="AO244" s="93"/>
      <c r="AP244" s="93"/>
      <c r="AQ244" s="93">
        <v>-3.8587187607389524</v>
      </c>
      <c r="AR244" s="91">
        <v>-1.1145700602244468E-2</v>
      </c>
      <c r="AS244" s="114">
        <v>21.80882352525563</v>
      </c>
      <c r="AT244" s="121">
        <v>364.15703230049428</v>
      </c>
      <c r="AU244" s="199">
        <f t="shared" si="12"/>
        <v>336.7265987752387</v>
      </c>
      <c r="AV244" s="186">
        <f t="shared" si="13"/>
        <v>-1.569571730976671E-2</v>
      </c>
    </row>
    <row r="245" spans="1:48" s="1" customFormat="1" x14ac:dyDescent="0.25">
      <c r="A245">
        <f>IFERROR(VLOOKUP(C245,'2014_15'!$C$402:$D$446,2,FALSE),0)</f>
        <v>0</v>
      </c>
      <c r="B245" s="93" t="s">
        <v>168</v>
      </c>
      <c r="C245" s="93" t="s">
        <v>169</v>
      </c>
      <c r="D245" s="93"/>
      <c r="E245" s="93">
        <v>10.980338</v>
      </c>
      <c r="F245" s="93">
        <v>-1.1330769999999999</v>
      </c>
      <c r="G245" s="93">
        <v>8.1009709220230004</v>
      </c>
      <c r="H245" s="93">
        <v>0</v>
      </c>
      <c r="I245" s="93">
        <v>0</v>
      </c>
      <c r="J245" s="93">
        <v>0</v>
      </c>
      <c r="K245" s="93">
        <v>0</v>
      </c>
      <c r="L245" s="93">
        <v>0</v>
      </c>
      <c r="M245" s="93">
        <v>0</v>
      </c>
      <c r="N245" s="93">
        <v>0</v>
      </c>
      <c r="O245" s="93">
        <v>8.5470000000000008E-3</v>
      </c>
      <c r="P245" s="93">
        <v>4.8729999999999997E-3</v>
      </c>
      <c r="Q245" s="93">
        <v>0.71405176000000004</v>
      </c>
      <c r="R245" s="93">
        <v>0</v>
      </c>
      <c r="S245" s="93">
        <v>0</v>
      </c>
      <c r="T245" s="93">
        <v>18.675703682022998</v>
      </c>
      <c r="U245" s="114">
        <v>0</v>
      </c>
      <c r="V245" s="114">
        <v>18.675703682022998</v>
      </c>
      <c r="W245" s="196">
        <f t="shared" si="11"/>
        <v>18.675703682022998</v>
      </c>
      <c r="X245" s="2"/>
      <c r="Y245" s="93">
        <v>10.980338</v>
      </c>
      <c r="Z245" s="93">
        <v>-1.115424</v>
      </c>
      <c r="AA245" s="93">
        <v>7.4525898124529997</v>
      </c>
      <c r="AB245" s="93">
        <v>0</v>
      </c>
      <c r="AC245" s="93">
        <v>0</v>
      </c>
      <c r="AD245" s="93">
        <v>0</v>
      </c>
      <c r="AE245" s="93">
        <v>0</v>
      </c>
      <c r="AF245" s="93">
        <v>0</v>
      </c>
      <c r="AG245" s="93">
        <v>8.5470000000000008E-3</v>
      </c>
      <c r="AH245" s="93">
        <v>7.8549999999999991E-3</v>
      </c>
      <c r="AI245" s="93">
        <v>0.11022466560976454</v>
      </c>
      <c r="AJ245" s="93">
        <v>0.99945675822222235</v>
      </c>
      <c r="AK245" s="93">
        <v>2.5236190443531318E-2</v>
      </c>
      <c r="AL245" s="93">
        <v>0</v>
      </c>
      <c r="AM245" s="93">
        <v>0</v>
      </c>
      <c r="AN245" s="93">
        <v>18.468823426728516</v>
      </c>
      <c r="AO245" s="93"/>
      <c r="AP245" s="93"/>
      <c r="AQ245" s="93">
        <v>-0.2068802552944824</v>
      </c>
      <c r="AR245" s="91">
        <v>-1.1077507911716482E-2</v>
      </c>
      <c r="AS245" s="114">
        <v>0</v>
      </c>
      <c r="AT245" s="121">
        <v>18.468823426728516</v>
      </c>
      <c r="AU245" s="199">
        <f t="shared" si="12"/>
        <v>18.468823426728516</v>
      </c>
      <c r="AV245" s="186">
        <f t="shared" si="13"/>
        <v>-1.1077507911716467E-2</v>
      </c>
    </row>
    <row r="246" spans="1:48" s="1" customFormat="1" x14ac:dyDescent="0.25">
      <c r="A246">
        <f>IFERROR(VLOOKUP(C246,'2014_15'!$C$402:$D$446,2,FALSE),0)</f>
        <v>0</v>
      </c>
      <c r="B246" s="93" t="s">
        <v>488</v>
      </c>
      <c r="C246" s="93" t="s">
        <v>489</v>
      </c>
      <c r="D246" s="93"/>
      <c r="E246" s="93">
        <v>9.9444979999999994</v>
      </c>
      <c r="F246" s="93">
        <v>-1.0820289999999999</v>
      </c>
      <c r="G246" s="93">
        <v>6.5296207109089996</v>
      </c>
      <c r="H246" s="93">
        <v>0</v>
      </c>
      <c r="I246" s="93">
        <v>0.24862000000000001</v>
      </c>
      <c r="J246" s="93">
        <v>0</v>
      </c>
      <c r="K246" s="93">
        <v>0</v>
      </c>
      <c r="L246" s="93">
        <v>0</v>
      </c>
      <c r="M246" s="93">
        <v>0</v>
      </c>
      <c r="N246" s="93">
        <v>0</v>
      </c>
      <c r="O246" s="93">
        <v>8.5470000000000008E-3</v>
      </c>
      <c r="P246" s="93">
        <v>4.8729999999999997E-3</v>
      </c>
      <c r="Q246" s="93">
        <v>1.0416099706666666</v>
      </c>
      <c r="R246" s="93">
        <v>0</v>
      </c>
      <c r="S246" s="93">
        <v>0</v>
      </c>
      <c r="T246" s="93">
        <v>16.695739681575667</v>
      </c>
      <c r="U246" s="114">
        <v>0</v>
      </c>
      <c r="V246" s="114">
        <v>16.695739681575667</v>
      </c>
      <c r="W246" s="196">
        <f t="shared" si="11"/>
        <v>16.695739681575667</v>
      </c>
      <c r="X246" s="2"/>
      <c r="Y246" s="93">
        <v>9.9444979999999994</v>
      </c>
      <c r="Z246" s="93">
        <v>-1.0651710000000001</v>
      </c>
      <c r="AA246" s="93">
        <v>5.9608557681349996</v>
      </c>
      <c r="AB246" s="93">
        <v>0</v>
      </c>
      <c r="AC246" s="93">
        <v>0</v>
      </c>
      <c r="AD246" s="93">
        <v>0</v>
      </c>
      <c r="AE246" s="93">
        <v>0</v>
      </c>
      <c r="AF246" s="93">
        <v>0</v>
      </c>
      <c r="AG246" s="93">
        <v>8.5470000000000008E-3</v>
      </c>
      <c r="AH246" s="93">
        <v>7.8549999999999991E-3</v>
      </c>
      <c r="AI246" s="93">
        <v>0.10019144130758713</v>
      </c>
      <c r="AJ246" s="93">
        <v>1.5339209857777776</v>
      </c>
      <c r="AK246" s="93">
        <v>2.018483442087679E-2</v>
      </c>
      <c r="AL246" s="93">
        <v>0</v>
      </c>
      <c r="AM246" s="93">
        <v>0</v>
      </c>
      <c r="AN246" s="93">
        <v>16.510882029641241</v>
      </c>
      <c r="AO246" s="93"/>
      <c r="AP246" s="93"/>
      <c r="AQ246" s="93">
        <v>-0.1848576519344256</v>
      </c>
      <c r="AR246" s="91">
        <v>-1.1072145077730368E-2</v>
      </c>
      <c r="AS246" s="114">
        <v>0</v>
      </c>
      <c r="AT246" s="121">
        <v>16.510882029641241</v>
      </c>
      <c r="AU246" s="199">
        <f t="shared" si="12"/>
        <v>16.510882029641241</v>
      </c>
      <c r="AV246" s="186">
        <f t="shared" si="13"/>
        <v>-1.1072145077730355E-2</v>
      </c>
    </row>
    <row r="247" spans="1:48" s="1" customFormat="1" x14ac:dyDescent="0.25">
      <c r="A247">
        <f>IFERROR(VLOOKUP(C247,'2014_15'!$C$402:$D$446,2,FALSE),0)</f>
        <v>0</v>
      </c>
      <c r="B247" s="93" t="s">
        <v>302</v>
      </c>
      <c r="C247" s="93" t="s">
        <v>303</v>
      </c>
      <c r="D247" s="93"/>
      <c r="E247" s="93">
        <v>5.6492440000000004</v>
      </c>
      <c r="F247" s="93">
        <v>-0.64842699999999998</v>
      </c>
      <c r="G247" s="93">
        <v>4.5951858057720001</v>
      </c>
      <c r="H247" s="93">
        <v>0</v>
      </c>
      <c r="I247" s="93">
        <v>0.141231</v>
      </c>
      <c r="J247" s="93">
        <v>0</v>
      </c>
      <c r="K247" s="93">
        <v>0</v>
      </c>
      <c r="L247" s="93">
        <v>0</v>
      </c>
      <c r="M247" s="93">
        <v>0</v>
      </c>
      <c r="N247" s="93">
        <v>0</v>
      </c>
      <c r="O247" s="93">
        <v>8.5470000000000008E-3</v>
      </c>
      <c r="P247" s="93">
        <v>4.8729999999999997E-3</v>
      </c>
      <c r="Q247" s="93">
        <v>0.5852505555555555</v>
      </c>
      <c r="R247" s="93">
        <v>0</v>
      </c>
      <c r="S247" s="93">
        <v>0</v>
      </c>
      <c r="T247" s="93">
        <v>10.335904361327556</v>
      </c>
      <c r="U247" s="114">
        <v>0</v>
      </c>
      <c r="V247" s="114">
        <v>10.335904361327556</v>
      </c>
      <c r="W247" s="196">
        <f t="shared" si="11"/>
        <v>10.335904361327556</v>
      </c>
      <c r="X247" s="2"/>
      <c r="Y247" s="93">
        <v>5.6492440000000004</v>
      </c>
      <c r="Z247" s="93">
        <v>-0.638324</v>
      </c>
      <c r="AA247" s="93">
        <v>4.2319894280300003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8.5470000000000008E-3</v>
      </c>
      <c r="AH247" s="93">
        <v>7.8549999999999991E-3</v>
      </c>
      <c r="AI247" s="93">
        <v>5.6663619514026507E-2</v>
      </c>
      <c r="AJ247" s="93">
        <v>0.89333474311111116</v>
      </c>
      <c r="AK247" s="93">
        <v>1.4330493673798957E-2</v>
      </c>
      <c r="AL247" s="93">
        <v>0</v>
      </c>
      <c r="AM247" s="93">
        <v>0</v>
      </c>
      <c r="AN247" s="93">
        <v>10.223640284328937</v>
      </c>
      <c r="AO247" s="93"/>
      <c r="AP247" s="93"/>
      <c r="AQ247" s="93">
        <v>-0.11226407699861873</v>
      </c>
      <c r="AR247" s="91">
        <v>-1.0861563059606272E-2</v>
      </c>
      <c r="AS247" s="114">
        <v>0</v>
      </c>
      <c r="AT247" s="121">
        <v>10.223640284328937</v>
      </c>
      <c r="AU247" s="199">
        <f t="shared" si="12"/>
        <v>10.223640284328937</v>
      </c>
      <c r="AV247" s="186">
        <f t="shared" si="13"/>
        <v>-1.0861563059606283E-2</v>
      </c>
    </row>
    <row r="248" spans="1:48" s="1" customFormat="1" x14ac:dyDescent="0.25">
      <c r="A248">
        <f>IFERROR(VLOOKUP(C248,'2014_15'!$C$402:$D$446,2,FALSE),0)</f>
        <v>0</v>
      </c>
      <c r="B248" s="93" t="s">
        <v>692</v>
      </c>
      <c r="C248" s="93" t="s">
        <v>693</v>
      </c>
      <c r="D248" s="93"/>
      <c r="E248" s="93">
        <v>83.836799999999997</v>
      </c>
      <c r="F248" s="93">
        <v>-10.078442000000001</v>
      </c>
      <c r="G248" s="93">
        <v>73.431655356012996</v>
      </c>
      <c r="H248" s="93">
        <v>0</v>
      </c>
      <c r="I248" s="93">
        <v>2.09592</v>
      </c>
      <c r="J248" s="93">
        <v>0</v>
      </c>
      <c r="K248" s="93">
        <v>0</v>
      </c>
      <c r="L248" s="93">
        <v>3.2680000000000001E-2</v>
      </c>
      <c r="M248" s="93">
        <v>9.9182795698924728E-2</v>
      </c>
      <c r="N248" s="93">
        <v>0</v>
      </c>
      <c r="O248" s="93">
        <v>8.5470000000000008E-3</v>
      </c>
      <c r="P248" s="93">
        <v>4.8729999999999997E-3</v>
      </c>
      <c r="Q248" s="93">
        <v>2.7832593844444444</v>
      </c>
      <c r="R248" s="93">
        <v>0.12784000000000001</v>
      </c>
      <c r="S248" s="93">
        <v>1.952548</v>
      </c>
      <c r="T248" s="93">
        <v>154.29486353615638</v>
      </c>
      <c r="U248" s="114">
        <v>7.1738128440984417</v>
      </c>
      <c r="V248" s="114">
        <v>161.46867638025483</v>
      </c>
      <c r="W248" s="196">
        <f t="shared" si="11"/>
        <v>152.34231553615638</v>
      </c>
      <c r="X248" s="2"/>
      <c r="Y248" s="93">
        <v>83.836799999999997</v>
      </c>
      <c r="Z248" s="93">
        <v>-9.921424</v>
      </c>
      <c r="AA248" s="93">
        <v>70.609919496491003</v>
      </c>
      <c r="AB248" s="93">
        <v>0</v>
      </c>
      <c r="AC248" s="93">
        <v>0</v>
      </c>
      <c r="AD248" s="93">
        <v>3.2680000000000001E-2</v>
      </c>
      <c r="AE248" s="93">
        <v>9.2240000000000003E-2</v>
      </c>
      <c r="AF248" s="93">
        <v>0</v>
      </c>
      <c r="AG248" s="93">
        <v>8.5470000000000008E-3</v>
      </c>
      <c r="AH248" s="93">
        <v>7.8549999999999991E-3</v>
      </c>
      <c r="AI248" s="93">
        <v>0.85052682253855305</v>
      </c>
      <c r="AJ248" s="93">
        <v>4.0054052777777773</v>
      </c>
      <c r="AK248" s="93">
        <v>0.2391014963198875</v>
      </c>
      <c r="AL248" s="93">
        <v>0.13472799999999999</v>
      </c>
      <c r="AM248" s="93">
        <v>2.7532930000000002</v>
      </c>
      <c r="AN248" s="93">
        <v>152.64967209312721</v>
      </c>
      <c r="AO248" s="93"/>
      <c r="AP248" s="93"/>
      <c r="AQ248" s="93">
        <v>-1.6451914430291765</v>
      </c>
      <c r="AR248" s="91">
        <v>-1.0662645569167984E-2</v>
      </c>
      <c r="AS248" s="114">
        <v>7.8911941285082863</v>
      </c>
      <c r="AT248" s="121">
        <v>160.5408662216355</v>
      </c>
      <c r="AU248" s="199">
        <f t="shared" si="12"/>
        <v>149.89637909312719</v>
      </c>
      <c r="AV248" s="186">
        <f t="shared" si="13"/>
        <v>-1.6055528855662415E-2</v>
      </c>
    </row>
    <row r="249" spans="1:48" s="1" customFormat="1" x14ac:dyDescent="0.25">
      <c r="A249">
        <f>IFERROR(VLOOKUP(C249,'2014_15'!$C$402:$D$446,2,FALSE),0)</f>
        <v>1</v>
      </c>
      <c r="B249" s="93" t="s">
        <v>802</v>
      </c>
      <c r="C249" s="93" t="s">
        <v>803</v>
      </c>
      <c r="D249" s="93"/>
      <c r="E249" s="93">
        <v>94.242999999999995</v>
      </c>
      <c r="F249" s="93">
        <v>-22.524545</v>
      </c>
      <c r="G249" s="93">
        <v>178.11537245308199</v>
      </c>
      <c r="H249" s="93">
        <v>0</v>
      </c>
      <c r="I249" s="93">
        <v>2.35608</v>
      </c>
      <c r="J249" s="93">
        <v>0</v>
      </c>
      <c r="K249" s="93">
        <v>0</v>
      </c>
      <c r="L249" s="93">
        <v>4.7411999999999982E-2</v>
      </c>
      <c r="M249" s="93">
        <v>0.30211075268817206</v>
      </c>
      <c r="N249" s="93">
        <v>0</v>
      </c>
      <c r="O249" s="93">
        <v>8.5470000000000008E-3</v>
      </c>
      <c r="P249" s="93">
        <v>4.8729999999999997E-3</v>
      </c>
      <c r="Q249" s="93">
        <v>1.2108134577777776</v>
      </c>
      <c r="R249" s="93">
        <v>0.234462</v>
      </c>
      <c r="S249" s="93">
        <v>3.5810249999999999</v>
      </c>
      <c r="T249" s="93">
        <v>257.57915066354792</v>
      </c>
      <c r="U249" s="114">
        <v>18.259168110738575</v>
      </c>
      <c r="V249" s="114">
        <v>275.83831877428651</v>
      </c>
      <c r="W249" s="196">
        <f t="shared" si="11"/>
        <v>253.99812566354791</v>
      </c>
      <c r="X249" s="2"/>
      <c r="Y249" s="93">
        <v>94.242999999999995</v>
      </c>
      <c r="Z249" s="93">
        <v>-22.173621000000001</v>
      </c>
      <c r="AA249" s="93">
        <v>174.22442712712402</v>
      </c>
      <c r="AB249" s="93">
        <v>0</v>
      </c>
      <c r="AC249" s="93">
        <v>0</v>
      </c>
      <c r="AD249" s="93">
        <v>4.7411999999999982E-2</v>
      </c>
      <c r="AE249" s="93">
        <v>0.28096300000000002</v>
      </c>
      <c r="AF249" s="93">
        <v>0</v>
      </c>
      <c r="AG249" s="93">
        <v>8.5470000000000008E-3</v>
      </c>
      <c r="AH249" s="93">
        <v>7.8549999999999991E-3</v>
      </c>
      <c r="AI249" s="93">
        <v>0.94631811766224594</v>
      </c>
      <c r="AJ249" s="93">
        <v>1.5826317133333334</v>
      </c>
      <c r="AK249" s="93">
        <v>0.58996415119324319</v>
      </c>
      <c r="AL249" s="93">
        <v>0.24107799999999999</v>
      </c>
      <c r="AM249" s="93">
        <v>4.9266420000000002</v>
      </c>
      <c r="AN249" s="93">
        <v>254.92521710931283</v>
      </c>
      <c r="AO249" s="93"/>
      <c r="AP249" s="93"/>
      <c r="AQ249" s="93">
        <v>-2.6539335542350955</v>
      </c>
      <c r="AR249" s="91">
        <v>-1.0303371011971719E-2</v>
      </c>
      <c r="AS249" s="114">
        <v>18.770424817839256</v>
      </c>
      <c r="AT249" s="121">
        <v>273.69564192715211</v>
      </c>
      <c r="AU249" s="199">
        <f t="shared" si="12"/>
        <v>249.99857510931284</v>
      </c>
      <c r="AV249" s="186">
        <f t="shared" si="13"/>
        <v>-1.5746378221439983E-2</v>
      </c>
    </row>
    <row r="250" spans="1:48" s="1" customFormat="1" x14ac:dyDescent="0.25">
      <c r="A250">
        <f>IFERROR(VLOOKUP(C250,'2014_15'!$C$402:$D$446,2,FALSE),0)</f>
        <v>0</v>
      </c>
      <c r="B250" s="93" t="s">
        <v>84</v>
      </c>
      <c r="C250" s="93" t="s">
        <v>85</v>
      </c>
      <c r="D250" s="93"/>
      <c r="E250" s="93">
        <v>5.5668090000000001</v>
      </c>
      <c r="F250" s="93">
        <v>-0.90278999999999998</v>
      </c>
      <c r="G250" s="93">
        <v>9.3262851184410014</v>
      </c>
      <c r="H250" s="93">
        <v>0</v>
      </c>
      <c r="I250" s="93">
        <v>0.13916999999999999</v>
      </c>
      <c r="J250" s="93">
        <v>0</v>
      </c>
      <c r="K250" s="93">
        <v>0</v>
      </c>
      <c r="L250" s="93">
        <v>0</v>
      </c>
      <c r="M250" s="93">
        <v>0</v>
      </c>
      <c r="N250" s="93">
        <v>0</v>
      </c>
      <c r="O250" s="93">
        <v>8.5470000000000008E-3</v>
      </c>
      <c r="P250" s="93">
        <v>4.8729999999999997E-3</v>
      </c>
      <c r="Q250" s="93">
        <v>0.54713537777777776</v>
      </c>
      <c r="R250" s="93">
        <v>0</v>
      </c>
      <c r="S250" s="93">
        <v>0</v>
      </c>
      <c r="T250" s="93">
        <v>14.690029496218779</v>
      </c>
      <c r="U250" s="114">
        <v>0</v>
      </c>
      <c r="V250" s="114">
        <v>14.690029496218779</v>
      </c>
      <c r="W250" s="196">
        <f t="shared" si="11"/>
        <v>14.690029496218779</v>
      </c>
      <c r="X250" s="2"/>
      <c r="Y250" s="93">
        <v>5.5668090000000001</v>
      </c>
      <c r="Z250" s="93">
        <v>-0.88872499999999999</v>
      </c>
      <c r="AA250" s="93">
        <v>8.8697852880449997</v>
      </c>
      <c r="AB250" s="93">
        <v>0</v>
      </c>
      <c r="AC250" s="93">
        <v>0</v>
      </c>
      <c r="AD250" s="93">
        <v>0</v>
      </c>
      <c r="AE250" s="93">
        <v>0</v>
      </c>
      <c r="AF250" s="93">
        <v>0</v>
      </c>
      <c r="AG250" s="93">
        <v>8.5470000000000008E-3</v>
      </c>
      <c r="AH250" s="93">
        <v>7.8549999999999991E-3</v>
      </c>
      <c r="AI250" s="93">
        <v>5.6000229727467044E-2</v>
      </c>
      <c r="AJ250" s="93">
        <v>0.89092414577777779</v>
      </c>
      <c r="AK250" s="93">
        <v>3.0035141656167406E-2</v>
      </c>
      <c r="AL250" s="93">
        <v>0</v>
      </c>
      <c r="AM250" s="93">
        <v>0</v>
      </c>
      <c r="AN250" s="93">
        <v>14.541230805206411</v>
      </c>
      <c r="AO250" s="93"/>
      <c r="AP250" s="93"/>
      <c r="AQ250" s="93">
        <v>-0.14879869101236842</v>
      </c>
      <c r="AR250" s="91">
        <v>-1.0129230240869787E-2</v>
      </c>
      <c r="AS250" s="114">
        <v>0</v>
      </c>
      <c r="AT250" s="121">
        <v>14.541230805206411</v>
      </c>
      <c r="AU250" s="199">
        <f t="shared" si="12"/>
        <v>14.541230805206411</v>
      </c>
      <c r="AV250" s="186">
        <f t="shared" si="13"/>
        <v>-1.0129230240869758E-2</v>
      </c>
    </row>
    <row r="251" spans="1:48" s="1" customFormat="1" x14ac:dyDescent="0.25">
      <c r="A251">
        <f>IFERROR(VLOOKUP(C251,'2014_15'!$C$402:$D$446,2,FALSE),0)</f>
        <v>0</v>
      </c>
      <c r="B251" s="93" t="s">
        <v>296</v>
      </c>
      <c r="C251" s="93" t="s">
        <v>297</v>
      </c>
      <c r="D251" s="93"/>
      <c r="E251" s="93">
        <v>7.4925839999999999</v>
      </c>
      <c r="F251" s="93">
        <v>-1.219136</v>
      </c>
      <c r="G251" s="93">
        <v>8.4358752894410003</v>
      </c>
      <c r="H251" s="93">
        <v>0</v>
      </c>
      <c r="I251" s="93">
        <v>0.18731800000000001</v>
      </c>
      <c r="J251" s="93">
        <v>0</v>
      </c>
      <c r="K251" s="93">
        <v>0</v>
      </c>
      <c r="L251" s="93">
        <v>0</v>
      </c>
      <c r="M251" s="93">
        <v>0</v>
      </c>
      <c r="N251" s="93">
        <v>0</v>
      </c>
      <c r="O251" s="93">
        <v>8.5470000000000008E-3</v>
      </c>
      <c r="P251" s="93">
        <v>4.8729999999999997E-3</v>
      </c>
      <c r="Q251" s="93">
        <v>0.61345741688888888</v>
      </c>
      <c r="R251" s="93">
        <v>0</v>
      </c>
      <c r="S251" s="93">
        <v>0</v>
      </c>
      <c r="T251" s="93">
        <v>15.523518706329888</v>
      </c>
      <c r="U251" s="114">
        <v>0</v>
      </c>
      <c r="V251" s="114">
        <v>15.523518706329888</v>
      </c>
      <c r="W251" s="196">
        <f t="shared" si="11"/>
        <v>15.523518706329888</v>
      </c>
      <c r="X251" s="2"/>
      <c r="Y251" s="93">
        <v>7.4925839999999999</v>
      </c>
      <c r="Z251" s="93">
        <v>-1.200143</v>
      </c>
      <c r="AA251" s="93">
        <v>8.094918747525</v>
      </c>
      <c r="AB251" s="93">
        <v>0</v>
      </c>
      <c r="AC251" s="93">
        <v>0</v>
      </c>
      <c r="AD251" s="93">
        <v>0</v>
      </c>
      <c r="AE251" s="93">
        <v>0</v>
      </c>
      <c r="AF251" s="93">
        <v>0</v>
      </c>
      <c r="AG251" s="93">
        <v>8.5470000000000008E-3</v>
      </c>
      <c r="AH251" s="93">
        <v>7.8549999999999991E-3</v>
      </c>
      <c r="AI251" s="93">
        <v>7.53579397178121E-2</v>
      </c>
      <c r="AJ251" s="93">
        <v>0.86038596444444448</v>
      </c>
      <c r="AK251" s="93">
        <v>2.7411264577596964E-2</v>
      </c>
      <c r="AL251" s="93">
        <v>0</v>
      </c>
      <c r="AM251" s="93">
        <v>0</v>
      </c>
      <c r="AN251" s="93">
        <v>15.366916916264854</v>
      </c>
      <c r="AO251" s="93"/>
      <c r="AP251" s="93"/>
      <c r="AQ251" s="93">
        <v>-0.15660179006503405</v>
      </c>
      <c r="AR251" s="91">
        <v>-1.0088034357904818E-2</v>
      </c>
      <c r="AS251" s="114">
        <v>0</v>
      </c>
      <c r="AT251" s="121">
        <v>15.366916916264854</v>
      </c>
      <c r="AU251" s="199">
        <f t="shared" si="12"/>
        <v>15.366916916264854</v>
      </c>
      <c r="AV251" s="186">
        <f t="shared" si="13"/>
        <v>-1.008803435790484E-2</v>
      </c>
    </row>
    <row r="252" spans="1:48" s="1" customFormat="1" x14ac:dyDescent="0.25">
      <c r="A252">
        <f>IFERROR(VLOOKUP(C252,'2014_15'!$C$402:$D$446,2,FALSE),0)</f>
        <v>0</v>
      </c>
      <c r="B252" s="93" t="s">
        <v>574</v>
      </c>
      <c r="C252" s="93" t="s">
        <v>575</v>
      </c>
      <c r="D252" s="93"/>
      <c r="E252" s="93">
        <v>4.6397500000000003</v>
      </c>
      <c r="F252" s="93">
        <v>-0.36657800000000001</v>
      </c>
      <c r="G252" s="93">
        <v>4.4210860009239994</v>
      </c>
      <c r="H252" s="93">
        <v>0</v>
      </c>
      <c r="I252" s="93">
        <v>0.115994</v>
      </c>
      <c r="J252" s="93">
        <v>0</v>
      </c>
      <c r="K252" s="93">
        <v>0</v>
      </c>
      <c r="L252" s="93">
        <v>0</v>
      </c>
      <c r="M252" s="93">
        <v>0</v>
      </c>
      <c r="N252" s="93">
        <v>0</v>
      </c>
      <c r="O252" s="93">
        <v>8.5470000000000008E-3</v>
      </c>
      <c r="P252" s="93">
        <v>4.8729999999999997E-3</v>
      </c>
      <c r="Q252" s="93">
        <v>0.74332830577777764</v>
      </c>
      <c r="R252" s="93">
        <v>0</v>
      </c>
      <c r="S252" s="93">
        <v>0</v>
      </c>
      <c r="T252" s="93">
        <v>9.5670003067017788</v>
      </c>
      <c r="U252" s="114">
        <v>0</v>
      </c>
      <c r="V252" s="114">
        <v>9.5670003067017788</v>
      </c>
      <c r="W252" s="196">
        <f t="shared" si="11"/>
        <v>9.5670003067017788</v>
      </c>
      <c r="X252" s="2"/>
      <c r="Y252" s="93">
        <v>4.6397500000000003</v>
      </c>
      <c r="Z252" s="93">
        <v>-0.36086699999999999</v>
      </c>
      <c r="AA252" s="93">
        <v>4.0530630928370002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8.5470000000000008E-3</v>
      </c>
      <c r="AH252" s="93">
        <v>7.8549999999999991E-3</v>
      </c>
      <c r="AI252" s="93">
        <v>4.6803771623795586E-2</v>
      </c>
      <c r="AJ252" s="93">
        <v>1.0616867262222223</v>
      </c>
      <c r="AK252" s="93">
        <v>1.3724607775886183E-2</v>
      </c>
      <c r="AL252" s="93">
        <v>0</v>
      </c>
      <c r="AM252" s="93">
        <v>0</v>
      </c>
      <c r="AN252" s="93">
        <v>9.4705631984589029</v>
      </c>
      <c r="AO252" s="93"/>
      <c r="AP252" s="93"/>
      <c r="AQ252" s="93">
        <v>-9.643710824287588E-2</v>
      </c>
      <c r="AR252" s="91">
        <v>-1.0080182413637086E-2</v>
      </c>
      <c r="AS252" s="114">
        <v>0</v>
      </c>
      <c r="AT252" s="121">
        <v>9.4705631984589029</v>
      </c>
      <c r="AU252" s="199">
        <f t="shared" si="12"/>
        <v>9.4705631984589029</v>
      </c>
      <c r="AV252" s="186">
        <f t="shared" si="13"/>
        <v>-1.0080182413637062E-2</v>
      </c>
    </row>
    <row r="253" spans="1:48" s="1" customFormat="1" x14ac:dyDescent="0.25">
      <c r="A253">
        <f>IFERROR(VLOOKUP(C253,'2014_15'!$C$402:$D$446,2,FALSE),0)</f>
        <v>0</v>
      </c>
      <c r="B253" s="93" t="s">
        <v>818</v>
      </c>
      <c r="C253" s="93" t="s">
        <v>819</v>
      </c>
      <c r="D253" s="93"/>
      <c r="E253" s="93">
        <v>75.678443000000001</v>
      </c>
      <c r="F253" s="93">
        <v>-7.5245300000000004</v>
      </c>
      <c r="G253" s="93">
        <v>61.791556183936997</v>
      </c>
      <c r="H253" s="93">
        <v>0</v>
      </c>
      <c r="I253" s="93">
        <v>0</v>
      </c>
      <c r="J253" s="93">
        <v>0</v>
      </c>
      <c r="K253" s="93">
        <v>0</v>
      </c>
      <c r="L253" s="93">
        <v>3.5348000000000018E-2</v>
      </c>
      <c r="M253" s="93">
        <v>7.1604301075268814E-2</v>
      </c>
      <c r="N253" s="93">
        <v>0</v>
      </c>
      <c r="O253" s="93">
        <v>8.5470000000000008E-3</v>
      </c>
      <c r="P253" s="93">
        <v>4.8729999999999997E-3</v>
      </c>
      <c r="Q253" s="93">
        <v>1.8304766511111108</v>
      </c>
      <c r="R253" s="93">
        <v>0.12590699999999999</v>
      </c>
      <c r="S253" s="93">
        <v>1.9230119999999999</v>
      </c>
      <c r="T253" s="93">
        <v>133.94523713612338</v>
      </c>
      <c r="U253" s="114">
        <v>6.0369854883897967</v>
      </c>
      <c r="V253" s="114">
        <v>139.98222262451318</v>
      </c>
      <c r="W253" s="196">
        <f t="shared" si="11"/>
        <v>132.02222513612338</v>
      </c>
      <c r="X253" s="2"/>
      <c r="Y253" s="93">
        <v>75.678443000000001</v>
      </c>
      <c r="Z253" s="93">
        <v>-7.4073000000000002</v>
      </c>
      <c r="AA253" s="93">
        <v>58.068028881509996</v>
      </c>
      <c r="AB253" s="93">
        <v>0</v>
      </c>
      <c r="AC253" s="93">
        <v>0</v>
      </c>
      <c r="AD253" s="93">
        <v>3.5348000000000018E-2</v>
      </c>
      <c r="AE253" s="93">
        <v>6.6591999999999998E-2</v>
      </c>
      <c r="AF253" s="93">
        <v>0</v>
      </c>
      <c r="AG253" s="93">
        <v>8.5470000000000008E-3</v>
      </c>
      <c r="AH253" s="93">
        <v>7.8549999999999991E-3</v>
      </c>
      <c r="AI253" s="93">
        <v>0.76320794477700316</v>
      </c>
      <c r="AJ253" s="93">
        <v>2.4332483455555551</v>
      </c>
      <c r="AK253" s="93">
        <v>0.19663175787370024</v>
      </c>
      <c r="AL253" s="93">
        <v>0.12816900000000001</v>
      </c>
      <c r="AM253" s="93">
        <v>2.6192359999999999</v>
      </c>
      <c r="AN253" s="93">
        <v>132.59800692971629</v>
      </c>
      <c r="AO253" s="93"/>
      <c r="AP253" s="93"/>
      <c r="AQ253" s="93">
        <v>-1.3472302064070902</v>
      </c>
      <c r="AR253" s="91">
        <v>-1.0058067275941676E-2</v>
      </c>
      <c r="AS253" s="114">
        <v>6.6406840372287768</v>
      </c>
      <c r="AT253" s="121">
        <v>139.23869096694506</v>
      </c>
      <c r="AU253" s="199">
        <f t="shared" si="12"/>
        <v>129.97877092971629</v>
      </c>
      <c r="AV253" s="186">
        <f t="shared" si="13"/>
        <v>-1.5478107601202384E-2</v>
      </c>
    </row>
    <row r="254" spans="1:48" s="1" customFormat="1" x14ac:dyDescent="0.25">
      <c r="A254">
        <f>IFERROR(VLOOKUP(C254,'2014_15'!$C$402:$D$446,2,FALSE),0)</f>
        <v>0</v>
      </c>
      <c r="B254" s="93" t="s">
        <v>702</v>
      </c>
      <c r="C254" s="93" t="s">
        <v>703</v>
      </c>
      <c r="D254" s="93"/>
      <c r="E254" s="93">
        <v>7.425306</v>
      </c>
      <c r="F254" s="93">
        <v>-1.110711</v>
      </c>
      <c r="G254" s="93">
        <v>7.9204035199290006</v>
      </c>
      <c r="H254" s="93">
        <v>0</v>
      </c>
      <c r="I254" s="93">
        <v>0.18563299999999999</v>
      </c>
      <c r="J254" s="93">
        <v>0</v>
      </c>
      <c r="K254" s="93">
        <v>0</v>
      </c>
      <c r="L254" s="93">
        <v>0</v>
      </c>
      <c r="M254" s="93">
        <v>0</v>
      </c>
      <c r="N254" s="93">
        <v>0</v>
      </c>
      <c r="O254" s="93">
        <v>8.5470000000000008E-3</v>
      </c>
      <c r="P254" s="93">
        <v>4.8729999999999997E-3</v>
      </c>
      <c r="Q254" s="93">
        <v>0.97401233600000003</v>
      </c>
      <c r="R254" s="93">
        <v>0</v>
      </c>
      <c r="S254" s="93">
        <v>0</v>
      </c>
      <c r="T254" s="93">
        <v>15.408063855929001</v>
      </c>
      <c r="U254" s="114">
        <v>0</v>
      </c>
      <c r="V254" s="114">
        <v>15.408063855929001</v>
      </c>
      <c r="W254" s="196">
        <f t="shared" si="11"/>
        <v>15.408063855929001</v>
      </c>
      <c r="X254" s="2"/>
      <c r="Y254" s="93">
        <v>7.425306</v>
      </c>
      <c r="Z254" s="93">
        <v>-1.093407</v>
      </c>
      <c r="AA254" s="93">
        <v>7.4212316474540003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8.5470000000000008E-3</v>
      </c>
      <c r="AH254" s="93">
        <v>7.8549999999999991E-3</v>
      </c>
      <c r="AI254" s="93">
        <v>7.4577741466358011E-2</v>
      </c>
      <c r="AJ254" s="93">
        <v>1.3844797724444444</v>
      </c>
      <c r="AK254" s="93">
        <v>2.5130004453990863E-2</v>
      </c>
      <c r="AL254" s="93">
        <v>0</v>
      </c>
      <c r="AM254" s="93">
        <v>0</v>
      </c>
      <c r="AN254" s="93">
        <v>15.253720165818793</v>
      </c>
      <c r="AO254" s="93"/>
      <c r="AP254" s="93"/>
      <c r="AQ254" s="93">
        <v>-0.15434369011020799</v>
      </c>
      <c r="AR254" s="91">
        <v>-1.0017072330007041E-2</v>
      </c>
      <c r="AS254" s="114">
        <v>0</v>
      </c>
      <c r="AT254" s="121">
        <v>15.253720165818793</v>
      </c>
      <c r="AU254" s="199">
        <f t="shared" si="12"/>
        <v>15.253720165818793</v>
      </c>
      <c r="AV254" s="186">
        <f t="shared" si="13"/>
        <v>-1.0017072330007037E-2</v>
      </c>
    </row>
    <row r="255" spans="1:48" s="1" customFormat="1" x14ac:dyDescent="0.25">
      <c r="A255">
        <f>IFERROR(VLOOKUP(C255,'2014_15'!$C$402:$D$446,2,FALSE),0)</f>
        <v>0</v>
      </c>
      <c r="B255" s="93" t="s">
        <v>366</v>
      </c>
      <c r="C255" s="93" t="s">
        <v>367</v>
      </c>
      <c r="D255" s="93"/>
      <c r="E255" s="93">
        <v>111.555651</v>
      </c>
      <c r="F255" s="93">
        <v>-15.852380999999999</v>
      </c>
      <c r="G255" s="93">
        <v>107.732316283787</v>
      </c>
      <c r="H255" s="93">
        <v>0</v>
      </c>
      <c r="I255" s="93">
        <v>2.7888860000000002</v>
      </c>
      <c r="J255" s="93">
        <v>0</v>
      </c>
      <c r="K255" s="93">
        <v>0</v>
      </c>
      <c r="L255" s="93">
        <v>5.7916999999999996E-2</v>
      </c>
      <c r="M255" s="93">
        <v>0.16114623655913979</v>
      </c>
      <c r="N255" s="93">
        <v>0</v>
      </c>
      <c r="O255" s="93">
        <v>8.5470000000000008E-3</v>
      </c>
      <c r="P255" s="93">
        <v>4.8729999999999997E-3</v>
      </c>
      <c r="Q255" s="93">
        <v>2.969108277777778</v>
      </c>
      <c r="R255" s="93">
        <v>0.17088400000000001</v>
      </c>
      <c r="S255" s="93">
        <v>2.6099480000000002</v>
      </c>
      <c r="T255" s="93">
        <v>212.20689579812395</v>
      </c>
      <c r="U255" s="114">
        <v>14.865004746612025</v>
      </c>
      <c r="V255" s="114">
        <v>227.07190054473597</v>
      </c>
      <c r="W255" s="196">
        <f t="shared" si="11"/>
        <v>209.59694779812395</v>
      </c>
      <c r="X255" s="2"/>
      <c r="Y255" s="93">
        <v>111.555651</v>
      </c>
      <c r="Z255" s="93">
        <v>-15.605407</v>
      </c>
      <c r="AA255" s="93">
        <v>103.25895803165001</v>
      </c>
      <c r="AB255" s="93">
        <v>0</v>
      </c>
      <c r="AC255" s="93">
        <v>0</v>
      </c>
      <c r="AD255" s="93">
        <v>5.7916999999999996E-2</v>
      </c>
      <c r="AE255" s="93">
        <v>0.149866</v>
      </c>
      <c r="AF255" s="93">
        <v>0</v>
      </c>
      <c r="AG255" s="93">
        <v>8.5470000000000008E-3</v>
      </c>
      <c r="AH255" s="93">
        <v>7.8549999999999991E-3</v>
      </c>
      <c r="AI255" s="93">
        <v>1.1296313335254196</v>
      </c>
      <c r="AJ255" s="93">
        <v>5.3233002955555566</v>
      </c>
      <c r="AK255" s="93">
        <v>0.34965868180924542</v>
      </c>
      <c r="AL255" s="93">
        <v>0.182341</v>
      </c>
      <c r="AM255" s="93">
        <v>3.7262970000000002</v>
      </c>
      <c r="AN255" s="93">
        <v>210.14461534254025</v>
      </c>
      <c r="AO255" s="93"/>
      <c r="AP255" s="93"/>
      <c r="AQ255" s="93">
        <v>-2.0622804555837035</v>
      </c>
      <c r="AR255" s="91">
        <v>-9.7182537251079074E-3</v>
      </c>
      <c r="AS255" s="114">
        <v>15.281224879517161</v>
      </c>
      <c r="AT255" s="121">
        <v>225.42584022205742</v>
      </c>
      <c r="AU255" s="199">
        <f t="shared" si="12"/>
        <v>206.41831834254026</v>
      </c>
      <c r="AV255" s="186">
        <f t="shared" si="13"/>
        <v>-1.5165437707829743E-2</v>
      </c>
    </row>
    <row r="256" spans="1:48" s="1" customFormat="1" x14ac:dyDescent="0.25">
      <c r="A256">
        <f>IFERROR(VLOOKUP(C256,'2014_15'!$C$402:$D$446,2,FALSE),0)</f>
        <v>0</v>
      </c>
      <c r="B256" s="93" t="s">
        <v>522</v>
      </c>
      <c r="C256" s="93" t="s">
        <v>523</v>
      </c>
      <c r="D256" s="93"/>
      <c r="E256" s="93">
        <v>8.0682120000000008</v>
      </c>
      <c r="F256" s="93">
        <v>-1.2626250000000001</v>
      </c>
      <c r="G256" s="93">
        <v>8.4589696592110002</v>
      </c>
      <c r="H256" s="93">
        <v>0</v>
      </c>
      <c r="I256" s="93">
        <v>0.201705</v>
      </c>
      <c r="J256" s="93">
        <v>0</v>
      </c>
      <c r="K256" s="93">
        <v>0</v>
      </c>
      <c r="L256" s="93">
        <v>0</v>
      </c>
      <c r="M256" s="93">
        <v>0</v>
      </c>
      <c r="N256" s="93">
        <v>0</v>
      </c>
      <c r="O256" s="93">
        <v>8.5470000000000008E-3</v>
      </c>
      <c r="P256" s="93">
        <v>4.8729999999999997E-3</v>
      </c>
      <c r="Q256" s="93">
        <v>0.59101527111111118</v>
      </c>
      <c r="R256" s="93">
        <v>0</v>
      </c>
      <c r="S256" s="93">
        <v>0</v>
      </c>
      <c r="T256" s="93">
        <v>16.070696930322114</v>
      </c>
      <c r="U256" s="114">
        <v>0</v>
      </c>
      <c r="V256" s="114">
        <v>16.070696930322114</v>
      </c>
      <c r="W256" s="196">
        <f t="shared" si="11"/>
        <v>16.070696930322114</v>
      </c>
      <c r="X256" s="2"/>
      <c r="Y256" s="93">
        <v>8.0682120000000008</v>
      </c>
      <c r="Z256" s="93">
        <v>-1.24081</v>
      </c>
      <c r="AA256" s="93">
        <v>8.0727125069239989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8.5470000000000008E-3</v>
      </c>
      <c r="AH256" s="93">
        <v>7.8549999999999991E-3</v>
      </c>
      <c r="AI256" s="93">
        <v>8.1178150856263273E-2</v>
      </c>
      <c r="AJ256" s="93">
        <v>0.89170543999999996</v>
      </c>
      <c r="AK256" s="93">
        <v>2.733606911790518E-2</v>
      </c>
      <c r="AL256" s="93">
        <v>0</v>
      </c>
      <c r="AM256" s="93">
        <v>0</v>
      </c>
      <c r="AN256" s="93">
        <v>15.916736166898168</v>
      </c>
      <c r="AO256" s="93"/>
      <c r="AP256" s="93"/>
      <c r="AQ256" s="93">
        <v>-0.15396076342394593</v>
      </c>
      <c r="AR256" s="91">
        <v>-9.5802169682792978E-3</v>
      </c>
      <c r="AS256" s="114">
        <v>0</v>
      </c>
      <c r="AT256" s="121">
        <v>15.916736166898168</v>
      </c>
      <c r="AU256" s="199">
        <f t="shared" si="12"/>
        <v>15.916736166898168</v>
      </c>
      <c r="AV256" s="186">
        <f t="shared" si="13"/>
        <v>-9.5802169682792648E-3</v>
      </c>
    </row>
    <row r="257" spans="1:48" s="1" customFormat="1" x14ac:dyDescent="0.25">
      <c r="A257">
        <f>IFERROR(VLOOKUP(C257,'2014_15'!$C$402:$D$446,2,FALSE),0)</f>
        <v>0</v>
      </c>
      <c r="B257" s="93" t="s">
        <v>380</v>
      </c>
      <c r="C257" s="93" t="s">
        <v>381</v>
      </c>
      <c r="D257" s="93"/>
      <c r="E257" s="93">
        <v>12.825150000000001</v>
      </c>
      <c r="F257" s="93">
        <v>-2.2105830000000002</v>
      </c>
      <c r="G257" s="93">
        <v>9.8588824997249986</v>
      </c>
      <c r="H257" s="93">
        <v>0</v>
      </c>
      <c r="I257" s="93">
        <v>0.32058399999999998</v>
      </c>
      <c r="J257" s="93">
        <v>0</v>
      </c>
      <c r="K257" s="93">
        <v>0</v>
      </c>
      <c r="L257" s="93">
        <v>0</v>
      </c>
      <c r="M257" s="93">
        <v>0</v>
      </c>
      <c r="N257" s="93">
        <v>0</v>
      </c>
      <c r="O257" s="93">
        <v>8.5470000000000008E-3</v>
      </c>
      <c r="P257" s="93">
        <v>4.8729999999999997E-3</v>
      </c>
      <c r="Q257" s="93">
        <v>1.0128358586666666</v>
      </c>
      <c r="R257" s="93">
        <v>0</v>
      </c>
      <c r="S257" s="93">
        <v>0</v>
      </c>
      <c r="T257" s="93">
        <v>21.820289358391666</v>
      </c>
      <c r="U257" s="114">
        <v>0</v>
      </c>
      <c r="V257" s="114">
        <v>21.820289358391666</v>
      </c>
      <c r="W257" s="196">
        <f t="shared" si="11"/>
        <v>21.820289358391666</v>
      </c>
      <c r="X257" s="2"/>
      <c r="Y257" s="93">
        <v>12.825150000000001</v>
      </c>
      <c r="Z257" s="93">
        <v>-2.1731479999999999</v>
      </c>
      <c r="AA257" s="93">
        <v>9.5279848839549999</v>
      </c>
      <c r="AB257" s="93">
        <v>0</v>
      </c>
      <c r="AC257" s="93">
        <v>0</v>
      </c>
      <c r="AD257" s="93">
        <v>0</v>
      </c>
      <c r="AE257" s="93">
        <v>0</v>
      </c>
      <c r="AF257" s="93">
        <v>0</v>
      </c>
      <c r="AG257" s="93">
        <v>8.5470000000000008E-3</v>
      </c>
      <c r="AH257" s="93">
        <v>7.8549999999999991E-3</v>
      </c>
      <c r="AI257" s="93">
        <v>0.12893168456097703</v>
      </c>
      <c r="AJ257" s="93">
        <v>1.2541073360000001</v>
      </c>
      <c r="AK257" s="93">
        <v>3.2263957513506643E-2</v>
      </c>
      <c r="AL257" s="93">
        <v>0</v>
      </c>
      <c r="AM257" s="93">
        <v>0</v>
      </c>
      <c r="AN257" s="93">
        <v>21.611691862029488</v>
      </c>
      <c r="AO257" s="93"/>
      <c r="AP257" s="93"/>
      <c r="AQ257" s="93">
        <v>-0.20859749636217728</v>
      </c>
      <c r="AR257" s="91">
        <v>-9.5597951491855297E-3</v>
      </c>
      <c r="AS257" s="114">
        <v>0</v>
      </c>
      <c r="AT257" s="121">
        <v>21.611691862029488</v>
      </c>
      <c r="AU257" s="199">
        <f t="shared" si="12"/>
        <v>21.611691862029488</v>
      </c>
      <c r="AV257" s="186">
        <f t="shared" si="13"/>
        <v>-9.5597951491854793E-3</v>
      </c>
    </row>
    <row r="258" spans="1:48" s="1" customFormat="1" x14ac:dyDescent="0.25">
      <c r="A258">
        <f>IFERROR(VLOOKUP(C258,'2014_15'!$C$402:$D$446,2,FALSE),0)</f>
        <v>0</v>
      </c>
      <c r="B258" s="93" t="s">
        <v>602</v>
      </c>
      <c r="C258" s="93" t="s">
        <v>603</v>
      </c>
      <c r="D258" s="93"/>
      <c r="E258" s="93">
        <v>129.72787700000001</v>
      </c>
      <c r="F258" s="93">
        <v>-14.76418</v>
      </c>
      <c r="G258" s="93">
        <v>115.434822383311</v>
      </c>
      <c r="H258" s="93">
        <v>0</v>
      </c>
      <c r="I258" s="93">
        <v>3.2431839999999998</v>
      </c>
      <c r="J258" s="93">
        <v>0</v>
      </c>
      <c r="K258" s="93">
        <v>0</v>
      </c>
      <c r="L258" s="93">
        <v>8.9263000000000009E-2</v>
      </c>
      <c r="M258" s="93">
        <v>0.10633333333333334</v>
      </c>
      <c r="N258" s="93">
        <v>0</v>
      </c>
      <c r="O258" s="93">
        <v>8.5470000000000008E-3</v>
      </c>
      <c r="P258" s="93">
        <v>4.8729999999999997E-3</v>
      </c>
      <c r="Q258" s="93">
        <v>2.8295828666666667</v>
      </c>
      <c r="R258" s="93">
        <v>0.23552600000000001</v>
      </c>
      <c r="S258" s="93">
        <v>3.5972620000000002</v>
      </c>
      <c r="T258" s="93">
        <v>240.513090583311</v>
      </c>
      <c r="U258" s="114">
        <v>8.1347344624924585</v>
      </c>
      <c r="V258" s="114">
        <v>248.64782504580344</v>
      </c>
      <c r="W258" s="196">
        <f t="shared" si="11"/>
        <v>236.915828583311</v>
      </c>
      <c r="X258" s="2"/>
      <c r="Y258" s="93">
        <v>129.72787700000001</v>
      </c>
      <c r="Z258" s="93">
        <v>-14.53416</v>
      </c>
      <c r="AA258" s="93">
        <v>111.69650071419001</v>
      </c>
      <c r="AB258" s="93">
        <v>0</v>
      </c>
      <c r="AC258" s="93">
        <v>0</v>
      </c>
      <c r="AD258" s="93">
        <v>8.9263000000000009E-2</v>
      </c>
      <c r="AE258" s="93">
        <v>9.8890000000000006E-2</v>
      </c>
      <c r="AF258" s="93">
        <v>0</v>
      </c>
      <c r="AG258" s="93">
        <v>8.5470000000000008E-3</v>
      </c>
      <c r="AH258" s="93">
        <v>7.8549999999999991E-3</v>
      </c>
      <c r="AI258" s="93">
        <v>1.3092883189216227</v>
      </c>
      <c r="AJ258" s="93">
        <v>4.2033745700000003</v>
      </c>
      <c r="AK258" s="93">
        <v>0.37823015016729233</v>
      </c>
      <c r="AL258" s="93">
        <v>0.244116</v>
      </c>
      <c r="AM258" s="93">
        <v>4.9887259999999998</v>
      </c>
      <c r="AN258" s="93">
        <v>238.21850775327891</v>
      </c>
      <c r="AO258" s="93"/>
      <c r="AP258" s="93"/>
      <c r="AQ258" s="93">
        <v>-2.2945828300320841</v>
      </c>
      <c r="AR258" s="91">
        <v>-9.5403656593788053E-3</v>
      </c>
      <c r="AS258" s="114">
        <v>8.9482079087417059</v>
      </c>
      <c r="AT258" s="121">
        <v>247.16671566202061</v>
      </c>
      <c r="AU258" s="199">
        <f t="shared" si="12"/>
        <v>233.2297817532789</v>
      </c>
      <c r="AV258" s="186">
        <f t="shared" si="13"/>
        <v>-1.5558465857151038E-2</v>
      </c>
    </row>
    <row r="259" spans="1:48" s="1" customFormat="1" x14ac:dyDescent="0.25">
      <c r="A259">
        <f>IFERROR(VLOOKUP(C259,'2014_15'!$C$402:$D$446,2,FALSE),0)</f>
        <v>0</v>
      </c>
      <c r="B259" s="93" t="s">
        <v>96</v>
      </c>
      <c r="C259" s="93" t="s">
        <v>97</v>
      </c>
      <c r="D259" s="93"/>
      <c r="E259" s="93">
        <v>333.218298</v>
      </c>
      <c r="F259" s="93">
        <v>-80.752331999999996</v>
      </c>
      <c r="G259" s="93">
        <v>800.61083148606201</v>
      </c>
      <c r="H259" s="93">
        <v>0</v>
      </c>
      <c r="I259" s="93">
        <v>8.3304740000000006</v>
      </c>
      <c r="J259" s="93">
        <v>0</v>
      </c>
      <c r="K259" s="93">
        <v>0</v>
      </c>
      <c r="L259" s="93">
        <v>0.16474999999999998</v>
      </c>
      <c r="M259" s="93">
        <v>1.4020462365591397</v>
      </c>
      <c r="N259" s="93">
        <v>0</v>
      </c>
      <c r="O259" s="93">
        <v>8.5470000000000008E-3</v>
      </c>
      <c r="P259" s="93">
        <v>4.8729999999999997E-3</v>
      </c>
      <c r="Q259" s="93">
        <v>7.4161025233333335</v>
      </c>
      <c r="R259" s="93">
        <v>0.95991700000000002</v>
      </c>
      <c r="S259" s="93">
        <v>14.661085999999999</v>
      </c>
      <c r="T259" s="93">
        <v>1086.0245932459545</v>
      </c>
      <c r="U259" s="114">
        <v>76.494236542713466</v>
      </c>
      <c r="V259" s="114">
        <v>1162.518829788668</v>
      </c>
      <c r="W259" s="196">
        <f t="shared" si="11"/>
        <v>1071.3635072459545</v>
      </c>
      <c r="X259" s="2"/>
      <c r="Y259" s="93">
        <v>333.218298</v>
      </c>
      <c r="Z259" s="93">
        <v>-79.494242</v>
      </c>
      <c r="AA259" s="93">
        <v>783.30523687469599</v>
      </c>
      <c r="AB259" s="93">
        <v>0</v>
      </c>
      <c r="AC259" s="93">
        <v>0</v>
      </c>
      <c r="AD259" s="93">
        <v>0.16474999999999998</v>
      </c>
      <c r="AE259" s="93">
        <v>1.303903</v>
      </c>
      <c r="AF259" s="93">
        <v>0</v>
      </c>
      <c r="AG259" s="93">
        <v>8.5470000000000008E-3</v>
      </c>
      <c r="AH259" s="93">
        <v>7.8549999999999991E-3</v>
      </c>
      <c r="AI259" s="93">
        <v>3.3429012043783946</v>
      </c>
      <c r="AJ259" s="93">
        <v>10.269899428888889</v>
      </c>
      <c r="AK259" s="93">
        <v>2.652452453528872</v>
      </c>
      <c r="AL259" s="93">
        <v>0.98084300000000002</v>
      </c>
      <c r="AM259" s="93">
        <v>20.04439</v>
      </c>
      <c r="AN259" s="93">
        <v>1075.8048339614922</v>
      </c>
      <c r="AO259" s="93"/>
      <c r="AP259" s="93"/>
      <c r="AQ259" s="93">
        <v>-10.21975928446227</v>
      </c>
      <c r="AR259" s="91">
        <v>-9.4102466445230657E-3</v>
      </c>
      <c r="AS259" s="114">
        <v>78.636075165909432</v>
      </c>
      <c r="AT259" s="121">
        <v>1154.4409091274017</v>
      </c>
      <c r="AU259" s="199">
        <f t="shared" si="12"/>
        <v>1055.7604439614922</v>
      </c>
      <c r="AV259" s="186">
        <f t="shared" si="13"/>
        <v>-1.456374347169187E-2</v>
      </c>
    </row>
    <row r="260" spans="1:48" s="1" customFormat="1" x14ac:dyDescent="0.25">
      <c r="A260">
        <f>IFERROR(VLOOKUP(C260,'2014_15'!$C$402:$D$446,2,FALSE),0)</f>
        <v>0</v>
      </c>
      <c r="B260" s="93" t="s">
        <v>464</v>
      </c>
      <c r="C260" s="93" t="s">
        <v>465</v>
      </c>
      <c r="D260" s="93"/>
      <c r="E260" s="93">
        <v>94.083701000000005</v>
      </c>
      <c r="F260" s="93">
        <v>-13.027872</v>
      </c>
      <c r="G260" s="93">
        <v>105.805359094962</v>
      </c>
      <c r="H260" s="93">
        <v>0</v>
      </c>
      <c r="I260" s="93">
        <v>2.3520949999999998</v>
      </c>
      <c r="J260" s="93">
        <v>0</v>
      </c>
      <c r="K260" s="93">
        <v>0</v>
      </c>
      <c r="L260" s="93">
        <v>3.7000000000000005E-2</v>
      </c>
      <c r="M260" s="93">
        <v>0.16974301075268819</v>
      </c>
      <c r="N260" s="93">
        <v>0</v>
      </c>
      <c r="O260" s="93">
        <v>8.5470000000000008E-3</v>
      </c>
      <c r="P260" s="93">
        <v>4.8729999999999997E-3</v>
      </c>
      <c r="Q260" s="93">
        <v>4.4254520744444443</v>
      </c>
      <c r="R260" s="93">
        <v>0.152561</v>
      </c>
      <c r="S260" s="93">
        <v>2.3301059999999998</v>
      </c>
      <c r="T260" s="93">
        <v>196.34156518015914</v>
      </c>
      <c r="U260" s="114">
        <v>7.2627515319419897</v>
      </c>
      <c r="V260" s="114">
        <v>203.60431671210114</v>
      </c>
      <c r="W260" s="196">
        <f t="shared" si="11"/>
        <v>194.01145918015914</v>
      </c>
      <c r="X260" s="2"/>
      <c r="Y260" s="93">
        <v>94.083701000000005</v>
      </c>
      <c r="Z260" s="93">
        <v>-12.824903000000001</v>
      </c>
      <c r="AA260" s="93">
        <v>101.61795589542</v>
      </c>
      <c r="AB260" s="93">
        <v>0</v>
      </c>
      <c r="AC260" s="93">
        <v>0</v>
      </c>
      <c r="AD260" s="93">
        <v>3.7000000000000005E-2</v>
      </c>
      <c r="AE260" s="93">
        <v>0.157861</v>
      </c>
      <c r="AF260" s="93">
        <v>0</v>
      </c>
      <c r="AG260" s="93">
        <v>8.5470000000000008E-3</v>
      </c>
      <c r="AH260" s="93">
        <v>7.8549999999999991E-3</v>
      </c>
      <c r="AI260" s="93">
        <v>0.95433232538575685</v>
      </c>
      <c r="AJ260" s="93">
        <v>6.7271642066666661</v>
      </c>
      <c r="AK260" s="93">
        <v>0.34410186955064725</v>
      </c>
      <c r="AL260" s="93">
        <v>0.15904199999999999</v>
      </c>
      <c r="AM260" s="93">
        <v>3.250162</v>
      </c>
      <c r="AN260" s="93">
        <v>194.52281929702306</v>
      </c>
      <c r="AO260" s="93"/>
      <c r="AP260" s="93"/>
      <c r="AQ260" s="93">
        <v>-1.8187458831360743</v>
      </c>
      <c r="AR260" s="91">
        <v>-9.2631729887007325E-3</v>
      </c>
      <c r="AS260" s="114">
        <v>7.9890266851361895</v>
      </c>
      <c r="AT260" s="121">
        <v>202.51184598215926</v>
      </c>
      <c r="AU260" s="199">
        <f t="shared" si="12"/>
        <v>191.27265729702307</v>
      </c>
      <c r="AV260" s="186">
        <f t="shared" si="13"/>
        <v>-1.4116701635612183E-2</v>
      </c>
    </row>
    <row r="261" spans="1:48" s="1" customFormat="1" x14ac:dyDescent="0.25">
      <c r="A261">
        <f>IFERROR(VLOOKUP(C261,'2014_15'!$C$402:$D$446,2,FALSE),0)</f>
        <v>0</v>
      </c>
      <c r="B261" s="93" t="s">
        <v>158</v>
      </c>
      <c r="C261" s="93" t="s">
        <v>159</v>
      </c>
      <c r="D261" s="93"/>
      <c r="E261" s="93">
        <v>9.3528070000000003</v>
      </c>
      <c r="F261" s="93">
        <v>-1.224281</v>
      </c>
      <c r="G261" s="93">
        <v>10.947199829163001</v>
      </c>
      <c r="H261" s="93">
        <v>0</v>
      </c>
      <c r="I261" s="93">
        <v>0.233822</v>
      </c>
      <c r="J261" s="93">
        <v>0</v>
      </c>
      <c r="K261" s="93">
        <v>0</v>
      </c>
      <c r="L261" s="93">
        <v>0</v>
      </c>
      <c r="M261" s="93">
        <v>0</v>
      </c>
      <c r="N261" s="93">
        <v>0</v>
      </c>
      <c r="O261" s="93">
        <v>8.5470000000000008E-3</v>
      </c>
      <c r="P261" s="93">
        <v>4.8729999999999997E-3</v>
      </c>
      <c r="Q261" s="93">
        <v>0.90971191822222219</v>
      </c>
      <c r="R261" s="93">
        <v>0</v>
      </c>
      <c r="S261" s="93">
        <v>0</v>
      </c>
      <c r="T261" s="93">
        <v>20.232679747385223</v>
      </c>
      <c r="U261" s="114">
        <v>0</v>
      </c>
      <c r="V261" s="114">
        <v>20.232679747385223</v>
      </c>
      <c r="W261" s="196">
        <f t="shared" si="11"/>
        <v>20.232679747385223</v>
      </c>
      <c r="X261" s="2"/>
      <c r="Y261" s="93">
        <v>9.3528070000000003</v>
      </c>
      <c r="Z261" s="93">
        <v>-1.2052069999999999</v>
      </c>
      <c r="AA261" s="93">
        <v>10.249854053804999</v>
      </c>
      <c r="AB261" s="93">
        <v>0</v>
      </c>
      <c r="AC261" s="93">
        <v>0</v>
      </c>
      <c r="AD261" s="93">
        <v>0</v>
      </c>
      <c r="AE261" s="93">
        <v>0</v>
      </c>
      <c r="AF261" s="93">
        <v>0</v>
      </c>
      <c r="AG261" s="93">
        <v>8.5470000000000008E-3</v>
      </c>
      <c r="AH261" s="93">
        <v>7.8549999999999991E-3</v>
      </c>
      <c r="AI261" s="93">
        <v>9.4017849551866914E-2</v>
      </c>
      <c r="AJ261" s="93">
        <v>1.5045778382222224</v>
      </c>
      <c r="AK261" s="93">
        <v>3.470837325408694E-2</v>
      </c>
      <c r="AL261" s="93">
        <v>0</v>
      </c>
      <c r="AM261" s="93">
        <v>0</v>
      </c>
      <c r="AN261" s="93">
        <v>20.047160114833176</v>
      </c>
      <c r="AO261" s="93"/>
      <c r="AP261" s="93"/>
      <c r="AQ261" s="93">
        <v>-0.1855196325520474</v>
      </c>
      <c r="AR261" s="91">
        <v>-9.1693060369832172E-3</v>
      </c>
      <c r="AS261" s="114">
        <v>0</v>
      </c>
      <c r="AT261" s="121">
        <v>20.047160114833176</v>
      </c>
      <c r="AU261" s="199">
        <f t="shared" si="12"/>
        <v>20.047160114833176</v>
      </c>
      <c r="AV261" s="186">
        <f t="shared" si="13"/>
        <v>-9.1693060369831825E-3</v>
      </c>
    </row>
    <row r="262" spans="1:48" s="1" customFormat="1" x14ac:dyDescent="0.25">
      <c r="A262">
        <f>IFERROR(VLOOKUP(C262,'2014_15'!$C$402:$D$446,2,FALSE),0)</f>
        <v>0</v>
      </c>
      <c r="B262" s="93" t="s">
        <v>766</v>
      </c>
      <c r="C262" s="93" t="s">
        <v>767</v>
      </c>
      <c r="D262" s="93"/>
      <c r="E262" s="93">
        <v>5.4067610000000004</v>
      </c>
      <c r="F262" s="93">
        <v>-0.79879500000000003</v>
      </c>
      <c r="G262" s="93">
        <v>6.7857074753559994</v>
      </c>
      <c r="H262" s="93">
        <v>0</v>
      </c>
      <c r="I262" s="93">
        <v>0.13516900000000001</v>
      </c>
      <c r="J262" s="93">
        <v>0</v>
      </c>
      <c r="K262" s="93">
        <v>0</v>
      </c>
      <c r="L262" s="93">
        <v>0</v>
      </c>
      <c r="M262" s="93">
        <v>0</v>
      </c>
      <c r="N262" s="93">
        <v>0</v>
      </c>
      <c r="O262" s="93">
        <v>8.5470000000000008E-3</v>
      </c>
      <c r="P262" s="93">
        <v>4.8729999999999997E-3</v>
      </c>
      <c r="Q262" s="93">
        <v>0.63041729066666674</v>
      </c>
      <c r="R262" s="93">
        <v>0</v>
      </c>
      <c r="S262" s="93">
        <v>0</v>
      </c>
      <c r="T262" s="93">
        <v>12.172679766022666</v>
      </c>
      <c r="U262" s="114">
        <v>0</v>
      </c>
      <c r="V262" s="114">
        <v>12.172679766022666</v>
      </c>
      <c r="W262" s="196">
        <f t="shared" si="11"/>
        <v>12.172679766022666</v>
      </c>
      <c r="X262" s="2"/>
      <c r="Y262" s="93">
        <v>5.4067610000000004</v>
      </c>
      <c r="Z262" s="93">
        <v>-0.78634999999999999</v>
      </c>
      <c r="AA262" s="93">
        <v>6.3931453030640002</v>
      </c>
      <c r="AB262" s="93">
        <v>0</v>
      </c>
      <c r="AC262" s="93">
        <v>0</v>
      </c>
      <c r="AD262" s="93">
        <v>0</v>
      </c>
      <c r="AE262" s="93">
        <v>0</v>
      </c>
      <c r="AF262" s="93">
        <v>0</v>
      </c>
      <c r="AG262" s="93">
        <v>8.5470000000000008E-3</v>
      </c>
      <c r="AH262" s="93">
        <v>7.8549999999999991E-3</v>
      </c>
      <c r="AI262" s="93">
        <v>5.4323390040807579E-2</v>
      </c>
      <c r="AJ262" s="93">
        <v>0.95681468622222232</v>
      </c>
      <c r="AK262" s="93">
        <v>2.1648666632866336E-2</v>
      </c>
      <c r="AL262" s="93">
        <v>0</v>
      </c>
      <c r="AM262" s="93">
        <v>0</v>
      </c>
      <c r="AN262" s="93">
        <v>12.062745045959895</v>
      </c>
      <c r="AO262" s="93"/>
      <c r="AP262" s="93"/>
      <c r="AQ262" s="93">
        <v>-0.10993472006277116</v>
      </c>
      <c r="AR262" s="91">
        <v>-9.0312669170538387E-3</v>
      </c>
      <c r="AS262" s="114">
        <v>0</v>
      </c>
      <c r="AT262" s="121">
        <v>12.062745045959895</v>
      </c>
      <c r="AU262" s="199">
        <f t="shared" si="12"/>
        <v>12.062745045959895</v>
      </c>
      <c r="AV262" s="186">
        <f t="shared" si="13"/>
        <v>-9.031266917053804E-3</v>
      </c>
    </row>
    <row r="263" spans="1:48" s="1" customFormat="1" x14ac:dyDescent="0.25">
      <c r="A263">
        <f>IFERROR(VLOOKUP(C263,'2014_15'!$C$402:$D$446,2,FALSE),0)</f>
        <v>1</v>
      </c>
      <c r="B263" s="93" t="s">
        <v>670</v>
      </c>
      <c r="C263" s="93" t="s">
        <v>671</v>
      </c>
      <c r="D263" s="93"/>
      <c r="E263" s="93">
        <v>75.016771000000006</v>
      </c>
      <c r="F263" s="93">
        <v>-12.730594999999999</v>
      </c>
      <c r="G263" s="93">
        <v>91.129023930632997</v>
      </c>
      <c r="H263" s="93">
        <v>0</v>
      </c>
      <c r="I263" s="93">
        <v>0</v>
      </c>
      <c r="J263" s="93">
        <v>0</v>
      </c>
      <c r="K263" s="93">
        <v>6.8357000000000001E-2</v>
      </c>
      <c r="L263" s="93">
        <v>2.1815000000000001E-2</v>
      </c>
      <c r="M263" s="93">
        <v>0.16887419354838709</v>
      </c>
      <c r="N263" s="93">
        <v>0</v>
      </c>
      <c r="O263" s="93">
        <v>8.5470000000000008E-3</v>
      </c>
      <c r="P263" s="93">
        <v>4.8729999999999997E-3</v>
      </c>
      <c r="Q263" s="93">
        <v>1.3211317255555557</v>
      </c>
      <c r="R263" s="93">
        <v>0.14324799999999999</v>
      </c>
      <c r="S263" s="93">
        <v>2.1878649999999999</v>
      </c>
      <c r="T263" s="93">
        <v>157.33991084973692</v>
      </c>
      <c r="U263" s="114">
        <v>12.364723215179968</v>
      </c>
      <c r="V263" s="114">
        <v>169.70463406491689</v>
      </c>
      <c r="W263" s="196">
        <f t="shared" si="11"/>
        <v>155.15204584973694</v>
      </c>
      <c r="X263" s="2"/>
      <c r="Y263" s="93">
        <v>75.016771000000006</v>
      </c>
      <c r="Z263" s="93">
        <v>-12.532257</v>
      </c>
      <c r="AA263" s="93">
        <v>86.746886097702998</v>
      </c>
      <c r="AB263" s="93">
        <v>0</v>
      </c>
      <c r="AC263" s="93">
        <v>6.8357000000000001E-2</v>
      </c>
      <c r="AD263" s="93">
        <v>2.1815000000000001E-2</v>
      </c>
      <c r="AE263" s="93">
        <v>0.157053</v>
      </c>
      <c r="AF263" s="93">
        <v>0</v>
      </c>
      <c r="AG263" s="93">
        <v>8.5470000000000008E-3</v>
      </c>
      <c r="AH263" s="93">
        <v>7.8549999999999991E-3</v>
      </c>
      <c r="AI263" s="93">
        <v>0.75595947690304266</v>
      </c>
      <c r="AJ263" s="93">
        <v>2.2545520388888889</v>
      </c>
      <c r="AK263" s="93">
        <v>0.29374499241685698</v>
      </c>
      <c r="AL263" s="93">
        <v>0.148036</v>
      </c>
      <c r="AM263" s="93">
        <v>3.0252500000000002</v>
      </c>
      <c r="AN263" s="93">
        <v>155.97256960591173</v>
      </c>
      <c r="AO263" s="93"/>
      <c r="AP263" s="93"/>
      <c r="AQ263" s="93">
        <v>-1.3673412438251944</v>
      </c>
      <c r="AR263" s="91">
        <v>-8.6903649330972062E-3</v>
      </c>
      <c r="AS263" s="114">
        <v>12.710935465205006</v>
      </c>
      <c r="AT263" s="121">
        <v>168.68350507111674</v>
      </c>
      <c r="AU263" s="199">
        <f t="shared" si="12"/>
        <v>152.94731960591173</v>
      </c>
      <c r="AV263" s="186">
        <f t="shared" si="13"/>
        <v>-1.4210101012528398E-2</v>
      </c>
    </row>
    <row r="264" spans="1:48" s="1" customFormat="1" x14ac:dyDescent="0.25">
      <c r="A264">
        <f>IFERROR(VLOOKUP(C264,'2014_15'!$C$402:$D$446,2,FALSE),0)</f>
        <v>0</v>
      </c>
      <c r="B264" s="93" t="s">
        <v>548</v>
      </c>
      <c r="C264" s="93" t="s">
        <v>549</v>
      </c>
      <c r="D264" s="93"/>
      <c r="E264" s="93">
        <v>99.879024999999999</v>
      </c>
      <c r="F264" s="93">
        <v>-16.306255</v>
      </c>
      <c r="G264" s="93">
        <v>119.978824525721</v>
      </c>
      <c r="H264" s="93">
        <v>0</v>
      </c>
      <c r="I264" s="93">
        <v>2.4969839999999999</v>
      </c>
      <c r="J264" s="93">
        <v>0</v>
      </c>
      <c r="K264" s="93">
        <v>0</v>
      </c>
      <c r="L264" s="93">
        <v>5.1319000000000004E-2</v>
      </c>
      <c r="M264" s="93">
        <v>0.12115483870967741</v>
      </c>
      <c r="N264" s="93">
        <v>0</v>
      </c>
      <c r="O264" s="93">
        <v>8.5470000000000008E-3</v>
      </c>
      <c r="P264" s="93">
        <v>4.8729999999999997E-3</v>
      </c>
      <c r="Q264" s="93">
        <v>1.8617154866666668</v>
      </c>
      <c r="R264" s="93">
        <v>0.18321299999999999</v>
      </c>
      <c r="S264" s="93">
        <v>2.7982629999999999</v>
      </c>
      <c r="T264" s="93">
        <v>211.07766385109733</v>
      </c>
      <c r="U264" s="114">
        <v>9.4308240994591621</v>
      </c>
      <c r="V264" s="114">
        <v>220.50848795055649</v>
      </c>
      <c r="W264" s="196">
        <f t="shared" si="11"/>
        <v>208.27940085109734</v>
      </c>
      <c r="X264" s="2"/>
      <c r="Y264" s="93">
        <v>99.879024999999999</v>
      </c>
      <c r="Z264" s="93">
        <v>-16.052209999999999</v>
      </c>
      <c r="AA264" s="93">
        <v>116.857578731548</v>
      </c>
      <c r="AB264" s="93">
        <v>0</v>
      </c>
      <c r="AC264" s="93">
        <v>0</v>
      </c>
      <c r="AD264" s="93">
        <v>5.1319000000000004E-2</v>
      </c>
      <c r="AE264" s="93">
        <v>0.112674</v>
      </c>
      <c r="AF264" s="93">
        <v>0</v>
      </c>
      <c r="AG264" s="93">
        <v>8.5470000000000008E-3</v>
      </c>
      <c r="AH264" s="93">
        <v>7.8549999999999991E-3</v>
      </c>
      <c r="AI264" s="93">
        <v>1.0064274501947859</v>
      </c>
      <c r="AJ264" s="93">
        <v>2.7908135433333339</v>
      </c>
      <c r="AK264" s="93">
        <v>0.39570675239787972</v>
      </c>
      <c r="AL264" s="93">
        <v>0.19545399999999999</v>
      </c>
      <c r="AM264" s="93">
        <v>3.994265</v>
      </c>
      <c r="AN264" s="93">
        <v>209.24745547747403</v>
      </c>
      <c r="AO264" s="93"/>
      <c r="AP264" s="93"/>
      <c r="AQ264" s="93">
        <v>-1.830208373623293</v>
      </c>
      <c r="AR264" s="91">
        <v>-8.67078183561097E-3</v>
      </c>
      <c r="AS264" s="114">
        <v>10.373906509405078</v>
      </c>
      <c r="AT264" s="121">
        <v>219.62136198687912</v>
      </c>
      <c r="AU264" s="199">
        <f t="shared" si="12"/>
        <v>205.25319047747402</v>
      </c>
      <c r="AV264" s="186">
        <f t="shared" si="13"/>
        <v>-1.4529571149413889E-2</v>
      </c>
    </row>
    <row r="265" spans="1:48" s="1" customFormat="1" x14ac:dyDescent="0.25">
      <c r="A265">
        <f>IFERROR(VLOOKUP(C265,'2014_15'!$C$402:$D$446,2,FALSE),0)</f>
        <v>0</v>
      </c>
      <c r="B265" s="93" t="s">
        <v>556</v>
      </c>
      <c r="C265" s="93" t="s">
        <v>557</v>
      </c>
      <c r="D265" s="93"/>
      <c r="E265" s="93">
        <v>3.1562389999999998</v>
      </c>
      <c r="F265" s="93">
        <v>-0.222361</v>
      </c>
      <c r="G265" s="93">
        <v>3.1740277327999999</v>
      </c>
      <c r="H265" s="93">
        <v>0</v>
      </c>
      <c r="I265" s="93">
        <v>7.8906000000000004E-2</v>
      </c>
      <c r="J265" s="93">
        <v>0</v>
      </c>
      <c r="K265" s="93">
        <v>0</v>
      </c>
      <c r="L265" s="93">
        <v>0</v>
      </c>
      <c r="M265" s="93">
        <v>0</v>
      </c>
      <c r="N265" s="93">
        <v>0</v>
      </c>
      <c r="O265" s="93">
        <v>8.5470000000000008E-3</v>
      </c>
      <c r="P265" s="93">
        <v>4.8729999999999997E-3</v>
      </c>
      <c r="Q265" s="93">
        <v>0.1796445848888889</v>
      </c>
      <c r="R265" s="93">
        <v>0</v>
      </c>
      <c r="S265" s="93">
        <v>0</v>
      </c>
      <c r="T265" s="93">
        <v>6.3798763176888889</v>
      </c>
      <c r="U265" s="114">
        <v>0</v>
      </c>
      <c r="V265" s="114">
        <v>6.3798763176888889</v>
      </c>
      <c r="W265" s="196">
        <f t="shared" si="11"/>
        <v>6.3798763176888889</v>
      </c>
      <c r="X265" s="2"/>
      <c r="Y265" s="93">
        <v>3.1562389999999998</v>
      </c>
      <c r="Z265" s="93">
        <v>-0.21889700000000001</v>
      </c>
      <c r="AA265" s="93">
        <v>2.961659828573</v>
      </c>
      <c r="AB265" s="93">
        <v>0</v>
      </c>
      <c r="AC265" s="93">
        <v>0</v>
      </c>
      <c r="AD265" s="93">
        <v>0</v>
      </c>
      <c r="AE265" s="93">
        <v>0</v>
      </c>
      <c r="AF265" s="93">
        <v>0</v>
      </c>
      <c r="AG265" s="93">
        <v>8.5470000000000008E-3</v>
      </c>
      <c r="AH265" s="93">
        <v>7.8549999999999991E-3</v>
      </c>
      <c r="AI265" s="93">
        <v>3.1605657866752464E-2</v>
      </c>
      <c r="AJ265" s="93">
        <v>0.36769753866666671</v>
      </c>
      <c r="AK265" s="93">
        <v>1.0028864239641246E-2</v>
      </c>
      <c r="AL265" s="93">
        <v>0</v>
      </c>
      <c r="AM265" s="93">
        <v>0</v>
      </c>
      <c r="AN265" s="93">
        <v>6.3247358893460595</v>
      </c>
      <c r="AO265" s="93"/>
      <c r="AP265" s="93"/>
      <c r="AQ265" s="93">
        <v>-5.5140428342829395E-2</v>
      </c>
      <c r="AR265" s="91">
        <v>-8.6428679173523575E-3</v>
      </c>
      <c r="AS265" s="114">
        <v>0</v>
      </c>
      <c r="AT265" s="121">
        <v>6.3247358893460595</v>
      </c>
      <c r="AU265" s="199">
        <f t="shared" si="12"/>
        <v>6.3247358893460595</v>
      </c>
      <c r="AV265" s="186">
        <f t="shared" si="13"/>
        <v>-8.6428679173523593E-3</v>
      </c>
    </row>
    <row r="266" spans="1:48" s="1" customFormat="1" x14ac:dyDescent="0.25">
      <c r="A266">
        <f>IFERROR(VLOOKUP(C266,'2014_15'!$C$402:$D$446,2,FALSE),0)</f>
        <v>0</v>
      </c>
      <c r="B266" s="93" t="s">
        <v>260</v>
      </c>
      <c r="C266" s="93" t="s">
        <v>261</v>
      </c>
      <c r="D266" s="93"/>
      <c r="E266" s="93">
        <v>5.3906219999999996</v>
      </c>
      <c r="F266" s="93">
        <v>-1.126371</v>
      </c>
      <c r="G266" s="93">
        <v>13.789374754974</v>
      </c>
      <c r="H266" s="93">
        <v>0</v>
      </c>
      <c r="I266" s="93">
        <v>0.134766</v>
      </c>
      <c r="J266" s="93">
        <v>0</v>
      </c>
      <c r="K266" s="93">
        <v>0</v>
      </c>
      <c r="L266" s="93">
        <v>0</v>
      </c>
      <c r="M266" s="93">
        <v>0</v>
      </c>
      <c r="N266" s="93">
        <v>0</v>
      </c>
      <c r="O266" s="93">
        <v>8.5470000000000008E-3</v>
      </c>
      <c r="P266" s="93">
        <v>4.8729999999999997E-3</v>
      </c>
      <c r="Q266" s="93">
        <v>0.73445193422222232</v>
      </c>
      <c r="R266" s="93">
        <v>0</v>
      </c>
      <c r="S266" s="93">
        <v>0</v>
      </c>
      <c r="T266" s="93">
        <v>18.93626368919622</v>
      </c>
      <c r="U266" s="114">
        <v>0</v>
      </c>
      <c r="V266" s="114">
        <v>18.93626368919622</v>
      </c>
      <c r="W266" s="196">
        <f t="shared" ref="W266:W329" si="14">+V266-U266-S266</f>
        <v>18.93626368919622</v>
      </c>
      <c r="X266" s="2"/>
      <c r="Y266" s="93">
        <v>5.3906219999999996</v>
      </c>
      <c r="Z266" s="93">
        <v>-1.1088229999999999</v>
      </c>
      <c r="AA266" s="93">
        <v>13.45048883838</v>
      </c>
      <c r="AB266" s="93">
        <v>0</v>
      </c>
      <c r="AC266" s="93">
        <v>0</v>
      </c>
      <c r="AD266" s="93">
        <v>0</v>
      </c>
      <c r="AE266" s="93">
        <v>0</v>
      </c>
      <c r="AF266" s="93">
        <v>0</v>
      </c>
      <c r="AG266" s="93">
        <v>8.5470000000000008E-3</v>
      </c>
      <c r="AH266" s="93">
        <v>7.8549999999999991E-3</v>
      </c>
      <c r="AI266" s="93">
        <v>5.435899896578493E-2</v>
      </c>
      <c r="AJ266" s="93">
        <v>0.92435180177777787</v>
      </c>
      <c r="AK266" s="93">
        <v>4.5546461891242153E-2</v>
      </c>
      <c r="AL266" s="93">
        <v>0</v>
      </c>
      <c r="AM266" s="93">
        <v>0</v>
      </c>
      <c r="AN266" s="93">
        <v>18.772947101014804</v>
      </c>
      <c r="AO266" s="93"/>
      <c r="AP266" s="93"/>
      <c r="AQ266" s="93">
        <v>-0.16331658818141648</v>
      </c>
      <c r="AR266" s="91">
        <v>-8.6245412961055319E-3</v>
      </c>
      <c r="AS266" s="114">
        <v>0</v>
      </c>
      <c r="AT266" s="121">
        <v>18.772947101014804</v>
      </c>
      <c r="AU266" s="199">
        <f t="shared" si="12"/>
        <v>18.772947101014804</v>
      </c>
      <c r="AV266" s="186">
        <f t="shared" si="13"/>
        <v>-8.6245412961055701E-3</v>
      </c>
    </row>
    <row r="267" spans="1:48" s="1" customFormat="1" x14ac:dyDescent="0.25">
      <c r="A267">
        <f>IFERROR(VLOOKUP(C267,'2014_15'!$C$402:$D$446,2,FALSE),0)</f>
        <v>0</v>
      </c>
      <c r="B267" s="93" t="s">
        <v>282</v>
      </c>
      <c r="C267" s="93" t="s">
        <v>283</v>
      </c>
      <c r="D267" s="93"/>
      <c r="E267" s="93">
        <v>8.1675920000000009</v>
      </c>
      <c r="F267" s="93">
        <v>-1.137346</v>
      </c>
      <c r="G267" s="93">
        <v>7.9066701045589998</v>
      </c>
      <c r="H267" s="93">
        <v>0</v>
      </c>
      <c r="I267" s="93">
        <v>0.20419000000000001</v>
      </c>
      <c r="J267" s="93">
        <v>0</v>
      </c>
      <c r="K267" s="93">
        <v>0</v>
      </c>
      <c r="L267" s="93">
        <v>0</v>
      </c>
      <c r="M267" s="93">
        <v>0</v>
      </c>
      <c r="N267" s="93">
        <v>0</v>
      </c>
      <c r="O267" s="93">
        <v>8.5470000000000008E-3</v>
      </c>
      <c r="P267" s="93">
        <v>4.8729999999999997E-3</v>
      </c>
      <c r="Q267" s="93">
        <v>0.7189664377318008</v>
      </c>
      <c r="R267" s="93">
        <v>0</v>
      </c>
      <c r="S267" s="93">
        <v>0</v>
      </c>
      <c r="T267" s="93">
        <v>15.8734925422908</v>
      </c>
      <c r="U267" s="114">
        <v>0</v>
      </c>
      <c r="V267" s="114">
        <v>15.8734925422908</v>
      </c>
      <c r="W267" s="196">
        <f t="shared" si="14"/>
        <v>15.8734925422908</v>
      </c>
      <c r="X267" s="2"/>
      <c r="Y267" s="93">
        <v>8.1675920000000009</v>
      </c>
      <c r="Z267" s="93">
        <v>-1.119626</v>
      </c>
      <c r="AA267" s="93">
        <v>7.2823243167300005</v>
      </c>
      <c r="AB267" s="93">
        <v>0</v>
      </c>
      <c r="AC267" s="93">
        <v>0</v>
      </c>
      <c r="AD267" s="93">
        <v>0</v>
      </c>
      <c r="AE267" s="93">
        <v>0</v>
      </c>
      <c r="AF267" s="93">
        <v>0</v>
      </c>
      <c r="AG267" s="93">
        <v>8.5470000000000008E-3</v>
      </c>
      <c r="AH267" s="93">
        <v>7.8549999999999991E-3</v>
      </c>
      <c r="AI267" s="93">
        <v>8.2037131476331474E-2</v>
      </c>
      <c r="AJ267" s="93">
        <v>1.2852313790651342</v>
      </c>
      <c r="AK267" s="93">
        <v>2.4659632148474213E-2</v>
      </c>
      <c r="AL267" s="93">
        <v>0</v>
      </c>
      <c r="AM267" s="93">
        <v>0</v>
      </c>
      <c r="AN267" s="93">
        <v>15.738620459419938</v>
      </c>
      <c r="AO267" s="93"/>
      <c r="AP267" s="93"/>
      <c r="AQ267" s="93">
        <v>-0.13487208287086183</v>
      </c>
      <c r="AR267" s="91">
        <v>-8.4966860639856152E-3</v>
      </c>
      <c r="AS267" s="114">
        <v>0</v>
      </c>
      <c r="AT267" s="121">
        <v>15.738620459419938</v>
      </c>
      <c r="AU267" s="199">
        <f t="shared" ref="AU267:AU330" si="15">+AT267-AM267-AS267</f>
        <v>15.738620459419938</v>
      </c>
      <c r="AV267" s="186">
        <f t="shared" ref="AV267:AV330" si="16">+AU267/W267-1</f>
        <v>-8.4966860639855701E-3</v>
      </c>
    </row>
    <row r="268" spans="1:48" s="1" customFormat="1" x14ac:dyDescent="0.25">
      <c r="A268">
        <f>IFERROR(VLOOKUP(C268,'2014_15'!$C$402:$D$446,2,FALSE),0)</f>
        <v>1</v>
      </c>
      <c r="B268" s="93" t="s">
        <v>584</v>
      </c>
      <c r="C268" s="93" t="s">
        <v>585</v>
      </c>
      <c r="D268" s="93"/>
      <c r="E268" s="93">
        <v>93.877548000000004</v>
      </c>
      <c r="F268" s="93">
        <v>-21.028593999999998</v>
      </c>
      <c r="G268" s="93">
        <v>163.72177547305301</v>
      </c>
      <c r="H268" s="93">
        <v>0</v>
      </c>
      <c r="I268" s="93">
        <v>2.3469350000000002</v>
      </c>
      <c r="J268" s="93">
        <v>0</v>
      </c>
      <c r="K268" s="93">
        <v>0</v>
      </c>
      <c r="L268" s="93">
        <v>4.4211E-2</v>
      </c>
      <c r="M268" s="93">
        <v>0.26929892473118283</v>
      </c>
      <c r="N268" s="93">
        <v>0</v>
      </c>
      <c r="O268" s="93">
        <v>8.5470000000000008E-3</v>
      </c>
      <c r="P268" s="93">
        <v>4.8729999999999997E-3</v>
      </c>
      <c r="Q268" s="93">
        <v>4.3041370088888895</v>
      </c>
      <c r="R268" s="93">
        <v>0.22628799999999999</v>
      </c>
      <c r="S268" s="93">
        <v>3.4561510000000002</v>
      </c>
      <c r="T268" s="93">
        <v>247.23117040667304</v>
      </c>
      <c r="U268" s="114">
        <v>15.522662361454087</v>
      </c>
      <c r="V268" s="114">
        <v>262.75383276812715</v>
      </c>
      <c r="W268" s="196">
        <f t="shared" si="14"/>
        <v>243.77501940667307</v>
      </c>
      <c r="X268" s="2"/>
      <c r="Y268" s="93">
        <v>93.877548000000004</v>
      </c>
      <c r="Z268" s="93">
        <v>-20.700977000000002</v>
      </c>
      <c r="AA268" s="93">
        <v>158.82598787406098</v>
      </c>
      <c r="AB268" s="93">
        <v>0</v>
      </c>
      <c r="AC268" s="93">
        <v>0</v>
      </c>
      <c r="AD268" s="93">
        <v>4.4211E-2</v>
      </c>
      <c r="AE268" s="93">
        <v>0.250448</v>
      </c>
      <c r="AF268" s="93">
        <v>0</v>
      </c>
      <c r="AG268" s="93">
        <v>8.5470000000000008E-3</v>
      </c>
      <c r="AH268" s="93">
        <v>7.8549999999999991E-3</v>
      </c>
      <c r="AI268" s="93">
        <v>0.95084646634194259</v>
      </c>
      <c r="AJ268" s="93">
        <v>6.384623655555556</v>
      </c>
      <c r="AK268" s="93">
        <v>0.53782147927614476</v>
      </c>
      <c r="AL268" s="93">
        <v>0.23077900000000001</v>
      </c>
      <c r="AM268" s="93">
        <v>4.7161530000000003</v>
      </c>
      <c r="AN268" s="93">
        <v>245.13384347523467</v>
      </c>
      <c r="AO268" s="93"/>
      <c r="AP268" s="93"/>
      <c r="AQ268" s="93">
        <v>-2.0973269314383742</v>
      </c>
      <c r="AR268" s="91">
        <v>-8.4832625594436981E-3</v>
      </c>
      <c r="AS268" s="114">
        <v>17.074928597599499</v>
      </c>
      <c r="AT268" s="121">
        <v>262.20877207283417</v>
      </c>
      <c r="AU268" s="199">
        <f t="shared" si="15"/>
        <v>240.41769047523465</v>
      </c>
      <c r="AV268" s="186">
        <f t="shared" si="16"/>
        <v>-1.3772243520315808E-2</v>
      </c>
    </row>
    <row r="269" spans="1:48" s="1" customFormat="1" x14ac:dyDescent="0.25">
      <c r="A269">
        <f>IFERROR(VLOOKUP(C269,'2014_15'!$C$402:$D$446,2,FALSE),0)</f>
        <v>0</v>
      </c>
      <c r="B269" s="93" t="s">
        <v>258</v>
      </c>
      <c r="C269" s="93" t="s">
        <v>259</v>
      </c>
      <c r="D269" s="93"/>
      <c r="E269" s="93">
        <v>9.3294999999999995</v>
      </c>
      <c r="F269" s="93">
        <v>-0.94037700000000002</v>
      </c>
      <c r="G269" s="93">
        <v>6.5275678092889997</v>
      </c>
      <c r="H269" s="93">
        <v>0</v>
      </c>
      <c r="I269" s="93">
        <v>0.233236</v>
      </c>
      <c r="J269" s="93">
        <v>0</v>
      </c>
      <c r="K269" s="93">
        <v>0</v>
      </c>
      <c r="L269" s="93">
        <v>0</v>
      </c>
      <c r="M269" s="93">
        <v>0</v>
      </c>
      <c r="N269" s="93">
        <v>0</v>
      </c>
      <c r="O269" s="93">
        <v>8.5470000000000008E-3</v>
      </c>
      <c r="P269" s="93">
        <v>4.8729999999999997E-3</v>
      </c>
      <c r="Q269" s="93">
        <v>0.8403491902222221</v>
      </c>
      <c r="R269" s="93">
        <v>0</v>
      </c>
      <c r="S269" s="93">
        <v>0</v>
      </c>
      <c r="T269" s="93">
        <v>16.003695999511223</v>
      </c>
      <c r="U269" s="114">
        <v>0</v>
      </c>
      <c r="V269" s="114">
        <v>16.003695999511223</v>
      </c>
      <c r="W269" s="196">
        <f t="shared" si="14"/>
        <v>16.003695999511223</v>
      </c>
      <c r="X269" s="2"/>
      <c r="Y269" s="93">
        <v>9.3294999999999995</v>
      </c>
      <c r="Z269" s="93">
        <v>-0.92572699999999997</v>
      </c>
      <c r="AA269" s="93">
        <v>5.9489723456420007</v>
      </c>
      <c r="AB269" s="93">
        <v>0</v>
      </c>
      <c r="AC269" s="93">
        <v>0</v>
      </c>
      <c r="AD269" s="93">
        <v>0</v>
      </c>
      <c r="AE269" s="93">
        <v>0</v>
      </c>
      <c r="AF269" s="93">
        <v>0</v>
      </c>
      <c r="AG269" s="93">
        <v>8.5470000000000008E-3</v>
      </c>
      <c r="AH269" s="93">
        <v>7.8549999999999991E-3</v>
      </c>
      <c r="AI269" s="93">
        <v>9.3772857772007029E-2</v>
      </c>
      <c r="AJ269" s="93">
        <v>1.393365</v>
      </c>
      <c r="AK269" s="93">
        <v>2.0144594407579246E-2</v>
      </c>
      <c r="AL269" s="93">
        <v>0</v>
      </c>
      <c r="AM269" s="93">
        <v>0</v>
      </c>
      <c r="AN269" s="93">
        <v>15.876429797821586</v>
      </c>
      <c r="AO269" s="93"/>
      <c r="AP269" s="93"/>
      <c r="AQ269" s="93">
        <v>-0.1272662016896362</v>
      </c>
      <c r="AR269" s="91">
        <v>-7.952300624400957E-3</v>
      </c>
      <c r="AS269" s="114">
        <v>0</v>
      </c>
      <c r="AT269" s="121">
        <v>15.876429797821586</v>
      </c>
      <c r="AU269" s="199">
        <f t="shared" si="15"/>
        <v>15.876429797821586</v>
      </c>
      <c r="AV269" s="186">
        <f t="shared" si="16"/>
        <v>-7.9523006244009986E-3</v>
      </c>
    </row>
    <row r="270" spans="1:48" s="1" customFormat="1" x14ac:dyDescent="0.25">
      <c r="A270">
        <f>IFERROR(VLOOKUP(C270,'2014_15'!$C$402:$D$446,2,FALSE),0)</f>
        <v>0</v>
      </c>
      <c r="B270" s="93" t="s">
        <v>320</v>
      </c>
      <c r="C270" s="93" t="s">
        <v>321</v>
      </c>
      <c r="D270" s="93"/>
      <c r="E270" s="93">
        <v>79.483350000000002</v>
      </c>
      <c r="F270" s="93">
        <v>-15.933113000000001</v>
      </c>
      <c r="G270" s="93">
        <v>187.55762009006102</v>
      </c>
      <c r="H270" s="93">
        <v>0</v>
      </c>
      <c r="I270" s="93">
        <v>1.987074</v>
      </c>
      <c r="J270" s="93">
        <v>0</v>
      </c>
      <c r="K270" s="93">
        <v>0</v>
      </c>
      <c r="L270" s="93">
        <v>0.11317500000000003</v>
      </c>
      <c r="M270" s="93">
        <v>0.24858709677419358</v>
      </c>
      <c r="N270" s="93">
        <v>0</v>
      </c>
      <c r="O270" s="93">
        <v>8.5470000000000008E-3</v>
      </c>
      <c r="P270" s="93">
        <v>4.8729999999999997E-3</v>
      </c>
      <c r="Q270" s="93">
        <v>3.1508416288888887</v>
      </c>
      <c r="R270" s="93">
        <v>0.21810399999999999</v>
      </c>
      <c r="S270" s="93">
        <v>3.331175</v>
      </c>
      <c r="T270" s="93">
        <v>260.17023381572409</v>
      </c>
      <c r="U270" s="114">
        <v>16.615684818038947</v>
      </c>
      <c r="V270" s="114">
        <v>276.78591863376306</v>
      </c>
      <c r="W270" s="196">
        <f t="shared" si="14"/>
        <v>256.83905881572412</v>
      </c>
      <c r="X270" s="2"/>
      <c r="Y270" s="93">
        <v>79.483350000000002</v>
      </c>
      <c r="Z270" s="93">
        <v>-15.684881000000001</v>
      </c>
      <c r="AA270" s="93">
        <v>182.56091911429797</v>
      </c>
      <c r="AB270" s="93">
        <v>0</v>
      </c>
      <c r="AC270" s="93">
        <v>0</v>
      </c>
      <c r="AD270" s="93">
        <v>0.11317500000000003</v>
      </c>
      <c r="AE270" s="93">
        <v>0.231186</v>
      </c>
      <c r="AF270" s="93">
        <v>0</v>
      </c>
      <c r="AG270" s="93">
        <v>8.5470000000000008E-3</v>
      </c>
      <c r="AH270" s="93">
        <v>7.8549999999999991E-3</v>
      </c>
      <c r="AI270" s="93">
        <v>0.80352620494378435</v>
      </c>
      <c r="AJ270" s="93">
        <v>5.1838693288888882</v>
      </c>
      <c r="AK270" s="93">
        <v>0.61819343855691322</v>
      </c>
      <c r="AL270" s="93">
        <v>0.232987</v>
      </c>
      <c r="AM270" s="93">
        <v>4.7612819999999996</v>
      </c>
      <c r="AN270" s="93">
        <v>258.32000908668755</v>
      </c>
      <c r="AO270" s="93"/>
      <c r="AP270" s="93"/>
      <c r="AQ270" s="93">
        <v>-1.8502247290365403</v>
      </c>
      <c r="AR270" s="91">
        <v>-7.1115926749215881E-3</v>
      </c>
      <c r="AS270" s="114">
        <v>18.277253299842844</v>
      </c>
      <c r="AT270" s="121">
        <v>276.59726238653042</v>
      </c>
      <c r="AU270" s="199">
        <f t="shared" si="15"/>
        <v>253.55872708668758</v>
      </c>
      <c r="AV270" s="186">
        <f t="shared" si="16"/>
        <v>-1.2771934861317558E-2</v>
      </c>
    </row>
    <row r="271" spans="1:48" s="1" customFormat="1" x14ac:dyDescent="0.25">
      <c r="A271">
        <f>IFERROR(VLOOKUP(C271,'2014_15'!$C$402:$D$446,2,FALSE),0)</f>
        <v>0</v>
      </c>
      <c r="B271" s="93" t="s">
        <v>324</v>
      </c>
      <c r="C271" s="93" t="s">
        <v>325</v>
      </c>
      <c r="D271" s="93"/>
      <c r="E271" s="93">
        <v>77.232105000000004</v>
      </c>
      <c r="F271" s="93">
        <v>-23.918084</v>
      </c>
      <c r="G271" s="93">
        <v>251.10435110267099</v>
      </c>
      <c r="H271" s="93">
        <v>0</v>
      </c>
      <c r="I271" s="93">
        <v>1.9308000000000001</v>
      </c>
      <c r="J271" s="93">
        <v>0</v>
      </c>
      <c r="K271" s="93">
        <v>0</v>
      </c>
      <c r="L271" s="93">
        <v>7.3104000000000002E-2</v>
      </c>
      <c r="M271" s="93">
        <v>0.31974623655913981</v>
      </c>
      <c r="N271" s="93">
        <v>0</v>
      </c>
      <c r="O271" s="93">
        <v>8.5470000000000008E-3</v>
      </c>
      <c r="P271" s="93">
        <v>4.8729999999999997E-3</v>
      </c>
      <c r="Q271" s="93">
        <v>4.4051527577777776</v>
      </c>
      <c r="R271" s="93">
        <v>0.22892699999999999</v>
      </c>
      <c r="S271" s="93">
        <v>3.496467</v>
      </c>
      <c r="T271" s="93">
        <v>314.88598909700789</v>
      </c>
      <c r="U271" s="114">
        <v>28.215322690009405</v>
      </c>
      <c r="V271" s="114">
        <v>343.10131178701732</v>
      </c>
      <c r="W271" s="196">
        <f t="shared" si="14"/>
        <v>311.3895220970079</v>
      </c>
      <c r="X271" s="2"/>
      <c r="Y271" s="93">
        <v>77.232105000000004</v>
      </c>
      <c r="Z271" s="93">
        <v>-23.545449999999999</v>
      </c>
      <c r="AA271" s="93">
        <v>242.80369939731699</v>
      </c>
      <c r="AB271" s="93">
        <v>0</v>
      </c>
      <c r="AC271" s="93">
        <v>0</v>
      </c>
      <c r="AD271" s="93">
        <v>7.3104000000000002E-2</v>
      </c>
      <c r="AE271" s="93">
        <v>0.29736400000000002</v>
      </c>
      <c r="AF271" s="93">
        <v>0</v>
      </c>
      <c r="AG271" s="93">
        <v>8.5470000000000008E-3</v>
      </c>
      <c r="AH271" s="93">
        <v>7.8549999999999991E-3</v>
      </c>
      <c r="AI271" s="93">
        <v>0.79192189690539516</v>
      </c>
      <c r="AJ271" s="93">
        <v>8.8916785922222203</v>
      </c>
      <c r="AK271" s="93">
        <v>0.82218940698250931</v>
      </c>
      <c r="AL271" s="93">
        <v>0.24607399999999999</v>
      </c>
      <c r="AM271" s="93">
        <v>5.02874</v>
      </c>
      <c r="AN271" s="93">
        <v>312.6578282934272</v>
      </c>
      <c r="AO271" s="93"/>
      <c r="AP271" s="93"/>
      <c r="AQ271" s="93">
        <v>-2.2281608035806926</v>
      </c>
      <c r="AR271" s="91">
        <v>-7.0760874752488784E-3</v>
      </c>
      <c r="AS271" s="114">
        <v>29.005351725329671</v>
      </c>
      <c r="AT271" s="121">
        <v>341.66318001875686</v>
      </c>
      <c r="AU271" s="199">
        <f t="shared" si="15"/>
        <v>307.62908829342717</v>
      </c>
      <c r="AV271" s="186">
        <f t="shared" si="16"/>
        <v>-1.2076301663128008E-2</v>
      </c>
    </row>
    <row r="272" spans="1:48" s="1" customFormat="1" x14ac:dyDescent="0.25">
      <c r="A272">
        <f>IFERROR(VLOOKUP(C272,'2014_15'!$C$402:$D$446,2,FALSE),0)</f>
        <v>0</v>
      </c>
      <c r="B272" s="93" t="s">
        <v>286</v>
      </c>
      <c r="C272" s="93" t="s">
        <v>287</v>
      </c>
      <c r="D272" s="93"/>
      <c r="E272" s="93">
        <v>5.9073580000000003</v>
      </c>
      <c r="F272" s="93">
        <v>-0.87940200000000002</v>
      </c>
      <c r="G272" s="93">
        <v>7.6340570288460006</v>
      </c>
      <c r="H272" s="93">
        <v>0</v>
      </c>
      <c r="I272" s="93">
        <v>0.14768400000000001</v>
      </c>
      <c r="J272" s="93">
        <v>0</v>
      </c>
      <c r="K272" s="93">
        <v>0</v>
      </c>
      <c r="L272" s="93">
        <v>0</v>
      </c>
      <c r="M272" s="93">
        <v>0</v>
      </c>
      <c r="N272" s="93">
        <v>0</v>
      </c>
      <c r="O272" s="93">
        <v>8.5470000000000008E-3</v>
      </c>
      <c r="P272" s="93">
        <v>4.8729999999999997E-3</v>
      </c>
      <c r="Q272" s="93">
        <v>0.51463251644444441</v>
      </c>
      <c r="R272" s="93">
        <v>0</v>
      </c>
      <c r="S272" s="93">
        <v>0</v>
      </c>
      <c r="T272" s="93">
        <v>13.337749545290446</v>
      </c>
      <c r="U272" s="114">
        <v>0</v>
      </c>
      <c r="V272" s="114">
        <v>13.337749545290446</v>
      </c>
      <c r="W272" s="196">
        <f t="shared" si="14"/>
        <v>13.337749545290446</v>
      </c>
      <c r="X272" s="2"/>
      <c r="Y272" s="93">
        <v>5.9073580000000003</v>
      </c>
      <c r="Z272" s="93">
        <v>-0.86570100000000005</v>
      </c>
      <c r="AA272" s="93">
        <v>7.2688727552880001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8.5470000000000008E-3</v>
      </c>
      <c r="AH272" s="93">
        <v>7.8549999999999991E-3</v>
      </c>
      <c r="AI272" s="93">
        <v>5.941947949578074E-2</v>
      </c>
      <c r="AJ272" s="93">
        <v>0.83650419111111118</v>
      </c>
      <c r="AK272" s="93">
        <v>2.4614082054499369E-2</v>
      </c>
      <c r="AL272" s="93">
        <v>0</v>
      </c>
      <c r="AM272" s="93">
        <v>0</v>
      </c>
      <c r="AN272" s="93">
        <v>13.247469507949392</v>
      </c>
      <c r="AO272" s="93"/>
      <c r="AP272" s="93"/>
      <c r="AQ272" s="93">
        <v>-9.0280037341054609E-2</v>
      </c>
      <c r="AR272" s="91">
        <v>-6.7687608793743212E-3</v>
      </c>
      <c r="AS272" s="114">
        <v>0</v>
      </c>
      <c r="AT272" s="121">
        <v>13.247469507949392</v>
      </c>
      <c r="AU272" s="199">
        <f t="shared" si="15"/>
        <v>13.247469507949392</v>
      </c>
      <c r="AV272" s="186">
        <f t="shared" si="16"/>
        <v>-6.7687608793742804E-3</v>
      </c>
    </row>
    <row r="273" spans="1:48" s="1" customFormat="1" x14ac:dyDescent="0.25">
      <c r="A273">
        <f>IFERROR(VLOOKUP(C273,'2014_15'!$C$402:$D$446,2,FALSE),0)</f>
        <v>0</v>
      </c>
      <c r="B273" s="93" t="s">
        <v>440</v>
      </c>
      <c r="C273" s="93" t="s">
        <v>441</v>
      </c>
      <c r="D273" s="93"/>
      <c r="E273" s="93">
        <v>4.0639130000000003</v>
      </c>
      <c r="F273" s="93">
        <v>-0.55527099999999996</v>
      </c>
      <c r="G273" s="93">
        <v>4.3264758603270002</v>
      </c>
      <c r="H273" s="93">
        <v>0</v>
      </c>
      <c r="I273" s="93">
        <v>0.10159899999999999</v>
      </c>
      <c r="J273" s="93">
        <v>0</v>
      </c>
      <c r="K273" s="93">
        <v>0</v>
      </c>
      <c r="L273" s="93">
        <v>0</v>
      </c>
      <c r="M273" s="93">
        <v>0</v>
      </c>
      <c r="N273" s="93">
        <v>0</v>
      </c>
      <c r="O273" s="93">
        <v>8.5470000000000008E-3</v>
      </c>
      <c r="P273" s="93">
        <v>4.8729999999999997E-3</v>
      </c>
      <c r="Q273" s="93">
        <v>0.75152956266666671</v>
      </c>
      <c r="R273" s="93">
        <v>0</v>
      </c>
      <c r="S273" s="93">
        <v>0</v>
      </c>
      <c r="T273" s="93">
        <v>8.701666422993668</v>
      </c>
      <c r="U273" s="114">
        <v>0</v>
      </c>
      <c r="V273" s="114">
        <v>8.701666422993668</v>
      </c>
      <c r="W273" s="196">
        <f t="shared" si="14"/>
        <v>8.701666422993668</v>
      </c>
      <c r="X273" s="2"/>
      <c r="Y273" s="93">
        <v>4.0639130000000003</v>
      </c>
      <c r="Z273" s="93">
        <v>-0.54661999999999999</v>
      </c>
      <c r="AA273" s="93">
        <v>3.9981215593780002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8.5470000000000008E-3</v>
      </c>
      <c r="AH273" s="93">
        <v>7.8549999999999991E-3</v>
      </c>
      <c r="AI273" s="93">
        <v>4.0957793300872819E-2</v>
      </c>
      <c r="AJ273" s="93">
        <v>1.0570231422222225</v>
      </c>
      <c r="AK273" s="93">
        <v>1.3538563053645579E-2</v>
      </c>
      <c r="AL273" s="93">
        <v>0</v>
      </c>
      <c r="AM273" s="93">
        <v>0</v>
      </c>
      <c r="AN273" s="93">
        <v>8.6433360579547411</v>
      </c>
      <c r="AO273" s="93"/>
      <c r="AP273" s="93"/>
      <c r="AQ273" s="93">
        <v>-5.8330365038926857E-2</v>
      </c>
      <c r="AR273" s="91">
        <v>-6.703355679642249E-3</v>
      </c>
      <c r="AS273" s="114">
        <v>0</v>
      </c>
      <c r="AT273" s="121">
        <v>8.6433360579547411</v>
      </c>
      <c r="AU273" s="199">
        <f t="shared" si="15"/>
        <v>8.6433360579547411</v>
      </c>
      <c r="AV273" s="186">
        <f t="shared" si="16"/>
        <v>-6.7033556796421978E-3</v>
      </c>
    </row>
    <row r="274" spans="1:48" s="1" customFormat="1" x14ac:dyDescent="0.25">
      <c r="A274">
        <f>IFERROR(VLOOKUP(C274,'2014_15'!$C$402:$D$446,2,FALSE),0)</f>
        <v>0</v>
      </c>
      <c r="B274" s="93" t="s">
        <v>704</v>
      </c>
      <c r="C274" s="93" t="s">
        <v>705</v>
      </c>
      <c r="D274" s="93"/>
      <c r="E274" s="93">
        <v>57.819268000000001</v>
      </c>
      <c r="F274" s="93">
        <v>-10.464575</v>
      </c>
      <c r="G274" s="93">
        <v>88.069441502030998</v>
      </c>
      <c r="H274" s="93">
        <v>0</v>
      </c>
      <c r="I274" s="93">
        <v>0</v>
      </c>
      <c r="J274" s="93">
        <v>0</v>
      </c>
      <c r="K274" s="93">
        <v>0</v>
      </c>
      <c r="L274" s="93">
        <v>2.5276000000000007E-2</v>
      </c>
      <c r="M274" s="93">
        <v>0.11058924731182795</v>
      </c>
      <c r="N274" s="93">
        <v>0</v>
      </c>
      <c r="O274" s="93">
        <v>8.5470000000000008E-3</v>
      </c>
      <c r="P274" s="93">
        <v>4.8729999999999997E-3</v>
      </c>
      <c r="Q274" s="93">
        <v>1.5563638866666667</v>
      </c>
      <c r="R274" s="93">
        <v>0.133136</v>
      </c>
      <c r="S274" s="93">
        <v>2.033426</v>
      </c>
      <c r="T274" s="93">
        <v>139.29634563600948</v>
      </c>
      <c r="U274" s="114">
        <v>10.326535288658608</v>
      </c>
      <c r="V274" s="114">
        <v>149.6228809246681</v>
      </c>
      <c r="W274" s="196">
        <f t="shared" si="14"/>
        <v>137.26291963600949</v>
      </c>
      <c r="X274" s="2"/>
      <c r="Y274" s="93">
        <v>57.819268000000001</v>
      </c>
      <c r="Z274" s="93">
        <v>-10.301541</v>
      </c>
      <c r="AA274" s="93">
        <v>84.713979244450996</v>
      </c>
      <c r="AB274" s="93">
        <v>0</v>
      </c>
      <c r="AC274" s="93">
        <v>0</v>
      </c>
      <c r="AD274" s="93">
        <v>2.5276000000000007E-2</v>
      </c>
      <c r="AE274" s="93">
        <v>0.10284799999999999</v>
      </c>
      <c r="AF274" s="93">
        <v>0</v>
      </c>
      <c r="AG274" s="93">
        <v>8.5470000000000008E-3</v>
      </c>
      <c r="AH274" s="93">
        <v>7.8549999999999991E-3</v>
      </c>
      <c r="AI274" s="93">
        <v>0.58238139228542318</v>
      </c>
      <c r="AJ274" s="93">
        <v>2.2550457144444445</v>
      </c>
      <c r="AK274" s="93">
        <v>0.28686110026745915</v>
      </c>
      <c r="AL274" s="93">
        <v>0.13561000000000001</v>
      </c>
      <c r="AM274" s="93">
        <v>2.771315</v>
      </c>
      <c r="AN274" s="93">
        <v>138.4074454514483</v>
      </c>
      <c r="AO274" s="93"/>
      <c r="AP274" s="93"/>
      <c r="AQ274" s="93">
        <v>-0.88890018456118014</v>
      </c>
      <c r="AR274" s="91">
        <v>-6.3813604047010314E-3</v>
      </c>
      <c r="AS274" s="114">
        <v>10.615678276741049</v>
      </c>
      <c r="AT274" s="121">
        <v>149.02312372818935</v>
      </c>
      <c r="AU274" s="199">
        <f t="shared" si="15"/>
        <v>135.63613045144831</v>
      </c>
      <c r="AV274" s="186">
        <f t="shared" si="16"/>
        <v>-1.1851628894934296E-2</v>
      </c>
    </row>
    <row r="275" spans="1:48" s="1" customFormat="1" x14ac:dyDescent="0.25">
      <c r="A275">
        <f>IFERROR(VLOOKUP(C275,'2014_15'!$C$402:$D$446,2,FALSE),0)</f>
        <v>0</v>
      </c>
      <c r="B275" s="93" t="s">
        <v>658</v>
      </c>
      <c r="C275" s="93" t="s">
        <v>659</v>
      </c>
      <c r="D275" s="93"/>
      <c r="E275" s="93">
        <v>6.9083880000000004</v>
      </c>
      <c r="F275" s="93">
        <v>-0.65333699999999995</v>
      </c>
      <c r="G275" s="93">
        <v>6.5164850156810008</v>
      </c>
      <c r="H275" s="93">
        <v>0</v>
      </c>
      <c r="I275" s="93">
        <v>0.17271400000000001</v>
      </c>
      <c r="J275" s="93">
        <v>0</v>
      </c>
      <c r="K275" s="93">
        <v>0</v>
      </c>
      <c r="L275" s="93">
        <v>0</v>
      </c>
      <c r="M275" s="93">
        <v>0</v>
      </c>
      <c r="N275" s="93">
        <v>0</v>
      </c>
      <c r="O275" s="93">
        <v>8.5470000000000008E-3</v>
      </c>
      <c r="P275" s="93">
        <v>4.8729999999999997E-3</v>
      </c>
      <c r="Q275" s="93">
        <v>0.44372970844444437</v>
      </c>
      <c r="R275" s="93">
        <v>0</v>
      </c>
      <c r="S275" s="93">
        <v>0</v>
      </c>
      <c r="T275" s="93">
        <v>13.401399724125444</v>
      </c>
      <c r="U275" s="114">
        <v>0</v>
      </c>
      <c r="V275" s="114">
        <v>13.401399724125444</v>
      </c>
      <c r="W275" s="196">
        <f t="shared" si="14"/>
        <v>13.401399724125444</v>
      </c>
      <c r="X275" s="2"/>
      <c r="Y275" s="93">
        <v>6.9083880000000004</v>
      </c>
      <c r="Z275" s="93">
        <v>-0.64315800000000001</v>
      </c>
      <c r="AA275" s="93">
        <v>6.1761824825309999</v>
      </c>
      <c r="AB275" s="93">
        <v>0</v>
      </c>
      <c r="AC275" s="93">
        <v>0</v>
      </c>
      <c r="AD275" s="93">
        <v>0</v>
      </c>
      <c r="AE275" s="93">
        <v>0</v>
      </c>
      <c r="AF275" s="93">
        <v>0</v>
      </c>
      <c r="AG275" s="93">
        <v>8.5470000000000008E-3</v>
      </c>
      <c r="AH275" s="93">
        <v>7.8549999999999991E-3</v>
      </c>
      <c r="AI275" s="93">
        <v>6.9103836006956382E-2</v>
      </c>
      <c r="AJ275" s="93">
        <v>0.76948526844444431</v>
      </c>
      <c r="AK275" s="93">
        <v>2.091398041023438E-2</v>
      </c>
      <c r="AL275" s="93">
        <v>0</v>
      </c>
      <c r="AM275" s="93">
        <v>0</v>
      </c>
      <c r="AN275" s="93">
        <v>13.317317567392635</v>
      </c>
      <c r="AO275" s="93"/>
      <c r="AP275" s="93"/>
      <c r="AQ275" s="93">
        <v>-8.40821567328085E-2</v>
      </c>
      <c r="AR275" s="91">
        <v>-6.2741324386767052E-3</v>
      </c>
      <c r="AS275" s="114">
        <v>0</v>
      </c>
      <c r="AT275" s="121">
        <v>13.317317567392635</v>
      </c>
      <c r="AU275" s="199">
        <f t="shared" si="15"/>
        <v>13.317317567392635</v>
      </c>
      <c r="AV275" s="186">
        <f t="shared" si="16"/>
        <v>-6.2741324386766939E-3</v>
      </c>
    </row>
    <row r="276" spans="1:48" s="1" customFormat="1" x14ac:dyDescent="0.25">
      <c r="A276">
        <f>IFERROR(VLOOKUP(C276,'2014_15'!$C$402:$D$446,2,FALSE),0)</f>
        <v>0</v>
      </c>
      <c r="B276" s="93" t="s">
        <v>666</v>
      </c>
      <c r="C276" s="93" t="s">
        <v>667</v>
      </c>
      <c r="D276" s="93"/>
      <c r="E276" s="93">
        <v>5.464791</v>
      </c>
      <c r="F276" s="93">
        <v>-0.86552399999999996</v>
      </c>
      <c r="G276" s="93">
        <v>5.8704548802019998</v>
      </c>
      <c r="H276" s="93">
        <v>0</v>
      </c>
      <c r="I276" s="93">
        <v>0.13662199999999999</v>
      </c>
      <c r="J276" s="93">
        <v>0</v>
      </c>
      <c r="K276" s="93">
        <v>0</v>
      </c>
      <c r="L276" s="93">
        <v>0</v>
      </c>
      <c r="M276" s="93">
        <v>0</v>
      </c>
      <c r="N276" s="93">
        <v>0</v>
      </c>
      <c r="O276" s="93">
        <v>8.5470000000000008E-3</v>
      </c>
      <c r="P276" s="93">
        <v>4.8729999999999997E-3</v>
      </c>
      <c r="Q276" s="93">
        <v>0.57992851555555558</v>
      </c>
      <c r="R276" s="93">
        <v>0</v>
      </c>
      <c r="S276" s="93">
        <v>0</v>
      </c>
      <c r="T276" s="93">
        <v>11.199692395757555</v>
      </c>
      <c r="U276" s="114">
        <v>0</v>
      </c>
      <c r="V276" s="114">
        <v>11.199692395757555</v>
      </c>
      <c r="W276" s="196">
        <f t="shared" si="14"/>
        <v>11.199692395757555</v>
      </c>
      <c r="X276" s="2"/>
      <c r="Y276" s="93">
        <v>5.464791</v>
      </c>
      <c r="Z276" s="93">
        <v>-0.85203899999999999</v>
      </c>
      <c r="AA276" s="93">
        <v>5.6251672995169999</v>
      </c>
      <c r="AB276" s="93">
        <v>0</v>
      </c>
      <c r="AC276" s="93">
        <v>0</v>
      </c>
      <c r="AD276" s="93">
        <v>0</v>
      </c>
      <c r="AE276" s="93">
        <v>0</v>
      </c>
      <c r="AF276" s="93">
        <v>0</v>
      </c>
      <c r="AG276" s="93">
        <v>8.5470000000000008E-3</v>
      </c>
      <c r="AH276" s="93">
        <v>7.8549999999999991E-3</v>
      </c>
      <c r="AI276" s="93">
        <v>5.4967308323673192E-2</v>
      </c>
      <c r="AJ276" s="93">
        <v>0.80264140000000006</v>
      </c>
      <c r="AK276" s="93">
        <v>1.9048115731544704E-2</v>
      </c>
      <c r="AL276" s="93">
        <v>0</v>
      </c>
      <c r="AM276" s="93">
        <v>0</v>
      </c>
      <c r="AN276" s="93">
        <v>11.130978123572218</v>
      </c>
      <c r="AO276" s="93"/>
      <c r="AP276" s="93"/>
      <c r="AQ276" s="93">
        <v>-6.8714272185337322E-2</v>
      </c>
      <c r="AR276" s="91">
        <v>-6.1353713796073808E-3</v>
      </c>
      <c r="AS276" s="114">
        <v>0</v>
      </c>
      <c r="AT276" s="121">
        <v>11.130978123572218</v>
      </c>
      <c r="AU276" s="199">
        <f t="shared" si="15"/>
        <v>11.130978123572218</v>
      </c>
      <c r="AV276" s="186">
        <f t="shared" si="16"/>
        <v>-6.1353713796074016E-3</v>
      </c>
    </row>
    <row r="277" spans="1:48" s="1" customFormat="1" x14ac:dyDescent="0.25">
      <c r="A277">
        <f>IFERROR(VLOOKUP(C277,'2014_15'!$C$402:$D$446,2,FALSE),0)</f>
        <v>0</v>
      </c>
      <c r="B277" s="93" t="s">
        <v>426</v>
      </c>
      <c r="C277" s="93" t="s">
        <v>427</v>
      </c>
      <c r="D277" s="93"/>
      <c r="E277" s="93">
        <v>5.5983299999999998</v>
      </c>
      <c r="F277" s="93">
        <v>-0.66275399999999995</v>
      </c>
      <c r="G277" s="93">
        <v>5.0037838752070005</v>
      </c>
      <c r="H277" s="93">
        <v>0</v>
      </c>
      <c r="I277" s="93">
        <v>0</v>
      </c>
      <c r="J277" s="93">
        <v>0</v>
      </c>
      <c r="K277" s="93">
        <v>0</v>
      </c>
      <c r="L277" s="93">
        <v>0</v>
      </c>
      <c r="M277" s="93">
        <v>0</v>
      </c>
      <c r="N277" s="93">
        <v>0</v>
      </c>
      <c r="O277" s="93">
        <v>8.5470000000000008E-3</v>
      </c>
      <c r="P277" s="93">
        <v>4.8729999999999997E-3</v>
      </c>
      <c r="Q277" s="93">
        <v>0.48499912177777782</v>
      </c>
      <c r="R277" s="93">
        <v>0</v>
      </c>
      <c r="S277" s="93">
        <v>0</v>
      </c>
      <c r="T277" s="93">
        <v>10.437778996984777</v>
      </c>
      <c r="U277" s="114">
        <v>0</v>
      </c>
      <c r="V277" s="114">
        <v>10.437778996984777</v>
      </c>
      <c r="W277" s="196">
        <f t="shared" si="14"/>
        <v>10.437778996984777</v>
      </c>
      <c r="X277" s="2"/>
      <c r="Y277" s="93">
        <v>5.5983299999999998</v>
      </c>
      <c r="Z277" s="93">
        <v>-0.65242800000000001</v>
      </c>
      <c r="AA277" s="93">
        <v>4.6287151502780004</v>
      </c>
      <c r="AB277" s="93">
        <v>0</v>
      </c>
      <c r="AC277" s="93">
        <v>0</v>
      </c>
      <c r="AD277" s="93">
        <v>0</v>
      </c>
      <c r="AE277" s="93">
        <v>0</v>
      </c>
      <c r="AF277" s="93">
        <v>0</v>
      </c>
      <c r="AG277" s="93">
        <v>8.5470000000000008E-3</v>
      </c>
      <c r="AH277" s="93">
        <v>7.8549999999999991E-3</v>
      </c>
      <c r="AI277" s="93">
        <v>5.6090857392563503E-2</v>
      </c>
      <c r="AJ277" s="93">
        <v>0.71636075555555556</v>
      </c>
      <c r="AK277" s="93">
        <v>1.5673898601810506E-2</v>
      </c>
      <c r="AL277" s="93">
        <v>0</v>
      </c>
      <c r="AM277" s="93">
        <v>0</v>
      </c>
      <c r="AN277" s="93">
        <v>10.379144661827931</v>
      </c>
      <c r="AO277" s="93"/>
      <c r="AP277" s="93"/>
      <c r="AQ277" s="93">
        <v>-5.8634335156845907E-2</v>
      </c>
      <c r="AR277" s="91">
        <v>-5.6175106958850111E-3</v>
      </c>
      <c r="AS277" s="114">
        <v>0</v>
      </c>
      <c r="AT277" s="121">
        <v>10.379144661827931</v>
      </c>
      <c r="AU277" s="199">
        <f t="shared" si="15"/>
        <v>10.379144661827931</v>
      </c>
      <c r="AV277" s="186">
        <f t="shared" si="16"/>
        <v>-5.6175106958850085E-3</v>
      </c>
    </row>
    <row r="278" spans="1:48" s="1" customFormat="1" x14ac:dyDescent="0.25">
      <c r="A278">
        <f>IFERROR(VLOOKUP(C278,'2014_15'!$C$402:$D$446,2,FALSE),0)</f>
        <v>0</v>
      </c>
      <c r="B278" s="93" t="s">
        <v>214</v>
      </c>
      <c r="C278" s="93" t="s">
        <v>215</v>
      </c>
      <c r="D278" s="93"/>
      <c r="E278" s="93">
        <v>9.9945288599999991</v>
      </c>
      <c r="F278" s="93">
        <v>-1.0596490000000001</v>
      </c>
      <c r="G278" s="93">
        <v>7.2110790878259996</v>
      </c>
      <c r="H278" s="93">
        <v>0</v>
      </c>
      <c r="I278" s="93">
        <v>0.249866</v>
      </c>
      <c r="J278" s="93">
        <v>0</v>
      </c>
      <c r="K278" s="93">
        <v>0</v>
      </c>
      <c r="L278" s="93">
        <v>0</v>
      </c>
      <c r="M278" s="93">
        <v>0</v>
      </c>
      <c r="N278" s="93">
        <v>0</v>
      </c>
      <c r="O278" s="93">
        <v>8.5470000000000008E-3</v>
      </c>
      <c r="P278" s="93">
        <v>4.8729999999999997E-3</v>
      </c>
      <c r="Q278" s="93">
        <v>0.88193256888888882</v>
      </c>
      <c r="R278" s="93">
        <v>0</v>
      </c>
      <c r="S278" s="93">
        <v>0</v>
      </c>
      <c r="T278" s="93">
        <v>17.291177516714889</v>
      </c>
      <c r="U278" s="114">
        <v>0</v>
      </c>
      <c r="V278" s="114">
        <v>17.291177516714889</v>
      </c>
      <c r="W278" s="196">
        <f t="shared" si="14"/>
        <v>17.291177516714889</v>
      </c>
      <c r="X278" s="2"/>
      <c r="Y278" s="93">
        <v>9.9945288599999991</v>
      </c>
      <c r="Z278" s="93">
        <v>-1.04314</v>
      </c>
      <c r="AA278" s="93">
        <v>6.597588025706</v>
      </c>
      <c r="AB278" s="93">
        <v>0</v>
      </c>
      <c r="AC278" s="93">
        <v>0</v>
      </c>
      <c r="AD278" s="93">
        <v>0</v>
      </c>
      <c r="AE278" s="93">
        <v>0</v>
      </c>
      <c r="AF278" s="93">
        <v>0</v>
      </c>
      <c r="AG278" s="93">
        <v>8.5470000000000008E-3</v>
      </c>
      <c r="AH278" s="93">
        <v>7.8549999999999991E-3</v>
      </c>
      <c r="AI278" s="93">
        <v>0.10066375016640226</v>
      </c>
      <c r="AJ278" s="93">
        <v>1.506836392888889</v>
      </c>
      <c r="AK278" s="93">
        <v>2.2340956912249015E-2</v>
      </c>
      <c r="AL278" s="93">
        <v>0</v>
      </c>
      <c r="AM278" s="93">
        <v>0</v>
      </c>
      <c r="AN278" s="93">
        <v>17.195219985673539</v>
      </c>
      <c r="AO278" s="93"/>
      <c r="AP278" s="93"/>
      <c r="AQ278" s="93">
        <v>-9.5957531041349853E-2</v>
      </c>
      <c r="AR278" s="91">
        <v>-5.549508178294419E-3</v>
      </c>
      <c r="AS278" s="114">
        <v>0</v>
      </c>
      <c r="AT278" s="121">
        <v>17.195219985673539</v>
      </c>
      <c r="AU278" s="199">
        <f t="shared" si="15"/>
        <v>17.195219985673539</v>
      </c>
      <c r="AV278" s="186">
        <f t="shared" si="16"/>
        <v>-5.5495081782944711E-3</v>
      </c>
    </row>
    <row r="279" spans="1:48" s="1" customFormat="1" x14ac:dyDescent="0.25">
      <c r="A279">
        <f>IFERROR(VLOOKUP(C279,'2014_15'!$C$402:$D$446,2,FALSE),0)</f>
        <v>0</v>
      </c>
      <c r="B279" s="93" t="s">
        <v>812</v>
      </c>
      <c r="C279" s="93" t="s">
        <v>813</v>
      </c>
      <c r="D279" s="93"/>
      <c r="E279" s="93">
        <v>9.238588</v>
      </c>
      <c r="F279" s="93">
        <v>-0.99299199999999999</v>
      </c>
      <c r="G279" s="93">
        <v>7.9582460165739999</v>
      </c>
      <c r="H279" s="93">
        <v>0</v>
      </c>
      <c r="I279" s="93">
        <v>0.23102800000000001</v>
      </c>
      <c r="J279" s="93">
        <v>0</v>
      </c>
      <c r="K279" s="93">
        <v>0</v>
      </c>
      <c r="L279" s="93">
        <v>0</v>
      </c>
      <c r="M279" s="93">
        <v>0</v>
      </c>
      <c r="N279" s="93">
        <v>0</v>
      </c>
      <c r="O279" s="93">
        <v>8.5470000000000008E-3</v>
      </c>
      <c r="P279" s="93">
        <v>4.8729999999999997E-3</v>
      </c>
      <c r="Q279" s="93">
        <v>1.5854416551111112</v>
      </c>
      <c r="R279" s="93">
        <v>0</v>
      </c>
      <c r="S279" s="93">
        <v>0</v>
      </c>
      <c r="T279" s="93">
        <v>18.033731671685111</v>
      </c>
      <c r="U279" s="114">
        <v>0</v>
      </c>
      <c r="V279" s="114">
        <v>18.033731671685111</v>
      </c>
      <c r="W279" s="196">
        <f t="shared" si="14"/>
        <v>18.033731671685111</v>
      </c>
      <c r="X279" s="2"/>
      <c r="Y279" s="93">
        <v>9.238588</v>
      </c>
      <c r="Z279" s="93">
        <v>-0.977522</v>
      </c>
      <c r="AA279" s="93">
        <v>7.3172010330159996</v>
      </c>
      <c r="AB279" s="93">
        <v>0</v>
      </c>
      <c r="AC279" s="93">
        <v>0</v>
      </c>
      <c r="AD279" s="93">
        <v>0</v>
      </c>
      <c r="AE279" s="93">
        <v>0</v>
      </c>
      <c r="AF279" s="93">
        <v>0</v>
      </c>
      <c r="AG279" s="93">
        <v>8.5470000000000008E-3</v>
      </c>
      <c r="AH279" s="93">
        <v>7.8549999999999991E-3</v>
      </c>
      <c r="AI279" s="93">
        <v>9.2958019053019494E-2</v>
      </c>
      <c r="AJ279" s="93">
        <v>2.2226454560000004</v>
      </c>
      <c r="AK279" s="93">
        <v>2.4777732765358797E-2</v>
      </c>
      <c r="AL279" s="93">
        <v>0</v>
      </c>
      <c r="AM279" s="93">
        <v>0</v>
      </c>
      <c r="AN279" s="93">
        <v>17.935050240834371</v>
      </c>
      <c r="AO279" s="93"/>
      <c r="AP279" s="93"/>
      <c r="AQ279" s="93">
        <v>-9.8681430850739105E-2</v>
      </c>
      <c r="AR279" s="91">
        <v>-5.4720471972908146E-3</v>
      </c>
      <c r="AS279" s="114">
        <v>0</v>
      </c>
      <c r="AT279" s="121">
        <v>17.935050240834371</v>
      </c>
      <c r="AU279" s="199">
        <f t="shared" si="15"/>
        <v>17.935050240834371</v>
      </c>
      <c r="AV279" s="186">
        <f t="shared" si="16"/>
        <v>-5.4720471972907747E-3</v>
      </c>
    </row>
    <row r="280" spans="1:48" s="1" customFormat="1" x14ac:dyDescent="0.25">
      <c r="A280">
        <f>IFERROR(VLOOKUP(C280,'2014_15'!$C$402:$D$446,2,FALSE),0)</f>
        <v>0</v>
      </c>
      <c r="B280" s="93" t="s">
        <v>226</v>
      </c>
      <c r="C280" s="93" t="s">
        <v>227</v>
      </c>
      <c r="D280" s="93"/>
      <c r="E280" s="93">
        <v>5.6656149999999998</v>
      </c>
      <c r="F280" s="93">
        <v>-0.54300099999999996</v>
      </c>
      <c r="G280" s="93">
        <v>3.8717541707740004</v>
      </c>
      <c r="H280" s="93">
        <v>0</v>
      </c>
      <c r="I280" s="93">
        <v>0.14163999999999999</v>
      </c>
      <c r="J280" s="93">
        <v>0</v>
      </c>
      <c r="K280" s="93">
        <v>0</v>
      </c>
      <c r="L280" s="93">
        <v>0</v>
      </c>
      <c r="M280" s="93">
        <v>0</v>
      </c>
      <c r="N280" s="93">
        <v>0</v>
      </c>
      <c r="O280" s="93">
        <v>8.5470000000000008E-3</v>
      </c>
      <c r="P280" s="93">
        <v>4.8729999999999997E-3</v>
      </c>
      <c r="Q280" s="93">
        <v>0.31610477599999998</v>
      </c>
      <c r="R280" s="93">
        <v>0</v>
      </c>
      <c r="S280" s="93">
        <v>0</v>
      </c>
      <c r="T280" s="93">
        <v>9.4655329467739993</v>
      </c>
      <c r="U280" s="114">
        <v>0</v>
      </c>
      <c r="V280" s="114">
        <v>9.4655329467739993</v>
      </c>
      <c r="W280" s="196">
        <f t="shared" si="14"/>
        <v>9.4655329467739993</v>
      </c>
      <c r="X280" s="2"/>
      <c r="Y280" s="93">
        <v>5.6656149999999998</v>
      </c>
      <c r="Z280" s="93">
        <v>-0.53454100000000004</v>
      </c>
      <c r="AA280" s="93">
        <v>3.6629609613490004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8.5470000000000008E-3</v>
      </c>
      <c r="AH280" s="93">
        <v>7.8549999999999991E-3</v>
      </c>
      <c r="AI280" s="93">
        <v>5.6863728824612478E-2</v>
      </c>
      <c r="AJ280" s="93">
        <v>0.53553949599999995</v>
      </c>
      <c r="AK280" s="93">
        <v>1.2403631856051102E-2</v>
      </c>
      <c r="AL280" s="93">
        <v>0</v>
      </c>
      <c r="AM280" s="93">
        <v>0</v>
      </c>
      <c r="AN280" s="93">
        <v>9.4152438180296638</v>
      </c>
      <c r="AO280" s="93"/>
      <c r="AP280" s="93"/>
      <c r="AQ280" s="93">
        <v>-5.0289128744335443E-2</v>
      </c>
      <c r="AR280" s="91">
        <v>-5.3128681741554506E-3</v>
      </c>
      <c r="AS280" s="114">
        <v>0</v>
      </c>
      <c r="AT280" s="121">
        <v>9.4152438180296638</v>
      </c>
      <c r="AU280" s="199">
        <f t="shared" si="15"/>
        <v>9.4152438180296638</v>
      </c>
      <c r="AV280" s="186">
        <f t="shared" si="16"/>
        <v>-5.3128681741554384E-3</v>
      </c>
    </row>
    <row r="281" spans="1:48" s="1" customFormat="1" x14ac:dyDescent="0.25">
      <c r="A281">
        <f>IFERROR(VLOOKUP(C281,'2014_15'!$C$402:$D$446,2,FALSE),0)</f>
        <v>0</v>
      </c>
      <c r="B281" s="93" t="s">
        <v>300</v>
      </c>
      <c r="C281" s="93" t="s">
        <v>301</v>
      </c>
      <c r="D281" s="93"/>
      <c r="E281" s="93">
        <v>4.7838799999999999</v>
      </c>
      <c r="F281" s="93">
        <v>-0.78123200000000004</v>
      </c>
      <c r="G281" s="93">
        <v>6.0585218319199994</v>
      </c>
      <c r="H281" s="93">
        <v>0</v>
      </c>
      <c r="I281" s="93">
        <v>0.11959699999999999</v>
      </c>
      <c r="J281" s="93">
        <v>0</v>
      </c>
      <c r="K281" s="93">
        <v>0</v>
      </c>
      <c r="L281" s="93">
        <v>0</v>
      </c>
      <c r="M281" s="93">
        <v>0</v>
      </c>
      <c r="N281" s="93">
        <v>0</v>
      </c>
      <c r="O281" s="93">
        <v>8.5470000000000008E-3</v>
      </c>
      <c r="P281" s="93">
        <v>4.8729999999999997E-3</v>
      </c>
      <c r="Q281" s="93">
        <v>0.43749303111111115</v>
      </c>
      <c r="R281" s="93">
        <v>0</v>
      </c>
      <c r="S281" s="93">
        <v>0</v>
      </c>
      <c r="T281" s="93">
        <v>10.631679863031112</v>
      </c>
      <c r="U281" s="114">
        <v>0</v>
      </c>
      <c r="V281" s="114">
        <v>10.631679863031112</v>
      </c>
      <c r="W281" s="196">
        <f t="shared" si="14"/>
        <v>10.631679863031112</v>
      </c>
      <c r="X281" s="2"/>
      <c r="Y281" s="93">
        <v>4.7838799999999999</v>
      </c>
      <c r="Z281" s="93">
        <v>-0.76906099999999999</v>
      </c>
      <c r="AA281" s="93">
        <v>5.6683198843579996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8.5470000000000008E-3</v>
      </c>
      <c r="AH281" s="93">
        <v>7.8549999999999991E-3</v>
      </c>
      <c r="AI281" s="93">
        <v>4.8070356417826664E-2</v>
      </c>
      <c r="AJ281" s="93">
        <v>0.80960833066666671</v>
      </c>
      <c r="AK281" s="93">
        <v>1.9194240350849316E-2</v>
      </c>
      <c r="AL281" s="93">
        <v>0</v>
      </c>
      <c r="AM281" s="93">
        <v>0</v>
      </c>
      <c r="AN281" s="93">
        <v>10.576413811793341</v>
      </c>
      <c r="AO281" s="93"/>
      <c r="AP281" s="93"/>
      <c r="AQ281" s="93">
        <v>-5.5266051237770952E-2</v>
      </c>
      <c r="AR281" s="91">
        <v>-5.1982426060386E-3</v>
      </c>
      <c r="AS281" s="114">
        <v>0</v>
      </c>
      <c r="AT281" s="121">
        <v>10.576413811793341</v>
      </c>
      <c r="AU281" s="199">
        <f t="shared" si="15"/>
        <v>10.576413811793341</v>
      </c>
      <c r="AV281" s="186">
        <f t="shared" si="16"/>
        <v>-5.1982426060386278E-3</v>
      </c>
    </row>
    <row r="282" spans="1:48" s="1" customFormat="1" x14ac:dyDescent="0.25">
      <c r="A282">
        <f>IFERROR(VLOOKUP(C282,'2014_15'!$C$402:$D$446,2,FALSE),0)</f>
        <v>0</v>
      </c>
      <c r="B282" s="93" t="s">
        <v>616</v>
      </c>
      <c r="C282" s="93" t="s">
        <v>617</v>
      </c>
      <c r="D282" s="93"/>
      <c r="E282" s="93">
        <v>4.8371490000000001</v>
      </c>
      <c r="F282" s="93">
        <v>-0.52485999999999999</v>
      </c>
      <c r="G282" s="93">
        <v>5.9120506240750004</v>
      </c>
      <c r="H282" s="93">
        <v>0</v>
      </c>
      <c r="I282" s="93">
        <v>0.12092899999999999</v>
      </c>
      <c r="J282" s="93">
        <v>0</v>
      </c>
      <c r="K282" s="93">
        <v>0</v>
      </c>
      <c r="L282" s="93">
        <v>0</v>
      </c>
      <c r="M282" s="93">
        <v>0</v>
      </c>
      <c r="N282" s="93">
        <v>0</v>
      </c>
      <c r="O282" s="93">
        <v>8.5470000000000008E-3</v>
      </c>
      <c r="P282" s="93">
        <v>4.8729999999999997E-3</v>
      </c>
      <c r="Q282" s="93">
        <v>0.96980536888888902</v>
      </c>
      <c r="R282" s="93">
        <v>0</v>
      </c>
      <c r="S282" s="93">
        <v>0</v>
      </c>
      <c r="T282" s="93">
        <v>11.328493992963889</v>
      </c>
      <c r="U282" s="114">
        <v>0</v>
      </c>
      <c r="V282" s="114">
        <v>11.328493992963889</v>
      </c>
      <c r="W282" s="196">
        <f t="shared" si="14"/>
        <v>11.328493992963889</v>
      </c>
      <c r="X282" s="2"/>
      <c r="Y282" s="93">
        <v>4.8371490000000001</v>
      </c>
      <c r="Z282" s="93">
        <v>-0.516683</v>
      </c>
      <c r="AA282" s="93">
        <v>5.5188165018929993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8.5470000000000008E-3</v>
      </c>
      <c r="AH282" s="93">
        <v>7.8549999999999991E-3</v>
      </c>
      <c r="AI282" s="93">
        <v>4.9174949280313206E-2</v>
      </c>
      <c r="AJ282" s="93">
        <v>1.3469992151111112</v>
      </c>
      <c r="AK282" s="93">
        <v>1.8687987366747805E-2</v>
      </c>
      <c r="AL282" s="93">
        <v>0</v>
      </c>
      <c r="AM282" s="93">
        <v>0</v>
      </c>
      <c r="AN282" s="93">
        <v>11.270546653651172</v>
      </c>
      <c r="AO282" s="93"/>
      <c r="AP282" s="93"/>
      <c r="AQ282" s="93">
        <v>-5.7947339312717006E-2</v>
      </c>
      <c r="AR282" s="91">
        <v>-5.1151847146415057E-3</v>
      </c>
      <c r="AS282" s="114">
        <v>0</v>
      </c>
      <c r="AT282" s="121">
        <v>11.270546653651172</v>
      </c>
      <c r="AU282" s="199">
        <f t="shared" si="15"/>
        <v>11.270546653651172</v>
      </c>
      <c r="AV282" s="186">
        <f t="shared" si="16"/>
        <v>-5.115184714641452E-3</v>
      </c>
    </row>
    <row r="283" spans="1:48" s="1" customFormat="1" x14ac:dyDescent="0.25">
      <c r="A283">
        <f>IFERROR(VLOOKUP(C283,'2014_15'!$C$402:$D$446,2,FALSE),0)</f>
        <v>0</v>
      </c>
      <c r="B283" s="93" t="s">
        <v>690</v>
      </c>
      <c r="C283" s="93" t="s">
        <v>691</v>
      </c>
      <c r="D283" s="93"/>
      <c r="E283" s="93">
        <v>7.7407839999999997</v>
      </c>
      <c r="F283" s="93">
        <v>-1.282227</v>
      </c>
      <c r="G283" s="93">
        <v>9.9743728204200011</v>
      </c>
      <c r="H283" s="93">
        <v>0</v>
      </c>
      <c r="I283" s="93">
        <v>0.193519</v>
      </c>
      <c r="J283" s="93">
        <v>0</v>
      </c>
      <c r="K283" s="93">
        <v>0</v>
      </c>
      <c r="L283" s="93">
        <v>0</v>
      </c>
      <c r="M283" s="93">
        <v>0</v>
      </c>
      <c r="N283" s="93">
        <v>0</v>
      </c>
      <c r="O283" s="93">
        <v>8.5470000000000008E-3</v>
      </c>
      <c r="P283" s="93">
        <v>4.8729999999999997E-3</v>
      </c>
      <c r="Q283" s="93">
        <v>1.2003008453333333</v>
      </c>
      <c r="R283" s="93">
        <v>0</v>
      </c>
      <c r="S283" s="93">
        <v>0</v>
      </c>
      <c r="T283" s="93">
        <v>17.840169665753333</v>
      </c>
      <c r="U283" s="114">
        <v>0</v>
      </c>
      <c r="V283" s="114">
        <v>17.840169665753333</v>
      </c>
      <c r="W283" s="196">
        <f t="shared" si="14"/>
        <v>17.840169665753333</v>
      </c>
      <c r="X283" s="2"/>
      <c r="Y283" s="93">
        <v>7.7407839999999997</v>
      </c>
      <c r="Z283" s="93">
        <v>-1.262251</v>
      </c>
      <c r="AA283" s="93">
        <v>9.3816468860020006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8.5470000000000008E-3</v>
      </c>
      <c r="AH283" s="93">
        <v>7.8549999999999991E-3</v>
      </c>
      <c r="AI283" s="93">
        <v>7.8281312079790458E-2</v>
      </c>
      <c r="AJ283" s="93">
        <v>1.7629739395555555</v>
      </c>
      <c r="AK283" s="93">
        <v>3.1768423252477536E-2</v>
      </c>
      <c r="AL283" s="93">
        <v>0</v>
      </c>
      <c r="AM283" s="93">
        <v>0</v>
      </c>
      <c r="AN283" s="93">
        <v>17.749605560889822</v>
      </c>
      <c r="AO283" s="93"/>
      <c r="AP283" s="93"/>
      <c r="AQ283" s="93">
        <v>-9.0564104863510408E-2</v>
      </c>
      <c r="AR283" s="91">
        <v>-5.0764149983035592E-3</v>
      </c>
      <c r="AS283" s="114">
        <v>0</v>
      </c>
      <c r="AT283" s="121">
        <v>17.749605560889822</v>
      </c>
      <c r="AU283" s="199">
        <f t="shared" si="15"/>
        <v>17.749605560889822</v>
      </c>
      <c r="AV283" s="186">
        <f t="shared" si="16"/>
        <v>-5.07641499830358E-3</v>
      </c>
    </row>
    <row r="284" spans="1:48" s="1" customFormat="1" x14ac:dyDescent="0.25">
      <c r="A284">
        <f>IFERROR(VLOOKUP(C284,'2014_15'!$C$402:$D$446,2,FALSE),0)</f>
        <v>0</v>
      </c>
      <c r="B284" s="93" t="s">
        <v>462</v>
      </c>
      <c r="C284" s="93" t="s">
        <v>463</v>
      </c>
      <c r="D284" s="93"/>
      <c r="E284" s="93">
        <v>51.890839</v>
      </c>
      <c r="F284" s="93">
        <v>-13.481947999999999</v>
      </c>
      <c r="G284" s="93">
        <v>103.436898800883</v>
      </c>
      <c r="H284" s="93">
        <v>0</v>
      </c>
      <c r="I284" s="93">
        <v>0</v>
      </c>
      <c r="J284" s="93">
        <v>0</v>
      </c>
      <c r="K284" s="93">
        <v>0</v>
      </c>
      <c r="L284" s="93">
        <v>2.2196000000000007E-2</v>
      </c>
      <c r="M284" s="93">
        <v>0.21676989247311826</v>
      </c>
      <c r="N284" s="93">
        <v>0</v>
      </c>
      <c r="O284" s="93">
        <v>8.5470000000000008E-3</v>
      </c>
      <c r="P284" s="93">
        <v>4.8729999999999997E-3</v>
      </c>
      <c r="Q284" s="93">
        <v>0.91801323555555558</v>
      </c>
      <c r="R284" s="93">
        <v>0.130278</v>
      </c>
      <c r="S284" s="93">
        <v>1.989762</v>
      </c>
      <c r="T284" s="93">
        <v>145.13622892891166</v>
      </c>
      <c r="U284" s="114">
        <v>15.498007005688823</v>
      </c>
      <c r="V284" s="114">
        <v>160.6342359346005</v>
      </c>
      <c r="W284" s="196">
        <f t="shared" si="14"/>
        <v>143.14646692891165</v>
      </c>
      <c r="X284" s="2"/>
      <c r="Y284" s="93">
        <v>51.890839</v>
      </c>
      <c r="Z284" s="93">
        <v>-13.271903999999999</v>
      </c>
      <c r="AA284" s="93">
        <v>100.627700824041</v>
      </c>
      <c r="AB284" s="93">
        <v>0</v>
      </c>
      <c r="AC284" s="93">
        <v>0</v>
      </c>
      <c r="AD284" s="93">
        <v>2.2196000000000007E-2</v>
      </c>
      <c r="AE284" s="93">
        <v>0.201596</v>
      </c>
      <c r="AF284" s="93">
        <v>0</v>
      </c>
      <c r="AG284" s="93">
        <v>8.5470000000000008E-3</v>
      </c>
      <c r="AH284" s="93">
        <v>7.8549999999999991E-3</v>
      </c>
      <c r="AI284" s="93">
        <v>0.51809847435393597</v>
      </c>
      <c r="AJ284" s="93">
        <v>1.2690761566666668</v>
      </c>
      <c r="AK284" s="93">
        <v>0.34074863715789772</v>
      </c>
      <c r="AL284" s="93">
        <v>0.132746</v>
      </c>
      <c r="AM284" s="93">
        <v>2.7127840000000001</v>
      </c>
      <c r="AN284" s="93">
        <v>144.46028309221947</v>
      </c>
      <c r="AO284" s="93"/>
      <c r="AP284" s="93"/>
      <c r="AQ284" s="93">
        <v>-0.67594583669219332</v>
      </c>
      <c r="AR284" s="91">
        <v>-4.6573198275895291E-3</v>
      </c>
      <c r="AS284" s="114">
        <v>15.931951201848111</v>
      </c>
      <c r="AT284" s="121">
        <v>160.39223429406758</v>
      </c>
      <c r="AU284" s="199">
        <f t="shared" si="15"/>
        <v>141.74749909221947</v>
      </c>
      <c r="AV284" s="186">
        <f t="shared" si="16"/>
        <v>-9.7729819443390653E-3</v>
      </c>
    </row>
    <row r="285" spans="1:48" s="1" customFormat="1" x14ac:dyDescent="0.25">
      <c r="A285">
        <f>IFERROR(VLOOKUP(C285,'2014_15'!$C$402:$D$446,2,FALSE),0)</f>
        <v>0</v>
      </c>
      <c r="B285" s="93" t="s">
        <v>760</v>
      </c>
      <c r="C285" s="93" t="s">
        <v>761</v>
      </c>
      <c r="D285" s="93"/>
      <c r="E285" s="93">
        <v>8.2885249999999999</v>
      </c>
      <c r="F285" s="93">
        <v>-1.1161970000000001</v>
      </c>
      <c r="G285" s="93">
        <v>6.7728411931459993</v>
      </c>
      <c r="H285" s="93">
        <v>0</v>
      </c>
      <c r="I285" s="93">
        <v>0.20721300000000001</v>
      </c>
      <c r="J285" s="93">
        <v>0</v>
      </c>
      <c r="K285" s="93">
        <v>0</v>
      </c>
      <c r="L285" s="93">
        <v>0</v>
      </c>
      <c r="M285" s="93">
        <v>0</v>
      </c>
      <c r="N285" s="93">
        <v>0</v>
      </c>
      <c r="O285" s="93">
        <v>8.5470000000000008E-3</v>
      </c>
      <c r="P285" s="93">
        <v>4.8729999999999997E-3</v>
      </c>
      <c r="Q285" s="93">
        <v>0.64635911377777777</v>
      </c>
      <c r="R285" s="93">
        <v>0</v>
      </c>
      <c r="S285" s="93">
        <v>0</v>
      </c>
      <c r="T285" s="93">
        <v>14.812161306923779</v>
      </c>
      <c r="U285" s="114">
        <v>0</v>
      </c>
      <c r="V285" s="114">
        <v>14.812161306923779</v>
      </c>
      <c r="W285" s="196">
        <f t="shared" si="14"/>
        <v>14.812161306923779</v>
      </c>
      <c r="X285" s="2"/>
      <c r="Y285" s="93">
        <v>8.2885249999999999</v>
      </c>
      <c r="Z285" s="93">
        <v>-1.0988070000000001</v>
      </c>
      <c r="AA285" s="93">
        <v>6.3653178121130001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8.5470000000000008E-3</v>
      </c>
      <c r="AH285" s="93">
        <v>7.8549999999999991E-3</v>
      </c>
      <c r="AI285" s="93">
        <v>8.3131174595926685E-2</v>
      </c>
      <c r="AJ285" s="93">
        <v>1.0670910551111112</v>
      </c>
      <c r="AK285" s="93">
        <v>2.1554436321138778E-2</v>
      </c>
      <c r="AL285" s="93">
        <v>0</v>
      </c>
      <c r="AM285" s="93">
        <v>0</v>
      </c>
      <c r="AN285" s="93">
        <v>14.743214478141178</v>
      </c>
      <c r="AO285" s="93"/>
      <c r="AP285" s="93"/>
      <c r="AQ285" s="93">
        <v>-6.8946828782600278E-2</v>
      </c>
      <c r="AR285" s="91">
        <v>-4.6547446624397651E-3</v>
      </c>
      <c r="AS285" s="114">
        <v>0</v>
      </c>
      <c r="AT285" s="121">
        <v>14.743214478141178</v>
      </c>
      <c r="AU285" s="199">
        <f t="shared" si="15"/>
        <v>14.743214478141178</v>
      </c>
      <c r="AV285" s="186">
        <f t="shared" si="16"/>
        <v>-4.6547446624397582E-3</v>
      </c>
    </row>
    <row r="286" spans="1:48" s="1" customFormat="1" x14ac:dyDescent="0.25">
      <c r="A286">
        <f>IFERROR(VLOOKUP(C286,'2014_15'!$C$402:$D$446,2,FALSE),0)</f>
        <v>0</v>
      </c>
      <c r="B286" s="93" t="s">
        <v>508</v>
      </c>
      <c r="C286" s="93" t="s">
        <v>509</v>
      </c>
      <c r="D286" s="93"/>
      <c r="E286" s="93">
        <v>14.083152</v>
      </c>
      <c r="F286" s="93">
        <v>-2.0950419999999998</v>
      </c>
      <c r="G286" s="93">
        <v>15.571642447222001</v>
      </c>
      <c r="H286" s="93">
        <v>0</v>
      </c>
      <c r="I286" s="93">
        <v>0.35216199999999998</v>
      </c>
      <c r="J286" s="93">
        <v>0</v>
      </c>
      <c r="K286" s="93">
        <v>0</v>
      </c>
      <c r="L286" s="93">
        <v>0</v>
      </c>
      <c r="M286" s="93">
        <v>0</v>
      </c>
      <c r="N286" s="93">
        <v>0</v>
      </c>
      <c r="O286" s="93">
        <v>8.5470000000000008E-3</v>
      </c>
      <c r="P286" s="93">
        <v>4.8729999999999997E-3</v>
      </c>
      <c r="Q286" s="93">
        <v>1.3702053191111114</v>
      </c>
      <c r="R286" s="93">
        <v>0</v>
      </c>
      <c r="S286" s="93">
        <v>0</v>
      </c>
      <c r="T286" s="93">
        <v>29.295539766333114</v>
      </c>
      <c r="U286" s="114">
        <v>0</v>
      </c>
      <c r="V286" s="114">
        <v>29.295539766333114</v>
      </c>
      <c r="W286" s="196">
        <f t="shared" si="14"/>
        <v>29.295539766333114</v>
      </c>
      <c r="X286" s="2"/>
      <c r="Y286" s="93">
        <v>14.083152</v>
      </c>
      <c r="Z286" s="93">
        <v>-2.0624020000000001</v>
      </c>
      <c r="AA286" s="93">
        <v>14.93890580465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8.5470000000000008E-3</v>
      </c>
      <c r="AH286" s="93">
        <v>7.8549999999999991E-3</v>
      </c>
      <c r="AI286" s="93">
        <v>0.14156085725099277</v>
      </c>
      <c r="AJ286" s="93">
        <v>1.991820561777778</v>
      </c>
      <c r="AK286" s="93">
        <v>5.0586585521474443E-2</v>
      </c>
      <c r="AL286" s="93">
        <v>0</v>
      </c>
      <c r="AM286" s="93">
        <v>0</v>
      </c>
      <c r="AN286" s="93">
        <v>29.160025809200246</v>
      </c>
      <c r="AO286" s="93"/>
      <c r="AP286" s="93"/>
      <c r="AQ286" s="93">
        <v>-0.13551395713286851</v>
      </c>
      <c r="AR286" s="91">
        <v>-4.625753893382884E-3</v>
      </c>
      <c r="AS286" s="114">
        <v>0</v>
      </c>
      <c r="AT286" s="121">
        <v>29.160025809200246</v>
      </c>
      <c r="AU286" s="199">
        <f t="shared" si="15"/>
        <v>29.160025809200246</v>
      </c>
      <c r="AV286" s="186">
        <f t="shared" si="16"/>
        <v>-4.6257538933829334E-3</v>
      </c>
    </row>
    <row r="287" spans="1:48" s="1" customFormat="1" x14ac:dyDescent="0.25">
      <c r="A287">
        <f>IFERROR(VLOOKUP(C287,'2014_15'!$C$402:$D$446,2,FALSE),0)</f>
        <v>0</v>
      </c>
      <c r="B287" s="93" t="s">
        <v>134</v>
      </c>
      <c r="C287" s="93" t="s">
        <v>135</v>
      </c>
      <c r="D287" s="93"/>
      <c r="E287" s="93">
        <v>4.2341680000000004</v>
      </c>
      <c r="F287" s="93">
        <v>-0.54319799999999996</v>
      </c>
      <c r="G287" s="93">
        <v>5.4099137430619999</v>
      </c>
      <c r="H287" s="93">
        <v>0</v>
      </c>
      <c r="I287" s="93">
        <v>0.105854</v>
      </c>
      <c r="J287" s="93">
        <v>0</v>
      </c>
      <c r="K287" s="93">
        <v>0</v>
      </c>
      <c r="L287" s="93">
        <v>0</v>
      </c>
      <c r="M287" s="93">
        <v>0</v>
      </c>
      <c r="N287" s="93">
        <v>0</v>
      </c>
      <c r="O287" s="93">
        <v>8.5470000000000008E-3</v>
      </c>
      <c r="P287" s="93">
        <v>4.8729999999999997E-3</v>
      </c>
      <c r="Q287" s="93">
        <v>0.62703331466666667</v>
      </c>
      <c r="R287" s="93">
        <v>0</v>
      </c>
      <c r="S287" s="93">
        <v>0</v>
      </c>
      <c r="T287" s="93">
        <v>9.8471910577286685</v>
      </c>
      <c r="U287" s="114">
        <v>0</v>
      </c>
      <c r="V287" s="114">
        <v>9.8471910577286685</v>
      </c>
      <c r="W287" s="196">
        <f t="shared" si="14"/>
        <v>9.8471910577286685</v>
      </c>
      <c r="X287" s="2"/>
      <c r="Y287" s="93">
        <v>4.2341680000000004</v>
      </c>
      <c r="Z287" s="93">
        <v>-0.53473499999999996</v>
      </c>
      <c r="AA287" s="93">
        <v>5.1477727169370002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8.5470000000000008E-3</v>
      </c>
      <c r="AH287" s="93">
        <v>7.8549999999999991E-3</v>
      </c>
      <c r="AI287" s="93">
        <v>4.2561863396120891E-2</v>
      </c>
      <c r="AJ287" s="93">
        <v>0.87806960977777782</v>
      </c>
      <c r="AK287" s="93">
        <v>1.7431547410211912E-2</v>
      </c>
      <c r="AL287" s="93">
        <v>0</v>
      </c>
      <c r="AM287" s="93">
        <v>0</v>
      </c>
      <c r="AN287" s="93">
        <v>9.8016707375211105</v>
      </c>
      <c r="AO287" s="93"/>
      <c r="AP287" s="93"/>
      <c r="AQ287" s="93">
        <v>-4.5520320207558029E-2</v>
      </c>
      <c r="AR287" s="91">
        <v>-4.6226705606398225E-3</v>
      </c>
      <c r="AS287" s="114">
        <v>0</v>
      </c>
      <c r="AT287" s="121">
        <v>9.8016707375211105</v>
      </c>
      <c r="AU287" s="199">
        <f t="shared" si="15"/>
        <v>9.8016707375211105</v>
      </c>
      <c r="AV287" s="186">
        <f t="shared" si="16"/>
        <v>-4.6226705606398077E-3</v>
      </c>
    </row>
    <row r="288" spans="1:48" s="1" customFormat="1" x14ac:dyDescent="0.25">
      <c r="A288">
        <f>IFERROR(VLOOKUP(C288,'2014_15'!$C$402:$D$446,2,FALSE),0)</f>
        <v>0</v>
      </c>
      <c r="B288" s="93" t="s">
        <v>502</v>
      </c>
      <c r="C288" s="93" t="s">
        <v>503</v>
      </c>
      <c r="D288" s="93"/>
      <c r="E288" s="93">
        <v>5.6513949999999999</v>
      </c>
      <c r="F288" s="93">
        <v>-0.76771400000000001</v>
      </c>
      <c r="G288" s="93">
        <v>5.715004299147</v>
      </c>
      <c r="H288" s="93">
        <v>0</v>
      </c>
      <c r="I288" s="93">
        <v>0.141287</v>
      </c>
      <c r="J288" s="93">
        <v>0</v>
      </c>
      <c r="K288" s="93">
        <v>0</v>
      </c>
      <c r="L288" s="93">
        <v>0</v>
      </c>
      <c r="M288" s="93">
        <v>0</v>
      </c>
      <c r="N288" s="93">
        <v>0</v>
      </c>
      <c r="O288" s="93">
        <v>8.5470000000000008E-3</v>
      </c>
      <c r="P288" s="93">
        <v>4.8729999999999997E-3</v>
      </c>
      <c r="Q288" s="93">
        <v>0.46331893422222231</v>
      </c>
      <c r="R288" s="93">
        <v>0</v>
      </c>
      <c r="S288" s="93">
        <v>0</v>
      </c>
      <c r="T288" s="93">
        <v>11.216711233369223</v>
      </c>
      <c r="U288" s="114">
        <v>0</v>
      </c>
      <c r="V288" s="114">
        <v>11.216711233369223</v>
      </c>
      <c r="W288" s="196">
        <f t="shared" si="14"/>
        <v>11.216711233369223</v>
      </c>
      <c r="X288" s="2"/>
      <c r="Y288" s="93">
        <v>5.6513949999999999</v>
      </c>
      <c r="Z288" s="93">
        <v>-0.75575300000000001</v>
      </c>
      <c r="AA288" s="93">
        <v>5.2560043950270003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8.5470000000000008E-3</v>
      </c>
      <c r="AH288" s="93">
        <v>7.8549999999999991E-3</v>
      </c>
      <c r="AI288" s="93">
        <v>5.6754225001693921E-2</v>
      </c>
      <c r="AJ288" s="93">
        <v>0.92305526488888912</v>
      </c>
      <c r="AK288" s="93">
        <v>1.7798044870697156E-2</v>
      </c>
      <c r="AL288" s="93">
        <v>0</v>
      </c>
      <c r="AM288" s="93">
        <v>0</v>
      </c>
      <c r="AN288" s="93">
        <v>11.165655929788279</v>
      </c>
      <c r="AO288" s="93"/>
      <c r="AP288" s="93"/>
      <c r="AQ288" s="93">
        <v>-5.1055303580943345E-2</v>
      </c>
      <c r="AR288" s="91">
        <v>-4.5517177467363215E-3</v>
      </c>
      <c r="AS288" s="114">
        <v>0</v>
      </c>
      <c r="AT288" s="121">
        <v>11.165655929788279</v>
      </c>
      <c r="AU288" s="199">
        <f t="shared" si="15"/>
        <v>11.165655929788279</v>
      </c>
      <c r="AV288" s="186">
        <f t="shared" si="16"/>
        <v>-4.5517177467363501E-3</v>
      </c>
    </row>
    <row r="289" spans="1:48" s="1" customFormat="1" x14ac:dyDescent="0.25">
      <c r="A289">
        <f>IFERROR(VLOOKUP(C289,'2014_15'!$C$402:$D$446,2,FALSE),0)</f>
        <v>0</v>
      </c>
      <c r="B289" s="93" t="s">
        <v>422</v>
      </c>
      <c r="C289" s="93" t="s">
        <v>423</v>
      </c>
      <c r="D289" s="93"/>
      <c r="E289" s="93">
        <v>7.4432754800000005</v>
      </c>
      <c r="F289" s="93">
        <v>-1.1812990000000001</v>
      </c>
      <c r="G289" s="93">
        <v>5.2280009109500005</v>
      </c>
      <c r="H289" s="93">
        <v>0</v>
      </c>
      <c r="I289" s="93">
        <v>0.186086</v>
      </c>
      <c r="J289" s="93">
        <v>0</v>
      </c>
      <c r="K289" s="93">
        <v>0</v>
      </c>
      <c r="L289" s="93">
        <v>0</v>
      </c>
      <c r="M289" s="93">
        <v>0</v>
      </c>
      <c r="N289" s="93">
        <v>0</v>
      </c>
      <c r="O289" s="93">
        <v>8.5470000000000008E-3</v>
      </c>
      <c r="P289" s="93">
        <v>4.8729999999999997E-3</v>
      </c>
      <c r="Q289" s="93">
        <v>0.51945242400000002</v>
      </c>
      <c r="R289" s="93">
        <v>0</v>
      </c>
      <c r="S289" s="93">
        <v>0</v>
      </c>
      <c r="T289" s="93">
        <v>12.208935814950001</v>
      </c>
      <c r="U289" s="114">
        <v>0</v>
      </c>
      <c r="V289" s="114">
        <v>12.208935814950001</v>
      </c>
      <c r="W289" s="196">
        <f t="shared" si="14"/>
        <v>12.208935814950001</v>
      </c>
      <c r="X289" s="2"/>
      <c r="Y289" s="93">
        <v>7.4432754800000005</v>
      </c>
      <c r="Z289" s="93">
        <v>-1.162895</v>
      </c>
      <c r="AA289" s="93">
        <v>4.9044788505009995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8.5470000000000008E-3</v>
      </c>
      <c r="AH289" s="93">
        <v>7.8549999999999991E-3</v>
      </c>
      <c r="AI289" s="93">
        <v>7.496508966971567E-2</v>
      </c>
      <c r="AJ289" s="93">
        <v>0.86114633955555575</v>
      </c>
      <c r="AK289" s="93">
        <v>1.6607698184421628E-2</v>
      </c>
      <c r="AL289" s="93">
        <v>0</v>
      </c>
      <c r="AM289" s="93">
        <v>0</v>
      </c>
      <c r="AN289" s="93">
        <v>12.153980457910691</v>
      </c>
      <c r="AO289" s="93"/>
      <c r="AP289" s="93"/>
      <c r="AQ289" s="93">
        <v>-5.495535703930976E-2</v>
      </c>
      <c r="AR289" s="91">
        <v>-4.5012405562830631E-3</v>
      </c>
      <c r="AS289" s="114">
        <v>0</v>
      </c>
      <c r="AT289" s="121">
        <v>12.153980457910691</v>
      </c>
      <c r="AU289" s="199">
        <f t="shared" si="15"/>
        <v>12.153980457910691</v>
      </c>
      <c r="AV289" s="186">
        <f t="shared" si="16"/>
        <v>-4.5012405562830926E-3</v>
      </c>
    </row>
    <row r="290" spans="1:48" s="1" customFormat="1" x14ac:dyDescent="0.25">
      <c r="A290">
        <f>IFERROR(VLOOKUP(C290,'2014_15'!$C$402:$D$446,2,FALSE),0)</f>
        <v>0</v>
      </c>
      <c r="B290" s="93" t="s">
        <v>652</v>
      </c>
      <c r="C290" s="93" t="s">
        <v>653</v>
      </c>
      <c r="D290" s="93"/>
      <c r="E290" s="93">
        <v>10.394199499999999</v>
      </c>
      <c r="F290" s="93">
        <v>-0.83955100000000005</v>
      </c>
      <c r="G290" s="93">
        <v>6.0951074486330006</v>
      </c>
      <c r="H290" s="93">
        <v>0</v>
      </c>
      <c r="I290" s="93">
        <v>0.26051200000000002</v>
      </c>
      <c r="J290" s="93">
        <v>0</v>
      </c>
      <c r="K290" s="93">
        <v>0</v>
      </c>
      <c r="L290" s="93">
        <v>0</v>
      </c>
      <c r="M290" s="93">
        <v>0</v>
      </c>
      <c r="N290" s="93">
        <v>0</v>
      </c>
      <c r="O290" s="93">
        <v>8.5470000000000008E-3</v>
      </c>
      <c r="P290" s="93">
        <v>4.8729999999999997E-3</v>
      </c>
      <c r="Q290" s="93">
        <v>0.94392192533333319</v>
      </c>
      <c r="R290" s="93">
        <v>0</v>
      </c>
      <c r="S290" s="93">
        <v>0</v>
      </c>
      <c r="T290" s="93">
        <v>16.867609873966337</v>
      </c>
      <c r="U290" s="114">
        <v>0</v>
      </c>
      <c r="V290" s="114">
        <v>16.867609873966337</v>
      </c>
      <c r="W290" s="196">
        <f t="shared" si="14"/>
        <v>16.867609873966337</v>
      </c>
      <c r="X290" s="2"/>
      <c r="Y290" s="93">
        <v>10.394199499999999</v>
      </c>
      <c r="Z290" s="93">
        <v>-0.82647099999999996</v>
      </c>
      <c r="AA290" s="93">
        <v>5.5215582274879997</v>
      </c>
      <c r="AB290" s="93">
        <v>0</v>
      </c>
      <c r="AC290" s="93">
        <v>0</v>
      </c>
      <c r="AD290" s="93">
        <v>0</v>
      </c>
      <c r="AE290" s="93">
        <v>0</v>
      </c>
      <c r="AF290" s="93">
        <v>0</v>
      </c>
      <c r="AG290" s="93">
        <v>8.5470000000000008E-3</v>
      </c>
      <c r="AH290" s="93">
        <v>7.8549999999999991E-3</v>
      </c>
      <c r="AI290" s="93">
        <v>0.10451687803806825</v>
      </c>
      <c r="AJ290" s="93">
        <v>1.5643144986666664</v>
      </c>
      <c r="AK290" s="93">
        <v>1.8697271482873947E-2</v>
      </c>
      <c r="AL290" s="93">
        <v>0</v>
      </c>
      <c r="AM290" s="93">
        <v>0</v>
      </c>
      <c r="AN290" s="93">
        <v>16.793217375675606</v>
      </c>
      <c r="AO290" s="93"/>
      <c r="AP290" s="93"/>
      <c r="AQ290" s="93">
        <v>-7.4392498290730913E-2</v>
      </c>
      <c r="AR290" s="91">
        <v>-4.4103757939972961E-3</v>
      </c>
      <c r="AS290" s="114">
        <v>0</v>
      </c>
      <c r="AT290" s="121">
        <v>16.793217375675606</v>
      </c>
      <c r="AU290" s="199">
        <f t="shared" si="15"/>
        <v>16.793217375675606</v>
      </c>
      <c r="AV290" s="186">
        <f t="shared" si="16"/>
        <v>-4.4103757939972787E-3</v>
      </c>
    </row>
    <row r="291" spans="1:48" s="1" customFormat="1" x14ac:dyDescent="0.25">
      <c r="A291">
        <f>IFERROR(VLOOKUP(C291,'2014_15'!$C$402:$D$446,2,FALSE),0)</f>
        <v>0</v>
      </c>
      <c r="B291" s="93" t="s">
        <v>742</v>
      </c>
      <c r="C291" s="93" t="s">
        <v>743</v>
      </c>
      <c r="D291" s="93"/>
      <c r="E291" s="93">
        <v>48.391019</v>
      </c>
      <c r="F291" s="93">
        <v>-5.2582380000000004</v>
      </c>
      <c r="G291" s="93">
        <v>166.210695053705</v>
      </c>
      <c r="H291" s="93">
        <v>0</v>
      </c>
      <c r="I291" s="93">
        <v>1.209967</v>
      </c>
      <c r="J291" s="93">
        <v>0</v>
      </c>
      <c r="K291" s="93">
        <v>0</v>
      </c>
      <c r="L291" s="93">
        <v>0.15704400000000004</v>
      </c>
      <c r="M291" s="93">
        <v>0.21151720430107526</v>
      </c>
      <c r="N291" s="93">
        <v>0</v>
      </c>
      <c r="O291" s="93">
        <v>8.5470000000000008E-3</v>
      </c>
      <c r="P291" s="93">
        <v>4.8729999999999997E-3</v>
      </c>
      <c r="Q291" s="93">
        <v>2.8106363133333336</v>
      </c>
      <c r="R291" s="93">
        <v>0.21515699999999999</v>
      </c>
      <c r="S291" s="93">
        <v>3.2861539999999998</v>
      </c>
      <c r="T291" s="93">
        <v>217.24737157133944</v>
      </c>
      <c r="U291" s="114">
        <v>24.064388311864189</v>
      </c>
      <c r="V291" s="114">
        <v>241.31175988320362</v>
      </c>
      <c r="W291" s="196">
        <f t="shared" si="14"/>
        <v>213.96121757133943</v>
      </c>
      <c r="X291" s="2"/>
      <c r="Y291" s="93">
        <v>48.391019</v>
      </c>
      <c r="Z291" s="93">
        <v>-5.1995579999999997</v>
      </c>
      <c r="AA291" s="93">
        <v>161.62155347274899</v>
      </c>
      <c r="AB291" s="93">
        <v>0</v>
      </c>
      <c r="AC291" s="93">
        <v>0</v>
      </c>
      <c r="AD291" s="93">
        <v>0.15704400000000004</v>
      </c>
      <c r="AE291" s="93">
        <v>0.196711</v>
      </c>
      <c r="AF291" s="93">
        <v>0</v>
      </c>
      <c r="AG291" s="93">
        <v>8.5470000000000008E-3</v>
      </c>
      <c r="AH291" s="93">
        <v>7.8549999999999991E-3</v>
      </c>
      <c r="AI291" s="93">
        <v>0.49163646808432337</v>
      </c>
      <c r="AJ291" s="93">
        <v>5.2035944288888887</v>
      </c>
      <c r="AK291" s="93">
        <v>0.54728791009030142</v>
      </c>
      <c r="AL291" s="93">
        <v>0.227238</v>
      </c>
      <c r="AM291" s="93">
        <v>4.6438110000000004</v>
      </c>
      <c r="AN291" s="93">
        <v>216.2967392798125</v>
      </c>
      <c r="AO291" s="93"/>
      <c r="AP291" s="93"/>
      <c r="AQ291" s="93">
        <v>-0.95063229152694362</v>
      </c>
      <c r="AR291" s="91">
        <v>-4.3758057216115778E-3</v>
      </c>
      <c r="AS291" s="114">
        <v>24.738191184596388</v>
      </c>
      <c r="AT291" s="121">
        <v>241.03493046440889</v>
      </c>
      <c r="AU291" s="199">
        <f t="shared" si="15"/>
        <v>211.6529282798125</v>
      </c>
      <c r="AV291" s="186">
        <f t="shared" si="16"/>
        <v>-1.0788353691982944E-2</v>
      </c>
    </row>
    <row r="292" spans="1:48" s="1" customFormat="1" x14ac:dyDescent="0.25">
      <c r="A292">
        <f>IFERROR(VLOOKUP(C292,'2014_15'!$C$402:$D$446,2,FALSE),0)</f>
        <v>0</v>
      </c>
      <c r="B292" s="93" t="s">
        <v>386</v>
      </c>
      <c r="C292" s="93" t="s">
        <v>387</v>
      </c>
      <c r="D292" s="93"/>
      <c r="E292" s="93">
        <v>86.358999999999995</v>
      </c>
      <c r="F292" s="93">
        <v>-20.153839000000001</v>
      </c>
      <c r="G292" s="93">
        <v>192.221565411331</v>
      </c>
      <c r="H292" s="93">
        <v>0</v>
      </c>
      <c r="I292" s="93">
        <v>2.1589649999999998</v>
      </c>
      <c r="J292" s="93">
        <v>0</v>
      </c>
      <c r="K292" s="93">
        <v>0</v>
      </c>
      <c r="L292" s="93">
        <v>8.3696999999999994E-2</v>
      </c>
      <c r="M292" s="93">
        <v>0.27483870967741941</v>
      </c>
      <c r="N292" s="93">
        <v>0</v>
      </c>
      <c r="O292" s="93">
        <v>8.5470000000000008E-3</v>
      </c>
      <c r="P292" s="93">
        <v>4.8729999999999997E-3</v>
      </c>
      <c r="Q292" s="93">
        <v>5.6801674844444454</v>
      </c>
      <c r="R292" s="93">
        <v>0.20315900000000001</v>
      </c>
      <c r="S292" s="93">
        <v>3.102884</v>
      </c>
      <c r="T292" s="93">
        <v>269.94385760545288</v>
      </c>
      <c r="U292" s="114">
        <v>24.062815586403165</v>
      </c>
      <c r="V292" s="114">
        <v>294.00667319185607</v>
      </c>
      <c r="W292" s="196">
        <f t="shared" si="14"/>
        <v>266.84097360545286</v>
      </c>
      <c r="X292" s="2"/>
      <c r="Y292" s="93">
        <v>86.358999999999995</v>
      </c>
      <c r="Z292" s="93">
        <v>-19.839849999999998</v>
      </c>
      <c r="AA292" s="93">
        <v>186.42502638867899</v>
      </c>
      <c r="AB292" s="93">
        <v>0</v>
      </c>
      <c r="AC292" s="93">
        <v>0</v>
      </c>
      <c r="AD292" s="93">
        <v>8.3696999999999994E-2</v>
      </c>
      <c r="AE292" s="93">
        <v>0.25559999999999999</v>
      </c>
      <c r="AF292" s="93">
        <v>0</v>
      </c>
      <c r="AG292" s="93">
        <v>8.5470000000000008E-3</v>
      </c>
      <c r="AH292" s="93">
        <v>7.8549999999999991E-3</v>
      </c>
      <c r="AI292" s="93">
        <v>0.88204652379169157</v>
      </c>
      <c r="AJ292" s="93">
        <v>9.2016164477777771</v>
      </c>
      <c r="AK292" s="93">
        <v>0.63127819828802978</v>
      </c>
      <c r="AL292" s="93">
        <v>0.225212</v>
      </c>
      <c r="AM292" s="93">
        <v>4.602411</v>
      </c>
      <c r="AN292" s="93">
        <v>268.84243955853651</v>
      </c>
      <c r="AO292" s="93"/>
      <c r="AP292" s="93"/>
      <c r="AQ292" s="93">
        <v>-1.1014180469163648</v>
      </c>
      <c r="AR292" s="91">
        <v>-4.0801745099389736E-3</v>
      </c>
      <c r="AS292" s="114">
        <v>24.736574422822454</v>
      </c>
      <c r="AT292" s="121">
        <v>293.57901398135897</v>
      </c>
      <c r="AU292" s="199">
        <f t="shared" si="15"/>
        <v>264.24002855853649</v>
      </c>
      <c r="AV292" s="186">
        <f t="shared" si="16"/>
        <v>-9.7471726765698818E-3</v>
      </c>
    </row>
    <row r="293" spans="1:48" s="1" customFormat="1" x14ac:dyDescent="0.25">
      <c r="A293">
        <f>IFERROR(VLOOKUP(C293,'2014_15'!$C$402:$D$446,2,FALSE),0)</f>
        <v>0</v>
      </c>
      <c r="B293" s="93" t="s">
        <v>128</v>
      </c>
      <c r="C293" s="93" t="s">
        <v>129</v>
      </c>
      <c r="D293" s="93"/>
      <c r="E293" s="93">
        <v>5.1795369999999998</v>
      </c>
      <c r="F293" s="93">
        <v>-0.66616200000000003</v>
      </c>
      <c r="G293" s="93">
        <v>6.6060594104139998</v>
      </c>
      <c r="H293" s="93">
        <v>0</v>
      </c>
      <c r="I293" s="93">
        <v>0.129638</v>
      </c>
      <c r="J293" s="93">
        <v>0</v>
      </c>
      <c r="K293" s="93">
        <v>0</v>
      </c>
      <c r="L293" s="93">
        <v>0</v>
      </c>
      <c r="M293" s="93">
        <v>0</v>
      </c>
      <c r="N293" s="93">
        <v>0</v>
      </c>
      <c r="O293" s="93">
        <v>8.5470000000000008E-3</v>
      </c>
      <c r="P293" s="93">
        <v>4.8729999999999997E-3</v>
      </c>
      <c r="Q293" s="93">
        <v>0.44474852711111124</v>
      </c>
      <c r="R293" s="93">
        <v>0</v>
      </c>
      <c r="S293" s="93">
        <v>0</v>
      </c>
      <c r="T293" s="93">
        <v>11.707240937525111</v>
      </c>
      <c r="U293" s="114">
        <v>0</v>
      </c>
      <c r="V293" s="114">
        <v>11.707240937525111</v>
      </c>
      <c r="W293" s="196">
        <f t="shared" si="14"/>
        <v>11.707240937525111</v>
      </c>
      <c r="X293" s="2"/>
      <c r="Y293" s="93">
        <v>5.1795369999999998</v>
      </c>
      <c r="Z293" s="93">
        <v>-0.655783</v>
      </c>
      <c r="AA293" s="93">
        <v>6.2879801542509997</v>
      </c>
      <c r="AB293" s="93">
        <v>0</v>
      </c>
      <c r="AC293" s="93">
        <v>0</v>
      </c>
      <c r="AD293" s="93">
        <v>0</v>
      </c>
      <c r="AE293" s="93">
        <v>0</v>
      </c>
      <c r="AF293" s="93">
        <v>0</v>
      </c>
      <c r="AG293" s="93">
        <v>8.5470000000000008E-3</v>
      </c>
      <c r="AH293" s="93">
        <v>7.8549999999999991E-3</v>
      </c>
      <c r="AI293" s="93">
        <v>5.2057345155242983E-2</v>
      </c>
      <c r="AJ293" s="93">
        <v>0.75840389600000013</v>
      </c>
      <c r="AK293" s="93">
        <v>2.1292553148795003E-2</v>
      </c>
      <c r="AL293" s="93">
        <v>0</v>
      </c>
      <c r="AM293" s="93">
        <v>0</v>
      </c>
      <c r="AN293" s="93">
        <v>11.659889948555037</v>
      </c>
      <c r="AO293" s="93"/>
      <c r="AP293" s="93"/>
      <c r="AQ293" s="93">
        <v>-4.7350988970073615E-2</v>
      </c>
      <c r="AR293" s="91">
        <v>-4.0445899441857334E-3</v>
      </c>
      <c r="AS293" s="114">
        <v>0</v>
      </c>
      <c r="AT293" s="121">
        <v>11.659889948555037</v>
      </c>
      <c r="AU293" s="199">
        <f t="shared" si="15"/>
        <v>11.659889948555037</v>
      </c>
      <c r="AV293" s="186">
        <f t="shared" si="16"/>
        <v>-4.0445899441857724E-3</v>
      </c>
    </row>
    <row r="294" spans="1:48" s="1" customFormat="1" x14ac:dyDescent="0.25">
      <c r="A294">
        <f>IFERROR(VLOOKUP(C294,'2014_15'!$C$402:$D$446,2,FALSE),0)</f>
        <v>1</v>
      </c>
      <c r="B294" s="93" t="s">
        <v>586</v>
      </c>
      <c r="C294" s="93" t="s">
        <v>587</v>
      </c>
      <c r="D294" s="93"/>
      <c r="E294" s="93">
        <v>101.089598</v>
      </c>
      <c r="F294" s="93">
        <v>-25.367986999999999</v>
      </c>
      <c r="G294" s="93">
        <v>225.99785271227398</v>
      </c>
      <c r="H294" s="93">
        <v>0</v>
      </c>
      <c r="I294" s="93">
        <v>2.5272399999999999</v>
      </c>
      <c r="J294" s="93">
        <v>0</v>
      </c>
      <c r="K294" s="93">
        <v>0</v>
      </c>
      <c r="L294" s="93">
        <v>5.4630000000000012E-2</v>
      </c>
      <c r="M294" s="93">
        <v>0.30318172043010755</v>
      </c>
      <c r="N294" s="93">
        <v>0</v>
      </c>
      <c r="O294" s="93">
        <v>8.5470000000000008E-3</v>
      </c>
      <c r="P294" s="93">
        <v>4.8729999999999997E-3</v>
      </c>
      <c r="Q294" s="93">
        <v>1.7463302588888889</v>
      </c>
      <c r="R294" s="93">
        <v>0.31013600000000002</v>
      </c>
      <c r="S294" s="93">
        <v>4.7368110000000003</v>
      </c>
      <c r="T294" s="93">
        <v>311.41121269159294</v>
      </c>
      <c r="U294" s="114">
        <v>18.931224938241233</v>
      </c>
      <c r="V294" s="114">
        <v>330.34243762983419</v>
      </c>
      <c r="W294" s="196">
        <f t="shared" si="14"/>
        <v>306.67440169159295</v>
      </c>
      <c r="X294" s="2"/>
      <c r="Y294" s="93">
        <v>101.089598</v>
      </c>
      <c r="Z294" s="93">
        <v>-24.972763</v>
      </c>
      <c r="AA294" s="93">
        <v>222.52132433290899</v>
      </c>
      <c r="AB294" s="93">
        <v>0</v>
      </c>
      <c r="AC294" s="93">
        <v>0</v>
      </c>
      <c r="AD294" s="93">
        <v>5.4630000000000012E-2</v>
      </c>
      <c r="AE294" s="93">
        <v>0.28195900000000002</v>
      </c>
      <c r="AF294" s="93">
        <v>0</v>
      </c>
      <c r="AG294" s="93">
        <v>8.5470000000000008E-3</v>
      </c>
      <c r="AH294" s="93">
        <v>7.8549999999999991E-3</v>
      </c>
      <c r="AI294" s="93">
        <v>1.0159298164854991</v>
      </c>
      <c r="AJ294" s="93">
        <v>2.635701491111111</v>
      </c>
      <c r="AK294" s="93">
        <v>0.75350860035643563</v>
      </c>
      <c r="AL294" s="93">
        <v>0.32364900000000002</v>
      </c>
      <c r="AM294" s="93">
        <v>6.6140420000000004</v>
      </c>
      <c r="AN294" s="93">
        <v>310.33398124086193</v>
      </c>
      <c r="AO294" s="93"/>
      <c r="AP294" s="93"/>
      <c r="AQ294" s="93">
        <v>-1.0772314507310057</v>
      </c>
      <c r="AR294" s="91">
        <v>-3.4591928833270537E-3</v>
      </c>
      <c r="AS294" s="114">
        <v>20.816196811519671</v>
      </c>
      <c r="AT294" s="121">
        <v>331.15017805238159</v>
      </c>
      <c r="AU294" s="199">
        <f t="shared" si="15"/>
        <v>303.71993924086195</v>
      </c>
      <c r="AV294" s="186">
        <f t="shared" si="16"/>
        <v>-9.6338736928625046E-3</v>
      </c>
    </row>
    <row r="295" spans="1:48" s="1" customFormat="1" x14ac:dyDescent="0.25">
      <c r="A295">
        <f>IFERROR(VLOOKUP(C295,'2014_15'!$C$402:$D$446,2,FALSE),0)</f>
        <v>0</v>
      </c>
      <c r="B295" s="93" t="s">
        <v>346</v>
      </c>
      <c r="C295" s="93" t="s">
        <v>347</v>
      </c>
      <c r="D295" s="93"/>
      <c r="E295" s="93">
        <v>5.8097260000000004</v>
      </c>
      <c r="F295" s="93">
        <v>-0.38888699999999998</v>
      </c>
      <c r="G295" s="93">
        <v>3.3263204555000003</v>
      </c>
      <c r="H295" s="93">
        <v>0</v>
      </c>
      <c r="I295" s="93">
        <v>0.14524300000000001</v>
      </c>
      <c r="J295" s="93">
        <v>0</v>
      </c>
      <c r="K295" s="93">
        <v>0</v>
      </c>
      <c r="L295" s="93">
        <v>0</v>
      </c>
      <c r="M295" s="93">
        <v>0</v>
      </c>
      <c r="N295" s="93">
        <v>0</v>
      </c>
      <c r="O295" s="93">
        <v>8.5470000000000008E-3</v>
      </c>
      <c r="P295" s="93">
        <v>4.8729999999999997E-3</v>
      </c>
      <c r="Q295" s="93">
        <v>0.42106034044444451</v>
      </c>
      <c r="R295" s="93">
        <v>0</v>
      </c>
      <c r="S295" s="93">
        <v>0</v>
      </c>
      <c r="T295" s="93">
        <v>9.3268827959444458</v>
      </c>
      <c r="U295" s="114">
        <v>0</v>
      </c>
      <c r="V295" s="114">
        <v>9.3268827959444458</v>
      </c>
      <c r="W295" s="196">
        <f t="shared" si="14"/>
        <v>9.3268827959444458</v>
      </c>
      <c r="X295" s="2"/>
      <c r="Y295" s="93">
        <v>5.8097260000000004</v>
      </c>
      <c r="Z295" s="93">
        <v>-0.38282899999999997</v>
      </c>
      <c r="AA295" s="93">
        <v>3.022142827573</v>
      </c>
      <c r="AB295" s="93">
        <v>0</v>
      </c>
      <c r="AC295" s="93">
        <v>0</v>
      </c>
      <c r="AD295" s="93">
        <v>0</v>
      </c>
      <c r="AE295" s="93">
        <v>0</v>
      </c>
      <c r="AF295" s="93">
        <v>0</v>
      </c>
      <c r="AG295" s="93">
        <v>8.5470000000000008E-3</v>
      </c>
      <c r="AH295" s="93">
        <v>7.8549999999999991E-3</v>
      </c>
      <c r="AI295" s="93">
        <v>5.8285605153052575E-2</v>
      </c>
      <c r="AJ295" s="93">
        <v>0.76219575555555574</v>
      </c>
      <c r="AK295" s="93">
        <v>1.0233673644126305E-2</v>
      </c>
      <c r="AL295" s="93">
        <v>0</v>
      </c>
      <c r="AM295" s="93">
        <v>0</v>
      </c>
      <c r="AN295" s="93">
        <v>9.2961568619257342</v>
      </c>
      <c r="AO295" s="93"/>
      <c r="AP295" s="93"/>
      <c r="AQ295" s="93">
        <v>-3.0725934018711598E-2</v>
      </c>
      <c r="AR295" s="91">
        <v>-3.2943411738884485E-3</v>
      </c>
      <c r="AS295" s="114">
        <v>0</v>
      </c>
      <c r="AT295" s="121">
        <v>9.2961568619257342</v>
      </c>
      <c r="AU295" s="199">
        <f t="shared" si="15"/>
        <v>9.2961568619257342</v>
      </c>
      <c r="AV295" s="186">
        <f t="shared" si="16"/>
        <v>-3.2943411738884931E-3</v>
      </c>
    </row>
    <row r="296" spans="1:48" s="1" customFormat="1" x14ac:dyDescent="0.25">
      <c r="A296">
        <f>IFERROR(VLOOKUP(C296,'2014_15'!$C$402:$D$446,2,FALSE),0)</f>
        <v>0</v>
      </c>
      <c r="B296" s="93" t="s">
        <v>120</v>
      </c>
      <c r="C296" s="93" t="s">
        <v>121</v>
      </c>
      <c r="D296" s="93"/>
      <c r="E296" s="93">
        <v>104.19757799999999</v>
      </c>
      <c r="F296" s="93">
        <v>-24.505803</v>
      </c>
      <c r="G296" s="93">
        <v>197.57522816762798</v>
      </c>
      <c r="H296" s="93">
        <v>0</v>
      </c>
      <c r="I296" s="93">
        <v>2.6049389999999999</v>
      </c>
      <c r="J296" s="93">
        <v>0</v>
      </c>
      <c r="K296" s="93">
        <v>0</v>
      </c>
      <c r="L296" s="93">
        <v>8.2640999999999992E-2</v>
      </c>
      <c r="M296" s="93">
        <v>0.19438172043010751</v>
      </c>
      <c r="N296" s="93">
        <v>0</v>
      </c>
      <c r="O296" s="93">
        <v>8.5470000000000008E-3</v>
      </c>
      <c r="P296" s="93">
        <v>4.8729999999999997E-3</v>
      </c>
      <c r="Q296" s="93">
        <v>2.793678456666667</v>
      </c>
      <c r="R296" s="93">
        <v>0.211618</v>
      </c>
      <c r="S296" s="93">
        <v>3.2320950000000002</v>
      </c>
      <c r="T296" s="93">
        <v>286.39977634472478</v>
      </c>
      <c r="U296" s="114">
        <v>17.835438600429839</v>
      </c>
      <c r="V296" s="114">
        <v>304.23521494515461</v>
      </c>
      <c r="W296" s="196">
        <f t="shared" si="14"/>
        <v>283.16768134472477</v>
      </c>
      <c r="X296" s="2"/>
      <c r="Y296" s="93">
        <v>104.19757799999999</v>
      </c>
      <c r="Z296" s="93">
        <v>-24.124012</v>
      </c>
      <c r="AA296" s="93">
        <v>193.131987538488</v>
      </c>
      <c r="AB296" s="93">
        <v>0</v>
      </c>
      <c r="AC296" s="93">
        <v>0</v>
      </c>
      <c r="AD296" s="93">
        <v>8.2640999999999992E-2</v>
      </c>
      <c r="AE296" s="93">
        <v>0.18077499999999999</v>
      </c>
      <c r="AF296" s="93">
        <v>0</v>
      </c>
      <c r="AG296" s="93">
        <v>8.5470000000000008E-3</v>
      </c>
      <c r="AH296" s="93">
        <v>7.8549999999999991E-3</v>
      </c>
      <c r="AI296" s="93">
        <v>1.0532237690509871</v>
      </c>
      <c r="AJ296" s="93">
        <v>5.2888815633333346</v>
      </c>
      <c r="AK296" s="93">
        <v>0.65398951786060588</v>
      </c>
      <c r="AL296" s="93">
        <v>0.23522100000000001</v>
      </c>
      <c r="AM296" s="93">
        <v>4.8069519999999999</v>
      </c>
      <c r="AN296" s="93">
        <v>285.52363938873305</v>
      </c>
      <c r="AO296" s="93"/>
      <c r="AP296" s="93"/>
      <c r="AQ296" s="93">
        <v>-0.8761369559917398</v>
      </c>
      <c r="AR296" s="91">
        <v>-3.0591398051134596E-3</v>
      </c>
      <c r="AS296" s="114">
        <v>18.334830881241878</v>
      </c>
      <c r="AT296" s="121">
        <v>303.85847026997493</v>
      </c>
      <c r="AU296" s="199">
        <f t="shared" si="15"/>
        <v>280.71668738873302</v>
      </c>
      <c r="AV296" s="186">
        <f t="shared" si="16"/>
        <v>-8.655627451382597E-3</v>
      </c>
    </row>
    <row r="297" spans="1:48" s="1" customFormat="1" x14ac:dyDescent="0.25">
      <c r="A297">
        <f>IFERROR(VLOOKUP(C297,'2014_15'!$C$402:$D$446,2,FALSE),0)</f>
        <v>0</v>
      </c>
      <c r="B297" s="93" t="s">
        <v>280</v>
      </c>
      <c r="C297" s="93" t="s">
        <v>281</v>
      </c>
      <c r="D297" s="93"/>
      <c r="E297" s="93">
        <v>121.5</v>
      </c>
      <c r="F297" s="93">
        <v>-26.403500999999999</v>
      </c>
      <c r="G297" s="93">
        <v>165.08391759860302</v>
      </c>
      <c r="H297" s="93">
        <v>0</v>
      </c>
      <c r="I297" s="93">
        <v>3.0375019999999999</v>
      </c>
      <c r="J297" s="93">
        <v>0</v>
      </c>
      <c r="K297" s="93">
        <v>0</v>
      </c>
      <c r="L297" s="93">
        <v>8.5893999999999998E-2</v>
      </c>
      <c r="M297" s="93">
        <v>0.20691612903225806</v>
      </c>
      <c r="N297" s="93">
        <v>0</v>
      </c>
      <c r="O297" s="93">
        <v>8.5470000000000008E-3</v>
      </c>
      <c r="P297" s="93">
        <v>4.8729999999999997E-3</v>
      </c>
      <c r="Q297" s="93">
        <v>1.3578371899999999</v>
      </c>
      <c r="R297" s="93">
        <v>0.21747900000000001</v>
      </c>
      <c r="S297" s="93">
        <v>3.321618</v>
      </c>
      <c r="T297" s="93">
        <v>268.42108291763532</v>
      </c>
      <c r="U297" s="114">
        <v>11.782963266961589</v>
      </c>
      <c r="V297" s="114">
        <v>280.2040461845969</v>
      </c>
      <c r="W297" s="196">
        <f t="shared" si="14"/>
        <v>265.09946491763532</v>
      </c>
      <c r="X297" s="2"/>
      <c r="Y297" s="93">
        <v>121.5</v>
      </c>
      <c r="Z297" s="93">
        <v>-25.992144</v>
      </c>
      <c r="AA297" s="93">
        <v>162.17511906913998</v>
      </c>
      <c r="AB297" s="93">
        <v>0</v>
      </c>
      <c r="AC297" s="93">
        <v>0</v>
      </c>
      <c r="AD297" s="93">
        <v>8.5893999999999998E-2</v>
      </c>
      <c r="AE297" s="93">
        <v>0.19243199999999999</v>
      </c>
      <c r="AF297" s="93">
        <v>0</v>
      </c>
      <c r="AG297" s="93">
        <v>8.5470000000000008E-3</v>
      </c>
      <c r="AH297" s="93">
        <v>7.8549999999999991E-3</v>
      </c>
      <c r="AI297" s="93">
        <v>1.2193630027919506</v>
      </c>
      <c r="AJ297" s="93">
        <v>2.9950194477777781</v>
      </c>
      <c r="AK297" s="93">
        <v>0.54916241105775943</v>
      </c>
      <c r="AL297" s="93">
        <v>0.22744400000000001</v>
      </c>
      <c r="AM297" s="93">
        <v>4.6480329999999999</v>
      </c>
      <c r="AN297" s="93">
        <v>267.61672493076748</v>
      </c>
      <c r="AO297" s="93"/>
      <c r="AP297" s="93"/>
      <c r="AQ297" s="93">
        <v>-0.8043579868678421</v>
      </c>
      <c r="AR297" s="91">
        <v>-2.9966274561028365E-3</v>
      </c>
      <c r="AS297" s="114">
        <v>12.961259593657749</v>
      </c>
      <c r="AT297" s="121">
        <v>280.57798452442523</v>
      </c>
      <c r="AU297" s="199">
        <f t="shared" si="15"/>
        <v>262.96869193076748</v>
      </c>
      <c r="AV297" s="186">
        <f t="shared" si="16"/>
        <v>-8.0376359398909303E-3</v>
      </c>
    </row>
    <row r="298" spans="1:48" s="1" customFormat="1" x14ac:dyDescent="0.25">
      <c r="A298">
        <f>IFERROR(VLOOKUP(C298,'2014_15'!$C$402:$D$446,2,FALSE),0)</f>
        <v>0</v>
      </c>
      <c r="B298" s="93" t="s">
        <v>394</v>
      </c>
      <c r="C298" s="93" t="s">
        <v>395</v>
      </c>
      <c r="D298" s="93"/>
      <c r="E298" s="93">
        <v>6.4108450000000001</v>
      </c>
      <c r="F298" s="93">
        <v>-0.78026899999999999</v>
      </c>
      <c r="G298" s="93">
        <v>5.8367944112879995</v>
      </c>
      <c r="H298" s="93">
        <v>0</v>
      </c>
      <c r="I298" s="93">
        <v>0.160271</v>
      </c>
      <c r="J298" s="93">
        <v>0</v>
      </c>
      <c r="K298" s="93">
        <v>0</v>
      </c>
      <c r="L298" s="93">
        <v>0</v>
      </c>
      <c r="M298" s="93">
        <v>0</v>
      </c>
      <c r="N298" s="93">
        <v>0</v>
      </c>
      <c r="O298" s="93">
        <v>8.5470000000000008E-3</v>
      </c>
      <c r="P298" s="93">
        <v>4.8729999999999997E-3</v>
      </c>
      <c r="Q298" s="93">
        <v>0.87972880888888894</v>
      </c>
      <c r="R298" s="93">
        <v>0</v>
      </c>
      <c r="S298" s="93">
        <v>0</v>
      </c>
      <c r="T298" s="93">
        <v>12.520790220176888</v>
      </c>
      <c r="U298" s="114">
        <v>0</v>
      </c>
      <c r="V298" s="114">
        <v>12.520790220176888</v>
      </c>
      <c r="W298" s="196">
        <f t="shared" si="14"/>
        <v>12.520790220176888</v>
      </c>
      <c r="X298" s="2"/>
      <c r="Y298" s="93">
        <v>6.4108450000000001</v>
      </c>
      <c r="Z298" s="93">
        <v>-0.76811300000000005</v>
      </c>
      <c r="AA298" s="93">
        <v>5.5199871394860001</v>
      </c>
      <c r="AB298" s="93">
        <v>0</v>
      </c>
      <c r="AC298" s="93">
        <v>0</v>
      </c>
      <c r="AD298" s="93">
        <v>0</v>
      </c>
      <c r="AE298" s="93">
        <v>0</v>
      </c>
      <c r="AF298" s="93">
        <v>0</v>
      </c>
      <c r="AG298" s="93">
        <v>8.5470000000000008E-3</v>
      </c>
      <c r="AH298" s="93">
        <v>7.8549999999999991E-3</v>
      </c>
      <c r="AI298" s="93">
        <v>6.4418762426105461E-2</v>
      </c>
      <c r="AJ298" s="93">
        <v>1.2213994586666668</v>
      </c>
      <c r="AK298" s="93">
        <v>1.8691951416022052E-2</v>
      </c>
      <c r="AL298" s="93">
        <v>0</v>
      </c>
      <c r="AM298" s="93">
        <v>0</v>
      </c>
      <c r="AN298" s="93">
        <v>12.483631311994795</v>
      </c>
      <c r="AO298" s="93"/>
      <c r="AP298" s="93"/>
      <c r="AQ298" s="93">
        <v>-3.7158908182092887E-2</v>
      </c>
      <c r="AR298" s="91">
        <v>-2.9677765962576701E-3</v>
      </c>
      <c r="AS298" s="114">
        <v>0</v>
      </c>
      <c r="AT298" s="121">
        <v>12.483631311994795</v>
      </c>
      <c r="AU298" s="199">
        <f t="shared" si="15"/>
        <v>12.483631311994795</v>
      </c>
      <c r="AV298" s="186">
        <f t="shared" si="16"/>
        <v>-2.9677765962576874E-3</v>
      </c>
    </row>
    <row r="299" spans="1:48" s="1" customFormat="1" x14ac:dyDescent="0.25">
      <c r="A299">
        <f>IFERROR(VLOOKUP(C299,'2014_15'!$C$402:$D$446,2,FALSE),0)</f>
        <v>1</v>
      </c>
      <c r="B299" s="93" t="s">
        <v>516</v>
      </c>
      <c r="C299" s="93" t="s">
        <v>517</v>
      </c>
      <c r="D299" s="93"/>
      <c r="E299" s="93">
        <v>103.884685</v>
      </c>
      <c r="F299" s="93">
        <v>-25.52394</v>
      </c>
      <c r="G299" s="93">
        <v>216.985423775855</v>
      </c>
      <c r="H299" s="93">
        <v>0</v>
      </c>
      <c r="I299" s="93">
        <v>0</v>
      </c>
      <c r="J299" s="93">
        <v>0</v>
      </c>
      <c r="K299" s="93">
        <v>0</v>
      </c>
      <c r="L299" s="93">
        <v>7.9485E-2</v>
      </c>
      <c r="M299" s="93">
        <v>0.41506666666666669</v>
      </c>
      <c r="N299" s="93">
        <v>0</v>
      </c>
      <c r="O299" s="93">
        <v>8.5470000000000008E-3</v>
      </c>
      <c r="P299" s="93">
        <v>4.8729999999999997E-3</v>
      </c>
      <c r="Q299" s="93">
        <v>1.8377843277777777</v>
      </c>
      <c r="R299" s="93">
        <v>0.26674999999999999</v>
      </c>
      <c r="S299" s="93">
        <v>4.0741490000000002</v>
      </c>
      <c r="T299" s="93">
        <v>302.03282377029944</v>
      </c>
      <c r="U299" s="114">
        <v>26.343285371037133</v>
      </c>
      <c r="V299" s="114">
        <v>328.3761091413366</v>
      </c>
      <c r="W299" s="196">
        <f t="shared" si="14"/>
        <v>297.95867477029947</v>
      </c>
      <c r="X299" s="2"/>
      <c r="Y299" s="93">
        <v>103.884685</v>
      </c>
      <c r="Z299" s="93">
        <v>-25.126287000000001</v>
      </c>
      <c r="AA299" s="93">
        <v>211.18894745147298</v>
      </c>
      <c r="AB299" s="93">
        <v>0</v>
      </c>
      <c r="AC299" s="93">
        <v>0</v>
      </c>
      <c r="AD299" s="93">
        <v>7.9485E-2</v>
      </c>
      <c r="AE299" s="93">
        <v>0.38601200000000002</v>
      </c>
      <c r="AF299" s="93">
        <v>0</v>
      </c>
      <c r="AG299" s="93">
        <v>8.5470000000000008E-3</v>
      </c>
      <c r="AH299" s="93">
        <v>7.8549999999999991E-3</v>
      </c>
      <c r="AI299" s="93">
        <v>1.0394458728618223</v>
      </c>
      <c r="AJ299" s="93">
        <v>3.1872143488888884</v>
      </c>
      <c r="AK299" s="93">
        <v>0.71513455477567411</v>
      </c>
      <c r="AL299" s="93">
        <v>0.27147399999999999</v>
      </c>
      <c r="AM299" s="93">
        <v>5.5478069999999997</v>
      </c>
      <c r="AN299" s="93">
        <v>301.19032022799939</v>
      </c>
      <c r="AO299" s="93"/>
      <c r="AP299" s="93"/>
      <c r="AQ299" s="93">
        <v>-0.84250354230005087</v>
      </c>
      <c r="AR299" s="91">
        <v>-2.7894436498093586E-3</v>
      </c>
      <c r="AS299" s="114">
        <v>27.080897361426175</v>
      </c>
      <c r="AT299" s="121">
        <v>328.27121758942559</v>
      </c>
      <c r="AU299" s="199">
        <f t="shared" si="15"/>
        <v>295.64251322799942</v>
      </c>
      <c r="AV299" s="186">
        <f t="shared" si="16"/>
        <v>-7.7734321515747773E-3</v>
      </c>
    </row>
    <row r="300" spans="1:48" s="1" customFormat="1" x14ac:dyDescent="0.25">
      <c r="A300">
        <f>IFERROR(VLOOKUP(C300,'2014_15'!$C$402:$D$446,2,FALSE),0)</f>
        <v>0</v>
      </c>
      <c r="B300" s="93" t="s">
        <v>638</v>
      </c>
      <c r="C300" s="93" t="s">
        <v>639</v>
      </c>
      <c r="D300" s="93"/>
      <c r="E300" s="93">
        <v>3.8006280000000001</v>
      </c>
      <c r="F300" s="93">
        <v>-0.60019599999999995</v>
      </c>
      <c r="G300" s="93">
        <v>5.3944713399579998</v>
      </c>
      <c r="H300" s="93">
        <v>0</v>
      </c>
      <c r="I300" s="93">
        <v>9.5020999999999994E-2</v>
      </c>
      <c r="J300" s="93">
        <v>0</v>
      </c>
      <c r="K300" s="93">
        <v>0</v>
      </c>
      <c r="L300" s="93">
        <v>0</v>
      </c>
      <c r="M300" s="93">
        <v>0</v>
      </c>
      <c r="N300" s="93">
        <v>0</v>
      </c>
      <c r="O300" s="93">
        <v>8.5470000000000008E-3</v>
      </c>
      <c r="P300" s="93">
        <v>4.8729999999999997E-3</v>
      </c>
      <c r="Q300" s="93">
        <v>0.50881237244444444</v>
      </c>
      <c r="R300" s="93">
        <v>0</v>
      </c>
      <c r="S300" s="93">
        <v>0</v>
      </c>
      <c r="T300" s="93">
        <v>9.212156712402443</v>
      </c>
      <c r="U300" s="114">
        <v>0</v>
      </c>
      <c r="V300" s="114">
        <v>9.212156712402443</v>
      </c>
      <c r="W300" s="196">
        <f t="shared" si="14"/>
        <v>9.212156712402443</v>
      </c>
      <c r="X300" s="2"/>
      <c r="Y300" s="93">
        <v>3.8006280000000001</v>
      </c>
      <c r="Z300" s="93">
        <v>-0.59084499999999995</v>
      </c>
      <c r="AA300" s="93">
        <v>5.1340364956000002</v>
      </c>
      <c r="AB300" s="93">
        <v>0</v>
      </c>
      <c r="AC300" s="93">
        <v>0</v>
      </c>
      <c r="AD300" s="93">
        <v>0</v>
      </c>
      <c r="AE300" s="93">
        <v>0</v>
      </c>
      <c r="AF300" s="93">
        <v>0</v>
      </c>
      <c r="AG300" s="93">
        <v>8.5470000000000008E-3</v>
      </c>
      <c r="AH300" s="93">
        <v>7.8549999999999991E-3</v>
      </c>
      <c r="AI300" s="93">
        <v>3.8303692903746189E-2</v>
      </c>
      <c r="AJ300" s="93">
        <v>0.77502885866666671</v>
      </c>
      <c r="AK300" s="93">
        <v>1.7385033392084175E-2</v>
      </c>
      <c r="AL300" s="93">
        <v>0</v>
      </c>
      <c r="AM300" s="93">
        <v>0</v>
      </c>
      <c r="AN300" s="93">
        <v>9.1909390805624973</v>
      </c>
      <c r="AO300" s="93"/>
      <c r="AP300" s="93"/>
      <c r="AQ300" s="93">
        <v>-2.1217631839945739E-2</v>
      </c>
      <c r="AR300" s="91">
        <v>-2.3032208962945858E-3</v>
      </c>
      <c r="AS300" s="114">
        <v>0</v>
      </c>
      <c r="AT300" s="121">
        <v>9.1909390805624973</v>
      </c>
      <c r="AU300" s="199">
        <f t="shared" si="15"/>
        <v>9.1909390805624973</v>
      </c>
      <c r="AV300" s="186">
        <f t="shared" si="16"/>
        <v>-2.3032208962945333E-3</v>
      </c>
    </row>
    <row r="301" spans="1:48" s="1" customFormat="1" x14ac:dyDescent="0.25">
      <c r="A301">
        <f>IFERROR(VLOOKUP(C301,'2014_15'!$C$402:$D$446,2,FALSE),0)</f>
        <v>0</v>
      </c>
      <c r="B301" s="93" t="s">
        <v>266</v>
      </c>
      <c r="C301" s="93" t="s">
        <v>267</v>
      </c>
      <c r="D301" s="93"/>
      <c r="E301" s="93">
        <v>6.8780190000000001</v>
      </c>
      <c r="F301" s="93">
        <v>-0.93701500000000004</v>
      </c>
      <c r="G301" s="93">
        <v>7.3271631327659996</v>
      </c>
      <c r="H301" s="93">
        <v>0</v>
      </c>
      <c r="I301" s="93">
        <v>0.172012</v>
      </c>
      <c r="J301" s="93">
        <v>0</v>
      </c>
      <c r="K301" s="93">
        <v>0</v>
      </c>
      <c r="L301" s="93">
        <v>0</v>
      </c>
      <c r="M301" s="93">
        <v>0</v>
      </c>
      <c r="N301" s="93">
        <v>0</v>
      </c>
      <c r="O301" s="93">
        <v>8.5470000000000008E-3</v>
      </c>
      <c r="P301" s="93">
        <v>4.8729999999999997E-3</v>
      </c>
      <c r="Q301" s="93">
        <v>0.68243864266666676</v>
      </c>
      <c r="R301" s="93">
        <v>0</v>
      </c>
      <c r="S301" s="93">
        <v>0</v>
      </c>
      <c r="T301" s="93">
        <v>14.136037775432666</v>
      </c>
      <c r="U301" s="114">
        <v>0</v>
      </c>
      <c r="V301" s="114">
        <v>14.136037775432666</v>
      </c>
      <c r="W301" s="196">
        <f t="shared" si="14"/>
        <v>14.136037775432666</v>
      </c>
      <c r="X301" s="2"/>
      <c r="Y301" s="93">
        <v>6.8780190000000001</v>
      </c>
      <c r="Z301" s="93">
        <v>-0.92241600000000001</v>
      </c>
      <c r="AA301" s="93">
        <v>6.9959368180860002</v>
      </c>
      <c r="AB301" s="93">
        <v>0</v>
      </c>
      <c r="AC301" s="93">
        <v>0</v>
      </c>
      <c r="AD301" s="93">
        <v>0</v>
      </c>
      <c r="AE301" s="93">
        <v>0</v>
      </c>
      <c r="AF301" s="93">
        <v>0</v>
      </c>
      <c r="AG301" s="93">
        <v>8.5470000000000008E-3</v>
      </c>
      <c r="AH301" s="93">
        <v>7.8549999999999991E-3</v>
      </c>
      <c r="AI301" s="93">
        <v>6.9298208352753174E-2</v>
      </c>
      <c r="AJ301" s="93">
        <v>1.0478443591111113</v>
      </c>
      <c r="AK301" s="93">
        <v>2.3689857930611048E-2</v>
      </c>
      <c r="AL301" s="93">
        <v>0</v>
      </c>
      <c r="AM301" s="93">
        <v>0</v>
      </c>
      <c r="AN301" s="93">
        <v>14.108774243480477</v>
      </c>
      <c r="AO301" s="93"/>
      <c r="AP301" s="93"/>
      <c r="AQ301" s="93">
        <v>-2.7263531952188558E-2</v>
      </c>
      <c r="AR301" s="91">
        <v>-1.9286544352315226E-3</v>
      </c>
      <c r="AS301" s="114">
        <v>0</v>
      </c>
      <c r="AT301" s="121">
        <v>14.108774243480477</v>
      </c>
      <c r="AU301" s="199">
        <f t="shared" si="15"/>
        <v>14.108774243480477</v>
      </c>
      <c r="AV301" s="186">
        <f t="shared" si="16"/>
        <v>-1.9286544352314916E-3</v>
      </c>
    </row>
    <row r="302" spans="1:48" s="1" customFormat="1" x14ac:dyDescent="0.25">
      <c r="A302">
        <f>IFERROR(VLOOKUP(C302,'2014_15'!$C$402:$D$446,2,FALSE),0)</f>
        <v>0</v>
      </c>
      <c r="B302" s="93" t="s">
        <v>724</v>
      </c>
      <c r="C302" s="93" t="s">
        <v>725</v>
      </c>
      <c r="D302" s="93"/>
      <c r="E302" s="93">
        <v>80.430000000000007</v>
      </c>
      <c r="F302" s="93">
        <v>-20.746755</v>
      </c>
      <c r="G302" s="93">
        <v>252.10113416827397</v>
      </c>
      <c r="H302" s="93">
        <v>0</v>
      </c>
      <c r="I302" s="93">
        <v>2.010748</v>
      </c>
      <c r="J302" s="93">
        <v>0</v>
      </c>
      <c r="K302" s="93">
        <v>0</v>
      </c>
      <c r="L302" s="93">
        <v>0.127939</v>
      </c>
      <c r="M302" s="93">
        <v>0.32824838709677417</v>
      </c>
      <c r="N302" s="93">
        <v>0</v>
      </c>
      <c r="O302" s="93">
        <v>8.5470000000000008E-3</v>
      </c>
      <c r="P302" s="93">
        <v>4.8729999999999997E-3</v>
      </c>
      <c r="Q302" s="93">
        <v>10.109809253333333</v>
      </c>
      <c r="R302" s="93">
        <v>0.23266000000000001</v>
      </c>
      <c r="S302" s="93">
        <v>3.5534889999999999</v>
      </c>
      <c r="T302" s="93">
        <v>328.16069280870408</v>
      </c>
      <c r="U302" s="114">
        <v>30.52753290001554</v>
      </c>
      <c r="V302" s="114">
        <v>358.68822570871964</v>
      </c>
      <c r="W302" s="196">
        <f t="shared" si="14"/>
        <v>324.60720380870407</v>
      </c>
      <c r="X302" s="2"/>
      <c r="Y302" s="93">
        <v>80.430000000000007</v>
      </c>
      <c r="Z302" s="93">
        <v>-20.423528999999998</v>
      </c>
      <c r="AA302" s="93">
        <v>243.86547409576301</v>
      </c>
      <c r="AB302" s="93">
        <v>0</v>
      </c>
      <c r="AC302" s="93">
        <v>0</v>
      </c>
      <c r="AD302" s="93">
        <v>0.127939</v>
      </c>
      <c r="AE302" s="93">
        <v>0.30527100000000001</v>
      </c>
      <c r="AF302" s="93">
        <v>0</v>
      </c>
      <c r="AG302" s="93">
        <v>8.5470000000000008E-3</v>
      </c>
      <c r="AH302" s="93">
        <v>7.8549999999999991E-3</v>
      </c>
      <c r="AI302" s="93">
        <v>0.83800539623338721</v>
      </c>
      <c r="AJ302" s="93">
        <v>16.070851247777778</v>
      </c>
      <c r="AK302" s="93">
        <v>0.82578482135152931</v>
      </c>
      <c r="AL302" s="93">
        <v>0.25657600000000003</v>
      </c>
      <c r="AM302" s="93">
        <v>5.2433519999999998</v>
      </c>
      <c r="AN302" s="93">
        <v>327.55612656112578</v>
      </c>
      <c r="AO302" s="93"/>
      <c r="AP302" s="93"/>
      <c r="AQ302" s="93">
        <v>-0.60456624757830468</v>
      </c>
      <c r="AR302" s="91">
        <v>-1.8422872111948116E-3</v>
      </c>
      <c r="AS302" s="114">
        <v>31.382303821215977</v>
      </c>
      <c r="AT302" s="121">
        <v>358.93843038234178</v>
      </c>
      <c r="AU302" s="199">
        <f t="shared" si="15"/>
        <v>322.31277456112576</v>
      </c>
      <c r="AV302" s="186">
        <f t="shared" si="16"/>
        <v>-7.0683251038705652E-3</v>
      </c>
    </row>
    <row r="303" spans="1:48" s="1" customFormat="1" x14ac:dyDescent="0.25">
      <c r="A303">
        <f>IFERROR(VLOOKUP(C303,'2014_15'!$C$402:$D$446,2,FALSE),0)</f>
        <v>0</v>
      </c>
      <c r="B303" s="93" t="s">
        <v>654</v>
      </c>
      <c r="C303" s="93" t="s">
        <v>655</v>
      </c>
      <c r="D303" s="93"/>
      <c r="E303" s="93">
        <v>6.7190190000000003</v>
      </c>
      <c r="F303" s="93">
        <v>-0.84363299999999997</v>
      </c>
      <c r="G303" s="93">
        <v>5.645848498506</v>
      </c>
      <c r="H303" s="93">
        <v>0</v>
      </c>
      <c r="I303" s="93">
        <v>0.16797699999999999</v>
      </c>
      <c r="J303" s="93">
        <v>0</v>
      </c>
      <c r="K303" s="93">
        <v>0</v>
      </c>
      <c r="L303" s="93">
        <v>0</v>
      </c>
      <c r="M303" s="93">
        <v>0</v>
      </c>
      <c r="N303" s="93">
        <v>0</v>
      </c>
      <c r="O303" s="93">
        <v>8.5470000000000008E-3</v>
      </c>
      <c r="P303" s="93">
        <v>4.8729999999999997E-3</v>
      </c>
      <c r="Q303" s="93">
        <v>0.55899631999999999</v>
      </c>
      <c r="R303" s="93">
        <v>0</v>
      </c>
      <c r="S303" s="93">
        <v>0</v>
      </c>
      <c r="T303" s="93">
        <v>12.261627818506001</v>
      </c>
      <c r="U303" s="114">
        <v>0</v>
      </c>
      <c r="V303" s="114">
        <v>12.261627818506001</v>
      </c>
      <c r="W303" s="196">
        <f t="shared" si="14"/>
        <v>12.261627818506001</v>
      </c>
      <c r="X303" s="2"/>
      <c r="Y303" s="93">
        <v>6.7190190000000003</v>
      </c>
      <c r="Z303" s="93">
        <v>-0.83048999999999995</v>
      </c>
      <c r="AA303" s="93">
        <v>5.509715529947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8.5470000000000008E-3</v>
      </c>
      <c r="AH303" s="93">
        <v>7.8549999999999991E-3</v>
      </c>
      <c r="AI303" s="93">
        <v>6.7519009070987152E-2</v>
      </c>
      <c r="AJ303" s="93">
        <v>0.73849764088888892</v>
      </c>
      <c r="AK303" s="93">
        <v>1.865716937367019E-2</v>
      </c>
      <c r="AL303" s="93">
        <v>0</v>
      </c>
      <c r="AM303" s="93">
        <v>0</v>
      </c>
      <c r="AN303" s="93">
        <v>12.239320349280545</v>
      </c>
      <c r="AO303" s="93"/>
      <c r="AP303" s="93"/>
      <c r="AQ303" s="93">
        <v>-2.2307469225456344E-2</v>
      </c>
      <c r="AR303" s="91">
        <v>-1.8192910073317136E-3</v>
      </c>
      <c r="AS303" s="114">
        <v>0</v>
      </c>
      <c r="AT303" s="121">
        <v>12.239320349280545</v>
      </c>
      <c r="AU303" s="199">
        <f t="shared" si="15"/>
        <v>12.239320349280545</v>
      </c>
      <c r="AV303" s="186">
        <f t="shared" si="16"/>
        <v>-1.8192910073316915E-3</v>
      </c>
    </row>
    <row r="304" spans="1:48" s="1" customFormat="1" x14ac:dyDescent="0.25">
      <c r="A304">
        <f>IFERROR(VLOOKUP(C304,'2014_15'!$C$402:$D$446,2,FALSE),0)</f>
        <v>0</v>
      </c>
      <c r="B304" s="93" t="s">
        <v>216</v>
      </c>
      <c r="C304" s="93" t="s">
        <v>217</v>
      </c>
      <c r="D304" s="93"/>
      <c r="E304" s="93">
        <v>41.510744000000003</v>
      </c>
      <c r="F304" s="93">
        <v>-6.5561980000000002</v>
      </c>
      <c r="G304" s="93">
        <v>51.671277032398002</v>
      </c>
      <c r="H304" s="93">
        <v>0</v>
      </c>
      <c r="I304" s="93">
        <v>0</v>
      </c>
      <c r="J304" s="93">
        <v>0</v>
      </c>
      <c r="K304" s="93">
        <v>0</v>
      </c>
      <c r="L304" s="93">
        <v>1.3754000000000002E-2</v>
      </c>
      <c r="M304" s="93">
        <v>9.2536559139784952E-2</v>
      </c>
      <c r="N304" s="93">
        <v>0</v>
      </c>
      <c r="O304" s="93">
        <v>8.5470000000000008E-3</v>
      </c>
      <c r="P304" s="93">
        <v>4.8729999999999997E-3</v>
      </c>
      <c r="Q304" s="93">
        <v>0.5804916722222222</v>
      </c>
      <c r="R304" s="93">
        <v>8.5611000000000007E-2</v>
      </c>
      <c r="S304" s="93">
        <v>1.3075570000000001</v>
      </c>
      <c r="T304" s="93">
        <v>88.719193263760019</v>
      </c>
      <c r="U304" s="114">
        <v>6.7983424322392718</v>
      </c>
      <c r="V304" s="114">
        <v>95.517535695999285</v>
      </c>
      <c r="W304" s="196">
        <f t="shared" si="14"/>
        <v>87.411636263760016</v>
      </c>
      <c r="X304" s="2"/>
      <c r="Y304" s="93">
        <v>41.510744000000003</v>
      </c>
      <c r="Z304" s="93">
        <v>-6.4540550000000003</v>
      </c>
      <c r="AA304" s="93">
        <v>50.090525847521995</v>
      </c>
      <c r="AB304" s="93">
        <v>0</v>
      </c>
      <c r="AC304" s="93">
        <v>0</v>
      </c>
      <c r="AD304" s="93">
        <v>1.3754000000000002E-2</v>
      </c>
      <c r="AE304" s="93">
        <v>8.6058999999999997E-2</v>
      </c>
      <c r="AF304" s="93">
        <v>0</v>
      </c>
      <c r="AG304" s="93">
        <v>8.5470000000000008E-3</v>
      </c>
      <c r="AH304" s="93">
        <v>7.8549999999999991E-3</v>
      </c>
      <c r="AI304" s="93">
        <v>0.41675730033114045</v>
      </c>
      <c r="AJ304" s="93">
        <v>0.86958128666666668</v>
      </c>
      <c r="AK304" s="93">
        <v>0.16961809002186581</v>
      </c>
      <c r="AL304" s="93">
        <v>8.7775000000000006E-2</v>
      </c>
      <c r="AM304" s="93">
        <v>1.7937780000000001</v>
      </c>
      <c r="AN304" s="93">
        <v>88.600939524541701</v>
      </c>
      <c r="AO304" s="93"/>
      <c r="AP304" s="93"/>
      <c r="AQ304" s="93">
        <v>-0.11825373921831783</v>
      </c>
      <c r="AR304" s="91">
        <v>-1.3328991717356166E-3</v>
      </c>
      <c r="AS304" s="114">
        <v>6.9886960203419726</v>
      </c>
      <c r="AT304" s="121">
        <v>95.589635544883677</v>
      </c>
      <c r="AU304" s="199">
        <f t="shared" si="15"/>
        <v>86.807161524541698</v>
      </c>
      <c r="AV304" s="186">
        <f t="shared" si="16"/>
        <v>-6.915266262655817E-3</v>
      </c>
    </row>
    <row r="305" spans="1:48" s="1" customFormat="1" x14ac:dyDescent="0.25">
      <c r="A305">
        <f>IFERROR(VLOOKUP(C305,'2014_15'!$C$402:$D$446,2,FALSE),0)</f>
        <v>0</v>
      </c>
      <c r="B305" s="93" t="s">
        <v>698</v>
      </c>
      <c r="C305" s="93" t="s">
        <v>699</v>
      </c>
      <c r="D305" s="93"/>
      <c r="E305" s="93">
        <v>7.3578000000000001</v>
      </c>
      <c r="F305" s="93">
        <v>-0.52679600000000004</v>
      </c>
      <c r="G305" s="93">
        <v>3.5128012402989999</v>
      </c>
      <c r="H305" s="93">
        <v>0</v>
      </c>
      <c r="I305" s="93">
        <v>0.183945</v>
      </c>
      <c r="J305" s="93">
        <v>0</v>
      </c>
      <c r="K305" s="93">
        <v>0</v>
      </c>
      <c r="L305" s="93">
        <v>0</v>
      </c>
      <c r="M305" s="93">
        <v>0</v>
      </c>
      <c r="N305" s="93">
        <v>0</v>
      </c>
      <c r="O305" s="93">
        <v>8.5470000000000008E-3</v>
      </c>
      <c r="P305" s="93">
        <v>4.8729999999999997E-3</v>
      </c>
      <c r="Q305" s="93">
        <v>0.53055002844444454</v>
      </c>
      <c r="R305" s="93">
        <v>0</v>
      </c>
      <c r="S305" s="93">
        <v>0</v>
      </c>
      <c r="T305" s="93">
        <v>11.071720268743444</v>
      </c>
      <c r="U305" s="114">
        <v>0</v>
      </c>
      <c r="V305" s="114">
        <v>11.071720268743444</v>
      </c>
      <c r="W305" s="196">
        <f t="shared" si="14"/>
        <v>11.071720268743444</v>
      </c>
      <c r="X305" s="2"/>
      <c r="Y305" s="93">
        <v>7.3578000000000001</v>
      </c>
      <c r="Z305" s="93">
        <v>-0.51858899999999997</v>
      </c>
      <c r="AA305" s="93">
        <v>3.1907551769050002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8.5470000000000008E-3</v>
      </c>
      <c r="AH305" s="93">
        <v>7.8549999999999991E-3</v>
      </c>
      <c r="AI305" s="93">
        <v>7.3913335889973189E-2</v>
      </c>
      <c r="AJ305" s="93">
        <v>0.9260330062222224</v>
      </c>
      <c r="AK305" s="93">
        <v>1.0804634003673185E-2</v>
      </c>
      <c r="AL305" s="93">
        <v>0</v>
      </c>
      <c r="AM305" s="93">
        <v>0</v>
      </c>
      <c r="AN305" s="93">
        <v>11.057119153020867</v>
      </c>
      <c r="AO305" s="93"/>
      <c r="AP305" s="93"/>
      <c r="AQ305" s="93">
        <v>-1.4601115722577163E-2</v>
      </c>
      <c r="AR305" s="91">
        <v>-1.318775706770478E-3</v>
      </c>
      <c r="AS305" s="114">
        <v>0</v>
      </c>
      <c r="AT305" s="121">
        <v>11.057119153020867</v>
      </c>
      <c r="AU305" s="199">
        <f t="shared" si="15"/>
        <v>11.057119153020867</v>
      </c>
      <c r="AV305" s="186">
        <f t="shared" si="16"/>
        <v>-1.3187757067705252E-3</v>
      </c>
    </row>
    <row r="306" spans="1:48" s="1" customFormat="1" x14ac:dyDescent="0.25">
      <c r="A306">
        <f>IFERROR(VLOOKUP(C306,'2014_15'!$C$402:$D$446,2,FALSE),0)</f>
        <v>0</v>
      </c>
      <c r="B306" s="93" t="s">
        <v>294</v>
      </c>
      <c r="C306" s="93" t="s">
        <v>295</v>
      </c>
      <c r="D306" s="93"/>
      <c r="E306" s="93">
        <v>6.0946619999999996</v>
      </c>
      <c r="F306" s="93">
        <v>-0.39186199999999999</v>
      </c>
      <c r="G306" s="93">
        <v>4.5994540414560001</v>
      </c>
      <c r="H306" s="93">
        <v>0</v>
      </c>
      <c r="I306" s="93">
        <v>0.152366</v>
      </c>
      <c r="J306" s="93">
        <v>0</v>
      </c>
      <c r="K306" s="93">
        <v>0</v>
      </c>
      <c r="L306" s="93">
        <v>0</v>
      </c>
      <c r="M306" s="93">
        <v>0</v>
      </c>
      <c r="N306" s="93">
        <v>0</v>
      </c>
      <c r="O306" s="93">
        <v>8.5470000000000008E-3</v>
      </c>
      <c r="P306" s="93">
        <v>4.8729999999999997E-3</v>
      </c>
      <c r="Q306" s="93">
        <v>0.65769919911111097</v>
      </c>
      <c r="R306" s="93">
        <v>0</v>
      </c>
      <c r="S306" s="93">
        <v>0</v>
      </c>
      <c r="T306" s="93">
        <v>11.12573924056711</v>
      </c>
      <c r="U306" s="114">
        <v>0</v>
      </c>
      <c r="V306" s="114">
        <v>11.12573924056711</v>
      </c>
      <c r="W306" s="196">
        <f t="shared" si="14"/>
        <v>11.12573924056711</v>
      </c>
      <c r="X306" s="2"/>
      <c r="Y306" s="93">
        <v>6.0946619999999996</v>
      </c>
      <c r="Z306" s="93">
        <v>-0.38575700000000002</v>
      </c>
      <c r="AA306" s="93">
        <v>4.2173069855589995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8.5470000000000008E-3</v>
      </c>
      <c r="AH306" s="93">
        <v>7.8549999999999991E-3</v>
      </c>
      <c r="AI306" s="93">
        <v>6.1460144881394854E-2</v>
      </c>
      <c r="AJ306" s="93">
        <v>1.0927376488888887</v>
      </c>
      <c r="AK306" s="93">
        <v>1.4280775532361034E-2</v>
      </c>
      <c r="AL306" s="93">
        <v>0</v>
      </c>
      <c r="AM306" s="93">
        <v>0</v>
      </c>
      <c r="AN306" s="93">
        <v>11.111092554861644</v>
      </c>
      <c r="AO306" s="93"/>
      <c r="AP306" s="93"/>
      <c r="AQ306" s="93">
        <v>-1.4646685705466567E-2</v>
      </c>
      <c r="AR306" s="91">
        <v>-1.316468540990179E-3</v>
      </c>
      <c r="AS306" s="114">
        <v>0</v>
      </c>
      <c r="AT306" s="121">
        <v>11.111092554861644</v>
      </c>
      <c r="AU306" s="199">
        <f t="shared" si="15"/>
        <v>11.111092554861644</v>
      </c>
      <c r="AV306" s="186">
        <f t="shared" si="16"/>
        <v>-1.3164685409902122E-3</v>
      </c>
    </row>
    <row r="307" spans="1:48" s="1" customFormat="1" x14ac:dyDescent="0.25">
      <c r="A307">
        <f>IFERROR(VLOOKUP(C307,'2014_15'!$C$402:$D$446,2,FALSE),0)</f>
        <v>0</v>
      </c>
      <c r="B307" s="93" t="s">
        <v>368</v>
      </c>
      <c r="C307" s="93" t="s">
        <v>369</v>
      </c>
      <c r="D307" s="93"/>
      <c r="E307" s="93">
        <v>4.225409</v>
      </c>
      <c r="F307" s="93">
        <v>-0.55343299999999995</v>
      </c>
      <c r="G307" s="93">
        <v>5.9758324516979995</v>
      </c>
      <c r="H307" s="93">
        <v>0</v>
      </c>
      <c r="I307" s="93">
        <v>0.105808</v>
      </c>
      <c r="J307" s="93">
        <v>0</v>
      </c>
      <c r="K307" s="93">
        <v>0</v>
      </c>
      <c r="L307" s="93">
        <v>0</v>
      </c>
      <c r="M307" s="93">
        <v>0</v>
      </c>
      <c r="N307" s="93">
        <v>0</v>
      </c>
      <c r="O307" s="93">
        <v>8.5470000000000008E-3</v>
      </c>
      <c r="P307" s="93">
        <v>4.8729999999999997E-3</v>
      </c>
      <c r="Q307" s="93">
        <v>0.71128958311111112</v>
      </c>
      <c r="R307" s="93">
        <v>0</v>
      </c>
      <c r="S307" s="93">
        <v>0</v>
      </c>
      <c r="T307" s="93">
        <v>10.478326034809109</v>
      </c>
      <c r="U307" s="114">
        <v>0</v>
      </c>
      <c r="V307" s="114">
        <v>10.478326034809109</v>
      </c>
      <c r="W307" s="196">
        <f t="shared" si="14"/>
        <v>10.478326034809109</v>
      </c>
      <c r="X307" s="2"/>
      <c r="Y307" s="93">
        <v>4.225409</v>
      </c>
      <c r="Z307" s="93">
        <v>-0.54481100000000005</v>
      </c>
      <c r="AA307" s="93">
        <v>5.6827636993070003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8.5470000000000008E-3</v>
      </c>
      <c r="AH307" s="93">
        <v>7.8549999999999991E-3</v>
      </c>
      <c r="AI307" s="93">
        <v>4.2596721151107055E-2</v>
      </c>
      <c r="AJ307" s="93">
        <v>1.0232584666666666</v>
      </c>
      <c r="AK307" s="93">
        <v>1.9243150444381504E-2</v>
      </c>
      <c r="AL307" s="93">
        <v>0</v>
      </c>
      <c r="AM307" s="93">
        <v>0</v>
      </c>
      <c r="AN307" s="93">
        <v>10.464862037569153</v>
      </c>
      <c r="AO307" s="93"/>
      <c r="AP307" s="93"/>
      <c r="AQ307" s="93">
        <v>-1.3463997239956171E-2</v>
      </c>
      <c r="AR307" s="91">
        <v>-1.2849378035411983E-3</v>
      </c>
      <c r="AS307" s="114">
        <v>0</v>
      </c>
      <c r="AT307" s="121">
        <v>10.464862037569153</v>
      </c>
      <c r="AU307" s="199">
        <f t="shared" si="15"/>
        <v>10.464862037569153</v>
      </c>
      <c r="AV307" s="186">
        <f t="shared" si="16"/>
        <v>-1.2849378035412196E-3</v>
      </c>
    </row>
    <row r="308" spans="1:48" s="1" customFormat="1" x14ac:dyDescent="0.25">
      <c r="A308">
        <f>IFERROR(VLOOKUP(C308,'2014_15'!$C$402:$D$446,2,FALSE),0)</f>
        <v>0</v>
      </c>
      <c r="B308" s="93" t="s">
        <v>750</v>
      </c>
      <c r="C308" s="93" t="s">
        <v>751</v>
      </c>
      <c r="D308" s="93"/>
      <c r="E308" s="93">
        <v>8.2584610000000005</v>
      </c>
      <c r="F308" s="93">
        <v>-0.97353699999999999</v>
      </c>
      <c r="G308" s="93">
        <v>6.6720731248580005</v>
      </c>
      <c r="H308" s="93">
        <v>0</v>
      </c>
      <c r="I308" s="93">
        <v>0.20646200000000001</v>
      </c>
      <c r="J308" s="93">
        <v>0</v>
      </c>
      <c r="K308" s="93">
        <v>0</v>
      </c>
      <c r="L308" s="93">
        <v>0</v>
      </c>
      <c r="M308" s="93">
        <v>0</v>
      </c>
      <c r="N308" s="93">
        <v>0</v>
      </c>
      <c r="O308" s="93">
        <v>8.5470000000000008E-3</v>
      </c>
      <c r="P308" s="93">
        <v>4.8729999999999997E-3</v>
      </c>
      <c r="Q308" s="93">
        <v>1.5163607582222225</v>
      </c>
      <c r="R308" s="93">
        <v>0</v>
      </c>
      <c r="S308" s="93">
        <v>0</v>
      </c>
      <c r="T308" s="93">
        <v>15.693239883080222</v>
      </c>
      <c r="U308" s="114">
        <v>0</v>
      </c>
      <c r="V308" s="114">
        <v>15.693239883080222</v>
      </c>
      <c r="W308" s="196">
        <f t="shared" si="14"/>
        <v>15.693239883080222</v>
      </c>
      <c r="X308" s="2"/>
      <c r="Y308" s="93">
        <v>8.2584610000000005</v>
      </c>
      <c r="Z308" s="93">
        <v>-0.95836900000000003</v>
      </c>
      <c r="AA308" s="93">
        <v>6.2083301596379998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8.5470000000000008E-3</v>
      </c>
      <c r="AH308" s="93">
        <v>7.8549999999999991E-3</v>
      </c>
      <c r="AI308" s="93">
        <v>8.3620939827433599E-2</v>
      </c>
      <c r="AJ308" s="93">
        <v>2.048130250666667</v>
      </c>
      <c r="AK308" s="93">
        <v>2.102283987012761E-2</v>
      </c>
      <c r="AL308" s="93">
        <v>0</v>
      </c>
      <c r="AM308" s="93">
        <v>0</v>
      </c>
      <c r="AN308" s="93">
        <v>15.677598190002229</v>
      </c>
      <c r="AO308" s="93"/>
      <c r="AP308" s="93"/>
      <c r="AQ308" s="93">
        <v>-1.5641693077993679E-2</v>
      </c>
      <c r="AR308" s="91">
        <v>-9.9671534970021585E-4</v>
      </c>
      <c r="AS308" s="114">
        <v>0</v>
      </c>
      <c r="AT308" s="121">
        <v>15.677598190002229</v>
      </c>
      <c r="AU308" s="199">
        <f t="shared" si="15"/>
        <v>15.677598190002229</v>
      </c>
      <c r="AV308" s="186">
        <f t="shared" si="16"/>
        <v>-9.9671534970025011E-4</v>
      </c>
    </row>
    <row r="309" spans="1:48" s="1" customFormat="1" x14ac:dyDescent="0.25">
      <c r="A309">
        <f>IFERROR(VLOOKUP(C309,'2014_15'!$C$402:$D$446,2,FALSE),0)</f>
        <v>0</v>
      </c>
      <c r="B309" s="93" t="s">
        <v>274</v>
      </c>
      <c r="C309" s="93" t="s">
        <v>275</v>
      </c>
      <c r="D309" s="93"/>
      <c r="E309" s="93">
        <v>5.9857529999999999</v>
      </c>
      <c r="F309" s="93">
        <v>-0.68630000000000002</v>
      </c>
      <c r="G309" s="93">
        <v>6.0418467969180005</v>
      </c>
      <c r="H309" s="93">
        <v>0</v>
      </c>
      <c r="I309" s="93">
        <v>0.150115</v>
      </c>
      <c r="J309" s="93">
        <v>0</v>
      </c>
      <c r="K309" s="93">
        <v>0</v>
      </c>
      <c r="L309" s="93">
        <v>0</v>
      </c>
      <c r="M309" s="93">
        <v>0</v>
      </c>
      <c r="N309" s="93">
        <v>0</v>
      </c>
      <c r="O309" s="93">
        <v>8.5470000000000008E-3</v>
      </c>
      <c r="P309" s="93">
        <v>4.8729999999999997E-3</v>
      </c>
      <c r="Q309" s="93">
        <v>0.97585372711111107</v>
      </c>
      <c r="R309" s="93">
        <v>0</v>
      </c>
      <c r="S309" s="93">
        <v>0</v>
      </c>
      <c r="T309" s="93">
        <v>12.480688524029112</v>
      </c>
      <c r="U309" s="114">
        <v>0</v>
      </c>
      <c r="V309" s="114">
        <v>12.480688524029112</v>
      </c>
      <c r="W309" s="196">
        <f t="shared" si="14"/>
        <v>12.480688524029112</v>
      </c>
      <c r="X309" s="2"/>
      <c r="Y309" s="93">
        <v>5.9857529999999999</v>
      </c>
      <c r="Z309" s="93">
        <v>-0.67560799999999999</v>
      </c>
      <c r="AA309" s="93">
        <v>5.6495996379460003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8.5470000000000008E-3</v>
      </c>
      <c r="AH309" s="93">
        <v>7.8549999999999991E-3</v>
      </c>
      <c r="AI309" s="93">
        <v>6.0381909179950205E-2</v>
      </c>
      <c r="AJ309" s="93">
        <v>1.4144928195555555</v>
      </c>
      <c r="AK309" s="93">
        <v>1.9130849272648066E-2</v>
      </c>
      <c r="AL309" s="93">
        <v>0</v>
      </c>
      <c r="AM309" s="93">
        <v>0</v>
      </c>
      <c r="AN309" s="93">
        <v>12.470152215954153</v>
      </c>
      <c r="AO309" s="93"/>
      <c r="AP309" s="93"/>
      <c r="AQ309" s="93">
        <v>-1.0536308074959422E-2</v>
      </c>
      <c r="AR309" s="91">
        <v>-8.4420887955611039E-4</v>
      </c>
      <c r="AS309" s="114">
        <v>0</v>
      </c>
      <c r="AT309" s="121">
        <v>12.470152215954153</v>
      </c>
      <c r="AU309" s="199">
        <f t="shared" si="15"/>
        <v>12.470152215954153</v>
      </c>
      <c r="AV309" s="186">
        <f t="shared" si="16"/>
        <v>-8.4420887955616308E-4</v>
      </c>
    </row>
    <row r="310" spans="1:48" s="1" customFormat="1" x14ac:dyDescent="0.25">
      <c r="A310">
        <f>IFERROR(VLOOKUP(C310,'2014_15'!$C$402:$D$446,2,FALSE),0)</f>
        <v>0</v>
      </c>
      <c r="B310" s="93" t="s">
        <v>684</v>
      </c>
      <c r="C310" s="93" t="s">
        <v>685</v>
      </c>
      <c r="D310" s="93"/>
      <c r="E310" s="93">
        <v>574.76658474999999</v>
      </c>
      <c r="F310" s="93">
        <v>-38.666761000000001</v>
      </c>
      <c r="G310" s="93">
        <v>264.81260825010798</v>
      </c>
      <c r="H310" s="93">
        <v>0</v>
      </c>
      <c r="I310" s="93">
        <v>0</v>
      </c>
      <c r="J310" s="93">
        <v>0</v>
      </c>
      <c r="K310" s="93">
        <v>0</v>
      </c>
      <c r="L310" s="93">
        <v>0.37509000000000003</v>
      </c>
      <c r="M310" s="93">
        <v>0.21793225806451616</v>
      </c>
      <c r="N310" s="93">
        <v>0.33618170027191646</v>
      </c>
      <c r="O310" s="93">
        <v>8.5470000000000008E-3</v>
      </c>
      <c r="P310" s="93">
        <v>0</v>
      </c>
      <c r="Q310" s="93">
        <v>1.8202810308888886</v>
      </c>
      <c r="R310" s="93">
        <v>0.66524499999999998</v>
      </c>
      <c r="S310" s="93">
        <v>10.160477</v>
      </c>
      <c r="T310" s="93">
        <v>814.49618598933341</v>
      </c>
      <c r="U310" s="114">
        <v>21.124921788839423</v>
      </c>
      <c r="V310" s="114">
        <v>835.62110777817281</v>
      </c>
      <c r="W310" s="196">
        <f t="shared" si="14"/>
        <v>804.3357089893334</v>
      </c>
      <c r="X310" s="2"/>
      <c r="Y310" s="93">
        <v>574.76658474999999</v>
      </c>
      <c r="Z310" s="93">
        <v>-38.064348000000003</v>
      </c>
      <c r="AA310" s="93">
        <v>251.73713286868499</v>
      </c>
      <c r="AB310" s="93">
        <v>0</v>
      </c>
      <c r="AC310" s="93">
        <v>0</v>
      </c>
      <c r="AD310" s="93">
        <v>0.37509000000000003</v>
      </c>
      <c r="AE310" s="93">
        <v>0.202677</v>
      </c>
      <c r="AF310" s="93">
        <v>0.379</v>
      </c>
      <c r="AG310" s="93">
        <v>8.5470000000000008E-3</v>
      </c>
      <c r="AH310" s="93">
        <v>0</v>
      </c>
      <c r="AI310" s="93">
        <v>5.7827200069987441</v>
      </c>
      <c r="AJ310" s="93">
        <v>2.8521913851111109</v>
      </c>
      <c r="AK310" s="93">
        <v>0.85244007608834804</v>
      </c>
      <c r="AL310" s="93">
        <v>0.69962599999999997</v>
      </c>
      <c r="AM310" s="93">
        <v>14.297472000000001</v>
      </c>
      <c r="AN310" s="93">
        <v>813.88913308688313</v>
      </c>
      <c r="AO310" s="93"/>
      <c r="AP310" s="93"/>
      <c r="AQ310" s="93">
        <v>-0.60705290245027754</v>
      </c>
      <c r="AR310" s="91">
        <v>-7.4531092090126432E-4</v>
      </c>
      <c r="AS310" s="114">
        <v>23.23741396772337</v>
      </c>
      <c r="AT310" s="121">
        <v>837.12654705460648</v>
      </c>
      <c r="AU310" s="199">
        <f t="shared" si="15"/>
        <v>799.59166108688316</v>
      </c>
      <c r="AV310" s="186">
        <f t="shared" si="16"/>
        <v>-5.8980943521844686E-3</v>
      </c>
    </row>
    <row r="311" spans="1:48" s="1" customFormat="1" x14ac:dyDescent="0.25">
      <c r="A311">
        <f>IFERROR(VLOOKUP(C311,'2014_15'!$C$402:$D$446,2,FALSE),0)</f>
        <v>0</v>
      </c>
      <c r="B311" s="93" t="s">
        <v>62</v>
      </c>
      <c r="C311" s="93" t="s">
        <v>63</v>
      </c>
      <c r="D311" s="93"/>
      <c r="E311" s="93">
        <v>5.9563800000000002</v>
      </c>
      <c r="F311" s="93">
        <v>-1.026532</v>
      </c>
      <c r="G311" s="93">
        <v>8.9278078368350009</v>
      </c>
      <c r="H311" s="93">
        <v>0</v>
      </c>
      <c r="I311" s="93">
        <v>0.14890900000000001</v>
      </c>
      <c r="J311" s="93">
        <v>0</v>
      </c>
      <c r="K311" s="93">
        <v>0</v>
      </c>
      <c r="L311" s="93">
        <v>0</v>
      </c>
      <c r="M311" s="93">
        <v>0</v>
      </c>
      <c r="N311" s="93">
        <v>0</v>
      </c>
      <c r="O311" s="93">
        <v>8.5470000000000008E-3</v>
      </c>
      <c r="P311" s="93">
        <v>4.8729999999999997E-3</v>
      </c>
      <c r="Q311" s="93">
        <v>0.90427156711111112</v>
      </c>
      <c r="R311" s="93">
        <v>0</v>
      </c>
      <c r="S311" s="93">
        <v>0</v>
      </c>
      <c r="T311" s="93">
        <v>14.924256403946112</v>
      </c>
      <c r="U311" s="114">
        <v>0</v>
      </c>
      <c r="V311" s="114">
        <v>14.924256403946112</v>
      </c>
      <c r="W311" s="196">
        <f t="shared" si="14"/>
        <v>14.924256403946112</v>
      </c>
      <c r="X311" s="2"/>
      <c r="Y311" s="93">
        <v>5.9563800000000002</v>
      </c>
      <c r="Z311" s="93">
        <v>-1.0105390000000001</v>
      </c>
      <c r="AA311" s="93">
        <v>8.495822579646001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8.5470000000000008E-3</v>
      </c>
      <c r="AH311" s="93">
        <v>7.8549999999999991E-3</v>
      </c>
      <c r="AI311" s="93">
        <v>6.0151295588318318E-2</v>
      </c>
      <c r="AJ311" s="93">
        <v>1.3699954311111113</v>
      </c>
      <c r="AK311" s="93">
        <v>2.8768817550664325E-2</v>
      </c>
      <c r="AL311" s="93">
        <v>0</v>
      </c>
      <c r="AM311" s="93">
        <v>0</v>
      </c>
      <c r="AN311" s="93">
        <v>14.916981123896093</v>
      </c>
      <c r="AO311" s="93"/>
      <c r="AP311" s="93"/>
      <c r="AQ311" s="93">
        <v>-7.275280050018651E-3</v>
      </c>
      <c r="AR311" s="91">
        <v>-4.8748023707867948E-4</v>
      </c>
      <c r="AS311" s="114">
        <v>0</v>
      </c>
      <c r="AT311" s="121">
        <v>14.916981123896093</v>
      </c>
      <c r="AU311" s="199">
        <f t="shared" si="15"/>
        <v>14.916981123896093</v>
      </c>
      <c r="AV311" s="186">
        <f t="shared" si="16"/>
        <v>-4.8748023707867461E-4</v>
      </c>
    </row>
    <row r="312" spans="1:48" s="1" customFormat="1" x14ac:dyDescent="0.25">
      <c r="A312">
        <f>IFERROR(VLOOKUP(C312,'2014_15'!$C$402:$D$446,2,FALSE),0)</f>
        <v>0</v>
      </c>
      <c r="B312" s="93" t="s">
        <v>322</v>
      </c>
      <c r="C312" s="93" t="s">
        <v>323</v>
      </c>
      <c r="D312" s="93"/>
      <c r="E312" s="93">
        <v>8.3034350000000003</v>
      </c>
      <c r="F312" s="93">
        <v>-0.67703500000000005</v>
      </c>
      <c r="G312" s="93">
        <v>6.9517707042500003</v>
      </c>
      <c r="H312" s="93">
        <v>0</v>
      </c>
      <c r="I312" s="93">
        <v>0.207592</v>
      </c>
      <c r="J312" s="93">
        <v>0</v>
      </c>
      <c r="K312" s="93">
        <v>0</v>
      </c>
      <c r="L312" s="93">
        <v>0</v>
      </c>
      <c r="M312" s="93">
        <v>0</v>
      </c>
      <c r="N312" s="93">
        <v>0</v>
      </c>
      <c r="O312" s="93">
        <v>8.5470000000000008E-3</v>
      </c>
      <c r="P312" s="93">
        <v>4.8729999999999997E-3</v>
      </c>
      <c r="Q312" s="93">
        <v>0.58391275466666659</v>
      </c>
      <c r="R312" s="93">
        <v>0</v>
      </c>
      <c r="S312" s="93">
        <v>0</v>
      </c>
      <c r="T312" s="93">
        <v>15.383095458916666</v>
      </c>
      <c r="U312" s="114">
        <v>0</v>
      </c>
      <c r="V312" s="114">
        <v>15.383095458916666</v>
      </c>
      <c r="W312" s="196">
        <f t="shared" si="14"/>
        <v>15.383095458916666</v>
      </c>
      <c r="X312" s="2"/>
      <c r="Y312" s="93">
        <v>8.3034350000000003</v>
      </c>
      <c r="Z312" s="93">
        <v>-0.66648700000000005</v>
      </c>
      <c r="AA312" s="93">
        <v>6.4038315600509996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8.5470000000000008E-3</v>
      </c>
      <c r="AH312" s="93">
        <v>7.8549999999999991E-3</v>
      </c>
      <c r="AI312" s="93">
        <v>8.3514838937866348E-2</v>
      </c>
      <c r="AJ312" s="93">
        <v>1.2145867351111113</v>
      </c>
      <c r="AK312" s="93">
        <v>2.1684852767249019E-2</v>
      </c>
      <c r="AL312" s="93">
        <v>0</v>
      </c>
      <c r="AM312" s="93">
        <v>0</v>
      </c>
      <c r="AN312" s="93">
        <v>15.376967986867225</v>
      </c>
      <c r="AO312" s="93"/>
      <c r="AP312" s="93"/>
      <c r="AQ312" s="93">
        <v>-6.1274720494406409E-3</v>
      </c>
      <c r="AR312" s="91">
        <v>-3.9832503580343513E-4</v>
      </c>
      <c r="AS312" s="114">
        <v>0</v>
      </c>
      <c r="AT312" s="121">
        <v>15.376967986867225</v>
      </c>
      <c r="AU312" s="199">
        <f t="shared" si="15"/>
        <v>15.376967986867225</v>
      </c>
      <c r="AV312" s="186">
        <f t="shared" si="16"/>
        <v>-3.9832503580339296E-4</v>
      </c>
    </row>
    <row r="313" spans="1:48" s="1" customFormat="1" x14ac:dyDescent="0.25">
      <c r="A313">
        <f>IFERROR(VLOOKUP(C313,'2014_15'!$C$402:$D$446,2,FALSE),0)</f>
        <v>0</v>
      </c>
      <c r="B313" s="93" t="s">
        <v>98</v>
      </c>
      <c r="C313" s="93" t="s">
        <v>99</v>
      </c>
      <c r="D313" s="93"/>
      <c r="E313" s="93">
        <v>4.3722750000000001</v>
      </c>
      <c r="F313" s="93">
        <v>-0.58303799999999995</v>
      </c>
      <c r="G313" s="93">
        <v>5.2165916372170003</v>
      </c>
      <c r="H313" s="93">
        <v>0</v>
      </c>
      <c r="I313" s="93">
        <v>0.109306</v>
      </c>
      <c r="J313" s="93">
        <v>0</v>
      </c>
      <c r="K313" s="93">
        <v>0</v>
      </c>
      <c r="L313" s="93">
        <v>0</v>
      </c>
      <c r="M313" s="93">
        <v>0</v>
      </c>
      <c r="N313" s="93">
        <v>0</v>
      </c>
      <c r="O313" s="93">
        <v>8.5470000000000008E-3</v>
      </c>
      <c r="P313" s="93">
        <v>4.8729999999999997E-3</v>
      </c>
      <c r="Q313" s="93">
        <v>0.40684188888888895</v>
      </c>
      <c r="R313" s="93">
        <v>0</v>
      </c>
      <c r="S313" s="93">
        <v>0</v>
      </c>
      <c r="T313" s="93">
        <v>9.5353965261058899</v>
      </c>
      <c r="U313" s="114">
        <v>0</v>
      </c>
      <c r="V313" s="114">
        <v>9.5353965261058899</v>
      </c>
      <c r="W313" s="196">
        <f t="shared" si="14"/>
        <v>9.5353965261058899</v>
      </c>
      <c r="X313" s="2"/>
      <c r="Y313" s="93">
        <v>4.3722750000000001</v>
      </c>
      <c r="Z313" s="93">
        <v>-0.57395499999999999</v>
      </c>
      <c r="AA313" s="93">
        <v>4.8768764800629993</v>
      </c>
      <c r="AB313" s="93">
        <v>0</v>
      </c>
      <c r="AC313" s="93">
        <v>0</v>
      </c>
      <c r="AD313" s="93">
        <v>0</v>
      </c>
      <c r="AE313" s="93">
        <v>0</v>
      </c>
      <c r="AF313" s="93">
        <v>0</v>
      </c>
      <c r="AG313" s="93">
        <v>8.5470000000000008E-3</v>
      </c>
      <c r="AH313" s="93">
        <v>7.8549999999999991E-3</v>
      </c>
      <c r="AI313" s="93">
        <v>4.3959931519868302E-2</v>
      </c>
      <c r="AJ313" s="93">
        <v>0.78052329155555566</v>
      </c>
      <c r="AK313" s="93">
        <v>1.6514230182747593E-2</v>
      </c>
      <c r="AL313" s="93">
        <v>0</v>
      </c>
      <c r="AM313" s="93">
        <v>0</v>
      </c>
      <c r="AN313" s="93">
        <v>9.5325959333211721</v>
      </c>
      <c r="AO313" s="93"/>
      <c r="AP313" s="93"/>
      <c r="AQ313" s="93">
        <v>-2.8005927847178924E-3</v>
      </c>
      <c r="AR313" s="91">
        <v>-2.9370491065059166E-4</v>
      </c>
      <c r="AS313" s="114">
        <v>0</v>
      </c>
      <c r="AT313" s="121">
        <v>9.5325959333211721</v>
      </c>
      <c r="AU313" s="199">
        <f t="shared" si="15"/>
        <v>9.5325959333211721</v>
      </c>
      <c r="AV313" s="186">
        <f t="shared" si="16"/>
        <v>-2.9370491065061621E-4</v>
      </c>
    </row>
    <row r="314" spans="1:48" s="1" customFormat="1" x14ac:dyDescent="0.25">
      <c r="A314">
        <f>IFERROR(VLOOKUP(C314,'2014_15'!$C$402:$D$446,2,FALSE),0)</f>
        <v>1</v>
      </c>
      <c r="B314" s="93" t="s">
        <v>672</v>
      </c>
      <c r="C314" s="93" t="s">
        <v>673</v>
      </c>
      <c r="D314" s="93"/>
      <c r="E314" s="93">
        <v>84.496559000000005</v>
      </c>
      <c r="F314" s="93">
        <v>-17.918536</v>
      </c>
      <c r="G314" s="93">
        <v>162.393711807682</v>
      </c>
      <c r="H314" s="93">
        <v>0</v>
      </c>
      <c r="I314" s="93">
        <v>0</v>
      </c>
      <c r="J314" s="93">
        <v>0</v>
      </c>
      <c r="K314" s="93">
        <v>0</v>
      </c>
      <c r="L314" s="93">
        <v>3.7568999999999991E-2</v>
      </c>
      <c r="M314" s="93">
        <v>0.24228172043010757</v>
      </c>
      <c r="N314" s="93">
        <v>0</v>
      </c>
      <c r="O314" s="93">
        <v>8.5470000000000008E-3</v>
      </c>
      <c r="P314" s="93">
        <v>4.8729999999999997E-3</v>
      </c>
      <c r="Q314" s="93">
        <v>1.63017006</v>
      </c>
      <c r="R314" s="93">
        <v>0.230433</v>
      </c>
      <c r="S314" s="93">
        <v>3.5194770000000002</v>
      </c>
      <c r="T314" s="93">
        <v>234.6450855881121</v>
      </c>
      <c r="U314" s="114">
        <v>19.154173314846233</v>
      </c>
      <c r="V314" s="114">
        <v>253.79925890295834</v>
      </c>
      <c r="W314" s="196">
        <f t="shared" si="14"/>
        <v>231.12560858811213</v>
      </c>
      <c r="X314" s="2"/>
      <c r="Y314" s="93">
        <v>84.496559000000005</v>
      </c>
      <c r="Z314" s="93">
        <v>-17.639372000000002</v>
      </c>
      <c r="AA314" s="93">
        <v>159.34048343760801</v>
      </c>
      <c r="AB314" s="93">
        <v>0</v>
      </c>
      <c r="AC314" s="93">
        <v>0</v>
      </c>
      <c r="AD314" s="93">
        <v>3.7568999999999991E-2</v>
      </c>
      <c r="AE314" s="93">
        <v>0.22532199999999999</v>
      </c>
      <c r="AF314" s="93">
        <v>0</v>
      </c>
      <c r="AG314" s="93">
        <v>8.5470000000000008E-3</v>
      </c>
      <c r="AH314" s="93">
        <v>7.8549999999999991E-3</v>
      </c>
      <c r="AI314" s="93">
        <v>0.84882070820657529</v>
      </c>
      <c r="AJ314" s="93">
        <v>1.7689117222222217</v>
      </c>
      <c r="AK314" s="93">
        <v>0.53956368008831468</v>
      </c>
      <c r="AL314" s="93">
        <v>0.23327000000000001</v>
      </c>
      <c r="AM314" s="93">
        <v>4.7670769999999996</v>
      </c>
      <c r="AN314" s="93">
        <v>234.63460654812511</v>
      </c>
      <c r="AO314" s="93"/>
      <c r="AP314" s="93"/>
      <c r="AQ314" s="93">
        <v>-1.0479039986989847E-2</v>
      </c>
      <c r="AR314" s="91">
        <v>-4.4659107011447887E-5</v>
      </c>
      <c r="AS314" s="114">
        <v>19.690490167661931</v>
      </c>
      <c r="AT314" s="121">
        <v>254.32509671578703</v>
      </c>
      <c r="AU314" s="199">
        <f t="shared" si="15"/>
        <v>229.86752954812511</v>
      </c>
      <c r="AV314" s="186">
        <f t="shared" si="16"/>
        <v>-5.4432697772969219E-3</v>
      </c>
    </row>
    <row r="315" spans="1:48" s="1" customFormat="1" x14ac:dyDescent="0.25">
      <c r="A315">
        <f>IFERROR(VLOOKUP(C315,'2014_15'!$C$402:$D$446,2,FALSE),0)</f>
        <v>0</v>
      </c>
      <c r="B315" s="93" t="s">
        <v>630</v>
      </c>
      <c r="C315" s="93" t="s">
        <v>631</v>
      </c>
      <c r="D315" s="93"/>
      <c r="E315" s="93">
        <v>5.7824679999999997</v>
      </c>
      <c r="F315" s="93">
        <v>-0.46722000000000002</v>
      </c>
      <c r="G315" s="93">
        <v>4.5755996735410003</v>
      </c>
      <c r="H315" s="93">
        <v>0</v>
      </c>
      <c r="I315" s="93">
        <v>0.144563</v>
      </c>
      <c r="J315" s="93">
        <v>0</v>
      </c>
      <c r="K315" s="93">
        <v>0</v>
      </c>
      <c r="L315" s="93">
        <v>0</v>
      </c>
      <c r="M315" s="93">
        <v>0</v>
      </c>
      <c r="N315" s="93">
        <v>0</v>
      </c>
      <c r="O315" s="93">
        <v>8.5470000000000008E-3</v>
      </c>
      <c r="P315" s="93">
        <v>4.8729999999999997E-3</v>
      </c>
      <c r="Q315" s="93">
        <v>0.65100357511111129</v>
      </c>
      <c r="R315" s="93">
        <v>0</v>
      </c>
      <c r="S315" s="93">
        <v>0</v>
      </c>
      <c r="T315" s="93">
        <v>10.699834248652111</v>
      </c>
      <c r="U315" s="114">
        <v>0</v>
      </c>
      <c r="V315" s="114">
        <v>10.699834248652111</v>
      </c>
      <c r="W315" s="196">
        <f t="shared" si="14"/>
        <v>10.699834248652111</v>
      </c>
      <c r="X315" s="2"/>
      <c r="Y315" s="93">
        <v>5.7824679999999997</v>
      </c>
      <c r="Z315" s="93">
        <v>-0.45994099999999999</v>
      </c>
      <c r="AA315" s="93">
        <v>4.1237179487570002</v>
      </c>
      <c r="AB315" s="93">
        <v>0</v>
      </c>
      <c r="AC315" s="93">
        <v>0</v>
      </c>
      <c r="AD315" s="93">
        <v>0</v>
      </c>
      <c r="AE315" s="93">
        <v>0</v>
      </c>
      <c r="AF315" s="93">
        <v>0</v>
      </c>
      <c r="AG315" s="93">
        <v>8.5470000000000008E-3</v>
      </c>
      <c r="AH315" s="93">
        <v>7.8549999999999991E-3</v>
      </c>
      <c r="AI315" s="93">
        <v>5.8305593361690056E-2</v>
      </c>
      <c r="AJ315" s="93">
        <v>1.1658622915555559</v>
      </c>
      <c r="AK315" s="93">
        <v>1.3963861437315121E-2</v>
      </c>
      <c r="AL315" s="93">
        <v>0</v>
      </c>
      <c r="AM315" s="93">
        <v>0</v>
      </c>
      <c r="AN315" s="93">
        <v>10.700778695111559</v>
      </c>
      <c r="AO315" s="93"/>
      <c r="AP315" s="93"/>
      <c r="AQ315" s="93">
        <v>9.4444645944768979E-4</v>
      </c>
      <c r="AR315" s="91">
        <v>8.8267391578207333E-5</v>
      </c>
      <c r="AS315" s="114">
        <v>0</v>
      </c>
      <c r="AT315" s="121">
        <v>10.700778695111559</v>
      </c>
      <c r="AU315" s="199">
        <f t="shared" si="15"/>
        <v>10.700778695111559</v>
      </c>
      <c r="AV315" s="186">
        <f t="shared" si="16"/>
        <v>8.8267391578300547E-5</v>
      </c>
    </row>
    <row r="316" spans="1:48" s="1" customFormat="1" x14ac:dyDescent="0.25">
      <c r="A316">
        <f>IFERROR(VLOOKUP(C316,'2014_15'!$C$402:$D$446,2,FALSE),0)</f>
        <v>0</v>
      </c>
      <c r="B316" s="93" t="s">
        <v>620</v>
      </c>
      <c r="C316" s="93" t="s">
        <v>621</v>
      </c>
      <c r="D316" s="93"/>
      <c r="E316" s="93">
        <v>5.2700040000000001</v>
      </c>
      <c r="F316" s="93">
        <v>-0.63008299999999995</v>
      </c>
      <c r="G316" s="93">
        <v>4.4921926484009997</v>
      </c>
      <c r="H316" s="93">
        <v>0</v>
      </c>
      <c r="I316" s="93">
        <v>0</v>
      </c>
      <c r="J316" s="93">
        <v>0</v>
      </c>
      <c r="K316" s="93">
        <v>0</v>
      </c>
      <c r="L316" s="93">
        <v>0</v>
      </c>
      <c r="M316" s="93">
        <v>0</v>
      </c>
      <c r="N316" s="93">
        <v>0</v>
      </c>
      <c r="O316" s="93">
        <v>8.5470000000000008E-3</v>
      </c>
      <c r="P316" s="93">
        <v>4.8729999999999997E-3</v>
      </c>
      <c r="Q316" s="93">
        <v>0.82631729244444452</v>
      </c>
      <c r="R316" s="93">
        <v>0</v>
      </c>
      <c r="S316" s="93">
        <v>0</v>
      </c>
      <c r="T316" s="93">
        <v>9.9718509408454441</v>
      </c>
      <c r="U316" s="114">
        <v>0</v>
      </c>
      <c r="V316" s="114">
        <v>9.9718509408454441</v>
      </c>
      <c r="W316" s="196">
        <f t="shared" si="14"/>
        <v>9.9718509408454441</v>
      </c>
      <c r="X316" s="2"/>
      <c r="Y316" s="93">
        <v>5.2700040000000001</v>
      </c>
      <c r="Z316" s="93">
        <v>-0.62026599999999998</v>
      </c>
      <c r="AA316" s="93">
        <v>4.216747408202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8.5470000000000008E-3</v>
      </c>
      <c r="AH316" s="93">
        <v>7.8549999999999991E-3</v>
      </c>
      <c r="AI316" s="93">
        <v>5.2976558495673613E-2</v>
      </c>
      <c r="AJ316" s="93">
        <v>1.0260179706666668</v>
      </c>
      <c r="AK316" s="93">
        <v>1.4278880674183607E-2</v>
      </c>
      <c r="AL316" s="93">
        <v>0</v>
      </c>
      <c r="AM316" s="93">
        <v>0</v>
      </c>
      <c r="AN316" s="93">
        <v>9.9761608180385224</v>
      </c>
      <c r="AO316" s="93"/>
      <c r="AP316" s="93"/>
      <c r="AQ316" s="93">
        <v>4.3098771930782931E-3</v>
      </c>
      <c r="AR316" s="91">
        <v>4.3220433384385192E-4</v>
      </c>
      <c r="AS316" s="114">
        <v>0</v>
      </c>
      <c r="AT316" s="121">
        <v>9.9761608180385224</v>
      </c>
      <c r="AU316" s="199">
        <f t="shared" si="15"/>
        <v>9.9761608180385224</v>
      </c>
      <c r="AV316" s="186">
        <f t="shared" si="16"/>
        <v>4.3220433384383306E-4</v>
      </c>
    </row>
    <row r="317" spans="1:48" s="1" customFormat="1" x14ac:dyDescent="0.25">
      <c r="A317">
        <f>IFERROR(VLOOKUP(C317,'2014_15'!$C$402:$D$446,2,FALSE),0)</f>
        <v>0</v>
      </c>
      <c r="B317" s="93" t="s">
        <v>116</v>
      </c>
      <c r="C317" s="93" t="s">
        <v>117</v>
      </c>
      <c r="D317" s="93"/>
      <c r="E317" s="93">
        <v>8.7712260000000004</v>
      </c>
      <c r="F317" s="93">
        <v>-1.166175</v>
      </c>
      <c r="G317" s="93">
        <v>8.1348152897830008</v>
      </c>
      <c r="H317" s="93">
        <v>0</v>
      </c>
      <c r="I317" s="93">
        <v>0.219281</v>
      </c>
      <c r="J317" s="93">
        <v>0</v>
      </c>
      <c r="K317" s="93">
        <v>0</v>
      </c>
      <c r="L317" s="93">
        <v>0</v>
      </c>
      <c r="M317" s="93">
        <v>0</v>
      </c>
      <c r="N317" s="93">
        <v>0</v>
      </c>
      <c r="O317" s="93">
        <v>8.5470000000000008E-3</v>
      </c>
      <c r="P317" s="93">
        <v>4.8729999999999997E-3</v>
      </c>
      <c r="Q317" s="93">
        <v>0.98163542044444452</v>
      </c>
      <c r="R317" s="93">
        <v>0</v>
      </c>
      <c r="S317" s="93">
        <v>0</v>
      </c>
      <c r="T317" s="93">
        <v>16.954202710227449</v>
      </c>
      <c r="U317" s="114">
        <v>0</v>
      </c>
      <c r="V317" s="114">
        <v>16.954202710227449</v>
      </c>
      <c r="W317" s="196">
        <f t="shared" si="14"/>
        <v>16.954202710227449</v>
      </c>
      <c r="X317" s="2"/>
      <c r="Y317" s="93">
        <v>8.7712260000000004</v>
      </c>
      <c r="Z317" s="93">
        <v>-1.1480060000000001</v>
      </c>
      <c r="AA317" s="93">
        <v>7.6248887595900001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8.5470000000000008E-3</v>
      </c>
      <c r="AH317" s="93">
        <v>7.8549999999999991E-3</v>
      </c>
      <c r="AI317" s="93">
        <v>8.8253428701458775E-2</v>
      </c>
      <c r="AJ317" s="93">
        <v>1.5875931182222223</v>
      </c>
      <c r="AK317" s="93">
        <v>2.5819634474746302E-2</v>
      </c>
      <c r="AL317" s="93">
        <v>0</v>
      </c>
      <c r="AM317" s="93">
        <v>0</v>
      </c>
      <c r="AN317" s="93">
        <v>16.966176940988429</v>
      </c>
      <c r="AO317" s="93"/>
      <c r="AP317" s="93"/>
      <c r="AQ317" s="93">
        <v>1.1974230760980475E-2</v>
      </c>
      <c r="AR317" s="91">
        <v>7.0626917500267612E-4</v>
      </c>
      <c r="AS317" s="114">
        <v>0</v>
      </c>
      <c r="AT317" s="121">
        <v>16.966176940988429</v>
      </c>
      <c r="AU317" s="199">
        <f t="shared" si="15"/>
        <v>16.966176940988429</v>
      </c>
      <c r="AV317" s="186">
        <f t="shared" si="16"/>
        <v>7.0626917500260511E-4</v>
      </c>
    </row>
    <row r="318" spans="1:48" s="1" customFormat="1" x14ac:dyDescent="0.25">
      <c r="A318">
        <f>IFERROR(VLOOKUP(C318,'2014_15'!$C$402:$D$446,2,FALSE),0)</f>
        <v>0</v>
      </c>
      <c r="B318" s="93" t="s">
        <v>312</v>
      </c>
      <c r="C318" s="93" t="s">
        <v>313</v>
      </c>
      <c r="D318" s="93"/>
      <c r="E318" s="93">
        <v>5.6240329999999998</v>
      </c>
      <c r="F318" s="93">
        <v>-0.71741100000000002</v>
      </c>
      <c r="G318" s="93">
        <v>5.6890856460560002</v>
      </c>
      <c r="H318" s="93">
        <v>0</v>
      </c>
      <c r="I318" s="93">
        <v>0.14060300000000001</v>
      </c>
      <c r="J318" s="93">
        <v>0</v>
      </c>
      <c r="K318" s="93">
        <v>0</v>
      </c>
      <c r="L318" s="93">
        <v>0</v>
      </c>
      <c r="M318" s="93">
        <v>0</v>
      </c>
      <c r="N318" s="93">
        <v>0</v>
      </c>
      <c r="O318" s="93">
        <v>8.5470000000000008E-3</v>
      </c>
      <c r="P318" s="93">
        <v>4.8729999999999997E-3</v>
      </c>
      <c r="Q318" s="93">
        <v>0.22705220533333334</v>
      </c>
      <c r="R318" s="93">
        <v>0</v>
      </c>
      <c r="S318" s="93">
        <v>0</v>
      </c>
      <c r="T318" s="93">
        <v>10.976782851389332</v>
      </c>
      <c r="U318" s="114">
        <v>0</v>
      </c>
      <c r="V318" s="114">
        <v>10.976782851389332</v>
      </c>
      <c r="W318" s="196">
        <f t="shared" si="14"/>
        <v>10.976782851389332</v>
      </c>
      <c r="X318" s="2"/>
      <c r="Y318" s="93">
        <v>5.6240329999999998</v>
      </c>
      <c r="Z318" s="93">
        <v>-0.70623400000000003</v>
      </c>
      <c r="AA318" s="93">
        <v>5.4775469790829998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8.5470000000000008E-3</v>
      </c>
      <c r="AH318" s="93">
        <v>7.8549999999999991E-3</v>
      </c>
      <c r="AI318" s="93">
        <v>5.6281794495016101E-2</v>
      </c>
      <c r="AJ318" s="93">
        <v>0.49836158666666674</v>
      </c>
      <c r="AK318" s="93">
        <v>1.8548239230414511E-2</v>
      </c>
      <c r="AL318" s="93">
        <v>0</v>
      </c>
      <c r="AM318" s="93">
        <v>0</v>
      </c>
      <c r="AN318" s="93">
        <v>10.984939599475096</v>
      </c>
      <c r="AO318" s="93"/>
      <c r="AP318" s="93"/>
      <c r="AQ318" s="93">
        <v>8.1567480857636099E-3</v>
      </c>
      <c r="AR318" s="91">
        <v>7.430909580880713E-4</v>
      </c>
      <c r="AS318" s="114">
        <v>0</v>
      </c>
      <c r="AT318" s="121">
        <v>10.984939599475096</v>
      </c>
      <c r="AU318" s="199">
        <f t="shared" si="15"/>
        <v>10.984939599475096</v>
      </c>
      <c r="AV318" s="186">
        <f t="shared" si="16"/>
        <v>7.4309095808811065E-4</v>
      </c>
    </row>
    <row r="319" spans="1:48" s="1" customFormat="1" x14ac:dyDescent="0.25">
      <c r="A319">
        <f>IFERROR(VLOOKUP(C319,'2014_15'!$C$402:$D$446,2,FALSE),0)</f>
        <v>0</v>
      </c>
      <c r="B319" s="93" t="s">
        <v>298</v>
      </c>
      <c r="C319" s="93" t="s">
        <v>299</v>
      </c>
      <c r="D319" s="93"/>
      <c r="E319" s="93">
        <v>2.4817559999999999</v>
      </c>
      <c r="F319" s="93">
        <v>-0.48631099999999999</v>
      </c>
      <c r="G319" s="93">
        <v>4.6064375667490003</v>
      </c>
      <c r="H319" s="93">
        <v>0</v>
      </c>
      <c r="I319" s="93">
        <v>6.2044000000000002E-2</v>
      </c>
      <c r="J319" s="93">
        <v>0</v>
      </c>
      <c r="K319" s="93">
        <v>0</v>
      </c>
      <c r="L319" s="93">
        <v>0</v>
      </c>
      <c r="M319" s="93">
        <v>0</v>
      </c>
      <c r="N319" s="93">
        <v>0</v>
      </c>
      <c r="O319" s="93">
        <v>8.5470000000000008E-3</v>
      </c>
      <c r="P319" s="93">
        <v>4.8729999999999997E-3</v>
      </c>
      <c r="Q319" s="93">
        <v>1.4359698959999998</v>
      </c>
      <c r="R319" s="93">
        <v>0</v>
      </c>
      <c r="S319" s="93">
        <v>0</v>
      </c>
      <c r="T319" s="93">
        <v>8.1133164627490029</v>
      </c>
      <c r="U319" s="114">
        <v>0</v>
      </c>
      <c r="V319" s="114">
        <v>8.1133164627490029</v>
      </c>
      <c r="W319" s="196">
        <f t="shared" si="14"/>
        <v>8.1133164627490029</v>
      </c>
      <c r="X319" s="2"/>
      <c r="Y319" s="93">
        <v>2.4817559999999999</v>
      </c>
      <c r="Z319" s="93">
        <v>-0.47873500000000002</v>
      </c>
      <c r="AA319" s="93">
        <v>4.3823793981450008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8.5470000000000008E-3</v>
      </c>
      <c r="AH319" s="93">
        <v>7.8549999999999991E-3</v>
      </c>
      <c r="AI319" s="93">
        <v>2.5456456590540202E-2</v>
      </c>
      <c r="AJ319" s="93">
        <v>1.67875296</v>
      </c>
      <c r="AK319" s="93">
        <v>1.4839748848460168E-2</v>
      </c>
      <c r="AL319" s="93">
        <v>0</v>
      </c>
      <c r="AM319" s="93">
        <v>0</v>
      </c>
      <c r="AN319" s="93">
        <v>8.1208515635840026</v>
      </c>
      <c r="AO319" s="93"/>
      <c r="AP319" s="93"/>
      <c r="AQ319" s="93">
        <v>7.5351008349997528E-3</v>
      </c>
      <c r="AR319" s="91">
        <v>9.2873251888989723E-4</v>
      </c>
      <c r="AS319" s="114">
        <v>0</v>
      </c>
      <c r="AT319" s="121">
        <v>8.1208515635840026</v>
      </c>
      <c r="AU319" s="199">
        <f t="shared" si="15"/>
        <v>8.1208515635840026</v>
      </c>
      <c r="AV319" s="186">
        <f t="shared" si="16"/>
        <v>9.2873251888980768E-4</v>
      </c>
    </row>
    <row r="320" spans="1:48" s="1" customFormat="1" x14ac:dyDescent="0.25">
      <c r="A320">
        <f>IFERROR(VLOOKUP(C320,'2014_15'!$C$402:$D$446,2,FALSE),0)</f>
        <v>0</v>
      </c>
      <c r="B320" s="93" t="s">
        <v>810</v>
      </c>
      <c r="C320" s="93" t="s">
        <v>811</v>
      </c>
      <c r="D320" s="93"/>
      <c r="E320" s="93">
        <v>5.2489699999999999</v>
      </c>
      <c r="F320" s="93">
        <v>-0.65475799999999995</v>
      </c>
      <c r="G320" s="93">
        <v>6.2043973585289995</v>
      </c>
      <c r="H320" s="93">
        <v>0</v>
      </c>
      <c r="I320" s="93">
        <v>0.13127800000000001</v>
      </c>
      <c r="J320" s="93">
        <v>0</v>
      </c>
      <c r="K320" s="93">
        <v>0</v>
      </c>
      <c r="L320" s="93">
        <v>0</v>
      </c>
      <c r="M320" s="93">
        <v>0</v>
      </c>
      <c r="N320" s="93">
        <v>0</v>
      </c>
      <c r="O320" s="93">
        <v>8.5470000000000008E-3</v>
      </c>
      <c r="P320" s="93">
        <v>4.8729999999999997E-3</v>
      </c>
      <c r="Q320" s="93">
        <v>0.79921733688888885</v>
      </c>
      <c r="R320" s="93">
        <v>0</v>
      </c>
      <c r="S320" s="93">
        <v>0</v>
      </c>
      <c r="T320" s="93">
        <v>11.742524695417888</v>
      </c>
      <c r="U320" s="114">
        <v>0</v>
      </c>
      <c r="V320" s="114">
        <v>11.742524695417888</v>
      </c>
      <c r="W320" s="196">
        <f t="shared" si="14"/>
        <v>11.742524695417888</v>
      </c>
      <c r="X320" s="2"/>
      <c r="Y320" s="93">
        <v>5.2489699999999999</v>
      </c>
      <c r="Z320" s="93">
        <v>-0.64455700000000005</v>
      </c>
      <c r="AA320" s="93">
        <v>5.7996998539979998</v>
      </c>
      <c r="AB320" s="93">
        <v>0</v>
      </c>
      <c r="AC320" s="93">
        <v>0</v>
      </c>
      <c r="AD320" s="93">
        <v>0</v>
      </c>
      <c r="AE320" s="93">
        <v>0</v>
      </c>
      <c r="AF320" s="93">
        <v>0</v>
      </c>
      <c r="AG320" s="93">
        <v>8.5470000000000008E-3</v>
      </c>
      <c r="AH320" s="93">
        <v>7.8549999999999991E-3</v>
      </c>
      <c r="AI320" s="93">
        <v>5.2816168598530056E-2</v>
      </c>
      <c r="AJ320" s="93">
        <v>1.2607499964444444</v>
      </c>
      <c r="AK320" s="93">
        <v>1.9639123273126918E-2</v>
      </c>
      <c r="AL320" s="93">
        <v>0</v>
      </c>
      <c r="AM320" s="93">
        <v>0</v>
      </c>
      <c r="AN320" s="93">
        <v>11.753720142314101</v>
      </c>
      <c r="AO320" s="93"/>
      <c r="AP320" s="93"/>
      <c r="AQ320" s="93">
        <v>1.1195446896213213E-2</v>
      </c>
      <c r="AR320" s="91">
        <v>9.5341054727198882E-4</v>
      </c>
      <c r="AS320" s="114">
        <v>0</v>
      </c>
      <c r="AT320" s="121">
        <v>11.753720142314101</v>
      </c>
      <c r="AU320" s="199">
        <f t="shared" si="15"/>
        <v>11.753720142314101</v>
      </c>
      <c r="AV320" s="186">
        <f t="shared" si="16"/>
        <v>9.5341054727193786E-4</v>
      </c>
    </row>
    <row r="321" spans="1:48" s="1" customFormat="1" x14ac:dyDescent="0.25">
      <c r="A321">
        <f>IFERROR(VLOOKUP(C321,'2014_15'!$C$402:$D$446,2,FALSE),0)</f>
        <v>0</v>
      </c>
      <c r="B321" s="93" t="s">
        <v>206</v>
      </c>
      <c r="C321" s="93" t="s">
        <v>207</v>
      </c>
      <c r="D321" s="93"/>
      <c r="E321" s="93">
        <v>3.403972</v>
      </c>
      <c r="F321" s="93">
        <v>-0.36983199999999999</v>
      </c>
      <c r="G321" s="93">
        <v>3.3931975761380002</v>
      </c>
      <c r="H321" s="93">
        <v>0</v>
      </c>
      <c r="I321" s="93">
        <v>8.5098999999999994E-2</v>
      </c>
      <c r="J321" s="93">
        <v>0</v>
      </c>
      <c r="K321" s="93">
        <v>0</v>
      </c>
      <c r="L321" s="93">
        <v>0</v>
      </c>
      <c r="M321" s="93">
        <v>0</v>
      </c>
      <c r="N321" s="93">
        <v>0</v>
      </c>
      <c r="O321" s="93">
        <v>8.5470000000000008E-3</v>
      </c>
      <c r="P321" s="93">
        <v>4.8729999999999997E-3</v>
      </c>
      <c r="Q321" s="93">
        <v>0.40187478933333337</v>
      </c>
      <c r="R321" s="93">
        <v>0</v>
      </c>
      <c r="S321" s="93">
        <v>0</v>
      </c>
      <c r="T321" s="93">
        <v>6.9277313654713328</v>
      </c>
      <c r="U321" s="114">
        <v>0</v>
      </c>
      <c r="V321" s="114">
        <v>6.9277313654713328</v>
      </c>
      <c r="W321" s="196">
        <f t="shared" si="14"/>
        <v>6.9277313654713328</v>
      </c>
      <c r="X321" s="2"/>
      <c r="Y321" s="93">
        <v>3.403972</v>
      </c>
      <c r="Z321" s="93">
        <v>-0.36407</v>
      </c>
      <c r="AA321" s="93">
        <v>3.2484254447079999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8.5470000000000008E-3</v>
      </c>
      <c r="AH321" s="93">
        <v>7.8549999999999991E-3</v>
      </c>
      <c r="AI321" s="93">
        <v>3.4091901277699538E-2</v>
      </c>
      <c r="AJ321" s="93">
        <v>0.58832714666666674</v>
      </c>
      <c r="AK321" s="93">
        <v>1.0999918850663431E-2</v>
      </c>
      <c r="AL321" s="93">
        <v>0</v>
      </c>
      <c r="AM321" s="93">
        <v>0</v>
      </c>
      <c r="AN321" s="93">
        <v>6.9381484115030299</v>
      </c>
      <c r="AO321" s="93"/>
      <c r="AP321" s="93"/>
      <c r="AQ321" s="93">
        <v>1.0417046031697019E-2</v>
      </c>
      <c r="AR321" s="91">
        <v>1.5036734945608401E-3</v>
      </c>
      <c r="AS321" s="114">
        <v>0</v>
      </c>
      <c r="AT321" s="121">
        <v>6.9381484115030299</v>
      </c>
      <c r="AU321" s="199">
        <f t="shared" si="15"/>
        <v>6.9381484115030299</v>
      </c>
      <c r="AV321" s="186">
        <f t="shared" si="16"/>
        <v>1.5036734945608199E-3</v>
      </c>
    </row>
    <row r="322" spans="1:48" s="1" customFormat="1" x14ac:dyDescent="0.25">
      <c r="A322">
        <f>IFERROR(VLOOKUP(C322,'2014_15'!$C$402:$D$446,2,FALSE),0)</f>
        <v>0</v>
      </c>
      <c r="B322" s="93" t="s">
        <v>182</v>
      </c>
      <c r="C322" s="93" t="s">
        <v>183</v>
      </c>
      <c r="D322" s="93"/>
      <c r="E322" s="93">
        <v>7.0977459999999999</v>
      </c>
      <c r="F322" s="93">
        <v>-0.81533500000000003</v>
      </c>
      <c r="G322" s="93">
        <v>5.3050734324740008</v>
      </c>
      <c r="H322" s="93">
        <v>0</v>
      </c>
      <c r="I322" s="93">
        <v>0.17744699999999999</v>
      </c>
      <c r="J322" s="93">
        <v>0</v>
      </c>
      <c r="K322" s="93">
        <v>0</v>
      </c>
      <c r="L322" s="93">
        <v>0</v>
      </c>
      <c r="M322" s="93">
        <v>0</v>
      </c>
      <c r="N322" s="93">
        <v>0</v>
      </c>
      <c r="O322" s="93">
        <v>8.5470000000000008E-3</v>
      </c>
      <c r="P322" s="93">
        <v>4.8729999999999997E-3</v>
      </c>
      <c r="Q322" s="93">
        <v>0.91330282933333329</v>
      </c>
      <c r="R322" s="93">
        <v>0</v>
      </c>
      <c r="S322" s="93">
        <v>0</v>
      </c>
      <c r="T322" s="93">
        <v>12.691654261807333</v>
      </c>
      <c r="U322" s="114">
        <v>0</v>
      </c>
      <c r="V322" s="114">
        <v>12.691654261807333</v>
      </c>
      <c r="W322" s="196">
        <f t="shared" si="14"/>
        <v>12.691654261807333</v>
      </c>
      <c r="X322" s="2"/>
      <c r="Y322" s="93">
        <v>7.0977459999999999</v>
      </c>
      <c r="Z322" s="93">
        <v>-0.80263300000000004</v>
      </c>
      <c r="AA322" s="93">
        <v>4.9242517214829995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8.5470000000000008E-3</v>
      </c>
      <c r="AH322" s="93">
        <v>7.8549999999999991E-3</v>
      </c>
      <c r="AI322" s="93">
        <v>7.1437703034539946E-2</v>
      </c>
      <c r="AJ322" s="93">
        <v>1.3874595653333333</v>
      </c>
      <c r="AK322" s="93">
        <v>1.6674653692543558E-2</v>
      </c>
      <c r="AL322" s="93">
        <v>0</v>
      </c>
      <c r="AM322" s="93">
        <v>0</v>
      </c>
      <c r="AN322" s="93">
        <v>12.711338643543417</v>
      </c>
      <c r="AO322" s="93"/>
      <c r="AP322" s="93"/>
      <c r="AQ322" s="93">
        <v>1.9684381736084333E-2</v>
      </c>
      <c r="AR322" s="91">
        <v>1.5509705299269012E-3</v>
      </c>
      <c r="AS322" s="114">
        <v>0</v>
      </c>
      <c r="AT322" s="121">
        <v>12.711338643543417</v>
      </c>
      <c r="AU322" s="199">
        <f t="shared" si="15"/>
        <v>12.711338643543417</v>
      </c>
      <c r="AV322" s="186">
        <f t="shared" si="16"/>
        <v>1.5509705299268095E-3</v>
      </c>
    </row>
    <row r="323" spans="1:48" s="1" customFormat="1" x14ac:dyDescent="0.25">
      <c r="A323">
        <f>IFERROR(VLOOKUP(C323,'2014_15'!$C$402:$D$446,2,FALSE),0)</f>
        <v>0</v>
      </c>
      <c r="B323" s="93" t="s">
        <v>240</v>
      </c>
      <c r="C323" s="93" t="s">
        <v>241</v>
      </c>
      <c r="D323" s="93"/>
      <c r="E323" s="93">
        <v>6.6081849999999998</v>
      </c>
      <c r="F323" s="93">
        <v>-1.237914</v>
      </c>
      <c r="G323" s="93">
        <v>8.6451100652720001</v>
      </c>
      <c r="H323" s="93">
        <v>0</v>
      </c>
      <c r="I323" s="93">
        <v>0</v>
      </c>
      <c r="J323" s="93">
        <v>0</v>
      </c>
      <c r="K323" s="93">
        <v>0</v>
      </c>
      <c r="L323" s="93">
        <v>0</v>
      </c>
      <c r="M323" s="93">
        <v>0</v>
      </c>
      <c r="N323" s="93">
        <v>0</v>
      </c>
      <c r="O323" s="93">
        <v>8.5470000000000008E-3</v>
      </c>
      <c r="P323" s="93">
        <v>4.8729999999999997E-3</v>
      </c>
      <c r="Q323" s="93">
        <v>0.44906733955555556</v>
      </c>
      <c r="R323" s="93">
        <v>0</v>
      </c>
      <c r="S323" s="93">
        <v>0</v>
      </c>
      <c r="T323" s="93">
        <v>14.477868404827554</v>
      </c>
      <c r="U323" s="114">
        <v>0</v>
      </c>
      <c r="V323" s="114">
        <v>14.477868404827554</v>
      </c>
      <c r="W323" s="196">
        <f t="shared" si="14"/>
        <v>14.477868404827554</v>
      </c>
      <c r="X323" s="2"/>
      <c r="Y323" s="93">
        <v>6.6081849999999998</v>
      </c>
      <c r="Z323" s="93">
        <v>-1.218628</v>
      </c>
      <c r="AA323" s="93">
        <v>8.1017803704420004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8.5470000000000008E-3</v>
      </c>
      <c r="AH323" s="93">
        <v>7.8549999999999991E-3</v>
      </c>
      <c r="AI323" s="93">
        <v>6.6290387635728421E-2</v>
      </c>
      <c r="AJ323" s="93">
        <v>0.89946736444444442</v>
      </c>
      <c r="AK323" s="93">
        <v>2.7434499617635767E-2</v>
      </c>
      <c r="AL323" s="93">
        <v>0</v>
      </c>
      <c r="AM323" s="93">
        <v>0</v>
      </c>
      <c r="AN323" s="93">
        <v>14.500931622139808</v>
      </c>
      <c r="AO323" s="93"/>
      <c r="AP323" s="93"/>
      <c r="AQ323" s="93">
        <v>2.3063217312254025E-2</v>
      </c>
      <c r="AR323" s="91">
        <v>1.5929981311726621E-3</v>
      </c>
      <c r="AS323" s="114">
        <v>0</v>
      </c>
      <c r="AT323" s="121">
        <v>14.500931622139808</v>
      </c>
      <c r="AU323" s="199">
        <f t="shared" si="15"/>
        <v>14.500931622139808</v>
      </c>
      <c r="AV323" s="186">
        <f t="shared" si="16"/>
        <v>1.5929981311726404E-3</v>
      </c>
    </row>
    <row r="324" spans="1:48" s="1" customFormat="1" x14ac:dyDescent="0.25">
      <c r="A324">
        <f>IFERROR(VLOOKUP(C324,'2014_15'!$C$402:$D$446,2,FALSE),0)</f>
        <v>0</v>
      </c>
      <c r="B324" s="93" t="s">
        <v>476</v>
      </c>
      <c r="C324" s="93" t="s">
        <v>477</v>
      </c>
      <c r="D324" s="93"/>
      <c r="E324" s="93">
        <v>72.84169</v>
      </c>
      <c r="F324" s="93">
        <v>-20.858536000000001</v>
      </c>
      <c r="G324" s="93">
        <v>247.07292031541698</v>
      </c>
      <c r="H324" s="93">
        <v>0</v>
      </c>
      <c r="I324" s="93">
        <v>1.8210519999999999</v>
      </c>
      <c r="J324" s="93">
        <v>0</v>
      </c>
      <c r="K324" s="93">
        <v>0</v>
      </c>
      <c r="L324" s="93">
        <v>0.129275</v>
      </c>
      <c r="M324" s="93">
        <v>0.24106451612903224</v>
      </c>
      <c r="N324" s="93">
        <v>0</v>
      </c>
      <c r="O324" s="93">
        <v>8.5470000000000008E-3</v>
      </c>
      <c r="P324" s="93">
        <v>4.8729999999999997E-3</v>
      </c>
      <c r="Q324" s="93">
        <v>3.1812423077777776</v>
      </c>
      <c r="R324" s="93">
        <v>0.22153500000000001</v>
      </c>
      <c r="S324" s="93">
        <v>3.3835730000000002</v>
      </c>
      <c r="T324" s="93">
        <v>308.04723613932384</v>
      </c>
      <c r="U324" s="114">
        <v>21.5800889549263</v>
      </c>
      <c r="V324" s="114">
        <v>329.62732509425012</v>
      </c>
      <c r="W324" s="196">
        <f t="shared" si="14"/>
        <v>304.66366313932383</v>
      </c>
      <c r="X324" s="2"/>
      <c r="Y324" s="93">
        <v>72.84169</v>
      </c>
      <c r="Z324" s="93">
        <v>-20.533567999999999</v>
      </c>
      <c r="AA324" s="93">
        <v>243.75329477196701</v>
      </c>
      <c r="AB324" s="93">
        <v>0</v>
      </c>
      <c r="AC324" s="93">
        <v>0</v>
      </c>
      <c r="AD324" s="93">
        <v>0.129275</v>
      </c>
      <c r="AE324" s="93">
        <v>0.22419</v>
      </c>
      <c r="AF324" s="93">
        <v>0</v>
      </c>
      <c r="AG324" s="93">
        <v>8.5470000000000008E-3</v>
      </c>
      <c r="AH324" s="93">
        <v>7.8549999999999991E-3</v>
      </c>
      <c r="AI324" s="93">
        <v>0.73541893236645572</v>
      </c>
      <c r="AJ324" s="93">
        <v>5.0595582522222227</v>
      </c>
      <c r="AK324" s="93">
        <v>0.8254049562508885</v>
      </c>
      <c r="AL324" s="93">
        <v>0.25717899999999999</v>
      </c>
      <c r="AM324" s="93">
        <v>5.2556950000000002</v>
      </c>
      <c r="AN324" s="93">
        <v>308.56453991280665</v>
      </c>
      <c r="AO324" s="93"/>
      <c r="AP324" s="93"/>
      <c r="AQ324" s="93">
        <v>0.51730377348280854</v>
      </c>
      <c r="AR324" s="91">
        <v>1.6793001617740274E-3</v>
      </c>
      <c r="AS324" s="114">
        <v>23.738097850418935</v>
      </c>
      <c r="AT324" s="121">
        <v>332.30263776322556</v>
      </c>
      <c r="AU324" s="199">
        <f t="shared" si="15"/>
        <v>303.30884491280665</v>
      </c>
      <c r="AV324" s="186">
        <f t="shared" si="16"/>
        <v>-4.4469307975779637E-3</v>
      </c>
    </row>
    <row r="325" spans="1:48" s="1" customFormat="1" x14ac:dyDescent="0.25">
      <c r="A325">
        <f>IFERROR(VLOOKUP(C325,'2014_15'!$C$402:$D$446,2,FALSE),0)</f>
        <v>0</v>
      </c>
      <c r="B325" s="93" t="s">
        <v>632</v>
      </c>
      <c r="C325" s="93" t="s">
        <v>633</v>
      </c>
      <c r="D325" s="93"/>
      <c r="E325" s="93">
        <v>6.7138809999999998</v>
      </c>
      <c r="F325" s="93">
        <v>-0.67566899999999996</v>
      </c>
      <c r="G325" s="93">
        <v>6.1354458972280002</v>
      </c>
      <c r="H325" s="93">
        <v>0</v>
      </c>
      <c r="I325" s="93">
        <v>0.17214599999999999</v>
      </c>
      <c r="J325" s="93">
        <v>0</v>
      </c>
      <c r="K325" s="93">
        <v>0</v>
      </c>
      <c r="L325" s="93">
        <v>0</v>
      </c>
      <c r="M325" s="93">
        <v>0</v>
      </c>
      <c r="N325" s="93">
        <v>0</v>
      </c>
      <c r="O325" s="93">
        <v>8.5470000000000008E-3</v>
      </c>
      <c r="P325" s="93">
        <v>4.8729999999999997E-3</v>
      </c>
      <c r="Q325" s="93">
        <v>0.60624058755555554</v>
      </c>
      <c r="R325" s="93">
        <v>0</v>
      </c>
      <c r="S325" s="93">
        <v>0</v>
      </c>
      <c r="T325" s="93">
        <v>12.965464484783555</v>
      </c>
      <c r="U325" s="114">
        <v>0</v>
      </c>
      <c r="V325" s="114">
        <v>12.965464484783555</v>
      </c>
      <c r="W325" s="196">
        <f t="shared" si="14"/>
        <v>12.965464484783555</v>
      </c>
      <c r="X325" s="2"/>
      <c r="Y325" s="93">
        <v>6.7138809999999998</v>
      </c>
      <c r="Z325" s="93">
        <v>-0.66514200000000001</v>
      </c>
      <c r="AA325" s="93">
        <v>5.6961323214770001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8.5470000000000008E-3</v>
      </c>
      <c r="AH325" s="93">
        <v>7.8549999999999991E-3</v>
      </c>
      <c r="AI325" s="93">
        <v>6.7404910036072907E-2</v>
      </c>
      <c r="AJ325" s="93">
        <v>1.1432313422222224</v>
      </c>
      <c r="AK325" s="93">
        <v>1.9288419686824709E-2</v>
      </c>
      <c r="AL325" s="93">
        <v>0</v>
      </c>
      <c r="AM325" s="93">
        <v>0</v>
      </c>
      <c r="AN325" s="93">
        <v>12.991197993422119</v>
      </c>
      <c r="AO325" s="93"/>
      <c r="AP325" s="93"/>
      <c r="AQ325" s="93">
        <v>2.5733508638564828E-2</v>
      </c>
      <c r="AR325" s="91">
        <v>1.9847733699603297E-3</v>
      </c>
      <c r="AS325" s="114">
        <v>0</v>
      </c>
      <c r="AT325" s="121">
        <v>12.991197993422119</v>
      </c>
      <c r="AU325" s="199">
        <f t="shared" si="15"/>
        <v>12.991197993422119</v>
      </c>
      <c r="AV325" s="186">
        <f t="shared" si="16"/>
        <v>1.9847733699602799E-3</v>
      </c>
    </row>
    <row r="326" spans="1:48" s="1" customFormat="1" x14ac:dyDescent="0.25">
      <c r="A326">
        <f>IFERROR(VLOOKUP(C326,'2014_15'!$C$402:$D$446,2,FALSE),0)</f>
        <v>0</v>
      </c>
      <c r="B326" s="93" t="s">
        <v>148</v>
      </c>
      <c r="C326" s="93" t="s">
        <v>149</v>
      </c>
      <c r="D326" s="93"/>
      <c r="E326" s="93">
        <v>6.8313699999999997</v>
      </c>
      <c r="F326" s="93">
        <v>-0.63521899999999998</v>
      </c>
      <c r="G326" s="93">
        <v>9.8061987668959993</v>
      </c>
      <c r="H326" s="93">
        <v>0</v>
      </c>
      <c r="I326" s="93">
        <v>0.17078399999999999</v>
      </c>
      <c r="J326" s="93">
        <v>0</v>
      </c>
      <c r="K326" s="93">
        <v>0</v>
      </c>
      <c r="L326" s="93">
        <v>0</v>
      </c>
      <c r="M326" s="93">
        <v>0</v>
      </c>
      <c r="N326" s="93">
        <v>0</v>
      </c>
      <c r="O326" s="93">
        <v>8.5470000000000008E-3</v>
      </c>
      <c r="P326" s="93">
        <v>4.8729999999999997E-3</v>
      </c>
      <c r="Q326" s="93">
        <v>1.521543624</v>
      </c>
      <c r="R326" s="93">
        <v>0</v>
      </c>
      <c r="S326" s="93">
        <v>0</v>
      </c>
      <c r="T326" s="93">
        <v>17.708097390896</v>
      </c>
      <c r="U326" s="114">
        <v>0</v>
      </c>
      <c r="V326" s="114">
        <v>17.708097390896</v>
      </c>
      <c r="W326" s="196">
        <f t="shared" si="14"/>
        <v>17.708097390896</v>
      </c>
      <c r="X326" s="2"/>
      <c r="Y326" s="93">
        <v>6.8313699999999997</v>
      </c>
      <c r="Z326" s="93">
        <v>-0.62532299999999996</v>
      </c>
      <c r="AA326" s="93">
        <v>9.3411279234839988</v>
      </c>
      <c r="AB326" s="93">
        <v>0</v>
      </c>
      <c r="AC326" s="93">
        <v>0</v>
      </c>
      <c r="AD326" s="93">
        <v>0</v>
      </c>
      <c r="AE326" s="93">
        <v>0</v>
      </c>
      <c r="AF326" s="93">
        <v>0</v>
      </c>
      <c r="AG326" s="93">
        <v>8.5470000000000008E-3</v>
      </c>
      <c r="AH326" s="93">
        <v>7.8549999999999991E-3</v>
      </c>
      <c r="AI326" s="93">
        <v>6.9088904363776987E-2</v>
      </c>
      <c r="AJ326" s="93">
        <v>2.0852830124444446</v>
      </c>
      <c r="AK326" s="93">
        <v>3.1631216686651253E-2</v>
      </c>
      <c r="AL326" s="93">
        <v>0</v>
      </c>
      <c r="AM326" s="93">
        <v>0</v>
      </c>
      <c r="AN326" s="93">
        <v>17.749580056978875</v>
      </c>
      <c r="AO326" s="93"/>
      <c r="AP326" s="93"/>
      <c r="AQ326" s="93">
        <v>4.1482666082874431E-2</v>
      </c>
      <c r="AR326" s="91">
        <v>2.342581767378425E-3</v>
      </c>
      <c r="AS326" s="114">
        <v>0</v>
      </c>
      <c r="AT326" s="121">
        <v>17.749580056978875</v>
      </c>
      <c r="AU326" s="199">
        <f t="shared" si="15"/>
        <v>17.749580056978875</v>
      </c>
      <c r="AV326" s="186">
        <f t="shared" si="16"/>
        <v>2.3425817673783378E-3</v>
      </c>
    </row>
    <row r="327" spans="1:48" s="1" customFormat="1" x14ac:dyDescent="0.25">
      <c r="A327">
        <f>IFERROR(VLOOKUP(C327,'2014_15'!$C$402:$D$446,2,FALSE),0)</f>
        <v>0</v>
      </c>
      <c r="B327" s="93" t="s">
        <v>576</v>
      </c>
      <c r="C327" s="93" t="s">
        <v>577</v>
      </c>
      <c r="D327" s="93"/>
      <c r="E327" s="93">
        <v>5.4474080000000002</v>
      </c>
      <c r="F327" s="93">
        <v>-0.52540799999999999</v>
      </c>
      <c r="G327" s="93">
        <v>5.5824923185030002</v>
      </c>
      <c r="H327" s="93">
        <v>0</v>
      </c>
      <c r="I327" s="93">
        <v>0.13645199999999999</v>
      </c>
      <c r="J327" s="93">
        <v>0</v>
      </c>
      <c r="K327" s="93">
        <v>0</v>
      </c>
      <c r="L327" s="93">
        <v>0</v>
      </c>
      <c r="M327" s="93">
        <v>0</v>
      </c>
      <c r="N327" s="93">
        <v>0</v>
      </c>
      <c r="O327" s="93">
        <v>8.5470000000000008E-3</v>
      </c>
      <c r="P327" s="93">
        <v>4.8729999999999997E-3</v>
      </c>
      <c r="Q327" s="93">
        <v>0.50309060977777775</v>
      </c>
      <c r="R327" s="93">
        <v>0</v>
      </c>
      <c r="S327" s="93">
        <v>0</v>
      </c>
      <c r="T327" s="93">
        <v>11.15745492828078</v>
      </c>
      <c r="U327" s="114">
        <v>0</v>
      </c>
      <c r="V327" s="114">
        <v>11.15745492828078</v>
      </c>
      <c r="W327" s="196">
        <f t="shared" si="14"/>
        <v>11.15745492828078</v>
      </c>
      <c r="X327" s="2"/>
      <c r="Y327" s="93">
        <v>5.4474080000000002</v>
      </c>
      <c r="Z327" s="93">
        <v>-0.51722299999999999</v>
      </c>
      <c r="AA327" s="93">
        <v>5.2138138169339996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8.5470000000000008E-3</v>
      </c>
      <c r="AH327" s="93">
        <v>7.8549999999999991E-3</v>
      </c>
      <c r="AI327" s="93">
        <v>5.4765591782879812E-2</v>
      </c>
      <c r="AJ327" s="93">
        <v>0.95658429422222224</v>
      </c>
      <c r="AK327" s="93">
        <v>1.7655177828437764E-2</v>
      </c>
      <c r="AL327" s="93">
        <v>0</v>
      </c>
      <c r="AM327" s="93">
        <v>0</v>
      </c>
      <c r="AN327" s="93">
        <v>11.18940588076754</v>
      </c>
      <c r="AO327" s="93"/>
      <c r="AP327" s="93"/>
      <c r="AQ327" s="93">
        <v>3.1950952486759832E-2</v>
      </c>
      <c r="AR327" s="91">
        <v>2.8636416362098683E-3</v>
      </c>
      <c r="AS327" s="114">
        <v>0</v>
      </c>
      <c r="AT327" s="121">
        <v>11.18940588076754</v>
      </c>
      <c r="AU327" s="199">
        <f t="shared" si="15"/>
        <v>11.18940588076754</v>
      </c>
      <c r="AV327" s="186">
        <f t="shared" si="16"/>
        <v>2.8636416362097794E-3</v>
      </c>
    </row>
    <row r="328" spans="1:48" s="1" customFormat="1" x14ac:dyDescent="0.25">
      <c r="A328">
        <f>IFERROR(VLOOKUP(C328,'2014_15'!$C$402:$D$446,2,FALSE),0)</f>
        <v>0</v>
      </c>
      <c r="B328" s="93" t="s">
        <v>466</v>
      </c>
      <c r="C328" s="93" t="s">
        <v>467</v>
      </c>
      <c r="D328" s="93"/>
      <c r="E328" s="93">
        <v>6.1875780000000002</v>
      </c>
      <c r="F328" s="93">
        <v>-0.36215799999999998</v>
      </c>
      <c r="G328" s="93">
        <v>3.107966532586</v>
      </c>
      <c r="H328" s="93">
        <v>0</v>
      </c>
      <c r="I328" s="93">
        <v>0.15468899999999999</v>
      </c>
      <c r="J328" s="93">
        <v>0</v>
      </c>
      <c r="K328" s="93">
        <v>0</v>
      </c>
      <c r="L328" s="93">
        <v>0</v>
      </c>
      <c r="M328" s="93">
        <v>0</v>
      </c>
      <c r="N328" s="93">
        <v>0</v>
      </c>
      <c r="O328" s="93">
        <v>8.5470000000000008E-3</v>
      </c>
      <c r="P328" s="93">
        <v>4.8729999999999997E-3</v>
      </c>
      <c r="Q328" s="93">
        <v>0.35214850311111112</v>
      </c>
      <c r="R328" s="93">
        <v>0</v>
      </c>
      <c r="S328" s="93">
        <v>0</v>
      </c>
      <c r="T328" s="93">
        <v>9.4536440356971116</v>
      </c>
      <c r="U328" s="114">
        <v>0</v>
      </c>
      <c r="V328" s="114">
        <v>9.4536440356971116</v>
      </c>
      <c r="W328" s="196">
        <f t="shared" si="14"/>
        <v>9.4536440356971116</v>
      </c>
      <c r="X328" s="2"/>
      <c r="Y328" s="93">
        <v>6.1875780000000002</v>
      </c>
      <c r="Z328" s="93">
        <v>-0.356516</v>
      </c>
      <c r="AA328" s="93">
        <v>2.812563375871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8.5470000000000008E-3</v>
      </c>
      <c r="AH328" s="93">
        <v>7.8549999999999991E-3</v>
      </c>
      <c r="AI328" s="93">
        <v>6.2153394342566642E-2</v>
      </c>
      <c r="AJ328" s="93">
        <v>0.75293863200000011</v>
      </c>
      <c r="AK328" s="93">
        <v>9.5239892137065803E-3</v>
      </c>
      <c r="AL328" s="93">
        <v>0</v>
      </c>
      <c r="AM328" s="93">
        <v>0</v>
      </c>
      <c r="AN328" s="93">
        <v>9.4846433914272712</v>
      </c>
      <c r="AO328" s="93"/>
      <c r="AP328" s="93"/>
      <c r="AQ328" s="93">
        <v>3.099935573015955E-2</v>
      </c>
      <c r="AR328" s="91">
        <v>3.2790906462212333E-3</v>
      </c>
      <c r="AS328" s="114">
        <v>0</v>
      </c>
      <c r="AT328" s="121">
        <v>9.4846433914272712</v>
      </c>
      <c r="AU328" s="199">
        <f t="shared" si="15"/>
        <v>9.4846433914272712</v>
      </c>
      <c r="AV328" s="186">
        <f t="shared" si="16"/>
        <v>3.2790906462212277E-3</v>
      </c>
    </row>
    <row r="329" spans="1:48" s="1" customFormat="1" x14ac:dyDescent="0.25">
      <c r="A329">
        <f>IFERROR(VLOOKUP(C329,'2014_15'!$C$402:$D$446,2,FALSE),0)</f>
        <v>0</v>
      </c>
      <c r="B329" s="93" t="s">
        <v>72</v>
      </c>
      <c r="C329" s="93" t="s">
        <v>73</v>
      </c>
      <c r="D329" s="93"/>
      <c r="E329" s="93">
        <v>53.95749</v>
      </c>
      <c r="F329" s="93">
        <v>-14.360493999999999</v>
      </c>
      <c r="G329" s="93">
        <v>127.405224892104</v>
      </c>
      <c r="H329" s="93">
        <v>0</v>
      </c>
      <c r="I329" s="93">
        <v>1.348938</v>
      </c>
      <c r="J329" s="93">
        <v>0</v>
      </c>
      <c r="K329" s="93">
        <v>0</v>
      </c>
      <c r="L329" s="93">
        <v>4.1359000000000007E-2</v>
      </c>
      <c r="M329" s="93">
        <v>0.17416344086021504</v>
      </c>
      <c r="N329" s="93">
        <v>0</v>
      </c>
      <c r="O329" s="93">
        <v>8.5470000000000008E-3</v>
      </c>
      <c r="P329" s="93">
        <v>4.8729999999999997E-3</v>
      </c>
      <c r="Q329" s="93">
        <v>1.4688845788888889</v>
      </c>
      <c r="R329" s="93">
        <v>0.150584</v>
      </c>
      <c r="S329" s="93">
        <v>2.2999260000000001</v>
      </c>
      <c r="T329" s="93">
        <v>172.4994959118531</v>
      </c>
      <c r="U329" s="114">
        <v>11.746477106603274</v>
      </c>
      <c r="V329" s="114">
        <v>184.24597301845637</v>
      </c>
      <c r="W329" s="196">
        <f t="shared" si="14"/>
        <v>170.1995699118531</v>
      </c>
      <c r="X329" s="2"/>
      <c r="Y329" s="93">
        <v>53.95749</v>
      </c>
      <c r="Z329" s="93">
        <v>-14.136763</v>
      </c>
      <c r="AA329" s="93">
        <v>126.17039571274</v>
      </c>
      <c r="AB329" s="93">
        <v>0</v>
      </c>
      <c r="AC329" s="93">
        <v>0</v>
      </c>
      <c r="AD329" s="93">
        <v>4.1359000000000007E-2</v>
      </c>
      <c r="AE329" s="93">
        <v>0.161972</v>
      </c>
      <c r="AF329" s="93">
        <v>0</v>
      </c>
      <c r="AG329" s="93">
        <v>8.5470000000000008E-3</v>
      </c>
      <c r="AH329" s="93">
        <v>7.8549999999999991E-3</v>
      </c>
      <c r="AI329" s="93">
        <v>0.54496438370042377</v>
      </c>
      <c r="AJ329" s="93">
        <v>2.4649357911111114</v>
      </c>
      <c r="AK329" s="93">
        <v>0.42724210169489918</v>
      </c>
      <c r="AL329" s="93">
        <v>0.159915</v>
      </c>
      <c r="AM329" s="93">
        <v>3.2679990000000001</v>
      </c>
      <c r="AN329" s="93">
        <v>173.07591198924646</v>
      </c>
      <c r="AO329" s="93"/>
      <c r="AP329" s="93"/>
      <c r="AQ329" s="93">
        <v>0.57641607739336109</v>
      </c>
      <c r="AR329" s="91">
        <v>3.3415522424941379E-3</v>
      </c>
      <c r="AS329" s="114">
        <v>12.921124817263602</v>
      </c>
      <c r="AT329" s="121">
        <v>185.99703680651007</v>
      </c>
      <c r="AU329" s="199">
        <f t="shared" si="15"/>
        <v>169.80791298924646</v>
      </c>
      <c r="AV329" s="186">
        <f t="shared" si="16"/>
        <v>-2.3011628220299674E-3</v>
      </c>
    </row>
    <row r="330" spans="1:48" s="1" customFormat="1" x14ac:dyDescent="0.25">
      <c r="A330">
        <f>IFERROR(VLOOKUP(C330,'2014_15'!$C$402:$D$446,2,FALSE),0)</f>
        <v>0</v>
      </c>
      <c r="B330" s="93" t="s">
        <v>770</v>
      </c>
      <c r="C330" s="93" t="s">
        <v>771</v>
      </c>
      <c r="D330" s="93"/>
      <c r="E330" s="93">
        <v>5.7946629999999999</v>
      </c>
      <c r="F330" s="93">
        <v>-0.90326200000000001</v>
      </c>
      <c r="G330" s="93">
        <v>6.7995155193899999</v>
      </c>
      <c r="H330" s="93">
        <v>0</v>
      </c>
      <c r="I330" s="93">
        <v>0.144867</v>
      </c>
      <c r="J330" s="93">
        <v>0</v>
      </c>
      <c r="K330" s="93">
        <v>0</v>
      </c>
      <c r="L330" s="93">
        <v>0</v>
      </c>
      <c r="M330" s="93">
        <v>0</v>
      </c>
      <c r="N330" s="93">
        <v>0</v>
      </c>
      <c r="O330" s="93">
        <v>8.5470000000000008E-3</v>
      </c>
      <c r="P330" s="93">
        <v>4.8729999999999997E-3</v>
      </c>
      <c r="Q330" s="93">
        <v>0.80027283911111091</v>
      </c>
      <c r="R330" s="93">
        <v>0</v>
      </c>
      <c r="S330" s="93">
        <v>0</v>
      </c>
      <c r="T330" s="93">
        <v>12.649476358501111</v>
      </c>
      <c r="U330" s="114">
        <v>0</v>
      </c>
      <c r="V330" s="114">
        <v>12.649476358501111</v>
      </c>
      <c r="W330" s="196">
        <f t="shared" ref="W330:W393" si="17">+V330-U330-S330</f>
        <v>12.649476358501111</v>
      </c>
      <c r="X330" s="2"/>
      <c r="Y330" s="93">
        <v>5.7946629999999999</v>
      </c>
      <c r="Z330" s="93">
        <v>-0.88918900000000001</v>
      </c>
      <c r="AA330" s="93">
        <v>6.6097432484799992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8.5470000000000008E-3</v>
      </c>
      <c r="AH330" s="93">
        <v>7.8549999999999991E-3</v>
      </c>
      <c r="AI330" s="93">
        <v>5.8285482413562364E-2</v>
      </c>
      <c r="AJ330" s="93">
        <v>1.0828529502222222</v>
      </c>
      <c r="AK330" s="93">
        <v>2.2382117304076243E-2</v>
      </c>
      <c r="AL330" s="93">
        <v>0</v>
      </c>
      <c r="AM330" s="93">
        <v>0</v>
      </c>
      <c r="AN330" s="93">
        <v>12.695139798419859</v>
      </c>
      <c r="AO330" s="93"/>
      <c r="AP330" s="93"/>
      <c r="AQ330" s="93">
        <v>4.5663439918747883E-2</v>
      </c>
      <c r="AR330" s="91">
        <v>3.6099075269672848E-3</v>
      </c>
      <c r="AS330" s="114">
        <v>0</v>
      </c>
      <c r="AT330" s="121">
        <v>12.695139798419859</v>
      </c>
      <c r="AU330" s="199">
        <f t="shared" si="15"/>
        <v>12.695139798419859</v>
      </c>
      <c r="AV330" s="186">
        <f t="shared" si="16"/>
        <v>3.6099075269673264E-3</v>
      </c>
    </row>
    <row r="331" spans="1:48" s="1" customFormat="1" x14ac:dyDescent="0.25">
      <c r="A331">
        <f>IFERROR(VLOOKUP(C331,'2014_15'!$C$402:$D$446,2,FALSE),0)</f>
        <v>1</v>
      </c>
      <c r="B331" s="93" t="s">
        <v>416</v>
      </c>
      <c r="C331" s="93" t="s">
        <v>417</v>
      </c>
      <c r="D331" s="93"/>
      <c r="E331" s="93">
        <v>97.888999999999996</v>
      </c>
      <c r="F331" s="93">
        <v>-23.027442000000001</v>
      </c>
      <c r="G331" s="93">
        <v>224.974995508777</v>
      </c>
      <c r="H331" s="93">
        <v>0</v>
      </c>
      <c r="I331" s="93">
        <v>0</v>
      </c>
      <c r="J331" s="93">
        <v>0</v>
      </c>
      <c r="K331" s="93">
        <v>0</v>
      </c>
      <c r="L331" s="93">
        <v>9.8014000000000018E-2</v>
      </c>
      <c r="M331" s="93">
        <v>0.36509032258064517</v>
      </c>
      <c r="N331" s="93">
        <v>0</v>
      </c>
      <c r="O331" s="93">
        <v>8.5470000000000008E-3</v>
      </c>
      <c r="P331" s="93">
        <v>4.8729999999999997E-3</v>
      </c>
      <c r="Q331" s="93">
        <v>2.9823827466666661</v>
      </c>
      <c r="R331" s="93">
        <v>0.26635399999999998</v>
      </c>
      <c r="S331" s="93">
        <v>4.0681180000000001</v>
      </c>
      <c r="T331" s="93">
        <v>307.6299325780243</v>
      </c>
      <c r="U331" s="114">
        <v>18.177374413292313</v>
      </c>
      <c r="V331" s="114">
        <v>325.80730699131664</v>
      </c>
      <c r="W331" s="196">
        <f t="shared" si="17"/>
        <v>303.56181457802427</v>
      </c>
      <c r="X331" s="2"/>
      <c r="Y331" s="93">
        <v>97.888999999999996</v>
      </c>
      <c r="Z331" s="93">
        <v>-22.668683999999999</v>
      </c>
      <c r="AA331" s="93">
        <v>221.57121463485001</v>
      </c>
      <c r="AB331" s="93">
        <v>0</v>
      </c>
      <c r="AC331" s="93">
        <v>0</v>
      </c>
      <c r="AD331" s="93">
        <v>9.8014000000000018E-2</v>
      </c>
      <c r="AE331" s="93">
        <v>0.339534</v>
      </c>
      <c r="AF331" s="93">
        <v>0</v>
      </c>
      <c r="AG331" s="93">
        <v>8.5470000000000008E-3</v>
      </c>
      <c r="AH331" s="93">
        <v>7.8549999999999991E-3</v>
      </c>
      <c r="AI331" s="93">
        <v>0.98490118666403026</v>
      </c>
      <c r="AJ331" s="93">
        <v>3.8678187588888884</v>
      </c>
      <c r="AK331" s="93">
        <v>0.75029130947019929</v>
      </c>
      <c r="AL331" s="93">
        <v>0.27562700000000001</v>
      </c>
      <c r="AM331" s="93">
        <v>5.6326720000000003</v>
      </c>
      <c r="AN331" s="93">
        <v>308.75679088987317</v>
      </c>
      <c r="AO331" s="93"/>
      <c r="AP331" s="93"/>
      <c r="AQ331" s="93">
        <v>1.1268583118488777</v>
      </c>
      <c r="AR331" s="91">
        <v>3.6630320801538784E-3</v>
      </c>
      <c r="AS331" s="114">
        <v>19.995111854621548</v>
      </c>
      <c r="AT331" s="121">
        <v>328.75190274449471</v>
      </c>
      <c r="AU331" s="199">
        <f t="shared" ref="AU331:AU393" si="18">+AT331-AM331-AS331</f>
        <v>303.12411888987316</v>
      </c>
      <c r="AV331" s="186">
        <f t="shared" ref="AV331:AV393" si="19">+AU331/W331-1</f>
        <v>-1.4418667537600127E-3</v>
      </c>
    </row>
    <row r="332" spans="1:48" s="1" customFormat="1" x14ac:dyDescent="0.25">
      <c r="A332">
        <f>IFERROR(VLOOKUP(C332,'2014_15'!$C$402:$D$446,2,FALSE),0)</f>
        <v>0</v>
      </c>
      <c r="B332" s="93" t="s">
        <v>650</v>
      </c>
      <c r="C332" s="93" t="s">
        <v>651</v>
      </c>
      <c r="D332" s="93"/>
      <c r="E332" s="93">
        <v>7.0036659999999999</v>
      </c>
      <c r="F332" s="93">
        <v>-0.59924100000000002</v>
      </c>
      <c r="G332" s="93">
        <v>4.6266319825219995</v>
      </c>
      <c r="H332" s="93">
        <v>0</v>
      </c>
      <c r="I332" s="93">
        <v>0</v>
      </c>
      <c r="J332" s="93">
        <v>0</v>
      </c>
      <c r="K332" s="93">
        <v>0</v>
      </c>
      <c r="L332" s="93">
        <v>0</v>
      </c>
      <c r="M332" s="93">
        <v>0</v>
      </c>
      <c r="N332" s="93">
        <v>0</v>
      </c>
      <c r="O332" s="93">
        <v>8.5470000000000008E-3</v>
      </c>
      <c r="P332" s="93">
        <v>4.8729999999999997E-3</v>
      </c>
      <c r="Q332" s="93">
        <v>0.54069316088888886</v>
      </c>
      <c r="R332" s="93">
        <v>0</v>
      </c>
      <c r="S332" s="93">
        <v>0</v>
      </c>
      <c r="T332" s="93">
        <v>11.585170143410888</v>
      </c>
      <c r="U332" s="114">
        <v>0</v>
      </c>
      <c r="V332" s="114">
        <v>11.585170143410888</v>
      </c>
      <c r="W332" s="196">
        <f t="shared" si="17"/>
        <v>11.585170143410888</v>
      </c>
      <c r="X332" s="2"/>
      <c r="Y332" s="93">
        <v>7.0036659999999999</v>
      </c>
      <c r="Z332" s="93">
        <v>-0.58990500000000001</v>
      </c>
      <c r="AA332" s="93">
        <v>4.2178704429330001</v>
      </c>
      <c r="AB332" s="93">
        <v>0</v>
      </c>
      <c r="AC332" s="93">
        <v>0</v>
      </c>
      <c r="AD332" s="93">
        <v>0</v>
      </c>
      <c r="AE332" s="93">
        <v>0</v>
      </c>
      <c r="AF332" s="93">
        <v>0</v>
      </c>
      <c r="AG332" s="93">
        <v>8.5470000000000008E-3</v>
      </c>
      <c r="AH332" s="93">
        <v>7.8549999999999991E-3</v>
      </c>
      <c r="AI332" s="93">
        <v>7.0328500485007509E-2</v>
      </c>
      <c r="AJ332" s="93">
        <v>0.8960750151111111</v>
      </c>
      <c r="AK332" s="93">
        <v>1.4282683529172197E-2</v>
      </c>
      <c r="AL332" s="93">
        <v>0</v>
      </c>
      <c r="AM332" s="93">
        <v>0</v>
      </c>
      <c r="AN332" s="93">
        <v>11.628719642058289</v>
      </c>
      <c r="AO332" s="93"/>
      <c r="AP332" s="93"/>
      <c r="AQ332" s="93">
        <v>4.3549498647401208E-2</v>
      </c>
      <c r="AR332" s="91">
        <v>3.759072858517331E-3</v>
      </c>
      <c r="AS332" s="114">
        <v>0</v>
      </c>
      <c r="AT332" s="121">
        <v>11.628719642058289</v>
      </c>
      <c r="AU332" s="199">
        <f t="shared" si="18"/>
        <v>11.628719642058289</v>
      </c>
      <c r="AV332" s="186">
        <f t="shared" si="19"/>
        <v>3.7590728585172872E-3</v>
      </c>
    </row>
    <row r="333" spans="1:48" s="1" customFormat="1" x14ac:dyDescent="0.25">
      <c r="A333">
        <f>IFERROR(VLOOKUP(C333,'2014_15'!$C$402:$D$446,2,FALSE),0)</f>
        <v>0</v>
      </c>
      <c r="B333" s="93" t="s">
        <v>534</v>
      </c>
      <c r="C333" s="93" t="s">
        <v>535</v>
      </c>
      <c r="D333" s="93"/>
      <c r="E333" s="93">
        <v>63.903632999999999</v>
      </c>
      <c r="F333" s="93">
        <v>-9.5283339999999992</v>
      </c>
      <c r="G333" s="93">
        <v>94.329711734123009</v>
      </c>
      <c r="H333" s="93">
        <v>0</v>
      </c>
      <c r="I333" s="93">
        <v>0</v>
      </c>
      <c r="J333" s="93">
        <v>0</v>
      </c>
      <c r="K333" s="93">
        <v>0</v>
      </c>
      <c r="L333" s="93">
        <v>3.0189999999999995E-2</v>
      </c>
      <c r="M333" s="93">
        <v>0.1507935483870968</v>
      </c>
      <c r="N333" s="93">
        <v>0</v>
      </c>
      <c r="O333" s="93">
        <v>8.5470000000000008E-3</v>
      </c>
      <c r="P333" s="93">
        <v>4.8729999999999997E-3</v>
      </c>
      <c r="Q333" s="93">
        <v>2.303399635555555</v>
      </c>
      <c r="R333" s="93">
        <v>0.13052</v>
      </c>
      <c r="S333" s="93">
        <v>1.9934780000000001</v>
      </c>
      <c r="T333" s="93">
        <v>153.32681191806566</v>
      </c>
      <c r="U333" s="114">
        <v>7.6782935773589411</v>
      </c>
      <c r="V333" s="114">
        <v>161.0051054954246</v>
      </c>
      <c r="W333" s="196">
        <f t="shared" si="17"/>
        <v>151.33333391806565</v>
      </c>
      <c r="X333" s="2"/>
      <c r="Y333" s="93">
        <v>63.903632999999999</v>
      </c>
      <c r="Z333" s="93">
        <v>-9.3798860000000008</v>
      </c>
      <c r="AA333" s="93">
        <v>91.866015501315005</v>
      </c>
      <c r="AB333" s="93">
        <v>0</v>
      </c>
      <c r="AC333" s="93">
        <v>0</v>
      </c>
      <c r="AD333" s="93">
        <v>3.0189999999999995E-2</v>
      </c>
      <c r="AE333" s="93">
        <v>0.140238</v>
      </c>
      <c r="AF333" s="93">
        <v>0</v>
      </c>
      <c r="AG333" s="93">
        <v>8.5470000000000008E-3</v>
      </c>
      <c r="AH333" s="93">
        <v>7.8549999999999991E-3</v>
      </c>
      <c r="AI333" s="93">
        <v>0.64601371961706122</v>
      </c>
      <c r="AJ333" s="93">
        <v>3.4388065811111108</v>
      </c>
      <c r="AK333" s="93">
        <v>0.31107954695235102</v>
      </c>
      <c r="AL333" s="93">
        <v>0.13900299999999999</v>
      </c>
      <c r="AM333" s="93">
        <v>2.840646</v>
      </c>
      <c r="AN333" s="93">
        <v>153.95214134899555</v>
      </c>
      <c r="AO333" s="93"/>
      <c r="AP333" s="93"/>
      <c r="AQ333" s="93">
        <v>0.62532943092989512</v>
      </c>
      <c r="AR333" s="91">
        <v>4.0784088777901214E-3</v>
      </c>
      <c r="AS333" s="114">
        <v>8.4461229350948361</v>
      </c>
      <c r="AT333" s="121">
        <v>162.3982642840904</v>
      </c>
      <c r="AU333" s="199">
        <f t="shared" si="18"/>
        <v>151.11149534899556</v>
      </c>
      <c r="AV333" s="186">
        <f t="shared" si="19"/>
        <v>-1.4658936225524499E-3</v>
      </c>
    </row>
    <row r="334" spans="1:48" s="1" customFormat="1" x14ac:dyDescent="0.25">
      <c r="A334">
        <f>IFERROR(VLOOKUP(C334,'2014_15'!$C$402:$D$446,2,FALSE),0)</f>
        <v>0</v>
      </c>
      <c r="B334" s="93" t="s">
        <v>740</v>
      </c>
      <c r="C334" s="93" t="s">
        <v>741</v>
      </c>
      <c r="D334" s="93"/>
      <c r="E334" s="93">
        <v>89.03</v>
      </c>
      <c r="F334" s="93">
        <v>-19.479627000000001</v>
      </c>
      <c r="G334" s="93">
        <v>154.27603586217498</v>
      </c>
      <c r="H334" s="93">
        <v>0</v>
      </c>
      <c r="I334" s="93">
        <v>2.225759</v>
      </c>
      <c r="J334" s="93">
        <v>0</v>
      </c>
      <c r="K334" s="93">
        <v>0</v>
      </c>
      <c r="L334" s="93">
        <v>6.0382999999999992E-2</v>
      </c>
      <c r="M334" s="93">
        <v>0.17587849462365593</v>
      </c>
      <c r="N334" s="93">
        <v>0</v>
      </c>
      <c r="O334" s="93">
        <v>8.5470000000000008E-3</v>
      </c>
      <c r="P334" s="93">
        <v>4.8729999999999997E-3</v>
      </c>
      <c r="Q334" s="93">
        <v>1.4351773833333332</v>
      </c>
      <c r="R334" s="93">
        <v>0.172371</v>
      </c>
      <c r="S334" s="93">
        <v>2.6326800000000001</v>
      </c>
      <c r="T334" s="93">
        <v>230.54207774013196</v>
      </c>
      <c r="U334" s="114">
        <v>10.14592225604358</v>
      </c>
      <c r="V334" s="114">
        <v>240.68799999617553</v>
      </c>
      <c r="W334" s="196">
        <f t="shared" si="17"/>
        <v>227.90939774013196</v>
      </c>
      <c r="X334" s="2"/>
      <c r="Y334" s="93">
        <v>89.03</v>
      </c>
      <c r="Z334" s="93">
        <v>-19.176141999999999</v>
      </c>
      <c r="AA334" s="93">
        <v>153.410769545562</v>
      </c>
      <c r="AB334" s="93">
        <v>0</v>
      </c>
      <c r="AC334" s="93">
        <v>0</v>
      </c>
      <c r="AD334" s="93">
        <v>6.0382999999999992E-2</v>
      </c>
      <c r="AE334" s="93">
        <v>0.16356699999999999</v>
      </c>
      <c r="AF334" s="93">
        <v>0</v>
      </c>
      <c r="AG334" s="93">
        <v>8.5470000000000008E-3</v>
      </c>
      <c r="AH334" s="93">
        <v>7.8549999999999991E-3</v>
      </c>
      <c r="AI334" s="93">
        <v>0.8960054118135502</v>
      </c>
      <c r="AJ334" s="93">
        <v>2.4983633377777776</v>
      </c>
      <c r="AK334" s="93">
        <v>0.5194842992527724</v>
      </c>
      <c r="AL334" s="93">
        <v>0.19067500000000001</v>
      </c>
      <c r="AM334" s="93">
        <v>3.8966099999999999</v>
      </c>
      <c r="AN334" s="93">
        <v>231.50611759440613</v>
      </c>
      <c r="AO334" s="93"/>
      <c r="AP334" s="93"/>
      <c r="AQ334" s="93">
        <v>0.96403985427417638</v>
      </c>
      <c r="AR334" s="91">
        <v>4.1816221304331542E-3</v>
      </c>
      <c r="AS334" s="114">
        <v>11.160514481647938</v>
      </c>
      <c r="AT334" s="121">
        <v>242.66663207605407</v>
      </c>
      <c r="AU334" s="199">
        <f t="shared" si="18"/>
        <v>227.60950759440613</v>
      </c>
      <c r="AV334" s="186">
        <f t="shared" si="19"/>
        <v>-1.3158305392381164E-3</v>
      </c>
    </row>
    <row r="335" spans="1:48" s="1" customFormat="1" x14ac:dyDescent="0.25">
      <c r="A335">
        <f>IFERROR(VLOOKUP(C335,'2014_15'!$C$402:$D$446,2,FALSE),0)</f>
        <v>0</v>
      </c>
      <c r="B335" s="93" t="s">
        <v>56</v>
      </c>
      <c r="C335" s="93" t="s">
        <v>57</v>
      </c>
      <c r="D335" s="93"/>
      <c r="E335" s="93">
        <v>4.7194140000000004</v>
      </c>
      <c r="F335" s="93">
        <v>-0.81734899999999999</v>
      </c>
      <c r="G335" s="93">
        <v>8.2536055110499991</v>
      </c>
      <c r="H335" s="93">
        <v>0</v>
      </c>
      <c r="I335" s="93">
        <v>0</v>
      </c>
      <c r="J335" s="93">
        <v>0</v>
      </c>
      <c r="K335" s="93">
        <v>0</v>
      </c>
      <c r="L335" s="93">
        <v>0</v>
      </c>
      <c r="M335" s="93">
        <v>0</v>
      </c>
      <c r="N335" s="93">
        <v>0</v>
      </c>
      <c r="O335" s="93">
        <v>8.5470000000000008E-3</v>
      </c>
      <c r="P335" s="93">
        <v>4.8729999999999997E-3</v>
      </c>
      <c r="Q335" s="93">
        <v>0.10013837866666668</v>
      </c>
      <c r="R335" s="93">
        <v>0</v>
      </c>
      <c r="S335" s="93">
        <v>0</v>
      </c>
      <c r="T335" s="93">
        <v>12.269228889716667</v>
      </c>
      <c r="U335" s="114">
        <v>0</v>
      </c>
      <c r="V335" s="114">
        <v>12.269228889716667</v>
      </c>
      <c r="W335" s="196">
        <f t="shared" si="17"/>
        <v>12.269228889716667</v>
      </c>
      <c r="X335" s="2"/>
      <c r="Y335" s="93">
        <v>4.7194140000000004</v>
      </c>
      <c r="Z335" s="93">
        <v>-0.80461499999999997</v>
      </c>
      <c r="AA335" s="93">
        <v>7.9937293352910004</v>
      </c>
      <c r="AB335" s="93">
        <v>0</v>
      </c>
      <c r="AC335" s="93">
        <v>0</v>
      </c>
      <c r="AD335" s="93">
        <v>0</v>
      </c>
      <c r="AE335" s="93">
        <v>0</v>
      </c>
      <c r="AF335" s="93">
        <v>0</v>
      </c>
      <c r="AG335" s="93">
        <v>8.5470000000000008E-3</v>
      </c>
      <c r="AH335" s="93">
        <v>7.8549999999999991E-3</v>
      </c>
      <c r="AI335" s="93">
        <v>4.721780125490263E-2</v>
      </c>
      <c r="AJ335" s="93">
        <v>0.3219221315555556</v>
      </c>
      <c r="AK335" s="93">
        <v>2.7068613855865415E-2</v>
      </c>
      <c r="AL335" s="93">
        <v>0</v>
      </c>
      <c r="AM335" s="93">
        <v>0</v>
      </c>
      <c r="AN335" s="93">
        <v>12.321138881957323</v>
      </c>
      <c r="AO335" s="93"/>
      <c r="AP335" s="93"/>
      <c r="AQ335" s="93">
        <v>5.1909992240656067E-2</v>
      </c>
      <c r="AR335" s="91">
        <v>4.2309091066158131E-3</v>
      </c>
      <c r="AS335" s="114">
        <v>0</v>
      </c>
      <c r="AT335" s="121">
        <v>12.321138881957323</v>
      </c>
      <c r="AU335" s="199">
        <f t="shared" si="18"/>
        <v>12.321138881957323</v>
      </c>
      <c r="AV335" s="186">
        <f t="shared" si="19"/>
        <v>4.2309091066157212E-3</v>
      </c>
    </row>
    <row r="336" spans="1:48" s="1" customFormat="1" x14ac:dyDescent="0.25">
      <c r="A336">
        <f>IFERROR(VLOOKUP(C336,'2014_15'!$C$402:$D$446,2,FALSE),0)</f>
        <v>0</v>
      </c>
      <c r="B336" s="93" t="s">
        <v>804</v>
      </c>
      <c r="C336" s="93" t="s">
        <v>805</v>
      </c>
      <c r="D336" s="93"/>
      <c r="E336" s="93">
        <v>5.3676170000000001</v>
      </c>
      <c r="F336" s="93">
        <v>-0.698828</v>
      </c>
      <c r="G336" s="93">
        <v>5.9921781043060003</v>
      </c>
      <c r="H336" s="93">
        <v>0</v>
      </c>
      <c r="I336" s="93">
        <v>0.13419</v>
      </c>
      <c r="J336" s="93">
        <v>0</v>
      </c>
      <c r="K336" s="93">
        <v>0</v>
      </c>
      <c r="L336" s="93">
        <v>0</v>
      </c>
      <c r="M336" s="93">
        <v>0</v>
      </c>
      <c r="N336" s="93">
        <v>0</v>
      </c>
      <c r="O336" s="93">
        <v>8.5470000000000008E-3</v>
      </c>
      <c r="P336" s="93">
        <v>4.8729999999999997E-3</v>
      </c>
      <c r="Q336" s="93">
        <v>0.67631454222222231</v>
      </c>
      <c r="R336" s="93">
        <v>0</v>
      </c>
      <c r="S336" s="93">
        <v>0</v>
      </c>
      <c r="T336" s="93">
        <v>11.484891646528222</v>
      </c>
      <c r="U336" s="114">
        <v>0</v>
      </c>
      <c r="V336" s="114">
        <v>11.484891646528222</v>
      </c>
      <c r="W336" s="196">
        <f t="shared" si="17"/>
        <v>11.484891646528222</v>
      </c>
      <c r="X336" s="2"/>
      <c r="Y336" s="93">
        <v>5.3676170000000001</v>
      </c>
      <c r="Z336" s="93">
        <v>-0.68794</v>
      </c>
      <c r="AA336" s="93">
        <v>5.718614790947</v>
      </c>
      <c r="AB336" s="93">
        <v>0</v>
      </c>
      <c r="AC336" s="93">
        <v>0</v>
      </c>
      <c r="AD336" s="93">
        <v>0</v>
      </c>
      <c r="AE336" s="93">
        <v>0</v>
      </c>
      <c r="AF336" s="93">
        <v>0</v>
      </c>
      <c r="AG336" s="93">
        <v>8.5470000000000008E-3</v>
      </c>
      <c r="AH336" s="93">
        <v>7.8549999999999991E-3</v>
      </c>
      <c r="AI336" s="93">
        <v>5.4092509873560068E-2</v>
      </c>
      <c r="AJ336" s="93">
        <v>1.0457486026666667</v>
      </c>
      <c r="AK336" s="93">
        <v>1.9364550521268026E-2</v>
      </c>
      <c r="AL336" s="93">
        <v>0</v>
      </c>
      <c r="AM336" s="93">
        <v>0</v>
      </c>
      <c r="AN336" s="93">
        <v>11.533899454008491</v>
      </c>
      <c r="AO336" s="93"/>
      <c r="AP336" s="93"/>
      <c r="AQ336" s="93">
        <v>4.9007807480268895E-2</v>
      </c>
      <c r="AR336" s="91">
        <v>4.2671545355922888E-3</v>
      </c>
      <c r="AS336" s="114">
        <v>0</v>
      </c>
      <c r="AT336" s="121">
        <v>11.533899454008491</v>
      </c>
      <c r="AU336" s="199">
        <f t="shared" si="18"/>
        <v>11.533899454008491</v>
      </c>
      <c r="AV336" s="186">
        <f t="shared" si="19"/>
        <v>4.2671545355923435E-3</v>
      </c>
    </row>
    <row r="337" spans="1:48" s="1" customFormat="1" x14ac:dyDescent="0.25">
      <c r="A337">
        <f>IFERROR(VLOOKUP(C337,'2014_15'!$C$402:$D$446,2,FALSE),0)</f>
        <v>0</v>
      </c>
      <c r="B337" s="93" t="s">
        <v>792</v>
      </c>
      <c r="C337" s="93" t="s">
        <v>793</v>
      </c>
      <c r="D337" s="93"/>
      <c r="E337" s="93">
        <v>6.9746759999999997</v>
      </c>
      <c r="F337" s="93">
        <v>-0.63688299999999998</v>
      </c>
      <c r="G337" s="93">
        <v>5.204186804111</v>
      </c>
      <c r="H337" s="93">
        <v>0</v>
      </c>
      <c r="I337" s="93">
        <v>0.174401</v>
      </c>
      <c r="J337" s="93">
        <v>0</v>
      </c>
      <c r="K337" s="93">
        <v>0</v>
      </c>
      <c r="L337" s="93">
        <v>0</v>
      </c>
      <c r="M337" s="93">
        <v>0</v>
      </c>
      <c r="N337" s="93">
        <v>0</v>
      </c>
      <c r="O337" s="93">
        <v>8.5470000000000008E-3</v>
      </c>
      <c r="P337" s="93">
        <v>4.8729999999999997E-3</v>
      </c>
      <c r="Q337" s="93">
        <v>1.1396890791111114</v>
      </c>
      <c r="R337" s="93">
        <v>0</v>
      </c>
      <c r="S337" s="93">
        <v>0</v>
      </c>
      <c r="T337" s="93">
        <v>12.86948988322211</v>
      </c>
      <c r="U337" s="114">
        <v>0</v>
      </c>
      <c r="V337" s="114">
        <v>12.86948988322211</v>
      </c>
      <c r="W337" s="196">
        <f t="shared" si="17"/>
        <v>12.86948988322211</v>
      </c>
      <c r="X337" s="2"/>
      <c r="Y337" s="93">
        <v>6.9746759999999997</v>
      </c>
      <c r="Z337" s="93">
        <v>-0.62695999999999996</v>
      </c>
      <c r="AA337" s="93">
        <v>4.8764504957800003</v>
      </c>
      <c r="AB337" s="93">
        <v>0</v>
      </c>
      <c r="AC337" s="93">
        <v>0</v>
      </c>
      <c r="AD337" s="93">
        <v>0</v>
      </c>
      <c r="AE337" s="93">
        <v>0</v>
      </c>
      <c r="AF337" s="93">
        <v>0</v>
      </c>
      <c r="AG337" s="93">
        <v>8.5470000000000008E-3</v>
      </c>
      <c r="AH337" s="93">
        <v>7.8549999999999991E-3</v>
      </c>
      <c r="AI337" s="93">
        <v>7.025422762822664E-2</v>
      </c>
      <c r="AJ337" s="93">
        <v>1.5985676968888891</v>
      </c>
      <c r="AK337" s="93">
        <v>1.6512787701574973E-2</v>
      </c>
      <c r="AL337" s="93">
        <v>0</v>
      </c>
      <c r="AM337" s="93">
        <v>0</v>
      </c>
      <c r="AN337" s="93">
        <v>12.92590320799869</v>
      </c>
      <c r="AO337" s="93"/>
      <c r="AP337" s="93"/>
      <c r="AQ337" s="93">
        <v>5.6413324776579898E-2</v>
      </c>
      <c r="AR337" s="91">
        <v>4.3834934631034345E-3</v>
      </c>
      <c r="AS337" s="114">
        <v>0</v>
      </c>
      <c r="AT337" s="121">
        <v>12.92590320799869</v>
      </c>
      <c r="AU337" s="199">
        <f t="shared" si="18"/>
        <v>12.92590320799869</v>
      </c>
      <c r="AV337" s="186">
        <f t="shared" si="19"/>
        <v>4.3834934631035161E-3</v>
      </c>
    </row>
    <row r="338" spans="1:48" s="1" customFormat="1" x14ac:dyDescent="0.25">
      <c r="A338">
        <f>IFERROR(VLOOKUP(C338,'2014_15'!$C$402:$D$446,2,FALSE),0)</f>
        <v>0</v>
      </c>
      <c r="B338" s="93" t="s">
        <v>718</v>
      </c>
      <c r="C338" s="93" t="s">
        <v>719</v>
      </c>
      <c r="D338" s="93"/>
      <c r="E338" s="93">
        <v>8.7132810000000003</v>
      </c>
      <c r="F338" s="93">
        <v>-0.917022</v>
      </c>
      <c r="G338" s="93">
        <v>5.5022604044730006</v>
      </c>
      <c r="H338" s="93">
        <v>0</v>
      </c>
      <c r="I338" s="93">
        <v>0</v>
      </c>
      <c r="J338" s="93">
        <v>0</v>
      </c>
      <c r="K338" s="93">
        <v>0</v>
      </c>
      <c r="L338" s="93">
        <v>0</v>
      </c>
      <c r="M338" s="93">
        <v>0</v>
      </c>
      <c r="N338" s="93">
        <v>0</v>
      </c>
      <c r="O338" s="93">
        <v>8.5470000000000008E-3</v>
      </c>
      <c r="P338" s="93">
        <v>4.8729999999999997E-3</v>
      </c>
      <c r="Q338" s="93">
        <v>1.224476679111111</v>
      </c>
      <c r="R338" s="93">
        <v>0</v>
      </c>
      <c r="S338" s="93">
        <v>0</v>
      </c>
      <c r="T338" s="93">
        <v>14.536416083584113</v>
      </c>
      <c r="U338" s="114">
        <v>0</v>
      </c>
      <c r="V338" s="114">
        <v>14.536416083584113</v>
      </c>
      <c r="W338" s="196">
        <f t="shared" si="17"/>
        <v>14.536416083584113</v>
      </c>
      <c r="X338" s="2"/>
      <c r="Y338" s="93">
        <v>8.7132810000000003</v>
      </c>
      <c r="Z338" s="93">
        <v>-0.90273499999999995</v>
      </c>
      <c r="AA338" s="93">
        <v>5.0332541375690001</v>
      </c>
      <c r="AB338" s="93">
        <v>0</v>
      </c>
      <c r="AC338" s="93">
        <v>0</v>
      </c>
      <c r="AD338" s="93">
        <v>0</v>
      </c>
      <c r="AE338" s="93">
        <v>0</v>
      </c>
      <c r="AF338" s="93">
        <v>0</v>
      </c>
      <c r="AG338" s="93">
        <v>8.5470000000000008E-3</v>
      </c>
      <c r="AH338" s="93">
        <v>7.8549999999999991E-3</v>
      </c>
      <c r="AI338" s="93">
        <v>8.7918678664983249E-2</v>
      </c>
      <c r="AJ338" s="93">
        <v>1.6362165591111109</v>
      </c>
      <c r="AK338" s="93">
        <v>1.7043761049902049E-2</v>
      </c>
      <c r="AL338" s="93">
        <v>0</v>
      </c>
      <c r="AM338" s="93">
        <v>0</v>
      </c>
      <c r="AN338" s="93">
        <v>14.601381136394997</v>
      </c>
      <c r="AO338" s="93"/>
      <c r="AP338" s="93"/>
      <c r="AQ338" s="93">
        <v>6.4965052810883606E-2</v>
      </c>
      <c r="AR338" s="91">
        <v>4.4691244690118802E-3</v>
      </c>
      <c r="AS338" s="114">
        <v>0</v>
      </c>
      <c r="AT338" s="121">
        <v>14.601381136394997</v>
      </c>
      <c r="AU338" s="199">
        <f t="shared" si="18"/>
        <v>14.601381136394997</v>
      </c>
      <c r="AV338" s="186">
        <f t="shared" si="19"/>
        <v>4.4691244690118204E-3</v>
      </c>
    </row>
    <row r="339" spans="1:48" s="1" customFormat="1" x14ac:dyDescent="0.25">
      <c r="A339">
        <f>IFERROR(VLOOKUP(C339,'2014_15'!$C$402:$D$446,2,FALSE),0)</f>
        <v>0</v>
      </c>
      <c r="B339" s="93" t="s">
        <v>70</v>
      </c>
      <c r="C339" s="93" t="s">
        <v>71</v>
      </c>
      <c r="D339" s="93"/>
      <c r="E339" s="93">
        <v>4.8298500000000004</v>
      </c>
      <c r="F339" s="93">
        <v>-0.67923299999999998</v>
      </c>
      <c r="G339" s="93">
        <v>4.9349104859809998</v>
      </c>
      <c r="H339" s="93">
        <v>0</v>
      </c>
      <c r="I339" s="93">
        <v>0</v>
      </c>
      <c r="J339" s="93">
        <v>0</v>
      </c>
      <c r="K339" s="93">
        <v>0</v>
      </c>
      <c r="L339" s="93">
        <v>0</v>
      </c>
      <c r="M339" s="93">
        <v>0</v>
      </c>
      <c r="N339" s="93">
        <v>0</v>
      </c>
      <c r="O339" s="93">
        <v>8.5470000000000008E-3</v>
      </c>
      <c r="P339" s="93">
        <v>4.8729999999999997E-3</v>
      </c>
      <c r="Q339" s="93">
        <v>0.62964143288888896</v>
      </c>
      <c r="R339" s="93">
        <v>0</v>
      </c>
      <c r="S339" s="93">
        <v>0</v>
      </c>
      <c r="T339" s="93">
        <v>9.7285889188698889</v>
      </c>
      <c r="U339" s="114">
        <v>0</v>
      </c>
      <c r="V339" s="114">
        <v>9.7285889188698889</v>
      </c>
      <c r="W339" s="196">
        <f t="shared" si="17"/>
        <v>9.7285889188698889</v>
      </c>
      <c r="X339" s="2"/>
      <c r="Y339" s="93">
        <v>4.8298500000000004</v>
      </c>
      <c r="Z339" s="93">
        <v>-0.668651</v>
      </c>
      <c r="AA339" s="93">
        <v>4.6767013781760003</v>
      </c>
      <c r="AB339" s="93">
        <v>0</v>
      </c>
      <c r="AC339" s="93">
        <v>0</v>
      </c>
      <c r="AD339" s="93">
        <v>0</v>
      </c>
      <c r="AE339" s="93">
        <v>0</v>
      </c>
      <c r="AF339" s="93">
        <v>0</v>
      </c>
      <c r="AG339" s="93">
        <v>8.5470000000000008E-3</v>
      </c>
      <c r="AH339" s="93">
        <v>7.8549999999999991E-3</v>
      </c>
      <c r="AI339" s="93">
        <v>4.8659993883495074E-2</v>
      </c>
      <c r="AJ339" s="93">
        <v>0.85573271911111126</v>
      </c>
      <c r="AK339" s="93">
        <v>1.583639105294167E-2</v>
      </c>
      <c r="AL339" s="93">
        <v>0</v>
      </c>
      <c r="AM339" s="93">
        <v>0</v>
      </c>
      <c r="AN339" s="93">
        <v>9.7745314822235496</v>
      </c>
      <c r="AO339" s="93"/>
      <c r="AP339" s="93"/>
      <c r="AQ339" s="93">
        <v>4.5942563353660759E-2</v>
      </c>
      <c r="AR339" s="91">
        <v>4.72242827164267E-3</v>
      </c>
      <c r="AS339" s="114">
        <v>0</v>
      </c>
      <c r="AT339" s="121">
        <v>9.7745314822235496</v>
      </c>
      <c r="AU339" s="199">
        <f t="shared" si="18"/>
        <v>9.7745314822235496</v>
      </c>
      <c r="AV339" s="186">
        <f t="shared" si="19"/>
        <v>4.7224282716427091E-3</v>
      </c>
    </row>
    <row r="340" spans="1:48" s="1" customFormat="1" x14ac:dyDescent="0.25">
      <c r="A340">
        <f>IFERROR(VLOOKUP(C340,'2014_15'!$C$402:$D$446,2,FALSE),0)</f>
        <v>0</v>
      </c>
      <c r="B340" s="93" t="s">
        <v>490</v>
      </c>
      <c r="C340" s="93" t="s">
        <v>491</v>
      </c>
      <c r="D340" s="93"/>
      <c r="E340" s="93">
        <v>5.1505755000000004</v>
      </c>
      <c r="F340" s="93">
        <v>-0.73427600000000004</v>
      </c>
      <c r="G340" s="93">
        <v>7.096403442732</v>
      </c>
      <c r="H340" s="93">
        <v>0</v>
      </c>
      <c r="I340" s="93">
        <v>0.128798</v>
      </c>
      <c r="J340" s="93">
        <v>0</v>
      </c>
      <c r="K340" s="93">
        <v>0</v>
      </c>
      <c r="L340" s="93">
        <v>0</v>
      </c>
      <c r="M340" s="93">
        <v>0</v>
      </c>
      <c r="N340" s="93">
        <v>0</v>
      </c>
      <c r="O340" s="93">
        <v>8.5470000000000008E-3</v>
      </c>
      <c r="P340" s="93">
        <v>4.8729999999999997E-3</v>
      </c>
      <c r="Q340" s="93">
        <v>1.1411289315555555</v>
      </c>
      <c r="R340" s="93">
        <v>0</v>
      </c>
      <c r="S340" s="93">
        <v>0</v>
      </c>
      <c r="T340" s="93">
        <v>12.796049874287554</v>
      </c>
      <c r="U340" s="114">
        <v>0</v>
      </c>
      <c r="V340" s="114">
        <v>12.796049874287554</v>
      </c>
      <c r="W340" s="196">
        <f t="shared" si="17"/>
        <v>12.796049874287554</v>
      </c>
      <c r="X340" s="2"/>
      <c r="Y340" s="93">
        <v>5.1505755000000004</v>
      </c>
      <c r="Z340" s="93">
        <v>-0.72283699999999995</v>
      </c>
      <c r="AA340" s="93">
        <v>6.808789296004</v>
      </c>
      <c r="AB340" s="93">
        <v>0</v>
      </c>
      <c r="AC340" s="93">
        <v>0</v>
      </c>
      <c r="AD340" s="93">
        <v>0</v>
      </c>
      <c r="AE340" s="93">
        <v>0</v>
      </c>
      <c r="AF340" s="93">
        <v>0</v>
      </c>
      <c r="AG340" s="93">
        <v>8.5470000000000008E-3</v>
      </c>
      <c r="AH340" s="93">
        <v>7.8549999999999991E-3</v>
      </c>
      <c r="AI340" s="93">
        <v>5.2001921601894721E-2</v>
      </c>
      <c r="AJ340" s="93">
        <v>1.5312300968888888</v>
      </c>
      <c r="AK340" s="93">
        <v>2.305613319502926E-2</v>
      </c>
      <c r="AL340" s="93">
        <v>0</v>
      </c>
      <c r="AM340" s="93">
        <v>0</v>
      </c>
      <c r="AN340" s="93">
        <v>12.859217947689812</v>
      </c>
      <c r="AO340" s="93"/>
      <c r="AP340" s="93"/>
      <c r="AQ340" s="93">
        <v>6.3168073402257718E-2</v>
      </c>
      <c r="AR340" s="91">
        <v>4.93652916508148E-3</v>
      </c>
      <c r="AS340" s="114">
        <v>0</v>
      </c>
      <c r="AT340" s="121">
        <v>12.859217947689812</v>
      </c>
      <c r="AU340" s="199">
        <f t="shared" si="18"/>
        <v>12.859217947689812</v>
      </c>
      <c r="AV340" s="186">
        <f t="shared" si="19"/>
        <v>4.9365291650815823E-3</v>
      </c>
    </row>
    <row r="341" spans="1:48" s="1" customFormat="1" x14ac:dyDescent="0.25">
      <c r="A341">
        <f>IFERROR(VLOOKUP(C341,'2014_15'!$C$402:$D$446,2,FALSE),0)</f>
        <v>0</v>
      </c>
      <c r="B341" s="93" t="s">
        <v>622</v>
      </c>
      <c r="C341" s="93" t="s">
        <v>623</v>
      </c>
      <c r="D341" s="93"/>
      <c r="E341" s="93">
        <v>4.6674730000000002</v>
      </c>
      <c r="F341" s="93">
        <v>-0.67177299999999995</v>
      </c>
      <c r="G341" s="93">
        <v>7.4060681450779997</v>
      </c>
      <c r="H341" s="93">
        <v>0</v>
      </c>
      <c r="I341" s="93">
        <v>0.116996</v>
      </c>
      <c r="J341" s="93">
        <v>0</v>
      </c>
      <c r="K341" s="93">
        <v>0</v>
      </c>
      <c r="L341" s="93">
        <v>0</v>
      </c>
      <c r="M341" s="93">
        <v>0</v>
      </c>
      <c r="N341" s="93">
        <v>0</v>
      </c>
      <c r="O341" s="93">
        <v>8.5470000000000008E-3</v>
      </c>
      <c r="P341" s="93">
        <v>4.8729999999999997E-3</v>
      </c>
      <c r="Q341" s="93">
        <v>0.57498120444444456</v>
      </c>
      <c r="R341" s="93">
        <v>0</v>
      </c>
      <c r="S341" s="93">
        <v>0</v>
      </c>
      <c r="T341" s="93">
        <v>12.107165349522445</v>
      </c>
      <c r="U341" s="114">
        <v>0</v>
      </c>
      <c r="V341" s="114">
        <v>12.107165349522445</v>
      </c>
      <c r="W341" s="196">
        <f t="shared" si="17"/>
        <v>12.107165349522445</v>
      </c>
      <c r="X341" s="2"/>
      <c r="Y341" s="93">
        <v>4.6674730000000002</v>
      </c>
      <c r="Z341" s="93">
        <v>-0.66130699999999998</v>
      </c>
      <c r="AA341" s="93">
        <v>7.3161451876310002</v>
      </c>
      <c r="AB341" s="93">
        <v>0</v>
      </c>
      <c r="AC341" s="93">
        <v>0</v>
      </c>
      <c r="AD341" s="93">
        <v>0</v>
      </c>
      <c r="AE341" s="93">
        <v>0</v>
      </c>
      <c r="AF341" s="93">
        <v>0</v>
      </c>
      <c r="AG341" s="93">
        <v>8.5470000000000008E-3</v>
      </c>
      <c r="AH341" s="93">
        <v>7.8549999999999991E-3</v>
      </c>
      <c r="AI341" s="93">
        <v>4.6926340678189807E-2</v>
      </c>
      <c r="AJ341" s="93">
        <v>0.76166216622222238</v>
      </c>
      <c r="AK341" s="93">
        <v>2.477415742901461E-2</v>
      </c>
      <c r="AL341" s="93">
        <v>0</v>
      </c>
      <c r="AM341" s="93">
        <v>0</v>
      </c>
      <c r="AN341" s="93">
        <v>12.172075851960429</v>
      </c>
      <c r="AO341" s="93"/>
      <c r="AP341" s="93"/>
      <c r="AQ341" s="93">
        <v>6.4910502437983908E-2</v>
      </c>
      <c r="AR341" s="91">
        <v>5.3613294742475984E-3</v>
      </c>
      <c r="AS341" s="114">
        <v>0</v>
      </c>
      <c r="AT341" s="121">
        <v>12.172075851960429</v>
      </c>
      <c r="AU341" s="199">
        <f t="shared" si="18"/>
        <v>12.172075851960429</v>
      </c>
      <c r="AV341" s="186">
        <f t="shared" si="19"/>
        <v>5.3613294742476114E-3</v>
      </c>
    </row>
    <row r="342" spans="1:48" s="1" customFormat="1" x14ac:dyDescent="0.25">
      <c r="A342">
        <f>IFERROR(VLOOKUP(C342,'2014_15'!$C$402:$D$446,2,FALSE),0)</f>
        <v>0</v>
      </c>
      <c r="B342" s="93" t="s">
        <v>276</v>
      </c>
      <c r="C342" s="93" t="s">
        <v>277</v>
      </c>
      <c r="D342" s="93"/>
      <c r="E342" s="93">
        <v>3.5931829999999998</v>
      </c>
      <c r="F342" s="93">
        <v>-0.29887000000000002</v>
      </c>
      <c r="G342" s="93">
        <v>3.7572513220139996</v>
      </c>
      <c r="H342" s="93">
        <v>0</v>
      </c>
      <c r="I342" s="93">
        <v>8.9829000000000006E-2</v>
      </c>
      <c r="J342" s="93">
        <v>0</v>
      </c>
      <c r="K342" s="93">
        <v>0</v>
      </c>
      <c r="L342" s="93">
        <v>0</v>
      </c>
      <c r="M342" s="93">
        <v>0</v>
      </c>
      <c r="N342" s="93">
        <v>0</v>
      </c>
      <c r="O342" s="93">
        <v>8.5470000000000008E-3</v>
      </c>
      <c r="P342" s="93">
        <v>4.8729999999999997E-3</v>
      </c>
      <c r="Q342" s="93">
        <v>0.25266438488888887</v>
      </c>
      <c r="R342" s="93">
        <v>0</v>
      </c>
      <c r="S342" s="93">
        <v>0</v>
      </c>
      <c r="T342" s="93">
        <v>7.4074777069028883</v>
      </c>
      <c r="U342" s="114">
        <v>0</v>
      </c>
      <c r="V342" s="114">
        <v>7.4074777069028883</v>
      </c>
      <c r="W342" s="196">
        <f t="shared" si="17"/>
        <v>7.4074777069028883</v>
      </c>
      <c r="X342" s="2"/>
      <c r="Y342" s="93">
        <v>3.5931829999999998</v>
      </c>
      <c r="Z342" s="93">
        <v>-0.29421399999999998</v>
      </c>
      <c r="AA342" s="93">
        <v>3.7515996624560004</v>
      </c>
      <c r="AB342" s="93">
        <v>0</v>
      </c>
      <c r="AC342" s="93">
        <v>0</v>
      </c>
      <c r="AD342" s="93">
        <v>0</v>
      </c>
      <c r="AE342" s="93">
        <v>0</v>
      </c>
      <c r="AF342" s="93">
        <v>0</v>
      </c>
      <c r="AG342" s="93">
        <v>8.5470000000000008E-3</v>
      </c>
      <c r="AH342" s="93">
        <v>7.8549999999999991E-3</v>
      </c>
      <c r="AI342" s="93">
        <v>3.599457464025882E-2</v>
      </c>
      <c r="AJ342" s="93">
        <v>0.3317569271111111</v>
      </c>
      <c r="AK342" s="93">
        <v>1.2703782971045479E-2</v>
      </c>
      <c r="AL342" s="93">
        <v>0</v>
      </c>
      <c r="AM342" s="93">
        <v>0</v>
      </c>
      <c r="AN342" s="93">
        <v>7.4474259471784148</v>
      </c>
      <c r="AO342" s="93"/>
      <c r="AP342" s="93"/>
      <c r="AQ342" s="93">
        <v>3.9948240275526459E-2</v>
      </c>
      <c r="AR342" s="91">
        <v>5.3929612556645901E-3</v>
      </c>
      <c r="AS342" s="114">
        <v>0</v>
      </c>
      <c r="AT342" s="121">
        <v>7.4474259471784148</v>
      </c>
      <c r="AU342" s="199">
        <f t="shared" si="18"/>
        <v>7.4474259471784148</v>
      </c>
      <c r="AV342" s="186">
        <f t="shared" si="19"/>
        <v>5.3929612556646855E-3</v>
      </c>
    </row>
    <row r="343" spans="1:48" s="1" customFormat="1" x14ac:dyDescent="0.25">
      <c r="A343">
        <f>IFERROR(VLOOKUP(C343,'2014_15'!$C$402:$D$446,2,FALSE),0)</f>
        <v>0</v>
      </c>
      <c r="B343" s="93" t="s">
        <v>674</v>
      </c>
      <c r="C343" s="93" t="s">
        <v>675</v>
      </c>
      <c r="D343" s="93"/>
      <c r="E343" s="93">
        <v>6.6721409999999999</v>
      </c>
      <c r="F343" s="93">
        <v>-0.80307700000000004</v>
      </c>
      <c r="G343" s="93">
        <v>5.7493332519810005</v>
      </c>
      <c r="H343" s="93">
        <v>0</v>
      </c>
      <c r="I343" s="93">
        <v>0.16848399999999999</v>
      </c>
      <c r="J343" s="93">
        <v>0</v>
      </c>
      <c r="K343" s="93">
        <v>0</v>
      </c>
      <c r="L343" s="93">
        <v>0</v>
      </c>
      <c r="M343" s="93">
        <v>0</v>
      </c>
      <c r="N343" s="93">
        <v>0</v>
      </c>
      <c r="O343" s="93">
        <v>8.5470000000000008E-3</v>
      </c>
      <c r="P343" s="93">
        <v>4.8729999999999997E-3</v>
      </c>
      <c r="Q343" s="93">
        <v>0.59699535822222227</v>
      </c>
      <c r="R343" s="93">
        <v>0</v>
      </c>
      <c r="S343" s="93">
        <v>0</v>
      </c>
      <c r="T343" s="93">
        <v>12.397296610203222</v>
      </c>
      <c r="U343" s="114">
        <v>0</v>
      </c>
      <c r="V343" s="114">
        <v>12.397296610203222</v>
      </c>
      <c r="W343" s="196">
        <f t="shared" si="17"/>
        <v>12.397296610203222</v>
      </c>
      <c r="X343" s="2"/>
      <c r="Y343" s="93">
        <v>6.6721409999999999</v>
      </c>
      <c r="Z343" s="93">
        <v>-0.79056599999999999</v>
      </c>
      <c r="AA343" s="93">
        <v>5.4020624796669994</v>
      </c>
      <c r="AB343" s="93">
        <v>0</v>
      </c>
      <c r="AC343" s="93">
        <v>0</v>
      </c>
      <c r="AD343" s="93">
        <v>0</v>
      </c>
      <c r="AE343" s="93">
        <v>0</v>
      </c>
      <c r="AF343" s="93">
        <v>0</v>
      </c>
      <c r="AG343" s="93">
        <v>8.5470000000000008E-3</v>
      </c>
      <c r="AH343" s="93">
        <v>7.8549999999999991E-3</v>
      </c>
      <c r="AI343" s="93">
        <v>6.7055678324360976E-2</v>
      </c>
      <c r="AJ343" s="93">
        <v>1.0818418684444446</v>
      </c>
      <c r="AK343" s="93">
        <v>1.8292631280596348E-2</v>
      </c>
      <c r="AL343" s="93">
        <v>0</v>
      </c>
      <c r="AM343" s="93">
        <v>0</v>
      </c>
      <c r="AN343" s="93">
        <v>12.4672296577164</v>
      </c>
      <c r="AO343" s="93"/>
      <c r="AP343" s="93"/>
      <c r="AQ343" s="93">
        <v>6.9933047513178082E-2</v>
      </c>
      <c r="AR343" s="91">
        <v>5.6409917187608301E-3</v>
      </c>
      <c r="AS343" s="114">
        <v>0</v>
      </c>
      <c r="AT343" s="121">
        <v>12.4672296577164</v>
      </c>
      <c r="AU343" s="199">
        <f t="shared" si="18"/>
        <v>12.4672296577164</v>
      </c>
      <c r="AV343" s="186">
        <f t="shared" si="19"/>
        <v>5.6409917187607572E-3</v>
      </c>
    </row>
    <row r="344" spans="1:48" s="1" customFormat="1" x14ac:dyDescent="0.25">
      <c r="A344">
        <f>IFERROR(VLOOKUP(C344,'2014_15'!$C$402:$D$446,2,FALSE),0)</f>
        <v>0</v>
      </c>
      <c r="B344" s="93" t="s">
        <v>572</v>
      </c>
      <c r="C344" s="93" t="s">
        <v>573</v>
      </c>
      <c r="D344" s="93"/>
      <c r="E344" s="93">
        <v>6.1172700000000004</v>
      </c>
      <c r="F344" s="93">
        <v>-0.70016299999999998</v>
      </c>
      <c r="G344" s="93">
        <v>5.5371369700309998</v>
      </c>
      <c r="H344" s="93">
        <v>0</v>
      </c>
      <c r="I344" s="93">
        <v>0.15307399999999999</v>
      </c>
      <c r="J344" s="93">
        <v>0</v>
      </c>
      <c r="K344" s="93">
        <v>0</v>
      </c>
      <c r="L344" s="93">
        <v>0</v>
      </c>
      <c r="M344" s="93">
        <v>0</v>
      </c>
      <c r="N344" s="93">
        <v>0</v>
      </c>
      <c r="O344" s="93">
        <v>8.5470000000000008E-3</v>
      </c>
      <c r="P344" s="93">
        <v>4.8729999999999997E-3</v>
      </c>
      <c r="Q344" s="93">
        <v>0.89325517777777763</v>
      </c>
      <c r="R344" s="93">
        <v>0</v>
      </c>
      <c r="S344" s="93">
        <v>0</v>
      </c>
      <c r="T344" s="93">
        <v>12.01399314780878</v>
      </c>
      <c r="U344" s="114">
        <v>0</v>
      </c>
      <c r="V344" s="114">
        <v>12.01399314780878</v>
      </c>
      <c r="W344" s="196">
        <f t="shared" si="17"/>
        <v>12.01399314780878</v>
      </c>
      <c r="X344" s="2"/>
      <c r="Y344" s="93">
        <v>6.1172700000000004</v>
      </c>
      <c r="Z344" s="93">
        <v>-0.68925499999999995</v>
      </c>
      <c r="AA344" s="93">
        <v>5.2794936767319998</v>
      </c>
      <c r="AB344" s="93">
        <v>0</v>
      </c>
      <c r="AC344" s="93">
        <v>0</v>
      </c>
      <c r="AD344" s="93">
        <v>0</v>
      </c>
      <c r="AE344" s="93">
        <v>0</v>
      </c>
      <c r="AF344" s="93">
        <v>0</v>
      </c>
      <c r="AG344" s="93">
        <v>8.5470000000000008E-3</v>
      </c>
      <c r="AH344" s="93">
        <v>7.8549999999999991E-3</v>
      </c>
      <c r="AI344" s="93">
        <v>6.1858141987675107E-2</v>
      </c>
      <c r="AJ344" s="93">
        <v>1.2829519075555555</v>
      </c>
      <c r="AK344" s="93">
        <v>1.7877585003913482E-2</v>
      </c>
      <c r="AL344" s="93">
        <v>0</v>
      </c>
      <c r="AM344" s="93">
        <v>0</v>
      </c>
      <c r="AN344" s="93">
        <v>12.086598311279145</v>
      </c>
      <c r="AO344" s="93"/>
      <c r="AP344" s="93"/>
      <c r="AQ344" s="93">
        <v>7.2605163470365497E-2</v>
      </c>
      <c r="AR344" s="91">
        <v>6.0433831264177038E-3</v>
      </c>
      <c r="AS344" s="114">
        <v>0</v>
      </c>
      <c r="AT344" s="121">
        <v>12.086598311279145</v>
      </c>
      <c r="AU344" s="199">
        <f t="shared" si="18"/>
        <v>12.086598311279145</v>
      </c>
      <c r="AV344" s="186">
        <f t="shared" si="19"/>
        <v>6.0433831264177229E-3</v>
      </c>
    </row>
    <row r="345" spans="1:48" s="1" customFormat="1" x14ac:dyDescent="0.25">
      <c r="A345">
        <f>IFERROR(VLOOKUP(C345,'2014_15'!$C$402:$D$446,2,FALSE),0)</f>
        <v>0</v>
      </c>
      <c r="B345" s="93" t="s">
        <v>710</v>
      </c>
      <c r="C345" s="93" t="s">
        <v>711</v>
      </c>
      <c r="D345" s="93"/>
      <c r="E345" s="93">
        <v>3.1957390000000001</v>
      </c>
      <c r="F345" s="93">
        <v>-0.389677</v>
      </c>
      <c r="G345" s="93">
        <v>4.2444203673520002</v>
      </c>
      <c r="H345" s="93">
        <v>0</v>
      </c>
      <c r="I345" s="93">
        <v>7.9893000000000006E-2</v>
      </c>
      <c r="J345" s="93">
        <v>0</v>
      </c>
      <c r="K345" s="93">
        <v>0</v>
      </c>
      <c r="L345" s="93">
        <v>0</v>
      </c>
      <c r="M345" s="93">
        <v>0</v>
      </c>
      <c r="N345" s="93">
        <v>0</v>
      </c>
      <c r="O345" s="93">
        <v>8.5470000000000008E-3</v>
      </c>
      <c r="P345" s="93">
        <v>4.8729999999999997E-3</v>
      </c>
      <c r="Q345" s="93">
        <v>0.93741282133333337</v>
      </c>
      <c r="R345" s="93">
        <v>0</v>
      </c>
      <c r="S345" s="93">
        <v>0</v>
      </c>
      <c r="T345" s="93">
        <v>8.0812081886853342</v>
      </c>
      <c r="U345" s="114">
        <v>0</v>
      </c>
      <c r="V345" s="114">
        <v>8.0812081886853342</v>
      </c>
      <c r="W345" s="196">
        <f t="shared" si="17"/>
        <v>8.0812081886853342</v>
      </c>
      <c r="X345" s="2"/>
      <c r="Y345" s="93">
        <v>3.1957390000000001</v>
      </c>
      <c r="Z345" s="93">
        <v>-0.383606</v>
      </c>
      <c r="AA345" s="93">
        <v>4.0371708095149996</v>
      </c>
      <c r="AB345" s="93">
        <v>0</v>
      </c>
      <c r="AC345" s="93">
        <v>0</v>
      </c>
      <c r="AD345" s="93">
        <v>0</v>
      </c>
      <c r="AE345" s="93">
        <v>0</v>
      </c>
      <c r="AF345" s="93">
        <v>0</v>
      </c>
      <c r="AG345" s="93">
        <v>8.5470000000000008E-3</v>
      </c>
      <c r="AH345" s="93">
        <v>7.8549999999999991E-3</v>
      </c>
      <c r="AI345" s="93">
        <v>3.2248162696014653E-2</v>
      </c>
      <c r="AJ345" s="93">
        <v>1.2320345537777779</v>
      </c>
      <c r="AK345" s="93">
        <v>1.367079283388758E-2</v>
      </c>
      <c r="AL345" s="93">
        <v>0</v>
      </c>
      <c r="AM345" s="93">
        <v>0</v>
      </c>
      <c r="AN345" s="93">
        <v>8.1436593188226798</v>
      </c>
      <c r="AO345" s="93"/>
      <c r="AP345" s="93"/>
      <c r="AQ345" s="93">
        <v>6.2451130137345601E-2</v>
      </c>
      <c r="AR345" s="91">
        <v>7.7279447180663794E-3</v>
      </c>
      <c r="AS345" s="114">
        <v>0</v>
      </c>
      <c r="AT345" s="121">
        <v>8.1436593188226798</v>
      </c>
      <c r="AU345" s="199">
        <f t="shared" si="18"/>
        <v>8.1436593188226798</v>
      </c>
      <c r="AV345" s="186">
        <f t="shared" si="19"/>
        <v>7.7279447180664818E-3</v>
      </c>
    </row>
    <row r="346" spans="1:48" s="1" customFormat="1" x14ac:dyDescent="0.25">
      <c r="A346">
        <f>IFERROR(VLOOKUP(C346,'2014_15'!$C$402:$D$446,2,FALSE),0)</f>
        <v>0</v>
      </c>
      <c r="B346" s="93" t="s">
        <v>314</v>
      </c>
      <c r="C346" s="93" t="s">
        <v>315</v>
      </c>
      <c r="D346" s="93"/>
      <c r="E346" s="93">
        <v>6.0953099999999996</v>
      </c>
      <c r="F346" s="93">
        <v>-0.91433799999999998</v>
      </c>
      <c r="G346" s="93">
        <v>6.8995133797310002</v>
      </c>
      <c r="H346" s="93">
        <v>0</v>
      </c>
      <c r="I346" s="93">
        <v>0</v>
      </c>
      <c r="J346" s="93">
        <v>0</v>
      </c>
      <c r="K346" s="93">
        <v>0</v>
      </c>
      <c r="L346" s="93">
        <v>0</v>
      </c>
      <c r="M346" s="93">
        <v>0</v>
      </c>
      <c r="N346" s="93">
        <v>0</v>
      </c>
      <c r="O346" s="93">
        <v>8.5470000000000008E-3</v>
      </c>
      <c r="P346" s="93">
        <v>4.8729999999999997E-3</v>
      </c>
      <c r="Q346" s="93">
        <v>0.52368835022222227</v>
      </c>
      <c r="R346" s="93">
        <v>0</v>
      </c>
      <c r="S346" s="93">
        <v>0</v>
      </c>
      <c r="T346" s="93">
        <v>12.617593729953223</v>
      </c>
      <c r="U346" s="114">
        <v>0</v>
      </c>
      <c r="V346" s="114">
        <v>12.617593729953223</v>
      </c>
      <c r="W346" s="196">
        <f t="shared" si="17"/>
        <v>12.617593729953223</v>
      </c>
      <c r="X346" s="2"/>
      <c r="Y346" s="93">
        <v>6.0953099999999996</v>
      </c>
      <c r="Z346" s="93">
        <v>-0.90009300000000003</v>
      </c>
      <c r="AA346" s="93">
        <v>6.48317296913</v>
      </c>
      <c r="AB346" s="93">
        <v>0</v>
      </c>
      <c r="AC346" s="93">
        <v>0</v>
      </c>
      <c r="AD346" s="93">
        <v>0</v>
      </c>
      <c r="AE346" s="93">
        <v>0</v>
      </c>
      <c r="AF346" s="93">
        <v>0</v>
      </c>
      <c r="AG346" s="93">
        <v>8.5470000000000008E-3</v>
      </c>
      <c r="AH346" s="93">
        <v>7.8549999999999991E-3</v>
      </c>
      <c r="AI346" s="93">
        <v>6.0989036154234809E-2</v>
      </c>
      <c r="AJ346" s="93">
        <v>0.93758465155555559</v>
      </c>
      <c r="AK346" s="93">
        <v>2.1953521104023713E-2</v>
      </c>
      <c r="AL346" s="93">
        <v>0</v>
      </c>
      <c r="AM346" s="93">
        <v>0</v>
      </c>
      <c r="AN346" s="93">
        <v>12.715319177943812</v>
      </c>
      <c r="AO346" s="93"/>
      <c r="AP346" s="93"/>
      <c r="AQ346" s="93">
        <v>9.7725447990589132E-2</v>
      </c>
      <c r="AR346" s="91">
        <v>7.7451731353971424E-3</v>
      </c>
      <c r="AS346" s="114">
        <v>0</v>
      </c>
      <c r="AT346" s="121">
        <v>12.715319177943812</v>
      </c>
      <c r="AU346" s="199">
        <f t="shared" si="18"/>
        <v>12.715319177943812</v>
      </c>
      <c r="AV346" s="186">
        <f t="shared" si="19"/>
        <v>7.7451731353972431E-3</v>
      </c>
    </row>
    <row r="347" spans="1:48" s="1" customFormat="1" x14ac:dyDescent="0.25">
      <c r="A347">
        <f>IFERROR(VLOOKUP(C347,'2014_15'!$C$402:$D$446,2,FALSE),0)</f>
        <v>0</v>
      </c>
      <c r="B347" s="93" t="s">
        <v>450</v>
      </c>
      <c r="C347" s="93" t="s">
        <v>451</v>
      </c>
      <c r="D347" s="93"/>
      <c r="E347" s="93">
        <v>6.0513820000000003</v>
      </c>
      <c r="F347" s="93">
        <v>-0.90041300000000002</v>
      </c>
      <c r="G347" s="93">
        <v>6.7131972010730001</v>
      </c>
      <c r="H347" s="93">
        <v>0</v>
      </c>
      <c r="I347" s="93">
        <v>0.15135199999999999</v>
      </c>
      <c r="J347" s="93">
        <v>0</v>
      </c>
      <c r="K347" s="93">
        <v>0</v>
      </c>
      <c r="L347" s="93">
        <v>0</v>
      </c>
      <c r="M347" s="93">
        <v>0</v>
      </c>
      <c r="N347" s="93">
        <v>0</v>
      </c>
      <c r="O347" s="93">
        <v>8.5470000000000008E-3</v>
      </c>
      <c r="P347" s="93">
        <v>4.8729999999999997E-3</v>
      </c>
      <c r="Q347" s="93">
        <v>0.99678417866666658</v>
      </c>
      <c r="R347" s="93">
        <v>0</v>
      </c>
      <c r="S347" s="93">
        <v>0</v>
      </c>
      <c r="T347" s="93">
        <v>13.025722379739669</v>
      </c>
      <c r="U347" s="114">
        <v>0</v>
      </c>
      <c r="V347" s="114">
        <v>13.025722379739669</v>
      </c>
      <c r="W347" s="196">
        <f t="shared" si="17"/>
        <v>13.025722379739669</v>
      </c>
      <c r="X347" s="2"/>
      <c r="Y347" s="93">
        <v>6.0513820000000003</v>
      </c>
      <c r="Z347" s="93">
        <v>-0.88638499999999998</v>
      </c>
      <c r="AA347" s="93">
        <v>6.3554964874320001</v>
      </c>
      <c r="AB347" s="93">
        <v>0</v>
      </c>
      <c r="AC347" s="93">
        <v>0</v>
      </c>
      <c r="AD347" s="93">
        <v>0</v>
      </c>
      <c r="AE347" s="93">
        <v>0</v>
      </c>
      <c r="AF347" s="93">
        <v>0</v>
      </c>
      <c r="AG347" s="93">
        <v>8.5470000000000008E-3</v>
      </c>
      <c r="AH347" s="93">
        <v>7.8549999999999991E-3</v>
      </c>
      <c r="AI347" s="93">
        <v>6.1052382869953591E-2</v>
      </c>
      <c r="AJ347" s="93">
        <v>1.5142335031111109</v>
      </c>
      <c r="AK347" s="93">
        <v>2.1521179047319237E-2</v>
      </c>
      <c r="AL347" s="93">
        <v>0</v>
      </c>
      <c r="AM347" s="93">
        <v>0</v>
      </c>
      <c r="AN347" s="93">
        <v>13.133702552460383</v>
      </c>
      <c r="AO347" s="93"/>
      <c r="AP347" s="93"/>
      <c r="AQ347" s="93">
        <v>0.1079801727207137</v>
      </c>
      <c r="AR347" s="91">
        <v>8.2897646343719922E-3</v>
      </c>
      <c r="AS347" s="114">
        <v>0</v>
      </c>
      <c r="AT347" s="121">
        <v>13.133702552460383</v>
      </c>
      <c r="AU347" s="199">
        <f t="shared" si="18"/>
        <v>13.133702552460383</v>
      </c>
      <c r="AV347" s="186">
        <f t="shared" si="19"/>
        <v>8.2897646343720321E-3</v>
      </c>
    </row>
    <row r="348" spans="1:48" s="1" customFormat="1" x14ac:dyDescent="0.25">
      <c r="A348">
        <f>IFERROR(VLOOKUP(C348,'2014_15'!$C$402:$D$446,2,FALSE),0)</f>
        <v>0</v>
      </c>
      <c r="B348" s="93" t="s">
        <v>434</v>
      </c>
      <c r="C348" s="93" t="s">
        <v>435</v>
      </c>
      <c r="D348" s="93"/>
      <c r="E348" s="93">
        <v>65.478105999999997</v>
      </c>
      <c r="F348" s="93">
        <v>-11.861637</v>
      </c>
      <c r="G348" s="93">
        <v>108.008532540057</v>
      </c>
      <c r="H348" s="93">
        <v>0</v>
      </c>
      <c r="I348" s="93">
        <v>0</v>
      </c>
      <c r="J348" s="93">
        <v>0</v>
      </c>
      <c r="K348" s="93">
        <v>0</v>
      </c>
      <c r="L348" s="93">
        <v>5.1030999999999993E-2</v>
      </c>
      <c r="M348" s="93">
        <v>0.11600860215053763</v>
      </c>
      <c r="N348" s="93">
        <v>0</v>
      </c>
      <c r="O348" s="93">
        <v>8.5470000000000008E-3</v>
      </c>
      <c r="P348" s="93">
        <v>4.8729999999999997E-3</v>
      </c>
      <c r="Q348" s="93">
        <v>1.0706780911111109</v>
      </c>
      <c r="R348" s="93">
        <v>0.128414</v>
      </c>
      <c r="S348" s="93">
        <v>1.9613119999999999</v>
      </c>
      <c r="T348" s="93">
        <v>164.96586523331862</v>
      </c>
      <c r="U348" s="114">
        <v>10.797183432756951</v>
      </c>
      <c r="V348" s="114">
        <v>175.76304866607558</v>
      </c>
      <c r="W348" s="196">
        <f t="shared" si="17"/>
        <v>163.00455323331863</v>
      </c>
      <c r="X348" s="2"/>
      <c r="Y348" s="93">
        <v>65.478105999999997</v>
      </c>
      <c r="Z348" s="93">
        <v>-11.676837000000001</v>
      </c>
      <c r="AA348" s="93">
        <v>106.56883945542801</v>
      </c>
      <c r="AB348" s="93">
        <v>0</v>
      </c>
      <c r="AC348" s="93">
        <v>0</v>
      </c>
      <c r="AD348" s="93">
        <v>5.1030999999999993E-2</v>
      </c>
      <c r="AE348" s="93">
        <v>0.107888</v>
      </c>
      <c r="AF348" s="93">
        <v>0</v>
      </c>
      <c r="AG348" s="93">
        <v>8.5470000000000008E-3</v>
      </c>
      <c r="AH348" s="93">
        <v>7.8549999999999991E-3</v>
      </c>
      <c r="AI348" s="93">
        <v>0.65524742164076855</v>
      </c>
      <c r="AJ348" s="93">
        <v>1.825892671111111</v>
      </c>
      <c r="AK348" s="93">
        <v>0.36086670479964189</v>
      </c>
      <c r="AL348" s="93">
        <v>0.13803399999999999</v>
      </c>
      <c r="AM348" s="93">
        <v>2.8208299999999999</v>
      </c>
      <c r="AN348" s="93">
        <v>166.34630025297955</v>
      </c>
      <c r="AO348" s="93"/>
      <c r="AP348" s="93"/>
      <c r="AQ348" s="93">
        <v>1.3804350196609221</v>
      </c>
      <c r="AR348" s="91">
        <v>8.3680039971209246E-3</v>
      </c>
      <c r="AS348" s="114">
        <v>11.876901776032646</v>
      </c>
      <c r="AT348" s="121">
        <v>178.22320202901219</v>
      </c>
      <c r="AU348" s="199">
        <f t="shared" si="18"/>
        <v>163.52547025297955</v>
      </c>
      <c r="AV348" s="186">
        <f t="shared" si="19"/>
        <v>3.195720667479085E-3</v>
      </c>
    </row>
    <row r="349" spans="1:48" s="1" customFormat="1" x14ac:dyDescent="0.25">
      <c r="A349">
        <f>IFERROR(VLOOKUP(C349,'2014_15'!$C$402:$D$446,2,FALSE),0)</f>
        <v>0</v>
      </c>
      <c r="B349" s="93" t="s">
        <v>306</v>
      </c>
      <c r="C349" s="93" t="s">
        <v>307</v>
      </c>
      <c r="D349" s="93"/>
      <c r="E349" s="93">
        <v>5.7791389999999998</v>
      </c>
      <c r="F349" s="93">
        <v>-0.71750400000000003</v>
      </c>
      <c r="G349" s="93">
        <v>7.0697673986790006</v>
      </c>
      <c r="H349" s="93">
        <v>0</v>
      </c>
      <c r="I349" s="93">
        <v>0</v>
      </c>
      <c r="J349" s="93">
        <v>0</v>
      </c>
      <c r="K349" s="93">
        <v>0</v>
      </c>
      <c r="L349" s="93">
        <v>0</v>
      </c>
      <c r="M349" s="93">
        <v>0</v>
      </c>
      <c r="N349" s="93">
        <v>0</v>
      </c>
      <c r="O349" s="93">
        <v>8.5470000000000008E-3</v>
      </c>
      <c r="P349" s="93">
        <v>4.8729999999999997E-3</v>
      </c>
      <c r="Q349" s="93">
        <v>0.7494333724444443</v>
      </c>
      <c r="R349" s="93">
        <v>0</v>
      </c>
      <c r="S349" s="93">
        <v>0</v>
      </c>
      <c r="T349" s="93">
        <v>12.894255771123445</v>
      </c>
      <c r="U349" s="114">
        <v>0</v>
      </c>
      <c r="V349" s="114">
        <v>12.894255771123445</v>
      </c>
      <c r="W349" s="196">
        <f t="shared" si="17"/>
        <v>12.894255771123445</v>
      </c>
      <c r="X349" s="2"/>
      <c r="Y349" s="93">
        <v>5.7791389999999998</v>
      </c>
      <c r="Z349" s="93">
        <v>-0.70632600000000001</v>
      </c>
      <c r="AA349" s="93">
        <v>6.7272789931500006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8.5470000000000008E-3</v>
      </c>
      <c r="AH349" s="93">
        <v>7.8549999999999991E-3</v>
      </c>
      <c r="AI349" s="93">
        <v>5.8147604402876196E-2</v>
      </c>
      <c r="AJ349" s="93">
        <v>1.1157296737777778</v>
      </c>
      <c r="AK349" s="93">
        <v>2.2780120482978977E-2</v>
      </c>
      <c r="AL349" s="93">
        <v>0</v>
      </c>
      <c r="AM349" s="93">
        <v>0</v>
      </c>
      <c r="AN349" s="93">
        <v>13.013151391813635</v>
      </c>
      <c r="AO349" s="93"/>
      <c r="AP349" s="93"/>
      <c r="AQ349" s="93">
        <v>0.11889562069018922</v>
      </c>
      <c r="AR349" s="91">
        <v>9.2208207127746564E-3</v>
      </c>
      <c r="AS349" s="114">
        <v>0</v>
      </c>
      <c r="AT349" s="121">
        <v>13.013151391813635</v>
      </c>
      <c r="AU349" s="199">
        <f t="shared" si="18"/>
        <v>13.013151391813635</v>
      </c>
      <c r="AV349" s="186">
        <f t="shared" si="19"/>
        <v>9.2208207127746356E-3</v>
      </c>
    </row>
    <row r="350" spans="1:48" s="1" customFormat="1" x14ac:dyDescent="0.25">
      <c r="A350">
        <f>IFERROR(VLOOKUP(C350,'2014_15'!$C$402:$D$446,2,FALSE),0)</f>
        <v>0</v>
      </c>
      <c r="B350" s="93" t="s">
        <v>284</v>
      </c>
      <c r="C350" s="93" t="s">
        <v>285</v>
      </c>
      <c r="D350" s="93"/>
      <c r="E350" s="93">
        <v>5.3759600000000001</v>
      </c>
      <c r="F350" s="93">
        <v>-0.34486699999999998</v>
      </c>
      <c r="G350" s="93">
        <v>3.4317564603599999</v>
      </c>
      <c r="H350" s="93">
        <v>0</v>
      </c>
      <c r="I350" s="93">
        <v>0</v>
      </c>
      <c r="J350" s="93">
        <v>0</v>
      </c>
      <c r="K350" s="93">
        <v>0</v>
      </c>
      <c r="L350" s="93">
        <v>0</v>
      </c>
      <c r="M350" s="93">
        <v>0</v>
      </c>
      <c r="N350" s="93">
        <v>0</v>
      </c>
      <c r="O350" s="93">
        <v>8.5470000000000008E-3</v>
      </c>
      <c r="P350" s="93">
        <v>4.8729999999999997E-3</v>
      </c>
      <c r="Q350" s="93">
        <v>0.6079447991111111</v>
      </c>
      <c r="R350" s="93">
        <v>0</v>
      </c>
      <c r="S350" s="93">
        <v>0</v>
      </c>
      <c r="T350" s="93">
        <v>9.0842142594711124</v>
      </c>
      <c r="U350" s="114">
        <v>0</v>
      </c>
      <c r="V350" s="114">
        <v>9.0842142594711124</v>
      </c>
      <c r="W350" s="196">
        <f t="shared" si="17"/>
        <v>9.0842142594711124</v>
      </c>
      <c r="X350" s="2"/>
      <c r="Y350" s="93">
        <v>5.3759600000000001</v>
      </c>
      <c r="Z350" s="93">
        <v>-0.33949400000000002</v>
      </c>
      <c r="AA350" s="93">
        <v>3.1045107658790001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8.5470000000000008E-3</v>
      </c>
      <c r="AH350" s="93">
        <v>7.8549999999999991E-3</v>
      </c>
      <c r="AI350" s="93">
        <v>5.402003449135985E-2</v>
      </c>
      <c r="AJ350" s="93">
        <v>0.95176076444444457</v>
      </c>
      <c r="AK350" s="93">
        <v>1.0512590507906717E-2</v>
      </c>
      <c r="AL350" s="93">
        <v>0</v>
      </c>
      <c r="AM350" s="93">
        <v>0</v>
      </c>
      <c r="AN350" s="93">
        <v>9.1736721553227092</v>
      </c>
      <c r="AO350" s="93"/>
      <c r="AP350" s="186"/>
      <c r="AQ350" s="93">
        <v>8.9457895851596803E-2</v>
      </c>
      <c r="AR350" s="91">
        <v>9.8476206413041032E-3</v>
      </c>
      <c r="AS350" s="114">
        <v>0</v>
      </c>
      <c r="AT350" s="121">
        <v>9.1736721553227092</v>
      </c>
      <c r="AU350" s="199">
        <f t="shared" si="18"/>
        <v>9.1736721553227092</v>
      </c>
      <c r="AV350" s="186">
        <f t="shared" si="19"/>
        <v>9.8476206413040668E-3</v>
      </c>
    </row>
    <row r="351" spans="1:48" s="1" customFormat="1" x14ac:dyDescent="0.25">
      <c r="A351">
        <f>IFERROR(VLOOKUP(C351,'2014_15'!$C$402:$D$446,2,FALSE),0)</f>
        <v>0</v>
      </c>
      <c r="B351" s="93" t="s">
        <v>160</v>
      </c>
      <c r="C351" s="93" t="s">
        <v>161</v>
      </c>
      <c r="D351" s="93"/>
      <c r="E351" s="93">
        <v>6.7361779999999998</v>
      </c>
      <c r="F351" s="93">
        <v>-0.88392300000000001</v>
      </c>
      <c r="G351" s="93">
        <v>7.4721992947600002</v>
      </c>
      <c r="H351" s="93">
        <v>0</v>
      </c>
      <c r="I351" s="93">
        <v>0.168405</v>
      </c>
      <c r="J351" s="93">
        <v>0</v>
      </c>
      <c r="K351" s="93">
        <v>0</v>
      </c>
      <c r="L351" s="93">
        <v>0</v>
      </c>
      <c r="M351" s="93">
        <v>0</v>
      </c>
      <c r="N351" s="93">
        <v>0</v>
      </c>
      <c r="O351" s="93">
        <v>8.5470000000000008E-3</v>
      </c>
      <c r="P351" s="93">
        <v>4.8729999999999997E-3</v>
      </c>
      <c r="Q351" s="93">
        <v>0.65192907466666683</v>
      </c>
      <c r="R351" s="93">
        <v>0</v>
      </c>
      <c r="S351" s="93">
        <v>0</v>
      </c>
      <c r="T351" s="93">
        <v>14.158208369426665</v>
      </c>
      <c r="U351" s="114">
        <v>0</v>
      </c>
      <c r="V351" s="114">
        <v>14.158208369426665</v>
      </c>
      <c r="W351" s="196">
        <f t="shared" si="17"/>
        <v>14.158208369426665</v>
      </c>
      <c r="X351" s="2"/>
      <c r="Y351" s="93">
        <v>6.7361779999999998</v>
      </c>
      <c r="Z351" s="93">
        <v>-0.87015200000000004</v>
      </c>
      <c r="AA351" s="93">
        <v>7.2930541259339998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8.5470000000000008E-3</v>
      </c>
      <c r="AH351" s="93">
        <v>7.8549999999999991E-3</v>
      </c>
      <c r="AI351" s="93">
        <v>6.7693093437408244E-2</v>
      </c>
      <c r="AJ351" s="93">
        <v>1.0406574373333335</v>
      </c>
      <c r="AK351" s="93">
        <v>2.4695965760722992E-2</v>
      </c>
      <c r="AL351" s="93">
        <v>0</v>
      </c>
      <c r="AM351" s="93">
        <v>0</v>
      </c>
      <c r="AN351" s="93">
        <v>14.308528622465463</v>
      </c>
      <c r="AO351" s="93"/>
      <c r="AP351" s="93"/>
      <c r="AQ351" s="93">
        <v>0.1503202530387977</v>
      </c>
      <c r="AR351" s="91">
        <v>1.0617180445189682E-2</v>
      </c>
      <c r="AS351" s="114">
        <v>0</v>
      </c>
      <c r="AT351" s="121">
        <v>14.308528622465463</v>
      </c>
      <c r="AU351" s="199">
        <f t="shared" si="18"/>
        <v>14.308528622465463</v>
      </c>
      <c r="AV351" s="186">
        <f t="shared" si="19"/>
        <v>1.0617180445189778E-2</v>
      </c>
    </row>
    <row r="352" spans="1:48" s="1" customFormat="1" x14ac:dyDescent="0.25">
      <c r="A352">
        <f>IFERROR(VLOOKUP(C352,'2014_15'!$C$402:$D$446,2,FALSE),0)</f>
        <v>0</v>
      </c>
      <c r="B352" s="93" t="s">
        <v>458</v>
      </c>
      <c r="C352" s="93" t="s">
        <v>459</v>
      </c>
      <c r="D352" s="93"/>
      <c r="E352" s="93">
        <v>5.437576</v>
      </c>
      <c r="F352" s="93">
        <v>-0.58947400000000005</v>
      </c>
      <c r="G352" s="93">
        <v>5.1371458126769998</v>
      </c>
      <c r="H352" s="93">
        <v>0</v>
      </c>
      <c r="I352" s="93">
        <v>0.13594000000000001</v>
      </c>
      <c r="J352" s="93">
        <v>0</v>
      </c>
      <c r="K352" s="93">
        <v>0</v>
      </c>
      <c r="L352" s="93">
        <v>0</v>
      </c>
      <c r="M352" s="93">
        <v>0</v>
      </c>
      <c r="N352" s="93">
        <v>0</v>
      </c>
      <c r="O352" s="93">
        <v>8.5470000000000008E-3</v>
      </c>
      <c r="P352" s="93">
        <v>4.8729999999999997E-3</v>
      </c>
      <c r="Q352" s="93">
        <v>0.86013222933333333</v>
      </c>
      <c r="R352" s="93">
        <v>0</v>
      </c>
      <c r="S352" s="93">
        <v>0</v>
      </c>
      <c r="T352" s="93">
        <v>10.994740042010331</v>
      </c>
      <c r="U352" s="114">
        <v>0</v>
      </c>
      <c r="V352" s="114">
        <v>10.994740042010331</v>
      </c>
      <c r="W352" s="196">
        <f t="shared" si="17"/>
        <v>10.994740042010331</v>
      </c>
      <c r="X352" s="2"/>
      <c r="Y352" s="93">
        <v>5.437576</v>
      </c>
      <c r="Z352" s="93">
        <v>-0.58028999999999997</v>
      </c>
      <c r="AA352" s="93">
        <v>4.9730013692839998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8.5470000000000008E-3</v>
      </c>
      <c r="AH352" s="93">
        <v>7.8549999999999991E-3</v>
      </c>
      <c r="AI352" s="93">
        <v>5.4762736965595735E-2</v>
      </c>
      <c r="AJ352" s="93">
        <v>1.1938457395555557</v>
      </c>
      <c r="AK352" s="93">
        <v>1.68397312597948E-2</v>
      </c>
      <c r="AL352" s="93">
        <v>0</v>
      </c>
      <c r="AM352" s="93">
        <v>0</v>
      </c>
      <c r="AN352" s="93">
        <v>11.112137577064948</v>
      </c>
      <c r="AO352" s="93"/>
      <c r="AP352" s="93"/>
      <c r="AQ352" s="93">
        <v>0.11739753505461614</v>
      </c>
      <c r="AR352" s="91">
        <v>1.0677608984482239E-2</v>
      </c>
      <c r="AS352" s="114">
        <v>0</v>
      </c>
      <c r="AT352" s="121">
        <v>11.112137577064948</v>
      </c>
      <c r="AU352" s="199">
        <f t="shared" si="18"/>
        <v>11.112137577064948</v>
      </c>
      <c r="AV352" s="186">
        <f t="shared" si="19"/>
        <v>1.0677608984482223E-2</v>
      </c>
    </row>
    <row r="353" spans="1:48" s="1" customFormat="1" x14ac:dyDescent="0.25">
      <c r="A353">
        <f>IFERROR(VLOOKUP(C353,'2014_15'!$C$402:$D$446,2,FALSE),0)</f>
        <v>0</v>
      </c>
      <c r="B353" s="93" t="s">
        <v>172</v>
      </c>
      <c r="C353" s="93" t="s">
        <v>173</v>
      </c>
      <c r="D353" s="93"/>
      <c r="E353" s="93">
        <v>6.250953</v>
      </c>
      <c r="F353" s="93">
        <v>-0.89778500000000006</v>
      </c>
      <c r="G353" s="93">
        <v>8.776239879597</v>
      </c>
      <c r="H353" s="93">
        <v>0</v>
      </c>
      <c r="I353" s="93">
        <v>0.156274</v>
      </c>
      <c r="J353" s="93">
        <v>0</v>
      </c>
      <c r="K353" s="93">
        <v>0</v>
      </c>
      <c r="L353" s="93">
        <v>0</v>
      </c>
      <c r="M353" s="93">
        <v>0</v>
      </c>
      <c r="N353" s="93">
        <v>0</v>
      </c>
      <c r="O353" s="93">
        <v>8.5470000000000008E-3</v>
      </c>
      <c r="P353" s="93">
        <v>4.8729999999999997E-3</v>
      </c>
      <c r="Q353" s="93">
        <v>0.70319520533333346</v>
      </c>
      <c r="R353" s="93">
        <v>0</v>
      </c>
      <c r="S353" s="93">
        <v>0</v>
      </c>
      <c r="T353" s="93">
        <v>15.002297084930333</v>
      </c>
      <c r="U353" s="114">
        <v>0</v>
      </c>
      <c r="V353" s="114">
        <v>15.002297084930333</v>
      </c>
      <c r="W353" s="196">
        <f t="shared" si="17"/>
        <v>15.002297084930333</v>
      </c>
      <c r="X353" s="2"/>
      <c r="Y353" s="93">
        <v>6.250953</v>
      </c>
      <c r="Z353" s="93">
        <v>-0.88379799999999997</v>
      </c>
      <c r="AA353" s="93">
        <v>8.3506808980990002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8.5470000000000008E-3</v>
      </c>
      <c r="AH353" s="93">
        <v>7.8549999999999991E-3</v>
      </c>
      <c r="AI353" s="93">
        <v>6.2797735569778121E-2</v>
      </c>
      <c r="AJ353" s="93">
        <v>1.3401566204444444</v>
      </c>
      <c r="AK353" s="93">
        <v>2.8277334293301353E-2</v>
      </c>
      <c r="AL353" s="93">
        <v>0</v>
      </c>
      <c r="AM353" s="93">
        <v>0</v>
      </c>
      <c r="AN353" s="93">
        <v>15.165469588406523</v>
      </c>
      <c r="AO353" s="93"/>
      <c r="AP353" s="93"/>
      <c r="AQ353" s="93">
        <v>0.16317250347618995</v>
      </c>
      <c r="AR353" s="91">
        <v>1.0876501281933364E-2</v>
      </c>
      <c r="AS353" s="114">
        <v>0</v>
      </c>
      <c r="AT353" s="121">
        <v>15.165469588406523</v>
      </c>
      <c r="AU353" s="199">
        <f t="shared" si="18"/>
        <v>15.165469588406523</v>
      </c>
      <c r="AV353" s="186">
        <f t="shared" si="19"/>
        <v>1.0876501281933404E-2</v>
      </c>
    </row>
    <row r="354" spans="1:48" s="1" customFormat="1" x14ac:dyDescent="0.25">
      <c r="A354">
        <f>IFERROR(VLOOKUP(C354,'2014_15'!$C$402:$D$446,2,FALSE),0)</f>
        <v>0</v>
      </c>
      <c r="B354" s="93" t="s">
        <v>194</v>
      </c>
      <c r="C354" s="93" t="s">
        <v>195</v>
      </c>
      <c r="D354" s="93"/>
      <c r="E354" s="93">
        <v>10.760934000000001</v>
      </c>
      <c r="F354" s="93">
        <v>-1.3414820000000001</v>
      </c>
      <c r="G354" s="93">
        <v>10.20826405247</v>
      </c>
      <c r="H354" s="93">
        <v>0</v>
      </c>
      <c r="I354" s="93">
        <v>0.26901700000000001</v>
      </c>
      <c r="J354" s="93">
        <v>0</v>
      </c>
      <c r="K354" s="93">
        <v>0</v>
      </c>
      <c r="L354" s="93">
        <v>0</v>
      </c>
      <c r="M354" s="93">
        <v>0</v>
      </c>
      <c r="N354" s="93">
        <v>0</v>
      </c>
      <c r="O354" s="93">
        <v>8.5470000000000008E-3</v>
      </c>
      <c r="P354" s="93">
        <v>4.8729999999999997E-3</v>
      </c>
      <c r="Q354" s="93">
        <v>1.5248509546666666</v>
      </c>
      <c r="R354" s="93">
        <v>0</v>
      </c>
      <c r="S354" s="93">
        <v>0</v>
      </c>
      <c r="T354" s="93">
        <v>21.435004007136669</v>
      </c>
      <c r="U354" s="114">
        <v>0</v>
      </c>
      <c r="V354" s="114">
        <v>21.435004007136669</v>
      </c>
      <c r="W354" s="196">
        <f t="shared" si="17"/>
        <v>21.435004007136669</v>
      </c>
      <c r="X354" s="2"/>
      <c r="Y354" s="93">
        <v>10.760934000000001</v>
      </c>
      <c r="Z354" s="93">
        <v>-1.3205819999999999</v>
      </c>
      <c r="AA354" s="93">
        <v>9.4616791746040008</v>
      </c>
      <c r="AB354" s="93">
        <v>0</v>
      </c>
      <c r="AC354" s="93">
        <v>0</v>
      </c>
      <c r="AD354" s="93">
        <v>0</v>
      </c>
      <c r="AE354" s="93">
        <v>0</v>
      </c>
      <c r="AF354" s="93">
        <v>0</v>
      </c>
      <c r="AG354" s="93">
        <v>8.5470000000000008E-3</v>
      </c>
      <c r="AH354" s="93">
        <v>7.8549999999999991E-3</v>
      </c>
      <c r="AI354" s="93">
        <v>0.10856442586685151</v>
      </c>
      <c r="AJ354" s="93">
        <v>2.6161420008888889</v>
      </c>
      <c r="AK354" s="93">
        <v>3.2039431066890833E-2</v>
      </c>
      <c r="AL354" s="93">
        <v>0</v>
      </c>
      <c r="AM354" s="93">
        <v>0</v>
      </c>
      <c r="AN354" s="93">
        <v>21.675179032426634</v>
      </c>
      <c r="AO354" s="93"/>
      <c r="AP354" s="93"/>
      <c r="AQ354" s="93">
        <v>0.24017502528996459</v>
      </c>
      <c r="AR354" s="91">
        <v>1.1204804310276761E-2</v>
      </c>
      <c r="AS354" s="114">
        <v>0</v>
      </c>
      <c r="AT354" s="121">
        <v>21.675179032426634</v>
      </c>
      <c r="AU354" s="199">
        <f t="shared" si="18"/>
        <v>21.675179032426634</v>
      </c>
      <c r="AV354" s="186">
        <f t="shared" si="19"/>
        <v>1.1204804310276817E-2</v>
      </c>
    </row>
    <row r="355" spans="1:48" s="1" customFormat="1" x14ac:dyDescent="0.25">
      <c r="A355">
        <f>IFERROR(VLOOKUP(C355,'2014_15'!$C$402:$D$446,2,FALSE),0)</f>
        <v>0</v>
      </c>
      <c r="B355" s="93" t="s">
        <v>460</v>
      </c>
      <c r="C355" s="93" t="s">
        <v>461</v>
      </c>
      <c r="D355" s="93"/>
      <c r="E355" s="93">
        <v>8.6318599999999996</v>
      </c>
      <c r="F355" s="93">
        <v>-0.77790899999999996</v>
      </c>
      <c r="G355" s="93">
        <v>5.1623211539359994</v>
      </c>
      <c r="H355" s="93">
        <v>0</v>
      </c>
      <c r="I355" s="93">
        <v>0.21579599999999999</v>
      </c>
      <c r="J355" s="93">
        <v>0</v>
      </c>
      <c r="K355" s="93">
        <v>0</v>
      </c>
      <c r="L355" s="93">
        <v>0</v>
      </c>
      <c r="M355" s="93">
        <v>0</v>
      </c>
      <c r="N355" s="93">
        <v>0</v>
      </c>
      <c r="O355" s="93">
        <v>8.5470000000000008E-3</v>
      </c>
      <c r="P355" s="93">
        <v>4.8729999999999997E-3</v>
      </c>
      <c r="Q355" s="93">
        <v>0.86637356266666676</v>
      </c>
      <c r="R355" s="93">
        <v>0</v>
      </c>
      <c r="S355" s="93">
        <v>0</v>
      </c>
      <c r="T355" s="93">
        <v>14.111861716602665</v>
      </c>
      <c r="U355" s="114">
        <v>0</v>
      </c>
      <c r="V355" s="114">
        <v>14.111861716602665</v>
      </c>
      <c r="W355" s="196">
        <f t="shared" si="17"/>
        <v>14.111861716602665</v>
      </c>
      <c r="X355" s="2"/>
      <c r="Y355" s="93">
        <v>8.6318599999999996</v>
      </c>
      <c r="Z355" s="93">
        <v>-0.76578999999999997</v>
      </c>
      <c r="AA355" s="93">
        <v>4.684520572387</v>
      </c>
      <c r="AB355" s="93">
        <v>0</v>
      </c>
      <c r="AC355" s="93">
        <v>0</v>
      </c>
      <c r="AD355" s="93">
        <v>0</v>
      </c>
      <c r="AE355" s="93">
        <v>0</v>
      </c>
      <c r="AF355" s="93">
        <v>0</v>
      </c>
      <c r="AG355" s="93">
        <v>8.5470000000000008E-3</v>
      </c>
      <c r="AH355" s="93">
        <v>7.8549999999999991E-3</v>
      </c>
      <c r="AI355" s="93">
        <v>8.6747870730013651E-2</v>
      </c>
      <c r="AJ355" s="93">
        <v>1.6016931253333333</v>
      </c>
      <c r="AK355" s="93">
        <v>1.5862868650553981E-2</v>
      </c>
      <c r="AL355" s="93">
        <v>0</v>
      </c>
      <c r="AM355" s="93">
        <v>0</v>
      </c>
      <c r="AN355" s="93">
        <v>14.271296437100901</v>
      </c>
      <c r="AO355" s="93"/>
      <c r="AP355" s="93"/>
      <c r="AQ355" s="93">
        <v>0.15943472049823626</v>
      </c>
      <c r="AR355" s="91">
        <v>1.1297922534959412E-2</v>
      </c>
      <c r="AS355" s="114">
        <v>0</v>
      </c>
      <c r="AT355" s="121">
        <v>14.271296437100901</v>
      </c>
      <c r="AU355" s="199">
        <f t="shared" si="18"/>
        <v>14.271296437100901</v>
      </c>
      <c r="AV355" s="186">
        <f t="shared" si="19"/>
        <v>1.1297922534959426E-2</v>
      </c>
    </row>
    <row r="356" spans="1:48" s="1" customFormat="1" x14ac:dyDescent="0.25">
      <c r="A356">
        <f>IFERROR(VLOOKUP(C356,'2014_15'!$C$402:$D$446,2,FALSE),0)</f>
        <v>0</v>
      </c>
      <c r="B356" s="93" t="s">
        <v>262</v>
      </c>
      <c r="C356" s="93" t="s">
        <v>263</v>
      </c>
      <c r="D356" s="93"/>
      <c r="E356" s="93">
        <v>3.7961</v>
      </c>
      <c r="F356" s="93">
        <v>-0.56686499999999995</v>
      </c>
      <c r="G356" s="93">
        <v>5.5395235773590006</v>
      </c>
      <c r="H356" s="93">
        <v>0</v>
      </c>
      <c r="I356" s="93">
        <v>0</v>
      </c>
      <c r="J356" s="93">
        <v>0</v>
      </c>
      <c r="K356" s="93">
        <v>0</v>
      </c>
      <c r="L356" s="93">
        <v>0</v>
      </c>
      <c r="M356" s="93">
        <v>0</v>
      </c>
      <c r="N356" s="93">
        <v>0</v>
      </c>
      <c r="O356" s="93">
        <v>8.5470000000000008E-3</v>
      </c>
      <c r="P356" s="93">
        <v>4.8729999999999997E-3</v>
      </c>
      <c r="Q356" s="93">
        <v>0.90605434044444444</v>
      </c>
      <c r="R356" s="93">
        <v>0</v>
      </c>
      <c r="S356" s="93">
        <v>0</v>
      </c>
      <c r="T356" s="93">
        <v>9.6882329178034468</v>
      </c>
      <c r="U356" s="114">
        <v>0</v>
      </c>
      <c r="V356" s="114">
        <v>9.6882329178034468</v>
      </c>
      <c r="W356" s="196">
        <f t="shared" si="17"/>
        <v>9.6882329178034468</v>
      </c>
      <c r="X356" s="2"/>
      <c r="Y356" s="93">
        <v>3.7961</v>
      </c>
      <c r="Z356" s="93">
        <v>-0.55803400000000003</v>
      </c>
      <c r="AA356" s="93">
        <v>5.2697856061810002</v>
      </c>
      <c r="AB356" s="93">
        <v>0</v>
      </c>
      <c r="AC356" s="93">
        <v>0</v>
      </c>
      <c r="AD356" s="93">
        <v>0</v>
      </c>
      <c r="AE356" s="93">
        <v>0</v>
      </c>
      <c r="AF356" s="93">
        <v>0</v>
      </c>
      <c r="AG356" s="93">
        <v>8.5470000000000008E-3</v>
      </c>
      <c r="AH356" s="93">
        <v>7.8549999999999991E-3</v>
      </c>
      <c r="AI356" s="93">
        <v>3.8253489152043713E-2</v>
      </c>
      <c r="AJ356" s="93">
        <v>1.217970328888889</v>
      </c>
      <c r="AK356" s="93">
        <v>1.7844711234736639E-2</v>
      </c>
      <c r="AL356" s="93">
        <v>0</v>
      </c>
      <c r="AM356" s="93">
        <v>0</v>
      </c>
      <c r="AN356" s="93">
        <v>9.7983221354566687</v>
      </c>
      <c r="AO356" s="93"/>
      <c r="AP356" s="93"/>
      <c r="AQ356" s="93">
        <v>0.11008921765322199</v>
      </c>
      <c r="AR356" s="91">
        <v>1.1363188580129826E-2</v>
      </c>
      <c r="AS356" s="114">
        <v>0</v>
      </c>
      <c r="AT356" s="121">
        <v>9.7983221354566687</v>
      </c>
      <c r="AU356" s="199">
        <f t="shared" si="18"/>
        <v>9.7983221354566687</v>
      </c>
      <c r="AV356" s="186">
        <f t="shared" si="19"/>
        <v>1.1363188580129746E-2</v>
      </c>
    </row>
    <row r="357" spans="1:48" s="1" customFormat="1" x14ac:dyDescent="0.25">
      <c r="A357">
        <f>IFERROR(VLOOKUP(C357,'2014_15'!$C$402:$D$446,2,FALSE),0)</f>
        <v>0</v>
      </c>
      <c r="B357" s="93" t="s">
        <v>328</v>
      </c>
      <c r="C357" s="93" t="s">
        <v>329</v>
      </c>
      <c r="D357" s="93"/>
      <c r="E357" s="93">
        <v>3.2395350000000001</v>
      </c>
      <c r="F357" s="93">
        <v>-0.34565400000000002</v>
      </c>
      <c r="G357" s="93">
        <v>4.6473872169420005</v>
      </c>
      <c r="H357" s="93">
        <v>0</v>
      </c>
      <c r="I357" s="93">
        <v>8.0988000000000004E-2</v>
      </c>
      <c r="J357" s="93">
        <v>0</v>
      </c>
      <c r="K357" s="93">
        <v>0</v>
      </c>
      <c r="L357" s="93">
        <v>0</v>
      </c>
      <c r="M357" s="93">
        <v>0</v>
      </c>
      <c r="N357" s="93">
        <v>0</v>
      </c>
      <c r="O357" s="93">
        <v>8.5470000000000008E-3</v>
      </c>
      <c r="P357" s="93">
        <v>4.8729999999999997E-3</v>
      </c>
      <c r="Q357" s="93">
        <v>0.57201431022222227</v>
      </c>
      <c r="R357" s="93">
        <v>0</v>
      </c>
      <c r="S357" s="93">
        <v>0</v>
      </c>
      <c r="T357" s="93">
        <v>8.2076905271642229</v>
      </c>
      <c r="U357" s="114">
        <v>0</v>
      </c>
      <c r="V357" s="114">
        <v>8.2076905271642229</v>
      </c>
      <c r="W357" s="196">
        <f t="shared" si="17"/>
        <v>8.2076905271642229</v>
      </c>
      <c r="X357" s="2"/>
      <c r="Y357" s="93">
        <v>3.2395350000000001</v>
      </c>
      <c r="Z357" s="93">
        <v>-0.34026899999999999</v>
      </c>
      <c r="AA357" s="93">
        <v>4.5650159052779999</v>
      </c>
      <c r="AB357" s="93">
        <v>0</v>
      </c>
      <c r="AC357" s="93">
        <v>0</v>
      </c>
      <c r="AD357" s="93">
        <v>0</v>
      </c>
      <c r="AE357" s="93">
        <v>0</v>
      </c>
      <c r="AF357" s="93">
        <v>0</v>
      </c>
      <c r="AG357" s="93">
        <v>8.5470000000000008E-3</v>
      </c>
      <c r="AH357" s="93">
        <v>7.8549999999999991E-3</v>
      </c>
      <c r="AI357" s="93">
        <v>3.2525152270980129E-2</v>
      </c>
      <c r="AJ357" s="93">
        <v>0.77496907644444446</v>
      </c>
      <c r="AK357" s="93">
        <v>1.5458198245507111E-2</v>
      </c>
      <c r="AL357" s="93">
        <v>0</v>
      </c>
      <c r="AM357" s="93">
        <v>0</v>
      </c>
      <c r="AN357" s="93">
        <v>8.3036363322389324</v>
      </c>
      <c r="AO357" s="93"/>
      <c r="AP357" s="93"/>
      <c r="AQ357" s="93">
        <v>9.5945805074709511E-2</v>
      </c>
      <c r="AR357" s="91">
        <v>1.1689744485024951E-2</v>
      </c>
      <c r="AS357" s="114">
        <v>0</v>
      </c>
      <c r="AT357" s="121">
        <v>8.3036363322389324</v>
      </c>
      <c r="AU357" s="199">
        <f t="shared" si="18"/>
        <v>8.3036363322389324</v>
      </c>
      <c r="AV357" s="186">
        <f t="shared" si="19"/>
        <v>1.1689744485025022E-2</v>
      </c>
    </row>
    <row r="358" spans="1:48" s="1" customFormat="1" x14ac:dyDescent="0.25">
      <c r="A358">
        <f>IFERROR(VLOOKUP(C358,'2014_15'!$C$402:$D$446,2,FALSE),0)</f>
        <v>0</v>
      </c>
      <c r="B358" s="93" t="s">
        <v>776</v>
      </c>
      <c r="C358" s="93" t="s">
        <v>777</v>
      </c>
      <c r="D358" s="93"/>
      <c r="E358" s="93">
        <v>1.965006</v>
      </c>
      <c r="F358" s="93">
        <v>-0.37403500000000001</v>
      </c>
      <c r="G358" s="93">
        <v>2.7093117615490003</v>
      </c>
      <c r="H358" s="93">
        <v>0</v>
      </c>
      <c r="I358" s="93">
        <v>4.9125000000000002E-2</v>
      </c>
      <c r="J358" s="93">
        <v>0</v>
      </c>
      <c r="K358" s="93">
        <v>0</v>
      </c>
      <c r="L358" s="93">
        <v>0</v>
      </c>
      <c r="M358" s="93">
        <v>0</v>
      </c>
      <c r="N358" s="93">
        <v>0</v>
      </c>
      <c r="O358" s="93">
        <v>8.5470000000000008E-3</v>
      </c>
      <c r="P358" s="93">
        <v>4.8729999999999997E-3</v>
      </c>
      <c r="Q358" s="93">
        <v>0.2385557937777778</v>
      </c>
      <c r="R358" s="93">
        <v>0</v>
      </c>
      <c r="S358" s="93">
        <v>0</v>
      </c>
      <c r="T358" s="93">
        <v>4.6013835553267786</v>
      </c>
      <c r="U358" s="114">
        <v>0</v>
      </c>
      <c r="V358" s="114">
        <v>4.6013835553267786</v>
      </c>
      <c r="W358" s="196">
        <f t="shared" si="17"/>
        <v>4.6013835553267786</v>
      </c>
      <c r="X358" s="2"/>
      <c r="Y358" s="93">
        <v>1.965006</v>
      </c>
      <c r="Z358" s="93">
        <v>-0.36820799999999998</v>
      </c>
      <c r="AA358" s="93">
        <v>2.629959374901</v>
      </c>
      <c r="AB358" s="93">
        <v>0</v>
      </c>
      <c r="AC358" s="93">
        <v>0</v>
      </c>
      <c r="AD358" s="93">
        <v>0</v>
      </c>
      <c r="AE358" s="93">
        <v>0</v>
      </c>
      <c r="AF358" s="93">
        <v>0</v>
      </c>
      <c r="AG358" s="93">
        <v>8.5470000000000008E-3</v>
      </c>
      <c r="AH358" s="93">
        <v>7.8549999999999991E-3</v>
      </c>
      <c r="AI358" s="93">
        <v>1.971638165151816E-2</v>
      </c>
      <c r="AJ358" s="93">
        <v>0.38395637333333343</v>
      </c>
      <c r="AK358" s="93">
        <v>8.9056498900355625E-3</v>
      </c>
      <c r="AL358" s="93">
        <v>0</v>
      </c>
      <c r="AM358" s="93">
        <v>0</v>
      </c>
      <c r="AN358" s="93">
        <v>4.6557377797758877</v>
      </c>
      <c r="AO358" s="93"/>
      <c r="AP358" s="93"/>
      <c r="AQ358" s="93">
        <v>5.435422444910909E-2</v>
      </c>
      <c r="AR358" s="91">
        <v>1.1812582845041483E-2</v>
      </c>
      <c r="AS358" s="114">
        <v>0</v>
      </c>
      <c r="AT358" s="121">
        <v>4.6557377797758877</v>
      </c>
      <c r="AU358" s="199">
        <f t="shared" si="18"/>
        <v>4.6557377797758877</v>
      </c>
      <c r="AV358" s="186">
        <f t="shared" si="19"/>
        <v>1.1812582845041497E-2</v>
      </c>
    </row>
    <row r="359" spans="1:48" s="1" customFormat="1" x14ac:dyDescent="0.25">
      <c r="A359">
        <f>IFERROR(VLOOKUP(C359,'2014_15'!$C$402:$D$446,2,FALSE),0)</f>
        <v>0</v>
      </c>
      <c r="B359" s="93" t="s">
        <v>218</v>
      </c>
      <c r="C359" s="93" t="s">
        <v>219</v>
      </c>
      <c r="D359" s="93"/>
      <c r="E359" s="93">
        <v>5.7128220000000001</v>
      </c>
      <c r="F359" s="93">
        <v>-0.768397</v>
      </c>
      <c r="G359" s="93">
        <v>6.2936427204090002</v>
      </c>
      <c r="H359" s="93">
        <v>0</v>
      </c>
      <c r="I359" s="93">
        <v>0.142821</v>
      </c>
      <c r="J359" s="93">
        <v>0</v>
      </c>
      <c r="K359" s="93">
        <v>0</v>
      </c>
      <c r="L359" s="93">
        <v>0</v>
      </c>
      <c r="M359" s="93">
        <v>0</v>
      </c>
      <c r="N359" s="93">
        <v>0</v>
      </c>
      <c r="O359" s="93">
        <v>8.5470000000000008E-3</v>
      </c>
      <c r="P359" s="93">
        <v>4.8729999999999997E-3</v>
      </c>
      <c r="Q359" s="93">
        <v>0.77330081955555552</v>
      </c>
      <c r="R359" s="93">
        <v>0</v>
      </c>
      <c r="S359" s="93">
        <v>0</v>
      </c>
      <c r="T359" s="93">
        <v>12.167609539964554</v>
      </c>
      <c r="U359" s="114">
        <v>0</v>
      </c>
      <c r="V359" s="114">
        <v>12.167609539964554</v>
      </c>
      <c r="W359" s="196">
        <f t="shared" si="17"/>
        <v>12.167609539964554</v>
      </c>
      <c r="X359" s="2"/>
      <c r="Y359" s="93">
        <v>5.7128220000000001</v>
      </c>
      <c r="Z359" s="93">
        <v>-0.75642600000000004</v>
      </c>
      <c r="AA359" s="93">
        <v>5.9388911130910005</v>
      </c>
      <c r="AB359" s="93">
        <v>0</v>
      </c>
      <c r="AC359" s="93">
        <v>0</v>
      </c>
      <c r="AD359" s="93">
        <v>0</v>
      </c>
      <c r="AE359" s="93">
        <v>0</v>
      </c>
      <c r="AF359" s="93">
        <v>0</v>
      </c>
      <c r="AG359" s="93">
        <v>8.5470000000000008E-3</v>
      </c>
      <c r="AH359" s="93">
        <v>7.8549999999999991E-3</v>
      </c>
      <c r="AI359" s="93">
        <v>5.7665697244901767E-2</v>
      </c>
      <c r="AJ359" s="93">
        <v>1.3257413484444447</v>
      </c>
      <c r="AK359" s="93">
        <v>2.0110457025680477E-2</v>
      </c>
      <c r="AL359" s="93">
        <v>0</v>
      </c>
      <c r="AM359" s="93">
        <v>0</v>
      </c>
      <c r="AN359" s="93">
        <v>12.315206615806028</v>
      </c>
      <c r="AO359" s="93"/>
      <c r="AP359" s="93"/>
      <c r="AQ359" s="93">
        <v>0.14759707584147463</v>
      </c>
      <c r="AR359" s="91">
        <v>1.2130326450457796E-2</v>
      </c>
      <c r="AS359" s="114">
        <v>0</v>
      </c>
      <c r="AT359" s="121">
        <v>12.315206615806028</v>
      </c>
      <c r="AU359" s="199">
        <f t="shared" si="18"/>
        <v>12.315206615806028</v>
      </c>
      <c r="AV359" s="186">
        <f t="shared" si="19"/>
        <v>1.2130326450457751E-2</v>
      </c>
    </row>
    <row r="360" spans="1:48" s="1" customFormat="1" x14ac:dyDescent="0.25">
      <c r="A360">
        <f>IFERROR(VLOOKUP(C360,'2014_15'!$C$402:$D$446,2,FALSE),0)</f>
        <v>0</v>
      </c>
      <c r="B360" s="93" t="s">
        <v>456</v>
      </c>
      <c r="C360" s="93" t="s">
        <v>457</v>
      </c>
      <c r="D360" s="93"/>
      <c r="E360" s="93">
        <v>5.1740599999999999</v>
      </c>
      <c r="F360" s="93">
        <v>-0.64880599999999999</v>
      </c>
      <c r="G360" s="93">
        <v>5.003373658478</v>
      </c>
      <c r="H360" s="93">
        <v>0</v>
      </c>
      <c r="I360" s="93">
        <v>0.12935199999999999</v>
      </c>
      <c r="J360" s="93">
        <v>0</v>
      </c>
      <c r="K360" s="93">
        <v>0</v>
      </c>
      <c r="L360" s="93">
        <v>0</v>
      </c>
      <c r="M360" s="93">
        <v>0</v>
      </c>
      <c r="N360" s="93">
        <v>0</v>
      </c>
      <c r="O360" s="93">
        <v>8.5470000000000008E-3</v>
      </c>
      <c r="P360" s="93">
        <v>4.8729999999999997E-3</v>
      </c>
      <c r="Q360" s="93">
        <v>0.35748992533333329</v>
      </c>
      <c r="R360" s="93">
        <v>0</v>
      </c>
      <c r="S360" s="93">
        <v>0</v>
      </c>
      <c r="T360" s="93">
        <v>10.028889583811335</v>
      </c>
      <c r="U360" s="114">
        <v>0</v>
      </c>
      <c r="V360" s="114">
        <v>10.028889583811335</v>
      </c>
      <c r="W360" s="196">
        <f t="shared" si="17"/>
        <v>10.028889583811335</v>
      </c>
      <c r="X360" s="2"/>
      <c r="Y360" s="93">
        <v>5.1740599999999999</v>
      </c>
      <c r="Z360" s="93">
        <v>-0.63869799999999999</v>
      </c>
      <c r="AA360" s="93">
        <v>4.8393458241330007</v>
      </c>
      <c r="AB360" s="93">
        <v>0</v>
      </c>
      <c r="AC360" s="93">
        <v>0</v>
      </c>
      <c r="AD360" s="93">
        <v>0</v>
      </c>
      <c r="AE360" s="93">
        <v>0</v>
      </c>
      <c r="AF360" s="93">
        <v>0</v>
      </c>
      <c r="AG360" s="93">
        <v>8.5470000000000008E-3</v>
      </c>
      <c r="AH360" s="93">
        <v>7.8549999999999991E-3</v>
      </c>
      <c r="AI360" s="93">
        <v>5.2105074960318999E-2</v>
      </c>
      <c r="AJ360" s="93">
        <v>0.6986038177777778</v>
      </c>
      <c r="AK360" s="93">
        <v>1.6387142713243028E-2</v>
      </c>
      <c r="AL360" s="93">
        <v>0</v>
      </c>
      <c r="AM360" s="93">
        <v>0</v>
      </c>
      <c r="AN360" s="93">
        <v>10.158205859584342</v>
      </c>
      <c r="AO360" s="93"/>
      <c r="AP360" s="93"/>
      <c r="AQ360" s="93">
        <v>0.12931627577300731</v>
      </c>
      <c r="AR360" s="91">
        <v>1.2894376260932221E-2</v>
      </c>
      <c r="AS360" s="114">
        <v>0</v>
      </c>
      <c r="AT360" s="121">
        <v>10.158205859584342</v>
      </c>
      <c r="AU360" s="199">
        <f t="shared" si="18"/>
        <v>10.158205859584342</v>
      </c>
      <c r="AV360" s="186">
        <f t="shared" si="19"/>
        <v>1.289437626093215E-2</v>
      </c>
    </row>
    <row r="361" spans="1:48" s="1" customFormat="1" x14ac:dyDescent="0.25">
      <c r="A361">
        <f>IFERROR(VLOOKUP(C361,'2014_15'!$C$402:$D$446,2,FALSE),0)</f>
        <v>0</v>
      </c>
      <c r="B361" s="93" t="s">
        <v>396</v>
      </c>
      <c r="C361" s="93" t="s">
        <v>397</v>
      </c>
      <c r="D361" s="93"/>
      <c r="E361" s="93">
        <v>6.2913500000000004</v>
      </c>
      <c r="F361" s="93">
        <v>-1.0428729999999999</v>
      </c>
      <c r="G361" s="93">
        <v>12.263424306373</v>
      </c>
      <c r="H361" s="93">
        <v>0</v>
      </c>
      <c r="I361" s="93">
        <v>0.15748799999999999</v>
      </c>
      <c r="J361" s="93">
        <v>0</v>
      </c>
      <c r="K361" s="93">
        <v>0</v>
      </c>
      <c r="L361" s="93">
        <v>0</v>
      </c>
      <c r="M361" s="93">
        <v>0</v>
      </c>
      <c r="N361" s="93">
        <v>0</v>
      </c>
      <c r="O361" s="93">
        <v>8.5470000000000008E-3</v>
      </c>
      <c r="P361" s="93">
        <v>4.8729999999999997E-3</v>
      </c>
      <c r="Q361" s="93">
        <v>1.0526697848888888</v>
      </c>
      <c r="R361" s="93">
        <v>0</v>
      </c>
      <c r="S361" s="93">
        <v>0</v>
      </c>
      <c r="T361" s="93">
        <v>18.73547909126189</v>
      </c>
      <c r="U361" s="114">
        <v>0</v>
      </c>
      <c r="V361" s="114">
        <v>18.73547909126189</v>
      </c>
      <c r="W361" s="196">
        <f t="shared" si="17"/>
        <v>18.73547909126189</v>
      </c>
      <c r="X361" s="2"/>
      <c r="Y361" s="93">
        <v>6.2913500000000004</v>
      </c>
      <c r="Z361" s="93">
        <v>-1.0266249999999999</v>
      </c>
      <c r="AA361" s="93">
        <v>12.007696487693</v>
      </c>
      <c r="AB361" s="93">
        <v>0</v>
      </c>
      <c r="AC361" s="93">
        <v>0</v>
      </c>
      <c r="AD361" s="93">
        <v>0</v>
      </c>
      <c r="AE361" s="93">
        <v>0</v>
      </c>
      <c r="AF361" s="93">
        <v>0</v>
      </c>
      <c r="AG361" s="93">
        <v>8.5470000000000008E-3</v>
      </c>
      <c r="AH361" s="93">
        <v>7.8549999999999991E-3</v>
      </c>
      <c r="AI361" s="93">
        <v>6.3553852541676989E-2</v>
      </c>
      <c r="AJ361" s="93">
        <v>1.5958013271111111</v>
      </c>
      <c r="AK361" s="93">
        <v>4.0660833747376425E-2</v>
      </c>
      <c r="AL361" s="93">
        <v>0</v>
      </c>
      <c r="AM361" s="93">
        <v>0</v>
      </c>
      <c r="AN361" s="93">
        <v>18.988839501093167</v>
      </c>
      <c r="AO361" s="93"/>
      <c r="AP361" s="93"/>
      <c r="AQ361" s="93">
        <v>0.25336040983127717</v>
      </c>
      <c r="AR361" s="91">
        <v>1.3523028079353619E-2</v>
      </c>
      <c r="AS361" s="114">
        <v>0</v>
      </c>
      <c r="AT361" s="121">
        <v>18.988839501093167</v>
      </c>
      <c r="AU361" s="199">
        <f t="shared" si="18"/>
        <v>18.988839501093167</v>
      </c>
      <c r="AV361" s="186">
        <f t="shared" si="19"/>
        <v>1.3523028079353683E-2</v>
      </c>
    </row>
    <row r="362" spans="1:48" s="1" customFormat="1" x14ac:dyDescent="0.25">
      <c r="A362">
        <f>IFERROR(VLOOKUP(C362,'2014_15'!$C$402:$D$446,2,FALSE),0)</f>
        <v>0</v>
      </c>
      <c r="B362" s="93" t="s">
        <v>60</v>
      </c>
      <c r="C362" s="93" t="s">
        <v>61</v>
      </c>
      <c r="D362" s="93"/>
      <c r="E362" s="93">
        <v>9.8966609999999999</v>
      </c>
      <c r="F362" s="93">
        <v>-1.631804</v>
      </c>
      <c r="G362" s="93">
        <v>8.6776597453879987</v>
      </c>
      <c r="H362" s="93">
        <v>0</v>
      </c>
      <c r="I362" s="93">
        <v>0.247417</v>
      </c>
      <c r="J362" s="93">
        <v>0</v>
      </c>
      <c r="K362" s="93">
        <v>0</v>
      </c>
      <c r="L362" s="93">
        <v>0</v>
      </c>
      <c r="M362" s="93">
        <v>0</v>
      </c>
      <c r="N362" s="93">
        <v>0</v>
      </c>
      <c r="O362" s="93">
        <v>8.5470000000000008E-3</v>
      </c>
      <c r="P362" s="93">
        <v>4.8729999999999997E-3</v>
      </c>
      <c r="Q362" s="93">
        <v>1.0646582577777779</v>
      </c>
      <c r="R362" s="93">
        <v>0</v>
      </c>
      <c r="S362" s="93">
        <v>0</v>
      </c>
      <c r="T362" s="93">
        <v>18.268012003165776</v>
      </c>
      <c r="U362" s="114">
        <v>0</v>
      </c>
      <c r="V362" s="114">
        <v>18.268012003165776</v>
      </c>
      <c r="W362" s="196">
        <f t="shared" si="17"/>
        <v>18.268012003165776</v>
      </c>
      <c r="X362" s="2"/>
      <c r="Y362" s="93">
        <v>9.8966609999999999</v>
      </c>
      <c r="Z362" s="93">
        <v>-1.6063810000000001</v>
      </c>
      <c r="AA362" s="93">
        <v>8.0223499393209998</v>
      </c>
      <c r="AB362" s="93">
        <v>0</v>
      </c>
      <c r="AC362" s="93">
        <v>0</v>
      </c>
      <c r="AD362" s="93">
        <v>0</v>
      </c>
      <c r="AE362" s="93">
        <v>0</v>
      </c>
      <c r="AF362" s="93">
        <v>0</v>
      </c>
      <c r="AG362" s="93">
        <v>8.5470000000000008E-3</v>
      </c>
      <c r="AH362" s="93">
        <v>7.8549999999999991E-3</v>
      </c>
      <c r="AI362" s="93">
        <v>9.9418778627210741E-2</v>
      </c>
      <c r="AJ362" s="93">
        <v>2.0649755688888893</v>
      </c>
      <c r="AK362" s="93">
        <v>2.7165529831665276E-2</v>
      </c>
      <c r="AL362" s="93">
        <v>0</v>
      </c>
      <c r="AM362" s="93">
        <v>0</v>
      </c>
      <c r="AN362" s="93">
        <v>18.520591816668766</v>
      </c>
      <c r="AO362" s="93"/>
      <c r="AP362" s="93"/>
      <c r="AQ362" s="93">
        <v>0.25257981350299019</v>
      </c>
      <c r="AR362" s="91">
        <v>1.3826343745516429E-2</v>
      </c>
      <c r="AS362" s="114">
        <v>0</v>
      </c>
      <c r="AT362" s="121">
        <v>18.520591816668766</v>
      </c>
      <c r="AU362" s="199">
        <f t="shared" si="18"/>
        <v>18.520591816668766</v>
      </c>
      <c r="AV362" s="186">
        <f t="shared" si="19"/>
        <v>1.382634374551639E-2</v>
      </c>
    </row>
    <row r="363" spans="1:48" s="1" customFormat="1" x14ac:dyDescent="0.25">
      <c r="A363">
        <f>IFERROR(VLOOKUP(C363,'2014_15'!$C$402:$D$446,2,FALSE),0)</f>
        <v>0</v>
      </c>
      <c r="B363" s="93" t="s">
        <v>764</v>
      </c>
      <c r="C363" s="93" t="s">
        <v>765</v>
      </c>
      <c r="D363" s="93"/>
      <c r="E363" s="93">
        <v>4.1397690000000003</v>
      </c>
      <c r="F363" s="93">
        <v>-0.56195099999999998</v>
      </c>
      <c r="G363" s="93">
        <v>3.6866653992799998</v>
      </c>
      <c r="H363" s="93">
        <v>0</v>
      </c>
      <c r="I363" s="93">
        <v>0</v>
      </c>
      <c r="J363" s="93">
        <v>0</v>
      </c>
      <c r="K363" s="93">
        <v>0</v>
      </c>
      <c r="L363" s="93">
        <v>0</v>
      </c>
      <c r="M363" s="93">
        <v>0</v>
      </c>
      <c r="N363" s="93">
        <v>0</v>
      </c>
      <c r="O363" s="93">
        <v>8.5470000000000008E-3</v>
      </c>
      <c r="P363" s="93">
        <v>4.8729999999999997E-3</v>
      </c>
      <c r="Q363" s="93">
        <v>0.89254217599999996</v>
      </c>
      <c r="R363" s="93">
        <v>0</v>
      </c>
      <c r="S363" s="93">
        <v>0</v>
      </c>
      <c r="T363" s="93">
        <v>8.1704455752800005</v>
      </c>
      <c r="U363" s="114">
        <v>0</v>
      </c>
      <c r="V363" s="114">
        <v>8.1704455752800005</v>
      </c>
      <c r="W363" s="196">
        <f t="shared" si="17"/>
        <v>8.1704455752800005</v>
      </c>
      <c r="X363" s="2"/>
      <c r="Y363" s="93">
        <v>4.1397690000000003</v>
      </c>
      <c r="Z363" s="93">
        <v>-0.55319600000000002</v>
      </c>
      <c r="AA363" s="93">
        <v>3.6035949916010002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8.5470000000000008E-3</v>
      </c>
      <c r="AH363" s="93">
        <v>7.8549999999999991E-3</v>
      </c>
      <c r="AI363" s="93">
        <v>4.1946117733972881E-2</v>
      </c>
      <c r="AJ363" s="93">
        <v>1.0257968435555556</v>
      </c>
      <c r="AK363" s="93">
        <v>1.2202604970615642E-2</v>
      </c>
      <c r="AL363" s="93">
        <v>0</v>
      </c>
      <c r="AM363" s="93">
        <v>0</v>
      </c>
      <c r="AN363" s="93">
        <v>8.2865155578611454</v>
      </c>
      <c r="AO363" s="93"/>
      <c r="AP363" s="93"/>
      <c r="AQ363" s="93">
        <v>0.11606998258114487</v>
      </c>
      <c r="AR363" s="91">
        <v>1.4206077442375859E-2</v>
      </c>
      <c r="AS363" s="114">
        <v>0</v>
      </c>
      <c r="AT363" s="121">
        <v>8.2865155578611454</v>
      </c>
      <c r="AU363" s="199">
        <f t="shared" si="18"/>
        <v>8.2865155578611454</v>
      </c>
      <c r="AV363" s="186">
        <f t="shared" si="19"/>
        <v>1.4206077442375786E-2</v>
      </c>
    </row>
    <row r="364" spans="1:48" s="1" customFormat="1" x14ac:dyDescent="0.25">
      <c r="A364">
        <f>IFERROR(VLOOKUP(C364,'2014_15'!$C$402:$D$446,2,FALSE),0)</f>
        <v>0</v>
      </c>
      <c r="B364" s="93" t="s">
        <v>594</v>
      </c>
      <c r="C364" s="93" t="s">
        <v>595</v>
      </c>
      <c r="D364" s="93"/>
      <c r="E364" s="93">
        <v>4.8181960000000004</v>
      </c>
      <c r="F364" s="93">
        <v>-0.575793</v>
      </c>
      <c r="G364" s="93">
        <v>5.4845360910830001</v>
      </c>
      <c r="H364" s="93">
        <v>0</v>
      </c>
      <c r="I364" s="93">
        <v>0.12045500000000001</v>
      </c>
      <c r="J364" s="93">
        <v>0</v>
      </c>
      <c r="K364" s="93">
        <v>0</v>
      </c>
      <c r="L364" s="93">
        <v>0</v>
      </c>
      <c r="M364" s="93">
        <v>0</v>
      </c>
      <c r="N364" s="93">
        <v>0</v>
      </c>
      <c r="O364" s="93">
        <v>8.5470000000000008E-3</v>
      </c>
      <c r="P364" s="93">
        <v>4.8729999999999997E-3</v>
      </c>
      <c r="Q364" s="93">
        <v>0.88042262399999993</v>
      </c>
      <c r="R364" s="93">
        <v>0</v>
      </c>
      <c r="S364" s="93">
        <v>0</v>
      </c>
      <c r="T364" s="93">
        <v>10.741236715083</v>
      </c>
      <c r="U364" s="114">
        <v>0</v>
      </c>
      <c r="V364" s="114">
        <v>10.741236715083</v>
      </c>
      <c r="W364" s="196">
        <f t="shared" si="17"/>
        <v>10.741236715083</v>
      </c>
      <c r="X364" s="2"/>
      <c r="Y364" s="93">
        <v>4.8181960000000004</v>
      </c>
      <c r="Z364" s="93">
        <v>-0.56682200000000005</v>
      </c>
      <c r="AA364" s="93">
        <v>5.3765323272310006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8.5470000000000008E-3</v>
      </c>
      <c r="AH364" s="93">
        <v>7.8549999999999991E-3</v>
      </c>
      <c r="AI364" s="93">
        <v>4.86858417257401E-2</v>
      </c>
      <c r="AJ364" s="93">
        <v>1.1831868115555555</v>
      </c>
      <c r="AK364" s="93">
        <v>1.8206180287701143E-2</v>
      </c>
      <c r="AL364" s="93">
        <v>0</v>
      </c>
      <c r="AM364" s="93">
        <v>0</v>
      </c>
      <c r="AN364" s="93">
        <v>10.894387160799997</v>
      </c>
      <c r="AO364" s="93"/>
      <c r="AP364" s="93"/>
      <c r="AQ364" s="93">
        <v>0.15315044571699765</v>
      </c>
      <c r="AR364" s="91">
        <v>1.4258176202554179E-2</v>
      </c>
      <c r="AS364" s="114">
        <v>0</v>
      </c>
      <c r="AT364" s="121">
        <v>10.894387160799997</v>
      </c>
      <c r="AU364" s="199">
        <f t="shared" si="18"/>
        <v>10.894387160799997</v>
      </c>
      <c r="AV364" s="186">
        <f t="shared" si="19"/>
        <v>1.4258176202554207E-2</v>
      </c>
    </row>
    <row r="365" spans="1:48" s="1" customFormat="1" x14ac:dyDescent="0.25">
      <c r="A365">
        <f>IFERROR(VLOOKUP(C365,'2014_15'!$C$402:$D$446,2,FALSE),0)</f>
        <v>0</v>
      </c>
      <c r="B365" s="93" t="s">
        <v>582</v>
      </c>
      <c r="C365" s="93" t="s">
        <v>583</v>
      </c>
      <c r="D365" s="93"/>
      <c r="E365" s="93">
        <v>3.764526</v>
      </c>
      <c r="F365" s="93">
        <v>-0.41509299999999999</v>
      </c>
      <c r="G365" s="93">
        <v>3.7068194146719997</v>
      </c>
      <c r="H365" s="93">
        <v>0</v>
      </c>
      <c r="I365" s="93">
        <v>9.4131999999999993E-2</v>
      </c>
      <c r="J365" s="93">
        <v>0</v>
      </c>
      <c r="K365" s="93">
        <v>0</v>
      </c>
      <c r="L365" s="93">
        <v>0</v>
      </c>
      <c r="M365" s="93">
        <v>0</v>
      </c>
      <c r="N365" s="93">
        <v>0</v>
      </c>
      <c r="O365" s="93">
        <v>8.5470000000000008E-3</v>
      </c>
      <c r="P365" s="93">
        <v>4.8729999999999997E-3</v>
      </c>
      <c r="Q365" s="93">
        <v>0.4397788311111111</v>
      </c>
      <c r="R365" s="93">
        <v>0</v>
      </c>
      <c r="S365" s="93">
        <v>0</v>
      </c>
      <c r="T365" s="93">
        <v>7.6035832457831107</v>
      </c>
      <c r="U365" s="114">
        <v>0</v>
      </c>
      <c r="V365" s="114">
        <v>7.6035832457831107</v>
      </c>
      <c r="W365" s="196">
        <f t="shared" si="17"/>
        <v>7.6035832457831107</v>
      </c>
      <c r="X365" s="2"/>
      <c r="Y365" s="93">
        <v>3.764526</v>
      </c>
      <c r="Z365" s="93">
        <v>-0.40862599999999999</v>
      </c>
      <c r="AA365" s="93">
        <v>3.5832136577280003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8.5470000000000008E-3</v>
      </c>
      <c r="AH365" s="93">
        <v>7.8549999999999991E-3</v>
      </c>
      <c r="AI365" s="93">
        <v>3.7745912995868033E-2</v>
      </c>
      <c r="AJ365" s="93">
        <v>0.70794165777777784</v>
      </c>
      <c r="AK365" s="93">
        <v>1.2133589066606977E-2</v>
      </c>
      <c r="AL365" s="93">
        <v>0</v>
      </c>
      <c r="AM365" s="93">
        <v>0</v>
      </c>
      <c r="AN365" s="93">
        <v>7.7133368175682548</v>
      </c>
      <c r="AO365" s="93"/>
      <c r="AP365" s="93"/>
      <c r="AQ365" s="93">
        <v>0.10975357178514411</v>
      </c>
      <c r="AR365" s="91">
        <v>1.4434453893302557E-2</v>
      </c>
      <c r="AS365" s="114">
        <v>0</v>
      </c>
      <c r="AT365" s="121">
        <v>7.7133368175682548</v>
      </c>
      <c r="AU365" s="199">
        <f t="shared" si="18"/>
        <v>7.7133368175682548</v>
      </c>
      <c r="AV365" s="186">
        <f t="shared" si="19"/>
        <v>1.4434453893302557E-2</v>
      </c>
    </row>
    <row r="366" spans="1:48" s="1" customFormat="1" x14ac:dyDescent="0.25">
      <c r="A366">
        <f>IFERROR(VLOOKUP(C366,'2014_15'!$C$402:$D$446,2,FALSE),0)</f>
        <v>0</v>
      </c>
      <c r="B366" s="93" t="s">
        <v>186</v>
      </c>
      <c r="C366" s="93" t="s">
        <v>187</v>
      </c>
      <c r="D366" s="93"/>
      <c r="E366" s="93">
        <v>6.4021699999999999</v>
      </c>
      <c r="F366" s="93">
        <v>-0.76452200000000003</v>
      </c>
      <c r="G366" s="93">
        <v>6.8784845287090004</v>
      </c>
      <c r="H366" s="93">
        <v>0</v>
      </c>
      <c r="I366" s="93">
        <v>0.16168399999999999</v>
      </c>
      <c r="J366" s="93">
        <v>0</v>
      </c>
      <c r="K366" s="93">
        <v>0</v>
      </c>
      <c r="L366" s="93">
        <v>0</v>
      </c>
      <c r="M366" s="93">
        <v>0</v>
      </c>
      <c r="N366" s="93">
        <v>0</v>
      </c>
      <c r="O366" s="93">
        <v>8.5470000000000008E-3</v>
      </c>
      <c r="P366" s="93">
        <v>4.8729999999999997E-3</v>
      </c>
      <c r="Q366" s="93">
        <v>1.0442539297777775</v>
      </c>
      <c r="R366" s="93">
        <v>0</v>
      </c>
      <c r="S366" s="93">
        <v>0</v>
      </c>
      <c r="T366" s="93">
        <v>13.735490458486778</v>
      </c>
      <c r="U366" s="114">
        <v>0</v>
      </c>
      <c r="V366" s="114">
        <v>13.735490458486778</v>
      </c>
      <c r="W366" s="196">
        <f t="shared" si="17"/>
        <v>13.735490458486778</v>
      </c>
      <c r="X366" s="2"/>
      <c r="Y366" s="93">
        <v>6.4021699999999999</v>
      </c>
      <c r="Z366" s="93">
        <v>-0.75261100000000003</v>
      </c>
      <c r="AA366" s="93">
        <v>6.4312112515850002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8.5470000000000008E-3</v>
      </c>
      <c r="AH366" s="93">
        <v>7.8549999999999991E-3</v>
      </c>
      <c r="AI366" s="93">
        <v>6.4573177249986818E-2</v>
      </c>
      <c r="AJ366" s="93">
        <v>1.7832616453333332</v>
      </c>
      <c r="AK366" s="93">
        <v>2.1777566726721553E-2</v>
      </c>
      <c r="AL366" s="93">
        <v>0</v>
      </c>
      <c r="AM366" s="93">
        <v>0</v>
      </c>
      <c r="AN366" s="93">
        <v>13.966784640895041</v>
      </c>
      <c r="AO366" s="93"/>
      <c r="AP366" s="93"/>
      <c r="AQ366" s="93">
        <v>0.23129418240826283</v>
      </c>
      <c r="AR366" s="91">
        <v>1.6839164433720865E-2</v>
      </c>
      <c r="AS366" s="114">
        <v>0</v>
      </c>
      <c r="AT366" s="121">
        <v>13.966784640895041</v>
      </c>
      <c r="AU366" s="199">
        <f t="shared" si="18"/>
        <v>13.966784640895041</v>
      </c>
      <c r="AV366" s="186">
        <f t="shared" si="19"/>
        <v>1.683916443372091E-2</v>
      </c>
    </row>
    <row r="367" spans="1:48" s="1" customFormat="1" x14ac:dyDescent="0.25">
      <c r="A367">
        <f>IFERROR(VLOOKUP(C367,'2014_15'!$C$402:$D$446,2,FALSE),0)</f>
        <v>0</v>
      </c>
      <c r="B367" s="93" t="s">
        <v>308</v>
      </c>
      <c r="C367" s="93" t="s">
        <v>309</v>
      </c>
      <c r="D367" s="93"/>
      <c r="E367" s="93">
        <v>7.114522</v>
      </c>
      <c r="F367" s="93">
        <v>-0.98359700000000005</v>
      </c>
      <c r="G367" s="93">
        <v>8.379038288308001</v>
      </c>
      <c r="H367" s="93">
        <v>0</v>
      </c>
      <c r="I367" s="93">
        <v>0.17786299999999999</v>
      </c>
      <c r="J367" s="93">
        <v>0</v>
      </c>
      <c r="K367" s="93">
        <v>0</v>
      </c>
      <c r="L367" s="93">
        <v>0</v>
      </c>
      <c r="M367" s="93">
        <v>0</v>
      </c>
      <c r="N367" s="93">
        <v>0</v>
      </c>
      <c r="O367" s="93">
        <v>8.5470000000000008E-3</v>
      </c>
      <c r="P367" s="93">
        <v>4.8729999999999997E-3</v>
      </c>
      <c r="Q367" s="93">
        <v>1.4144474115555556</v>
      </c>
      <c r="R367" s="93">
        <v>0</v>
      </c>
      <c r="S367" s="93">
        <v>0</v>
      </c>
      <c r="T367" s="93">
        <v>16.115693699863556</v>
      </c>
      <c r="U367" s="114">
        <v>0</v>
      </c>
      <c r="V367" s="114">
        <v>16.115693699863556</v>
      </c>
      <c r="W367" s="196">
        <f t="shared" si="17"/>
        <v>16.115693699863556</v>
      </c>
      <c r="X367" s="2"/>
      <c r="Y367" s="93">
        <v>7.114522</v>
      </c>
      <c r="Z367" s="93">
        <v>-0.96827300000000005</v>
      </c>
      <c r="AA367" s="93">
        <v>8.1007024327240007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8.5470000000000008E-3</v>
      </c>
      <c r="AH367" s="93">
        <v>7.8549999999999991E-3</v>
      </c>
      <c r="AI367" s="93">
        <v>7.2143716010473535E-2</v>
      </c>
      <c r="AJ367" s="93">
        <v>2.0266243680000002</v>
      </c>
      <c r="AK367" s="93">
        <v>2.7430849471549335E-2</v>
      </c>
      <c r="AL367" s="93">
        <v>0</v>
      </c>
      <c r="AM367" s="93">
        <v>0</v>
      </c>
      <c r="AN367" s="93">
        <v>16.389552366206022</v>
      </c>
      <c r="AO367" s="93"/>
      <c r="AP367" s="93"/>
      <c r="AQ367" s="93">
        <v>0.27385866634246625</v>
      </c>
      <c r="AR367" s="91">
        <v>1.6993290604970041E-2</v>
      </c>
      <c r="AS367" s="114">
        <v>0</v>
      </c>
      <c r="AT367" s="121">
        <v>16.389552366206022</v>
      </c>
      <c r="AU367" s="199">
        <f t="shared" si="18"/>
        <v>16.389552366206022</v>
      </c>
      <c r="AV367" s="186">
        <f t="shared" si="19"/>
        <v>1.6993290604970124E-2</v>
      </c>
    </row>
    <row r="368" spans="1:48" s="1" customFormat="1" x14ac:dyDescent="0.25">
      <c r="A368">
        <f>IFERROR(VLOOKUP(C368,'2014_15'!$C$402:$D$446,2,FALSE),0)</f>
        <v>0</v>
      </c>
      <c r="B368" s="93" t="s">
        <v>722</v>
      </c>
      <c r="C368" s="93" t="s">
        <v>723</v>
      </c>
      <c r="D368" s="93"/>
      <c r="E368" s="93">
        <v>3.466116</v>
      </c>
      <c r="F368" s="93">
        <v>-0.56640100000000004</v>
      </c>
      <c r="G368" s="93">
        <v>5.4087514029479999</v>
      </c>
      <c r="H368" s="93">
        <v>0</v>
      </c>
      <c r="I368" s="93">
        <v>8.6652999999999994E-2</v>
      </c>
      <c r="J368" s="93">
        <v>0</v>
      </c>
      <c r="K368" s="93">
        <v>0</v>
      </c>
      <c r="L368" s="93">
        <v>0</v>
      </c>
      <c r="M368" s="93">
        <v>0</v>
      </c>
      <c r="N368" s="93">
        <v>0</v>
      </c>
      <c r="O368" s="93">
        <v>8.5470000000000008E-3</v>
      </c>
      <c r="P368" s="93">
        <v>4.8729999999999997E-3</v>
      </c>
      <c r="Q368" s="93">
        <v>0.66741700444444441</v>
      </c>
      <c r="R368" s="93">
        <v>0</v>
      </c>
      <c r="S368" s="93">
        <v>0</v>
      </c>
      <c r="T368" s="93">
        <v>9.0759564073924448</v>
      </c>
      <c r="U368" s="114">
        <v>0</v>
      </c>
      <c r="V368" s="114">
        <v>9.0759564073924448</v>
      </c>
      <c r="W368" s="196">
        <f t="shared" si="17"/>
        <v>9.0759564073924448</v>
      </c>
      <c r="X368" s="2"/>
      <c r="Y368" s="93">
        <v>3.466116</v>
      </c>
      <c r="Z368" s="93">
        <v>-0.55757599999999996</v>
      </c>
      <c r="AA368" s="93">
        <v>5.2055368009339995</v>
      </c>
      <c r="AB368" s="93">
        <v>0</v>
      </c>
      <c r="AC368" s="93">
        <v>0</v>
      </c>
      <c r="AD368" s="93">
        <v>0</v>
      </c>
      <c r="AE368" s="93">
        <v>0</v>
      </c>
      <c r="AF368" s="93">
        <v>0</v>
      </c>
      <c r="AG368" s="93">
        <v>8.5470000000000008E-3</v>
      </c>
      <c r="AH368" s="93">
        <v>7.8549999999999991E-3</v>
      </c>
      <c r="AI368" s="93">
        <v>3.5109383357367296E-2</v>
      </c>
      <c r="AJ368" s="93">
        <v>1.0481537342222222</v>
      </c>
      <c r="AK368" s="93">
        <v>1.7627149940503947E-2</v>
      </c>
      <c r="AL368" s="93">
        <v>0</v>
      </c>
      <c r="AM368" s="93">
        <v>0</v>
      </c>
      <c r="AN368" s="93">
        <v>9.2313690684540912</v>
      </c>
      <c r="AO368" s="93"/>
      <c r="AP368" s="93"/>
      <c r="AQ368" s="93">
        <v>0.15541266106164642</v>
      </c>
      <c r="AR368" s="91">
        <v>1.7123557461675494E-2</v>
      </c>
      <c r="AS368" s="114">
        <v>0</v>
      </c>
      <c r="AT368" s="121">
        <v>9.2313690684540912</v>
      </c>
      <c r="AU368" s="199">
        <f t="shared" si="18"/>
        <v>9.2313690684540912</v>
      </c>
      <c r="AV368" s="186">
        <f t="shared" si="19"/>
        <v>1.7123557461675487E-2</v>
      </c>
    </row>
    <row r="369" spans="1:48" s="1" customFormat="1" x14ac:dyDescent="0.25">
      <c r="A369">
        <f>IFERROR(VLOOKUP(C369,'2014_15'!$C$402:$D$446,2,FALSE),0)</f>
        <v>0</v>
      </c>
      <c r="B369" s="93" t="s">
        <v>166</v>
      </c>
      <c r="C369" s="93" t="s">
        <v>167</v>
      </c>
      <c r="D369" s="93"/>
      <c r="E369" s="93">
        <v>6.913233</v>
      </c>
      <c r="F369" s="93">
        <v>-0.99818499999999999</v>
      </c>
      <c r="G369" s="93">
        <v>9.866557414291</v>
      </c>
      <c r="H369" s="93">
        <v>0</v>
      </c>
      <c r="I369" s="93">
        <v>0.172843</v>
      </c>
      <c r="J369" s="93">
        <v>0</v>
      </c>
      <c r="K369" s="93">
        <v>0</v>
      </c>
      <c r="L369" s="93">
        <v>0</v>
      </c>
      <c r="M369" s="93">
        <v>0</v>
      </c>
      <c r="N369" s="93">
        <v>0</v>
      </c>
      <c r="O369" s="93">
        <v>8.5470000000000008E-3</v>
      </c>
      <c r="P369" s="93">
        <v>4.8729999999999997E-3</v>
      </c>
      <c r="Q369" s="93">
        <v>1.316392712888889</v>
      </c>
      <c r="R369" s="93">
        <v>0</v>
      </c>
      <c r="S369" s="93">
        <v>0</v>
      </c>
      <c r="T369" s="93">
        <v>17.284261127179889</v>
      </c>
      <c r="U369" s="114">
        <v>0</v>
      </c>
      <c r="V369" s="114">
        <v>17.284261127179889</v>
      </c>
      <c r="W369" s="196">
        <f t="shared" si="17"/>
        <v>17.284261127179889</v>
      </c>
      <c r="X369" s="2"/>
      <c r="Y369" s="93">
        <v>6.913233</v>
      </c>
      <c r="Z369" s="93">
        <v>-0.98263299999999998</v>
      </c>
      <c r="AA369" s="93">
        <v>9.3870071539190008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8.5470000000000008E-3</v>
      </c>
      <c r="AH369" s="93">
        <v>7.8549999999999991E-3</v>
      </c>
      <c r="AI369" s="93">
        <v>6.9909004129406316E-2</v>
      </c>
      <c r="AJ369" s="93">
        <v>2.1636580026666667</v>
      </c>
      <c r="AK369" s="93">
        <v>3.1786574357715563E-2</v>
      </c>
      <c r="AL369" s="93">
        <v>0</v>
      </c>
      <c r="AM369" s="93">
        <v>0</v>
      </c>
      <c r="AN369" s="93">
        <v>17.599362735072795</v>
      </c>
      <c r="AO369" s="93"/>
      <c r="AP369" s="93"/>
      <c r="AQ369" s="93">
        <v>0.31510160789290609</v>
      </c>
      <c r="AR369" s="91">
        <v>1.823055122659549E-2</v>
      </c>
      <c r="AS369" s="114">
        <v>0</v>
      </c>
      <c r="AT369" s="121">
        <v>17.599362735072795</v>
      </c>
      <c r="AU369" s="199">
        <f t="shared" si="18"/>
        <v>17.599362735072795</v>
      </c>
      <c r="AV369" s="186">
        <f t="shared" si="19"/>
        <v>1.8230551226595448E-2</v>
      </c>
    </row>
    <row r="370" spans="1:48" s="1" customFormat="1" x14ac:dyDescent="0.25">
      <c r="A370">
        <f>IFERROR(VLOOKUP(C370,'2014_15'!$C$402:$D$446,2,FALSE),0)</f>
        <v>0</v>
      </c>
      <c r="B370" s="93" t="s">
        <v>756</v>
      </c>
      <c r="C370" s="93" t="s">
        <v>757</v>
      </c>
      <c r="D370" s="93"/>
      <c r="E370" s="93">
        <v>11.06178252</v>
      </c>
      <c r="F370" s="93">
        <v>-1.394385</v>
      </c>
      <c r="G370" s="93">
        <v>7.0601369737090005</v>
      </c>
      <c r="H370" s="93">
        <v>0</v>
      </c>
      <c r="I370" s="93">
        <v>0.27654600000000001</v>
      </c>
      <c r="J370" s="93">
        <v>0</v>
      </c>
      <c r="K370" s="93">
        <v>0</v>
      </c>
      <c r="L370" s="93">
        <v>0</v>
      </c>
      <c r="M370" s="93">
        <v>0</v>
      </c>
      <c r="N370" s="93">
        <v>0</v>
      </c>
      <c r="O370" s="93">
        <v>8.5470000000000008E-3</v>
      </c>
      <c r="P370" s="93">
        <v>4.8729999999999997E-3</v>
      </c>
      <c r="Q370" s="93">
        <v>1.4312191111111112</v>
      </c>
      <c r="R370" s="93">
        <v>0</v>
      </c>
      <c r="S370" s="93">
        <v>0</v>
      </c>
      <c r="T370" s="93">
        <v>18.448719604820113</v>
      </c>
      <c r="U370" s="114">
        <v>0</v>
      </c>
      <c r="V370" s="114">
        <v>18.448719604820113</v>
      </c>
      <c r="W370" s="196">
        <f t="shared" si="17"/>
        <v>18.448719604820113</v>
      </c>
      <c r="X370" s="2"/>
      <c r="Y370" s="93">
        <v>11.06178252</v>
      </c>
      <c r="Z370" s="93">
        <v>-1.3726609999999999</v>
      </c>
      <c r="AA370" s="93">
        <v>6.457068751824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8.5470000000000008E-3</v>
      </c>
      <c r="AH370" s="93">
        <v>7.8549999999999991E-3</v>
      </c>
      <c r="AI370" s="93">
        <v>0.1114661797485695</v>
      </c>
      <c r="AJ370" s="93">
        <v>2.4900542337777782</v>
      </c>
      <c r="AK370" s="93">
        <v>2.1865126194885853E-2</v>
      </c>
      <c r="AL370" s="93">
        <v>0</v>
      </c>
      <c r="AM370" s="93">
        <v>0</v>
      </c>
      <c r="AN370" s="93">
        <v>18.785977811545234</v>
      </c>
      <c r="AO370" s="93"/>
      <c r="AP370" s="93"/>
      <c r="AQ370" s="93">
        <v>0.33725820672512086</v>
      </c>
      <c r="AR370" s="91">
        <v>1.8280846256506882E-2</v>
      </c>
      <c r="AS370" s="114">
        <v>0</v>
      </c>
      <c r="AT370" s="121">
        <v>18.785977811545234</v>
      </c>
      <c r="AU370" s="199">
        <f t="shared" si="18"/>
        <v>18.785977811545234</v>
      </c>
      <c r="AV370" s="186">
        <f t="shared" si="19"/>
        <v>1.8280846256506944E-2</v>
      </c>
    </row>
    <row r="371" spans="1:48" s="1" customFormat="1" x14ac:dyDescent="0.25">
      <c r="A371">
        <f>IFERROR(VLOOKUP(C371,'2014_15'!$C$402:$D$446,2,FALSE),0)</f>
        <v>0</v>
      </c>
      <c r="B371" s="93" t="s">
        <v>256</v>
      </c>
      <c r="C371" s="93" t="s">
        <v>257</v>
      </c>
      <c r="D371" s="93"/>
      <c r="E371" s="93">
        <v>6.5421379999999996</v>
      </c>
      <c r="F371" s="93">
        <v>-0.61082599999999998</v>
      </c>
      <c r="G371" s="93">
        <v>4.5084902577700001</v>
      </c>
      <c r="H371" s="93">
        <v>0</v>
      </c>
      <c r="I371" s="93">
        <v>0</v>
      </c>
      <c r="J371" s="93">
        <v>0</v>
      </c>
      <c r="K371" s="93">
        <v>0</v>
      </c>
      <c r="L371" s="93">
        <v>0</v>
      </c>
      <c r="M371" s="93">
        <v>0</v>
      </c>
      <c r="N371" s="93">
        <v>0</v>
      </c>
      <c r="O371" s="93">
        <v>8.5470000000000008E-3</v>
      </c>
      <c r="P371" s="93">
        <v>4.8729999999999997E-3</v>
      </c>
      <c r="Q371" s="93">
        <v>0.88448546044444432</v>
      </c>
      <c r="R371" s="93">
        <v>0</v>
      </c>
      <c r="S371" s="93">
        <v>0</v>
      </c>
      <c r="T371" s="93">
        <v>11.337707718214444</v>
      </c>
      <c r="U371" s="114">
        <v>0</v>
      </c>
      <c r="V371" s="114">
        <v>11.337707718214444</v>
      </c>
      <c r="W371" s="196">
        <f t="shared" si="17"/>
        <v>11.337707718214444</v>
      </c>
      <c r="X371" s="2"/>
      <c r="Y371" s="93">
        <v>6.5421379999999996</v>
      </c>
      <c r="Z371" s="93">
        <v>-0.60131000000000001</v>
      </c>
      <c r="AA371" s="93">
        <v>4.1453835280179998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8.5470000000000008E-3</v>
      </c>
      <c r="AH371" s="93">
        <v>7.8549999999999991E-3</v>
      </c>
      <c r="AI371" s="93">
        <v>6.591603186996671E-2</v>
      </c>
      <c r="AJ371" s="93">
        <v>1.3637191217777775</v>
      </c>
      <c r="AK371" s="93">
        <v>1.4037226092832106E-2</v>
      </c>
      <c r="AL371" s="93">
        <v>0</v>
      </c>
      <c r="AM371" s="93">
        <v>0</v>
      </c>
      <c r="AN371" s="93">
        <v>11.546285907758573</v>
      </c>
      <c r="AO371" s="93"/>
      <c r="AP371" s="93"/>
      <c r="AQ371" s="93">
        <v>0.20857818954412899</v>
      </c>
      <c r="AR371" s="91">
        <v>1.8396857171493357E-2</v>
      </c>
      <c r="AS371" s="114">
        <v>0</v>
      </c>
      <c r="AT371" s="121">
        <v>11.546285907758573</v>
      </c>
      <c r="AU371" s="199">
        <f t="shared" si="18"/>
        <v>11.546285907758573</v>
      </c>
      <c r="AV371" s="186">
        <f t="shared" si="19"/>
        <v>1.8396857171493419E-2</v>
      </c>
    </row>
    <row r="372" spans="1:48" s="1" customFormat="1" x14ac:dyDescent="0.25">
      <c r="A372">
        <f>IFERROR(VLOOKUP(C372,'2014_15'!$C$402:$D$446,2,FALSE),0)</f>
        <v>0</v>
      </c>
      <c r="B372" s="93" t="s">
        <v>728</v>
      </c>
      <c r="C372" s="93" t="s">
        <v>729</v>
      </c>
      <c r="D372" s="93"/>
      <c r="E372" s="93">
        <v>6.8330000000000002</v>
      </c>
      <c r="F372" s="93">
        <v>-0.72893300000000005</v>
      </c>
      <c r="G372" s="93">
        <v>5.4580635991049995</v>
      </c>
      <c r="H372" s="93">
        <v>0</v>
      </c>
      <c r="I372" s="93">
        <v>0</v>
      </c>
      <c r="J372" s="93">
        <v>0</v>
      </c>
      <c r="K372" s="93">
        <v>0</v>
      </c>
      <c r="L372" s="93">
        <v>0</v>
      </c>
      <c r="M372" s="93">
        <v>0</v>
      </c>
      <c r="N372" s="93">
        <v>0</v>
      </c>
      <c r="O372" s="93">
        <v>8.5470000000000008E-3</v>
      </c>
      <c r="P372" s="93">
        <v>4.8729999999999997E-3</v>
      </c>
      <c r="Q372" s="93">
        <v>0.5976025324444445</v>
      </c>
      <c r="R372" s="93">
        <v>0</v>
      </c>
      <c r="S372" s="93">
        <v>0</v>
      </c>
      <c r="T372" s="93">
        <v>12.173153131549444</v>
      </c>
      <c r="U372" s="114">
        <v>0</v>
      </c>
      <c r="V372" s="114">
        <v>12.173153131549444</v>
      </c>
      <c r="W372" s="196">
        <f t="shared" si="17"/>
        <v>12.173153131549444</v>
      </c>
      <c r="X372" s="2"/>
      <c r="Y372" s="93">
        <v>6.8330000000000002</v>
      </c>
      <c r="Z372" s="93">
        <v>-0.71757700000000002</v>
      </c>
      <c r="AA372" s="93">
        <v>5.192735027626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8.5470000000000008E-3</v>
      </c>
      <c r="AH372" s="93">
        <v>7.8549999999999991E-3</v>
      </c>
      <c r="AI372" s="93">
        <v>6.871592776367752E-2</v>
      </c>
      <c r="AJ372" s="93">
        <v>0.98764026400000016</v>
      </c>
      <c r="AK372" s="93">
        <v>1.7583800179233607E-2</v>
      </c>
      <c r="AL372" s="93">
        <v>0</v>
      </c>
      <c r="AM372" s="93">
        <v>0</v>
      </c>
      <c r="AN372" s="93">
        <v>12.39850001956891</v>
      </c>
      <c r="AO372" s="93"/>
      <c r="AP372" s="93"/>
      <c r="AQ372" s="93">
        <v>0.22534688801946601</v>
      </c>
      <c r="AR372" s="91">
        <v>1.8511792761025016E-2</v>
      </c>
      <c r="AS372" s="114">
        <v>0</v>
      </c>
      <c r="AT372" s="121">
        <v>12.39850001956891</v>
      </c>
      <c r="AU372" s="199">
        <f t="shared" si="18"/>
        <v>12.39850001956891</v>
      </c>
      <c r="AV372" s="186">
        <f t="shared" si="19"/>
        <v>1.8511792761024992E-2</v>
      </c>
    </row>
    <row r="373" spans="1:48" s="1" customFormat="1" x14ac:dyDescent="0.25">
      <c r="A373">
        <f>IFERROR(VLOOKUP(C373,'2014_15'!$C$402:$D$446,2,FALSE),0)</f>
        <v>0</v>
      </c>
      <c r="B373" s="93" t="s">
        <v>108</v>
      </c>
      <c r="C373" s="93" t="s">
        <v>109</v>
      </c>
      <c r="D373" s="93"/>
      <c r="E373" s="93">
        <v>3.3154979999999998</v>
      </c>
      <c r="F373" s="93">
        <v>-0.54493999999999998</v>
      </c>
      <c r="G373" s="93">
        <v>5.9296545439600008</v>
      </c>
      <c r="H373" s="93">
        <v>0</v>
      </c>
      <c r="I373" s="93">
        <v>8.2887000000000002E-2</v>
      </c>
      <c r="J373" s="93">
        <v>0</v>
      </c>
      <c r="K373" s="93">
        <v>0</v>
      </c>
      <c r="L373" s="93">
        <v>0</v>
      </c>
      <c r="M373" s="93">
        <v>0</v>
      </c>
      <c r="N373" s="93">
        <v>0</v>
      </c>
      <c r="O373" s="93">
        <v>8.5470000000000008E-3</v>
      </c>
      <c r="P373" s="93">
        <v>4.8729999999999997E-3</v>
      </c>
      <c r="Q373" s="93">
        <v>0.4199402284444444</v>
      </c>
      <c r="R373" s="93">
        <v>0</v>
      </c>
      <c r="S373" s="93">
        <v>0</v>
      </c>
      <c r="T373" s="93">
        <v>9.2164597724044448</v>
      </c>
      <c r="U373" s="114">
        <v>0</v>
      </c>
      <c r="V373" s="114">
        <v>9.2164597724044448</v>
      </c>
      <c r="W373" s="196">
        <f t="shared" si="17"/>
        <v>9.2164597724044448</v>
      </c>
      <c r="X373" s="2"/>
      <c r="Y373" s="93">
        <v>3.3154979999999998</v>
      </c>
      <c r="Z373" s="93">
        <v>-0.53644999999999998</v>
      </c>
      <c r="AA373" s="93">
        <v>5.9106180711270007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8.5470000000000008E-3</v>
      </c>
      <c r="AH373" s="93">
        <v>7.8549999999999991E-3</v>
      </c>
      <c r="AI373" s="93">
        <v>3.3423359268823942E-2</v>
      </c>
      <c r="AJ373" s="93">
        <v>0.631750704</v>
      </c>
      <c r="AK373" s="93">
        <v>2.0014717975313154E-2</v>
      </c>
      <c r="AL373" s="93">
        <v>0</v>
      </c>
      <c r="AM373" s="93">
        <v>0</v>
      </c>
      <c r="AN373" s="93">
        <v>9.3912568523711357</v>
      </c>
      <c r="AO373" s="93"/>
      <c r="AP373" s="93"/>
      <c r="AQ373" s="93">
        <v>0.17479707996669092</v>
      </c>
      <c r="AR373" s="91">
        <v>1.8965750872158238E-2</v>
      </c>
      <c r="AS373" s="114">
        <v>0</v>
      </c>
      <c r="AT373" s="121">
        <v>9.3912568523711357</v>
      </c>
      <c r="AU373" s="199">
        <f t="shared" si="18"/>
        <v>9.3912568523711357</v>
      </c>
      <c r="AV373" s="186">
        <f t="shared" si="19"/>
        <v>1.8965750872158349E-2</v>
      </c>
    </row>
    <row r="374" spans="1:48" s="1" customFormat="1" x14ac:dyDescent="0.25">
      <c r="A374">
        <f>IFERROR(VLOOKUP(C374,'2014_15'!$C$402:$D$446,2,FALSE),0)</f>
        <v>0</v>
      </c>
      <c r="B374" s="93" t="s">
        <v>250</v>
      </c>
      <c r="C374" s="93" t="s">
        <v>251</v>
      </c>
      <c r="D374" s="93"/>
      <c r="E374" s="93">
        <v>4.1805000000000003</v>
      </c>
      <c r="F374" s="93">
        <v>-0.52001399999999998</v>
      </c>
      <c r="G374" s="93">
        <v>5.6246065208989995</v>
      </c>
      <c r="H374" s="93">
        <v>0</v>
      </c>
      <c r="I374" s="93">
        <v>0</v>
      </c>
      <c r="J374" s="93">
        <v>0</v>
      </c>
      <c r="K374" s="93">
        <v>0</v>
      </c>
      <c r="L374" s="93">
        <v>0</v>
      </c>
      <c r="M374" s="93">
        <v>0</v>
      </c>
      <c r="N374" s="93">
        <v>0</v>
      </c>
      <c r="O374" s="93">
        <v>8.5470000000000008E-3</v>
      </c>
      <c r="P374" s="93">
        <v>4.8729999999999997E-3</v>
      </c>
      <c r="Q374" s="93">
        <v>0.75113748888888909</v>
      </c>
      <c r="R374" s="93">
        <v>0</v>
      </c>
      <c r="S374" s="93">
        <v>0</v>
      </c>
      <c r="T374" s="93">
        <v>10.049650009787888</v>
      </c>
      <c r="U374" s="114">
        <v>0</v>
      </c>
      <c r="V374" s="114">
        <v>10.049650009787888</v>
      </c>
      <c r="W374" s="196">
        <f t="shared" si="17"/>
        <v>10.049650009787888</v>
      </c>
      <c r="X374" s="2"/>
      <c r="Y374" s="93">
        <v>4.1805000000000003</v>
      </c>
      <c r="Z374" s="93">
        <v>-0.51191200000000003</v>
      </c>
      <c r="AA374" s="93">
        <v>5.3926383079219997</v>
      </c>
      <c r="AB374" s="93">
        <v>0</v>
      </c>
      <c r="AC374" s="93">
        <v>0</v>
      </c>
      <c r="AD374" s="93">
        <v>0</v>
      </c>
      <c r="AE374" s="93">
        <v>0</v>
      </c>
      <c r="AF374" s="93">
        <v>0</v>
      </c>
      <c r="AG374" s="93">
        <v>8.5470000000000008E-3</v>
      </c>
      <c r="AH374" s="93">
        <v>7.8549999999999991E-3</v>
      </c>
      <c r="AI374" s="93">
        <v>4.2377742404157669E-2</v>
      </c>
      <c r="AJ374" s="93">
        <v>1.1133460657777781</v>
      </c>
      <c r="AK374" s="93">
        <v>1.8260718858349262E-2</v>
      </c>
      <c r="AL374" s="93">
        <v>0</v>
      </c>
      <c r="AM374" s="93">
        <v>0</v>
      </c>
      <c r="AN374" s="93">
        <v>10.251612834962284</v>
      </c>
      <c r="AO374" s="93"/>
      <c r="AP374" s="93"/>
      <c r="AQ374" s="93">
        <v>0.20196282517439634</v>
      </c>
      <c r="AR374" s="91">
        <v>2.0096503358593983E-2</v>
      </c>
      <c r="AS374" s="114">
        <v>0</v>
      </c>
      <c r="AT374" s="121">
        <v>10.251612834962284</v>
      </c>
      <c r="AU374" s="199">
        <f t="shared" si="18"/>
        <v>10.251612834962284</v>
      </c>
      <c r="AV374" s="186">
        <f t="shared" si="19"/>
        <v>2.0096503358594031E-2</v>
      </c>
    </row>
    <row r="375" spans="1:48" s="1" customFormat="1" x14ac:dyDescent="0.25">
      <c r="A375">
        <f>IFERROR(VLOOKUP(C375,'2014_15'!$C$402:$D$446,2,FALSE),0)</f>
        <v>0</v>
      </c>
      <c r="B375" s="93" t="s">
        <v>636</v>
      </c>
      <c r="C375" s="93" t="s">
        <v>637</v>
      </c>
      <c r="D375" s="93"/>
      <c r="E375" s="93">
        <v>9.2215279999999993</v>
      </c>
      <c r="F375" s="93">
        <v>-1.387305</v>
      </c>
      <c r="G375" s="93">
        <v>8.4821822701440013</v>
      </c>
      <c r="H375" s="93">
        <v>0</v>
      </c>
      <c r="I375" s="93">
        <v>0.23053899999999999</v>
      </c>
      <c r="J375" s="93">
        <v>0</v>
      </c>
      <c r="K375" s="93">
        <v>0</v>
      </c>
      <c r="L375" s="93">
        <v>0</v>
      </c>
      <c r="M375" s="93">
        <v>0</v>
      </c>
      <c r="N375" s="93">
        <v>0</v>
      </c>
      <c r="O375" s="93">
        <v>8.5470000000000008E-3</v>
      </c>
      <c r="P375" s="93">
        <v>4.8729999999999997E-3</v>
      </c>
      <c r="Q375" s="93">
        <v>1.3914633128888891</v>
      </c>
      <c r="R375" s="93">
        <v>0</v>
      </c>
      <c r="S375" s="93">
        <v>0</v>
      </c>
      <c r="T375" s="93">
        <v>17.951827583032891</v>
      </c>
      <c r="U375" s="114">
        <v>0</v>
      </c>
      <c r="V375" s="114">
        <v>17.951827583032891</v>
      </c>
      <c r="W375" s="196">
        <f t="shared" si="17"/>
        <v>17.951827583032891</v>
      </c>
      <c r="X375" s="2"/>
      <c r="Y375" s="93">
        <v>9.2215279999999993</v>
      </c>
      <c r="Z375" s="93">
        <v>-1.365691</v>
      </c>
      <c r="AA375" s="93">
        <v>8.0191447640650004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8.5470000000000008E-3</v>
      </c>
      <c r="AH375" s="93">
        <v>7.8549999999999991E-3</v>
      </c>
      <c r="AI375" s="93">
        <v>9.2916247150689107E-2</v>
      </c>
      <c r="AJ375" s="93">
        <v>2.3073375199999999</v>
      </c>
      <c r="AK375" s="93">
        <v>2.7154676367943158E-2</v>
      </c>
      <c r="AL375" s="93">
        <v>0</v>
      </c>
      <c r="AM375" s="93">
        <v>0</v>
      </c>
      <c r="AN375" s="93">
        <v>18.31879220758363</v>
      </c>
      <c r="AO375" s="93"/>
      <c r="AP375" s="93"/>
      <c r="AQ375" s="93">
        <v>0.36696462455073942</v>
      </c>
      <c r="AR375" s="91">
        <v>2.0441630405228201E-2</v>
      </c>
      <c r="AS375" s="114">
        <v>0</v>
      </c>
      <c r="AT375" s="121">
        <v>18.31879220758363</v>
      </c>
      <c r="AU375" s="199">
        <f t="shared" si="18"/>
        <v>18.31879220758363</v>
      </c>
      <c r="AV375" s="186">
        <f t="shared" si="19"/>
        <v>2.0441630405228173E-2</v>
      </c>
    </row>
    <row r="376" spans="1:48" s="1" customFormat="1" x14ac:dyDescent="0.25">
      <c r="A376">
        <f>IFERROR(VLOOKUP(C376,'2014_15'!$C$402:$D$446,2,FALSE),0)</f>
        <v>0</v>
      </c>
      <c r="B376" s="93" t="s">
        <v>624</v>
      </c>
      <c r="C376" s="93" t="s">
        <v>625</v>
      </c>
      <c r="D376" s="93"/>
      <c r="E376" s="93">
        <v>6.3420889999999996</v>
      </c>
      <c r="F376" s="93">
        <v>-0.76869799999999999</v>
      </c>
      <c r="G376" s="93">
        <v>8.4003634231490008</v>
      </c>
      <c r="H376" s="93">
        <v>0</v>
      </c>
      <c r="I376" s="93">
        <v>0.15854599999999999</v>
      </c>
      <c r="J376" s="93">
        <v>0</v>
      </c>
      <c r="K376" s="93">
        <v>0</v>
      </c>
      <c r="L376" s="93">
        <v>0</v>
      </c>
      <c r="M376" s="93">
        <v>0</v>
      </c>
      <c r="N376" s="93">
        <v>0</v>
      </c>
      <c r="O376" s="93">
        <v>8.5470000000000008E-3</v>
      </c>
      <c r="P376" s="93">
        <v>4.8729999999999997E-3</v>
      </c>
      <c r="Q376" s="93">
        <v>1.2890212640000001</v>
      </c>
      <c r="R376" s="93">
        <v>0</v>
      </c>
      <c r="S376" s="93">
        <v>0</v>
      </c>
      <c r="T376" s="93">
        <v>15.434741687149</v>
      </c>
      <c r="U376" s="114">
        <v>0</v>
      </c>
      <c r="V376" s="114">
        <v>15.434741687149</v>
      </c>
      <c r="W376" s="196">
        <f t="shared" si="17"/>
        <v>15.434741687149</v>
      </c>
      <c r="X376" s="2"/>
      <c r="Y376" s="93">
        <v>6.3420889999999996</v>
      </c>
      <c r="Z376" s="93">
        <v>-0.75672200000000001</v>
      </c>
      <c r="AA376" s="93">
        <v>8.0235879892249997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8.5470000000000008E-3</v>
      </c>
      <c r="AH376" s="93">
        <v>7.8549999999999991E-3</v>
      </c>
      <c r="AI376" s="93">
        <v>6.4044378865051294E-2</v>
      </c>
      <c r="AJ376" s="93">
        <v>2.0480317937777777</v>
      </c>
      <c r="AK376" s="93">
        <v>2.7169722154594914E-2</v>
      </c>
      <c r="AL376" s="93">
        <v>0</v>
      </c>
      <c r="AM376" s="93">
        <v>0</v>
      </c>
      <c r="AN376" s="93">
        <v>15.764602884022421</v>
      </c>
      <c r="AO376" s="93"/>
      <c r="AP376" s="93"/>
      <c r="AQ376" s="93">
        <v>0.32986119687342175</v>
      </c>
      <c r="AR376" s="91">
        <v>2.1371345472406895E-2</v>
      </c>
      <c r="AS376" s="114">
        <v>0</v>
      </c>
      <c r="AT376" s="121">
        <v>15.764602884022421</v>
      </c>
      <c r="AU376" s="199">
        <f t="shared" si="18"/>
        <v>15.764602884022421</v>
      </c>
      <c r="AV376" s="186">
        <f t="shared" si="19"/>
        <v>2.1371345472406933E-2</v>
      </c>
    </row>
    <row r="377" spans="1:48" s="1" customFormat="1" x14ac:dyDescent="0.25">
      <c r="A377">
        <f>IFERROR(VLOOKUP(C377,'2014_15'!$C$402:$D$446,2,FALSE),0)</f>
        <v>0</v>
      </c>
      <c r="B377" s="93" t="s">
        <v>708</v>
      </c>
      <c r="C377" s="93" t="s">
        <v>709</v>
      </c>
      <c r="D377" s="93"/>
      <c r="E377" s="93">
        <v>5.9415339999999999</v>
      </c>
      <c r="F377" s="93">
        <v>-0.54626699999999995</v>
      </c>
      <c r="G377" s="93">
        <v>5.6757170722380001</v>
      </c>
      <c r="H377" s="93">
        <v>0</v>
      </c>
      <c r="I377" s="93">
        <v>0.14854000000000001</v>
      </c>
      <c r="J377" s="93">
        <v>0</v>
      </c>
      <c r="K377" s="93">
        <v>0</v>
      </c>
      <c r="L377" s="93">
        <v>0</v>
      </c>
      <c r="M377" s="93">
        <v>0</v>
      </c>
      <c r="N377" s="93">
        <v>0</v>
      </c>
      <c r="O377" s="93">
        <v>8.5470000000000008E-3</v>
      </c>
      <c r="P377" s="93">
        <v>4.8729999999999997E-3</v>
      </c>
      <c r="Q377" s="93">
        <v>0.86938673244444453</v>
      </c>
      <c r="R377" s="93">
        <v>0</v>
      </c>
      <c r="S377" s="93">
        <v>0</v>
      </c>
      <c r="T377" s="93">
        <v>12.102330804682445</v>
      </c>
      <c r="U377" s="114">
        <v>0</v>
      </c>
      <c r="V377" s="114">
        <v>12.102330804682445</v>
      </c>
      <c r="W377" s="196">
        <f t="shared" si="17"/>
        <v>12.102330804682445</v>
      </c>
      <c r="X377" s="2"/>
      <c r="Y377" s="93">
        <v>5.9415339999999999</v>
      </c>
      <c r="Z377" s="93">
        <v>-0.53775600000000001</v>
      </c>
      <c r="AA377" s="93">
        <v>5.2071617594469997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8.5470000000000008E-3</v>
      </c>
      <c r="AH377" s="93">
        <v>7.8549999999999991E-3</v>
      </c>
      <c r="AI377" s="93">
        <v>5.9839441639632104E-2</v>
      </c>
      <c r="AJ377" s="93">
        <v>1.6580347840000005</v>
      </c>
      <c r="AK377" s="93">
        <v>1.7632652425348661E-2</v>
      </c>
      <c r="AL377" s="93">
        <v>0</v>
      </c>
      <c r="AM377" s="93">
        <v>0</v>
      </c>
      <c r="AN377" s="93">
        <v>12.362848637511979</v>
      </c>
      <c r="AO377" s="93"/>
      <c r="AP377" s="93"/>
      <c r="AQ377" s="93">
        <v>0.26051783282953345</v>
      </c>
      <c r="AR377" s="91">
        <v>2.1526252837902757E-2</v>
      </c>
      <c r="AS377" s="114">
        <v>0</v>
      </c>
      <c r="AT377" s="121">
        <v>12.362848637511979</v>
      </c>
      <c r="AU377" s="199">
        <f t="shared" si="18"/>
        <v>12.362848637511979</v>
      </c>
      <c r="AV377" s="186">
        <f t="shared" si="19"/>
        <v>2.1526252837902771E-2</v>
      </c>
    </row>
    <row r="378" spans="1:48" s="1" customFormat="1" x14ac:dyDescent="0.25">
      <c r="A378">
        <f>IFERROR(VLOOKUP(C378,'2014_15'!$C$402:$D$446,2,FALSE),0)</f>
        <v>0</v>
      </c>
      <c r="B378" s="93" t="s">
        <v>436</v>
      </c>
      <c r="C378" s="93" t="s">
        <v>437</v>
      </c>
      <c r="D378" s="93"/>
      <c r="E378" s="93">
        <v>13.562552999999999</v>
      </c>
      <c r="F378" s="93">
        <v>-1.478397</v>
      </c>
      <c r="G378" s="93">
        <v>7.6180100911290003</v>
      </c>
      <c r="H378" s="93">
        <v>0</v>
      </c>
      <c r="I378" s="93">
        <v>0.339063</v>
      </c>
      <c r="J378" s="93">
        <v>0</v>
      </c>
      <c r="K378" s="93">
        <v>0</v>
      </c>
      <c r="L378" s="93">
        <v>0</v>
      </c>
      <c r="M378" s="93">
        <v>0</v>
      </c>
      <c r="N378" s="93">
        <v>0</v>
      </c>
      <c r="O378" s="93">
        <v>8.5470000000000008E-3</v>
      </c>
      <c r="P378" s="93">
        <v>4.8729999999999997E-3</v>
      </c>
      <c r="Q378" s="93">
        <v>1.7956522666666668</v>
      </c>
      <c r="R378" s="93">
        <v>0</v>
      </c>
      <c r="S378" s="93">
        <v>0</v>
      </c>
      <c r="T378" s="93">
        <v>21.850301357795669</v>
      </c>
      <c r="U378" s="114">
        <v>0</v>
      </c>
      <c r="V378" s="114">
        <v>21.850301357795669</v>
      </c>
      <c r="W378" s="196">
        <f t="shared" si="17"/>
        <v>21.850301357795669</v>
      </c>
      <c r="X378" s="2"/>
      <c r="Y378" s="93">
        <v>13.562552999999999</v>
      </c>
      <c r="Z378" s="93">
        <v>-1.455365</v>
      </c>
      <c r="AA378" s="93">
        <v>7.1282871223440001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8.5470000000000008E-3</v>
      </c>
      <c r="AH378" s="93">
        <v>7.8549999999999991E-3</v>
      </c>
      <c r="AI378" s="93">
        <v>0.13708508623206189</v>
      </c>
      <c r="AJ378" s="93">
        <v>2.9483733999999999</v>
      </c>
      <c r="AK378" s="93">
        <v>2.4138026630025206E-2</v>
      </c>
      <c r="AL378" s="93">
        <v>0</v>
      </c>
      <c r="AM378" s="93">
        <v>0</v>
      </c>
      <c r="AN378" s="93">
        <v>22.361473635206089</v>
      </c>
      <c r="AO378" s="93"/>
      <c r="AP378" s="93"/>
      <c r="AQ378" s="93">
        <v>0.51117227741042015</v>
      </c>
      <c r="AR378" s="91">
        <v>2.3394289581642132E-2</v>
      </c>
      <c r="AS378" s="114">
        <v>0</v>
      </c>
      <c r="AT378" s="121">
        <v>22.361473635206089</v>
      </c>
      <c r="AU378" s="199">
        <f t="shared" si="18"/>
        <v>22.361473635206089</v>
      </c>
      <c r="AV378" s="186">
        <f t="shared" si="19"/>
        <v>2.3394289581642136E-2</v>
      </c>
    </row>
    <row r="379" spans="1:48" s="1" customFormat="1" x14ac:dyDescent="0.25">
      <c r="A379">
        <f>IFERROR(VLOOKUP(C379,'2014_15'!$C$402:$D$446,2,FALSE),0)</f>
        <v>0</v>
      </c>
      <c r="B379" s="93" t="s">
        <v>202</v>
      </c>
      <c r="C379" s="93" t="s">
        <v>203</v>
      </c>
      <c r="D379" s="93"/>
      <c r="E379" s="93">
        <v>5.4918800000000001</v>
      </c>
      <c r="F379" s="93">
        <v>-0.58202600000000004</v>
      </c>
      <c r="G379" s="93">
        <v>4.4129931662940001</v>
      </c>
      <c r="H379" s="93">
        <v>0</v>
      </c>
      <c r="I379" s="93">
        <v>0.137297</v>
      </c>
      <c r="J379" s="93">
        <v>0</v>
      </c>
      <c r="K379" s="93">
        <v>0</v>
      </c>
      <c r="L379" s="93">
        <v>0</v>
      </c>
      <c r="M379" s="93">
        <v>0</v>
      </c>
      <c r="N379" s="93">
        <v>0</v>
      </c>
      <c r="O379" s="93">
        <v>8.5470000000000008E-3</v>
      </c>
      <c r="P379" s="93">
        <v>4.8729999999999997E-3</v>
      </c>
      <c r="Q379" s="93">
        <v>0.74416394755555548</v>
      </c>
      <c r="R379" s="93">
        <v>0</v>
      </c>
      <c r="S379" s="93">
        <v>0</v>
      </c>
      <c r="T379" s="93">
        <v>10.217728113849557</v>
      </c>
      <c r="U379" s="114">
        <v>0</v>
      </c>
      <c r="V379" s="114">
        <v>10.217728113849557</v>
      </c>
      <c r="W379" s="196">
        <f t="shared" si="17"/>
        <v>10.217728113849557</v>
      </c>
      <c r="X379" s="2"/>
      <c r="Y379" s="93">
        <v>5.4918800000000001</v>
      </c>
      <c r="Z379" s="93">
        <v>-0.572959</v>
      </c>
      <c r="AA379" s="93">
        <v>4.1073245644789997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8.5470000000000008E-3</v>
      </c>
      <c r="AH379" s="93">
        <v>7.8549999999999991E-3</v>
      </c>
      <c r="AI379" s="93">
        <v>5.5333767320392753E-2</v>
      </c>
      <c r="AJ379" s="93">
        <v>1.3741718942222223</v>
      </c>
      <c r="AK379" s="93">
        <v>1.3908349651739278E-2</v>
      </c>
      <c r="AL379" s="93">
        <v>0</v>
      </c>
      <c r="AM379" s="93">
        <v>0</v>
      </c>
      <c r="AN379" s="93">
        <v>10.486061575673354</v>
      </c>
      <c r="AO379" s="93"/>
      <c r="AP379" s="93"/>
      <c r="AQ379" s="93">
        <v>0.26833346182379714</v>
      </c>
      <c r="AR379" s="91">
        <v>2.6261558228397777E-2</v>
      </c>
      <c r="AS379" s="114">
        <v>0</v>
      </c>
      <c r="AT379" s="121">
        <v>10.486061575673354</v>
      </c>
      <c r="AU379" s="199">
        <f t="shared" si="18"/>
        <v>10.486061575673354</v>
      </c>
      <c r="AV379" s="186">
        <f t="shared" si="19"/>
        <v>2.6261558228397819E-2</v>
      </c>
    </row>
    <row r="380" spans="1:48" s="1" customFormat="1" x14ac:dyDescent="0.25">
      <c r="A380">
        <f>IFERROR(VLOOKUP(C380,'2014_15'!$C$402:$D$446,2,FALSE),0)</f>
        <v>0</v>
      </c>
      <c r="B380" s="93" t="s">
        <v>292</v>
      </c>
      <c r="C380" s="93" t="s">
        <v>293</v>
      </c>
      <c r="D380" s="93"/>
      <c r="E380" s="93">
        <v>4.7740070000000001</v>
      </c>
      <c r="F380" s="93">
        <v>-0.60776300000000005</v>
      </c>
      <c r="G380" s="93">
        <v>9.4865560580509989</v>
      </c>
      <c r="H380" s="93">
        <v>0</v>
      </c>
      <c r="I380" s="93">
        <v>0.11935</v>
      </c>
      <c r="J380" s="93">
        <v>0</v>
      </c>
      <c r="K380" s="93">
        <v>0</v>
      </c>
      <c r="L380" s="93">
        <v>0</v>
      </c>
      <c r="M380" s="93">
        <v>0</v>
      </c>
      <c r="N380" s="93">
        <v>0</v>
      </c>
      <c r="O380" s="93">
        <v>8.5470000000000008E-3</v>
      </c>
      <c r="P380" s="93">
        <v>4.8729999999999997E-3</v>
      </c>
      <c r="Q380" s="93">
        <v>1.3226645271111113</v>
      </c>
      <c r="R380" s="93">
        <v>0</v>
      </c>
      <c r="S380" s="93">
        <v>0</v>
      </c>
      <c r="T380" s="93">
        <v>15.10823458516211</v>
      </c>
      <c r="U380" s="114">
        <v>0</v>
      </c>
      <c r="V380" s="114">
        <v>15.10823458516211</v>
      </c>
      <c r="W380" s="196">
        <f t="shared" si="17"/>
        <v>15.10823458516211</v>
      </c>
      <c r="X380" s="2"/>
      <c r="Y380" s="93">
        <v>4.7740070000000001</v>
      </c>
      <c r="Z380" s="93">
        <v>-0.59829399999999999</v>
      </c>
      <c r="AA380" s="93">
        <v>9.0311664769160007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93">
        <v>8.5470000000000008E-3</v>
      </c>
      <c r="AH380" s="93">
        <v>7.8549999999999991E-3</v>
      </c>
      <c r="AI380" s="93">
        <v>4.7967339451682647E-2</v>
      </c>
      <c r="AJ380" s="93">
        <v>2.2048297013333333</v>
      </c>
      <c r="AK380" s="93">
        <v>3.0581615636198725E-2</v>
      </c>
      <c r="AL380" s="93">
        <v>0</v>
      </c>
      <c r="AM380" s="93">
        <v>0</v>
      </c>
      <c r="AN380" s="93">
        <v>15.506660133337215</v>
      </c>
      <c r="AO380" s="93"/>
      <c r="AP380" s="93"/>
      <c r="AQ380" s="93">
        <v>0.39842554817510489</v>
      </c>
      <c r="AR380" s="91">
        <v>2.6371416589361214E-2</v>
      </c>
      <c r="AS380" s="114">
        <v>0</v>
      </c>
      <c r="AT380" s="121">
        <v>15.506660133337215</v>
      </c>
      <c r="AU380" s="199">
        <f t="shared" si="18"/>
        <v>15.506660133337215</v>
      </c>
      <c r="AV380" s="186">
        <f t="shared" si="19"/>
        <v>2.6371416589361152E-2</v>
      </c>
    </row>
    <row r="381" spans="1:48" s="1" customFormat="1" x14ac:dyDescent="0.25">
      <c r="A381">
        <f>IFERROR(VLOOKUP(C381,'2014_15'!$C$402:$D$446,2,FALSE),0)</f>
        <v>0</v>
      </c>
      <c r="B381" s="93" t="s">
        <v>700</v>
      </c>
      <c r="C381" s="93" t="s">
        <v>701</v>
      </c>
      <c r="D381" s="93"/>
      <c r="E381" s="93">
        <v>5.619421</v>
      </c>
      <c r="F381" s="93">
        <v>-0.64837100000000003</v>
      </c>
      <c r="G381" s="93">
        <v>6.2187486004870003</v>
      </c>
      <c r="H381" s="93">
        <v>0</v>
      </c>
      <c r="I381" s="93">
        <v>0.14049600000000001</v>
      </c>
      <c r="J381" s="93">
        <v>0</v>
      </c>
      <c r="K381" s="93">
        <v>0</v>
      </c>
      <c r="L381" s="93">
        <v>0</v>
      </c>
      <c r="M381" s="93">
        <v>0</v>
      </c>
      <c r="N381" s="93">
        <v>0</v>
      </c>
      <c r="O381" s="93">
        <v>8.5470000000000008E-3</v>
      </c>
      <c r="P381" s="93">
        <v>4.8729999999999997E-3</v>
      </c>
      <c r="Q381" s="93">
        <v>1.0397250613333335</v>
      </c>
      <c r="R381" s="93">
        <v>0</v>
      </c>
      <c r="S381" s="93">
        <v>0</v>
      </c>
      <c r="T381" s="93">
        <v>12.383439661820335</v>
      </c>
      <c r="U381" s="114">
        <v>0</v>
      </c>
      <c r="V381" s="114">
        <v>12.383439661820335</v>
      </c>
      <c r="W381" s="196">
        <f t="shared" si="17"/>
        <v>12.383439661820335</v>
      </c>
      <c r="X381" s="2"/>
      <c r="Y381" s="93">
        <v>5.619421</v>
      </c>
      <c r="Z381" s="93">
        <v>-0.63827</v>
      </c>
      <c r="AA381" s="93">
        <v>5.9218819180610005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8.5470000000000008E-3</v>
      </c>
      <c r="AH381" s="93">
        <v>7.8549999999999991E-3</v>
      </c>
      <c r="AI381" s="93">
        <v>5.6570535888820869E-2</v>
      </c>
      <c r="AJ381" s="93">
        <v>1.726671056888889</v>
      </c>
      <c r="AK381" s="93">
        <v>2.0052859962663407E-2</v>
      </c>
      <c r="AL381" s="93">
        <v>0</v>
      </c>
      <c r="AM381" s="93">
        <v>0</v>
      </c>
      <c r="AN381" s="93">
        <v>12.722729370801373</v>
      </c>
      <c r="AO381" s="93"/>
      <c r="AP381" s="93"/>
      <c r="AQ381" s="93">
        <v>0.33928970898103827</v>
      </c>
      <c r="AR381" s="91">
        <v>2.7398664526715473E-2</v>
      </c>
      <c r="AS381" s="114">
        <v>0</v>
      </c>
      <c r="AT381" s="121">
        <v>12.722729370801373</v>
      </c>
      <c r="AU381" s="199">
        <f t="shared" si="18"/>
        <v>12.722729370801373</v>
      </c>
      <c r="AV381" s="186">
        <f t="shared" si="19"/>
        <v>2.7398664526715466E-2</v>
      </c>
    </row>
    <row r="382" spans="1:48" s="1" customFormat="1" x14ac:dyDescent="0.25">
      <c r="A382">
        <f>IFERROR(VLOOKUP(C382,'2014_15'!$C$402:$D$446,2,FALSE),0)</f>
        <v>0</v>
      </c>
      <c r="B382" s="93" t="s">
        <v>560</v>
      </c>
      <c r="C382" s="93" t="s">
        <v>561</v>
      </c>
      <c r="D382" s="93"/>
      <c r="E382" s="93">
        <v>3.7860580000000001</v>
      </c>
      <c r="F382" s="93">
        <v>-0.31111699999999998</v>
      </c>
      <c r="G382" s="93">
        <v>3.3883009019050001</v>
      </c>
      <c r="H382" s="93">
        <v>0</v>
      </c>
      <c r="I382" s="93">
        <v>0</v>
      </c>
      <c r="J382" s="93">
        <v>0</v>
      </c>
      <c r="K382" s="93">
        <v>0</v>
      </c>
      <c r="L382" s="93">
        <v>0</v>
      </c>
      <c r="M382" s="93">
        <v>0</v>
      </c>
      <c r="N382" s="93">
        <v>0</v>
      </c>
      <c r="O382" s="93">
        <v>8.5470000000000008E-3</v>
      </c>
      <c r="P382" s="93">
        <v>4.8729999999999997E-3</v>
      </c>
      <c r="Q382" s="93">
        <v>0.18841083822222224</v>
      </c>
      <c r="R382" s="93">
        <v>0</v>
      </c>
      <c r="S382" s="93">
        <v>0</v>
      </c>
      <c r="T382" s="93">
        <v>7.0650727401272233</v>
      </c>
      <c r="U382" s="114">
        <v>0</v>
      </c>
      <c r="V382" s="114">
        <v>7.0650727401272233</v>
      </c>
      <c r="W382" s="196">
        <f t="shared" si="17"/>
        <v>7.0650727401272233</v>
      </c>
      <c r="X382" s="2"/>
      <c r="Y382" s="93">
        <v>3.7860580000000001</v>
      </c>
      <c r="Z382" s="93">
        <v>-0.30626999999999999</v>
      </c>
      <c r="AA382" s="93">
        <v>3.2893590258779999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8.5470000000000008E-3</v>
      </c>
      <c r="AH382" s="93">
        <v>7.8549999999999991E-3</v>
      </c>
      <c r="AI382" s="93">
        <v>3.8074721760971771E-2</v>
      </c>
      <c r="AJ382" s="93">
        <v>0.42544944355555558</v>
      </c>
      <c r="AK382" s="93">
        <v>1.1138529411010621E-2</v>
      </c>
      <c r="AL382" s="93">
        <v>0</v>
      </c>
      <c r="AM382" s="93">
        <v>0</v>
      </c>
      <c r="AN382" s="93">
        <v>7.2602117206055388</v>
      </c>
      <c r="AO382" s="93"/>
      <c r="AP382" s="93"/>
      <c r="AQ382" s="93">
        <v>0.19513898047831546</v>
      </c>
      <c r="AR382" s="91">
        <v>2.7620236571662179E-2</v>
      </c>
      <c r="AS382" s="114">
        <v>0</v>
      </c>
      <c r="AT382" s="121">
        <v>7.2602117206055388</v>
      </c>
      <c r="AU382" s="199">
        <f t="shared" si="18"/>
        <v>7.2602117206055388</v>
      </c>
      <c r="AV382" s="186">
        <f t="shared" si="19"/>
        <v>2.7620236571662238E-2</v>
      </c>
    </row>
    <row r="383" spans="1:48" s="1" customFormat="1" x14ac:dyDescent="0.25">
      <c r="A383">
        <f>IFERROR(VLOOKUP(C383,'2014_15'!$C$402:$D$446,2,FALSE),0)</f>
        <v>0</v>
      </c>
      <c r="B383" s="93" t="s">
        <v>628</v>
      </c>
      <c r="C383" s="93" t="s">
        <v>629</v>
      </c>
      <c r="D383" s="93"/>
      <c r="E383" s="93">
        <v>6.166175</v>
      </c>
      <c r="F383" s="93">
        <v>-0.881768</v>
      </c>
      <c r="G383" s="93">
        <v>7.287688367676</v>
      </c>
      <c r="H383" s="93">
        <v>0</v>
      </c>
      <c r="I383" s="93">
        <v>0.15418100000000001</v>
      </c>
      <c r="J383" s="93">
        <v>0</v>
      </c>
      <c r="K383" s="93">
        <v>0</v>
      </c>
      <c r="L383" s="93">
        <v>0</v>
      </c>
      <c r="M383" s="93">
        <v>0</v>
      </c>
      <c r="N383" s="93">
        <v>0</v>
      </c>
      <c r="O383" s="93">
        <v>8.5470000000000008E-3</v>
      </c>
      <c r="P383" s="93">
        <v>4.8729999999999997E-3</v>
      </c>
      <c r="Q383" s="93">
        <v>1.7071685928888889</v>
      </c>
      <c r="R383" s="93">
        <v>0</v>
      </c>
      <c r="S383" s="93">
        <v>0</v>
      </c>
      <c r="T383" s="93">
        <v>14.446864960564888</v>
      </c>
      <c r="U383" s="114">
        <v>0</v>
      </c>
      <c r="V383" s="114">
        <v>14.446864960564888</v>
      </c>
      <c r="W383" s="196">
        <f t="shared" si="17"/>
        <v>14.446864960564888</v>
      </c>
      <c r="X383" s="2"/>
      <c r="Y383" s="93">
        <v>6.166175</v>
      </c>
      <c r="Z383" s="93">
        <v>-0.86802999999999997</v>
      </c>
      <c r="AA383" s="93">
        <v>6.8256785444679995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8.5470000000000008E-3</v>
      </c>
      <c r="AH383" s="93">
        <v>7.8549999999999991E-3</v>
      </c>
      <c r="AI383" s="93">
        <v>6.2486282791962666E-2</v>
      </c>
      <c r="AJ383" s="93">
        <v>2.6303221111111115</v>
      </c>
      <c r="AK383" s="93">
        <v>2.3113324091269569E-2</v>
      </c>
      <c r="AL383" s="93">
        <v>0</v>
      </c>
      <c r="AM383" s="93">
        <v>0</v>
      </c>
      <c r="AN383" s="93">
        <v>14.856147262462342</v>
      </c>
      <c r="AO383" s="93"/>
      <c r="AP383" s="93"/>
      <c r="AQ383" s="93">
        <v>0.40928230189745385</v>
      </c>
      <c r="AR383" s="91">
        <v>2.8330181185652233E-2</v>
      </c>
      <c r="AS383" s="114">
        <v>0</v>
      </c>
      <c r="AT383" s="121">
        <v>14.856147262462342</v>
      </c>
      <c r="AU383" s="199">
        <f t="shared" si="18"/>
        <v>14.856147262462342</v>
      </c>
      <c r="AV383" s="186">
        <f t="shared" si="19"/>
        <v>2.8330181185652226E-2</v>
      </c>
    </row>
    <row r="384" spans="1:48" s="1" customFormat="1" x14ac:dyDescent="0.25">
      <c r="A384">
        <f>IFERROR(VLOOKUP(C384,'2014_15'!$C$402:$D$446,2,FALSE),0)</f>
        <v>0</v>
      </c>
      <c r="B384" s="93" t="s">
        <v>774</v>
      </c>
      <c r="C384" s="93" t="s">
        <v>775</v>
      </c>
      <c r="D384" s="93"/>
      <c r="E384" s="93">
        <v>3.4646119999999998</v>
      </c>
      <c r="F384" s="93">
        <v>-0.42086600000000002</v>
      </c>
      <c r="G384" s="93">
        <v>4.8329892230839997</v>
      </c>
      <c r="H384" s="93">
        <v>0</v>
      </c>
      <c r="I384" s="93">
        <v>8.6614999999999998E-2</v>
      </c>
      <c r="J384" s="93">
        <v>0</v>
      </c>
      <c r="K384" s="93">
        <v>0</v>
      </c>
      <c r="L384" s="93">
        <v>0</v>
      </c>
      <c r="M384" s="93">
        <v>0</v>
      </c>
      <c r="N384" s="93">
        <v>0</v>
      </c>
      <c r="O384" s="93">
        <v>8.5470000000000008E-3</v>
      </c>
      <c r="P384" s="93">
        <v>4.8729999999999997E-3</v>
      </c>
      <c r="Q384" s="93">
        <v>0.67001144177777783</v>
      </c>
      <c r="R384" s="93">
        <v>0</v>
      </c>
      <c r="S384" s="93">
        <v>0</v>
      </c>
      <c r="T384" s="93">
        <v>8.646781664861777</v>
      </c>
      <c r="U384" s="114">
        <v>0</v>
      </c>
      <c r="V384" s="114">
        <v>8.646781664861777</v>
      </c>
      <c r="W384" s="196">
        <f t="shared" si="17"/>
        <v>8.646781664861777</v>
      </c>
      <c r="X384" s="2"/>
      <c r="Y384" s="93">
        <v>3.4646119999999998</v>
      </c>
      <c r="Z384" s="93">
        <v>-0.41430899999999998</v>
      </c>
      <c r="AA384" s="93">
        <v>4.6928220990760003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8.5470000000000008E-3</v>
      </c>
      <c r="AH384" s="93">
        <v>7.8549999999999991E-3</v>
      </c>
      <c r="AI384" s="93">
        <v>3.4777519735158302E-2</v>
      </c>
      <c r="AJ384" s="93">
        <v>1.1072168515555556</v>
      </c>
      <c r="AK384" s="93">
        <v>1.5890979537342035E-2</v>
      </c>
      <c r="AL384" s="93">
        <v>0</v>
      </c>
      <c r="AM384" s="93">
        <v>0</v>
      </c>
      <c r="AN384" s="93">
        <v>8.9174124499040559</v>
      </c>
      <c r="AO384" s="93"/>
      <c r="AP384" s="93"/>
      <c r="AQ384" s="93">
        <v>0.27063078504227889</v>
      </c>
      <c r="AR384" s="91">
        <v>3.1298440914964983E-2</v>
      </c>
      <c r="AS384" s="114">
        <v>0</v>
      </c>
      <c r="AT384" s="121">
        <v>8.9174124499040559</v>
      </c>
      <c r="AU384" s="199">
        <f t="shared" si="18"/>
        <v>8.9174124499040559</v>
      </c>
      <c r="AV384" s="186">
        <f t="shared" si="19"/>
        <v>3.1298440914965031E-2</v>
      </c>
    </row>
    <row r="385" spans="1:48" s="1" customFormat="1" x14ac:dyDescent="0.25">
      <c r="A385">
        <f>IFERROR(VLOOKUP(C385,'2014_15'!$C$402:$D$446,2,FALSE),0)</f>
        <v>0</v>
      </c>
      <c r="B385" s="93" t="s">
        <v>376</v>
      </c>
      <c r="C385" s="93" t="s">
        <v>377</v>
      </c>
      <c r="D385" s="93"/>
      <c r="E385" s="93">
        <v>7.7266640000000004</v>
      </c>
      <c r="F385" s="93">
        <v>-0.98204400000000003</v>
      </c>
      <c r="G385" s="93">
        <v>10.539816081586</v>
      </c>
      <c r="H385" s="93">
        <v>0</v>
      </c>
      <c r="I385" s="93">
        <v>0</v>
      </c>
      <c r="J385" s="93">
        <v>0</v>
      </c>
      <c r="K385" s="93">
        <v>0</v>
      </c>
      <c r="L385" s="93">
        <v>0</v>
      </c>
      <c r="M385" s="93">
        <v>0</v>
      </c>
      <c r="N385" s="93">
        <v>0</v>
      </c>
      <c r="O385" s="93">
        <v>8.5470000000000008E-3</v>
      </c>
      <c r="P385" s="93">
        <v>4.8729999999999997E-3</v>
      </c>
      <c r="Q385" s="93">
        <v>1.9134679173333333</v>
      </c>
      <c r="R385" s="93">
        <v>0</v>
      </c>
      <c r="S385" s="93">
        <v>0</v>
      </c>
      <c r="T385" s="93">
        <v>19.211323998919333</v>
      </c>
      <c r="U385" s="114">
        <v>0</v>
      </c>
      <c r="V385" s="114">
        <v>19.211323998919333</v>
      </c>
      <c r="W385" s="196">
        <f t="shared" si="17"/>
        <v>19.211323998919333</v>
      </c>
      <c r="X385" s="2"/>
      <c r="Y385" s="93">
        <v>7.7266640000000004</v>
      </c>
      <c r="Z385" s="93">
        <v>-0.96674400000000005</v>
      </c>
      <c r="AA385" s="93">
        <v>10.022950471181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8.5470000000000008E-3</v>
      </c>
      <c r="AH385" s="93">
        <v>7.8549999999999991E-3</v>
      </c>
      <c r="AI385" s="93">
        <v>7.8216957229794618E-2</v>
      </c>
      <c r="AJ385" s="93">
        <v>2.9058297102222226</v>
      </c>
      <c r="AK385" s="93">
        <v>3.39400253149785E-2</v>
      </c>
      <c r="AL385" s="93">
        <v>0</v>
      </c>
      <c r="AM385" s="93">
        <v>0</v>
      </c>
      <c r="AN385" s="93">
        <v>19.817259163947995</v>
      </c>
      <c r="AO385" s="93"/>
      <c r="AP385" s="93"/>
      <c r="AQ385" s="93">
        <v>0.60593516502866152</v>
      </c>
      <c r="AR385" s="91">
        <v>3.1540520843995258E-2</v>
      </c>
      <c r="AS385" s="114">
        <v>0</v>
      </c>
      <c r="AT385" s="121">
        <v>19.817259163947995</v>
      </c>
      <c r="AU385" s="199">
        <f t="shared" si="18"/>
        <v>19.817259163947995</v>
      </c>
      <c r="AV385" s="186">
        <f t="shared" si="19"/>
        <v>3.1540520843995168E-2</v>
      </c>
    </row>
    <row r="386" spans="1:48" s="1" customFormat="1" x14ac:dyDescent="0.25">
      <c r="A386">
        <f>IFERROR(VLOOKUP(C386,'2014_15'!$C$402:$D$446,2,FALSE),0)</f>
        <v>0</v>
      </c>
      <c r="B386" s="93" t="s">
        <v>614</v>
      </c>
      <c r="C386" s="93" t="s">
        <v>615</v>
      </c>
      <c r="D386" s="93"/>
      <c r="E386" s="93">
        <v>7.0191600000000003</v>
      </c>
      <c r="F386" s="93">
        <v>-0.68345500000000003</v>
      </c>
      <c r="G386" s="93">
        <v>6.1457952536819995</v>
      </c>
      <c r="H386" s="93">
        <v>0</v>
      </c>
      <c r="I386" s="93">
        <v>0.175479</v>
      </c>
      <c r="J386" s="93">
        <v>0</v>
      </c>
      <c r="K386" s="93">
        <v>0</v>
      </c>
      <c r="L386" s="93">
        <v>0</v>
      </c>
      <c r="M386" s="93">
        <v>0</v>
      </c>
      <c r="N386" s="93">
        <v>0</v>
      </c>
      <c r="O386" s="93">
        <v>8.5470000000000008E-3</v>
      </c>
      <c r="P386" s="93">
        <v>4.8729999999999997E-3</v>
      </c>
      <c r="Q386" s="93">
        <v>1.7469224631111113</v>
      </c>
      <c r="R386" s="93">
        <v>0</v>
      </c>
      <c r="S386" s="93">
        <v>0</v>
      </c>
      <c r="T386" s="93">
        <v>14.417321716793111</v>
      </c>
      <c r="U386" s="114">
        <v>0</v>
      </c>
      <c r="V386" s="114">
        <v>14.417321716793111</v>
      </c>
      <c r="W386" s="196">
        <f t="shared" si="17"/>
        <v>14.417321716793111</v>
      </c>
      <c r="X386" s="2"/>
      <c r="Y386" s="93">
        <v>7.0191600000000003</v>
      </c>
      <c r="Z386" s="93">
        <v>-0.67280700000000004</v>
      </c>
      <c r="AA386" s="93">
        <v>5.7885579639940001</v>
      </c>
      <c r="AB386" s="93">
        <v>0</v>
      </c>
      <c r="AC386" s="93">
        <v>0</v>
      </c>
      <c r="AD386" s="93">
        <v>0</v>
      </c>
      <c r="AE386" s="93">
        <v>0</v>
      </c>
      <c r="AF386" s="93">
        <v>0</v>
      </c>
      <c r="AG386" s="93">
        <v>8.5470000000000008E-3</v>
      </c>
      <c r="AH386" s="93">
        <v>7.8549999999999991E-3</v>
      </c>
      <c r="AI386" s="93">
        <v>7.119750872617106E-2</v>
      </c>
      <c r="AJ386" s="93">
        <v>2.6462984364444448</v>
      </c>
      <c r="AK386" s="93">
        <v>1.9601394260110268E-2</v>
      </c>
      <c r="AL386" s="93">
        <v>0</v>
      </c>
      <c r="AM386" s="93">
        <v>0</v>
      </c>
      <c r="AN386" s="93">
        <v>14.888410303424726</v>
      </c>
      <c r="AO386" s="93"/>
      <c r="AP386" s="93"/>
      <c r="AQ386" s="93">
        <v>0.47108858663161435</v>
      </c>
      <c r="AR386" s="91">
        <v>3.2675180306401597E-2</v>
      </c>
      <c r="AS386" s="114">
        <v>0</v>
      </c>
      <c r="AT386" s="121">
        <v>14.888410303424726</v>
      </c>
      <c r="AU386" s="199">
        <f t="shared" si="18"/>
        <v>14.888410303424726</v>
      </c>
      <c r="AV386" s="186">
        <f t="shared" si="19"/>
        <v>3.2675180306401597E-2</v>
      </c>
    </row>
    <row r="387" spans="1:48" s="1" customFormat="1" x14ac:dyDescent="0.25">
      <c r="A387">
        <f>IFERROR(VLOOKUP(C387,'2014_15'!$C$402:$D$446,2,FALSE),0)</f>
        <v>0</v>
      </c>
      <c r="B387" s="93" t="s">
        <v>68</v>
      </c>
      <c r="C387" s="93" t="s">
        <v>69</v>
      </c>
      <c r="D387" s="93"/>
      <c r="E387" s="93">
        <v>9.8869000000000007</v>
      </c>
      <c r="F387" s="93">
        <v>-1.101674</v>
      </c>
      <c r="G387" s="93">
        <v>9.4869259842910001</v>
      </c>
      <c r="H387" s="93">
        <v>0</v>
      </c>
      <c r="I387" s="93">
        <v>0.247305</v>
      </c>
      <c r="J387" s="93">
        <v>0</v>
      </c>
      <c r="K387" s="93">
        <v>0</v>
      </c>
      <c r="L387" s="93">
        <v>0</v>
      </c>
      <c r="M387" s="93">
        <v>0</v>
      </c>
      <c r="N387" s="93">
        <v>0</v>
      </c>
      <c r="O387" s="93">
        <v>8.5470000000000008E-3</v>
      </c>
      <c r="P387" s="93">
        <v>4.8729999999999997E-3</v>
      </c>
      <c r="Q387" s="93">
        <v>1.7507881528888889</v>
      </c>
      <c r="R387" s="93">
        <v>0</v>
      </c>
      <c r="S387" s="93">
        <v>0</v>
      </c>
      <c r="T387" s="93">
        <v>20.283665137179888</v>
      </c>
      <c r="U387" s="114">
        <v>0</v>
      </c>
      <c r="V387" s="114">
        <v>20.283665137179888</v>
      </c>
      <c r="W387" s="196">
        <f t="shared" si="17"/>
        <v>20.283665137179888</v>
      </c>
      <c r="X387" s="2"/>
      <c r="Y387" s="93">
        <v>9.8869000000000007</v>
      </c>
      <c r="Z387" s="93">
        <v>-1.084511</v>
      </c>
      <c r="AA387" s="93">
        <v>8.7095781837680004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8.5470000000000008E-3</v>
      </c>
      <c r="AH387" s="93">
        <v>7.8549999999999991E-3</v>
      </c>
      <c r="AI387" s="93">
        <v>0.10000815761704324</v>
      </c>
      <c r="AJ387" s="93">
        <v>3.3040209146666668</v>
      </c>
      <c r="AK387" s="93">
        <v>2.9492643397751879E-2</v>
      </c>
      <c r="AL387" s="93">
        <v>0</v>
      </c>
      <c r="AM387" s="93">
        <v>0</v>
      </c>
      <c r="AN387" s="93">
        <v>20.961890899449461</v>
      </c>
      <c r="AO387" s="93"/>
      <c r="AP387" s="93"/>
      <c r="AQ387" s="93">
        <v>0.6782257622695731</v>
      </c>
      <c r="AR387" s="91">
        <v>3.3437041958772409E-2</v>
      </c>
      <c r="AS387" s="114">
        <v>0</v>
      </c>
      <c r="AT387" s="121">
        <v>20.961890899449461</v>
      </c>
      <c r="AU387" s="199">
        <f t="shared" si="18"/>
        <v>20.961890899449461</v>
      </c>
      <c r="AV387" s="186">
        <f t="shared" si="19"/>
        <v>3.3437041958772395E-2</v>
      </c>
    </row>
    <row r="388" spans="1:48" s="1" customFormat="1" x14ac:dyDescent="0.25">
      <c r="A388">
        <f>IFERROR(VLOOKUP(C388,'2014_15'!$C$402:$D$446,2,FALSE),0)</f>
        <v>0</v>
      </c>
      <c r="B388" s="93" t="s">
        <v>82</v>
      </c>
      <c r="C388" s="93" t="s">
        <v>83</v>
      </c>
      <c r="D388" s="93"/>
      <c r="E388" s="93">
        <v>6.7960149999999997</v>
      </c>
      <c r="F388" s="93">
        <v>-0.64051400000000003</v>
      </c>
      <c r="G388" s="93">
        <v>6.9570194471469993</v>
      </c>
      <c r="H388" s="93">
        <v>0</v>
      </c>
      <c r="I388" s="93">
        <v>0.1699</v>
      </c>
      <c r="J388" s="93">
        <v>0</v>
      </c>
      <c r="K388" s="93">
        <v>0</v>
      </c>
      <c r="L388" s="93">
        <v>0</v>
      </c>
      <c r="M388" s="93">
        <v>0</v>
      </c>
      <c r="N388" s="93">
        <v>0</v>
      </c>
      <c r="O388" s="93">
        <v>8.5470000000000008E-3</v>
      </c>
      <c r="P388" s="93">
        <v>4.8729999999999997E-3</v>
      </c>
      <c r="Q388" s="93">
        <v>2.5949794826666666</v>
      </c>
      <c r="R388" s="93">
        <v>0</v>
      </c>
      <c r="S388" s="93">
        <v>0</v>
      </c>
      <c r="T388" s="93">
        <v>15.890819929813667</v>
      </c>
      <c r="U388" s="114">
        <v>0</v>
      </c>
      <c r="V388" s="114">
        <v>15.890819929813667</v>
      </c>
      <c r="W388" s="196">
        <f t="shared" si="17"/>
        <v>15.890819929813667</v>
      </c>
      <c r="X388" s="2"/>
      <c r="Y388" s="93">
        <v>6.7960149999999997</v>
      </c>
      <c r="Z388" s="93">
        <v>-0.63053499999999996</v>
      </c>
      <c r="AA388" s="93">
        <v>6.6742153349190003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8.5470000000000008E-3</v>
      </c>
      <c r="AH388" s="93">
        <v>7.8549999999999991E-3</v>
      </c>
      <c r="AI388" s="93">
        <v>6.8821693438296555E-2</v>
      </c>
      <c r="AJ388" s="93">
        <v>3.5386965040000002</v>
      </c>
      <c r="AK388" s="93">
        <v>2.2600434679996721E-2</v>
      </c>
      <c r="AL388" s="93">
        <v>0</v>
      </c>
      <c r="AM388" s="93">
        <v>0</v>
      </c>
      <c r="AN388" s="93">
        <v>16.486215967037296</v>
      </c>
      <c r="AO388" s="93"/>
      <c r="AP388" s="93"/>
      <c r="AQ388" s="93">
        <v>0.59539603722362955</v>
      </c>
      <c r="AR388" s="91">
        <v>3.7467924238860285E-2</v>
      </c>
      <c r="AS388" s="114">
        <v>0</v>
      </c>
      <c r="AT388" s="121">
        <v>16.486215967037296</v>
      </c>
      <c r="AU388" s="199">
        <f t="shared" si="18"/>
        <v>16.486215967037296</v>
      </c>
      <c r="AV388" s="186">
        <f t="shared" si="19"/>
        <v>3.7467924238860251E-2</v>
      </c>
    </row>
    <row r="389" spans="1:48" s="1" customFormat="1" x14ac:dyDescent="0.25">
      <c r="A389">
        <f>IFERROR(VLOOKUP(C389,'2014_15'!$C$402:$D$446,2,FALSE),0)</f>
        <v>0</v>
      </c>
      <c r="B389" s="93" t="s">
        <v>482</v>
      </c>
      <c r="C389" s="93" t="s">
        <v>483</v>
      </c>
      <c r="D389" s="93"/>
      <c r="E389" s="93">
        <v>2.890647</v>
      </c>
      <c r="F389" s="93">
        <v>-0.443907</v>
      </c>
      <c r="G389" s="93">
        <v>3.805126583097</v>
      </c>
      <c r="H389" s="93">
        <v>0</v>
      </c>
      <c r="I389" s="93">
        <v>7.2263999999999995E-2</v>
      </c>
      <c r="J389" s="93">
        <v>0</v>
      </c>
      <c r="K389" s="93">
        <v>0</v>
      </c>
      <c r="L389" s="93">
        <v>0</v>
      </c>
      <c r="M389" s="93">
        <v>0</v>
      </c>
      <c r="N389" s="93">
        <v>0</v>
      </c>
      <c r="O389" s="93">
        <v>8.5470000000000008E-3</v>
      </c>
      <c r="P389" s="93">
        <v>4.8729999999999997E-3</v>
      </c>
      <c r="Q389" s="93">
        <v>0.58897741244444446</v>
      </c>
      <c r="R389" s="93">
        <v>0</v>
      </c>
      <c r="S389" s="93">
        <v>0</v>
      </c>
      <c r="T389" s="93">
        <v>6.926527995541444</v>
      </c>
      <c r="U389" s="114">
        <v>0</v>
      </c>
      <c r="V389" s="114">
        <v>6.926527995541444</v>
      </c>
      <c r="W389" s="196">
        <f t="shared" si="17"/>
        <v>6.926527995541444</v>
      </c>
      <c r="X389" s="2"/>
      <c r="Y389" s="93">
        <v>2.890647</v>
      </c>
      <c r="Z389" s="93">
        <v>-0.43699100000000002</v>
      </c>
      <c r="AA389" s="93">
        <v>3.6284584757380003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8.5470000000000008E-3</v>
      </c>
      <c r="AH389" s="93">
        <v>7.8549999999999991E-3</v>
      </c>
      <c r="AI389" s="93">
        <v>2.9139819717973029E-2</v>
      </c>
      <c r="AJ389" s="93">
        <v>1.0499564355555557</v>
      </c>
      <c r="AK389" s="93">
        <v>1.2286798470668818E-2</v>
      </c>
      <c r="AL389" s="93">
        <v>0</v>
      </c>
      <c r="AM389" s="93">
        <v>0</v>
      </c>
      <c r="AN389" s="93">
        <v>7.189899529482199</v>
      </c>
      <c r="AO389" s="93"/>
      <c r="AP389" s="93"/>
      <c r="AQ389" s="93">
        <v>0.26337153394075496</v>
      </c>
      <c r="AR389" s="91">
        <v>3.8023600584634221E-2</v>
      </c>
      <c r="AS389" s="114">
        <v>0</v>
      </c>
      <c r="AT389" s="121">
        <v>7.189899529482199</v>
      </c>
      <c r="AU389" s="199">
        <f t="shared" si="18"/>
        <v>7.189899529482199</v>
      </c>
      <c r="AV389" s="186">
        <f t="shared" si="19"/>
        <v>3.8023600584634165E-2</v>
      </c>
    </row>
    <row r="390" spans="1:48" s="1" customFormat="1" x14ac:dyDescent="0.25">
      <c r="A390">
        <f>IFERROR(VLOOKUP(C390,'2014_15'!$C$402:$D$446,2,FALSE),0)</f>
        <v>0</v>
      </c>
      <c r="B390" s="93" t="s">
        <v>590</v>
      </c>
      <c r="C390" s="93" t="s">
        <v>591</v>
      </c>
      <c r="D390" s="93"/>
      <c r="E390" s="93">
        <v>5.340128</v>
      </c>
      <c r="F390" s="93">
        <v>-0.95126599999999994</v>
      </c>
      <c r="G390" s="93">
        <v>8.0877811683720005</v>
      </c>
      <c r="H390" s="93">
        <v>0</v>
      </c>
      <c r="I390" s="93">
        <v>0.13350300000000001</v>
      </c>
      <c r="J390" s="93">
        <v>0</v>
      </c>
      <c r="K390" s="93">
        <v>0</v>
      </c>
      <c r="L390" s="93">
        <v>0</v>
      </c>
      <c r="M390" s="93">
        <v>0</v>
      </c>
      <c r="N390" s="93">
        <v>0</v>
      </c>
      <c r="O390" s="93">
        <v>8.5470000000000008E-3</v>
      </c>
      <c r="P390" s="93">
        <v>4.8729999999999997E-3</v>
      </c>
      <c r="Q390" s="93">
        <v>1.3969201128888888</v>
      </c>
      <c r="R390" s="93">
        <v>0</v>
      </c>
      <c r="S390" s="93">
        <v>0</v>
      </c>
      <c r="T390" s="93">
        <v>14.020486281260888</v>
      </c>
      <c r="U390" s="114">
        <v>0</v>
      </c>
      <c r="V390" s="114">
        <v>14.020486281260888</v>
      </c>
      <c r="W390" s="196">
        <f t="shared" si="17"/>
        <v>14.020486281260888</v>
      </c>
      <c r="X390" s="2"/>
      <c r="Y390" s="93">
        <v>5.340128</v>
      </c>
      <c r="Z390" s="93">
        <v>-0.936446</v>
      </c>
      <c r="AA390" s="93">
        <v>7.7690684944140003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8.5470000000000008E-3</v>
      </c>
      <c r="AH390" s="93">
        <v>7.8549999999999991E-3</v>
      </c>
      <c r="AI390" s="93">
        <v>5.4140505783596013E-2</v>
      </c>
      <c r="AJ390" s="93">
        <v>2.3552477191111114</v>
      </c>
      <c r="AK390" s="93">
        <v>2.6307860358322558E-2</v>
      </c>
      <c r="AL390" s="93">
        <v>0</v>
      </c>
      <c r="AM390" s="93">
        <v>0</v>
      </c>
      <c r="AN390" s="93">
        <v>14.624848579667029</v>
      </c>
      <c r="AO390" s="93"/>
      <c r="AP390" s="93"/>
      <c r="AQ390" s="93">
        <v>0.60436229840614075</v>
      </c>
      <c r="AR390" s="91">
        <v>4.3105658839658258E-2</v>
      </c>
      <c r="AS390" s="114">
        <v>0</v>
      </c>
      <c r="AT390" s="121">
        <v>14.624848579667029</v>
      </c>
      <c r="AU390" s="199">
        <f t="shared" si="18"/>
        <v>14.624848579667029</v>
      </c>
      <c r="AV390" s="186">
        <f t="shared" si="19"/>
        <v>4.3105658839658334E-2</v>
      </c>
    </row>
    <row r="391" spans="1:48" s="1" customFormat="1" x14ac:dyDescent="0.25">
      <c r="A391">
        <f>IFERROR(VLOOKUP(C391,'2014_15'!$C$402:$D$446,2,FALSE),0)</f>
        <v>0</v>
      </c>
      <c r="B391" s="93" t="s">
        <v>64</v>
      </c>
      <c r="C391" s="93" t="s">
        <v>65</v>
      </c>
      <c r="D391" s="93"/>
      <c r="E391" s="93">
        <v>6.4814499999999997</v>
      </c>
      <c r="F391" s="93">
        <v>-0.78992099999999998</v>
      </c>
      <c r="G391" s="93">
        <v>6.6225722113589995</v>
      </c>
      <c r="H391" s="93">
        <v>0</v>
      </c>
      <c r="I391" s="93">
        <v>0.16203600000000001</v>
      </c>
      <c r="J391" s="93">
        <v>0</v>
      </c>
      <c r="K391" s="93">
        <v>0</v>
      </c>
      <c r="L391" s="93">
        <v>0</v>
      </c>
      <c r="M391" s="93">
        <v>0</v>
      </c>
      <c r="N391" s="93">
        <v>0</v>
      </c>
      <c r="O391" s="93">
        <v>8.5470000000000008E-3</v>
      </c>
      <c r="P391" s="93">
        <v>4.8729999999999997E-3</v>
      </c>
      <c r="Q391" s="93">
        <v>1.4376840195555556</v>
      </c>
      <c r="R391" s="93">
        <v>0</v>
      </c>
      <c r="S391" s="93">
        <v>0</v>
      </c>
      <c r="T391" s="93">
        <v>13.927241230914555</v>
      </c>
      <c r="U391" s="114">
        <v>0</v>
      </c>
      <c r="V391" s="114">
        <v>13.927241230914555</v>
      </c>
      <c r="W391" s="196">
        <f t="shared" si="17"/>
        <v>13.927241230914555</v>
      </c>
      <c r="X391" s="2"/>
      <c r="Y391" s="93">
        <v>6.4814499999999997</v>
      </c>
      <c r="Z391" s="93">
        <v>-0.77761400000000003</v>
      </c>
      <c r="AA391" s="93">
        <v>6.2925275410350006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8.5470000000000008E-3</v>
      </c>
      <c r="AH391" s="93">
        <v>7.8549999999999991E-3</v>
      </c>
      <c r="AI391" s="93">
        <v>6.5469053654706386E-2</v>
      </c>
      <c r="AJ391" s="93">
        <v>2.4303923671111116</v>
      </c>
      <c r="AK391" s="93">
        <v>2.1307951650764028E-2</v>
      </c>
      <c r="AL391" s="93">
        <v>0</v>
      </c>
      <c r="AM391" s="93">
        <v>0</v>
      </c>
      <c r="AN391" s="93">
        <v>14.52993491345158</v>
      </c>
      <c r="AO391" s="93"/>
      <c r="AP391" s="93"/>
      <c r="AQ391" s="93">
        <v>0.6026936825370246</v>
      </c>
      <c r="AR391" s="91">
        <v>4.3274448438446966E-2</v>
      </c>
      <c r="AS391" s="114">
        <v>0</v>
      </c>
      <c r="AT391" s="121">
        <v>14.52993491345158</v>
      </c>
      <c r="AU391" s="199">
        <f t="shared" si="18"/>
        <v>14.52993491345158</v>
      </c>
      <c r="AV391" s="186">
        <f t="shared" si="19"/>
        <v>4.3274448438447077E-2</v>
      </c>
    </row>
    <row r="392" spans="1:48" s="1" customFormat="1" x14ac:dyDescent="0.25">
      <c r="A392">
        <f>IFERROR(VLOOKUP(C392,'2014_15'!$C$402:$D$446,2,FALSE),0)</f>
        <v>0</v>
      </c>
      <c r="B392" s="93" t="s">
        <v>198</v>
      </c>
      <c r="C392" s="93" t="s">
        <v>199</v>
      </c>
      <c r="D392" s="93"/>
      <c r="E392" s="93">
        <v>3.3549530000000001</v>
      </c>
      <c r="F392" s="93">
        <v>-0.508552</v>
      </c>
      <c r="G392" s="93">
        <v>4.8302892502920001</v>
      </c>
      <c r="H392" s="93">
        <v>0</v>
      </c>
      <c r="I392" s="93">
        <v>0</v>
      </c>
      <c r="J392" s="93">
        <v>0</v>
      </c>
      <c r="K392" s="93">
        <v>0</v>
      </c>
      <c r="L392" s="93">
        <v>0</v>
      </c>
      <c r="M392" s="93">
        <v>0</v>
      </c>
      <c r="N392" s="93">
        <v>0</v>
      </c>
      <c r="O392" s="93">
        <v>8.5470000000000008E-3</v>
      </c>
      <c r="P392" s="93">
        <v>4.8729999999999997E-3</v>
      </c>
      <c r="Q392" s="93">
        <v>1.0663894942222223</v>
      </c>
      <c r="R392" s="93">
        <v>0</v>
      </c>
      <c r="S392" s="93">
        <v>0</v>
      </c>
      <c r="T392" s="93">
        <v>8.7564997445142243</v>
      </c>
      <c r="U392" s="114">
        <v>0</v>
      </c>
      <c r="V392" s="114">
        <v>8.7564997445142243</v>
      </c>
      <c r="W392" s="196">
        <f t="shared" si="17"/>
        <v>8.7564997445142243</v>
      </c>
      <c r="X392" s="2"/>
      <c r="Y392" s="93">
        <v>3.3549530000000001</v>
      </c>
      <c r="Z392" s="93">
        <v>-0.50062899999999999</v>
      </c>
      <c r="AA392" s="93">
        <v>4.6238535537820002</v>
      </c>
      <c r="AB392" s="93">
        <v>0</v>
      </c>
      <c r="AC392" s="93">
        <v>0</v>
      </c>
      <c r="AD392" s="93">
        <v>0</v>
      </c>
      <c r="AE392" s="93">
        <v>0</v>
      </c>
      <c r="AF392" s="93">
        <v>0</v>
      </c>
      <c r="AG392" s="93">
        <v>8.5470000000000008E-3</v>
      </c>
      <c r="AH392" s="93">
        <v>7.8549999999999991E-3</v>
      </c>
      <c r="AI392" s="93">
        <v>3.4421518116153779E-2</v>
      </c>
      <c r="AJ392" s="93">
        <v>1.6008202026666669</v>
      </c>
      <c r="AK392" s="93">
        <v>1.5657436113183043E-2</v>
      </c>
      <c r="AL392" s="93">
        <v>0</v>
      </c>
      <c r="AM392" s="93">
        <v>0</v>
      </c>
      <c r="AN392" s="93">
        <v>9.1454787106780042</v>
      </c>
      <c r="AO392" s="93"/>
      <c r="AP392" s="93"/>
      <c r="AQ392" s="93">
        <v>0.38897896616377992</v>
      </c>
      <c r="AR392" s="91">
        <v>4.4421741279381366E-2</v>
      </c>
      <c r="AS392" s="114">
        <v>0</v>
      </c>
      <c r="AT392" s="121">
        <v>9.1454787106780042</v>
      </c>
      <c r="AU392" s="199">
        <f t="shared" si="18"/>
        <v>9.1454787106780042</v>
      </c>
      <c r="AV392" s="186">
        <f t="shared" si="19"/>
        <v>4.4421741279381477E-2</v>
      </c>
    </row>
    <row r="393" spans="1:48" s="1" customFormat="1" x14ac:dyDescent="0.25">
      <c r="A393">
        <f>IFERROR(VLOOKUP(C393,'2014_15'!$C$402:$D$446,2,FALSE),0)</f>
        <v>0</v>
      </c>
      <c r="B393" s="93" t="s">
        <v>732</v>
      </c>
      <c r="C393" s="93" t="s">
        <v>733</v>
      </c>
      <c r="D393" s="93"/>
      <c r="E393" s="93">
        <v>4.9727709999999998</v>
      </c>
      <c r="F393" s="93">
        <v>-0.52117199999999997</v>
      </c>
      <c r="G393" s="93">
        <v>3.4956442440789997</v>
      </c>
      <c r="H393" s="93">
        <v>0</v>
      </c>
      <c r="I393" s="93">
        <v>0.124319</v>
      </c>
      <c r="J393" s="93">
        <v>0</v>
      </c>
      <c r="K393" s="93">
        <v>0</v>
      </c>
      <c r="L393" s="93">
        <v>0</v>
      </c>
      <c r="M393" s="93">
        <v>0</v>
      </c>
      <c r="N393" s="93">
        <v>0</v>
      </c>
      <c r="O393" s="93">
        <v>8.5470000000000008E-3</v>
      </c>
      <c r="P393" s="93">
        <v>4.8729999999999997E-3</v>
      </c>
      <c r="Q393" s="93">
        <v>1.2479267199999999</v>
      </c>
      <c r="R393" s="93">
        <v>0</v>
      </c>
      <c r="S393" s="93">
        <v>0</v>
      </c>
      <c r="T393" s="93">
        <v>9.3329089640789995</v>
      </c>
      <c r="U393" s="114">
        <v>0</v>
      </c>
      <c r="V393" s="114">
        <v>9.3329089640789995</v>
      </c>
      <c r="W393" s="196">
        <f t="shared" si="17"/>
        <v>9.3329089640789995</v>
      </c>
      <c r="X393" s="2"/>
      <c r="Y393" s="93">
        <v>4.9727709999999998</v>
      </c>
      <c r="Z393" s="93">
        <v>-0.51305299999999998</v>
      </c>
      <c r="AA393" s="93">
        <v>3.394378109686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8.5470000000000008E-3</v>
      </c>
      <c r="AH393" s="93">
        <v>7.8549999999999991E-3</v>
      </c>
      <c r="AI393" s="93">
        <v>5.041404522596659E-2</v>
      </c>
      <c r="AJ393" s="93">
        <v>2.0424291955555556</v>
      </c>
      <c r="AK393" s="93">
        <v>1.1494148285238119E-2</v>
      </c>
      <c r="AL393" s="93">
        <v>0</v>
      </c>
      <c r="AM393" s="93">
        <v>0</v>
      </c>
      <c r="AN393" s="93">
        <v>9.9748354987527588</v>
      </c>
      <c r="AO393" s="93"/>
      <c r="AP393" s="93"/>
      <c r="AQ393" s="93">
        <v>0.64192653467375926</v>
      </c>
      <c r="AR393" s="91">
        <v>6.8780970343163161E-2</v>
      </c>
      <c r="AS393" s="114">
        <v>0</v>
      </c>
      <c r="AT393" s="121">
        <v>9.9748354987527588</v>
      </c>
      <c r="AU393" s="199">
        <f t="shared" si="18"/>
        <v>9.9748354987527588</v>
      </c>
      <c r="AV393" s="186">
        <f t="shared" si="19"/>
        <v>6.8780970343163217E-2</v>
      </c>
    </row>
    <row r="394" spans="1:48" customFormat="1" x14ac:dyDescent="0.25">
      <c r="B394" s="1"/>
      <c r="C394" s="1"/>
      <c r="D394" s="1"/>
      <c r="E394" s="1"/>
      <c r="F394" s="1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1"/>
      <c r="S394" s="2"/>
      <c r="T394" s="2"/>
      <c r="U394" s="115"/>
      <c r="V394" s="115"/>
      <c r="W394" s="303">
        <f>+SUM(W9:W393)</f>
        <v>48917.210699885218</v>
      </c>
      <c r="X394" s="2"/>
      <c r="Y394" s="2"/>
      <c r="Z394" s="2"/>
      <c r="AA394" s="2"/>
      <c r="AB394" s="1"/>
      <c r="AC394" s="2"/>
      <c r="AD394" s="1"/>
      <c r="AE394" s="1"/>
      <c r="AF394" s="2"/>
      <c r="AG394" s="2"/>
      <c r="AH394" s="2"/>
      <c r="AI394" s="2"/>
      <c r="AJ394" s="2"/>
      <c r="AK394" s="2"/>
      <c r="AL394" s="2"/>
      <c r="AM394" s="2"/>
      <c r="AN394" s="2"/>
      <c r="AO394" s="1"/>
      <c r="AQ394" s="1"/>
      <c r="AR394" s="1"/>
      <c r="AS394" s="115"/>
      <c r="AT394" s="44"/>
      <c r="AU394" s="303">
        <f>+SUM(AU9:AU393)</f>
        <v>47850.930772916581</v>
      </c>
    </row>
    <row r="395" spans="1:48" customFormat="1" x14ac:dyDescent="0.25">
      <c r="B395" s="1"/>
      <c r="C395" s="1" t="s">
        <v>909</v>
      </c>
      <c r="D395" s="1"/>
      <c r="E395" s="1"/>
      <c r="F395" s="1"/>
      <c r="G395" s="1"/>
      <c r="H395" s="2"/>
      <c r="I395" s="2"/>
      <c r="J395" s="2"/>
      <c r="K395" s="2"/>
      <c r="L395" s="1"/>
      <c r="M395" s="2"/>
      <c r="N395" s="2"/>
      <c r="O395" s="2"/>
      <c r="P395" s="2"/>
      <c r="Q395" s="2"/>
      <c r="R395" s="1"/>
      <c r="S395" s="2"/>
      <c r="T395" s="2"/>
      <c r="U395" s="115"/>
      <c r="V395" s="115"/>
      <c r="W395" s="303">
        <f>+MainTable!AG6</f>
        <v>48912.416494158344</v>
      </c>
      <c r="X395" s="2"/>
      <c r="Y395" s="1" t="s">
        <v>909</v>
      </c>
      <c r="Z395" s="1"/>
      <c r="AA395" s="2"/>
      <c r="AB395" s="1"/>
      <c r="AC395" s="2"/>
      <c r="AD395" s="1"/>
      <c r="AE395" s="1"/>
      <c r="AF395" s="2"/>
      <c r="AG395" s="2"/>
      <c r="AH395" s="2"/>
      <c r="AI395" s="2"/>
      <c r="AJ395" s="2"/>
      <c r="AK395" s="2"/>
      <c r="AL395" s="2"/>
      <c r="AM395" s="2"/>
      <c r="AN395" s="2"/>
      <c r="AO395" s="1"/>
      <c r="AQ395" s="1"/>
      <c r="AR395" s="1"/>
      <c r="AS395" s="115"/>
      <c r="AT395" s="44"/>
      <c r="AU395" s="303">
        <f>+MainTable!AF6</f>
        <v>47846.216160340278</v>
      </c>
    </row>
    <row r="396" spans="1:48" customFormat="1" x14ac:dyDescent="0.25">
      <c r="B396" s="1"/>
      <c r="C396" s="1"/>
      <c r="D396" s="1"/>
      <c r="E396" s="1"/>
      <c r="F396" s="1"/>
      <c r="G396" s="1"/>
      <c r="H396" s="2"/>
      <c r="I396" s="2"/>
      <c r="J396" s="2"/>
      <c r="K396" s="2"/>
      <c r="L396" s="1"/>
      <c r="M396" s="2"/>
      <c r="N396" s="2"/>
      <c r="O396" s="2"/>
      <c r="P396" s="2"/>
      <c r="Q396" s="2"/>
      <c r="R396" s="1"/>
      <c r="S396" s="2"/>
      <c r="T396" s="2"/>
      <c r="U396" s="115"/>
      <c r="V396" s="115"/>
      <c r="W396" s="115"/>
      <c r="X396" s="2"/>
      <c r="Y396" s="1"/>
      <c r="Z396" s="1"/>
      <c r="AA396" s="2"/>
      <c r="AB396" s="1"/>
      <c r="AC396" s="2"/>
      <c r="AD396" s="1"/>
      <c r="AE396" s="1"/>
      <c r="AF396" s="2"/>
      <c r="AG396" s="2"/>
      <c r="AH396" s="2"/>
      <c r="AI396" s="2"/>
      <c r="AJ396" s="2"/>
      <c r="AK396" s="2"/>
      <c r="AL396" s="2"/>
      <c r="AM396" s="2"/>
      <c r="AN396" s="2"/>
      <c r="AO396" s="1"/>
      <c r="AQ396" s="1"/>
      <c r="AR396" s="1"/>
      <c r="AS396" s="115"/>
      <c r="AT396" s="44"/>
      <c r="AU396" s="44"/>
    </row>
    <row r="397" spans="1:48" customFormat="1" x14ac:dyDescent="0.25">
      <c r="B397" s="1"/>
      <c r="C397" s="1"/>
      <c r="D397" s="1"/>
      <c r="E397" s="1">
        <f>SUMIF($A$10:$A$393,1,E10:E393)</f>
        <v>4543.5932979999998</v>
      </c>
      <c r="F397" s="1"/>
      <c r="G397" s="1"/>
      <c r="H397" s="2"/>
      <c r="I397" s="2"/>
      <c r="J397" s="2"/>
      <c r="K397" s="2"/>
      <c r="L397" s="1"/>
      <c r="M397" s="2"/>
      <c r="N397" s="2"/>
      <c r="O397" s="2"/>
      <c r="P397" s="2"/>
      <c r="Q397" s="2"/>
      <c r="R397" s="1"/>
      <c r="S397" s="2"/>
      <c r="T397" s="2"/>
      <c r="U397" s="115"/>
      <c r="V397" s="115"/>
      <c r="W397" s="1">
        <f>SUMIF($A$10:$A$393,1,W10:W393)</f>
        <v>11439.080966033533</v>
      </c>
      <c r="X397" s="2"/>
      <c r="Y397" s="2"/>
      <c r="Z397" s="2"/>
      <c r="AA397" s="2"/>
      <c r="AB397" s="1"/>
      <c r="AC397" s="2"/>
      <c r="AD397" s="1"/>
      <c r="AE397" s="1"/>
      <c r="AF397" s="2"/>
      <c r="AG397" s="2"/>
      <c r="AH397" s="2"/>
      <c r="AI397" s="2"/>
      <c r="AJ397" s="2"/>
      <c r="AK397" s="2"/>
      <c r="AL397" s="2"/>
      <c r="AM397" s="2"/>
      <c r="AN397" s="2"/>
      <c r="AO397" s="1"/>
      <c r="AQ397" s="1"/>
      <c r="AR397" s="1"/>
      <c r="AS397" s="115"/>
      <c r="AT397" s="44"/>
      <c r="AU397" s="1">
        <f>SUMIF($A$10:$A$393,1,AU10:AU393)</f>
        <v>11200.596014563946</v>
      </c>
      <c r="AV397" s="186">
        <f>+AU397/W397-1</f>
        <v>-2.0848261514865518E-2</v>
      </c>
    </row>
    <row r="398" spans="1:48" customFormat="1" x14ac:dyDescent="0.25">
      <c r="B398" s="1"/>
      <c r="C398" s="1"/>
      <c r="D398" s="1"/>
      <c r="E398" s="1"/>
      <c r="F398" s="1"/>
      <c r="G398" s="1"/>
      <c r="H398" s="2"/>
      <c r="I398" s="2"/>
      <c r="J398" s="2"/>
      <c r="K398" s="2"/>
      <c r="L398" s="1"/>
      <c r="M398" s="2"/>
      <c r="N398" s="2"/>
      <c r="O398" s="2"/>
      <c r="P398" s="2"/>
      <c r="Q398" s="2"/>
      <c r="R398" s="1"/>
      <c r="S398" s="2"/>
      <c r="T398" s="2"/>
      <c r="U398" s="115"/>
      <c r="V398" s="115"/>
      <c r="W398" s="115"/>
      <c r="X398" s="2"/>
      <c r="Y398" s="2"/>
      <c r="Z398" s="2"/>
      <c r="AA398" s="2"/>
      <c r="AB398" s="1"/>
      <c r="AC398" s="2"/>
      <c r="AD398" s="1"/>
      <c r="AE398" s="1"/>
      <c r="AF398" s="2"/>
      <c r="AG398" s="2"/>
      <c r="AH398" s="2"/>
      <c r="AI398" s="2"/>
      <c r="AJ398" s="2"/>
      <c r="AK398" s="2"/>
      <c r="AL398" s="2"/>
      <c r="AM398" s="2"/>
      <c r="AN398" s="2"/>
      <c r="AO398" s="1"/>
      <c r="AQ398" s="1"/>
      <c r="AR398" s="1"/>
      <c r="AS398" s="115"/>
      <c r="AT398" s="44"/>
      <c r="AU398" s="44"/>
    </row>
    <row r="399" spans="1:48" customFormat="1" x14ac:dyDescent="0.25">
      <c r="B399" s="1"/>
      <c r="C399" s="1"/>
      <c r="D399" s="1"/>
      <c r="E399" s="1"/>
      <c r="F399" s="1"/>
      <c r="G399" s="1"/>
      <c r="H399" s="2"/>
      <c r="I399" s="2"/>
      <c r="J399" s="2"/>
      <c r="K399" s="2"/>
      <c r="L399" s="1"/>
      <c r="M399" s="2"/>
      <c r="N399" s="2"/>
      <c r="O399" s="2"/>
      <c r="P399" s="2"/>
      <c r="Q399" s="2"/>
      <c r="R399" s="1"/>
      <c r="S399" s="2"/>
      <c r="T399" s="2"/>
      <c r="U399" s="115"/>
      <c r="V399" s="115"/>
      <c r="W399" s="115"/>
      <c r="X399" s="2"/>
      <c r="Y399" s="2"/>
      <c r="Z399" s="2"/>
      <c r="AA399" s="2"/>
      <c r="AB399" s="1"/>
      <c r="AC399" s="2"/>
      <c r="AD399" s="1"/>
      <c r="AE399" s="1"/>
      <c r="AF399" s="2"/>
      <c r="AG399" s="2"/>
      <c r="AH399" s="2"/>
      <c r="AI399" s="2"/>
      <c r="AJ399" s="2"/>
      <c r="AK399" s="2"/>
      <c r="AL399" s="2"/>
      <c r="AM399" s="2"/>
      <c r="AN399" s="2"/>
      <c r="AO399" s="1"/>
      <c r="AQ399" s="1"/>
      <c r="AR399" s="1"/>
      <c r="AS399" s="115"/>
      <c r="AT399" s="44"/>
      <c r="AU399" s="44"/>
    </row>
    <row r="400" spans="1:48" customFormat="1" x14ac:dyDescent="0.25">
      <c r="B400" s="1"/>
      <c r="C400" s="1"/>
      <c r="D400" s="1"/>
      <c r="E400" s="1"/>
      <c r="F400" s="1"/>
      <c r="G400" s="1"/>
      <c r="H400" s="2"/>
      <c r="I400" s="2"/>
      <c r="J400" s="2"/>
      <c r="K400" s="2"/>
      <c r="L400" s="1"/>
      <c r="M400" s="2"/>
      <c r="N400" s="2"/>
      <c r="O400" s="2"/>
      <c r="P400" s="2"/>
      <c r="Q400" s="2"/>
      <c r="R400" s="1"/>
      <c r="S400" s="2"/>
      <c r="T400" s="2"/>
      <c r="U400" s="115"/>
      <c r="V400" s="115"/>
      <c r="W400" s="115"/>
      <c r="X400" s="2"/>
      <c r="Y400" s="2"/>
      <c r="Z400" s="2"/>
      <c r="AA400" s="2"/>
      <c r="AB400" s="1"/>
      <c r="AC400" s="2"/>
      <c r="AD400" s="1"/>
      <c r="AE400" s="1"/>
      <c r="AF400" s="2"/>
      <c r="AG400" s="2"/>
      <c r="AH400" s="2"/>
      <c r="AI400" s="2"/>
      <c r="AJ400" s="2"/>
      <c r="AK400" s="2"/>
      <c r="AL400" s="2"/>
      <c r="AM400" s="2"/>
      <c r="AN400" s="2"/>
      <c r="AO400" s="1"/>
      <c r="AQ400" s="1"/>
      <c r="AR400" s="1"/>
      <c r="AS400" s="115"/>
      <c r="AT400" s="44"/>
      <c r="AU400" s="44"/>
    </row>
    <row r="401" spans="2:47" customFormat="1" x14ac:dyDescent="0.25">
      <c r="B401" s="1"/>
      <c r="C401" s="1"/>
      <c r="D401" s="1"/>
      <c r="E401" s="1"/>
      <c r="F401" s="1"/>
      <c r="G401" s="1"/>
      <c r="H401" s="2"/>
      <c r="I401" s="2"/>
      <c r="J401" s="2"/>
      <c r="K401" s="2"/>
      <c r="L401" s="1"/>
      <c r="M401" s="2"/>
      <c r="N401" s="2"/>
      <c r="O401" s="2"/>
      <c r="P401" s="2"/>
      <c r="Q401" s="2"/>
      <c r="R401" s="1"/>
      <c r="S401" s="2"/>
      <c r="T401" s="2"/>
      <c r="U401" s="115"/>
      <c r="V401" s="115"/>
      <c r="W401" s="115"/>
      <c r="X401" s="2"/>
      <c r="Y401" s="2"/>
      <c r="Z401" s="2"/>
      <c r="AA401" s="2"/>
      <c r="AB401" s="1"/>
      <c r="AC401" s="2"/>
      <c r="AD401" s="1"/>
      <c r="AE401" s="1"/>
      <c r="AF401" s="2"/>
      <c r="AG401" s="2"/>
      <c r="AH401" s="2"/>
      <c r="AI401" s="2"/>
      <c r="AJ401" s="2"/>
      <c r="AK401" s="2"/>
      <c r="AL401" s="2"/>
      <c r="AM401" s="2"/>
      <c r="AN401" s="2"/>
      <c r="AO401" s="1"/>
      <c r="AQ401" s="1"/>
      <c r="AR401" s="1"/>
      <c r="AS401" s="115"/>
      <c r="AT401" s="44"/>
      <c r="AU401" s="44"/>
    </row>
    <row r="402" spans="2:47" customFormat="1" x14ac:dyDescent="0.25">
      <c r="B402" s="1"/>
      <c r="C402" s="1"/>
      <c r="D402" s="1"/>
      <c r="E402" s="1"/>
      <c r="F402" s="1"/>
      <c r="G402" s="1"/>
      <c r="H402" s="2"/>
      <c r="I402" s="2"/>
      <c r="J402" s="2"/>
      <c r="K402" s="2"/>
      <c r="L402" s="1"/>
      <c r="M402" s="2"/>
      <c r="N402" s="2"/>
      <c r="O402" s="2"/>
      <c r="P402" s="2"/>
      <c r="Q402" s="2"/>
      <c r="R402" s="1"/>
      <c r="S402" s="2"/>
      <c r="T402" s="2"/>
      <c r="U402" s="115"/>
      <c r="V402" s="115"/>
      <c r="W402" s="115"/>
      <c r="X402" s="2"/>
      <c r="Y402" s="2"/>
      <c r="Z402" s="2"/>
      <c r="AA402" s="2"/>
      <c r="AB402" s="1"/>
      <c r="AC402" s="2"/>
      <c r="AD402" s="1"/>
      <c r="AE402" s="1"/>
      <c r="AF402" s="2"/>
      <c r="AG402" s="2"/>
      <c r="AH402" s="2"/>
      <c r="AI402" s="2"/>
      <c r="AJ402" s="2"/>
      <c r="AK402" s="2"/>
      <c r="AL402" s="2"/>
      <c r="AM402" s="2"/>
      <c r="AN402" s="2"/>
      <c r="AO402" s="1"/>
      <c r="AQ402" s="1"/>
      <c r="AR402" s="1"/>
      <c r="AS402" s="115"/>
      <c r="AT402" s="44"/>
      <c r="AU402" s="44"/>
    </row>
    <row r="403" spans="2:47" x14ac:dyDescent="0.25">
      <c r="B403" s="1"/>
      <c r="C403" s="1"/>
      <c r="D403" s="1"/>
      <c r="E403" s="1"/>
      <c r="F403" s="1"/>
      <c r="G403" s="1"/>
      <c r="H403" s="2"/>
      <c r="I403" s="2"/>
      <c r="J403" s="2"/>
      <c r="K403" s="2"/>
      <c r="L403" s="1"/>
      <c r="M403" s="2"/>
      <c r="N403" s="2"/>
      <c r="O403" s="2"/>
      <c r="P403" s="2"/>
      <c r="Q403" s="2"/>
      <c r="R403" s="1"/>
      <c r="S403" s="2"/>
      <c r="T403" s="2"/>
      <c r="U403" s="115"/>
      <c r="V403" s="115"/>
      <c r="W403" s="115"/>
      <c r="X403" s="2"/>
      <c r="Y403" s="2"/>
      <c r="Z403" s="2"/>
      <c r="AA403" s="2"/>
      <c r="AB403" s="1"/>
      <c r="AC403" s="2"/>
      <c r="AD403" s="1"/>
      <c r="AE403" s="1"/>
      <c r="AF403" s="2"/>
      <c r="AG403" s="2"/>
      <c r="AH403" s="2"/>
      <c r="AI403" s="2"/>
      <c r="AJ403" s="2"/>
      <c r="AK403" s="2"/>
      <c r="AL403" s="2"/>
      <c r="AM403" s="2"/>
      <c r="AN403" s="2"/>
      <c r="AO403" s="1"/>
      <c r="AQ403" s="1"/>
      <c r="AR403" s="1"/>
      <c r="AS403" s="115"/>
      <c r="AT403" s="44"/>
      <c r="AU403" s="44"/>
    </row>
    <row r="404" spans="2:47" x14ac:dyDescent="0.25">
      <c r="B404" s="1"/>
      <c r="C404" s="1"/>
      <c r="D404" s="1"/>
      <c r="E404" s="1"/>
      <c r="F404" s="1"/>
      <c r="G404" s="1"/>
      <c r="H404" s="2"/>
      <c r="I404" s="2"/>
      <c r="J404" s="2"/>
      <c r="K404" s="2"/>
      <c r="L404" s="1"/>
      <c r="M404" s="2"/>
      <c r="N404" s="2"/>
      <c r="O404" s="2"/>
      <c r="P404" s="2"/>
      <c r="Q404" s="2"/>
      <c r="R404" s="1"/>
      <c r="S404" s="2"/>
      <c r="T404" s="2"/>
      <c r="U404" s="115"/>
      <c r="V404" s="115"/>
      <c r="W404" s="115"/>
      <c r="X404" s="2"/>
      <c r="Y404" s="2"/>
      <c r="Z404" s="2"/>
      <c r="AA404" s="2"/>
      <c r="AB404" s="1"/>
      <c r="AC404" s="2"/>
      <c r="AD404" s="1"/>
      <c r="AE404" s="1"/>
      <c r="AF404" s="2"/>
      <c r="AG404" s="2"/>
      <c r="AH404" s="2"/>
      <c r="AI404" s="2"/>
      <c r="AJ404" s="2"/>
      <c r="AK404" s="2"/>
      <c r="AL404" s="2"/>
      <c r="AM404" s="2"/>
      <c r="AN404" s="2"/>
      <c r="AO404" s="1"/>
      <c r="AQ404" s="1"/>
      <c r="AR404" s="1"/>
      <c r="AS404" s="115"/>
      <c r="AT404" s="44"/>
      <c r="AU404" s="44"/>
    </row>
    <row r="405" spans="2:47" x14ac:dyDescent="0.25">
      <c r="B405" s="1"/>
      <c r="C405" s="1"/>
      <c r="D405" s="1"/>
      <c r="E405" s="1"/>
      <c r="F405" s="1"/>
      <c r="G405" s="1"/>
      <c r="H405" s="2"/>
      <c r="I405" s="2"/>
      <c r="J405" s="2"/>
      <c r="K405" s="2"/>
      <c r="L405" s="1"/>
      <c r="M405" s="2"/>
      <c r="N405" s="2"/>
      <c r="O405" s="2"/>
      <c r="P405" s="2"/>
      <c r="Q405" s="2"/>
      <c r="R405" s="1"/>
      <c r="S405" s="2"/>
      <c r="T405" s="2"/>
      <c r="U405" s="115"/>
      <c r="V405" s="115"/>
      <c r="W405" s="115"/>
      <c r="X405" s="2"/>
      <c r="Y405" s="2"/>
      <c r="Z405" s="2"/>
      <c r="AA405" s="2"/>
      <c r="AB405" s="1"/>
      <c r="AC405" s="2"/>
      <c r="AD405" s="1"/>
      <c r="AE405" s="1"/>
      <c r="AF405" s="2"/>
      <c r="AG405" s="2"/>
      <c r="AH405" s="2"/>
      <c r="AI405" s="2"/>
      <c r="AJ405" s="2"/>
      <c r="AK405" s="2"/>
      <c r="AL405" s="2"/>
      <c r="AM405" s="2"/>
      <c r="AN405" s="2"/>
      <c r="AO405" s="1"/>
      <c r="AQ405" s="1"/>
      <c r="AR405" s="1"/>
      <c r="AS405" s="115"/>
      <c r="AT405" s="44"/>
      <c r="AU405" s="44"/>
    </row>
    <row r="406" spans="2:47" x14ac:dyDescent="0.25">
      <c r="B406" s="1"/>
      <c r="C406" s="1"/>
      <c r="D406" s="1"/>
      <c r="E406" s="1"/>
      <c r="F406" s="1"/>
      <c r="G406" s="1"/>
      <c r="H406" s="2"/>
      <c r="I406" s="2"/>
      <c r="J406" s="2"/>
      <c r="K406" s="2"/>
      <c r="L406" s="1"/>
      <c r="M406" s="2"/>
      <c r="N406" s="2"/>
      <c r="O406" s="2"/>
      <c r="P406" s="2"/>
      <c r="Q406" s="2"/>
      <c r="R406" s="1"/>
      <c r="S406" s="2"/>
      <c r="T406" s="2"/>
      <c r="U406" s="115"/>
      <c r="V406" s="115"/>
      <c r="W406" s="115"/>
      <c r="X406" s="2"/>
      <c r="Y406" s="2"/>
      <c r="Z406" s="2"/>
      <c r="AA406" s="2"/>
      <c r="AB406" s="1"/>
      <c r="AC406" s="2"/>
      <c r="AD406" s="1"/>
      <c r="AE406" s="1"/>
      <c r="AF406" s="2"/>
      <c r="AG406" s="2"/>
      <c r="AH406" s="2"/>
      <c r="AI406" s="2"/>
      <c r="AJ406" s="2"/>
      <c r="AK406" s="2"/>
      <c r="AL406" s="2"/>
      <c r="AM406" s="2"/>
      <c r="AN406" s="2"/>
      <c r="AO406" s="1"/>
      <c r="AQ406" s="1"/>
      <c r="AR406" s="1"/>
      <c r="AS406" s="115"/>
      <c r="AT406" s="44"/>
      <c r="AU406" s="44"/>
    </row>
    <row r="407" spans="2:47" x14ac:dyDescent="0.25">
      <c r="Q407" s="105"/>
    </row>
    <row r="408" spans="2:47" x14ac:dyDescent="0.25">
      <c r="Q408" s="105"/>
    </row>
    <row r="409" spans="2:47" x14ac:dyDescent="0.25">
      <c r="Q409" s="105"/>
    </row>
    <row r="410" spans="2:47" x14ac:dyDescent="0.25">
      <c r="Q410" s="105"/>
    </row>
    <row r="411" spans="2:47" x14ac:dyDescent="0.25">
      <c r="Q411" s="105"/>
    </row>
    <row r="412" spans="2:47" x14ac:dyDescent="0.25">
      <c r="Q412" s="105"/>
    </row>
    <row r="413" spans="2:47" x14ac:dyDescent="0.25">
      <c r="Q413" s="105"/>
    </row>
    <row r="414" spans="2:47" x14ac:dyDescent="0.25">
      <c r="Q414" s="105"/>
    </row>
    <row r="415" spans="2:47" x14ac:dyDescent="0.25">
      <c r="Q415" s="105"/>
    </row>
    <row r="416" spans="2:47" x14ac:dyDescent="0.25">
      <c r="Q416" s="105"/>
    </row>
    <row r="417" spans="17:17" x14ac:dyDescent="0.25">
      <c r="Q417" s="105"/>
    </row>
    <row r="418" spans="17:17" x14ac:dyDescent="0.25">
      <c r="Q418" s="105"/>
    </row>
    <row r="419" spans="17:17" x14ac:dyDescent="0.25">
      <c r="Q419" s="105"/>
    </row>
    <row r="420" spans="17:17" x14ac:dyDescent="0.25">
      <c r="Q420" s="105"/>
    </row>
    <row r="421" spans="17:17" x14ac:dyDescent="0.25">
      <c r="Q421" s="105"/>
    </row>
    <row r="422" spans="17:17" x14ac:dyDescent="0.25">
      <c r="Q422" s="105"/>
    </row>
    <row r="423" spans="17:17" x14ac:dyDescent="0.25">
      <c r="Q423" s="105"/>
    </row>
    <row r="424" spans="17:17" x14ac:dyDescent="0.25">
      <c r="Q424" s="105"/>
    </row>
    <row r="425" spans="17:17" x14ac:dyDescent="0.25">
      <c r="Q425" s="105"/>
    </row>
    <row r="426" spans="17:17" x14ac:dyDescent="0.25">
      <c r="Q426" s="105"/>
    </row>
    <row r="427" spans="17:17" x14ac:dyDescent="0.25">
      <c r="Q427" s="105"/>
    </row>
    <row r="428" spans="17:17" x14ac:dyDescent="0.25">
      <c r="Q428" s="105"/>
    </row>
    <row r="429" spans="17:17" x14ac:dyDescent="0.25">
      <c r="Q429" s="105"/>
    </row>
    <row r="430" spans="17:17" x14ac:dyDescent="0.25">
      <c r="Q430" s="105"/>
    </row>
    <row r="431" spans="17:17" x14ac:dyDescent="0.25">
      <c r="Q431" s="105"/>
    </row>
    <row r="432" spans="17:17" x14ac:dyDescent="0.25">
      <c r="Q432" s="105"/>
    </row>
    <row r="433" spans="17:17" x14ac:dyDescent="0.25">
      <c r="Q433" s="105"/>
    </row>
    <row r="434" spans="17:17" x14ac:dyDescent="0.25">
      <c r="Q434" s="105"/>
    </row>
    <row r="435" spans="17:17" x14ac:dyDescent="0.25">
      <c r="Q435" s="105"/>
    </row>
    <row r="436" spans="17:17" x14ac:dyDescent="0.25">
      <c r="Q436" s="105"/>
    </row>
    <row r="437" spans="17:17" x14ac:dyDescent="0.25">
      <c r="Q437" s="105"/>
    </row>
    <row r="438" spans="17:17" x14ac:dyDescent="0.25">
      <c r="Q438" s="105"/>
    </row>
    <row r="439" spans="17:17" x14ac:dyDescent="0.25">
      <c r="Q439" s="105"/>
    </row>
    <row r="440" spans="17:17" x14ac:dyDescent="0.25">
      <c r="Q440" s="105"/>
    </row>
    <row r="441" spans="17:17" x14ac:dyDescent="0.25">
      <c r="Q441" s="105"/>
    </row>
    <row r="442" spans="17:17" x14ac:dyDescent="0.25">
      <c r="Q442" s="105"/>
    </row>
    <row r="443" spans="17:17" x14ac:dyDescent="0.25">
      <c r="Q443" s="105"/>
    </row>
    <row r="444" spans="17:17" x14ac:dyDescent="0.25">
      <c r="Q444" s="105"/>
    </row>
    <row r="445" spans="17:17" x14ac:dyDescent="0.25">
      <c r="Q445" s="105"/>
    </row>
    <row r="446" spans="17:17" x14ac:dyDescent="0.25">
      <c r="Q446" s="105"/>
    </row>
    <row r="447" spans="17:17" x14ac:dyDescent="0.25">
      <c r="Q447" s="105"/>
    </row>
    <row r="448" spans="17:17" x14ac:dyDescent="0.25">
      <c r="Q448" s="105"/>
    </row>
    <row r="449" spans="17:17" x14ac:dyDescent="0.25">
      <c r="Q449" s="105"/>
    </row>
    <row r="450" spans="17:17" x14ac:dyDescent="0.25">
      <c r="Q450" s="105"/>
    </row>
    <row r="451" spans="17:17" x14ac:dyDescent="0.25">
      <c r="Q451" s="105"/>
    </row>
    <row r="452" spans="17:17" x14ac:dyDescent="0.25">
      <c r="Q452" s="105"/>
    </row>
    <row r="453" spans="17:17" x14ac:dyDescent="0.25">
      <c r="Q453" s="105"/>
    </row>
    <row r="454" spans="17:17" x14ac:dyDescent="0.25">
      <c r="Q454" s="105"/>
    </row>
    <row r="455" spans="17:17" x14ac:dyDescent="0.25">
      <c r="Q455" s="105"/>
    </row>
    <row r="456" spans="17:17" x14ac:dyDescent="0.25">
      <c r="Q456" s="105"/>
    </row>
    <row r="457" spans="17:17" x14ac:dyDescent="0.25">
      <c r="Q457" s="105"/>
    </row>
    <row r="458" spans="17:17" x14ac:dyDescent="0.25">
      <c r="Q458" s="105"/>
    </row>
    <row r="459" spans="17:17" x14ac:dyDescent="0.25">
      <c r="Q459" s="105"/>
    </row>
    <row r="460" spans="17:17" x14ac:dyDescent="0.25">
      <c r="Q460" s="105"/>
    </row>
    <row r="461" spans="17:17" x14ac:dyDescent="0.25">
      <c r="Q461" s="105"/>
    </row>
    <row r="462" spans="17:17" x14ac:dyDescent="0.25">
      <c r="Q462" s="105"/>
    </row>
    <row r="463" spans="17:17" x14ac:dyDescent="0.25">
      <c r="Q463" s="105"/>
    </row>
    <row r="464" spans="17:17" x14ac:dyDescent="0.25">
      <c r="Q464" s="105"/>
    </row>
    <row r="465" spans="17:17" x14ac:dyDescent="0.25">
      <c r="Q465" s="105"/>
    </row>
    <row r="466" spans="17:17" x14ac:dyDescent="0.25">
      <c r="Q466" s="105"/>
    </row>
    <row r="467" spans="17:17" x14ac:dyDescent="0.25">
      <c r="Q467" s="105"/>
    </row>
    <row r="468" spans="17:17" x14ac:dyDescent="0.25">
      <c r="Q468" s="105"/>
    </row>
    <row r="469" spans="17:17" x14ac:dyDescent="0.25">
      <c r="Q469" s="105"/>
    </row>
    <row r="470" spans="17:17" x14ac:dyDescent="0.25">
      <c r="Q470" s="105"/>
    </row>
    <row r="471" spans="17:17" x14ac:dyDescent="0.25">
      <c r="Q471" s="105"/>
    </row>
    <row r="472" spans="17:17" x14ac:dyDescent="0.25">
      <c r="Q472" s="105"/>
    </row>
    <row r="473" spans="17:17" x14ac:dyDescent="0.25">
      <c r="Q473" s="105"/>
    </row>
    <row r="474" spans="17:17" x14ac:dyDescent="0.25">
      <c r="Q474" s="105"/>
    </row>
    <row r="475" spans="17:17" x14ac:dyDescent="0.25">
      <c r="Q475" s="105"/>
    </row>
    <row r="476" spans="17:17" x14ac:dyDescent="0.25">
      <c r="Q476" s="105"/>
    </row>
    <row r="477" spans="17:17" x14ac:dyDescent="0.25">
      <c r="Q477" s="105"/>
    </row>
    <row r="478" spans="17:17" x14ac:dyDescent="0.25">
      <c r="Q478" s="105"/>
    </row>
    <row r="479" spans="17:17" x14ac:dyDescent="0.25">
      <c r="Q479" s="105"/>
    </row>
    <row r="480" spans="17:17" x14ac:dyDescent="0.25">
      <c r="Q480" s="105"/>
    </row>
    <row r="481" spans="17:17" x14ac:dyDescent="0.25">
      <c r="Q481" s="105"/>
    </row>
    <row r="482" spans="17:17" x14ac:dyDescent="0.25">
      <c r="Q482" s="105"/>
    </row>
    <row r="483" spans="17:17" x14ac:dyDescent="0.25">
      <c r="Q483" s="105"/>
    </row>
    <row r="484" spans="17:17" x14ac:dyDescent="0.25">
      <c r="Q484" s="105"/>
    </row>
    <row r="485" spans="17:17" x14ac:dyDescent="0.25">
      <c r="Q485" s="105"/>
    </row>
    <row r="486" spans="17:17" x14ac:dyDescent="0.25">
      <c r="Q486" s="105"/>
    </row>
    <row r="487" spans="17:17" x14ac:dyDescent="0.25">
      <c r="Q487" s="105"/>
    </row>
    <row r="488" spans="17:17" x14ac:dyDescent="0.25">
      <c r="Q488" s="105"/>
    </row>
    <row r="489" spans="17:17" x14ac:dyDescent="0.25">
      <c r="Q489" s="105"/>
    </row>
    <row r="490" spans="17:17" x14ac:dyDescent="0.25">
      <c r="Q490" s="105"/>
    </row>
    <row r="491" spans="17:17" x14ac:dyDescent="0.25">
      <c r="Q491" s="105"/>
    </row>
    <row r="492" spans="17:17" x14ac:dyDescent="0.25">
      <c r="Q492" s="105"/>
    </row>
    <row r="493" spans="17:17" x14ac:dyDescent="0.25">
      <c r="Q493" s="105"/>
    </row>
    <row r="494" spans="17:17" x14ac:dyDescent="0.25">
      <c r="Q494" s="105"/>
    </row>
    <row r="495" spans="17:17" x14ac:dyDescent="0.25">
      <c r="Q495" s="105"/>
    </row>
    <row r="496" spans="17:17" x14ac:dyDescent="0.25">
      <c r="Q496" s="105"/>
    </row>
    <row r="497" spans="17:17" x14ac:dyDescent="0.25">
      <c r="Q497" s="105"/>
    </row>
    <row r="498" spans="17:17" x14ac:dyDescent="0.25">
      <c r="Q498" s="105"/>
    </row>
    <row r="499" spans="17:17" x14ac:dyDescent="0.25">
      <c r="Q499" s="105"/>
    </row>
    <row r="500" spans="17:17" x14ac:dyDescent="0.25">
      <c r="Q500" s="105"/>
    </row>
    <row r="501" spans="17:17" x14ac:dyDescent="0.25">
      <c r="Q501" s="105"/>
    </row>
    <row r="502" spans="17:17" x14ac:dyDescent="0.25">
      <c r="Q502" s="105"/>
    </row>
    <row r="503" spans="17:17" x14ac:dyDescent="0.25">
      <c r="Q503" s="105"/>
    </row>
    <row r="504" spans="17:17" x14ac:dyDescent="0.25">
      <c r="Q504" s="105"/>
    </row>
    <row r="505" spans="17:17" x14ac:dyDescent="0.25">
      <c r="Q505" s="105"/>
    </row>
    <row r="506" spans="17:17" x14ac:dyDescent="0.25">
      <c r="Q506" s="105"/>
    </row>
    <row r="507" spans="17:17" x14ac:dyDescent="0.25">
      <c r="Q507" s="105"/>
    </row>
    <row r="508" spans="17:17" x14ac:dyDescent="0.25">
      <c r="Q508" s="105"/>
    </row>
    <row r="509" spans="17:17" x14ac:dyDescent="0.25">
      <c r="Q509" s="105"/>
    </row>
    <row r="510" spans="17:17" x14ac:dyDescent="0.25">
      <c r="Q510" s="105"/>
    </row>
    <row r="511" spans="17:17" x14ac:dyDescent="0.25">
      <c r="Q511" s="105"/>
    </row>
    <row r="512" spans="17:17" x14ac:dyDescent="0.25">
      <c r="Q512" s="105"/>
    </row>
    <row r="513" spans="17:17" x14ac:dyDescent="0.25">
      <c r="Q513" s="105"/>
    </row>
    <row r="514" spans="17:17" x14ac:dyDescent="0.25">
      <c r="Q514" s="105"/>
    </row>
    <row r="515" spans="17:17" x14ac:dyDescent="0.25">
      <c r="Q515" s="105"/>
    </row>
    <row r="516" spans="17:17" x14ac:dyDescent="0.25">
      <c r="Q516" s="105"/>
    </row>
    <row r="517" spans="17:17" x14ac:dyDescent="0.25">
      <c r="Q517" s="105"/>
    </row>
    <row r="518" spans="17:17" x14ac:dyDescent="0.25">
      <c r="Q518" s="105"/>
    </row>
    <row r="519" spans="17:17" x14ac:dyDescent="0.25">
      <c r="Q519" s="105"/>
    </row>
    <row r="520" spans="17:17" x14ac:dyDescent="0.25">
      <c r="Q520" s="105"/>
    </row>
    <row r="521" spans="17:17" x14ac:dyDescent="0.25">
      <c r="Q521" s="105"/>
    </row>
    <row r="522" spans="17:17" x14ac:dyDescent="0.25">
      <c r="Q522" s="105"/>
    </row>
    <row r="523" spans="17:17" x14ac:dyDescent="0.25">
      <c r="Q523" s="105"/>
    </row>
    <row r="524" spans="17:17" x14ac:dyDescent="0.25">
      <c r="Q524" s="105"/>
    </row>
    <row r="525" spans="17:17" x14ac:dyDescent="0.25">
      <c r="Q525" s="105"/>
    </row>
    <row r="526" spans="17:17" x14ac:dyDescent="0.25">
      <c r="Q526" s="105"/>
    </row>
    <row r="527" spans="17:17" x14ac:dyDescent="0.25">
      <c r="Q527" s="105"/>
    </row>
    <row r="528" spans="17:17" x14ac:dyDescent="0.25">
      <c r="Q528" s="105"/>
    </row>
    <row r="529" spans="17:17" x14ac:dyDescent="0.25">
      <c r="Q529" s="105"/>
    </row>
    <row r="530" spans="17:17" x14ac:dyDescent="0.25">
      <c r="Q530" s="105"/>
    </row>
    <row r="531" spans="17:17" x14ac:dyDescent="0.25">
      <c r="Q531" s="105"/>
    </row>
    <row r="532" spans="17:17" x14ac:dyDescent="0.25">
      <c r="Q532" s="105"/>
    </row>
    <row r="533" spans="17:17" x14ac:dyDescent="0.25">
      <c r="Q533" s="105"/>
    </row>
    <row r="534" spans="17:17" x14ac:dyDescent="0.25">
      <c r="Q534" s="105"/>
    </row>
    <row r="535" spans="17:17" x14ac:dyDescent="0.25">
      <c r="Q535" s="105"/>
    </row>
    <row r="536" spans="17:17" x14ac:dyDescent="0.25">
      <c r="Q536" s="105"/>
    </row>
    <row r="537" spans="17:17" x14ac:dyDescent="0.25">
      <c r="Q537" s="105"/>
    </row>
    <row r="538" spans="17:17" x14ac:dyDescent="0.25">
      <c r="Q538" s="105"/>
    </row>
    <row r="539" spans="17:17" x14ac:dyDescent="0.25">
      <c r="Q539" s="105"/>
    </row>
    <row r="540" spans="17:17" x14ac:dyDescent="0.25">
      <c r="Q540" s="105"/>
    </row>
    <row r="541" spans="17:17" x14ac:dyDescent="0.25">
      <c r="Q541" s="105"/>
    </row>
    <row r="542" spans="17:17" x14ac:dyDescent="0.25">
      <c r="Q542" s="105"/>
    </row>
    <row r="543" spans="17:17" x14ac:dyDescent="0.25">
      <c r="Q543" s="105"/>
    </row>
    <row r="544" spans="17:17" x14ac:dyDescent="0.25">
      <c r="Q544" s="105"/>
    </row>
    <row r="545" spans="17:17" x14ac:dyDescent="0.25">
      <c r="Q545" s="105"/>
    </row>
    <row r="546" spans="17:17" x14ac:dyDescent="0.25">
      <c r="Q546" s="105"/>
    </row>
    <row r="547" spans="17:17" x14ac:dyDescent="0.25">
      <c r="Q547" s="105"/>
    </row>
    <row r="548" spans="17:17" x14ac:dyDescent="0.25">
      <c r="Q548" s="105"/>
    </row>
    <row r="549" spans="17:17" x14ac:dyDescent="0.25">
      <c r="Q549" s="105"/>
    </row>
    <row r="550" spans="17:17" x14ac:dyDescent="0.25">
      <c r="Q550" s="105"/>
    </row>
    <row r="551" spans="17:17" x14ac:dyDescent="0.25">
      <c r="Q551" s="105"/>
    </row>
    <row r="552" spans="17:17" x14ac:dyDescent="0.25">
      <c r="Q552" s="105"/>
    </row>
    <row r="553" spans="17:17" x14ac:dyDescent="0.25">
      <c r="Q553" s="105"/>
    </row>
    <row r="554" spans="17:17" x14ac:dyDescent="0.25">
      <c r="Q554" s="105"/>
    </row>
    <row r="555" spans="17:17" x14ac:dyDescent="0.25">
      <c r="Q555" s="105"/>
    </row>
    <row r="556" spans="17:17" x14ac:dyDescent="0.25">
      <c r="Q556" s="105"/>
    </row>
    <row r="557" spans="17:17" x14ac:dyDescent="0.25">
      <c r="Q557" s="105"/>
    </row>
    <row r="558" spans="17:17" x14ac:dyDescent="0.25">
      <c r="Q558" s="105"/>
    </row>
    <row r="559" spans="17:17" x14ac:dyDescent="0.25">
      <c r="Q559" s="105"/>
    </row>
    <row r="560" spans="17:17" x14ac:dyDescent="0.25">
      <c r="Q560" s="105"/>
    </row>
    <row r="561" spans="17:17" x14ac:dyDescent="0.25">
      <c r="Q561" s="105"/>
    </row>
    <row r="562" spans="17:17" x14ac:dyDescent="0.25">
      <c r="Q562" s="105"/>
    </row>
    <row r="563" spans="17:17" x14ac:dyDescent="0.25">
      <c r="Q563" s="105"/>
    </row>
    <row r="564" spans="17:17" x14ac:dyDescent="0.25">
      <c r="Q564" s="105"/>
    </row>
    <row r="565" spans="17:17" x14ac:dyDescent="0.25">
      <c r="Q565" s="105"/>
    </row>
    <row r="566" spans="17:17" x14ac:dyDescent="0.25">
      <c r="Q566" s="105"/>
    </row>
    <row r="567" spans="17:17" x14ac:dyDescent="0.25">
      <c r="Q567" s="105"/>
    </row>
    <row r="568" spans="17:17" x14ac:dyDescent="0.25">
      <c r="Q568" s="105"/>
    </row>
    <row r="569" spans="17:17" x14ac:dyDescent="0.25">
      <c r="Q569" s="105"/>
    </row>
    <row r="570" spans="17:17" x14ac:dyDescent="0.25">
      <c r="Q570" s="105"/>
    </row>
    <row r="571" spans="17:17" x14ac:dyDescent="0.25">
      <c r="Q571" s="105"/>
    </row>
    <row r="572" spans="17:17" x14ac:dyDescent="0.25">
      <c r="Q572" s="105"/>
    </row>
    <row r="573" spans="17:17" x14ac:dyDescent="0.25">
      <c r="Q573" s="105"/>
    </row>
    <row r="574" spans="17:17" x14ac:dyDescent="0.25">
      <c r="Q574" s="105"/>
    </row>
    <row r="575" spans="17:17" x14ac:dyDescent="0.25">
      <c r="Q575" s="105"/>
    </row>
    <row r="576" spans="17:17" x14ac:dyDescent="0.25">
      <c r="Q576" s="105"/>
    </row>
    <row r="577" spans="17:17" x14ac:dyDescent="0.25">
      <c r="Q577" s="105"/>
    </row>
    <row r="578" spans="17:17" x14ac:dyDescent="0.25">
      <c r="Q578" s="105"/>
    </row>
    <row r="579" spans="17:17" x14ac:dyDescent="0.25">
      <c r="Q579" s="105"/>
    </row>
    <row r="580" spans="17:17" x14ac:dyDescent="0.25">
      <c r="Q580" s="105"/>
    </row>
    <row r="581" spans="17:17" x14ac:dyDescent="0.25">
      <c r="Q581" s="105"/>
    </row>
    <row r="582" spans="17:17" x14ac:dyDescent="0.25">
      <c r="Q582" s="105"/>
    </row>
    <row r="583" spans="17:17" x14ac:dyDescent="0.25">
      <c r="Q583" s="105"/>
    </row>
    <row r="584" spans="17:17" x14ac:dyDescent="0.25">
      <c r="Q584" s="105"/>
    </row>
    <row r="585" spans="17:17" x14ac:dyDescent="0.25">
      <c r="Q585" s="105"/>
    </row>
    <row r="586" spans="17:17" x14ac:dyDescent="0.25">
      <c r="Q586" s="105"/>
    </row>
    <row r="587" spans="17:17" x14ac:dyDescent="0.25">
      <c r="Q587" s="105"/>
    </row>
    <row r="588" spans="17:17" x14ac:dyDescent="0.25">
      <c r="Q588" s="105"/>
    </row>
    <row r="589" spans="17:17" x14ac:dyDescent="0.25">
      <c r="Q589" s="105"/>
    </row>
    <row r="590" spans="17:17" x14ac:dyDescent="0.25">
      <c r="Q590" s="105"/>
    </row>
    <row r="591" spans="17:17" x14ac:dyDescent="0.25">
      <c r="Q591" s="105"/>
    </row>
    <row r="592" spans="17:17" x14ac:dyDescent="0.25">
      <c r="Q592" s="105"/>
    </row>
    <row r="593" spans="2:47" x14ac:dyDescent="0.25">
      <c r="Q593" s="105"/>
    </row>
    <row r="594" spans="2:47" x14ac:dyDescent="0.25">
      <c r="Q594" s="105"/>
    </row>
    <row r="595" spans="2:47" x14ac:dyDescent="0.25">
      <c r="Q595" s="105"/>
    </row>
    <row r="596" spans="2:47" x14ac:dyDescent="0.25">
      <c r="Q596" s="105"/>
    </row>
    <row r="597" spans="2:47" x14ac:dyDescent="0.25">
      <c r="Q597" s="105"/>
    </row>
    <row r="598" spans="2:47" x14ac:dyDescent="0.25">
      <c r="Q598" s="105"/>
    </row>
    <row r="599" spans="2:47" x14ac:dyDescent="0.25">
      <c r="B599" s="1"/>
      <c r="C599" s="1"/>
      <c r="D599" s="1"/>
      <c r="E599" s="1"/>
      <c r="F599" s="1"/>
      <c r="G599" s="1"/>
      <c r="H599" s="2"/>
      <c r="I599" s="2"/>
      <c r="J599" s="2"/>
      <c r="K599" s="2"/>
      <c r="L599" s="1"/>
      <c r="M599" s="2"/>
      <c r="N599" s="2"/>
      <c r="O599" s="2"/>
      <c r="P599" s="2"/>
      <c r="Q599" s="2"/>
      <c r="R599" s="1"/>
      <c r="S599" s="2"/>
      <c r="T599" s="2"/>
      <c r="U599" s="115"/>
      <c r="V599" s="115"/>
      <c r="W599" s="115"/>
      <c r="X599" s="2"/>
      <c r="Y599" s="2"/>
      <c r="Z599" s="2"/>
      <c r="AA599" s="2"/>
      <c r="AB599" s="1"/>
      <c r="AC599" s="2"/>
      <c r="AD599" s="1"/>
      <c r="AE599" s="1"/>
      <c r="AF599" s="2"/>
      <c r="AG599" s="2"/>
      <c r="AH599" s="2"/>
      <c r="AI599" s="2"/>
      <c r="AJ599" s="2"/>
      <c r="AK599" s="2"/>
      <c r="AL599" s="2"/>
      <c r="AM599" s="2"/>
      <c r="AN599" s="2"/>
      <c r="AQ599" s="1"/>
      <c r="AR599" s="1"/>
      <c r="AS599" s="115"/>
      <c r="AT599" s="44"/>
      <c r="AU599" s="44"/>
    </row>
    <row r="600" spans="2:47" x14ac:dyDescent="0.25">
      <c r="B600" s="1"/>
      <c r="C600" s="1"/>
      <c r="D600" s="1"/>
      <c r="E600" s="1"/>
      <c r="F600" s="1"/>
      <c r="G600" s="1"/>
      <c r="H600" s="2"/>
      <c r="I600" s="2"/>
      <c r="J600" s="2"/>
      <c r="K600" s="2"/>
      <c r="L600" s="1"/>
      <c r="M600" s="2"/>
      <c r="N600" s="2"/>
      <c r="O600" s="2"/>
      <c r="P600" s="2"/>
      <c r="Q600" s="2"/>
      <c r="R600" s="1"/>
      <c r="S600" s="2"/>
      <c r="T600" s="2"/>
      <c r="U600" s="115"/>
      <c r="V600" s="115"/>
      <c r="W600" s="115"/>
      <c r="X600" s="2"/>
      <c r="Y600" s="2"/>
      <c r="Z600" s="2"/>
      <c r="AA600" s="2"/>
      <c r="AB600" s="1"/>
      <c r="AC600" s="2"/>
      <c r="AD600" s="1"/>
      <c r="AE600" s="1"/>
      <c r="AF600" s="2"/>
      <c r="AG600" s="2"/>
      <c r="AH600" s="2"/>
      <c r="AI600" s="2"/>
      <c r="AJ600" s="2"/>
      <c r="AK600" s="2"/>
      <c r="AL600" s="2"/>
      <c r="AM600" s="2"/>
      <c r="AN600" s="2"/>
      <c r="AQ600" s="1"/>
      <c r="AR600" s="1"/>
      <c r="AS600" s="115"/>
      <c r="AT600" s="44"/>
      <c r="AU600" s="44"/>
    </row>
    <row r="601" spans="2:47" x14ac:dyDescent="0.25">
      <c r="B601" s="1"/>
      <c r="C601" s="1"/>
      <c r="D601" s="1"/>
      <c r="E601" s="1"/>
      <c r="F601" s="1"/>
      <c r="G601" s="1"/>
      <c r="H601" s="2"/>
      <c r="I601" s="2"/>
      <c r="J601" s="2"/>
      <c r="K601" s="2"/>
      <c r="L601" s="1"/>
      <c r="M601" s="2"/>
      <c r="N601" s="2"/>
      <c r="O601" s="2"/>
      <c r="P601" s="2"/>
      <c r="Q601" s="2"/>
      <c r="R601" s="1"/>
      <c r="S601" s="2"/>
      <c r="T601" s="2"/>
      <c r="U601" s="115"/>
      <c r="V601" s="115"/>
      <c r="W601" s="115"/>
      <c r="X601" s="2"/>
      <c r="Y601" s="2"/>
      <c r="Z601" s="2"/>
      <c r="AA601" s="2"/>
      <c r="AB601" s="1"/>
      <c r="AC601" s="2"/>
      <c r="AD601" s="1"/>
      <c r="AE601" s="1"/>
      <c r="AF601" s="2"/>
      <c r="AG601" s="2"/>
      <c r="AH601" s="2"/>
      <c r="AI601" s="2"/>
      <c r="AJ601" s="2"/>
      <c r="AK601" s="2"/>
      <c r="AL601" s="2"/>
      <c r="AM601" s="2"/>
      <c r="AN601" s="2"/>
      <c r="AQ601" s="1"/>
      <c r="AR601" s="1"/>
      <c r="AS601" s="115"/>
      <c r="AT601" s="44"/>
      <c r="AU601" s="44"/>
    </row>
    <row r="602" spans="2:47" x14ac:dyDescent="0.25">
      <c r="B602" s="1"/>
      <c r="C602" s="1"/>
      <c r="D602" s="1"/>
      <c r="E602" s="1"/>
      <c r="F602" s="1"/>
      <c r="G602" s="1"/>
      <c r="H602" s="2"/>
      <c r="I602" s="2"/>
      <c r="J602" s="2"/>
      <c r="K602" s="2"/>
      <c r="L602" s="1"/>
      <c r="M602" s="2"/>
      <c r="N602" s="2"/>
      <c r="O602" s="2"/>
      <c r="P602" s="2"/>
      <c r="Q602" s="2"/>
      <c r="R602" s="1"/>
      <c r="S602" s="2"/>
      <c r="T602" s="2"/>
      <c r="U602" s="115"/>
      <c r="V602" s="115"/>
      <c r="W602" s="115"/>
      <c r="X602" s="2"/>
      <c r="Y602" s="2"/>
      <c r="Z602" s="2"/>
      <c r="AA602" s="2"/>
      <c r="AB602" s="1"/>
      <c r="AC602" s="2"/>
      <c r="AD602" s="1"/>
      <c r="AE602" s="1"/>
      <c r="AF602" s="2"/>
      <c r="AG602" s="2"/>
      <c r="AH602" s="2"/>
      <c r="AI602" s="2"/>
      <c r="AJ602" s="2"/>
      <c r="AK602" s="2"/>
      <c r="AL602" s="2"/>
      <c r="AM602" s="2"/>
      <c r="AN602" s="2"/>
      <c r="AQ602" s="1"/>
      <c r="AR602" s="1"/>
      <c r="AS602" s="115"/>
      <c r="AT602" s="44"/>
      <c r="AU602" s="44"/>
    </row>
    <row r="603" spans="2:47" x14ac:dyDescent="0.25">
      <c r="B603" s="1"/>
      <c r="C603" s="1"/>
      <c r="D603" s="1"/>
      <c r="E603" s="1"/>
      <c r="F603" s="1"/>
      <c r="G603" s="1"/>
      <c r="H603" s="2"/>
      <c r="I603" s="2"/>
      <c r="J603" s="2"/>
      <c r="K603" s="2"/>
      <c r="L603" s="1"/>
      <c r="M603" s="2"/>
      <c r="N603" s="2"/>
      <c r="O603" s="2"/>
      <c r="P603" s="2"/>
      <c r="Q603" s="2"/>
      <c r="R603" s="1"/>
      <c r="S603" s="2"/>
      <c r="T603" s="2"/>
      <c r="U603" s="115"/>
      <c r="V603" s="115"/>
      <c r="W603" s="115"/>
      <c r="X603" s="2"/>
      <c r="Y603" s="2"/>
      <c r="Z603" s="2"/>
      <c r="AA603" s="2"/>
      <c r="AB603" s="1"/>
      <c r="AC603" s="2"/>
      <c r="AD603" s="1"/>
      <c r="AE603" s="1"/>
      <c r="AF603" s="2"/>
      <c r="AG603" s="2"/>
      <c r="AH603" s="2"/>
      <c r="AI603" s="2"/>
      <c r="AJ603" s="2"/>
      <c r="AK603" s="2"/>
      <c r="AL603" s="2"/>
      <c r="AM603" s="2"/>
      <c r="AN603" s="2"/>
      <c r="AQ603" s="1"/>
      <c r="AR603" s="1"/>
      <c r="AS603" s="115"/>
      <c r="AT603" s="44"/>
      <c r="AU603" s="44"/>
    </row>
    <row r="604" spans="2:47" x14ac:dyDescent="0.25">
      <c r="B604" s="1"/>
      <c r="C604" s="1"/>
      <c r="D604" s="1"/>
      <c r="E604" s="1"/>
      <c r="F604" s="1"/>
      <c r="G604" s="1"/>
      <c r="H604" s="2"/>
      <c r="I604" s="2"/>
      <c r="J604" s="2"/>
      <c r="K604" s="2"/>
      <c r="L604" s="1"/>
      <c r="M604" s="2"/>
      <c r="N604" s="2"/>
      <c r="O604" s="2"/>
      <c r="P604" s="2"/>
      <c r="Q604" s="2"/>
      <c r="R604" s="1"/>
      <c r="S604" s="2"/>
      <c r="T604" s="2"/>
      <c r="U604" s="115"/>
      <c r="V604" s="115"/>
      <c r="W604" s="115"/>
      <c r="X604" s="2"/>
      <c r="Y604" s="2"/>
      <c r="Z604" s="2"/>
      <c r="AA604" s="2"/>
      <c r="AB604" s="1"/>
      <c r="AC604" s="2"/>
      <c r="AD604" s="1"/>
      <c r="AE604" s="1"/>
      <c r="AF604" s="2"/>
      <c r="AG604" s="2"/>
      <c r="AH604" s="2"/>
      <c r="AI604" s="2"/>
      <c r="AJ604" s="2"/>
      <c r="AK604" s="2"/>
      <c r="AL604" s="2"/>
      <c r="AM604" s="2"/>
      <c r="AN604" s="2"/>
      <c r="AQ604" s="1"/>
      <c r="AR604" s="1"/>
      <c r="AS604" s="115"/>
      <c r="AT604" s="44"/>
      <c r="AU604" s="44"/>
    </row>
    <row r="605" spans="2:47" x14ac:dyDescent="0.25">
      <c r="B605" s="1"/>
      <c r="C605" s="1"/>
      <c r="D605" s="1"/>
      <c r="E605" s="1"/>
      <c r="F605" s="1"/>
      <c r="G605" s="1"/>
      <c r="H605" s="2"/>
      <c r="I605" s="2"/>
      <c r="J605" s="2"/>
      <c r="K605" s="2"/>
      <c r="L605" s="1"/>
      <c r="M605" s="2"/>
      <c r="N605" s="2"/>
      <c r="O605" s="2"/>
      <c r="P605" s="2"/>
      <c r="Q605" s="2"/>
      <c r="R605" s="1"/>
      <c r="S605" s="2"/>
      <c r="T605" s="2"/>
      <c r="U605" s="115"/>
      <c r="V605" s="115"/>
      <c r="W605" s="115"/>
      <c r="X605" s="2"/>
      <c r="Y605" s="2"/>
      <c r="Z605" s="2"/>
      <c r="AA605" s="2"/>
      <c r="AB605" s="1"/>
      <c r="AC605" s="2"/>
      <c r="AD605" s="1"/>
      <c r="AE605" s="1"/>
      <c r="AF605" s="2"/>
      <c r="AG605" s="2"/>
      <c r="AH605" s="2"/>
      <c r="AI605" s="2"/>
      <c r="AJ605" s="2"/>
      <c r="AK605" s="2"/>
      <c r="AL605" s="2"/>
      <c r="AM605" s="2"/>
      <c r="AN605" s="2"/>
      <c r="AQ605" s="1"/>
      <c r="AR605" s="1"/>
      <c r="AS605" s="115"/>
      <c r="AT605" s="44"/>
      <c r="AU605" s="44"/>
    </row>
    <row r="606" spans="2:47" x14ac:dyDescent="0.25">
      <c r="B606" s="1"/>
      <c r="C606" s="1"/>
      <c r="D606" s="1"/>
      <c r="E606" s="1"/>
      <c r="F606" s="1"/>
      <c r="G606" s="1"/>
      <c r="H606" s="2"/>
      <c r="I606" s="2"/>
      <c r="J606" s="2"/>
      <c r="K606" s="2"/>
      <c r="L606" s="1"/>
      <c r="M606" s="2"/>
      <c r="N606" s="2"/>
      <c r="O606" s="2"/>
      <c r="P606" s="2"/>
      <c r="Q606" s="2"/>
      <c r="R606" s="1"/>
      <c r="S606" s="2"/>
      <c r="T606" s="2"/>
      <c r="U606" s="115"/>
      <c r="V606" s="115"/>
      <c r="W606" s="115"/>
      <c r="X606" s="2"/>
      <c r="Y606" s="2"/>
      <c r="Z606" s="2"/>
      <c r="AA606" s="2"/>
      <c r="AB606" s="1"/>
      <c r="AC606" s="2"/>
      <c r="AD606" s="1"/>
      <c r="AE606" s="1"/>
      <c r="AF606" s="2"/>
      <c r="AG606" s="2"/>
      <c r="AH606" s="2"/>
      <c r="AI606" s="2"/>
      <c r="AJ606" s="2"/>
      <c r="AK606" s="2"/>
      <c r="AL606" s="2"/>
      <c r="AM606" s="2"/>
      <c r="AN606" s="2"/>
      <c r="AQ606" s="1"/>
      <c r="AR606" s="1"/>
      <c r="AS606" s="115"/>
      <c r="AT606" s="44"/>
      <c r="AU606" s="44"/>
    </row>
    <row r="607" spans="2:47" x14ac:dyDescent="0.25">
      <c r="B607" s="1"/>
      <c r="C607" s="1"/>
      <c r="D607" s="1"/>
      <c r="E607" s="1"/>
      <c r="F607" s="1"/>
      <c r="G607" s="1"/>
      <c r="H607" s="2"/>
      <c r="I607" s="2"/>
      <c r="J607" s="2"/>
      <c r="K607" s="2"/>
      <c r="L607" s="1"/>
      <c r="M607" s="2"/>
      <c r="N607" s="2"/>
      <c r="O607" s="2"/>
      <c r="P607" s="2"/>
      <c r="Q607" s="2"/>
      <c r="R607" s="1"/>
      <c r="S607" s="2"/>
      <c r="T607" s="2"/>
      <c r="U607" s="115"/>
      <c r="V607" s="115"/>
      <c r="W607" s="115"/>
      <c r="X607" s="2"/>
      <c r="Y607" s="2"/>
      <c r="Z607" s="2"/>
      <c r="AA607" s="2"/>
      <c r="AB607" s="1"/>
      <c r="AC607" s="2"/>
      <c r="AD607" s="1"/>
      <c r="AE607" s="1"/>
      <c r="AF607" s="2"/>
      <c r="AG607" s="2"/>
      <c r="AH607" s="2"/>
      <c r="AI607" s="2"/>
      <c r="AJ607" s="2"/>
      <c r="AK607" s="2"/>
      <c r="AL607" s="2"/>
      <c r="AM607" s="2"/>
      <c r="AN607" s="2"/>
      <c r="AQ607" s="1"/>
      <c r="AR607" s="1"/>
      <c r="AS607" s="115"/>
      <c r="AT607" s="44"/>
      <c r="AU607" s="44"/>
    </row>
    <row r="608" spans="2:47" x14ac:dyDescent="0.25">
      <c r="B608" s="1"/>
      <c r="C608" s="1"/>
      <c r="D608" s="1"/>
      <c r="E608" s="1"/>
      <c r="F608" s="1"/>
      <c r="G608" s="1"/>
      <c r="H608" s="2"/>
      <c r="I608" s="2"/>
      <c r="J608" s="2"/>
      <c r="K608" s="2"/>
      <c r="L608" s="1"/>
      <c r="M608" s="2"/>
      <c r="N608" s="2"/>
      <c r="O608" s="2"/>
      <c r="P608" s="2"/>
      <c r="Q608" s="2"/>
      <c r="R608" s="1"/>
      <c r="S608" s="2"/>
      <c r="T608" s="2"/>
      <c r="U608" s="115"/>
      <c r="V608" s="115"/>
      <c r="W608" s="115"/>
      <c r="X608" s="2"/>
      <c r="Y608" s="2"/>
      <c r="Z608" s="2"/>
      <c r="AA608" s="2"/>
      <c r="AB608" s="1"/>
      <c r="AC608" s="2"/>
      <c r="AD608" s="1"/>
      <c r="AE608" s="1"/>
      <c r="AF608" s="2"/>
      <c r="AG608" s="2"/>
      <c r="AH608" s="2"/>
      <c r="AI608" s="2"/>
      <c r="AJ608" s="2"/>
      <c r="AK608" s="2"/>
      <c r="AL608" s="2"/>
      <c r="AM608" s="2"/>
      <c r="AN608" s="2"/>
      <c r="AQ608" s="56"/>
      <c r="AR608" s="56"/>
      <c r="AS608" s="115"/>
      <c r="AT608" s="44"/>
      <c r="AU608" s="44"/>
    </row>
    <row r="609" spans="2:47" x14ac:dyDescent="0.25">
      <c r="B609" s="1"/>
      <c r="C609" s="1"/>
      <c r="D609" s="1"/>
      <c r="E609" s="1"/>
      <c r="F609" s="1"/>
      <c r="G609" s="1"/>
      <c r="H609" s="2"/>
      <c r="I609" s="2"/>
      <c r="J609" s="2"/>
      <c r="K609" s="2"/>
      <c r="L609" s="1"/>
      <c r="M609" s="2"/>
      <c r="N609" s="2"/>
      <c r="O609" s="2"/>
      <c r="P609" s="2"/>
      <c r="Q609" s="2"/>
      <c r="R609" s="1"/>
      <c r="S609" s="2"/>
      <c r="T609" s="2"/>
      <c r="U609" s="115"/>
      <c r="V609" s="115"/>
      <c r="W609" s="115"/>
      <c r="X609" s="2"/>
      <c r="Y609" s="2"/>
      <c r="Z609" s="2"/>
      <c r="AA609" s="2"/>
      <c r="AB609" s="1"/>
      <c r="AC609" s="2"/>
      <c r="AD609" s="1"/>
      <c r="AE609" s="1"/>
      <c r="AF609" s="2"/>
      <c r="AG609" s="2"/>
      <c r="AH609" s="2"/>
      <c r="AI609" s="2"/>
      <c r="AJ609" s="2"/>
      <c r="AK609" s="2"/>
      <c r="AL609" s="2"/>
      <c r="AM609" s="2"/>
      <c r="AN609" s="2"/>
      <c r="AQ609" s="56"/>
      <c r="AR609" s="56"/>
      <c r="AS609" s="115"/>
      <c r="AT609" s="44"/>
      <c r="AU609" s="44"/>
    </row>
    <row r="610" spans="2:47" x14ac:dyDescent="0.25">
      <c r="B610" s="1"/>
      <c r="C610" s="1"/>
      <c r="D610" s="1"/>
      <c r="E610" s="1"/>
      <c r="F610" s="1"/>
      <c r="G610" s="1"/>
      <c r="H610" s="2"/>
      <c r="I610" s="2"/>
      <c r="J610" s="2"/>
      <c r="K610" s="2"/>
      <c r="L610" s="1"/>
      <c r="M610" s="2"/>
      <c r="N610" s="2"/>
      <c r="O610" s="2"/>
      <c r="P610" s="2"/>
      <c r="Q610" s="2"/>
      <c r="R610" s="1"/>
      <c r="S610" s="2"/>
      <c r="T610" s="2"/>
      <c r="U610" s="115"/>
      <c r="V610" s="115"/>
      <c r="W610" s="115"/>
      <c r="X610" s="2"/>
      <c r="Y610" s="2"/>
      <c r="Z610" s="2"/>
      <c r="AA610" s="2"/>
      <c r="AB610" s="1"/>
      <c r="AC610" s="2"/>
      <c r="AD610" s="1"/>
      <c r="AE610" s="1"/>
      <c r="AF610" s="2"/>
      <c r="AG610" s="2"/>
      <c r="AH610" s="2"/>
      <c r="AI610" s="2"/>
      <c r="AJ610" s="2"/>
      <c r="AK610" s="2"/>
      <c r="AL610" s="2"/>
      <c r="AM610" s="2"/>
      <c r="AN610" s="2"/>
      <c r="AQ610" s="56"/>
      <c r="AR610" s="56"/>
      <c r="AS610" s="115"/>
      <c r="AT610" s="44"/>
      <c r="AU610" s="44"/>
    </row>
    <row r="611" spans="2:47" x14ac:dyDescent="0.25">
      <c r="B611" s="1"/>
      <c r="C611" s="1"/>
      <c r="D611" s="1"/>
      <c r="E611" s="1"/>
      <c r="F611" s="1"/>
      <c r="G611" s="1"/>
      <c r="H611" s="2"/>
      <c r="I611" s="2"/>
      <c r="J611" s="2"/>
      <c r="K611" s="2"/>
      <c r="L611" s="1"/>
      <c r="M611" s="2"/>
      <c r="N611" s="2"/>
      <c r="O611" s="2"/>
      <c r="P611" s="2"/>
      <c r="Q611" s="2"/>
      <c r="R611" s="1"/>
      <c r="S611" s="2"/>
      <c r="T611" s="2"/>
      <c r="U611" s="115"/>
      <c r="V611" s="115"/>
      <c r="W611" s="115"/>
      <c r="X611" s="2"/>
      <c r="Y611" s="2"/>
      <c r="Z611" s="2"/>
      <c r="AA611" s="2"/>
      <c r="AB611" s="1"/>
      <c r="AC611" s="2"/>
      <c r="AD611" s="1"/>
      <c r="AE611" s="1"/>
      <c r="AF611" s="2"/>
      <c r="AG611" s="2"/>
      <c r="AH611" s="2"/>
      <c r="AI611" s="2"/>
      <c r="AJ611" s="2"/>
      <c r="AK611" s="2"/>
      <c r="AL611" s="2"/>
      <c r="AM611" s="2"/>
      <c r="AN611" s="2"/>
      <c r="AQ611" s="56"/>
      <c r="AR611" s="56"/>
      <c r="AS611" s="115"/>
      <c r="AT611" s="44"/>
      <c r="AU611" s="44"/>
    </row>
    <row r="612" spans="2:47" x14ac:dyDescent="0.25">
      <c r="B612" s="1"/>
      <c r="C612" s="1"/>
      <c r="D612" s="1"/>
      <c r="E612" s="1"/>
      <c r="F612" s="1"/>
      <c r="G612" s="1"/>
      <c r="H612" s="2"/>
      <c r="I612" s="2"/>
      <c r="J612" s="2"/>
      <c r="K612" s="2"/>
      <c r="L612" s="1"/>
      <c r="M612" s="2"/>
      <c r="N612" s="2"/>
      <c r="O612" s="2"/>
      <c r="P612" s="2"/>
      <c r="Q612" s="2"/>
      <c r="R612" s="1"/>
      <c r="S612" s="2"/>
      <c r="T612" s="2"/>
      <c r="U612" s="115"/>
      <c r="V612" s="115"/>
      <c r="W612" s="115"/>
      <c r="X612" s="2"/>
      <c r="Y612" s="2"/>
      <c r="Z612" s="2"/>
      <c r="AA612" s="2"/>
      <c r="AB612" s="1"/>
      <c r="AC612" s="2"/>
      <c r="AD612" s="1"/>
      <c r="AE612" s="1"/>
      <c r="AF612" s="2"/>
      <c r="AG612" s="2"/>
      <c r="AH612" s="2"/>
      <c r="AI612" s="2"/>
      <c r="AJ612" s="2"/>
      <c r="AK612" s="2"/>
      <c r="AL612" s="2"/>
      <c r="AM612" s="2"/>
      <c r="AN612" s="2"/>
      <c r="AQ612" s="56"/>
      <c r="AR612" s="56"/>
      <c r="AS612" s="115"/>
      <c r="AT612" s="44"/>
      <c r="AU612" s="44"/>
    </row>
    <row r="613" spans="2:47" x14ac:dyDescent="0.25">
      <c r="B613" s="1"/>
      <c r="C613" s="1"/>
      <c r="D613" s="1"/>
      <c r="E613" s="1"/>
      <c r="F613" s="1"/>
      <c r="G613" s="1"/>
      <c r="H613" s="2"/>
      <c r="I613" s="2"/>
      <c r="J613" s="2"/>
      <c r="K613" s="2"/>
      <c r="L613" s="1"/>
      <c r="M613" s="2"/>
      <c r="N613" s="2"/>
      <c r="O613" s="2"/>
      <c r="P613" s="2"/>
      <c r="Q613" s="2"/>
      <c r="R613" s="1"/>
      <c r="S613" s="2"/>
      <c r="T613" s="2"/>
      <c r="U613" s="115"/>
      <c r="V613" s="115"/>
      <c r="W613" s="115"/>
      <c r="X613" s="2"/>
      <c r="Y613" s="2"/>
      <c r="Z613" s="2"/>
      <c r="AA613" s="2"/>
      <c r="AB613" s="1"/>
      <c r="AC613" s="2"/>
      <c r="AD613" s="1"/>
      <c r="AE613" s="1"/>
      <c r="AF613" s="2"/>
      <c r="AG613" s="2"/>
      <c r="AH613" s="2"/>
      <c r="AI613" s="2"/>
      <c r="AJ613" s="2"/>
      <c r="AK613" s="2"/>
      <c r="AL613" s="2"/>
      <c r="AM613" s="2"/>
      <c r="AN613" s="2"/>
      <c r="AQ613" s="56"/>
      <c r="AR613" s="56"/>
      <c r="AS613" s="115"/>
      <c r="AT613" s="44"/>
      <c r="AU613" s="44"/>
    </row>
  </sheetData>
  <autoFilter ref="C6:AV613"/>
  <mergeCells count="2">
    <mergeCell ref="E4:T4"/>
    <mergeCell ref="Y4:AT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09"/>
  <sheetViews>
    <sheetView workbookViewId="0">
      <selection activeCell="AF393" sqref="AF393"/>
    </sheetView>
  </sheetViews>
  <sheetFormatPr defaultRowHeight="15" x14ac:dyDescent="0.25"/>
  <cols>
    <col min="5" max="5" width="32" customWidth="1"/>
    <col min="6" max="15" width="11.85546875" customWidth="1"/>
    <col min="16" max="16" width="10.5703125" bestFit="1" customWidth="1"/>
    <col min="17" max="17" width="11.28515625" bestFit="1" customWidth="1"/>
    <col min="18" max="18" width="13.5703125" customWidth="1"/>
    <col min="20" max="28" width="13.140625" customWidth="1"/>
    <col min="29" max="29" width="11.7109375" customWidth="1"/>
    <col min="30" max="37" width="13.140625" customWidth="1"/>
    <col min="256" max="256" width="32" customWidth="1"/>
    <col min="273" max="273" width="9.5703125" bestFit="1" customWidth="1"/>
    <col min="275" max="275" width="11" customWidth="1"/>
    <col min="285" max="285" width="11" customWidth="1"/>
    <col min="512" max="512" width="32" customWidth="1"/>
    <col min="529" max="529" width="9.5703125" bestFit="1" customWidth="1"/>
    <col min="531" max="531" width="11" customWidth="1"/>
    <col min="541" max="541" width="11" customWidth="1"/>
    <col min="768" max="768" width="32" customWidth="1"/>
    <col min="785" max="785" width="9.5703125" bestFit="1" customWidth="1"/>
    <col min="787" max="787" width="11" customWidth="1"/>
    <col min="797" max="797" width="11" customWidth="1"/>
    <col min="1024" max="1024" width="32" customWidth="1"/>
    <col min="1041" max="1041" width="9.5703125" bestFit="1" customWidth="1"/>
    <col min="1043" max="1043" width="11" customWidth="1"/>
    <col min="1053" max="1053" width="11" customWidth="1"/>
    <col min="1280" max="1280" width="32" customWidth="1"/>
    <col min="1297" max="1297" width="9.5703125" bestFit="1" customWidth="1"/>
    <col min="1299" max="1299" width="11" customWidth="1"/>
    <col min="1309" max="1309" width="11" customWidth="1"/>
    <col min="1536" max="1536" width="32" customWidth="1"/>
    <col min="1553" max="1553" width="9.5703125" bestFit="1" customWidth="1"/>
    <col min="1555" max="1555" width="11" customWidth="1"/>
    <col min="1565" max="1565" width="11" customWidth="1"/>
    <col min="1792" max="1792" width="32" customWidth="1"/>
    <col min="1809" max="1809" width="9.5703125" bestFit="1" customWidth="1"/>
    <col min="1811" max="1811" width="11" customWidth="1"/>
    <col min="1821" max="1821" width="11" customWidth="1"/>
    <col min="2048" max="2048" width="32" customWidth="1"/>
    <col min="2065" max="2065" width="9.5703125" bestFit="1" customWidth="1"/>
    <col min="2067" max="2067" width="11" customWidth="1"/>
    <col min="2077" max="2077" width="11" customWidth="1"/>
    <col min="2304" max="2304" width="32" customWidth="1"/>
    <col min="2321" max="2321" width="9.5703125" bestFit="1" customWidth="1"/>
    <col min="2323" max="2323" width="11" customWidth="1"/>
    <col min="2333" max="2333" width="11" customWidth="1"/>
    <col min="2560" max="2560" width="32" customWidth="1"/>
    <col min="2577" max="2577" width="9.5703125" bestFit="1" customWidth="1"/>
    <col min="2579" max="2579" width="11" customWidth="1"/>
    <col min="2589" max="2589" width="11" customWidth="1"/>
    <col min="2816" max="2816" width="32" customWidth="1"/>
    <col min="2833" max="2833" width="9.5703125" bestFit="1" customWidth="1"/>
    <col min="2835" max="2835" width="11" customWidth="1"/>
    <col min="2845" max="2845" width="11" customWidth="1"/>
    <col min="3072" max="3072" width="32" customWidth="1"/>
    <col min="3089" max="3089" width="9.5703125" bestFit="1" customWidth="1"/>
    <col min="3091" max="3091" width="11" customWidth="1"/>
    <col min="3101" max="3101" width="11" customWidth="1"/>
    <col min="3328" max="3328" width="32" customWidth="1"/>
    <col min="3345" max="3345" width="9.5703125" bestFit="1" customWidth="1"/>
    <col min="3347" max="3347" width="11" customWidth="1"/>
    <col min="3357" max="3357" width="11" customWidth="1"/>
    <col min="3584" max="3584" width="32" customWidth="1"/>
    <col min="3601" max="3601" width="9.5703125" bestFit="1" customWidth="1"/>
    <col min="3603" max="3603" width="11" customWidth="1"/>
    <col min="3613" max="3613" width="11" customWidth="1"/>
    <col min="3840" max="3840" width="32" customWidth="1"/>
    <col min="3857" max="3857" width="9.5703125" bestFit="1" customWidth="1"/>
    <col min="3859" max="3859" width="11" customWidth="1"/>
    <col min="3869" max="3869" width="11" customWidth="1"/>
    <col min="4096" max="4096" width="32" customWidth="1"/>
    <col min="4113" max="4113" width="9.5703125" bestFit="1" customWidth="1"/>
    <col min="4115" max="4115" width="11" customWidth="1"/>
    <col min="4125" max="4125" width="11" customWidth="1"/>
    <col min="4352" max="4352" width="32" customWidth="1"/>
    <col min="4369" max="4369" width="9.5703125" bestFit="1" customWidth="1"/>
    <col min="4371" max="4371" width="11" customWidth="1"/>
    <col min="4381" max="4381" width="11" customWidth="1"/>
    <col min="4608" max="4608" width="32" customWidth="1"/>
    <col min="4625" max="4625" width="9.5703125" bestFit="1" customWidth="1"/>
    <col min="4627" max="4627" width="11" customWidth="1"/>
    <col min="4637" max="4637" width="11" customWidth="1"/>
    <col min="4864" max="4864" width="32" customWidth="1"/>
    <col min="4881" max="4881" width="9.5703125" bestFit="1" customWidth="1"/>
    <col min="4883" max="4883" width="11" customWidth="1"/>
    <col min="4893" max="4893" width="11" customWidth="1"/>
    <col min="5120" max="5120" width="32" customWidth="1"/>
    <col min="5137" max="5137" width="9.5703125" bestFit="1" customWidth="1"/>
    <col min="5139" max="5139" width="11" customWidth="1"/>
    <col min="5149" max="5149" width="11" customWidth="1"/>
    <col min="5376" max="5376" width="32" customWidth="1"/>
    <col min="5393" max="5393" width="9.5703125" bestFit="1" customWidth="1"/>
    <col min="5395" max="5395" width="11" customWidth="1"/>
    <col min="5405" max="5405" width="11" customWidth="1"/>
    <col min="5632" max="5632" width="32" customWidth="1"/>
    <col min="5649" max="5649" width="9.5703125" bestFit="1" customWidth="1"/>
    <col min="5651" max="5651" width="11" customWidth="1"/>
    <col min="5661" max="5661" width="11" customWidth="1"/>
    <col min="5888" max="5888" width="32" customWidth="1"/>
    <col min="5905" max="5905" width="9.5703125" bestFit="1" customWidth="1"/>
    <col min="5907" max="5907" width="11" customWidth="1"/>
    <col min="5917" max="5917" width="11" customWidth="1"/>
    <col min="6144" max="6144" width="32" customWidth="1"/>
    <col min="6161" max="6161" width="9.5703125" bestFit="1" customWidth="1"/>
    <col min="6163" max="6163" width="11" customWidth="1"/>
    <col min="6173" max="6173" width="11" customWidth="1"/>
    <col min="6400" max="6400" width="32" customWidth="1"/>
    <col min="6417" max="6417" width="9.5703125" bestFit="1" customWidth="1"/>
    <col min="6419" max="6419" width="11" customWidth="1"/>
    <col min="6429" max="6429" width="11" customWidth="1"/>
    <col min="6656" max="6656" width="32" customWidth="1"/>
    <col min="6673" max="6673" width="9.5703125" bestFit="1" customWidth="1"/>
    <col min="6675" max="6675" width="11" customWidth="1"/>
    <col min="6685" max="6685" width="11" customWidth="1"/>
    <col min="6912" max="6912" width="32" customWidth="1"/>
    <col min="6929" max="6929" width="9.5703125" bestFit="1" customWidth="1"/>
    <col min="6931" max="6931" width="11" customWidth="1"/>
    <col min="6941" max="6941" width="11" customWidth="1"/>
    <col min="7168" max="7168" width="32" customWidth="1"/>
    <col min="7185" max="7185" width="9.5703125" bestFit="1" customWidth="1"/>
    <col min="7187" max="7187" width="11" customWidth="1"/>
    <col min="7197" max="7197" width="11" customWidth="1"/>
    <col min="7424" max="7424" width="32" customWidth="1"/>
    <col min="7441" max="7441" width="9.5703125" bestFit="1" customWidth="1"/>
    <col min="7443" max="7443" width="11" customWidth="1"/>
    <col min="7453" max="7453" width="11" customWidth="1"/>
    <col min="7680" max="7680" width="32" customWidth="1"/>
    <col min="7697" max="7697" width="9.5703125" bestFit="1" customWidth="1"/>
    <col min="7699" max="7699" width="11" customWidth="1"/>
    <col min="7709" max="7709" width="11" customWidth="1"/>
    <col min="7936" max="7936" width="32" customWidth="1"/>
    <col min="7953" max="7953" width="9.5703125" bestFit="1" customWidth="1"/>
    <col min="7955" max="7955" width="11" customWidth="1"/>
    <col min="7965" max="7965" width="11" customWidth="1"/>
    <col min="8192" max="8192" width="32" customWidth="1"/>
    <col min="8209" max="8209" width="9.5703125" bestFit="1" customWidth="1"/>
    <col min="8211" max="8211" width="11" customWidth="1"/>
    <col min="8221" max="8221" width="11" customWidth="1"/>
    <col min="8448" max="8448" width="32" customWidth="1"/>
    <col min="8465" max="8465" width="9.5703125" bestFit="1" customWidth="1"/>
    <col min="8467" max="8467" width="11" customWidth="1"/>
    <col min="8477" max="8477" width="11" customWidth="1"/>
    <col min="8704" max="8704" width="32" customWidth="1"/>
    <col min="8721" max="8721" width="9.5703125" bestFit="1" customWidth="1"/>
    <col min="8723" max="8723" width="11" customWidth="1"/>
    <col min="8733" max="8733" width="11" customWidth="1"/>
    <col min="8960" max="8960" width="32" customWidth="1"/>
    <col min="8977" max="8977" width="9.5703125" bestFit="1" customWidth="1"/>
    <col min="8979" max="8979" width="11" customWidth="1"/>
    <col min="8989" max="8989" width="11" customWidth="1"/>
    <col min="9216" max="9216" width="32" customWidth="1"/>
    <col min="9233" max="9233" width="9.5703125" bestFit="1" customWidth="1"/>
    <col min="9235" max="9235" width="11" customWidth="1"/>
    <col min="9245" max="9245" width="11" customWidth="1"/>
    <col min="9472" max="9472" width="32" customWidth="1"/>
    <col min="9489" max="9489" width="9.5703125" bestFit="1" customWidth="1"/>
    <col min="9491" max="9491" width="11" customWidth="1"/>
    <col min="9501" max="9501" width="11" customWidth="1"/>
    <col min="9728" max="9728" width="32" customWidth="1"/>
    <col min="9745" max="9745" width="9.5703125" bestFit="1" customWidth="1"/>
    <col min="9747" max="9747" width="11" customWidth="1"/>
    <col min="9757" max="9757" width="11" customWidth="1"/>
    <col min="9984" max="9984" width="32" customWidth="1"/>
    <col min="10001" max="10001" width="9.5703125" bestFit="1" customWidth="1"/>
    <col min="10003" max="10003" width="11" customWidth="1"/>
    <col min="10013" max="10013" width="11" customWidth="1"/>
    <col min="10240" max="10240" width="32" customWidth="1"/>
    <col min="10257" max="10257" width="9.5703125" bestFit="1" customWidth="1"/>
    <col min="10259" max="10259" width="11" customWidth="1"/>
    <col min="10269" max="10269" width="11" customWidth="1"/>
    <col min="10496" max="10496" width="32" customWidth="1"/>
    <col min="10513" max="10513" width="9.5703125" bestFit="1" customWidth="1"/>
    <col min="10515" max="10515" width="11" customWidth="1"/>
    <col min="10525" max="10525" width="11" customWidth="1"/>
    <col min="10752" max="10752" width="32" customWidth="1"/>
    <col min="10769" max="10769" width="9.5703125" bestFit="1" customWidth="1"/>
    <col min="10771" max="10771" width="11" customWidth="1"/>
    <col min="10781" max="10781" width="11" customWidth="1"/>
    <col min="11008" max="11008" width="32" customWidth="1"/>
    <col min="11025" max="11025" width="9.5703125" bestFit="1" customWidth="1"/>
    <col min="11027" max="11027" width="11" customWidth="1"/>
    <col min="11037" max="11037" width="11" customWidth="1"/>
    <col min="11264" max="11264" width="32" customWidth="1"/>
    <col min="11281" max="11281" width="9.5703125" bestFit="1" customWidth="1"/>
    <col min="11283" max="11283" width="11" customWidth="1"/>
    <col min="11293" max="11293" width="11" customWidth="1"/>
    <col min="11520" max="11520" width="32" customWidth="1"/>
    <col min="11537" max="11537" width="9.5703125" bestFit="1" customWidth="1"/>
    <col min="11539" max="11539" width="11" customWidth="1"/>
    <col min="11549" max="11549" width="11" customWidth="1"/>
    <col min="11776" max="11776" width="32" customWidth="1"/>
    <col min="11793" max="11793" width="9.5703125" bestFit="1" customWidth="1"/>
    <col min="11795" max="11795" width="11" customWidth="1"/>
    <col min="11805" max="11805" width="11" customWidth="1"/>
    <col min="12032" max="12032" width="32" customWidth="1"/>
    <col min="12049" max="12049" width="9.5703125" bestFit="1" customWidth="1"/>
    <col min="12051" max="12051" width="11" customWidth="1"/>
    <col min="12061" max="12061" width="11" customWidth="1"/>
    <col min="12288" max="12288" width="32" customWidth="1"/>
    <col min="12305" max="12305" width="9.5703125" bestFit="1" customWidth="1"/>
    <col min="12307" max="12307" width="11" customWidth="1"/>
    <col min="12317" max="12317" width="11" customWidth="1"/>
    <col min="12544" max="12544" width="32" customWidth="1"/>
    <col min="12561" max="12561" width="9.5703125" bestFit="1" customWidth="1"/>
    <col min="12563" max="12563" width="11" customWidth="1"/>
    <col min="12573" max="12573" width="11" customWidth="1"/>
    <col min="12800" max="12800" width="32" customWidth="1"/>
    <col min="12817" max="12817" width="9.5703125" bestFit="1" customWidth="1"/>
    <col min="12819" max="12819" width="11" customWidth="1"/>
    <col min="12829" max="12829" width="11" customWidth="1"/>
    <col min="13056" max="13056" width="32" customWidth="1"/>
    <col min="13073" max="13073" width="9.5703125" bestFit="1" customWidth="1"/>
    <col min="13075" max="13075" width="11" customWidth="1"/>
    <col min="13085" max="13085" width="11" customWidth="1"/>
    <col min="13312" max="13312" width="32" customWidth="1"/>
    <col min="13329" max="13329" width="9.5703125" bestFit="1" customWidth="1"/>
    <col min="13331" max="13331" width="11" customWidth="1"/>
    <col min="13341" max="13341" width="11" customWidth="1"/>
    <col min="13568" max="13568" width="32" customWidth="1"/>
    <col min="13585" max="13585" width="9.5703125" bestFit="1" customWidth="1"/>
    <col min="13587" max="13587" width="11" customWidth="1"/>
    <col min="13597" max="13597" width="11" customWidth="1"/>
    <col min="13824" max="13824" width="32" customWidth="1"/>
    <col min="13841" max="13841" width="9.5703125" bestFit="1" customWidth="1"/>
    <col min="13843" max="13843" width="11" customWidth="1"/>
    <col min="13853" max="13853" width="11" customWidth="1"/>
    <col min="14080" max="14080" width="32" customWidth="1"/>
    <col min="14097" max="14097" width="9.5703125" bestFit="1" customWidth="1"/>
    <col min="14099" max="14099" width="11" customWidth="1"/>
    <col min="14109" max="14109" width="11" customWidth="1"/>
    <col min="14336" max="14336" width="32" customWidth="1"/>
    <col min="14353" max="14353" width="9.5703125" bestFit="1" customWidth="1"/>
    <col min="14355" max="14355" width="11" customWidth="1"/>
    <col min="14365" max="14365" width="11" customWidth="1"/>
    <col min="14592" max="14592" width="32" customWidth="1"/>
    <col min="14609" max="14609" width="9.5703125" bestFit="1" customWidth="1"/>
    <col min="14611" max="14611" width="11" customWidth="1"/>
    <col min="14621" max="14621" width="11" customWidth="1"/>
    <col min="14848" max="14848" width="32" customWidth="1"/>
    <col min="14865" max="14865" width="9.5703125" bestFit="1" customWidth="1"/>
    <col min="14867" max="14867" width="11" customWidth="1"/>
    <col min="14877" max="14877" width="11" customWidth="1"/>
    <col min="15104" max="15104" width="32" customWidth="1"/>
    <col min="15121" max="15121" width="9.5703125" bestFit="1" customWidth="1"/>
    <col min="15123" max="15123" width="11" customWidth="1"/>
    <col min="15133" max="15133" width="11" customWidth="1"/>
    <col min="15360" max="15360" width="32" customWidth="1"/>
    <col min="15377" max="15377" width="9.5703125" bestFit="1" customWidth="1"/>
    <col min="15379" max="15379" width="11" customWidth="1"/>
    <col min="15389" max="15389" width="11" customWidth="1"/>
    <col min="15616" max="15616" width="32" customWidth="1"/>
    <col min="15633" max="15633" width="9.5703125" bestFit="1" customWidth="1"/>
    <col min="15635" max="15635" width="11" customWidth="1"/>
    <col min="15645" max="15645" width="11" customWidth="1"/>
    <col min="15872" max="15872" width="32" customWidth="1"/>
    <col min="15889" max="15889" width="9.5703125" bestFit="1" customWidth="1"/>
    <col min="15891" max="15891" width="11" customWidth="1"/>
    <col min="15901" max="15901" width="11" customWidth="1"/>
    <col min="16128" max="16128" width="32" customWidth="1"/>
    <col min="16145" max="16145" width="9.5703125" bestFit="1" customWidth="1"/>
    <col min="16147" max="16147" width="11" customWidth="1"/>
    <col min="16157" max="16157" width="11" customWidth="1"/>
  </cols>
  <sheetData>
    <row r="1" spans="1:41" x14ac:dyDescent="0.25">
      <c r="C1">
        <f>COLUMN()-2</f>
        <v>1</v>
      </c>
      <c r="D1">
        <f t="shared" ref="D1:AL1" si="0">COLUMN()-2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</row>
    <row r="2" spans="1:41" ht="15.75" thickBot="1" x14ac:dyDescent="0.3">
      <c r="B2" s="1"/>
      <c r="C2" s="1"/>
      <c r="D2" s="1"/>
      <c r="E2" s="123" t="s">
        <v>910</v>
      </c>
      <c r="F2" s="124"/>
      <c r="G2" s="124"/>
      <c r="H2" s="124"/>
      <c r="I2" s="124"/>
      <c r="J2" s="124"/>
      <c r="K2" s="124"/>
      <c r="L2" s="124"/>
      <c r="M2" s="124"/>
      <c r="N2" s="124"/>
      <c r="O2" s="125"/>
      <c r="P2" s="150"/>
      <c r="Q2" s="150"/>
      <c r="R2" s="126"/>
      <c r="S2" s="86"/>
      <c r="T2" s="123" t="s">
        <v>911</v>
      </c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7"/>
      <c r="AL2" s="1"/>
      <c r="AM2" s="1"/>
      <c r="AN2" s="1"/>
      <c r="AO2" s="1"/>
    </row>
    <row r="3" spans="1:41" ht="97.5" customHeight="1" x14ac:dyDescent="0.25">
      <c r="B3" s="73"/>
      <c r="C3" s="73"/>
      <c r="D3" s="74" t="s">
        <v>4</v>
      </c>
      <c r="E3" s="74"/>
      <c r="F3" s="74" t="s">
        <v>912</v>
      </c>
      <c r="G3" s="128" t="s">
        <v>913</v>
      </c>
      <c r="H3" s="129" t="s">
        <v>914</v>
      </c>
      <c r="I3" s="129" t="s">
        <v>915</v>
      </c>
      <c r="J3" s="129" t="s">
        <v>916</v>
      </c>
      <c r="K3" s="129" t="s">
        <v>917</v>
      </c>
      <c r="L3" s="129" t="s">
        <v>918</v>
      </c>
      <c r="M3" s="129" t="s">
        <v>919</v>
      </c>
      <c r="N3" s="74" t="s">
        <v>920</v>
      </c>
      <c r="O3" s="130" t="s">
        <v>921</v>
      </c>
      <c r="P3" s="130" t="s">
        <v>990</v>
      </c>
      <c r="Q3" s="130" t="s">
        <v>992</v>
      </c>
      <c r="R3" s="164" t="s">
        <v>820</v>
      </c>
      <c r="S3" s="86"/>
      <c r="T3" s="74" t="s">
        <v>922</v>
      </c>
      <c r="U3" s="129" t="s">
        <v>923</v>
      </c>
      <c r="V3" s="129" t="s">
        <v>924</v>
      </c>
      <c r="W3" s="129" t="s">
        <v>925</v>
      </c>
      <c r="X3" s="129" t="s">
        <v>926</v>
      </c>
      <c r="Y3" s="129" t="s">
        <v>917</v>
      </c>
      <c r="Z3" s="129" t="s">
        <v>918</v>
      </c>
      <c r="AA3" s="129" t="s">
        <v>927</v>
      </c>
      <c r="AB3" s="131" t="s">
        <v>928</v>
      </c>
      <c r="AC3" s="131" t="s">
        <v>990</v>
      </c>
      <c r="AD3" s="131"/>
      <c r="AE3" s="131" t="s">
        <v>991</v>
      </c>
      <c r="AF3" s="164" t="s">
        <v>820</v>
      </c>
      <c r="AG3" s="131"/>
      <c r="AH3" s="129" t="s">
        <v>929</v>
      </c>
      <c r="AI3" s="129" t="s">
        <v>930</v>
      </c>
      <c r="AJ3" s="132" t="s">
        <v>893</v>
      </c>
      <c r="AK3" s="133" t="s">
        <v>931</v>
      </c>
      <c r="AL3" s="134"/>
      <c r="AM3" s="35"/>
      <c r="AN3" s="35"/>
      <c r="AO3" s="98"/>
    </row>
    <row r="4" spans="1:41" x14ac:dyDescent="0.25">
      <c r="B4" s="28"/>
      <c r="C4" s="28"/>
      <c r="D4" s="80"/>
      <c r="E4" s="80"/>
      <c r="F4" s="80" t="s">
        <v>47</v>
      </c>
      <c r="G4" s="80" t="s">
        <v>47</v>
      </c>
      <c r="H4" s="135"/>
      <c r="I4" s="135"/>
      <c r="J4" s="135"/>
      <c r="K4" s="135"/>
      <c r="L4" s="135"/>
      <c r="M4" s="80" t="s">
        <v>47</v>
      </c>
      <c r="N4" s="80" t="s">
        <v>47</v>
      </c>
      <c r="O4" s="136" t="s">
        <v>47</v>
      </c>
      <c r="P4" s="80"/>
      <c r="Q4" s="80"/>
      <c r="R4" s="165"/>
      <c r="S4" s="86"/>
      <c r="T4" s="80" t="s">
        <v>47</v>
      </c>
      <c r="U4" s="80" t="s">
        <v>47</v>
      </c>
      <c r="V4" s="80"/>
      <c r="W4" s="80"/>
      <c r="X4" s="80"/>
      <c r="Y4" s="80"/>
      <c r="Z4" s="80"/>
      <c r="AA4" s="80" t="s">
        <v>47</v>
      </c>
      <c r="AB4" s="80" t="s">
        <v>47</v>
      </c>
      <c r="AC4" s="80"/>
      <c r="AD4" s="80"/>
      <c r="AE4" s="80"/>
      <c r="AF4" s="165"/>
      <c r="AG4" s="80"/>
      <c r="AH4" s="80" t="s">
        <v>47</v>
      </c>
      <c r="AI4" s="137" t="s">
        <v>862</v>
      </c>
      <c r="AJ4" s="138" t="s">
        <v>47</v>
      </c>
      <c r="AK4" s="139" t="s">
        <v>47</v>
      </c>
      <c r="AL4" s="138"/>
      <c r="AM4" s="140"/>
      <c r="AN4" s="140"/>
      <c r="AO4" s="140"/>
    </row>
    <row r="5" spans="1:41" x14ac:dyDescent="0.25">
      <c r="B5" s="28"/>
      <c r="C5" s="28"/>
      <c r="D5" s="86"/>
      <c r="E5" s="86"/>
      <c r="F5" s="86"/>
      <c r="G5" s="86"/>
      <c r="H5" s="151"/>
      <c r="I5" s="151"/>
      <c r="J5" s="151"/>
      <c r="K5" s="151"/>
      <c r="L5" s="151"/>
      <c r="M5" s="86"/>
      <c r="N5" s="86"/>
      <c r="O5" s="152"/>
      <c r="P5" s="86"/>
      <c r="Q5" s="86"/>
      <c r="R5" s="16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166"/>
      <c r="AG5" s="86"/>
      <c r="AH5" s="86"/>
      <c r="AI5" s="153"/>
      <c r="AJ5" s="140"/>
      <c r="AK5" s="140"/>
      <c r="AL5" s="140"/>
      <c r="AM5" s="140"/>
      <c r="AN5" s="140"/>
      <c r="AO5" s="140"/>
    </row>
    <row r="6" spans="1:41" x14ac:dyDescent="0.25">
      <c r="B6" s="28"/>
      <c r="C6" s="28"/>
      <c r="D6" s="86"/>
      <c r="E6" s="86"/>
      <c r="F6" s="86"/>
      <c r="G6" s="86"/>
      <c r="H6" s="151"/>
      <c r="I6" s="151"/>
      <c r="J6" s="151"/>
      <c r="K6" s="151"/>
      <c r="L6" s="151"/>
      <c r="M6" s="86"/>
      <c r="N6" s="86"/>
      <c r="O6" s="152"/>
      <c r="P6" s="86"/>
      <c r="Q6" s="86"/>
      <c r="R6" s="16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166"/>
      <c r="AG6" s="86"/>
      <c r="AH6" s="86"/>
      <c r="AI6" s="153"/>
      <c r="AJ6" s="140"/>
      <c r="AK6" s="140"/>
      <c r="AL6" s="140"/>
      <c r="AM6" s="140"/>
      <c r="AN6" s="140"/>
      <c r="AO6" s="140"/>
    </row>
    <row r="7" spans="1:41" x14ac:dyDescent="0.25">
      <c r="B7" s="73"/>
      <c r="C7" s="73"/>
      <c r="D7" s="96" t="s">
        <v>49</v>
      </c>
      <c r="E7" s="96"/>
      <c r="F7" s="96">
        <f>SUM(F8:F391)</f>
        <v>23560.090775940003</v>
      </c>
      <c r="G7" s="96">
        <f t="shared" ref="G7:P7" si="1">SUM(G8:G391)</f>
        <v>23480.57826427645</v>
      </c>
      <c r="H7" s="96">
        <f t="shared" si="1"/>
        <v>1326.1289999999999</v>
      </c>
      <c r="I7" s="96">
        <f t="shared" si="1"/>
        <v>2212.3999999999983</v>
      </c>
      <c r="J7" s="96">
        <f t="shared" si="1"/>
        <v>90.339999999999961</v>
      </c>
      <c r="K7" s="96">
        <f t="shared" si="1"/>
        <v>592.58405000000005</v>
      </c>
      <c r="L7" s="96">
        <f t="shared" si="1"/>
        <v>103.13783099999999</v>
      </c>
      <c r="M7" s="96">
        <f t="shared" si="1"/>
        <v>648.00000000000023</v>
      </c>
      <c r="N7" s="96">
        <f t="shared" si="1"/>
        <v>96.199050932688124</v>
      </c>
      <c r="O7" s="96">
        <f t="shared" si="1"/>
        <v>52109.458972149121</v>
      </c>
      <c r="P7" s="96">
        <f t="shared" si="1"/>
        <v>199.26064499999995</v>
      </c>
      <c r="Q7" s="168">
        <f>+O7+P7</f>
        <v>52308.719617149123</v>
      </c>
      <c r="R7" s="187">
        <f>+Q7-M7</f>
        <v>51660.719617149123</v>
      </c>
      <c r="S7" s="35"/>
      <c r="T7" s="96">
        <f t="shared" ref="T7" si="2">SUM(T8:T391)</f>
        <v>23560.090775940003</v>
      </c>
      <c r="U7" s="96">
        <f t="shared" ref="U7" si="3">SUM(U8:U391)</f>
        <v>21724.260465203417</v>
      </c>
      <c r="V7" s="96">
        <f t="shared" ref="V7" si="4">SUM(V8:V391)</f>
        <v>1357.5520000000006</v>
      </c>
      <c r="W7" s="96">
        <f t="shared" ref="W7" si="5">SUM(W8:W391)</f>
        <v>2297.199999999998</v>
      </c>
      <c r="X7" s="96">
        <f t="shared" ref="X7" si="6">SUM(X8:X391)</f>
        <v>90.339999999999961</v>
      </c>
      <c r="Y7" s="96">
        <f t="shared" ref="Y7" si="7">SUM(Y8:Y391)</f>
        <v>592.58405000000005</v>
      </c>
      <c r="Z7" s="96">
        <f t="shared" ref="Z7" si="8">SUM(Z8:Z391)</f>
        <v>102.53113800000001</v>
      </c>
      <c r="AA7" s="96">
        <f t="shared" ref="AA7" si="9">SUM(AA8:AA391)</f>
        <v>622.00000000000011</v>
      </c>
      <c r="AB7" s="96">
        <f t="shared" ref="AB7:AC7" si="10">SUM(AB8:AB391)</f>
        <v>50346.55842914345</v>
      </c>
      <c r="AC7" s="96">
        <f t="shared" si="10"/>
        <v>431.89021560800745</v>
      </c>
      <c r="AD7" s="96"/>
      <c r="AE7" s="96">
        <f t="shared" ref="AE7" si="11">SUM(AE8:AE391)</f>
        <v>50798.479043476436</v>
      </c>
      <c r="AF7" s="167">
        <f>+AE7-AA7</f>
        <v>50176.479043476436</v>
      </c>
      <c r="AG7" s="96"/>
      <c r="AH7" s="96">
        <f t="shared" ref="AH7" si="12">SUM(AH8:AH391)</f>
        <v>-1762.9005430057086</v>
      </c>
      <c r="AI7" s="141"/>
      <c r="AJ7" s="56"/>
      <c r="AK7" s="142">
        <v>20.030398725021648</v>
      </c>
      <c r="AL7" s="56"/>
      <c r="AM7" s="56"/>
      <c r="AN7" s="56"/>
      <c r="AO7" s="56"/>
    </row>
    <row r="8" spans="1:41" x14ac:dyDescent="0.25">
      <c r="A8">
        <f>IFERROR(VLOOKUP(D8,'2014_15'!$C$402:$D$446,2,FALSE),0)</f>
        <v>0</v>
      </c>
      <c r="B8" s="93" t="s">
        <v>898</v>
      </c>
      <c r="C8" s="93" t="s">
        <v>316</v>
      </c>
      <c r="D8" s="93" t="s">
        <v>317</v>
      </c>
      <c r="E8" s="93"/>
      <c r="F8" s="93">
        <v>4.5867310000000003</v>
      </c>
      <c r="G8" s="93">
        <v>8.6084786531249993</v>
      </c>
      <c r="H8" s="1">
        <v>0</v>
      </c>
      <c r="I8" s="1">
        <v>0</v>
      </c>
      <c r="J8" s="1">
        <v>7.1470000000000006E-2</v>
      </c>
      <c r="K8" s="1">
        <v>0.11476699999999999</v>
      </c>
      <c r="L8" s="1"/>
      <c r="M8" s="1">
        <v>0</v>
      </c>
      <c r="N8" s="1">
        <v>3.7060760145151708</v>
      </c>
      <c r="O8" s="143">
        <v>17.087522667640172</v>
      </c>
      <c r="P8" s="1">
        <f>VLOOKUP(C8,NHB!$C$4:$E$463,3,FALSE)/1000000</f>
        <v>0.27415499999999998</v>
      </c>
      <c r="Q8" s="168">
        <f t="shared" ref="Q8:Q71" si="13">+O8+P8</f>
        <v>17.361677667640173</v>
      </c>
      <c r="R8" s="187">
        <f t="shared" ref="R8:R71" si="14">+Q8-M8</f>
        <v>17.361677667640173</v>
      </c>
      <c r="S8" s="1"/>
      <c r="T8" s="93">
        <v>4.5867310000000003</v>
      </c>
      <c r="U8" s="93">
        <v>7.6443290439750005</v>
      </c>
      <c r="V8" s="1">
        <v>0</v>
      </c>
      <c r="W8" s="1">
        <v>0</v>
      </c>
      <c r="X8" s="1">
        <v>7.1470000000000006E-2</v>
      </c>
      <c r="Y8" s="1">
        <v>0.11476699999999999</v>
      </c>
      <c r="Z8" s="1"/>
      <c r="AA8" s="1">
        <v>0</v>
      </c>
      <c r="AB8" s="1">
        <v>12.417297043975001</v>
      </c>
      <c r="AC8" s="1">
        <v>0.5078312462222222</v>
      </c>
      <c r="AD8" s="96"/>
      <c r="AE8" s="1">
        <f>+AJ8+AC8</f>
        <v>16.09165191911006</v>
      </c>
      <c r="AF8" s="167">
        <f t="shared" ref="AF8:AF71" si="15">+AE8-AA8</f>
        <v>16.09165191911006</v>
      </c>
      <c r="AG8" s="1"/>
      <c r="AH8" s="1">
        <v>-4.6702256236651714</v>
      </c>
      <c r="AI8" s="144">
        <v>-0.2733120367711056</v>
      </c>
      <c r="AJ8" s="56">
        <v>15.583820672887839</v>
      </c>
      <c r="AK8" s="145">
        <v>3.166523628912838</v>
      </c>
      <c r="AL8" s="56"/>
      <c r="AM8" s="56"/>
      <c r="AN8" s="56"/>
      <c r="AO8" s="56"/>
    </row>
    <row r="9" spans="1:41" x14ac:dyDescent="0.25">
      <c r="A9">
        <f>IFERROR(VLOOKUP(D9,'2014_15'!$C$402:$D$446,2,FALSE),0)</f>
        <v>0</v>
      </c>
      <c r="B9" s="93" t="s">
        <v>898</v>
      </c>
      <c r="C9" s="93" t="s">
        <v>142</v>
      </c>
      <c r="D9" s="93" t="s">
        <v>143</v>
      </c>
      <c r="E9" s="93"/>
      <c r="F9" s="93">
        <v>6.6223830000000001</v>
      </c>
      <c r="G9" s="93">
        <v>9.0792281766229994</v>
      </c>
      <c r="H9" s="1">
        <v>0</v>
      </c>
      <c r="I9" s="1">
        <v>0</v>
      </c>
      <c r="J9" s="1">
        <v>0.12747</v>
      </c>
      <c r="K9" s="1">
        <v>0.165688</v>
      </c>
      <c r="L9" s="1"/>
      <c r="M9" s="1">
        <v>0</v>
      </c>
      <c r="N9" s="1">
        <v>3.9778691670735924</v>
      </c>
      <c r="O9" s="143">
        <v>19.972638343696595</v>
      </c>
      <c r="P9" s="1">
        <f>VLOOKUP(C9,NHB!$C$4:$E$463,3,FALSE)/1000000</f>
        <v>6.9722000000000006E-2</v>
      </c>
      <c r="Q9" s="168">
        <f t="shared" si="13"/>
        <v>20.042360343696593</v>
      </c>
      <c r="R9" s="187">
        <f t="shared" si="14"/>
        <v>20.042360343696593</v>
      </c>
      <c r="S9" s="1"/>
      <c r="T9" s="93">
        <v>6.6223830000000001</v>
      </c>
      <c r="U9" s="93">
        <v>8.0623546208410009</v>
      </c>
      <c r="V9" s="1">
        <v>0</v>
      </c>
      <c r="W9" s="1">
        <v>0</v>
      </c>
      <c r="X9" s="1">
        <v>0.12747</v>
      </c>
      <c r="Y9" s="1">
        <v>0.165688</v>
      </c>
      <c r="Z9" s="1"/>
      <c r="AA9" s="1">
        <v>0</v>
      </c>
      <c r="AB9" s="1">
        <v>14.977895620841002</v>
      </c>
      <c r="AC9" s="1">
        <v>8.3442213333333334E-2</v>
      </c>
      <c r="AD9" s="1"/>
      <c r="AE9" s="1">
        <f t="shared" ref="AE9:AE19" si="16">+AJ9+AC9</f>
        <v>18.29848838278463</v>
      </c>
      <c r="AF9" s="167">
        <f t="shared" si="15"/>
        <v>18.29848838278463</v>
      </c>
      <c r="AG9" s="1"/>
      <c r="AH9" s="1">
        <v>-4.9947427228555927</v>
      </c>
      <c r="AI9" s="144">
        <v>-0.25007926528805063</v>
      </c>
      <c r="AJ9" s="56">
        <v>18.215046169451295</v>
      </c>
      <c r="AK9" s="145">
        <v>3.2371505486102929</v>
      </c>
      <c r="AL9" s="56"/>
      <c r="AM9" s="56"/>
      <c r="AN9" s="56"/>
      <c r="AO9" s="56"/>
    </row>
    <row r="10" spans="1:41" x14ac:dyDescent="0.25">
      <c r="A10">
        <f>IFERROR(VLOOKUP(D10,'2014_15'!$C$402:$D$446,2,FALSE),0)</f>
        <v>0</v>
      </c>
      <c r="B10" s="93" t="s">
        <v>898</v>
      </c>
      <c r="C10" s="93" t="s">
        <v>104</v>
      </c>
      <c r="D10" s="93" t="s">
        <v>105</v>
      </c>
      <c r="E10" s="93"/>
      <c r="F10" s="93">
        <v>3.580279</v>
      </c>
      <c r="G10" s="93">
        <v>6.2289820158980005</v>
      </c>
      <c r="H10" s="1">
        <v>0</v>
      </c>
      <c r="I10" s="1">
        <v>0</v>
      </c>
      <c r="J10" s="1">
        <v>5.0470000000000001E-2</v>
      </c>
      <c r="K10" s="1">
        <v>8.9928999999999995E-2</v>
      </c>
      <c r="L10" s="1"/>
      <c r="M10" s="1">
        <v>0</v>
      </c>
      <c r="N10" s="1">
        <v>2.3108777329796517</v>
      </c>
      <c r="O10" s="143">
        <v>12.260537748877653</v>
      </c>
      <c r="P10" s="1">
        <f>VLOOKUP(C10,NHB!$C$4:$E$463,3,FALSE)/1000000</f>
        <v>0.117312</v>
      </c>
      <c r="Q10" s="168">
        <f t="shared" si="13"/>
        <v>12.377849748877653</v>
      </c>
      <c r="R10" s="187">
        <f t="shared" si="14"/>
        <v>12.377849748877653</v>
      </c>
      <c r="S10" s="1"/>
      <c r="T10" s="93">
        <v>3.580279</v>
      </c>
      <c r="U10" s="93">
        <v>5.531336030117</v>
      </c>
      <c r="V10" s="1">
        <v>0</v>
      </c>
      <c r="W10" s="1">
        <v>0</v>
      </c>
      <c r="X10" s="1">
        <v>5.0470000000000001E-2</v>
      </c>
      <c r="Y10" s="1">
        <v>8.9928999999999995E-2</v>
      </c>
      <c r="Z10" s="1"/>
      <c r="AA10" s="1">
        <v>0</v>
      </c>
      <c r="AB10" s="1">
        <v>9.2520140301170013</v>
      </c>
      <c r="AC10" s="1">
        <v>0.31065872088888885</v>
      </c>
      <c r="AD10" s="1"/>
      <c r="AE10" s="1">
        <f t="shared" si="16"/>
        <v>11.492269147865308</v>
      </c>
      <c r="AF10" s="167">
        <f t="shared" si="15"/>
        <v>11.492269147865308</v>
      </c>
      <c r="AG10" s="1"/>
      <c r="AH10" s="1">
        <v>-3.0085237187606513</v>
      </c>
      <c r="AI10" s="144">
        <v>-0.24538268878427097</v>
      </c>
      <c r="AJ10" s="56">
        <v>11.18161042697642</v>
      </c>
      <c r="AK10" s="145">
        <v>1.9295963968594183</v>
      </c>
      <c r="AL10" s="56"/>
      <c r="AM10" s="56"/>
      <c r="AN10" s="56"/>
      <c r="AO10" s="56"/>
    </row>
    <row r="11" spans="1:41" x14ac:dyDescent="0.25">
      <c r="A11">
        <f>IFERROR(VLOOKUP(D11,'2014_15'!$C$402:$D$446,2,FALSE),0)</f>
        <v>0</v>
      </c>
      <c r="B11" s="93" t="s">
        <v>898</v>
      </c>
      <c r="C11" s="93" t="s">
        <v>78</v>
      </c>
      <c r="D11" s="93" t="s">
        <v>79</v>
      </c>
      <c r="E11" s="93"/>
      <c r="F11" s="93">
        <v>4.3494070000000002</v>
      </c>
      <c r="G11" s="93">
        <v>6.9876722037140002</v>
      </c>
      <c r="H11" s="1">
        <v>0</v>
      </c>
      <c r="I11" s="1">
        <v>0</v>
      </c>
      <c r="J11" s="1">
        <v>0.11347</v>
      </c>
      <c r="K11" s="1">
        <v>0.10881399999999999</v>
      </c>
      <c r="L11" s="1"/>
      <c r="M11" s="1">
        <v>0</v>
      </c>
      <c r="N11" s="1">
        <v>2.5442792388810638</v>
      </c>
      <c r="O11" s="143">
        <v>14.103642442595065</v>
      </c>
      <c r="P11" s="1">
        <f>VLOOKUP(C11,NHB!$C$4:$E$463,3,FALSE)/1000000</f>
        <v>0.15786600000000001</v>
      </c>
      <c r="Q11" s="168">
        <f t="shared" si="13"/>
        <v>14.261508442595066</v>
      </c>
      <c r="R11" s="187">
        <f t="shared" si="14"/>
        <v>14.261508442595066</v>
      </c>
      <c r="S11" s="1"/>
      <c r="T11" s="93">
        <v>4.3494070000000002</v>
      </c>
      <c r="U11" s="93">
        <v>6.2050529168980004</v>
      </c>
      <c r="V11" s="1">
        <v>0</v>
      </c>
      <c r="W11" s="1">
        <v>0</v>
      </c>
      <c r="X11" s="1">
        <v>0.11347</v>
      </c>
      <c r="Y11" s="1">
        <v>0.10881399999999999</v>
      </c>
      <c r="Z11" s="1"/>
      <c r="AA11" s="1">
        <v>0</v>
      </c>
      <c r="AB11" s="1">
        <v>10.776743916898001</v>
      </c>
      <c r="AC11" s="1">
        <v>0.1752264426666667</v>
      </c>
      <c r="AD11" s="1"/>
      <c r="AE11" s="1">
        <f t="shared" si="16"/>
        <v>13.037748350313366</v>
      </c>
      <c r="AF11" s="167">
        <f t="shared" si="15"/>
        <v>13.037748350313366</v>
      </c>
      <c r="AG11" s="1"/>
      <c r="AH11" s="1">
        <v>-3.3268985256970645</v>
      </c>
      <c r="AI11" s="144">
        <v>-0.23588931293729795</v>
      </c>
      <c r="AJ11" s="56">
        <v>12.8625219076467</v>
      </c>
      <c r="AK11" s="145">
        <v>2.0857779907486993</v>
      </c>
      <c r="AL11" s="56"/>
      <c r="AM11" s="56"/>
      <c r="AN11" s="56"/>
      <c r="AO11" s="56"/>
    </row>
    <row r="12" spans="1:41" x14ac:dyDescent="0.25">
      <c r="A12">
        <f>IFERROR(VLOOKUP(D12,'2014_15'!$C$402:$D$446,2,FALSE),0)</f>
        <v>0</v>
      </c>
      <c r="B12" s="93" t="s">
        <v>898</v>
      </c>
      <c r="C12" s="93" t="s">
        <v>378</v>
      </c>
      <c r="D12" s="93" t="s">
        <v>379</v>
      </c>
      <c r="E12" s="93"/>
      <c r="F12" s="93">
        <v>5.4393500000000001</v>
      </c>
      <c r="G12" s="93">
        <v>7.8631297547639996</v>
      </c>
      <c r="H12" s="1">
        <v>0</v>
      </c>
      <c r="I12" s="1">
        <v>0</v>
      </c>
      <c r="J12" s="1">
        <v>8.1269999999999995E-2</v>
      </c>
      <c r="K12" s="1">
        <v>0.135708</v>
      </c>
      <c r="L12" s="1"/>
      <c r="M12" s="1">
        <v>0</v>
      </c>
      <c r="N12" s="1">
        <v>2.7103306576938344</v>
      </c>
      <c r="O12" s="143">
        <v>16.229788412457836</v>
      </c>
      <c r="P12" s="1">
        <f>VLOOKUP(C12,NHB!$C$4:$E$463,3,FALSE)/1000000</f>
        <v>6.2941999999999998E-2</v>
      </c>
      <c r="Q12" s="168">
        <f t="shared" si="13"/>
        <v>16.292730412457836</v>
      </c>
      <c r="R12" s="187">
        <f t="shared" si="14"/>
        <v>16.292730412457836</v>
      </c>
      <c r="S12" s="1"/>
      <c r="T12" s="93">
        <v>5.4393500000000001</v>
      </c>
      <c r="U12" s="93">
        <v>6.9824592222300002</v>
      </c>
      <c r="V12" s="1">
        <v>0</v>
      </c>
      <c r="W12" s="1">
        <v>0</v>
      </c>
      <c r="X12" s="1">
        <v>8.1269999999999995E-2</v>
      </c>
      <c r="Y12" s="1">
        <v>0.135708</v>
      </c>
      <c r="Z12" s="1"/>
      <c r="AA12" s="1">
        <v>0</v>
      </c>
      <c r="AB12" s="1">
        <v>12.638787222229999</v>
      </c>
      <c r="AC12" s="1">
        <v>0.11531250755555557</v>
      </c>
      <c r="AD12" s="1"/>
      <c r="AE12" s="1">
        <f t="shared" si="16"/>
        <v>14.916879539717103</v>
      </c>
      <c r="AF12" s="167">
        <f t="shared" si="15"/>
        <v>14.916879539717103</v>
      </c>
      <c r="AG12" s="1"/>
      <c r="AH12" s="1">
        <v>-3.5910011902278374</v>
      </c>
      <c r="AI12" s="144">
        <v>-0.22125988946790076</v>
      </c>
      <c r="AJ12" s="56">
        <v>14.801567032161547</v>
      </c>
      <c r="AK12" s="145">
        <v>2.1627798099315481</v>
      </c>
      <c r="AL12" s="56"/>
      <c r="AM12" s="56"/>
      <c r="AN12" s="56"/>
      <c r="AO12" s="56"/>
    </row>
    <row r="13" spans="1:41" x14ac:dyDescent="0.25">
      <c r="A13">
        <f>IFERROR(VLOOKUP(D13,'2014_15'!$C$402:$D$446,2,FALSE),0)</f>
        <v>0</v>
      </c>
      <c r="B13" s="93" t="s">
        <v>898</v>
      </c>
      <c r="C13" s="93" t="s">
        <v>532</v>
      </c>
      <c r="D13" s="93" t="s">
        <v>533</v>
      </c>
      <c r="E13" s="93"/>
      <c r="F13" s="93">
        <v>6.3011350000000004</v>
      </c>
      <c r="G13" s="93">
        <v>8.8211407498060002</v>
      </c>
      <c r="H13" s="1">
        <v>0</v>
      </c>
      <c r="I13" s="1">
        <v>0</v>
      </c>
      <c r="J13" s="1">
        <v>9.9470000000000003E-2</v>
      </c>
      <c r="K13" s="1">
        <v>0.158308</v>
      </c>
      <c r="L13" s="1"/>
      <c r="M13" s="1">
        <v>0</v>
      </c>
      <c r="N13" s="1">
        <v>2.8309086894785764</v>
      </c>
      <c r="O13" s="143">
        <v>18.210962439284579</v>
      </c>
      <c r="P13" s="1">
        <f>VLOOKUP(C13,NHB!$C$4:$E$463,3,FALSE)/1000000</f>
        <v>0.101065</v>
      </c>
      <c r="Q13" s="168">
        <f t="shared" si="13"/>
        <v>18.312027439284577</v>
      </c>
      <c r="R13" s="187">
        <f t="shared" si="14"/>
        <v>18.312027439284577</v>
      </c>
      <c r="S13" s="1"/>
      <c r="T13" s="93">
        <v>6.3011350000000004</v>
      </c>
      <c r="U13" s="93">
        <v>7.8331729858279999</v>
      </c>
      <c r="V13" s="1">
        <v>0</v>
      </c>
      <c r="W13" s="1">
        <v>0</v>
      </c>
      <c r="X13" s="1">
        <v>9.9470000000000003E-2</v>
      </c>
      <c r="Y13" s="1">
        <v>0.158308</v>
      </c>
      <c r="Z13" s="1"/>
      <c r="AA13" s="1">
        <v>0</v>
      </c>
      <c r="AB13" s="1">
        <v>14.392085985828</v>
      </c>
      <c r="AC13" s="1">
        <v>0.19319177600000001</v>
      </c>
      <c r="AD13" s="1"/>
      <c r="AE13" s="1">
        <f t="shared" si="16"/>
        <v>16.801589520627534</v>
      </c>
      <c r="AF13" s="167">
        <f t="shared" si="15"/>
        <v>16.801589520627534</v>
      </c>
      <c r="AG13" s="1"/>
      <c r="AH13" s="1">
        <v>-3.8188764534565784</v>
      </c>
      <c r="AI13" s="144">
        <v>-0.20970206633442509</v>
      </c>
      <c r="AJ13" s="56">
        <v>16.608397744627535</v>
      </c>
      <c r="AK13" s="145">
        <v>2.2163117587995345</v>
      </c>
      <c r="AL13" s="56"/>
      <c r="AM13" s="56"/>
      <c r="AN13" s="56"/>
      <c r="AO13" s="56"/>
    </row>
    <row r="14" spans="1:41" x14ac:dyDescent="0.25">
      <c r="A14">
        <f>IFERROR(VLOOKUP(D14,'2014_15'!$C$402:$D$446,2,FALSE),0)</f>
        <v>0</v>
      </c>
      <c r="B14" s="93" t="s">
        <v>898</v>
      </c>
      <c r="C14" s="93" t="s">
        <v>350</v>
      </c>
      <c r="D14" s="93" t="s">
        <v>351</v>
      </c>
      <c r="E14" s="93"/>
      <c r="F14" s="93">
        <v>6.9216499999999996</v>
      </c>
      <c r="G14" s="93">
        <v>7.7566576818569999</v>
      </c>
      <c r="H14" s="1">
        <v>0</v>
      </c>
      <c r="I14" s="1">
        <v>0</v>
      </c>
      <c r="J14" s="1">
        <v>0.20447000000000001</v>
      </c>
      <c r="K14" s="1">
        <v>0.17441599999999999</v>
      </c>
      <c r="L14" s="1"/>
      <c r="M14" s="1">
        <v>0</v>
      </c>
      <c r="N14" s="1">
        <v>2.7900561338769982</v>
      </c>
      <c r="O14" s="143">
        <v>17.847249815733999</v>
      </c>
      <c r="P14" s="1">
        <f>VLOOKUP(C14,NHB!$C$4:$E$463,3,FALSE)/1000000</f>
        <v>0.19470999999999999</v>
      </c>
      <c r="Q14" s="168">
        <f t="shared" si="13"/>
        <v>18.041959815734</v>
      </c>
      <c r="R14" s="187">
        <f t="shared" si="14"/>
        <v>18.041959815734</v>
      </c>
      <c r="S14" s="1"/>
      <c r="T14" s="93">
        <v>6.9216499999999996</v>
      </c>
      <c r="U14" s="93">
        <v>6.8387649105209993</v>
      </c>
      <c r="V14" s="1">
        <v>0</v>
      </c>
      <c r="W14" s="1">
        <v>0</v>
      </c>
      <c r="X14" s="1">
        <v>0.20447000000000001</v>
      </c>
      <c r="Y14" s="1">
        <v>0.17441599999999999</v>
      </c>
      <c r="Z14" s="1"/>
      <c r="AA14" s="1">
        <v>0</v>
      </c>
      <c r="AB14" s="1">
        <v>14.139300910521001</v>
      </c>
      <c r="AC14" s="1">
        <v>0.38454888355555561</v>
      </c>
      <c r="AD14" s="1"/>
      <c r="AE14" s="1">
        <f t="shared" si="16"/>
        <v>16.661240715504963</v>
      </c>
      <c r="AF14" s="167">
        <f t="shared" si="15"/>
        <v>16.661240715504963</v>
      </c>
      <c r="AG14" s="1"/>
      <c r="AH14" s="1">
        <v>-3.7079489052129979</v>
      </c>
      <c r="AI14" s="144">
        <v>-0.20776024000874904</v>
      </c>
      <c r="AJ14" s="56">
        <v>16.276691831949407</v>
      </c>
      <c r="AK14" s="145">
        <v>2.1373909214284055</v>
      </c>
      <c r="AL14" s="56"/>
      <c r="AM14" s="56"/>
      <c r="AN14" s="56"/>
      <c r="AO14" s="56"/>
    </row>
    <row r="15" spans="1:41" x14ac:dyDescent="0.25">
      <c r="A15">
        <f>IFERROR(VLOOKUP(D15,'2014_15'!$C$402:$D$446,2,FALSE),0)</f>
        <v>0</v>
      </c>
      <c r="B15" s="93" t="s">
        <v>898</v>
      </c>
      <c r="C15" s="93" t="s">
        <v>180</v>
      </c>
      <c r="D15" s="93" t="s">
        <v>181</v>
      </c>
      <c r="E15" s="93"/>
      <c r="F15" s="93">
        <v>4.529007</v>
      </c>
      <c r="G15" s="93">
        <v>7.5268015443729999</v>
      </c>
      <c r="H15" s="1">
        <v>0</v>
      </c>
      <c r="I15" s="1">
        <v>0</v>
      </c>
      <c r="J15" s="1">
        <v>8.5470000000000004E-2</v>
      </c>
      <c r="K15" s="1">
        <v>0.112719</v>
      </c>
      <c r="L15" s="1"/>
      <c r="M15" s="1">
        <v>0</v>
      </c>
      <c r="N15" s="1">
        <v>1.1608090255321031</v>
      </c>
      <c r="O15" s="143">
        <v>13.414806569905105</v>
      </c>
      <c r="P15" s="1">
        <f>VLOOKUP(C15,NHB!$C$4:$E$463,3,FALSE)/1000000</f>
        <v>0.12690699999999999</v>
      </c>
      <c r="Q15" s="168">
        <f t="shared" si="13"/>
        <v>13.541713569905104</v>
      </c>
      <c r="R15" s="187">
        <f t="shared" si="14"/>
        <v>13.541713569905104</v>
      </c>
      <c r="S15" s="1"/>
      <c r="T15" s="93">
        <v>4.529007</v>
      </c>
      <c r="U15" s="93">
        <v>6.6837997714029997</v>
      </c>
      <c r="V15" s="1">
        <v>0</v>
      </c>
      <c r="W15" s="1">
        <v>0</v>
      </c>
      <c r="X15" s="1">
        <v>8.5470000000000004E-2</v>
      </c>
      <c r="Y15" s="1">
        <v>0.112719</v>
      </c>
      <c r="Z15" s="1"/>
      <c r="AA15" s="1">
        <v>0</v>
      </c>
      <c r="AB15" s="1">
        <v>11.410995771403</v>
      </c>
      <c r="AC15" s="1">
        <v>0.22775049511111109</v>
      </c>
      <c r="AD15" s="1"/>
      <c r="AE15" s="1">
        <f t="shared" si="16"/>
        <v>12.462054086864567</v>
      </c>
      <c r="AF15" s="167">
        <f t="shared" si="15"/>
        <v>12.462054086864567</v>
      </c>
      <c r="AG15" s="1"/>
      <c r="AH15" s="1">
        <v>-2.003810798502105</v>
      </c>
      <c r="AI15" s="144">
        <v>-0.1493730668467089</v>
      </c>
      <c r="AJ15" s="56">
        <v>12.234303591753456</v>
      </c>
      <c r="AK15" s="145">
        <v>0.8233078203504558</v>
      </c>
      <c r="AL15" s="56"/>
      <c r="AM15" s="56"/>
      <c r="AN15" s="56"/>
      <c r="AO15" s="56"/>
    </row>
    <row r="16" spans="1:41" x14ac:dyDescent="0.25">
      <c r="A16">
        <f>IFERROR(VLOOKUP(D16,'2014_15'!$C$402:$D$446,2,FALSE),0)</f>
        <v>0</v>
      </c>
      <c r="B16" s="93" t="s">
        <v>898</v>
      </c>
      <c r="C16" s="93" t="s">
        <v>542</v>
      </c>
      <c r="D16" s="93" t="s">
        <v>543</v>
      </c>
      <c r="E16" s="93"/>
      <c r="F16" s="93">
        <v>10.438231</v>
      </c>
      <c r="G16" s="93">
        <v>11.645224674253001</v>
      </c>
      <c r="H16" s="1">
        <v>0</v>
      </c>
      <c r="I16" s="1">
        <v>0</v>
      </c>
      <c r="J16" s="1">
        <v>0.16500000000000001</v>
      </c>
      <c r="K16" s="1">
        <v>0.261874</v>
      </c>
      <c r="L16" s="1"/>
      <c r="M16" s="1">
        <v>0</v>
      </c>
      <c r="N16" s="1">
        <v>2.2749381564194096</v>
      </c>
      <c r="O16" s="143">
        <v>24.78526783067241</v>
      </c>
      <c r="P16" s="1">
        <f>VLOOKUP(C16,NHB!$C$4:$E$463,3,FALSE)/1000000</f>
        <v>3.8251E-2</v>
      </c>
      <c r="Q16" s="168">
        <f t="shared" si="13"/>
        <v>24.823518830672409</v>
      </c>
      <c r="R16" s="187">
        <f t="shared" si="14"/>
        <v>24.823518830672409</v>
      </c>
      <c r="S16" s="1"/>
      <c r="T16" s="93">
        <v>10.438231</v>
      </c>
      <c r="U16" s="93">
        <v>10.394339765923</v>
      </c>
      <c r="V16" s="1">
        <v>0</v>
      </c>
      <c r="W16" s="1">
        <v>0</v>
      </c>
      <c r="X16" s="1">
        <v>0.16500000000000001</v>
      </c>
      <c r="Y16" s="1">
        <v>0.261874</v>
      </c>
      <c r="Z16" s="1"/>
      <c r="AA16" s="1">
        <v>0</v>
      </c>
      <c r="AB16" s="1">
        <v>21.259444765923</v>
      </c>
      <c r="AC16" s="1">
        <v>0.27185583111111111</v>
      </c>
      <c r="AD16" s="1"/>
      <c r="AE16" s="1">
        <f t="shared" si="16"/>
        <v>22.87602009268435</v>
      </c>
      <c r="AF16" s="167">
        <f t="shared" si="15"/>
        <v>22.87602009268435</v>
      </c>
      <c r="AG16" s="1"/>
      <c r="AH16" s="1">
        <v>-3.5258230647494102</v>
      </c>
      <c r="AI16" s="144">
        <v>-0.14225478977419453</v>
      </c>
      <c r="AJ16" s="56">
        <v>22.604164261573239</v>
      </c>
      <c r="AK16" s="145">
        <v>1.3447194956502386</v>
      </c>
      <c r="AL16" s="56"/>
      <c r="AM16" s="56"/>
      <c r="AN16" s="56"/>
      <c r="AO16" s="56"/>
    </row>
    <row r="17" spans="1:41" x14ac:dyDescent="0.25">
      <c r="A17">
        <f>IFERROR(VLOOKUP(D17,'2014_15'!$C$402:$D$446,2,FALSE),0)</f>
        <v>0</v>
      </c>
      <c r="B17" s="93" t="s">
        <v>898</v>
      </c>
      <c r="C17" s="93" t="s">
        <v>196</v>
      </c>
      <c r="D17" s="93" t="s">
        <v>197</v>
      </c>
      <c r="E17" s="93"/>
      <c r="F17" s="93">
        <v>4.0085870000000003</v>
      </c>
      <c r="G17" s="93">
        <v>5.6308147200520002</v>
      </c>
      <c r="H17" s="1">
        <v>0</v>
      </c>
      <c r="I17" s="1">
        <v>0</v>
      </c>
      <c r="J17" s="1">
        <v>5.0470000000000001E-2</v>
      </c>
      <c r="K17" s="1">
        <v>0.100217</v>
      </c>
      <c r="L17" s="1"/>
      <c r="M17" s="1">
        <v>0</v>
      </c>
      <c r="N17" s="1">
        <v>0.61122599290325041</v>
      </c>
      <c r="O17" s="143">
        <v>10.401314712955251</v>
      </c>
      <c r="P17" s="1">
        <f>VLOOKUP(C17,NHB!$C$4:$E$463,3,FALSE)/1000000</f>
        <v>1.4968E-2</v>
      </c>
      <c r="Q17" s="168">
        <f t="shared" si="13"/>
        <v>10.416282712955251</v>
      </c>
      <c r="R17" s="187">
        <f t="shared" si="14"/>
        <v>10.416282712955251</v>
      </c>
      <c r="S17" s="1"/>
      <c r="T17" s="93">
        <v>4.0085870000000003</v>
      </c>
      <c r="U17" s="93">
        <v>5.0001634714060001</v>
      </c>
      <c r="V17" s="1">
        <v>0</v>
      </c>
      <c r="W17" s="1">
        <v>0</v>
      </c>
      <c r="X17" s="1">
        <v>5.0470000000000001E-2</v>
      </c>
      <c r="Y17" s="1">
        <v>0.100217</v>
      </c>
      <c r="Z17" s="1"/>
      <c r="AA17" s="1">
        <v>0</v>
      </c>
      <c r="AB17" s="1">
        <v>9.159437471406001</v>
      </c>
      <c r="AC17" s="1">
        <v>3.3445803555555556E-2</v>
      </c>
      <c r="AD17" s="1"/>
      <c r="AE17" s="1">
        <f t="shared" si="16"/>
        <v>9.5194448217707439</v>
      </c>
      <c r="AF17" s="167">
        <f t="shared" si="15"/>
        <v>9.5194448217707439</v>
      </c>
      <c r="AG17" s="1"/>
      <c r="AH17" s="1">
        <v>-1.2418772415492505</v>
      </c>
      <c r="AI17" s="144">
        <v>-0.11939617979277591</v>
      </c>
      <c r="AJ17" s="56">
        <v>9.485999018215189</v>
      </c>
      <c r="AK17" s="145">
        <v>0.32656154680918803</v>
      </c>
      <c r="AL17" s="56"/>
      <c r="AM17" s="1"/>
      <c r="AN17" s="1"/>
      <c r="AO17" s="1"/>
    </row>
    <row r="18" spans="1:41" x14ac:dyDescent="0.25">
      <c r="A18">
        <f>IFERROR(VLOOKUP(D18,'2014_15'!$C$402:$D$446,2,FALSE),0)</f>
        <v>0</v>
      </c>
      <c r="B18" s="93" t="s">
        <v>898</v>
      </c>
      <c r="C18" s="1" t="s">
        <v>712</v>
      </c>
      <c r="D18" s="1" t="s">
        <v>713</v>
      </c>
      <c r="E18" s="1"/>
      <c r="F18" s="93">
        <v>9.7941459999999996</v>
      </c>
      <c r="G18" s="93">
        <v>10.491751824072999</v>
      </c>
      <c r="H18" s="1">
        <v>0</v>
      </c>
      <c r="I18" s="1">
        <v>0</v>
      </c>
      <c r="J18" s="1">
        <v>0.12747</v>
      </c>
      <c r="K18" s="1">
        <v>0.245864</v>
      </c>
      <c r="L18" s="1"/>
      <c r="M18" s="1">
        <v>0</v>
      </c>
      <c r="N18" s="1">
        <v>1.0957917364274863</v>
      </c>
      <c r="O18" s="143">
        <v>21.755023560500483</v>
      </c>
      <c r="P18" s="1">
        <f>VLOOKUP(C18,NHB!$C$4:$E$463,3,FALSE)/1000000</f>
        <v>0.50878000000000001</v>
      </c>
      <c r="Q18" s="168">
        <f t="shared" si="13"/>
        <v>22.263803560500484</v>
      </c>
      <c r="R18" s="187">
        <f t="shared" si="14"/>
        <v>22.263803560500484</v>
      </c>
      <c r="S18" s="1"/>
      <c r="T18" s="93">
        <v>9.7941459999999996</v>
      </c>
      <c r="U18" s="93">
        <v>9.2117581015360006</v>
      </c>
      <c r="V18" s="1">
        <v>0</v>
      </c>
      <c r="W18" s="1">
        <v>0</v>
      </c>
      <c r="X18" s="1">
        <v>0.12747</v>
      </c>
      <c r="Y18" s="1">
        <v>0.245864</v>
      </c>
      <c r="Z18" s="1"/>
      <c r="AA18" s="1">
        <v>0</v>
      </c>
      <c r="AB18" s="1">
        <v>19.379238101536</v>
      </c>
      <c r="AC18" s="1">
        <v>1.044973304888889</v>
      </c>
      <c r="AD18" s="1"/>
      <c r="AE18" s="1">
        <f t="shared" si="16"/>
        <v>20.885554792065328</v>
      </c>
      <c r="AF18" s="167">
        <f t="shared" si="15"/>
        <v>20.885554792065328</v>
      </c>
      <c r="AG18" s="1"/>
      <c r="AH18" s="1">
        <v>-2.3757854589644829</v>
      </c>
      <c r="AI18" s="144">
        <v>-0.10920629216316174</v>
      </c>
      <c r="AJ18" s="56">
        <v>19.84058148717644</v>
      </c>
      <c r="AK18" s="145">
        <v>0.46134338564043986</v>
      </c>
      <c r="AL18" s="56"/>
      <c r="AM18" s="56"/>
      <c r="AN18" s="56"/>
      <c r="AO18" s="56"/>
    </row>
    <row r="19" spans="1:41" x14ac:dyDescent="0.25">
      <c r="A19">
        <f>IFERROR(VLOOKUP(D19,'2014_15'!$C$402:$D$446,2,FALSE),0)</f>
        <v>0</v>
      </c>
      <c r="B19" s="93" t="s">
        <v>898</v>
      </c>
      <c r="C19" s="93" t="s">
        <v>118</v>
      </c>
      <c r="D19" s="93" t="s">
        <v>119</v>
      </c>
      <c r="E19" s="93"/>
      <c r="F19" s="93">
        <v>2.8897550000000001</v>
      </c>
      <c r="G19" s="93">
        <v>9.2616112819519998</v>
      </c>
      <c r="H19" s="1">
        <v>0</v>
      </c>
      <c r="I19" s="1">
        <v>0</v>
      </c>
      <c r="J19" s="1">
        <v>0.14147000000000001</v>
      </c>
      <c r="K19" s="1">
        <v>7.3076000000000002E-2</v>
      </c>
      <c r="L19" s="1"/>
      <c r="M19" s="1">
        <v>0</v>
      </c>
      <c r="N19" s="1">
        <v>0.20815267380850599</v>
      </c>
      <c r="O19" s="143">
        <v>12.574064955760507</v>
      </c>
      <c r="P19" s="1">
        <f>VLOOKUP(C19,NHB!$C$4:$E$463,3,FALSE)/1000000</f>
        <v>0.471169</v>
      </c>
      <c r="Q19" s="168">
        <f t="shared" si="13"/>
        <v>13.045233955760507</v>
      </c>
      <c r="R19" s="187">
        <f t="shared" si="14"/>
        <v>13.045233955760507</v>
      </c>
      <c r="S19" s="1"/>
      <c r="T19" s="93">
        <v>2.8897550000000001</v>
      </c>
      <c r="U19" s="93">
        <v>8.2243108183730005</v>
      </c>
      <c r="V19" s="1">
        <v>0</v>
      </c>
      <c r="W19" s="1">
        <v>0</v>
      </c>
      <c r="X19" s="1">
        <v>0.14147000000000001</v>
      </c>
      <c r="Y19" s="1">
        <v>7.3076000000000002E-2</v>
      </c>
      <c r="Z19" s="1"/>
      <c r="AA19" s="1">
        <v>0</v>
      </c>
      <c r="AB19" s="1">
        <v>11.328611818373</v>
      </c>
      <c r="AC19" s="1">
        <v>0.87224923466666671</v>
      </c>
      <c r="AD19" s="1"/>
      <c r="AE19" s="1">
        <f t="shared" si="16"/>
        <v>12.33979647432025</v>
      </c>
      <c r="AF19" s="167">
        <f t="shared" si="15"/>
        <v>12.33979647432025</v>
      </c>
      <c r="AG19" s="1"/>
      <c r="AH19" s="1">
        <v>-1.2454531373875071</v>
      </c>
      <c r="AI19" s="144">
        <v>-9.9049364049684868E-2</v>
      </c>
      <c r="AJ19" s="56">
        <v>11.467547239653584</v>
      </c>
      <c r="AK19" s="145">
        <v>0.13893542128058378</v>
      </c>
      <c r="AL19" s="56"/>
      <c r="AM19" s="56"/>
      <c r="AN19" s="56"/>
      <c r="AO19" s="56"/>
    </row>
    <row r="20" spans="1:41" x14ac:dyDescent="0.25">
      <c r="A20">
        <f>IFERROR(VLOOKUP(D20,'2014_15'!$C$402:$D$446,2,FALSE),0)</f>
        <v>0</v>
      </c>
      <c r="B20" s="93" t="s">
        <v>898</v>
      </c>
      <c r="C20" s="93" t="s">
        <v>260</v>
      </c>
      <c r="D20" s="93" t="s">
        <v>261</v>
      </c>
      <c r="E20" s="93"/>
      <c r="F20" s="93">
        <v>5.3001649999999998</v>
      </c>
      <c r="G20" s="93">
        <v>13.997400624981999</v>
      </c>
      <c r="H20" s="1">
        <v>0</v>
      </c>
      <c r="I20" s="1">
        <v>0</v>
      </c>
      <c r="J20" s="1">
        <v>9.9470000000000003E-2</v>
      </c>
      <c r="K20" s="1">
        <v>0.13358800000000001</v>
      </c>
      <c r="L20" s="1"/>
      <c r="M20" s="1">
        <v>0</v>
      </c>
      <c r="N20" s="1">
        <v>0</v>
      </c>
      <c r="O20" s="143">
        <v>19.530623624981999</v>
      </c>
      <c r="P20" s="1">
        <f>VLOOKUP(C20,NHB!$C$4:$E$463,3,FALSE)/1000000</f>
        <v>0.52937699999999999</v>
      </c>
      <c r="Q20" s="168">
        <f t="shared" si="13"/>
        <v>20.060000624981999</v>
      </c>
      <c r="R20" s="187">
        <f t="shared" si="14"/>
        <v>20.060000624981999</v>
      </c>
      <c r="S20" s="1"/>
      <c r="T20" s="93">
        <v>5.3001649999999998</v>
      </c>
      <c r="U20" s="93">
        <v>12.429691754984001</v>
      </c>
      <c r="V20" s="1">
        <v>0</v>
      </c>
      <c r="W20" s="1">
        <v>0</v>
      </c>
      <c r="X20" s="1">
        <v>9.9470000000000003E-2</v>
      </c>
      <c r="Y20" s="1">
        <v>0.13358800000000001</v>
      </c>
      <c r="Z20" s="1"/>
      <c r="AA20" s="1">
        <v>0</v>
      </c>
      <c r="AB20" s="1">
        <v>17.962914754983998</v>
      </c>
      <c r="AC20" s="1">
        <v>0.73445193422222232</v>
      </c>
      <c r="AD20" s="1"/>
      <c r="AE20" s="1">
        <f>+AB20+AC20</f>
        <v>18.69736668920622</v>
      </c>
      <c r="AF20" s="167">
        <f t="shared" si="15"/>
        <v>18.69736668920622</v>
      </c>
      <c r="AG20" s="1"/>
      <c r="AH20" s="1">
        <v>-1.5677088699980004</v>
      </c>
      <c r="AI20" s="144">
        <v>-8.0269268411517269E-2</v>
      </c>
      <c r="AJ20" s="1"/>
      <c r="AK20" s="143"/>
      <c r="AL20" s="56"/>
      <c r="AM20" s="146"/>
      <c r="AN20" s="56"/>
      <c r="AO20" s="146"/>
    </row>
    <row r="21" spans="1:41" x14ac:dyDescent="0.25">
      <c r="A21">
        <f>IFERROR(VLOOKUP(D21,'2014_15'!$C$402:$D$446,2,FALSE),0)</f>
        <v>0</v>
      </c>
      <c r="B21" s="93" t="s">
        <v>898</v>
      </c>
      <c r="C21" s="93" t="s">
        <v>108</v>
      </c>
      <c r="D21" s="93" t="s">
        <v>109</v>
      </c>
      <c r="E21" s="93"/>
      <c r="F21" s="93">
        <v>3.2609059999999999</v>
      </c>
      <c r="G21" s="93">
        <v>5.880577189107</v>
      </c>
      <c r="H21" s="1">
        <v>0</v>
      </c>
      <c r="I21" s="1">
        <v>0</v>
      </c>
      <c r="J21" s="1">
        <v>9.9470000000000003E-2</v>
      </c>
      <c r="K21" s="1">
        <v>8.2142999999999994E-2</v>
      </c>
      <c r="L21" s="1"/>
      <c r="M21" s="1">
        <v>0</v>
      </c>
      <c r="N21" s="1">
        <v>0.10339579449201608</v>
      </c>
      <c r="O21" s="143">
        <v>9.426491983599016</v>
      </c>
      <c r="P21" s="1">
        <f>VLOOKUP(C21,NHB!$C$4:$E$463,3,FALSE)/1000000</f>
        <v>0.15211</v>
      </c>
      <c r="Q21" s="168">
        <f t="shared" si="13"/>
        <v>9.5786019835990164</v>
      </c>
      <c r="R21" s="187">
        <f t="shared" si="14"/>
        <v>9.5786019835990164</v>
      </c>
      <c r="S21" s="1"/>
      <c r="T21" s="93">
        <v>3.2609059999999999</v>
      </c>
      <c r="U21" s="93">
        <v>5.2219525439270003</v>
      </c>
      <c r="V21" s="1">
        <v>0</v>
      </c>
      <c r="W21" s="1">
        <v>0</v>
      </c>
      <c r="X21" s="1">
        <v>9.9470000000000003E-2</v>
      </c>
      <c r="Y21" s="1">
        <v>8.2142999999999994E-2</v>
      </c>
      <c r="Z21" s="1"/>
      <c r="AA21" s="1">
        <v>0</v>
      </c>
      <c r="AB21" s="1">
        <v>8.6644715439270001</v>
      </c>
      <c r="AC21" s="1">
        <v>0.4199402284444444</v>
      </c>
      <c r="AD21" s="1"/>
      <c r="AE21" s="1">
        <f t="shared" ref="AE21:AE84" si="17">+AB21+AC21</f>
        <v>9.0844117723714444</v>
      </c>
      <c r="AF21" s="167">
        <f t="shared" si="15"/>
        <v>9.0844117723714444</v>
      </c>
      <c r="AG21" s="1"/>
      <c r="AH21" s="1">
        <v>-0.76202043967201583</v>
      </c>
      <c r="AI21" s="144">
        <v>-8.0838178295578197E-2</v>
      </c>
      <c r="AJ21" s="56"/>
      <c r="AK21" s="143"/>
      <c r="AL21" s="56"/>
      <c r="AM21" s="56"/>
      <c r="AN21" s="56"/>
      <c r="AO21" s="56"/>
    </row>
    <row r="22" spans="1:41" x14ac:dyDescent="0.25">
      <c r="A22">
        <f>IFERROR(VLOOKUP(D22,'2014_15'!$C$402:$D$446,2,FALSE),0)</f>
        <v>0</v>
      </c>
      <c r="B22" s="93" t="s">
        <v>898</v>
      </c>
      <c r="C22" s="93" t="s">
        <v>514</v>
      </c>
      <c r="D22" s="93" t="s">
        <v>515</v>
      </c>
      <c r="E22" s="93"/>
      <c r="F22" s="93">
        <v>9.0831130000000009</v>
      </c>
      <c r="G22" s="93">
        <v>12.198298872816</v>
      </c>
      <c r="H22" s="1">
        <v>0</v>
      </c>
      <c r="I22" s="1">
        <v>0</v>
      </c>
      <c r="J22" s="1">
        <v>0.33746999999999999</v>
      </c>
      <c r="K22" s="1">
        <v>0.22831000000000001</v>
      </c>
      <c r="L22" s="1"/>
      <c r="M22" s="1">
        <v>0</v>
      </c>
      <c r="N22" s="1">
        <v>0.88166040974032001</v>
      </c>
      <c r="O22" s="143">
        <v>22.728852282556321</v>
      </c>
      <c r="P22" s="1">
        <f>VLOOKUP(C22,NHB!$C$4:$E$463,3,FALSE)/1000000</f>
        <v>0.67470600000000003</v>
      </c>
      <c r="Q22" s="168">
        <f t="shared" si="13"/>
        <v>23.403558282556322</v>
      </c>
      <c r="R22" s="187">
        <f t="shared" si="14"/>
        <v>23.403558282556322</v>
      </c>
      <c r="S22" s="1"/>
      <c r="T22" s="93">
        <v>9.0831130000000009</v>
      </c>
      <c r="U22" s="93">
        <v>11.233187934951999</v>
      </c>
      <c r="V22" s="1">
        <v>0</v>
      </c>
      <c r="W22" s="1">
        <v>0</v>
      </c>
      <c r="X22" s="1">
        <v>0.33746999999999999</v>
      </c>
      <c r="Y22" s="1">
        <v>0.22831000000000001</v>
      </c>
      <c r="Z22" s="1"/>
      <c r="AA22" s="1">
        <v>0</v>
      </c>
      <c r="AB22" s="1">
        <v>20.882080934952</v>
      </c>
      <c r="AC22" s="1">
        <v>1.1890110426666669</v>
      </c>
      <c r="AD22" s="1"/>
      <c r="AE22" s="1">
        <f t="shared" si="17"/>
        <v>22.071091977618668</v>
      </c>
      <c r="AF22" s="167">
        <f t="shared" si="15"/>
        <v>22.071091977618668</v>
      </c>
      <c r="AG22" s="1"/>
      <c r="AH22" s="1">
        <v>-1.8467713476043208</v>
      </c>
      <c r="AI22" s="144">
        <v>-8.1252292225140632E-2</v>
      </c>
      <c r="AJ22" s="56"/>
      <c r="AK22" s="143"/>
      <c r="AL22" s="56"/>
      <c r="AM22" s="56"/>
      <c r="AN22" s="56"/>
      <c r="AO22" s="56"/>
    </row>
    <row r="23" spans="1:41" x14ac:dyDescent="0.25">
      <c r="A23">
        <f>IFERROR(VLOOKUP(D23,'2014_15'!$C$402:$D$446,2,FALSE),0)</f>
        <v>0</v>
      </c>
      <c r="B23" s="93" t="s">
        <v>898</v>
      </c>
      <c r="C23" s="93" t="s">
        <v>566</v>
      </c>
      <c r="D23" s="93" t="s">
        <v>567</v>
      </c>
      <c r="E23" s="93"/>
      <c r="F23" s="93">
        <v>5.4858570000000002</v>
      </c>
      <c r="G23" s="93">
        <v>4.666640374959</v>
      </c>
      <c r="H23" s="1">
        <v>0</v>
      </c>
      <c r="I23" s="1">
        <v>0</v>
      </c>
      <c r="J23" s="1">
        <v>8.5470000000000004E-2</v>
      </c>
      <c r="K23" s="1">
        <v>0.13708300000000001</v>
      </c>
      <c r="L23" s="1"/>
      <c r="M23" s="1">
        <v>0</v>
      </c>
      <c r="N23" s="1">
        <v>0.22329908177933611</v>
      </c>
      <c r="O23" s="143">
        <v>10.598349456738339</v>
      </c>
      <c r="P23" s="1">
        <f>VLOOKUP(C23,NHB!$C$4:$E$463,3,FALSE)/1000000</f>
        <v>0.10247199999999999</v>
      </c>
      <c r="Q23" s="168">
        <f t="shared" si="13"/>
        <v>10.700821456738339</v>
      </c>
      <c r="R23" s="187">
        <f t="shared" si="14"/>
        <v>10.700821456738339</v>
      </c>
      <c r="S23" s="1"/>
      <c r="T23" s="93">
        <v>5.4858570000000002</v>
      </c>
      <c r="U23" s="93">
        <v>4.0506438454640001</v>
      </c>
      <c r="V23" s="1">
        <v>0</v>
      </c>
      <c r="W23" s="1">
        <v>0</v>
      </c>
      <c r="X23" s="1">
        <v>8.5470000000000004E-2</v>
      </c>
      <c r="Y23" s="1">
        <v>0.13708300000000001</v>
      </c>
      <c r="Z23" s="1"/>
      <c r="AA23" s="1">
        <v>0</v>
      </c>
      <c r="AB23" s="1">
        <v>9.7590538454640026</v>
      </c>
      <c r="AC23" s="1">
        <v>0.21711127111111109</v>
      </c>
      <c r="AD23" s="1"/>
      <c r="AE23" s="1">
        <f t="shared" si="17"/>
        <v>9.976165116575114</v>
      </c>
      <c r="AF23" s="167">
        <f t="shared" si="15"/>
        <v>9.976165116575114</v>
      </c>
      <c r="AG23" s="1"/>
      <c r="AH23" s="1">
        <v>-0.83929561127433594</v>
      </c>
      <c r="AI23" s="144">
        <v>-7.9191162237127313E-2</v>
      </c>
      <c r="AJ23" s="1"/>
      <c r="AK23" s="143"/>
      <c r="AL23" s="56"/>
      <c r="AM23" s="146"/>
      <c r="AN23" s="56"/>
      <c r="AO23" s="146"/>
    </row>
    <row r="24" spans="1:41" x14ac:dyDescent="0.25">
      <c r="A24">
        <f>IFERROR(VLOOKUP(D24,'2014_15'!$C$402:$D$446,2,FALSE),0)</f>
        <v>0</v>
      </c>
      <c r="B24" s="93" t="s">
        <v>898</v>
      </c>
      <c r="C24" s="93" t="s">
        <v>64</v>
      </c>
      <c r="D24" s="93" t="s">
        <v>65</v>
      </c>
      <c r="E24" s="93"/>
      <c r="F24" s="93">
        <v>6.3154269999999997</v>
      </c>
      <c r="G24" s="93">
        <v>6.3651748114010003</v>
      </c>
      <c r="H24" s="1">
        <v>0</v>
      </c>
      <c r="I24" s="1">
        <v>0</v>
      </c>
      <c r="J24" s="1">
        <v>0.05</v>
      </c>
      <c r="K24" s="1">
        <v>0.15853</v>
      </c>
      <c r="L24" s="1"/>
      <c r="M24" s="1">
        <v>0</v>
      </c>
      <c r="N24" s="1">
        <v>0.29300929169155765</v>
      </c>
      <c r="O24" s="143">
        <v>13.18214110309256</v>
      </c>
      <c r="P24" s="1">
        <f>VLOOKUP(C24,NHB!$C$4:$E$463,3,FALSE)/1000000</f>
        <v>0.62110299999999996</v>
      </c>
      <c r="Q24" s="168">
        <f t="shared" si="13"/>
        <v>13.80324410309256</v>
      </c>
      <c r="R24" s="187">
        <f t="shared" si="14"/>
        <v>13.80324410309256</v>
      </c>
      <c r="S24" s="1"/>
      <c r="T24" s="93">
        <v>6.3154269999999997</v>
      </c>
      <c r="U24" s="93">
        <v>5.6232502113400002</v>
      </c>
      <c r="V24" s="1">
        <v>0</v>
      </c>
      <c r="W24" s="1">
        <v>0</v>
      </c>
      <c r="X24" s="1">
        <v>0.05</v>
      </c>
      <c r="Y24" s="1">
        <v>0.15853</v>
      </c>
      <c r="Z24" s="1"/>
      <c r="AA24" s="1">
        <v>0</v>
      </c>
      <c r="AB24" s="1">
        <v>12.147207211340001</v>
      </c>
      <c r="AC24" s="1">
        <v>1.4376840195555556</v>
      </c>
      <c r="AD24" s="1"/>
      <c r="AE24" s="1">
        <f t="shared" si="17"/>
        <v>13.584891230895558</v>
      </c>
      <c r="AF24" s="167">
        <f t="shared" si="15"/>
        <v>13.584891230895558</v>
      </c>
      <c r="AG24" s="1"/>
      <c r="AH24" s="1">
        <v>-1.0349338917525586</v>
      </c>
      <c r="AI24" s="144">
        <v>-7.8510302966622078E-2</v>
      </c>
      <c r="AJ24" s="56"/>
      <c r="AK24" s="143"/>
      <c r="AL24" s="56"/>
      <c r="AM24" s="56"/>
      <c r="AN24" s="56"/>
      <c r="AO24" s="56"/>
    </row>
    <row r="25" spans="1:41" x14ac:dyDescent="0.25">
      <c r="A25">
        <f>IFERROR(VLOOKUP(D25,'2014_15'!$C$402:$D$446,2,FALSE),0)</f>
        <v>0</v>
      </c>
      <c r="B25" s="93" t="s">
        <v>898</v>
      </c>
      <c r="C25" s="93" t="s">
        <v>62</v>
      </c>
      <c r="D25" s="93" t="s">
        <v>63</v>
      </c>
      <c r="E25" s="93"/>
      <c r="F25" s="93">
        <v>5.8698230000000002</v>
      </c>
      <c r="G25" s="93">
        <v>8.6752013928699991</v>
      </c>
      <c r="H25" s="1">
        <v>0</v>
      </c>
      <c r="I25" s="1">
        <v>0</v>
      </c>
      <c r="J25" s="1">
        <v>0.05</v>
      </c>
      <c r="K25" s="1">
        <v>0.14893500000000001</v>
      </c>
      <c r="L25" s="1"/>
      <c r="M25" s="1">
        <v>0</v>
      </c>
      <c r="N25" s="1">
        <v>0.16026245672972017</v>
      </c>
      <c r="O25" s="143">
        <v>14.90422184959972</v>
      </c>
      <c r="P25" s="1">
        <f>VLOOKUP(C25,NHB!$C$4:$E$463,3,FALSE)/1000000</f>
        <v>0.43739499999999998</v>
      </c>
      <c r="Q25" s="168">
        <f t="shared" si="13"/>
        <v>15.34161684959972</v>
      </c>
      <c r="R25" s="187">
        <f t="shared" si="14"/>
        <v>15.34161684959972</v>
      </c>
      <c r="S25" s="1"/>
      <c r="T25" s="93">
        <v>5.8698230000000002</v>
      </c>
      <c r="U25" s="93">
        <v>7.703578836868</v>
      </c>
      <c r="V25" s="1">
        <v>0</v>
      </c>
      <c r="W25" s="1">
        <v>0</v>
      </c>
      <c r="X25" s="1">
        <v>0.05</v>
      </c>
      <c r="Y25" s="1">
        <v>0.14893500000000001</v>
      </c>
      <c r="Z25" s="1"/>
      <c r="AA25" s="1">
        <v>0</v>
      </c>
      <c r="AB25" s="1">
        <v>13.772336836868002</v>
      </c>
      <c r="AC25" s="1">
        <v>0.90427156711111112</v>
      </c>
      <c r="AD25" s="1"/>
      <c r="AE25" s="1">
        <f t="shared" si="17"/>
        <v>14.676608403979113</v>
      </c>
      <c r="AF25" s="167">
        <f t="shared" si="15"/>
        <v>14.676608403979113</v>
      </c>
      <c r="AG25" s="1"/>
      <c r="AH25" s="1">
        <v>-1.1318850127317184</v>
      </c>
      <c r="AI25" s="144">
        <v>-7.5943918720058318E-2</v>
      </c>
      <c r="AJ25" s="56"/>
      <c r="AK25" s="143"/>
      <c r="AL25" s="147"/>
      <c r="AM25" s="56"/>
      <c r="AN25" s="56"/>
      <c r="AO25" s="56"/>
    </row>
    <row r="26" spans="1:41" x14ac:dyDescent="0.25">
      <c r="A26">
        <f>IFERROR(VLOOKUP(D26,'2014_15'!$C$402:$D$446,2,FALSE),0)</f>
        <v>0</v>
      </c>
      <c r="B26" s="93" t="s">
        <v>898</v>
      </c>
      <c r="C26" s="93" t="s">
        <v>776</v>
      </c>
      <c r="D26" s="93" t="s">
        <v>777</v>
      </c>
      <c r="E26" s="93"/>
      <c r="F26" s="93">
        <v>1.951703</v>
      </c>
      <c r="G26" s="93">
        <v>2.5148946040240001</v>
      </c>
      <c r="H26" s="1">
        <v>0</v>
      </c>
      <c r="I26" s="1">
        <v>0</v>
      </c>
      <c r="J26" s="1">
        <v>0.05</v>
      </c>
      <c r="K26" s="1">
        <v>4.8953999999999998E-2</v>
      </c>
      <c r="L26" s="1"/>
      <c r="M26" s="1">
        <v>0</v>
      </c>
      <c r="N26" s="1">
        <v>6.9509927192704879E-2</v>
      </c>
      <c r="O26" s="143">
        <v>4.6350615312167047</v>
      </c>
      <c r="P26" s="1">
        <f>VLOOKUP(C26,NHB!$C$4:$E$463,3,FALSE)/1000000</f>
        <v>9.1342000000000007E-2</v>
      </c>
      <c r="Q26" s="168">
        <f t="shared" si="13"/>
        <v>4.7264035312167048</v>
      </c>
      <c r="R26" s="187">
        <f t="shared" si="14"/>
        <v>4.7264035312167048</v>
      </c>
      <c r="S26" s="1"/>
      <c r="T26" s="93">
        <v>1.951703</v>
      </c>
      <c r="U26" s="93">
        <v>2.2362957615530004</v>
      </c>
      <c r="V26" s="1">
        <v>0</v>
      </c>
      <c r="W26" s="1">
        <v>0</v>
      </c>
      <c r="X26" s="1">
        <v>0.05</v>
      </c>
      <c r="Y26" s="1">
        <v>4.8953999999999998E-2</v>
      </c>
      <c r="Z26" s="1"/>
      <c r="AA26" s="1">
        <v>0</v>
      </c>
      <c r="AB26" s="1">
        <v>4.2869527615530005</v>
      </c>
      <c r="AC26" s="1">
        <v>0.2385557937777778</v>
      </c>
      <c r="AD26" s="1"/>
      <c r="AE26" s="1">
        <f t="shared" si="17"/>
        <v>4.5255085553307781</v>
      </c>
      <c r="AF26" s="167">
        <f t="shared" si="15"/>
        <v>4.5255085553307781</v>
      </c>
      <c r="AG26" s="1"/>
      <c r="AH26" s="1">
        <v>-0.34810876966370419</v>
      </c>
      <c r="AI26" s="144">
        <v>-7.5103376151368056E-2</v>
      </c>
      <c r="AJ26" s="56"/>
      <c r="AK26" s="143"/>
      <c r="AL26" s="147"/>
      <c r="AM26" s="56"/>
      <c r="AN26" s="56"/>
      <c r="AO26" s="56"/>
    </row>
    <row r="27" spans="1:41" x14ac:dyDescent="0.25">
      <c r="A27">
        <f>IFERROR(VLOOKUP(D27,'2014_15'!$C$402:$D$446,2,FALSE),0)</f>
        <v>0</v>
      </c>
      <c r="B27" s="93" t="s">
        <v>898</v>
      </c>
      <c r="C27" s="93" t="s">
        <v>396</v>
      </c>
      <c r="D27" s="93" t="s">
        <v>397</v>
      </c>
      <c r="E27" s="93"/>
      <c r="F27" s="93">
        <v>6.2498550000000002</v>
      </c>
      <c r="G27" s="93">
        <v>12.315823543222001</v>
      </c>
      <c r="H27" s="1">
        <v>0</v>
      </c>
      <c r="I27" s="1">
        <v>0</v>
      </c>
      <c r="J27" s="1">
        <v>0.12747</v>
      </c>
      <c r="K27" s="1">
        <v>0.158527</v>
      </c>
      <c r="L27" s="1"/>
      <c r="M27" s="1">
        <v>0</v>
      </c>
      <c r="N27" s="1">
        <v>0</v>
      </c>
      <c r="O27" s="143">
        <v>18.851675543221997</v>
      </c>
      <c r="P27" s="1">
        <f>VLOOKUP(C27,NHB!$C$4:$E$463,3,FALSE)/1000000</f>
        <v>0.45159500000000002</v>
      </c>
      <c r="Q27" s="168">
        <f t="shared" si="13"/>
        <v>19.303270543221998</v>
      </c>
      <c r="R27" s="187">
        <f t="shared" si="14"/>
        <v>19.303270543221998</v>
      </c>
      <c r="S27" s="1"/>
      <c r="T27" s="93">
        <v>6.2498550000000002</v>
      </c>
      <c r="U27" s="93">
        <v>10.936451306381</v>
      </c>
      <c r="V27" s="1">
        <v>0</v>
      </c>
      <c r="W27" s="1">
        <v>0</v>
      </c>
      <c r="X27" s="1">
        <v>0.12747</v>
      </c>
      <c r="Y27" s="1">
        <v>0.158527</v>
      </c>
      <c r="Z27" s="1"/>
      <c r="AA27" s="1">
        <v>0</v>
      </c>
      <c r="AB27" s="1">
        <v>17.472303306380997</v>
      </c>
      <c r="AC27" s="1">
        <v>1.0526697848888888</v>
      </c>
      <c r="AD27" s="1"/>
      <c r="AE27" s="1">
        <f t="shared" si="17"/>
        <v>18.524973091269885</v>
      </c>
      <c r="AF27" s="167">
        <f t="shared" si="15"/>
        <v>18.524973091269885</v>
      </c>
      <c r="AG27" s="1"/>
      <c r="AH27" s="1">
        <v>-1.3793722368410002</v>
      </c>
      <c r="AI27" s="144">
        <v>-7.3169742057063197E-2</v>
      </c>
      <c r="AJ27" s="1"/>
      <c r="AK27" s="143"/>
      <c r="AL27" s="56"/>
      <c r="AM27" s="146"/>
      <c r="AN27" s="146"/>
      <c r="AO27" s="146"/>
    </row>
    <row r="28" spans="1:41" x14ac:dyDescent="0.25">
      <c r="A28">
        <f>IFERROR(VLOOKUP(D28,'2014_15'!$C$402:$D$446,2,FALSE),0)</f>
        <v>0</v>
      </c>
      <c r="B28" s="93" t="s">
        <v>898</v>
      </c>
      <c r="C28" s="93" t="s">
        <v>84</v>
      </c>
      <c r="D28" s="93" t="s">
        <v>85</v>
      </c>
      <c r="E28" s="93"/>
      <c r="F28" s="93">
        <v>5.5002149999999999</v>
      </c>
      <c r="G28" s="93">
        <v>9.2266397730110015</v>
      </c>
      <c r="H28" s="1">
        <v>0</v>
      </c>
      <c r="I28" s="1">
        <v>0</v>
      </c>
      <c r="J28" s="1">
        <v>9.2469999999999997E-2</v>
      </c>
      <c r="K28" s="1">
        <v>0.13830799999999999</v>
      </c>
      <c r="L28" s="1"/>
      <c r="M28" s="1">
        <v>0</v>
      </c>
      <c r="N28" s="1">
        <v>6.7346029652773254E-2</v>
      </c>
      <c r="O28" s="143">
        <v>15.024978802663776</v>
      </c>
      <c r="P28" s="1">
        <f>VLOOKUP(C28,NHB!$C$4:$E$463,3,FALSE)/1000000</f>
        <v>0.28566900000000001</v>
      </c>
      <c r="Q28" s="168">
        <f t="shared" si="13"/>
        <v>15.310647802663777</v>
      </c>
      <c r="R28" s="187">
        <f t="shared" si="14"/>
        <v>15.310647802663777</v>
      </c>
      <c r="S28" s="1"/>
      <c r="T28" s="93">
        <v>5.5002149999999999</v>
      </c>
      <c r="U28" s="93">
        <v>8.1932561184340003</v>
      </c>
      <c r="V28" s="1">
        <v>0</v>
      </c>
      <c r="W28" s="1">
        <v>0</v>
      </c>
      <c r="X28" s="1">
        <v>9.2469999999999997E-2</v>
      </c>
      <c r="Y28" s="1">
        <v>0.13830799999999999</v>
      </c>
      <c r="Z28" s="1"/>
      <c r="AA28" s="1">
        <v>0</v>
      </c>
      <c r="AB28" s="1">
        <v>13.924249118434002</v>
      </c>
      <c r="AC28" s="1">
        <v>0.54713537777777776</v>
      </c>
      <c r="AD28" s="1"/>
      <c r="AE28" s="1">
        <f t="shared" si="17"/>
        <v>14.47138449621178</v>
      </c>
      <c r="AF28" s="167">
        <f t="shared" si="15"/>
        <v>14.47138449621178</v>
      </c>
      <c r="AG28" s="1"/>
      <c r="AH28" s="1">
        <v>-1.1007296842297745</v>
      </c>
      <c r="AI28" s="144">
        <v>-7.3259982505574403E-2</v>
      </c>
      <c r="AJ28" s="146"/>
      <c r="AK28" s="148"/>
      <c r="AL28" s="56"/>
      <c r="AM28" s="56"/>
      <c r="AN28" s="56"/>
      <c r="AO28" s="56"/>
    </row>
    <row r="29" spans="1:41" x14ac:dyDescent="0.25">
      <c r="A29">
        <f>IFERROR(VLOOKUP(D29,'2014_15'!$C$402:$D$446,2,FALSE),0)</f>
        <v>0</v>
      </c>
      <c r="B29" s="93" t="s">
        <v>898</v>
      </c>
      <c r="C29" s="93" t="s">
        <v>298</v>
      </c>
      <c r="D29" s="93" t="s">
        <v>299</v>
      </c>
      <c r="E29" s="93"/>
      <c r="F29" s="93">
        <v>2.3673440000000001</v>
      </c>
      <c r="G29" s="93">
        <v>4.5145805932179996</v>
      </c>
      <c r="H29" s="1">
        <v>0</v>
      </c>
      <c r="I29" s="1">
        <v>0</v>
      </c>
      <c r="J29" s="1">
        <v>0.05</v>
      </c>
      <c r="K29" s="1">
        <v>6.0928999999999997E-2</v>
      </c>
      <c r="L29" s="1"/>
      <c r="M29" s="1">
        <v>0</v>
      </c>
      <c r="N29" s="1">
        <v>0</v>
      </c>
      <c r="O29" s="143">
        <v>6.9928535932179994</v>
      </c>
      <c r="P29" s="1">
        <f>VLOOKUP(C29,NHB!$C$4:$E$463,3,FALSE)/1000000</f>
        <v>0.56238299999999997</v>
      </c>
      <c r="Q29" s="168">
        <f t="shared" si="13"/>
        <v>7.555236593217999</v>
      </c>
      <c r="R29" s="187">
        <f t="shared" si="14"/>
        <v>7.555236593217999</v>
      </c>
      <c r="S29" s="1"/>
      <c r="T29" s="93">
        <v>2.3673440000000001</v>
      </c>
      <c r="U29" s="93">
        <v>4.0089475667779997</v>
      </c>
      <c r="V29" s="1">
        <v>0</v>
      </c>
      <c r="W29" s="1">
        <v>0</v>
      </c>
      <c r="X29" s="1">
        <v>0.05</v>
      </c>
      <c r="Y29" s="1">
        <v>6.0928999999999997E-2</v>
      </c>
      <c r="Z29" s="1"/>
      <c r="AA29" s="1">
        <v>0</v>
      </c>
      <c r="AB29" s="1">
        <v>6.4872205667779994</v>
      </c>
      <c r="AC29" s="1">
        <v>1.4359698959999998</v>
      </c>
      <c r="AD29" s="1"/>
      <c r="AE29" s="1">
        <f t="shared" si="17"/>
        <v>7.923190462777999</v>
      </c>
      <c r="AF29" s="167">
        <f t="shared" si="15"/>
        <v>7.923190462777999</v>
      </c>
      <c r="AG29" s="1"/>
      <c r="AH29" s="1">
        <v>-0.50563302643999997</v>
      </c>
      <c r="AI29" s="144">
        <v>-7.2307108921940935E-2</v>
      </c>
      <c r="AJ29" s="1"/>
      <c r="AK29" s="148"/>
      <c r="AL29" s="56"/>
      <c r="AM29" s="56"/>
      <c r="AN29" s="56"/>
      <c r="AO29" s="56"/>
    </row>
    <row r="30" spans="1:41" x14ac:dyDescent="0.25">
      <c r="A30">
        <f>IFERROR(VLOOKUP(D30,'2014_15'!$C$402:$D$446,2,FALSE),0)</f>
        <v>0</v>
      </c>
      <c r="B30" s="93" t="s">
        <v>898</v>
      </c>
      <c r="C30" s="93" t="s">
        <v>56</v>
      </c>
      <c r="D30" s="93" t="s">
        <v>57</v>
      </c>
      <c r="E30" s="93"/>
      <c r="F30" s="93">
        <v>4.5333550000000002</v>
      </c>
      <c r="G30" s="93">
        <v>8.1578136385560001</v>
      </c>
      <c r="H30" s="1">
        <v>0</v>
      </c>
      <c r="I30" s="1">
        <v>0</v>
      </c>
      <c r="J30" s="1">
        <v>7.8469999999999998E-2</v>
      </c>
      <c r="K30" s="1">
        <v>0.112191</v>
      </c>
      <c r="L30" s="1"/>
      <c r="M30" s="1">
        <v>0</v>
      </c>
      <c r="N30" s="1">
        <v>0</v>
      </c>
      <c r="O30" s="143">
        <v>12.881829638555999</v>
      </c>
      <c r="P30" s="1">
        <f>VLOOKUP(C30,NHB!$C$4:$E$463,3,FALSE)/1000000</f>
        <v>8.4178000000000003E-2</v>
      </c>
      <c r="Q30" s="168">
        <f t="shared" si="13"/>
        <v>12.966007638555999</v>
      </c>
      <c r="R30" s="187">
        <f t="shared" si="14"/>
        <v>12.966007638555999</v>
      </c>
      <c r="S30" s="1"/>
      <c r="T30" s="93">
        <v>4.5333550000000002</v>
      </c>
      <c r="U30" s="93">
        <v>7.2441385110379999</v>
      </c>
      <c r="V30" s="1">
        <v>0</v>
      </c>
      <c r="W30" s="1">
        <v>0</v>
      </c>
      <c r="X30" s="1">
        <v>7.8469999999999998E-2</v>
      </c>
      <c r="Y30" s="1">
        <v>0.112191</v>
      </c>
      <c r="Z30" s="1"/>
      <c r="AA30" s="1">
        <v>0</v>
      </c>
      <c r="AB30" s="1">
        <v>11.968154511037998</v>
      </c>
      <c r="AC30" s="1">
        <v>0.10013837866666668</v>
      </c>
      <c r="AD30" s="1"/>
      <c r="AE30" s="1">
        <f t="shared" si="17"/>
        <v>12.068292889704665</v>
      </c>
      <c r="AF30" s="167">
        <f t="shared" si="15"/>
        <v>12.068292889704665</v>
      </c>
      <c r="AG30" s="1"/>
      <c r="AH30" s="1">
        <v>-0.91367512751800106</v>
      </c>
      <c r="AI30" s="144">
        <v>-7.0927434468107148E-2</v>
      </c>
      <c r="AJ30" s="56"/>
      <c r="AK30" s="148"/>
      <c r="AL30" s="56"/>
      <c r="AM30" s="56"/>
      <c r="AN30" s="56"/>
      <c r="AO30" s="56"/>
    </row>
    <row r="31" spans="1:41" x14ac:dyDescent="0.25">
      <c r="A31">
        <f>IFERROR(VLOOKUP(D31,'2014_15'!$C$402:$D$446,2,FALSE),0)</f>
        <v>0</v>
      </c>
      <c r="B31" s="93" t="s">
        <v>898</v>
      </c>
      <c r="C31" s="93" t="s">
        <v>68</v>
      </c>
      <c r="D31" s="93" t="s">
        <v>69</v>
      </c>
      <c r="E31" s="93"/>
      <c r="F31" s="93">
        <v>9.6549890000000005</v>
      </c>
      <c r="G31" s="93">
        <v>9.3169158805260004</v>
      </c>
      <c r="H31" s="1">
        <v>0</v>
      </c>
      <c r="I31" s="1">
        <v>0</v>
      </c>
      <c r="J31" s="1">
        <v>7.2870000000000004E-2</v>
      </c>
      <c r="K31" s="1">
        <v>0.24382799999999999</v>
      </c>
      <c r="L31" s="1"/>
      <c r="M31" s="1">
        <v>0</v>
      </c>
      <c r="N31" s="1">
        <v>0.1730840070647659</v>
      </c>
      <c r="O31" s="143">
        <v>19.461686887590769</v>
      </c>
      <c r="P31" s="1">
        <f>VLOOKUP(C31,NHB!$C$4:$E$463,3,FALSE)/1000000</f>
        <v>0.81044099999999997</v>
      </c>
      <c r="Q31" s="168">
        <f t="shared" si="13"/>
        <v>20.27212788759077</v>
      </c>
      <c r="R31" s="187">
        <f t="shared" si="14"/>
        <v>20.27212788759077</v>
      </c>
      <c r="S31" s="1"/>
      <c r="T31" s="93">
        <v>9.6549890000000005</v>
      </c>
      <c r="U31" s="93">
        <v>8.087082984297</v>
      </c>
      <c r="V31" s="1">
        <v>0</v>
      </c>
      <c r="W31" s="1">
        <v>0</v>
      </c>
      <c r="X31" s="1">
        <v>7.2870000000000004E-2</v>
      </c>
      <c r="Y31" s="1">
        <v>0.24382799999999999</v>
      </c>
      <c r="Z31" s="1"/>
      <c r="AA31" s="1">
        <v>0</v>
      </c>
      <c r="AB31" s="1">
        <v>18.058769984297001</v>
      </c>
      <c r="AC31" s="1">
        <v>1.7507881528888889</v>
      </c>
      <c r="AD31" s="1"/>
      <c r="AE31" s="1">
        <f t="shared" si="17"/>
        <v>19.809558137185888</v>
      </c>
      <c r="AF31" s="167">
        <f t="shared" si="15"/>
        <v>19.809558137185888</v>
      </c>
      <c r="AG31" s="1"/>
      <c r="AH31" s="1">
        <v>-1.4029169032937681</v>
      </c>
      <c r="AI31" s="144">
        <v>-7.2086089525379274E-2</v>
      </c>
      <c r="AJ31" s="56"/>
      <c r="AK31" s="148"/>
      <c r="AL31" s="56"/>
      <c r="AM31" s="56"/>
      <c r="AN31" s="56"/>
      <c r="AO31" s="56"/>
    </row>
    <row r="32" spans="1:41" x14ac:dyDescent="0.25">
      <c r="A32">
        <f>IFERROR(VLOOKUP(D32,'2014_15'!$C$402:$D$446,2,FALSE),0)</f>
        <v>0</v>
      </c>
      <c r="B32" s="93" t="s">
        <v>898</v>
      </c>
      <c r="C32" s="93" t="s">
        <v>758</v>
      </c>
      <c r="D32" s="93" t="s">
        <v>759</v>
      </c>
      <c r="E32" s="93"/>
      <c r="F32" s="93">
        <v>3.1858900000000001</v>
      </c>
      <c r="G32" s="93">
        <v>5.5601247139919998</v>
      </c>
      <c r="H32" s="1">
        <v>0</v>
      </c>
      <c r="I32" s="1">
        <v>0</v>
      </c>
      <c r="J32" s="1">
        <v>5.747E-2</v>
      </c>
      <c r="K32" s="1">
        <v>7.9647999999999997E-2</v>
      </c>
      <c r="L32" s="1"/>
      <c r="M32" s="1">
        <v>0</v>
      </c>
      <c r="N32" s="1">
        <v>0</v>
      </c>
      <c r="O32" s="143">
        <v>8.8831327139920013</v>
      </c>
      <c r="P32" s="1">
        <f>VLOOKUP(C32,NHB!$C$4:$E$463,3,FALSE)/1000000</f>
        <v>0.24498700000000001</v>
      </c>
      <c r="Q32" s="168">
        <f t="shared" si="13"/>
        <v>9.1281197139920014</v>
      </c>
      <c r="R32" s="187">
        <f t="shared" si="14"/>
        <v>9.1281197139920014</v>
      </c>
      <c r="S32" s="1"/>
      <c r="T32" s="93">
        <v>3.1858900000000001</v>
      </c>
      <c r="U32" s="93">
        <v>4.9373907460240005</v>
      </c>
      <c r="V32" s="1">
        <v>0</v>
      </c>
      <c r="W32" s="1">
        <v>0</v>
      </c>
      <c r="X32" s="1">
        <v>5.747E-2</v>
      </c>
      <c r="Y32" s="1">
        <v>7.9647999999999997E-2</v>
      </c>
      <c r="Z32" s="1"/>
      <c r="AA32" s="1">
        <v>0</v>
      </c>
      <c r="AB32" s="1">
        <v>8.260398746024002</v>
      </c>
      <c r="AC32" s="1">
        <v>0.46060558577777783</v>
      </c>
      <c r="AD32" s="1"/>
      <c r="AE32" s="1">
        <f t="shared" si="17"/>
        <v>8.7210043318017796</v>
      </c>
      <c r="AF32" s="167">
        <f t="shared" si="15"/>
        <v>8.7210043318017796</v>
      </c>
      <c r="AG32" s="1"/>
      <c r="AH32" s="1">
        <v>-0.62273396796799929</v>
      </c>
      <c r="AI32" s="144">
        <v>-7.0102967952636625E-2</v>
      </c>
      <c r="AJ32" s="1"/>
      <c r="AK32" s="148"/>
      <c r="AL32" s="56"/>
      <c r="AM32" s="146"/>
      <c r="AN32" s="146"/>
      <c r="AO32" s="146"/>
    </row>
    <row r="33" spans="1:41" x14ac:dyDescent="0.25">
      <c r="A33">
        <f>IFERROR(VLOOKUP(D33,'2014_15'!$C$402:$D$446,2,FALSE),0)</f>
        <v>0</v>
      </c>
      <c r="B33" s="93" t="s">
        <v>898</v>
      </c>
      <c r="C33" s="93" t="s">
        <v>296</v>
      </c>
      <c r="D33" s="93" t="s">
        <v>297</v>
      </c>
      <c r="E33" s="93"/>
      <c r="F33" s="93">
        <v>7.4331589999999998</v>
      </c>
      <c r="G33" s="93">
        <v>7.9270436098079999</v>
      </c>
      <c r="H33" s="1">
        <v>0</v>
      </c>
      <c r="I33" s="1">
        <v>0</v>
      </c>
      <c r="J33" s="1">
        <v>7.1470000000000006E-2</v>
      </c>
      <c r="K33" s="1">
        <v>0.187557</v>
      </c>
      <c r="L33" s="1"/>
      <c r="M33" s="1">
        <v>0</v>
      </c>
      <c r="N33" s="1">
        <v>0.15090076463326696</v>
      </c>
      <c r="O33" s="143">
        <v>15.770130374441266</v>
      </c>
      <c r="P33" s="1">
        <f>VLOOKUP(C33,NHB!$C$4:$E$463,3,FALSE)/1000000</f>
        <v>0.29014699999999999</v>
      </c>
      <c r="Q33" s="168">
        <f t="shared" si="13"/>
        <v>16.060277374441267</v>
      </c>
      <c r="R33" s="187">
        <f t="shared" si="14"/>
        <v>16.060277374441267</v>
      </c>
      <c r="S33" s="1"/>
      <c r="T33" s="93">
        <v>7.4331589999999998</v>
      </c>
      <c r="U33" s="93">
        <v>6.9599442894120003</v>
      </c>
      <c r="V33" s="1">
        <v>0</v>
      </c>
      <c r="W33" s="1">
        <v>0</v>
      </c>
      <c r="X33" s="1">
        <v>7.1470000000000006E-2</v>
      </c>
      <c r="Y33" s="1">
        <v>0.187557</v>
      </c>
      <c r="Z33" s="1"/>
      <c r="AA33" s="1">
        <v>0</v>
      </c>
      <c r="AB33" s="1">
        <v>14.652130289412</v>
      </c>
      <c r="AC33" s="1">
        <v>0.61345741688888888</v>
      </c>
      <c r="AD33" s="1"/>
      <c r="AE33" s="1">
        <f t="shared" si="17"/>
        <v>15.265587706300888</v>
      </c>
      <c r="AF33" s="167">
        <f t="shared" si="15"/>
        <v>15.265587706300888</v>
      </c>
      <c r="AG33" s="1"/>
      <c r="AH33" s="1">
        <v>-1.1180000850292657</v>
      </c>
      <c r="AI33" s="144">
        <v>-7.0893522024473202E-2</v>
      </c>
      <c r="AJ33" s="56"/>
      <c r="AK33" s="149"/>
      <c r="AL33" s="56"/>
      <c r="AM33" s="56"/>
      <c r="AN33" s="56"/>
      <c r="AO33" s="56"/>
    </row>
    <row r="34" spans="1:41" x14ac:dyDescent="0.25">
      <c r="A34">
        <f>IFERROR(VLOOKUP(D34,'2014_15'!$C$402:$D$446,2,FALSE),0)</f>
        <v>0</v>
      </c>
      <c r="B34" s="93" t="s">
        <v>898</v>
      </c>
      <c r="C34" s="93" t="s">
        <v>70</v>
      </c>
      <c r="D34" s="93" t="s">
        <v>71</v>
      </c>
      <c r="E34" s="93"/>
      <c r="F34" s="93">
        <v>4.6021999999999998</v>
      </c>
      <c r="G34" s="93">
        <v>4.6580358610150006</v>
      </c>
      <c r="H34" s="1">
        <v>0</v>
      </c>
      <c r="I34" s="1">
        <v>0</v>
      </c>
      <c r="J34" s="1">
        <v>0.05</v>
      </c>
      <c r="K34" s="1">
        <v>0.116022</v>
      </c>
      <c r="L34" s="1"/>
      <c r="M34" s="1">
        <v>0</v>
      </c>
      <c r="N34" s="1">
        <v>0.10656118546555149</v>
      </c>
      <c r="O34" s="143">
        <v>9.5328190464805527</v>
      </c>
      <c r="P34" s="1">
        <f>VLOOKUP(C34,NHB!$C$4:$E$463,3,FALSE)/1000000</f>
        <v>0.29539199999999999</v>
      </c>
      <c r="Q34" s="168">
        <f t="shared" si="13"/>
        <v>9.8282110464805523</v>
      </c>
      <c r="R34" s="187">
        <f t="shared" si="14"/>
        <v>9.8282110464805523</v>
      </c>
      <c r="S34" s="1"/>
      <c r="T34" s="93">
        <v>4.6021999999999998</v>
      </c>
      <c r="U34" s="93">
        <v>4.0897554859709997</v>
      </c>
      <c r="V34" s="1">
        <v>0</v>
      </c>
      <c r="W34" s="1">
        <v>0</v>
      </c>
      <c r="X34" s="1">
        <v>0.05</v>
      </c>
      <c r="Y34" s="1">
        <v>0.116022</v>
      </c>
      <c r="Z34" s="1"/>
      <c r="AA34" s="1">
        <v>0</v>
      </c>
      <c r="AB34" s="1">
        <v>8.8579774859710003</v>
      </c>
      <c r="AC34" s="1">
        <v>0.62964143288888896</v>
      </c>
      <c r="AD34" s="1"/>
      <c r="AE34" s="1">
        <f t="shared" si="17"/>
        <v>9.487618918859889</v>
      </c>
      <c r="AF34" s="167">
        <f t="shared" si="15"/>
        <v>9.487618918859889</v>
      </c>
      <c r="AG34" s="1"/>
      <c r="AH34" s="1">
        <v>-0.67484156050955235</v>
      </c>
      <c r="AI34" s="144">
        <v>-7.0791395202104354E-2</v>
      </c>
      <c r="AJ34" s="56"/>
      <c r="AK34" s="143"/>
      <c r="AL34" s="56"/>
      <c r="AM34" s="56"/>
      <c r="AN34" s="56"/>
      <c r="AO34" s="56"/>
    </row>
    <row r="35" spans="1:41" x14ac:dyDescent="0.25">
      <c r="A35">
        <f>IFERROR(VLOOKUP(D35,'2014_15'!$C$402:$D$446,2,FALSE),0)</f>
        <v>0</v>
      </c>
      <c r="B35" s="93" t="s">
        <v>898</v>
      </c>
      <c r="C35" s="93" t="s">
        <v>622</v>
      </c>
      <c r="D35" s="93" t="s">
        <v>623</v>
      </c>
      <c r="E35" s="93"/>
      <c r="F35" s="93">
        <v>4.6421510000000001</v>
      </c>
      <c r="G35" s="93">
        <v>7.3646893526020003</v>
      </c>
      <c r="H35" s="1">
        <v>0</v>
      </c>
      <c r="I35" s="1">
        <v>0</v>
      </c>
      <c r="J35" s="1">
        <v>7.8469999999999998E-2</v>
      </c>
      <c r="K35" s="1">
        <v>0.116983</v>
      </c>
      <c r="L35" s="1"/>
      <c r="M35" s="1">
        <v>0</v>
      </c>
      <c r="N35" s="1">
        <v>0</v>
      </c>
      <c r="O35" s="143">
        <v>12.202293352602</v>
      </c>
      <c r="P35" s="1">
        <f>VLOOKUP(C35,NHB!$C$4:$E$463,3,FALSE)/1000000</f>
        <v>0.35487999999999997</v>
      </c>
      <c r="Q35" s="168">
        <f t="shared" si="13"/>
        <v>12.557173352602</v>
      </c>
      <c r="R35" s="187">
        <f t="shared" si="14"/>
        <v>12.557173352602</v>
      </c>
      <c r="S35" s="1"/>
      <c r="T35" s="93">
        <v>4.6421510000000001</v>
      </c>
      <c r="U35" s="93">
        <v>6.53984414511</v>
      </c>
      <c r="V35" s="1">
        <v>0</v>
      </c>
      <c r="W35" s="1">
        <v>0</v>
      </c>
      <c r="X35" s="1">
        <v>7.8469999999999998E-2</v>
      </c>
      <c r="Y35" s="1">
        <v>0.116983</v>
      </c>
      <c r="Z35" s="1"/>
      <c r="AA35" s="1">
        <v>0</v>
      </c>
      <c r="AB35" s="1">
        <v>11.37744814511</v>
      </c>
      <c r="AC35" s="1">
        <v>0.57498120444444456</v>
      </c>
      <c r="AD35" s="1"/>
      <c r="AE35" s="1">
        <f t="shared" si="17"/>
        <v>11.952429349554444</v>
      </c>
      <c r="AF35" s="167">
        <f t="shared" si="15"/>
        <v>11.952429349554444</v>
      </c>
      <c r="AG35" s="1"/>
      <c r="AH35" s="1">
        <v>-0.8248452074920003</v>
      </c>
      <c r="AI35" s="144">
        <v>-6.759755593944243E-2</v>
      </c>
      <c r="AJ35" s="1"/>
      <c r="AK35" s="148"/>
      <c r="AL35" s="56"/>
      <c r="AM35" s="56"/>
      <c r="AN35" s="56"/>
      <c r="AO35" s="56"/>
    </row>
    <row r="36" spans="1:41" x14ac:dyDescent="0.25">
      <c r="A36">
        <f>IFERROR(VLOOKUP(D36,'2014_15'!$C$402:$D$446,2,FALSE),0)</f>
        <v>0</v>
      </c>
      <c r="B36" s="93" t="s">
        <v>898</v>
      </c>
      <c r="C36" s="93" t="s">
        <v>470</v>
      </c>
      <c r="D36" s="93" t="s">
        <v>471</v>
      </c>
      <c r="E36" s="93"/>
      <c r="F36" s="93">
        <v>6.4234429999999998</v>
      </c>
      <c r="G36" s="93">
        <v>8.3769683071519996</v>
      </c>
      <c r="H36" s="1">
        <v>0</v>
      </c>
      <c r="I36" s="1">
        <v>0</v>
      </c>
      <c r="J36" s="1">
        <v>7.8469999999999998E-2</v>
      </c>
      <c r="K36" s="1">
        <v>0.16187799999999999</v>
      </c>
      <c r="L36" s="1"/>
      <c r="M36" s="1">
        <v>0</v>
      </c>
      <c r="N36" s="1">
        <v>0</v>
      </c>
      <c r="O36" s="143">
        <v>15.040759307151999</v>
      </c>
      <c r="P36" s="1">
        <f>VLOOKUP(C36,NHB!$C$4:$E$463,3,FALSE)/1000000</f>
        <v>0.38980500000000001</v>
      </c>
      <c r="Q36" s="168">
        <f t="shared" si="13"/>
        <v>15.430564307152</v>
      </c>
      <c r="R36" s="187">
        <f t="shared" si="14"/>
        <v>15.430564307152</v>
      </c>
      <c r="S36" s="1"/>
      <c r="T36" s="93">
        <v>6.4234429999999998</v>
      </c>
      <c r="U36" s="93">
        <v>7.3549781736800002</v>
      </c>
      <c r="V36" s="1">
        <v>0</v>
      </c>
      <c r="W36" s="1">
        <v>0</v>
      </c>
      <c r="X36" s="1">
        <v>7.8469999999999998E-2</v>
      </c>
      <c r="Y36" s="1">
        <v>0.16187799999999999</v>
      </c>
      <c r="Z36" s="1"/>
      <c r="AA36" s="1">
        <v>0</v>
      </c>
      <c r="AB36" s="1">
        <v>14.018769173679999</v>
      </c>
      <c r="AC36" s="1">
        <v>0.76741982222222227</v>
      </c>
      <c r="AD36" s="1"/>
      <c r="AE36" s="1">
        <f t="shared" si="17"/>
        <v>14.786188995902222</v>
      </c>
      <c r="AF36" s="167">
        <f t="shared" si="15"/>
        <v>14.786188995902222</v>
      </c>
      <c r="AG36" s="1"/>
      <c r="AH36" s="1">
        <v>-1.0219901334720003</v>
      </c>
      <c r="AI36" s="144">
        <v>-6.7948041225952993E-2</v>
      </c>
      <c r="AJ36" s="1"/>
      <c r="AK36" s="143"/>
      <c r="AL36" s="56"/>
      <c r="AM36" s="56"/>
      <c r="AN36" s="56"/>
      <c r="AO36" s="56"/>
    </row>
    <row r="37" spans="1:41" x14ac:dyDescent="0.25">
      <c r="A37">
        <f>IFERROR(VLOOKUP(D37,'2014_15'!$C$402:$D$446,2,FALSE),0)</f>
        <v>0</v>
      </c>
      <c r="B37" s="93" t="s">
        <v>898</v>
      </c>
      <c r="C37" s="93" t="s">
        <v>412</v>
      </c>
      <c r="D37" s="93" t="s">
        <v>413</v>
      </c>
      <c r="E37" s="93"/>
      <c r="F37" s="93">
        <v>8.3437350000000006</v>
      </c>
      <c r="G37" s="93">
        <v>13.073698146192999</v>
      </c>
      <c r="H37" s="1">
        <v>0</v>
      </c>
      <c r="I37" s="1">
        <v>0</v>
      </c>
      <c r="J37" s="1">
        <v>9.3869999999999995E-2</v>
      </c>
      <c r="K37" s="1">
        <v>0.20955699999999999</v>
      </c>
      <c r="L37" s="1"/>
      <c r="M37" s="1">
        <v>0</v>
      </c>
      <c r="N37" s="1">
        <v>0</v>
      </c>
      <c r="O37" s="143">
        <v>21.720860146192997</v>
      </c>
      <c r="P37" s="1">
        <f>VLOOKUP(C37,NHB!$C$4:$E$463,3,FALSE)/1000000</f>
        <v>0.23142699999999999</v>
      </c>
      <c r="Q37" s="168">
        <f t="shared" si="13"/>
        <v>21.952287146192997</v>
      </c>
      <c r="R37" s="187">
        <f t="shared" si="14"/>
        <v>21.952287146192997</v>
      </c>
      <c r="S37" s="1"/>
      <c r="T37" s="93">
        <v>8.3437350000000006</v>
      </c>
      <c r="U37" s="93">
        <v>11.60944395382</v>
      </c>
      <c r="V37" s="1">
        <v>0</v>
      </c>
      <c r="W37" s="1">
        <v>0</v>
      </c>
      <c r="X37" s="1">
        <v>9.3869999999999995E-2</v>
      </c>
      <c r="Y37" s="1">
        <v>0.20955699999999999</v>
      </c>
      <c r="Z37" s="1"/>
      <c r="AA37" s="1">
        <v>0</v>
      </c>
      <c r="AB37" s="1">
        <v>20.256605953819999</v>
      </c>
      <c r="AC37" s="1">
        <v>0.46180741600000003</v>
      </c>
      <c r="AD37" s="1"/>
      <c r="AE37" s="1">
        <f t="shared" si="17"/>
        <v>20.718413369819999</v>
      </c>
      <c r="AF37" s="167">
        <f t="shared" si="15"/>
        <v>20.718413369819999</v>
      </c>
      <c r="AG37" s="1"/>
      <c r="AH37" s="1">
        <v>-1.4642541923729979</v>
      </c>
      <c r="AI37" s="144">
        <v>-6.7412348429932545E-2</v>
      </c>
      <c r="AJ37" s="1"/>
      <c r="AK37" s="143"/>
      <c r="AL37" s="56"/>
      <c r="AM37" s="56"/>
      <c r="AN37" s="56"/>
      <c r="AO37" s="56"/>
    </row>
    <row r="38" spans="1:41" x14ac:dyDescent="0.25">
      <c r="A38">
        <f>IFERROR(VLOOKUP(D38,'2014_15'!$C$402:$D$446,2,FALSE),0)</f>
        <v>0</v>
      </c>
      <c r="B38" s="93" t="s">
        <v>898</v>
      </c>
      <c r="C38" s="93" t="s">
        <v>292</v>
      </c>
      <c r="D38" s="93" t="s">
        <v>293</v>
      </c>
      <c r="E38" s="93"/>
      <c r="F38" s="93">
        <v>4.72234</v>
      </c>
      <c r="G38" s="93">
        <v>9.2352258541290002</v>
      </c>
      <c r="H38" s="1">
        <v>0</v>
      </c>
      <c r="I38" s="1">
        <v>0</v>
      </c>
      <c r="J38" s="1">
        <v>0.50546999999999997</v>
      </c>
      <c r="K38" s="1">
        <v>0.11845600000000001</v>
      </c>
      <c r="L38" s="1"/>
      <c r="M38" s="1">
        <v>0</v>
      </c>
      <c r="N38" s="1">
        <v>0</v>
      </c>
      <c r="O38" s="143">
        <v>14.581491854129002</v>
      </c>
      <c r="P38" s="1">
        <f>VLOOKUP(C38,NHB!$C$4:$E$463,3,FALSE)/1000000</f>
        <v>0.38916499999999998</v>
      </c>
      <c r="Q38" s="168">
        <f t="shared" si="13"/>
        <v>14.970656854129002</v>
      </c>
      <c r="R38" s="187">
        <f t="shared" si="14"/>
        <v>14.970656854129002</v>
      </c>
      <c r="S38" s="1"/>
      <c r="T38" s="93">
        <v>4.72234</v>
      </c>
      <c r="U38" s="93">
        <v>8.2578070580659997</v>
      </c>
      <c r="V38" s="1">
        <v>0</v>
      </c>
      <c r="W38" s="1">
        <v>0</v>
      </c>
      <c r="X38" s="1">
        <v>0.50546999999999997</v>
      </c>
      <c r="Y38" s="1">
        <v>0.11845600000000001</v>
      </c>
      <c r="Z38" s="1"/>
      <c r="AA38" s="1">
        <v>0</v>
      </c>
      <c r="AB38" s="1">
        <v>13.604073058066</v>
      </c>
      <c r="AC38" s="1">
        <v>1.3226645271111113</v>
      </c>
      <c r="AD38" s="1"/>
      <c r="AE38" s="1">
        <f t="shared" si="17"/>
        <v>14.926737585177111</v>
      </c>
      <c r="AF38" s="167">
        <f t="shared" si="15"/>
        <v>14.926737585177111</v>
      </c>
      <c r="AG38" s="1"/>
      <c r="AH38" s="1">
        <v>-0.9774187960630023</v>
      </c>
      <c r="AI38" s="144">
        <v>-6.7031467413687804E-2</v>
      </c>
      <c r="AJ38" s="1"/>
      <c r="AK38" s="1"/>
      <c r="AL38" s="56"/>
      <c r="AM38" s="56"/>
      <c r="AN38" s="56"/>
      <c r="AO38" s="56"/>
    </row>
    <row r="39" spans="1:41" x14ac:dyDescent="0.25">
      <c r="A39">
        <f>IFERROR(VLOOKUP(D39,'2014_15'!$C$402:$D$446,2,FALSE),0)</f>
        <v>0</v>
      </c>
      <c r="B39" s="93" t="s">
        <v>898</v>
      </c>
      <c r="C39" s="93" t="s">
        <v>752</v>
      </c>
      <c r="D39" s="93" t="s">
        <v>753</v>
      </c>
      <c r="E39" s="93"/>
      <c r="F39" s="93">
        <v>5.8929410000000004</v>
      </c>
      <c r="G39" s="93">
        <v>9.050036819540999</v>
      </c>
      <c r="H39" s="1">
        <v>0</v>
      </c>
      <c r="I39" s="1">
        <v>0</v>
      </c>
      <c r="J39" s="1">
        <v>9.9470000000000003E-2</v>
      </c>
      <c r="K39" s="1">
        <v>0.14760499999999999</v>
      </c>
      <c r="L39" s="1"/>
      <c r="M39" s="1">
        <v>0</v>
      </c>
      <c r="N39" s="1">
        <v>0</v>
      </c>
      <c r="O39" s="143">
        <v>15.190052819541</v>
      </c>
      <c r="P39" s="1">
        <f>VLOOKUP(C39,NHB!$C$4:$E$463,3,FALSE)/1000000</f>
        <v>0.200851</v>
      </c>
      <c r="Q39" s="168">
        <f t="shared" si="13"/>
        <v>15.390903819541</v>
      </c>
      <c r="R39" s="187">
        <f t="shared" si="14"/>
        <v>15.390903819541</v>
      </c>
      <c r="S39" s="1"/>
      <c r="T39" s="93">
        <v>5.8929410000000004</v>
      </c>
      <c r="U39" s="93">
        <v>8.0364326957519996</v>
      </c>
      <c r="V39" s="1">
        <v>0</v>
      </c>
      <c r="W39" s="1">
        <v>0</v>
      </c>
      <c r="X39" s="1">
        <v>9.9470000000000003E-2</v>
      </c>
      <c r="Y39" s="1">
        <v>0.14760499999999999</v>
      </c>
      <c r="Z39" s="1"/>
      <c r="AA39" s="1">
        <v>0</v>
      </c>
      <c r="AB39" s="1">
        <v>14.176448695752001</v>
      </c>
      <c r="AC39" s="1">
        <v>0.53087129066666672</v>
      </c>
      <c r="AD39" s="1"/>
      <c r="AE39" s="1">
        <f t="shared" si="17"/>
        <v>14.707319986418668</v>
      </c>
      <c r="AF39" s="167">
        <f t="shared" si="15"/>
        <v>14.707319986418668</v>
      </c>
      <c r="AG39" s="1"/>
      <c r="AH39" s="1">
        <v>-1.0136041237889994</v>
      </c>
      <c r="AI39" s="144">
        <v>-6.6728150048633444E-2</v>
      </c>
      <c r="AJ39" s="1"/>
      <c r="AK39" s="56"/>
      <c r="AL39" s="1"/>
      <c r="AM39" s="1"/>
      <c r="AN39" s="1"/>
      <c r="AO39" s="1"/>
    </row>
    <row r="40" spans="1:41" x14ac:dyDescent="0.25">
      <c r="A40">
        <f>IFERROR(VLOOKUP(D40,'2014_15'!$C$402:$D$446,2,FALSE),0)</f>
        <v>0</v>
      </c>
      <c r="B40" s="93" t="s">
        <v>898</v>
      </c>
      <c r="C40" s="93" t="s">
        <v>722</v>
      </c>
      <c r="D40" s="93" t="s">
        <v>723</v>
      </c>
      <c r="E40" s="93"/>
      <c r="F40" s="93">
        <v>3.3651710000000001</v>
      </c>
      <c r="G40" s="93">
        <v>5.237638967254</v>
      </c>
      <c r="H40" s="1">
        <v>0</v>
      </c>
      <c r="I40" s="1">
        <v>0</v>
      </c>
      <c r="J40" s="1">
        <v>0.10647</v>
      </c>
      <c r="K40" s="1">
        <v>8.4890999999999994E-2</v>
      </c>
      <c r="L40" s="1"/>
      <c r="M40" s="1">
        <v>0</v>
      </c>
      <c r="N40" s="1">
        <v>0</v>
      </c>
      <c r="O40" s="143">
        <v>8.7941709672540007</v>
      </c>
      <c r="P40" s="1">
        <f>VLOOKUP(C40,NHB!$C$4:$E$463,3,FALSE)/1000000</f>
        <v>0.260467</v>
      </c>
      <c r="Q40" s="168">
        <f t="shared" si="13"/>
        <v>9.0546379672540009</v>
      </c>
      <c r="R40" s="187">
        <f t="shared" si="14"/>
        <v>9.0546379672540009</v>
      </c>
      <c r="S40" s="1"/>
      <c r="T40" s="93">
        <v>3.3651710000000001</v>
      </c>
      <c r="U40" s="93">
        <v>4.6510234029220001</v>
      </c>
      <c r="V40" s="1">
        <v>0</v>
      </c>
      <c r="W40" s="1">
        <v>0</v>
      </c>
      <c r="X40" s="1">
        <v>0.10647</v>
      </c>
      <c r="Y40" s="1">
        <v>8.4890999999999994E-2</v>
      </c>
      <c r="Z40" s="1"/>
      <c r="AA40" s="1">
        <v>0</v>
      </c>
      <c r="AB40" s="1">
        <v>8.2075554029220008</v>
      </c>
      <c r="AC40" s="1">
        <v>0.66741700444444441</v>
      </c>
      <c r="AD40" s="1"/>
      <c r="AE40" s="1">
        <f t="shared" si="17"/>
        <v>8.874972407366446</v>
      </c>
      <c r="AF40" s="167">
        <f t="shared" si="15"/>
        <v>8.874972407366446</v>
      </c>
      <c r="AG40" s="1"/>
      <c r="AH40" s="1">
        <v>-0.58661556433199991</v>
      </c>
      <c r="AI40" s="144">
        <v>-6.6705044343159034E-2</v>
      </c>
      <c r="AJ40" s="1"/>
      <c r="AK40" s="56"/>
      <c r="AL40" s="56"/>
      <c r="AM40" s="56"/>
      <c r="AN40" s="56"/>
      <c r="AO40" s="56"/>
    </row>
    <row r="41" spans="1:41" x14ac:dyDescent="0.25">
      <c r="A41">
        <f>IFERROR(VLOOKUP(D41,'2014_15'!$C$402:$D$446,2,FALSE),0)</f>
        <v>0</v>
      </c>
      <c r="B41" s="93" t="s">
        <v>898</v>
      </c>
      <c r="C41" s="93" t="s">
        <v>690</v>
      </c>
      <c r="D41" s="93" t="s">
        <v>691</v>
      </c>
      <c r="E41" s="93"/>
      <c r="F41" s="93">
        <v>7.5608979999999999</v>
      </c>
      <c r="G41" s="93">
        <v>9.5768859002260012</v>
      </c>
      <c r="H41" s="1">
        <v>0</v>
      </c>
      <c r="I41" s="1">
        <v>0</v>
      </c>
      <c r="J41" s="1">
        <v>9.2469999999999997E-2</v>
      </c>
      <c r="K41" s="1">
        <v>0.19095200000000001</v>
      </c>
      <c r="L41" s="1"/>
      <c r="M41" s="1">
        <v>0</v>
      </c>
      <c r="N41" s="1">
        <v>0</v>
      </c>
      <c r="O41" s="143">
        <v>17.421205900225999</v>
      </c>
      <c r="P41" s="1">
        <f>VLOOKUP(C41,NHB!$C$4:$E$463,3,FALSE)/1000000</f>
        <v>0.74903399999999998</v>
      </c>
      <c r="Q41" s="168">
        <f t="shared" si="13"/>
        <v>18.170239900226001</v>
      </c>
      <c r="R41" s="187">
        <f t="shared" si="14"/>
        <v>18.170239900226001</v>
      </c>
      <c r="S41" s="1"/>
      <c r="T41" s="93">
        <v>7.5608979999999999</v>
      </c>
      <c r="U41" s="93">
        <v>8.4085058203990002</v>
      </c>
      <c r="V41" s="1">
        <v>0</v>
      </c>
      <c r="W41" s="1">
        <v>0</v>
      </c>
      <c r="X41" s="1">
        <v>9.2469999999999997E-2</v>
      </c>
      <c r="Y41" s="1">
        <v>0.19095200000000001</v>
      </c>
      <c r="Z41" s="1"/>
      <c r="AA41" s="1">
        <v>0</v>
      </c>
      <c r="AB41" s="1">
        <v>16.252825820399</v>
      </c>
      <c r="AC41" s="1">
        <v>1.2003008453333333</v>
      </c>
      <c r="AD41" s="1"/>
      <c r="AE41" s="1">
        <f t="shared" si="17"/>
        <v>17.453126665732334</v>
      </c>
      <c r="AF41" s="167">
        <f t="shared" si="15"/>
        <v>17.453126665732334</v>
      </c>
      <c r="AG41" s="1"/>
      <c r="AH41" s="1">
        <v>-1.1683800798269992</v>
      </c>
      <c r="AI41" s="144">
        <v>-6.7066544446951412E-2</v>
      </c>
      <c r="AJ41" s="56"/>
      <c r="AK41" s="1"/>
      <c r="AL41" s="56"/>
      <c r="AM41" s="56"/>
      <c r="AN41" s="56"/>
      <c r="AO41" s="56"/>
    </row>
    <row r="42" spans="1:41" x14ac:dyDescent="0.25">
      <c r="A42">
        <f>IFERROR(VLOOKUP(D42,'2014_15'!$C$402:$D$446,2,FALSE),0)</f>
        <v>0</v>
      </c>
      <c r="B42" s="93" t="s">
        <v>898</v>
      </c>
      <c r="C42" s="93" t="s">
        <v>616</v>
      </c>
      <c r="D42" s="93" t="s">
        <v>617</v>
      </c>
      <c r="E42" s="93"/>
      <c r="F42" s="93">
        <v>4.6793360000000002</v>
      </c>
      <c r="G42" s="93">
        <v>5.9265086834640002</v>
      </c>
      <c r="H42" s="1">
        <v>0</v>
      </c>
      <c r="I42" s="1">
        <v>0</v>
      </c>
      <c r="J42" s="1">
        <v>6.447E-2</v>
      </c>
      <c r="K42" s="1">
        <v>0.118906</v>
      </c>
      <c r="L42" s="1"/>
      <c r="M42" s="1">
        <v>0</v>
      </c>
      <c r="N42" s="1">
        <v>0</v>
      </c>
      <c r="O42" s="143">
        <v>10.789220683464</v>
      </c>
      <c r="P42" s="1">
        <f>VLOOKUP(C42,NHB!$C$4:$E$463,3,FALSE)/1000000</f>
        <v>0.38276900000000003</v>
      </c>
      <c r="Q42" s="168">
        <f t="shared" si="13"/>
        <v>11.171989683464</v>
      </c>
      <c r="R42" s="187">
        <f t="shared" si="14"/>
        <v>11.171989683464</v>
      </c>
      <c r="S42" s="1"/>
      <c r="T42" s="93">
        <v>4.6793360000000002</v>
      </c>
      <c r="U42" s="93">
        <v>5.2034746240820002</v>
      </c>
      <c r="V42" s="1">
        <v>0</v>
      </c>
      <c r="W42" s="1">
        <v>0</v>
      </c>
      <c r="X42" s="1">
        <v>6.447E-2</v>
      </c>
      <c r="Y42" s="1">
        <v>0.118906</v>
      </c>
      <c r="Z42" s="1"/>
      <c r="AA42" s="1">
        <v>0</v>
      </c>
      <c r="AB42" s="1">
        <v>10.066186624082002</v>
      </c>
      <c r="AC42" s="1">
        <v>0.96980536888888902</v>
      </c>
      <c r="AD42" s="1"/>
      <c r="AE42" s="1">
        <f t="shared" si="17"/>
        <v>11.035991992970891</v>
      </c>
      <c r="AF42" s="167">
        <f t="shared" si="15"/>
        <v>11.035991992970891</v>
      </c>
      <c r="AG42" s="1"/>
      <c r="AH42" s="1">
        <v>-0.72303405938199816</v>
      </c>
      <c r="AI42" s="144">
        <v>-6.7014484233337598E-2</v>
      </c>
      <c r="AJ42" s="1"/>
      <c r="AK42" s="1"/>
      <c r="AL42" s="56"/>
      <c r="AM42" s="56"/>
      <c r="AN42" s="56"/>
      <c r="AO42" s="56"/>
    </row>
    <row r="43" spans="1:41" x14ac:dyDescent="0.25">
      <c r="A43">
        <f>IFERROR(VLOOKUP(D43,'2014_15'!$C$402:$D$446,2,FALSE),0)</f>
        <v>1</v>
      </c>
      <c r="B43" s="93" t="s">
        <v>902</v>
      </c>
      <c r="C43" s="93" t="s">
        <v>432</v>
      </c>
      <c r="D43" s="93" t="s">
        <v>433</v>
      </c>
      <c r="E43" s="93"/>
      <c r="F43" s="93">
        <v>163.987122</v>
      </c>
      <c r="G43" s="93">
        <v>338.82996052193897</v>
      </c>
      <c r="H43" s="1">
        <v>12.467760999999999</v>
      </c>
      <c r="I43" s="1">
        <v>27.058067944086769</v>
      </c>
      <c r="J43" s="1">
        <v>0.6</v>
      </c>
      <c r="K43" s="1">
        <v>4.0586570000000002</v>
      </c>
      <c r="L43" s="1"/>
      <c r="M43" s="1">
        <v>8.1116720000000004</v>
      </c>
      <c r="N43" s="1">
        <v>16.130393606644361</v>
      </c>
      <c r="O43" s="143">
        <v>571.24363407267026</v>
      </c>
      <c r="P43" s="1">
        <f>VLOOKUP(C43,NHB!$C$4:$E$463,3,FALSE)/1000000</f>
        <v>0.87696499999999999</v>
      </c>
      <c r="Q43" s="168">
        <f t="shared" si="13"/>
        <v>572.1205990726703</v>
      </c>
      <c r="R43" s="187">
        <f t="shared" si="14"/>
        <v>564.0089270726703</v>
      </c>
      <c r="S43" s="1"/>
      <c r="T43" s="93">
        <v>163.987122</v>
      </c>
      <c r="U43" s="93">
        <v>313.75654344331502</v>
      </c>
      <c r="V43" s="1">
        <v>12.762629</v>
      </c>
      <c r="W43" s="1">
        <v>27.554026528098987</v>
      </c>
      <c r="X43" s="1">
        <v>0.6</v>
      </c>
      <c r="Y43" s="1">
        <v>4.0586570000000002</v>
      </c>
      <c r="Z43" s="1"/>
      <c r="AA43" s="1">
        <v>7.7420580000000001</v>
      </c>
      <c r="AB43" s="1">
        <v>530.46103597141416</v>
      </c>
      <c r="AC43" s="1">
        <v>2.0588129644444439</v>
      </c>
      <c r="AD43" s="1"/>
      <c r="AE43" s="1">
        <f t="shared" si="17"/>
        <v>532.51984893585859</v>
      </c>
      <c r="AF43" s="167">
        <f t="shared" si="15"/>
        <v>524.77779093585855</v>
      </c>
      <c r="AG43" s="1"/>
      <c r="AH43" s="1">
        <v>-40.782598101256099</v>
      </c>
      <c r="AI43" s="144">
        <v>-7.1392652221780345E-2</v>
      </c>
      <c r="AJ43" s="56"/>
      <c r="AK43" s="56"/>
      <c r="AL43" s="1"/>
      <c r="AM43" s="1"/>
      <c r="AN43" s="1"/>
      <c r="AO43" s="1"/>
    </row>
    <row r="44" spans="1:41" x14ac:dyDescent="0.25">
      <c r="A44">
        <f>IFERROR(VLOOKUP(D44,'2014_15'!$C$402:$D$446,2,FALSE),0)</f>
        <v>0</v>
      </c>
      <c r="B44" s="93" t="s">
        <v>898</v>
      </c>
      <c r="C44" s="93" t="s">
        <v>262</v>
      </c>
      <c r="D44" s="93" t="s">
        <v>263</v>
      </c>
      <c r="E44" s="93"/>
      <c r="F44" s="93">
        <v>3.5961639999999999</v>
      </c>
      <c r="G44" s="93">
        <v>5.4410029024210003</v>
      </c>
      <c r="H44" s="1">
        <v>0</v>
      </c>
      <c r="I44" s="1">
        <v>0</v>
      </c>
      <c r="J44" s="1">
        <v>0.05</v>
      </c>
      <c r="K44" s="1">
        <v>9.0202000000000004E-2</v>
      </c>
      <c r="L44" s="1"/>
      <c r="M44" s="1">
        <v>0</v>
      </c>
      <c r="N44" s="1">
        <v>0</v>
      </c>
      <c r="O44" s="143">
        <v>9.1773689024209997</v>
      </c>
      <c r="P44" s="1">
        <f>VLOOKUP(C44,NHB!$C$4:$E$463,3,FALSE)/1000000</f>
        <v>0.35500799999999999</v>
      </c>
      <c r="Q44" s="168">
        <f t="shared" si="13"/>
        <v>9.5323769024209994</v>
      </c>
      <c r="R44" s="187">
        <f t="shared" si="14"/>
        <v>9.5323769024209994</v>
      </c>
      <c r="S44" s="1"/>
      <c r="T44" s="93">
        <v>3.5961639999999999</v>
      </c>
      <c r="U44" s="93">
        <v>4.8316105773500002</v>
      </c>
      <c r="V44" s="1">
        <v>0</v>
      </c>
      <c r="W44" s="1">
        <v>0</v>
      </c>
      <c r="X44" s="1">
        <v>0.05</v>
      </c>
      <c r="Y44" s="1">
        <v>9.0202000000000004E-2</v>
      </c>
      <c r="Z44" s="1"/>
      <c r="AA44" s="1">
        <v>0</v>
      </c>
      <c r="AB44" s="1">
        <v>8.5679765773500005</v>
      </c>
      <c r="AC44" s="1">
        <v>0.90605434044444444</v>
      </c>
      <c r="AD44" s="1"/>
      <c r="AE44" s="1">
        <f t="shared" si="17"/>
        <v>9.4740309177944457</v>
      </c>
      <c r="AF44" s="167">
        <f t="shared" si="15"/>
        <v>9.4740309177944457</v>
      </c>
      <c r="AG44" s="1"/>
      <c r="AH44" s="1">
        <v>-0.60939232507099916</v>
      </c>
      <c r="AI44" s="144">
        <v>-6.6401637718871781E-2</v>
      </c>
      <c r="AJ44" s="1"/>
      <c r="AK44" s="1"/>
      <c r="AL44" s="56"/>
      <c r="AM44" s="56"/>
      <c r="AN44" s="56"/>
      <c r="AO44" s="56"/>
    </row>
    <row r="45" spans="1:41" x14ac:dyDescent="0.25">
      <c r="A45">
        <f>IFERROR(VLOOKUP(D45,'2014_15'!$C$402:$D$446,2,FALSE),0)</f>
        <v>0</v>
      </c>
      <c r="B45" s="93" t="s">
        <v>898</v>
      </c>
      <c r="C45" s="93" t="s">
        <v>220</v>
      </c>
      <c r="D45" s="93" t="s">
        <v>221</v>
      </c>
      <c r="E45" s="93"/>
      <c r="F45" s="93">
        <v>3.9794390000000002</v>
      </c>
      <c r="G45" s="93">
        <v>4.9799714192810001</v>
      </c>
      <c r="H45" s="1">
        <v>0</v>
      </c>
      <c r="I45" s="1">
        <v>0</v>
      </c>
      <c r="J45" s="1">
        <v>5.4670000000000003E-2</v>
      </c>
      <c r="K45" s="1">
        <v>0.10026400000000001</v>
      </c>
      <c r="L45" s="1"/>
      <c r="M45" s="1">
        <v>0</v>
      </c>
      <c r="N45" s="1">
        <v>0</v>
      </c>
      <c r="O45" s="143">
        <v>9.1143444192809984</v>
      </c>
      <c r="P45" s="1">
        <f>VLOOKUP(C45,NHB!$C$4:$E$463,3,FALSE)/1000000</f>
        <v>0.169764</v>
      </c>
      <c r="Q45" s="168">
        <f t="shared" si="13"/>
        <v>9.2841084192809991</v>
      </c>
      <c r="R45" s="187">
        <f t="shared" si="14"/>
        <v>9.2841084192809991</v>
      </c>
      <c r="S45" s="1"/>
      <c r="T45" s="93">
        <v>3.9794390000000002</v>
      </c>
      <c r="U45" s="93">
        <v>4.3724149061289994</v>
      </c>
      <c r="V45" s="1">
        <v>0</v>
      </c>
      <c r="W45" s="1">
        <v>0</v>
      </c>
      <c r="X45" s="1">
        <v>5.4670000000000003E-2</v>
      </c>
      <c r="Y45" s="1">
        <v>0.10026400000000001</v>
      </c>
      <c r="Z45" s="1"/>
      <c r="AA45" s="1">
        <v>0</v>
      </c>
      <c r="AB45" s="1">
        <v>8.5067879061289986</v>
      </c>
      <c r="AC45" s="1">
        <v>0.38918811022222227</v>
      </c>
      <c r="AD45" s="1"/>
      <c r="AE45" s="1">
        <f t="shared" si="17"/>
        <v>8.89597601635122</v>
      </c>
      <c r="AF45" s="167">
        <f t="shared" si="15"/>
        <v>8.89597601635122</v>
      </c>
      <c r="AG45" s="1"/>
      <c r="AH45" s="1">
        <v>-0.60755651315199977</v>
      </c>
      <c r="AI45" s="144">
        <v>-6.6659376166072953E-2</v>
      </c>
      <c r="AJ45" s="1"/>
      <c r="AK45" s="1"/>
      <c r="AL45" s="56"/>
      <c r="AM45" s="56"/>
      <c r="AN45" s="56"/>
      <c r="AO45" s="56"/>
    </row>
    <row r="46" spans="1:41" x14ac:dyDescent="0.25">
      <c r="A46">
        <f>IFERROR(VLOOKUP(D46,'2014_15'!$C$402:$D$446,2,FALSE),0)</f>
        <v>0</v>
      </c>
      <c r="B46" s="93" t="s">
        <v>898</v>
      </c>
      <c r="C46" s="93" t="s">
        <v>198</v>
      </c>
      <c r="D46" s="93" t="s">
        <v>199</v>
      </c>
      <c r="E46" s="93"/>
      <c r="F46" s="93">
        <v>3.130538</v>
      </c>
      <c r="G46" s="93">
        <v>4.694612894474</v>
      </c>
      <c r="H46" s="1">
        <v>0</v>
      </c>
      <c r="I46" s="1">
        <v>0</v>
      </c>
      <c r="J46" s="1">
        <v>7.1470000000000006E-2</v>
      </c>
      <c r="K46" s="1">
        <v>7.8876000000000002E-2</v>
      </c>
      <c r="L46" s="1"/>
      <c r="M46" s="1">
        <v>0</v>
      </c>
      <c r="N46" s="1">
        <v>2.8748785304166802E-3</v>
      </c>
      <c r="O46" s="143">
        <v>7.9783717730044161</v>
      </c>
      <c r="P46" s="1">
        <f>VLOOKUP(C46,NHB!$C$4:$E$463,3,FALSE)/1000000</f>
        <v>0.41513499999999998</v>
      </c>
      <c r="Q46" s="168">
        <f t="shared" si="13"/>
        <v>8.3935067730044164</v>
      </c>
      <c r="R46" s="187">
        <f t="shared" si="14"/>
        <v>8.3935067730044164</v>
      </c>
      <c r="S46" s="1"/>
      <c r="T46" s="93">
        <v>3.130538</v>
      </c>
      <c r="U46" s="93">
        <v>4.1688162502930002</v>
      </c>
      <c r="V46" s="1">
        <v>0</v>
      </c>
      <c r="W46" s="1">
        <v>0</v>
      </c>
      <c r="X46" s="1">
        <v>7.1470000000000006E-2</v>
      </c>
      <c r="Y46" s="1">
        <v>7.8876000000000002E-2</v>
      </c>
      <c r="Z46" s="1"/>
      <c r="AA46" s="1">
        <v>0</v>
      </c>
      <c r="AB46" s="1">
        <v>7.4497002502929996</v>
      </c>
      <c r="AC46" s="1">
        <v>1.0663894942222223</v>
      </c>
      <c r="AD46" s="1"/>
      <c r="AE46" s="1">
        <f t="shared" si="17"/>
        <v>8.5160897445152219</v>
      </c>
      <c r="AF46" s="167">
        <f t="shared" si="15"/>
        <v>8.5160897445152219</v>
      </c>
      <c r="AG46" s="1"/>
      <c r="AH46" s="1">
        <v>-0.52867152271141649</v>
      </c>
      <c r="AI46" s="144">
        <v>-6.6263084467964653E-2</v>
      </c>
      <c r="AJ46" s="56"/>
      <c r="AK46" s="1"/>
      <c r="AL46" s="56"/>
      <c r="AM46" s="56"/>
      <c r="AN46" s="56"/>
      <c r="AO46" s="56"/>
    </row>
    <row r="47" spans="1:41" x14ac:dyDescent="0.25">
      <c r="A47">
        <f>IFERROR(VLOOKUP(D47,'2014_15'!$C$402:$D$446,2,FALSE),0)</f>
        <v>0</v>
      </c>
      <c r="B47" s="93" t="s">
        <v>898</v>
      </c>
      <c r="C47" s="93" t="s">
        <v>240</v>
      </c>
      <c r="D47" s="93" t="s">
        <v>241</v>
      </c>
      <c r="E47" s="93"/>
      <c r="F47" s="93">
        <v>6.3894469999999997</v>
      </c>
      <c r="G47" s="93">
        <v>8.0657005299459996</v>
      </c>
      <c r="H47" s="1">
        <v>0</v>
      </c>
      <c r="I47" s="1">
        <v>0</v>
      </c>
      <c r="J47" s="1">
        <v>0.16667000000000001</v>
      </c>
      <c r="K47" s="1">
        <v>0.161302</v>
      </c>
      <c r="L47" s="1"/>
      <c r="M47" s="1">
        <v>0</v>
      </c>
      <c r="N47" s="1">
        <v>0</v>
      </c>
      <c r="O47" s="143">
        <v>14.783119529945999</v>
      </c>
      <c r="P47" s="1">
        <f>VLOOKUP(C47,NHB!$C$4:$E$463,3,FALSE)/1000000</f>
        <v>0.29411300000000001</v>
      </c>
      <c r="Q47" s="168">
        <f t="shared" si="13"/>
        <v>15.077232529945999</v>
      </c>
      <c r="R47" s="187">
        <f t="shared" si="14"/>
        <v>15.077232529945999</v>
      </c>
      <c r="S47" s="1"/>
      <c r="T47" s="93">
        <v>6.3894469999999997</v>
      </c>
      <c r="U47" s="93">
        <v>7.0816850652929997</v>
      </c>
      <c r="V47" s="1">
        <v>0</v>
      </c>
      <c r="W47" s="1">
        <v>0</v>
      </c>
      <c r="X47" s="1">
        <v>0.16667000000000001</v>
      </c>
      <c r="Y47" s="1">
        <v>0.161302</v>
      </c>
      <c r="Z47" s="1"/>
      <c r="AA47" s="1">
        <v>0</v>
      </c>
      <c r="AB47" s="1">
        <v>13.799104065292997</v>
      </c>
      <c r="AC47" s="1">
        <v>0.44906733955555556</v>
      </c>
      <c r="AD47" s="1"/>
      <c r="AE47" s="1">
        <f t="shared" si="17"/>
        <v>14.248171404848552</v>
      </c>
      <c r="AF47" s="167">
        <f t="shared" si="15"/>
        <v>14.248171404848552</v>
      </c>
      <c r="AG47" s="1"/>
      <c r="AH47" s="1">
        <v>-0.98401546465300171</v>
      </c>
      <c r="AI47" s="144">
        <v>-6.6563451824879896E-2</v>
      </c>
      <c r="AJ47" s="1"/>
      <c r="AK47" s="1"/>
      <c r="AL47" s="56"/>
      <c r="AM47" s="56"/>
      <c r="AN47" s="56"/>
      <c r="AO47" s="56"/>
    </row>
    <row r="48" spans="1:41" x14ac:dyDescent="0.25">
      <c r="A48">
        <f>IFERROR(VLOOKUP(D48,'2014_15'!$C$402:$D$446,2,FALSE),0)</f>
        <v>0</v>
      </c>
      <c r="B48" s="93" t="s">
        <v>898</v>
      </c>
      <c r="C48" s="93" t="s">
        <v>590</v>
      </c>
      <c r="D48" s="93" t="s">
        <v>591</v>
      </c>
      <c r="E48" s="93"/>
      <c r="F48" s="93">
        <v>5.1836970000000004</v>
      </c>
      <c r="G48" s="93">
        <v>7.754187126583</v>
      </c>
      <c r="H48" s="1">
        <v>0</v>
      </c>
      <c r="I48" s="1">
        <v>0</v>
      </c>
      <c r="J48" s="1">
        <v>0.12046999999999999</v>
      </c>
      <c r="K48" s="1">
        <v>0.13072700000000001</v>
      </c>
      <c r="L48" s="1"/>
      <c r="M48" s="1">
        <v>0</v>
      </c>
      <c r="N48" s="1">
        <v>0</v>
      </c>
      <c r="O48" s="143">
        <v>13.189081126583</v>
      </c>
      <c r="P48" s="1">
        <f>VLOOKUP(C48,NHB!$C$4:$E$463,3,FALSE)/1000000</f>
        <v>0.62417400000000001</v>
      </c>
      <c r="Q48" s="168">
        <f t="shared" si="13"/>
        <v>13.813255126583</v>
      </c>
      <c r="R48" s="187">
        <f t="shared" si="14"/>
        <v>13.813255126583</v>
      </c>
      <c r="S48" s="1"/>
      <c r="T48" s="93">
        <v>5.1836970000000004</v>
      </c>
      <c r="U48" s="93">
        <v>6.885718168406</v>
      </c>
      <c r="V48" s="1">
        <v>0</v>
      </c>
      <c r="W48" s="1">
        <v>0</v>
      </c>
      <c r="X48" s="1">
        <v>0.12046999999999999</v>
      </c>
      <c r="Y48" s="1">
        <v>0.13072700000000001</v>
      </c>
      <c r="Z48" s="1"/>
      <c r="AA48" s="1">
        <v>0</v>
      </c>
      <c r="AB48" s="1">
        <v>12.320612168405999</v>
      </c>
      <c r="AC48" s="1">
        <v>1.3969201128888888</v>
      </c>
      <c r="AD48" s="1"/>
      <c r="AE48" s="1">
        <f t="shared" si="17"/>
        <v>13.717532281294888</v>
      </c>
      <c r="AF48" s="167">
        <f t="shared" si="15"/>
        <v>13.717532281294888</v>
      </c>
      <c r="AG48" s="1"/>
      <c r="AH48" s="1">
        <v>-0.86846895817700087</v>
      </c>
      <c r="AI48" s="144">
        <v>-6.584757117207922E-2</v>
      </c>
      <c r="AJ48" s="1"/>
      <c r="AK48" s="1"/>
      <c r="AL48" s="1"/>
      <c r="AM48" s="1"/>
      <c r="AN48" s="1"/>
      <c r="AO48" s="1"/>
    </row>
    <row r="49" spans="1:41" x14ac:dyDescent="0.25">
      <c r="A49">
        <f>IFERROR(VLOOKUP(D49,'2014_15'!$C$402:$D$446,2,FALSE),0)</f>
        <v>0</v>
      </c>
      <c r="B49" s="93" t="s">
        <v>898</v>
      </c>
      <c r="C49" s="93" t="s">
        <v>300</v>
      </c>
      <c r="D49" s="93" t="s">
        <v>301</v>
      </c>
      <c r="E49" s="93"/>
      <c r="F49" s="93">
        <v>4.7380420000000001</v>
      </c>
      <c r="G49" s="93">
        <v>5.8183824965270006</v>
      </c>
      <c r="H49" s="1">
        <v>0</v>
      </c>
      <c r="I49" s="1">
        <v>0</v>
      </c>
      <c r="J49" s="1">
        <v>0.05</v>
      </c>
      <c r="K49" s="1">
        <v>0.11888700000000001</v>
      </c>
      <c r="L49" s="1"/>
      <c r="M49" s="1">
        <v>0</v>
      </c>
      <c r="N49" s="1">
        <v>0</v>
      </c>
      <c r="O49" s="143">
        <v>10.725311496527002</v>
      </c>
      <c r="P49" s="1">
        <f>VLOOKUP(C49,NHB!$C$4:$E$463,3,FALSE)/1000000</f>
        <v>0.16835700000000001</v>
      </c>
      <c r="Q49" s="168">
        <f t="shared" si="13"/>
        <v>10.893668496527003</v>
      </c>
      <c r="R49" s="187">
        <f t="shared" si="14"/>
        <v>10.893668496527003</v>
      </c>
      <c r="S49" s="1"/>
      <c r="T49" s="93">
        <v>4.7380420000000001</v>
      </c>
      <c r="U49" s="93">
        <v>5.1085398319499999</v>
      </c>
      <c r="V49" s="1">
        <v>0</v>
      </c>
      <c r="W49" s="1">
        <v>0</v>
      </c>
      <c r="X49" s="1">
        <v>0.05</v>
      </c>
      <c r="Y49" s="1">
        <v>0.11888700000000001</v>
      </c>
      <c r="Z49" s="1"/>
      <c r="AA49" s="1">
        <v>0</v>
      </c>
      <c r="AB49" s="1">
        <v>10.015468831950002</v>
      </c>
      <c r="AC49" s="1">
        <v>0.43749303111111115</v>
      </c>
      <c r="AD49" s="1"/>
      <c r="AE49" s="1">
        <f t="shared" si="17"/>
        <v>10.452961863061114</v>
      </c>
      <c r="AF49" s="167">
        <f t="shared" si="15"/>
        <v>10.452961863061114</v>
      </c>
      <c r="AG49" s="1"/>
      <c r="AH49" s="1">
        <v>-0.70984266457699974</v>
      </c>
      <c r="AI49" s="144">
        <v>-6.6183873988821321E-2</v>
      </c>
      <c r="AJ49" s="1"/>
      <c r="AK49" s="1"/>
      <c r="AL49" s="56"/>
      <c r="AM49" s="56"/>
      <c r="AN49" s="56"/>
      <c r="AO49" s="56"/>
    </row>
    <row r="50" spans="1:41" x14ac:dyDescent="0.25">
      <c r="A50">
        <f>IFERROR(VLOOKUP(D50,'2014_15'!$C$402:$D$446,2,FALSE),0)</f>
        <v>0</v>
      </c>
      <c r="B50" s="93" t="s">
        <v>898</v>
      </c>
      <c r="C50" s="93" t="s">
        <v>766</v>
      </c>
      <c r="D50" s="93" t="s">
        <v>767</v>
      </c>
      <c r="E50" s="93"/>
      <c r="F50" s="93">
        <v>5.3769359999999997</v>
      </c>
      <c r="G50" s="93">
        <v>6.5541998580590004</v>
      </c>
      <c r="H50" s="1">
        <v>0</v>
      </c>
      <c r="I50" s="1">
        <v>0</v>
      </c>
      <c r="J50" s="1">
        <v>9.8070000000000004E-2</v>
      </c>
      <c r="K50" s="1">
        <v>0.135577</v>
      </c>
      <c r="L50" s="1"/>
      <c r="M50" s="1">
        <v>0</v>
      </c>
      <c r="N50" s="1">
        <v>0</v>
      </c>
      <c r="O50" s="143">
        <v>12.164782858059001</v>
      </c>
      <c r="P50" s="1">
        <f>VLOOKUP(C50,NHB!$C$4:$E$463,3,FALSE)/1000000</f>
        <v>0.35283300000000001</v>
      </c>
      <c r="Q50" s="168">
        <f t="shared" si="13"/>
        <v>12.517615858059001</v>
      </c>
      <c r="R50" s="187">
        <f t="shared" si="14"/>
        <v>12.517615858059001</v>
      </c>
      <c r="S50" s="1"/>
      <c r="T50" s="93">
        <v>5.3769359999999997</v>
      </c>
      <c r="U50" s="93">
        <v>5.7545874753759998</v>
      </c>
      <c r="V50" s="1">
        <v>0</v>
      </c>
      <c r="W50" s="1">
        <v>0</v>
      </c>
      <c r="X50" s="1">
        <v>9.8070000000000004E-2</v>
      </c>
      <c r="Y50" s="1">
        <v>0.135577</v>
      </c>
      <c r="Z50" s="1"/>
      <c r="AA50" s="1">
        <v>0</v>
      </c>
      <c r="AB50" s="1">
        <v>11.365170475375999</v>
      </c>
      <c r="AC50" s="1">
        <v>0.63041729066666674</v>
      </c>
      <c r="AD50" s="1"/>
      <c r="AE50" s="1">
        <f t="shared" si="17"/>
        <v>11.995587766042666</v>
      </c>
      <c r="AF50" s="167">
        <f t="shared" si="15"/>
        <v>11.995587766042666</v>
      </c>
      <c r="AG50" s="1"/>
      <c r="AH50" s="1">
        <v>-0.7996123826830015</v>
      </c>
      <c r="AI50" s="144">
        <v>-6.5731743181364669E-2</v>
      </c>
      <c r="AJ50" s="1"/>
      <c r="AK50" s="1"/>
      <c r="AL50" s="1"/>
      <c r="AM50" s="1"/>
      <c r="AN50" s="1"/>
      <c r="AO50" s="1"/>
    </row>
    <row r="51" spans="1:41" x14ac:dyDescent="0.25">
      <c r="A51">
        <f>IFERROR(VLOOKUP(D51,'2014_15'!$C$402:$D$446,2,FALSE),0)</f>
        <v>0</v>
      </c>
      <c r="B51" s="93" t="s">
        <v>898</v>
      </c>
      <c r="C51" s="93" t="s">
        <v>696</v>
      </c>
      <c r="D51" s="93" t="s">
        <v>697</v>
      </c>
      <c r="E51" s="93"/>
      <c r="F51" s="93">
        <v>3.476143</v>
      </c>
      <c r="G51" s="93">
        <v>5.1857637841769995</v>
      </c>
      <c r="H51" s="1">
        <v>0</v>
      </c>
      <c r="I51" s="1">
        <v>0</v>
      </c>
      <c r="J51" s="1">
        <v>0.16327</v>
      </c>
      <c r="K51" s="1">
        <v>8.7417999999999996E-2</v>
      </c>
      <c r="L51" s="1"/>
      <c r="M51" s="1">
        <v>0</v>
      </c>
      <c r="N51" s="1">
        <v>0</v>
      </c>
      <c r="O51" s="143">
        <v>8.9125947841769992</v>
      </c>
      <c r="P51" s="1">
        <f>VLOOKUP(C51,NHB!$C$4:$E$463,3,FALSE)/1000000</f>
        <v>0.15607499999999999</v>
      </c>
      <c r="Q51" s="168">
        <f t="shared" si="13"/>
        <v>9.0686697841769988</v>
      </c>
      <c r="R51" s="187">
        <f t="shared" si="14"/>
        <v>9.0686697841769988</v>
      </c>
      <c r="S51" s="1"/>
      <c r="T51" s="93">
        <v>3.476143</v>
      </c>
      <c r="U51" s="93">
        <v>4.6049582403490001</v>
      </c>
      <c r="V51" s="1">
        <v>0</v>
      </c>
      <c r="W51" s="1">
        <v>0</v>
      </c>
      <c r="X51" s="1">
        <v>0.16327</v>
      </c>
      <c r="Y51" s="1">
        <v>8.7417999999999996E-2</v>
      </c>
      <c r="Z51" s="1"/>
      <c r="AA51" s="1">
        <v>0</v>
      </c>
      <c r="AB51" s="1">
        <v>8.3317892403489999</v>
      </c>
      <c r="AC51" s="1">
        <v>0.27968364977777771</v>
      </c>
      <c r="AD51" s="1"/>
      <c r="AE51" s="1">
        <f t="shared" si="17"/>
        <v>8.6114728901267767</v>
      </c>
      <c r="AF51" s="167">
        <f t="shared" si="15"/>
        <v>8.6114728901267767</v>
      </c>
      <c r="AG51" s="1"/>
      <c r="AH51" s="1">
        <v>-0.58080554382799932</v>
      </c>
      <c r="AI51" s="144">
        <v>-6.5166829401818435E-2</v>
      </c>
      <c r="AJ51" s="56"/>
      <c r="AK51" s="1"/>
      <c r="AL51" s="56"/>
      <c r="AM51" s="56"/>
      <c r="AN51" s="56"/>
      <c r="AO51" s="56"/>
    </row>
    <row r="52" spans="1:41" x14ac:dyDescent="0.25">
      <c r="A52">
        <f>IFERROR(VLOOKUP(D52,'2014_15'!$C$402:$D$446,2,FALSE),0)</f>
        <v>0</v>
      </c>
      <c r="B52" s="93" t="s">
        <v>898</v>
      </c>
      <c r="C52" s="93" t="s">
        <v>376</v>
      </c>
      <c r="D52" s="93" t="s">
        <v>377</v>
      </c>
      <c r="E52" s="93"/>
      <c r="F52" s="93">
        <v>7.2736140000000002</v>
      </c>
      <c r="G52" s="93">
        <v>10.459785001806001</v>
      </c>
      <c r="H52" s="1">
        <v>0</v>
      </c>
      <c r="I52" s="1">
        <v>0</v>
      </c>
      <c r="J52" s="1">
        <v>8.5470000000000004E-2</v>
      </c>
      <c r="K52" s="1">
        <v>0.18379200000000001</v>
      </c>
      <c r="L52" s="1"/>
      <c r="M52" s="1">
        <v>0</v>
      </c>
      <c r="N52" s="1">
        <v>0</v>
      </c>
      <c r="O52" s="143">
        <v>18.002661001806</v>
      </c>
      <c r="P52" s="1">
        <f>VLOOKUP(C52,NHB!$C$4:$E$463,3,FALSE)/1000000</f>
        <v>0.831677</v>
      </c>
      <c r="Q52" s="168">
        <f t="shared" si="13"/>
        <v>18.834338001806</v>
      </c>
      <c r="R52" s="187">
        <f t="shared" si="14"/>
        <v>18.834338001806</v>
      </c>
      <c r="S52" s="1"/>
      <c r="T52" s="93">
        <v>7.2736140000000002</v>
      </c>
      <c r="U52" s="93">
        <v>9.2882890816040007</v>
      </c>
      <c r="V52" s="1">
        <v>0</v>
      </c>
      <c r="W52" s="1">
        <v>0</v>
      </c>
      <c r="X52" s="1">
        <v>8.5470000000000004E-2</v>
      </c>
      <c r="Y52" s="1">
        <v>0.18379200000000001</v>
      </c>
      <c r="Z52" s="1"/>
      <c r="AA52" s="1">
        <v>0</v>
      </c>
      <c r="AB52" s="1">
        <v>16.831165081604002</v>
      </c>
      <c r="AC52" s="1">
        <v>1.9134679173333333</v>
      </c>
      <c r="AD52" s="1"/>
      <c r="AE52" s="1">
        <f t="shared" si="17"/>
        <v>18.744632998937334</v>
      </c>
      <c r="AF52" s="167">
        <f t="shared" si="15"/>
        <v>18.744632998937334</v>
      </c>
      <c r="AG52" s="1"/>
      <c r="AH52" s="1">
        <v>-1.1714959202019983</v>
      </c>
      <c r="AI52" s="144">
        <v>-6.5073486640917999E-2</v>
      </c>
      <c r="AJ52" s="56"/>
      <c r="AK52" s="1"/>
      <c r="AL52" s="56"/>
      <c r="AM52" s="56"/>
      <c r="AN52" s="56"/>
      <c r="AO52" s="56"/>
    </row>
    <row r="53" spans="1:41" x14ac:dyDescent="0.25">
      <c r="A53">
        <f>IFERROR(VLOOKUP(D53,'2014_15'!$C$402:$D$446,2,FALSE),0)</f>
        <v>0</v>
      </c>
      <c r="B53" s="93" t="s">
        <v>898</v>
      </c>
      <c r="C53" s="93" t="s">
        <v>328</v>
      </c>
      <c r="D53" s="93" t="s">
        <v>329</v>
      </c>
      <c r="E53" s="93"/>
      <c r="F53" s="93">
        <v>3.223322</v>
      </c>
      <c r="G53" s="93">
        <v>4.673308802887</v>
      </c>
      <c r="H53" s="1">
        <v>0</v>
      </c>
      <c r="I53" s="1">
        <v>0</v>
      </c>
      <c r="J53" s="1">
        <v>7.1470000000000006E-2</v>
      </c>
      <c r="K53" s="1">
        <v>8.1146999999999997E-2</v>
      </c>
      <c r="L53" s="1"/>
      <c r="M53" s="1">
        <v>0</v>
      </c>
      <c r="N53" s="1">
        <v>0</v>
      </c>
      <c r="O53" s="143">
        <v>8.0492478028869989</v>
      </c>
      <c r="P53" s="1">
        <f>VLOOKUP(C53,NHB!$C$4:$E$463,3,FALSE)/1000000</f>
        <v>0.31522099999999997</v>
      </c>
      <c r="Q53" s="168">
        <f t="shared" si="13"/>
        <v>8.3644688028869982</v>
      </c>
      <c r="R53" s="187">
        <f t="shared" si="14"/>
        <v>8.3644688028869982</v>
      </c>
      <c r="S53" s="1"/>
      <c r="T53" s="93">
        <v>3.223322</v>
      </c>
      <c r="U53" s="93">
        <v>4.1498982169629999</v>
      </c>
      <c r="V53" s="1">
        <v>0</v>
      </c>
      <c r="W53" s="1">
        <v>0</v>
      </c>
      <c r="X53" s="1">
        <v>7.1470000000000006E-2</v>
      </c>
      <c r="Y53" s="1">
        <v>8.1146999999999997E-2</v>
      </c>
      <c r="Z53" s="1"/>
      <c r="AA53" s="1">
        <v>0</v>
      </c>
      <c r="AB53" s="1">
        <v>7.5258372169629997</v>
      </c>
      <c r="AC53" s="1">
        <v>0.57201431022222227</v>
      </c>
      <c r="AD53" s="1"/>
      <c r="AE53" s="1">
        <f t="shared" si="17"/>
        <v>8.0978515271852221</v>
      </c>
      <c r="AF53" s="167">
        <f t="shared" si="15"/>
        <v>8.0978515271852221</v>
      </c>
      <c r="AG53" s="1"/>
      <c r="AH53" s="1">
        <v>-0.52341058592399925</v>
      </c>
      <c r="AI53" s="144">
        <v>-6.5026024635031016E-2</v>
      </c>
      <c r="AJ53" s="1"/>
      <c r="AK53" s="1"/>
      <c r="AL53" s="56"/>
      <c r="AM53" s="56"/>
      <c r="AN53" s="56"/>
      <c r="AO53" s="56"/>
    </row>
    <row r="54" spans="1:41" x14ac:dyDescent="0.25">
      <c r="A54">
        <f>IFERROR(VLOOKUP(D54,'2014_15'!$C$402:$D$446,2,FALSE),0)</f>
        <v>0</v>
      </c>
      <c r="B54" s="93" t="s">
        <v>898</v>
      </c>
      <c r="C54" s="93" t="s">
        <v>166</v>
      </c>
      <c r="D54" s="93" t="s">
        <v>167</v>
      </c>
      <c r="E54" s="93"/>
      <c r="F54" s="93">
        <v>6.7537729999999998</v>
      </c>
      <c r="G54" s="93">
        <v>9.6763484395220001</v>
      </c>
      <c r="H54" s="1">
        <v>0</v>
      </c>
      <c r="I54" s="1">
        <v>0</v>
      </c>
      <c r="J54" s="1">
        <v>0.10507</v>
      </c>
      <c r="K54" s="1">
        <v>0.17055799999999999</v>
      </c>
      <c r="L54" s="1"/>
      <c r="M54" s="1">
        <v>0</v>
      </c>
      <c r="N54" s="1">
        <v>0</v>
      </c>
      <c r="O54" s="143">
        <v>16.705749439522002</v>
      </c>
      <c r="P54" s="1">
        <f>VLOOKUP(C54,NHB!$C$4:$E$463,3,FALSE)/1000000</f>
        <v>0.64438700000000004</v>
      </c>
      <c r="Q54" s="168">
        <f t="shared" si="13"/>
        <v>17.350136439522004</v>
      </c>
      <c r="R54" s="187">
        <f t="shared" si="14"/>
        <v>17.350136439522004</v>
      </c>
      <c r="S54" s="1"/>
      <c r="T54" s="93">
        <v>6.7537729999999998</v>
      </c>
      <c r="U54" s="93">
        <v>8.5925974142959998</v>
      </c>
      <c r="V54" s="1">
        <v>0</v>
      </c>
      <c r="W54" s="1">
        <v>0</v>
      </c>
      <c r="X54" s="1">
        <v>0.10507</v>
      </c>
      <c r="Y54" s="1">
        <v>0.17055799999999999</v>
      </c>
      <c r="Z54" s="1"/>
      <c r="AA54" s="1">
        <v>0</v>
      </c>
      <c r="AB54" s="1">
        <v>15.621998414296</v>
      </c>
      <c r="AC54" s="1">
        <v>1.316392712888889</v>
      </c>
      <c r="AD54" s="1"/>
      <c r="AE54" s="1">
        <f t="shared" si="17"/>
        <v>16.938391127184889</v>
      </c>
      <c r="AF54" s="167">
        <f t="shared" si="15"/>
        <v>16.938391127184889</v>
      </c>
      <c r="AG54" s="1"/>
      <c r="AH54" s="1">
        <v>-1.0837510252260021</v>
      </c>
      <c r="AI54" s="144">
        <v>-6.4872936658686722E-2</v>
      </c>
      <c r="AJ54" s="1"/>
      <c r="AK54" s="1"/>
      <c r="AL54" s="56"/>
      <c r="AM54" s="56"/>
      <c r="AN54" s="56"/>
      <c r="AO54" s="56"/>
    </row>
    <row r="55" spans="1:41" x14ac:dyDescent="0.25">
      <c r="A55">
        <f>IFERROR(VLOOKUP(D55,'2014_15'!$C$402:$D$446,2,FALSE),0)</f>
        <v>0</v>
      </c>
      <c r="B55" s="93" t="s">
        <v>898</v>
      </c>
      <c r="C55" s="93" t="s">
        <v>706</v>
      </c>
      <c r="D55" s="93" t="s">
        <v>707</v>
      </c>
      <c r="E55" s="93"/>
      <c r="F55" s="93">
        <v>7.6451770000000003</v>
      </c>
      <c r="G55" s="93">
        <v>10.881895836456001</v>
      </c>
      <c r="H55" s="1">
        <v>0</v>
      </c>
      <c r="I55" s="1">
        <v>0</v>
      </c>
      <c r="J55" s="1">
        <v>8.5470000000000004E-2</v>
      </c>
      <c r="K55" s="1">
        <v>0.19170999999999999</v>
      </c>
      <c r="L55" s="1"/>
      <c r="M55" s="1">
        <v>0</v>
      </c>
      <c r="N55" s="1">
        <v>0</v>
      </c>
      <c r="O55" s="143">
        <v>18.804252836456001</v>
      </c>
      <c r="P55" s="1">
        <f>VLOOKUP(C55,NHB!$C$4:$E$463,3,FALSE)/1000000</f>
        <v>0.28298299999999998</v>
      </c>
      <c r="Q55" s="168">
        <f t="shared" si="13"/>
        <v>19.087235836456003</v>
      </c>
      <c r="R55" s="187">
        <f t="shared" si="14"/>
        <v>19.087235836456003</v>
      </c>
      <c r="S55" s="1"/>
      <c r="T55" s="93">
        <v>7.6451770000000003</v>
      </c>
      <c r="U55" s="93">
        <v>9.6631235027730007</v>
      </c>
      <c r="V55" s="1">
        <v>0</v>
      </c>
      <c r="W55" s="1">
        <v>0</v>
      </c>
      <c r="X55" s="1">
        <v>8.5470000000000004E-2</v>
      </c>
      <c r="Y55" s="1">
        <v>0.19170999999999999</v>
      </c>
      <c r="Z55" s="1"/>
      <c r="AA55" s="1">
        <v>0</v>
      </c>
      <c r="AB55" s="1">
        <v>17.585480502773002</v>
      </c>
      <c r="AC55" s="1">
        <v>0.67081309955555546</v>
      </c>
      <c r="AD55" s="1"/>
      <c r="AE55" s="1">
        <f t="shared" si="17"/>
        <v>18.256293602328558</v>
      </c>
      <c r="AF55" s="167">
        <f t="shared" si="15"/>
        <v>18.256293602328558</v>
      </c>
      <c r="AG55" s="1"/>
      <c r="AH55" s="1">
        <v>-1.218772333682999</v>
      </c>
      <c r="AI55" s="144">
        <v>-6.4813653819850381E-2</v>
      </c>
      <c r="AJ55" s="1"/>
      <c r="AK55" s="1"/>
      <c r="AL55" s="1"/>
      <c r="AM55" s="1"/>
      <c r="AN55" s="1"/>
      <c r="AO55" s="1"/>
    </row>
    <row r="56" spans="1:41" x14ac:dyDescent="0.25">
      <c r="A56">
        <f>IFERROR(VLOOKUP(D56,'2014_15'!$C$402:$D$446,2,FALSE),0)</f>
        <v>0</v>
      </c>
      <c r="B56" s="93" t="s">
        <v>898</v>
      </c>
      <c r="C56" s="93" t="s">
        <v>368</v>
      </c>
      <c r="D56" s="93" t="s">
        <v>369</v>
      </c>
      <c r="E56" s="93"/>
      <c r="F56" s="93">
        <v>4.1707210000000003</v>
      </c>
      <c r="G56" s="93">
        <v>5.9319059140670003</v>
      </c>
      <c r="H56" s="1">
        <v>0</v>
      </c>
      <c r="I56" s="1">
        <v>0</v>
      </c>
      <c r="J56" s="1">
        <v>0.05</v>
      </c>
      <c r="K56" s="1">
        <v>0.105263</v>
      </c>
      <c r="L56" s="1"/>
      <c r="M56" s="1">
        <v>0</v>
      </c>
      <c r="N56" s="1">
        <v>0</v>
      </c>
      <c r="O56" s="143">
        <v>10.257889914067002</v>
      </c>
      <c r="P56" s="1">
        <f>VLOOKUP(C56,NHB!$C$4:$E$463,3,FALSE)/1000000</f>
        <v>0.34976200000000002</v>
      </c>
      <c r="Q56" s="168">
        <f t="shared" si="13"/>
        <v>10.607651914067002</v>
      </c>
      <c r="R56" s="187">
        <f t="shared" si="14"/>
        <v>10.607651914067002</v>
      </c>
      <c r="S56" s="1"/>
      <c r="T56" s="93">
        <v>4.1707210000000003</v>
      </c>
      <c r="U56" s="93">
        <v>5.2675324516909994</v>
      </c>
      <c r="V56" s="1">
        <v>0</v>
      </c>
      <c r="W56" s="1">
        <v>0</v>
      </c>
      <c r="X56" s="1">
        <v>0.05</v>
      </c>
      <c r="Y56" s="1">
        <v>0.105263</v>
      </c>
      <c r="Z56" s="1"/>
      <c r="AA56" s="1">
        <v>0</v>
      </c>
      <c r="AB56" s="1">
        <v>9.5935164516910021</v>
      </c>
      <c r="AC56" s="1">
        <v>0.71128958311111112</v>
      </c>
      <c r="AD56" s="1"/>
      <c r="AE56" s="1">
        <f t="shared" si="17"/>
        <v>10.304806034802112</v>
      </c>
      <c r="AF56" s="167">
        <f t="shared" si="15"/>
        <v>10.304806034802112</v>
      </c>
      <c r="AG56" s="1"/>
      <c r="AH56" s="1">
        <v>-0.66437346237600003</v>
      </c>
      <c r="AI56" s="144">
        <v>-6.4767068855449653E-2</v>
      </c>
      <c r="AJ56" s="1"/>
      <c r="AK56" s="1"/>
      <c r="AL56" s="56"/>
      <c r="AM56" s="56"/>
      <c r="AN56" s="56"/>
      <c r="AO56" s="56"/>
    </row>
    <row r="57" spans="1:41" x14ac:dyDescent="0.25">
      <c r="A57">
        <f>IFERROR(VLOOKUP(D57,'2014_15'!$C$402:$D$446,2,FALSE),0)</f>
        <v>0</v>
      </c>
      <c r="B57" s="93" t="s">
        <v>898</v>
      </c>
      <c r="C57" s="93" t="s">
        <v>440</v>
      </c>
      <c r="D57" s="93" t="s">
        <v>441</v>
      </c>
      <c r="E57" s="93"/>
      <c r="F57" s="93">
        <v>4.0148859999999997</v>
      </c>
      <c r="G57" s="93">
        <v>4.1112440786799995</v>
      </c>
      <c r="H57" s="1">
        <v>0</v>
      </c>
      <c r="I57" s="1">
        <v>0</v>
      </c>
      <c r="J57" s="1">
        <v>0.10227</v>
      </c>
      <c r="K57" s="1">
        <v>0.10151300000000001</v>
      </c>
      <c r="L57" s="1"/>
      <c r="M57" s="1">
        <v>0</v>
      </c>
      <c r="N57" s="1">
        <v>0</v>
      </c>
      <c r="O57" s="143">
        <v>8.3299130786800006</v>
      </c>
      <c r="P57" s="1">
        <f>VLOOKUP(C57,NHB!$C$4:$E$463,3,FALSE)/1000000</f>
        <v>0.40976200000000002</v>
      </c>
      <c r="Q57" s="168">
        <f t="shared" si="13"/>
        <v>8.7396750786800013</v>
      </c>
      <c r="R57" s="187">
        <f t="shared" si="14"/>
        <v>8.7396750786800013</v>
      </c>
      <c r="S57" s="1"/>
      <c r="T57" s="93">
        <v>4.0148859999999997</v>
      </c>
      <c r="U57" s="93">
        <v>3.5685598602939996</v>
      </c>
      <c r="V57" s="1">
        <v>0</v>
      </c>
      <c r="W57" s="1">
        <v>0</v>
      </c>
      <c r="X57" s="1">
        <v>0.10227</v>
      </c>
      <c r="Y57" s="1">
        <v>0.10151300000000001</v>
      </c>
      <c r="Z57" s="1"/>
      <c r="AA57" s="1">
        <v>0</v>
      </c>
      <c r="AB57" s="1">
        <v>7.7872288602939985</v>
      </c>
      <c r="AC57" s="1">
        <v>0.75152956266666671</v>
      </c>
      <c r="AD57" s="1"/>
      <c r="AE57" s="1">
        <f t="shared" si="17"/>
        <v>8.5387584229606652</v>
      </c>
      <c r="AF57" s="167">
        <f t="shared" si="15"/>
        <v>8.5387584229606652</v>
      </c>
      <c r="AG57" s="1"/>
      <c r="AH57" s="1">
        <v>-0.54268421838600212</v>
      </c>
      <c r="AI57" s="144">
        <v>-6.5148845283268975E-2</v>
      </c>
      <c r="AJ57" s="1"/>
      <c r="AK57" s="1"/>
      <c r="AL57" s="56"/>
      <c r="AM57" s="56"/>
      <c r="AN57" s="56"/>
      <c r="AO57" s="56"/>
    </row>
    <row r="58" spans="1:41" x14ac:dyDescent="0.25">
      <c r="A58">
        <f>IFERROR(VLOOKUP(D58,'2014_15'!$C$402:$D$446,2,FALSE),0)</f>
        <v>0</v>
      </c>
      <c r="B58" s="93" t="s">
        <v>898</v>
      </c>
      <c r="C58" s="93" t="s">
        <v>98</v>
      </c>
      <c r="D58" s="93" t="s">
        <v>99</v>
      </c>
      <c r="E58" s="93"/>
      <c r="F58" s="93">
        <v>4.3241129999999997</v>
      </c>
      <c r="G58" s="93">
        <v>5.0888560788129995</v>
      </c>
      <c r="H58" s="1">
        <v>0</v>
      </c>
      <c r="I58" s="1">
        <v>0</v>
      </c>
      <c r="J58" s="1">
        <v>5.747E-2</v>
      </c>
      <c r="K58" s="1">
        <v>0.10866199999999999</v>
      </c>
      <c r="L58" s="1"/>
      <c r="M58" s="1">
        <v>0</v>
      </c>
      <c r="N58" s="1">
        <v>0</v>
      </c>
      <c r="O58" s="143">
        <v>9.5791010788130002</v>
      </c>
      <c r="P58" s="1">
        <f>VLOOKUP(C58,NHB!$C$4:$E$463,3,FALSE)/1000000</f>
        <v>0.15441199999999999</v>
      </c>
      <c r="Q58" s="168">
        <f t="shared" si="13"/>
        <v>9.7335130788130009</v>
      </c>
      <c r="R58" s="187">
        <f t="shared" si="14"/>
        <v>9.7335130788130009</v>
      </c>
      <c r="S58" s="1"/>
      <c r="T58" s="93">
        <v>4.3241129999999997</v>
      </c>
      <c r="U58" s="93">
        <v>4.4680156371970003</v>
      </c>
      <c r="V58" s="1">
        <v>0</v>
      </c>
      <c r="W58" s="1">
        <v>0</v>
      </c>
      <c r="X58" s="1">
        <v>5.747E-2</v>
      </c>
      <c r="Y58" s="1">
        <v>0.10866199999999999</v>
      </c>
      <c r="Z58" s="1"/>
      <c r="AA58" s="1">
        <v>0</v>
      </c>
      <c r="AB58" s="1">
        <v>8.9582606371970002</v>
      </c>
      <c r="AC58" s="1">
        <v>0.40684188888888895</v>
      </c>
      <c r="AD58" s="1"/>
      <c r="AE58" s="1">
        <f t="shared" si="17"/>
        <v>9.3651025260858898</v>
      </c>
      <c r="AF58" s="167">
        <f t="shared" si="15"/>
        <v>9.3651025260858898</v>
      </c>
      <c r="AG58" s="1"/>
      <c r="AH58" s="1">
        <v>-0.62084044161600005</v>
      </c>
      <c r="AI58" s="144">
        <v>-6.4811973118142713E-2</v>
      </c>
      <c r="AJ58" s="1"/>
      <c r="AK58" s="1"/>
      <c r="AL58" s="56"/>
      <c r="AM58" s="56"/>
      <c r="AN58" s="56"/>
      <c r="AO58" s="56"/>
    </row>
    <row r="59" spans="1:41" x14ac:dyDescent="0.25">
      <c r="A59">
        <f>IFERROR(VLOOKUP(D59,'2014_15'!$C$402:$D$446,2,FALSE),0)</f>
        <v>0</v>
      </c>
      <c r="B59" s="93" t="s">
        <v>898</v>
      </c>
      <c r="C59" s="93" t="s">
        <v>444</v>
      </c>
      <c r="D59" s="93" t="s">
        <v>445</v>
      </c>
      <c r="E59" s="93"/>
      <c r="F59" s="93">
        <v>5.8174239999999999</v>
      </c>
      <c r="G59" s="93">
        <v>8.2007431494469998</v>
      </c>
      <c r="H59" s="1">
        <v>0</v>
      </c>
      <c r="I59" s="1">
        <v>0</v>
      </c>
      <c r="J59" s="1">
        <v>0.13447000000000001</v>
      </c>
      <c r="K59" s="1">
        <v>0.14543</v>
      </c>
      <c r="L59" s="1"/>
      <c r="M59" s="1">
        <v>0</v>
      </c>
      <c r="N59" s="1">
        <v>2.985211475092342E-3</v>
      </c>
      <c r="O59" s="143">
        <v>14.301052360922091</v>
      </c>
      <c r="P59" s="1">
        <f>VLOOKUP(C59,NHB!$C$4:$E$463,3,FALSE)/1000000</f>
        <v>0.20712</v>
      </c>
      <c r="Q59" s="168">
        <f t="shared" si="13"/>
        <v>14.508172360922091</v>
      </c>
      <c r="R59" s="187">
        <f t="shared" si="14"/>
        <v>14.508172360922091</v>
      </c>
      <c r="S59" s="1"/>
      <c r="T59" s="93">
        <v>5.8174239999999999</v>
      </c>
      <c r="U59" s="93">
        <v>7.2822599167090001</v>
      </c>
      <c r="V59" s="1">
        <v>0</v>
      </c>
      <c r="W59" s="1">
        <v>0</v>
      </c>
      <c r="X59" s="1">
        <v>0.13447000000000001</v>
      </c>
      <c r="Y59" s="1">
        <v>0.14543</v>
      </c>
      <c r="Z59" s="1"/>
      <c r="AA59" s="1">
        <v>0</v>
      </c>
      <c r="AB59" s="1">
        <v>13.379583916709</v>
      </c>
      <c r="AC59" s="1">
        <v>0.35925135999999996</v>
      </c>
      <c r="AD59" s="1"/>
      <c r="AE59" s="1">
        <f t="shared" si="17"/>
        <v>13.738835276709001</v>
      </c>
      <c r="AF59" s="167">
        <f t="shared" si="15"/>
        <v>13.738835276709001</v>
      </c>
      <c r="AG59" s="1"/>
      <c r="AH59" s="1">
        <v>-0.92146844421309027</v>
      </c>
      <c r="AI59" s="144">
        <v>-6.4433610964953952E-2</v>
      </c>
      <c r="AJ59" s="1"/>
      <c r="AK59" s="1"/>
      <c r="AL59" s="1"/>
      <c r="AM59" s="1"/>
      <c r="AN59" s="1"/>
      <c r="AO59" s="1"/>
    </row>
    <row r="60" spans="1:41" x14ac:dyDescent="0.25">
      <c r="A60">
        <f>IFERROR(VLOOKUP(D60,'2014_15'!$C$402:$D$446,2,FALSE),0)</f>
        <v>0</v>
      </c>
      <c r="B60" s="93" t="s">
        <v>898</v>
      </c>
      <c r="C60" s="93" t="s">
        <v>638</v>
      </c>
      <c r="D60" s="93" t="s">
        <v>639</v>
      </c>
      <c r="E60" s="93"/>
      <c r="F60" s="93">
        <v>3.7257020000000001</v>
      </c>
      <c r="G60" s="93">
        <v>5.2361704279009995</v>
      </c>
      <c r="H60" s="1">
        <v>0</v>
      </c>
      <c r="I60" s="1">
        <v>0</v>
      </c>
      <c r="J60" s="1">
        <v>0.05</v>
      </c>
      <c r="K60" s="1">
        <v>9.3454999999999996E-2</v>
      </c>
      <c r="L60" s="1"/>
      <c r="M60" s="1">
        <v>0</v>
      </c>
      <c r="N60" s="1">
        <v>0</v>
      </c>
      <c r="O60" s="143">
        <v>9.1053274279010008</v>
      </c>
      <c r="P60" s="1">
        <f>VLOOKUP(C60,NHB!$C$4:$E$463,3,FALSE)/1000000</f>
        <v>0.25227899999999998</v>
      </c>
      <c r="Q60" s="168">
        <f t="shared" si="13"/>
        <v>9.3576064279010005</v>
      </c>
      <c r="R60" s="187">
        <f t="shared" si="14"/>
        <v>9.3576064279010005</v>
      </c>
      <c r="S60" s="1"/>
      <c r="T60" s="93">
        <v>3.7257020000000001</v>
      </c>
      <c r="U60" s="93">
        <v>4.6497193399759995</v>
      </c>
      <c r="V60" s="1">
        <v>0</v>
      </c>
      <c r="W60" s="1">
        <v>0</v>
      </c>
      <c r="X60" s="1">
        <v>0.05</v>
      </c>
      <c r="Y60" s="1">
        <v>9.3454999999999996E-2</v>
      </c>
      <c r="Z60" s="1"/>
      <c r="AA60" s="1">
        <v>0</v>
      </c>
      <c r="AB60" s="1">
        <v>8.5188763399760017</v>
      </c>
      <c r="AC60" s="1">
        <v>0.50881237244444444</v>
      </c>
      <c r="AD60" s="1"/>
      <c r="AE60" s="1">
        <f t="shared" si="17"/>
        <v>9.0276887124204457</v>
      </c>
      <c r="AF60" s="167">
        <f t="shared" si="15"/>
        <v>9.0276887124204457</v>
      </c>
      <c r="AG60" s="1"/>
      <c r="AH60" s="1">
        <v>-0.58645108792499911</v>
      </c>
      <c r="AI60" s="144">
        <v>-6.4407468327604162E-2</v>
      </c>
      <c r="AJ60" s="1"/>
      <c r="AK60" s="1"/>
      <c r="AL60" s="56"/>
      <c r="AM60" s="56"/>
      <c r="AN60" s="56"/>
      <c r="AO60" s="56"/>
    </row>
    <row r="61" spans="1:41" x14ac:dyDescent="0.25">
      <c r="A61">
        <f>IFERROR(VLOOKUP(D61,'2014_15'!$C$402:$D$446,2,FALSE),0)</f>
        <v>0</v>
      </c>
      <c r="B61" s="93" t="s">
        <v>898</v>
      </c>
      <c r="C61" s="93" t="s">
        <v>664</v>
      </c>
      <c r="D61" s="93" t="s">
        <v>665</v>
      </c>
      <c r="E61" s="93"/>
      <c r="F61" s="93">
        <v>5.1968699999999997</v>
      </c>
      <c r="G61" s="93">
        <v>6.0849713865989994</v>
      </c>
      <c r="H61" s="1">
        <v>0</v>
      </c>
      <c r="I61" s="1">
        <v>0</v>
      </c>
      <c r="J61" s="1">
        <v>5.747E-2</v>
      </c>
      <c r="K61" s="1">
        <v>0.13023999999999999</v>
      </c>
      <c r="L61" s="1"/>
      <c r="M61" s="1">
        <v>0</v>
      </c>
      <c r="N61" s="1">
        <v>0</v>
      </c>
      <c r="O61" s="143">
        <v>11.469551386598999</v>
      </c>
      <c r="P61" s="1">
        <f>VLOOKUP(C61,NHB!$C$4:$E$463,3,FALSE)/1000000</f>
        <v>0.209039</v>
      </c>
      <c r="Q61" s="168">
        <f t="shared" si="13"/>
        <v>11.678590386599</v>
      </c>
      <c r="R61" s="187">
        <f t="shared" si="14"/>
        <v>11.678590386599</v>
      </c>
      <c r="S61" s="1"/>
      <c r="T61" s="93">
        <v>5.1968699999999997</v>
      </c>
      <c r="U61" s="93">
        <v>5.3426048774340007</v>
      </c>
      <c r="V61" s="1">
        <v>0</v>
      </c>
      <c r="W61" s="1">
        <v>0</v>
      </c>
      <c r="X61" s="1">
        <v>5.747E-2</v>
      </c>
      <c r="Y61" s="1">
        <v>0.13023999999999999</v>
      </c>
      <c r="Z61" s="1"/>
      <c r="AA61" s="1">
        <v>0</v>
      </c>
      <c r="AB61" s="1">
        <v>10.727184877434</v>
      </c>
      <c r="AC61" s="1">
        <v>0.36190759022222224</v>
      </c>
      <c r="AD61" s="1"/>
      <c r="AE61" s="1">
        <f t="shared" si="17"/>
        <v>11.089092467656222</v>
      </c>
      <c r="AF61" s="167">
        <f t="shared" si="15"/>
        <v>11.089092467656222</v>
      </c>
      <c r="AG61" s="1"/>
      <c r="AH61" s="1">
        <v>-0.74236650916499869</v>
      </c>
      <c r="AI61" s="144">
        <v>-6.4724982184776486E-2</v>
      </c>
      <c r="AJ61" s="1"/>
      <c r="AK61" s="1"/>
      <c r="AL61" s="56"/>
      <c r="AM61" s="56"/>
      <c r="AN61" s="56"/>
      <c r="AO61" s="56"/>
    </row>
    <row r="62" spans="1:41" x14ac:dyDescent="0.25">
      <c r="A62">
        <f>IFERROR(VLOOKUP(D62,'2014_15'!$C$402:$D$446,2,FALSE),0)</f>
        <v>0</v>
      </c>
      <c r="B62" s="93" t="s">
        <v>898</v>
      </c>
      <c r="C62" s="93" t="s">
        <v>250</v>
      </c>
      <c r="D62" s="93" t="s">
        <v>251</v>
      </c>
      <c r="E62" s="93"/>
      <c r="F62" s="93">
        <v>3.9525000000000001</v>
      </c>
      <c r="G62" s="93">
        <v>5.5603384244600003</v>
      </c>
      <c r="H62" s="1">
        <v>0</v>
      </c>
      <c r="I62" s="1">
        <v>0</v>
      </c>
      <c r="J62" s="1">
        <v>6.7269999999999996E-2</v>
      </c>
      <c r="K62" s="1">
        <v>0.100185</v>
      </c>
      <c r="L62" s="1"/>
      <c r="M62" s="1">
        <v>0</v>
      </c>
      <c r="N62" s="1">
        <v>0</v>
      </c>
      <c r="O62" s="143">
        <v>9.6802934244600003</v>
      </c>
      <c r="P62" s="1">
        <f>VLOOKUP(C62,NHB!$C$4:$E$463,3,FALSE)/1000000</f>
        <v>0.38008199999999998</v>
      </c>
      <c r="Q62" s="168">
        <f t="shared" si="13"/>
        <v>10.06037542446</v>
      </c>
      <c r="R62" s="187">
        <f t="shared" si="14"/>
        <v>10.06037542446</v>
      </c>
      <c r="S62" s="1"/>
      <c r="T62" s="93">
        <v>3.9525000000000001</v>
      </c>
      <c r="U62" s="93">
        <v>4.9375805209200001</v>
      </c>
      <c r="V62" s="1">
        <v>0</v>
      </c>
      <c r="W62" s="1">
        <v>0</v>
      </c>
      <c r="X62" s="1">
        <v>6.7269999999999996E-2</v>
      </c>
      <c r="Y62" s="1">
        <v>0.100185</v>
      </c>
      <c r="Z62" s="1"/>
      <c r="AA62" s="1">
        <v>0</v>
      </c>
      <c r="AB62" s="1">
        <v>9.0575355209200001</v>
      </c>
      <c r="AC62" s="1">
        <v>0.75113748888888909</v>
      </c>
      <c r="AD62" s="1"/>
      <c r="AE62" s="1">
        <f t="shared" si="17"/>
        <v>9.8086730098088886</v>
      </c>
      <c r="AF62" s="167">
        <f t="shared" si="15"/>
        <v>9.8086730098088886</v>
      </c>
      <c r="AG62" s="1"/>
      <c r="AH62" s="1">
        <v>-0.62275790354000016</v>
      </c>
      <c r="AI62" s="144">
        <v>-6.4332544090701438E-2</v>
      </c>
      <c r="AJ62" s="1"/>
      <c r="AK62" s="1"/>
      <c r="AL62" s="56"/>
      <c r="AM62" s="56"/>
      <c r="AN62" s="56"/>
      <c r="AO62" s="56"/>
    </row>
    <row r="63" spans="1:41" x14ac:dyDescent="0.25">
      <c r="A63">
        <f>IFERROR(VLOOKUP(D63,'2014_15'!$C$402:$D$446,2,FALSE),0)</f>
        <v>1</v>
      </c>
      <c r="B63" s="93" t="s">
        <v>902</v>
      </c>
      <c r="C63" s="93" t="s">
        <v>442</v>
      </c>
      <c r="D63" s="93" t="s">
        <v>443</v>
      </c>
      <c r="E63" s="93"/>
      <c r="F63" s="93">
        <v>138.21378300000001</v>
      </c>
      <c r="G63" s="93">
        <v>353.03470182885201</v>
      </c>
      <c r="H63" s="1">
        <v>14.479559</v>
      </c>
      <c r="I63" s="1">
        <v>29.828177065020483</v>
      </c>
      <c r="J63" s="1">
        <v>1.36947</v>
      </c>
      <c r="K63" s="1">
        <v>3.4891489999999998</v>
      </c>
      <c r="L63" s="1"/>
      <c r="M63" s="1">
        <v>7.3722709999999996</v>
      </c>
      <c r="N63" s="1">
        <v>13.073371051018171</v>
      </c>
      <c r="O63" s="143">
        <v>560.86048194489058</v>
      </c>
      <c r="P63" s="1">
        <f>VLOOKUP(C63,NHB!$C$4:$E$463,3,FALSE)/1000000</f>
        <v>2.6163419999999999</v>
      </c>
      <c r="Q63" s="168">
        <f t="shared" si="13"/>
        <v>563.47682394489061</v>
      </c>
      <c r="R63" s="187">
        <f t="shared" si="14"/>
        <v>556.10455294489066</v>
      </c>
      <c r="S63" s="1"/>
      <c r="T63" s="93">
        <v>138.21378300000001</v>
      </c>
      <c r="U63" s="93">
        <v>326.91013389351701</v>
      </c>
      <c r="V63" s="1">
        <v>14.821947</v>
      </c>
      <c r="W63" s="1">
        <v>30.374910131527773</v>
      </c>
      <c r="X63" s="1">
        <v>1.36947</v>
      </c>
      <c r="Y63" s="1">
        <v>3.4891489999999998</v>
      </c>
      <c r="Z63" s="1"/>
      <c r="AA63" s="1">
        <v>7.0643840000000004</v>
      </c>
      <c r="AB63" s="1">
        <v>522.24377702504489</v>
      </c>
      <c r="AC63" s="1">
        <v>4.652715711111111</v>
      </c>
      <c r="AD63" s="1"/>
      <c r="AE63" s="1">
        <f t="shared" si="17"/>
        <v>526.89649273615601</v>
      </c>
      <c r="AF63" s="167">
        <f t="shared" si="15"/>
        <v>519.83210873615599</v>
      </c>
      <c r="AG63" s="1"/>
      <c r="AH63" s="1">
        <v>-38.616704919845688</v>
      </c>
      <c r="AI63" s="144">
        <v>-6.8852604458661287E-2</v>
      </c>
      <c r="AJ63" s="56"/>
      <c r="AK63" s="1"/>
      <c r="AL63" s="1"/>
      <c r="AM63" s="1"/>
      <c r="AN63" s="1"/>
      <c r="AO63" s="1"/>
    </row>
    <row r="64" spans="1:41" x14ac:dyDescent="0.25">
      <c r="A64">
        <f>IFERROR(VLOOKUP(D64,'2014_15'!$C$402:$D$446,2,FALSE),0)</f>
        <v>0</v>
      </c>
      <c r="B64" s="93" t="s">
        <v>898</v>
      </c>
      <c r="C64" s="93" t="s">
        <v>810</v>
      </c>
      <c r="D64" s="93" t="s">
        <v>811</v>
      </c>
      <c r="E64" s="93"/>
      <c r="F64" s="93">
        <v>5.2137890000000002</v>
      </c>
      <c r="G64" s="93">
        <v>6.0718079254480006</v>
      </c>
      <c r="H64" s="1">
        <v>0</v>
      </c>
      <c r="I64" s="1">
        <v>0</v>
      </c>
      <c r="J64" s="1">
        <v>8.8270000000000001E-2</v>
      </c>
      <c r="K64" s="1">
        <v>0.13170999999999999</v>
      </c>
      <c r="L64" s="1"/>
      <c r="M64" s="1">
        <v>0</v>
      </c>
      <c r="N64" s="1">
        <v>0</v>
      </c>
      <c r="O64" s="143">
        <v>11.505576925448</v>
      </c>
      <c r="P64" s="1">
        <f>VLOOKUP(C64,NHB!$C$4:$E$463,3,FALSE)/1000000</f>
        <v>0.36127599999999999</v>
      </c>
      <c r="Q64" s="168">
        <f t="shared" si="13"/>
        <v>11.866852925448001</v>
      </c>
      <c r="R64" s="187">
        <f t="shared" si="14"/>
        <v>11.866852925448001</v>
      </c>
      <c r="S64" s="1"/>
      <c r="T64" s="93">
        <v>5.2137890000000002</v>
      </c>
      <c r="U64" s="93">
        <v>5.3310473585430005</v>
      </c>
      <c r="V64" s="1">
        <v>0</v>
      </c>
      <c r="W64" s="1">
        <v>0</v>
      </c>
      <c r="X64" s="1">
        <v>8.8270000000000001E-2</v>
      </c>
      <c r="Y64" s="1">
        <v>0.13170999999999999</v>
      </c>
      <c r="Z64" s="1"/>
      <c r="AA64" s="1">
        <v>0</v>
      </c>
      <c r="AB64" s="1">
        <v>10.764816358543001</v>
      </c>
      <c r="AC64" s="1">
        <v>0.79921733688888885</v>
      </c>
      <c r="AD64" s="1"/>
      <c r="AE64" s="1">
        <f t="shared" si="17"/>
        <v>11.56403369543189</v>
      </c>
      <c r="AF64" s="167">
        <f t="shared" si="15"/>
        <v>11.56403369543189</v>
      </c>
      <c r="AG64" s="1"/>
      <c r="AH64" s="1">
        <v>-0.74076056690499925</v>
      </c>
      <c r="AI64" s="144">
        <v>-6.4382739927329263E-2</v>
      </c>
      <c r="AJ64" s="1"/>
      <c r="AK64" s="56"/>
      <c r="AL64" s="1"/>
      <c r="AM64" s="1"/>
      <c r="AN64" s="1"/>
      <c r="AO64" s="1"/>
    </row>
    <row r="65" spans="1:41" x14ac:dyDescent="0.25">
      <c r="A65">
        <f>IFERROR(VLOOKUP(D65,'2014_15'!$C$402:$D$446,2,FALSE),0)</f>
        <v>0</v>
      </c>
      <c r="B65" s="93" t="s">
        <v>898</v>
      </c>
      <c r="C65" s="93" t="s">
        <v>58</v>
      </c>
      <c r="D65" s="93" t="s">
        <v>59</v>
      </c>
      <c r="E65" s="93"/>
      <c r="F65" s="93">
        <v>6.2087300000000001</v>
      </c>
      <c r="G65" s="93">
        <v>7.1964690645029998</v>
      </c>
      <c r="H65" s="1">
        <v>0</v>
      </c>
      <c r="I65" s="1">
        <v>0</v>
      </c>
      <c r="J65" s="1">
        <v>7.8469999999999998E-2</v>
      </c>
      <c r="K65" s="1">
        <v>0.15676000000000001</v>
      </c>
      <c r="L65" s="1"/>
      <c r="M65" s="1">
        <v>0</v>
      </c>
      <c r="N65" s="1">
        <v>0</v>
      </c>
      <c r="O65" s="143">
        <v>13.640429064503</v>
      </c>
      <c r="P65" s="1">
        <f>VLOOKUP(C65,NHB!$C$4:$E$463,3,FALSE)/1000000</f>
        <v>0.20468900000000001</v>
      </c>
      <c r="Q65" s="168">
        <f t="shared" si="13"/>
        <v>13.845118064503</v>
      </c>
      <c r="R65" s="187">
        <f t="shared" si="14"/>
        <v>13.845118064503</v>
      </c>
      <c r="S65" s="1"/>
      <c r="T65" s="93">
        <v>6.2087300000000001</v>
      </c>
      <c r="U65" s="93">
        <v>6.3184998386340006</v>
      </c>
      <c r="V65" s="1">
        <v>0</v>
      </c>
      <c r="W65" s="1">
        <v>0</v>
      </c>
      <c r="X65" s="1">
        <v>7.8469999999999998E-2</v>
      </c>
      <c r="Y65" s="1">
        <v>0.15676000000000001</v>
      </c>
      <c r="Z65" s="1"/>
      <c r="AA65" s="1">
        <v>0</v>
      </c>
      <c r="AB65" s="1">
        <v>12.762459838633999</v>
      </c>
      <c r="AC65" s="1">
        <v>0.52901382577777767</v>
      </c>
      <c r="AD65" s="1"/>
      <c r="AE65" s="1">
        <f t="shared" si="17"/>
        <v>13.291473664411777</v>
      </c>
      <c r="AF65" s="167">
        <f t="shared" si="15"/>
        <v>13.291473664411777</v>
      </c>
      <c r="AG65" s="1"/>
      <c r="AH65" s="1">
        <v>-0.87796922586900017</v>
      </c>
      <c r="AI65" s="144">
        <v>-6.4365220603930448E-2</v>
      </c>
      <c r="AJ65" s="1"/>
      <c r="AK65" s="1"/>
      <c r="AL65" s="1"/>
      <c r="AM65" s="1"/>
      <c r="AN65" s="1"/>
      <c r="AO65" s="1"/>
    </row>
    <row r="66" spans="1:41" x14ac:dyDescent="0.25">
      <c r="A66">
        <f>IFERROR(VLOOKUP(D66,'2014_15'!$C$402:$D$446,2,FALSE),0)</f>
        <v>0</v>
      </c>
      <c r="B66" s="93" t="s">
        <v>898</v>
      </c>
      <c r="C66" s="93" t="s">
        <v>172</v>
      </c>
      <c r="D66" s="93" t="s">
        <v>173</v>
      </c>
      <c r="E66" s="93"/>
      <c r="F66" s="93">
        <v>6.1889570000000003</v>
      </c>
      <c r="G66" s="93">
        <v>8.5830201346940012</v>
      </c>
      <c r="H66" s="1">
        <v>0</v>
      </c>
      <c r="I66" s="1">
        <v>0</v>
      </c>
      <c r="J66" s="1">
        <v>0.12046999999999999</v>
      </c>
      <c r="K66" s="1">
        <v>0.15529000000000001</v>
      </c>
      <c r="L66" s="1"/>
      <c r="M66" s="1">
        <v>0</v>
      </c>
      <c r="N66" s="1">
        <v>0</v>
      </c>
      <c r="O66" s="143">
        <v>15.047737134694001</v>
      </c>
      <c r="P66" s="1">
        <f>VLOOKUP(C66,NHB!$C$4:$E$463,3,FALSE)/1000000</f>
        <v>0.43918600000000002</v>
      </c>
      <c r="Q66" s="168">
        <f t="shared" si="13"/>
        <v>15.486923134694001</v>
      </c>
      <c r="R66" s="187">
        <f t="shared" si="14"/>
        <v>15.486923134694001</v>
      </c>
      <c r="S66" s="1"/>
      <c r="T66" s="93">
        <v>6.1889570000000003</v>
      </c>
      <c r="U66" s="93">
        <v>7.6217218796089998</v>
      </c>
      <c r="V66" s="1">
        <v>0</v>
      </c>
      <c r="W66" s="1">
        <v>0</v>
      </c>
      <c r="X66" s="1">
        <v>0.12046999999999999</v>
      </c>
      <c r="Y66" s="1">
        <v>0.15529000000000001</v>
      </c>
      <c r="Z66" s="1"/>
      <c r="AA66" s="1">
        <v>0</v>
      </c>
      <c r="AB66" s="1">
        <v>14.086438879609</v>
      </c>
      <c r="AC66" s="1">
        <v>0.70319520533333346</v>
      </c>
      <c r="AD66" s="1"/>
      <c r="AE66" s="1">
        <f t="shared" si="17"/>
        <v>14.789634084942334</v>
      </c>
      <c r="AF66" s="167">
        <f t="shared" si="15"/>
        <v>14.789634084942334</v>
      </c>
      <c r="AG66" s="1"/>
      <c r="AH66" s="1">
        <v>-0.96129825508500133</v>
      </c>
      <c r="AI66" s="144">
        <v>-6.3883243472444506E-2</v>
      </c>
      <c r="AJ66" s="1"/>
      <c r="AK66" s="1"/>
      <c r="AL66" s="1"/>
      <c r="AM66" s="1"/>
      <c r="AN66" s="1"/>
      <c r="AO66" s="1"/>
    </row>
    <row r="67" spans="1:41" x14ac:dyDescent="0.25">
      <c r="A67">
        <f>IFERROR(VLOOKUP(D67,'2014_15'!$C$402:$D$446,2,FALSE),0)</f>
        <v>0</v>
      </c>
      <c r="B67" s="93" t="s">
        <v>898</v>
      </c>
      <c r="C67" s="93" t="s">
        <v>734</v>
      </c>
      <c r="D67" s="93" t="s">
        <v>735</v>
      </c>
      <c r="E67" s="93"/>
      <c r="F67" s="93">
        <v>5.6245250000000002</v>
      </c>
      <c r="G67" s="93">
        <v>5.5536506865849997</v>
      </c>
      <c r="H67" s="1">
        <v>0</v>
      </c>
      <c r="I67" s="1">
        <v>0</v>
      </c>
      <c r="J67" s="1">
        <v>8.5470000000000004E-2</v>
      </c>
      <c r="K67" s="1">
        <v>0.14158799999999999</v>
      </c>
      <c r="L67" s="1"/>
      <c r="M67" s="1">
        <v>0</v>
      </c>
      <c r="N67" s="1">
        <v>0</v>
      </c>
      <c r="O67" s="143">
        <v>11.405233686585001</v>
      </c>
      <c r="P67" s="1">
        <f>VLOOKUP(C67,NHB!$C$4:$E$463,3,FALSE)/1000000</f>
        <v>0.45159500000000002</v>
      </c>
      <c r="Q67" s="168">
        <f t="shared" si="13"/>
        <v>11.856828686585001</v>
      </c>
      <c r="R67" s="187">
        <f t="shared" si="14"/>
        <v>11.856828686585001</v>
      </c>
      <c r="S67" s="1"/>
      <c r="T67" s="93">
        <v>5.6245250000000002</v>
      </c>
      <c r="U67" s="93">
        <v>4.8205687959550003</v>
      </c>
      <c r="V67" s="1">
        <v>0</v>
      </c>
      <c r="W67" s="1">
        <v>0</v>
      </c>
      <c r="X67" s="1">
        <v>8.5470000000000004E-2</v>
      </c>
      <c r="Y67" s="1">
        <v>0.14158799999999999</v>
      </c>
      <c r="Z67" s="1"/>
      <c r="AA67" s="1">
        <v>0</v>
      </c>
      <c r="AB67" s="1">
        <v>10.672151795955001</v>
      </c>
      <c r="AC67" s="1">
        <v>0.99764487288888892</v>
      </c>
      <c r="AD67" s="1"/>
      <c r="AE67" s="1">
        <f t="shared" si="17"/>
        <v>11.66979666884389</v>
      </c>
      <c r="AF67" s="167">
        <f t="shared" si="15"/>
        <v>11.66979666884389</v>
      </c>
      <c r="AG67" s="1"/>
      <c r="AH67" s="1">
        <v>-0.73308189063000029</v>
      </c>
      <c r="AI67" s="144">
        <v>-6.427592022882106E-2</v>
      </c>
      <c r="AJ67" s="1"/>
      <c r="AK67" s="1"/>
      <c r="AL67" s="1"/>
      <c r="AM67" s="1"/>
      <c r="AN67" s="1"/>
      <c r="AO67" s="1"/>
    </row>
    <row r="68" spans="1:41" x14ac:dyDescent="0.25">
      <c r="A68">
        <f>IFERROR(VLOOKUP(D68,'2014_15'!$C$402:$D$446,2,FALSE),0)</f>
        <v>0</v>
      </c>
      <c r="B68" s="93" t="s">
        <v>898</v>
      </c>
      <c r="C68" s="93" t="s">
        <v>770</v>
      </c>
      <c r="D68" s="93" t="s">
        <v>771</v>
      </c>
      <c r="E68" s="93"/>
      <c r="F68" s="93">
        <v>5.7130660000000004</v>
      </c>
      <c r="G68" s="93">
        <v>6.4785689286510006</v>
      </c>
      <c r="H68" s="1">
        <v>0</v>
      </c>
      <c r="I68" s="1">
        <v>0</v>
      </c>
      <c r="J68" s="1">
        <v>6.447E-2</v>
      </c>
      <c r="K68" s="1">
        <v>0.14330000000000001</v>
      </c>
      <c r="L68" s="1"/>
      <c r="M68" s="1">
        <v>0</v>
      </c>
      <c r="N68" s="1">
        <v>0</v>
      </c>
      <c r="O68" s="143">
        <v>12.399404928651002</v>
      </c>
      <c r="P68" s="1">
        <f>VLOOKUP(C68,NHB!$C$4:$E$463,3,FALSE)/1000000</f>
        <v>0.462341</v>
      </c>
      <c r="Q68" s="168">
        <f t="shared" si="13"/>
        <v>12.861745928651002</v>
      </c>
      <c r="R68" s="187">
        <f t="shared" si="14"/>
        <v>12.861745928651002</v>
      </c>
      <c r="S68" s="1"/>
      <c r="T68" s="93">
        <v>5.7130660000000004</v>
      </c>
      <c r="U68" s="93">
        <v>5.6881835193550003</v>
      </c>
      <c r="V68" s="1">
        <v>0</v>
      </c>
      <c r="W68" s="1">
        <v>0</v>
      </c>
      <c r="X68" s="1">
        <v>6.447E-2</v>
      </c>
      <c r="Y68" s="1">
        <v>0.14330000000000001</v>
      </c>
      <c r="Z68" s="1"/>
      <c r="AA68" s="1">
        <v>0</v>
      </c>
      <c r="AB68" s="1">
        <v>11.609019519355002</v>
      </c>
      <c r="AC68" s="1">
        <v>0.80027283911111091</v>
      </c>
      <c r="AD68" s="1"/>
      <c r="AE68" s="1">
        <f t="shared" si="17"/>
        <v>12.409292358466113</v>
      </c>
      <c r="AF68" s="167">
        <f t="shared" si="15"/>
        <v>12.409292358466113</v>
      </c>
      <c r="AG68" s="1"/>
      <c r="AH68" s="1">
        <v>-0.79038540929600032</v>
      </c>
      <c r="AI68" s="144">
        <v>-6.3743817856103405E-2</v>
      </c>
      <c r="AJ68" s="1"/>
    </row>
    <row r="69" spans="1:41" x14ac:dyDescent="0.25">
      <c r="A69">
        <f>IFERROR(VLOOKUP(D69,'2014_15'!$C$402:$D$446,2,FALSE),0)</f>
        <v>0</v>
      </c>
      <c r="B69" s="93" t="s">
        <v>898</v>
      </c>
      <c r="C69" s="93" t="s">
        <v>136</v>
      </c>
      <c r="D69" s="93" t="s">
        <v>137</v>
      </c>
      <c r="E69" s="93"/>
      <c r="F69" s="93">
        <v>5.7816229999999997</v>
      </c>
      <c r="G69" s="93">
        <v>6.5792260121980002</v>
      </c>
      <c r="H69" s="1">
        <v>0</v>
      </c>
      <c r="I69" s="1">
        <v>0</v>
      </c>
      <c r="J69" s="1">
        <v>8.8270000000000001E-2</v>
      </c>
      <c r="K69" s="1">
        <v>0.14599999999999999</v>
      </c>
      <c r="L69" s="1"/>
      <c r="M69" s="1">
        <v>0</v>
      </c>
      <c r="N69" s="1">
        <v>0</v>
      </c>
      <c r="O69" s="143">
        <v>12.595119012197999</v>
      </c>
      <c r="P69" s="1">
        <f>VLOOKUP(C69,NHB!$C$4:$E$463,3,FALSE)/1000000</f>
        <v>0.19087299999999999</v>
      </c>
      <c r="Q69" s="168">
        <f t="shared" si="13"/>
        <v>12.785992012197999</v>
      </c>
      <c r="R69" s="187">
        <f t="shared" si="14"/>
        <v>12.785992012197999</v>
      </c>
      <c r="S69" s="1"/>
      <c r="T69" s="93">
        <v>5.7816229999999997</v>
      </c>
      <c r="U69" s="93">
        <v>5.7765604387100007</v>
      </c>
      <c r="V69" s="1">
        <v>0</v>
      </c>
      <c r="W69" s="1">
        <v>0</v>
      </c>
      <c r="X69" s="1">
        <v>8.8270000000000001E-2</v>
      </c>
      <c r="Y69" s="1">
        <v>0.14599999999999999</v>
      </c>
      <c r="Z69" s="1"/>
      <c r="AA69" s="1">
        <v>0</v>
      </c>
      <c r="AB69" s="1">
        <v>11.79245343871</v>
      </c>
      <c r="AC69" s="1">
        <v>0.40238530577777781</v>
      </c>
      <c r="AD69" s="1"/>
      <c r="AE69" s="1">
        <f t="shared" si="17"/>
        <v>12.194838744487777</v>
      </c>
      <c r="AF69" s="167">
        <f t="shared" si="15"/>
        <v>12.194838744487777</v>
      </c>
      <c r="AG69" s="1"/>
      <c r="AH69" s="1">
        <v>-0.8026655734879995</v>
      </c>
      <c r="AI69" s="144">
        <v>-6.3728304012899098E-2</v>
      </c>
      <c r="AJ69" s="1"/>
    </row>
    <row r="70" spans="1:41" x14ac:dyDescent="0.25">
      <c r="A70">
        <f>IFERROR(VLOOKUP(D70,'2014_15'!$C$402:$D$446,2,FALSE),0)</f>
        <v>0</v>
      </c>
      <c r="B70" s="93" t="s">
        <v>898</v>
      </c>
      <c r="C70" s="93" t="s">
        <v>628</v>
      </c>
      <c r="D70" s="93" t="s">
        <v>629</v>
      </c>
      <c r="E70" s="93"/>
      <c r="F70" s="93">
        <v>5.9705469999999998</v>
      </c>
      <c r="G70" s="93">
        <v>6.8994924461189999</v>
      </c>
      <c r="H70" s="1">
        <v>0</v>
      </c>
      <c r="I70" s="1">
        <v>0</v>
      </c>
      <c r="J70" s="1">
        <v>0.19747000000000001</v>
      </c>
      <c r="K70" s="1">
        <v>0.15032799999999999</v>
      </c>
      <c r="L70" s="1"/>
      <c r="M70" s="1">
        <v>0</v>
      </c>
      <c r="N70" s="1">
        <v>0</v>
      </c>
      <c r="O70" s="143">
        <v>13.217837446118999</v>
      </c>
      <c r="P70" s="1">
        <f>VLOOKUP(C70,NHB!$C$4:$E$463,3,FALSE)/1000000</f>
        <v>0.787157</v>
      </c>
      <c r="Q70" s="168">
        <f t="shared" si="13"/>
        <v>14.004994446118999</v>
      </c>
      <c r="R70" s="187">
        <f t="shared" si="14"/>
        <v>14.004994446118999</v>
      </c>
      <c r="S70" s="1"/>
      <c r="T70" s="93">
        <v>5.9705469999999998</v>
      </c>
      <c r="U70" s="93">
        <v>6.0577543676920005</v>
      </c>
      <c r="V70" s="1">
        <v>0</v>
      </c>
      <c r="W70" s="1">
        <v>0</v>
      </c>
      <c r="X70" s="1">
        <v>0.19747000000000001</v>
      </c>
      <c r="Y70" s="1">
        <v>0.15032799999999999</v>
      </c>
      <c r="Z70" s="1"/>
      <c r="AA70" s="1">
        <v>0</v>
      </c>
      <c r="AB70" s="1">
        <v>12.376099367691999</v>
      </c>
      <c r="AC70" s="1">
        <v>1.7071685928888889</v>
      </c>
      <c r="AD70" s="1"/>
      <c r="AE70" s="1">
        <f t="shared" si="17"/>
        <v>14.083267960580889</v>
      </c>
      <c r="AF70" s="167">
        <f t="shared" si="15"/>
        <v>14.083267960580889</v>
      </c>
      <c r="AG70" s="1"/>
      <c r="AH70" s="1">
        <v>-0.84173807842699944</v>
      </c>
      <c r="AI70" s="144">
        <v>-6.3681981402649898E-2</v>
      </c>
      <c r="AJ70" s="1"/>
    </row>
    <row r="71" spans="1:41" x14ac:dyDescent="0.25">
      <c r="A71">
        <f>IFERROR(VLOOKUP(D71,'2014_15'!$C$402:$D$446,2,FALSE),0)</f>
        <v>0</v>
      </c>
      <c r="B71" s="93" t="s">
        <v>898</v>
      </c>
      <c r="C71" s="93" t="s">
        <v>502</v>
      </c>
      <c r="D71" s="93" t="s">
        <v>503</v>
      </c>
      <c r="E71" s="93"/>
      <c r="F71" s="93">
        <v>5.6339829999999997</v>
      </c>
      <c r="G71" s="93">
        <v>5.4789796073409995</v>
      </c>
      <c r="H71" s="1">
        <v>0</v>
      </c>
      <c r="I71" s="1">
        <v>0</v>
      </c>
      <c r="J71" s="1">
        <v>0.05</v>
      </c>
      <c r="K71" s="1">
        <v>0.14139199999999999</v>
      </c>
      <c r="L71" s="1"/>
      <c r="M71" s="1">
        <v>0</v>
      </c>
      <c r="N71" s="1">
        <v>0</v>
      </c>
      <c r="O71" s="143">
        <v>11.304354607341001</v>
      </c>
      <c r="P71" s="1">
        <f>VLOOKUP(C71,NHB!$C$4:$E$463,3,FALSE)/1000000</f>
        <v>0.22682099999999999</v>
      </c>
      <c r="Q71" s="168">
        <f t="shared" si="13"/>
        <v>11.531175607341</v>
      </c>
      <c r="R71" s="187">
        <f t="shared" si="14"/>
        <v>11.531175607341</v>
      </c>
      <c r="S71" s="1"/>
      <c r="T71" s="93">
        <v>5.6339829999999997</v>
      </c>
      <c r="U71" s="93">
        <v>4.7557542991719997</v>
      </c>
      <c r="V71" s="1">
        <v>0</v>
      </c>
      <c r="W71" s="1">
        <v>0</v>
      </c>
      <c r="X71" s="1">
        <v>0.05</v>
      </c>
      <c r="Y71" s="1">
        <v>0.14139199999999999</v>
      </c>
      <c r="Z71" s="1"/>
      <c r="AA71" s="1">
        <v>0</v>
      </c>
      <c r="AB71" s="1">
        <v>10.581129299172</v>
      </c>
      <c r="AC71" s="1">
        <v>0.46331893422222231</v>
      </c>
      <c r="AD71" s="1"/>
      <c r="AE71" s="1">
        <f t="shared" si="17"/>
        <v>11.044448233394222</v>
      </c>
      <c r="AF71" s="167">
        <f t="shared" si="15"/>
        <v>11.044448233394222</v>
      </c>
      <c r="AG71" s="1"/>
      <c r="AH71" s="1">
        <v>-0.72322530816900077</v>
      </c>
      <c r="AI71" s="144">
        <v>-6.3977585036065779E-2</v>
      </c>
      <c r="AJ71" s="1"/>
    </row>
    <row r="72" spans="1:41" x14ac:dyDescent="0.25">
      <c r="A72">
        <f>IFERROR(VLOOKUP(D72,'2014_15'!$C$402:$D$446,2,FALSE),0)</f>
        <v>0</v>
      </c>
      <c r="B72" s="93" t="s">
        <v>903</v>
      </c>
      <c r="C72" s="93" t="s">
        <v>324</v>
      </c>
      <c r="D72" s="93" t="s">
        <v>325</v>
      </c>
      <c r="E72" s="93"/>
      <c r="F72" s="93">
        <v>73.433999999999997</v>
      </c>
      <c r="G72" s="93">
        <v>224.24963453906301</v>
      </c>
      <c r="H72" s="1">
        <v>1.8411770000000001</v>
      </c>
      <c r="I72" s="1">
        <v>20.063806094571863</v>
      </c>
      <c r="J72" s="1">
        <v>1.175</v>
      </c>
      <c r="K72" s="1">
        <v>1.8818809999999999</v>
      </c>
      <c r="L72" s="1"/>
      <c r="M72" s="1">
        <v>3.6761699999999999</v>
      </c>
      <c r="N72" s="1">
        <v>6.1458211218137535</v>
      </c>
      <c r="O72" s="143">
        <v>332.4674897554487</v>
      </c>
      <c r="P72" s="1">
        <f>VLOOKUP(C72,NHB!$C$4:$E$463,3,FALSE)/1000000</f>
        <v>2.3313760000000001</v>
      </c>
      <c r="Q72" s="168">
        <f t="shared" ref="Q72:Q135" si="18">+O72+P72</f>
        <v>334.79886575544867</v>
      </c>
      <c r="R72" s="187">
        <f t="shared" ref="R72:R135" si="19">+Q72-M72</f>
        <v>331.12269575544866</v>
      </c>
      <c r="S72" s="1"/>
      <c r="T72" s="93">
        <v>73.433999999999997</v>
      </c>
      <c r="U72" s="93">
        <v>207.655161583172</v>
      </c>
      <c r="V72" s="1">
        <v>1.884439</v>
      </c>
      <c r="W72" s="1">
        <v>20.431563943399873</v>
      </c>
      <c r="X72" s="1">
        <v>1.175</v>
      </c>
      <c r="Y72" s="1">
        <v>1.8818809999999999</v>
      </c>
      <c r="Z72" s="1"/>
      <c r="AA72" s="1">
        <v>3.496467</v>
      </c>
      <c r="AB72" s="1">
        <v>309.95851252657184</v>
      </c>
      <c r="AC72" s="1">
        <v>4.4051527577777776</v>
      </c>
      <c r="AD72" s="1"/>
      <c r="AE72" s="1">
        <f t="shared" si="17"/>
        <v>314.36366528434962</v>
      </c>
      <c r="AF72" s="167">
        <f t="shared" ref="AF72:AF135" si="20">+AE72-AA72</f>
        <v>310.86719828434963</v>
      </c>
      <c r="AG72" s="1"/>
      <c r="AH72" s="1">
        <v>-22.508977228876859</v>
      </c>
      <c r="AI72" s="144">
        <v>-6.7702791769004733E-2</v>
      </c>
      <c r="AJ72" s="56"/>
    </row>
    <row r="73" spans="1:41" x14ac:dyDescent="0.25">
      <c r="A73">
        <f>IFERROR(VLOOKUP(D73,'2014_15'!$C$402:$D$446,2,FALSE),0)</f>
        <v>0</v>
      </c>
      <c r="B73" s="93" t="s">
        <v>898</v>
      </c>
      <c r="C73" s="93" t="s">
        <v>480</v>
      </c>
      <c r="D73" s="93" t="s">
        <v>481</v>
      </c>
      <c r="E73" s="93"/>
      <c r="F73" s="93">
        <v>5.7154999999999996</v>
      </c>
      <c r="G73" s="93">
        <v>6.5086914395239992</v>
      </c>
      <c r="H73" s="1">
        <v>0</v>
      </c>
      <c r="I73" s="1">
        <v>0</v>
      </c>
      <c r="J73" s="1">
        <v>0.13727</v>
      </c>
      <c r="K73" s="1">
        <v>0.14355299999999999</v>
      </c>
      <c r="L73" s="1"/>
      <c r="M73" s="1">
        <v>0</v>
      </c>
      <c r="N73" s="1">
        <v>0</v>
      </c>
      <c r="O73" s="143">
        <v>12.505014439524</v>
      </c>
      <c r="P73" s="1">
        <f>VLOOKUP(C73,NHB!$C$4:$E$463,3,FALSE)/1000000</f>
        <v>0.306778</v>
      </c>
      <c r="Q73" s="168">
        <f t="shared" si="18"/>
        <v>12.811792439524</v>
      </c>
      <c r="R73" s="187">
        <f t="shared" si="19"/>
        <v>12.811792439524</v>
      </c>
      <c r="S73" s="1"/>
      <c r="T73" s="93">
        <v>5.7154999999999996</v>
      </c>
      <c r="U73" s="93">
        <v>5.7146310839020007</v>
      </c>
      <c r="V73" s="1">
        <v>0</v>
      </c>
      <c r="W73" s="1">
        <v>0</v>
      </c>
      <c r="X73" s="1">
        <v>0.13727</v>
      </c>
      <c r="Y73" s="1">
        <v>0.14355299999999999</v>
      </c>
      <c r="Z73" s="1"/>
      <c r="AA73" s="1">
        <v>0</v>
      </c>
      <c r="AB73" s="1">
        <v>11.710954083902003</v>
      </c>
      <c r="AC73" s="1">
        <v>0.49510498133333336</v>
      </c>
      <c r="AD73" s="1"/>
      <c r="AE73" s="1">
        <f t="shared" si="17"/>
        <v>12.206059065235337</v>
      </c>
      <c r="AF73" s="167">
        <f t="shared" si="20"/>
        <v>12.206059065235337</v>
      </c>
      <c r="AG73" s="1"/>
      <c r="AH73" s="1">
        <v>-0.79406035562199762</v>
      </c>
      <c r="AI73" s="144">
        <v>-6.3499355355580323E-2</v>
      </c>
      <c r="AJ73" s="56"/>
    </row>
    <row r="74" spans="1:41" x14ac:dyDescent="0.25">
      <c r="A74">
        <f>IFERROR(VLOOKUP(D74,'2014_15'!$C$402:$D$446,2,FALSE),0)</f>
        <v>0</v>
      </c>
      <c r="B74" s="93" t="s">
        <v>898</v>
      </c>
      <c r="C74" s="93" t="s">
        <v>156</v>
      </c>
      <c r="D74" s="93" t="s">
        <v>157</v>
      </c>
      <c r="E74" s="93"/>
      <c r="F74" s="93">
        <v>5.9187890000000003</v>
      </c>
      <c r="G74" s="93">
        <v>6.6553563510849996</v>
      </c>
      <c r="H74" s="1">
        <v>0</v>
      </c>
      <c r="I74" s="1">
        <v>0</v>
      </c>
      <c r="J74" s="1">
        <v>7.4270000000000003E-2</v>
      </c>
      <c r="K74" s="1">
        <v>0.14779400000000001</v>
      </c>
      <c r="L74" s="1"/>
      <c r="M74" s="1">
        <v>0</v>
      </c>
      <c r="N74" s="1">
        <v>0</v>
      </c>
      <c r="O74" s="143">
        <v>12.796209351085</v>
      </c>
      <c r="P74" s="1">
        <f>VLOOKUP(C74,NHB!$C$4:$E$463,3,FALSE)/1000000</f>
        <v>0.15326100000000001</v>
      </c>
      <c r="Q74" s="168">
        <f t="shared" si="18"/>
        <v>12.949470351085001</v>
      </c>
      <c r="R74" s="187">
        <f t="shared" si="19"/>
        <v>12.949470351085001</v>
      </c>
      <c r="S74" s="1"/>
      <c r="T74" s="93">
        <v>5.9187890000000003</v>
      </c>
      <c r="U74" s="93">
        <v>5.8434028762530001</v>
      </c>
      <c r="V74" s="1">
        <v>0</v>
      </c>
      <c r="W74" s="1">
        <v>0</v>
      </c>
      <c r="X74" s="1">
        <v>7.4270000000000003E-2</v>
      </c>
      <c r="Y74" s="1">
        <v>0.14779400000000001</v>
      </c>
      <c r="Z74" s="1"/>
      <c r="AA74" s="1">
        <v>0</v>
      </c>
      <c r="AB74" s="1">
        <v>11.984255876253</v>
      </c>
      <c r="AC74" s="1">
        <v>0.58417785511111109</v>
      </c>
      <c r="AD74" s="1"/>
      <c r="AE74" s="1">
        <f t="shared" si="17"/>
        <v>12.568433731364111</v>
      </c>
      <c r="AF74" s="167">
        <f t="shared" si="20"/>
        <v>12.568433731364111</v>
      </c>
      <c r="AG74" s="1"/>
      <c r="AH74" s="1">
        <v>-0.81195347483200031</v>
      </c>
      <c r="AI74" s="144">
        <v>-6.3452656373049587E-2</v>
      </c>
      <c r="AJ74" s="1"/>
    </row>
    <row r="75" spans="1:41" x14ac:dyDescent="0.25">
      <c r="A75">
        <f>IFERROR(VLOOKUP(D75,'2014_15'!$C$402:$D$446,2,FALSE),0)</f>
        <v>0</v>
      </c>
      <c r="B75" s="93" t="s">
        <v>898</v>
      </c>
      <c r="C75" s="93" t="s">
        <v>500</v>
      </c>
      <c r="D75" s="93" t="s">
        <v>501</v>
      </c>
      <c r="E75" s="93"/>
      <c r="F75" s="93">
        <v>4.442609</v>
      </c>
      <c r="G75" s="93">
        <v>4.3030361139399993</v>
      </c>
      <c r="H75" s="1">
        <v>0</v>
      </c>
      <c r="I75" s="1">
        <v>0</v>
      </c>
      <c r="J75" s="1">
        <v>5.747E-2</v>
      </c>
      <c r="K75" s="1">
        <v>0.111302</v>
      </c>
      <c r="L75" s="1"/>
      <c r="M75" s="1">
        <v>0</v>
      </c>
      <c r="N75" s="1">
        <v>0</v>
      </c>
      <c r="O75" s="143">
        <v>8.9144171139400008</v>
      </c>
      <c r="P75" s="1">
        <f>VLOOKUP(C75,NHB!$C$4:$E$463,3,FALSE)/1000000</f>
        <v>9.1087000000000001E-2</v>
      </c>
      <c r="Q75" s="168">
        <f t="shared" si="18"/>
        <v>9.0055041139400007</v>
      </c>
      <c r="R75" s="187">
        <f t="shared" si="19"/>
        <v>9.0055041139400007</v>
      </c>
      <c r="S75" s="1"/>
      <c r="T75" s="93">
        <v>4.442609</v>
      </c>
      <c r="U75" s="93">
        <v>3.7350353468999997</v>
      </c>
      <c r="V75" s="1">
        <v>0</v>
      </c>
      <c r="W75" s="1">
        <v>0</v>
      </c>
      <c r="X75" s="1">
        <v>5.747E-2</v>
      </c>
      <c r="Y75" s="1">
        <v>0.111302</v>
      </c>
      <c r="Z75" s="1"/>
      <c r="AA75" s="1">
        <v>0</v>
      </c>
      <c r="AB75" s="1">
        <v>8.3464163468999999</v>
      </c>
      <c r="AC75" s="1">
        <v>0.20851700533333334</v>
      </c>
      <c r="AD75" s="1"/>
      <c r="AE75" s="1">
        <f t="shared" si="17"/>
        <v>8.5549333522333324</v>
      </c>
      <c r="AF75" s="167">
        <f t="shared" si="20"/>
        <v>8.5549333522333324</v>
      </c>
      <c r="AG75" s="1"/>
      <c r="AH75" s="1">
        <v>-0.56800076704000091</v>
      </c>
      <c r="AI75" s="144">
        <v>-6.3717095552078731E-2</v>
      </c>
      <c r="AJ75" s="1"/>
    </row>
    <row r="76" spans="1:41" x14ac:dyDescent="0.25">
      <c r="A76">
        <f>IFERROR(VLOOKUP(D76,'2014_15'!$C$402:$D$446,2,FALSE),0)</f>
        <v>0</v>
      </c>
      <c r="B76" s="93" t="s">
        <v>898</v>
      </c>
      <c r="C76" s="93" t="s">
        <v>710</v>
      </c>
      <c r="D76" s="93" t="s">
        <v>711</v>
      </c>
      <c r="E76" s="93"/>
      <c r="F76" s="93">
        <v>3.1452300000000002</v>
      </c>
      <c r="G76" s="93">
        <v>4.195436224512</v>
      </c>
      <c r="H76" s="1">
        <v>0</v>
      </c>
      <c r="I76" s="1">
        <v>0</v>
      </c>
      <c r="J76" s="1">
        <v>0.05</v>
      </c>
      <c r="K76" s="1">
        <v>7.9519999999999993E-2</v>
      </c>
      <c r="L76" s="1"/>
      <c r="M76" s="1">
        <v>0</v>
      </c>
      <c r="N76" s="1">
        <v>0</v>
      </c>
      <c r="O76" s="143">
        <v>7.4701862245120001</v>
      </c>
      <c r="P76" s="1">
        <f>VLOOKUP(C76,NHB!$C$4:$E$463,3,FALSE)/1000000</f>
        <v>0.52681800000000001</v>
      </c>
      <c r="Q76" s="168">
        <f t="shared" si="18"/>
        <v>7.9970042245120005</v>
      </c>
      <c r="R76" s="187">
        <f t="shared" si="19"/>
        <v>7.9970042245120005</v>
      </c>
      <c r="S76" s="1"/>
      <c r="T76" s="93">
        <v>3.1452300000000002</v>
      </c>
      <c r="U76" s="93">
        <v>3.725547367366</v>
      </c>
      <c r="V76" s="1">
        <v>0</v>
      </c>
      <c r="W76" s="1">
        <v>0</v>
      </c>
      <c r="X76" s="1">
        <v>0.05</v>
      </c>
      <c r="Y76" s="1">
        <v>7.9519999999999993E-2</v>
      </c>
      <c r="Z76" s="1"/>
      <c r="AA76" s="1">
        <v>0</v>
      </c>
      <c r="AB76" s="1">
        <v>7.0002973673659996</v>
      </c>
      <c r="AC76" s="1">
        <v>0.93741282133333337</v>
      </c>
      <c r="AD76" s="1"/>
      <c r="AE76" s="1">
        <f t="shared" si="17"/>
        <v>7.9377101886993326</v>
      </c>
      <c r="AF76" s="167">
        <f t="shared" si="20"/>
        <v>7.9377101886993326</v>
      </c>
      <c r="AG76" s="1"/>
      <c r="AH76" s="1">
        <v>-0.46988885714600048</v>
      </c>
      <c r="AI76" s="144">
        <v>-6.2901893342919526E-2</v>
      </c>
      <c r="AJ76" s="1"/>
    </row>
    <row r="77" spans="1:41" x14ac:dyDescent="0.25">
      <c r="A77">
        <f>IFERROR(VLOOKUP(D77,'2014_15'!$C$402:$D$446,2,FALSE),0)</f>
        <v>0</v>
      </c>
      <c r="B77" s="93" t="s">
        <v>898</v>
      </c>
      <c r="C77" s="93" t="s">
        <v>362</v>
      </c>
      <c r="D77" s="93" t="s">
        <v>363</v>
      </c>
      <c r="E77" s="93"/>
      <c r="F77" s="93">
        <v>6.5459389999999997</v>
      </c>
      <c r="G77" s="93">
        <v>6.2935753908559997</v>
      </c>
      <c r="H77" s="1">
        <v>0</v>
      </c>
      <c r="I77" s="1">
        <v>0</v>
      </c>
      <c r="J77" s="1">
        <v>7.1470000000000006E-2</v>
      </c>
      <c r="K77" s="1">
        <v>0.16437199999999999</v>
      </c>
      <c r="L77" s="1"/>
      <c r="M77" s="1">
        <v>0</v>
      </c>
      <c r="N77" s="1">
        <v>0</v>
      </c>
      <c r="O77" s="143">
        <v>13.075356390855999</v>
      </c>
      <c r="P77" s="1">
        <f>VLOOKUP(C77,NHB!$C$4:$E$463,3,FALSE)/1000000</f>
        <v>0.30511500000000003</v>
      </c>
      <c r="Q77" s="168">
        <f t="shared" si="18"/>
        <v>13.380471390856</v>
      </c>
      <c r="R77" s="187">
        <f t="shared" si="19"/>
        <v>13.380471390856</v>
      </c>
      <c r="S77" s="1"/>
      <c r="T77" s="93">
        <v>6.5459389999999997</v>
      </c>
      <c r="U77" s="93">
        <v>5.4628234392630004</v>
      </c>
      <c r="V77" s="1">
        <v>0</v>
      </c>
      <c r="W77" s="1">
        <v>0</v>
      </c>
      <c r="X77" s="1">
        <v>7.1470000000000006E-2</v>
      </c>
      <c r="Y77" s="1">
        <v>0.16437199999999999</v>
      </c>
      <c r="Z77" s="1"/>
      <c r="AA77" s="1">
        <v>0</v>
      </c>
      <c r="AB77" s="1">
        <v>12.244604439263</v>
      </c>
      <c r="AC77" s="1">
        <v>0.57181379199999993</v>
      </c>
      <c r="AD77" s="1"/>
      <c r="AE77" s="1">
        <f t="shared" si="17"/>
        <v>12.816418231263</v>
      </c>
      <c r="AF77" s="167">
        <f t="shared" si="20"/>
        <v>12.816418231263</v>
      </c>
      <c r="AG77" s="1"/>
      <c r="AH77" s="1">
        <v>-0.8307519515929993</v>
      </c>
      <c r="AI77" s="144">
        <v>-6.3535702336493846E-2</v>
      </c>
      <c r="AJ77" s="1"/>
    </row>
    <row r="78" spans="1:41" x14ac:dyDescent="0.25">
      <c r="A78">
        <f>IFERROR(VLOOKUP(D78,'2014_15'!$C$402:$D$446,2,FALSE),0)</f>
        <v>0</v>
      </c>
      <c r="B78" s="93" t="s">
        <v>898</v>
      </c>
      <c r="C78" s="93" t="s">
        <v>624</v>
      </c>
      <c r="D78" s="93" t="s">
        <v>625</v>
      </c>
      <c r="E78" s="93"/>
      <c r="F78" s="93">
        <v>6.2261340000000001</v>
      </c>
      <c r="G78" s="93">
        <v>8.2979238999150002</v>
      </c>
      <c r="H78" s="1">
        <v>0</v>
      </c>
      <c r="I78" s="1">
        <v>0</v>
      </c>
      <c r="J78" s="1">
        <v>0.10647</v>
      </c>
      <c r="K78" s="1">
        <v>0.15739400000000001</v>
      </c>
      <c r="L78" s="1"/>
      <c r="M78" s="1">
        <v>0</v>
      </c>
      <c r="N78" s="1">
        <v>0</v>
      </c>
      <c r="O78" s="143">
        <v>14.787921899915</v>
      </c>
      <c r="P78" s="1">
        <f>VLOOKUP(C78,NHB!$C$4:$E$463,3,FALSE)/1000000</f>
        <v>0.66562299999999996</v>
      </c>
      <c r="Q78" s="168">
        <f t="shared" si="18"/>
        <v>15.453544899915</v>
      </c>
      <c r="R78" s="187">
        <f t="shared" si="19"/>
        <v>15.453544899915</v>
      </c>
      <c r="S78" s="1"/>
      <c r="T78" s="93">
        <v>6.2261340000000001</v>
      </c>
      <c r="U78" s="93">
        <v>7.3685564231240006</v>
      </c>
      <c r="V78" s="1">
        <v>0</v>
      </c>
      <c r="W78" s="1">
        <v>0</v>
      </c>
      <c r="X78" s="1">
        <v>0.10647</v>
      </c>
      <c r="Y78" s="1">
        <v>0.15739400000000001</v>
      </c>
      <c r="Z78" s="1"/>
      <c r="AA78" s="1">
        <v>0</v>
      </c>
      <c r="AB78" s="1">
        <v>13.858554423124</v>
      </c>
      <c r="AC78" s="1">
        <v>1.2890212640000001</v>
      </c>
      <c r="AD78" s="1"/>
      <c r="AE78" s="1">
        <f t="shared" si="17"/>
        <v>15.147575687124</v>
      </c>
      <c r="AF78" s="167">
        <f t="shared" si="20"/>
        <v>15.147575687124</v>
      </c>
      <c r="AG78" s="1"/>
      <c r="AH78" s="1">
        <v>-0.92936747679100051</v>
      </c>
      <c r="AI78" s="144">
        <v>-6.2846387956399907E-2</v>
      </c>
      <c r="AJ78" s="1"/>
    </row>
    <row r="79" spans="1:41" x14ac:dyDescent="0.25">
      <c r="A79">
        <f>IFERROR(VLOOKUP(D79,'2014_15'!$C$402:$D$446,2,FALSE),0)</f>
        <v>0</v>
      </c>
      <c r="B79" s="93" t="s">
        <v>898</v>
      </c>
      <c r="C79" s="93" t="s">
        <v>708</v>
      </c>
      <c r="D79" s="93" t="s">
        <v>709</v>
      </c>
      <c r="E79" s="93"/>
      <c r="F79" s="93">
        <v>5.8563429999999999</v>
      </c>
      <c r="G79" s="93">
        <v>5.6383629864779996</v>
      </c>
      <c r="H79" s="1">
        <v>0</v>
      </c>
      <c r="I79" s="1">
        <v>0</v>
      </c>
      <c r="J79" s="1">
        <v>8.8270000000000001E-2</v>
      </c>
      <c r="K79" s="1">
        <v>0.146952</v>
      </c>
      <c r="L79" s="1"/>
      <c r="M79" s="1">
        <v>0</v>
      </c>
      <c r="N79" s="1">
        <v>0</v>
      </c>
      <c r="O79" s="143">
        <v>11.729927986478</v>
      </c>
      <c r="P79" s="1">
        <f>VLOOKUP(C79,NHB!$C$4:$E$463,3,FALSE)/1000000</f>
        <v>0.40976200000000002</v>
      </c>
      <c r="Q79" s="168">
        <f t="shared" si="18"/>
        <v>12.139689986478</v>
      </c>
      <c r="R79" s="187">
        <f t="shared" si="19"/>
        <v>12.139689986478</v>
      </c>
      <c r="S79" s="1"/>
      <c r="T79" s="93">
        <v>5.8563429999999999</v>
      </c>
      <c r="U79" s="93">
        <v>4.8940990722629998</v>
      </c>
      <c r="V79" s="1">
        <v>0</v>
      </c>
      <c r="W79" s="1">
        <v>0</v>
      </c>
      <c r="X79" s="1">
        <v>8.8270000000000001E-2</v>
      </c>
      <c r="Y79" s="1">
        <v>0.146952</v>
      </c>
      <c r="Z79" s="1"/>
      <c r="AA79" s="1">
        <v>0</v>
      </c>
      <c r="AB79" s="1">
        <v>10.985664072262999</v>
      </c>
      <c r="AC79" s="1">
        <v>0.86938673244444453</v>
      </c>
      <c r="AD79" s="1"/>
      <c r="AE79" s="1">
        <f t="shared" si="17"/>
        <v>11.855050804707444</v>
      </c>
      <c r="AF79" s="167">
        <f t="shared" si="20"/>
        <v>11.855050804707444</v>
      </c>
      <c r="AG79" s="1"/>
      <c r="AH79" s="1">
        <v>-0.74426391421500071</v>
      </c>
      <c r="AI79" s="144">
        <v>-6.3449998591037518E-2</v>
      </c>
      <c r="AJ79" s="1"/>
    </row>
    <row r="80" spans="1:41" x14ac:dyDescent="0.25">
      <c r="A80">
        <f>IFERROR(VLOOKUP(D80,'2014_15'!$C$402:$D$446,2,FALSE),0)</f>
        <v>0</v>
      </c>
      <c r="B80" s="93" t="s">
        <v>898</v>
      </c>
      <c r="C80" s="93" t="s">
        <v>158</v>
      </c>
      <c r="D80" s="93" t="s">
        <v>159</v>
      </c>
      <c r="E80" s="93"/>
      <c r="F80" s="93">
        <v>9.2787640000000007</v>
      </c>
      <c r="G80" s="93">
        <v>10.439478165372</v>
      </c>
      <c r="H80" s="1">
        <v>0</v>
      </c>
      <c r="I80" s="1">
        <v>0</v>
      </c>
      <c r="J80" s="1">
        <v>0.34447</v>
      </c>
      <c r="K80" s="1">
        <v>0.23375899999999999</v>
      </c>
      <c r="L80" s="1"/>
      <c r="M80" s="1">
        <v>0</v>
      </c>
      <c r="N80" s="1">
        <v>0</v>
      </c>
      <c r="O80" s="143">
        <v>20.296471165372001</v>
      </c>
      <c r="P80" s="1">
        <f>VLOOKUP(C80,NHB!$C$4:$E$463,3,FALSE)/1000000</f>
        <v>0.44059300000000001</v>
      </c>
      <c r="Q80" s="168">
        <f t="shared" si="18"/>
        <v>20.737064165372001</v>
      </c>
      <c r="R80" s="187">
        <f t="shared" si="19"/>
        <v>20.737064165372001</v>
      </c>
      <c r="S80" s="1"/>
      <c r="T80" s="93">
        <v>9.2787640000000007</v>
      </c>
      <c r="U80" s="93">
        <v>9.1658618291970004</v>
      </c>
      <c r="V80" s="1">
        <v>0</v>
      </c>
      <c r="W80" s="1">
        <v>0</v>
      </c>
      <c r="X80" s="1">
        <v>0.34447</v>
      </c>
      <c r="Y80" s="1">
        <v>0.23375899999999999</v>
      </c>
      <c r="Z80" s="1"/>
      <c r="AA80" s="1">
        <v>0</v>
      </c>
      <c r="AB80" s="1">
        <v>19.022854829197001</v>
      </c>
      <c r="AC80" s="1">
        <v>0.90971191822222219</v>
      </c>
      <c r="AD80" s="1"/>
      <c r="AE80" s="1">
        <f t="shared" si="17"/>
        <v>19.932566747419223</v>
      </c>
      <c r="AF80" s="167">
        <f t="shared" si="20"/>
        <v>19.932566747419223</v>
      </c>
      <c r="AG80" s="1"/>
      <c r="AH80" s="1">
        <v>-1.2736163361749995</v>
      </c>
      <c r="AI80" s="144">
        <v>-6.275062920040643E-2</v>
      </c>
      <c r="AJ80" s="1"/>
    </row>
    <row r="81" spans="1:36" x14ac:dyDescent="0.25">
      <c r="A81">
        <f>IFERROR(VLOOKUP(D81,'2014_15'!$C$402:$D$446,2,FALSE),0)</f>
        <v>0</v>
      </c>
      <c r="B81" s="93" t="s">
        <v>898</v>
      </c>
      <c r="C81" s="93" t="s">
        <v>428</v>
      </c>
      <c r="D81" s="93" t="s">
        <v>429</v>
      </c>
      <c r="E81" s="93"/>
      <c r="F81" s="93">
        <v>6.2230049999999997</v>
      </c>
      <c r="G81" s="93">
        <v>8.1826143145489993</v>
      </c>
      <c r="H81" s="1">
        <v>0</v>
      </c>
      <c r="I81" s="1">
        <v>0</v>
      </c>
      <c r="J81" s="1">
        <v>0.13027</v>
      </c>
      <c r="K81" s="1">
        <v>0.160139</v>
      </c>
      <c r="L81" s="1"/>
      <c r="M81" s="1">
        <v>0</v>
      </c>
      <c r="N81" s="1">
        <v>0</v>
      </c>
      <c r="O81" s="143">
        <v>14.696028314548998</v>
      </c>
      <c r="P81" s="1">
        <f>VLOOKUP(C81,NHB!$C$4:$E$463,3,FALSE)/1000000</f>
        <v>0.45364199999999999</v>
      </c>
      <c r="Q81" s="168">
        <f t="shared" si="18"/>
        <v>15.149670314548999</v>
      </c>
      <c r="R81" s="187">
        <f t="shared" si="19"/>
        <v>15.149670314548999</v>
      </c>
      <c r="S81" s="1"/>
      <c r="T81" s="93">
        <v>6.2230049999999997</v>
      </c>
      <c r="U81" s="93">
        <v>7.26616151132</v>
      </c>
      <c r="V81" s="1">
        <v>0</v>
      </c>
      <c r="W81" s="1">
        <v>0</v>
      </c>
      <c r="X81" s="1">
        <v>0.13027</v>
      </c>
      <c r="Y81" s="1">
        <v>0.160139</v>
      </c>
      <c r="Z81" s="1"/>
      <c r="AA81" s="1">
        <v>0</v>
      </c>
      <c r="AB81" s="1">
        <v>13.779575511319999</v>
      </c>
      <c r="AC81" s="1">
        <v>1.0208848151111112</v>
      </c>
      <c r="AD81" s="1"/>
      <c r="AE81" s="1">
        <f t="shared" si="17"/>
        <v>14.800460326431111</v>
      </c>
      <c r="AF81" s="167">
        <f t="shared" si="20"/>
        <v>14.800460326431111</v>
      </c>
      <c r="AG81" s="1"/>
      <c r="AH81" s="1">
        <v>-0.91645280322899936</v>
      </c>
      <c r="AI81" s="144">
        <v>-6.2360576858831673E-2</v>
      </c>
      <c r="AJ81" s="1"/>
    </row>
    <row r="82" spans="1:36" x14ac:dyDescent="0.25">
      <c r="A82">
        <f>IFERROR(VLOOKUP(D82,'2014_15'!$C$402:$D$446,2,FALSE),0)</f>
        <v>0</v>
      </c>
      <c r="B82" s="93" t="s">
        <v>898</v>
      </c>
      <c r="C82" s="93" t="s">
        <v>814</v>
      </c>
      <c r="D82" s="93" t="s">
        <v>815</v>
      </c>
      <c r="E82" s="93"/>
      <c r="F82" s="93">
        <v>7.0330810000000001</v>
      </c>
      <c r="G82" s="93">
        <v>7.6237875835329998</v>
      </c>
      <c r="H82" s="1">
        <v>0</v>
      </c>
      <c r="I82" s="1">
        <v>0</v>
      </c>
      <c r="J82" s="1">
        <v>6.8669999999999995E-2</v>
      </c>
      <c r="K82" s="1">
        <v>0.17652599999999999</v>
      </c>
      <c r="L82" s="1"/>
      <c r="M82" s="1">
        <v>0</v>
      </c>
      <c r="N82" s="1">
        <v>0</v>
      </c>
      <c r="O82" s="143">
        <v>14.902064583533001</v>
      </c>
      <c r="P82" s="1">
        <f>VLOOKUP(C82,NHB!$C$4:$E$463,3,FALSE)/1000000</f>
        <v>0.27159699999999998</v>
      </c>
      <c r="Q82" s="168">
        <f t="shared" si="18"/>
        <v>15.173661583533001</v>
      </c>
      <c r="R82" s="187">
        <f t="shared" si="19"/>
        <v>15.173661583533001</v>
      </c>
      <c r="S82" s="1"/>
      <c r="T82" s="93">
        <v>7.0330810000000001</v>
      </c>
      <c r="U82" s="93">
        <v>6.693685498342</v>
      </c>
      <c r="V82" s="1">
        <v>0</v>
      </c>
      <c r="W82" s="1">
        <v>0</v>
      </c>
      <c r="X82" s="1">
        <v>6.8669999999999995E-2</v>
      </c>
      <c r="Y82" s="1">
        <v>0.17652599999999999</v>
      </c>
      <c r="Z82" s="1"/>
      <c r="AA82" s="1">
        <v>0</v>
      </c>
      <c r="AB82" s="1">
        <v>13.971962498342</v>
      </c>
      <c r="AC82" s="1">
        <v>0.41896633155555546</v>
      </c>
      <c r="AD82" s="1"/>
      <c r="AE82" s="1">
        <f t="shared" si="17"/>
        <v>14.390928829897556</v>
      </c>
      <c r="AF82" s="167">
        <f t="shared" si="20"/>
        <v>14.390928829897556</v>
      </c>
      <c r="AG82" s="1"/>
      <c r="AH82" s="1">
        <v>-0.93010208519100068</v>
      </c>
      <c r="AI82" s="144">
        <v>-6.2414310445196776E-2</v>
      </c>
      <c r="AJ82" s="1"/>
    </row>
    <row r="83" spans="1:36" x14ac:dyDescent="0.25">
      <c r="A83">
        <f>IFERROR(VLOOKUP(D83,'2014_15'!$C$402:$D$446,2,FALSE),0)</f>
        <v>0</v>
      </c>
      <c r="B83" s="93" t="s">
        <v>905</v>
      </c>
      <c r="C83" s="93" t="s">
        <v>476</v>
      </c>
      <c r="D83" s="93" t="s">
        <v>477</v>
      </c>
      <c r="E83" s="93"/>
      <c r="F83" s="93">
        <v>70.543217999999996</v>
      </c>
      <c r="G83" s="93">
        <v>218.95191432886298</v>
      </c>
      <c r="H83" s="1">
        <v>6.5619940000000003</v>
      </c>
      <c r="I83" s="1">
        <v>22.399820203094098</v>
      </c>
      <c r="J83" s="1">
        <v>0.875</v>
      </c>
      <c r="K83" s="1">
        <v>1.757606</v>
      </c>
      <c r="L83" s="1"/>
      <c r="M83" s="1">
        <v>3.5719120000000002</v>
      </c>
      <c r="N83" s="1">
        <v>6.0990247653374468</v>
      </c>
      <c r="O83" s="143">
        <v>330.76048929729455</v>
      </c>
      <c r="P83" s="1">
        <f>VLOOKUP(C83,NHB!$C$4:$E$463,3,FALSE)/1000000</f>
        <v>1.5804229999999999</v>
      </c>
      <c r="Q83" s="168">
        <f t="shared" si="18"/>
        <v>332.34091229729455</v>
      </c>
      <c r="R83" s="187">
        <f t="shared" si="19"/>
        <v>328.76900029729455</v>
      </c>
      <c r="S83" s="1"/>
      <c r="T83" s="93">
        <v>70.543217999999996</v>
      </c>
      <c r="U83" s="93">
        <v>202.74947266852701</v>
      </c>
      <c r="V83" s="1">
        <v>6.7171320000000003</v>
      </c>
      <c r="W83" s="1">
        <v>22.810395826343008</v>
      </c>
      <c r="X83" s="1">
        <v>0.875</v>
      </c>
      <c r="Y83" s="1">
        <v>1.757606</v>
      </c>
      <c r="Z83" s="1"/>
      <c r="AA83" s="1">
        <v>3.3835730000000002</v>
      </c>
      <c r="AB83" s="1">
        <v>308.83639749487003</v>
      </c>
      <c r="AC83" s="1">
        <v>3.1812423077777776</v>
      </c>
      <c r="AD83" s="1"/>
      <c r="AE83" s="1">
        <f t="shared" si="17"/>
        <v>312.01763980264781</v>
      </c>
      <c r="AF83" s="167">
        <f t="shared" si="20"/>
        <v>308.63406680264779</v>
      </c>
      <c r="AG83" s="1"/>
      <c r="AH83" s="1">
        <v>-21.924091802424527</v>
      </c>
      <c r="AI83" s="144">
        <v>-6.6283889738470811E-2</v>
      </c>
      <c r="AJ83" s="56"/>
    </row>
    <row r="84" spans="1:36" x14ac:dyDescent="0.25">
      <c r="A84">
        <f>IFERROR(VLOOKUP(D84,'2014_15'!$C$402:$D$446,2,FALSE),0)</f>
        <v>0</v>
      </c>
      <c r="B84" s="93" t="s">
        <v>898</v>
      </c>
      <c r="C84" s="93" t="s">
        <v>482</v>
      </c>
      <c r="D84" s="93" t="s">
        <v>483</v>
      </c>
      <c r="E84" s="93"/>
      <c r="F84" s="93">
        <v>2.8383699999999998</v>
      </c>
      <c r="G84" s="93">
        <v>3.6486357917590002</v>
      </c>
      <c r="H84" s="1">
        <v>0</v>
      </c>
      <c r="I84" s="1">
        <v>0</v>
      </c>
      <c r="J84" s="1">
        <v>0.05</v>
      </c>
      <c r="K84" s="1">
        <v>7.1382000000000001E-2</v>
      </c>
      <c r="L84" s="1"/>
      <c r="M84" s="1">
        <v>0</v>
      </c>
      <c r="N84" s="1">
        <v>0</v>
      </c>
      <c r="O84" s="143">
        <v>6.6083877917589993</v>
      </c>
      <c r="P84" s="1">
        <f>VLOOKUP(C84,NHB!$C$4:$E$463,3,FALSE)/1000000</f>
        <v>0.22528599999999999</v>
      </c>
      <c r="Q84" s="168">
        <f t="shared" si="18"/>
        <v>6.8336737917589989</v>
      </c>
      <c r="R84" s="187">
        <f t="shared" si="19"/>
        <v>6.8336737917589989</v>
      </c>
      <c r="S84" s="1"/>
      <c r="T84" s="93">
        <v>2.8383699999999998</v>
      </c>
      <c r="U84" s="93">
        <v>3.2399885830819999</v>
      </c>
      <c r="V84" s="1">
        <v>0</v>
      </c>
      <c r="W84" s="1">
        <v>0</v>
      </c>
      <c r="X84" s="1">
        <v>0.05</v>
      </c>
      <c r="Y84" s="1">
        <v>7.1382000000000001E-2</v>
      </c>
      <c r="Z84" s="1"/>
      <c r="AA84" s="1">
        <v>0</v>
      </c>
      <c r="AB84" s="1">
        <v>6.1997405830819998</v>
      </c>
      <c r="AC84" s="1">
        <v>0.58897741244444446</v>
      </c>
      <c r="AD84" s="1"/>
      <c r="AE84" s="1">
        <f t="shared" si="17"/>
        <v>6.7887179955264445</v>
      </c>
      <c r="AF84" s="167">
        <f t="shared" si="20"/>
        <v>6.7887179955264445</v>
      </c>
      <c r="AG84" s="1"/>
      <c r="AH84" s="1">
        <v>-0.40864720867699944</v>
      </c>
      <c r="AI84" s="144">
        <v>-6.1837655651292678E-2</v>
      </c>
      <c r="AJ84" s="1"/>
    </row>
    <row r="85" spans="1:36" x14ac:dyDescent="0.25">
      <c r="A85">
        <f>IFERROR(VLOOKUP(D85,'2014_15'!$C$402:$D$446,2,FALSE),0)</f>
        <v>0</v>
      </c>
      <c r="B85" s="93" t="s">
        <v>898</v>
      </c>
      <c r="C85" s="93" t="s">
        <v>768</v>
      </c>
      <c r="D85" s="93" t="s">
        <v>769</v>
      </c>
      <c r="E85" s="93"/>
      <c r="F85" s="93">
        <v>6.9197449999999998</v>
      </c>
      <c r="G85" s="93">
        <v>7.3648656487499995</v>
      </c>
      <c r="H85" s="1">
        <v>0</v>
      </c>
      <c r="I85" s="1">
        <v>0</v>
      </c>
      <c r="J85" s="1">
        <v>0.05</v>
      </c>
      <c r="K85" s="1">
        <v>0.17288100000000001</v>
      </c>
      <c r="L85" s="1"/>
      <c r="M85" s="1">
        <v>0</v>
      </c>
      <c r="N85" s="1">
        <v>0</v>
      </c>
      <c r="O85" s="143">
        <v>14.507491648750001</v>
      </c>
      <c r="P85" s="1">
        <f>VLOOKUP(C85,NHB!$C$4:$E$463,3,FALSE)/1000000</f>
        <v>0.17424200000000001</v>
      </c>
      <c r="Q85" s="168">
        <f t="shared" si="18"/>
        <v>14.681733648750001</v>
      </c>
      <c r="R85" s="187">
        <f t="shared" si="19"/>
        <v>14.681733648750001</v>
      </c>
      <c r="S85" s="1"/>
      <c r="T85" s="93">
        <v>6.9197449999999998</v>
      </c>
      <c r="U85" s="93">
        <v>6.4663520396020004</v>
      </c>
      <c r="V85" s="1">
        <v>0</v>
      </c>
      <c r="W85" s="1">
        <v>0</v>
      </c>
      <c r="X85" s="1">
        <v>0.05</v>
      </c>
      <c r="Y85" s="1">
        <v>0.17288100000000001</v>
      </c>
      <c r="Z85" s="1"/>
      <c r="AA85" s="1">
        <v>0</v>
      </c>
      <c r="AB85" s="1">
        <v>13.608978039602</v>
      </c>
      <c r="AC85" s="1">
        <v>0.21920841599999996</v>
      </c>
      <c r="AD85" s="1"/>
      <c r="AE85" s="1">
        <f t="shared" ref="AE85:AE148" si="21">+AB85+AC85</f>
        <v>13.828186455602001</v>
      </c>
      <c r="AF85" s="167">
        <f t="shared" si="20"/>
        <v>13.828186455602001</v>
      </c>
      <c r="AG85" s="1"/>
      <c r="AH85" s="1">
        <v>-0.89851360914800082</v>
      </c>
      <c r="AI85" s="144">
        <v>-6.1934456410693083E-2</v>
      </c>
      <c r="AJ85" s="1"/>
    </row>
    <row r="86" spans="1:36" x14ac:dyDescent="0.25">
      <c r="A86">
        <f>IFERROR(VLOOKUP(D86,'2014_15'!$C$402:$D$446,2,FALSE),0)</f>
        <v>0</v>
      </c>
      <c r="B86" s="93" t="s">
        <v>898</v>
      </c>
      <c r="C86" s="93" t="s">
        <v>148</v>
      </c>
      <c r="D86" s="93" t="s">
        <v>149</v>
      </c>
      <c r="E86" s="93"/>
      <c r="F86" s="93">
        <v>6.696949</v>
      </c>
      <c r="G86" s="93">
        <v>9.4722512571599999</v>
      </c>
      <c r="H86" s="1">
        <v>0</v>
      </c>
      <c r="I86" s="1">
        <v>0</v>
      </c>
      <c r="J86" s="1">
        <v>0.57547000000000004</v>
      </c>
      <c r="K86" s="1">
        <v>0.16977999999999999</v>
      </c>
      <c r="L86" s="1"/>
      <c r="M86" s="1">
        <v>0</v>
      </c>
      <c r="N86" s="1">
        <v>0</v>
      </c>
      <c r="O86" s="143">
        <v>16.914450257159999</v>
      </c>
      <c r="P86" s="1">
        <f>VLOOKUP(C86,NHB!$C$4:$E$463,3,FALSE)/1000000</f>
        <v>0.78664599999999996</v>
      </c>
      <c r="Q86" s="168">
        <f t="shared" si="18"/>
        <v>17.70109625716</v>
      </c>
      <c r="R86" s="187">
        <f t="shared" si="19"/>
        <v>17.70109625716</v>
      </c>
      <c r="S86" s="1"/>
      <c r="T86" s="93">
        <v>6.696949</v>
      </c>
      <c r="U86" s="93">
        <v>8.4291637669229988</v>
      </c>
      <c r="V86" s="1">
        <v>0</v>
      </c>
      <c r="W86" s="1">
        <v>0</v>
      </c>
      <c r="X86" s="1">
        <v>0.57547000000000004</v>
      </c>
      <c r="Y86" s="1">
        <v>0.16977999999999999</v>
      </c>
      <c r="Z86" s="1"/>
      <c r="AA86" s="1">
        <v>0</v>
      </c>
      <c r="AB86" s="1">
        <v>15.871362766922998</v>
      </c>
      <c r="AC86" s="1">
        <v>1.521543624</v>
      </c>
      <c r="AD86" s="1"/>
      <c r="AE86" s="1">
        <f t="shared" si="21"/>
        <v>17.392906390922999</v>
      </c>
      <c r="AF86" s="167">
        <f t="shared" si="20"/>
        <v>17.392906390922999</v>
      </c>
      <c r="AG86" s="1"/>
      <c r="AH86" s="1">
        <v>-1.0430874902370011</v>
      </c>
      <c r="AI86" s="144">
        <v>-6.1668424003047645E-2</v>
      </c>
      <c r="AJ86" s="1"/>
    </row>
    <row r="87" spans="1:36" x14ac:dyDescent="0.25">
      <c r="A87">
        <f>IFERROR(VLOOKUP(D87,'2014_15'!$C$402:$D$446,2,FALSE),0)</f>
        <v>0</v>
      </c>
      <c r="B87" s="93" t="s">
        <v>898</v>
      </c>
      <c r="C87" s="93" t="s">
        <v>456</v>
      </c>
      <c r="D87" s="93" t="s">
        <v>457</v>
      </c>
      <c r="E87" s="93"/>
      <c r="F87" s="93">
        <v>5.1143260000000001</v>
      </c>
      <c r="G87" s="93">
        <v>4.7946719946399998</v>
      </c>
      <c r="H87" s="1">
        <v>0</v>
      </c>
      <c r="I87" s="1">
        <v>0</v>
      </c>
      <c r="J87" s="1">
        <v>5.747E-2</v>
      </c>
      <c r="K87" s="1">
        <v>0.129048</v>
      </c>
      <c r="L87" s="1"/>
      <c r="M87" s="1">
        <v>0</v>
      </c>
      <c r="N87" s="1">
        <v>0</v>
      </c>
      <c r="O87" s="143">
        <v>10.095515994639999</v>
      </c>
      <c r="P87" s="1">
        <f>VLOOKUP(C87,NHB!$C$4:$E$463,3,FALSE)/1000000</f>
        <v>0.202514</v>
      </c>
      <c r="Q87" s="168">
        <f t="shared" si="18"/>
        <v>10.29802999464</v>
      </c>
      <c r="R87" s="187">
        <f t="shared" si="19"/>
        <v>10.29802999464</v>
      </c>
      <c r="S87" s="1"/>
      <c r="T87" s="93">
        <v>5.1143260000000001</v>
      </c>
      <c r="U87" s="93">
        <v>4.1686886584540002</v>
      </c>
      <c r="V87" s="1">
        <v>0</v>
      </c>
      <c r="W87" s="1">
        <v>0</v>
      </c>
      <c r="X87" s="1">
        <v>5.747E-2</v>
      </c>
      <c r="Y87" s="1">
        <v>0.129048</v>
      </c>
      <c r="Z87" s="1"/>
      <c r="AA87" s="1">
        <v>0</v>
      </c>
      <c r="AB87" s="1">
        <v>9.4695326584539998</v>
      </c>
      <c r="AC87" s="1">
        <v>0.35748992533333329</v>
      </c>
      <c r="AD87" s="1"/>
      <c r="AE87" s="1">
        <f t="shared" si="21"/>
        <v>9.8270225837873326</v>
      </c>
      <c r="AF87" s="167">
        <f t="shared" si="20"/>
        <v>9.8270225837873326</v>
      </c>
      <c r="AG87" s="1"/>
      <c r="AH87" s="1">
        <v>-0.62598333618599966</v>
      </c>
      <c r="AI87" s="144">
        <v>-6.2006076412374787E-2</v>
      </c>
      <c r="AJ87" s="1"/>
    </row>
    <row r="88" spans="1:36" x14ac:dyDescent="0.25">
      <c r="A88">
        <f>IFERROR(VLOOKUP(D88,'2014_15'!$C$402:$D$446,2,FALSE),0)</f>
        <v>0</v>
      </c>
      <c r="B88" s="93" t="s">
        <v>898</v>
      </c>
      <c r="C88" s="93" t="s">
        <v>186</v>
      </c>
      <c r="D88" s="93" t="s">
        <v>187</v>
      </c>
      <c r="E88" s="93"/>
      <c r="F88" s="93">
        <v>6.3220239999999999</v>
      </c>
      <c r="G88" s="93">
        <v>6.7007830623390001</v>
      </c>
      <c r="H88" s="1">
        <v>0</v>
      </c>
      <c r="I88" s="1">
        <v>0</v>
      </c>
      <c r="J88" s="1">
        <v>7.1470000000000006E-2</v>
      </c>
      <c r="K88" s="1">
        <v>0.158526</v>
      </c>
      <c r="L88" s="1"/>
      <c r="M88" s="1">
        <v>0</v>
      </c>
      <c r="N88" s="1">
        <v>0</v>
      </c>
      <c r="O88" s="143">
        <v>13.252803062339</v>
      </c>
      <c r="P88" s="1">
        <f>VLOOKUP(C88,NHB!$C$4:$E$463,3,FALSE)/1000000</f>
        <v>0.30191600000000002</v>
      </c>
      <c r="Q88" s="168">
        <f t="shared" si="18"/>
        <v>13.554719062339</v>
      </c>
      <c r="R88" s="187">
        <f t="shared" si="19"/>
        <v>13.554719062339</v>
      </c>
      <c r="S88" s="1"/>
      <c r="T88" s="93">
        <v>6.3220239999999999</v>
      </c>
      <c r="U88" s="93">
        <v>5.8832875287340007</v>
      </c>
      <c r="V88" s="1">
        <v>0</v>
      </c>
      <c r="W88" s="1">
        <v>0</v>
      </c>
      <c r="X88" s="1">
        <v>7.1470000000000006E-2</v>
      </c>
      <c r="Y88" s="1">
        <v>0.158526</v>
      </c>
      <c r="Z88" s="1"/>
      <c r="AA88" s="1">
        <v>0</v>
      </c>
      <c r="AB88" s="1">
        <v>12.435307528734</v>
      </c>
      <c r="AC88" s="1">
        <v>1.0442539297777775</v>
      </c>
      <c r="AD88" s="1"/>
      <c r="AE88" s="1">
        <f t="shared" si="21"/>
        <v>13.479561458511778</v>
      </c>
      <c r="AF88" s="167">
        <f t="shared" si="20"/>
        <v>13.479561458511778</v>
      </c>
      <c r="AG88" s="1"/>
      <c r="AH88" s="1">
        <v>-0.81749553360499938</v>
      </c>
      <c r="AI88" s="144">
        <v>-6.1684726601582716E-2</v>
      </c>
      <c r="AJ88" s="1"/>
    </row>
    <row r="89" spans="1:36" x14ac:dyDescent="0.25">
      <c r="A89">
        <f>IFERROR(VLOOKUP(D89,'2014_15'!$C$402:$D$446,2,FALSE),0)</f>
        <v>0</v>
      </c>
      <c r="B89" s="93" t="s">
        <v>898</v>
      </c>
      <c r="C89" s="93" t="s">
        <v>286</v>
      </c>
      <c r="D89" s="93" t="s">
        <v>287</v>
      </c>
      <c r="E89" s="93"/>
      <c r="F89" s="93">
        <v>5.8250840000000004</v>
      </c>
      <c r="G89" s="93">
        <v>7.3299189513930001</v>
      </c>
      <c r="H89" s="1">
        <v>0</v>
      </c>
      <c r="I89" s="1">
        <v>0</v>
      </c>
      <c r="J89" s="1">
        <v>9.9470000000000003E-2</v>
      </c>
      <c r="K89" s="1">
        <v>0.14613599999999999</v>
      </c>
      <c r="L89" s="1"/>
      <c r="M89" s="1">
        <v>0</v>
      </c>
      <c r="N89" s="1">
        <v>0</v>
      </c>
      <c r="O89" s="143">
        <v>13.400608951393002</v>
      </c>
      <c r="P89" s="1">
        <f>VLOOKUP(C89,NHB!$C$4:$E$463,3,FALSE)/1000000</f>
        <v>0.37701200000000001</v>
      </c>
      <c r="Q89" s="168">
        <f t="shared" si="18"/>
        <v>13.777620951393002</v>
      </c>
      <c r="R89" s="187">
        <f t="shared" si="19"/>
        <v>13.777620951393002</v>
      </c>
      <c r="S89" s="1"/>
      <c r="T89" s="93">
        <v>5.8250840000000004</v>
      </c>
      <c r="U89" s="93">
        <v>6.5089680288369998</v>
      </c>
      <c r="V89" s="1">
        <v>0</v>
      </c>
      <c r="W89" s="1">
        <v>0</v>
      </c>
      <c r="X89" s="1">
        <v>9.9470000000000003E-2</v>
      </c>
      <c r="Y89" s="1">
        <v>0.14613599999999999</v>
      </c>
      <c r="Z89" s="1"/>
      <c r="AA89" s="1">
        <v>0</v>
      </c>
      <c r="AB89" s="1">
        <v>12.579658028837001</v>
      </c>
      <c r="AC89" s="1">
        <v>0.51463251644444441</v>
      </c>
      <c r="AD89" s="1"/>
      <c r="AE89" s="1">
        <f t="shared" si="21"/>
        <v>13.094290545281446</v>
      </c>
      <c r="AF89" s="167">
        <f t="shared" si="20"/>
        <v>13.094290545281446</v>
      </c>
      <c r="AG89" s="1"/>
      <c r="AH89" s="1">
        <v>-0.82095092255600122</v>
      </c>
      <c r="AI89" s="144">
        <v>-6.1262210212518951E-2</v>
      </c>
      <c r="AJ89" s="1"/>
    </row>
    <row r="90" spans="1:36" x14ac:dyDescent="0.25">
      <c r="A90">
        <f>IFERROR(VLOOKUP(D90,'2014_15'!$C$402:$D$446,2,FALSE),0)</f>
        <v>0</v>
      </c>
      <c r="B90" s="93" t="s">
        <v>898</v>
      </c>
      <c r="C90" s="93" t="s">
        <v>582</v>
      </c>
      <c r="D90" s="93" t="s">
        <v>583</v>
      </c>
      <c r="E90" s="93"/>
      <c r="F90" s="93">
        <v>3.7616930000000002</v>
      </c>
      <c r="G90" s="93">
        <v>3.5774090543979997</v>
      </c>
      <c r="H90" s="1">
        <v>0</v>
      </c>
      <c r="I90" s="1">
        <v>0</v>
      </c>
      <c r="J90" s="1">
        <v>8.5470000000000004E-2</v>
      </c>
      <c r="K90" s="1">
        <v>9.4617000000000007E-2</v>
      </c>
      <c r="L90" s="1"/>
      <c r="M90" s="1">
        <v>0</v>
      </c>
      <c r="N90" s="1">
        <v>0</v>
      </c>
      <c r="O90" s="143">
        <v>7.5191890543979998</v>
      </c>
      <c r="P90" s="1">
        <f>VLOOKUP(C90,NHB!$C$4:$E$463,3,FALSE)/1000000</f>
        <v>0.21454000000000001</v>
      </c>
      <c r="Q90" s="168">
        <f t="shared" si="18"/>
        <v>7.7337290543980002</v>
      </c>
      <c r="R90" s="187">
        <f t="shared" si="19"/>
        <v>7.7337290543980002</v>
      </c>
      <c r="S90" s="1"/>
      <c r="T90" s="93">
        <v>3.7616930000000002</v>
      </c>
      <c r="U90" s="93">
        <v>3.1125924146540003</v>
      </c>
      <c r="V90" s="1">
        <v>0</v>
      </c>
      <c r="W90" s="1">
        <v>0</v>
      </c>
      <c r="X90" s="1">
        <v>8.5470000000000004E-2</v>
      </c>
      <c r="Y90" s="1">
        <v>9.4617000000000007E-2</v>
      </c>
      <c r="Z90" s="1"/>
      <c r="AA90" s="1">
        <v>0</v>
      </c>
      <c r="AB90" s="1">
        <v>7.0543724146540008</v>
      </c>
      <c r="AC90" s="1">
        <v>0.4397788311111111</v>
      </c>
      <c r="AD90" s="1"/>
      <c r="AE90" s="1">
        <f t="shared" si="21"/>
        <v>7.4941512457651118</v>
      </c>
      <c r="AF90" s="167">
        <f t="shared" si="20"/>
        <v>7.4941512457651118</v>
      </c>
      <c r="AG90" s="1"/>
      <c r="AH90" s="1">
        <v>-0.464816639743999</v>
      </c>
      <c r="AI90" s="144">
        <v>-6.1817389665462144E-2</v>
      </c>
      <c r="AJ90" s="1"/>
    </row>
    <row r="91" spans="1:36" x14ac:dyDescent="0.25">
      <c r="A91">
        <f>IFERROR(VLOOKUP(D91,'2014_15'!$C$402:$D$446,2,FALSE),0)</f>
        <v>0</v>
      </c>
      <c r="B91" s="93" t="s">
        <v>898</v>
      </c>
      <c r="C91" s="93" t="s">
        <v>306</v>
      </c>
      <c r="D91" s="93" t="s">
        <v>307</v>
      </c>
      <c r="E91" s="93"/>
      <c r="F91" s="93">
        <v>5.5390730000000001</v>
      </c>
      <c r="G91" s="93">
        <v>6.909230178724</v>
      </c>
      <c r="H91" s="1">
        <v>0</v>
      </c>
      <c r="I91" s="1">
        <v>0</v>
      </c>
      <c r="J91" s="1">
        <v>7.8469999999999998E-2</v>
      </c>
      <c r="K91" s="1">
        <v>0.13978499999999999</v>
      </c>
      <c r="L91" s="1"/>
      <c r="M91" s="1">
        <v>0</v>
      </c>
      <c r="N91" s="1">
        <v>0</v>
      </c>
      <c r="O91" s="143">
        <v>12.666558178723999</v>
      </c>
      <c r="P91" s="1">
        <f>VLOOKUP(C91,NHB!$C$4:$E$463,3,FALSE)/1000000</f>
        <v>0.33978399999999997</v>
      </c>
      <c r="Q91" s="168">
        <f t="shared" si="18"/>
        <v>13.006342178723999</v>
      </c>
      <c r="R91" s="187">
        <f t="shared" si="19"/>
        <v>13.006342178723999</v>
      </c>
      <c r="S91" s="1"/>
      <c r="T91" s="93">
        <v>5.5390730000000001</v>
      </c>
      <c r="U91" s="93">
        <v>6.1353963987069999</v>
      </c>
      <c r="V91" s="1">
        <v>0</v>
      </c>
      <c r="W91" s="1">
        <v>0</v>
      </c>
      <c r="X91" s="1">
        <v>7.8469999999999998E-2</v>
      </c>
      <c r="Y91" s="1">
        <v>0.13978499999999999</v>
      </c>
      <c r="Z91" s="1"/>
      <c r="AA91" s="1">
        <v>0</v>
      </c>
      <c r="AB91" s="1">
        <v>11.892724398706999</v>
      </c>
      <c r="AC91" s="1">
        <v>0.7494333724444443</v>
      </c>
      <c r="AD91" s="1"/>
      <c r="AE91" s="1">
        <f t="shared" si="21"/>
        <v>12.642157771151444</v>
      </c>
      <c r="AF91" s="167">
        <f t="shared" si="20"/>
        <v>12.642157771151444</v>
      </c>
      <c r="AG91" s="1"/>
      <c r="AH91" s="1">
        <v>-0.77383378001700009</v>
      </c>
      <c r="AI91" s="144">
        <v>-6.1092663776400415E-2</v>
      </c>
      <c r="AJ91" s="1"/>
    </row>
    <row r="92" spans="1:36" x14ac:dyDescent="0.25">
      <c r="A92">
        <f>IFERROR(VLOOKUP(D92,'2014_15'!$C$402:$D$446,2,FALSE),0)</f>
        <v>0</v>
      </c>
      <c r="B92" s="93" t="s">
        <v>898</v>
      </c>
      <c r="C92" s="93" t="s">
        <v>560</v>
      </c>
      <c r="D92" s="93" t="s">
        <v>561</v>
      </c>
      <c r="E92" s="93"/>
      <c r="F92" s="93">
        <v>3.6549079999999998</v>
      </c>
      <c r="G92" s="93">
        <v>3.349822467638</v>
      </c>
      <c r="H92" s="1">
        <v>0</v>
      </c>
      <c r="I92" s="1">
        <v>0</v>
      </c>
      <c r="J92" s="1">
        <v>7.8579999999999997E-2</v>
      </c>
      <c r="K92" s="1">
        <v>9.2405000000000001E-2</v>
      </c>
      <c r="L92" s="1"/>
      <c r="M92" s="1">
        <v>0</v>
      </c>
      <c r="N92" s="1">
        <v>0</v>
      </c>
      <c r="O92" s="143">
        <v>7.1757154676379997</v>
      </c>
      <c r="P92" s="1">
        <f>VLOOKUP(C92,NHB!$C$4:$E$463,3,FALSE)/1000000</f>
        <v>4.5159999999999999E-2</v>
      </c>
      <c r="Q92" s="168">
        <f t="shared" si="18"/>
        <v>7.2208754676379998</v>
      </c>
      <c r="R92" s="187">
        <f t="shared" si="19"/>
        <v>7.2208754676379998</v>
      </c>
      <c r="S92" s="1"/>
      <c r="T92" s="93">
        <v>3.6549079999999998</v>
      </c>
      <c r="U92" s="93">
        <v>2.9076459019100001</v>
      </c>
      <c r="V92" s="1">
        <v>0</v>
      </c>
      <c r="W92" s="1">
        <v>0</v>
      </c>
      <c r="X92" s="1">
        <v>7.8579999999999997E-2</v>
      </c>
      <c r="Y92" s="1">
        <v>9.2405000000000001E-2</v>
      </c>
      <c r="Z92" s="1"/>
      <c r="AA92" s="1">
        <v>0</v>
      </c>
      <c r="AB92" s="1">
        <v>6.7335389019100003</v>
      </c>
      <c r="AC92" s="1">
        <v>0.18841083822222224</v>
      </c>
      <c r="AD92" s="1"/>
      <c r="AE92" s="1">
        <f t="shared" si="21"/>
        <v>6.9219497401322228</v>
      </c>
      <c r="AF92" s="167">
        <f t="shared" si="20"/>
        <v>6.9219497401322228</v>
      </c>
      <c r="AG92" s="1"/>
      <c r="AH92" s="1">
        <v>-0.44217656572799946</v>
      </c>
      <c r="AI92" s="144">
        <v>-6.162125124974456E-2</v>
      </c>
      <c r="AJ92" s="1"/>
    </row>
    <row r="93" spans="1:36" x14ac:dyDescent="0.25">
      <c r="A93">
        <f>IFERROR(VLOOKUP(D93,'2014_15'!$C$402:$D$446,2,FALSE),0)</f>
        <v>0</v>
      </c>
      <c r="B93" s="93" t="s">
        <v>898</v>
      </c>
      <c r="C93" s="93" t="s">
        <v>448</v>
      </c>
      <c r="D93" s="93" t="s">
        <v>449</v>
      </c>
      <c r="E93" s="93"/>
      <c r="F93" s="93">
        <v>3.3031489999999999</v>
      </c>
      <c r="G93" s="93">
        <v>3.0237602625199997</v>
      </c>
      <c r="H93" s="1">
        <v>0</v>
      </c>
      <c r="I93" s="1">
        <v>0</v>
      </c>
      <c r="J93" s="1">
        <v>7.1470000000000006E-2</v>
      </c>
      <c r="K93" s="1">
        <v>8.3632999999999999E-2</v>
      </c>
      <c r="L93" s="1"/>
      <c r="M93" s="1">
        <v>0</v>
      </c>
      <c r="N93" s="1">
        <v>0</v>
      </c>
      <c r="O93" s="143">
        <v>6.4820122625199987</v>
      </c>
      <c r="P93" s="1">
        <f>VLOOKUP(C93,NHB!$C$4:$E$463,3,FALSE)/1000000</f>
        <v>0.16886799999999999</v>
      </c>
      <c r="Q93" s="168">
        <f t="shared" si="18"/>
        <v>6.6508802625199985</v>
      </c>
      <c r="R93" s="187">
        <f t="shared" si="19"/>
        <v>6.6508802625199985</v>
      </c>
      <c r="S93" s="1"/>
      <c r="T93" s="93">
        <v>3.3031489999999999</v>
      </c>
      <c r="U93" s="93">
        <v>2.624623907868</v>
      </c>
      <c r="V93" s="1">
        <v>0</v>
      </c>
      <c r="W93" s="1">
        <v>0</v>
      </c>
      <c r="X93" s="1">
        <v>7.1470000000000006E-2</v>
      </c>
      <c r="Y93" s="1">
        <v>8.3632999999999999E-2</v>
      </c>
      <c r="Z93" s="1"/>
      <c r="AA93" s="1">
        <v>0</v>
      </c>
      <c r="AB93" s="1">
        <v>6.0828759078679999</v>
      </c>
      <c r="AC93" s="1">
        <v>0.47573567111111104</v>
      </c>
      <c r="AD93" s="1"/>
      <c r="AE93" s="1">
        <f t="shared" si="21"/>
        <v>6.5586115789791108</v>
      </c>
      <c r="AF93" s="167">
        <f t="shared" si="20"/>
        <v>6.5586115789791108</v>
      </c>
      <c r="AG93" s="1"/>
      <c r="AH93" s="1">
        <v>-0.39913635465199881</v>
      </c>
      <c r="AI93" s="144">
        <v>-6.1575994997705753E-2</v>
      </c>
      <c r="AJ93" s="1"/>
    </row>
    <row r="94" spans="1:36" x14ac:dyDescent="0.25">
      <c r="A94">
        <f>IFERROR(VLOOKUP(D94,'2014_15'!$C$402:$D$446,2,FALSE),0)</f>
        <v>0</v>
      </c>
      <c r="B94" s="93" t="s">
        <v>898</v>
      </c>
      <c r="C94" s="93" t="s">
        <v>128</v>
      </c>
      <c r="D94" s="93" t="s">
        <v>129</v>
      </c>
      <c r="E94" s="93"/>
      <c r="F94" s="93">
        <v>5.1336000000000004</v>
      </c>
      <c r="G94" s="93">
        <v>6.4168596964260001</v>
      </c>
      <c r="H94" s="1">
        <v>0</v>
      </c>
      <c r="I94" s="1">
        <v>0</v>
      </c>
      <c r="J94" s="1">
        <v>0.11347</v>
      </c>
      <c r="K94" s="1">
        <v>0.128861</v>
      </c>
      <c r="L94" s="1"/>
      <c r="M94" s="1">
        <v>0</v>
      </c>
      <c r="N94" s="1">
        <v>0</v>
      </c>
      <c r="O94" s="143">
        <v>11.792790696426</v>
      </c>
      <c r="P94" s="1">
        <f>VLOOKUP(C94,NHB!$C$4:$E$463,3,FALSE)/1000000</f>
        <v>0.18767400000000001</v>
      </c>
      <c r="Q94" s="168">
        <f t="shared" si="18"/>
        <v>11.980464696425999</v>
      </c>
      <c r="R94" s="187">
        <f t="shared" si="19"/>
        <v>11.980464696425999</v>
      </c>
      <c r="S94" s="1"/>
      <c r="T94" s="93">
        <v>5.1336000000000004</v>
      </c>
      <c r="U94" s="93">
        <v>5.6981714104270003</v>
      </c>
      <c r="V94" s="1">
        <v>0</v>
      </c>
      <c r="W94" s="1">
        <v>0</v>
      </c>
      <c r="X94" s="1">
        <v>0.11347</v>
      </c>
      <c r="Y94" s="1">
        <v>0.128861</v>
      </c>
      <c r="Z94" s="1"/>
      <c r="AA94" s="1">
        <v>0</v>
      </c>
      <c r="AB94" s="1">
        <v>11.074102410427001</v>
      </c>
      <c r="AC94" s="1">
        <v>0.44474852711111124</v>
      </c>
      <c r="AD94" s="1"/>
      <c r="AE94" s="1">
        <f t="shared" si="21"/>
        <v>11.518850937538112</v>
      </c>
      <c r="AF94" s="167">
        <f t="shared" si="20"/>
        <v>11.518850937538112</v>
      </c>
      <c r="AG94" s="1"/>
      <c r="AH94" s="1">
        <v>-0.71868828599899892</v>
      </c>
      <c r="AI94" s="144">
        <v>-6.0943020570763569E-2</v>
      </c>
      <c r="AJ94" s="1"/>
    </row>
    <row r="95" spans="1:36" x14ac:dyDescent="0.25">
      <c r="A95">
        <f>IFERROR(VLOOKUP(D95,'2014_15'!$C$402:$D$446,2,FALSE),0)</f>
        <v>1</v>
      </c>
      <c r="B95" s="93" t="s">
        <v>902</v>
      </c>
      <c r="C95" s="93" t="s">
        <v>404</v>
      </c>
      <c r="D95" s="93" t="s">
        <v>405</v>
      </c>
      <c r="E95" s="93"/>
      <c r="F95" s="93">
        <v>52.163575999999999</v>
      </c>
      <c r="G95" s="93">
        <v>117.86940433966001</v>
      </c>
      <c r="H95" s="1">
        <v>6.3560359999999996</v>
      </c>
      <c r="I95" s="1">
        <v>11.039192610305326</v>
      </c>
      <c r="J95" s="1">
        <v>5.747E-2</v>
      </c>
      <c r="K95" s="1">
        <v>1.2988420000000001</v>
      </c>
      <c r="L95" s="1"/>
      <c r="M95" s="1">
        <v>2.7258079999999998</v>
      </c>
      <c r="N95" s="1">
        <v>4.2868304829261774</v>
      </c>
      <c r="O95" s="143">
        <v>195.7971594328915</v>
      </c>
      <c r="P95" s="1">
        <f>VLOOKUP(C95,NHB!$C$4:$E$463,3,FALSE)/1000000</f>
        <v>5.7569000000000002E-2</v>
      </c>
      <c r="Q95" s="168">
        <f t="shared" si="18"/>
        <v>195.85472843289151</v>
      </c>
      <c r="R95" s="187">
        <f t="shared" si="19"/>
        <v>193.1289204328915</v>
      </c>
      <c r="S95" s="1"/>
      <c r="T95" s="93">
        <v>52.163575999999999</v>
      </c>
      <c r="U95" s="93">
        <v>109.147068418525</v>
      </c>
      <c r="V95" s="1">
        <v>6.5064700000000002</v>
      </c>
      <c r="W95" s="1">
        <v>11.241534564171312</v>
      </c>
      <c r="X95" s="1">
        <v>5.747E-2</v>
      </c>
      <c r="Y95" s="1">
        <v>1.2988420000000001</v>
      </c>
      <c r="Z95" s="1"/>
      <c r="AA95" s="1">
        <v>2.6017139999999999</v>
      </c>
      <c r="AB95" s="1">
        <v>183.01667498269629</v>
      </c>
      <c r="AC95" s="1">
        <v>0.37545080555555554</v>
      </c>
      <c r="AD95" s="1"/>
      <c r="AE95" s="1">
        <f t="shared" si="21"/>
        <v>183.39212578825183</v>
      </c>
      <c r="AF95" s="167">
        <f t="shared" si="20"/>
        <v>180.79041178825184</v>
      </c>
      <c r="AG95" s="1"/>
      <c r="AH95" s="1">
        <v>-12.780484450195218</v>
      </c>
      <c r="AI95" s="144">
        <v>-6.5274105544803188E-2</v>
      </c>
      <c r="AJ95" s="56"/>
    </row>
    <row r="96" spans="1:36" x14ac:dyDescent="0.25">
      <c r="A96">
        <f>IFERROR(VLOOKUP(D96,'2014_15'!$C$402:$D$446,2,FALSE),0)</f>
        <v>0</v>
      </c>
      <c r="B96" s="93" t="s">
        <v>898</v>
      </c>
      <c r="C96" s="93" t="s">
        <v>630</v>
      </c>
      <c r="D96" s="93" t="s">
        <v>631</v>
      </c>
      <c r="E96" s="93"/>
      <c r="F96" s="93">
        <v>5.6949589999999999</v>
      </c>
      <c r="G96" s="93">
        <v>4.5454926265390005</v>
      </c>
      <c r="H96" s="1">
        <v>0</v>
      </c>
      <c r="I96" s="1">
        <v>0</v>
      </c>
      <c r="J96" s="1">
        <v>6.5869999999999998E-2</v>
      </c>
      <c r="K96" s="1">
        <v>0.14374000000000001</v>
      </c>
      <c r="L96" s="1"/>
      <c r="M96" s="1">
        <v>0</v>
      </c>
      <c r="N96" s="1">
        <v>0</v>
      </c>
      <c r="O96" s="143">
        <v>10.450061626539</v>
      </c>
      <c r="P96" s="1">
        <f>VLOOKUP(C96,NHB!$C$4:$E$463,3,FALSE)/1000000</f>
        <v>0.18294099999999999</v>
      </c>
      <c r="Q96" s="168">
        <f t="shared" si="18"/>
        <v>10.633002626539</v>
      </c>
      <c r="R96" s="187">
        <f t="shared" si="19"/>
        <v>10.633002626539</v>
      </c>
      <c r="S96" s="1"/>
      <c r="T96" s="93">
        <v>5.6949589999999999</v>
      </c>
      <c r="U96" s="93">
        <v>3.9000326735709998</v>
      </c>
      <c r="V96" s="1">
        <v>0</v>
      </c>
      <c r="W96" s="1">
        <v>0</v>
      </c>
      <c r="X96" s="1">
        <v>6.5869999999999998E-2</v>
      </c>
      <c r="Y96" s="1">
        <v>0.14374000000000001</v>
      </c>
      <c r="Z96" s="1"/>
      <c r="AA96" s="1">
        <v>0</v>
      </c>
      <c r="AB96" s="1">
        <v>9.8046016735709998</v>
      </c>
      <c r="AC96" s="1">
        <v>0.65100357511111129</v>
      </c>
      <c r="AD96" s="1"/>
      <c r="AE96" s="1">
        <f t="shared" si="21"/>
        <v>10.455605248682112</v>
      </c>
      <c r="AF96" s="167">
        <f t="shared" si="20"/>
        <v>10.455605248682112</v>
      </c>
      <c r="AG96" s="1"/>
      <c r="AH96" s="1">
        <v>-0.64545995296800029</v>
      </c>
      <c r="AI96" s="144">
        <v>-6.1766138424369552E-2</v>
      </c>
      <c r="AJ96" s="1"/>
    </row>
    <row r="97" spans="1:37" x14ac:dyDescent="0.25">
      <c r="A97">
        <f>IFERROR(VLOOKUP(D97,'2014_15'!$C$402:$D$446,2,FALSE),0)</f>
        <v>0</v>
      </c>
      <c r="B97" s="93" t="s">
        <v>898</v>
      </c>
      <c r="C97" s="93" t="s">
        <v>484</v>
      </c>
      <c r="D97" s="93" t="s">
        <v>485</v>
      </c>
      <c r="E97" s="93"/>
      <c r="F97" s="93">
        <v>5.612012</v>
      </c>
      <c r="G97" s="93">
        <v>5.8725308794959998</v>
      </c>
      <c r="H97" s="1">
        <v>0</v>
      </c>
      <c r="I97" s="1">
        <v>0</v>
      </c>
      <c r="J97" s="1">
        <v>0.10647</v>
      </c>
      <c r="K97" s="1">
        <v>0.140791</v>
      </c>
      <c r="L97" s="1"/>
      <c r="M97" s="1">
        <v>0</v>
      </c>
      <c r="N97" s="1">
        <v>0</v>
      </c>
      <c r="O97" s="143">
        <v>11.731803879496001</v>
      </c>
      <c r="P97" s="1">
        <f>VLOOKUP(C97,NHB!$C$4:$E$463,3,FALSE)/1000000</f>
        <v>0.16234399999999999</v>
      </c>
      <c r="Q97" s="168">
        <f t="shared" si="18"/>
        <v>11.894147879496</v>
      </c>
      <c r="R97" s="187">
        <f t="shared" si="19"/>
        <v>11.894147879496</v>
      </c>
      <c r="S97" s="1"/>
      <c r="T97" s="93">
        <v>5.612012</v>
      </c>
      <c r="U97" s="93">
        <v>5.1560821121969997</v>
      </c>
      <c r="V97" s="1">
        <v>0</v>
      </c>
      <c r="W97" s="1">
        <v>0</v>
      </c>
      <c r="X97" s="1">
        <v>0.10647</v>
      </c>
      <c r="Y97" s="1">
        <v>0.140791</v>
      </c>
      <c r="Z97" s="1"/>
      <c r="AA97" s="1">
        <v>0</v>
      </c>
      <c r="AB97" s="1">
        <v>11.015355112197</v>
      </c>
      <c r="AC97" s="1">
        <v>0.34296445955555555</v>
      </c>
      <c r="AD97" s="1"/>
      <c r="AE97" s="1">
        <f t="shared" si="21"/>
        <v>11.358319571752554</v>
      </c>
      <c r="AF97" s="167">
        <f t="shared" si="20"/>
        <v>11.358319571752554</v>
      </c>
      <c r="AG97" s="1"/>
      <c r="AH97" s="1">
        <v>-0.71644876729900098</v>
      </c>
      <c r="AI97" s="144">
        <v>-6.1068934893393365E-2</v>
      </c>
      <c r="AJ97" s="1"/>
    </row>
    <row r="98" spans="1:37" x14ac:dyDescent="0.25">
      <c r="A98">
        <f>IFERROR(VLOOKUP(D98,'2014_15'!$C$402:$D$446,2,FALSE),0)</f>
        <v>0</v>
      </c>
      <c r="B98" s="93" t="s">
        <v>898</v>
      </c>
      <c r="C98" s="93" t="s">
        <v>494</v>
      </c>
      <c r="D98" s="93" t="s">
        <v>495</v>
      </c>
      <c r="E98" s="93"/>
      <c r="F98" s="93">
        <v>5.7172770000000002</v>
      </c>
      <c r="G98" s="93">
        <v>7.0131704491370002</v>
      </c>
      <c r="H98" s="1">
        <v>0</v>
      </c>
      <c r="I98" s="1">
        <v>0</v>
      </c>
      <c r="J98" s="1">
        <v>0.12046999999999999</v>
      </c>
      <c r="K98" s="1">
        <v>0.14352799999999999</v>
      </c>
      <c r="L98" s="1"/>
      <c r="M98" s="1">
        <v>0</v>
      </c>
      <c r="N98" s="1">
        <v>0</v>
      </c>
      <c r="O98" s="143">
        <v>12.994445449136999</v>
      </c>
      <c r="P98" s="1">
        <f>VLOOKUP(C98,NHB!$C$4:$E$463,3,FALSE)/1000000</f>
        <v>0.34976200000000002</v>
      </c>
      <c r="Q98" s="168">
        <f t="shared" si="18"/>
        <v>13.344207449136999</v>
      </c>
      <c r="R98" s="187">
        <f t="shared" si="19"/>
        <v>13.344207449136999</v>
      </c>
      <c r="S98" s="1"/>
      <c r="T98" s="93">
        <v>5.7172770000000002</v>
      </c>
      <c r="U98" s="93">
        <v>6.225302758912</v>
      </c>
      <c r="V98" s="1">
        <v>0</v>
      </c>
      <c r="W98" s="1">
        <v>0</v>
      </c>
      <c r="X98" s="1">
        <v>0.12046999999999999</v>
      </c>
      <c r="Y98" s="1">
        <v>0.14352799999999999</v>
      </c>
      <c r="Z98" s="1"/>
      <c r="AA98" s="1">
        <v>0</v>
      </c>
      <c r="AB98" s="1">
        <v>12.206577758911999</v>
      </c>
      <c r="AC98" s="1">
        <v>0.61167846844444451</v>
      </c>
      <c r="AD98" s="1"/>
      <c r="AE98" s="1">
        <f t="shared" si="21"/>
        <v>12.818256227356443</v>
      </c>
      <c r="AF98" s="167">
        <f t="shared" si="20"/>
        <v>12.818256227356443</v>
      </c>
      <c r="AG98" s="1"/>
      <c r="AH98" s="1">
        <v>-0.78786769022499925</v>
      </c>
      <c r="AI98" s="144">
        <v>-6.0631112986612598E-2</v>
      </c>
      <c r="AJ98" s="1"/>
    </row>
    <row r="99" spans="1:37" x14ac:dyDescent="0.25">
      <c r="A99">
        <f>IFERROR(VLOOKUP(D99,'2014_15'!$C$402:$D$446,2,FALSE),0)</f>
        <v>0</v>
      </c>
      <c r="B99" s="93" t="s">
        <v>898</v>
      </c>
      <c r="C99" s="93" t="s">
        <v>202</v>
      </c>
      <c r="D99" s="93" t="s">
        <v>203</v>
      </c>
      <c r="E99" s="93"/>
      <c r="F99" s="93">
        <v>5.4209189999999996</v>
      </c>
      <c r="G99" s="93">
        <v>4.2472635970799999</v>
      </c>
      <c r="H99" s="1">
        <v>0</v>
      </c>
      <c r="I99" s="1">
        <v>0</v>
      </c>
      <c r="J99" s="1">
        <v>5.0470000000000001E-2</v>
      </c>
      <c r="K99" s="1">
        <v>0.13683600000000001</v>
      </c>
      <c r="L99" s="1"/>
      <c r="M99" s="1">
        <v>0</v>
      </c>
      <c r="N99" s="1">
        <v>0</v>
      </c>
      <c r="O99" s="143">
        <v>9.8554885970800008</v>
      </c>
      <c r="P99" s="1">
        <f>VLOOKUP(C99,NHB!$C$4:$E$463,3,FALSE)/1000000</f>
        <v>0.24038200000000001</v>
      </c>
      <c r="Q99" s="168">
        <f t="shared" si="18"/>
        <v>10.095870597080001</v>
      </c>
      <c r="R99" s="187">
        <f t="shared" si="19"/>
        <v>10.095870597080001</v>
      </c>
      <c r="S99" s="1"/>
      <c r="T99" s="93">
        <v>5.4209189999999996</v>
      </c>
      <c r="U99" s="93">
        <v>3.6441521662950001</v>
      </c>
      <c r="V99" s="1">
        <v>0</v>
      </c>
      <c r="W99" s="1">
        <v>0</v>
      </c>
      <c r="X99" s="1">
        <v>5.0470000000000001E-2</v>
      </c>
      <c r="Y99" s="1">
        <v>0.13683600000000001</v>
      </c>
      <c r="Z99" s="1"/>
      <c r="AA99" s="1">
        <v>0</v>
      </c>
      <c r="AB99" s="1">
        <v>9.2523771662950001</v>
      </c>
      <c r="AC99" s="1">
        <v>0.74416394755555548</v>
      </c>
      <c r="AD99" s="1"/>
      <c r="AE99" s="1">
        <f t="shared" si="21"/>
        <v>9.9965411138505562</v>
      </c>
      <c r="AF99" s="167">
        <f t="shared" si="20"/>
        <v>9.9965411138505562</v>
      </c>
      <c r="AG99" s="1"/>
      <c r="AH99" s="1">
        <v>-0.60311143078500073</v>
      </c>
      <c r="AI99" s="144">
        <v>-6.1195487655852143E-2</v>
      </c>
      <c r="AJ99" s="1"/>
    </row>
    <row r="100" spans="1:37" x14ac:dyDescent="0.25">
      <c r="A100">
        <f>IFERROR(VLOOKUP(D100,'2014_15'!$C$402:$D$446,2,FALSE),0)</f>
        <v>0</v>
      </c>
      <c r="B100" s="93" t="s">
        <v>908</v>
      </c>
      <c r="C100" s="93" t="s">
        <v>190</v>
      </c>
      <c r="D100" s="93" t="s">
        <v>191</v>
      </c>
      <c r="E100" s="93"/>
      <c r="F100" s="93">
        <v>4.7894870000000003</v>
      </c>
      <c r="G100" s="93">
        <v>100.27726212028999</v>
      </c>
      <c r="H100" s="1">
        <v>1.042E-3</v>
      </c>
      <c r="I100" s="1">
        <v>1.0862910349655377</v>
      </c>
      <c r="J100" s="1">
        <v>0.4</v>
      </c>
      <c r="K100" s="1">
        <v>0.12016499999999999</v>
      </c>
      <c r="L100" s="1">
        <v>1.2687120000000001</v>
      </c>
      <c r="M100" s="1">
        <v>0.16832800000000001</v>
      </c>
      <c r="N100" s="1">
        <v>0</v>
      </c>
      <c r="O100" s="143">
        <v>108.11128715525552</v>
      </c>
      <c r="P100" s="1">
        <f>+NHB!E4/1000000</f>
        <v>0.24290800000000001</v>
      </c>
      <c r="Q100" s="168">
        <f t="shared" si="18"/>
        <v>108.35419515525552</v>
      </c>
      <c r="R100" s="187">
        <f t="shared" si="19"/>
        <v>108.18586715525552</v>
      </c>
      <c r="S100" s="1"/>
      <c r="T100" s="93">
        <v>4.7894870000000003</v>
      </c>
      <c r="U100" s="93">
        <v>93.288049449126987</v>
      </c>
      <c r="V100" s="1">
        <v>1.0759999999999999E-3</v>
      </c>
      <c r="W100" s="1">
        <v>1.1062021152629178</v>
      </c>
      <c r="X100" s="1">
        <v>0.4</v>
      </c>
      <c r="Y100" s="1">
        <v>0.12016499999999999</v>
      </c>
      <c r="Z100" s="1">
        <v>1.2612490000000001</v>
      </c>
      <c r="AA100" s="1">
        <v>0.164969</v>
      </c>
      <c r="AB100" s="1">
        <v>101.13119756438991</v>
      </c>
      <c r="AC100" s="1">
        <v>0.26769681444444443</v>
      </c>
      <c r="AD100" s="1"/>
      <c r="AE100" s="1">
        <f t="shared" si="21"/>
        <v>101.39889437883436</v>
      </c>
      <c r="AF100" s="167">
        <f t="shared" si="20"/>
        <v>101.23392537883436</v>
      </c>
      <c r="AG100" s="1"/>
      <c r="AH100" s="1">
        <v>-6.9800895908656173</v>
      </c>
      <c r="AI100" s="144">
        <v>-6.4563930136561143E-2</v>
      </c>
      <c r="AJ100" s="1"/>
      <c r="AK100" s="1"/>
    </row>
    <row r="101" spans="1:37" x14ac:dyDescent="0.25">
      <c r="A101">
        <f>IFERROR(VLOOKUP(D101,'2014_15'!$C$402:$D$446,2,FALSE),0)</f>
        <v>0</v>
      </c>
      <c r="B101" s="93" t="s">
        <v>898</v>
      </c>
      <c r="C101" s="93" t="s">
        <v>450</v>
      </c>
      <c r="D101" s="93" t="s">
        <v>451</v>
      </c>
      <c r="E101" s="93"/>
      <c r="F101" s="93">
        <v>5.9661600000000004</v>
      </c>
      <c r="G101" s="93">
        <v>6.2179273361069995</v>
      </c>
      <c r="H101" s="1">
        <v>0</v>
      </c>
      <c r="I101" s="1">
        <v>0</v>
      </c>
      <c r="J101" s="1">
        <v>0.20447000000000001</v>
      </c>
      <c r="K101" s="1">
        <v>0.150696</v>
      </c>
      <c r="L101" s="1"/>
      <c r="M101" s="1">
        <v>0</v>
      </c>
      <c r="N101" s="1">
        <v>0</v>
      </c>
      <c r="O101" s="143">
        <v>12.539253336107</v>
      </c>
      <c r="P101" s="1">
        <f>VLOOKUP(C101,NHB!$C$4:$E$463,3,FALSE)/1000000</f>
        <v>0.50417500000000004</v>
      </c>
      <c r="Q101" s="168">
        <f t="shared" si="18"/>
        <v>13.043428336107</v>
      </c>
      <c r="R101" s="187">
        <f t="shared" si="19"/>
        <v>13.043428336107</v>
      </c>
      <c r="S101" s="1"/>
      <c r="T101" s="93">
        <v>5.9661600000000004</v>
      </c>
      <c r="U101" s="93">
        <v>5.459340201102</v>
      </c>
      <c r="V101" s="1">
        <v>0</v>
      </c>
      <c r="W101" s="1">
        <v>0</v>
      </c>
      <c r="X101" s="1">
        <v>0.20447000000000001</v>
      </c>
      <c r="Y101" s="1">
        <v>0.150696</v>
      </c>
      <c r="Z101" s="1"/>
      <c r="AA101" s="1">
        <v>0</v>
      </c>
      <c r="AB101" s="1">
        <v>11.780666201102001</v>
      </c>
      <c r="AC101" s="1">
        <v>0.99678417866666658</v>
      </c>
      <c r="AD101" s="1"/>
      <c r="AE101" s="1">
        <f t="shared" si="21"/>
        <v>12.777450379768668</v>
      </c>
      <c r="AF101" s="167">
        <f t="shared" si="20"/>
        <v>12.777450379768668</v>
      </c>
      <c r="AG101" s="1"/>
      <c r="AH101" s="1">
        <v>-0.75858713500499952</v>
      </c>
      <c r="AI101" s="144">
        <v>-6.0496994092992327E-2</v>
      </c>
      <c r="AJ101" s="1"/>
      <c r="AK101" s="1"/>
    </row>
    <row r="102" spans="1:37" x14ac:dyDescent="0.25">
      <c r="A102">
        <f>IFERROR(VLOOKUP(D102,'2014_15'!$C$402:$D$446,2,FALSE),0)</f>
        <v>0</v>
      </c>
      <c r="B102" s="93" t="s">
        <v>898</v>
      </c>
      <c r="C102" s="93" t="s">
        <v>474</v>
      </c>
      <c r="D102" s="93" t="s">
        <v>475</v>
      </c>
      <c r="E102" s="93"/>
      <c r="F102" s="93">
        <v>6.8027100000000003</v>
      </c>
      <c r="G102" s="93">
        <v>8.2386328738339998</v>
      </c>
      <c r="H102" s="1">
        <v>0</v>
      </c>
      <c r="I102" s="1">
        <v>0</v>
      </c>
      <c r="J102" s="1">
        <v>0.12747</v>
      </c>
      <c r="K102" s="1">
        <v>0.16964599999999999</v>
      </c>
      <c r="L102" s="1"/>
      <c r="M102" s="1">
        <v>0</v>
      </c>
      <c r="N102" s="1">
        <v>0</v>
      </c>
      <c r="O102" s="143">
        <v>15.338458873834002</v>
      </c>
      <c r="P102" s="1">
        <f>VLOOKUP(C102,NHB!$C$4:$E$463,3,FALSE)/1000000</f>
        <v>0.26392100000000002</v>
      </c>
      <c r="Q102" s="168">
        <f t="shared" si="18"/>
        <v>15.602379873834002</v>
      </c>
      <c r="R102" s="187">
        <f t="shared" si="19"/>
        <v>15.602379873834002</v>
      </c>
      <c r="S102" s="1"/>
      <c r="T102" s="93">
        <v>6.8027100000000003</v>
      </c>
      <c r="U102" s="93">
        <v>7.3159059919640006</v>
      </c>
      <c r="V102" s="1">
        <v>0</v>
      </c>
      <c r="W102" s="1">
        <v>0</v>
      </c>
      <c r="X102" s="1">
        <v>0.12747</v>
      </c>
      <c r="Y102" s="1">
        <v>0.16964599999999999</v>
      </c>
      <c r="Z102" s="1"/>
      <c r="AA102" s="1">
        <v>0</v>
      </c>
      <c r="AB102" s="1">
        <v>14.415731991964002</v>
      </c>
      <c r="AC102" s="1">
        <v>0.77739827733333344</v>
      </c>
      <c r="AD102" s="1"/>
      <c r="AE102" s="1">
        <f t="shared" si="21"/>
        <v>15.193130269297335</v>
      </c>
      <c r="AF102" s="167">
        <f t="shared" si="20"/>
        <v>15.193130269297335</v>
      </c>
      <c r="AG102" s="1"/>
      <c r="AH102" s="1">
        <v>-0.92272688187000007</v>
      </c>
      <c r="AI102" s="144">
        <v>-6.0157730933717672E-2</v>
      </c>
      <c r="AJ102" s="1"/>
      <c r="AK102" s="1"/>
    </row>
    <row r="103" spans="1:37" x14ac:dyDescent="0.25">
      <c r="A103">
        <f>IFERROR(VLOOKUP(D103,'2014_15'!$C$402:$D$446,2,FALSE),0)</f>
        <v>0</v>
      </c>
      <c r="B103" s="93" t="s">
        <v>898</v>
      </c>
      <c r="C103" s="93" t="s">
        <v>714</v>
      </c>
      <c r="D103" s="93" t="s">
        <v>715</v>
      </c>
      <c r="E103" s="93"/>
      <c r="F103" s="93">
        <v>5.9951549999999996</v>
      </c>
      <c r="G103" s="93">
        <v>4.6734738699080003</v>
      </c>
      <c r="H103" s="1">
        <v>0</v>
      </c>
      <c r="I103" s="1">
        <v>0</v>
      </c>
      <c r="J103" s="1">
        <v>5.747E-2</v>
      </c>
      <c r="K103" s="1">
        <v>0.15057100000000001</v>
      </c>
      <c r="L103" s="1"/>
      <c r="M103" s="1">
        <v>0</v>
      </c>
      <c r="N103" s="1">
        <v>0</v>
      </c>
      <c r="O103" s="143">
        <v>10.876669869908</v>
      </c>
      <c r="P103" s="1">
        <f>VLOOKUP(C103,NHB!$C$4:$E$463,3,FALSE)/1000000</f>
        <v>6.7931000000000005E-2</v>
      </c>
      <c r="Q103" s="168">
        <f t="shared" si="18"/>
        <v>10.944600869907999</v>
      </c>
      <c r="R103" s="187">
        <f t="shared" si="19"/>
        <v>10.944600869907999</v>
      </c>
      <c r="S103" s="1"/>
      <c r="T103" s="93">
        <v>5.9951549999999996</v>
      </c>
      <c r="U103" s="93">
        <v>4.0098405803809998</v>
      </c>
      <c r="V103" s="1">
        <v>0</v>
      </c>
      <c r="W103" s="1">
        <v>0</v>
      </c>
      <c r="X103" s="1">
        <v>5.747E-2</v>
      </c>
      <c r="Y103" s="1">
        <v>0.15057100000000001</v>
      </c>
      <c r="Z103" s="1"/>
      <c r="AA103" s="1">
        <v>0</v>
      </c>
      <c r="AB103" s="1">
        <v>10.213036580380999</v>
      </c>
      <c r="AC103" s="1">
        <v>0.34959728355555558</v>
      </c>
      <c r="AD103" s="1"/>
      <c r="AE103" s="1">
        <f t="shared" si="21"/>
        <v>10.562633863936554</v>
      </c>
      <c r="AF103" s="167">
        <f t="shared" si="20"/>
        <v>10.562633863936554</v>
      </c>
      <c r="AG103" s="1"/>
      <c r="AH103" s="1">
        <v>-0.66363328952700051</v>
      </c>
      <c r="AI103" s="144">
        <v>-6.101438192613029E-2</v>
      </c>
      <c r="AJ103" s="1"/>
      <c r="AK103" s="1"/>
    </row>
    <row r="104" spans="1:37" x14ac:dyDescent="0.25">
      <c r="A104">
        <f>IFERROR(VLOOKUP(D104,'2014_15'!$C$402:$D$446,2,FALSE),0)</f>
        <v>0</v>
      </c>
      <c r="B104" s="93" t="s">
        <v>898</v>
      </c>
      <c r="C104" s="93" t="s">
        <v>556</v>
      </c>
      <c r="D104" s="93" t="s">
        <v>557</v>
      </c>
      <c r="E104" s="93"/>
      <c r="F104" s="93">
        <v>3.1454399999999998</v>
      </c>
      <c r="G104" s="93">
        <v>3.21529126744</v>
      </c>
      <c r="H104" s="1">
        <v>0</v>
      </c>
      <c r="I104" s="1">
        <v>0</v>
      </c>
      <c r="J104" s="1">
        <v>0.05</v>
      </c>
      <c r="K104" s="1">
        <v>7.8687999999999994E-2</v>
      </c>
      <c r="L104" s="1"/>
      <c r="M104" s="1">
        <v>0</v>
      </c>
      <c r="N104" s="1">
        <v>0</v>
      </c>
      <c r="O104" s="143">
        <v>6.4894192674399998</v>
      </c>
      <c r="P104" s="1">
        <f>VLOOKUP(C104,NHB!$C$4:$E$463,3,FALSE)/1000000</f>
        <v>6.2045999999999997E-2</v>
      </c>
      <c r="Q104" s="168">
        <f t="shared" si="18"/>
        <v>6.5514652674399994</v>
      </c>
      <c r="R104" s="187">
        <f t="shared" si="19"/>
        <v>6.5514652674399994</v>
      </c>
      <c r="S104" s="1"/>
      <c r="T104" s="93">
        <v>3.1454399999999998</v>
      </c>
      <c r="U104" s="93">
        <v>2.8230257328130004</v>
      </c>
      <c r="V104" s="1">
        <v>0</v>
      </c>
      <c r="W104" s="1">
        <v>0</v>
      </c>
      <c r="X104" s="1">
        <v>0.05</v>
      </c>
      <c r="Y104" s="1">
        <v>7.8687999999999994E-2</v>
      </c>
      <c r="Z104" s="1"/>
      <c r="AA104" s="1">
        <v>0</v>
      </c>
      <c r="AB104" s="1">
        <v>6.0971537328129992</v>
      </c>
      <c r="AC104" s="1">
        <v>0.1796445848888889</v>
      </c>
      <c r="AD104" s="1"/>
      <c r="AE104" s="1">
        <f t="shared" si="21"/>
        <v>6.2767983177018882</v>
      </c>
      <c r="AF104" s="167">
        <f t="shared" si="20"/>
        <v>6.2767983177018882</v>
      </c>
      <c r="AG104" s="1"/>
      <c r="AH104" s="1">
        <v>-0.39226553462700053</v>
      </c>
      <c r="AI104" s="144">
        <v>-6.0446939619875219E-2</v>
      </c>
      <c r="AJ104" s="1"/>
      <c r="AK104" s="1"/>
    </row>
    <row r="105" spans="1:37" x14ac:dyDescent="0.25">
      <c r="A105">
        <f>IFERROR(VLOOKUP(D105,'2014_15'!$C$402:$D$446,2,FALSE),0)</f>
        <v>0</v>
      </c>
      <c r="B105" s="93" t="s">
        <v>898</v>
      </c>
      <c r="C105" s="93" t="s">
        <v>528</v>
      </c>
      <c r="D105" s="93" t="s">
        <v>529</v>
      </c>
      <c r="E105" s="93"/>
      <c r="F105" s="93">
        <v>12.274917</v>
      </c>
      <c r="G105" s="93">
        <v>13.347768102183</v>
      </c>
      <c r="H105" s="1">
        <v>0</v>
      </c>
      <c r="I105" s="1">
        <v>0</v>
      </c>
      <c r="J105" s="1">
        <v>1.04247</v>
      </c>
      <c r="K105" s="1">
        <v>0.31019999999999998</v>
      </c>
      <c r="L105" s="1"/>
      <c r="M105" s="1">
        <v>0</v>
      </c>
      <c r="N105" s="1">
        <v>0</v>
      </c>
      <c r="O105" s="143">
        <v>26.975355102182998</v>
      </c>
      <c r="P105" s="1">
        <f>VLOOKUP(C105,NHB!$C$4:$E$463,3,FALSE)/1000000</f>
        <v>0.47295999999999999</v>
      </c>
      <c r="Q105" s="168">
        <f t="shared" si="18"/>
        <v>27.448315102182999</v>
      </c>
      <c r="R105" s="187">
        <f t="shared" si="19"/>
        <v>27.448315102182999</v>
      </c>
      <c r="S105" s="1"/>
      <c r="T105" s="93">
        <v>12.274917</v>
      </c>
      <c r="U105" s="93">
        <v>11.719340393717001</v>
      </c>
      <c r="V105" s="1">
        <v>0</v>
      </c>
      <c r="W105" s="1">
        <v>0</v>
      </c>
      <c r="X105" s="1">
        <v>1.04247</v>
      </c>
      <c r="Y105" s="1">
        <v>0.31019999999999998</v>
      </c>
      <c r="Z105" s="1"/>
      <c r="AA105" s="1">
        <v>0</v>
      </c>
      <c r="AB105" s="1">
        <v>25.346927393716999</v>
      </c>
      <c r="AC105" s="1">
        <v>1.296495344</v>
      </c>
      <c r="AD105" s="1"/>
      <c r="AE105" s="1">
        <f t="shared" si="21"/>
        <v>26.643422737717</v>
      </c>
      <c r="AF105" s="167">
        <f t="shared" si="20"/>
        <v>26.643422737717</v>
      </c>
      <c r="AG105" s="1"/>
      <c r="AH105" s="1">
        <v>-1.628427708465999</v>
      </c>
      <c r="AI105" s="144">
        <v>-6.0367238996391098E-2</v>
      </c>
      <c r="AJ105" s="1"/>
      <c r="AK105" s="1"/>
    </row>
    <row r="106" spans="1:37" x14ac:dyDescent="0.25">
      <c r="A106">
        <f>IFERROR(VLOOKUP(D106,'2014_15'!$C$402:$D$446,2,FALSE),0)</f>
        <v>0</v>
      </c>
      <c r="B106" s="93" t="s">
        <v>898</v>
      </c>
      <c r="C106" s="93" t="s">
        <v>816</v>
      </c>
      <c r="D106" s="93" t="s">
        <v>817</v>
      </c>
      <c r="E106" s="93"/>
      <c r="F106" s="93">
        <v>6.9058229999999998</v>
      </c>
      <c r="G106" s="93">
        <v>6.2043994225599999</v>
      </c>
      <c r="H106" s="1">
        <v>0</v>
      </c>
      <c r="I106" s="1">
        <v>0</v>
      </c>
      <c r="J106" s="1">
        <v>0.10927000000000001</v>
      </c>
      <c r="K106" s="1">
        <v>0.173286</v>
      </c>
      <c r="L106" s="1"/>
      <c r="M106" s="1">
        <v>0</v>
      </c>
      <c r="N106" s="1">
        <v>0</v>
      </c>
      <c r="O106" s="143">
        <v>13.392778422559999</v>
      </c>
      <c r="P106" s="1">
        <f>VLOOKUP(C106,NHB!$C$4:$E$463,3,FALSE)/1000000</f>
        <v>0.25841999999999998</v>
      </c>
      <c r="Q106" s="168">
        <f t="shared" si="18"/>
        <v>13.651198422559998</v>
      </c>
      <c r="R106" s="187">
        <f t="shared" si="19"/>
        <v>13.651198422559998</v>
      </c>
      <c r="S106" s="1"/>
      <c r="T106" s="93">
        <v>6.9058229999999998</v>
      </c>
      <c r="U106" s="93">
        <v>5.3912883380890007</v>
      </c>
      <c r="V106" s="1">
        <v>0</v>
      </c>
      <c r="W106" s="1">
        <v>0</v>
      </c>
      <c r="X106" s="1">
        <v>0.10927000000000001</v>
      </c>
      <c r="Y106" s="1">
        <v>0.173286</v>
      </c>
      <c r="Z106" s="1"/>
      <c r="AA106" s="1">
        <v>0</v>
      </c>
      <c r="AB106" s="1">
        <v>12.579667338088999</v>
      </c>
      <c r="AC106" s="1">
        <v>0.49235165511111112</v>
      </c>
      <c r="AD106" s="1"/>
      <c r="AE106" s="1">
        <f t="shared" si="21"/>
        <v>13.072018993200111</v>
      </c>
      <c r="AF106" s="167">
        <f t="shared" si="20"/>
        <v>13.072018993200111</v>
      </c>
      <c r="AG106" s="1"/>
      <c r="AH106" s="1">
        <v>-0.81311108447100011</v>
      </c>
      <c r="AI106" s="144">
        <v>-6.071265116290752E-2</v>
      </c>
      <c r="AJ106" s="1"/>
      <c r="AK106" s="1"/>
    </row>
    <row r="107" spans="1:37" x14ac:dyDescent="0.25">
      <c r="A107">
        <f>IFERROR(VLOOKUP(D107,'2014_15'!$C$402:$D$446,2,FALSE),0)</f>
        <v>0</v>
      </c>
      <c r="B107" s="93" t="s">
        <v>898</v>
      </c>
      <c r="C107" s="93" t="s">
        <v>702</v>
      </c>
      <c r="D107" s="93" t="s">
        <v>703</v>
      </c>
      <c r="E107" s="93"/>
      <c r="F107" s="93">
        <v>7.3700429999999999</v>
      </c>
      <c r="G107" s="93">
        <v>7.4165620955860003</v>
      </c>
      <c r="H107" s="1">
        <v>0</v>
      </c>
      <c r="I107" s="1">
        <v>0</v>
      </c>
      <c r="J107" s="1">
        <v>0.11347</v>
      </c>
      <c r="K107" s="1">
        <v>0.18528900000000001</v>
      </c>
      <c r="L107" s="1"/>
      <c r="M107" s="1">
        <v>0</v>
      </c>
      <c r="N107" s="1">
        <v>0</v>
      </c>
      <c r="O107" s="143">
        <v>15.085364095586</v>
      </c>
      <c r="P107" s="1">
        <f>VLOOKUP(C107,NHB!$C$4:$E$463,3,FALSE)/1000000</f>
        <v>0.44225599999999998</v>
      </c>
      <c r="Q107" s="168">
        <f t="shared" si="18"/>
        <v>15.527620095586</v>
      </c>
      <c r="R107" s="187">
        <f t="shared" si="19"/>
        <v>15.527620095586</v>
      </c>
      <c r="S107" s="1"/>
      <c r="T107" s="93">
        <v>7.3700429999999999</v>
      </c>
      <c r="U107" s="93">
        <v>6.5117415199249997</v>
      </c>
      <c r="V107" s="1">
        <v>0</v>
      </c>
      <c r="W107" s="1">
        <v>0</v>
      </c>
      <c r="X107" s="1">
        <v>0.11347</v>
      </c>
      <c r="Y107" s="1">
        <v>0.18528900000000001</v>
      </c>
      <c r="Z107" s="1"/>
      <c r="AA107" s="1">
        <v>0</v>
      </c>
      <c r="AB107" s="1">
        <v>14.180543519924997</v>
      </c>
      <c r="AC107" s="1">
        <v>0.97401233600000003</v>
      </c>
      <c r="AD107" s="1"/>
      <c r="AE107" s="1">
        <f t="shared" si="21"/>
        <v>15.154555855924997</v>
      </c>
      <c r="AF107" s="167">
        <f t="shared" si="20"/>
        <v>15.154555855924997</v>
      </c>
      <c r="AG107" s="1"/>
      <c r="AH107" s="1">
        <v>-0.90482057566100238</v>
      </c>
      <c r="AI107" s="144">
        <v>-5.9980028982247385E-2</v>
      </c>
      <c r="AJ107" s="1"/>
      <c r="AK107" s="1"/>
    </row>
    <row r="108" spans="1:37" x14ac:dyDescent="0.25">
      <c r="A108">
        <f>IFERROR(VLOOKUP(D108,'2014_15'!$C$402:$D$446,2,FALSE),0)</f>
        <v>0</v>
      </c>
      <c r="B108" s="93" t="s">
        <v>898</v>
      </c>
      <c r="C108" s="93" t="s">
        <v>116</v>
      </c>
      <c r="D108" s="93" t="s">
        <v>117</v>
      </c>
      <c r="E108" s="93"/>
      <c r="F108" s="93">
        <v>8.6556270000000008</v>
      </c>
      <c r="G108" s="93">
        <v>7.6735045661080008</v>
      </c>
      <c r="H108" s="1">
        <v>0</v>
      </c>
      <c r="I108" s="1">
        <v>0</v>
      </c>
      <c r="J108" s="1">
        <v>7.1470000000000006E-2</v>
      </c>
      <c r="K108" s="1">
        <v>0.21751599999999999</v>
      </c>
      <c r="L108" s="1"/>
      <c r="M108" s="1">
        <v>0</v>
      </c>
      <c r="N108" s="1">
        <v>0</v>
      </c>
      <c r="O108" s="143">
        <v>16.618117566108005</v>
      </c>
      <c r="P108" s="1">
        <f>VLOOKUP(C108,NHB!$C$4:$E$463,3,FALSE)/1000000</f>
        <v>0.50903600000000004</v>
      </c>
      <c r="Q108" s="168">
        <f t="shared" si="18"/>
        <v>17.127153566108007</v>
      </c>
      <c r="R108" s="187">
        <f t="shared" si="19"/>
        <v>17.127153566108007</v>
      </c>
      <c r="S108" s="1"/>
      <c r="T108" s="93">
        <v>8.6556270000000008</v>
      </c>
      <c r="U108" s="93">
        <v>6.6795522898069999</v>
      </c>
      <c r="V108" s="1">
        <v>0</v>
      </c>
      <c r="W108" s="1">
        <v>0</v>
      </c>
      <c r="X108" s="1">
        <v>7.1470000000000006E-2</v>
      </c>
      <c r="Y108" s="1">
        <v>0.21751599999999999</v>
      </c>
      <c r="Z108" s="1"/>
      <c r="AA108" s="1">
        <v>0</v>
      </c>
      <c r="AB108" s="1">
        <v>15.624165289807001</v>
      </c>
      <c r="AC108" s="1">
        <v>0.98163542044444452</v>
      </c>
      <c r="AD108" s="1"/>
      <c r="AE108" s="1">
        <f t="shared" si="21"/>
        <v>16.605800710251447</v>
      </c>
      <c r="AF108" s="167">
        <f t="shared" si="20"/>
        <v>16.605800710251447</v>
      </c>
      <c r="AG108" s="1"/>
      <c r="AH108" s="1">
        <v>-0.99395227630100358</v>
      </c>
      <c r="AI108" s="144">
        <v>-5.981136385315567E-2</v>
      </c>
      <c r="AJ108" s="1"/>
      <c r="AK108" s="1"/>
    </row>
    <row r="109" spans="1:37" x14ac:dyDescent="0.25">
      <c r="A109">
        <f>IFERROR(VLOOKUP(D109,'2014_15'!$C$402:$D$446,2,FALSE),0)</f>
        <v>0</v>
      </c>
      <c r="B109" s="93" t="s">
        <v>898</v>
      </c>
      <c r="C109" s="93" t="s">
        <v>574</v>
      </c>
      <c r="D109" s="93" t="s">
        <v>575</v>
      </c>
      <c r="E109" s="93"/>
      <c r="F109" s="93">
        <v>4.5632390000000003</v>
      </c>
      <c r="G109" s="93">
        <v>4.3998866192650006</v>
      </c>
      <c r="H109" s="1">
        <v>0</v>
      </c>
      <c r="I109" s="1">
        <v>0</v>
      </c>
      <c r="J109" s="1">
        <v>8.5470000000000004E-2</v>
      </c>
      <c r="K109" s="1">
        <v>0.115172</v>
      </c>
      <c r="L109" s="1"/>
      <c r="M109" s="1">
        <v>0</v>
      </c>
      <c r="N109" s="1">
        <v>0</v>
      </c>
      <c r="O109" s="143">
        <v>9.1637676192650002</v>
      </c>
      <c r="P109" s="1">
        <f>VLOOKUP(C109,NHB!$C$4:$E$463,3,FALSE)/1000000</f>
        <v>0.43010300000000001</v>
      </c>
      <c r="Q109" s="168">
        <f t="shared" si="18"/>
        <v>9.593870619265001</v>
      </c>
      <c r="R109" s="187">
        <f t="shared" si="19"/>
        <v>9.593870619265001</v>
      </c>
      <c r="S109" s="1"/>
      <c r="T109" s="93">
        <v>4.5632390000000003</v>
      </c>
      <c r="U109" s="93">
        <v>3.8543820009090002</v>
      </c>
      <c r="V109" s="1">
        <v>0</v>
      </c>
      <c r="W109" s="1">
        <v>0</v>
      </c>
      <c r="X109" s="1">
        <v>8.5470000000000004E-2</v>
      </c>
      <c r="Y109" s="1">
        <v>0.115172</v>
      </c>
      <c r="Z109" s="1"/>
      <c r="AA109" s="1">
        <v>0</v>
      </c>
      <c r="AB109" s="1">
        <v>8.6182630009090015</v>
      </c>
      <c r="AC109" s="1">
        <v>0.74332830577777764</v>
      </c>
      <c r="AD109" s="1"/>
      <c r="AE109" s="1">
        <f t="shared" si="21"/>
        <v>9.3615913066867797</v>
      </c>
      <c r="AF109" s="167">
        <f t="shared" si="20"/>
        <v>9.3615913066867797</v>
      </c>
      <c r="AG109" s="1"/>
      <c r="AH109" s="1">
        <v>-0.54550461835599862</v>
      </c>
      <c r="AI109" s="144">
        <v>-5.9528421171351355E-2</v>
      </c>
      <c r="AJ109" s="1"/>
      <c r="AK109" s="1"/>
    </row>
    <row r="110" spans="1:37" x14ac:dyDescent="0.25">
      <c r="A110">
        <f>IFERROR(VLOOKUP(D110,'2014_15'!$C$402:$D$446,2,FALSE),0)</f>
        <v>0</v>
      </c>
      <c r="B110" s="93" t="s">
        <v>898</v>
      </c>
      <c r="C110" s="93" t="s">
        <v>266</v>
      </c>
      <c r="D110" s="93" t="s">
        <v>267</v>
      </c>
      <c r="E110" s="93"/>
      <c r="F110" s="93">
        <v>6.9171009999999997</v>
      </c>
      <c r="G110" s="93">
        <v>7.0106761079500002</v>
      </c>
      <c r="H110" s="1">
        <v>0</v>
      </c>
      <c r="I110" s="1">
        <v>0</v>
      </c>
      <c r="J110" s="1">
        <v>0.05</v>
      </c>
      <c r="K110" s="1">
        <v>0.174402</v>
      </c>
      <c r="L110" s="1"/>
      <c r="M110" s="1">
        <v>0</v>
      </c>
      <c r="N110" s="1">
        <v>0</v>
      </c>
      <c r="O110" s="143">
        <v>14.152179107950001</v>
      </c>
      <c r="P110" s="1">
        <f>VLOOKUP(C110,NHB!$C$4:$E$463,3,FALSE)/1000000</f>
        <v>0.38123299999999999</v>
      </c>
      <c r="Q110" s="168">
        <f t="shared" si="18"/>
        <v>14.533412107950001</v>
      </c>
      <c r="R110" s="187">
        <f t="shared" si="19"/>
        <v>14.533412107950001</v>
      </c>
      <c r="S110" s="1"/>
      <c r="T110" s="93">
        <v>6.9171009999999997</v>
      </c>
      <c r="U110" s="93">
        <v>6.1657791327950005</v>
      </c>
      <c r="V110" s="1">
        <v>0</v>
      </c>
      <c r="W110" s="1">
        <v>0</v>
      </c>
      <c r="X110" s="1">
        <v>0.05</v>
      </c>
      <c r="Y110" s="1">
        <v>0.174402</v>
      </c>
      <c r="Z110" s="1"/>
      <c r="AA110" s="1">
        <v>0</v>
      </c>
      <c r="AB110" s="1">
        <v>13.307282132795002</v>
      </c>
      <c r="AC110" s="1">
        <v>0.68243864266666676</v>
      </c>
      <c r="AD110" s="1"/>
      <c r="AE110" s="1">
        <f t="shared" si="21"/>
        <v>13.989720775461668</v>
      </c>
      <c r="AF110" s="167">
        <f t="shared" si="20"/>
        <v>13.989720775461668</v>
      </c>
      <c r="AG110" s="1"/>
      <c r="AH110" s="1">
        <v>-0.84489697515499884</v>
      </c>
      <c r="AI110" s="144">
        <v>-5.9700839617015382E-2</v>
      </c>
      <c r="AJ110" s="1"/>
      <c r="AK110" s="1"/>
    </row>
    <row r="111" spans="1:37" x14ac:dyDescent="0.25">
      <c r="A111">
        <f>IFERROR(VLOOKUP(D111,'2014_15'!$C$402:$D$446,2,FALSE),0)</f>
        <v>0</v>
      </c>
      <c r="B111" s="93" t="s">
        <v>898</v>
      </c>
      <c r="C111" s="93" t="s">
        <v>276</v>
      </c>
      <c r="D111" s="93" t="s">
        <v>277</v>
      </c>
      <c r="E111" s="93"/>
      <c r="F111" s="93">
        <v>3.592762</v>
      </c>
      <c r="G111" s="93">
        <v>3.689738589314</v>
      </c>
      <c r="H111" s="1">
        <v>0</v>
      </c>
      <c r="I111" s="1">
        <v>0</v>
      </c>
      <c r="J111" s="1">
        <v>0.12747</v>
      </c>
      <c r="K111" s="1">
        <v>9.0281E-2</v>
      </c>
      <c r="L111" s="1"/>
      <c r="M111" s="1">
        <v>0</v>
      </c>
      <c r="N111" s="1">
        <v>0</v>
      </c>
      <c r="O111" s="143">
        <v>7.5002515893139998</v>
      </c>
      <c r="P111" s="1">
        <f>VLOOKUP(C111,NHB!$C$4:$E$463,3,FALSE)/1000000</f>
        <v>7.0489999999999997E-2</v>
      </c>
      <c r="Q111" s="168">
        <f t="shared" si="18"/>
        <v>7.5707415893140002</v>
      </c>
      <c r="R111" s="187">
        <f t="shared" si="19"/>
        <v>7.5707415893140002</v>
      </c>
      <c r="S111" s="1"/>
      <c r="T111" s="93">
        <v>3.592762</v>
      </c>
      <c r="U111" s="93">
        <v>3.2418133220479999</v>
      </c>
      <c r="V111" s="1">
        <v>0</v>
      </c>
      <c r="W111" s="1">
        <v>0</v>
      </c>
      <c r="X111" s="1">
        <v>0.12747</v>
      </c>
      <c r="Y111" s="1">
        <v>9.0281E-2</v>
      </c>
      <c r="Z111" s="1"/>
      <c r="AA111" s="1">
        <v>0</v>
      </c>
      <c r="AB111" s="1">
        <v>7.0523263220479997</v>
      </c>
      <c r="AC111" s="1">
        <v>0.25266438488888887</v>
      </c>
      <c r="AD111" s="1"/>
      <c r="AE111" s="1">
        <f t="shared" si="21"/>
        <v>7.3049907069368887</v>
      </c>
      <c r="AF111" s="167">
        <f t="shared" si="20"/>
        <v>7.3049907069368887</v>
      </c>
      <c r="AG111" s="1"/>
      <c r="AH111" s="1">
        <v>-0.44792526726600013</v>
      </c>
      <c r="AI111" s="144">
        <v>-5.9721365601146319E-2</v>
      </c>
      <c r="AJ111" s="56"/>
      <c r="AK111" s="1"/>
    </row>
    <row r="112" spans="1:37" x14ac:dyDescent="0.25">
      <c r="A112">
        <f>IFERROR(VLOOKUP(D112,'2014_15'!$C$402:$D$446,2,FALSE),0)</f>
        <v>0</v>
      </c>
      <c r="B112" s="93" t="s">
        <v>898</v>
      </c>
      <c r="C112" s="93" t="s">
        <v>524</v>
      </c>
      <c r="D112" s="93" t="s">
        <v>525</v>
      </c>
      <c r="E112" s="93"/>
      <c r="F112" s="93">
        <v>3.6436860000000002</v>
      </c>
      <c r="G112" s="93">
        <v>3.5955082545199999</v>
      </c>
      <c r="H112" s="1">
        <v>0</v>
      </c>
      <c r="I112" s="1">
        <v>0</v>
      </c>
      <c r="J112" s="1">
        <v>0.05</v>
      </c>
      <c r="K112" s="1">
        <v>9.1606000000000007E-2</v>
      </c>
      <c r="L112" s="1"/>
      <c r="M112" s="1">
        <v>0</v>
      </c>
      <c r="N112" s="1">
        <v>0</v>
      </c>
      <c r="O112" s="143">
        <v>7.3808002545199995</v>
      </c>
      <c r="P112" s="1">
        <f>VLOOKUP(C112,NHB!$C$4:$E$463,3,FALSE)/1000000</f>
        <v>7.3176000000000005E-2</v>
      </c>
      <c r="Q112" s="168">
        <f t="shared" si="18"/>
        <v>7.4539762545199997</v>
      </c>
      <c r="R112" s="187">
        <f t="shared" si="19"/>
        <v>7.4539762545199997</v>
      </c>
      <c r="S112" s="1"/>
      <c r="T112" s="93">
        <v>3.6436860000000002</v>
      </c>
      <c r="U112" s="93">
        <v>3.1563724107690003</v>
      </c>
      <c r="V112" s="1">
        <v>0</v>
      </c>
      <c r="W112" s="1">
        <v>0</v>
      </c>
      <c r="X112" s="1">
        <v>0.05</v>
      </c>
      <c r="Y112" s="1">
        <v>9.1606000000000007E-2</v>
      </c>
      <c r="Z112" s="1"/>
      <c r="AA112" s="1">
        <v>0</v>
      </c>
      <c r="AB112" s="1">
        <v>6.9416644107690004</v>
      </c>
      <c r="AC112" s="1">
        <v>7.8776341333333333E-2</v>
      </c>
      <c r="AD112" s="1"/>
      <c r="AE112" s="1">
        <f t="shared" si="21"/>
        <v>7.020440752102334</v>
      </c>
      <c r="AF112" s="167">
        <f t="shared" si="20"/>
        <v>7.020440752102334</v>
      </c>
      <c r="AG112" s="1"/>
      <c r="AH112" s="1">
        <v>-0.43913584375099912</v>
      </c>
      <c r="AI112" s="144">
        <v>-5.9497050266612006E-2</v>
      </c>
      <c r="AJ112" s="1"/>
      <c r="AK112" s="56"/>
    </row>
    <row r="113" spans="1:37" x14ac:dyDescent="0.25">
      <c r="A113">
        <f>IFERROR(VLOOKUP(D113,'2014_15'!$C$402:$D$446,2,FALSE),0)</f>
        <v>0</v>
      </c>
      <c r="B113" s="93" t="s">
        <v>898</v>
      </c>
      <c r="C113" s="93" t="s">
        <v>336</v>
      </c>
      <c r="D113" s="93" t="s">
        <v>337</v>
      </c>
      <c r="E113" s="93"/>
      <c r="F113" s="93">
        <v>5.4831450000000004</v>
      </c>
      <c r="G113" s="93">
        <v>4.1451932179390001</v>
      </c>
      <c r="H113" s="1">
        <v>0</v>
      </c>
      <c r="I113" s="1">
        <v>0</v>
      </c>
      <c r="J113" s="1">
        <v>9.2469999999999997E-2</v>
      </c>
      <c r="K113" s="1">
        <v>0.13850599999999999</v>
      </c>
      <c r="L113" s="1"/>
      <c r="M113" s="1">
        <v>0</v>
      </c>
      <c r="N113" s="1">
        <v>0</v>
      </c>
      <c r="O113" s="143">
        <v>9.8593142179389996</v>
      </c>
      <c r="P113" s="1">
        <f>VLOOKUP(C113,NHB!$C$4:$E$463,3,FALSE)/1000000</f>
        <v>0.50775700000000001</v>
      </c>
      <c r="Q113" s="168">
        <f t="shared" si="18"/>
        <v>10.367071217938999</v>
      </c>
      <c r="R113" s="187">
        <f t="shared" si="19"/>
        <v>10.367071217938999</v>
      </c>
      <c r="S113" s="1"/>
      <c r="T113" s="93">
        <v>5.4831450000000004</v>
      </c>
      <c r="U113" s="93">
        <v>3.556575780992</v>
      </c>
      <c r="V113" s="1">
        <v>0</v>
      </c>
      <c r="W113" s="1">
        <v>0</v>
      </c>
      <c r="X113" s="1">
        <v>9.2469999999999997E-2</v>
      </c>
      <c r="Y113" s="1">
        <v>0.13850599999999999</v>
      </c>
      <c r="Z113" s="1"/>
      <c r="AA113" s="1">
        <v>0</v>
      </c>
      <c r="AB113" s="1">
        <v>9.2706967809920009</v>
      </c>
      <c r="AC113" s="1">
        <v>0.84837715822222226</v>
      </c>
      <c r="AD113" s="1"/>
      <c r="AE113" s="1">
        <f t="shared" si="21"/>
        <v>10.119073939214223</v>
      </c>
      <c r="AF113" s="167">
        <f t="shared" si="20"/>
        <v>10.119073939214223</v>
      </c>
      <c r="AG113" s="1"/>
      <c r="AH113" s="1">
        <v>-0.58861743694699875</v>
      </c>
      <c r="AI113" s="144">
        <v>-5.9701661184102507E-2</v>
      </c>
      <c r="AJ113" s="1"/>
      <c r="AK113" s="56"/>
    </row>
    <row r="114" spans="1:37" x14ac:dyDescent="0.25">
      <c r="A114">
        <f>IFERROR(VLOOKUP(D114,'2014_15'!$C$402:$D$446,2,FALSE),0)</f>
        <v>0</v>
      </c>
      <c r="B114" s="93" t="s">
        <v>898</v>
      </c>
      <c r="C114" s="93" t="s">
        <v>458</v>
      </c>
      <c r="D114" s="93" t="s">
        <v>459</v>
      </c>
      <c r="E114" s="93"/>
      <c r="F114" s="93">
        <v>5.3617530000000002</v>
      </c>
      <c r="G114" s="93">
        <v>4.9707782536440002</v>
      </c>
      <c r="H114" s="1">
        <v>0</v>
      </c>
      <c r="I114" s="1">
        <v>0</v>
      </c>
      <c r="J114" s="1">
        <v>5.747E-2</v>
      </c>
      <c r="K114" s="1">
        <v>0.135016</v>
      </c>
      <c r="L114" s="1"/>
      <c r="M114" s="1">
        <v>0</v>
      </c>
      <c r="N114" s="1">
        <v>0</v>
      </c>
      <c r="O114" s="143">
        <v>10.525017253644</v>
      </c>
      <c r="P114" s="1">
        <f>VLOOKUP(C114,NHB!$C$4:$E$463,3,FALSE)/1000000</f>
        <v>0.408611</v>
      </c>
      <c r="Q114" s="168">
        <f t="shared" si="18"/>
        <v>10.933628253644001</v>
      </c>
      <c r="R114" s="187">
        <f t="shared" si="19"/>
        <v>10.933628253644001</v>
      </c>
      <c r="S114" s="1"/>
      <c r="T114" s="93">
        <v>5.3617530000000002</v>
      </c>
      <c r="U114" s="93">
        <v>4.3553018126950001</v>
      </c>
      <c r="V114" s="1">
        <v>0</v>
      </c>
      <c r="W114" s="1">
        <v>0</v>
      </c>
      <c r="X114" s="1">
        <v>5.747E-2</v>
      </c>
      <c r="Y114" s="1">
        <v>0.135016</v>
      </c>
      <c r="Z114" s="1"/>
      <c r="AA114" s="1">
        <v>0</v>
      </c>
      <c r="AB114" s="1">
        <v>9.9095408126950009</v>
      </c>
      <c r="AC114" s="1">
        <v>0.86013222933333333</v>
      </c>
      <c r="AD114" s="1"/>
      <c r="AE114" s="1">
        <f t="shared" si="21"/>
        <v>10.769673042028334</v>
      </c>
      <c r="AF114" s="167">
        <f t="shared" si="20"/>
        <v>10.769673042028334</v>
      </c>
      <c r="AG114" s="1"/>
      <c r="AH114" s="1">
        <v>-0.61547644094899923</v>
      </c>
      <c r="AI114" s="144">
        <v>-5.8477475724413398E-2</v>
      </c>
      <c r="AJ114" s="1"/>
      <c r="AK114" s="56"/>
    </row>
    <row r="115" spans="1:37" x14ac:dyDescent="0.25">
      <c r="A115">
        <f>IFERROR(VLOOKUP(D115,'2014_15'!$C$402:$D$446,2,FALSE),0)</f>
        <v>0</v>
      </c>
      <c r="B115" s="93" t="s">
        <v>898</v>
      </c>
      <c r="C115" s="93" t="s">
        <v>340</v>
      </c>
      <c r="D115" s="93" t="s">
        <v>341</v>
      </c>
      <c r="E115" s="93"/>
      <c r="F115" s="93">
        <v>7.1796249999999997</v>
      </c>
      <c r="G115" s="93">
        <v>6.3223057363319999</v>
      </c>
      <c r="H115" s="1">
        <v>0</v>
      </c>
      <c r="I115" s="1">
        <v>0</v>
      </c>
      <c r="J115" s="1">
        <v>0.16947000000000001</v>
      </c>
      <c r="K115" s="1">
        <v>0.18016199999999999</v>
      </c>
      <c r="L115" s="1"/>
      <c r="M115" s="1">
        <v>0</v>
      </c>
      <c r="N115" s="1">
        <v>0.11848923902499919</v>
      </c>
      <c r="O115" s="143">
        <v>13.970051975356998</v>
      </c>
      <c r="P115" s="1">
        <f>VLOOKUP(C115,NHB!$C$4:$E$463,3,FALSE)/1000000</f>
        <v>0.23193800000000001</v>
      </c>
      <c r="Q115" s="168">
        <f t="shared" si="18"/>
        <v>14.201989975356998</v>
      </c>
      <c r="R115" s="187">
        <f t="shared" si="19"/>
        <v>14.201989975356998</v>
      </c>
      <c r="S115" s="1"/>
      <c r="T115" s="93">
        <v>7.1796249999999997</v>
      </c>
      <c r="U115" s="93">
        <v>5.6201403057479995</v>
      </c>
      <c r="V115" s="1">
        <v>0</v>
      </c>
      <c r="W115" s="1">
        <v>0</v>
      </c>
      <c r="X115" s="1">
        <v>0.16947000000000001</v>
      </c>
      <c r="Y115" s="1">
        <v>0.18016199999999999</v>
      </c>
      <c r="Z115" s="1"/>
      <c r="AA115" s="1">
        <v>0</v>
      </c>
      <c r="AB115" s="1">
        <v>13.149397305748</v>
      </c>
      <c r="AC115" s="1">
        <v>0.44247258844444448</v>
      </c>
      <c r="AD115" s="1"/>
      <c r="AE115" s="1">
        <f t="shared" si="21"/>
        <v>13.591869894192444</v>
      </c>
      <c r="AF115" s="167">
        <f t="shared" si="20"/>
        <v>13.591869894192444</v>
      </c>
      <c r="AG115" s="1"/>
      <c r="AH115" s="1">
        <v>-0.82065466960899869</v>
      </c>
      <c r="AI115" s="144">
        <v>-5.874385228176842E-2</v>
      </c>
      <c r="AJ115" s="56"/>
      <c r="AK115" s="56"/>
    </row>
    <row r="116" spans="1:37" x14ac:dyDescent="0.25">
      <c r="A116">
        <f>IFERROR(VLOOKUP(D116,'2014_15'!$C$402:$D$446,2,FALSE),0)</f>
        <v>0</v>
      </c>
      <c r="B116" s="93" t="s">
        <v>898</v>
      </c>
      <c r="C116" s="93" t="s">
        <v>658</v>
      </c>
      <c r="D116" s="93" t="s">
        <v>659</v>
      </c>
      <c r="E116" s="93"/>
      <c r="F116" s="93">
        <v>6.8678460000000001</v>
      </c>
      <c r="G116" s="93">
        <v>6.42462530256</v>
      </c>
      <c r="H116" s="1">
        <v>0</v>
      </c>
      <c r="I116" s="1">
        <v>0</v>
      </c>
      <c r="J116" s="1">
        <v>5.0470000000000001E-2</v>
      </c>
      <c r="K116" s="1">
        <v>0.17081299999999999</v>
      </c>
      <c r="L116" s="1"/>
      <c r="M116" s="1">
        <v>0</v>
      </c>
      <c r="N116" s="1">
        <v>0</v>
      </c>
      <c r="O116" s="143">
        <v>13.513754302560001</v>
      </c>
      <c r="P116" s="1">
        <f>VLOOKUP(C116,NHB!$C$4:$E$463,3,FALSE)/1000000</f>
        <v>0.222216</v>
      </c>
      <c r="Q116" s="168">
        <f t="shared" si="18"/>
        <v>13.73597030256</v>
      </c>
      <c r="R116" s="187">
        <f t="shared" si="19"/>
        <v>13.73597030256</v>
      </c>
      <c r="S116" s="1"/>
      <c r="T116" s="93">
        <v>6.8678460000000001</v>
      </c>
      <c r="U116" s="93">
        <v>5.640821015647</v>
      </c>
      <c r="V116" s="1">
        <v>0</v>
      </c>
      <c r="W116" s="1">
        <v>0</v>
      </c>
      <c r="X116" s="1">
        <v>5.0470000000000001E-2</v>
      </c>
      <c r="Y116" s="1">
        <v>0.17081299999999999</v>
      </c>
      <c r="Z116" s="1"/>
      <c r="AA116" s="1">
        <v>0</v>
      </c>
      <c r="AB116" s="1">
        <v>12.729950015647001</v>
      </c>
      <c r="AC116" s="1">
        <v>0.44372970844444437</v>
      </c>
      <c r="AD116" s="1"/>
      <c r="AE116" s="1">
        <f t="shared" si="21"/>
        <v>13.173679724091444</v>
      </c>
      <c r="AF116" s="167">
        <f t="shared" si="20"/>
        <v>13.173679724091444</v>
      </c>
      <c r="AG116" s="1"/>
      <c r="AH116" s="1">
        <v>-0.78380428691299997</v>
      </c>
      <c r="AI116" s="144">
        <v>-5.8000483756354713E-2</v>
      </c>
      <c r="AJ116" s="1"/>
      <c r="AK116" s="56"/>
    </row>
    <row r="117" spans="1:37" x14ac:dyDescent="0.25">
      <c r="A117">
        <f>IFERROR(VLOOKUP(D117,'2014_15'!$C$402:$D$446,2,FALSE),0)</f>
        <v>0</v>
      </c>
      <c r="B117" s="93" t="s">
        <v>903</v>
      </c>
      <c r="C117" s="93" t="s">
        <v>724</v>
      </c>
      <c r="D117" s="93" t="s">
        <v>725</v>
      </c>
      <c r="E117" s="93"/>
      <c r="F117" s="93">
        <v>74.687222000000006</v>
      </c>
      <c r="G117" s="93">
        <v>228.76373468313699</v>
      </c>
      <c r="H117" s="1">
        <v>1.774329</v>
      </c>
      <c r="I117" s="1">
        <v>20.383316984292623</v>
      </c>
      <c r="J117" s="1">
        <v>1.925</v>
      </c>
      <c r="K117" s="1">
        <v>1.9610989999999999</v>
      </c>
      <c r="L117" s="1"/>
      <c r="M117" s="1">
        <v>3.7253289999999999</v>
      </c>
      <c r="N117" s="1">
        <v>4.1431510342715683</v>
      </c>
      <c r="O117" s="143">
        <v>337.36318170170119</v>
      </c>
      <c r="P117" s="1">
        <f>VLOOKUP(C117,NHB!$C$4:$E$463,3,FALSE)/1000000</f>
        <v>4.2872760000000003</v>
      </c>
      <c r="Q117" s="168">
        <f t="shared" si="18"/>
        <v>341.65045770170121</v>
      </c>
      <c r="R117" s="187">
        <f t="shared" si="19"/>
        <v>337.92512870170123</v>
      </c>
      <c r="S117" s="1"/>
      <c r="T117" s="93">
        <v>74.687222000000006</v>
      </c>
      <c r="U117" s="93">
        <v>211.83521831658501</v>
      </c>
      <c r="V117" s="1">
        <v>1.8158859999999999</v>
      </c>
      <c r="W117" s="1">
        <v>20.756931281140865</v>
      </c>
      <c r="X117" s="1">
        <v>1.925</v>
      </c>
      <c r="Y117" s="1">
        <v>1.9610989999999999</v>
      </c>
      <c r="Z117" s="1"/>
      <c r="AA117" s="1">
        <v>3.5534889999999999</v>
      </c>
      <c r="AB117" s="1">
        <v>316.53484559772585</v>
      </c>
      <c r="AC117" s="1">
        <v>10.109809253333333</v>
      </c>
      <c r="AD117" s="1"/>
      <c r="AE117" s="1">
        <f t="shared" si="21"/>
        <v>326.64465485105916</v>
      </c>
      <c r="AF117" s="167">
        <f t="shared" si="20"/>
        <v>323.09116585105915</v>
      </c>
      <c r="AG117" s="1"/>
      <c r="AH117" s="1">
        <v>-20.828336103975346</v>
      </c>
      <c r="AI117" s="144">
        <v>-6.1738616522747584E-2</v>
      </c>
      <c r="AJ117" s="56"/>
      <c r="AK117" s="56"/>
    </row>
    <row r="118" spans="1:37" x14ac:dyDescent="0.25">
      <c r="A118">
        <f>IFERROR(VLOOKUP(D118,'2014_15'!$C$402:$D$446,2,FALSE),0)</f>
        <v>0</v>
      </c>
      <c r="B118" s="93" t="s">
        <v>898</v>
      </c>
      <c r="C118" s="93" t="s">
        <v>632</v>
      </c>
      <c r="D118" s="93" t="s">
        <v>633</v>
      </c>
      <c r="E118" s="93"/>
      <c r="F118" s="93">
        <v>6.8239943100000007</v>
      </c>
      <c r="G118" s="93">
        <v>5.9890053543379995</v>
      </c>
      <c r="H118" s="1">
        <v>0</v>
      </c>
      <c r="I118" s="1">
        <v>0</v>
      </c>
      <c r="J118" s="1">
        <v>0.05</v>
      </c>
      <c r="K118" s="1">
        <v>0.17108400000000001</v>
      </c>
      <c r="L118" s="1"/>
      <c r="M118" s="1">
        <v>0</v>
      </c>
      <c r="N118" s="1">
        <v>0</v>
      </c>
      <c r="O118" s="143">
        <v>13.034083664338002</v>
      </c>
      <c r="P118" s="1">
        <f>VLOOKUP(C118,NHB!$C$4:$E$463,3,FALSE)/1000000</f>
        <v>0.25969900000000001</v>
      </c>
      <c r="Q118" s="168">
        <f t="shared" si="18"/>
        <v>13.293782664338002</v>
      </c>
      <c r="R118" s="187">
        <f t="shared" si="19"/>
        <v>13.293782664338002</v>
      </c>
      <c r="S118" s="1"/>
      <c r="T118" s="93">
        <v>6.8239943100000007</v>
      </c>
      <c r="U118" s="93">
        <v>5.2385938972090003</v>
      </c>
      <c r="V118" s="1">
        <v>0</v>
      </c>
      <c r="W118" s="1">
        <v>0</v>
      </c>
      <c r="X118" s="1">
        <v>0.05</v>
      </c>
      <c r="Y118" s="1">
        <v>0.17108400000000001</v>
      </c>
      <c r="Z118" s="1"/>
      <c r="AA118" s="1">
        <v>0</v>
      </c>
      <c r="AB118" s="1">
        <v>12.283672207209001</v>
      </c>
      <c r="AC118" s="1">
        <v>0.60624058755555554</v>
      </c>
      <c r="AD118" s="1"/>
      <c r="AE118" s="1">
        <f t="shared" si="21"/>
        <v>12.889912794764557</v>
      </c>
      <c r="AF118" s="167">
        <f t="shared" si="20"/>
        <v>12.889912794764557</v>
      </c>
      <c r="AG118" s="1"/>
      <c r="AH118" s="1">
        <v>-0.75041145712900104</v>
      </c>
      <c r="AI118" s="144">
        <v>-5.7573012146774051E-2</v>
      </c>
      <c r="AJ118" s="1"/>
      <c r="AK118" s="56"/>
    </row>
    <row r="119" spans="1:37" x14ac:dyDescent="0.25">
      <c r="A119">
        <f>IFERROR(VLOOKUP(D119,'2014_15'!$C$402:$D$446,2,FALSE),0)</f>
        <v>0</v>
      </c>
      <c r="B119" s="93" t="s">
        <v>898</v>
      </c>
      <c r="C119" s="93" t="s">
        <v>764</v>
      </c>
      <c r="D119" s="93" t="s">
        <v>765</v>
      </c>
      <c r="E119" s="93"/>
      <c r="F119" s="93">
        <v>3.9294850000000001</v>
      </c>
      <c r="G119" s="93">
        <v>3.4085798851620002</v>
      </c>
      <c r="H119" s="1">
        <v>0</v>
      </c>
      <c r="I119" s="1">
        <v>0</v>
      </c>
      <c r="J119" s="1">
        <v>0.05</v>
      </c>
      <c r="K119" s="1">
        <v>9.9421999999999996E-2</v>
      </c>
      <c r="L119" s="1"/>
      <c r="M119" s="1">
        <v>0</v>
      </c>
      <c r="N119" s="1">
        <v>0</v>
      </c>
      <c r="O119" s="143">
        <v>7.4874868851619993</v>
      </c>
      <c r="P119" s="1">
        <f>VLOOKUP(C119,NHB!$C$4:$E$463,3,FALSE)/1000000</f>
        <v>0.32391999999999999</v>
      </c>
      <c r="Q119" s="168">
        <f t="shared" si="18"/>
        <v>7.8114068851619995</v>
      </c>
      <c r="R119" s="187">
        <f t="shared" si="19"/>
        <v>7.8114068851619995</v>
      </c>
      <c r="S119" s="1"/>
      <c r="T119" s="93">
        <v>3.9294850000000001</v>
      </c>
      <c r="U119" s="93">
        <v>2.9746003992989998</v>
      </c>
      <c r="V119" s="1">
        <v>0</v>
      </c>
      <c r="W119" s="1">
        <v>0</v>
      </c>
      <c r="X119" s="1">
        <v>0.05</v>
      </c>
      <c r="Y119" s="1">
        <v>9.9421999999999996E-2</v>
      </c>
      <c r="Z119" s="1"/>
      <c r="AA119" s="1">
        <v>0</v>
      </c>
      <c r="AB119" s="1">
        <v>7.0535073992989989</v>
      </c>
      <c r="AC119" s="1">
        <v>0.89254217599999996</v>
      </c>
      <c r="AD119" s="1"/>
      <c r="AE119" s="1">
        <f t="shared" si="21"/>
        <v>7.946049575298999</v>
      </c>
      <c r="AF119" s="167">
        <f t="shared" si="20"/>
        <v>7.946049575298999</v>
      </c>
      <c r="AG119" s="1"/>
      <c r="AH119" s="1">
        <v>-0.43397948586300039</v>
      </c>
      <c r="AI119" s="144">
        <v>-5.7960633857405519E-2</v>
      </c>
      <c r="AJ119" s="1"/>
      <c r="AK119" s="56"/>
    </row>
    <row r="120" spans="1:37" x14ac:dyDescent="0.25">
      <c r="A120">
        <f>IFERROR(VLOOKUP(D120,'2014_15'!$C$402:$D$446,2,FALSE),0)</f>
        <v>0</v>
      </c>
      <c r="B120" s="93" t="s">
        <v>898</v>
      </c>
      <c r="C120" s="93" t="s">
        <v>576</v>
      </c>
      <c r="D120" s="93" t="s">
        <v>577</v>
      </c>
      <c r="E120" s="93"/>
      <c r="F120" s="93">
        <v>5.4039900000000003</v>
      </c>
      <c r="G120" s="93">
        <v>5.5090342304659998</v>
      </c>
      <c r="H120" s="1">
        <v>0</v>
      </c>
      <c r="I120" s="1">
        <v>0</v>
      </c>
      <c r="J120" s="1">
        <v>0.05</v>
      </c>
      <c r="K120" s="1">
        <v>0.13581199999999999</v>
      </c>
      <c r="L120" s="1"/>
      <c r="M120" s="1">
        <v>0</v>
      </c>
      <c r="N120" s="1">
        <v>0</v>
      </c>
      <c r="O120" s="143">
        <v>11.098836230466</v>
      </c>
      <c r="P120" s="1">
        <f>VLOOKUP(C120,NHB!$C$4:$E$463,3,FALSE)/1000000</f>
        <v>0.281831</v>
      </c>
      <c r="Q120" s="168">
        <f t="shared" si="18"/>
        <v>11.380667230466001</v>
      </c>
      <c r="R120" s="187">
        <f t="shared" si="19"/>
        <v>11.380667230466001</v>
      </c>
      <c r="S120" s="1"/>
      <c r="T120" s="93">
        <v>5.4039900000000003</v>
      </c>
      <c r="U120" s="93">
        <v>4.8715473185339997</v>
      </c>
      <c r="V120" s="1">
        <v>0</v>
      </c>
      <c r="W120" s="1">
        <v>0</v>
      </c>
      <c r="X120" s="1">
        <v>0.05</v>
      </c>
      <c r="Y120" s="1">
        <v>0.13581199999999999</v>
      </c>
      <c r="Z120" s="1"/>
      <c r="AA120" s="1">
        <v>0</v>
      </c>
      <c r="AB120" s="1">
        <v>10.461349318533999</v>
      </c>
      <c r="AC120" s="1">
        <v>0.50309060977777775</v>
      </c>
      <c r="AD120" s="1"/>
      <c r="AE120" s="1">
        <f t="shared" si="21"/>
        <v>10.964439928311776</v>
      </c>
      <c r="AF120" s="167">
        <f t="shared" si="20"/>
        <v>10.964439928311776</v>
      </c>
      <c r="AG120" s="1"/>
      <c r="AH120" s="1">
        <v>-0.63748691193200102</v>
      </c>
      <c r="AI120" s="144">
        <v>-5.7437275286765378E-2</v>
      </c>
      <c r="AJ120" s="1"/>
      <c r="AK120" s="56"/>
    </row>
    <row r="121" spans="1:37" x14ac:dyDescent="0.25">
      <c r="A121">
        <f>IFERROR(VLOOKUP(D121,'2014_15'!$C$402:$D$446,2,FALSE),0)</f>
        <v>0</v>
      </c>
      <c r="B121" s="93" t="s">
        <v>898</v>
      </c>
      <c r="C121" s="93" t="s">
        <v>314</v>
      </c>
      <c r="D121" s="93" t="s">
        <v>315</v>
      </c>
      <c r="E121" s="93"/>
      <c r="F121" s="93">
        <v>5.8072629999999998</v>
      </c>
      <c r="G121" s="93">
        <v>6.4511839202739996</v>
      </c>
      <c r="H121" s="1">
        <v>0</v>
      </c>
      <c r="I121" s="1">
        <v>0</v>
      </c>
      <c r="J121" s="1">
        <v>9.9470000000000003E-2</v>
      </c>
      <c r="K121" s="1">
        <v>0.14338100000000001</v>
      </c>
      <c r="L121" s="1"/>
      <c r="M121" s="1">
        <v>0</v>
      </c>
      <c r="N121" s="1">
        <v>0</v>
      </c>
      <c r="O121" s="143">
        <v>12.501297920274</v>
      </c>
      <c r="P121" s="1">
        <f>VLOOKUP(C121,NHB!$C$4:$E$463,3,FALSE)/1000000</f>
        <v>0.20750399999999999</v>
      </c>
      <c r="Q121" s="168">
        <f t="shared" si="18"/>
        <v>12.708801920274</v>
      </c>
      <c r="R121" s="187">
        <f t="shared" si="19"/>
        <v>12.708801920274</v>
      </c>
      <c r="S121" s="1"/>
      <c r="T121" s="93">
        <v>5.8072629999999998</v>
      </c>
      <c r="U121" s="93">
        <v>5.7399333797200001</v>
      </c>
      <c r="V121" s="1">
        <v>0</v>
      </c>
      <c r="W121" s="1">
        <v>0</v>
      </c>
      <c r="X121" s="1">
        <v>9.9470000000000003E-2</v>
      </c>
      <c r="Y121" s="1">
        <v>0.14338100000000001</v>
      </c>
      <c r="Z121" s="1"/>
      <c r="AA121" s="1">
        <v>0</v>
      </c>
      <c r="AB121" s="1">
        <v>11.790047379719999</v>
      </c>
      <c r="AC121" s="1">
        <v>0.52368835022222227</v>
      </c>
      <c r="AD121" s="1"/>
      <c r="AE121" s="1">
        <f t="shared" si="21"/>
        <v>12.313735729942222</v>
      </c>
      <c r="AF121" s="167">
        <f t="shared" si="20"/>
        <v>12.313735729942222</v>
      </c>
      <c r="AG121" s="1"/>
      <c r="AH121" s="1">
        <v>-0.71125054055400128</v>
      </c>
      <c r="AI121" s="144">
        <v>-5.6894135720142271E-2</v>
      </c>
      <c r="AJ121" s="1"/>
      <c r="AK121" s="56"/>
    </row>
    <row r="122" spans="1:37" x14ac:dyDescent="0.25">
      <c r="A122">
        <f>IFERROR(VLOOKUP(D122,'2014_15'!$C$402:$D$446,2,FALSE),0)</f>
        <v>0</v>
      </c>
      <c r="B122" s="93" t="s">
        <v>898</v>
      </c>
      <c r="C122" s="93" t="s">
        <v>614</v>
      </c>
      <c r="D122" s="93" t="s">
        <v>615</v>
      </c>
      <c r="E122" s="93"/>
      <c r="F122" s="93">
        <v>6.8277840000000003</v>
      </c>
      <c r="G122" s="93">
        <v>5.9729904628180002</v>
      </c>
      <c r="H122" s="1">
        <v>0</v>
      </c>
      <c r="I122" s="1">
        <v>0</v>
      </c>
      <c r="J122" s="1">
        <v>5.0470000000000001E-2</v>
      </c>
      <c r="K122" s="1">
        <v>0.17328199999999999</v>
      </c>
      <c r="L122" s="1"/>
      <c r="M122" s="1">
        <v>0</v>
      </c>
      <c r="N122" s="1">
        <v>0</v>
      </c>
      <c r="O122" s="143">
        <v>13.024526462818002</v>
      </c>
      <c r="P122" s="1">
        <f>VLOOKUP(C122,NHB!$C$4:$E$463,3,FALSE)/1000000</f>
        <v>0.868649</v>
      </c>
      <c r="Q122" s="168">
        <f t="shared" si="18"/>
        <v>13.893175462818002</v>
      </c>
      <c r="R122" s="187">
        <f t="shared" si="19"/>
        <v>13.893175462818002</v>
      </c>
      <c r="S122" s="1"/>
      <c r="T122" s="93">
        <v>6.8277840000000003</v>
      </c>
      <c r="U122" s="93">
        <v>5.2388592537019996</v>
      </c>
      <c r="V122" s="1">
        <v>0</v>
      </c>
      <c r="W122" s="1">
        <v>0</v>
      </c>
      <c r="X122" s="1">
        <v>5.0470000000000001E-2</v>
      </c>
      <c r="Y122" s="1">
        <v>0.17328199999999999</v>
      </c>
      <c r="Z122" s="1"/>
      <c r="AA122" s="1">
        <v>0</v>
      </c>
      <c r="AB122" s="1">
        <v>12.290395253702002</v>
      </c>
      <c r="AC122" s="1">
        <v>1.7469224631111113</v>
      </c>
      <c r="AD122" s="1"/>
      <c r="AE122" s="1">
        <f t="shared" si="21"/>
        <v>14.037317716813114</v>
      </c>
      <c r="AF122" s="167">
        <f t="shared" si="20"/>
        <v>14.037317716813114</v>
      </c>
      <c r="AG122" s="1"/>
      <c r="AH122" s="1">
        <v>-0.7341312091160006</v>
      </c>
      <c r="AI122" s="144">
        <v>-5.6365289840807242E-2</v>
      </c>
      <c r="AJ122" s="1"/>
      <c r="AK122" s="56"/>
    </row>
    <row r="123" spans="1:37" x14ac:dyDescent="0.25">
      <c r="A123">
        <f>IFERROR(VLOOKUP(D123,'2014_15'!$C$402:$D$446,2,FALSE),0)</f>
        <v>0</v>
      </c>
      <c r="B123" s="93" t="s">
        <v>898</v>
      </c>
      <c r="C123" s="93" t="s">
        <v>812</v>
      </c>
      <c r="D123" s="93" t="s">
        <v>813</v>
      </c>
      <c r="E123" s="93"/>
      <c r="F123" s="93">
        <v>9.1334470000000003</v>
      </c>
      <c r="G123" s="93">
        <v>7.6201482378329999</v>
      </c>
      <c r="H123" s="1">
        <v>0</v>
      </c>
      <c r="I123" s="1">
        <v>0</v>
      </c>
      <c r="J123" s="1">
        <v>9.9470000000000003E-2</v>
      </c>
      <c r="K123" s="1">
        <v>0.229681</v>
      </c>
      <c r="L123" s="1"/>
      <c r="M123" s="1">
        <v>0</v>
      </c>
      <c r="N123" s="1">
        <v>0</v>
      </c>
      <c r="O123" s="143">
        <v>17.082746237833</v>
      </c>
      <c r="P123" s="1">
        <f>VLOOKUP(C123,NHB!$C$4:$E$463,3,FALSE)/1000000</f>
        <v>0.48447299999999999</v>
      </c>
      <c r="Q123" s="168">
        <f t="shared" si="18"/>
        <v>17.567219237833001</v>
      </c>
      <c r="R123" s="187">
        <f t="shared" si="19"/>
        <v>17.567219237833001</v>
      </c>
      <c r="S123" s="1"/>
      <c r="T123" s="93">
        <v>9.1334470000000003</v>
      </c>
      <c r="U123" s="93">
        <v>6.6550530165410002</v>
      </c>
      <c r="V123" s="1">
        <v>0</v>
      </c>
      <c r="W123" s="1">
        <v>0</v>
      </c>
      <c r="X123" s="1">
        <v>9.9470000000000003E-2</v>
      </c>
      <c r="Y123" s="1">
        <v>0.229681</v>
      </c>
      <c r="Z123" s="1"/>
      <c r="AA123" s="1">
        <v>0</v>
      </c>
      <c r="AB123" s="1">
        <v>16.117651016541</v>
      </c>
      <c r="AC123" s="1">
        <v>1.5854416551111112</v>
      </c>
      <c r="AD123" s="1"/>
      <c r="AE123" s="1">
        <f t="shared" si="21"/>
        <v>17.703092671652112</v>
      </c>
      <c r="AF123" s="167">
        <f t="shared" si="20"/>
        <v>17.703092671652112</v>
      </c>
      <c r="AG123" s="1"/>
      <c r="AH123" s="1">
        <v>-0.96509522129199965</v>
      </c>
      <c r="AI123" s="144">
        <v>-5.6495320357485154E-2</v>
      </c>
      <c r="AJ123" s="1"/>
      <c r="AK123" s="56"/>
    </row>
    <row r="124" spans="1:37" x14ac:dyDescent="0.25">
      <c r="A124">
        <f>IFERROR(VLOOKUP(D124,'2014_15'!$C$402:$D$446,2,FALSE),0)</f>
        <v>0</v>
      </c>
      <c r="B124" s="93" t="s">
        <v>898</v>
      </c>
      <c r="C124" s="93" t="s">
        <v>352</v>
      </c>
      <c r="D124" s="93" t="s">
        <v>353</v>
      </c>
      <c r="E124" s="93"/>
      <c r="F124" s="93">
        <v>8.2552869999999992</v>
      </c>
      <c r="G124" s="93">
        <v>7.333899262479</v>
      </c>
      <c r="H124" s="1">
        <v>0</v>
      </c>
      <c r="I124" s="1">
        <v>0</v>
      </c>
      <c r="J124" s="1">
        <v>0.10087</v>
      </c>
      <c r="K124" s="1">
        <v>0.20710600000000001</v>
      </c>
      <c r="L124" s="1"/>
      <c r="M124" s="1">
        <v>0</v>
      </c>
      <c r="N124" s="1">
        <v>0</v>
      </c>
      <c r="O124" s="143">
        <v>15.897162262479</v>
      </c>
      <c r="P124" s="1">
        <f>VLOOKUP(C124,NHB!$C$4:$E$463,3,FALSE)/1000000</f>
        <v>0.124477</v>
      </c>
      <c r="Q124" s="168">
        <f t="shared" si="18"/>
        <v>16.021639262478999</v>
      </c>
      <c r="R124" s="187">
        <f t="shared" si="19"/>
        <v>16.021639262478999</v>
      </c>
      <c r="S124" s="1"/>
      <c r="T124" s="93">
        <v>8.2552869999999992</v>
      </c>
      <c r="U124" s="93">
        <v>6.4294981479139999</v>
      </c>
      <c r="V124" s="1">
        <v>0</v>
      </c>
      <c r="W124" s="1">
        <v>0</v>
      </c>
      <c r="X124" s="1">
        <v>0.10087</v>
      </c>
      <c r="Y124" s="1">
        <v>0.20710600000000001</v>
      </c>
      <c r="Z124" s="1"/>
      <c r="AA124" s="1">
        <v>0</v>
      </c>
      <c r="AB124" s="1">
        <v>14.992761147913999</v>
      </c>
      <c r="AC124" s="1">
        <v>0.31228566755555559</v>
      </c>
      <c r="AD124" s="1"/>
      <c r="AE124" s="1">
        <f t="shared" si="21"/>
        <v>15.305046815469554</v>
      </c>
      <c r="AF124" s="167">
        <f t="shared" si="20"/>
        <v>15.305046815469554</v>
      </c>
      <c r="AG124" s="1"/>
      <c r="AH124" s="1">
        <v>-0.90440111456500105</v>
      </c>
      <c r="AI124" s="144">
        <v>-5.6890726761945308E-2</v>
      </c>
      <c r="AJ124" s="1"/>
      <c r="AK124" s="56"/>
    </row>
    <row r="125" spans="1:37" x14ac:dyDescent="0.25">
      <c r="A125">
        <f>IFERROR(VLOOKUP(D125,'2014_15'!$C$402:$D$446,2,FALSE),0)</f>
        <v>0</v>
      </c>
      <c r="B125" s="93" t="s">
        <v>898</v>
      </c>
      <c r="C125" s="93" t="s">
        <v>122</v>
      </c>
      <c r="D125" s="93" t="s">
        <v>123</v>
      </c>
      <c r="E125" s="93"/>
      <c r="F125" s="93">
        <v>5.6396300000000004</v>
      </c>
      <c r="G125" s="93">
        <v>3.9059661493640001</v>
      </c>
      <c r="H125" s="1">
        <v>0</v>
      </c>
      <c r="I125" s="1">
        <v>0</v>
      </c>
      <c r="J125" s="1">
        <v>0.05</v>
      </c>
      <c r="K125" s="1">
        <v>0.14352999999999999</v>
      </c>
      <c r="L125" s="1"/>
      <c r="M125" s="1">
        <v>0</v>
      </c>
      <c r="N125" s="1">
        <v>0</v>
      </c>
      <c r="O125" s="143">
        <v>9.7391261493640009</v>
      </c>
      <c r="P125" s="1">
        <f>VLOOKUP(C125,NHB!$C$4:$E$463,3,FALSE)/1000000</f>
        <v>0.25496600000000003</v>
      </c>
      <c r="Q125" s="168">
        <f t="shared" si="18"/>
        <v>9.9940921493640005</v>
      </c>
      <c r="R125" s="187">
        <f t="shared" si="19"/>
        <v>9.9940921493640005</v>
      </c>
      <c r="S125" s="1"/>
      <c r="T125" s="93">
        <v>5.6396300000000004</v>
      </c>
      <c r="U125" s="93">
        <v>3.351318956154</v>
      </c>
      <c r="V125" s="1">
        <v>0</v>
      </c>
      <c r="W125" s="1">
        <v>0</v>
      </c>
      <c r="X125" s="1">
        <v>0.05</v>
      </c>
      <c r="Y125" s="1">
        <v>0.14352999999999999</v>
      </c>
      <c r="Z125" s="1"/>
      <c r="AA125" s="1">
        <v>0</v>
      </c>
      <c r="AB125" s="1">
        <v>9.1844789561540008</v>
      </c>
      <c r="AC125" s="1">
        <v>0.4691664106666667</v>
      </c>
      <c r="AD125" s="1"/>
      <c r="AE125" s="1">
        <f t="shared" si="21"/>
        <v>9.6536453668206672</v>
      </c>
      <c r="AF125" s="167">
        <f t="shared" si="20"/>
        <v>9.6536453668206672</v>
      </c>
      <c r="AG125" s="1"/>
      <c r="AH125" s="1">
        <v>-0.55464719321000011</v>
      </c>
      <c r="AI125" s="144">
        <v>-5.6950406505025149E-2</v>
      </c>
      <c r="AJ125" s="1"/>
      <c r="AK125" s="56"/>
    </row>
    <row r="126" spans="1:37" x14ac:dyDescent="0.25">
      <c r="A126">
        <f>IFERROR(VLOOKUP(D126,'2014_15'!$C$402:$D$446,2,FALSE),0)</f>
        <v>0</v>
      </c>
      <c r="B126" s="93" t="s">
        <v>898</v>
      </c>
      <c r="C126" s="93" t="s">
        <v>282</v>
      </c>
      <c r="D126" s="93" t="s">
        <v>283</v>
      </c>
      <c r="E126" s="93"/>
      <c r="F126" s="93">
        <v>8.0886840000000007</v>
      </c>
      <c r="G126" s="93">
        <v>7.3396738441910001</v>
      </c>
      <c r="H126" s="1">
        <v>0</v>
      </c>
      <c r="I126" s="1">
        <v>0</v>
      </c>
      <c r="J126" s="1">
        <v>0.11347</v>
      </c>
      <c r="K126" s="1">
        <v>0.202932</v>
      </c>
      <c r="L126" s="1"/>
      <c r="M126" s="1">
        <v>0</v>
      </c>
      <c r="N126" s="1">
        <v>0</v>
      </c>
      <c r="O126" s="143">
        <v>15.744759844191002</v>
      </c>
      <c r="P126" s="1">
        <f>VLOOKUP(C126,NHB!$C$4:$E$463,3,FALSE)/1000000</f>
        <v>0.29513600000000001</v>
      </c>
      <c r="Q126" s="168">
        <f t="shared" si="18"/>
        <v>16.039895844191001</v>
      </c>
      <c r="R126" s="187">
        <f t="shared" si="19"/>
        <v>16.039895844191001</v>
      </c>
      <c r="S126" s="1"/>
      <c r="T126" s="93">
        <v>8.0886840000000007</v>
      </c>
      <c r="U126" s="93">
        <v>6.4534871045719999</v>
      </c>
      <c r="V126" s="1">
        <v>0</v>
      </c>
      <c r="W126" s="1">
        <v>0</v>
      </c>
      <c r="X126" s="1">
        <v>0.11347</v>
      </c>
      <c r="Y126" s="1">
        <v>0.202932</v>
      </c>
      <c r="Z126" s="1"/>
      <c r="AA126" s="1">
        <v>0</v>
      </c>
      <c r="AB126" s="1">
        <v>14.858573104572001</v>
      </c>
      <c r="AC126" s="1">
        <v>0.7189664377318008</v>
      </c>
      <c r="AD126" s="1"/>
      <c r="AE126" s="1">
        <f t="shared" si="21"/>
        <v>15.577539542303802</v>
      </c>
      <c r="AF126" s="167">
        <f t="shared" si="20"/>
        <v>15.577539542303802</v>
      </c>
      <c r="AG126" s="1"/>
      <c r="AH126" s="1">
        <v>-0.88618673961900107</v>
      </c>
      <c r="AI126" s="144">
        <v>-5.6284551075319066E-2</v>
      </c>
      <c r="AJ126" s="1"/>
      <c r="AK126" s="56"/>
    </row>
    <row r="127" spans="1:37" x14ac:dyDescent="0.25">
      <c r="A127">
        <f>IFERROR(VLOOKUP(D127,'2014_15'!$C$402:$D$446,2,FALSE),0)</f>
        <v>0</v>
      </c>
      <c r="B127" s="93" t="s">
        <v>898</v>
      </c>
      <c r="C127" s="93" t="s">
        <v>302</v>
      </c>
      <c r="D127" s="93" t="s">
        <v>303</v>
      </c>
      <c r="E127" s="93"/>
      <c r="F127" s="93">
        <v>5.5814810000000001</v>
      </c>
      <c r="G127" s="93">
        <v>4.3275735089899996</v>
      </c>
      <c r="H127" s="1">
        <v>0</v>
      </c>
      <c r="I127" s="1">
        <v>0</v>
      </c>
      <c r="J127" s="1">
        <v>0.05</v>
      </c>
      <c r="K127" s="1">
        <v>0.13912099999999999</v>
      </c>
      <c r="L127" s="1"/>
      <c r="M127" s="1">
        <v>0</v>
      </c>
      <c r="N127" s="1">
        <v>0</v>
      </c>
      <c r="O127" s="143">
        <v>10.09817550899</v>
      </c>
      <c r="P127" s="1">
        <f>VLOOKUP(C127,NHB!$C$4:$E$463,3,FALSE)/1000000</f>
        <v>0.27863300000000002</v>
      </c>
      <c r="Q127" s="168">
        <f t="shared" si="18"/>
        <v>10.376808508989999</v>
      </c>
      <c r="R127" s="187">
        <f t="shared" si="19"/>
        <v>10.376808508989999</v>
      </c>
      <c r="S127" s="1"/>
      <c r="T127" s="93">
        <v>5.5814810000000001</v>
      </c>
      <c r="U127" s="93">
        <v>3.756333805803</v>
      </c>
      <c r="V127" s="1">
        <v>0</v>
      </c>
      <c r="W127" s="1">
        <v>0</v>
      </c>
      <c r="X127" s="1">
        <v>0.05</v>
      </c>
      <c r="Y127" s="1">
        <v>0.13912099999999999</v>
      </c>
      <c r="Z127" s="1"/>
      <c r="AA127" s="1">
        <v>0</v>
      </c>
      <c r="AB127" s="1">
        <v>9.5269358058029994</v>
      </c>
      <c r="AC127" s="1">
        <v>0.5852505555555555</v>
      </c>
      <c r="AD127" s="1"/>
      <c r="AE127" s="1">
        <f t="shared" si="21"/>
        <v>10.112186361358555</v>
      </c>
      <c r="AF127" s="167">
        <f t="shared" si="20"/>
        <v>10.112186361358555</v>
      </c>
      <c r="AG127" s="1"/>
      <c r="AH127" s="1">
        <v>-0.57123970318700046</v>
      </c>
      <c r="AI127" s="144">
        <v>-5.6568605158273264E-2</v>
      </c>
      <c r="AJ127" s="1"/>
      <c r="AK127" s="56"/>
    </row>
    <row r="128" spans="1:37" x14ac:dyDescent="0.25">
      <c r="A128">
        <f>IFERROR(VLOOKUP(D128,'2014_15'!$C$402:$D$446,2,FALSE),0)</f>
        <v>0</v>
      </c>
      <c r="B128" s="93" t="s">
        <v>898</v>
      </c>
      <c r="C128" s="93" t="s">
        <v>572</v>
      </c>
      <c r="D128" s="93" t="s">
        <v>573</v>
      </c>
      <c r="E128" s="93"/>
      <c r="F128" s="93">
        <v>5.9821749999999998</v>
      </c>
      <c r="G128" s="93">
        <v>5.2584764483789996</v>
      </c>
      <c r="H128" s="1">
        <v>0</v>
      </c>
      <c r="I128" s="1">
        <v>0</v>
      </c>
      <c r="J128" s="1">
        <v>7.1470000000000006E-2</v>
      </c>
      <c r="K128" s="1">
        <v>0.15079400000000001</v>
      </c>
      <c r="L128" s="1"/>
      <c r="M128" s="1">
        <v>0</v>
      </c>
      <c r="N128" s="1">
        <v>0</v>
      </c>
      <c r="O128" s="143">
        <v>11.462915448378999</v>
      </c>
      <c r="P128" s="1">
        <f>VLOOKUP(C128,NHB!$C$4:$E$463,3,FALSE)/1000000</f>
        <v>0.43496400000000002</v>
      </c>
      <c r="Q128" s="168">
        <f t="shared" si="18"/>
        <v>11.897879448378999</v>
      </c>
      <c r="R128" s="187">
        <f t="shared" si="19"/>
        <v>11.897879448378999</v>
      </c>
      <c r="S128" s="1"/>
      <c r="T128" s="93">
        <v>5.9821749999999998</v>
      </c>
      <c r="U128" s="93">
        <v>4.6151799700050002</v>
      </c>
      <c r="V128" s="1">
        <v>0</v>
      </c>
      <c r="W128" s="1">
        <v>0</v>
      </c>
      <c r="X128" s="1">
        <v>7.1470000000000006E-2</v>
      </c>
      <c r="Y128" s="1">
        <v>0.15079400000000001</v>
      </c>
      <c r="Z128" s="1"/>
      <c r="AA128" s="1">
        <v>0</v>
      </c>
      <c r="AB128" s="1">
        <v>10.819618970004999</v>
      </c>
      <c r="AC128" s="1">
        <v>0.89325517777777763</v>
      </c>
      <c r="AD128" s="1"/>
      <c r="AE128" s="1">
        <f t="shared" si="21"/>
        <v>11.712874147782777</v>
      </c>
      <c r="AF128" s="167">
        <f t="shared" si="20"/>
        <v>11.712874147782777</v>
      </c>
      <c r="AG128" s="1"/>
      <c r="AH128" s="1">
        <v>-0.64329647837399939</v>
      </c>
      <c r="AI128" s="144">
        <v>-5.6119796161016755E-2</v>
      </c>
      <c r="AJ128" s="1"/>
      <c r="AK128" s="1"/>
    </row>
    <row r="129" spans="1:37" x14ac:dyDescent="0.25">
      <c r="A129">
        <f>IFERROR(VLOOKUP(D129,'2014_15'!$C$402:$D$446,2,FALSE),0)</f>
        <v>0</v>
      </c>
      <c r="B129" s="93" t="s">
        <v>898</v>
      </c>
      <c r="C129" s="93" t="s">
        <v>552</v>
      </c>
      <c r="D129" s="93" t="s">
        <v>553</v>
      </c>
      <c r="E129" s="93"/>
      <c r="F129" s="93">
        <v>5.7463430000000004</v>
      </c>
      <c r="G129" s="93">
        <v>4.665706744515</v>
      </c>
      <c r="H129" s="1">
        <v>0</v>
      </c>
      <c r="I129" s="1">
        <v>0</v>
      </c>
      <c r="J129" s="1">
        <v>9.9470000000000003E-2</v>
      </c>
      <c r="K129" s="1">
        <v>0.14471200000000001</v>
      </c>
      <c r="L129" s="1"/>
      <c r="M129" s="1">
        <v>0</v>
      </c>
      <c r="N129" s="1">
        <v>0</v>
      </c>
      <c r="O129" s="143">
        <v>10.656231744515001</v>
      </c>
      <c r="P129" s="1">
        <f>VLOOKUP(C129,NHB!$C$4:$E$463,3,FALSE)/1000000</f>
        <v>0.16426299999999999</v>
      </c>
      <c r="Q129" s="168">
        <f t="shared" si="18"/>
        <v>10.820494744515001</v>
      </c>
      <c r="R129" s="187">
        <f t="shared" si="19"/>
        <v>10.820494744515001</v>
      </c>
      <c r="S129" s="1"/>
      <c r="T129" s="93">
        <v>5.7463430000000004</v>
      </c>
      <c r="U129" s="93">
        <v>4.0679754221330002</v>
      </c>
      <c r="V129" s="1">
        <v>0</v>
      </c>
      <c r="W129" s="1">
        <v>0</v>
      </c>
      <c r="X129" s="1">
        <v>9.9470000000000003E-2</v>
      </c>
      <c r="Y129" s="1">
        <v>0.14471200000000001</v>
      </c>
      <c r="Z129" s="1"/>
      <c r="AA129" s="1">
        <v>0</v>
      </c>
      <c r="AB129" s="1">
        <v>10.058500422133001</v>
      </c>
      <c r="AC129" s="1">
        <v>0.30848530666666663</v>
      </c>
      <c r="AD129" s="1"/>
      <c r="AE129" s="1">
        <f t="shared" si="21"/>
        <v>10.366985728799667</v>
      </c>
      <c r="AF129" s="167">
        <f t="shared" si="20"/>
        <v>10.366985728799667</v>
      </c>
      <c r="AG129" s="1"/>
      <c r="AH129" s="1">
        <v>-0.59773132238199977</v>
      </c>
      <c r="AI129" s="144">
        <v>-5.6092184996789821E-2</v>
      </c>
      <c r="AJ129" s="1"/>
      <c r="AK129" s="56"/>
    </row>
    <row r="130" spans="1:37" x14ac:dyDescent="0.25">
      <c r="A130">
        <f>IFERROR(VLOOKUP(D130,'2014_15'!$C$402:$D$446,2,FALSE),0)</f>
        <v>0</v>
      </c>
      <c r="B130" s="93" t="s">
        <v>898</v>
      </c>
      <c r="C130" s="93" t="s">
        <v>676</v>
      </c>
      <c r="D130" s="93" t="s">
        <v>677</v>
      </c>
      <c r="E130" s="93"/>
      <c r="F130" s="93">
        <v>8.0283549999999995</v>
      </c>
      <c r="G130" s="93">
        <v>5.4420156356979996</v>
      </c>
      <c r="H130" s="1">
        <v>0</v>
      </c>
      <c r="I130" s="1">
        <v>0</v>
      </c>
      <c r="J130" s="1">
        <v>7.1470000000000006E-2</v>
      </c>
      <c r="K130" s="1">
        <v>0.20186599999999999</v>
      </c>
      <c r="L130" s="1"/>
      <c r="M130" s="1">
        <v>0</v>
      </c>
      <c r="N130" s="1">
        <v>0</v>
      </c>
      <c r="O130" s="143">
        <v>13.743706635698</v>
      </c>
      <c r="P130" s="1">
        <f>VLOOKUP(C130,NHB!$C$4:$E$463,3,FALSE)/1000000</f>
        <v>0.34963499999999997</v>
      </c>
      <c r="Q130" s="168">
        <f t="shared" si="18"/>
        <v>14.093341635698</v>
      </c>
      <c r="R130" s="187">
        <f t="shared" si="19"/>
        <v>14.093341635698</v>
      </c>
      <c r="S130" s="1"/>
      <c r="T130" s="93">
        <v>8.0283549999999995</v>
      </c>
      <c r="U130" s="93">
        <v>4.6692494154289994</v>
      </c>
      <c r="V130" s="1">
        <v>0</v>
      </c>
      <c r="W130" s="1">
        <v>0</v>
      </c>
      <c r="X130" s="1">
        <v>7.1470000000000006E-2</v>
      </c>
      <c r="Y130" s="1">
        <v>0.20186599999999999</v>
      </c>
      <c r="Z130" s="1"/>
      <c r="AA130" s="1">
        <v>0</v>
      </c>
      <c r="AB130" s="1">
        <v>12.970940415428998</v>
      </c>
      <c r="AC130" s="1">
        <v>0.72956570022988509</v>
      </c>
      <c r="AD130" s="1"/>
      <c r="AE130" s="1">
        <f t="shared" si="21"/>
        <v>13.700506115658884</v>
      </c>
      <c r="AF130" s="167">
        <f t="shared" si="20"/>
        <v>13.700506115658884</v>
      </c>
      <c r="AG130" s="1"/>
      <c r="AH130" s="1">
        <v>-0.77276622026900199</v>
      </c>
      <c r="AI130" s="144">
        <v>-5.6226914671025759E-2</v>
      </c>
      <c r="AJ130" s="1"/>
      <c r="AK130" s="56"/>
    </row>
    <row r="131" spans="1:37" x14ac:dyDescent="0.25">
      <c r="A131">
        <f>IFERROR(VLOOKUP(D131,'2014_15'!$C$402:$D$446,2,FALSE),0)</f>
        <v>0</v>
      </c>
      <c r="B131" s="93" t="s">
        <v>898</v>
      </c>
      <c r="C131" s="93" t="s">
        <v>364</v>
      </c>
      <c r="D131" s="93" t="s">
        <v>365</v>
      </c>
      <c r="E131" s="93"/>
      <c r="F131" s="93">
        <v>5.573963</v>
      </c>
      <c r="G131" s="93">
        <v>5.2352962111499997</v>
      </c>
      <c r="H131" s="1">
        <v>0</v>
      </c>
      <c r="I131" s="1">
        <v>0</v>
      </c>
      <c r="J131" s="1">
        <v>0.14846999999999999</v>
      </c>
      <c r="K131" s="1">
        <v>0.13992199999999999</v>
      </c>
      <c r="L131" s="1"/>
      <c r="M131" s="1">
        <v>0</v>
      </c>
      <c r="N131" s="1">
        <v>0</v>
      </c>
      <c r="O131" s="143">
        <v>11.09765121115</v>
      </c>
      <c r="P131" s="1">
        <f>VLOOKUP(C131,NHB!$C$4:$E$463,3,FALSE)/1000000</f>
        <v>0</v>
      </c>
      <c r="Q131" s="168">
        <f t="shared" si="18"/>
        <v>11.09765121115</v>
      </c>
      <c r="R131" s="187">
        <f t="shared" si="19"/>
        <v>11.09765121115</v>
      </c>
      <c r="S131" s="1"/>
      <c r="T131" s="93">
        <v>5.573963</v>
      </c>
      <c r="U131" s="93">
        <v>4.6170694430170007</v>
      </c>
      <c r="V131" s="1">
        <v>0</v>
      </c>
      <c r="W131" s="1">
        <v>0</v>
      </c>
      <c r="X131" s="1">
        <v>0.14846999999999999</v>
      </c>
      <c r="Y131" s="1">
        <v>0.13992199999999999</v>
      </c>
      <c r="Z131" s="1"/>
      <c r="AA131" s="1">
        <v>0</v>
      </c>
      <c r="AB131" s="1">
        <v>10.479424443017001</v>
      </c>
      <c r="AC131" s="1">
        <v>0.14740625066666671</v>
      </c>
      <c r="AD131" s="1"/>
      <c r="AE131" s="1">
        <f t="shared" si="21"/>
        <v>10.626830693683667</v>
      </c>
      <c r="AF131" s="167">
        <f t="shared" si="20"/>
        <v>10.626830693683667</v>
      </c>
      <c r="AG131" s="1"/>
      <c r="AH131" s="1">
        <v>-0.61822676813299893</v>
      </c>
      <c r="AI131" s="144">
        <v>-5.5707893172192685E-2</v>
      </c>
      <c r="AJ131" s="1"/>
      <c r="AK131" s="1"/>
    </row>
    <row r="132" spans="1:37" x14ac:dyDescent="0.25">
      <c r="A132">
        <f>IFERROR(VLOOKUP(D132,'2014_15'!$C$402:$D$446,2,FALSE),0)</f>
        <v>0</v>
      </c>
      <c r="B132" s="93" t="s">
        <v>898</v>
      </c>
      <c r="C132" s="93" t="s">
        <v>750</v>
      </c>
      <c r="D132" s="93" t="s">
        <v>751</v>
      </c>
      <c r="E132" s="93"/>
      <c r="F132" s="93">
        <v>8.0051229999999993</v>
      </c>
      <c r="G132" s="93">
        <v>6.0194714819700001</v>
      </c>
      <c r="H132" s="1">
        <v>0</v>
      </c>
      <c r="I132" s="1">
        <v>0</v>
      </c>
      <c r="J132" s="1">
        <v>0.28147</v>
      </c>
      <c r="K132" s="1">
        <v>0.20138400000000001</v>
      </c>
      <c r="L132" s="1"/>
      <c r="M132" s="1">
        <v>0</v>
      </c>
      <c r="N132" s="1">
        <v>0</v>
      </c>
      <c r="O132" s="143">
        <v>14.507448481969998</v>
      </c>
      <c r="P132" s="1">
        <f>VLOOKUP(C132,NHB!$C$4:$E$463,3,FALSE)/1000000</f>
        <v>0.41961300000000001</v>
      </c>
      <c r="Q132" s="168">
        <f t="shared" si="18"/>
        <v>14.927061481969998</v>
      </c>
      <c r="R132" s="187">
        <f t="shared" si="19"/>
        <v>14.927061481969998</v>
      </c>
      <c r="S132" s="1"/>
      <c r="T132" s="93">
        <v>8.0051229999999993</v>
      </c>
      <c r="U132" s="93">
        <v>5.2140501248479998</v>
      </c>
      <c r="V132" s="1">
        <v>0</v>
      </c>
      <c r="W132" s="1">
        <v>0</v>
      </c>
      <c r="X132" s="1">
        <v>0.28147</v>
      </c>
      <c r="Y132" s="1">
        <v>0.20138400000000001</v>
      </c>
      <c r="Z132" s="1"/>
      <c r="AA132" s="1">
        <v>0</v>
      </c>
      <c r="AB132" s="1">
        <v>13.702027124847998</v>
      </c>
      <c r="AC132" s="1">
        <v>1.5163607582222225</v>
      </c>
      <c r="AD132" s="1"/>
      <c r="AE132" s="1">
        <f t="shared" si="21"/>
        <v>15.218387883070221</v>
      </c>
      <c r="AF132" s="167">
        <f t="shared" si="20"/>
        <v>15.218387883070221</v>
      </c>
      <c r="AG132" s="1"/>
      <c r="AH132" s="1">
        <v>-0.80542135712200036</v>
      </c>
      <c r="AI132" s="144">
        <v>-5.5517781650094161E-2</v>
      </c>
      <c r="AJ132" s="1"/>
      <c r="AK132" s="146"/>
    </row>
    <row r="133" spans="1:37" x14ac:dyDescent="0.25">
      <c r="A133">
        <f>IFERROR(VLOOKUP(D133,'2014_15'!$C$402:$D$446,2,FALSE),0)</f>
        <v>0</v>
      </c>
      <c r="B133" s="93" t="s">
        <v>898</v>
      </c>
      <c r="C133" s="93" t="s">
        <v>620</v>
      </c>
      <c r="D133" s="93" t="s">
        <v>621</v>
      </c>
      <c r="E133" s="93"/>
      <c r="F133" s="93">
        <v>5.1113790000000003</v>
      </c>
      <c r="G133" s="93">
        <v>4.1661783871480003</v>
      </c>
      <c r="H133" s="1">
        <v>0</v>
      </c>
      <c r="I133" s="1">
        <v>0</v>
      </c>
      <c r="J133" s="1">
        <v>8.5470000000000004E-2</v>
      </c>
      <c r="K133" s="1">
        <v>0.12904499999999999</v>
      </c>
      <c r="L133" s="1"/>
      <c r="M133" s="1">
        <v>0</v>
      </c>
      <c r="N133" s="1">
        <v>0</v>
      </c>
      <c r="O133" s="143">
        <v>9.4920723871480011</v>
      </c>
      <c r="P133" s="1">
        <f>VLOOKUP(C133,NHB!$C$4:$E$463,3,FALSE)/1000000</f>
        <v>0.29756700000000003</v>
      </c>
      <c r="Q133" s="168">
        <f t="shared" si="18"/>
        <v>9.7896393871480019</v>
      </c>
      <c r="R133" s="187">
        <f t="shared" si="19"/>
        <v>9.7896393871480019</v>
      </c>
      <c r="S133" s="1"/>
      <c r="T133" s="93">
        <v>5.1113790000000003</v>
      </c>
      <c r="U133" s="93">
        <v>3.6490426484170002</v>
      </c>
      <c r="V133" s="1">
        <v>0</v>
      </c>
      <c r="W133" s="1">
        <v>0</v>
      </c>
      <c r="X133" s="1">
        <v>8.5470000000000004E-2</v>
      </c>
      <c r="Y133" s="1">
        <v>0.12904499999999999</v>
      </c>
      <c r="Z133" s="1"/>
      <c r="AA133" s="1">
        <v>0</v>
      </c>
      <c r="AB133" s="1">
        <v>8.9749366484170015</v>
      </c>
      <c r="AC133" s="1">
        <v>0.82631729244444452</v>
      </c>
      <c r="AD133" s="1"/>
      <c r="AE133" s="1">
        <f t="shared" si="21"/>
        <v>9.8012539408614465</v>
      </c>
      <c r="AF133" s="167">
        <f t="shared" si="20"/>
        <v>9.8012539408614465</v>
      </c>
      <c r="AG133" s="1"/>
      <c r="AH133" s="1">
        <v>-0.51713573873099961</v>
      </c>
      <c r="AI133" s="144">
        <v>-5.4480804363774851E-2</v>
      </c>
      <c r="AJ133" s="1"/>
      <c r="AK133" s="1"/>
    </row>
    <row r="134" spans="1:37" x14ac:dyDescent="0.25">
      <c r="A134">
        <f>IFERROR(VLOOKUP(D134,'2014_15'!$C$402:$D$446,2,FALSE),0)</f>
        <v>0</v>
      </c>
      <c r="B134" s="93" t="s">
        <v>898</v>
      </c>
      <c r="C134" s="93" t="s">
        <v>774</v>
      </c>
      <c r="D134" s="93" t="s">
        <v>775</v>
      </c>
      <c r="E134" s="93"/>
      <c r="F134" s="93">
        <v>3.4208020000000001</v>
      </c>
      <c r="G134" s="93">
        <v>4.6345361657210002</v>
      </c>
      <c r="H134" s="1">
        <v>0</v>
      </c>
      <c r="I134" s="1">
        <v>0</v>
      </c>
      <c r="J134" s="1">
        <v>0.13447000000000001</v>
      </c>
      <c r="K134" s="1">
        <v>8.5403000000000007E-2</v>
      </c>
      <c r="L134" s="1"/>
      <c r="M134" s="1">
        <v>0</v>
      </c>
      <c r="N134" s="1">
        <v>0</v>
      </c>
      <c r="O134" s="143">
        <v>8.2752111657210001</v>
      </c>
      <c r="P134" s="1">
        <f>VLOOKUP(C134,NHB!$C$4:$E$463,3,FALSE)/1000000</f>
        <v>0.34234199999999998</v>
      </c>
      <c r="Q134" s="168">
        <f t="shared" si="18"/>
        <v>8.6175531657210005</v>
      </c>
      <c r="R134" s="187">
        <f t="shared" si="19"/>
        <v>8.6175531657210005</v>
      </c>
      <c r="S134" s="1"/>
      <c r="T134" s="93">
        <v>3.4208020000000001</v>
      </c>
      <c r="U134" s="93">
        <v>4.192290223114</v>
      </c>
      <c r="V134" s="1">
        <v>0</v>
      </c>
      <c r="W134" s="1">
        <v>0</v>
      </c>
      <c r="X134" s="1">
        <v>0.13447000000000001</v>
      </c>
      <c r="Y134" s="1">
        <v>8.5403000000000007E-2</v>
      </c>
      <c r="Z134" s="1"/>
      <c r="AA134" s="1">
        <v>0</v>
      </c>
      <c r="AB134" s="1">
        <v>7.8329652231140008</v>
      </c>
      <c r="AC134" s="1">
        <v>0.67001144177777783</v>
      </c>
      <c r="AD134" s="1"/>
      <c r="AE134" s="1">
        <f t="shared" si="21"/>
        <v>8.5029766648917793</v>
      </c>
      <c r="AF134" s="167">
        <f t="shared" si="20"/>
        <v>8.5029766648917793</v>
      </c>
      <c r="AG134" s="1"/>
      <c r="AH134" s="1">
        <v>-0.44224594260699934</v>
      </c>
      <c r="AI134" s="144">
        <v>-5.3442254674895356E-2</v>
      </c>
      <c r="AJ134" s="1"/>
      <c r="AK134" s="1"/>
    </row>
    <row r="135" spans="1:37" x14ac:dyDescent="0.25">
      <c r="A135">
        <f>IFERROR(VLOOKUP(D135,'2014_15'!$C$402:$D$446,2,FALSE),0)</f>
        <v>0</v>
      </c>
      <c r="B135" s="93" t="s">
        <v>898</v>
      </c>
      <c r="C135" s="93" t="s">
        <v>784</v>
      </c>
      <c r="D135" s="93" t="s">
        <v>785</v>
      </c>
      <c r="E135" s="93"/>
      <c r="F135" s="93">
        <v>6.15388</v>
      </c>
      <c r="G135" s="93">
        <v>4.2844934622290003</v>
      </c>
      <c r="H135" s="1">
        <v>0</v>
      </c>
      <c r="I135" s="1">
        <v>0</v>
      </c>
      <c r="J135" s="1">
        <v>0.16247</v>
      </c>
      <c r="K135" s="1">
        <v>0.155197</v>
      </c>
      <c r="L135" s="1"/>
      <c r="M135" s="1">
        <v>0</v>
      </c>
      <c r="N135" s="1">
        <v>0</v>
      </c>
      <c r="O135" s="143">
        <v>10.756040462229</v>
      </c>
      <c r="P135" s="1">
        <f>VLOOKUP(C135,NHB!$C$4:$E$463,3,FALSE)/1000000</f>
        <v>0.18063799999999999</v>
      </c>
      <c r="Q135" s="168">
        <f t="shared" si="18"/>
        <v>10.936678462229001</v>
      </c>
      <c r="R135" s="187">
        <f t="shared" si="19"/>
        <v>10.936678462229001</v>
      </c>
      <c r="S135" s="1"/>
      <c r="T135" s="93">
        <v>6.15388</v>
      </c>
      <c r="U135" s="93">
        <v>3.6912290839450002</v>
      </c>
      <c r="V135" s="1">
        <v>0</v>
      </c>
      <c r="W135" s="1">
        <v>0</v>
      </c>
      <c r="X135" s="1">
        <v>0.16247</v>
      </c>
      <c r="Y135" s="1">
        <v>0.155197</v>
      </c>
      <c r="Z135" s="1"/>
      <c r="AA135" s="1">
        <v>0</v>
      </c>
      <c r="AB135" s="1">
        <v>10.162776083945001</v>
      </c>
      <c r="AC135" s="1">
        <v>0.3948051448888889</v>
      </c>
      <c r="AD135" s="1"/>
      <c r="AE135" s="1">
        <f t="shared" si="21"/>
        <v>10.557581228833889</v>
      </c>
      <c r="AF135" s="167">
        <f t="shared" si="20"/>
        <v>10.557581228833889</v>
      </c>
      <c r="AG135" s="1"/>
      <c r="AH135" s="1">
        <v>-0.59326437828399925</v>
      </c>
      <c r="AI135" s="144">
        <v>-5.5156391459042137E-2</v>
      </c>
      <c r="AJ135" s="1"/>
      <c r="AK135" s="1"/>
    </row>
    <row r="136" spans="1:37" x14ac:dyDescent="0.25">
      <c r="A136">
        <f>IFERROR(VLOOKUP(D136,'2014_15'!$C$402:$D$446,2,FALSE),0)</f>
        <v>0</v>
      </c>
      <c r="B136" s="93" t="s">
        <v>898</v>
      </c>
      <c r="C136" s="93" t="s">
        <v>426</v>
      </c>
      <c r="D136" s="93" t="s">
        <v>427</v>
      </c>
      <c r="E136" s="93"/>
      <c r="F136" s="93">
        <v>5.3839499999999996</v>
      </c>
      <c r="G136" s="93">
        <v>4.6945393177230006</v>
      </c>
      <c r="H136" s="1">
        <v>0</v>
      </c>
      <c r="I136" s="1">
        <v>0</v>
      </c>
      <c r="J136" s="1">
        <v>7.1470000000000006E-2</v>
      </c>
      <c r="K136" s="1">
        <v>0.13461600000000001</v>
      </c>
      <c r="L136" s="1"/>
      <c r="M136" s="1">
        <v>0</v>
      </c>
      <c r="N136" s="1">
        <v>0</v>
      </c>
      <c r="O136" s="143">
        <v>10.284575317723</v>
      </c>
      <c r="P136" s="1">
        <f>VLOOKUP(C136,NHB!$C$4:$E$463,3,FALSE)/1000000</f>
        <v>0.26072299999999998</v>
      </c>
      <c r="Q136" s="168">
        <f t="shared" ref="Q136:Q199" si="22">+O136+P136</f>
        <v>10.545298317723001</v>
      </c>
      <c r="R136" s="187">
        <f t="shared" ref="R136:R199" si="23">+Q136-M136</f>
        <v>10.545298317723001</v>
      </c>
      <c r="S136" s="1"/>
      <c r="T136" s="93">
        <v>5.3839499999999996</v>
      </c>
      <c r="U136" s="93">
        <v>4.1352848751759996</v>
      </c>
      <c r="V136" s="1">
        <v>0</v>
      </c>
      <c r="W136" s="1">
        <v>0</v>
      </c>
      <c r="X136" s="1">
        <v>7.1470000000000006E-2</v>
      </c>
      <c r="Y136" s="1">
        <v>0.13461600000000001</v>
      </c>
      <c r="Z136" s="1"/>
      <c r="AA136" s="1">
        <v>0</v>
      </c>
      <c r="AB136" s="1">
        <v>9.7253208751759992</v>
      </c>
      <c r="AC136" s="1">
        <v>0.48499912177777782</v>
      </c>
      <c r="AD136" s="1"/>
      <c r="AE136" s="1">
        <f t="shared" si="21"/>
        <v>10.210319996953777</v>
      </c>
      <c r="AF136" s="167">
        <f t="shared" ref="AF136:AF199" si="24">+AE136-AA136</f>
        <v>10.210319996953777</v>
      </c>
      <c r="AG136" s="1"/>
      <c r="AH136" s="1">
        <v>-0.55925444254700096</v>
      </c>
      <c r="AI136" s="144">
        <v>-5.4377981129007824E-2</v>
      </c>
      <c r="AJ136" s="1"/>
      <c r="AK136" s="56"/>
    </row>
    <row r="137" spans="1:37" x14ac:dyDescent="0.25">
      <c r="A137">
        <f>IFERROR(VLOOKUP(D137,'2014_15'!$C$402:$D$446,2,FALSE),0)</f>
        <v>0</v>
      </c>
      <c r="B137" s="93" t="s">
        <v>898</v>
      </c>
      <c r="C137" s="93" t="s">
        <v>700</v>
      </c>
      <c r="D137" s="93" t="s">
        <v>701</v>
      </c>
      <c r="E137" s="93"/>
      <c r="F137" s="93">
        <v>5.5065200000000001</v>
      </c>
      <c r="G137" s="93">
        <v>5.9386957467409998</v>
      </c>
      <c r="H137" s="1">
        <v>0</v>
      </c>
      <c r="I137" s="1">
        <v>0</v>
      </c>
      <c r="J137" s="1">
        <v>0.14147000000000001</v>
      </c>
      <c r="K137" s="1">
        <v>0.13760900000000001</v>
      </c>
      <c r="L137" s="1"/>
      <c r="M137" s="1">
        <v>0</v>
      </c>
      <c r="N137" s="1">
        <v>0</v>
      </c>
      <c r="O137" s="143">
        <v>11.724294746740998</v>
      </c>
      <c r="P137" s="1">
        <f>VLOOKUP(C137,NHB!$C$4:$E$463,3,FALSE)/1000000</f>
        <v>0.39198</v>
      </c>
      <c r="Q137" s="168">
        <f t="shared" si="22"/>
        <v>12.116274746740999</v>
      </c>
      <c r="R137" s="187">
        <f t="shared" si="23"/>
        <v>12.116274746740999</v>
      </c>
      <c r="S137" s="1"/>
      <c r="T137" s="93">
        <v>5.5065200000000001</v>
      </c>
      <c r="U137" s="93">
        <v>5.3104756004739997</v>
      </c>
      <c r="V137" s="1">
        <v>0</v>
      </c>
      <c r="W137" s="1">
        <v>0</v>
      </c>
      <c r="X137" s="1">
        <v>0.14147000000000001</v>
      </c>
      <c r="Y137" s="1">
        <v>0.13760900000000001</v>
      </c>
      <c r="Z137" s="1"/>
      <c r="AA137" s="1">
        <v>0</v>
      </c>
      <c r="AB137" s="1">
        <v>11.096074600473999</v>
      </c>
      <c r="AC137" s="1">
        <v>1.0397250613333335</v>
      </c>
      <c r="AD137" s="1"/>
      <c r="AE137" s="1">
        <f t="shared" si="21"/>
        <v>12.135799661807333</v>
      </c>
      <c r="AF137" s="167">
        <f t="shared" si="24"/>
        <v>12.135799661807333</v>
      </c>
      <c r="AG137" s="1"/>
      <c r="AH137" s="1">
        <v>-0.62822014626699918</v>
      </c>
      <c r="AI137" s="144">
        <v>-5.3582766369945238E-2</v>
      </c>
      <c r="AJ137" s="1"/>
      <c r="AK137" s="1"/>
    </row>
    <row r="138" spans="1:37" x14ac:dyDescent="0.25">
      <c r="A138">
        <f>IFERROR(VLOOKUP(D138,'2014_15'!$C$402:$D$446,2,FALSE),0)</f>
        <v>0</v>
      </c>
      <c r="B138" s="93" t="s">
        <v>898</v>
      </c>
      <c r="C138" s="93" t="s">
        <v>206</v>
      </c>
      <c r="D138" s="93" t="s">
        <v>207</v>
      </c>
      <c r="E138" s="93"/>
      <c r="F138" s="93">
        <v>3.3994749999999998</v>
      </c>
      <c r="G138" s="93">
        <v>3.2184072662900003</v>
      </c>
      <c r="H138" s="1">
        <v>0</v>
      </c>
      <c r="I138" s="1">
        <v>0</v>
      </c>
      <c r="J138" s="1">
        <v>8.5470000000000004E-2</v>
      </c>
      <c r="K138" s="1">
        <v>8.5264999999999994E-2</v>
      </c>
      <c r="L138" s="1"/>
      <c r="M138" s="1">
        <v>0</v>
      </c>
      <c r="N138" s="1">
        <v>0</v>
      </c>
      <c r="O138" s="143">
        <v>6.7886172662899993</v>
      </c>
      <c r="P138" s="1">
        <f>VLOOKUP(C138,NHB!$C$4:$E$463,3,FALSE)/1000000</f>
        <v>0.22912399999999999</v>
      </c>
      <c r="Q138" s="168">
        <f t="shared" si="22"/>
        <v>7.0177412662899989</v>
      </c>
      <c r="R138" s="187">
        <f t="shared" si="23"/>
        <v>7.0177412662899989</v>
      </c>
      <c r="S138" s="1"/>
      <c r="T138" s="93">
        <v>3.3994749999999998</v>
      </c>
      <c r="U138" s="93">
        <v>2.8533915761339999</v>
      </c>
      <c r="V138" s="1">
        <v>0</v>
      </c>
      <c r="W138" s="1">
        <v>0</v>
      </c>
      <c r="X138" s="1">
        <v>8.5470000000000004E-2</v>
      </c>
      <c r="Y138" s="1">
        <v>8.5264999999999994E-2</v>
      </c>
      <c r="Z138" s="1"/>
      <c r="AA138" s="1">
        <v>0</v>
      </c>
      <c r="AB138" s="1">
        <v>6.4236015761339997</v>
      </c>
      <c r="AC138" s="1">
        <v>0.40187478933333337</v>
      </c>
      <c r="AD138" s="1"/>
      <c r="AE138" s="1">
        <f t="shared" si="21"/>
        <v>6.8254763654673329</v>
      </c>
      <c r="AF138" s="167">
        <f t="shared" si="24"/>
        <v>6.8254763654673329</v>
      </c>
      <c r="AG138" s="1"/>
      <c r="AH138" s="1">
        <v>-0.36501569015599955</v>
      </c>
      <c r="AI138" s="144">
        <v>-5.3768783220192025E-2</v>
      </c>
      <c r="AJ138" s="56"/>
      <c r="AK138" s="1"/>
    </row>
    <row r="139" spans="1:37" x14ac:dyDescent="0.25">
      <c r="A139">
        <f>IFERROR(VLOOKUP(D139,'2014_15'!$C$402:$D$446,2,FALSE),0)</f>
        <v>0</v>
      </c>
      <c r="B139" s="93" t="s">
        <v>901</v>
      </c>
      <c r="C139" s="93" t="s">
        <v>348</v>
      </c>
      <c r="D139" s="93" t="s">
        <v>349</v>
      </c>
      <c r="E139" s="93"/>
      <c r="F139" s="93">
        <v>39.413682999999999</v>
      </c>
      <c r="G139" s="93">
        <v>51.749966696170006</v>
      </c>
      <c r="H139" s="1">
        <v>1.956645</v>
      </c>
      <c r="I139" s="1">
        <v>6.9353562155833615</v>
      </c>
      <c r="J139" s="1">
        <v>7.4270000000000003E-2</v>
      </c>
      <c r="K139" s="1">
        <v>0.99103699999999995</v>
      </c>
      <c r="L139" s="1"/>
      <c r="M139" s="1">
        <v>1.3192109999999999</v>
      </c>
      <c r="N139" s="1">
        <v>1.8461428241570701</v>
      </c>
      <c r="O139" s="143">
        <v>104.28631173591043</v>
      </c>
      <c r="P139" s="1">
        <f>VLOOKUP(C139,NHB!$C$4:$E$463,3,FALSE)/1000000</f>
        <v>0.27712999999999999</v>
      </c>
      <c r="Q139" s="168">
        <f t="shared" si="22"/>
        <v>104.56344173591043</v>
      </c>
      <c r="R139" s="187">
        <f t="shared" si="23"/>
        <v>103.24423073591043</v>
      </c>
      <c r="S139" s="1"/>
      <c r="T139" s="93">
        <v>39.413682999999999</v>
      </c>
      <c r="U139" s="93">
        <v>47.486463932066997</v>
      </c>
      <c r="V139" s="1">
        <v>2.0029409999999999</v>
      </c>
      <c r="W139" s="1">
        <v>7.0624772448973836</v>
      </c>
      <c r="X139" s="1">
        <v>7.4270000000000003E-2</v>
      </c>
      <c r="Y139" s="1">
        <v>0.99103699999999995</v>
      </c>
      <c r="Z139" s="1"/>
      <c r="AA139" s="1">
        <v>1.263801</v>
      </c>
      <c r="AB139" s="1">
        <v>98.29467317696438</v>
      </c>
      <c r="AC139" s="1">
        <v>0.76838687111111104</v>
      </c>
      <c r="AD139" s="1"/>
      <c r="AE139" s="1">
        <f t="shared" si="21"/>
        <v>99.063060048075485</v>
      </c>
      <c r="AF139" s="167">
        <f t="shared" si="24"/>
        <v>97.799259048075484</v>
      </c>
      <c r="AG139" s="1"/>
      <c r="AH139" s="1">
        <v>-5.9916385589460504</v>
      </c>
      <c r="AI139" s="144">
        <v>-5.7453739222449285E-2</v>
      </c>
      <c r="AJ139" s="56"/>
      <c r="AK139" s="1"/>
    </row>
    <row r="140" spans="1:37" x14ac:dyDescent="0.25">
      <c r="A140">
        <f>IFERROR(VLOOKUP(D140,'2014_15'!$C$402:$D$446,2,FALSE),0)</f>
        <v>0</v>
      </c>
      <c r="B140" s="93" t="s">
        <v>898</v>
      </c>
      <c r="C140" s="93" t="s">
        <v>674</v>
      </c>
      <c r="D140" s="93" t="s">
        <v>675</v>
      </c>
      <c r="E140" s="93"/>
      <c r="F140" s="93">
        <v>6.6782950000000003</v>
      </c>
      <c r="G140" s="93">
        <v>5.3363626754539997</v>
      </c>
      <c r="H140" s="1">
        <v>0</v>
      </c>
      <c r="I140" s="1">
        <v>0</v>
      </c>
      <c r="J140" s="1">
        <v>9.9470000000000003E-2</v>
      </c>
      <c r="K140" s="1">
        <v>0.16794300000000001</v>
      </c>
      <c r="L140" s="1"/>
      <c r="M140" s="1">
        <v>0</v>
      </c>
      <c r="N140" s="1">
        <v>0</v>
      </c>
      <c r="O140" s="143">
        <v>12.282070675453999</v>
      </c>
      <c r="P140" s="1">
        <f>VLOOKUP(C140,NHB!$C$4:$E$463,3,FALSE)/1000000</f>
        <v>0.21773799999999999</v>
      </c>
      <c r="Q140" s="168">
        <f t="shared" si="22"/>
        <v>12.499808675454</v>
      </c>
      <c r="R140" s="187">
        <f t="shared" si="23"/>
        <v>12.499808675454</v>
      </c>
      <c r="S140" s="1"/>
      <c r="T140" s="93">
        <v>6.6782950000000003</v>
      </c>
      <c r="U140" s="93">
        <v>4.6793592519509994</v>
      </c>
      <c r="V140" s="1">
        <v>0</v>
      </c>
      <c r="W140" s="1">
        <v>0</v>
      </c>
      <c r="X140" s="1">
        <v>9.9470000000000003E-2</v>
      </c>
      <c r="Y140" s="1">
        <v>0.16794300000000001</v>
      </c>
      <c r="Z140" s="1"/>
      <c r="AA140" s="1">
        <v>0</v>
      </c>
      <c r="AB140" s="1">
        <v>11.625067251951</v>
      </c>
      <c r="AC140" s="1">
        <v>0.59699535822222227</v>
      </c>
      <c r="AD140" s="1"/>
      <c r="AE140" s="1">
        <f t="shared" si="21"/>
        <v>12.222062610173221</v>
      </c>
      <c r="AF140" s="167">
        <f t="shared" si="24"/>
        <v>12.222062610173221</v>
      </c>
      <c r="AG140" s="1"/>
      <c r="AH140" s="1">
        <v>-0.65700342350299934</v>
      </c>
      <c r="AI140" s="144">
        <v>-5.3492887385515192E-2</v>
      </c>
      <c r="AJ140" s="1"/>
      <c r="AK140" s="56"/>
    </row>
    <row r="141" spans="1:37" x14ac:dyDescent="0.25">
      <c r="A141">
        <f>IFERROR(VLOOKUP(D141,'2014_15'!$C$402:$D$446,2,FALSE),0)</f>
        <v>0</v>
      </c>
      <c r="B141" s="93" t="s">
        <v>898</v>
      </c>
      <c r="C141" s="93" t="s">
        <v>594</v>
      </c>
      <c r="D141" s="93" t="s">
        <v>595</v>
      </c>
      <c r="E141" s="93"/>
      <c r="F141" s="93">
        <v>4.7146059999999999</v>
      </c>
      <c r="G141" s="93">
        <v>5.220325544614</v>
      </c>
      <c r="H141" s="1">
        <v>0</v>
      </c>
      <c r="I141" s="1">
        <v>0</v>
      </c>
      <c r="J141" s="1">
        <v>0.11347</v>
      </c>
      <c r="K141" s="1">
        <v>0.118987</v>
      </c>
      <c r="L141" s="1"/>
      <c r="M141" s="1">
        <v>0</v>
      </c>
      <c r="N141" s="1">
        <v>0</v>
      </c>
      <c r="O141" s="143">
        <v>10.167388544613999</v>
      </c>
      <c r="P141" s="1">
        <f>VLOOKUP(C141,NHB!$C$4:$E$463,3,FALSE)/1000000</f>
        <v>0.44532699999999997</v>
      </c>
      <c r="Q141" s="168">
        <f t="shared" si="22"/>
        <v>10.612715544614</v>
      </c>
      <c r="R141" s="187">
        <f t="shared" si="23"/>
        <v>10.612715544614</v>
      </c>
      <c r="S141" s="1"/>
      <c r="T141" s="93">
        <v>4.7146059999999999</v>
      </c>
      <c r="U141" s="93">
        <v>4.6768900910790006</v>
      </c>
      <c r="V141" s="1">
        <v>0</v>
      </c>
      <c r="W141" s="1">
        <v>0</v>
      </c>
      <c r="X141" s="1">
        <v>0.11347</v>
      </c>
      <c r="Y141" s="1">
        <v>0.118987</v>
      </c>
      <c r="Z141" s="1"/>
      <c r="AA141" s="1">
        <v>0</v>
      </c>
      <c r="AB141" s="1">
        <v>9.6239530910790005</v>
      </c>
      <c r="AC141" s="1">
        <v>0.88042262399999993</v>
      </c>
      <c r="AD141" s="1"/>
      <c r="AE141" s="1">
        <f t="shared" si="21"/>
        <v>10.504375715079</v>
      </c>
      <c r="AF141" s="167">
        <f t="shared" si="24"/>
        <v>10.504375715079</v>
      </c>
      <c r="AG141" s="1"/>
      <c r="AH141" s="1">
        <v>-0.54343545353499856</v>
      </c>
      <c r="AI141" s="144">
        <v>-5.3448872456327463E-2</v>
      </c>
      <c r="AJ141" s="1"/>
      <c r="AK141" s="1"/>
    </row>
    <row r="142" spans="1:37" x14ac:dyDescent="0.25">
      <c r="A142">
        <f>IFERROR(VLOOKUP(D142,'2014_15'!$C$402:$D$446,2,FALSE),0)</f>
        <v>1</v>
      </c>
      <c r="B142" s="93" t="s">
        <v>901</v>
      </c>
      <c r="C142" s="93" t="s">
        <v>100</v>
      </c>
      <c r="D142" s="93" t="s">
        <v>101</v>
      </c>
      <c r="E142" s="93"/>
      <c r="F142" s="93">
        <v>49.910817999999999</v>
      </c>
      <c r="G142" s="93">
        <v>82.139137672537998</v>
      </c>
      <c r="H142" s="1">
        <v>4.1100399999999997</v>
      </c>
      <c r="I142" s="1">
        <v>11.68229775184348</v>
      </c>
      <c r="J142" s="1">
        <v>0.12747</v>
      </c>
      <c r="K142" s="1">
        <v>1.2492110000000001</v>
      </c>
      <c r="L142" s="1"/>
      <c r="M142" s="1">
        <v>2.0278839999999998</v>
      </c>
      <c r="N142" s="1">
        <v>2.9679071702193198</v>
      </c>
      <c r="O142" s="143">
        <v>154.21476559460081</v>
      </c>
      <c r="P142" s="1">
        <f>VLOOKUP(C142,NHB!$C$4:$E$463,3,FALSE)/1000000</f>
        <v>0.1105</v>
      </c>
      <c r="Q142" s="168">
        <f t="shared" si="22"/>
        <v>154.32526559460081</v>
      </c>
      <c r="R142" s="187">
        <f t="shared" si="23"/>
        <v>152.29738159460081</v>
      </c>
      <c r="S142" s="1"/>
      <c r="T142" s="93">
        <v>49.910817999999999</v>
      </c>
      <c r="U142" s="93">
        <v>76.060841484769995</v>
      </c>
      <c r="V142" s="1">
        <v>4.2073520000000002</v>
      </c>
      <c r="W142" s="1">
        <v>11.896427447392551</v>
      </c>
      <c r="X142" s="1">
        <v>0.12747</v>
      </c>
      <c r="Y142" s="1">
        <v>1.2492110000000001</v>
      </c>
      <c r="Z142" s="1"/>
      <c r="AA142" s="1">
        <v>1.942086</v>
      </c>
      <c r="AB142" s="1">
        <v>145.39420593216252</v>
      </c>
      <c r="AC142" s="1">
        <v>0.32353261666666672</v>
      </c>
      <c r="AD142" s="1"/>
      <c r="AE142" s="1">
        <f t="shared" si="21"/>
        <v>145.71773854882917</v>
      </c>
      <c r="AF142" s="167">
        <f t="shared" si="24"/>
        <v>143.77565254882919</v>
      </c>
      <c r="AG142" s="1"/>
      <c r="AH142" s="1">
        <v>-8.8205596624382849</v>
      </c>
      <c r="AI142" s="144">
        <v>-5.7196596113408098E-2</v>
      </c>
      <c r="AJ142" s="56"/>
      <c r="AK142" s="1"/>
    </row>
    <row r="143" spans="1:37" x14ac:dyDescent="0.25">
      <c r="A143">
        <f>IFERROR(VLOOKUP(D143,'2014_15'!$C$402:$D$446,2,FALSE),0)</f>
        <v>0</v>
      </c>
      <c r="B143" s="93" t="s">
        <v>898</v>
      </c>
      <c r="C143" s="93" t="s">
        <v>568</v>
      </c>
      <c r="D143" s="93" t="s">
        <v>569</v>
      </c>
      <c r="E143" s="93"/>
      <c r="F143" s="93">
        <v>7.1057350000000001</v>
      </c>
      <c r="G143" s="93">
        <v>4.9962704625259997</v>
      </c>
      <c r="H143" s="1">
        <v>0</v>
      </c>
      <c r="I143" s="1">
        <v>0</v>
      </c>
      <c r="J143" s="1">
        <v>0.10647</v>
      </c>
      <c r="K143" s="1">
        <v>0.17700199999999999</v>
      </c>
      <c r="L143" s="1"/>
      <c r="M143" s="1">
        <v>0</v>
      </c>
      <c r="N143" s="1">
        <v>0</v>
      </c>
      <c r="O143" s="143">
        <v>12.385477462526</v>
      </c>
      <c r="P143" s="1">
        <f>VLOOKUP(C143,NHB!$C$4:$E$463,3,FALSE)/1000000</f>
        <v>0.38494299999999998</v>
      </c>
      <c r="Q143" s="168">
        <f t="shared" si="22"/>
        <v>12.770420462525999</v>
      </c>
      <c r="R143" s="187">
        <f t="shared" si="23"/>
        <v>12.770420462525999</v>
      </c>
      <c r="S143" s="1"/>
      <c r="T143" s="93">
        <v>7.1057350000000001</v>
      </c>
      <c r="U143" s="93">
        <v>4.329887870386</v>
      </c>
      <c r="V143" s="1">
        <v>0</v>
      </c>
      <c r="W143" s="1">
        <v>0</v>
      </c>
      <c r="X143" s="1">
        <v>0.10647</v>
      </c>
      <c r="Y143" s="1">
        <v>0.17700199999999999</v>
      </c>
      <c r="Z143" s="1"/>
      <c r="AA143" s="1">
        <v>0</v>
      </c>
      <c r="AB143" s="1">
        <v>11.719094870386</v>
      </c>
      <c r="AC143" s="1">
        <v>0.60992659822222217</v>
      </c>
      <c r="AD143" s="1"/>
      <c r="AE143" s="1">
        <f t="shared" si="21"/>
        <v>12.329021468608222</v>
      </c>
      <c r="AF143" s="167">
        <f t="shared" si="24"/>
        <v>12.329021468608222</v>
      </c>
      <c r="AG143" s="1"/>
      <c r="AH143" s="1">
        <v>-0.66638259213999973</v>
      </c>
      <c r="AI143" s="144">
        <v>-5.3803544849702713E-2</v>
      </c>
      <c r="AJ143" s="1"/>
      <c r="AK143" s="56"/>
    </row>
    <row r="144" spans="1:37" x14ac:dyDescent="0.25">
      <c r="A144">
        <f>IFERROR(VLOOKUP(D144,'2014_15'!$C$402:$D$446,2,FALSE),0)</f>
        <v>0</v>
      </c>
      <c r="B144" s="93" t="s">
        <v>898</v>
      </c>
      <c r="C144" s="93" t="s">
        <v>578</v>
      </c>
      <c r="D144" s="93" t="s">
        <v>579</v>
      </c>
      <c r="E144" s="93"/>
      <c r="F144" s="93">
        <v>5.7815881499999993</v>
      </c>
      <c r="G144" s="93">
        <v>5.3577815207789996</v>
      </c>
      <c r="H144" s="1">
        <v>0</v>
      </c>
      <c r="I144" s="1">
        <v>0</v>
      </c>
      <c r="J144" s="1">
        <v>9.9470000000000003E-2</v>
      </c>
      <c r="K144" s="1">
        <v>0.145588</v>
      </c>
      <c r="L144" s="1"/>
      <c r="M144" s="1">
        <v>0</v>
      </c>
      <c r="N144" s="1">
        <v>0</v>
      </c>
      <c r="O144" s="143">
        <v>11.384427670778999</v>
      </c>
      <c r="P144" s="1">
        <f>VLOOKUP(C144,NHB!$C$4:$E$463,3,FALSE)/1000000</f>
        <v>0.359101</v>
      </c>
      <c r="Q144" s="168">
        <f t="shared" si="22"/>
        <v>11.743528670779</v>
      </c>
      <c r="R144" s="187">
        <f t="shared" si="23"/>
        <v>11.743528670779</v>
      </c>
      <c r="S144" s="1"/>
      <c r="T144" s="93">
        <v>5.7815881499999993</v>
      </c>
      <c r="U144" s="93">
        <v>4.7488414452510002</v>
      </c>
      <c r="V144" s="1">
        <v>0</v>
      </c>
      <c r="W144" s="1">
        <v>0</v>
      </c>
      <c r="X144" s="1">
        <v>9.9470000000000003E-2</v>
      </c>
      <c r="Y144" s="1">
        <v>0.145588</v>
      </c>
      <c r="Z144" s="1"/>
      <c r="AA144" s="1">
        <v>0</v>
      </c>
      <c r="AB144" s="1">
        <v>10.775487595251001</v>
      </c>
      <c r="AC144" s="1">
        <v>0.70647745511111115</v>
      </c>
      <c r="AD144" s="1"/>
      <c r="AE144" s="1">
        <f t="shared" si="21"/>
        <v>11.481965050362112</v>
      </c>
      <c r="AF144" s="167">
        <f t="shared" si="24"/>
        <v>11.481965050362112</v>
      </c>
      <c r="AG144" s="1"/>
      <c r="AH144" s="1">
        <v>-0.60894007552799856</v>
      </c>
      <c r="AI144" s="144">
        <v>-5.3488861551731465E-2</v>
      </c>
      <c r="AJ144" s="56"/>
      <c r="AK144" s="1"/>
    </row>
    <row r="145" spans="1:37" x14ac:dyDescent="0.25">
      <c r="A145">
        <f>IFERROR(VLOOKUP(D145,'2014_15'!$C$402:$D$446,2,FALSE),0)</f>
        <v>0</v>
      </c>
      <c r="B145" s="93" t="s">
        <v>898</v>
      </c>
      <c r="C145" s="93" t="s">
        <v>394</v>
      </c>
      <c r="D145" s="93" t="s">
        <v>395</v>
      </c>
      <c r="E145" s="93"/>
      <c r="F145" s="93">
        <v>6.3185960000000003</v>
      </c>
      <c r="G145" s="93">
        <v>5.4275642035999994</v>
      </c>
      <c r="H145" s="1">
        <v>0</v>
      </c>
      <c r="I145" s="1">
        <v>0</v>
      </c>
      <c r="J145" s="1">
        <v>0.11347</v>
      </c>
      <c r="K145" s="1">
        <v>0.15796499999999999</v>
      </c>
      <c r="L145" s="1"/>
      <c r="M145" s="1">
        <v>0</v>
      </c>
      <c r="N145" s="1">
        <v>0</v>
      </c>
      <c r="O145" s="143">
        <v>12.017595203599999</v>
      </c>
      <c r="P145" s="1">
        <f>VLOOKUP(C145,NHB!$C$4:$E$463,3,FALSE)/1000000</f>
        <v>0.34298200000000001</v>
      </c>
      <c r="Q145" s="168">
        <f t="shared" si="22"/>
        <v>12.360577203599998</v>
      </c>
      <c r="R145" s="187">
        <f t="shared" si="23"/>
        <v>12.360577203599998</v>
      </c>
      <c r="S145" s="1"/>
      <c r="T145" s="93">
        <v>6.3185960000000003</v>
      </c>
      <c r="U145" s="93">
        <v>4.7840454112700002</v>
      </c>
      <c r="V145" s="1">
        <v>0</v>
      </c>
      <c r="W145" s="1">
        <v>0</v>
      </c>
      <c r="X145" s="1">
        <v>0.11347</v>
      </c>
      <c r="Y145" s="1">
        <v>0.15796499999999999</v>
      </c>
      <c r="Z145" s="1"/>
      <c r="AA145" s="1">
        <v>0</v>
      </c>
      <c r="AB145" s="1">
        <v>11.37407641127</v>
      </c>
      <c r="AC145" s="1">
        <v>0.87972880888888894</v>
      </c>
      <c r="AD145" s="1"/>
      <c r="AE145" s="1">
        <f t="shared" si="21"/>
        <v>12.253805220158888</v>
      </c>
      <c r="AF145" s="167">
        <f t="shared" si="24"/>
        <v>12.253805220158888</v>
      </c>
      <c r="AG145" s="1"/>
      <c r="AH145" s="1">
        <v>-0.6435187923299992</v>
      </c>
      <c r="AI145" s="144">
        <v>-5.3548050290229965E-2</v>
      </c>
      <c r="AJ145" s="1"/>
      <c r="AK145" s="1"/>
    </row>
    <row r="146" spans="1:37" x14ac:dyDescent="0.25">
      <c r="A146">
        <f>IFERROR(VLOOKUP(D146,'2014_15'!$C$402:$D$446,2,FALSE),0)</f>
        <v>0</v>
      </c>
      <c r="B146" s="93" t="s">
        <v>898</v>
      </c>
      <c r="C146" s="93" t="s">
        <v>600</v>
      </c>
      <c r="D146" s="93" t="s">
        <v>601</v>
      </c>
      <c r="E146" s="93"/>
      <c r="F146" s="93">
        <v>9.6899479999999993</v>
      </c>
      <c r="G146" s="93">
        <v>7.4164806271120005</v>
      </c>
      <c r="H146" s="1">
        <v>0</v>
      </c>
      <c r="I146" s="1">
        <v>0</v>
      </c>
      <c r="J146" s="1">
        <v>0.11347</v>
      </c>
      <c r="K146" s="1">
        <v>0.24265500000000001</v>
      </c>
      <c r="L146" s="1"/>
      <c r="M146" s="1">
        <v>0</v>
      </c>
      <c r="N146" s="1">
        <v>0</v>
      </c>
      <c r="O146" s="143">
        <v>17.462553627111998</v>
      </c>
      <c r="P146" s="1">
        <f>VLOOKUP(C146,NHB!$C$4:$E$463,3,FALSE)/1000000</f>
        <v>0.372278</v>
      </c>
      <c r="Q146" s="168">
        <f t="shared" si="22"/>
        <v>17.834831627111999</v>
      </c>
      <c r="R146" s="187">
        <f t="shared" si="23"/>
        <v>17.834831627111999</v>
      </c>
      <c r="S146" s="1"/>
      <c r="T146" s="93">
        <v>9.6899479999999993</v>
      </c>
      <c r="U146" s="93">
        <v>6.4799827048319996</v>
      </c>
      <c r="V146" s="1">
        <v>0</v>
      </c>
      <c r="W146" s="1">
        <v>0</v>
      </c>
      <c r="X146" s="1">
        <v>0.11347</v>
      </c>
      <c r="Y146" s="1">
        <v>0.24265500000000001</v>
      </c>
      <c r="Z146" s="1"/>
      <c r="AA146" s="1">
        <v>0</v>
      </c>
      <c r="AB146" s="1">
        <v>16.526055704831997</v>
      </c>
      <c r="AC146" s="1">
        <v>0.75184815911111125</v>
      </c>
      <c r="AD146" s="1"/>
      <c r="AE146" s="1">
        <f t="shared" si="21"/>
        <v>17.277903863943109</v>
      </c>
      <c r="AF146" s="167">
        <f t="shared" si="24"/>
        <v>17.277903863943109</v>
      </c>
      <c r="AG146" s="1"/>
      <c r="AH146" s="1">
        <v>-0.93649792228000095</v>
      </c>
      <c r="AI146" s="144">
        <v>-5.3628921764684735E-2</v>
      </c>
      <c r="AJ146" s="1"/>
      <c r="AK146" s="56"/>
    </row>
    <row r="147" spans="1:37" x14ac:dyDescent="0.25">
      <c r="A147">
        <f>IFERROR(VLOOKUP(D147,'2014_15'!$C$402:$D$446,2,FALSE),0)</f>
        <v>0</v>
      </c>
      <c r="B147" s="93" t="s">
        <v>898</v>
      </c>
      <c r="C147" s="93" t="s">
        <v>274</v>
      </c>
      <c r="D147" s="93" t="s">
        <v>275</v>
      </c>
      <c r="E147" s="93"/>
      <c r="F147" s="93">
        <v>5.9403649999999999</v>
      </c>
      <c r="G147" s="93">
        <v>5.7864569638579999</v>
      </c>
      <c r="H147" s="1">
        <v>0</v>
      </c>
      <c r="I147" s="1">
        <v>0</v>
      </c>
      <c r="J147" s="1">
        <v>0.05</v>
      </c>
      <c r="K147" s="1">
        <v>0.14994299999999999</v>
      </c>
      <c r="L147" s="1"/>
      <c r="M147" s="1">
        <v>0</v>
      </c>
      <c r="N147" s="1">
        <v>0</v>
      </c>
      <c r="O147" s="143">
        <v>11.926764963858002</v>
      </c>
      <c r="P147" s="1">
        <f>VLOOKUP(C147,NHB!$C$4:$E$463,3,FALSE)/1000000</f>
        <v>0.44353599999999999</v>
      </c>
      <c r="Q147" s="168">
        <f t="shared" si="22"/>
        <v>12.370300963858002</v>
      </c>
      <c r="R147" s="187">
        <f t="shared" si="23"/>
        <v>12.370300963858002</v>
      </c>
      <c r="S147" s="1"/>
      <c r="T147" s="93">
        <v>5.9403649999999999</v>
      </c>
      <c r="U147" s="93">
        <v>5.1561507968899996</v>
      </c>
      <c r="V147" s="1">
        <v>0</v>
      </c>
      <c r="W147" s="1">
        <v>0</v>
      </c>
      <c r="X147" s="1">
        <v>0.05</v>
      </c>
      <c r="Y147" s="1">
        <v>0.14994299999999999</v>
      </c>
      <c r="Z147" s="1"/>
      <c r="AA147" s="1">
        <v>0</v>
      </c>
      <c r="AB147" s="1">
        <v>11.296458796890001</v>
      </c>
      <c r="AC147" s="1">
        <v>0.97585372711111107</v>
      </c>
      <c r="AD147" s="1"/>
      <c r="AE147" s="1">
        <f t="shared" si="21"/>
        <v>12.272312524001112</v>
      </c>
      <c r="AF147" s="167">
        <f t="shared" si="24"/>
        <v>12.272312524001112</v>
      </c>
      <c r="AG147" s="1"/>
      <c r="AH147" s="1">
        <v>-0.63030616696800124</v>
      </c>
      <c r="AI147" s="144">
        <v>-5.284804126500648E-2</v>
      </c>
      <c r="AJ147" s="1"/>
      <c r="AK147" s="1"/>
    </row>
    <row r="148" spans="1:37" x14ac:dyDescent="0.25">
      <c r="A148">
        <f>IFERROR(VLOOKUP(D148,'2014_15'!$C$402:$D$446,2,FALSE),0)</f>
        <v>0</v>
      </c>
      <c r="B148" s="93" t="s">
        <v>898</v>
      </c>
      <c r="C148" s="93" t="s">
        <v>294</v>
      </c>
      <c r="D148" s="93" t="s">
        <v>295</v>
      </c>
      <c r="E148" s="93"/>
      <c r="F148" s="93">
        <v>5.9803480000000002</v>
      </c>
      <c r="G148" s="93">
        <v>4.5686687448739995</v>
      </c>
      <c r="H148" s="1">
        <v>0</v>
      </c>
      <c r="I148" s="1">
        <v>0</v>
      </c>
      <c r="J148" s="1">
        <v>5.747E-2</v>
      </c>
      <c r="K148" s="1">
        <v>0.150449</v>
      </c>
      <c r="L148" s="1"/>
      <c r="M148" s="1">
        <v>0</v>
      </c>
      <c r="N148" s="1">
        <v>0</v>
      </c>
      <c r="O148" s="143">
        <v>10.756935744873999</v>
      </c>
      <c r="P148" s="1">
        <f>VLOOKUP(C148,NHB!$C$4:$E$463,3,FALSE)/1000000</f>
        <v>0.22656499999999999</v>
      </c>
      <c r="Q148" s="168">
        <f t="shared" si="22"/>
        <v>10.983500744874</v>
      </c>
      <c r="R148" s="187">
        <f t="shared" si="23"/>
        <v>10.983500744874</v>
      </c>
      <c r="S148" s="1"/>
      <c r="T148" s="93">
        <v>5.9803480000000002</v>
      </c>
      <c r="U148" s="93">
        <v>4.0004580414530002</v>
      </c>
      <c r="V148" s="1">
        <v>0</v>
      </c>
      <c r="W148" s="1">
        <v>0</v>
      </c>
      <c r="X148" s="1">
        <v>5.747E-2</v>
      </c>
      <c r="Y148" s="1">
        <v>0.150449</v>
      </c>
      <c r="Z148" s="1"/>
      <c r="AA148" s="1">
        <v>0</v>
      </c>
      <c r="AB148" s="1">
        <v>10.188725041453001</v>
      </c>
      <c r="AC148" s="1">
        <v>0.65769919911111097</v>
      </c>
      <c r="AD148" s="1"/>
      <c r="AE148" s="1">
        <f t="shared" si="21"/>
        <v>10.846424240564112</v>
      </c>
      <c r="AF148" s="167">
        <f t="shared" si="24"/>
        <v>10.846424240564112</v>
      </c>
      <c r="AG148" s="1"/>
      <c r="AH148" s="1">
        <v>-0.56821070342099844</v>
      </c>
      <c r="AI148" s="144">
        <v>-5.2822729157954468E-2</v>
      </c>
      <c r="AJ148" s="1"/>
      <c r="AK148" s="56"/>
    </row>
    <row r="149" spans="1:37" x14ac:dyDescent="0.25">
      <c r="A149">
        <f>IFERROR(VLOOKUP(D149,'2014_15'!$C$402:$D$446,2,FALSE),0)</f>
        <v>0</v>
      </c>
      <c r="B149" s="93" t="s">
        <v>898</v>
      </c>
      <c r="C149" s="93" t="s">
        <v>634</v>
      </c>
      <c r="D149" s="93" t="s">
        <v>635</v>
      </c>
      <c r="E149" s="93"/>
      <c r="F149" s="93">
        <v>7.5456830000000004</v>
      </c>
      <c r="G149" s="93">
        <v>5.3457647873259999</v>
      </c>
      <c r="H149" s="1">
        <v>0</v>
      </c>
      <c r="I149" s="1">
        <v>0</v>
      </c>
      <c r="J149" s="1">
        <v>5.747E-2</v>
      </c>
      <c r="K149" s="1">
        <v>0.18854699999999999</v>
      </c>
      <c r="L149" s="1"/>
      <c r="M149" s="1">
        <v>0</v>
      </c>
      <c r="N149" s="1">
        <v>0</v>
      </c>
      <c r="O149" s="143">
        <v>13.137464787326001</v>
      </c>
      <c r="P149" s="1">
        <f>VLOOKUP(C149,NHB!$C$4:$E$463,3,FALSE)/1000000</f>
        <v>0.165158</v>
      </c>
      <c r="Q149" s="168">
        <f t="shared" si="22"/>
        <v>13.302622787326001</v>
      </c>
      <c r="R149" s="187">
        <f t="shared" si="23"/>
        <v>13.302622787326001</v>
      </c>
      <c r="S149" s="1"/>
      <c r="T149" s="93">
        <v>7.5456830000000004</v>
      </c>
      <c r="U149" s="93">
        <v>4.6466763641809994</v>
      </c>
      <c r="V149" s="1">
        <v>0</v>
      </c>
      <c r="W149" s="1">
        <v>0</v>
      </c>
      <c r="X149" s="1">
        <v>5.747E-2</v>
      </c>
      <c r="Y149" s="1">
        <v>0.18854699999999999</v>
      </c>
      <c r="Z149" s="1"/>
      <c r="AA149" s="1">
        <v>0</v>
      </c>
      <c r="AB149" s="1">
        <v>12.438376364181</v>
      </c>
      <c r="AC149" s="1">
        <v>0.33445933155555557</v>
      </c>
      <c r="AD149" s="1"/>
      <c r="AE149" s="1">
        <f t="shared" ref="AE149:AE212" si="25">+AB149+AC149</f>
        <v>12.772835695736555</v>
      </c>
      <c r="AF149" s="167">
        <f t="shared" si="24"/>
        <v>12.772835695736555</v>
      </c>
      <c r="AG149" s="1"/>
      <c r="AH149" s="1">
        <v>-0.69908842314500141</v>
      </c>
      <c r="AI149" s="144">
        <v>-5.3213343248647738E-2</v>
      </c>
      <c r="AJ149" s="1"/>
      <c r="AK149" s="1"/>
    </row>
    <row r="150" spans="1:37" x14ac:dyDescent="0.25">
      <c r="A150">
        <f>IFERROR(VLOOKUP(D150,'2014_15'!$C$402:$D$446,2,FALSE),0)</f>
        <v>0</v>
      </c>
      <c r="B150" s="93" t="s">
        <v>898</v>
      </c>
      <c r="C150" s="93" t="s">
        <v>134</v>
      </c>
      <c r="D150" s="93" t="s">
        <v>135</v>
      </c>
      <c r="E150" s="93"/>
      <c r="F150" s="93">
        <v>4.1648649999999998</v>
      </c>
      <c r="G150" s="93">
        <v>5.1930240350499997</v>
      </c>
      <c r="H150" s="1">
        <v>0</v>
      </c>
      <c r="I150" s="1">
        <v>0</v>
      </c>
      <c r="J150" s="1">
        <v>6.447E-2</v>
      </c>
      <c r="K150" s="1">
        <v>0.104023</v>
      </c>
      <c r="L150" s="1"/>
      <c r="M150" s="1">
        <v>0</v>
      </c>
      <c r="N150" s="1">
        <v>0</v>
      </c>
      <c r="O150" s="143">
        <v>9.5263820350500001</v>
      </c>
      <c r="P150" s="1">
        <f>VLOOKUP(C150,NHB!$C$4:$E$463,3,FALSE)/1000000</f>
        <v>0.29641499999999998</v>
      </c>
      <c r="Q150" s="168">
        <f t="shared" si="22"/>
        <v>9.8227970350499998</v>
      </c>
      <c r="R150" s="187">
        <f t="shared" si="23"/>
        <v>9.8227970350499998</v>
      </c>
      <c r="S150" s="1"/>
      <c r="T150" s="93">
        <v>4.1648649999999998</v>
      </c>
      <c r="U150" s="93">
        <v>4.6977597430290006</v>
      </c>
      <c r="V150" s="1">
        <v>0</v>
      </c>
      <c r="W150" s="1">
        <v>0</v>
      </c>
      <c r="X150" s="1">
        <v>6.447E-2</v>
      </c>
      <c r="Y150" s="1">
        <v>0.104023</v>
      </c>
      <c r="Z150" s="1"/>
      <c r="AA150" s="1">
        <v>0</v>
      </c>
      <c r="AB150" s="1">
        <v>9.0311177430290002</v>
      </c>
      <c r="AC150" s="1">
        <v>0.62703331466666667</v>
      </c>
      <c r="AD150" s="1"/>
      <c r="AE150" s="1">
        <f t="shared" si="25"/>
        <v>9.6581510576956671</v>
      </c>
      <c r="AF150" s="167">
        <f t="shared" si="24"/>
        <v>9.6581510576956671</v>
      </c>
      <c r="AG150" s="1"/>
      <c r="AH150" s="1">
        <v>-0.49526429202099997</v>
      </c>
      <c r="AI150" s="144">
        <v>-5.1988707801009421E-2</v>
      </c>
      <c r="AJ150" s="1"/>
      <c r="AK150" s="1"/>
    </row>
    <row r="151" spans="1:37" x14ac:dyDescent="0.25">
      <c r="A151">
        <f>IFERROR(VLOOKUP(D151,'2014_15'!$C$402:$D$446,2,FALSE),0)</f>
        <v>0</v>
      </c>
      <c r="B151" s="93" t="s">
        <v>898</v>
      </c>
      <c r="C151" s="93" t="s">
        <v>468</v>
      </c>
      <c r="D151" s="93" t="s">
        <v>469</v>
      </c>
      <c r="E151" s="93"/>
      <c r="F151" s="93">
        <v>11.343503999999999</v>
      </c>
      <c r="G151" s="93">
        <v>8.8610221552499997</v>
      </c>
      <c r="H151" s="1">
        <v>0</v>
      </c>
      <c r="I151" s="1">
        <v>0</v>
      </c>
      <c r="J151" s="1">
        <v>7.8469999999999998E-2</v>
      </c>
      <c r="K151" s="1">
        <v>0.28544700000000001</v>
      </c>
      <c r="L151" s="1"/>
      <c r="M151" s="1">
        <v>0</v>
      </c>
      <c r="N151" s="1">
        <v>0</v>
      </c>
      <c r="O151" s="143">
        <v>20.568443155250002</v>
      </c>
      <c r="P151" s="1">
        <f>VLOOKUP(C151,NHB!$C$4:$E$463,3,FALSE)/1000000</f>
        <v>0.40822700000000001</v>
      </c>
      <c r="Q151" s="168">
        <f t="shared" si="22"/>
        <v>20.976670155250002</v>
      </c>
      <c r="R151" s="187">
        <f t="shared" si="23"/>
        <v>20.976670155250002</v>
      </c>
      <c r="S151" s="1"/>
      <c r="T151" s="93">
        <v>11.343503999999999</v>
      </c>
      <c r="U151" s="93">
        <v>7.7804488805040002</v>
      </c>
      <c r="V151" s="1">
        <v>0</v>
      </c>
      <c r="W151" s="1">
        <v>0</v>
      </c>
      <c r="X151" s="1">
        <v>7.8469999999999998E-2</v>
      </c>
      <c r="Y151" s="1">
        <v>0.28544700000000001</v>
      </c>
      <c r="Z151" s="1"/>
      <c r="AA151" s="1">
        <v>0</v>
      </c>
      <c r="AB151" s="1">
        <v>19.487869880504</v>
      </c>
      <c r="AC151" s="1">
        <v>0.71997771999999993</v>
      </c>
      <c r="AD151" s="1"/>
      <c r="AE151" s="1">
        <f t="shared" si="25"/>
        <v>20.207847600504</v>
      </c>
      <c r="AF151" s="167">
        <f t="shared" si="24"/>
        <v>20.207847600504</v>
      </c>
      <c r="AG151" s="1"/>
      <c r="AH151" s="1">
        <v>-1.0805732747460013</v>
      </c>
      <c r="AI151" s="144">
        <v>-5.2535491703959609E-2</v>
      </c>
      <c r="AJ151" s="1"/>
      <c r="AK151" s="1"/>
    </row>
    <row r="152" spans="1:37" x14ac:dyDescent="0.25">
      <c r="A152">
        <f>IFERROR(VLOOKUP(D152,'2014_15'!$C$402:$D$446,2,FALSE),0)</f>
        <v>0</v>
      </c>
      <c r="B152" s="93" t="s">
        <v>898</v>
      </c>
      <c r="C152" s="93" t="s">
        <v>490</v>
      </c>
      <c r="D152" s="93" t="s">
        <v>491</v>
      </c>
      <c r="E152" s="93"/>
      <c r="F152" s="93">
        <v>5.0617039999999998</v>
      </c>
      <c r="G152" s="93">
        <v>6.9329261742820005</v>
      </c>
      <c r="H152" s="1">
        <v>0</v>
      </c>
      <c r="I152" s="1">
        <v>0</v>
      </c>
      <c r="J152" s="1">
        <v>7.8469999999999998E-2</v>
      </c>
      <c r="K152" s="1">
        <v>0.127807</v>
      </c>
      <c r="L152" s="1"/>
      <c r="M152" s="1">
        <v>0</v>
      </c>
      <c r="N152" s="1">
        <v>0</v>
      </c>
      <c r="O152" s="143">
        <v>12.200907174282001</v>
      </c>
      <c r="P152" s="1">
        <f>VLOOKUP(C152,NHB!$C$4:$E$463,3,FALSE)/1000000</f>
        <v>0.52182899999999999</v>
      </c>
      <c r="Q152" s="168">
        <f t="shared" si="22"/>
        <v>12.722736174282002</v>
      </c>
      <c r="R152" s="187">
        <f t="shared" si="23"/>
        <v>12.722736174282002</v>
      </c>
      <c r="S152" s="1"/>
      <c r="T152" s="93">
        <v>5.0617039999999998</v>
      </c>
      <c r="U152" s="93">
        <v>6.1564384427630001</v>
      </c>
      <c r="V152" s="1">
        <v>0</v>
      </c>
      <c r="W152" s="1">
        <v>0</v>
      </c>
      <c r="X152" s="1">
        <v>7.8469999999999998E-2</v>
      </c>
      <c r="Y152" s="1">
        <v>0.127807</v>
      </c>
      <c r="Z152" s="1"/>
      <c r="AA152" s="1">
        <v>0</v>
      </c>
      <c r="AB152" s="1">
        <v>11.424419442763</v>
      </c>
      <c r="AC152" s="1">
        <v>1.1411289315555555</v>
      </c>
      <c r="AD152" s="1"/>
      <c r="AE152" s="1">
        <f t="shared" si="25"/>
        <v>12.565548374318556</v>
      </c>
      <c r="AF152" s="167">
        <f t="shared" si="24"/>
        <v>12.565548374318556</v>
      </c>
      <c r="AG152" s="1"/>
      <c r="AH152" s="1">
        <v>-0.7764877315190013</v>
      </c>
      <c r="AI152" s="144">
        <v>-6.3641803058361188E-2</v>
      </c>
      <c r="AJ152" s="56"/>
      <c r="AK152" s="1"/>
    </row>
    <row r="153" spans="1:37" x14ac:dyDescent="0.25">
      <c r="A153">
        <f>IFERROR(VLOOKUP(D153,'2014_15'!$C$402:$D$446,2,FALSE),0)</f>
        <v>1</v>
      </c>
      <c r="B153" s="93" t="s">
        <v>902</v>
      </c>
      <c r="C153" s="93" t="s">
        <v>640</v>
      </c>
      <c r="D153" s="93" t="s">
        <v>641</v>
      </c>
      <c r="E153" s="93"/>
      <c r="F153" s="93">
        <v>57.450324999999999</v>
      </c>
      <c r="G153" s="93">
        <v>89.699014076409995</v>
      </c>
      <c r="H153" s="1">
        <v>6.1018169999999996</v>
      </c>
      <c r="I153" s="1">
        <v>9.5170749665443264</v>
      </c>
      <c r="J153" s="1">
        <v>0.16607</v>
      </c>
      <c r="K153" s="1">
        <v>1.4486540000000001</v>
      </c>
      <c r="L153" s="1"/>
      <c r="M153" s="1">
        <v>2.5056319999999999</v>
      </c>
      <c r="N153" s="1">
        <v>3.1816425924259022</v>
      </c>
      <c r="O153" s="143">
        <v>170.07022963538023</v>
      </c>
      <c r="P153" s="1">
        <f>VLOOKUP(C153,NHB!$C$4:$E$463,3,FALSE)/1000000</f>
        <v>0.15831400000000001</v>
      </c>
      <c r="Q153" s="168">
        <f t="shared" si="22"/>
        <v>170.22854363538022</v>
      </c>
      <c r="R153" s="187">
        <f t="shared" si="23"/>
        <v>167.72291163538023</v>
      </c>
      <c r="S153" s="1"/>
      <c r="T153" s="93">
        <v>57.450324999999999</v>
      </c>
      <c r="U153" s="93">
        <v>83.189363674071004</v>
      </c>
      <c r="V153" s="1">
        <v>6.2462080000000002</v>
      </c>
      <c r="W153" s="1">
        <v>9.6915173928882581</v>
      </c>
      <c r="X153" s="1">
        <v>0.16607</v>
      </c>
      <c r="Y153" s="1">
        <v>1.4486540000000001</v>
      </c>
      <c r="Z153" s="1"/>
      <c r="AA153" s="1">
        <v>2.3897270000000002</v>
      </c>
      <c r="AB153" s="1">
        <v>160.58186506695924</v>
      </c>
      <c r="AC153" s="1">
        <v>0.4093500522222222</v>
      </c>
      <c r="AD153" s="1"/>
      <c r="AE153" s="1">
        <f t="shared" si="25"/>
        <v>160.99121511918145</v>
      </c>
      <c r="AF153" s="167">
        <f t="shared" si="24"/>
        <v>158.60148811918145</v>
      </c>
      <c r="AG153" s="1"/>
      <c r="AH153" s="1">
        <v>-9.488364568420991</v>
      </c>
      <c r="AI153" s="144">
        <v>-5.5790861156378997E-2</v>
      </c>
      <c r="AJ153" s="56"/>
      <c r="AK153" s="1"/>
    </row>
    <row r="154" spans="1:37" x14ac:dyDescent="0.25">
      <c r="A154">
        <f>IFERROR(VLOOKUP(D154,'2014_15'!$C$402:$D$446,2,FALSE),0)</f>
        <v>0</v>
      </c>
      <c r="B154" s="93" t="s">
        <v>898</v>
      </c>
      <c r="C154" s="93" t="s">
        <v>438</v>
      </c>
      <c r="D154" s="93" t="s">
        <v>439</v>
      </c>
      <c r="E154" s="93"/>
      <c r="F154" s="93">
        <v>4.2116870000000004</v>
      </c>
      <c r="G154" s="93">
        <v>3.329485731908</v>
      </c>
      <c r="H154" s="1">
        <v>0</v>
      </c>
      <c r="I154" s="1">
        <v>0</v>
      </c>
      <c r="J154" s="1">
        <v>0.12947</v>
      </c>
      <c r="K154" s="1">
        <v>0.10585899999999999</v>
      </c>
      <c r="L154" s="1"/>
      <c r="M154" s="1">
        <v>0</v>
      </c>
      <c r="N154" s="1">
        <v>0</v>
      </c>
      <c r="O154" s="143">
        <v>7.7765017319080005</v>
      </c>
      <c r="P154" s="1">
        <f>VLOOKUP(C154,NHB!$C$4:$E$463,3,FALSE)/1000000</f>
        <v>0.19317500000000001</v>
      </c>
      <c r="Q154" s="168">
        <f t="shared" si="22"/>
        <v>7.9696767319080006</v>
      </c>
      <c r="R154" s="187">
        <f t="shared" si="23"/>
        <v>7.9696767319080006</v>
      </c>
      <c r="S154" s="1"/>
      <c r="T154" s="93">
        <v>4.2116870000000004</v>
      </c>
      <c r="U154" s="93">
        <v>2.9233110747920001</v>
      </c>
      <c r="V154" s="1">
        <v>0</v>
      </c>
      <c r="W154" s="1">
        <v>0</v>
      </c>
      <c r="X154" s="1">
        <v>0.12947</v>
      </c>
      <c r="Y154" s="1">
        <v>0.10585899999999999</v>
      </c>
      <c r="Z154" s="1"/>
      <c r="AA154" s="1">
        <v>0</v>
      </c>
      <c r="AB154" s="1">
        <v>7.3703270747920007</v>
      </c>
      <c r="AC154" s="1">
        <v>0.2501088044444445</v>
      </c>
      <c r="AD154" s="1"/>
      <c r="AE154" s="1">
        <f t="shared" si="25"/>
        <v>7.6204358792364451</v>
      </c>
      <c r="AF154" s="167">
        <f t="shared" si="24"/>
        <v>7.6204358792364451</v>
      </c>
      <c r="AG154" s="1"/>
      <c r="AH154" s="1">
        <v>-0.40617465711599987</v>
      </c>
      <c r="AI154" s="144">
        <v>-5.2231025095694675E-2</v>
      </c>
      <c r="AJ154" s="1"/>
      <c r="AK154" s="1"/>
    </row>
    <row r="155" spans="1:37" x14ac:dyDescent="0.25">
      <c r="A155">
        <f>IFERROR(VLOOKUP(D155,'2014_15'!$C$402:$D$446,2,FALSE),0)</f>
        <v>0</v>
      </c>
      <c r="B155" s="93" t="s">
        <v>898</v>
      </c>
      <c r="C155" s="93" t="s">
        <v>226</v>
      </c>
      <c r="D155" s="93" t="s">
        <v>227</v>
      </c>
      <c r="E155" s="93"/>
      <c r="F155" s="93">
        <v>5.6688919999999996</v>
      </c>
      <c r="G155" s="93">
        <v>3.5443859060510001</v>
      </c>
      <c r="H155" s="1">
        <v>0</v>
      </c>
      <c r="I155" s="1">
        <v>0</v>
      </c>
      <c r="J155" s="1">
        <v>0.14147000000000001</v>
      </c>
      <c r="K155" s="1">
        <v>0.143369</v>
      </c>
      <c r="L155" s="1"/>
      <c r="M155" s="1">
        <v>0</v>
      </c>
      <c r="N155" s="1">
        <v>0</v>
      </c>
      <c r="O155" s="143">
        <v>9.4981169060509991</v>
      </c>
      <c r="P155" s="1">
        <f>VLOOKUP(C155,NHB!$C$4:$E$463,3,FALSE)/1000000</f>
        <v>0.16925200000000001</v>
      </c>
      <c r="Q155" s="168">
        <f t="shared" si="22"/>
        <v>9.6673689060509993</v>
      </c>
      <c r="R155" s="187">
        <f t="shared" si="23"/>
        <v>9.6673689060509993</v>
      </c>
      <c r="S155" s="1"/>
      <c r="T155" s="93">
        <v>5.6688919999999996</v>
      </c>
      <c r="U155" s="93">
        <v>3.0464591707789999</v>
      </c>
      <c r="V155" s="1">
        <v>0</v>
      </c>
      <c r="W155" s="1">
        <v>0</v>
      </c>
      <c r="X155" s="1">
        <v>0.14147000000000001</v>
      </c>
      <c r="Y155" s="1">
        <v>0.143369</v>
      </c>
      <c r="Z155" s="1"/>
      <c r="AA155" s="1">
        <v>0</v>
      </c>
      <c r="AB155" s="1">
        <v>9.0001901707789997</v>
      </c>
      <c r="AC155" s="1">
        <v>0.31610477599999998</v>
      </c>
      <c r="AD155" s="1"/>
      <c r="AE155" s="1">
        <f t="shared" si="25"/>
        <v>9.3162949467789993</v>
      </c>
      <c r="AF155" s="167">
        <f t="shared" si="24"/>
        <v>9.3162949467789993</v>
      </c>
      <c r="AG155" s="1"/>
      <c r="AH155" s="1">
        <v>-0.49792673527199938</v>
      </c>
      <c r="AI155" s="144">
        <v>-5.2423732008897828E-2</v>
      </c>
      <c r="AJ155" s="1"/>
      <c r="AK155" s="1"/>
    </row>
    <row r="156" spans="1:37" x14ac:dyDescent="0.25">
      <c r="A156">
        <f>IFERROR(VLOOKUP(D156,'2014_15'!$C$402:$D$446,2,FALSE),0)</f>
        <v>0</v>
      </c>
      <c r="B156" s="93" t="s">
        <v>898</v>
      </c>
      <c r="C156" s="93" t="s">
        <v>252</v>
      </c>
      <c r="D156" s="93" t="s">
        <v>253</v>
      </c>
      <c r="E156" s="93"/>
      <c r="F156" s="93">
        <v>6.9255100000000001</v>
      </c>
      <c r="G156" s="93">
        <v>5.9079456531410006</v>
      </c>
      <c r="H156" s="1">
        <v>0</v>
      </c>
      <c r="I156" s="1">
        <v>0</v>
      </c>
      <c r="J156" s="1">
        <v>9.9470000000000003E-2</v>
      </c>
      <c r="K156" s="1">
        <v>0.17343700000000001</v>
      </c>
      <c r="L156" s="1"/>
      <c r="M156" s="1">
        <v>0</v>
      </c>
      <c r="N156" s="1">
        <v>0</v>
      </c>
      <c r="O156" s="143">
        <v>13.106362653141002</v>
      </c>
      <c r="P156" s="1">
        <f>VLOOKUP(C156,NHB!$C$4:$E$463,3,FALSE)/1000000</f>
        <v>0.31087199999999998</v>
      </c>
      <c r="Q156" s="168">
        <f t="shared" si="22"/>
        <v>13.417234653141001</v>
      </c>
      <c r="R156" s="187">
        <f t="shared" si="23"/>
        <v>13.417234653141001</v>
      </c>
      <c r="S156" s="1"/>
      <c r="T156" s="93">
        <v>6.9255100000000001</v>
      </c>
      <c r="U156" s="93">
        <v>5.2323114092840006</v>
      </c>
      <c r="V156" s="1">
        <v>0</v>
      </c>
      <c r="W156" s="1">
        <v>0</v>
      </c>
      <c r="X156" s="1">
        <v>9.9470000000000003E-2</v>
      </c>
      <c r="Y156" s="1">
        <v>0.17343700000000001</v>
      </c>
      <c r="Z156" s="1"/>
      <c r="AA156" s="1">
        <v>0</v>
      </c>
      <c r="AB156" s="1">
        <v>12.430728409284001</v>
      </c>
      <c r="AC156" s="1">
        <v>0.75870178577777792</v>
      </c>
      <c r="AD156" s="1"/>
      <c r="AE156" s="1">
        <f t="shared" si="25"/>
        <v>13.189430195061778</v>
      </c>
      <c r="AF156" s="167">
        <f t="shared" si="24"/>
        <v>13.189430195061778</v>
      </c>
      <c r="AG156" s="1"/>
      <c r="AH156" s="1">
        <v>-0.67563424385700088</v>
      </c>
      <c r="AI156" s="144">
        <v>-5.1550095303908132E-2</v>
      </c>
      <c r="AJ156" s="1"/>
      <c r="AK156" s="1"/>
    </row>
    <row r="157" spans="1:37" x14ac:dyDescent="0.25">
      <c r="A157">
        <f>IFERROR(VLOOKUP(D157,'2014_15'!$C$402:$D$446,2,FALSE),0)</f>
        <v>0</v>
      </c>
      <c r="B157" s="93" t="s">
        <v>898</v>
      </c>
      <c r="C157" s="93" t="s">
        <v>798</v>
      </c>
      <c r="D157" s="93" t="s">
        <v>799</v>
      </c>
      <c r="E157" s="93"/>
      <c r="F157" s="93">
        <v>8.3283269999999998</v>
      </c>
      <c r="G157" s="93">
        <v>4.955253052722</v>
      </c>
      <c r="H157" s="1">
        <v>0</v>
      </c>
      <c r="I157" s="1">
        <v>0</v>
      </c>
      <c r="J157" s="1">
        <v>7.1470000000000006E-2</v>
      </c>
      <c r="K157" s="1">
        <v>0.20996500000000001</v>
      </c>
      <c r="L157" s="1"/>
      <c r="M157" s="1">
        <v>0</v>
      </c>
      <c r="N157" s="1">
        <v>0</v>
      </c>
      <c r="O157" s="143">
        <v>13.565015052722</v>
      </c>
      <c r="P157" s="1">
        <f>VLOOKUP(C157,NHB!$C$4:$E$463,3,FALSE)/1000000</f>
        <v>0.31036000000000002</v>
      </c>
      <c r="Q157" s="168">
        <f t="shared" si="22"/>
        <v>13.875375052721999</v>
      </c>
      <c r="R157" s="187">
        <f t="shared" si="23"/>
        <v>13.875375052721999</v>
      </c>
      <c r="S157" s="1"/>
      <c r="T157" s="93">
        <v>8.3283269999999998</v>
      </c>
      <c r="U157" s="93">
        <v>4.2516071192349996</v>
      </c>
      <c r="V157" s="1">
        <v>0</v>
      </c>
      <c r="W157" s="1">
        <v>0</v>
      </c>
      <c r="X157" s="1">
        <v>7.1470000000000006E-2</v>
      </c>
      <c r="Y157" s="1">
        <v>0.20996500000000001</v>
      </c>
      <c r="Z157" s="1"/>
      <c r="AA157" s="1">
        <v>0</v>
      </c>
      <c r="AB157" s="1">
        <v>12.861369119234999</v>
      </c>
      <c r="AC157" s="1">
        <v>0.61414281955555561</v>
      </c>
      <c r="AD157" s="1"/>
      <c r="AE157" s="1">
        <f t="shared" si="25"/>
        <v>13.475511938790554</v>
      </c>
      <c r="AF157" s="167">
        <f t="shared" si="24"/>
        <v>13.475511938790554</v>
      </c>
      <c r="AG157" s="1"/>
      <c r="AH157" s="1">
        <v>-0.70364593348700133</v>
      </c>
      <c r="AI157" s="144">
        <v>-5.1872108563993484E-2</v>
      </c>
      <c r="AJ157" s="1"/>
      <c r="AK157" s="1"/>
    </row>
    <row r="158" spans="1:37" x14ac:dyDescent="0.25">
      <c r="A158">
        <f>IFERROR(VLOOKUP(D158,'2014_15'!$C$402:$D$446,2,FALSE),0)</f>
        <v>0</v>
      </c>
      <c r="B158" s="93" t="s">
        <v>898</v>
      </c>
      <c r="C158" s="93" t="s">
        <v>654</v>
      </c>
      <c r="D158" s="93" t="s">
        <v>655</v>
      </c>
      <c r="E158" s="93"/>
      <c r="F158" s="93">
        <v>6.6508799999999999</v>
      </c>
      <c r="G158" s="93">
        <v>5.2021695419579999</v>
      </c>
      <c r="H158" s="1">
        <v>0</v>
      </c>
      <c r="I158" s="1">
        <v>0</v>
      </c>
      <c r="J158" s="1">
        <v>0.05</v>
      </c>
      <c r="K158" s="1">
        <v>0.16700899999999999</v>
      </c>
      <c r="L158" s="1"/>
      <c r="M158" s="1">
        <v>0</v>
      </c>
      <c r="N158" s="1">
        <v>0</v>
      </c>
      <c r="O158" s="143">
        <v>12.070058541958002</v>
      </c>
      <c r="P158" s="1">
        <f>VLOOKUP(C158,NHB!$C$4:$E$463,3,FALSE)/1000000</f>
        <v>0.26750299999999999</v>
      </c>
      <c r="Q158" s="168">
        <f t="shared" si="22"/>
        <v>12.337561541958001</v>
      </c>
      <c r="R158" s="187">
        <f t="shared" si="23"/>
        <v>12.337561541958001</v>
      </c>
      <c r="S158" s="1"/>
      <c r="T158" s="93">
        <v>6.6508799999999999</v>
      </c>
      <c r="U158" s="93">
        <v>4.584994498525</v>
      </c>
      <c r="V158" s="1">
        <v>0</v>
      </c>
      <c r="W158" s="1">
        <v>0</v>
      </c>
      <c r="X158" s="1">
        <v>0.05</v>
      </c>
      <c r="Y158" s="1">
        <v>0.16700899999999999</v>
      </c>
      <c r="Z158" s="1"/>
      <c r="AA158" s="1">
        <v>0</v>
      </c>
      <c r="AB158" s="1">
        <v>11.452883498525001</v>
      </c>
      <c r="AC158" s="1">
        <v>0.55899631999999999</v>
      </c>
      <c r="AD158" s="1"/>
      <c r="AE158" s="1">
        <f t="shared" si="25"/>
        <v>12.011879818525001</v>
      </c>
      <c r="AF158" s="167">
        <f t="shared" si="24"/>
        <v>12.011879818525001</v>
      </c>
      <c r="AG158" s="1"/>
      <c r="AH158" s="1">
        <v>-0.61717504343300078</v>
      </c>
      <c r="AI158" s="144">
        <v>-5.1132729910760052E-2</v>
      </c>
      <c r="AJ158" s="1"/>
      <c r="AK158" s="1"/>
    </row>
    <row r="159" spans="1:37" x14ac:dyDescent="0.25">
      <c r="A159">
        <f>IFERROR(VLOOKUP(D159,'2014_15'!$C$402:$D$446,2,FALSE),0)</f>
        <v>0</v>
      </c>
      <c r="B159" s="93" t="s">
        <v>898</v>
      </c>
      <c r="C159" s="93" t="s">
        <v>322</v>
      </c>
      <c r="D159" s="93" t="s">
        <v>323</v>
      </c>
      <c r="E159" s="93"/>
      <c r="F159" s="93">
        <v>8.2278570000000002</v>
      </c>
      <c r="G159" s="93">
        <v>6.4952722198099995</v>
      </c>
      <c r="H159" s="1">
        <v>0</v>
      </c>
      <c r="I159" s="1">
        <v>0</v>
      </c>
      <c r="J159" s="1">
        <v>0.37247000000000002</v>
      </c>
      <c r="K159" s="1">
        <v>0.20735899999999999</v>
      </c>
      <c r="L159" s="1"/>
      <c r="M159" s="1">
        <v>0</v>
      </c>
      <c r="N159" s="1">
        <v>0</v>
      </c>
      <c r="O159" s="143">
        <v>15.30295821981</v>
      </c>
      <c r="P159" s="1">
        <f>VLOOKUP(C159,NHB!$C$4:$E$463,3,FALSE)/1000000</f>
        <v>0.13752500000000001</v>
      </c>
      <c r="Q159" s="168">
        <f t="shared" si="22"/>
        <v>15.44048321981</v>
      </c>
      <c r="R159" s="187">
        <f t="shared" si="23"/>
        <v>15.44048321981</v>
      </c>
      <c r="S159" s="1"/>
      <c r="T159" s="93">
        <v>8.2278570000000002</v>
      </c>
      <c r="U159" s="93">
        <v>5.7169377042720004</v>
      </c>
      <c r="V159" s="1">
        <v>0</v>
      </c>
      <c r="W159" s="1">
        <v>0</v>
      </c>
      <c r="X159" s="1">
        <v>0.37247000000000002</v>
      </c>
      <c r="Y159" s="1">
        <v>0.20735899999999999</v>
      </c>
      <c r="Z159" s="1"/>
      <c r="AA159" s="1">
        <v>0</v>
      </c>
      <c r="AB159" s="1">
        <v>14.524623704272001</v>
      </c>
      <c r="AC159" s="1">
        <v>0.58391275466666659</v>
      </c>
      <c r="AD159" s="1"/>
      <c r="AE159" s="1">
        <f t="shared" si="25"/>
        <v>15.108536458938667</v>
      </c>
      <c r="AF159" s="167">
        <f t="shared" si="24"/>
        <v>15.108536458938667</v>
      </c>
      <c r="AG159" s="1"/>
      <c r="AH159" s="1">
        <v>-0.77833451553799904</v>
      </c>
      <c r="AI159" s="144">
        <v>-5.0861702969980584E-2</v>
      </c>
      <c r="AJ159" s="1"/>
      <c r="AK159" s="1"/>
    </row>
    <row r="160" spans="1:37" x14ac:dyDescent="0.25">
      <c r="A160">
        <f>IFERROR(VLOOKUP(D160,'2014_15'!$C$402:$D$446,2,FALSE),0)</f>
        <v>0</v>
      </c>
      <c r="B160" s="93" t="s">
        <v>898</v>
      </c>
      <c r="C160" s="93" t="s">
        <v>746</v>
      </c>
      <c r="D160" s="93" t="s">
        <v>747</v>
      </c>
      <c r="E160" s="93"/>
      <c r="F160" s="93">
        <v>7.7294720000000003</v>
      </c>
      <c r="G160" s="93">
        <v>7.7835285922419999</v>
      </c>
      <c r="H160" s="1">
        <v>0</v>
      </c>
      <c r="I160" s="1">
        <v>0</v>
      </c>
      <c r="J160" s="1">
        <v>8.5470000000000004E-2</v>
      </c>
      <c r="K160" s="1">
        <v>0.19448499999999999</v>
      </c>
      <c r="L160" s="1"/>
      <c r="M160" s="1">
        <v>0</v>
      </c>
      <c r="N160" s="1">
        <v>0</v>
      </c>
      <c r="O160" s="143">
        <v>15.792955592242002</v>
      </c>
      <c r="P160" s="1">
        <f>VLOOKUP(C160,NHB!$C$4:$E$463,3,FALSE)/1000000</f>
        <v>0.29244999999999999</v>
      </c>
      <c r="Q160" s="168">
        <f t="shared" si="22"/>
        <v>16.085405592242001</v>
      </c>
      <c r="R160" s="187">
        <f t="shared" si="23"/>
        <v>16.085405592242001</v>
      </c>
      <c r="S160" s="1"/>
      <c r="T160" s="93">
        <v>7.7294720000000003</v>
      </c>
      <c r="U160" s="93">
        <v>6.9845180494210002</v>
      </c>
      <c r="V160" s="1">
        <v>0</v>
      </c>
      <c r="W160" s="1">
        <v>0</v>
      </c>
      <c r="X160" s="1">
        <v>8.5470000000000004E-2</v>
      </c>
      <c r="Y160" s="1">
        <v>0.19448499999999999</v>
      </c>
      <c r="Z160" s="1"/>
      <c r="AA160" s="1">
        <v>0</v>
      </c>
      <c r="AB160" s="1">
        <v>14.993945049421001</v>
      </c>
      <c r="AC160" s="1">
        <v>0.81792919733333336</v>
      </c>
      <c r="AD160" s="1"/>
      <c r="AE160" s="1">
        <f t="shared" si="25"/>
        <v>15.811874246754334</v>
      </c>
      <c r="AF160" s="167">
        <f t="shared" si="24"/>
        <v>15.811874246754334</v>
      </c>
      <c r="AG160" s="1"/>
      <c r="AH160" s="1">
        <v>-0.79901054282100148</v>
      </c>
      <c r="AI160" s="144">
        <v>-5.0592844268713112E-2</v>
      </c>
      <c r="AJ160" s="1"/>
      <c r="AK160" s="1"/>
    </row>
    <row r="161" spans="1:37" x14ac:dyDescent="0.25">
      <c r="A161">
        <f>IFERROR(VLOOKUP(D161,'2014_15'!$C$402:$D$446,2,FALSE),0)</f>
        <v>0</v>
      </c>
      <c r="B161" s="93" t="s">
        <v>898</v>
      </c>
      <c r="C161" s="93" t="s">
        <v>626</v>
      </c>
      <c r="D161" s="93" t="s">
        <v>627</v>
      </c>
      <c r="E161" s="93"/>
      <c r="F161" s="93">
        <v>8.1342160000000003</v>
      </c>
      <c r="G161" s="93">
        <v>5.066566928366</v>
      </c>
      <c r="H161" s="1">
        <v>0</v>
      </c>
      <c r="I161" s="1">
        <v>0</v>
      </c>
      <c r="J161" s="1">
        <v>8.5470000000000004E-2</v>
      </c>
      <c r="K161" s="1">
        <v>0.20413200000000001</v>
      </c>
      <c r="L161" s="1"/>
      <c r="M161" s="1">
        <v>0</v>
      </c>
      <c r="N161" s="1">
        <v>0</v>
      </c>
      <c r="O161" s="143">
        <v>13.490384928366</v>
      </c>
      <c r="P161" s="1">
        <f>VLOOKUP(C161,NHB!$C$4:$E$463,3,FALSE)/1000000</f>
        <v>2.5842E-2</v>
      </c>
      <c r="Q161" s="168">
        <f t="shared" si="22"/>
        <v>13.516226928366001</v>
      </c>
      <c r="R161" s="187">
        <f t="shared" si="23"/>
        <v>13.516226928366001</v>
      </c>
      <c r="S161" s="1"/>
      <c r="T161" s="93">
        <v>8.1342160000000003</v>
      </c>
      <c r="U161" s="93">
        <v>4.3801344320409994</v>
      </c>
      <c r="V161" s="1">
        <v>0</v>
      </c>
      <c r="W161" s="1">
        <v>0</v>
      </c>
      <c r="X161" s="1">
        <v>8.5470000000000004E-2</v>
      </c>
      <c r="Y161" s="1">
        <v>0.20413200000000001</v>
      </c>
      <c r="Z161" s="1"/>
      <c r="AA161" s="1">
        <v>0</v>
      </c>
      <c r="AB161" s="1">
        <v>12.803952432040999</v>
      </c>
      <c r="AC161" s="1">
        <v>7.4306212444444436E-2</v>
      </c>
      <c r="AD161" s="1"/>
      <c r="AE161" s="1">
        <f t="shared" si="25"/>
        <v>12.878258644485443</v>
      </c>
      <c r="AF161" s="167">
        <f t="shared" si="24"/>
        <v>12.878258644485443</v>
      </c>
      <c r="AG161" s="1"/>
      <c r="AH161" s="1">
        <v>-0.68643249632500059</v>
      </c>
      <c r="AI161" s="144">
        <v>-5.0883091918426347E-2</v>
      </c>
      <c r="AJ161" s="1"/>
      <c r="AK161" s="1"/>
    </row>
    <row r="162" spans="1:37" x14ac:dyDescent="0.25">
      <c r="A162">
        <f>IFERROR(VLOOKUP(D162,'2014_15'!$C$402:$D$446,2,FALSE),0)</f>
        <v>0</v>
      </c>
      <c r="B162" s="93" t="s">
        <v>898</v>
      </c>
      <c r="C162" s="93" t="s">
        <v>636</v>
      </c>
      <c r="D162" s="93" t="s">
        <v>637</v>
      </c>
      <c r="E162" s="93"/>
      <c r="F162" s="93">
        <v>9.0485805999999993</v>
      </c>
      <c r="G162" s="93">
        <v>7.6666292666379992</v>
      </c>
      <c r="H162" s="1">
        <v>0</v>
      </c>
      <c r="I162" s="1">
        <v>0</v>
      </c>
      <c r="J162" s="1">
        <v>7.4270000000000003E-2</v>
      </c>
      <c r="K162" s="1">
        <v>0.22708300000000001</v>
      </c>
      <c r="L162" s="1"/>
      <c r="M162" s="1">
        <v>0</v>
      </c>
      <c r="N162" s="1">
        <v>0</v>
      </c>
      <c r="O162" s="143">
        <v>17.016562866637997</v>
      </c>
      <c r="P162" s="1">
        <f>VLOOKUP(C162,NHB!$C$4:$E$463,3,FALSE)/1000000</f>
        <v>0.60114599999999996</v>
      </c>
      <c r="Q162" s="168">
        <f t="shared" si="22"/>
        <v>17.617708866637997</v>
      </c>
      <c r="R162" s="187">
        <f t="shared" si="23"/>
        <v>17.617708866637997</v>
      </c>
      <c r="S162" s="1"/>
      <c r="T162" s="93">
        <v>9.0485805999999993</v>
      </c>
      <c r="U162" s="93">
        <v>6.8116622701639997</v>
      </c>
      <c r="V162" s="1">
        <v>0</v>
      </c>
      <c r="W162" s="1">
        <v>0</v>
      </c>
      <c r="X162" s="1">
        <v>7.4270000000000003E-2</v>
      </c>
      <c r="Y162" s="1">
        <v>0.22708300000000001</v>
      </c>
      <c r="Z162" s="1"/>
      <c r="AA162" s="1">
        <v>0</v>
      </c>
      <c r="AB162" s="1">
        <v>16.161595870164</v>
      </c>
      <c r="AC162" s="1">
        <v>1.3914633128888891</v>
      </c>
      <c r="AD162" s="1"/>
      <c r="AE162" s="1">
        <f t="shared" si="25"/>
        <v>17.553059183052888</v>
      </c>
      <c r="AF162" s="167">
        <f t="shared" si="24"/>
        <v>17.553059183052888</v>
      </c>
      <c r="AG162" s="1"/>
      <c r="AH162" s="1">
        <v>-0.85496699647399765</v>
      </c>
      <c r="AI162" s="144">
        <v>-5.0243224978777132E-2</v>
      </c>
      <c r="AJ162" s="56"/>
      <c r="AK162" s="1"/>
    </row>
    <row r="163" spans="1:37" x14ac:dyDescent="0.25">
      <c r="A163">
        <f>IFERROR(VLOOKUP(D163,'2014_15'!$C$402:$D$446,2,FALSE),0)</f>
        <v>0</v>
      </c>
      <c r="B163" s="93" t="s">
        <v>898</v>
      </c>
      <c r="C163" s="93" t="s">
        <v>732</v>
      </c>
      <c r="D163" s="93" t="s">
        <v>733</v>
      </c>
      <c r="E163" s="93"/>
      <c r="F163" s="93">
        <v>4.8533609999999996</v>
      </c>
      <c r="G163" s="93">
        <v>3.178322169881</v>
      </c>
      <c r="H163" s="1">
        <v>0</v>
      </c>
      <c r="I163" s="1">
        <v>0</v>
      </c>
      <c r="J163" s="1">
        <v>8.5470000000000004E-2</v>
      </c>
      <c r="K163" s="1">
        <v>0.123392</v>
      </c>
      <c r="L163" s="1"/>
      <c r="M163" s="1">
        <v>0</v>
      </c>
      <c r="N163" s="1">
        <v>0</v>
      </c>
      <c r="O163" s="143">
        <v>8.2405451698810008</v>
      </c>
      <c r="P163" s="1">
        <f>VLOOKUP(C163,NHB!$C$4:$E$463,3,FALSE)/1000000</f>
        <v>0.71436500000000003</v>
      </c>
      <c r="Q163" s="168">
        <f t="shared" si="22"/>
        <v>8.9549101698810016</v>
      </c>
      <c r="R163" s="187">
        <f t="shared" si="23"/>
        <v>8.9549101698810016</v>
      </c>
      <c r="S163" s="1"/>
      <c r="T163" s="93">
        <v>4.8533609999999996</v>
      </c>
      <c r="U163" s="93">
        <v>2.7665022441130001</v>
      </c>
      <c r="V163" s="1">
        <v>0</v>
      </c>
      <c r="W163" s="1">
        <v>0</v>
      </c>
      <c r="X163" s="1">
        <v>8.5470000000000004E-2</v>
      </c>
      <c r="Y163" s="1">
        <v>0.123392</v>
      </c>
      <c r="Z163" s="1"/>
      <c r="AA163" s="1">
        <v>0</v>
      </c>
      <c r="AB163" s="1">
        <v>7.8287252441129995</v>
      </c>
      <c r="AC163" s="1">
        <v>1.2479267199999999</v>
      </c>
      <c r="AD163" s="1"/>
      <c r="AE163" s="1">
        <f t="shared" si="25"/>
        <v>9.0766519641129992</v>
      </c>
      <c r="AF163" s="167">
        <f t="shared" si="24"/>
        <v>9.0766519641129992</v>
      </c>
      <c r="AG163" s="1"/>
      <c r="AH163" s="1">
        <v>-0.4118199257680013</v>
      </c>
      <c r="AI163" s="144">
        <v>-4.9974839926027401E-2</v>
      </c>
      <c r="AJ163" s="1"/>
      <c r="AK163" s="1"/>
    </row>
    <row r="164" spans="1:37" x14ac:dyDescent="0.25">
      <c r="A164">
        <f>IFERROR(VLOOKUP(D164,'2014_15'!$C$402:$D$446,2,FALSE),0)</f>
        <v>0</v>
      </c>
      <c r="B164" s="93" t="s">
        <v>898</v>
      </c>
      <c r="C164" s="93" t="s">
        <v>756</v>
      </c>
      <c r="D164" s="93" t="s">
        <v>757</v>
      </c>
      <c r="E164" s="93"/>
      <c r="F164" s="93">
        <v>10.867032</v>
      </c>
      <c r="G164" s="93">
        <v>6.1617913446819994</v>
      </c>
      <c r="H164" s="1">
        <v>0</v>
      </c>
      <c r="I164" s="1">
        <v>0</v>
      </c>
      <c r="J164" s="1">
        <v>0.10647</v>
      </c>
      <c r="K164" s="1">
        <v>0.27308900000000003</v>
      </c>
      <c r="L164" s="1"/>
      <c r="M164" s="1">
        <v>0</v>
      </c>
      <c r="N164" s="1">
        <v>0</v>
      </c>
      <c r="O164" s="143">
        <v>17.408382344682</v>
      </c>
      <c r="P164" s="1">
        <f>VLOOKUP(C164,NHB!$C$4:$E$463,3,FALSE)/1000000</f>
        <v>0.52234100000000006</v>
      </c>
      <c r="Q164" s="168">
        <f t="shared" si="22"/>
        <v>17.930723344682001</v>
      </c>
      <c r="R164" s="187">
        <f t="shared" si="23"/>
        <v>17.930723344682001</v>
      </c>
      <c r="S164" s="1"/>
      <c r="T164" s="93">
        <v>10.867032</v>
      </c>
      <c r="U164" s="93">
        <v>5.2868169737369994</v>
      </c>
      <c r="V164" s="1">
        <v>0</v>
      </c>
      <c r="W164" s="1">
        <v>0</v>
      </c>
      <c r="X164" s="1">
        <v>0.10647</v>
      </c>
      <c r="Y164" s="1">
        <v>0.27308900000000003</v>
      </c>
      <c r="Z164" s="1"/>
      <c r="AA164" s="1">
        <v>0</v>
      </c>
      <c r="AB164" s="1">
        <v>16.533407973736999</v>
      </c>
      <c r="AC164" s="1">
        <v>1.4312191111111112</v>
      </c>
      <c r="AD164" s="1"/>
      <c r="AE164" s="1">
        <f t="shared" si="25"/>
        <v>17.964627084848111</v>
      </c>
      <c r="AF164" s="167">
        <f t="shared" si="24"/>
        <v>17.964627084848111</v>
      </c>
      <c r="AG164" s="1"/>
      <c r="AH164" s="1">
        <v>-0.87497437094500086</v>
      </c>
      <c r="AI164" s="144">
        <v>-5.0261670132279258E-2</v>
      </c>
      <c r="AJ164" s="1"/>
      <c r="AK164" s="1"/>
    </row>
    <row r="165" spans="1:37" x14ac:dyDescent="0.25">
      <c r="A165">
        <f>IFERROR(VLOOKUP(D165,'2014_15'!$C$402:$D$446,2,FALSE),0)</f>
        <v>0</v>
      </c>
      <c r="B165" s="93" t="s">
        <v>898</v>
      </c>
      <c r="C165" s="93" t="s">
        <v>370</v>
      </c>
      <c r="D165" s="93" t="s">
        <v>371</v>
      </c>
      <c r="E165" s="93"/>
      <c r="F165" s="93">
        <v>8.0923420000000004</v>
      </c>
      <c r="G165" s="93">
        <v>4.5726917523659996</v>
      </c>
      <c r="H165" s="1">
        <v>0</v>
      </c>
      <c r="I165" s="1">
        <v>0</v>
      </c>
      <c r="J165" s="1">
        <v>0.10647</v>
      </c>
      <c r="K165" s="1">
        <v>0.202876</v>
      </c>
      <c r="L165" s="1"/>
      <c r="M165" s="1">
        <v>0</v>
      </c>
      <c r="N165" s="1">
        <v>0</v>
      </c>
      <c r="O165" s="143">
        <v>12.974379752366</v>
      </c>
      <c r="P165" s="1">
        <f>VLOOKUP(C165,NHB!$C$4:$E$463,3,FALSE)/1000000</f>
        <v>0.378803</v>
      </c>
      <c r="Q165" s="168">
        <f t="shared" si="22"/>
        <v>13.353182752365999</v>
      </c>
      <c r="R165" s="187">
        <f t="shared" si="23"/>
        <v>13.353182752365999</v>
      </c>
      <c r="S165" s="1"/>
      <c r="T165" s="93">
        <v>8.0923420000000004</v>
      </c>
      <c r="U165" s="93">
        <v>3.9365927904110003</v>
      </c>
      <c r="V165" s="1">
        <v>0</v>
      </c>
      <c r="W165" s="1">
        <v>0</v>
      </c>
      <c r="X165" s="1">
        <v>0.10647</v>
      </c>
      <c r="Y165" s="1">
        <v>0.202876</v>
      </c>
      <c r="Z165" s="1"/>
      <c r="AA165" s="1">
        <v>0</v>
      </c>
      <c r="AB165" s="1">
        <v>12.338280790411</v>
      </c>
      <c r="AC165" s="1">
        <v>0.7693817546666667</v>
      </c>
      <c r="AD165" s="1"/>
      <c r="AE165" s="1">
        <f t="shared" si="25"/>
        <v>13.107662545077666</v>
      </c>
      <c r="AF165" s="167">
        <f t="shared" si="24"/>
        <v>13.107662545077666</v>
      </c>
      <c r="AG165" s="1"/>
      <c r="AH165" s="1">
        <v>-0.63609896195499971</v>
      </c>
      <c r="AI165" s="144">
        <v>-4.9027311832690969E-2</v>
      </c>
      <c r="AJ165" s="1"/>
      <c r="AK165" s="1"/>
    </row>
    <row r="166" spans="1:37" x14ac:dyDescent="0.25">
      <c r="A166">
        <f>IFERROR(VLOOKUP(D166,'2014_15'!$C$402:$D$446,2,FALSE),0)</f>
        <v>0</v>
      </c>
      <c r="B166" s="93" t="s">
        <v>898</v>
      </c>
      <c r="C166" s="93" t="s">
        <v>680</v>
      </c>
      <c r="D166" s="93" t="s">
        <v>681</v>
      </c>
      <c r="E166" s="93"/>
      <c r="F166" s="93">
        <v>7.3967980000000004</v>
      </c>
      <c r="G166" s="93">
        <v>6.2319597956420001</v>
      </c>
      <c r="H166" s="1">
        <v>0</v>
      </c>
      <c r="I166" s="1">
        <v>0</v>
      </c>
      <c r="J166" s="1">
        <v>7.1470000000000006E-2</v>
      </c>
      <c r="K166" s="1">
        <v>0.186228</v>
      </c>
      <c r="L166" s="1"/>
      <c r="M166" s="1">
        <v>0</v>
      </c>
      <c r="N166" s="1">
        <v>0</v>
      </c>
      <c r="O166" s="143">
        <v>13.886455795642</v>
      </c>
      <c r="P166" s="1">
        <f>VLOOKUP(C166,NHB!$C$4:$E$463,3,FALSE)/1000000</f>
        <v>0.20788699999999999</v>
      </c>
      <c r="Q166" s="168">
        <f t="shared" si="22"/>
        <v>14.094342795642</v>
      </c>
      <c r="R166" s="187">
        <f t="shared" si="23"/>
        <v>14.094342795642</v>
      </c>
      <c r="S166" s="1"/>
      <c r="T166" s="93">
        <v>7.3967980000000004</v>
      </c>
      <c r="U166" s="93">
        <v>5.5538454243999995</v>
      </c>
      <c r="V166" s="1">
        <v>0</v>
      </c>
      <c r="W166" s="1">
        <v>0</v>
      </c>
      <c r="X166" s="1">
        <v>7.1470000000000006E-2</v>
      </c>
      <c r="Y166" s="1">
        <v>0.186228</v>
      </c>
      <c r="Z166" s="1"/>
      <c r="AA166" s="1">
        <v>0</v>
      </c>
      <c r="AB166" s="1">
        <v>13.208341424399999</v>
      </c>
      <c r="AC166" s="1">
        <v>0.5311288168888888</v>
      </c>
      <c r="AD166" s="1"/>
      <c r="AE166" s="1">
        <f t="shared" si="25"/>
        <v>13.739470241288888</v>
      </c>
      <c r="AF166" s="167">
        <f t="shared" si="24"/>
        <v>13.739470241288888</v>
      </c>
      <c r="AG166" s="1"/>
      <c r="AH166" s="1">
        <v>-0.67811437124200147</v>
      </c>
      <c r="AI166" s="144">
        <v>-4.8832789389990694E-2</v>
      </c>
      <c r="AJ166" s="1"/>
      <c r="AK166" s="1"/>
    </row>
    <row r="167" spans="1:37" x14ac:dyDescent="0.25">
      <c r="A167">
        <f>IFERROR(VLOOKUP(D167,'2014_15'!$C$402:$D$446,2,FALSE),0)</f>
        <v>0</v>
      </c>
      <c r="B167" s="93" t="s">
        <v>898</v>
      </c>
      <c r="C167" s="93" t="s">
        <v>488</v>
      </c>
      <c r="D167" s="93" t="s">
        <v>489</v>
      </c>
      <c r="E167" s="93"/>
      <c r="F167" s="93">
        <v>9.7799879999999995</v>
      </c>
      <c r="G167" s="93">
        <v>5.9024614199650003</v>
      </c>
      <c r="H167" s="1">
        <v>0</v>
      </c>
      <c r="I167" s="1">
        <v>0</v>
      </c>
      <c r="J167" s="1">
        <v>8.8270000000000001E-2</v>
      </c>
      <c r="K167" s="1">
        <v>0.24593000000000001</v>
      </c>
      <c r="L167" s="1"/>
      <c r="M167" s="1">
        <v>0</v>
      </c>
      <c r="N167" s="1">
        <v>0</v>
      </c>
      <c r="O167" s="143">
        <v>16.016649419964999</v>
      </c>
      <c r="P167" s="1">
        <f>VLOOKUP(C167,NHB!$C$4:$E$463,3,FALSE)/1000000</f>
        <v>0.55240500000000003</v>
      </c>
      <c r="Q167" s="168">
        <f t="shared" si="22"/>
        <v>16.569054419964999</v>
      </c>
      <c r="R167" s="187">
        <f t="shared" si="23"/>
        <v>16.569054419964999</v>
      </c>
      <c r="S167" s="1"/>
      <c r="T167" s="93">
        <v>9.7799879999999995</v>
      </c>
      <c r="U167" s="93">
        <v>5.1127887108880001</v>
      </c>
      <c r="V167" s="1">
        <v>0</v>
      </c>
      <c r="W167" s="1">
        <v>0</v>
      </c>
      <c r="X167" s="1">
        <v>8.8270000000000001E-2</v>
      </c>
      <c r="Y167" s="1">
        <v>0.24593000000000001</v>
      </c>
      <c r="Z167" s="1"/>
      <c r="AA167" s="1">
        <v>0</v>
      </c>
      <c r="AB167" s="1">
        <v>15.226976710888</v>
      </c>
      <c r="AC167" s="1">
        <v>1.0416099706666666</v>
      </c>
      <c r="AD167" s="1"/>
      <c r="AE167" s="1">
        <f t="shared" si="25"/>
        <v>16.268586681554666</v>
      </c>
      <c r="AF167" s="167">
        <f t="shared" si="24"/>
        <v>16.268586681554666</v>
      </c>
      <c r="AG167" s="1"/>
      <c r="AH167" s="1">
        <v>-0.78967270907699927</v>
      </c>
      <c r="AI167" s="144">
        <v>-4.9303239920620363E-2</v>
      </c>
      <c r="AJ167" s="1"/>
      <c r="AK167" s="1"/>
    </row>
    <row r="168" spans="1:37" x14ac:dyDescent="0.25">
      <c r="A168">
        <f>IFERROR(VLOOKUP(D168,'2014_15'!$C$402:$D$446,2,FALSE),0)</f>
        <v>0</v>
      </c>
      <c r="B168" s="93" t="s">
        <v>898</v>
      </c>
      <c r="C168" s="93" t="s">
        <v>460</v>
      </c>
      <c r="D168" s="93" t="s">
        <v>461</v>
      </c>
      <c r="E168" s="93"/>
      <c r="F168" s="93">
        <v>8.5508590000000009</v>
      </c>
      <c r="G168" s="93">
        <v>4.7609861934220001</v>
      </c>
      <c r="H168" s="1">
        <v>0</v>
      </c>
      <c r="I168" s="1">
        <v>0</v>
      </c>
      <c r="J168" s="1">
        <v>8.5470000000000004E-2</v>
      </c>
      <c r="K168" s="1">
        <v>0.21494099999999999</v>
      </c>
      <c r="L168" s="1"/>
      <c r="M168" s="1">
        <v>0</v>
      </c>
      <c r="N168" s="1">
        <v>0</v>
      </c>
      <c r="O168" s="143">
        <v>13.612256193422002</v>
      </c>
      <c r="P168" s="1">
        <f>VLOOKUP(C168,NHB!$C$4:$E$463,3,FALSE)/1000000</f>
        <v>0.35999700000000001</v>
      </c>
      <c r="Q168" s="168">
        <f t="shared" si="22"/>
        <v>13.972253193422002</v>
      </c>
      <c r="R168" s="187">
        <f t="shared" si="23"/>
        <v>13.972253193422002</v>
      </c>
      <c r="S168" s="1"/>
      <c r="T168" s="93">
        <v>8.5508590000000009</v>
      </c>
      <c r="U168" s="93">
        <v>4.0849261539560002</v>
      </c>
      <c r="V168" s="1">
        <v>0</v>
      </c>
      <c r="W168" s="1">
        <v>0</v>
      </c>
      <c r="X168" s="1">
        <v>8.5470000000000004E-2</v>
      </c>
      <c r="Y168" s="1">
        <v>0.21494099999999999</v>
      </c>
      <c r="Z168" s="1"/>
      <c r="AA168" s="1">
        <v>0</v>
      </c>
      <c r="AB168" s="1">
        <v>12.936196153956001</v>
      </c>
      <c r="AC168" s="1">
        <v>0.86637356266666676</v>
      </c>
      <c r="AD168" s="1"/>
      <c r="AE168" s="1">
        <f t="shared" si="25"/>
        <v>13.802569716622667</v>
      </c>
      <c r="AF168" s="167">
        <f t="shared" si="24"/>
        <v>13.802569716622667</v>
      </c>
      <c r="AG168" s="1"/>
      <c r="AH168" s="1">
        <v>-0.67606003946600168</v>
      </c>
      <c r="AI168" s="144">
        <v>-4.9665538898151319E-2</v>
      </c>
      <c r="AJ168" s="1"/>
      <c r="AK168" s="1"/>
    </row>
    <row r="169" spans="1:37" x14ac:dyDescent="0.25">
      <c r="A169">
        <f>IFERROR(VLOOKUP(D169,'2014_15'!$C$402:$D$446,2,FALSE),0)</f>
        <v>0</v>
      </c>
      <c r="B169" s="93" t="s">
        <v>898</v>
      </c>
      <c r="C169" s="93" t="s">
        <v>588</v>
      </c>
      <c r="D169" s="93" t="s">
        <v>589</v>
      </c>
      <c r="E169" s="93"/>
      <c r="F169" s="93">
        <v>8.7690389999999994</v>
      </c>
      <c r="G169" s="93">
        <v>8.9063650205079998</v>
      </c>
      <c r="H169" s="1">
        <v>0</v>
      </c>
      <c r="I169" s="1">
        <v>0</v>
      </c>
      <c r="J169" s="1">
        <v>6.5869999999999998E-2</v>
      </c>
      <c r="K169" s="1">
        <v>0.219585</v>
      </c>
      <c r="L169" s="1"/>
      <c r="M169" s="1">
        <v>0</v>
      </c>
      <c r="N169" s="1">
        <v>0</v>
      </c>
      <c r="O169" s="143">
        <v>17.960859020507996</v>
      </c>
      <c r="P169" s="1">
        <f>VLOOKUP(C169,NHB!$C$4:$E$463,3,FALSE)/1000000</f>
        <v>5.8849999999999996E-3</v>
      </c>
      <c r="Q169" s="168">
        <f t="shared" si="22"/>
        <v>17.966744020507996</v>
      </c>
      <c r="R169" s="187">
        <f t="shared" si="23"/>
        <v>17.966744020507996</v>
      </c>
      <c r="S169" s="1"/>
      <c r="T169" s="93">
        <v>8.7690389999999994</v>
      </c>
      <c r="U169" s="93">
        <v>8.0291990134209996</v>
      </c>
      <c r="V169" s="1">
        <v>0</v>
      </c>
      <c r="W169" s="1">
        <v>0</v>
      </c>
      <c r="X169" s="1">
        <v>6.5869999999999998E-2</v>
      </c>
      <c r="Y169" s="1">
        <v>0.219585</v>
      </c>
      <c r="Z169" s="1"/>
      <c r="AA169" s="1">
        <v>0</v>
      </c>
      <c r="AB169" s="1">
        <v>17.083693013420998</v>
      </c>
      <c r="AC169" s="1">
        <v>0.29136708888888885</v>
      </c>
      <c r="AD169" s="1"/>
      <c r="AE169" s="1">
        <f t="shared" si="25"/>
        <v>17.375060102309888</v>
      </c>
      <c r="AF169" s="167">
        <f t="shared" si="24"/>
        <v>17.375060102309888</v>
      </c>
      <c r="AG169" s="1"/>
      <c r="AH169" s="1">
        <v>-0.87716600708699843</v>
      </c>
      <c r="AI169" s="144">
        <v>-4.883764223556547E-2</v>
      </c>
      <c r="AJ169" s="1"/>
      <c r="AK169" s="1"/>
    </row>
    <row r="170" spans="1:37" x14ac:dyDescent="0.25">
      <c r="A170">
        <f>IFERROR(VLOOKUP(D170,'2014_15'!$C$402:$D$446,2,FALSE),0)</f>
        <v>0</v>
      </c>
      <c r="B170" s="93" t="s">
        <v>898</v>
      </c>
      <c r="C170" s="93" t="s">
        <v>728</v>
      </c>
      <c r="D170" s="93" t="s">
        <v>729</v>
      </c>
      <c r="E170" s="93"/>
      <c r="F170" s="93">
        <v>6.49716</v>
      </c>
      <c r="G170" s="93">
        <v>5.0499341834460001</v>
      </c>
      <c r="H170" s="1">
        <v>0</v>
      </c>
      <c r="I170" s="1">
        <v>0</v>
      </c>
      <c r="J170" s="1">
        <v>8.8270000000000001E-2</v>
      </c>
      <c r="K170" s="1">
        <v>0.16225200000000001</v>
      </c>
      <c r="L170" s="1"/>
      <c r="M170" s="1">
        <v>0</v>
      </c>
      <c r="N170" s="1">
        <v>0</v>
      </c>
      <c r="O170" s="143">
        <v>11.797616183445999</v>
      </c>
      <c r="P170" s="1">
        <f>VLOOKUP(C170,NHB!$C$4:$E$463,3,FALSE)/1000000</f>
        <v>0.258932</v>
      </c>
      <c r="Q170" s="168">
        <f t="shared" si="22"/>
        <v>12.056548183445999</v>
      </c>
      <c r="R170" s="187">
        <f t="shared" si="23"/>
        <v>12.056548183445999</v>
      </c>
      <c r="S170" s="1"/>
      <c r="T170" s="93">
        <v>6.49716</v>
      </c>
      <c r="U170" s="93">
        <v>4.4773215991010007</v>
      </c>
      <c r="V170" s="1">
        <v>0</v>
      </c>
      <c r="W170" s="1">
        <v>0</v>
      </c>
      <c r="X170" s="1">
        <v>8.8270000000000001E-2</v>
      </c>
      <c r="Y170" s="1">
        <v>0.16225200000000001</v>
      </c>
      <c r="Z170" s="1"/>
      <c r="AA170" s="1">
        <v>0</v>
      </c>
      <c r="AB170" s="1">
        <v>11.225003599101001</v>
      </c>
      <c r="AC170" s="1">
        <v>0.5976025324444445</v>
      </c>
      <c r="AD170" s="1"/>
      <c r="AE170" s="1">
        <f t="shared" si="25"/>
        <v>11.822606131545445</v>
      </c>
      <c r="AF170" s="167">
        <f t="shared" si="24"/>
        <v>11.822606131545445</v>
      </c>
      <c r="AG170" s="1"/>
      <c r="AH170" s="1">
        <v>-0.57261258434499851</v>
      </c>
      <c r="AI170" s="144">
        <v>-4.8536295421143502E-2</v>
      </c>
      <c r="AJ170" s="1"/>
      <c r="AK170" s="1"/>
    </row>
    <row r="171" spans="1:37" x14ac:dyDescent="0.25">
      <c r="A171">
        <f>IFERROR(VLOOKUP(D171,'2014_15'!$C$402:$D$446,2,FALSE),0)</f>
        <v>0</v>
      </c>
      <c r="B171" s="93" t="s">
        <v>898</v>
      </c>
      <c r="C171" s="93" t="s">
        <v>804</v>
      </c>
      <c r="D171" s="93" t="s">
        <v>805</v>
      </c>
      <c r="E171" s="93"/>
      <c r="F171" s="93">
        <v>5.3392499999999998</v>
      </c>
      <c r="G171" s="93">
        <v>5.538582488106</v>
      </c>
      <c r="H171" s="1">
        <v>0</v>
      </c>
      <c r="I171" s="1">
        <v>0</v>
      </c>
      <c r="J171" s="1">
        <v>0.16247</v>
      </c>
      <c r="K171" s="1">
        <v>0.13589399999999999</v>
      </c>
      <c r="L171" s="1"/>
      <c r="M171" s="1">
        <v>0</v>
      </c>
      <c r="N171" s="1">
        <v>0</v>
      </c>
      <c r="O171" s="143">
        <v>11.176196488106001</v>
      </c>
      <c r="P171" s="1">
        <f>VLOOKUP(C171,NHB!$C$4:$E$463,3,FALSE)/1000000</f>
        <v>0.406308</v>
      </c>
      <c r="Q171" s="168">
        <f t="shared" si="22"/>
        <v>11.582504488106</v>
      </c>
      <c r="R171" s="187">
        <f t="shared" si="23"/>
        <v>11.582504488106</v>
      </c>
      <c r="S171" s="1"/>
      <c r="T171" s="93">
        <v>5.3392499999999998</v>
      </c>
      <c r="U171" s="93">
        <v>4.998161104307</v>
      </c>
      <c r="V171" s="1">
        <v>0</v>
      </c>
      <c r="W171" s="1">
        <v>0</v>
      </c>
      <c r="X171" s="1">
        <v>0.16247</v>
      </c>
      <c r="Y171" s="1">
        <v>0.13589399999999999</v>
      </c>
      <c r="Z171" s="1"/>
      <c r="AA171" s="1">
        <v>0</v>
      </c>
      <c r="AB171" s="1">
        <v>10.635775104307001</v>
      </c>
      <c r="AC171" s="1">
        <v>0.67631454222222231</v>
      </c>
      <c r="AD171" s="1"/>
      <c r="AE171" s="1">
        <f t="shared" si="25"/>
        <v>11.312089646529223</v>
      </c>
      <c r="AF171" s="167">
        <f t="shared" si="24"/>
        <v>11.312089646529223</v>
      </c>
      <c r="AG171" s="1"/>
      <c r="AH171" s="1">
        <v>-0.54042138379899995</v>
      </c>
      <c r="AI171" s="144">
        <v>-4.8354678120962752E-2</v>
      </c>
      <c r="AJ171" s="1"/>
      <c r="AK171" s="1"/>
    </row>
    <row r="172" spans="1:37" x14ac:dyDescent="0.25">
      <c r="A172">
        <f>IFERROR(VLOOKUP(D172,'2014_15'!$C$402:$D$446,2,FALSE),0)</f>
        <v>0</v>
      </c>
      <c r="B172" s="93" t="s">
        <v>898</v>
      </c>
      <c r="C172" s="93" t="s">
        <v>60</v>
      </c>
      <c r="D172" s="93" t="s">
        <v>61</v>
      </c>
      <c r="E172" s="93"/>
      <c r="F172" s="93">
        <v>9.8243670000000005</v>
      </c>
      <c r="G172" s="93">
        <v>7.546161073645</v>
      </c>
      <c r="H172" s="1">
        <v>0</v>
      </c>
      <c r="I172" s="1">
        <v>0</v>
      </c>
      <c r="J172" s="1">
        <v>9.9470000000000003E-2</v>
      </c>
      <c r="K172" s="1">
        <v>0.247172</v>
      </c>
      <c r="L172" s="1"/>
      <c r="M172" s="1">
        <v>0</v>
      </c>
      <c r="N172" s="1">
        <v>0</v>
      </c>
      <c r="O172" s="143">
        <v>17.717170073645001</v>
      </c>
      <c r="P172" s="1">
        <f>VLOOKUP(C172,NHB!$C$4:$E$463,3,FALSE)/1000000</f>
        <v>0.50890800000000003</v>
      </c>
      <c r="Q172" s="168">
        <f t="shared" si="22"/>
        <v>18.226078073645002</v>
      </c>
      <c r="R172" s="187">
        <f t="shared" si="23"/>
        <v>18.226078073645002</v>
      </c>
      <c r="S172" s="1"/>
      <c r="T172" s="93">
        <v>9.8243670000000005</v>
      </c>
      <c r="U172" s="93">
        <v>6.7009447453969999</v>
      </c>
      <c r="V172" s="1">
        <v>0</v>
      </c>
      <c r="W172" s="1">
        <v>0</v>
      </c>
      <c r="X172" s="1">
        <v>9.9470000000000003E-2</v>
      </c>
      <c r="Y172" s="1">
        <v>0.247172</v>
      </c>
      <c r="Z172" s="1"/>
      <c r="AA172" s="1">
        <v>0</v>
      </c>
      <c r="AB172" s="1">
        <v>16.871953745397001</v>
      </c>
      <c r="AC172" s="1">
        <v>1.0646582577777779</v>
      </c>
      <c r="AD172" s="1"/>
      <c r="AE172" s="1">
        <f t="shared" si="25"/>
        <v>17.93661200317478</v>
      </c>
      <c r="AF172" s="167">
        <f t="shared" si="24"/>
        <v>17.93661200317478</v>
      </c>
      <c r="AG172" s="1"/>
      <c r="AH172" s="1">
        <v>-0.84521632824800008</v>
      </c>
      <c r="AI172" s="144">
        <v>-4.7706057160070571E-2</v>
      </c>
      <c r="AJ172" s="1"/>
      <c r="AK172" s="56"/>
    </row>
    <row r="173" spans="1:37" x14ac:dyDescent="0.25">
      <c r="A173">
        <f>IFERROR(VLOOKUP(D173,'2014_15'!$C$402:$D$446,2,FALSE),0)</f>
        <v>0</v>
      </c>
      <c r="B173" s="93" t="s">
        <v>898</v>
      </c>
      <c r="C173" s="93" t="s">
        <v>182</v>
      </c>
      <c r="D173" s="93" t="s">
        <v>183</v>
      </c>
      <c r="E173" s="93"/>
      <c r="F173" s="93">
        <v>7.020734</v>
      </c>
      <c r="G173" s="93">
        <v>4.7734429371829998</v>
      </c>
      <c r="H173" s="1">
        <v>0</v>
      </c>
      <c r="I173" s="1">
        <v>0</v>
      </c>
      <c r="J173" s="1">
        <v>0.11347</v>
      </c>
      <c r="K173" s="1">
        <v>0.177006</v>
      </c>
      <c r="L173" s="1"/>
      <c r="M173" s="1">
        <v>0</v>
      </c>
      <c r="N173" s="1">
        <v>0</v>
      </c>
      <c r="O173" s="143">
        <v>12.084652937183</v>
      </c>
      <c r="P173" s="1">
        <f>VLOOKUP(C173,NHB!$C$4:$E$463,3,FALSE)/1000000</f>
        <v>0.38289600000000001</v>
      </c>
      <c r="Q173" s="168">
        <f t="shared" si="22"/>
        <v>12.467548937183</v>
      </c>
      <c r="R173" s="187">
        <f t="shared" si="23"/>
        <v>12.467548937183</v>
      </c>
      <c r="S173" s="1"/>
      <c r="T173" s="93">
        <v>7.020734</v>
      </c>
      <c r="U173" s="93">
        <v>4.2004504324909995</v>
      </c>
      <c r="V173" s="1">
        <v>0</v>
      </c>
      <c r="W173" s="1">
        <v>0</v>
      </c>
      <c r="X173" s="1">
        <v>0.11347</v>
      </c>
      <c r="Y173" s="1">
        <v>0.177006</v>
      </c>
      <c r="Z173" s="1"/>
      <c r="AA173" s="1">
        <v>0</v>
      </c>
      <c r="AB173" s="1">
        <v>11.511660432491</v>
      </c>
      <c r="AC173" s="1">
        <v>0.91330282933333329</v>
      </c>
      <c r="AD173" s="1"/>
      <c r="AE173" s="1">
        <f t="shared" si="25"/>
        <v>12.424963261824333</v>
      </c>
      <c r="AF173" s="167">
        <f t="shared" si="24"/>
        <v>12.424963261824333</v>
      </c>
      <c r="AG173" s="1"/>
      <c r="AH173" s="1">
        <v>-0.57299250469199947</v>
      </c>
      <c r="AI173" s="144">
        <v>-4.7414891240192061E-2</v>
      </c>
      <c r="AJ173" s="1"/>
      <c r="AK173" s="1"/>
    </row>
    <row r="174" spans="1:37" x14ac:dyDescent="0.25">
      <c r="A174">
        <f>IFERROR(VLOOKUP(D174,'2014_15'!$C$402:$D$446,2,FALSE),0)</f>
        <v>0</v>
      </c>
      <c r="B174" s="93" t="s">
        <v>898</v>
      </c>
      <c r="C174" s="93" t="s">
        <v>218</v>
      </c>
      <c r="D174" s="93" t="s">
        <v>219</v>
      </c>
      <c r="E174" s="93"/>
      <c r="F174" s="93">
        <v>5.613334</v>
      </c>
      <c r="G174" s="93">
        <v>5.8295398082050003</v>
      </c>
      <c r="H174" s="1">
        <v>0</v>
      </c>
      <c r="I174" s="1">
        <v>0</v>
      </c>
      <c r="J174" s="1">
        <v>0.10647</v>
      </c>
      <c r="K174" s="1">
        <v>0.141818</v>
      </c>
      <c r="L174" s="1"/>
      <c r="M174" s="1">
        <v>0</v>
      </c>
      <c r="N174" s="1">
        <v>0</v>
      </c>
      <c r="O174" s="143">
        <v>11.691161808205001</v>
      </c>
      <c r="P174" s="1">
        <f>VLOOKUP(C174,NHB!$C$4:$E$463,3,FALSE)/1000000</f>
        <v>0.23910200000000001</v>
      </c>
      <c r="Q174" s="168">
        <f t="shared" si="22"/>
        <v>11.930263808205002</v>
      </c>
      <c r="R174" s="187">
        <f t="shared" si="23"/>
        <v>11.930263808205002</v>
      </c>
      <c r="S174" s="1"/>
      <c r="T174" s="93">
        <v>5.613334</v>
      </c>
      <c r="U174" s="93">
        <v>5.2784687203749998</v>
      </c>
      <c r="V174" s="1">
        <v>0</v>
      </c>
      <c r="W174" s="1">
        <v>0</v>
      </c>
      <c r="X174" s="1">
        <v>0.10647</v>
      </c>
      <c r="Y174" s="1">
        <v>0.141818</v>
      </c>
      <c r="Z174" s="1"/>
      <c r="AA174" s="1">
        <v>0</v>
      </c>
      <c r="AB174" s="1">
        <v>11.140090720375001</v>
      </c>
      <c r="AC174" s="1">
        <v>0.77330081955555552</v>
      </c>
      <c r="AD174" s="1"/>
      <c r="AE174" s="1">
        <f t="shared" si="25"/>
        <v>11.913391539930556</v>
      </c>
      <c r="AF174" s="167">
        <f t="shared" si="24"/>
        <v>11.913391539930556</v>
      </c>
      <c r="AG174" s="1"/>
      <c r="AH174" s="1">
        <v>-0.55107108782999958</v>
      </c>
      <c r="AI174" s="144">
        <v>-4.7135699331716643E-2</v>
      </c>
      <c r="AJ174" s="1"/>
      <c r="AK174" s="1"/>
    </row>
    <row r="175" spans="1:37" x14ac:dyDescent="0.25">
      <c r="A175">
        <f>IFERROR(VLOOKUP(D175,'2014_15'!$C$402:$D$446,2,FALSE),0)</f>
        <v>0</v>
      </c>
      <c r="B175" s="93" t="s">
        <v>898</v>
      </c>
      <c r="C175" s="93" t="s">
        <v>596</v>
      </c>
      <c r="D175" s="93" t="s">
        <v>597</v>
      </c>
      <c r="E175" s="93"/>
      <c r="F175" s="93">
        <v>9.1720760000000006</v>
      </c>
      <c r="G175" s="93">
        <v>4.8699855281729993</v>
      </c>
      <c r="H175" s="1">
        <v>0</v>
      </c>
      <c r="I175" s="1">
        <v>0</v>
      </c>
      <c r="J175" s="1">
        <v>9.2469999999999997E-2</v>
      </c>
      <c r="K175" s="1">
        <v>0.23116</v>
      </c>
      <c r="L175" s="1"/>
      <c r="M175" s="1">
        <v>0</v>
      </c>
      <c r="N175" s="1">
        <v>0</v>
      </c>
      <c r="O175" s="143">
        <v>14.365691528173</v>
      </c>
      <c r="P175" s="1">
        <f>VLOOKUP(C175,NHB!$C$4:$E$463,3,FALSE)/1000000</f>
        <v>0.28234300000000001</v>
      </c>
      <c r="Q175" s="168">
        <f t="shared" si="22"/>
        <v>14.648034528173</v>
      </c>
      <c r="R175" s="187">
        <f t="shared" si="23"/>
        <v>14.648034528173</v>
      </c>
      <c r="S175" s="1"/>
      <c r="T175" s="93">
        <v>9.1720760000000006</v>
      </c>
      <c r="U175" s="93">
        <v>4.1858757375779998</v>
      </c>
      <c r="V175" s="1">
        <v>0</v>
      </c>
      <c r="W175" s="1">
        <v>0</v>
      </c>
      <c r="X175" s="1">
        <v>9.2469999999999997E-2</v>
      </c>
      <c r="Y175" s="1">
        <v>0.23116</v>
      </c>
      <c r="Z175" s="1"/>
      <c r="AA175" s="1">
        <v>0</v>
      </c>
      <c r="AB175" s="1">
        <v>13.681581737578</v>
      </c>
      <c r="AC175" s="1">
        <v>0.64599687111111104</v>
      </c>
      <c r="AD175" s="1"/>
      <c r="AE175" s="1">
        <f t="shared" si="25"/>
        <v>14.327578608689111</v>
      </c>
      <c r="AF175" s="167">
        <f t="shared" si="24"/>
        <v>14.327578608689111</v>
      </c>
      <c r="AG175" s="1"/>
      <c r="AH175" s="1">
        <v>-0.68410979059500043</v>
      </c>
      <c r="AI175" s="144">
        <v>-4.7621083137791988E-2</v>
      </c>
      <c r="AJ175" s="1"/>
      <c r="AK175" s="1"/>
    </row>
    <row r="176" spans="1:37" x14ac:dyDescent="0.25">
      <c r="A176">
        <f>IFERROR(VLOOKUP(D176,'2014_15'!$C$402:$D$446,2,FALSE),0)</f>
        <v>0</v>
      </c>
      <c r="B176" s="93" t="s">
        <v>898</v>
      </c>
      <c r="C176" s="93" t="s">
        <v>522</v>
      </c>
      <c r="D176" s="93" t="s">
        <v>523</v>
      </c>
      <c r="E176" s="93"/>
      <c r="F176" s="93">
        <v>7.9362310000000003</v>
      </c>
      <c r="G176" s="93">
        <v>7.6652808189949999</v>
      </c>
      <c r="H176" s="1">
        <v>0</v>
      </c>
      <c r="I176" s="1">
        <v>0</v>
      </c>
      <c r="J176" s="1">
        <v>7.8469999999999998E-2</v>
      </c>
      <c r="K176" s="1">
        <v>0.19878399999999999</v>
      </c>
      <c r="L176" s="1"/>
      <c r="M176" s="1">
        <v>0</v>
      </c>
      <c r="N176" s="1">
        <v>0</v>
      </c>
      <c r="O176" s="143">
        <v>15.878765818994999</v>
      </c>
      <c r="P176" s="1">
        <f>VLOOKUP(C176,NHB!$C$4:$E$463,3,FALSE)/1000000</f>
        <v>0.16758899999999999</v>
      </c>
      <c r="Q176" s="168">
        <f t="shared" si="22"/>
        <v>16.046354818994999</v>
      </c>
      <c r="R176" s="187">
        <f t="shared" si="23"/>
        <v>16.046354818994999</v>
      </c>
      <c r="S176" s="1"/>
      <c r="T176" s="93">
        <v>7.9362310000000003</v>
      </c>
      <c r="U176" s="93">
        <v>6.9177266592340008</v>
      </c>
      <c r="V176" s="1">
        <v>0</v>
      </c>
      <c r="W176" s="1">
        <v>0</v>
      </c>
      <c r="X176" s="1">
        <v>7.8469999999999998E-2</v>
      </c>
      <c r="Y176" s="1">
        <v>0.19878399999999999</v>
      </c>
      <c r="Z176" s="1"/>
      <c r="AA176" s="1">
        <v>0</v>
      </c>
      <c r="AB176" s="1">
        <v>15.131211659234001</v>
      </c>
      <c r="AC176" s="1">
        <v>0.59101527111111118</v>
      </c>
      <c r="AD176" s="1"/>
      <c r="AE176" s="1">
        <f t="shared" si="25"/>
        <v>15.722226930345112</v>
      </c>
      <c r="AF176" s="167">
        <f t="shared" si="24"/>
        <v>15.722226930345112</v>
      </c>
      <c r="AG176" s="1"/>
      <c r="AH176" s="1">
        <v>-0.74755415976099826</v>
      </c>
      <c r="AI176" s="144">
        <v>-4.7078857908889583E-2</v>
      </c>
      <c r="AJ176" s="1"/>
      <c r="AK176" s="1"/>
    </row>
    <row r="177" spans="1:37" x14ac:dyDescent="0.25">
      <c r="A177">
        <f>IFERROR(VLOOKUP(D177,'2014_15'!$C$402:$D$446,2,FALSE),0)</f>
        <v>0</v>
      </c>
      <c r="B177" s="93" t="s">
        <v>898</v>
      </c>
      <c r="C177" s="93" t="s">
        <v>612</v>
      </c>
      <c r="D177" s="93" t="s">
        <v>613</v>
      </c>
      <c r="E177" s="93"/>
      <c r="F177" s="93">
        <v>4.6430559999999996</v>
      </c>
      <c r="G177" s="93">
        <v>2.4458548468280004</v>
      </c>
      <c r="H177" s="1">
        <v>0</v>
      </c>
      <c r="I177" s="1">
        <v>0</v>
      </c>
      <c r="J177" s="1">
        <v>5.747E-2</v>
      </c>
      <c r="K177" s="1">
        <v>0.116421</v>
      </c>
      <c r="L177" s="1"/>
      <c r="M177" s="1">
        <v>0</v>
      </c>
      <c r="N177" s="1">
        <v>0</v>
      </c>
      <c r="O177" s="143">
        <v>7.2628018468280002</v>
      </c>
      <c r="P177" s="1">
        <f>VLOOKUP(C177,NHB!$C$4:$E$463,3,FALSE)/1000000</f>
        <v>0.34617999999999999</v>
      </c>
      <c r="Q177" s="168">
        <f t="shared" si="22"/>
        <v>7.6089818468280006</v>
      </c>
      <c r="R177" s="187">
        <f t="shared" si="23"/>
        <v>7.6089818468280006</v>
      </c>
      <c r="S177" s="1"/>
      <c r="T177" s="93">
        <v>4.6430559999999996</v>
      </c>
      <c r="U177" s="93">
        <v>2.0985434585789999</v>
      </c>
      <c r="V177" s="1">
        <v>0</v>
      </c>
      <c r="W177" s="1">
        <v>0</v>
      </c>
      <c r="X177" s="1">
        <v>5.747E-2</v>
      </c>
      <c r="Y177" s="1">
        <v>0.116421</v>
      </c>
      <c r="Z177" s="1"/>
      <c r="AA177" s="1">
        <v>0</v>
      </c>
      <c r="AB177" s="1">
        <v>6.9154904585789998</v>
      </c>
      <c r="AC177" s="1">
        <v>0.53541373066666675</v>
      </c>
      <c r="AD177" s="1"/>
      <c r="AE177" s="1">
        <f t="shared" si="25"/>
        <v>7.4509041892456667</v>
      </c>
      <c r="AF177" s="167">
        <f t="shared" si="24"/>
        <v>7.4509041892456667</v>
      </c>
      <c r="AG177" s="1"/>
      <c r="AH177" s="1">
        <v>-0.34731138824900043</v>
      </c>
      <c r="AI177" s="144">
        <v>-4.7820578830838859E-2</v>
      </c>
      <c r="AJ177" s="1"/>
      <c r="AK177" s="1"/>
    </row>
    <row r="178" spans="1:37" x14ac:dyDescent="0.25">
      <c r="A178">
        <f>IFERROR(VLOOKUP(D178,'2014_15'!$C$402:$D$446,2,FALSE),0)</f>
        <v>0</v>
      </c>
      <c r="B178" s="93" t="s">
        <v>903</v>
      </c>
      <c r="C178" s="93" t="s">
        <v>782</v>
      </c>
      <c r="D178" s="93" t="s">
        <v>783</v>
      </c>
      <c r="E178" s="93"/>
      <c r="F178" s="93">
        <v>48.986857999999998</v>
      </c>
      <c r="G178" s="93">
        <v>186.139785014973</v>
      </c>
      <c r="H178" s="1">
        <v>7.6605780000000001</v>
      </c>
      <c r="I178" s="1">
        <v>10.413009729606204</v>
      </c>
      <c r="J178" s="1">
        <v>8.3249999999999993</v>
      </c>
      <c r="K178" s="1">
        <v>1.2300709999999999</v>
      </c>
      <c r="L178" s="1"/>
      <c r="M178" s="1">
        <v>3.8662230000000002</v>
      </c>
      <c r="N178" s="1">
        <v>0</v>
      </c>
      <c r="O178" s="143">
        <v>266.62152474457923</v>
      </c>
      <c r="P178" s="1">
        <f>VLOOKUP(C178,NHB!$C$4:$E$463,3,FALSE)/1000000</f>
        <v>1.6384719999999999</v>
      </c>
      <c r="Q178" s="168">
        <f t="shared" si="22"/>
        <v>268.25999674457921</v>
      </c>
      <c r="R178" s="187">
        <f t="shared" si="23"/>
        <v>264.39377374457922</v>
      </c>
      <c r="S178" s="1"/>
      <c r="T178" s="93">
        <v>48.986857999999998</v>
      </c>
      <c r="U178" s="93">
        <v>172.36544092386498</v>
      </c>
      <c r="V178" s="1">
        <v>7.8419509999999999</v>
      </c>
      <c r="W178" s="1">
        <v>10.710409935233123</v>
      </c>
      <c r="X178" s="1">
        <v>8.3249999999999993</v>
      </c>
      <c r="Y178" s="1">
        <v>1.2300709999999999</v>
      </c>
      <c r="Z178" s="1"/>
      <c r="AA178" s="1">
        <v>3.7371819999999998</v>
      </c>
      <c r="AB178" s="1">
        <v>253.19691285909806</v>
      </c>
      <c r="AC178" s="1">
        <v>5.107168855555555</v>
      </c>
      <c r="AD178" s="1"/>
      <c r="AE178" s="1">
        <f t="shared" si="25"/>
        <v>258.30408171465359</v>
      </c>
      <c r="AF178" s="167">
        <f t="shared" si="24"/>
        <v>254.5668997146536</v>
      </c>
      <c r="AG178" s="1"/>
      <c r="AH178" s="1">
        <v>-13.42461188548117</v>
      </c>
      <c r="AI178" s="144">
        <v>-5.0350818068202914E-2</v>
      </c>
      <c r="AJ178" s="1"/>
      <c r="AK178" s="56"/>
    </row>
    <row r="179" spans="1:37" x14ac:dyDescent="0.25">
      <c r="A179">
        <f>IFERROR(VLOOKUP(D179,'2014_15'!$C$402:$D$446,2,FALSE),0)</f>
        <v>0</v>
      </c>
      <c r="B179" s="93" t="s">
        <v>898</v>
      </c>
      <c r="C179" s="93" t="s">
        <v>258</v>
      </c>
      <c r="D179" s="93" t="s">
        <v>259</v>
      </c>
      <c r="E179" s="93"/>
      <c r="F179" s="93">
        <v>9.1959999999999997</v>
      </c>
      <c r="G179" s="93">
        <v>6.0282780442490003</v>
      </c>
      <c r="H179" s="1">
        <v>0</v>
      </c>
      <c r="I179" s="1">
        <v>0</v>
      </c>
      <c r="J179" s="1">
        <v>0.05</v>
      </c>
      <c r="K179" s="1">
        <v>0.230128</v>
      </c>
      <c r="L179" s="1"/>
      <c r="M179" s="1">
        <v>0</v>
      </c>
      <c r="N179" s="1">
        <v>0</v>
      </c>
      <c r="O179" s="143">
        <v>15.504406044249002</v>
      </c>
      <c r="P179" s="1">
        <f>VLOOKUP(C179,NHB!$C$4:$E$463,3,FALSE)/1000000</f>
        <v>0.41526299999999999</v>
      </c>
      <c r="Q179" s="168">
        <f t="shared" si="22"/>
        <v>15.919669044249002</v>
      </c>
      <c r="R179" s="187">
        <f t="shared" si="23"/>
        <v>15.919669044249002</v>
      </c>
      <c r="S179" s="1"/>
      <c r="T179" s="93">
        <v>9.1959999999999997</v>
      </c>
      <c r="U179" s="93">
        <v>5.3060428093210001</v>
      </c>
      <c r="V179" s="1">
        <v>0</v>
      </c>
      <c r="W179" s="1">
        <v>0</v>
      </c>
      <c r="X179" s="1">
        <v>0.05</v>
      </c>
      <c r="Y179" s="1">
        <v>0.230128</v>
      </c>
      <c r="Z179" s="1"/>
      <c r="AA179" s="1">
        <v>0</v>
      </c>
      <c r="AB179" s="1">
        <v>14.782170809321002</v>
      </c>
      <c r="AC179" s="1">
        <v>0.8403491902222221</v>
      </c>
      <c r="AD179" s="1"/>
      <c r="AE179" s="1">
        <f t="shared" si="25"/>
        <v>15.622519999543224</v>
      </c>
      <c r="AF179" s="167">
        <f t="shared" si="24"/>
        <v>15.622519999543224</v>
      </c>
      <c r="AG179" s="1"/>
      <c r="AH179" s="1">
        <v>-0.72223523492800012</v>
      </c>
      <c r="AI179" s="144">
        <v>-4.6582580001243996E-2</v>
      </c>
      <c r="AJ179" s="1"/>
      <c r="AK179" s="1"/>
    </row>
    <row r="180" spans="1:37" x14ac:dyDescent="0.25">
      <c r="A180">
        <f>IFERROR(VLOOKUP(D180,'2014_15'!$C$402:$D$446,2,FALSE),0)</f>
        <v>0</v>
      </c>
      <c r="B180" s="93" t="s">
        <v>898</v>
      </c>
      <c r="C180" s="93" t="s">
        <v>544</v>
      </c>
      <c r="D180" s="93" t="s">
        <v>545</v>
      </c>
      <c r="E180" s="93"/>
      <c r="F180" s="93">
        <v>3.2150810000000001</v>
      </c>
      <c r="G180" s="93">
        <v>2.4074777322379997</v>
      </c>
      <c r="H180" s="1">
        <v>0</v>
      </c>
      <c r="I180" s="1">
        <v>0</v>
      </c>
      <c r="J180" s="1">
        <v>0.05</v>
      </c>
      <c r="K180" s="1">
        <v>8.0533999999999994E-2</v>
      </c>
      <c r="L180" s="1"/>
      <c r="M180" s="1">
        <v>0</v>
      </c>
      <c r="N180" s="1">
        <v>0</v>
      </c>
      <c r="O180" s="143">
        <v>5.7530927322379997</v>
      </c>
      <c r="P180" s="1">
        <f>VLOOKUP(C180,NHB!$C$4:$E$463,3,FALSE)/1000000</f>
        <v>9.7739000000000006E-2</v>
      </c>
      <c r="Q180" s="168">
        <f t="shared" si="22"/>
        <v>5.8508317322379995</v>
      </c>
      <c r="R180" s="187">
        <f t="shared" si="23"/>
        <v>5.8508317322379995</v>
      </c>
      <c r="S180" s="1"/>
      <c r="T180" s="93">
        <v>3.2150810000000001</v>
      </c>
      <c r="U180" s="93">
        <v>2.1398385586790001</v>
      </c>
      <c r="V180" s="1">
        <v>0</v>
      </c>
      <c r="W180" s="1">
        <v>0</v>
      </c>
      <c r="X180" s="1">
        <v>0.05</v>
      </c>
      <c r="Y180" s="1">
        <v>8.0533999999999994E-2</v>
      </c>
      <c r="Z180" s="1"/>
      <c r="AA180" s="1">
        <v>0</v>
      </c>
      <c r="AB180" s="1">
        <v>5.4854535586790005</v>
      </c>
      <c r="AC180" s="1">
        <v>0.16070458666666668</v>
      </c>
      <c r="AD180" s="1"/>
      <c r="AE180" s="1">
        <f t="shared" si="25"/>
        <v>5.6461581453456668</v>
      </c>
      <c r="AF180" s="167">
        <f t="shared" si="24"/>
        <v>5.6461581453456668</v>
      </c>
      <c r="AG180" s="1"/>
      <c r="AH180" s="1">
        <v>-0.26763917355899913</v>
      </c>
      <c r="AI180" s="144">
        <v>-4.6520921183706584E-2</v>
      </c>
      <c r="AJ180" s="1"/>
      <c r="AK180" s="1"/>
    </row>
    <row r="181" spans="1:37" x14ac:dyDescent="0.25">
      <c r="A181">
        <f>IFERROR(VLOOKUP(D181,'2014_15'!$C$402:$D$446,2,FALSE),0)</f>
        <v>0</v>
      </c>
      <c r="B181" s="93" t="s">
        <v>898</v>
      </c>
      <c r="C181" s="93" t="s">
        <v>666</v>
      </c>
      <c r="D181" s="93" t="s">
        <v>667</v>
      </c>
      <c r="E181" s="93"/>
      <c r="F181" s="93">
        <v>5.3860599999999996</v>
      </c>
      <c r="G181" s="93">
        <v>5.3030793355080004</v>
      </c>
      <c r="H181" s="1">
        <v>0</v>
      </c>
      <c r="I181" s="1">
        <v>0</v>
      </c>
      <c r="J181" s="1">
        <v>7.1470000000000006E-2</v>
      </c>
      <c r="K181" s="1">
        <v>0.135047</v>
      </c>
      <c r="L181" s="1"/>
      <c r="M181" s="1">
        <v>0</v>
      </c>
      <c r="N181" s="1">
        <v>0</v>
      </c>
      <c r="O181" s="143">
        <v>10.895656335507999</v>
      </c>
      <c r="P181" s="1">
        <f>VLOOKUP(C181,NHB!$C$4:$E$463,3,FALSE)/1000000</f>
        <v>8.4561999999999998E-2</v>
      </c>
      <c r="Q181" s="168">
        <f t="shared" si="22"/>
        <v>10.980218335507999</v>
      </c>
      <c r="R181" s="187">
        <f t="shared" si="23"/>
        <v>10.980218335507999</v>
      </c>
      <c r="S181" s="1"/>
      <c r="T181" s="93">
        <v>5.3860599999999996</v>
      </c>
      <c r="U181" s="93">
        <v>4.7982168802279999</v>
      </c>
      <c r="V181" s="1">
        <v>0</v>
      </c>
      <c r="W181" s="1">
        <v>0</v>
      </c>
      <c r="X181" s="1">
        <v>7.1470000000000006E-2</v>
      </c>
      <c r="Y181" s="1">
        <v>0.135047</v>
      </c>
      <c r="Z181" s="1"/>
      <c r="AA181" s="1">
        <v>0</v>
      </c>
      <c r="AB181" s="1">
        <v>10.390793880227999</v>
      </c>
      <c r="AC181" s="1">
        <v>0.57992851555555558</v>
      </c>
      <c r="AD181" s="1"/>
      <c r="AE181" s="1">
        <f t="shared" si="25"/>
        <v>10.970722395783556</v>
      </c>
      <c r="AF181" s="167">
        <f t="shared" si="24"/>
        <v>10.970722395783556</v>
      </c>
      <c r="AG181" s="1"/>
      <c r="AH181" s="1">
        <v>-0.50486245527999962</v>
      </c>
      <c r="AI181" s="144">
        <v>-4.6336121453711479E-2</v>
      </c>
      <c r="AJ181" s="1"/>
      <c r="AK181" s="1"/>
    </row>
    <row r="182" spans="1:37" x14ac:dyDescent="0.25">
      <c r="A182">
        <f>IFERROR(VLOOKUP(D182,'2014_15'!$C$402:$D$446,2,FALSE),0)</f>
        <v>0</v>
      </c>
      <c r="B182" s="93" t="s">
        <v>898</v>
      </c>
      <c r="C182" s="93" t="s">
        <v>342</v>
      </c>
      <c r="D182" s="93" t="s">
        <v>343</v>
      </c>
      <c r="E182" s="93"/>
      <c r="F182" s="93">
        <v>13.604411000000001</v>
      </c>
      <c r="G182" s="93">
        <v>8.3879241803380005</v>
      </c>
      <c r="H182" s="1">
        <v>0</v>
      </c>
      <c r="I182" s="1">
        <v>0</v>
      </c>
      <c r="J182" s="1">
        <v>0.1</v>
      </c>
      <c r="K182" s="1">
        <v>0.340476</v>
      </c>
      <c r="L182" s="1"/>
      <c r="M182" s="1">
        <v>0</v>
      </c>
      <c r="N182" s="1">
        <v>0</v>
      </c>
      <c r="O182" s="143">
        <v>22.432811180338003</v>
      </c>
      <c r="P182" s="1">
        <f>VLOOKUP(C182,NHB!$C$4:$E$463,3,FALSE)/1000000</f>
        <v>0.27261999999999997</v>
      </c>
      <c r="Q182" s="168">
        <f t="shared" si="22"/>
        <v>22.705431180338003</v>
      </c>
      <c r="R182" s="187">
        <f t="shared" si="23"/>
        <v>22.705431180338003</v>
      </c>
      <c r="S182" s="1"/>
      <c r="T182" s="93">
        <v>13.604411000000001</v>
      </c>
      <c r="U182" s="93">
        <v>7.337451737086</v>
      </c>
      <c r="V182" s="1">
        <v>0</v>
      </c>
      <c r="W182" s="1">
        <v>0</v>
      </c>
      <c r="X182" s="1">
        <v>0.1</v>
      </c>
      <c r="Y182" s="1">
        <v>0.340476</v>
      </c>
      <c r="Z182" s="1"/>
      <c r="AA182" s="1">
        <v>0</v>
      </c>
      <c r="AB182" s="1">
        <v>21.382338737086002</v>
      </c>
      <c r="AC182" s="1">
        <v>0.62535622488888898</v>
      </c>
      <c r="AD182" s="1"/>
      <c r="AE182" s="1">
        <f t="shared" si="25"/>
        <v>22.007694961974892</v>
      </c>
      <c r="AF182" s="167">
        <f t="shared" si="24"/>
        <v>22.007694961974892</v>
      </c>
      <c r="AG182" s="1"/>
      <c r="AH182" s="1">
        <v>-1.0504724432520014</v>
      </c>
      <c r="AI182" s="144">
        <v>-4.6827499006130965E-2</v>
      </c>
      <c r="AJ182" s="1"/>
      <c r="AK182" s="1"/>
    </row>
    <row r="183" spans="1:37" x14ac:dyDescent="0.25">
      <c r="A183">
        <f>IFERROR(VLOOKUP(D183,'2014_15'!$C$402:$D$446,2,FALSE),0)</f>
        <v>1</v>
      </c>
      <c r="B183" s="93" t="s">
        <v>902</v>
      </c>
      <c r="C183" s="93" t="s">
        <v>656</v>
      </c>
      <c r="D183" s="93" t="s">
        <v>657</v>
      </c>
      <c r="E183" s="93"/>
      <c r="F183" s="93">
        <v>64.041483999999997</v>
      </c>
      <c r="G183" s="93">
        <v>90.571521884982005</v>
      </c>
      <c r="H183" s="1">
        <v>2.9584860000000002</v>
      </c>
      <c r="I183" s="1">
        <v>9.9678257063474032</v>
      </c>
      <c r="J183" s="1">
        <v>5.0470000000000001E-2</v>
      </c>
      <c r="K183" s="1">
        <v>1.605075</v>
      </c>
      <c r="L183" s="1"/>
      <c r="M183" s="1">
        <v>2.6422500000000002</v>
      </c>
      <c r="N183" s="1">
        <v>1.1528787504173295</v>
      </c>
      <c r="O183" s="143">
        <v>172.9899913417467</v>
      </c>
      <c r="P183" s="1">
        <f>VLOOKUP(C183,NHB!$C$4:$E$463,3,FALSE)/1000000</f>
        <v>0.343974</v>
      </c>
      <c r="Q183" s="168">
        <f t="shared" si="22"/>
        <v>173.3339653417467</v>
      </c>
      <c r="R183" s="187">
        <f t="shared" si="23"/>
        <v>170.69171534174671</v>
      </c>
      <c r="S183" s="1"/>
      <c r="T183" s="93">
        <v>64.041483999999997</v>
      </c>
      <c r="U183" s="93">
        <v>82.995204724448001</v>
      </c>
      <c r="V183" s="1">
        <v>3.0286029999999999</v>
      </c>
      <c r="W183" s="1">
        <v>10.150530130521968</v>
      </c>
      <c r="X183" s="1">
        <v>5.0470000000000001E-2</v>
      </c>
      <c r="Y183" s="1">
        <v>1.605075</v>
      </c>
      <c r="Z183" s="1"/>
      <c r="AA183" s="1">
        <v>2.5347689999999998</v>
      </c>
      <c r="AB183" s="1">
        <v>164.40613585496996</v>
      </c>
      <c r="AC183" s="1">
        <v>0.69863722222222224</v>
      </c>
      <c r="AD183" s="1"/>
      <c r="AE183" s="1">
        <f t="shared" si="25"/>
        <v>165.10477307719219</v>
      </c>
      <c r="AF183" s="167">
        <f t="shared" si="24"/>
        <v>162.57000407719218</v>
      </c>
      <c r="AG183" s="1"/>
      <c r="AH183" s="1">
        <v>-8.5838554867767414</v>
      </c>
      <c r="AI183" s="144">
        <v>-4.9620532495542408E-2</v>
      </c>
      <c r="AJ183" s="56"/>
      <c r="AK183" s="1"/>
    </row>
    <row r="184" spans="1:37" x14ac:dyDescent="0.25">
      <c r="A184">
        <f>IFERROR(VLOOKUP(D184,'2014_15'!$C$402:$D$446,2,FALSE),0)</f>
        <v>0</v>
      </c>
      <c r="B184" s="93" t="s">
        <v>898</v>
      </c>
      <c r="C184" s="93" t="s">
        <v>80</v>
      </c>
      <c r="D184" s="93" t="s">
        <v>81</v>
      </c>
      <c r="E184" s="93"/>
      <c r="F184" s="93">
        <v>16.042752</v>
      </c>
      <c r="G184" s="93">
        <v>11.725080729267999</v>
      </c>
      <c r="H184" s="1">
        <v>0</v>
      </c>
      <c r="I184" s="1">
        <v>0</v>
      </c>
      <c r="J184" s="1">
        <v>0.34046999999999999</v>
      </c>
      <c r="K184" s="1">
        <v>0.39935900000000002</v>
      </c>
      <c r="L184" s="1"/>
      <c r="M184" s="1">
        <v>0</v>
      </c>
      <c r="N184" s="1">
        <v>0</v>
      </c>
      <c r="O184" s="143">
        <v>28.507661729268001</v>
      </c>
      <c r="P184" s="1">
        <f>VLOOKUP(C184,NHB!$C$4:$E$463,3,FALSE)/1000000</f>
        <v>0.15351699999999999</v>
      </c>
      <c r="Q184" s="168">
        <f t="shared" si="22"/>
        <v>28.661178729268002</v>
      </c>
      <c r="R184" s="187">
        <f t="shared" si="23"/>
        <v>28.661178729268002</v>
      </c>
      <c r="S184" s="1"/>
      <c r="T184" s="93">
        <v>16.042752</v>
      </c>
      <c r="U184" s="93">
        <v>10.39458248683</v>
      </c>
      <c r="V184" s="1">
        <v>0</v>
      </c>
      <c r="W184" s="1">
        <v>0</v>
      </c>
      <c r="X184" s="1">
        <v>0.34046999999999999</v>
      </c>
      <c r="Y184" s="1">
        <v>0.39935900000000002</v>
      </c>
      <c r="Z184" s="1"/>
      <c r="AA184" s="1">
        <v>0</v>
      </c>
      <c r="AB184" s="1">
        <v>27.17716348683</v>
      </c>
      <c r="AC184" s="1">
        <v>0.71939828000000006</v>
      </c>
      <c r="AD184" s="1"/>
      <c r="AE184" s="1">
        <f t="shared" si="25"/>
        <v>27.896561766830001</v>
      </c>
      <c r="AF184" s="167">
        <f t="shared" si="24"/>
        <v>27.896561766830001</v>
      </c>
      <c r="AG184" s="1"/>
      <c r="AH184" s="1">
        <v>-1.3304982424380007</v>
      </c>
      <c r="AI184" s="144">
        <v>-4.6671602009084323E-2</v>
      </c>
      <c r="AJ184" s="1"/>
      <c r="AK184" s="1"/>
    </row>
    <row r="185" spans="1:37" x14ac:dyDescent="0.25">
      <c r="A185">
        <f>IFERROR(VLOOKUP(D185,'2014_15'!$C$402:$D$446,2,FALSE),0)</f>
        <v>0</v>
      </c>
      <c r="B185" s="93" t="s">
        <v>898</v>
      </c>
      <c r="C185" s="93" t="s">
        <v>162</v>
      </c>
      <c r="D185" s="93" t="s">
        <v>163</v>
      </c>
      <c r="E185" s="93"/>
      <c r="F185" s="93">
        <v>7.2646870000000003</v>
      </c>
      <c r="G185" s="93">
        <v>4.6876115108129994</v>
      </c>
      <c r="H185" s="1">
        <v>0</v>
      </c>
      <c r="I185" s="1">
        <v>0</v>
      </c>
      <c r="J185" s="1">
        <v>8.5470000000000004E-2</v>
      </c>
      <c r="K185" s="1">
        <v>0.18105599999999999</v>
      </c>
      <c r="L185" s="1"/>
      <c r="M185" s="1">
        <v>0</v>
      </c>
      <c r="N185" s="1">
        <v>0</v>
      </c>
      <c r="O185" s="143">
        <v>12.218824510813</v>
      </c>
      <c r="P185" s="1">
        <f>VLOOKUP(C185,NHB!$C$4:$E$463,3,FALSE)/1000000</f>
        <v>0.25470999999999999</v>
      </c>
      <c r="Q185" s="168">
        <f t="shared" si="22"/>
        <v>12.473534510813</v>
      </c>
      <c r="R185" s="187">
        <f t="shared" si="23"/>
        <v>12.473534510813</v>
      </c>
      <c r="S185" s="1"/>
      <c r="T185" s="93">
        <v>7.2646870000000003</v>
      </c>
      <c r="U185" s="93">
        <v>4.1179955862739996</v>
      </c>
      <c r="V185" s="1">
        <v>0</v>
      </c>
      <c r="W185" s="1">
        <v>0</v>
      </c>
      <c r="X185" s="1">
        <v>8.5470000000000004E-2</v>
      </c>
      <c r="Y185" s="1">
        <v>0.18105599999999999</v>
      </c>
      <c r="Z185" s="1"/>
      <c r="AA185" s="1">
        <v>0</v>
      </c>
      <c r="AB185" s="1">
        <v>11.649208586274002</v>
      </c>
      <c r="AC185" s="1">
        <v>0.39718002933333346</v>
      </c>
      <c r="AD185" s="1"/>
      <c r="AE185" s="1">
        <f t="shared" si="25"/>
        <v>12.046388615607334</v>
      </c>
      <c r="AF185" s="167">
        <f t="shared" si="24"/>
        <v>12.046388615607334</v>
      </c>
      <c r="AG185" s="1"/>
      <c r="AH185" s="1">
        <v>-0.5696159245389989</v>
      </c>
      <c r="AI185" s="144">
        <v>-4.6617898803188437E-2</v>
      </c>
      <c r="AJ185" s="1"/>
      <c r="AK185" s="1"/>
    </row>
    <row r="186" spans="1:37" x14ac:dyDescent="0.25">
      <c r="A186">
        <f>IFERROR(VLOOKUP(D186,'2014_15'!$C$402:$D$446,2,FALSE),0)</f>
        <v>0</v>
      </c>
      <c r="B186" s="93" t="s">
        <v>898</v>
      </c>
      <c r="C186" s="93" t="s">
        <v>652</v>
      </c>
      <c r="D186" s="93" t="s">
        <v>653</v>
      </c>
      <c r="E186" s="93"/>
      <c r="F186" s="93">
        <v>10.397359</v>
      </c>
      <c r="G186" s="93">
        <v>5.6745269201849995</v>
      </c>
      <c r="H186" s="1">
        <v>0</v>
      </c>
      <c r="I186" s="1">
        <v>0</v>
      </c>
      <c r="J186" s="1">
        <v>7.8469999999999998E-2</v>
      </c>
      <c r="K186" s="1">
        <v>0.261353</v>
      </c>
      <c r="L186" s="1"/>
      <c r="M186" s="1">
        <v>0</v>
      </c>
      <c r="N186" s="1">
        <v>0</v>
      </c>
      <c r="O186" s="143">
        <v>16.411708920184999</v>
      </c>
      <c r="P186" s="1">
        <f>VLOOKUP(C186,NHB!$C$4:$E$463,3,FALSE)/1000000</f>
        <v>0.39146799999999998</v>
      </c>
      <c r="Q186" s="168">
        <f t="shared" si="22"/>
        <v>16.803176920184999</v>
      </c>
      <c r="R186" s="187">
        <f t="shared" si="23"/>
        <v>16.803176920184999</v>
      </c>
      <c r="S186" s="1"/>
      <c r="T186" s="93">
        <v>10.397359</v>
      </c>
      <c r="U186" s="93">
        <v>4.9164054486620001</v>
      </c>
      <c r="V186" s="1">
        <v>0</v>
      </c>
      <c r="W186" s="1">
        <v>0</v>
      </c>
      <c r="X186" s="1">
        <v>7.8469999999999998E-2</v>
      </c>
      <c r="Y186" s="1">
        <v>0.261353</v>
      </c>
      <c r="Z186" s="1"/>
      <c r="AA186" s="1">
        <v>0</v>
      </c>
      <c r="AB186" s="1">
        <v>15.653587448661998</v>
      </c>
      <c r="AC186" s="1">
        <v>0.94392192533333319</v>
      </c>
      <c r="AD186" s="1"/>
      <c r="AE186" s="1">
        <f t="shared" si="25"/>
        <v>16.597509373995333</v>
      </c>
      <c r="AF186" s="167">
        <f t="shared" si="24"/>
        <v>16.597509373995333</v>
      </c>
      <c r="AG186" s="1"/>
      <c r="AH186" s="1">
        <v>-0.75812147152300113</v>
      </c>
      <c r="AI186" s="144">
        <v>-4.6193938438097479E-2</v>
      </c>
      <c r="AJ186" s="1"/>
      <c r="AK186" s="1"/>
    </row>
    <row r="187" spans="1:37" x14ac:dyDescent="0.25">
      <c r="A187">
        <f>IFERROR(VLOOKUP(D187,'2014_15'!$C$402:$D$446,2,FALSE),0)</f>
        <v>0</v>
      </c>
      <c r="B187" s="93" t="s">
        <v>898</v>
      </c>
      <c r="C187" s="93" t="s">
        <v>214</v>
      </c>
      <c r="D187" s="93" t="s">
        <v>215</v>
      </c>
      <c r="E187" s="93"/>
      <c r="F187" s="93">
        <v>9.8171051800000004</v>
      </c>
      <c r="G187" s="93">
        <v>6.6204697156660002</v>
      </c>
      <c r="H187" s="1">
        <v>0</v>
      </c>
      <c r="I187" s="1">
        <v>0</v>
      </c>
      <c r="J187" s="1">
        <v>0.05</v>
      </c>
      <c r="K187" s="1">
        <v>0.24629899999999999</v>
      </c>
      <c r="L187" s="1"/>
      <c r="M187" s="1">
        <v>0</v>
      </c>
      <c r="N187" s="1">
        <v>0</v>
      </c>
      <c r="O187" s="143">
        <v>16.733873895666001</v>
      </c>
      <c r="P187" s="1">
        <f>VLOOKUP(C187,NHB!$C$4:$E$463,3,FALSE)/1000000</f>
        <v>0.32494400000000001</v>
      </c>
      <c r="Q187" s="168">
        <f t="shared" si="22"/>
        <v>17.058817895665999</v>
      </c>
      <c r="R187" s="187">
        <f t="shared" si="23"/>
        <v>17.058817895665999</v>
      </c>
      <c r="S187" s="1"/>
      <c r="T187" s="93">
        <v>9.8171051800000004</v>
      </c>
      <c r="U187" s="93">
        <v>5.8521240878039995</v>
      </c>
      <c r="V187" s="1">
        <v>0</v>
      </c>
      <c r="W187" s="1">
        <v>0</v>
      </c>
      <c r="X187" s="1">
        <v>0.05</v>
      </c>
      <c r="Y187" s="1">
        <v>0.24629899999999999</v>
      </c>
      <c r="Z187" s="1"/>
      <c r="AA187" s="1">
        <v>0</v>
      </c>
      <c r="AB187" s="1">
        <v>15.965528267804</v>
      </c>
      <c r="AC187" s="1">
        <v>0.88193256888888882</v>
      </c>
      <c r="AD187" s="1"/>
      <c r="AE187" s="1">
        <f t="shared" si="25"/>
        <v>16.847460836692889</v>
      </c>
      <c r="AF187" s="167">
        <f t="shared" si="24"/>
        <v>16.847460836692889</v>
      </c>
      <c r="AG187" s="1"/>
      <c r="AH187" s="1">
        <v>-0.76834562786200067</v>
      </c>
      <c r="AI187" s="144">
        <v>-4.5915586113087582E-2</v>
      </c>
      <c r="AJ187" s="1"/>
      <c r="AK187" s="1"/>
    </row>
    <row r="188" spans="1:37" x14ac:dyDescent="0.25">
      <c r="A188">
        <f>IFERROR(VLOOKUP(D188,'2014_15'!$C$402:$D$446,2,FALSE),0)</f>
        <v>0</v>
      </c>
      <c r="B188" s="93" t="s">
        <v>898</v>
      </c>
      <c r="C188" s="93" t="s">
        <v>256</v>
      </c>
      <c r="D188" s="93" t="s">
        <v>257</v>
      </c>
      <c r="E188" s="93"/>
      <c r="F188" s="93">
        <v>6.3114889999999999</v>
      </c>
      <c r="G188" s="93">
        <v>4.1188297267719998</v>
      </c>
      <c r="H188" s="1">
        <v>0</v>
      </c>
      <c r="I188" s="1">
        <v>0</v>
      </c>
      <c r="J188" s="1">
        <v>0.10786999999999999</v>
      </c>
      <c r="K188" s="1">
        <v>0.15958600000000001</v>
      </c>
      <c r="L188" s="1"/>
      <c r="M188" s="1">
        <v>0</v>
      </c>
      <c r="N188" s="1">
        <v>0</v>
      </c>
      <c r="O188" s="143">
        <v>10.697774726772</v>
      </c>
      <c r="P188" s="1">
        <f>VLOOKUP(C188,NHB!$C$4:$E$463,3,FALSE)/1000000</f>
        <v>0.30626599999999998</v>
      </c>
      <c r="Q188" s="168">
        <f t="shared" si="22"/>
        <v>11.004040726772001</v>
      </c>
      <c r="R188" s="187">
        <f t="shared" si="23"/>
        <v>11.004040726772001</v>
      </c>
      <c r="S188" s="1"/>
      <c r="T188" s="93">
        <v>6.3114889999999999</v>
      </c>
      <c r="U188" s="93">
        <v>3.6317682577700001</v>
      </c>
      <c r="V188" s="1">
        <v>0</v>
      </c>
      <c r="W188" s="1">
        <v>0</v>
      </c>
      <c r="X188" s="1">
        <v>0.10786999999999999</v>
      </c>
      <c r="Y188" s="1">
        <v>0.15958600000000001</v>
      </c>
      <c r="Z188" s="1"/>
      <c r="AA188" s="1">
        <v>0</v>
      </c>
      <c r="AB188" s="1">
        <v>10.210713257769999</v>
      </c>
      <c r="AC188" s="1">
        <v>0.88448546044444432</v>
      </c>
      <c r="AD188" s="1"/>
      <c r="AE188" s="1">
        <f t="shared" si="25"/>
        <v>11.095198718214444</v>
      </c>
      <c r="AF188" s="167">
        <f t="shared" si="24"/>
        <v>11.095198718214444</v>
      </c>
      <c r="AG188" s="1"/>
      <c r="AH188" s="1">
        <v>-0.48706146900200054</v>
      </c>
      <c r="AI188" s="144">
        <v>-4.552923214798045E-2</v>
      </c>
      <c r="AJ188" s="1"/>
      <c r="AK188" s="1"/>
    </row>
    <row r="189" spans="1:37" x14ac:dyDescent="0.25">
      <c r="A189">
        <f>IFERROR(VLOOKUP(D189,'2014_15'!$C$402:$D$446,2,FALSE),0)</f>
        <v>0</v>
      </c>
      <c r="B189" s="93" t="s">
        <v>898</v>
      </c>
      <c r="C189" s="93" t="s">
        <v>160</v>
      </c>
      <c r="D189" s="93" t="s">
        <v>161</v>
      </c>
      <c r="E189" s="93"/>
      <c r="F189" s="93">
        <v>6.6750160000000003</v>
      </c>
      <c r="G189" s="93">
        <v>6.9846876453159998</v>
      </c>
      <c r="H189" s="1">
        <v>0</v>
      </c>
      <c r="I189" s="1">
        <v>0</v>
      </c>
      <c r="J189" s="1">
        <v>8.5470000000000004E-2</v>
      </c>
      <c r="K189" s="1">
        <v>0.16781199999999999</v>
      </c>
      <c r="L189" s="1"/>
      <c r="M189" s="1">
        <v>0</v>
      </c>
      <c r="N189" s="1">
        <v>0</v>
      </c>
      <c r="O189" s="143">
        <v>13.912985645316001</v>
      </c>
      <c r="P189" s="1">
        <f>VLOOKUP(C189,NHB!$C$4:$E$463,3,FALSE)/1000000</f>
        <v>0.243452</v>
      </c>
      <c r="Q189" s="168">
        <f t="shared" si="22"/>
        <v>14.156437645316</v>
      </c>
      <c r="R189" s="187">
        <f t="shared" si="23"/>
        <v>14.156437645316</v>
      </c>
      <c r="S189" s="1"/>
      <c r="T189" s="93">
        <v>6.6750160000000003</v>
      </c>
      <c r="U189" s="93">
        <v>6.354026294783</v>
      </c>
      <c r="V189" s="1">
        <v>0</v>
      </c>
      <c r="W189" s="1">
        <v>0</v>
      </c>
      <c r="X189" s="1">
        <v>8.5470000000000004E-2</v>
      </c>
      <c r="Y189" s="1">
        <v>0.16781199999999999</v>
      </c>
      <c r="Z189" s="1"/>
      <c r="AA189" s="1">
        <v>0</v>
      </c>
      <c r="AB189" s="1">
        <v>13.282324294783001</v>
      </c>
      <c r="AC189" s="1">
        <v>0.65192907466666683</v>
      </c>
      <c r="AD189" s="1"/>
      <c r="AE189" s="1">
        <f t="shared" si="25"/>
        <v>13.934253369449667</v>
      </c>
      <c r="AF189" s="167">
        <f t="shared" si="24"/>
        <v>13.934253369449667</v>
      </c>
      <c r="AG189" s="1"/>
      <c r="AH189" s="1">
        <v>-0.63066135053299988</v>
      </c>
      <c r="AI189" s="144">
        <v>-4.5328972990446574E-2</v>
      </c>
      <c r="AJ189" s="1"/>
      <c r="AK189" s="1"/>
    </row>
    <row r="190" spans="1:37" x14ac:dyDescent="0.25">
      <c r="A190">
        <f>IFERROR(VLOOKUP(D190,'2014_15'!$C$402:$D$446,2,FALSE),0)</f>
        <v>0</v>
      </c>
      <c r="B190" s="93" t="s">
        <v>898</v>
      </c>
      <c r="C190" s="93" t="s">
        <v>272</v>
      </c>
      <c r="D190" s="93" t="s">
        <v>273</v>
      </c>
      <c r="E190" s="93"/>
      <c r="F190" s="93">
        <v>8.1992449999999995</v>
      </c>
      <c r="G190" s="93">
        <v>7.5378763181370001</v>
      </c>
      <c r="H190" s="1">
        <v>0</v>
      </c>
      <c r="I190" s="1">
        <v>0</v>
      </c>
      <c r="J190" s="1">
        <v>0.18346999999999999</v>
      </c>
      <c r="K190" s="1">
        <v>0.20255400000000001</v>
      </c>
      <c r="L190" s="1"/>
      <c r="M190" s="1">
        <v>0</v>
      </c>
      <c r="N190" s="1">
        <v>0</v>
      </c>
      <c r="O190" s="143">
        <v>16.123145318136999</v>
      </c>
      <c r="P190" s="1">
        <f>VLOOKUP(C190,NHB!$C$4:$E$463,3,FALSE)/1000000</f>
        <v>0.18729000000000001</v>
      </c>
      <c r="Q190" s="168">
        <f t="shared" si="22"/>
        <v>16.310435318136999</v>
      </c>
      <c r="R190" s="187">
        <f t="shared" si="23"/>
        <v>16.310435318136999</v>
      </c>
      <c r="S190" s="1"/>
      <c r="T190" s="93">
        <v>8.1992449999999995</v>
      </c>
      <c r="U190" s="93">
        <v>6.8058491511149999</v>
      </c>
      <c r="V190" s="1">
        <v>0</v>
      </c>
      <c r="W190" s="1">
        <v>0</v>
      </c>
      <c r="X190" s="1">
        <v>0.18346999999999999</v>
      </c>
      <c r="Y190" s="1">
        <v>0.20255400000000001</v>
      </c>
      <c r="Z190" s="1"/>
      <c r="AA190" s="1">
        <v>0</v>
      </c>
      <c r="AB190" s="1">
        <v>15.391118151114998</v>
      </c>
      <c r="AC190" s="1">
        <v>0.37737535644444453</v>
      </c>
      <c r="AD190" s="1"/>
      <c r="AE190" s="1">
        <f t="shared" si="25"/>
        <v>15.768493507559443</v>
      </c>
      <c r="AF190" s="167">
        <f t="shared" si="24"/>
        <v>15.768493507559443</v>
      </c>
      <c r="AG190" s="1"/>
      <c r="AH190" s="1">
        <v>-0.73202716702200021</v>
      </c>
      <c r="AI190" s="144">
        <v>-4.5402255737194128E-2</v>
      </c>
      <c r="AJ190" s="1"/>
      <c r="AK190" s="1"/>
    </row>
    <row r="191" spans="1:37" x14ac:dyDescent="0.25">
      <c r="A191">
        <f>IFERROR(VLOOKUP(D191,'2014_15'!$C$402:$D$446,2,FALSE),0)</f>
        <v>1</v>
      </c>
      <c r="B191" s="93" t="s">
        <v>901</v>
      </c>
      <c r="C191" s="93" t="s">
        <v>398</v>
      </c>
      <c r="D191" s="93" t="s">
        <v>399</v>
      </c>
      <c r="E191" s="93"/>
      <c r="F191" s="93">
        <v>76.307901999999999</v>
      </c>
      <c r="G191" s="93">
        <v>155.293384867741</v>
      </c>
      <c r="H191" s="1">
        <v>7.2612670000000001</v>
      </c>
      <c r="I191" s="1">
        <v>14.453253508433749</v>
      </c>
      <c r="J191" s="1">
        <v>0.22147</v>
      </c>
      <c r="K191" s="1">
        <v>1.9269160000000001</v>
      </c>
      <c r="L191" s="1"/>
      <c r="M191" s="1">
        <v>4.0617380000000001</v>
      </c>
      <c r="N191" s="1">
        <v>2.6502863032215487</v>
      </c>
      <c r="O191" s="143">
        <v>262.17621767939636</v>
      </c>
      <c r="P191" s="1">
        <f>VLOOKUP(C191,NHB!$C$4:$E$463,3,FALSE)/1000000</f>
        <v>0.44455899999999998</v>
      </c>
      <c r="Q191" s="168">
        <f t="shared" si="22"/>
        <v>262.62077667939639</v>
      </c>
      <c r="R191" s="187">
        <f t="shared" si="23"/>
        <v>258.55903867939639</v>
      </c>
      <c r="S191" s="1"/>
      <c r="T191" s="93">
        <v>76.307901999999999</v>
      </c>
      <c r="U191" s="93">
        <v>145.017150821163</v>
      </c>
      <c r="V191" s="1">
        <v>7.4331870000000002</v>
      </c>
      <c r="W191" s="1">
        <v>14.718173204815059</v>
      </c>
      <c r="X191" s="1">
        <v>0.22147</v>
      </c>
      <c r="Y191" s="1">
        <v>1.9269160000000001</v>
      </c>
      <c r="Z191" s="1"/>
      <c r="AA191" s="1">
        <v>3.9076629999999999</v>
      </c>
      <c r="AB191" s="1">
        <v>249.53246202597811</v>
      </c>
      <c r="AC191" s="1">
        <v>0.9448872233333333</v>
      </c>
      <c r="AD191" s="1"/>
      <c r="AE191" s="1">
        <f t="shared" si="25"/>
        <v>250.47734924931143</v>
      </c>
      <c r="AF191" s="167">
        <f t="shared" si="24"/>
        <v>246.56968624931142</v>
      </c>
      <c r="AG191" s="1"/>
      <c r="AH191" s="1">
        <v>-12.643755653418253</v>
      </c>
      <c r="AI191" s="144">
        <v>-4.8226173088207945E-2</v>
      </c>
      <c r="AJ191" s="1"/>
      <c r="AK191" s="1"/>
    </row>
    <row r="192" spans="1:37" x14ac:dyDescent="0.25">
      <c r="A192">
        <f>IFERROR(VLOOKUP(D192,'2014_15'!$C$402:$D$446,2,FALSE),0)</f>
        <v>1</v>
      </c>
      <c r="B192" s="93" t="s">
        <v>902</v>
      </c>
      <c r="C192" s="93" t="s">
        <v>234</v>
      </c>
      <c r="D192" s="93" t="s">
        <v>235</v>
      </c>
      <c r="E192" s="93"/>
      <c r="F192" s="93">
        <v>93.826980000000006</v>
      </c>
      <c r="G192" s="93">
        <v>144.09892549545299</v>
      </c>
      <c r="H192" s="1">
        <v>10.278833000000001</v>
      </c>
      <c r="I192" s="1">
        <v>14.969790974438718</v>
      </c>
      <c r="J192" s="1">
        <v>0.29147000000000001</v>
      </c>
      <c r="K192" s="1">
        <v>2.3631039999999999</v>
      </c>
      <c r="L192" s="1"/>
      <c r="M192" s="1">
        <v>4.0600059999999996</v>
      </c>
      <c r="N192" s="1">
        <v>2.8394026968300068</v>
      </c>
      <c r="O192" s="143">
        <v>272.72851216672171</v>
      </c>
      <c r="P192" s="1">
        <f>VLOOKUP(C192,NHB!$C$4:$E$463,3,FALSE)/1000000</f>
        <v>0.40330100000000002</v>
      </c>
      <c r="Q192" s="168">
        <f t="shared" si="22"/>
        <v>273.13181316672171</v>
      </c>
      <c r="R192" s="187">
        <f t="shared" si="23"/>
        <v>269.07180716672173</v>
      </c>
      <c r="S192" s="1"/>
      <c r="T192" s="93">
        <v>93.826980000000006</v>
      </c>
      <c r="U192" s="93">
        <v>133.43560500878999</v>
      </c>
      <c r="V192" s="1">
        <v>10.522263000000001</v>
      </c>
      <c r="W192" s="1">
        <v>15.244178500923734</v>
      </c>
      <c r="X192" s="1">
        <v>0.29147000000000001</v>
      </c>
      <c r="Y192" s="1">
        <v>2.3631039999999999</v>
      </c>
      <c r="Z192" s="1"/>
      <c r="AA192" s="1">
        <v>3.8870429999999998</v>
      </c>
      <c r="AB192" s="1">
        <v>259.5706435097137</v>
      </c>
      <c r="AC192" s="1">
        <v>0.92840638111111118</v>
      </c>
      <c r="AD192" s="1"/>
      <c r="AE192" s="1">
        <f t="shared" si="25"/>
        <v>260.49904989082484</v>
      </c>
      <c r="AF192" s="167">
        <f t="shared" si="24"/>
        <v>256.61200689082483</v>
      </c>
      <c r="AG192" s="1"/>
      <c r="AH192" s="1">
        <v>-13.157868657008009</v>
      </c>
      <c r="AI192" s="144">
        <v>-4.8245299152897041E-2</v>
      </c>
      <c r="AJ192" s="146"/>
      <c r="AK192" s="1"/>
    </row>
    <row r="193" spans="1:37" x14ac:dyDescent="0.25">
      <c r="A193">
        <f>IFERROR(VLOOKUP(D193,'2014_15'!$C$402:$D$446,2,FALSE),0)</f>
        <v>0</v>
      </c>
      <c r="B193" s="93" t="s">
        <v>898</v>
      </c>
      <c r="C193" s="93" t="s">
        <v>308</v>
      </c>
      <c r="D193" s="93" t="s">
        <v>309</v>
      </c>
      <c r="E193" s="93"/>
      <c r="F193" s="93">
        <v>6.9376220000000002</v>
      </c>
      <c r="G193" s="93">
        <v>7.5024909083070002</v>
      </c>
      <c r="H193" s="1">
        <v>0</v>
      </c>
      <c r="I193" s="1">
        <v>0</v>
      </c>
      <c r="J193" s="1">
        <v>0.37946999999999997</v>
      </c>
      <c r="K193" s="1">
        <v>0.17568300000000001</v>
      </c>
      <c r="L193" s="1"/>
      <c r="M193" s="1">
        <v>0</v>
      </c>
      <c r="N193" s="1">
        <v>0</v>
      </c>
      <c r="O193" s="143">
        <v>14.995265908306999</v>
      </c>
      <c r="P193" s="1">
        <f>VLOOKUP(C193,NHB!$C$4:$E$463,3,FALSE)/1000000</f>
        <v>0.78191200000000005</v>
      </c>
      <c r="Q193" s="168">
        <f t="shared" si="22"/>
        <v>15.777177908306999</v>
      </c>
      <c r="R193" s="187">
        <f t="shared" si="23"/>
        <v>15.777177908306999</v>
      </c>
      <c r="S193" s="1"/>
      <c r="T193" s="93">
        <v>6.9376220000000002</v>
      </c>
      <c r="U193" s="93">
        <v>6.8416482883090008</v>
      </c>
      <c r="V193" s="1">
        <v>0</v>
      </c>
      <c r="W193" s="1">
        <v>0</v>
      </c>
      <c r="X193" s="1">
        <v>0.37946999999999997</v>
      </c>
      <c r="Y193" s="1">
        <v>0.17568300000000001</v>
      </c>
      <c r="Z193" s="1"/>
      <c r="AA193" s="1">
        <v>0</v>
      </c>
      <c r="AB193" s="1">
        <v>14.334423288308999</v>
      </c>
      <c r="AC193" s="1">
        <v>1.4144474115555556</v>
      </c>
      <c r="AD193" s="1"/>
      <c r="AE193" s="1">
        <f t="shared" si="25"/>
        <v>15.748870699864554</v>
      </c>
      <c r="AF193" s="167">
        <f t="shared" si="24"/>
        <v>15.748870699864554</v>
      </c>
      <c r="AG193" s="1"/>
      <c r="AH193" s="1">
        <v>-0.6608426199980002</v>
      </c>
      <c r="AI193" s="144">
        <v>-4.4070083454266058E-2</v>
      </c>
      <c r="AJ193" s="1"/>
      <c r="AK193" s="56"/>
    </row>
    <row r="194" spans="1:37" x14ac:dyDescent="0.25">
      <c r="A194">
        <f>IFERROR(VLOOKUP(D194,'2014_15'!$C$402:$D$446,2,FALSE),0)</f>
        <v>0</v>
      </c>
      <c r="B194" s="93" t="s">
        <v>898</v>
      </c>
      <c r="C194" s="93" t="s">
        <v>808</v>
      </c>
      <c r="D194" s="93" t="s">
        <v>809</v>
      </c>
      <c r="E194" s="93"/>
      <c r="F194" s="93">
        <v>8.3896329999999999</v>
      </c>
      <c r="G194" s="93">
        <v>5.6779717441269995</v>
      </c>
      <c r="H194" s="1">
        <v>0</v>
      </c>
      <c r="I194" s="1">
        <v>0</v>
      </c>
      <c r="J194" s="1">
        <v>0.14987</v>
      </c>
      <c r="K194" s="1">
        <v>0.21190500000000001</v>
      </c>
      <c r="L194" s="1"/>
      <c r="M194" s="1">
        <v>0</v>
      </c>
      <c r="N194" s="1">
        <v>0</v>
      </c>
      <c r="O194" s="143">
        <v>14.429379744126999</v>
      </c>
      <c r="P194" s="1">
        <f>VLOOKUP(C194,NHB!$C$4:$E$463,3,FALSE)/1000000</f>
        <v>0.27313199999999999</v>
      </c>
      <c r="Q194" s="168">
        <f t="shared" si="22"/>
        <v>14.702511744126999</v>
      </c>
      <c r="R194" s="187">
        <f t="shared" si="23"/>
        <v>14.702511744126999</v>
      </c>
      <c r="S194" s="1"/>
      <c r="T194" s="93">
        <v>8.3896329999999999</v>
      </c>
      <c r="U194" s="93">
        <v>5.0363247824970001</v>
      </c>
      <c r="V194" s="1">
        <v>0</v>
      </c>
      <c r="W194" s="1">
        <v>0</v>
      </c>
      <c r="X194" s="1">
        <v>0.14987</v>
      </c>
      <c r="Y194" s="1">
        <v>0.21190500000000001</v>
      </c>
      <c r="Z194" s="1"/>
      <c r="AA194" s="1">
        <v>0</v>
      </c>
      <c r="AB194" s="1">
        <v>13.787732782497001</v>
      </c>
      <c r="AC194" s="1">
        <v>0.44540055644444448</v>
      </c>
      <c r="AD194" s="1"/>
      <c r="AE194" s="1">
        <f t="shared" si="25"/>
        <v>14.233133338941444</v>
      </c>
      <c r="AF194" s="167">
        <f t="shared" si="24"/>
        <v>14.233133338941444</v>
      </c>
      <c r="AG194" s="1"/>
      <c r="AH194" s="1">
        <v>-0.64164696162999846</v>
      </c>
      <c r="AI194" s="144">
        <v>-4.4468090313525749E-2</v>
      </c>
      <c r="AJ194" s="1"/>
      <c r="AK194" s="1"/>
    </row>
    <row r="195" spans="1:37" x14ac:dyDescent="0.25">
      <c r="A195">
        <f>IFERROR(VLOOKUP(D195,'2014_15'!$C$402:$D$446,2,FALSE),0)</f>
        <v>0</v>
      </c>
      <c r="B195" s="93" t="s">
        <v>898</v>
      </c>
      <c r="C195" s="93" t="s">
        <v>754</v>
      </c>
      <c r="D195" s="93" t="s">
        <v>755</v>
      </c>
      <c r="E195" s="93"/>
      <c r="F195" s="93">
        <v>8.8187909999999992</v>
      </c>
      <c r="G195" s="93">
        <v>4.4269902741609997</v>
      </c>
      <c r="H195" s="1">
        <v>0</v>
      </c>
      <c r="I195" s="1">
        <v>0</v>
      </c>
      <c r="J195" s="1">
        <v>0.05</v>
      </c>
      <c r="K195" s="1">
        <v>0.221693</v>
      </c>
      <c r="L195" s="1"/>
      <c r="M195" s="1">
        <v>0</v>
      </c>
      <c r="N195" s="1">
        <v>0</v>
      </c>
      <c r="O195" s="143">
        <v>13.517474274161</v>
      </c>
      <c r="P195" s="1">
        <f>VLOOKUP(C195,NHB!$C$4:$E$463,3,FALSE)/1000000</f>
        <v>0.311255</v>
      </c>
      <c r="Q195" s="168">
        <f t="shared" si="22"/>
        <v>13.828729274160999</v>
      </c>
      <c r="R195" s="187">
        <f t="shared" si="23"/>
        <v>13.828729274160999</v>
      </c>
      <c r="S195" s="1"/>
      <c r="T195" s="93">
        <v>8.8187909999999992</v>
      </c>
      <c r="U195" s="93">
        <v>3.829707564784</v>
      </c>
      <c r="V195" s="1">
        <v>0</v>
      </c>
      <c r="W195" s="1">
        <v>0</v>
      </c>
      <c r="X195" s="1">
        <v>0.05</v>
      </c>
      <c r="Y195" s="1">
        <v>0.221693</v>
      </c>
      <c r="Z195" s="1"/>
      <c r="AA195" s="1">
        <v>0</v>
      </c>
      <c r="AB195" s="1">
        <v>12.920191564784</v>
      </c>
      <c r="AC195" s="1">
        <v>0.64776280000000008</v>
      </c>
      <c r="AD195" s="1"/>
      <c r="AE195" s="1">
        <f t="shared" si="25"/>
        <v>13.567954364784001</v>
      </c>
      <c r="AF195" s="167">
        <f t="shared" si="24"/>
        <v>13.567954364784001</v>
      </c>
      <c r="AG195" s="1"/>
      <c r="AH195" s="1">
        <v>-0.59728270937699968</v>
      </c>
      <c r="AI195" s="144">
        <v>-4.4185969750186314E-2</v>
      </c>
      <c r="AJ195" s="1"/>
      <c r="AK195" s="1"/>
    </row>
    <row r="196" spans="1:37" x14ac:dyDescent="0.25">
      <c r="A196">
        <f>IFERROR(VLOOKUP(D196,'2014_15'!$C$402:$D$446,2,FALSE),0)</f>
        <v>0</v>
      </c>
      <c r="B196" s="93" t="s">
        <v>898</v>
      </c>
      <c r="C196" s="93" t="s">
        <v>132</v>
      </c>
      <c r="D196" s="93" t="s">
        <v>133</v>
      </c>
      <c r="E196" s="93"/>
      <c r="F196" s="93">
        <v>7.0229330000000001</v>
      </c>
      <c r="G196" s="93">
        <v>3.7956443321940001</v>
      </c>
      <c r="H196" s="1">
        <v>0</v>
      </c>
      <c r="I196" s="1">
        <v>0</v>
      </c>
      <c r="J196" s="1">
        <v>0.11347</v>
      </c>
      <c r="K196" s="1">
        <v>0.17618500000000001</v>
      </c>
      <c r="L196" s="1"/>
      <c r="M196" s="1">
        <v>0</v>
      </c>
      <c r="N196" s="1">
        <v>0</v>
      </c>
      <c r="O196" s="143">
        <v>11.108232332194</v>
      </c>
      <c r="P196" s="1">
        <f>VLOOKUP(C196,NHB!$C$4:$E$463,3,FALSE)/1000000</f>
        <v>0.124988</v>
      </c>
      <c r="Q196" s="168">
        <f t="shared" si="22"/>
        <v>11.233220332194</v>
      </c>
      <c r="R196" s="187">
        <f t="shared" si="23"/>
        <v>11.233220332194</v>
      </c>
      <c r="S196" s="1"/>
      <c r="T196" s="93">
        <v>7.0229330000000001</v>
      </c>
      <c r="U196" s="93">
        <v>3.3039743233559999</v>
      </c>
      <c r="V196" s="1">
        <v>0</v>
      </c>
      <c r="W196" s="1">
        <v>0</v>
      </c>
      <c r="X196" s="1">
        <v>0.11347</v>
      </c>
      <c r="Y196" s="1">
        <v>0.17618500000000001</v>
      </c>
      <c r="Z196" s="1"/>
      <c r="AA196" s="1">
        <v>0</v>
      </c>
      <c r="AB196" s="1">
        <v>10.616562323356</v>
      </c>
      <c r="AC196" s="1">
        <v>0.3655875626666667</v>
      </c>
      <c r="AD196" s="1"/>
      <c r="AE196" s="1">
        <f t="shared" si="25"/>
        <v>10.982149886022667</v>
      </c>
      <c r="AF196" s="167">
        <f t="shared" si="24"/>
        <v>10.982149886022667</v>
      </c>
      <c r="AG196" s="1"/>
      <c r="AH196" s="1">
        <v>-0.49167000883799972</v>
      </c>
      <c r="AI196" s="144">
        <v>-4.4261768581580381E-2</v>
      </c>
      <c r="AJ196" s="1"/>
      <c r="AK196" s="1"/>
    </row>
    <row r="197" spans="1:37" x14ac:dyDescent="0.25">
      <c r="A197">
        <f>IFERROR(VLOOKUP(D197,'2014_15'!$C$402:$D$446,2,FALSE),0)</f>
        <v>1</v>
      </c>
      <c r="B197" s="93" t="s">
        <v>902</v>
      </c>
      <c r="C197" s="93" t="s">
        <v>562</v>
      </c>
      <c r="D197" s="93" t="s">
        <v>563</v>
      </c>
      <c r="E197" s="93"/>
      <c r="F197" s="93">
        <v>78.870998999999998</v>
      </c>
      <c r="G197" s="93">
        <v>114.992740169526</v>
      </c>
      <c r="H197" s="1">
        <v>7.9528910000000002</v>
      </c>
      <c r="I197" s="1">
        <v>12.953246817493357</v>
      </c>
      <c r="J197" s="1">
        <v>0.21087</v>
      </c>
      <c r="K197" s="1">
        <v>1.971773</v>
      </c>
      <c r="L197" s="1"/>
      <c r="M197" s="1">
        <v>2.9818449999999999</v>
      </c>
      <c r="N197" s="1">
        <v>0.99482458839125343</v>
      </c>
      <c r="O197" s="143">
        <v>220.92918957541062</v>
      </c>
      <c r="P197" s="1">
        <f>VLOOKUP(C197,NHB!$C$4:$E$463,3,FALSE)/1000000</f>
        <v>0.33469900000000002</v>
      </c>
      <c r="Q197" s="168">
        <f t="shared" si="22"/>
        <v>221.26388857541062</v>
      </c>
      <c r="R197" s="187">
        <f t="shared" si="23"/>
        <v>218.28204357541063</v>
      </c>
      <c r="S197" s="1"/>
      <c r="T197" s="93">
        <v>78.870998999999998</v>
      </c>
      <c r="U197" s="93">
        <v>105.333349995286</v>
      </c>
      <c r="V197" s="1">
        <v>8.1414229999999996</v>
      </c>
      <c r="W197" s="1">
        <v>13.190672267205434</v>
      </c>
      <c r="X197" s="1">
        <v>0.21087</v>
      </c>
      <c r="Y197" s="1">
        <v>1.971773</v>
      </c>
      <c r="Z197" s="1"/>
      <c r="AA197" s="1">
        <v>2.8598690000000002</v>
      </c>
      <c r="AB197" s="1">
        <v>210.57895626249146</v>
      </c>
      <c r="AC197" s="1">
        <v>0.9423551733333333</v>
      </c>
      <c r="AD197" s="1"/>
      <c r="AE197" s="1">
        <f t="shared" si="25"/>
        <v>211.5213114358248</v>
      </c>
      <c r="AF197" s="167">
        <f t="shared" si="24"/>
        <v>208.6614424358248</v>
      </c>
      <c r="AG197" s="1"/>
      <c r="AH197" s="1">
        <v>-10.350233312919158</v>
      </c>
      <c r="AI197" s="144">
        <v>-4.684864563533047E-2</v>
      </c>
      <c r="AJ197" s="1"/>
      <c r="AK197" s="1"/>
    </row>
    <row r="198" spans="1:37" x14ac:dyDescent="0.25">
      <c r="A198">
        <f>IFERROR(VLOOKUP(D198,'2014_15'!$C$402:$D$446,2,FALSE),0)</f>
        <v>0</v>
      </c>
      <c r="B198" s="93" t="s">
        <v>898</v>
      </c>
      <c r="C198" s="93" t="s">
        <v>686</v>
      </c>
      <c r="D198" s="93" t="s">
        <v>687</v>
      </c>
      <c r="E198" s="93"/>
      <c r="F198" s="93">
        <v>7.0764399999999998</v>
      </c>
      <c r="G198" s="93">
        <v>3.6209674636019997</v>
      </c>
      <c r="H198" s="1">
        <v>0</v>
      </c>
      <c r="I198" s="1">
        <v>0</v>
      </c>
      <c r="J198" s="1">
        <v>0.05</v>
      </c>
      <c r="K198" s="1">
        <v>0.17747099999999999</v>
      </c>
      <c r="L198" s="1"/>
      <c r="M198" s="1">
        <v>0</v>
      </c>
      <c r="N198" s="1">
        <v>0</v>
      </c>
      <c r="O198" s="143">
        <v>10.924878463602001</v>
      </c>
      <c r="P198" s="1">
        <f>VLOOKUP(C198,NHB!$C$4:$E$463,3,FALSE)/1000000</f>
        <v>6.9337999999999997E-2</v>
      </c>
      <c r="Q198" s="168">
        <f t="shared" si="22"/>
        <v>10.994216463602001</v>
      </c>
      <c r="R198" s="187">
        <f t="shared" si="23"/>
        <v>10.994216463602001</v>
      </c>
      <c r="S198" s="1"/>
      <c r="T198" s="93">
        <v>7.0764399999999998</v>
      </c>
      <c r="U198" s="93">
        <v>3.1429074235950001</v>
      </c>
      <c r="V198" s="1">
        <v>0</v>
      </c>
      <c r="W198" s="1">
        <v>0</v>
      </c>
      <c r="X198" s="1">
        <v>0.05</v>
      </c>
      <c r="Y198" s="1">
        <v>0.17747099999999999</v>
      </c>
      <c r="Z198" s="1"/>
      <c r="AA198" s="1">
        <v>0</v>
      </c>
      <c r="AB198" s="1">
        <v>10.446818423595001</v>
      </c>
      <c r="AC198" s="1">
        <v>0.30778060088888887</v>
      </c>
      <c r="AD198" s="1"/>
      <c r="AE198" s="1">
        <f t="shared" si="25"/>
        <v>10.754599024483889</v>
      </c>
      <c r="AF198" s="167">
        <f t="shared" si="24"/>
        <v>10.754599024483889</v>
      </c>
      <c r="AG198" s="1"/>
      <c r="AH198" s="1">
        <v>-0.47806004000699964</v>
      </c>
      <c r="AI198" s="144">
        <v>-4.3758842864910025E-2</v>
      </c>
      <c r="AJ198" s="1"/>
      <c r="AK198" s="1"/>
    </row>
    <row r="199" spans="1:37" x14ac:dyDescent="0.25">
      <c r="A199">
        <f>IFERROR(VLOOKUP(D199,'2014_15'!$C$402:$D$446,2,FALSE),0)</f>
        <v>0</v>
      </c>
      <c r="B199" s="93" t="s">
        <v>903</v>
      </c>
      <c r="C199" s="93" t="s">
        <v>648</v>
      </c>
      <c r="D199" s="93" t="s">
        <v>649</v>
      </c>
      <c r="E199" s="93"/>
      <c r="F199" s="93">
        <v>87.947581</v>
      </c>
      <c r="G199" s="93">
        <v>231.988080764019</v>
      </c>
      <c r="H199" s="1">
        <v>12.479302000000001</v>
      </c>
      <c r="I199" s="1">
        <v>19.544766175643769</v>
      </c>
      <c r="J199" s="1">
        <v>1.7250000000000001</v>
      </c>
      <c r="K199" s="1">
        <v>2.2392539999999999</v>
      </c>
      <c r="L199" s="1"/>
      <c r="M199" s="1">
        <v>4.2844239999999996</v>
      </c>
      <c r="N199" s="1">
        <v>0</v>
      </c>
      <c r="O199" s="143">
        <v>360.20840793966283</v>
      </c>
      <c r="P199" s="1">
        <f>VLOOKUP(C199,NHB!$C$4:$E$463,3,FALSE)/1000000</f>
        <v>2.5901160000000001</v>
      </c>
      <c r="Q199" s="168">
        <f t="shared" si="22"/>
        <v>362.79852393966286</v>
      </c>
      <c r="R199" s="187">
        <f t="shared" si="23"/>
        <v>358.51409993966286</v>
      </c>
      <c r="S199" s="1"/>
      <c r="T199" s="93">
        <v>87.947581</v>
      </c>
      <c r="U199" s="93">
        <v>214.82096278748102</v>
      </c>
      <c r="V199" s="1">
        <v>12.774620000000001</v>
      </c>
      <c r="W199" s="1">
        <v>19.903010325867381</v>
      </c>
      <c r="X199" s="1">
        <v>1.7250000000000001</v>
      </c>
      <c r="Y199" s="1">
        <v>2.2392539999999999</v>
      </c>
      <c r="Z199" s="1"/>
      <c r="AA199" s="1">
        <v>4.1108859999999998</v>
      </c>
      <c r="AB199" s="1">
        <v>343.52131411334847</v>
      </c>
      <c r="AC199" s="1">
        <v>5.181791654444444</v>
      </c>
      <c r="AD199" s="1"/>
      <c r="AE199" s="1">
        <f t="shared" si="25"/>
        <v>348.70310576779292</v>
      </c>
      <c r="AF199" s="167">
        <f t="shared" si="24"/>
        <v>344.59221976779293</v>
      </c>
      <c r="AG199" s="1"/>
      <c r="AH199" s="1">
        <v>-16.687093826314367</v>
      </c>
      <c r="AI199" s="144">
        <v>-4.6326219650901543E-2</v>
      </c>
      <c r="AJ199" s="1"/>
      <c r="AK199" s="1"/>
    </row>
    <row r="200" spans="1:37" x14ac:dyDescent="0.25">
      <c r="A200">
        <f>IFERROR(VLOOKUP(D200,'2014_15'!$C$402:$D$446,2,FALSE),0)</f>
        <v>0</v>
      </c>
      <c r="B200" s="93" t="s">
        <v>898</v>
      </c>
      <c r="C200" s="93" t="s">
        <v>718</v>
      </c>
      <c r="D200" s="93" t="s">
        <v>719</v>
      </c>
      <c r="E200" s="93"/>
      <c r="F200" s="93">
        <v>8.3587849999999992</v>
      </c>
      <c r="G200" s="93">
        <v>4.8466743344679992</v>
      </c>
      <c r="H200" s="1">
        <v>0</v>
      </c>
      <c r="I200" s="1">
        <v>0</v>
      </c>
      <c r="J200" s="1">
        <v>5.747E-2</v>
      </c>
      <c r="K200" s="1">
        <v>0.211897</v>
      </c>
      <c r="L200" s="1"/>
      <c r="M200" s="1">
        <v>0</v>
      </c>
      <c r="N200" s="1">
        <v>0</v>
      </c>
      <c r="O200" s="143">
        <v>13.474826334468</v>
      </c>
      <c r="P200" s="1">
        <f>VLOOKUP(C200,NHB!$C$4:$E$463,3,FALSE)/1000000</f>
        <v>0.64835299999999996</v>
      </c>
      <c r="Q200" s="168">
        <f t="shared" ref="Q200:Q263" si="26">+O200+P200</f>
        <v>14.123179334468</v>
      </c>
      <c r="R200" s="187">
        <f t="shared" ref="R200:R263" si="27">+Q200-M200</f>
        <v>14.123179334468</v>
      </c>
      <c r="S200" s="1"/>
      <c r="T200" s="93">
        <v>8.3587849999999992</v>
      </c>
      <c r="U200" s="93">
        <v>4.2698894044500006</v>
      </c>
      <c r="V200" s="1">
        <v>0</v>
      </c>
      <c r="W200" s="1">
        <v>0</v>
      </c>
      <c r="X200" s="1">
        <v>5.747E-2</v>
      </c>
      <c r="Y200" s="1">
        <v>0.211897</v>
      </c>
      <c r="Z200" s="1"/>
      <c r="AA200" s="1">
        <v>0</v>
      </c>
      <c r="AB200" s="1">
        <v>12.89804140445</v>
      </c>
      <c r="AC200" s="1">
        <v>1.224476679111111</v>
      </c>
      <c r="AD200" s="1"/>
      <c r="AE200" s="1">
        <f t="shared" si="25"/>
        <v>14.122518083561111</v>
      </c>
      <c r="AF200" s="167">
        <f t="shared" ref="AF200:AF263" si="28">+AE200-AA200</f>
        <v>14.122518083561111</v>
      </c>
      <c r="AG200" s="1"/>
      <c r="AH200" s="1">
        <v>-0.57678493001800035</v>
      </c>
      <c r="AI200" s="144">
        <v>-4.2804628104379377E-2</v>
      </c>
      <c r="AJ200" s="1"/>
      <c r="AK200" s="1"/>
    </row>
    <row r="201" spans="1:37" x14ac:dyDescent="0.25">
      <c r="A201">
        <f>IFERROR(VLOOKUP(D201,'2014_15'!$C$402:$D$446,2,FALSE),0)</f>
        <v>0</v>
      </c>
      <c r="B201" s="93" t="s">
        <v>898</v>
      </c>
      <c r="C201" s="93" t="s">
        <v>184</v>
      </c>
      <c r="D201" s="93" t="s">
        <v>185</v>
      </c>
      <c r="E201" s="93"/>
      <c r="F201" s="93">
        <v>7.0594599999999996</v>
      </c>
      <c r="G201" s="93">
        <v>3.2212002554670001</v>
      </c>
      <c r="H201" s="1">
        <v>0</v>
      </c>
      <c r="I201" s="1">
        <v>0</v>
      </c>
      <c r="J201" s="1">
        <v>7.1470000000000006E-2</v>
      </c>
      <c r="K201" s="1">
        <v>0.177179</v>
      </c>
      <c r="L201" s="1"/>
      <c r="M201" s="1">
        <v>0</v>
      </c>
      <c r="N201" s="1">
        <v>0</v>
      </c>
      <c r="O201" s="143">
        <v>10.529309255467</v>
      </c>
      <c r="P201" s="1">
        <f>VLOOKUP(C201,NHB!$C$4:$E$463,3,FALSE)/1000000</f>
        <v>2.9551999999999998E-2</v>
      </c>
      <c r="Q201" s="168">
        <f t="shared" si="26"/>
        <v>10.558861255467001</v>
      </c>
      <c r="R201" s="187">
        <f t="shared" si="27"/>
        <v>10.558861255467001</v>
      </c>
      <c r="S201" s="1"/>
      <c r="T201" s="93">
        <v>7.0594599999999996</v>
      </c>
      <c r="U201" s="93">
        <v>2.763789819191</v>
      </c>
      <c r="V201" s="1">
        <v>0</v>
      </c>
      <c r="W201" s="1">
        <v>0</v>
      </c>
      <c r="X201" s="1">
        <v>7.1470000000000006E-2</v>
      </c>
      <c r="Y201" s="1">
        <v>0.177179</v>
      </c>
      <c r="Z201" s="1"/>
      <c r="AA201" s="1">
        <v>0</v>
      </c>
      <c r="AB201" s="1">
        <v>10.071898819191</v>
      </c>
      <c r="AC201" s="1">
        <v>0.20839485955555556</v>
      </c>
      <c r="AD201" s="1"/>
      <c r="AE201" s="1">
        <f t="shared" si="25"/>
        <v>10.280293678746556</v>
      </c>
      <c r="AF201" s="167">
        <f t="shared" si="28"/>
        <v>10.280293678746556</v>
      </c>
      <c r="AG201" s="1"/>
      <c r="AH201" s="1">
        <v>-0.45741043627599964</v>
      </c>
      <c r="AI201" s="144">
        <v>-4.3441637545074879E-2</v>
      </c>
      <c r="AJ201" s="1"/>
      <c r="AK201" s="1"/>
    </row>
    <row r="202" spans="1:37" x14ac:dyDescent="0.25">
      <c r="A202">
        <f>IFERROR(VLOOKUP(D202,'2014_15'!$C$402:$D$446,2,FALSE),0)</f>
        <v>0</v>
      </c>
      <c r="B202" s="93" t="s">
        <v>903</v>
      </c>
      <c r="C202" s="93" t="s">
        <v>742</v>
      </c>
      <c r="D202" s="93" t="s">
        <v>743</v>
      </c>
      <c r="E202" s="93"/>
      <c r="F202" s="93">
        <v>47.116633</v>
      </c>
      <c r="G202" s="93">
        <v>152.04357136143898</v>
      </c>
      <c r="H202" s="1">
        <v>9.4238320000000009</v>
      </c>
      <c r="I202" s="1">
        <v>12.888680764396126</v>
      </c>
      <c r="J202" s="1">
        <v>0.90500000000000003</v>
      </c>
      <c r="K202" s="1">
        <v>1.202512</v>
      </c>
      <c r="L202" s="1"/>
      <c r="M202" s="1">
        <v>3.4541339999999998</v>
      </c>
      <c r="N202" s="1">
        <v>0</v>
      </c>
      <c r="O202" s="143">
        <v>227.03436312583514</v>
      </c>
      <c r="P202" s="1">
        <f>VLOOKUP(C202,NHB!$C$4:$E$463,3,FALSE)/1000000</f>
        <v>1.0810139999999999</v>
      </c>
      <c r="Q202" s="168">
        <f t="shared" si="26"/>
        <v>228.11537712583515</v>
      </c>
      <c r="R202" s="187">
        <f t="shared" si="27"/>
        <v>224.66124312583514</v>
      </c>
      <c r="S202" s="1"/>
      <c r="T202" s="93">
        <v>47.116633</v>
      </c>
      <c r="U202" s="93">
        <v>140.792347080692</v>
      </c>
      <c r="V202" s="1">
        <v>9.6466639999999995</v>
      </c>
      <c r="W202" s="1">
        <v>13.684693308612397</v>
      </c>
      <c r="X202" s="1">
        <v>0.90500000000000003</v>
      </c>
      <c r="Y202" s="1">
        <v>1.202512</v>
      </c>
      <c r="Z202" s="1"/>
      <c r="AA202" s="1">
        <v>3.2861539999999998</v>
      </c>
      <c r="AB202" s="1">
        <v>216.63400338930441</v>
      </c>
      <c r="AC202" s="1">
        <v>2.8106363133333336</v>
      </c>
      <c r="AD202" s="1"/>
      <c r="AE202" s="1">
        <f t="shared" si="25"/>
        <v>219.44463970263774</v>
      </c>
      <c r="AF202" s="167">
        <f t="shared" si="28"/>
        <v>216.15848570263773</v>
      </c>
      <c r="AG202" s="1"/>
      <c r="AH202" s="1">
        <v>-10.400359736530731</v>
      </c>
      <c r="AI202" s="144">
        <v>-4.5809628081570498E-2</v>
      </c>
      <c r="AJ202" s="1"/>
      <c r="AK202" s="1"/>
    </row>
    <row r="203" spans="1:37" x14ac:dyDescent="0.25">
      <c r="A203">
        <f>IFERROR(VLOOKUP(D203,'2014_15'!$C$402:$D$446,2,FALSE),0)</f>
        <v>0</v>
      </c>
      <c r="B203" s="93" t="s">
        <v>898</v>
      </c>
      <c r="C203" s="93" t="s">
        <v>208</v>
      </c>
      <c r="D203" s="93" t="s">
        <v>209</v>
      </c>
      <c r="E203" s="93"/>
      <c r="F203" s="93">
        <v>6.805644</v>
      </c>
      <c r="G203" s="93">
        <v>7.5567325080190004</v>
      </c>
      <c r="H203" s="1">
        <v>0</v>
      </c>
      <c r="I203" s="1">
        <v>0</v>
      </c>
      <c r="J203" s="1">
        <v>0.14287</v>
      </c>
      <c r="K203" s="1">
        <v>0.17249500000000001</v>
      </c>
      <c r="L203" s="1"/>
      <c r="M203" s="1">
        <v>0</v>
      </c>
      <c r="N203" s="1">
        <v>0</v>
      </c>
      <c r="O203" s="143">
        <v>14.677741508019</v>
      </c>
      <c r="P203" s="1">
        <f>VLOOKUP(C203,NHB!$C$4:$E$463,3,FALSE)/1000000</f>
        <v>0.47730899999999998</v>
      </c>
      <c r="Q203" s="168">
        <f t="shared" si="26"/>
        <v>15.155050508019</v>
      </c>
      <c r="R203" s="187">
        <f t="shared" si="27"/>
        <v>15.155050508019</v>
      </c>
      <c r="S203" s="1"/>
      <c r="T203" s="93">
        <v>6.805644</v>
      </c>
      <c r="U203" s="93">
        <v>6.9468398818599999</v>
      </c>
      <c r="V203" s="1">
        <v>0</v>
      </c>
      <c r="W203" s="1">
        <v>0</v>
      </c>
      <c r="X203" s="1">
        <v>0.14287</v>
      </c>
      <c r="Y203" s="1">
        <v>0.17249500000000001</v>
      </c>
      <c r="Z203" s="1"/>
      <c r="AA203" s="1">
        <v>0</v>
      </c>
      <c r="AB203" s="1">
        <v>14.06784888186</v>
      </c>
      <c r="AC203" s="1">
        <v>0.93160578666666682</v>
      </c>
      <c r="AD203" s="1"/>
      <c r="AE203" s="1">
        <f t="shared" si="25"/>
        <v>14.999454668526667</v>
      </c>
      <c r="AF203" s="167">
        <f t="shared" si="28"/>
        <v>14.999454668526667</v>
      </c>
      <c r="AG203" s="1"/>
      <c r="AH203" s="1">
        <v>-0.60989262615900053</v>
      </c>
      <c r="AI203" s="144">
        <v>-4.1552211954801993E-2</v>
      </c>
      <c r="AJ203" s="1"/>
      <c r="AK203" s="1"/>
    </row>
    <row r="204" spans="1:37" x14ac:dyDescent="0.25">
      <c r="A204">
        <f>IFERROR(VLOOKUP(D204,'2014_15'!$C$402:$D$446,2,FALSE),0)</f>
        <v>0</v>
      </c>
      <c r="B204" s="93" t="s">
        <v>903</v>
      </c>
      <c r="C204" s="93" t="s">
        <v>406</v>
      </c>
      <c r="D204" s="93" t="s">
        <v>407</v>
      </c>
      <c r="E204" s="93"/>
      <c r="F204" s="93">
        <v>95.945539999999994</v>
      </c>
      <c r="G204" s="93">
        <v>220.02503371268799</v>
      </c>
      <c r="H204" s="1">
        <v>8.2204499999999996</v>
      </c>
      <c r="I204" s="1">
        <v>19.651991884726904</v>
      </c>
      <c r="J204" s="1">
        <v>2.9750000000000001</v>
      </c>
      <c r="K204" s="1">
        <v>2.4213170000000002</v>
      </c>
      <c r="L204" s="1"/>
      <c r="M204" s="1">
        <v>3.9711280000000002</v>
      </c>
      <c r="N204" s="1">
        <v>0</v>
      </c>
      <c r="O204" s="143">
        <v>353.21046059741491</v>
      </c>
      <c r="P204" s="1">
        <f>VLOOKUP(C204,NHB!$C$4:$E$463,3,FALSE)/1000000</f>
        <v>1.972531</v>
      </c>
      <c r="Q204" s="168">
        <f t="shared" si="26"/>
        <v>355.18299159741491</v>
      </c>
      <c r="R204" s="187">
        <f t="shared" si="27"/>
        <v>351.21186359741489</v>
      </c>
      <c r="S204" s="1"/>
      <c r="T204" s="93">
        <v>95.945539999999994</v>
      </c>
      <c r="U204" s="93">
        <v>203.743181217949</v>
      </c>
      <c r="V204" s="1">
        <v>8.4148440000000004</v>
      </c>
      <c r="W204" s="1">
        <v>20.012201419580215</v>
      </c>
      <c r="X204" s="1">
        <v>2.9750000000000001</v>
      </c>
      <c r="Y204" s="1">
        <v>2.4213170000000002</v>
      </c>
      <c r="Z204" s="1"/>
      <c r="AA204" s="1">
        <v>3.793698</v>
      </c>
      <c r="AB204" s="1">
        <v>337.30578163752926</v>
      </c>
      <c r="AC204" s="1">
        <v>4.4471327911111107</v>
      </c>
      <c r="AD204" s="1"/>
      <c r="AE204" s="1">
        <f t="shared" si="25"/>
        <v>341.75291442864039</v>
      </c>
      <c r="AF204" s="167">
        <f t="shared" si="28"/>
        <v>337.95921642864039</v>
      </c>
      <c r="AG204" s="1"/>
      <c r="AH204" s="1">
        <v>-15.904678959885644</v>
      </c>
      <c r="AI204" s="144">
        <v>-4.5028901275983468E-2</v>
      </c>
      <c r="AJ204" s="1"/>
      <c r="AK204" s="1"/>
    </row>
    <row r="205" spans="1:37" x14ac:dyDescent="0.25">
      <c r="A205">
        <f>IFERROR(VLOOKUP(D205,'2014_15'!$C$402:$D$446,2,FALSE),0)</f>
        <v>0</v>
      </c>
      <c r="B205" s="93" t="s">
        <v>898</v>
      </c>
      <c r="C205" s="93" t="s">
        <v>508</v>
      </c>
      <c r="D205" s="93" t="s">
        <v>509</v>
      </c>
      <c r="E205" s="93"/>
      <c r="F205" s="93">
        <v>14.025031</v>
      </c>
      <c r="G205" s="93">
        <v>14.126314568965999</v>
      </c>
      <c r="H205" s="1">
        <v>0</v>
      </c>
      <c r="I205" s="1">
        <v>0</v>
      </c>
      <c r="J205" s="1">
        <v>0.18346999999999999</v>
      </c>
      <c r="K205" s="1">
        <v>0.354487</v>
      </c>
      <c r="L205" s="1"/>
      <c r="M205" s="1">
        <v>0</v>
      </c>
      <c r="N205" s="1">
        <v>0</v>
      </c>
      <c r="O205" s="143">
        <v>28.689302568965999</v>
      </c>
      <c r="P205" s="1">
        <f>VLOOKUP(C205,NHB!$C$4:$E$463,3,FALSE)/1000000</f>
        <v>0.87811600000000001</v>
      </c>
      <c r="Q205" s="168">
        <f t="shared" si="26"/>
        <v>29.567418568965998</v>
      </c>
      <c r="R205" s="187">
        <f t="shared" si="27"/>
        <v>29.567418568965998</v>
      </c>
      <c r="S205" s="1"/>
      <c r="T205" s="93">
        <v>14.025031</v>
      </c>
      <c r="U205" s="93">
        <v>12.943710447222999</v>
      </c>
      <c r="V205" s="1">
        <v>0</v>
      </c>
      <c r="W205" s="1">
        <v>0</v>
      </c>
      <c r="X205" s="1">
        <v>0.18346999999999999</v>
      </c>
      <c r="Y205" s="1">
        <v>0.354487</v>
      </c>
      <c r="Z205" s="1"/>
      <c r="AA205" s="1">
        <v>0</v>
      </c>
      <c r="AB205" s="1">
        <v>27.506698447222998</v>
      </c>
      <c r="AC205" s="1">
        <v>1.3702053191111114</v>
      </c>
      <c r="AD205" s="1"/>
      <c r="AE205" s="1">
        <f t="shared" si="25"/>
        <v>28.876903766334109</v>
      </c>
      <c r="AF205" s="167">
        <f t="shared" si="28"/>
        <v>28.876903766334109</v>
      </c>
      <c r="AG205" s="1"/>
      <c r="AH205" s="1">
        <v>-1.182604121743001</v>
      </c>
      <c r="AI205" s="144">
        <v>-4.1221082976839463E-2</v>
      </c>
      <c r="AJ205" s="1"/>
      <c r="AK205" s="56"/>
    </row>
    <row r="206" spans="1:37" x14ac:dyDescent="0.25">
      <c r="A206">
        <f>IFERROR(VLOOKUP(D206,'2014_15'!$C$402:$D$446,2,FALSE),0)</f>
        <v>0</v>
      </c>
      <c r="B206" s="93" t="s">
        <v>898</v>
      </c>
      <c r="C206" s="93" t="s">
        <v>194</v>
      </c>
      <c r="D206" s="93" t="s">
        <v>195</v>
      </c>
      <c r="E206" s="93"/>
      <c r="F206" s="93">
        <v>10.592689</v>
      </c>
      <c r="G206" s="93">
        <v>9.2362789446830007</v>
      </c>
      <c r="H206" s="1">
        <v>0</v>
      </c>
      <c r="I206" s="1">
        <v>0</v>
      </c>
      <c r="J206" s="1">
        <v>0.19747000000000001</v>
      </c>
      <c r="K206" s="1">
        <v>0.26772000000000001</v>
      </c>
      <c r="L206" s="1"/>
      <c r="M206" s="1">
        <v>0</v>
      </c>
      <c r="N206" s="1">
        <v>0</v>
      </c>
      <c r="O206" s="143">
        <v>20.294157944683</v>
      </c>
      <c r="P206" s="1">
        <f>VLOOKUP(C206,NHB!$C$4:$E$463,3,FALSE)/1000000</f>
        <v>0.72383200000000003</v>
      </c>
      <c r="Q206" s="168">
        <f t="shared" si="26"/>
        <v>21.017989944683002</v>
      </c>
      <c r="R206" s="187">
        <f t="shared" si="27"/>
        <v>21.017989944683002</v>
      </c>
      <c r="S206" s="1"/>
      <c r="T206" s="93">
        <v>10.592689</v>
      </c>
      <c r="U206" s="93">
        <v>8.4035190524909993</v>
      </c>
      <c r="V206" s="1">
        <v>0</v>
      </c>
      <c r="W206" s="1">
        <v>0</v>
      </c>
      <c r="X206" s="1">
        <v>0.19747000000000001</v>
      </c>
      <c r="Y206" s="1">
        <v>0.26772000000000001</v>
      </c>
      <c r="Z206" s="1"/>
      <c r="AA206" s="1">
        <v>0</v>
      </c>
      <c r="AB206" s="1">
        <v>19.461398052490999</v>
      </c>
      <c r="AC206" s="1">
        <v>1.5248509546666666</v>
      </c>
      <c r="AD206" s="1"/>
      <c r="AE206" s="1">
        <f t="shared" si="25"/>
        <v>20.986249007157667</v>
      </c>
      <c r="AF206" s="167">
        <f t="shared" si="28"/>
        <v>20.986249007157667</v>
      </c>
      <c r="AG206" s="1"/>
      <c r="AH206" s="1">
        <v>-0.83275989219200142</v>
      </c>
      <c r="AI206" s="144">
        <v>-4.1034463931043839E-2</v>
      </c>
      <c r="AJ206" s="1"/>
      <c r="AK206" s="1"/>
    </row>
    <row r="207" spans="1:37" x14ac:dyDescent="0.25">
      <c r="A207">
        <f>IFERROR(VLOOKUP(D207,'2014_15'!$C$402:$D$446,2,FALSE),0)</f>
        <v>0</v>
      </c>
      <c r="B207" s="93" t="s">
        <v>903</v>
      </c>
      <c r="C207" s="93" t="s">
        <v>320</v>
      </c>
      <c r="D207" s="93" t="s">
        <v>321</v>
      </c>
      <c r="E207" s="93"/>
      <c r="F207" s="93">
        <v>76.837474999999998</v>
      </c>
      <c r="G207" s="93">
        <v>165.223771298662</v>
      </c>
      <c r="H207" s="1">
        <v>5.1395229999999996</v>
      </c>
      <c r="I207" s="1">
        <v>16.589267363581776</v>
      </c>
      <c r="J207" s="1">
        <v>0.57499999999999996</v>
      </c>
      <c r="K207" s="1">
        <v>1.9186399999999999</v>
      </c>
      <c r="L207" s="1"/>
      <c r="M207" s="1">
        <v>3.4922240000000002</v>
      </c>
      <c r="N207" s="1">
        <v>0</v>
      </c>
      <c r="O207" s="143">
        <v>269.77590066224377</v>
      </c>
      <c r="P207" s="1">
        <f>VLOOKUP(C207,NHB!$C$4:$E$463,3,FALSE)/1000000</f>
        <v>0.92381899999999995</v>
      </c>
      <c r="Q207" s="168">
        <f t="shared" si="26"/>
        <v>270.69971966224375</v>
      </c>
      <c r="R207" s="187">
        <f t="shared" si="27"/>
        <v>267.20749566224373</v>
      </c>
      <c r="S207" s="1"/>
      <c r="T207" s="93">
        <v>76.837474999999998</v>
      </c>
      <c r="U207" s="93">
        <v>152.99721222256099</v>
      </c>
      <c r="V207" s="1">
        <v>5.260961</v>
      </c>
      <c r="W207" s="1">
        <v>16.893338946536026</v>
      </c>
      <c r="X207" s="1">
        <v>0.57499999999999996</v>
      </c>
      <c r="Y207" s="1">
        <v>1.9186399999999999</v>
      </c>
      <c r="Z207" s="1"/>
      <c r="AA207" s="1">
        <v>3.331175</v>
      </c>
      <c r="AB207" s="1">
        <v>257.81380216909702</v>
      </c>
      <c r="AC207" s="1">
        <v>3.1508416288888887</v>
      </c>
      <c r="AD207" s="1"/>
      <c r="AE207" s="1">
        <f t="shared" si="25"/>
        <v>260.9646437979859</v>
      </c>
      <c r="AF207" s="167">
        <f t="shared" si="28"/>
        <v>257.63346879798593</v>
      </c>
      <c r="AG207" s="1"/>
      <c r="AH207" s="1">
        <v>-11.962098493146755</v>
      </c>
      <c r="AI207" s="144">
        <v>-4.4340871307564124E-2</v>
      </c>
      <c r="AJ207" s="1"/>
      <c r="AK207" s="1"/>
    </row>
    <row r="208" spans="1:37" x14ac:dyDescent="0.25">
      <c r="A208">
        <f>IFERROR(VLOOKUP(D208,'2014_15'!$C$402:$D$446,2,FALSE),0)</f>
        <v>0</v>
      </c>
      <c r="B208" s="93" t="s">
        <v>903</v>
      </c>
      <c r="C208" s="93" t="s">
        <v>154</v>
      </c>
      <c r="D208" s="93" t="s">
        <v>155</v>
      </c>
      <c r="E208" s="93"/>
      <c r="F208" s="93">
        <v>97.272675509999999</v>
      </c>
      <c r="G208" s="93">
        <v>184.265260596622</v>
      </c>
      <c r="H208" s="1">
        <v>3.4776470000000002</v>
      </c>
      <c r="I208" s="1">
        <v>12.962039808185658</v>
      </c>
      <c r="J208" s="1">
        <v>2.2250000000000001</v>
      </c>
      <c r="K208" s="1">
        <v>2.4602400000000002</v>
      </c>
      <c r="L208" s="1"/>
      <c r="M208" s="1">
        <v>3.4202949999999999</v>
      </c>
      <c r="N208" s="1">
        <v>0</v>
      </c>
      <c r="O208" s="143">
        <v>306.08315791480766</v>
      </c>
      <c r="P208" s="1">
        <f>VLOOKUP(C208,NHB!$C$4:$E$463,3,FALSE)/1000000</f>
        <v>1.767042</v>
      </c>
      <c r="Q208" s="168">
        <f t="shared" si="26"/>
        <v>307.85019991480766</v>
      </c>
      <c r="R208" s="187">
        <f t="shared" si="27"/>
        <v>304.42990491480765</v>
      </c>
      <c r="S208" s="1"/>
      <c r="T208" s="93">
        <v>97.272675509999999</v>
      </c>
      <c r="U208" s="93">
        <v>170.62963131247199</v>
      </c>
      <c r="V208" s="1">
        <v>3.5598399999999999</v>
      </c>
      <c r="W208" s="1">
        <v>13.199626428282185</v>
      </c>
      <c r="X208" s="1">
        <v>2.2250000000000001</v>
      </c>
      <c r="Y208" s="1">
        <v>2.4602400000000002</v>
      </c>
      <c r="Z208" s="1"/>
      <c r="AA208" s="1">
        <v>3.2949769999999998</v>
      </c>
      <c r="AB208" s="1">
        <v>292.64199025075419</v>
      </c>
      <c r="AC208" s="1">
        <v>2.8965936800000001</v>
      </c>
      <c r="AD208" s="1"/>
      <c r="AE208" s="1">
        <f t="shared" si="25"/>
        <v>295.53858393075421</v>
      </c>
      <c r="AF208" s="167">
        <f t="shared" si="28"/>
        <v>292.2436069307542</v>
      </c>
      <c r="AG208" s="1"/>
      <c r="AH208" s="1">
        <v>-13.441167664053467</v>
      </c>
      <c r="AI208" s="144">
        <v>-4.3913450696279589E-2</v>
      </c>
      <c r="AJ208" s="1"/>
      <c r="AK208" s="1"/>
    </row>
    <row r="209" spans="1:37" x14ac:dyDescent="0.25">
      <c r="A209">
        <f>IFERROR(VLOOKUP(D209,'2014_15'!$C$402:$D$446,2,FALSE),0)</f>
        <v>0</v>
      </c>
      <c r="B209" s="93" t="s">
        <v>898</v>
      </c>
      <c r="C209" s="93" t="s">
        <v>698</v>
      </c>
      <c r="D209" s="93" t="s">
        <v>699</v>
      </c>
      <c r="E209" s="93"/>
      <c r="F209" s="93">
        <v>7.2949099999999998</v>
      </c>
      <c r="G209" s="93">
        <v>3.1898016734969996</v>
      </c>
      <c r="H209" s="1">
        <v>0</v>
      </c>
      <c r="I209" s="1">
        <v>0</v>
      </c>
      <c r="J209" s="1">
        <v>0.05</v>
      </c>
      <c r="K209" s="1">
        <v>0.18329400000000001</v>
      </c>
      <c r="L209" s="1"/>
      <c r="M209" s="1">
        <v>0</v>
      </c>
      <c r="N209" s="1">
        <v>0</v>
      </c>
      <c r="O209" s="143">
        <v>10.718005673497</v>
      </c>
      <c r="P209" s="1">
        <f>VLOOKUP(C209,NHB!$C$4:$E$463,3,FALSE)/1000000</f>
        <v>0.234241</v>
      </c>
      <c r="Q209" s="168">
        <f t="shared" si="26"/>
        <v>10.952246673497001</v>
      </c>
      <c r="R209" s="187">
        <f t="shared" si="27"/>
        <v>10.952246673497001</v>
      </c>
      <c r="S209" s="1"/>
      <c r="T209" s="93">
        <v>7.2949099999999998</v>
      </c>
      <c r="U209" s="93">
        <v>2.7529742403279998</v>
      </c>
      <c r="V209" s="1">
        <v>0</v>
      </c>
      <c r="W209" s="1">
        <v>0</v>
      </c>
      <c r="X209" s="1">
        <v>0.05</v>
      </c>
      <c r="Y209" s="1">
        <v>0.18329400000000001</v>
      </c>
      <c r="Z209" s="1"/>
      <c r="AA209" s="1">
        <v>0</v>
      </c>
      <c r="AB209" s="1">
        <v>10.281178240328</v>
      </c>
      <c r="AC209" s="1">
        <v>0.53055002844444454</v>
      </c>
      <c r="AD209" s="1"/>
      <c r="AE209" s="1">
        <f t="shared" si="25"/>
        <v>10.811728268772445</v>
      </c>
      <c r="AF209" s="167">
        <f t="shared" si="28"/>
        <v>10.811728268772445</v>
      </c>
      <c r="AG209" s="1"/>
      <c r="AH209" s="1">
        <v>-0.4368274331690003</v>
      </c>
      <c r="AI209" s="144">
        <v>-4.0756409958726501E-2</v>
      </c>
      <c r="AJ209" s="1"/>
      <c r="AK209" s="1"/>
    </row>
    <row r="210" spans="1:37" x14ac:dyDescent="0.25">
      <c r="A210">
        <f>IFERROR(VLOOKUP(D210,'2014_15'!$C$402:$D$446,2,FALSE),0)</f>
        <v>0</v>
      </c>
      <c r="B210" s="93" t="s">
        <v>898</v>
      </c>
      <c r="C210" s="93" t="s">
        <v>650</v>
      </c>
      <c r="D210" s="93" t="s">
        <v>651</v>
      </c>
      <c r="E210" s="93"/>
      <c r="F210" s="93">
        <v>6.7569460000000001</v>
      </c>
      <c r="G210" s="93">
        <v>4.261832017513</v>
      </c>
      <c r="H210" s="1">
        <v>0</v>
      </c>
      <c r="I210" s="1">
        <v>0</v>
      </c>
      <c r="J210" s="1">
        <v>0.05</v>
      </c>
      <c r="K210" s="1">
        <v>0.16986599999999999</v>
      </c>
      <c r="L210" s="1"/>
      <c r="M210" s="1">
        <v>0</v>
      </c>
      <c r="N210" s="1">
        <v>0</v>
      </c>
      <c r="O210" s="143">
        <v>11.238644017513002</v>
      </c>
      <c r="P210" s="1">
        <f>VLOOKUP(C210,NHB!$C$4:$E$463,3,FALSE)/1000000</f>
        <v>0.23027500000000001</v>
      </c>
      <c r="Q210" s="168">
        <f t="shared" si="26"/>
        <v>11.468919017513002</v>
      </c>
      <c r="R210" s="187">
        <f t="shared" si="27"/>
        <v>11.468919017513002</v>
      </c>
      <c r="S210" s="1"/>
      <c r="T210" s="93">
        <v>6.7569460000000001</v>
      </c>
      <c r="U210" s="93">
        <v>3.808096982531</v>
      </c>
      <c r="V210" s="1">
        <v>0</v>
      </c>
      <c r="W210" s="1">
        <v>0</v>
      </c>
      <c r="X210" s="1">
        <v>0.05</v>
      </c>
      <c r="Y210" s="1">
        <v>0.16986599999999999</v>
      </c>
      <c r="Z210" s="1"/>
      <c r="AA210" s="1">
        <v>0</v>
      </c>
      <c r="AB210" s="1">
        <v>10.784908982531002</v>
      </c>
      <c r="AC210" s="1">
        <v>0.54069316088888886</v>
      </c>
      <c r="AD210" s="1"/>
      <c r="AE210" s="1">
        <f t="shared" si="25"/>
        <v>11.325602143419891</v>
      </c>
      <c r="AF210" s="167">
        <f t="shared" si="28"/>
        <v>11.325602143419891</v>
      </c>
      <c r="AG210" s="1"/>
      <c r="AH210" s="1">
        <v>-0.45373503498199952</v>
      </c>
      <c r="AI210" s="144">
        <v>-4.0372756203946966E-2</v>
      </c>
      <c r="AJ210" s="1"/>
      <c r="AK210" s="1"/>
    </row>
    <row r="211" spans="1:37" x14ac:dyDescent="0.25">
      <c r="A211">
        <f>IFERROR(VLOOKUP(D211,'2014_15'!$C$402:$D$446,2,FALSE),0)</f>
        <v>0</v>
      </c>
      <c r="B211" s="93" t="s">
        <v>903</v>
      </c>
      <c r="C211" s="93" t="s">
        <v>330</v>
      </c>
      <c r="D211" s="93" t="s">
        <v>331</v>
      </c>
      <c r="E211" s="93"/>
      <c r="F211" s="93">
        <v>64.172675999999996</v>
      </c>
      <c r="G211" s="93">
        <v>124.10483308937</v>
      </c>
      <c r="H211" s="1">
        <v>3.9622009999999999</v>
      </c>
      <c r="I211" s="1">
        <v>9.4285971853127073</v>
      </c>
      <c r="J211" s="1">
        <v>1.7749999999999999</v>
      </c>
      <c r="K211" s="1">
        <v>1.6017459999999999</v>
      </c>
      <c r="L211" s="1"/>
      <c r="M211" s="1">
        <v>2.4844930000000001</v>
      </c>
      <c r="N211" s="1">
        <v>0</v>
      </c>
      <c r="O211" s="143">
        <v>207.52954627468267</v>
      </c>
      <c r="P211" s="1">
        <f>VLOOKUP(C211,NHB!$C$4:$E$463,3,FALSE)/1000000</f>
        <v>0.909107</v>
      </c>
      <c r="Q211" s="168">
        <f t="shared" si="26"/>
        <v>208.43865327468268</v>
      </c>
      <c r="R211" s="187">
        <f t="shared" si="27"/>
        <v>205.95416027468269</v>
      </c>
      <c r="S211" s="1"/>
      <c r="T211" s="93">
        <v>64.172675999999996</v>
      </c>
      <c r="U211" s="93">
        <v>114.92107544075701</v>
      </c>
      <c r="V211" s="1">
        <v>4.0558810000000003</v>
      </c>
      <c r="W211" s="1">
        <v>9.6014178655960229</v>
      </c>
      <c r="X211" s="1">
        <v>1.7749999999999999</v>
      </c>
      <c r="Y211" s="1">
        <v>1.6017459999999999</v>
      </c>
      <c r="Z211" s="1"/>
      <c r="AA211" s="1">
        <v>2.3675579999999998</v>
      </c>
      <c r="AB211" s="1">
        <v>198.49535430635302</v>
      </c>
      <c r="AC211" s="1">
        <v>1.8220422722222223</v>
      </c>
      <c r="AD211" s="1"/>
      <c r="AE211" s="1">
        <f t="shared" si="25"/>
        <v>200.31739657857526</v>
      </c>
      <c r="AF211" s="167">
        <f t="shared" si="28"/>
        <v>197.94983857857525</v>
      </c>
      <c r="AG211" s="1"/>
      <c r="AH211" s="1">
        <v>-9.034191968329651</v>
      </c>
      <c r="AI211" s="144">
        <v>-4.3532075940512796E-2</v>
      </c>
      <c r="AJ211" s="1"/>
      <c r="AK211" s="1"/>
    </row>
    <row r="212" spans="1:37" x14ac:dyDescent="0.25">
      <c r="A212">
        <f>IFERROR(VLOOKUP(D212,'2014_15'!$C$402:$D$446,2,FALSE),0)</f>
        <v>0</v>
      </c>
      <c r="B212" s="93" t="s">
        <v>903</v>
      </c>
      <c r="C212" s="93" t="s">
        <v>424</v>
      </c>
      <c r="D212" s="93" t="s">
        <v>425</v>
      </c>
      <c r="E212" s="93"/>
      <c r="F212" s="93">
        <v>91.183677000000003</v>
      </c>
      <c r="G212" s="93">
        <v>185.748784680124</v>
      </c>
      <c r="H212" s="1">
        <v>7.6910470000000002</v>
      </c>
      <c r="I212" s="1">
        <v>17.650114906609446</v>
      </c>
      <c r="J212" s="1">
        <v>0.67500000000000004</v>
      </c>
      <c r="K212" s="1">
        <v>2.2940200000000002</v>
      </c>
      <c r="L212" s="1"/>
      <c r="M212" s="1">
        <v>3.6539169999999999</v>
      </c>
      <c r="N212" s="1">
        <v>0</v>
      </c>
      <c r="O212" s="143">
        <v>308.89656058673347</v>
      </c>
      <c r="P212" s="1">
        <f>VLOOKUP(C212,NHB!$C$4:$E$463,3,FALSE)/1000000</f>
        <v>0.70569800000000005</v>
      </c>
      <c r="Q212" s="168">
        <f t="shared" si="26"/>
        <v>309.60225858673346</v>
      </c>
      <c r="R212" s="187">
        <f t="shared" si="27"/>
        <v>305.94834158673348</v>
      </c>
      <c r="S212" s="1"/>
      <c r="T212" s="93">
        <v>91.183677000000003</v>
      </c>
      <c r="U212" s="93">
        <v>172.00337461379502</v>
      </c>
      <c r="V212" s="1">
        <v>7.8728860000000003</v>
      </c>
      <c r="W212" s="1">
        <v>17.973631205512376</v>
      </c>
      <c r="X212" s="1">
        <v>0.67500000000000004</v>
      </c>
      <c r="Y212" s="1">
        <v>2.2940200000000002</v>
      </c>
      <c r="Z212" s="1"/>
      <c r="AA212" s="1">
        <v>3.4922279999999999</v>
      </c>
      <c r="AB212" s="1">
        <v>295.4948168193074</v>
      </c>
      <c r="AC212" s="1">
        <v>1.66388574</v>
      </c>
      <c r="AD212" s="1"/>
      <c r="AE212" s="1">
        <f t="shared" si="25"/>
        <v>297.15870255930741</v>
      </c>
      <c r="AF212" s="167">
        <f t="shared" si="28"/>
        <v>293.6664745593074</v>
      </c>
      <c r="AG212" s="1"/>
      <c r="AH212" s="1">
        <v>-13.401743767426069</v>
      </c>
      <c r="AI212" s="144">
        <v>-4.3385862704233842E-2</v>
      </c>
      <c r="AJ212" s="1"/>
      <c r="AK212" s="1"/>
    </row>
    <row r="213" spans="1:37" x14ac:dyDescent="0.25">
      <c r="A213">
        <f>IFERROR(VLOOKUP(D213,'2014_15'!$C$402:$D$446,2,FALSE),0)</f>
        <v>0</v>
      </c>
      <c r="B213" s="93" t="s">
        <v>903</v>
      </c>
      <c r="C213" s="93" t="s">
        <v>386</v>
      </c>
      <c r="D213" s="93" t="s">
        <v>387</v>
      </c>
      <c r="E213" s="93"/>
      <c r="F213" s="93">
        <v>82.872630000000001</v>
      </c>
      <c r="G213" s="93">
        <v>164.29410984275799</v>
      </c>
      <c r="H213" s="1">
        <v>6.7462939999999998</v>
      </c>
      <c r="I213" s="1">
        <v>13.980510275120031</v>
      </c>
      <c r="J213" s="1">
        <v>1.05</v>
      </c>
      <c r="K213" s="1">
        <v>2.1184479999999999</v>
      </c>
      <c r="L213" s="1"/>
      <c r="M213" s="1">
        <v>3.2480560000000001</v>
      </c>
      <c r="N213" s="1">
        <v>0</v>
      </c>
      <c r="O213" s="143">
        <v>274.31004811787807</v>
      </c>
      <c r="P213" s="1">
        <f>VLOOKUP(C213,NHB!$C$4:$E$463,3,FALSE)/1000000</f>
        <v>3.7064710000000001</v>
      </c>
      <c r="Q213" s="168">
        <f t="shared" si="26"/>
        <v>278.01651911787809</v>
      </c>
      <c r="R213" s="187">
        <f t="shared" si="27"/>
        <v>274.76846311787807</v>
      </c>
      <c r="S213" s="1"/>
      <c r="T213" s="93">
        <v>82.872630000000001</v>
      </c>
      <c r="U213" s="93">
        <v>152.136345714394</v>
      </c>
      <c r="V213" s="1">
        <v>6.9058729999999997</v>
      </c>
      <c r="W213" s="1">
        <v>14.236764864107862</v>
      </c>
      <c r="X213" s="1">
        <v>1.05</v>
      </c>
      <c r="Y213" s="1">
        <v>2.1184479999999999</v>
      </c>
      <c r="Z213" s="1"/>
      <c r="AA213" s="1">
        <v>3.102884</v>
      </c>
      <c r="AB213" s="1">
        <v>262.42294557850187</v>
      </c>
      <c r="AC213" s="1">
        <v>5.6801674844444454</v>
      </c>
      <c r="AD213" s="1"/>
      <c r="AE213" s="1">
        <f t="shared" ref="AE213:AE276" si="29">+AB213+AC213</f>
        <v>268.10311306294631</v>
      </c>
      <c r="AF213" s="167">
        <f t="shared" si="28"/>
        <v>265.00022906294629</v>
      </c>
      <c r="AG213" s="1"/>
      <c r="AH213" s="1">
        <v>-11.887102539376201</v>
      </c>
      <c r="AI213" s="144">
        <v>-4.3334550159343808E-2</v>
      </c>
      <c r="AJ213" s="1"/>
      <c r="AK213" s="56"/>
    </row>
    <row r="214" spans="1:37" x14ac:dyDescent="0.25">
      <c r="A214">
        <f>IFERROR(VLOOKUP(D214,'2014_15'!$C$402:$D$446,2,FALSE),0)</f>
        <v>0</v>
      </c>
      <c r="B214" s="93" t="s">
        <v>898</v>
      </c>
      <c r="C214" s="93" t="s">
        <v>82</v>
      </c>
      <c r="D214" s="93" t="s">
        <v>83</v>
      </c>
      <c r="E214" s="93"/>
      <c r="F214" s="93">
        <v>6.6400860000000002</v>
      </c>
      <c r="G214" s="93">
        <v>6.5751508032799997</v>
      </c>
      <c r="H214" s="1">
        <v>0</v>
      </c>
      <c r="I214" s="1">
        <v>0</v>
      </c>
      <c r="J214" s="1">
        <v>0.12046999999999999</v>
      </c>
      <c r="K214" s="1">
        <v>0.16844000000000001</v>
      </c>
      <c r="L214" s="1"/>
      <c r="M214" s="1">
        <v>0</v>
      </c>
      <c r="N214" s="1">
        <v>0</v>
      </c>
      <c r="O214" s="143">
        <v>13.504146803279999</v>
      </c>
      <c r="P214" s="1">
        <f>VLOOKUP(C214,NHB!$C$4:$E$463,3,FALSE)/1000000</f>
        <v>1.324978</v>
      </c>
      <c r="Q214" s="168">
        <f t="shared" si="26"/>
        <v>14.829124803279999</v>
      </c>
      <c r="R214" s="187">
        <f t="shared" si="27"/>
        <v>14.829124803279999</v>
      </c>
      <c r="S214" s="1"/>
      <c r="T214" s="93">
        <v>6.6400860000000002</v>
      </c>
      <c r="U214" s="93">
        <v>6.0463514471520003</v>
      </c>
      <c r="V214" s="1">
        <v>0</v>
      </c>
      <c r="W214" s="1">
        <v>0</v>
      </c>
      <c r="X214" s="1">
        <v>0.12046999999999999</v>
      </c>
      <c r="Y214" s="1">
        <v>0.16844000000000001</v>
      </c>
      <c r="Z214" s="1"/>
      <c r="AA214" s="1">
        <v>0</v>
      </c>
      <c r="AB214" s="1">
        <v>12.975347447152</v>
      </c>
      <c r="AC214" s="1">
        <v>2.5949794826666666</v>
      </c>
      <c r="AD214" s="1"/>
      <c r="AE214" s="1">
        <f t="shared" si="29"/>
        <v>15.570326929818666</v>
      </c>
      <c r="AF214" s="167">
        <f t="shared" si="28"/>
        <v>15.570326929818666</v>
      </c>
      <c r="AG214" s="1"/>
      <c r="AH214" s="1">
        <v>-0.52879935612799933</v>
      </c>
      <c r="AI214" s="144">
        <v>-3.9158294398840519E-2</v>
      </c>
      <c r="AJ214" s="1"/>
      <c r="AK214" s="1"/>
    </row>
    <row r="215" spans="1:37" x14ac:dyDescent="0.25">
      <c r="A215">
        <f>IFERROR(VLOOKUP(D215,'2014_15'!$C$402:$D$446,2,FALSE),0)</f>
        <v>0</v>
      </c>
      <c r="B215" s="93" t="s">
        <v>901</v>
      </c>
      <c r="C215" s="93" t="s">
        <v>486</v>
      </c>
      <c r="D215" s="93" t="s">
        <v>487</v>
      </c>
      <c r="E215" s="93"/>
      <c r="F215" s="93">
        <v>59.179881999999999</v>
      </c>
      <c r="G215" s="93">
        <v>73.729887402409005</v>
      </c>
      <c r="H215" s="1">
        <v>3.488165</v>
      </c>
      <c r="I215" s="1">
        <v>9.4175282080251623</v>
      </c>
      <c r="J215" s="1">
        <v>7.1999999999999995E-2</v>
      </c>
      <c r="K215" s="1">
        <v>1.4918499999999999</v>
      </c>
      <c r="L215" s="1"/>
      <c r="M215" s="1">
        <v>2.1044999999999998</v>
      </c>
      <c r="N215" s="1">
        <v>0.59516653578756973</v>
      </c>
      <c r="O215" s="143">
        <v>150.07897914622177</v>
      </c>
      <c r="P215" s="1">
        <f>VLOOKUP(C215,NHB!$C$4:$E$463,3,FALSE)/1000000</f>
        <v>0.38331199999999999</v>
      </c>
      <c r="Q215" s="168">
        <f t="shared" si="26"/>
        <v>150.46229114622176</v>
      </c>
      <c r="R215" s="187">
        <f t="shared" si="27"/>
        <v>148.35779114622176</v>
      </c>
      <c r="S215" s="1"/>
      <c r="T215" s="93">
        <v>59.179881999999999</v>
      </c>
      <c r="U215" s="93">
        <v>67.731795186415994</v>
      </c>
      <c r="V215" s="1">
        <v>3.5707870000000002</v>
      </c>
      <c r="W215" s="1">
        <v>9.5901460004188728</v>
      </c>
      <c r="X215" s="1">
        <v>7.1999999999999995E-2</v>
      </c>
      <c r="Y215" s="1">
        <v>1.4918499999999999</v>
      </c>
      <c r="Z215" s="1"/>
      <c r="AA215" s="1">
        <v>2.0150070000000002</v>
      </c>
      <c r="AB215" s="1">
        <v>143.65146718683488</v>
      </c>
      <c r="AC215" s="1">
        <v>0.75392776333333333</v>
      </c>
      <c r="AD215" s="1"/>
      <c r="AE215" s="1">
        <f t="shared" si="29"/>
        <v>144.40539495016822</v>
      </c>
      <c r="AF215" s="167">
        <f t="shared" si="28"/>
        <v>142.39038795016822</v>
      </c>
      <c r="AG215" s="1"/>
      <c r="AH215" s="1">
        <v>-6.4275119593868908</v>
      </c>
      <c r="AI215" s="144">
        <v>-4.2827529850963164E-2</v>
      </c>
      <c r="AJ215" s="56"/>
      <c r="AK215" s="1"/>
    </row>
    <row r="216" spans="1:37" x14ac:dyDescent="0.25">
      <c r="A216">
        <f>IFERROR(VLOOKUP(D216,'2014_15'!$C$402:$D$446,2,FALSE),0)</f>
        <v>0</v>
      </c>
      <c r="B216" s="93" t="s">
        <v>898</v>
      </c>
      <c r="C216" s="93" t="s">
        <v>278</v>
      </c>
      <c r="D216" s="93" t="s">
        <v>279</v>
      </c>
      <c r="E216" s="93"/>
      <c r="F216" s="93">
        <v>12.432354999999999</v>
      </c>
      <c r="G216" s="93">
        <v>5.1370686544000002</v>
      </c>
      <c r="H216" s="1">
        <v>0</v>
      </c>
      <c r="I216" s="1">
        <v>0</v>
      </c>
      <c r="J216" s="1">
        <v>9.2469999999999997E-2</v>
      </c>
      <c r="K216" s="1">
        <v>0.312359</v>
      </c>
      <c r="L216" s="1"/>
      <c r="M216" s="1">
        <v>0</v>
      </c>
      <c r="N216" s="1">
        <v>0</v>
      </c>
      <c r="O216" s="143">
        <v>17.974252654399997</v>
      </c>
      <c r="P216" s="1">
        <f>VLOOKUP(C216,NHB!$C$4:$E$463,3,FALSE)/1000000</f>
        <v>0.45261899999999999</v>
      </c>
      <c r="Q216" s="168">
        <f t="shared" si="26"/>
        <v>18.426871654399996</v>
      </c>
      <c r="R216" s="187">
        <f t="shared" si="27"/>
        <v>18.426871654399996</v>
      </c>
      <c r="S216" s="1"/>
      <c r="T216" s="93">
        <v>12.432354999999999</v>
      </c>
      <c r="U216" s="93">
        <v>4.4076049054749999</v>
      </c>
      <c r="V216" s="1">
        <v>0</v>
      </c>
      <c r="W216" s="1">
        <v>0</v>
      </c>
      <c r="X216" s="1">
        <v>9.2469999999999997E-2</v>
      </c>
      <c r="Y216" s="1">
        <v>0.312359</v>
      </c>
      <c r="Z216" s="1"/>
      <c r="AA216" s="1">
        <v>0</v>
      </c>
      <c r="AB216" s="1">
        <v>17.244788905474998</v>
      </c>
      <c r="AC216" s="1">
        <v>1.2471370977777778</v>
      </c>
      <c r="AD216" s="1"/>
      <c r="AE216" s="1">
        <f t="shared" si="29"/>
        <v>18.491926003252775</v>
      </c>
      <c r="AF216" s="167">
        <f t="shared" si="28"/>
        <v>18.491926003252775</v>
      </c>
      <c r="AG216" s="1"/>
      <c r="AH216" s="1">
        <v>-0.72946374892499932</v>
      </c>
      <c r="AI216" s="144">
        <v>-4.058381524677359E-2</v>
      </c>
      <c r="AJ216" s="1"/>
      <c r="AK216" s="1"/>
    </row>
    <row r="217" spans="1:37" x14ac:dyDescent="0.25">
      <c r="A217">
        <f>IFERROR(VLOOKUP(D217,'2014_15'!$C$402:$D$446,2,FALSE),0)</f>
        <v>0</v>
      </c>
      <c r="B217" s="93" t="s">
        <v>902</v>
      </c>
      <c r="C217" s="93" t="s">
        <v>96</v>
      </c>
      <c r="D217" s="93" t="s">
        <v>97</v>
      </c>
      <c r="E217" s="93"/>
      <c r="F217" s="93">
        <v>332.663274</v>
      </c>
      <c r="G217" s="93">
        <v>688.25065116314602</v>
      </c>
      <c r="H217" s="1">
        <v>36.710259000000001</v>
      </c>
      <c r="I217" s="1">
        <v>61.87447596543668</v>
      </c>
      <c r="J217" s="1">
        <v>1.25</v>
      </c>
      <c r="K217" s="1">
        <v>8.3830369999999998</v>
      </c>
      <c r="L217" s="1"/>
      <c r="M217" s="1">
        <v>15.392669</v>
      </c>
      <c r="N217" s="1">
        <v>0</v>
      </c>
      <c r="O217" s="143">
        <v>1144.5243661285829</v>
      </c>
      <c r="P217" s="1">
        <f>VLOOKUP(C217,NHB!$C$4:$E$463,3,FALSE)/1000000</f>
        <v>3.2022650000000001</v>
      </c>
      <c r="Q217" s="168">
        <f t="shared" si="26"/>
        <v>1147.7266311285828</v>
      </c>
      <c r="R217" s="187">
        <f t="shared" si="27"/>
        <v>1132.3339621285827</v>
      </c>
      <c r="S217" s="1"/>
      <c r="T217" s="93">
        <v>332.663274</v>
      </c>
      <c r="U217" s="93">
        <v>638.21473149589804</v>
      </c>
      <c r="V217" s="1">
        <v>37.578378999999998</v>
      </c>
      <c r="W217" s="1">
        <v>63.008598976352623</v>
      </c>
      <c r="X217" s="1">
        <v>1.25</v>
      </c>
      <c r="Y217" s="1">
        <v>8.3830369999999998</v>
      </c>
      <c r="Z217" s="1"/>
      <c r="AA217" s="1">
        <v>14.661085999999999</v>
      </c>
      <c r="AB217" s="1">
        <v>1095.7591064722508</v>
      </c>
      <c r="AC217" s="1">
        <v>7.4161025233333335</v>
      </c>
      <c r="AD217" s="1"/>
      <c r="AE217" s="1">
        <f t="shared" si="29"/>
        <v>1103.1752089955842</v>
      </c>
      <c r="AF217" s="167">
        <f t="shared" si="28"/>
        <v>1088.5141229955841</v>
      </c>
      <c r="AG217" s="1"/>
      <c r="AH217" s="1">
        <v>-48.765259656332091</v>
      </c>
      <c r="AI217" s="144">
        <v>-4.2607445590069251E-2</v>
      </c>
      <c r="AJ217" s="56"/>
      <c r="AK217" s="1"/>
    </row>
    <row r="218" spans="1:37" x14ac:dyDescent="0.25">
      <c r="A218">
        <f>IFERROR(VLOOKUP(D218,'2014_15'!$C$402:$D$446,2,FALSE),0)</f>
        <v>0</v>
      </c>
      <c r="B218" s="93" t="s">
        <v>898</v>
      </c>
      <c r="C218" s="93" t="s">
        <v>466</v>
      </c>
      <c r="D218" s="93" t="s">
        <v>467</v>
      </c>
      <c r="E218" s="93"/>
      <c r="F218" s="93">
        <v>6.1220239999999997</v>
      </c>
      <c r="G218" s="93">
        <v>2.904908788627</v>
      </c>
      <c r="H218" s="1">
        <v>0</v>
      </c>
      <c r="I218" s="1">
        <v>0</v>
      </c>
      <c r="J218" s="1">
        <v>0.05</v>
      </c>
      <c r="K218" s="1">
        <v>0.15346599999999999</v>
      </c>
      <c r="L218" s="1"/>
      <c r="M218" s="1">
        <v>0</v>
      </c>
      <c r="N218" s="1">
        <v>0</v>
      </c>
      <c r="O218" s="143">
        <v>9.2303987886270011</v>
      </c>
      <c r="P218" s="1">
        <f>VLOOKUP(C218,NHB!$C$4:$E$463,3,FALSE)/1000000</f>
        <v>0.139956</v>
      </c>
      <c r="Q218" s="168">
        <f t="shared" si="26"/>
        <v>9.3703547886270009</v>
      </c>
      <c r="R218" s="187">
        <f t="shared" si="27"/>
        <v>9.3703547886270009</v>
      </c>
      <c r="S218" s="1"/>
      <c r="T218" s="93">
        <v>6.1220239999999997</v>
      </c>
      <c r="U218" s="93">
        <v>2.5417645325950002</v>
      </c>
      <c r="V218" s="1">
        <v>0</v>
      </c>
      <c r="W218" s="1">
        <v>0</v>
      </c>
      <c r="X218" s="1">
        <v>0.05</v>
      </c>
      <c r="Y218" s="1">
        <v>0.15346599999999999</v>
      </c>
      <c r="Z218" s="1"/>
      <c r="AA218" s="1">
        <v>0</v>
      </c>
      <c r="AB218" s="1">
        <v>8.8672545325950001</v>
      </c>
      <c r="AC218" s="1">
        <v>0.35214850311111112</v>
      </c>
      <c r="AD218" s="1"/>
      <c r="AE218" s="1">
        <f t="shared" si="29"/>
        <v>9.2194030357061116</v>
      </c>
      <c r="AF218" s="167">
        <f t="shared" si="28"/>
        <v>9.2194030357061116</v>
      </c>
      <c r="AG218" s="1"/>
      <c r="AH218" s="1">
        <v>-0.36314425603200107</v>
      </c>
      <c r="AI218" s="144">
        <v>-3.9342206588023038E-2</v>
      </c>
      <c r="AJ218" s="1"/>
      <c r="AK218" s="1"/>
    </row>
    <row r="219" spans="1:37" x14ac:dyDescent="0.25">
      <c r="A219">
        <f>IFERROR(VLOOKUP(D219,'2014_15'!$C$402:$D$446,2,FALSE),0)</f>
        <v>0</v>
      </c>
      <c r="B219" s="93" t="s">
        <v>903</v>
      </c>
      <c r="C219" s="93" t="s">
        <v>388</v>
      </c>
      <c r="D219" s="93" t="s">
        <v>389</v>
      </c>
      <c r="E219" s="93"/>
      <c r="F219" s="93">
        <v>77.914968999999999</v>
      </c>
      <c r="G219" s="93">
        <v>108.00551639776499</v>
      </c>
      <c r="H219" s="1">
        <v>3.6446909999999999</v>
      </c>
      <c r="I219" s="1">
        <v>6.7366380978425457</v>
      </c>
      <c r="J219" s="1">
        <v>2.64</v>
      </c>
      <c r="K219" s="1">
        <v>1.9579340000000001</v>
      </c>
      <c r="L219" s="1"/>
      <c r="M219" s="1">
        <v>2.727487</v>
      </c>
      <c r="N219" s="1">
        <v>0</v>
      </c>
      <c r="O219" s="143">
        <v>203.62723549560752</v>
      </c>
      <c r="P219" s="1">
        <f>VLOOKUP(C219,NHB!$C$4:$E$463,3,FALSE)/1000000</f>
        <v>0.67339499999999997</v>
      </c>
      <c r="Q219" s="168">
        <f t="shared" si="26"/>
        <v>204.30063049560752</v>
      </c>
      <c r="R219" s="187">
        <f t="shared" si="27"/>
        <v>201.57314349560752</v>
      </c>
      <c r="S219" s="1"/>
      <c r="T219" s="93">
        <v>77.914968999999999</v>
      </c>
      <c r="U219" s="93">
        <v>98.933053020352006</v>
      </c>
      <c r="V219" s="1">
        <v>3.7311100000000001</v>
      </c>
      <c r="W219" s="1">
        <v>7.1526968496847987</v>
      </c>
      <c r="X219" s="1">
        <v>2.64</v>
      </c>
      <c r="Y219" s="1">
        <v>1.9579340000000001</v>
      </c>
      <c r="Z219" s="1"/>
      <c r="AA219" s="1">
        <v>2.627011</v>
      </c>
      <c r="AB219" s="1">
        <v>194.95677387003678</v>
      </c>
      <c r="AC219" s="1">
        <v>0.88476154444444433</v>
      </c>
      <c r="AD219" s="1"/>
      <c r="AE219" s="1">
        <f t="shared" si="29"/>
        <v>195.84153541448123</v>
      </c>
      <c r="AF219" s="167">
        <f t="shared" si="28"/>
        <v>193.21452441448122</v>
      </c>
      <c r="AG219" s="1"/>
      <c r="AH219" s="1">
        <v>-8.6704616255707379</v>
      </c>
      <c r="AI219" s="144">
        <v>-4.2580068449427876E-2</v>
      </c>
      <c r="AJ219" s="1"/>
      <c r="AK219" s="1"/>
    </row>
    <row r="220" spans="1:37" x14ac:dyDescent="0.25">
      <c r="A220">
        <f>IFERROR(VLOOKUP(D220,'2014_15'!$C$402:$D$446,2,FALSE),0)</f>
        <v>1</v>
      </c>
      <c r="B220" s="93" t="s">
        <v>901</v>
      </c>
      <c r="C220" s="93" t="s">
        <v>516</v>
      </c>
      <c r="D220" s="93" t="s">
        <v>517</v>
      </c>
      <c r="E220" s="93"/>
      <c r="F220" s="93">
        <v>100.371313</v>
      </c>
      <c r="G220" s="93">
        <v>184.095194125853</v>
      </c>
      <c r="H220" s="1">
        <v>7.0497759999999996</v>
      </c>
      <c r="I220" s="1">
        <v>17.062526243303601</v>
      </c>
      <c r="J220" s="1">
        <v>0.63600000000000001</v>
      </c>
      <c r="K220" s="1">
        <v>2.511193</v>
      </c>
      <c r="L220" s="1"/>
      <c r="M220" s="1">
        <v>4.2509819999999996</v>
      </c>
      <c r="N220" s="1">
        <v>0</v>
      </c>
      <c r="O220" s="143">
        <v>315.97698436915664</v>
      </c>
      <c r="P220" s="1">
        <f>VLOOKUP(C220,NHB!$C$4:$E$463,3,FALSE)/1000000</f>
        <v>1.215981</v>
      </c>
      <c r="Q220" s="168">
        <f t="shared" si="26"/>
        <v>317.19296536915664</v>
      </c>
      <c r="R220" s="187">
        <f t="shared" si="27"/>
        <v>312.94198336915662</v>
      </c>
      <c r="S220" s="1"/>
      <c r="T220" s="93">
        <v>100.371313</v>
      </c>
      <c r="U220" s="93">
        <v>170.55163080960901</v>
      </c>
      <c r="V220" s="1">
        <v>7.2163459999999997</v>
      </c>
      <c r="W220" s="1">
        <v>17.375272385148865</v>
      </c>
      <c r="X220" s="1">
        <v>0.63600000000000001</v>
      </c>
      <c r="Y220" s="1">
        <v>2.511193</v>
      </c>
      <c r="Z220" s="1"/>
      <c r="AA220" s="1">
        <v>4.0741490000000002</v>
      </c>
      <c r="AB220" s="1">
        <v>302.73590419475789</v>
      </c>
      <c r="AC220" s="1">
        <v>1.8377843277777777</v>
      </c>
      <c r="AD220" s="1"/>
      <c r="AE220" s="1">
        <f t="shared" si="29"/>
        <v>304.57368852253569</v>
      </c>
      <c r="AF220" s="167">
        <f t="shared" si="28"/>
        <v>300.49953952253571</v>
      </c>
      <c r="AG220" s="1"/>
      <c r="AH220" s="1">
        <v>-13.241080174398746</v>
      </c>
      <c r="AI220" s="144">
        <v>-4.1905204585816168E-2</v>
      </c>
      <c r="AJ220" s="1"/>
      <c r="AK220" s="1"/>
    </row>
    <row r="221" spans="1:37" x14ac:dyDescent="0.25">
      <c r="A221">
        <f>IFERROR(VLOOKUP(D221,'2014_15'!$C$402:$D$446,2,FALSE),0)</f>
        <v>1</v>
      </c>
      <c r="B221" s="93" t="s">
        <v>902</v>
      </c>
      <c r="C221" s="93" t="s">
        <v>114</v>
      </c>
      <c r="D221" s="93" t="s">
        <v>115</v>
      </c>
      <c r="E221" s="93"/>
      <c r="F221" s="93">
        <v>160.155361</v>
      </c>
      <c r="G221" s="93">
        <v>272.45534842954601</v>
      </c>
      <c r="H221" s="1">
        <v>11.977399999999999</v>
      </c>
      <c r="I221" s="1">
        <v>29.540743388595942</v>
      </c>
      <c r="J221" s="1">
        <v>0.19547</v>
      </c>
      <c r="K221" s="1">
        <v>4.0520560000000003</v>
      </c>
      <c r="L221" s="1"/>
      <c r="M221" s="1">
        <v>6.2352999999999996</v>
      </c>
      <c r="N221" s="1">
        <v>0.27257375563908681</v>
      </c>
      <c r="O221" s="143">
        <v>484.884252573781</v>
      </c>
      <c r="P221" s="1">
        <f>VLOOKUP(C221,NHB!$C$4:$E$463,3,FALSE)/1000000</f>
        <v>2.760424</v>
      </c>
      <c r="Q221" s="168">
        <f t="shared" si="26"/>
        <v>487.644676573781</v>
      </c>
      <c r="R221" s="187">
        <f t="shared" si="27"/>
        <v>481.409376573781</v>
      </c>
      <c r="S221" s="1"/>
      <c r="T221" s="93">
        <v>160.155361</v>
      </c>
      <c r="U221" s="93">
        <v>252.29365264576001</v>
      </c>
      <c r="V221" s="1">
        <v>12.260999999999999</v>
      </c>
      <c r="W221" s="1">
        <v>30.082207963670236</v>
      </c>
      <c r="X221" s="1">
        <v>0.19547</v>
      </c>
      <c r="Y221" s="1">
        <v>4.0520560000000003</v>
      </c>
      <c r="Z221" s="1"/>
      <c r="AA221" s="1">
        <v>6.0032189999999996</v>
      </c>
      <c r="AB221" s="1">
        <v>465.04296660943027</v>
      </c>
      <c r="AC221" s="1">
        <v>3.9100524777777776</v>
      </c>
      <c r="AD221" s="1"/>
      <c r="AE221" s="1">
        <f t="shared" si="29"/>
        <v>468.95301908720802</v>
      </c>
      <c r="AF221" s="167">
        <f t="shared" si="28"/>
        <v>462.94980008720802</v>
      </c>
      <c r="AG221" s="1"/>
      <c r="AH221" s="1">
        <v>-19.841285964350732</v>
      </c>
      <c r="AI221" s="144">
        <v>-4.091963362190576E-2</v>
      </c>
      <c r="AJ221" s="56"/>
      <c r="AK221" s="56"/>
    </row>
    <row r="222" spans="1:37" x14ac:dyDescent="0.25">
      <c r="A222">
        <f>IFERROR(VLOOKUP(D222,'2014_15'!$C$402:$D$446,2,FALSE),0)</f>
        <v>1</v>
      </c>
      <c r="B222" s="93" t="s">
        <v>902</v>
      </c>
      <c r="C222" s="93" t="s">
        <v>796</v>
      </c>
      <c r="D222" s="93" t="s">
        <v>797</v>
      </c>
      <c r="E222" s="93"/>
      <c r="F222" s="93">
        <v>131.19765000000001</v>
      </c>
      <c r="G222" s="93">
        <v>158.01005619359501</v>
      </c>
      <c r="H222" s="1">
        <v>6.7088770000000002</v>
      </c>
      <c r="I222" s="1">
        <v>15.066217723779097</v>
      </c>
      <c r="J222" s="1">
        <v>0.22147</v>
      </c>
      <c r="K222" s="1">
        <v>3.2929469999999998</v>
      </c>
      <c r="L222" s="1"/>
      <c r="M222" s="1">
        <v>4.9277280000000001</v>
      </c>
      <c r="N222" s="1">
        <v>0</v>
      </c>
      <c r="O222" s="143">
        <v>319.42494591737415</v>
      </c>
      <c r="P222" s="1">
        <f>VLOOKUP(C222,NHB!$C$4:$E$463,3,FALSE)/1000000</f>
        <v>0.260019</v>
      </c>
      <c r="Q222" s="168">
        <f t="shared" si="26"/>
        <v>319.68496491737415</v>
      </c>
      <c r="R222" s="187">
        <f t="shared" si="27"/>
        <v>314.75723691737414</v>
      </c>
      <c r="S222" s="1"/>
      <c r="T222" s="93">
        <v>131.19765000000001</v>
      </c>
      <c r="U222" s="93">
        <v>144.73721147333299</v>
      </c>
      <c r="V222" s="1">
        <v>6.8676079999999997</v>
      </c>
      <c r="W222" s="1">
        <v>15.342372696268113</v>
      </c>
      <c r="X222" s="1">
        <v>0.22147</v>
      </c>
      <c r="Y222" s="1">
        <v>3.2929469999999998</v>
      </c>
      <c r="Z222" s="1"/>
      <c r="AA222" s="1">
        <v>4.6969380000000003</v>
      </c>
      <c r="AB222" s="1">
        <v>306.35619716960116</v>
      </c>
      <c r="AC222" s="1">
        <v>1.0004715500000001</v>
      </c>
      <c r="AD222" s="1"/>
      <c r="AE222" s="1">
        <f t="shared" si="29"/>
        <v>307.35666871960115</v>
      </c>
      <c r="AF222" s="167">
        <f t="shared" si="28"/>
        <v>302.65973071960116</v>
      </c>
      <c r="AG222" s="1"/>
      <c r="AH222" s="1">
        <v>-13.068748747772986</v>
      </c>
      <c r="AI222" s="144">
        <v>-4.0913362950536394E-2</v>
      </c>
      <c r="AJ222" s="1"/>
      <c r="AK222" s="1"/>
    </row>
    <row r="223" spans="1:37" x14ac:dyDescent="0.25">
      <c r="A223">
        <f>IFERROR(VLOOKUP(D223,'2014_15'!$C$402:$D$446,2,FALSE),0)</f>
        <v>0</v>
      </c>
      <c r="B223" s="93" t="s">
        <v>906</v>
      </c>
      <c r="C223" s="93" t="s">
        <v>52</v>
      </c>
      <c r="D223" s="93" t="s">
        <v>932</v>
      </c>
      <c r="E223" s="93"/>
      <c r="F223" s="93">
        <v>922.98883499999999</v>
      </c>
      <c r="G223" s="93">
        <v>2277.23802887072</v>
      </c>
      <c r="H223" s="1">
        <v>0</v>
      </c>
      <c r="I223" s="1">
        <v>0</v>
      </c>
      <c r="J223" s="1">
        <v>0</v>
      </c>
      <c r="K223" s="1">
        <v>23.280605000000001</v>
      </c>
      <c r="L223" s="1">
        <v>101.869119</v>
      </c>
      <c r="M223" s="1">
        <v>0</v>
      </c>
      <c r="N223" s="1">
        <v>0</v>
      </c>
      <c r="O223" s="143">
        <v>3325.37658787072</v>
      </c>
      <c r="P223" s="1">
        <f>VLOOKUP(C223,NHB!$C$4:$E$463,3,FALSE)/1000000</f>
        <v>0</v>
      </c>
      <c r="Q223" s="168">
        <f t="shared" si="26"/>
        <v>3325.37658787072</v>
      </c>
      <c r="R223" s="187">
        <f t="shared" si="27"/>
        <v>3325.37658787072</v>
      </c>
      <c r="S223" s="1"/>
      <c r="T223" s="93">
        <v>922.98883499999999</v>
      </c>
      <c r="U223" s="93">
        <v>2141.8653133012699</v>
      </c>
      <c r="V223" s="1">
        <v>0</v>
      </c>
      <c r="W223" s="1">
        <v>0</v>
      </c>
      <c r="X223" s="1">
        <v>0</v>
      </c>
      <c r="Y223" s="1">
        <v>23.280605000000001</v>
      </c>
      <c r="Z223" s="1">
        <v>101.26988900000001</v>
      </c>
      <c r="AA223" s="1">
        <v>0</v>
      </c>
      <c r="AB223" s="1">
        <v>3189.4046423012701</v>
      </c>
      <c r="AC223" s="1">
        <v>0</v>
      </c>
      <c r="AD223" s="1"/>
      <c r="AE223" s="1">
        <f t="shared" si="29"/>
        <v>3189.4046423012701</v>
      </c>
      <c r="AF223" s="167">
        <f t="shared" si="28"/>
        <v>3189.4046423012701</v>
      </c>
      <c r="AG223" s="1"/>
      <c r="AH223" s="1">
        <v>-135.97194556944987</v>
      </c>
      <c r="AI223" s="144">
        <v>-4.088918712707796E-2</v>
      </c>
      <c r="AJ223" s="1"/>
      <c r="AK223" s="1"/>
    </row>
    <row r="224" spans="1:37" x14ac:dyDescent="0.25">
      <c r="A224">
        <f>IFERROR(VLOOKUP(D224,'2014_15'!$C$402:$D$446,2,FALSE),0)</f>
        <v>0</v>
      </c>
      <c r="B224" s="93" t="s">
        <v>898</v>
      </c>
      <c r="C224" s="93" t="s">
        <v>422</v>
      </c>
      <c r="D224" s="93" t="s">
        <v>423</v>
      </c>
      <c r="E224" s="93"/>
      <c r="F224" s="93">
        <v>7.3499160000000003</v>
      </c>
      <c r="G224" s="93">
        <v>4.2168202044390002</v>
      </c>
      <c r="H224" s="1">
        <v>0</v>
      </c>
      <c r="I224" s="1">
        <v>0</v>
      </c>
      <c r="J224" s="1">
        <v>0.11347</v>
      </c>
      <c r="K224" s="1">
        <v>0.18534700000000001</v>
      </c>
      <c r="L224" s="1"/>
      <c r="M224" s="1">
        <v>0</v>
      </c>
      <c r="N224" s="1">
        <v>0</v>
      </c>
      <c r="O224" s="143">
        <v>11.865553204438999</v>
      </c>
      <c r="P224" s="1">
        <f>VLOOKUP(C224,NHB!$C$4:$E$463,3,FALSE)/1000000</f>
        <v>0.211341</v>
      </c>
      <c r="Q224" s="168">
        <f t="shared" si="26"/>
        <v>12.076894204439</v>
      </c>
      <c r="R224" s="187">
        <f t="shared" si="27"/>
        <v>12.076894204439</v>
      </c>
      <c r="S224" s="1"/>
      <c r="T224" s="93">
        <v>7.3499160000000003</v>
      </c>
      <c r="U224" s="93">
        <v>3.767087910936</v>
      </c>
      <c r="V224" s="1">
        <v>0</v>
      </c>
      <c r="W224" s="1">
        <v>0</v>
      </c>
      <c r="X224" s="1">
        <v>0.11347</v>
      </c>
      <c r="Y224" s="1">
        <v>0.18534700000000001</v>
      </c>
      <c r="Z224" s="1"/>
      <c r="AA224" s="1">
        <v>0</v>
      </c>
      <c r="AB224" s="1">
        <v>11.415820910936</v>
      </c>
      <c r="AC224" s="1">
        <v>0.51945242400000002</v>
      </c>
      <c r="AD224" s="1"/>
      <c r="AE224" s="1">
        <f t="shared" si="29"/>
        <v>11.935273334936001</v>
      </c>
      <c r="AF224" s="167">
        <f t="shared" si="28"/>
        <v>11.935273334936001</v>
      </c>
      <c r="AG224" s="1"/>
      <c r="AH224" s="1">
        <v>-0.44973229350299881</v>
      </c>
      <c r="AI224" s="144">
        <v>-3.7902345196577127E-2</v>
      </c>
      <c r="AJ224" s="1"/>
      <c r="AK224" s="1"/>
    </row>
    <row r="225" spans="1:37" x14ac:dyDescent="0.25">
      <c r="A225">
        <f>IFERROR(VLOOKUP(D225,'2014_15'!$C$402:$D$446,2,FALSE),0)</f>
        <v>0</v>
      </c>
      <c r="B225" s="93" t="s">
        <v>898</v>
      </c>
      <c r="C225" s="93" t="s">
        <v>170</v>
      </c>
      <c r="D225" s="93" t="s">
        <v>171</v>
      </c>
      <c r="E225" s="93"/>
      <c r="F225" s="93">
        <v>7.8785379999999998</v>
      </c>
      <c r="G225" s="93">
        <v>6.0518801164269993</v>
      </c>
      <c r="H225" s="1">
        <v>0</v>
      </c>
      <c r="I225" s="1">
        <v>0</v>
      </c>
      <c r="J225" s="1">
        <v>9.2469999999999997E-2</v>
      </c>
      <c r="K225" s="1">
        <v>0.197829</v>
      </c>
      <c r="L225" s="1"/>
      <c r="M225" s="1">
        <v>0</v>
      </c>
      <c r="N225" s="1">
        <v>0</v>
      </c>
      <c r="O225" s="143">
        <v>14.220717116427</v>
      </c>
      <c r="P225" s="1">
        <f>VLOOKUP(C225,NHB!$C$4:$E$463,3,FALSE)/1000000</f>
        <v>0.29027500000000001</v>
      </c>
      <c r="Q225" s="168">
        <f t="shared" si="26"/>
        <v>14.510992116426999</v>
      </c>
      <c r="R225" s="187">
        <f t="shared" si="27"/>
        <v>14.510992116426999</v>
      </c>
      <c r="S225" s="1"/>
      <c r="T225" s="93">
        <v>7.8785379999999998</v>
      </c>
      <c r="U225" s="93">
        <v>5.5184585927020002</v>
      </c>
      <c r="V225" s="1">
        <v>0</v>
      </c>
      <c r="W225" s="1">
        <v>0</v>
      </c>
      <c r="X225" s="1">
        <v>9.2469999999999997E-2</v>
      </c>
      <c r="Y225" s="1">
        <v>0.197829</v>
      </c>
      <c r="Z225" s="1"/>
      <c r="AA225" s="1">
        <v>0</v>
      </c>
      <c r="AB225" s="1">
        <v>13.687295592702</v>
      </c>
      <c r="AC225" s="1">
        <v>0.58355924355555555</v>
      </c>
      <c r="AD225" s="1"/>
      <c r="AE225" s="1">
        <f t="shared" si="29"/>
        <v>14.270854836257556</v>
      </c>
      <c r="AF225" s="167">
        <f t="shared" si="28"/>
        <v>14.270854836257556</v>
      </c>
      <c r="AG225" s="1"/>
      <c r="AH225" s="1">
        <v>-0.53342152372499996</v>
      </c>
      <c r="AI225" s="144">
        <v>-3.7510170503906613E-2</v>
      </c>
      <c r="AJ225" s="1"/>
      <c r="AK225" s="1"/>
    </row>
    <row r="226" spans="1:37" x14ac:dyDescent="0.25">
      <c r="A226">
        <f>IFERROR(VLOOKUP(D226,'2014_15'!$C$402:$D$446,2,FALSE),0)</f>
        <v>1</v>
      </c>
      <c r="B226" s="93" t="s">
        <v>901</v>
      </c>
      <c r="C226" s="93" t="s">
        <v>222</v>
      </c>
      <c r="D226" s="93" t="s">
        <v>223</v>
      </c>
      <c r="E226" s="93"/>
      <c r="F226" s="93">
        <v>80.161098999999993</v>
      </c>
      <c r="G226" s="93">
        <v>112.51014831334101</v>
      </c>
      <c r="H226" s="1">
        <v>6.1873899999999997</v>
      </c>
      <c r="I226" s="1">
        <v>11.741233000602513</v>
      </c>
      <c r="J226" s="1">
        <v>0.23247000000000001</v>
      </c>
      <c r="K226" s="1">
        <v>2.030513</v>
      </c>
      <c r="L226" s="1"/>
      <c r="M226" s="1">
        <v>3.1943589999999999</v>
      </c>
      <c r="N226" s="1">
        <v>0</v>
      </c>
      <c r="O226" s="143">
        <v>216.0572123139435</v>
      </c>
      <c r="P226" s="1">
        <f>VLOOKUP(C226,NHB!$C$4:$E$463,3,FALSE)/1000000</f>
        <v>1.0045759999999999</v>
      </c>
      <c r="Q226" s="168">
        <f t="shared" si="26"/>
        <v>217.06178831394348</v>
      </c>
      <c r="R226" s="187">
        <f t="shared" si="27"/>
        <v>213.86742931394349</v>
      </c>
      <c r="S226" s="1"/>
      <c r="T226" s="93">
        <v>80.161098999999993</v>
      </c>
      <c r="U226" s="93">
        <v>103.577242937245</v>
      </c>
      <c r="V226" s="1">
        <v>6.3337570000000003</v>
      </c>
      <c r="W226" s="1">
        <v>11.956442944844261</v>
      </c>
      <c r="X226" s="1">
        <v>0.23247000000000001</v>
      </c>
      <c r="Y226" s="1">
        <v>2.030513</v>
      </c>
      <c r="Z226" s="1"/>
      <c r="AA226" s="1">
        <v>3.0602510000000001</v>
      </c>
      <c r="AB226" s="1">
        <v>207.35177588208927</v>
      </c>
      <c r="AC226" s="1">
        <v>1.9390465133333332</v>
      </c>
      <c r="AD226" s="1"/>
      <c r="AE226" s="1">
        <f t="shared" si="29"/>
        <v>209.29082239542259</v>
      </c>
      <c r="AF226" s="167">
        <f t="shared" si="28"/>
        <v>206.2305713954226</v>
      </c>
      <c r="AG226" s="1"/>
      <c r="AH226" s="1">
        <v>-8.7054364318542241</v>
      </c>
      <c r="AI226" s="144">
        <v>-4.0292274155628402E-2</v>
      </c>
      <c r="AJ226" s="1"/>
      <c r="AK226" s="1"/>
    </row>
    <row r="227" spans="1:37" x14ac:dyDescent="0.25">
      <c r="A227">
        <f>IFERROR(VLOOKUP(D227,'2014_15'!$C$402:$D$446,2,FALSE),0)</f>
        <v>0</v>
      </c>
      <c r="B227" s="93" t="s">
        <v>901</v>
      </c>
      <c r="C227" s="93" t="s">
        <v>124</v>
      </c>
      <c r="D227" s="93" t="s">
        <v>125</v>
      </c>
      <c r="E227" s="93"/>
      <c r="F227" s="93">
        <v>119.319103</v>
      </c>
      <c r="G227" s="93">
        <v>111.894639684518</v>
      </c>
      <c r="H227" s="1">
        <v>6.5635500000000002</v>
      </c>
      <c r="I227" s="1">
        <v>10.657782376003254</v>
      </c>
      <c r="J227" s="1">
        <v>1.3</v>
      </c>
      <c r="K227" s="1">
        <v>3.0474559999999999</v>
      </c>
      <c r="L227" s="1"/>
      <c r="M227" s="1">
        <v>3.2854909999999999</v>
      </c>
      <c r="N227" s="1">
        <v>0</v>
      </c>
      <c r="O227" s="143">
        <v>256.06802206052123</v>
      </c>
      <c r="P227" s="1">
        <f>VLOOKUP(C227,NHB!$C$4:$E$463,3,FALSE)/1000000</f>
        <v>0.595997</v>
      </c>
      <c r="Q227" s="168">
        <f t="shared" si="26"/>
        <v>256.66401906052124</v>
      </c>
      <c r="R227" s="187">
        <f t="shared" si="27"/>
        <v>253.37852806052123</v>
      </c>
      <c r="S227" s="1"/>
      <c r="T227" s="93">
        <v>119.319103</v>
      </c>
      <c r="U227" s="93">
        <v>101.376543554173</v>
      </c>
      <c r="V227" s="1">
        <v>6.7186219999999999</v>
      </c>
      <c r="W227" s="1">
        <v>10.853133303010889</v>
      </c>
      <c r="X227" s="1">
        <v>1.3</v>
      </c>
      <c r="Y227" s="1">
        <v>3.0474559999999999</v>
      </c>
      <c r="Z227" s="1"/>
      <c r="AA227" s="1">
        <v>3.1261969999999999</v>
      </c>
      <c r="AB227" s="1">
        <v>245.74105485718388</v>
      </c>
      <c r="AC227" s="1">
        <v>1.0205311055555555</v>
      </c>
      <c r="AD227" s="1"/>
      <c r="AE227" s="1">
        <f t="shared" si="29"/>
        <v>246.76158596273945</v>
      </c>
      <c r="AF227" s="167">
        <f t="shared" si="28"/>
        <v>243.63538896273946</v>
      </c>
      <c r="AG227" s="1"/>
      <c r="AH227" s="1">
        <v>-10.326967203337347</v>
      </c>
      <c r="AI227" s="144">
        <v>-4.0328999772164392E-2</v>
      </c>
      <c r="AJ227" s="1"/>
      <c r="AK227" s="56"/>
    </row>
    <row r="228" spans="1:37" x14ac:dyDescent="0.25">
      <c r="A228">
        <f>IFERROR(VLOOKUP(D228,'2014_15'!$C$402:$D$446,2,FALSE),0)</f>
        <v>1</v>
      </c>
      <c r="B228" s="93" t="s">
        <v>902</v>
      </c>
      <c r="C228" s="93" t="s">
        <v>682</v>
      </c>
      <c r="D228" s="93" t="s">
        <v>683</v>
      </c>
      <c r="E228" s="93"/>
      <c r="F228" s="93">
        <v>95.185149999999993</v>
      </c>
      <c r="G228" s="93">
        <v>157.46070232910401</v>
      </c>
      <c r="H228" s="1">
        <v>11.055989</v>
      </c>
      <c r="I228" s="1">
        <v>15.650604501618384</v>
      </c>
      <c r="J228" s="1">
        <v>0.21647</v>
      </c>
      <c r="K228" s="1">
        <v>2.3847100000000001</v>
      </c>
      <c r="L228" s="1"/>
      <c r="M228" s="1">
        <v>4.3389810000000004</v>
      </c>
      <c r="N228" s="1">
        <v>0.26741910083330822</v>
      </c>
      <c r="O228" s="143">
        <v>286.56002593155569</v>
      </c>
      <c r="P228" s="1">
        <f>VLOOKUP(C228,NHB!$C$4:$E$463,3,FALSE)/1000000</f>
        <v>0.57696700000000001</v>
      </c>
      <c r="Q228" s="168">
        <f t="shared" si="26"/>
        <v>287.13699293155571</v>
      </c>
      <c r="R228" s="187">
        <f t="shared" si="27"/>
        <v>282.79801193155572</v>
      </c>
      <c r="S228" s="1"/>
      <c r="T228" s="93">
        <v>95.185149999999993</v>
      </c>
      <c r="U228" s="93">
        <v>145.80861035675002</v>
      </c>
      <c r="V228" s="1">
        <v>11.317878</v>
      </c>
      <c r="W228" s="1">
        <v>15.937470942474306</v>
      </c>
      <c r="X228" s="1">
        <v>0.21647</v>
      </c>
      <c r="Y228" s="1">
        <v>2.3847100000000001</v>
      </c>
      <c r="Z228" s="1"/>
      <c r="AA228" s="1">
        <v>4.153689</v>
      </c>
      <c r="AB228" s="1">
        <v>275.00397829922429</v>
      </c>
      <c r="AC228" s="1">
        <v>1.1522727588888888</v>
      </c>
      <c r="AD228" s="1"/>
      <c r="AE228" s="1">
        <f t="shared" si="29"/>
        <v>276.15625105811318</v>
      </c>
      <c r="AF228" s="167">
        <f t="shared" si="28"/>
        <v>272.0025620581132</v>
      </c>
      <c r="AG228" s="1"/>
      <c r="AH228" s="1">
        <v>-11.556047632331399</v>
      </c>
      <c r="AI228" s="144">
        <v>-4.0326795737698387E-2</v>
      </c>
      <c r="AJ228" s="56"/>
    </row>
    <row r="229" spans="1:37" x14ac:dyDescent="0.25">
      <c r="A229">
        <f>IFERROR(VLOOKUP(D229,'2014_15'!$C$402:$D$446,2,FALSE),0)</f>
        <v>0</v>
      </c>
      <c r="B229" s="93" t="s">
        <v>902</v>
      </c>
      <c r="C229" s="93" t="s">
        <v>598</v>
      </c>
      <c r="D229" s="93" t="s">
        <v>599</v>
      </c>
      <c r="E229" s="93"/>
      <c r="F229" s="93">
        <v>195.85156699999999</v>
      </c>
      <c r="G229" s="93">
        <v>282.48950565036796</v>
      </c>
      <c r="H229" s="1">
        <v>13.784153</v>
      </c>
      <c r="I229" s="1">
        <v>24.101157201572846</v>
      </c>
      <c r="J229" s="1">
        <v>0.68</v>
      </c>
      <c r="K229" s="1">
        <v>4.9153380000000002</v>
      </c>
      <c r="L229" s="1"/>
      <c r="M229" s="1">
        <v>7.6050610000000001</v>
      </c>
      <c r="N229" s="1">
        <v>0</v>
      </c>
      <c r="O229" s="143">
        <v>529.42678185194075</v>
      </c>
      <c r="P229" s="1">
        <f>VLOOKUP(C229,NHB!$C$4:$E$463,3,FALSE)/1000000</f>
        <v>1.957819</v>
      </c>
      <c r="Q229" s="168">
        <f t="shared" si="26"/>
        <v>531.38460085194072</v>
      </c>
      <c r="R229" s="187">
        <f t="shared" si="27"/>
        <v>523.77953985194074</v>
      </c>
      <c r="S229" s="1"/>
      <c r="T229" s="93">
        <v>195.85156699999999</v>
      </c>
      <c r="U229" s="93">
        <v>260.81273002158798</v>
      </c>
      <c r="V229" s="1">
        <v>14.110155000000001</v>
      </c>
      <c r="W229" s="1">
        <v>24.542917338455055</v>
      </c>
      <c r="X229" s="1">
        <v>0.68</v>
      </c>
      <c r="Y229" s="1">
        <v>4.9153380000000002</v>
      </c>
      <c r="Z229" s="1"/>
      <c r="AA229" s="1">
        <v>7.280195</v>
      </c>
      <c r="AB229" s="1">
        <v>508.19290236004304</v>
      </c>
      <c r="AC229" s="1">
        <v>3.3753726388888889</v>
      </c>
      <c r="AD229" s="1"/>
      <c r="AE229" s="1">
        <f t="shared" si="29"/>
        <v>511.56827499893194</v>
      </c>
      <c r="AF229" s="167">
        <f t="shared" si="28"/>
        <v>504.28807999893195</v>
      </c>
      <c r="AG229" s="1"/>
      <c r="AH229" s="1">
        <v>-21.23387949189771</v>
      </c>
      <c r="AI229" s="144">
        <v>-4.0107301367757343E-2</v>
      </c>
      <c r="AJ229" s="1"/>
    </row>
    <row r="230" spans="1:37" x14ac:dyDescent="0.25">
      <c r="A230">
        <f>IFERROR(VLOOKUP(D230,'2014_15'!$C$402:$D$446,2,FALSE),0)</f>
        <v>1</v>
      </c>
      <c r="B230" s="93" t="s">
        <v>902</v>
      </c>
      <c r="C230" s="93" t="s">
        <v>472</v>
      </c>
      <c r="D230" s="93" t="s">
        <v>473</v>
      </c>
      <c r="E230" s="93"/>
      <c r="F230" s="93">
        <v>104.33466300000001</v>
      </c>
      <c r="G230" s="93">
        <v>170.72434143359899</v>
      </c>
      <c r="H230" s="1">
        <v>11.175200999999999</v>
      </c>
      <c r="I230" s="1">
        <v>14.368574264340229</v>
      </c>
      <c r="J230" s="1">
        <v>0.48247000000000001</v>
      </c>
      <c r="K230" s="1">
        <v>2.615942</v>
      </c>
      <c r="L230" s="1"/>
      <c r="M230" s="1">
        <v>4.1344839999999996</v>
      </c>
      <c r="N230" s="1">
        <v>0</v>
      </c>
      <c r="O230" s="143">
        <v>307.83567569793922</v>
      </c>
      <c r="P230" s="1">
        <f>VLOOKUP(C230,NHB!$C$4:$E$463,3,FALSE)/1000000</f>
        <v>0.45575300000000002</v>
      </c>
      <c r="Q230" s="168">
        <f t="shared" si="26"/>
        <v>308.29142869793924</v>
      </c>
      <c r="R230" s="187">
        <f t="shared" si="27"/>
        <v>304.15694469793925</v>
      </c>
      <c r="S230" s="1"/>
      <c r="T230" s="93">
        <v>104.33466300000001</v>
      </c>
      <c r="U230" s="93">
        <v>158.090740167512</v>
      </c>
      <c r="V230" s="1">
        <v>11.439636</v>
      </c>
      <c r="W230" s="1">
        <v>14.631941839628395</v>
      </c>
      <c r="X230" s="1">
        <v>0.48247000000000001</v>
      </c>
      <c r="Y230" s="1">
        <v>2.615942</v>
      </c>
      <c r="Z230" s="1"/>
      <c r="AA230" s="1">
        <v>3.9470860000000001</v>
      </c>
      <c r="AB230" s="1">
        <v>295.5424790071404</v>
      </c>
      <c r="AC230" s="1">
        <v>1.1540677533333334</v>
      </c>
      <c r="AD230" s="1"/>
      <c r="AE230" s="1">
        <f t="shared" si="29"/>
        <v>296.69654676047372</v>
      </c>
      <c r="AF230" s="167">
        <f t="shared" si="28"/>
        <v>292.74946076047371</v>
      </c>
      <c r="AG230" s="1"/>
      <c r="AH230" s="1">
        <v>-12.293196690798823</v>
      </c>
      <c r="AI230" s="144">
        <v>-3.9934282025392676E-2</v>
      </c>
      <c r="AJ230" s="1"/>
    </row>
    <row r="231" spans="1:37" x14ac:dyDescent="0.25">
      <c r="A231">
        <f>IFERROR(VLOOKUP(D231,'2014_15'!$C$402:$D$446,2,FALSE),0)</f>
        <v>0</v>
      </c>
      <c r="B231" s="93" t="s">
        <v>898</v>
      </c>
      <c r="C231" s="93" t="s">
        <v>564</v>
      </c>
      <c r="D231" s="93" t="s">
        <v>565</v>
      </c>
      <c r="E231" s="93"/>
      <c r="F231" s="93">
        <v>6.3158709999999996</v>
      </c>
      <c r="G231" s="93">
        <v>3.623111128378</v>
      </c>
      <c r="H231" s="1">
        <v>0</v>
      </c>
      <c r="I231" s="1">
        <v>0</v>
      </c>
      <c r="J231" s="1">
        <v>0.05</v>
      </c>
      <c r="K231" s="1">
        <v>0.158777</v>
      </c>
      <c r="L231" s="1"/>
      <c r="M231" s="1">
        <v>0</v>
      </c>
      <c r="N231" s="1">
        <v>0</v>
      </c>
      <c r="O231" s="143">
        <v>10.147759128378</v>
      </c>
      <c r="P231" s="1">
        <f>VLOOKUP(C231,NHB!$C$4:$E$463,3,FALSE)/1000000</f>
        <v>0.116801</v>
      </c>
      <c r="Q231" s="168">
        <f t="shared" si="26"/>
        <v>10.264560128378001</v>
      </c>
      <c r="R231" s="187">
        <f t="shared" si="27"/>
        <v>10.264560128378001</v>
      </c>
      <c r="S231" s="1"/>
      <c r="T231" s="93">
        <v>6.3158709999999996</v>
      </c>
      <c r="U231" s="93">
        <v>3.2492495629490001</v>
      </c>
      <c r="V231" s="1">
        <v>0</v>
      </c>
      <c r="W231" s="1">
        <v>0</v>
      </c>
      <c r="X231" s="1">
        <v>0.05</v>
      </c>
      <c r="Y231" s="1">
        <v>0.158777</v>
      </c>
      <c r="Z231" s="1"/>
      <c r="AA231" s="1">
        <v>0</v>
      </c>
      <c r="AB231" s="1">
        <v>9.773897562949001</v>
      </c>
      <c r="AC231" s="1">
        <v>0.26610719733333338</v>
      </c>
      <c r="AD231" s="1"/>
      <c r="AE231" s="1">
        <f t="shared" si="29"/>
        <v>10.040004760282335</v>
      </c>
      <c r="AF231" s="167">
        <f t="shared" si="28"/>
        <v>10.040004760282335</v>
      </c>
      <c r="AG231" s="1"/>
      <c r="AH231" s="1">
        <v>-0.3738615654289994</v>
      </c>
      <c r="AI231" s="144">
        <v>-3.6841785531103434E-2</v>
      </c>
      <c r="AJ231" s="1"/>
    </row>
    <row r="232" spans="1:37" x14ac:dyDescent="0.25">
      <c r="A232">
        <f>IFERROR(VLOOKUP(D232,'2014_15'!$C$402:$D$446,2,FALSE),0)</f>
        <v>0</v>
      </c>
      <c r="B232" s="93" t="s">
        <v>901</v>
      </c>
      <c r="C232" s="93" t="s">
        <v>462</v>
      </c>
      <c r="D232" s="93" t="s">
        <v>463</v>
      </c>
      <c r="E232" s="93"/>
      <c r="F232" s="93">
        <v>50.230291999999999</v>
      </c>
      <c r="G232" s="93">
        <v>85.965364631004007</v>
      </c>
      <c r="H232" s="1">
        <v>1.4281569999999999</v>
      </c>
      <c r="I232" s="1">
        <v>10.29469413865141</v>
      </c>
      <c r="J232" s="1">
        <v>0.12046999999999999</v>
      </c>
      <c r="K232" s="1">
        <v>1.251579</v>
      </c>
      <c r="L232" s="1"/>
      <c r="M232" s="1">
        <v>2.0805929999999999</v>
      </c>
      <c r="N232" s="1">
        <v>0.60256881501757675</v>
      </c>
      <c r="O232" s="143">
        <v>151.97371858467298</v>
      </c>
      <c r="P232" s="1">
        <f>VLOOKUP(C232,NHB!$C$4:$E$463,3,FALSE)/1000000</f>
        <v>0.46134999999999998</v>
      </c>
      <c r="Q232" s="168">
        <f t="shared" si="26"/>
        <v>152.43506858467299</v>
      </c>
      <c r="R232" s="187">
        <f t="shared" si="27"/>
        <v>150.354475584673</v>
      </c>
      <c r="S232" s="1"/>
      <c r="T232" s="93">
        <v>50.230291999999999</v>
      </c>
      <c r="U232" s="93">
        <v>80.409924974753011</v>
      </c>
      <c r="V232" s="1">
        <v>1.461873</v>
      </c>
      <c r="W232" s="1">
        <v>10.483389870305089</v>
      </c>
      <c r="X232" s="1">
        <v>0.12046999999999999</v>
      </c>
      <c r="Y232" s="1">
        <v>1.251579</v>
      </c>
      <c r="Z232" s="1"/>
      <c r="AA232" s="1">
        <v>1.989762</v>
      </c>
      <c r="AB232" s="1">
        <v>145.94729084505812</v>
      </c>
      <c r="AC232" s="1">
        <v>0.91801323555555558</v>
      </c>
      <c r="AD232" s="1"/>
      <c r="AE232" s="1">
        <f t="shared" si="29"/>
        <v>146.86530408061367</v>
      </c>
      <c r="AF232" s="167">
        <f t="shared" si="28"/>
        <v>144.87554208061366</v>
      </c>
      <c r="AG232" s="1"/>
      <c r="AH232" s="1">
        <v>-6.02642773961486</v>
      </c>
      <c r="AI232" s="144">
        <v>-3.9654407326074628E-2</v>
      </c>
      <c r="AJ232" s="146"/>
    </row>
    <row r="233" spans="1:37" x14ac:dyDescent="0.25">
      <c r="A233">
        <f>IFERROR(VLOOKUP(D233,'2014_15'!$C$402:$D$446,2,FALSE),0)</f>
        <v>0</v>
      </c>
      <c r="B233" s="93" t="s">
        <v>898</v>
      </c>
      <c r="C233" s="93" t="s">
        <v>792</v>
      </c>
      <c r="D233" s="93" t="s">
        <v>793</v>
      </c>
      <c r="E233" s="93"/>
      <c r="F233" s="93">
        <v>6.8855890000000004</v>
      </c>
      <c r="G233" s="93">
        <v>4.5956202622680005</v>
      </c>
      <c r="H233" s="1">
        <v>0</v>
      </c>
      <c r="I233" s="1">
        <v>0</v>
      </c>
      <c r="J233" s="1">
        <v>0.19047</v>
      </c>
      <c r="K233" s="1">
        <v>0.17363700000000001</v>
      </c>
      <c r="L233" s="1"/>
      <c r="M233" s="1">
        <v>0</v>
      </c>
      <c r="N233" s="1">
        <v>0</v>
      </c>
      <c r="O233" s="143">
        <v>11.845316262268</v>
      </c>
      <c r="P233" s="1">
        <f>VLOOKUP(C233,NHB!$C$4:$E$463,3,FALSE)/1000000</f>
        <v>0.49521999999999999</v>
      </c>
      <c r="Q233" s="168">
        <f t="shared" si="26"/>
        <v>12.340536262267999</v>
      </c>
      <c r="R233" s="187">
        <f t="shared" si="27"/>
        <v>12.340536262267999</v>
      </c>
      <c r="S233" s="1"/>
      <c r="T233" s="93">
        <v>6.8855890000000004</v>
      </c>
      <c r="U233" s="93">
        <v>4.1650038041210005</v>
      </c>
      <c r="V233" s="1">
        <v>0</v>
      </c>
      <c r="W233" s="1">
        <v>0</v>
      </c>
      <c r="X233" s="1">
        <v>0.19047</v>
      </c>
      <c r="Y233" s="1">
        <v>0.17363700000000001</v>
      </c>
      <c r="Z233" s="1"/>
      <c r="AA233" s="1">
        <v>0</v>
      </c>
      <c r="AB233" s="1">
        <v>11.414699804121</v>
      </c>
      <c r="AC233" s="1">
        <v>1.1396890791111114</v>
      </c>
      <c r="AD233" s="1"/>
      <c r="AE233" s="1">
        <f t="shared" si="29"/>
        <v>12.554388883232111</v>
      </c>
      <c r="AF233" s="167">
        <f t="shared" si="28"/>
        <v>12.554388883232111</v>
      </c>
      <c r="AG233" s="1"/>
      <c r="AH233" s="1">
        <v>-0.430616458147</v>
      </c>
      <c r="AI233" s="144">
        <v>-3.6353310339098596E-2</v>
      </c>
      <c r="AJ233" s="1"/>
    </row>
    <row r="234" spans="1:37" x14ac:dyDescent="0.25">
      <c r="A234">
        <f>IFERROR(VLOOKUP(D234,'2014_15'!$C$402:$D$446,2,FALSE),0)</f>
        <v>0</v>
      </c>
      <c r="B234" s="93" t="s">
        <v>905</v>
      </c>
      <c r="C234" s="93" t="s">
        <v>338</v>
      </c>
      <c r="D234" s="93" t="s">
        <v>339</v>
      </c>
      <c r="E234" s="93"/>
      <c r="F234" s="93">
        <v>100.970122</v>
      </c>
      <c r="G234" s="93">
        <v>152.506373609463</v>
      </c>
      <c r="H234" s="1">
        <v>3.5515789999999998</v>
      </c>
      <c r="I234" s="1">
        <v>15.747789913157177</v>
      </c>
      <c r="J234" s="1">
        <v>0.92500000000000004</v>
      </c>
      <c r="K234" s="1">
        <v>2.5300579999999999</v>
      </c>
      <c r="L234" s="1"/>
      <c r="M234" s="1">
        <v>2.9699490000000002</v>
      </c>
      <c r="N234" s="1">
        <v>0</v>
      </c>
      <c r="O234" s="143">
        <v>279.20087152262016</v>
      </c>
      <c r="P234" s="1">
        <f>VLOOKUP(C234,NHB!$C$4:$E$463,3,FALSE)/1000000</f>
        <v>0.95596199999999998</v>
      </c>
      <c r="Q234" s="168">
        <f t="shared" si="26"/>
        <v>280.15683352262016</v>
      </c>
      <c r="R234" s="187">
        <f t="shared" si="27"/>
        <v>277.18688452262018</v>
      </c>
      <c r="S234" s="1"/>
      <c r="T234" s="93">
        <v>100.970122</v>
      </c>
      <c r="U234" s="93">
        <v>141.220901962363</v>
      </c>
      <c r="V234" s="1">
        <v>3.6354150000000001</v>
      </c>
      <c r="W234" s="1">
        <v>16.036437705852151</v>
      </c>
      <c r="X234" s="1">
        <v>0.92500000000000004</v>
      </c>
      <c r="Y234" s="1">
        <v>2.5300579999999999</v>
      </c>
      <c r="Z234" s="1"/>
      <c r="AA234" s="1">
        <v>2.8308599999999999</v>
      </c>
      <c r="AB234" s="1">
        <v>268.14879466821515</v>
      </c>
      <c r="AC234" s="1">
        <v>1.7300249222222222</v>
      </c>
      <c r="AD234" s="1"/>
      <c r="AE234" s="1">
        <f t="shared" si="29"/>
        <v>269.87881959043739</v>
      </c>
      <c r="AF234" s="167">
        <f t="shared" si="28"/>
        <v>267.04795959043742</v>
      </c>
      <c r="AG234" s="1"/>
      <c r="AH234" s="1">
        <v>-11.052076854405016</v>
      </c>
      <c r="AI234" s="144">
        <v>-3.9584678923574222E-2</v>
      </c>
      <c r="AJ234" s="1"/>
    </row>
    <row r="235" spans="1:37" x14ac:dyDescent="0.25">
      <c r="A235">
        <f>IFERROR(VLOOKUP(D235,'2014_15'!$C$402:$D$446,2,FALSE),0)</f>
        <v>0</v>
      </c>
      <c r="B235" s="93" t="s">
        <v>905</v>
      </c>
      <c r="C235" s="93" t="s">
        <v>120</v>
      </c>
      <c r="D235" s="93" t="s">
        <v>121</v>
      </c>
      <c r="E235" s="93"/>
      <c r="F235" s="93">
        <v>102.142152</v>
      </c>
      <c r="G235" s="93">
        <v>165.05986709948701</v>
      </c>
      <c r="H235" s="1">
        <v>7.4319600000000001</v>
      </c>
      <c r="I235" s="1">
        <v>14.172560818127231</v>
      </c>
      <c r="J235" s="1">
        <v>1.675</v>
      </c>
      <c r="K235" s="1">
        <v>2.5851259999999998</v>
      </c>
      <c r="L235" s="1"/>
      <c r="M235" s="1">
        <v>3.414059</v>
      </c>
      <c r="N235" s="1">
        <v>0</v>
      </c>
      <c r="O235" s="143">
        <v>296.48072491761428</v>
      </c>
      <c r="P235" s="1">
        <f>VLOOKUP(C235,NHB!$C$4:$E$463,3,FALSE)/1000000</f>
        <v>1.0653429999999999</v>
      </c>
      <c r="Q235" s="168">
        <f t="shared" si="26"/>
        <v>297.54606791761427</v>
      </c>
      <c r="R235" s="187">
        <f t="shared" si="27"/>
        <v>294.13200891761426</v>
      </c>
      <c r="S235" s="1"/>
      <c r="T235" s="93">
        <v>102.142152</v>
      </c>
      <c r="U235" s="93">
        <v>152.84543693412502</v>
      </c>
      <c r="V235" s="1">
        <v>7.6075359999999996</v>
      </c>
      <c r="W235" s="1">
        <v>14.661697917230276</v>
      </c>
      <c r="X235" s="1">
        <v>1.675</v>
      </c>
      <c r="Y235" s="1">
        <v>2.5851259999999998</v>
      </c>
      <c r="Z235" s="1"/>
      <c r="AA235" s="1">
        <v>3.2320950000000002</v>
      </c>
      <c r="AB235" s="1">
        <v>284.74904385135534</v>
      </c>
      <c r="AC235" s="1">
        <v>2.793678456666667</v>
      </c>
      <c r="AD235" s="1"/>
      <c r="AE235" s="1">
        <f t="shared" si="29"/>
        <v>287.54272230802201</v>
      </c>
      <c r="AF235" s="167">
        <f t="shared" si="28"/>
        <v>284.31062730802199</v>
      </c>
      <c r="AG235" s="1"/>
      <c r="AH235" s="1">
        <v>-11.731681066258943</v>
      </c>
      <c r="AI235" s="144">
        <v>-3.9569793515308385E-2</v>
      </c>
      <c r="AJ235" s="1"/>
    </row>
    <row r="236" spans="1:37" x14ac:dyDescent="0.25">
      <c r="A236">
        <f>IFERROR(VLOOKUP(D236,'2014_15'!$C$402:$D$446,2,FALSE),0)</f>
        <v>1</v>
      </c>
      <c r="B236" s="93" t="s">
        <v>902</v>
      </c>
      <c r="C236" s="93" t="s">
        <v>584</v>
      </c>
      <c r="D236" s="93" t="s">
        <v>585</v>
      </c>
      <c r="E236" s="93"/>
      <c r="F236" s="93">
        <v>90.386763000000002</v>
      </c>
      <c r="G236" s="93">
        <v>135.09389961014901</v>
      </c>
      <c r="H236" s="1">
        <v>7.0817810000000003</v>
      </c>
      <c r="I236" s="1">
        <v>13.093500898449832</v>
      </c>
      <c r="J236" s="1">
        <v>0.22706999999999999</v>
      </c>
      <c r="K236" s="1">
        <v>2.2606760000000001</v>
      </c>
      <c r="L236" s="1"/>
      <c r="M236" s="1">
        <v>3.6123319999999999</v>
      </c>
      <c r="N236" s="1">
        <v>0.20423738473093067</v>
      </c>
      <c r="O236" s="143">
        <v>251.96025989332978</v>
      </c>
      <c r="P236" s="1">
        <f>VLOOKUP(C236,NHB!$C$4:$E$463,3,FALSE)/1000000</f>
        <v>2.0163470000000001</v>
      </c>
      <c r="Q236" s="168">
        <f t="shared" si="26"/>
        <v>253.97660689332977</v>
      </c>
      <c r="R236" s="187">
        <f t="shared" si="27"/>
        <v>250.36427489332976</v>
      </c>
      <c r="S236" s="1"/>
      <c r="T236" s="93">
        <v>90.386763000000002</v>
      </c>
      <c r="U236" s="93">
        <v>125.09695103899799</v>
      </c>
      <c r="V236" s="1">
        <v>7.2493280000000002</v>
      </c>
      <c r="W236" s="1">
        <v>13.333497123560097</v>
      </c>
      <c r="X236" s="1">
        <v>0.22706999999999999</v>
      </c>
      <c r="Y236" s="1">
        <v>2.2606760000000001</v>
      </c>
      <c r="Z236" s="1"/>
      <c r="AA236" s="1">
        <v>3.4561510000000002</v>
      </c>
      <c r="AB236" s="1">
        <v>242.01043616255808</v>
      </c>
      <c r="AC236" s="1">
        <v>4.3041370088888895</v>
      </c>
      <c r="AD236" s="1"/>
      <c r="AE236" s="1">
        <f t="shared" si="29"/>
        <v>246.31457317144697</v>
      </c>
      <c r="AF236" s="167">
        <f t="shared" si="28"/>
        <v>242.85842217144696</v>
      </c>
      <c r="AG236" s="1"/>
      <c r="AH236" s="1">
        <v>-9.9498237307716977</v>
      </c>
      <c r="AI236" s="144">
        <v>-3.9489654975685719E-2</v>
      </c>
      <c r="AJ236" s="56"/>
    </row>
    <row r="237" spans="1:37" x14ac:dyDescent="0.25">
      <c r="A237">
        <f>IFERROR(VLOOKUP(D237,'2014_15'!$C$402:$D$446,2,FALSE),0)</f>
        <v>0</v>
      </c>
      <c r="B237" s="93" t="s">
        <v>902</v>
      </c>
      <c r="C237" s="93" t="s">
        <v>592</v>
      </c>
      <c r="D237" s="93" t="s">
        <v>593</v>
      </c>
      <c r="E237" s="93"/>
      <c r="F237" s="93">
        <v>117.864891</v>
      </c>
      <c r="G237" s="93">
        <v>125.645540338944</v>
      </c>
      <c r="H237" s="1">
        <v>4.2172840000000003</v>
      </c>
      <c r="I237" s="1">
        <v>11.31825748489018</v>
      </c>
      <c r="J237" s="1">
        <v>8.8270000000000001E-2</v>
      </c>
      <c r="K237" s="1">
        <v>2.9499080000000002</v>
      </c>
      <c r="L237" s="1"/>
      <c r="M237" s="1">
        <v>4.173222</v>
      </c>
      <c r="N237" s="1">
        <v>0</v>
      </c>
      <c r="O237" s="143">
        <v>266.2573728238342</v>
      </c>
      <c r="P237" s="1">
        <f>VLOOKUP(C237,NHB!$C$4:$E$463,3,FALSE)/1000000</f>
        <v>0.40586</v>
      </c>
      <c r="Q237" s="168">
        <f t="shared" si="26"/>
        <v>266.66323282383422</v>
      </c>
      <c r="R237" s="187">
        <f t="shared" si="27"/>
        <v>262.49001082383421</v>
      </c>
      <c r="S237" s="1"/>
      <c r="T237" s="93">
        <v>117.864891</v>
      </c>
      <c r="U237" s="93">
        <v>115.09131495047299</v>
      </c>
      <c r="V237" s="1">
        <v>4.3168839999999999</v>
      </c>
      <c r="W237" s="1">
        <v>11.525714534938666</v>
      </c>
      <c r="X237" s="1">
        <v>8.8270000000000001E-2</v>
      </c>
      <c r="Y237" s="1">
        <v>2.9499080000000002</v>
      </c>
      <c r="Z237" s="1"/>
      <c r="AA237" s="1">
        <v>3.969668</v>
      </c>
      <c r="AB237" s="1">
        <v>255.80665048541164</v>
      </c>
      <c r="AC237" s="1">
        <v>1.5934132466666666</v>
      </c>
      <c r="AD237" s="1"/>
      <c r="AE237" s="1">
        <f t="shared" si="29"/>
        <v>257.40006373207831</v>
      </c>
      <c r="AF237" s="167">
        <f t="shared" si="28"/>
        <v>253.4303957320783</v>
      </c>
      <c r="AG237" s="1"/>
      <c r="AH237" s="1">
        <v>-10.450722338422565</v>
      </c>
      <c r="AI237" s="144">
        <v>-3.9250452400944977E-2</v>
      </c>
      <c r="AJ237" s="1"/>
    </row>
    <row r="238" spans="1:37" x14ac:dyDescent="0.25">
      <c r="A238">
        <f>IFERROR(VLOOKUP(D238,'2014_15'!$C$402:$D$446,2,FALSE),0)</f>
        <v>0</v>
      </c>
      <c r="B238" s="93" t="s">
        <v>898</v>
      </c>
      <c r="C238" s="93" t="s">
        <v>168</v>
      </c>
      <c r="D238" s="93" t="s">
        <v>169</v>
      </c>
      <c r="E238" s="93"/>
      <c r="F238" s="93">
        <v>10.629284</v>
      </c>
      <c r="G238" s="93">
        <v>7.2905770581459999</v>
      </c>
      <c r="H238" s="1">
        <v>0</v>
      </c>
      <c r="I238" s="1">
        <v>0</v>
      </c>
      <c r="J238" s="1">
        <v>6.447E-2</v>
      </c>
      <c r="K238" s="1">
        <v>0.26658100000000001</v>
      </c>
      <c r="L238" s="1"/>
      <c r="M238" s="1">
        <v>0</v>
      </c>
      <c r="N238" s="1">
        <v>0</v>
      </c>
      <c r="O238" s="143">
        <v>18.250912058146</v>
      </c>
      <c r="P238" s="1">
        <f>VLOOKUP(C238,NHB!$C$4:$E$463,3,FALSE)/1000000</f>
        <v>0.30959199999999998</v>
      </c>
      <c r="Q238" s="168">
        <f t="shared" si="26"/>
        <v>18.560504058145998</v>
      </c>
      <c r="R238" s="187">
        <f t="shared" si="27"/>
        <v>18.560504058145998</v>
      </c>
      <c r="S238" s="1"/>
      <c r="T238" s="93">
        <v>10.629284</v>
      </c>
      <c r="U238" s="93">
        <v>6.6373449220289995</v>
      </c>
      <c r="V238" s="1">
        <v>0</v>
      </c>
      <c r="W238" s="1">
        <v>0</v>
      </c>
      <c r="X238" s="1">
        <v>6.447E-2</v>
      </c>
      <c r="Y238" s="1">
        <v>0.26658100000000001</v>
      </c>
      <c r="Z238" s="1"/>
      <c r="AA238" s="1">
        <v>0</v>
      </c>
      <c r="AB238" s="1">
        <v>17.597679922028998</v>
      </c>
      <c r="AC238" s="1">
        <v>0.71405176000000004</v>
      </c>
      <c r="AD238" s="1"/>
      <c r="AE238" s="1">
        <f t="shared" si="29"/>
        <v>18.311731682028999</v>
      </c>
      <c r="AF238" s="167">
        <f t="shared" si="28"/>
        <v>18.311731682028999</v>
      </c>
      <c r="AG238" s="1"/>
      <c r="AH238" s="1">
        <v>-0.65323213611700126</v>
      </c>
      <c r="AI238" s="144">
        <v>-3.5791752983952471E-2</v>
      </c>
      <c r="AJ238" s="1"/>
    </row>
    <row r="239" spans="1:37" x14ac:dyDescent="0.25">
      <c r="A239">
        <f>IFERROR(VLOOKUP(D239,'2014_15'!$C$402:$D$446,2,FALSE),0)</f>
        <v>0</v>
      </c>
      <c r="B239" s="93" t="s">
        <v>898</v>
      </c>
      <c r="C239" s="93" t="s">
        <v>284</v>
      </c>
      <c r="D239" s="93" t="s">
        <v>285</v>
      </c>
      <c r="E239" s="93"/>
      <c r="F239" s="93">
        <v>5.1898900000000001</v>
      </c>
      <c r="G239" s="93">
        <v>3.1302545610650001</v>
      </c>
      <c r="H239" s="1">
        <v>0</v>
      </c>
      <c r="I239" s="1">
        <v>0</v>
      </c>
      <c r="J239" s="1">
        <v>0.13447000000000001</v>
      </c>
      <c r="K239" s="1">
        <v>0.13026599999999999</v>
      </c>
      <c r="L239" s="1"/>
      <c r="M239" s="1">
        <v>0</v>
      </c>
      <c r="N239" s="1">
        <v>0</v>
      </c>
      <c r="O239" s="143">
        <v>8.5848805610650007</v>
      </c>
      <c r="P239" s="1">
        <f>VLOOKUP(C239,NHB!$C$4:$E$463,3,FALSE)/1000000</f>
        <v>0.107846</v>
      </c>
      <c r="Q239" s="168">
        <f t="shared" si="26"/>
        <v>8.6927265610650011</v>
      </c>
      <c r="R239" s="187">
        <f t="shared" si="27"/>
        <v>8.6927265610650011</v>
      </c>
      <c r="S239" s="1"/>
      <c r="T239" s="93">
        <v>5.1898900000000001</v>
      </c>
      <c r="U239" s="93">
        <v>2.8234534603519998</v>
      </c>
      <c r="V239" s="1">
        <v>0</v>
      </c>
      <c r="W239" s="1">
        <v>0</v>
      </c>
      <c r="X239" s="1">
        <v>0.13447000000000001</v>
      </c>
      <c r="Y239" s="1">
        <v>0.13026599999999999</v>
      </c>
      <c r="Z239" s="1"/>
      <c r="AA239" s="1">
        <v>0</v>
      </c>
      <c r="AB239" s="1">
        <v>8.2780794603520018</v>
      </c>
      <c r="AC239" s="1">
        <v>0.6079447991111111</v>
      </c>
      <c r="AD239" s="1"/>
      <c r="AE239" s="1">
        <f t="shared" si="29"/>
        <v>8.8860242594631131</v>
      </c>
      <c r="AF239" s="167">
        <f t="shared" si="28"/>
        <v>8.8860242594631131</v>
      </c>
      <c r="AG239" s="1"/>
      <c r="AH239" s="1">
        <v>-0.30680110071299893</v>
      </c>
      <c r="AI239" s="144">
        <v>-3.5737375555861969E-2</v>
      </c>
      <c r="AJ239" s="1"/>
    </row>
    <row r="240" spans="1:37" x14ac:dyDescent="0.25">
      <c r="A240">
        <f>IFERROR(VLOOKUP(D240,'2014_15'!$C$402:$D$446,2,FALSE),0)</f>
        <v>1</v>
      </c>
      <c r="B240" s="93" t="s">
        <v>902</v>
      </c>
      <c r="C240" s="93" t="s">
        <v>570</v>
      </c>
      <c r="D240" s="93" t="s">
        <v>571</v>
      </c>
      <c r="E240" s="93"/>
      <c r="F240" s="93">
        <v>92.339843000000002</v>
      </c>
      <c r="G240" s="93">
        <v>122.49681807683601</v>
      </c>
      <c r="H240" s="1">
        <v>6.5605849999999997</v>
      </c>
      <c r="I240" s="1">
        <v>12.326386279859255</v>
      </c>
      <c r="J240" s="1">
        <v>0.16886999999999999</v>
      </c>
      <c r="K240" s="1">
        <v>2.3176589999999999</v>
      </c>
      <c r="L240" s="1"/>
      <c r="M240" s="1">
        <v>3.6646429999999999</v>
      </c>
      <c r="N240" s="1">
        <v>0</v>
      </c>
      <c r="O240" s="143">
        <v>239.87480435669528</v>
      </c>
      <c r="P240" s="1">
        <f>VLOOKUP(C240,NHB!$C$4:$E$463,3,FALSE)/1000000</f>
        <v>0.50836400000000004</v>
      </c>
      <c r="Q240" s="168">
        <f t="shared" si="26"/>
        <v>240.38316835669528</v>
      </c>
      <c r="R240" s="187">
        <f t="shared" si="27"/>
        <v>236.71852535669527</v>
      </c>
      <c r="S240" s="1"/>
      <c r="T240" s="93">
        <v>92.339843000000002</v>
      </c>
      <c r="U240" s="93">
        <v>112.99342629343199</v>
      </c>
      <c r="V240" s="1">
        <v>6.7159979999999999</v>
      </c>
      <c r="W240" s="1">
        <v>12.552321741991266</v>
      </c>
      <c r="X240" s="1">
        <v>0.16886999999999999</v>
      </c>
      <c r="Y240" s="1">
        <v>2.3176589999999999</v>
      </c>
      <c r="Z240" s="1"/>
      <c r="AA240" s="1">
        <v>3.5161709999999999</v>
      </c>
      <c r="AB240" s="1">
        <v>230.60428903542328</v>
      </c>
      <c r="AC240" s="1">
        <v>1.5805995811111113</v>
      </c>
      <c r="AD240" s="1"/>
      <c r="AE240" s="1">
        <f t="shared" si="29"/>
        <v>232.18488861653438</v>
      </c>
      <c r="AF240" s="167">
        <f t="shared" si="28"/>
        <v>228.66871761653437</v>
      </c>
      <c r="AG240" s="1"/>
      <c r="AH240" s="1">
        <v>-9.2705153212720006</v>
      </c>
      <c r="AI240" s="144">
        <v>-3.86473074824761E-2</v>
      </c>
      <c r="AJ240" s="1"/>
    </row>
    <row r="241" spans="1:36" x14ac:dyDescent="0.25">
      <c r="A241">
        <f>IFERROR(VLOOKUP(D241,'2014_15'!$C$402:$D$446,2,FALSE),0)</f>
        <v>0</v>
      </c>
      <c r="B241" s="93" t="s">
        <v>898</v>
      </c>
      <c r="C241" s="93" t="s">
        <v>54</v>
      </c>
      <c r="D241" s="93" t="s">
        <v>55</v>
      </c>
      <c r="E241" s="93"/>
      <c r="F241" s="93">
        <v>6.1218170000000001</v>
      </c>
      <c r="G241" s="93">
        <v>3.446020237046</v>
      </c>
      <c r="H241" s="1">
        <v>0</v>
      </c>
      <c r="I241" s="1">
        <v>0</v>
      </c>
      <c r="J241" s="1">
        <v>5.747E-2</v>
      </c>
      <c r="K241" s="1">
        <v>0.15259800000000001</v>
      </c>
      <c r="L241" s="1"/>
      <c r="M241" s="1">
        <v>0</v>
      </c>
      <c r="N241" s="1">
        <v>0</v>
      </c>
      <c r="O241" s="143">
        <v>9.7779052370459993</v>
      </c>
      <c r="P241" s="1">
        <f>VLOOKUP(C241,NHB!$C$4:$E$463,3,FALSE)/1000000</f>
        <v>6.2429999999999999E-2</v>
      </c>
      <c r="Q241" s="168">
        <f t="shared" si="26"/>
        <v>9.8403352370460002</v>
      </c>
      <c r="R241" s="187">
        <f t="shared" si="27"/>
        <v>9.8403352370460002</v>
      </c>
      <c r="S241" s="1"/>
      <c r="T241" s="93">
        <v>6.1218170000000001</v>
      </c>
      <c r="U241" s="93">
        <v>3.0930340339390003</v>
      </c>
      <c r="V241" s="1">
        <v>0</v>
      </c>
      <c r="W241" s="1">
        <v>0</v>
      </c>
      <c r="X241" s="1">
        <v>5.747E-2</v>
      </c>
      <c r="Y241" s="1">
        <v>0.15259800000000001</v>
      </c>
      <c r="Z241" s="1"/>
      <c r="AA241" s="1">
        <v>0</v>
      </c>
      <c r="AB241" s="1">
        <v>9.4249190339390001</v>
      </c>
      <c r="AC241" s="1">
        <v>0.21474738399999999</v>
      </c>
      <c r="AD241" s="1"/>
      <c r="AE241" s="1">
        <f t="shared" si="29"/>
        <v>9.6396664179390008</v>
      </c>
      <c r="AF241" s="167">
        <f t="shared" si="28"/>
        <v>9.6396664179390008</v>
      </c>
      <c r="AG241" s="1"/>
      <c r="AH241" s="1">
        <v>-0.35298620310699924</v>
      </c>
      <c r="AI241" s="144">
        <v>-3.6100391090887668E-2</v>
      </c>
      <c r="AJ241" s="1"/>
    </row>
    <row r="242" spans="1:36" x14ac:dyDescent="0.25">
      <c r="A242">
        <f>IFERROR(VLOOKUP(D242,'2014_15'!$C$402:$D$446,2,FALSE),0)</f>
        <v>1</v>
      </c>
      <c r="B242" s="93" t="s">
        <v>901</v>
      </c>
      <c r="C242" s="93" t="s">
        <v>326</v>
      </c>
      <c r="D242" s="93" t="s">
        <v>327</v>
      </c>
      <c r="E242" s="93"/>
      <c r="F242" s="93">
        <v>43.468162</v>
      </c>
      <c r="G242" s="93">
        <v>66.685176190391999</v>
      </c>
      <c r="H242" s="1">
        <v>4.6678800000000003</v>
      </c>
      <c r="I242" s="1">
        <v>8.8575214014070234</v>
      </c>
      <c r="J242" s="1">
        <v>0.05</v>
      </c>
      <c r="K242" s="1">
        <v>1.0867039999999999</v>
      </c>
      <c r="L242" s="1"/>
      <c r="M242" s="1">
        <v>1.7089160000000001</v>
      </c>
      <c r="N242" s="1">
        <v>0.17071485594357227</v>
      </c>
      <c r="O242" s="143">
        <v>126.69507444774258</v>
      </c>
      <c r="P242" s="1">
        <f>VLOOKUP(C242,NHB!$C$4:$E$463,3,FALSE)/1000000</f>
        <v>0.34733199999999997</v>
      </c>
      <c r="Q242" s="168">
        <f t="shared" si="26"/>
        <v>127.04240644774258</v>
      </c>
      <c r="R242" s="187">
        <f t="shared" si="27"/>
        <v>125.33349044774258</v>
      </c>
      <c r="S242" s="1"/>
      <c r="T242" s="93">
        <v>43.468162</v>
      </c>
      <c r="U242" s="93">
        <v>61.750473152303002</v>
      </c>
      <c r="V242" s="1">
        <v>4.7785859999999998</v>
      </c>
      <c r="W242" s="1">
        <v>9.0198745960688687</v>
      </c>
      <c r="X242" s="1">
        <v>0.05</v>
      </c>
      <c r="Y242" s="1">
        <v>1.0867039999999999</v>
      </c>
      <c r="Z242" s="1"/>
      <c r="AA242" s="1">
        <v>1.6453260000000001</v>
      </c>
      <c r="AB242" s="1">
        <v>121.79912574837186</v>
      </c>
      <c r="AC242" s="1">
        <v>0.85687145444444435</v>
      </c>
      <c r="AD242" s="1"/>
      <c r="AE242" s="1">
        <f t="shared" si="29"/>
        <v>122.65599720281631</v>
      </c>
      <c r="AF242" s="167">
        <f t="shared" si="28"/>
        <v>121.01067120281631</v>
      </c>
      <c r="AG242" s="1"/>
      <c r="AH242" s="1">
        <v>-4.8959486993707202</v>
      </c>
      <c r="AI242" s="144">
        <v>-3.864355990721749E-2</v>
      </c>
      <c r="AJ242" s="56"/>
    </row>
    <row r="243" spans="1:36" x14ac:dyDescent="0.25">
      <c r="A243">
        <f>IFERROR(VLOOKUP(D243,'2014_15'!$C$402:$D$446,2,FALSE),0)</f>
        <v>0</v>
      </c>
      <c r="B243" s="93" t="s">
        <v>898</v>
      </c>
      <c r="C243" s="93" t="s">
        <v>436</v>
      </c>
      <c r="D243" s="93" t="s">
        <v>437</v>
      </c>
      <c r="E243" s="93"/>
      <c r="F243" s="93">
        <v>13.291176</v>
      </c>
      <c r="G243" s="93">
        <v>6.4247310995190006</v>
      </c>
      <c r="H243" s="1">
        <v>0</v>
      </c>
      <c r="I243" s="1">
        <v>0</v>
      </c>
      <c r="J243" s="1">
        <v>0.12046999999999999</v>
      </c>
      <c r="K243" s="1">
        <v>0.33626099999999998</v>
      </c>
      <c r="L243" s="1"/>
      <c r="M243" s="1">
        <v>0</v>
      </c>
      <c r="N243" s="1">
        <v>0</v>
      </c>
      <c r="O243" s="143">
        <v>20.172638099519002</v>
      </c>
      <c r="P243" s="1">
        <f>VLOOKUP(C243,NHB!$C$4:$E$463,3,FALSE)/1000000</f>
        <v>0.892316</v>
      </c>
      <c r="Q243" s="168">
        <f t="shared" si="26"/>
        <v>21.064954099519003</v>
      </c>
      <c r="R243" s="187">
        <f t="shared" si="27"/>
        <v>21.064954099519003</v>
      </c>
      <c r="S243" s="1"/>
      <c r="T243" s="93">
        <v>13.291176</v>
      </c>
      <c r="U243" s="93">
        <v>5.7030740911580002</v>
      </c>
      <c r="V243" s="1">
        <v>0</v>
      </c>
      <c r="W243" s="1">
        <v>0</v>
      </c>
      <c r="X243" s="1">
        <v>0.12046999999999999</v>
      </c>
      <c r="Y243" s="1">
        <v>0.33626099999999998</v>
      </c>
      <c r="Z243" s="1"/>
      <c r="AA243" s="1">
        <v>0</v>
      </c>
      <c r="AB243" s="1">
        <v>19.450981091158003</v>
      </c>
      <c r="AC243" s="1">
        <v>1.7956522666666668</v>
      </c>
      <c r="AD243" s="1"/>
      <c r="AE243" s="1">
        <f t="shared" si="29"/>
        <v>21.24663335782467</v>
      </c>
      <c r="AF243" s="167">
        <f t="shared" si="28"/>
        <v>21.24663335782467</v>
      </c>
      <c r="AG243" s="1"/>
      <c r="AH243" s="1">
        <v>-0.72165700836099944</v>
      </c>
      <c r="AI243" s="144">
        <v>-3.5774052198864696E-2</v>
      </c>
      <c r="AJ243" s="1"/>
    </row>
    <row r="244" spans="1:36" x14ac:dyDescent="0.25">
      <c r="A244">
        <f>IFERROR(VLOOKUP(D244,'2014_15'!$C$402:$D$446,2,FALSE),0)</f>
        <v>1</v>
      </c>
      <c r="B244" s="93" t="s">
        <v>902</v>
      </c>
      <c r="C244" s="93" t="s">
        <v>106</v>
      </c>
      <c r="D244" s="93" t="s">
        <v>107</v>
      </c>
      <c r="E244" s="93"/>
      <c r="F244" s="93">
        <v>100.302784</v>
      </c>
      <c r="G244" s="93">
        <v>127.352852483299</v>
      </c>
      <c r="H244" s="1">
        <v>7.5171359999999998</v>
      </c>
      <c r="I244" s="1">
        <v>14.830411401917612</v>
      </c>
      <c r="J244" s="1">
        <v>0.32646999999999998</v>
      </c>
      <c r="K244" s="1">
        <v>2.5226359999999999</v>
      </c>
      <c r="L244" s="1"/>
      <c r="M244" s="1">
        <v>3.700272</v>
      </c>
      <c r="N244" s="1">
        <v>0</v>
      </c>
      <c r="O244" s="143">
        <v>256.55256188521662</v>
      </c>
      <c r="P244" s="1">
        <f>VLOOKUP(C244,NHB!$C$4:$E$463,3,FALSE)/1000000</f>
        <v>0.75926899999999997</v>
      </c>
      <c r="Q244" s="168">
        <f t="shared" si="26"/>
        <v>257.31183088521664</v>
      </c>
      <c r="R244" s="187">
        <f t="shared" si="27"/>
        <v>253.61155888521662</v>
      </c>
      <c r="S244" s="1"/>
      <c r="T244" s="93">
        <v>100.302784</v>
      </c>
      <c r="U244" s="93">
        <v>117.229762029547</v>
      </c>
      <c r="V244" s="1">
        <v>7.6953050000000003</v>
      </c>
      <c r="W244" s="1">
        <v>15.102244182233365</v>
      </c>
      <c r="X244" s="1">
        <v>0.32646999999999998</v>
      </c>
      <c r="Y244" s="1">
        <v>2.5226359999999999</v>
      </c>
      <c r="Z244" s="1"/>
      <c r="AA244" s="1">
        <v>3.5509379999999999</v>
      </c>
      <c r="AB244" s="1">
        <v>246.73013921178037</v>
      </c>
      <c r="AC244" s="1">
        <v>1.6878930577777778</v>
      </c>
      <c r="AD244" s="1"/>
      <c r="AE244" s="1">
        <f t="shared" si="29"/>
        <v>248.41803226955815</v>
      </c>
      <c r="AF244" s="167">
        <f t="shared" si="28"/>
        <v>244.86709426955815</v>
      </c>
      <c r="AG244" s="1"/>
      <c r="AH244" s="1">
        <v>-9.8224226734362503</v>
      </c>
      <c r="AI244" s="144">
        <v>-3.8286199916533557E-2</v>
      </c>
    </row>
    <row r="245" spans="1:36" x14ac:dyDescent="0.25">
      <c r="A245">
        <f>IFERROR(VLOOKUP(D245,'2014_15'!$C$402:$D$446,2,FALSE),0)</f>
        <v>1</v>
      </c>
      <c r="B245" s="93" t="s">
        <v>902</v>
      </c>
      <c r="C245" s="93" t="s">
        <v>414</v>
      </c>
      <c r="D245" s="93" t="s">
        <v>415</v>
      </c>
      <c r="E245" s="93"/>
      <c r="F245" s="93">
        <v>265.85126500000001</v>
      </c>
      <c r="G245" s="93">
        <v>313.37856210010801</v>
      </c>
      <c r="H245" s="1">
        <v>9.9716950000000004</v>
      </c>
      <c r="I245" s="1">
        <v>30.710904372681291</v>
      </c>
      <c r="J245" s="1">
        <v>1.04</v>
      </c>
      <c r="K245" s="1">
        <v>6.6834530000000001</v>
      </c>
      <c r="L245" s="1"/>
      <c r="M245" s="1">
        <v>9.3145880000000005</v>
      </c>
      <c r="N245" s="1">
        <v>0</v>
      </c>
      <c r="O245" s="143">
        <v>636.95046747278911</v>
      </c>
      <c r="P245" s="1">
        <f>VLOOKUP(C245,NHB!$C$4:$E$463,3,FALSE)/1000000</f>
        <v>2.732599</v>
      </c>
      <c r="Q245" s="168">
        <f t="shared" si="26"/>
        <v>639.68306647278916</v>
      </c>
      <c r="R245" s="187">
        <f t="shared" si="27"/>
        <v>630.36847847278921</v>
      </c>
      <c r="S245" s="1"/>
      <c r="T245" s="93">
        <v>265.85126500000001</v>
      </c>
      <c r="U245" s="93">
        <v>288.08657089636199</v>
      </c>
      <c r="V245" s="1">
        <v>10.207367</v>
      </c>
      <c r="W245" s="1">
        <v>31.791549840014429</v>
      </c>
      <c r="X245" s="1">
        <v>1.04</v>
      </c>
      <c r="Y245" s="1">
        <v>6.6834530000000001</v>
      </c>
      <c r="Z245" s="1"/>
      <c r="AA245" s="1">
        <v>8.9534330000000004</v>
      </c>
      <c r="AB245" s="1">
        <v>612.6136387363764</v>
      </c>
      <c r="AC245" s="1">
        <v>5.4725791466666669</v>
      </c>
      <c r="AD245" s="1"/>
      <c r="AE245" s="1">
        <f t="shared" si="29"/>
        <v>618.0862178830431</v>
      </c>
      <c r="AF245" s="167">
        <f t="shared" si="28"/>
        <v>609.13278488304309</v>
      </c>
      <c r="AG245" s="1"/>
      <c r="AH245" s="1">
        <v>-24.336828736412713</v>
      </c>
      <c r="AI245" s="144">
        <v>-3.8208353677756574E-2</v>
      </c>
    </row>
    <row r="246" spans="1:36" x14ac:dyDescent="0.25">
      <c r="A246">
        <f>IFERROR(VLOOKUP(D246,'2014_15'!$C$402:$D$446,2,FALSE),0)</f>
        <v>0</v>
      </c>
      <c r="B246" s="93" t="s">
        <v>898</v>
      </c>
      <c r="C246" s="93" t="s">
        <v>346</v>
      </c>
      <c r="D246" s="93" t="s">
        <v>347</v>
      </c>
      <c r="E246" s="93"/>
      <c r="F246" s="93">
        <v>5.7571050000000001</v>
      </c>
      <c r="G246" s="93">
        <v>2.9290013415600002</v>
      </c>
      <c r="H246" s="1">
        <v>0</v>
      </c>
      <c r="I246" s="1">
        <v>0</v>
      </c>
      <c r="J246" s="1">
        <v>0.17927000000000001</v>
      </c>
      <c r="K246" s="1">
        <v>0.144015</v>
      </c>
      <c r="L246" s="1"/>
      <c r="M246" s="1">
        <v>0</v>
      </c>
      <c r="N246" s="1">
        <v>0</v>
      </c>
      <c r="O246" s="143">
        <v>9.0093913415600007</v>
      </c>
      <c r="P246" s="1">
        <f>VLOOKUP(C246,NHB!$C$4:$E$463,3,FALSE)/1000000</f>
        <v>0</v>
      </c>
      <c r="Q246" s="168">
        <f t="shared" si="26"/>
        <v>9.0093913415600007</v>
      </c>
      <c r="R246" s="187">
        <f t="shared" si="27"/>
        <v>9.0093913415600007</v>
      </c>
      <c r="S246" s="1"/>
      <c r="T246" s="93">
        <v>5.7571050000000001</v>
      </c>
      <c r="U246" s="93">
        <v>2.6150844555149999</v>
      </c>
      <c r="V246" s="1">
        <v>0</v>
      </c>
      <c r="W246" s="1">
        <v>0</v>
      </c>
      <c r="X246" s="1">
        <v>0.17927000000000001</v>
      </c>
      <c r="Y246" s="1">
        <v>0.144015</v>
      </c>
      <c r="Z246" s="1"/>
      <c r="AA246" s="1">
        <v>0</v>
      </c>
      <c r="AB246" s="1">
        <v>8.6954744555150008</v>
      </c>
      <c r="AC246" s="1">
        <v>0.42106034044444451</v>
      </c>
      <c r="AD246" s="1"/>
      <c r="AE246" s="1">
        <f t="shared" si="29"/>
        <v>9.1165347959594456</v>
      </c>
      <c r="AF246" s="167">
        <f t="shared" si="28"/>
        <v>9.1165347959594456</v>
      </c>
      <c r="AG246" s="1"/>
      <c r="AH246" s="1">
        <v>-0.3139168860449999</v>
      </c>
      <c r="AI246" s="144">
        <v>-3.4843295639397136E-2</v>
      </c>
    </row>
    <row r="247" spans="1:36" x14ac:dyDescent="0.25">
      <c r="A247">
        <f>IFERROR(VLOOKUP(D247,'2014_15'!$C$402:$D$446,2,FALSE),0)</f>
        <v>1</v>
      </c>
      <c r="B247" s="93" t="s">
        <v>901</v>
      </c>
      <c r="C247" s="93" t="s">
        <v>670</v>
      </c>
      <c r="D247" s="93" t="s">
        <v>671</v>
      </c>
      <c r="E247" s="93"/>
      <c r="F247" s="93">
        <v>71.468873000000002</v>
      </c>
      <c r="G247" s="93">
        <v>76.492746740070004</v>
      </c>
      <c r="H247" s="1">
        <v>1.227204</v>
      </c>
      <c r="I247" s="1">
        <v>9.3427978039204937</v>
      </c>
      <c r="J247" s="1">
        <v>0.20447000000000001</v>
      </c>
      <c r="K247" s="1">
        <v>1.802745</v>
      </c>
      <c r="L247" s="1"/>
      <c r="M247" s="1">
        <v>2.2697129999999999</v>
      </c>
      <c r="N247" s="1">
        <v>0</v>
      </c>
      <c r="O247" s="143">
        <v>162.80854954399047</v>
      </c>
      <c r="P247" s="1">
        <f>VLOOKUP(C247,NHB!$C$4:$E$463,3,FALSE)/1000000</f>
        <v>0.771262</v>
      </c>
      <c r="Q247" s="168">
        <f t="shared" si="26"/>
        <v>163.57981154399047</v>
      </c>
      <c r="R247" s="187">
        <f t="shared" si="27"/>
        <v>161.31009854399048</v>
      </c>
      <c r="S247" s="1"/>
      <c r="T247" s="93">
        <v>71.468873000000002</v>
      </c>
      <c r="U247" s="93">
        <v>70.231033177100002</v>
      </c>
      <c r="V247" s="1">
        <v>1.2563850000000001</v>
      </c>
      <c r="W247" s="1">
        <v>9.5140458316481169</v>
      </c>
      <c r="X247" s="1">
        <v>0.20447000000000001</v>
      </c>
      <c r="Y247" s="1">
        <v>1.802745</v>
      </c>
      <c r="Z247" s="1"/>
      <c r="AA247" s="1">
        <v>2.1878649999999999</v>
      </c>
      <c r="AB247" s="1">
        <v>156.66541700874805</v>
      </c>
      <c r="AC247" s="1">
        <v>1.3211317255555557</v>
      </c>
      <c r="AD247" s="1"/>
      <c r="AE247" s="1">
        <f t="shared" si="29"/>
        <v>157.9865487343036</v>
      </c>
      <c r="AF247" s="167">
        <f t="shared" si="28"/>
        <v>155.79868373430361</v>
      </c>
      <c r="AG247" s="1"/>
      <c r="AH247" s="1">
        <v>-6.1431325352424153</v>
      </c>
      <c r="AI247" s="144">
        <v>-3.7732247799324298E-2</v>
      </c>
    </row>
    <row r="248" spans="1:36" x14ac:dyDescent="0.25">
      <c r="A248">
        <f>IFERROR(VLOOKUP(D248,'2014_15'!$C$402:$D$446,2,FALSE),0)</f>
        <v>1</v>
      </c>
      <c r="B248" s="93" t="s">
        <v>902</v>
      </c>
      <c r="C248" s="93" t="s">
        <v>204</v>
      </c>
      <c r="D248" s="93" t="s">
        <v>205</v>
      </c>
      <c r="E248" s="93"/>
      <c r="F248" s="93">
        <v>117.259556</v>
      </c>
      <c r="G248" s="93">
        <v>157.48965403226302</v>
      </c>
      <c r="H248" s="1">
        <v>1.3730990000000001</v>
      </c>
      <c r="I248" s="1">
        <v>14.956721254246743</v>
      </c>
      <c r="J248" s="1">
        <v>0.26346999999999998</v>
      </c>
      <c r="K248" s="1">
        <v>2.9299740000000001</v>
      </c>
      <c r="L248" s="1"/>
      <c r="M248" s="1">
        <v>4.242108</v>
      </c>
      <c r="N248" s="1">
        <v>0</v>
      </c>
      <c r="O248" s="143">
        <v>298.51458228650978</v>
      </c>
      <c r="P248" s="1">
        <f>VLOOKUP(C248,NHB!$C$4:$E$463,3,FALSE)/1000000</f>
        <v>1.3726959999999999</v>
      </c>
      <c r="Q248" s="168">
        <f t="shared" si="26"/>
        <v>299.8872782865098</v>
      </c>
      <c r="R248" s="187">
        <f t="shared" si="27"/>
        <v>295.64517028650982</v>
      </c>
      <c r="S248" s="1"/>
      <c r="T248" s="93">
        <v>117.259556</v>
      </c>
      <c r="U248" s="93">
        <v>146.12746463521901</v>
      </c>
      <c r="V248" s="1">
        <v>1.405079</v>
      </c>
      <c r="W248" s="1">
        <v>15.230869220393112</v>
      </c>
      <c r="X248" s="1">
        <v>0.26346999999999998</v>
      </c>
      <c r="Y248" s="1">
        <v>2.9299740000000001</v>
      </c>
      <c r="Z248" s="1"/>
      <c r="AA248" s="1">
        <v>4.042662</v>
      </c>
      <c r="AB248" s="1">
        <v>287.25907485561214</v>
      </c>
      <c r="AC248" s="1">
        <v>2.8520569477777773</v>
      </c>
      <c r="AD248" s="1"/>
      <c r="AE248" s="1">
        <f t="shared" si="29"/>
        <v>290.11113180338992</v>
      </c>
      <c r="AF248" s="167">
        <f t="shared" si="28"/>
        <v>286.06846980338992</v>
      </c>
      <c r="AG248" s="1"/>
      <c r="AH248" s="1">
        <v>-11.255507430897637</v>
      </c>
      <c r="AI248" s="144">
        <v>-3.7705050603172113E-2</v>
      </c>
    </row>
    <row r="249" spans="1:36" x14ac:dyDescent="0.25">
      <c r="A249">
        <f>IFERROR(VLOOKUP(D249,'2014_15'!$C$402:$D$446,2,FALSE),0)</f>
        <v>1</v>
      </c>
      <c r="B249" s="93" t="s">
        <v>902</v>
      </c>
      <c r="C249" s="93" t="s">
        <v>736</v>
      </c>
      <c r="D249" s="93" t="s">
        <v>737</v>
      </c>
      <c r="E249" s="93"/>
      <c r="F249" s="93">
        <v>110.68864000000001</v>
      </c>
      <c r="G249" s="93">
        <v>139.05160287512101</v>
      </c>
      <c r="H249" s="1">
        <v>8.5935039999999994</v>
      </c>
      <c r="I249" s="1">
        <v>14.58220953270178</v>
      </c>
      <c r="J249" s="1">
        <v>0.26627000000000001</v>
      </c>
      <c r="K249" s="1">
        <v>2.7819289999999999</v>
      </c>
      <c r="L249" s="1"/>
      <c r="M249" s="1">
        <v>4.5748730000000002</v>
      </c>
      <c r="N249" s="1">
        <v>0</v>
      </c>
      <c r="O249" s="143">
        <v>280.5390284078228</v>
      </c>
      <c r="P249" s="1">
        <f>VLOOKUP(C249,NHB!$C$4:$E$463,3,FALSE)/1000000</f>
        <v>1.1987099999999999</v>
      </c>
      <c r="Q249" s="168">
        <f t="shared" si="26"/>
        <v>281.7377384078228</v>
      </c>
      <c r="R249" s="187">
        <f t="shared" si="27"/>
        <v>277.16286540782278</v>
      </c>
      <c r="S249" s="1"/>
      <c r="T249" s="93">
        <v>110.68864000000001</v>
      </c>
      <c r="U249" s="93">
        <v>128.18352690767401</v>
      </c>
      <c r="V249" s="1">
        <v>8.7972110000000008</v>
      </c>
      <c r="W249" s="1">
        <v>14.849492917700033</v>
      </c>
      <c r="X249" s="1">
        <v>0.26627000000000001</v>
      </c>
      <c r="Y249" s="1">
        <v>2.7819289999999999</v>
      </c>
      <c r="Z249" s="1"/>
      <c r="AA249" s="1">
        <v>4.4024799999999997</v>
      </c>
      <c r="AB249" s="1">
        <v>269.96954982537409</v>
      </c>
      <c r="AC249" s="1">
        <v>3.0376336422222221</v>
      </c>
      <c r="AD249" s="1"/>
      <c r="AE249" s="1">
        <f t="shared" si="29"/>
        <v>273.00718346759629</v>
      </c>
      <c r="AF249" s="167">
        <f t="shared" si="28"/>
        <v>268.60470346759627</v>
      </c>
      <c r="AG249" s="1"/>
      <c r="AH249" s="1">
        <v>-10.56947858244871</v>
      </c>
      <c r="AI249" s="144">
        <v>-3.7675608425804259E-2</v>
      </c>
    </row>
    <row r="250" spans="1:36" x14ac:dyDescent="0.25">
      <c r="A250">
        <f>IFERROR(VLOOKUP(D250,'2014_15'!$C$402:$D$446,2,FALSE),0)</f>
        <v>1</v>
      </c>
      <c r="B250" s="93" t="s">
        <v>902</v>
      </c>
      <c r="C250" s="93" t="s">
        <v>498</v>
      </c>
      <c r="D250" s="93" t="s">
        <v>499</v>
      </c>
      <c r="E250" s="93"/>
      <c r="F250" s="93">
        <v>84.601606000000004</v>
      </c>
      <c r="G250" s="93">
        <v>90.092067417597988</v>
      </c>
      <c r="H250" s="1">
        <v>6.7809710000000001</v>
      </c>
      <c r="I250" s="1">
        <v>8.6586926757674547</v>
      </c>
      <c r="J250" s="1">
        <v>0.17227000000000001</v>
      </c>
      <c r="K250" s="1">
        <v>2.1307489999999998</v>
      </c>
      <c r="L250" s="1"/>
      <c r="M250" s="1">
        <v>2.8017430000000001</v>
      </c>
      <c r="N250" s="1">
        <v>0</v>
      </c>
      <c r="O250" s="143">
        <v>195.23809909336546</v>
      </c>
      <c r="P250" s="1">
        <f>VLOOKUP(C250,NHB!$C$4:$E$463,3,FALSE)/1000000</f>
        <v>0.51683999999999997</v>
      </c>
      <c r="Q250" s="168">
        <f t="shared" si="26"/>
        <v>195.75493909336546</v>
      </c>
      <c r="R250" s="187">
        <f t="shared" si="27"/>
        <v>192.95319609336548</v>
      </c>
      <c r="S250" s="1"/>
      <c r="T250" s="93">
        <v>84.601606000000004</v>
      </c>
      <c r="U250" s="93">
        <v>82.524333754520001</v>
      </c>
      <c r="V250" s="1">
        <v>6.9415529999999999</v>
      </c>
      <c r="W250" s="1">
        <v>8.817401456000562</v>
      </c>
      <c r="X250" s="1">
        <v>0.17227000000000001</v>
      </c>
      <c r="Y250" s="1">
        <v>2.1307489999999998</v>
      </c>
      <c r="Z250" s="1"/>
      <c r="AA250" s="1">
        <v>2.6837979999999999</v>
      </c>
      <c r="AB250" s="1">
        <v>187.87171121052057</v>
      </c>
      <c r="AC250" s="1">
        <v>0.85236879666666687</v>
      </c>
      <c r="AD250" s="1"/>
      <c r="AE250" s="1">
        <f t="shared" si="29"/>
        <v>188.72408000718724</v>
      </c>
      <c r="AF250" s="167">
        <f t="shared" si="28"/>
        <v>186.04028200718724</v>
      </c>
      <c r="AG250" s="1"/>
      <c r="AH250" s="1">
        <v>-7.3663878828448901</v>
      </c>
      <c r="AI250" s="144">
        <v>-3.7730278654896067E-2</v>
      </c>
    </row>
    <row r="251" spans="1:36" x14ac:dyDescent="0.25">
      <c r="A251">
        <f>IFERROR(VLOOKUP(D251,'2014_15'!$C$402:$D$446,2,FALSE),0)</f>
        <v>0</v>
      </c>
      <c r="B251" s="93" t="s">
        <v>905</v>
      </c>
      <c r="C251" s="93" t="s">
        <v>248</v>
      </c>
      <c r="D251" s="93" t="s">
        <v>249</v>
      </c>
      <c r="E251" s="93"/>
      <c r="F251" s="93">
        <v>124.049104</v>
      </c>
      <c r="G251" s="93">
        <v>144.482399572687</v>
      </c>
      <c r="H251" s="1">
        <v>6.5223449999999996</v>
      </c>
      <c r="I251" s="1">
        <v>15.453707393501425</v>
      </c>
      <c r="J251" s="1">
        <v>1.2150000000000001</v>
      </c>
      <c r="K251" s="1">
        <v>3.1084019999999999</v>
      </c>
      <c r="L251" s="1"/>
      <c r="M251" s="1">
        <v>3.7284809999999999</v>
      </c>
      <c r="N251" s="1">
        <v>0</v>
      </c>
      <c r="O251" s="143">
        <v>298.5594389661884</v>
      </c>
      <c r="P251" s="1">
        <f>VLOOKUP(C251,NHB!$C$4:$E$463,3,FALSE)/1000000</f>
        <v>1.1203529999999999</v>
      </c>
      <c r="Q251" s="168">
        <f t="shared" si="26"/>
        <v>299.67979196618842</v>
      </c>
      <c r="R251" s="187">
        <f t="shared" si="27"/>
        <v>295.95131096618843</v>
      </c>
      <c r="S251" s="1"/>
      <c r="T251" s="93">
        <v>124.049104</v>
      </c>
      <c r="U251" s="93">
        <v>132.34587800858199</v>
      </c>
      <c r="V251" s="1">
        <v>6.6764869999999998</v>
      </c>
      <c r="W251" s="1">
        <v>16.408137498858387</v>
      </c>
      <c r="X251" s="1">
        <v>1.2150000000000001</v>
      </c>
      <c r="Y251" s="1">
        <v>3.1084019999999999</v>
      </c>
      <c r="Z251" s="1"/>
      <c r="AA251" s="1">
        <v>3.5562550000000002</v>
      </c>
      <c r="AB251" s="1">
        <v>287.3592635074404</v>
      </c>
      <c r="AC251" s="1">
        <v>2.7059266088888889</v>
      </c>
      <c r="AD251" s="1"/>
      <c r="AE251" s="1">
        <f t="shared" si="29"/>
        <v>290.06519011632929</v>
      </c>
      <c r="AF251" s="167">
        <f t="shared" si="28"/>
        <v>286.50893511632927</v>
      </c>
      <c r="AG251" s="1"/>
      <c r="AH251" s="1">
        <v>-11.200175458747992</v>
      </c>
      <c r="AI251" s="144">
        <v>-3.7514055819271558E-2</v>
      </c>
    </row>
    <row r="252" spans="1:36" x14ac:dyDescent="0.25">
      <c r="A252">
        <f>IFERROR(VLOOKUP(D252,'2014_15'!$C$402:$D$446,2,FALSE),0)</f>
        <v>0</v>
      </c>
      <c r="B252" s="93" t="s">
        <v>898</v>
      </c>
      <c r="C252" s="93" t="s">
        <v>312</v>
      </c>
      <c r="D252" s="93" t="s">
        <v>313</v>
      </c>
      <c r="E252" s="93"/>
      <c r="F252" s="93">
        <v>5.5975169999999999</v>
      </c>
      <c r="G252" s="93">
        <v>5.1191041875619998</v>
      </c>
      <c r="H252" s="1">
        <v>0</v>
      </c>
      <c r="I252" s="1">
        <v>0</v>
      </c>
      <c r="J252" s="1">
        <v>8.6870000000000003E-2</v>
      </c>
      <c r="K252" s="1">
        <v>0.13958000000000001</v>
      </c>
      <c r="L252" s="1"/>
      <c r="M252" s="1">
        <v>0</v>
      </c>
      <c r="N252" s="1">
        <v>0</v>
      </c>
      <c r="O252" s="143">
        <v>10.943071187561999</v>
      </c>
      <c r="P252" s="1">
        <f>VLOOKUP(C252,NHB!$C$4:$E$463,3,FALSE)/1000000</f>
        <v>0</v>
      </c>
      <c r="Q252" s="168">
        <f t="shared" si="26"/>
        <v>10.943071187561999</v>
      </c>
      <c r="R252" s="187">
        <f t="shared" si="27"/>
        <v>10.943071187561999</v>
      </c>
      <c r="S252" s="1"/>
      <c r="T252" s="93">
        <v>5.5975169999999999</v>
      </c>
      <c r="U252" s="93">
        <v>4.7454426460620001</v>
      </c>
      <c r="V252" s="1">
        <v>0</v>
      </c>
      <c r="W252" s="1">
        <v>0</v>
      </c>
      <c r="X252" s="1">
        <v>8.6870000000000003E-2</v>
      </c>
      <c r="Y252" s="1">
        <v>0.13958000000000001</v>
      </c>
      <c r="Z252" s="1"/>
      <c r="AA252" s="1">
        <v>0</v>
      </c>
      <c r="AB252" s="1">
        <v>10.569409646061999</v>
      </c>
      <c r="AC252" s="1">
        <v>0.22705220533333334</v>
      </c>
      <c r="AD252" s="1"/>
      <c r="AE252" s="1">
        <f t="shared" si="29"/>
        <v>10.796461851395332</v>
      </c>
      <c r="AF252" s="167">
        <f t="shared" si="28"/>
        <v>10.796461851395332</v>
      </c>
      <c r="AG252" s="1"/>
      <c r="AH252" s="1">
        <v>-0.37366154150000064</v>
      </c>
      <c r="AI252" s="144">
        <v>-3.4145948161674024E-2</v>
      </c>
    </row>
    <row r="253" spans="1:36" x14ac:dyDescent="0.25">
      <c r="A253">
        <f>IFERROR(VLOOKUP(D253,'2014_15'!$C$402:$D$446,2,FALSE),0)</f>
        <v>1</v>
      </c>
      <c r="B253" s="93" t="s">
        <v>902</v>
      </c>
      <c r="C253" s="93" t="s">
        <v>146</v>
      </c>
      <c r="D253" s="93" t="s">
        <v>147</v>
      </c>
      <c r="E253" s="93"/>
      <c r="F253" s="93">
        <v>80.096058999999997</v>
      </c>
      <c r="G253" s="93">
        <v>81.811990067303</v>
      </c>
      <c r="H253" s="1">
        <v>1.4836020000000001</v>
      </c>
      <c r="I253" s="1">
        <v>10.275772876956626</v>
      </c>
      <c r="J253" s="1">
        <v>0.105</v>
      </c>
      <c r="K253" s="1">
        <v>2.0149080000000001</v>
      </c>
      <c r="L253" s="1"/>
      <c r="M253" s="1">
        <v>2.5228190000000001</v>
      </c>
      <c r="N253" s="1">
        <v>0</v>
      </c>
      <c r="O253" s="143">
        <v>178.31015094425962</v>
      </c>
      <c r="P253" s="1">
        <f>VLOOKUP(C253,NHB!$C$4:$E$463,3,FALSE)/1000000</f>
        <v>0.72456699999999996</v>
      </c>
      <c r="Q253" s="168">
        <f t="shared" si="26"/>
        <v>179.03471794425963</v>
      </c>
      <c r="R253" s="187">
        <f t="shared" si="27"/>
        <v>176.51189894425963</v>
      </c>
      <c r="S253" s="1"/>
      <c r="T253" s="93">
        <v>80.096058999999997</v>
      </c>
      <c r="U253" s="93">
        <v>75.038929369181005</v>
      </c>
      <c r="V253" s="1">
        <v>1.5188159999999999</v>
      </c>
      <c r="W253" s="1">
        <v>10.464121792933101</v>
      </c>
      <c r="X253" s="1">
        <v>0.105</v>
      </c>
      <c r="Y253" s="1">
        <v>2.0149080000000001</v>
      </c>
      <c r="Z253" s="1"/>
      <c r="AA253" s="1">
        <v>2.428928</v>
      </c>
      <c r="AB253" s="1">
        <v>171.66676216211408</v>
      </c>
      <c r="AC253" s="1">
        <v>1.7236326811111111</v>
      </c>
      <c r="AD253" s="1"/>
      <c r="AE253" s="1">
        <f t="shared" si="29"/>
        <v>173.39039484322518</v>
      </c>
      <c r="AF253" s="167">
        <f t="shared" si="28"/>
        <v>170.96146684322517</v>
      </c>
      <c r="AG253" s="1"/>
      <c r="AH253" s="1">
        <v>-6.6433887821455357</v>
      </c>
      <c r="AI253" s="144">
        <v>-3.725749065302672E-2</v>
      </c>
    </row>
    <row r="254" spans="1:36" x14ac:dyDescent="0.25">
      <c r="A254">
        <f>IFERROR(VLOOKUP(D254,'2014_15'!$C$402:$D$446,2,FALSE),0)</f>
        <v>0</v>
      </c>
      <c r="B254" s="93" t="s">
        <v>901</v>
      </c>
      <c r="C254" s="93" t="s">
        <v>110</v>
      </c>
      <c r="D254" s="93" t="s">
        <v>111</v>
      </c>
      <c r="E254" s="93"/>
      <c r="F254" s="93">
        <v>80.132940000000005</v>
      </c>
      <c r="G254" s="93">
        <v>60.518405714948997</v>
      </c>
      <c r="H254" s="1">
        <v>1.9029999999999998E-2</v>
      </c>
      <c r="I254" s="1">
        <v>6.7366442072050878</v>
      </c>
      <c r="J254" s="1">
        <v>0.59</v>
      </c>
      <c r="K254" s="1">
        <v>2.0127739999999998</v>
      </c>
      <c r="L254" s="1"/>
      <c r="M254" s="1">
        <v>2.3327390000000001</v>
      </c>
      <c r="N254" s="1">
        <v>0</v>
      </c>
      <c r="O254" s="143">
        <v>152.34253292215408</v>
      </c>
      <c r="P254" s="1">
        <f>VLOOKUP(C254,NHB!$C$4:$E$463,3,FALSE)/1000000</f>
        <v>0.67147599999999996</v>
      </c>
      <c r="Q254" s="168">
        <f t="shared" si="26"/>
        <v>153.01400892215409</v>
      </c>
      <c r="R254" s="187">
        <f t="shared" si="27"/>
        <v>150.68126992215409</v>
      </c>
      <c r="S254" s="1"/>
      <c r="T254" s="93">
        <v>80.132940000000005</v>
      </c>
      <c r="U254" s="93">
        <v>54.829675577743004</v>
      </c>
      <c r="V254" s="1">
        <v>1.9165999999999999E-2</v>
      </c>
      <c r="W254" s="1">
        <v>6.860122961449612</v>
      </c>
      <c r="X254" s="1">
        <v>0.59</v>
      </c>
      <c r="Y254" s="1">
        <v>2.0127739999999998</v>
      </c>
      <c r="Z254" s="1"/>
      <c r="AA254" s="1">
        <v>2.2142759999999999</v>
      </c>
      <c r="AB254" s="1">
        <v>146.65895453919265</v>
      </c>
      <c r="AC254" s="1">
        <v>1.8616720966666667</v>
      </c>
      <c r="AD254" s="1"/>
      <c r="AE254" s="1">
        <f t="shared" si="29"/>
        <v>148.52062663585932</v>
      </c>
      <c r="AF254" s="167">
        <f t="shared" si="28"/>
        <v>146.3063506358593</v>
      </c>
      <c r="AG254" s="1"/>
      <c r="AH254" s="1">
        <v>-5.6835783829614286</v>
      </c>
      <c r="AI254" s="144">
        <v>-3.7307889490492428E-2</v>
      </c>
    </row>
    <row r="255" spans="1:36" x14ac:dyDescent="0.25">
      <c r="A255">
        <f>IFERROR(VLOOKUP(D255,'2014_15'!$C$402:$D$446,2,FALSE),0)</f>
        <v>0</v>
      </c>
      <c r="B255" s="93" t="s">
        <v>905</v>
      </c>
      <c r="C255" s="93" t="s">
        <v>740</v>
      </c>
      <c r="D255" s="93" t="s">
        <v>741</v>
      </c>
      <c r="E255" s="93"/>
      <c r="F255" s="93">
        <v>86.949984999999998</v>
      </c>
      <c r="G255" s="93">
        <v>125.21943797729</v>
      </c>
      <c r="H255" s="1">
        <v>7.2206299999999999</v>
      </c>
      <c r="I255" s="1">
        <v>14.425417312639341</v>
      </c>
      <c r="J255" s="1">
        <v>0.67500000000000004</v>
      </c>
      <c r="K255" s="1">
        <v>2.1640039999999998</v>
      </c>
      <c r="L255" s="1"/>
      <c r="M255" s="1">
        <v>2.768383</v>
      </c>
      <c r="N255" s="1">
        <v>0</v>
      </c>
      <c r="O255" s="143">
        <v>239.42285728992937</v>
      </c>
      <c r="P255" s="1">
        <f>VLOOKUP(C255,NHB!$C$4:$E$463,3,FALSE)/1000000</f>
        <v>0.64301200000000003</v>
      </c>
      <c r="Q255" s="168">
        <f t="shared" si="26"/>
        <v>240.06586928992937</v>
      </c>
      <c r="R255" s="187">
        <f t="shared" si="27"/>
        <v>237.29748628992937</v>
      </c>
      <c r="S255" s="1"/>
      <c r="T255" s="93">
        <v>86.949984999999998</v>
      </c>
      <c r="U255" s="93">
        <v>116.05021587188099</v>
      </c>
      <c r="V255" s="1">
        <v>7.3914200000000001</v>
      </c>
      <c r="W255" s="1">
        <v>14.689826787807558</v>
      </c>
      <c r="X255" s="1">
        <v>0.67500000000000004</v>
      </c>
      <c r="Y255" s="1">
        <v>2.1640039999999998</v>
      </c>
      <c r="Z255" s="1"/>
      <c r="AA255" s="1">
        <v>2.6326800000000001</v>
      </c>
      <c r="AB255" s="1">
        <v>230.55313165968857</v>
      </c>
      <c r="AC255" s="1">
        <v>1.4351773833333332</v>
      </c>
      <c r="AD255" s="1"/>
      <c r="AE255" s="1">
        <f t="shared" si="29"/>
        <v>231.9883090430219</v>
      </c>
      <c r="AF255" s="167">
        <f t="shared" si="28"/>
        <v>229.35562904302191</v>
      </c>
      <c r="AG255" s="1"/>
      <c r="AH255" s="1">
        <v>-8.8697256302407936</v>
      </c>
      <c r="AI255" s="144">
        <v>-3.7046277580339751E-2</v>
      </c>
    </row>
    <row r="256" spans="1:36" x14ac:dyDescent="0.25">
      <c r="A256">
        <f>IFERROR(VLOOKUP(D256,'2014_15'!$C$402:$D$446,2,FALSE),0)</f>
        <v>0</v>
      </c>
      <c r="B256" s="93" t="s">
        <v>905</v>
      </c>
      <c r="C256" s="93" t="s">
        <v>372</v>
      </c>
      <c r="D256" s="93" t="s">
        <v>373</v>
      </c>
      <c r="E256" s="93"/>
      <c r="F256" s="93">
        <v>94.036995000000005</v>
      </c>
      <c r="G256" s="93">
        <v>90.005271745544007</v>
      </c>
      <c r="H256" s="1">
        <v>5.5640919999999996</v>
      </c>
      <c r="I256" s="1">
        <v>11.511129368866476</v>
      </c>
      <c r="J256" s="1">
        <v>0.64</v>
      </c>
      <c r="K256" s="1">
        <v>2.3754209999999998</v>
      </c>
      <c r="L256" s="1"/>
      <c r="M256" s="1">
        <v>2.5481959999999999</v>
      </c>
      <c r="N256" s="1">
        <v>0</v>
      </c>
      <c r="O256" s="143">
        <v>206.68110511441043</v>
      </c>
      <c r="P256" s="1">
        <f>VLOOKUP(C256,NHB!$C$4:$E$463,3,FALSE)/1000000</f>
        <v>1.362781</v>
      </c>
      <c r="Q256" s="168">
        <f t="shared" si="26"/>
        <v>208.04388611441044</v>
      </c>
      <c r="R256" s="187">
        <f t="shared" si="27"/>
        <v>205.49569011441045</v>
      </c>
      <c r="S256" s="1"/>
      <c r="T256" s="93">
        <v>94.036995000000005</v>
      </c>
      <c r="U256" s="93">
        <v>81.642121812780999</v>
      </c>
      <c r="V256" s="1">
        <v>5.6957570000000004</v>
      </c>
      <c r="W256" s="1">
        <v>12.222063524441655</v>
      </c>
      <c r="X256" s="1">
        <v>0.64</v>
      </c>
      <c r="Y256" s="1">
        <v>2.3754209999999998</v>
      </c>
      <c r="Z256" s="1"/>
      <c r="AA256" s="1">
        <v>2.4489510000000001</v>
      </c>
      <c r="AB256" s="1">
        <v>199.06130933722264</v>
      </c>
      <c r="AC256" s="1">
        <v>3.5147495077777768</v>
      </c>
      <c r="AD256" s="1"/>
      <c r="AE256" s="1">
        <f t="shared" si="29"/>
        <v>202.5760588450004</v>
      </c>
      <c r="AF256" s="167">
        <f t="shared" si="28"/>
        <v>200.12710784500041</v>
      </c>
      <c r="AG256" s="1"/>
      <c r="AH256" s="1">
        <v>-7.6197957771877896</v>
      </c>
      <c r="AI256" s="144">
        <v>-3.686740388275829E-2</v>
      </c>
    </row>
    <row r="257" spans="1:35" x14ac:dyDescent="0.25">
      <c r="A257">
        <f>IFERROR(VLOOKUP(D257,'2014_15'!$C$402:$D$446,2,FALSE),0)</f>
        <v>1</v>
      </c>
      <c r="B257" s="93" t="s">
        <v>902</v>
      </c>
      <c r="C257" s="93" t="s">
        <v>526</v>
      </c>
      <c r="D257" s="93" t="s">
        <v>527</v>
      </c>
      <c r="E257" s="93"/>
      <c r="F257" s="93">
        <v>84.477654999999999</v>
      </c>
      <c r="G257" s="93">
        <v>121.772996225252</v>
      </c>
      <c r="H257" s="1">
        <v>5.2057840000000004</v>
      </c>
      <c r="I257" s="1">
        <v>14.246164858996748</v>
      </c>
      <c r="J257" s="1">
        <v>0.10087</v>
      </c>
      <c r="K257" s="1">
        <v>2.1052339999999998</v>
      </c>
      <c r="L257" s="1"/>
      <c r="M257" s="1">
        <v>3.0363920000000002</v>
      </c>
      <c r="N257" s="1">
        <v>0</v>
      </c>
      <c r="O257" s="143">
        <v>230.94509608424872</v>
      </c>
      <c r="P257" s="1">
        <f>VLOOKUP(C257,NHB!$C$4:$E$463,3,FALSE)/1000000</f>
        <v>0.25778000000000001</v>
      </c>
      <c r="Q257" s="168">
        <f t="shared" si="26"/>
        <v>231.20287608424871</v>
      </c>
      <c r="R257" s="187">
        <f t="shared" si="27"/>
        <v>228.16648408424871</v>
      </c>
      <c r="S257" s="1"/>
      <c r="T257" s="93">
        <v>84.477654999999999</v>
      </c>
      <c r="U257" s="93">
        <v>113.02559101491501</v>
      </c>
      <c r="V257" s="1">
        <v>5.3290559999999996</v>
      </c>
      <c r="W257" s="1">
        <v>14.507288741369756</v>
      </c>
      <c r="X257" s="1">
        <v>0.10087</v>
      </c>
      <c r="Y257" s="1">
        <v>2.1052339999999998</v>
      </c>
      <c r="Z257" s="1"/>
      <c r="AA257" s="1">
        <v>2.9059089999999999</v>
      </c>
      <c r="AB257" s="1">
        <v>222.45160375628478</v>
      </c>
      <c r="AC257" s="1">
        <v>0.29418029333333334</v>
      </c>
      <c r="AD257" s="1"/>
      <c r="AE257" s="1">
        <f t="shared" si="29"/>
        <v>222.74578404961812</v>
      </c>
      <c r="AF257" s="167">
        <f t="shared" si="28"/>
        <v>219.83987504961812</v>
      </c>
      <c r="AG257" s="1"/>
      <c r="AH257" s="1">
        <v>-8.4934923279639349</v>
      </c>
      <c r="AI257" s="144">
        <v>-3.6777106212575787E-2</v>
      </c>
    </row>
    <row r="258" spans="1:35" x14ac:dyDescent="0.25">
      <c r="A258">
        <f>IFERROR(VLOOKUP(D258,'2014_15'!$C$402:$D$446,2,FALSE),0)</f>
        <v>0</v>
      </c>
      <c r="B258" s="93" t="s">
        <v>901</v>
      </c>
      <c r="C258" s="93" t="s">
        <v>606</v>
      </c>
      <c r="D258" s="93" t="s">
        <v>607</v>
      </c>
      <c r="E258" s="93"/>
      <c r="F258" s="93">
        <v>47.223044000000002</v>
      </c>
      <c r="G258" s="93">
        <v>56.837386046212998</v>
      </c>
      <c r="H258" s="1">
        <v>2.8987560000000001</v>
      </c>
      <c r="I258" s="1">
        <v>7.1397145480164648</v>
      </c>
      <c r="J258" s="1">
        <v>0.19747000000000001</v>
      </c>
      <c r="K258" s="1">
        <v>1.1866479999999999</v>
      </c>
      <c r="L258" s="1"/>
      <c r="M258" s="1">
        <v>1.3692359999999999</v>
      </c>
      <c r="N258" s="1">
        <v>0</v>
      </c>
      <c r="O258" s="143">
        <v>116.85225459422948</v>
      </c>
      <c r="P258" s="1">
        <f>VLOOKUP(C258,NHB!$C$4:$E$463,3,FALSE)/1000000</f>
        <v>0.45399400000000001</v>
      </c>
      <c r="Q258" s="168">
        <f t="shared" si="26"/>
        <v>117.30624859422947</v>
      </c>
      <c r="R258" s="187">
        <f t="shared" si="27"/>
        <v>115.93701259422947</v>
      </c>
      <c r="S258" s="1"/>
      <c r="T258" s="93">
        <v>47.223044000000002</v>
      </c>
      <c r="U258" s="93">
        <v>52.123103644916</v>
      </c>
      <c r="V258" s="1">
        <v>2.9672890000000001</v>
      </c>
      <c r="W258" s="1">
        <v>7.580667539733362</v>
      </c>
      <c r="X258" s="1">
        <v>0.19747000000000001</v>
      </c>
      <c r="Y258" s="1">
        <v>1.1866479999999999</v>
      </c>
      <c r="Z258" s="1"/>
      <c r="AA258" s="1">
        <v>1.3092779999999999</v>
      </c>
      <c r="AB258" s="1">
        <v>112.58750018464937</v>
      </c>
      <c r="AC258" s="1">
        <v>1.3569596955555554</v>
      </c>
      <c r="AD258" s="1"/>
      <c r="AE258" s="1">
        <f t="shared" si="29"/>
        <v>113.94445988020493</v>
      </c>
      <c r="AF258" s="167">
        <f t="shared" si="28"/>
        <v>112.63518188020493</v>
      </c>
      <c r="AG258" s="1"/>
      <c r="AH258" s="1">
        <v>-4.2647544095801067</v>
      </c>
      <c r="AI258" s="144">
        <v>-3.6496980091565247E-2</v>
      </c>
    </row>
    <row r="259" spans="1:35" x14ac:dyDescent="0.25">
      <c r="A259">
        <f>IFERROR(VLOOKUP(D259,'2014_15'!$C$402:$D$446,2,FALSE),0)</f>
        <v>0</v>
      </c>
      <c r="B259" s="93" t="s">
        <v>901</v>
      </c>
      <c r="C259" s="93" t="s">
        <v>550</v>
      </c>
      <c r="D259" s="93" t="s">
        <v>551</v>
      </c>
      <c r="E259" s="93"/>
      <c r="F259" s="93">
        <v>56.336820000000003</v>
      </c>
      <c r="G259" s="93">
        <v>67.613553334454991</v>
      </c>
      <c r="H259" s="1">
        <v>1.9201809999999999</v>
      </c>
      <c r="I259" s="1">
        <v>8.5718280316098454</v>
      </c>
      <c r="J259" s="1">
        <v>0.11347</v>
      </c>
      <c r="K259" s="1">
        <v>1.4123790000000001</v>
      </c>
      <c r="L259" s="1"/>
      <c r="M259" s="1">
        <v>1.962882</v>
      </c>
      <c r="N259" s="1">
        <v>0</v>
      </c>
      <c r="O259" s="143">
        <v>137.93111336606484</v>
      </c>
      <c r="P259" s="1">
        <f>VLOOKUP(C259,NHB!$C$4:$E$463,3,FALSE)/1000000</f>
        <v>0.125692</v>
      </c>
      <c r="Q259" s="168">
        <f t="shared" si="26"/>
        <v>138.05680536606482</v>
      </c>
      <c r="R259" s="187">
        <f t="shared" si="27"/>
        <v>136.09392336606481</v>
      </c>
      <c r="S259" s="1"/>
      <c r="T259" s="93">
        <v>56.336820000000003</v>
      </c>
      <c r="U259" s="93">
        <v>62.476667642320002</v>
      </c>
      <c r="V259" s="1">
        <v>1.9656849999999999</v>
      </c>
      <c r="W259" s="1">
        <v>8.7289446336428629</v>
      </c>
      <c r="X259" s="1">
        <v>0.11347</v>
      </c>
      <c r="Y259" s="1">
        <v>1.4123790000000001</v>
      </c>
      <c r="Z259" s="1"/>
      <c r="AA259" s="1">
        <v>1.8794409999999999</v>
      </c>
      <c r="AB259" s="1">
        <v>132.91340727596287</v>
      </c>
      <c r="AC259" s="1">
        <v>0.44064807888888891</v>
      </c>
      <c r="AD259" s="1"/>
      <c r="AE259" s="1">
        <f t="shared" si="29"/>
        <v>133.35405535485177</v>
      </c>
      <c r="AF259" s="167">
        <f t="shared" si="28"/>
        <v>131.47461435485178</v>
      </c>
      <c r="AG259" s="1"/>
      <c r="AH259" s="1">
        <v>-5.0177060901019672</v>
      </c>
      <c r="AI259" s="144">
        <v>-3.6378348348317414E-2</v>
      </c>
    </row>
    <row r="260" spans="1:35" x14ac:dyDescent="0.25">
      <c r="A260">
        <f>IFERROR(VLOOKUP(D260,'2014_15'!$C$402:$D$446,2,FALSE),0)</f>
        <v>1</v>
      </c>
      <c r="B260" s="93" t="s">
        <v>902</v>
      </c>
      <c r="C260" s="93" t="s">
        <v>304</v>
      </c>
      <c r="D260" s="93" t="s">
        <v>305</v>
      </c>
      <c r="E260" s="93"/>
      <c r="F260" s="93">
        <v>85.353531000000004</v>
      </c>
      <c r="G260" s="93">
        <v>105.449832538435</v>
      </c>
      <c r="H260" s="1">
        <v>8.3474170000000001</v>
      </c>
      <c r="I260" s="1">
        <v>10.10778538107763</v>
      </c>
      <c r="J260" s="1">
        <v>0.16047</v>
      </c>
      <c r="K260" s="1">
        <v>2.1371319999999998</v>
      </c>
      <c r="L260" s="1"/>
      <c r="M260" s="1">
        <v>3.0607609999999998</v>
      </c>
      <c r="N260" s="1">
        <v>0</v>
      </c>
      <c r="O260" s="143">
        <v>214.61692891951267</v>
      </c>
      <c r="P260" s="1">
        <f>VLOOKUP(C260,NHB!$C$4:$E$463,3,FALSE)/1000000</f>
        <v>6.8282999999999996E-2</v>
      </c>
      <c r="Q260" s="168">
        <f t="shared" si="26"/>
        <v>214.68521191951268</v>
      </c>
      <c r="R260" s="187">
        <f t="shared" si="27"/>
        <v>211.62445091951267</v>
      </c>
      <c r="S260" s="1"/>
      <c r="T260" s="93">
        <v>85.353531000000004</v>
      </c>
      <c r="U260" s="93">
        <v>97.414105719624999</v>
      </c>
      <c r="V260" s="1">
        <v>8.5450320000000008</v>
      </c>
      <c r="W260" s="1">
        <v>10.293055184356183</v>
      </c>
      <c r="X260" s="1">
        <v>0.16047</v>
      </c>
      <c r="Y260" s="1">
        <v>2.1371319999999998</v>
      </c>
      <c r="Z260" s="1"/>
      <c r="AA260" s="1">
        <v>2.9206479999999999</v>
      </c>
      <c r="AB260" s="1">
        <v>206.82397390398117</v>
      </c>
      <c r="AC260" s="1">
        <v>0.67035146999999995</v>
      </c>
      <c r="AD260" s="1"/>
      <c r="AE260" s="1">
        <f t="shared" si="29"/>
        <v>207.49432537398116</v>
      </c>
      <c r="AF260" s="167">
        <f t="shared" si="28"/>
        <v>204.57367737398116</v>
      </c>
      <c r="AG260" s="1"/>
      <c r="AH260" s="1">
        <v>-7.7929550155315042</v>
      </c>
      <c r="AI260" s="144">
        <v>-3.631099864658896E-2</v>
      </c>
    </row>
    <row r="261" spans="1:35" x14ac:dyDescent="0.25">
      <c r="A261">
        <f>IFERROR(VLOOKUP(D261,'2014_15'!$C$402:$D$446,2,FALSE),0)</f>
        <v>1</v>
      </c>
      <c r="B261" s="93" t="s">
        <v>902</v>
      </c>
      <c r="C261" s="93" t="s">
        <v>76</v>
      </c>
      <c r="D261" s="93" t="s">
        <v>77</v>
      </c>
      <c r="E261" s="93"/>
      <c r="F261" s="93">
        <v>82.709145000000007</v>
      </c>
      <c r="G261" s="93">
        <v>109.02519103786699</v>
      </c>
      <c r="H261" s="1">
        <v>4.0448729999999999</v>
      </c>
      <c r="I261" s="1">
        <v>11.353845797292955</v>
      </c>
      <c r="J261" s="1">
        <v>0.16047</v>
      </c>
      <c r="K261" s="1">
        <v>2.0834920000000001</v>
      </c>
      <c r="L261" s="1"/>
      <c r="M261" s="1">
        <v>3.4025759999999998</v>
      </c>
      <c r="N261" s="1">
        <v>0</v>
      </c>
      <c r="O261" s="143">
        <v>212.77959283515997</v>
      </c>
      <c r="P261" s="1">
        <f>VLOOKUP(C261,NHB!$C$4:$E$463,3,FALSE)/1000000</f>
        <v>0.69866099999999998</v>
      </c>
      <c r="Q261" s="168">
        <f t="shared" si="26"/>
        <v>213.47825383515996</v>
      </c>
      <c r="R261" s="187">
        <f t="shared" si="27"/>
        <v>210.07567783515995</v>
      </c>
      <c r="S261" s="1"/>
      <c r="T261" s="93">
        <v>82.709145000000007</v>
      </c>
      <c r="U261" s="93">
        <v>101.154990539403</v>
      </c>
      <c r="V261" s="1">
        <v>4.1406609999999997</v>
      </c>
      <c r="W261" s="1">
        <v>11.561955160324882</v>
      </c>
      <c r="X261" s="1">
        <v>0.16047</v>
      </c>
      <c r="Y261" s="1">
        <v>2.0834920000000001</v>
      </c>
      <c r="Z261" s="1"/>
      <c r="AA261" s="1">
        <v>3.2715109999999998</v>
      </c>
      <c r="AB261" s="1">
        <v>205.0822246997279</v>
      </c>
      <c r="AC261" s="1">
        <v>2.0704996699999998</v>
      </c>
      <c r="AD261" s="1"/>
      <c r="AE261" s="1">
        <f t="shared" si="29"/>
        <v>207.15272436972791</v>
      </c>
      <c r="AF261" s="167">
        <f t="shared" si="28"/>
        <v>203.8812133697279</v>
      </c>
      <c r="AG261" s="1"/>
      <c r="AH261" s="1">
        <v>-7.6973681354320718</v>
      </c>
      <c r="AI261" s="144">
        <v>-3.6175311893726629E-2</v>
      </c>
    </row>
    <row r="262" spans="1:35" x14ac:dyDescent="0.25">
      <c r="A262">
        <f>IFERROR(VLOOKUP(D262,'2014_15'!$C$402:$D$446,2,FALSE),0)</f>
        <v>1</v>
      </c>
      <c r="B262" s="93" t="s">
        <v>902</v>
      </c>
      <c r="C262" s="93" t="s">
        <v>144</v>
      </c>
      <c r="D262" s="93" t="s">
        <v>145</v>
      </c>
      <c r="E262" s="93"/>
      <c r="F262" s="93">
        <v>75.443423999999993</v>
      </c>
      <c r="G262" s="93">
        <v>67.389777657734001</v>
      </c>
      <c r="H262" s="1">
        <v>4.1690990000000001</v>
      </c>
      <c r="I262" s="1">
        <v>7.835910375309453</v>
      </c>
      <c r="J262" s="1">
        <v>0.48447000000000001</v>
      </c>
      <c r="K262" s="1">
        <v>1.8880969999999999</v>
      </c>
      <c r="L262" s="1"/>
      <c r="M262" s="1">
        <v>2.2175470000000002</v>
      </c>
      <c r="N262" s="1">
        <v>0</v>
      </c>
      <c r="O262" s="143">
        <v>159.42832503304339</v>
      </c>
      <c r="P262" s="1">
        <f>VLOOKUP(C262,NHB!$C$4:$E$463,3,FALSE)/1000000</f>
        <v>0.25362299999999999</v>
      </c>
      <c r="Q262" s="168">
        <f t="shared" si="26"/>
        <v>159.6819480330434</v>
      </c>
      <c r="R262" s="187">
        <f t="shared" si="27"/>
        <v>157.4644010330434</v>
      </c>
      <c r="S262" s="1"/>
      <c r="T262" s="93">
        <v>75.443423999999993</v>
      </c>
      <c r="U262" s="93">
        <v>61.329836046414002</v>
      </c>
      <c r="V262" s="1">
        <v>4.2678919999999998</v>
      </c>
      <c r="W262" s="1">
        <v>8.1345161209284864</v>
      </c>
      <c r="X262" s="1">
        <v>0.48447000000000001</v>
      </c>
      <c r="Y262" s="1">
        <v>1.8880969999999999</v>
      </c>
      <c r="Z262" s="1"/>
      <c r="AA262" s="1">
        <v>2.126957</v>
      </c>
      <c r="AB262" s="1">
        <v>153.67519216734246</v>
      </c>
      <c r="AC262" s="1">
        <v>0.42310554666666661</v>
      </c>
      <c r="AD262" s="1"/>
      <c r="AE262" s="1">
        <f t="shared" si="29"/>
        <v>154.09829771400914</v>
      </c>
      <c r="AF262" s="167">
        <f t="shared" si="28"/>
        <v>151.97134071400913</v>
      </c>
      <c r="AG262" s="1"/>
      <c r="AH262" s="1">
        <v>-5.753132865700934</v>
      </c>
      <c r="AI262" s="144">
        <v>-3.6086014605676432E-2</v>
      </c>
    </row>
    <row r="263" spans="1:35" x14ac:dyDescent="0.25">
      <c r="A263">
        <f>IFERROR(VLOOKUP(D263,'2014_15'!$C$402:$D$446,2,FALSE),0)</f>
        <v>1</v>
      </c>
      <c r="B263" s="93" t="s">
        <v>902</v>
      </c>
      <c r="C263" s="93" t="s">
        <v>586</v>
      </c>
      <c r="D263" s="93" t="s">
        <v>587</v>
      </c>
      <c r="E263" s="93"/>
      <c r="F263" s="93">
        <v>100.23748399999999</v>
      </c>
      <c r="G263" s="93">
        <v>185.673780441226</v>
      </c>
      <c r="H263" s="1">
        <v>13.446135999999999</v>
      </c>
      <c r="I263" s="1">
        <v>18.081352088167886</v>
      </c>
      <c r="J263" s="1">
        <v>0.15347</v>
      </c>
      <c r="K263" s="1">
        <v>2.5221269999999998</v>
      </c>
      <c r="L263" s="1"/>
      <c r="M263" s="1">
        <v>4.991085</v>
      </c>
      <c r="N263" s="1">
        <v>0</v>
      </c>
      <c r="O263" s="143">
        <v>325.1054345293939</v>
      </c>
      <c r="P263" s="1">
        <f>VLOOKUP(C263,NHB!$C$4:$E$463,3,FALSE)/1000000</f>
        <v>0.63453599999999999</v>
      </c>
      <c r="Q263" s="168">
        <f t="shared" si="26"/>
        <v>325.73997052939393</v>
      </c>
      <c r="R263" s="187">
        <f t="shared" si="27"/>
        <v>320.74888552939393</v>
      </c>
      <c r="S263" s="1"/>
      <c r="T263" s="93">
        <v>100.23748399999999</v>
      </c>
      <c r="U263" s="93">
        <v>173.58361295813901</v>
      </c>
      <c r="V263" s="1">
        <v>13.764165999999999</v>
      </c>
      <c r="W263" s="1">
        <v>18.412772712774377</v>
      </c>
      <c r="X263" s="1">
        <v>0.15347</v>
      </c>
      <c r="Y263" s="1">
        <v>2.5221269999999998</v>
      </c>
      <c r="Z263" s="1"/>
      <c r="AA263" s="1">
        <v>4.7368110000000003</v>
      </c>
      <c r="AB263" s="1">
        <v>313.41044367091342</v>
      </c>
      <c r="AC263" s="1">
        <v>1.7463302588888889</v>
      </c>
      <c r="AD263" s="1"/>
      <c r="AE263" s="1">
        <f t="shared" si="29"/>
        <v>315.15677392980228</v>
      </c>
      <c r="AF263" s="167">
        <f t="shared" si="28"/>
        <v>310.4199629298023</v>
      </c>
      <c r="AG263" s="1"/>
      <c r="AH263" s="1">
        <v>-11.69499085848048</v>
      </c>
      <c r="AI263" s="144">
        <v>-3.5972917141202376E-2</v>
      </c>
    </row>
    <row r="264" spans="1:35" x14ac:dyDescent="0.25">
      <c r="A264">
        <f>IFERROR(VLOOKUP(D264,'2014_15'!$C$402:$D$446,2,FALSE),0)</f>
        <v>1</v>
      </c>
      <c r="B264" s="93" t="s">
        <v>902</v>
      </c>
      <c r="C264" s="93" t="s">
        <v>802</v>
      </c>
      <c r="D264" s="93" t="s">
        <v>803</v>
      </c>
      <c r="E264" s="93"/>
      <c r="F264" s="93">
        <v>93.452772999999993</v>
      </c>
      <c r="G264" s="93">
        <v>144.37820875654901</v>
      </c>
      <c r="H264" s="1">
        <v>10.747408999999999</v>
      </c>
      <c r="I264" s="1">
        <v>13.174889412594316</v>
      </c>
      <c r="J264" s="1">
        <v>0.24726999999999999</v>
      </c>
      <c r="K264" s="1">
        <v>2.3454830000000002</v>
      </c>
      <c r="L264" s="1"/>
      <c r="M264" s="1">
        <v>3.7756379999999998</v>
      </c>
      <c r="N264" s="1">
        <v>0</v>
      </c>
      <c r="O264" s="143">
        <v>268.12167116914338</v>
      </c>
      <c r="P264" s="1">
        <f>VLOOKUP(C264,NHB!$C$4:$E$463,3,FALSE)/1000000</f>
        <v>0.44375999999999999</v>
      </c>
      <c r="Q264" s="168">
        <f t="shared" ref="Q264:Q327" si="30">+O264+P264</f>
        <v>268.56543116914338</v>
      </c>
      <c r="R264" s="187">
        <f t="shared" ref="R264:R327" si="31">+Q264-M264</f>
        <v>264.78979316914337</v>
      </c>
      <c r="S264" s="1"/>
      <c r="T264" s="93">
        <v>93.452772999999993</v>
      </c>
      <c r="U264" s="93">
        <v>134.46945884955701</v>
      </c>
      <c r="V264" s="1">
        <v>11.00156</v>
      </c>
      <c r="W264" s="1">
        <v>13.416377441639487</v>
      </c>
      <c r="X264" s="1">
        <v>0.24726999999999999</v>
      </c>
      <c r="Y264" s="1">
        <v>2.3454830000000002</v>
      </c>
      <c r="Z264" s="1"/>
      <c r="AA264" s="1">
        <v>3.5810249999999999</v>
      </c>
      <c r="AB264" s="1">
        <v>258.51394729119653</v>
      </c>
      <c r="AC264" s="1">
        <v>1.2108134577777776</v>
      </c>
      <c r="AD264" s="1"/>
      <c r="AE264" s="1">
        <f t="shared" si="29"/>
        <v>259.72476074897429</v>
      </c>
      <c r="AF264" s="167">
        <f t="shared" ref="AF264:AF327" si="32">+AE264-AA264</f>
        <v>256.14373574897428</v>
      </c>
      <c r="AG264" s="1"/>
      <c r="AH264" s="1">
        <v>-9.607723877946853</v>
      </c>
      <c r="AI264" s="144">
        <v>-3.5833447688329016E-2</v>
      </c>
    </row>
    <row r="265" spans="1:35" x14ac:dyDescent="0.25">
      <c r="A265">
        <f>IFERROR(VLOOKUP(D265,'2014_15'!$C$402:$D$446,2,FALSE),0)</f>
        <v>0</v>
      </c>
      <c r="B265" s="93" t="s">
        <v>901</v>
      </c>
      <c r="C265" s="93" t="s">
        <v>534</v>
      </c>
      <c r="D265" s="93" t="s">
        <v>535</v>
      </c>
      <c r="E265" s="93"/>
      <c r="F265" s="93">
        <v>60.697265000000002</v>
      </c>
      <c r="G265" s="93">
        <v>78.149695426563</v>
      </c>
      <c r="H265" s="1">
        <v>0.67793300000000001</v>
      </c>
      <c r="I265" s="1">
        <v>9.8541430938465329</v>
      </c>
      <c r="J265" s="1">
        <v>0.21146999999999999</v>
      </c>
      <c r="K265" s="1">
        <v>1.532929</v>
      </c>
      <c r="L265" s="1"/>
      <c r="M265" s="1">
        <v>2.0678540000000001</v>
      </c>
      <c r="N265" s="1">
        <v>0</v>
      </c>
      <c r="O265" s="143">
        <v>153.19128952040953</v>
      </c>
      <c r="P265" s="1">
        <f>VLOOKUP(C265,NHB!$C$4:$E$463,3,FALSE)/1000000</f>
        <v>1.112997</v>
      </c>
      <c r="Q265" s="168">
        <f t="shared" si="30"/>
        <v>154.30428652040953</v>
      </c>
      <c r="R265" s="187">
        <f t="shared" si="31"/>
        <v>152.23643252040952</v>
      </c>
      <c r="S265" s="1"/>
      <c r="T265" s="93">
        <v>60.697265000000002</v>
      </c>
      <c r="U265" s="93">
        <v>72.549791835958999</v>
      </c>
      <c r="V265" s="1">
        <v>0.69400899999999999</v>
      </c>
      <c r="W265" s="1">
        <v>10.034763782122464</v>
      </c>
      <c r="X265" s="1">
        <v>0.21146999999999999</v>
      </c>
      <c r="Y265" s="1">
        <v>1.532929</v>
      </c>
      <c r="Z265" s="1"/>
      <c r="AA265" s="1">
        <v>1.9934780000000001</v>
      </c>
      <c r="AB265" s="1">
        <v>147.71370661808146</v>
      </c>
      <c r="AC265" s="1">
        <v>2.303399635555555</v>
      </c>
      <c r="AD265" s="1"/>
      <c r="AE265" s="1">
        <f t="shared" si="29"/>
        <v>150.01710625363702</v>
      </c>
      <c r="AF265" s="167">
        <f t="shared" si="32"/>
        <v>148.02362825363701</v>
      </c>
      <c r="AG265" s="1"/>
      <c r="AH265" s="1">
        <v>-5.4775829023280664</v>
      </c>
      <c r="AI265" s="144">
        <v>-3.5756490590793631E-2</v>
      </c>
    </row>
    <row r="266" spans="1:35" x14ac:dyDescent="0.25">
      <c r="A266">
        <f>IFERROR(VLOOKUP(D266,'2014_15'!$C$402:$D$446,2,FALSE),0)</f>
        <v>1</v>
      </c>
      <c r="B266" s="93" t="s">
        <v>902</v>
      </c>
      <c r="C266" s="93" t="s">
        <v>738</v>
      </c>
      <c r="D266" s="93" t="s">
        <v>739</v>
      </c>
      <c r="E266" s="93"/>
      <c r="F266" s="93">
        <v>108.20045</v>
      </c>
      <c r="G266" s="93">
        <v>136.38700035229201</v>
      </c>
      <c r="H266" s="1">
        <v>6.4591250000000002</v>
      </c>
      <c r="I266" s="1">
        <v>14.750676962991028</v>
      </c>
      <c r="J266" s="1">
        <v>0.14007</v>
      </c>
      <c r="K266" s="1">
        <v>2.7119599999999999</v>
      </c>
      <c r="L266" s="1"/>
      <c r="M266" s="1">
        <v>3.8736160000000002</v>
      </c>
      <c r="N266" s="1">
        <v>0</v>
      </c>
      <c r="O266" s="143">
        <v>272.52289831528304</v>
      </c>
      <c r="P266" s="1">
        <f>VLOOKUP(C266,NHB!$C$4:$E$463,3,FALSE)/1000000</f>
        <v>0.91150600000000004</v>
      </c>
      <c r="Q266" s="168">
        <f t="shared" si="30"/>
        <v>273.43440431528302</v>
      </c>
      <c r="R266" s="187">
        <f t="shared" si="31"/>
        <v>269.56078831528299</v>
      </c>
      <c r="S266" s="1"/>
      <c r="T266" s="93">
        <v>108.20045</v>
      </c>
      <c r="U266" s="93">
        <v>126.440443456938</v>
      </c>
      <c r="V266" s="1">
        <v>6.6117800000000004</v>
      </c>
      <c r="W266" s="1">
        <v>15.02104825760467</v>
      </c>
      <c r="X266" s="1">
        <v>0.14007</v>
      </c>
      <c r="Y266" s="1">
        <v>2.7119599999999999</v>
      </c>
      <c r="Z266" s="1"/>
      <c r="AA266" s="1">
        <v>3.6842860000000002</v>
      </c>
      <c r="AB266" s="1">
        <v>262.8100377145426</v>
      </c>
      <c r="AC266" s="1">
        <v>2.00672534</v>
      </c>
      <c r="AD266" s="1"/>
      <c r="AE266" s="1">
        <f t="shared" si="29"/>
        <v>264.81676305454261</v>
      </c>
      <c r="AF266" s="167">
        <f t="shared" si="32"/>
        <v>261.13247705454262</v>
      </c>
      <c r="AG266" s="1"/>
      <c r="AH266" s="1">
        <v>-9.7128606007404414</v>
      </c>
      <c r="AI266" s="144">
        <v>-3.5640530248227387E-2</v>
      </c>
    </row>
    <row r="267" spans="1:35" x14ac:dyDescent="0.25">
      <c r="A267">
        <f>IFERROR(VLOOKUP(D267,'2014_15'!$C$402:$D$446,2,FALSE),0)</f>
        <v>1</v>
      </c>
      <c r="B267" s="93" t="s">
        <v>902</v>
      </c>
      <c r="C267" s="93" t="s">
        <v>694</v>
      </c>
      <c r="D267" s="93" t="s">
        <v>695</v>
      </c>
      <c r="E267" s="93"/>
      <c r="F267" s="93">
        <v>77.264674980000009</v>
      </c>
      <c r="G267" s="93">
        <v>106.185749011719</v>
      </c>
      <c r="H267" s="1">
        <v>5.4299759999999999</v>
      </c>
      <c r="I267" s="1">
        <v>11.693575774972148</v>
      </c>
      <c r="J267" s="1">
        <v>0.16327</v>
      </c>
      <c r="K267" s="1">
        <v>1.9372860000000001</v>
      </c>
      <c r="L267" s="1"/>
      <c r="M267" s="1">
        <v>3.1633450000000001</v>
      </c>
      <c r="N267" s="1">
        <v>0</v>
      </c>
      <c r="O267" s="143">
        <v>205.83787676669115</v>
      </c>
      <c r="P267" s="1">
        <f>VLOOKUP(C267,NHB!$C$4:$E$463,3,FALSE)/1000000</f>
        <v>0.63789399999999996</v>
      </c>
      <c r="Q267" s="168">
        <f t="shared" si="30"/>
        <v>206.47577076669114</v>
      </c>
      <c r="R267" s="187">
        <f t="shared" si="31"/>
        <v>203.31242576669115</v>
      </c>
      <c r="S267" s="1"/>
      <c r="T267" s="93">
        <v>77.264674980000009</v>
      </c>
      <c r="U267" s="93">
        <v>98.665445106258005</v>
      </c>
      <c r="V267" s="1">
        <v>5.5587039999999996</v>
      </c>
      <c r="W267" s="1">
        <v>11.907912190099013</v>
      </c>
      <c r="X267" s="1">
        <v>0.16327</v>
      </c>
      <c r="Y267" s="1">
        <v>1.9372860000000001</v>
      </c>
      <c r="Z267" s="1"/>
      <c r="AA267" s="1">
        <v>3.0399919999999998</v>
      </c>
      <c r="AB267" s="1">
        <v>198.53728427635704</v>
      </c>
      <c r="AC267" s="1">
        <v>1.3888376988888889</v>
      </c>
      <c r="AD267" s="1"/>
      <c r="AE267" s="1">
        <f t="shared" si="29"/>
        <v>199.92612197524593</v>
      </c>
      <c r="AF267" s="167">
        <f t="shared" si="32"/>
        <v>196.88612997524592</v>
      </c>
      <c r="AG267" s="1"/>
      <c r="AH267" s="1">
        <v>-7.3005924903341111</v>
      </c>
      <c r="AI267" s="144">
        <v>-3.546768264914156E-2</v>
      </c>
    </row>
    <row r="268" spans="1:35" x14ac:dyDescent="0.25">
      <c r="A268">
        <f>IFERROR(VLOOKUP(D268,'2014_15'!$C$402:$D$446,2,FALSE),0)</f>
        <v>0</v>
      </c>
      <c r="B268" s="93" t="s">
        <v>901</v>
      </c>
      <c r="C268" s="93" t="s">
        <v>546</v>
      </c>
      <c r="D268" s="93" t="s">
        <v>547</v>
      </c>
      <c r="E268" s="93"/>
      <c r="F268" s="93">
        <v>68.173751999999993</v>
      </c>
      <c r="G268" s="93">
        <v>55.481363941874001</v>
      </c>
      <c r="H268" s="1">
        <v>4.4423170000000001</v>
      </c>
      <c r="I268" s="1">
        <v>6.9819398215377104</v>
      </c>
      <c r="J268" s="1">
        <v>0.35147</v>
      </c>
      <c r="K268" s="1">
        <v>1.716183</v>
      </c>
      <c r="L268" s="1"/>
      <c r="M268" s="1">
        <v>1.5290269999999999</v>
      </c>
      <c r="N268" s="1">
        <v>0</v>
      </c>
      <c r="O268" s="143">
        <v>138.67605276341172</v>
      </c>
      <c r="P268" s="1">
        <f>VLOOKUP(C268,NHB!$C$4:$E$463,3,FALSE)/1000000</f>
        <v>0.63933399999999996</v>
      </c>
      <c r="Q268" s="168">
        <f t="shared" si="30"/>
        <v>139.31538676341171</v>
      </c>
      <c r="R268" s="187">
        <f t="shared" si="31"/>
        <v>137.7863597634117</v>
      </c>
      <c r="S268" s="1"/>
      <c r="T268" s="93">
        <v>68.173751999999993</v>
      </c>
      <c r="U268" s="93">
        <v>50.266115731338004</v>
      </c>
      <c r="V268" s="1">
        <v>4.5474810000000003</v>
      </c>
      <c r="W268" s="1">
        <v>7.2264318886803913</v>
      </c>
      <c r="X268" s="1">
        <v>0.35147</v>
      </c>
      <c r="Y268" s="1">
        <v>1.716183</v>
      </c>
      <c r="Z268" s="1"/>
      <c r="AA268" s="1">
        <v>1.4663200000000001</v>
      </c>
      <c r="AB268" s="1">
        <v>133.74775362001839</v>
      </c>
      <c r="AC268" s="1">
        <v>1.2428832488888888</v>
      </c>
      <c r="AD268" s="1"/>
      <c r="AE268" s="1">
        <f t="shared" si="29"/>
        <v>134.99063686890727</v>
      </c>
      <c r="AF268" s="167">
        <f t="shared" si="32"/>
        <v>133.52431686890728</v>
      </c>
      <c r="AG268" s="1"/>
      <c r="AH268" s="1">
        <v>-4.9282991433933319</v>
      </c>
      <c r="AI268" s="144">
        <v>-3.5538213304940662E-2</v>
      </c>
    </row>
    <row r="269" spans="1:35" x14ac:dyDescent="0.25">
      <c r="A269">
        <f>IFERROR(VLOOKUP(D269,'2014_15'!$C$402:$D$446,2,FALSE),0)</f>
        <v>1</v>
      </c>
      <c r="B269" s="93" t="s">
        <v>901</v>
      </c>
      <c r="C269" s="93" t="s">
        <v>416</v>
      </c>
      <c r="D269" s="93" t="s">
        <v>417</v>
      </c>
      <c r="E269" s="93"/>
      <c r="F269" s="93">
        <v>93.472960999999998</v>
      </c>
      <c r="G269" s="93">
        <v>189.02753994904302</v>
      </c>
      <c r="H269" s="1">
        <v>10.144753</v>
      </c>
      <c r="I269" s="1">
        <v>18.498591908614369</v>
      </c>
      <c r="J269" s="1">
        <v>0.69747000000000003</v>
      </c>
      <c r="K269" s="1">
        <v>2.3517459999999999</v>
      </c>
      <c r="L269" s="1"/>
      <c r="M269" s="1">
        <v>4.25021</v>
      </c>
      <c r="N269" s="1">
        <v>0</v>
      </c>
      <c r="O269" s="143">
        <v>318.44327185765735</v>
      </c>
      <c r="P269" s="1">
        <f>VLOOKUP(C269,NHB!$C$4:$E$463,3,FALSE)/1000000</f>
        <v>1.4101159999999999</v>
      </c>
      <c r="Q269" s="168">
        <f t="shared" si="30"/>
        <v>319.85338785765737</v>
      </c>
      <c r="R269" s="187">
        <f t="shared" si="31"/>
        <v>315.60317785765739</v>
      </c>
      <c r="S269" s="1"/>
      <c r="T269" s="93">
        <v>93.472960999999998</v>
      </c>
      <c r="U269" s="93">
        <v>177.370362328358</v>
      </c>
      <c r="V269" s="1">
        <v>10.384706</v>
      </c>
      <c r="W269" s="1">
        <v>18.837660295469433</v>
      </c>
      <c r="X269" s="1">
        <v>0.69747000000000003</v>
      </c>
      <c r="Y269" s="1">
        <v>2.3517459999999999</v>
      </c>
      <c r="Z269" s="1"/>
      <c r="AA269" s="1">
        <v>4.0681180000000001</v>
      </c>
      <c r="AB269" s="1">
        <v>307.18302362382747</v>
      </c>
      <c r="AC269" s="1">
        <v>2.9823827466666661</v>
      </c>
      <c r="AD269" s="1"/>
      <c r="AE269" s="1">
        <f t="shared" si="29"/>
        <v>310.16540637049411</v>
      </c>
      <c r="AF269" s="167">
        <f t="shared" si="32"/>
        <v>306.09728837049408</v>
      </c>
      <c r="AG269" s="1"/>
      <c r="AH269" s="1">
        <v>-11.260248233829884</v>
      </c>
      <c r="AI269" s="144">
        <v>-3.536029562861407E-2</v>
      </c>
    </row>
    <row r="270" spans="1:35" x14ac:dyDescent="0.25">
      <c r="A270">
        <f>IFERROR(VLOOKUP(D270,'2014_15'!$C$402:$D$446,2,FALSE),0)</f>
        <v>0</v>
      </c>
      <c r="B270" s="93" t="s">
        <v>902</v>
      </c>
      <c r="C270" s="93" t="s">
        <v>726</v>
      </c>
      <c r="D270" s="93" t="s">
        <v>727</v>
      </c>
      <c r="E270" s="93"/>
      <c r="F270" s="93">
        <v>87.806102999999993</v>
      </c>
      <c r="G270" s="93">
        <v>70.032337067331994</v>
      </c>
      <c r="H270" s="1">
        <v>4.9620480000000002</v>
      </c>
      <c r="I270" s="1">
        <v>8.675438115946406</v>
      </c>
      <c r="J270" s="1">
        <v>0.11347</v>
      </c>
      <c r="K270" s="1">
        <v>2.1977530000000001</v>
      </c>
      <c r="L270" s="1"/>
      <c r="M270" s="1">
        <v>2.59511</v>
      </c>
      <c r="N270" s="1">
        <v>0</v>
      </c>
      <c r="O270" s="143">
        <v>176.38225918327842</v>
      </c>
      <c r="P270" s="1">
        <f>VLOOKUP(C270,NHB!$C$4:$E$463,3,FALSE)/1000000</f>
        <v>0.62526099999999996</v>
      </c>
      <c r="Q270" s="168">
        <f t="shared" si="30"/>
        <v>177.00752018327842</v>
      </c>
      <c r="R270" s="187">
        <f t="shared" si="31"/>
        <v>174.41241018327841</v>
      </c>
      <c r="S270" s="1"/>
      <c r="T270" s="93">
        <v>87.806102999999993</v>
      </c>
      <c r="U270" s="93">
        <v>63.598043555826997</v>
      </c>
      <c r="V270" s="1">
        <v>5.079396</v>
      </c>
      <c r="W270" s="1">
        <v>9.0218848408762558</v>
      </c>
      <c r="X270" s="1">
        <v>0.11347</v>
      </c>
      <c r="Y270" s="1">
        <v>2.1977530000000001</v>
      </c>
      <c r="Z270" s="1"/>
      <c r="AA270" s="1">
        <v>2.4776549999999999</v>
      </c>
      <c r="AB270" s="1">
        <v>170.29430539670327</v>
      </c>
      <c r="AC270" s="1">
        <v>0.95497638888888892</v>
      </c>
      <c r="AD270" s="1"/>
      <c r="AE270" s="1">
        <f t="shared" si="29"/>
        <v>171.24928178559216</v>
      </c>
      <c r="AF270" s="167">
        <f t="shared" si="32"/>
        <v>168.77162678559216</v>
      </c>
      <c r="AG270" s="1"/>
      <c r="AH270" s="1">
        <v>-6.0879537865751558</v>
      </c>
      <c r="AI270" s="144">
        <v>-3.4515680969077374E-2</v>
      </c>
    </row>
    <row r="271" spans="1:35" x14ac:dyDescent="0.25">
      <c r="A271">
        <f>IFERROR(VLOOKUP(D271,'2014_15'!$C$402:$D$446,2,FALSE),0)</f>
        <v>0</v>
      </c>
      <c r="B271" s="93" t="s">
        <v>905</v>
      </c>
      <c r="C271" s="93" t="s">
        <v>72</v>
      </c>
      <c r="D271" s="93" t="s">
        <v>73</v>
      </c>
      <c r="E271" s="93"/>
      <c r="F271" s="93">
        <v>52.477116000000002</v>
      </c>
      <c r="G271" s="93">
        <v>105.42426793386699</v>
      </c>
      <c r="H271" s="1">
        <v>4.1254499999999998</v>
      </c>
      <c r="I271" s="1">
        <v>13.307640489903099</v>
      </c>
      <c r="J271" s="1">
        <v>0.6</v>
      </c>
      <c r="K271" s="1">
        <v>1.3145530000000001</v>
      </c>
      <c r="L271" s="1"/>
      <c r="M271" s="1">
        <v>2.4323670000000002</v>
      </c>
      <c r="N271" s="1">
        <v>0</v>
      </c>
      <c r="O271" s="143">
        <v>179.68139442377006</v>
      </c>
      <c r="P271" s="1">
        <f>VLOOKUP(C271,NHB!$C$4:$E$463,3,FALSE)/1000000</f>
        <v>0.71928999999999998</v>
      </c>
      <c r="Q271" s="168">
        <f t="shared" si="30"/>
        <v>180.40068442377006</v>
      </c>
      <c r="R271" s="187">
        <f t="shared" si="31"/>
        <v>177.96831742377006</v>
      </c>
      <c r="S271" s="1"/>
      <c r="T271" s="93">
        <v>52.477116000000002</v>
      </c>
      <c r="U271" s="93">
        <v>99.027980364393002</v>
      </c>
      <c r="V271" s="1">
        <v>4.2227959999999998</v>
      </c>
      <c r="W271" s="1">
        <v>13.551561768671204</v>
      </c>
      <c r="X271" s="1">
        <v>0.6</v>
      </c>
      <c r="Y271" s="1">
        <v>1.3145530000000001</v>
      </c>
      <c r="Z271" s="1"/>
      <c r="AA271" s="1">
        <v>2.2999260000000001</v>
      </c>
      <c r="AB271" s="1">
        <v>173.49393313306419</v>
      </c>
      <c r="AC271" s="1">
        <v>1.4688845788888889</v>
      </c>
      <c r="AD271" s="1"/>
      <c r="AE271" s="1">
        <f t="shared" si="29"/>
        <v>174.96281771195308</v>
      </c>
      <c r="AF271" s="167">
        <f t="shared" si="32"/>
        <v>172.66289171195308</v>
      </c>
      <c r="AG271" s="1"/>
      <c r="AH271" s="1">
        <v>-6.187461290705869</v>
      </c>
      <c r="AI271" s="144">
        <v>-3.4435737270120663E-2</v>
      </c>
    </row>
    <row r="272" spans="1:35" x14ac:dyDescent="0.25">
      <c r="A272">
        <f>IFERROR(VLOOKUP(D272,'2014_15'!$C$402:$D$446,2,FALSE),0)</f>
        <v>1</v>
      </c>
      <c r="B272" s="93" t="s">
        <v>901</v>
      </c>
      <c r="C272" s="93" t="s">
        <v>540</v>
      </c>
      <c r="D272" s="93" t="s">
        <v>541</v>
      </c>
      <c r="E272" s="93"/>
      <c r="F272" s="93">
        <v>68.213256999999999</v>
      </c>
      <c r="G272" s="93">
        <v>90.825047925537007</v>
      </c>
      <c r="H272" s="1">
        <v>6.2789590000000004</v>
      </c>
      <c r="I272" s="1">
        <v>9.4563767645251442</v>
      </c>
      <c r="J272" s="1">
        <v>0.56147000000000002</v>
      </c>
      <c r="K272" s="1">
        <v>1.711727</v>
      </c>
      <c r="L272" s="1"/>
      <c r="M272" s="1">
        <v>2.4137140000000001</v>
      </c>
      <c r="N272" s="1">
        <v>0</v>
      </c>
      <c r="O272" s="143">
        <v>179.46055169006218</v>
      </c>
      <c r="P272" s="1">
        <f>VLOOKUP(C272,NHB!$C$4:$E$463,3,FALSE)/1000000</f>
        <v>0.333899</v>
      </c>
      <c r="Q272" s="168">
        <f t="shared" si="30"/>
        <v>179.79445069006218</v>
      </c>
      <c r="R272" s="187">
        <f t="shared" si="31"/>
        <v>177.38073669006218</v>
      </c>
      <c r="S272" s="1"/>
      <c r="T272" s="93">
        <v>68.213256999999999</v>
      </c>
      <c r="U272" s="93">
        <v>84.426986439926992</v>
      </c>
      <c r="V272" s="1">
        <v>6.4275849999999997</v>
      </c>
      <c r="W272" s="1">
        <v>9.6297066282726718</v>
      </c>
      <c r="X272" s="1">
        <v>0.56147000000000002</v>
      </c>
      <c r="Y272" s="1">
        <v>1.711727</v>
      </c>
      <c r="Z272" s="1"/>
      <c r="AA272" s="1">
        <v>2.3163939999999998</v>
      </c>
      <c r="AB272" s="1">
        <v>173.28712606819968</v>
      </c>
      <c r="AC272" s="1">
        <v>1.2973769399999999</v>
      </c>
      <c r="AD272" s="1"/>
      <c r="AE272" s="1">
        <f t="shared" si="29"/>
        <v>174.58450300819968</v>
      </c>
      <c r="AF272" s="167">
        <f t="shared" si="32"/>
        <v>172.26810900819967</v>
      </c>
      <c r="AG272" s="1"/>
      <c r="AH272" s="1">
        <v>-6.1734256218624921</v>
      </c>
      <c r="AI272" s="144">
        <v>-3.4399903286402037E-2</v>
      </c>
    </row>
    <row r="273" spans="1:37" x14ac:dyDescent="0.25">
      <c r="A273">
        <f>IFERROR(VLOOKUP(D273,'2014_15'!$C$402:$D$446,2,FALSE),0)</f>
        <v>1</v>
      </c>
      <c r="B273" s="93" t="s">
        <v>902</v>
      </c>
      <c r="C273" s="93" t="s">
        <v>786</v>
      </c>
      <c r="D273" s="93" t="s">
        <v>787</v>
      </c>
      <c r="E273" s="93"/>
      <c r="F273" s="93">
        <v>112.72498899999999</v>
      </c>
      <c r="G273" s="93">
        <v>134.30805642332101</v>
      </c>
      <c r="H273" s="1">
        <v>6.7972109999999999</v>
      </c>
      <c r="I273" s="1">
        <v>13.91925723059753</v>
      </c>
      <c r="J273" s="1">
        <v>0.20247000000000001</v>
      </c>
      <c r="K273" s="1">
        <v>2.8308710000000001</v>
      </c>
      <c r="L273" s="1"/>
      <c r="M273" s="1">
        <v>4.3439719999999999</v>
      </c>
      <c r="N273" s="1">
        <v>0</v>
      </c>
      <c r="O273" s="143">
        <v>275.12682665391856</v>
      </c>
      <c r="P273" s="1">
        <f>VLOOKUP(C273,NHB!$C$4:$E$463,3,FALSE)/1000000</f>
        <v>0.88400100000000004</v>
      </c>
      <c r="Q273" s="168">
        <f t="shared" si="30"/>
        <v>276.01082765391857</v>
      </c>
      <c r="R273" s="187">
        <f t="shared" si="31"/>
        <v>271.66685565391856</v>
      </c>
      <c r="S273" s="1"/>
      <c r="T273" s="93">
        <v>112.72498899999999</v>
      </c>
      <c r="U273" s="93">
        <v>124.62193350772699</v>
      </c>
      <c r="V273" s="1">
        <v>6.95845</v>
      </c>
      <c r="W273" s="1">
        <v>14.174389087049891</v>
      </c>
      <c r="X273" s="1">
        <v>0.20247000000000001</v>
      </c>
      <c r="Y273" s="1">
        <v>2.8308710000000001</v>
      </c>
      <c r="Z273" s="1"/>
      <c r="AA273" s="1">
        <v>4.1787799999999997</v>
      </c>
      <c r="AB273" s="1">
        <v>265.69188259477693</v>
      </c>
      <c r="AC273" s="1">
        <v>1.531410822222222</v>
      </c>
      <c r="AD273" s="1"/>
      <c r="AE273" s="1">
        <f t="shared" si="29"/>
        <v>267.22329341699913</v>
      </c>
      <c r="AF273" s="167">
        <f t="shared" si="32"/>
        <v>263.04451341699911</v>
      </c>
      <c r="AG273" s="1"/>
      <c r="AH273" s="1">
        <v>-9.4349440591416283</v>
      </c>
      <c r="AI273" s="144">
        <v>-3.4293071940272202E-2</v>
      </c>
    </row>
    <row r="274" spans="1:37" x14ac:dyDescent="0.25">
      <c r="A274">
        <f>IFERROR(VLOOKUP(D274,'2014_15'!$C$402:$D$446,2,FALSE),0)</f>
        <v>0</v>
      </c>
      <c r="B274" s="93" t="s">
        <v>901</v>
      </c>
      <c r="C274" s="93" t="s">
        <v>704</v>
      </c>
      <c r="D274" s="93" t="s">
        <v>705</v>
      </c>
      <c r="E274" s="93"/>
      <c r="F274" s="93">
        <v>55.595247000000001</v>
      </c>
      <c r="G274" s="93">
        <v>70.41342009495699</v>
      </c>
      <c r="H274" s="1">
        <v>6.6614509999999996</v>
      </c>
      <c r="I274" s="1">
        <v>7.9341946649631279</v>
      </c>
      <c r="J274" s="1">
        <v>0.10647</v>
      </c>
      <c r="K274" s="1">
        <v>1.3998060000000001</v>
      </c>
      <c r="L274" s="1"/>
      <c r="M274" s="1">
        <v>2.1080459999999999</v>
      </c>
      <c r="N274" s="1">
        <v>0</v>
      </c>
      <c r="O274" s="143">
        <v>144.21863475992012</v>
      </c>
      <c r="P274" s="1">
        <f>VLOOKUP(C274,NHB!$C$4:$E$463,3,FALSE)/1000000</f>
        <v>0.61502699999999999</v>
      </c>
      <c r="Q274" s="168">
        <f t="shared" si="30"/>
        <v>144.83366175992012</v>
      </c>
      <c r="R274" s="187">
        <f t="shared" si="31"/>
        <v>142.72561575992012</v>
      </c>
      <c r="S274" s="1"/>
      <c r="T274" s="93">
        <v>55.595247000000001</v>
      </c>
      <c r="U274" s="93">
        <v>65.245635943441002</v>
      </c>
      <c r="V274" s="1">
        <v>6.8194429999999997</v>
      </c>
      <c r="W274" s="1">
        <v>8.0796238197514079</v>
      </c>
      <c r="X274" s="1">
        <v>0.10647</v>
      </c>
      <c r="Y274" s="1">
        <v>1.3998060000000001</v>
      </c>
      <c r="Z274" s="1"/>
      <c r="AA274" s="1">
        <v>2.033426</v>
      </c>
      <c r="AB274" s="1">
        <v>139.27965176319242</v>
      </c>
      <c r="AC274" s="1">
        <v>1.5563638866666667</v>
      </c>
      <c r="AD274" s="1"/>
      <c r="AE274" s="1">
        <f t="shared" si="29"/>
        <v>140.83601564985909</v>
      </c>
      <c r="AF274" s="167">
        <f t="shared" si="32"/>
        <v>138.8025896498591</v>
      </c>
      <c r="AG274" s="1"/>
      <c r="AH274" s="1">
        <v>-4.9389829967277024</v>
      </c>
      <c r="AI274" s="144">
        <v>-3.4246496681580696E-2</v>
      </c>
    </row>
    <row r="275" spans="1:37" x14ac:dyDescent="0.25">
      <c r="A275">
        <f>IFERROR(VLOOKUP(D275,'2014_15'!$C$402:$D$446,2,FALSE),0)</f>
        <v>1</v>
      </c>
      <c r="B275" s="93" t="s">
        <v>902</v>
      </c>
      <c r="C275" s="93" t="s">
        <v>402</v>
      </c>
      <c r="D275" s="93" t="s">
        <v>403</v>
      </c>
      <c r="E275" s="93"/>
      <c r="F275" s="93">
        <v>154.77632700000001</v>
      </c>
      <c r="G275" s="93">
        <v>158.17034566571201</v>
      </c>
      <c r="H275" s="1">
        <v>1.834738</v>
      </c>
      <c r="I275" s="1">
        <v>20.442521379572106</v>
      </c>
      <c r="J275" s="1">
        <v>0.20666999999999999</v>
      </c>
      <c r="K275" s="1">
        <v>3.8717199999999998</v>
      </c>
      <c r="L275" s="1"/>
      <c r="M275" s="1">
        <v>4.9816729999999998</v>
      </c>
      <c r="N275" s="1">
        <v>0</v>
      </c>
      <c r="O275" s="143">
        <v>344.28399504528409</v>
      </c>
      <c r="P275" s="1">
        <f>VLOOKUP(C275,NHB!$C$4:$E$463,3,FALSE)/1000000</f>
        <v>1.2738700000000001</v>
      </c>
      <c r="Q275" s="168">
        <f t="shared" si="30"/>
        <v>345.55786504528407</v>
      </c>
      <c r="R275" s="187">
        <f t="shared" si="31"/>
        <v>340.57619204528407</v>
      </c>
      <c r="S275" s="1"/>
      <c r="T275" s="93">
        <v>154.77632700000001</v>
      </c>
      <c r="U275" s="93">
        <v>146.206078763471</v>
      </c>
      <c r="V275" s="1">
        <v>1.8783289999999999</v>
      </c>
      <c r="W275" s="1">
        <v>20.817220858411567</v>
      </c>
      <c r="X275" s="1">
        <v>0.20666999999999999</v>
      </c>
      <c r="Y275" s="1">
        <v>3.8717199999999998</v>
      </c>
      <c r="Z275" s="1"/>
      <c r="AA275" s="1">
        <v>4.8019020000000001</v>
      </c>
      <c r="AB275" s="1">
        <v>332.55824762188251</v>
      </c>
      <c r="AC275" s="1">
        <v>2.7506692166666666</v>
      </c>
      <c r="AD275" s="1"/>
      <c r="AE275" s="1">
        <f t="shared" si="29"/>
        <v>335.30891683854918</v>
      </c>
      <c r="AF275" s="167">
        <f t="shared" si="32"/>
        <v>330.5070148385492</v>
      </c>
      <c r="AG275" s="1"/>
      <c r="AH275" s="1">
        <v>-11.725747423401572</v>
      </c>
      <c r="AI275" s="144">
        <v>-3.4058357612177903E-2</v>
      </c>
    </row>
    <row r="276" spans="1:37" x14ac:dyDescent="0.25">
      <c r="A276">
        <f>IFERROR(VLOOKUP(D276,'2014_15'!$C$402:$D$446,2,FALSE),0)</f>
        <v>0</v>
      </c>
      <c r="B276" s="93" t="s">
        <v>905</v>
      </c>
      <c r="C276" s="93" t="s">
        <v>454</v>
      </c>
      <c r="D276" s="93" t="s">
        <v>455</v>
      </c>
      <c r="E276" s="93"/>
      <c r="F276" s="93">
        <v>82.162571999999997</v>
      </c>
      <c r="G276" s="93">
        <v>66.181806548184994</v>
      </c>
      <c r="H276" s="1">
        <v>6.653035</v>
      </c>
      <c r="I276" s="1">
        <v>7.5995181401957579</v>
      </c>
      <c r="J276" s="1">
        <v>0.5</v>
      </c>
      <c r="K276" s="1">
        <v>2.088476</v>
      </c>
      <c r="L276" s="1"/>
      <c r="M276" s="1">
        <v>2.0521389999999999</v>
      </c>
      <c r="N276" s="1">
        <v>0</v>
      </c>
      <c r="O276" s="143">
        <v>167.23754668838075</v>
      </c>
      <c r="P276" s="1">
        <f>VLOOKUP(C276,NHB!$C$4:$E$463,3,FALSE)/1000000</f>
        <v>0.55186100000000005</v>
      </c>
      <c r="Q276" s="168">
        <f t="shared" si="30"/>
        <v>167.78940768838075</v>
      </c>
      <c r="R276" s="187">
        <f t="shared" si="31"/>
        <v>165.73726868838074</v>
      </c>
      <c r="S276" s="1"/>
      <c r="T276" s="93">
        <v>82.162571999999997</v>
      </c>
      <c r="U276" s="93">
        <v>59.960716732655001</v>
      </c>
      <c r="V276" s="1">
        <v>6.8104170000000002</v>
      </c>
      <c r="W276" s="1">
        <v>8.0688688736164842</v>
      </c>
      <c r="X276" s="1">
        <v>0.5</v>
      </c>
      <c r="Y276" s="1">
        <v>2.088476</v>
      </c>
      <c r="Z276" s="1"/>
      <c r="AA276" s="1">
        <v>1.9616960000000001</v>
      </c>
      <c r="AB276" s="1">
        <v>161.55274660627148</v>
      </c>
      <c r="AC276" s="1">
        <v>1.1356677277777778</v>
      </c>
      <c r="AD276" s="1"/>
      <c r="AE276" s="1">
        <f t="shared" si="29"/>
        <v>162.68841433404927</v>
      </c>
      <c r="AF276" s="167">
        <f t="shared" si="32"/>
        <v>160.72671833404928</v>
      </c>
      <c r="AG276" s="1"/>
      <c r="AH276" s="1">
        <v>-5.6848000821092626</v>
      </c>
      <c r="AI276" s="144">
        <v>-3.3992367113002075E-2</v>
      </c>
      <c r="AJ276" s="1"/>
      <c r="AK276" s="56"/>
    </row>
    <row r="277" spans="1:37" x14ac:dyDescent="0.25">
      <c r="A277">
        <f>IFERROR(VLOOKUP(D277,'2014_15'!$C$402:$D$446,2,FALSE),0)</f>
        <v>1</v>
      </c>
      <c r="B277" s="93" t="s">
        <v>901</v>
      </c>
      <c r="C277" s="93" t="s">
        <v>644</v>
      </c>
      <c r="D277" s="93" t="s">
        <v>645</v>
      </c>
      <c r="E277" s="93"/>
      <c r="F277" s="93">
        <v>81.994497999999993</v>
      </c>
      <c r="G277" s="93">
        <v>104.351824198868</v>
      </c>
      <c r="H277" s="1">
        <v>5.1847269999999996</v>
      </c>
      <c r="I277" s="1">
        <v>10.487177451988511</v>
      </c>
      <c r="J277" s="1">
        <v>0.64346999999999999</v>
      </c>
      <c r="K277" s="1">
        <v>2.0656509999999999</v>
      </c>
      <c r="L277" s="1"/>
      <c r="M277" s="1">
        <v>3.1048010000000001</v>
      </c>
      <c r="N277" s="1">
        <v>0</v>
      </c>
      <c r="O277" s="143">
        <v>207.83214865085654</v>
      </c>
      <c r="P277" s="1">
        <f>VLOOKUP(C277,NHB!$C$4:$E$463,3,FALSE)/1000000</f>
        <v>0.79300999999999999</v>
      </c>
      <c r="Q277" s="168">
        <f t="shared" si="30"/>
        <v>208.62515865085655</v>
      </c>
      <c r="R277" s="187">
        <f t="shared" si="31"/>
        <v>205.52035765085654</v>
      </c>
      <c r="S277" s="1"/>
      <c r="T277" s="93">
        <v>81.994497999999993</v>
      </c>
      <c r="U277" s="93">
        <v>97.418544875479995</v>
      </c>
      <c r="V277" s="1">
        <v>5.3073230000000002</v>
      </c>
      <c r="W277" s="1">
        <v>10.679401290369023</v>
      </c>
      <c r="X277" s="1">
        <v>0.64346999999999999</v>
      </c>
      <c r="Y277" s="1">
        <v>2.0656509999999999</v>
      </c>
      <c r="Z277" s="1"/>
      <c r="AA277" s="1">
        <v>2.974478</v>
      </c>
      <c r="AB277" s="1">
        <v>201.08336616584901</v>
      </c>
      <c r="AC277" s="1">
        <v>1.8649448200000001</v>
      </c>
      <c r="AD277" s="1"/>
      <c r="AE277" s="1">
        <f t="shared" ref="AE277:AE340" si="33">+AB277+AC277</f>
        <v>202.94831098584902</v>
      </c>
      <c r="AF277" s="167">
        <f t="shared" si="32"/>
        <v>199.97383298584901</v>
      </c>
      <c r="AG277" s="1"/>
      <c r="AH277" s="1">
        <v>-6.7487824850075242</v>
      </c>
      <c r="AI277" s="144">
        <v>-3.2472274038531965E-2</v>
      </c>
      <c r="AJ277" s="1"/>
      <c r="AK277" s="1"/>
    </row>
    <row r="278" spans="1:37" x14ac:dyDescent="0.25">
      <c r="A278">
        <f>IFERROR(VLOOKUP(D278,'2014_15'!$C$402:$D$446,2,FALSE),0)</f>
        <v>0</v>
      </c>
      <c r="B278" s="93" t="s">
        <v>901</v>
      </c>
      <c r="C278" s="93" t="s">
        <v>818</v>
      </c>
      <c r="D278" s="93" t="s">
        <v>819</v>
      </c>
      <c r="E278" s="93"/>
      <c r="F278" s="93">
        <v>72.478998000000004</v>
      </c>
      <c r="G278" s="93">
        <v>49.369165073603</v>
      </c>
      <c r="H278" s="1">
        <v>4.0388789999999997</v>
      </c>
      <c r="I278" s="1">
        <v>6.3496019516821747</v>
      </c>
      <c r="J278" s="1">
        <v>0.40734999999999999</v>
      </c>
      <c r="K278" s="1">
        <v>1.8315360000000001</v>
      </c>
      <c r="L278" s="1"/>
      <c r="M278" s="1">
        <v>1.996016</v>
      </c>
      <c r="N278" s="1">
        <v>0</v>
      </c>
      <c r="O278" s="143">
        <v>136.47154602528516</v>
      </c>
      <c r="P278" s="1">
        <f>VLOOKUP(C278,NHB!$C$4:$E$463,3,FALSE)/1000000</f>
        <v>0.71417299999999995</v>
      </c>
      <c r="Q278" s="168">
        <f t="shared" si="30"/>
        <v>137.18571902528515</v>
      </c>
      <c r="R278" s="187">
        <f t="shared" si="31"/>
        <v>135.18970302528516</v>
      </c>
      <c r="S278" s="1"/>
      <c r="T278" s="93">
        <v>72.478998000000004</v>
      </c>
      <c r="U278" s="93">
        <v>44.728463556684005</v>
      </c>
      <c r="V278" s="1">
        <v>4.1346189999999998</v>
      </c>
      <c r="W278" s="1">
        <v>6.5333468723831052</v>
      </c>
      <c r="X278" s="1">
        <v>0.40734999999999999</v>
      </c>
      <c r="Y278" s="1">
        <v>1.8315360000000001</v>
      </c>
      <c r="Z278" s="1"/>
      <c r="AA278" s="1">
        <v>1.9230119999999999</v>
      </c>
      <c r="AB278" s="1">
        <v>132.03732542906712</v>
      </c>
      <c r="AC278" s="1">
        <v>1.8304766511111108</v>
      </c>
      <c r="AD278" s="1"/>
      <c r="AE278" s="1">
        <f t="shared" si="33"/>
        <v>133.86780208017822</v>
      </c>
      <c r="AF278" s="167">
        <f t="shared" si="32"/>
        <v>131.94479008017822</v>
      </c>
      <c r="AG278" s="1"/>
      <c r="AH278" s="1">
        <v>-4.4342205962180401</v>
      </c>
      <c r="AI278" s="144">
        <v>-3.2491905641608816E-2</v>
      </c>
      <c r="AJ278" s="1"/>
      <c r="AK278" s="1"/>
    </row>
    <row r="279" spans="1:37" x14ac:dyDescent="0.25">
      <c r="A279">
        <f>IFERROR(VLOOKUP(D279,'2014_15'!$C$402:$D$446,2,FALSE),0)</f>
        <v>1</v>
      </c>
      <c r="B279" s="93" t="s">
        <v>901</v>
      </c>
      <c r="C279" s="93" t="s">
        <v>244</v>
      </c>
      <c r="D279" s="93" t="s">
        <v>245</v>
      </c>
      <c r="E279" s="93"/>
      <c r="F279" s="93">
        <v>198.81276800000001</v>
      </c>
      <c r="G279" s="93">
        <v>234.13541605353001</v>
      </c>
      <c r="H279" s="1">
        <v>9.7621730000000007</v>
      </c>
      <c r="I279" s="1">
        <v>23.737060318037578</v>
      </c>
      <c r="J279" s="1">
        <v>0.43547000000000002</v>
      </c>
      <c r="K279" s="1">
        <v>5.0091539999999997</v>
      </c>
      <c r="L279" s="1"/>
      <c r="M279" s="1">
        <v>7.6981809999999999</v>
      </c>
      <c r="N279" s="1">
        <v>0</v>
      </c>
      <c r="O279" s="143">
        <v>479.59022237156756</v>
      </c>
      <c r="P279" s="1">
        <f>VLOOKUP(C279,NHB!$C$4:$E$463,3,FALSE)/1000000</f>
        <v>1.2996160000000001</v>
      </c>
      <c r="Q279" s="168">
        <f t="shared" si="30"/>
        <v>480.88983837156758</v>
      </c>
      <c r="R279" s="187">
        <f t="shared" si="31"/>
        <v>473.1916573715676</v>
      </c>
      <c r="S279" s="1"/>
      <c r="T279" s="93">
        <v>198.81276800000001</v>
      </c>
      <c r="U279" s="93">
        <v>218.28043974857101</v>
      </c>
      <c r="V279" s="1">
        <v>9.9935170000000006</v>
      </c>
      <c r="W279" s="1">
        <v>24.17214677167032</v>
      </c>
      <c r="X279" s="1">
        <v>0.43547000000000002</v>
      </c>
      <c r="Y279" s="1">
        <v>5.0091539999999997</v>
      </c>
      <c r="Z279" s="1"/>
      <c r="AA279" s="1">
        <v>7.3922939999999997</v>
      </c>
      <c r="AB279" s="1">
        <v>464.09578952024134</v>
      </c>
      <c r="AC279" s="1">
        <v>2.5510838788888881</v>
      </c>
      <c r="AD279" s="1"/>
      <c r="AE279" s="1">
        <f t="shared" si="33"/>
        <v>466.64687339913024</v>
      </c>
      <c r="AF279" s="167">
        <f t="shared" si="32"/>
        <v>459.25457939913025</v>
      </c>
      <c r="AG279" s="1"/>
      <c r="AH279" s="1">
        <v>-15.494432851326223</v>
      </c>
      <c r="AI279" s="144">
        <v>-3.230764959032411E-2</v>
      </c>
      <c r="AJ279" s="1"/>
      <c r="AK279" s="1"/>
    </row>
    <row r="280" spans="1:37" x14ac:dyDescent="0.25">
      <c r="A280">
        <f>IFERROR(VLOOKUP(D280,'2014_15'!$C$402:$D$446,2,FALSE),0)</f>
        <v>0</v>
      </c>
      <c r="B280" s="93" t="s">
        <v>901</v>
      </c>
      <c r="C280" s="93" t="s">
        <v>434</v>
      </c>
      <c r="D280" s="93" t="s">
        <v>435</v>
      </c>
      <c r="E280" s="93"/>
      <c r="F280" s="93">
        <v>63.165612000000003</v>
      </c>
      <c r="G280" s="93">
        <v>90.608916258828998</v>
      </c>
      <c r="H280" s="1">
        <v>3.2908689999999998</v>
      </c>
      <c r="I280" s="1">
        <v>11.093790082061593</v>
      </c>
      <c r="J280" s="1">
        <v>0.16947000000000001</v>
      </c>
      <c r="K280" s="1">
        <v>1.57914</v>
      </c>
      <c r="L280" s="1"/>
      <c r="M280" s="1">
        <v>2.046837</v>
      </c>
      <c r="N280" s="1">
        <v>0</v>
      </c>
      <c r="O280" s="143">
        <v>171.95463434089058</v>
      </c>
      <c r="P280" s="1">
        <f>VLOOKUP(C280,NHB!$C$4:$E$463,3,FALSE)/1000000</f>
        <v>0.59647700000000003</v>
      </c>
      <c r="Q280" s="168">
        <f t="shared" si="30"/>
        <v>172.55111134089057</v>
      </c>
      <c r="R280" s="187">
        <f t="shared" si="31"/>
        <v>170.50427434089056</v>
      </c>
      <c r="S280" s="1"/>
      <c r="T280" s="93">
        <v>63.165612000000003</v>
      </c>
      <c r="U280" s="93">
        <v>84.602671155572992</v>
      </c>
      <c r="V280" s="1">
        <v>3.3686530000000001</v>
      </c>
      <c r="W280" s="1">
        <v>11.560146176390813</v>
      </c>
      <c r="X280" s="1">
        <v>0.16947000000000001</v>
      </c>
      <c r="Y280" s="1">
        <v>1.57914</v>
      </c>
      <c r="Z280" s="1"/>
      <c r="AA280" s="1">
        <v>1.9613119999999999</v>
      </c>
      <c r="AB280" s="1">
        <v>166.40700433196378</v>
      </c>
      <c r="AC280" s="1">
        <v>1.0706780911111109</v>
      </c>
      <c r="AD280" s="1"/>
      <c r="AE280" s="1">
        <f t="shared" si="33"/>
        <v>167.4776824230749</v>
      </c>
      <c r="AF280" s="167">
        <f t="shared" si="32"/>
        <v>165.5163704230749</v>
      </c>
      <c r="AG280" s="1"/>
      <c r="AH280" s="1">
        <v>-5.5476300089268022</v>
      </c>
      <c r="AI280" s="144">
        <v>-3.2262172114122446E-2</v>
      </c>
      <c r="AJ280" s="1"/>
      <c r="AK280" s="1"/>
    </row>
    <row r="281" spans="1:37" x14ac:dyDescent="0.25">
      <c r="A281">
        <f>IFERROR(VLOOKUP(D281,'2014_15'!$C$402:$D$446,2,FALSE),0)</f>
        <v>0</v>
      </c>
      <c r="B281" s="93" t="s">
        <v>901</v>
      </c>
      <c r="C281" s="93" t="s">
        <v>492</v>
      </c>
      <c r="D281" s="93" t="s">
        <v>493</v>
      </c>
      <c r="E281" s="93"/>
      <c r="F281" s="93">
        <v>65.294647999999995</v>
      </c>
      <c r="G281" s="93">
        <v>62.674928833209002</v>
      </c>
      <c r="H281" s="1">
        <v>1.768014</v>
      </c>
      <c r="I281" s="1">
        <v>7.1428908294814297</v>
      </c>
      <c r="J281" s="1">
        <v>0.11347</v>
      </c>
      <c r="K281" s="1">
        <v>1.6380520000000001</v>
      </c>
      <c r="L281" s="1"/>
      <c r="M281" s="1">
        <v>2.0343290000000001</v>
      </c>
      <c r="N281" s="1">
        <v>0</v>
      </c>
      <c r="O281" s="143">
        <v>140.66633266269042</v>
      </c>
      <c r="P281" s="1">
        <f>VLOOKUP(C281,NHB!$C$4:$E$463,3,FALSE)/1000000</f>
        <v>0.51891900000000002</v>
      </c>
      <c r="Q281" s="168">
        <f t="shared" si="30"/>
        <v>141.18525166269043</v>
      </c>
      <c r="R281" s="187">
        <f t="shared" si="31"/>
        <v>139.15092266269042</v>
      </c>
      <c r="S281" s="1"/>
      <c r="T281" s="93">
        <v>65.294647999999995</v>
      </c>
      <c r="U281" s="93">
        <v>57.935494592646002</v>
      </c>
      <c r="V281" s="1">
        <v>1.809985</v>
      </c>
      <c r="W281" s="1">
        <v>7.3849793477153396</v>
      </c>
      <c r="X281" s="1">
        <v>0.11347</v>
      </c>
      <c r="Y281" s="1">
        <v>1.6380520000000001</v>
      </c>
      <c r="Z281" s="1"/>
      <c r="AA281" s="1">
        <v>1.959822</v>
      </c>
      <c r="AB281" s="1">
        <v>136.13645094036133</v>
      </c>
      <c r="AC281" s="1">
        <v>1.1984371177777777</v>
      </c>
      <c r="AD281" s="1"/>
      <c r="AE281" s="1">
        <f t="shared" si="33"/>
        <v>137.33488805813911</v>
      </c>
      <c r="AF281" s="167">
        <f t="shared" si="32"/>
        <v>135.37506605813911</v>
      </c>
      <c r="AG281" s="1"/>
      <c r="AH281" s="1">
        <v>-4.5298817223290939</v>
      </c>
      <c r="AI281" s="144">
        <v>-3.2203027096693301E-2</v>
      </c>
      <c r="AJ281" s="1"/>
      <c r="AK281" s="1"/>
    </row>
    <row r="282" spans="1:37" x14ac:dyDescent="0.25">
      <c r="A282">
        <f>IFERROR(VLOOKUP(D282,'2014_15'!$C$402:$D$446,2,FALSE),0)</f>
        <v>0</v>
      </c>
      <c r="B282" s="93" t="s">
        <v>901</v>
      </c>
      <c r="C282" s="93" t="s">
        <v>382</v>
      </c>
      <c r="D282" s="93" t="s">
        <v>383</v>
      </c>
      <c r="E282" s="93"/>
      <c r="F282" s="93">
        <v>71.154396000000006</v>
      </c>
      <c r="G282" s="93">
        <v>63.228925299285002</v>
      </c>
      <c r="H282" s="1">
        <v>1.4918659999999999</v>
      </c>
      <c r="I282" s="1">
        <v>5.2658975848448231</v>
      </c>
      <c r="J282" s="1">
        <v>0.14147000000000001</v>
      </c>
      <c r="K282" s="1">
        <v>1.787755</v>
      </c>
      <c r="L282" s="1"/>
      <c r="M282" s="1">
        <v>2.1300300000000001</v>
      </c>
      <c r="N282" s="1">
        <v>0</v>
      </c>
      <c r="O282" s="143">
        <v>145.20033988412982</v>
      </c>
      <c r="P282" s="1">
        <f>VLOOKUP(C282,NHB!$C$4:$E$463,3,FALSE)/1000000</f>
        <v>0.484537</v>
      </c>
      <c r="Q282" s="168">
        <f t="shared" si="30"/>
        <v>145.68487688412981</v>
      </c>
      <c r="R282" s="187">
        <f t="shared" si="31"/>
        <v>143.5548468841298</v>
      </c>
      <c r="S282" s="1"/>
      <c r="T282" s="93">
        <v>71.154396000000006</v>
      </c>
      <c r="U282" s="93">
        <v>58.409095501808004</v>
      </c>
      <c r="V282" s="1">
        <v>1.5273270000000001</v>
      </c>
      <c r="W282" s="1">
        <v>5.4607609855450354</v>
      </c>
      <c r="X282" s="1">
        <v>0.14147000000000001</v>
      </c>
      <c r="Y282" s="1">
        <v>1.787755</v>
      </c>
      <c r="Z282" s="1"/>
      <c r="AA282" s="1">
        <v>2.0495049999999999</v>
      </c>
      <c r="AB282" s="1">
        <v>140.53030948735307</v>
      </c>
      <c r="AC282" s="1">
        <v>1.1423569922222221</v>
      </c>
      <c r="AD282" s="1"/>
      <c r="AE282" s="1">
        <f t="shared" si="33"/>
        <v>141.6726664795753</v>
      </c>
      <c r="AF282" s="167">
        <f t="shared" si="32"/>
        <v>139.62316147957529</v>
      </c>
      <c r="AG282" s="1"/>
      <c r="AH282" s="1">
        <v>-4.6700303967767525</v>
      </c>
      <c r="AI282" s="144">
        <v>-3.2162668493086494E-2</v>
      </c>
      <c r="AJ282" s="1"/>
      <c r="AK282" s="1"/>
    </row>
    <row r="283" spans="1:37" x14ac:dyDescent="0.25">
      <c r="A283">
        <f>IFERROR(VLOOKUP(D283,'2014_15'!$C$402:$D$446,2,FALSE),0)</f>
        <v>0</v>
      </c>
      <c r="B283" s="93" t="s">
        <v>901</v>
      </c>
      <c r="C283" s="93" t="s">
        <v>512</v>
      </c>
      <c r="D283" s="93" t="s">
        <v>513</v>
      </c>
      <c r="E283" s="93"/>
      <c r="F283" s="93">
        <v>148.509377</v>
      </c>
      <c r="G283" s="93">
        <v>128.090990886573</v>
      </c>
      <c r="H283" s="1">
        <v>8.8996779999999998</v>
      </c>
      <c r="I283" s="1">
        <v>12.363367360178522</v>
      </c>
      <c r="J283" s="1">
        <v>0.35147</v>
      </c>
      <c r="K283" s="1">
        <v>3.7117819999999999</v>
      </c>
      <c r="L283" s="1"/>
      <c r="M283" s="1">
        <v>4.1382830000000004</v>
      </c>
      <c r="N283" s="1">
        <v>0</v>
      </c>
      <c r="O283" s="143">
        <v>306.06494824675156</v>
      </c>
      <c r="P283" s="1">
        <f>VLOOKUP(C283,NHB!$C$4:$E$463,3,FALSE)/1000000</f>
        <v>0.96171899999999999</v>
      </c>
      <c r="Q283" s="168">
        <f t="shared" si="30"/>
        <v>307.02666724675157</v>
      </c>
      <c r="R283" s="187">
        <f t="shared" si="31"/>
        <v>302.88838424675157</v>
      </c>
      <c r="S283" s="1"/>
      <c r="T283" s="93">
        <v>148.509377</v>
      </c>
      <c r="U283" s="93">
        <v>118.14090229909401</v>
      </c>
      <c r="V283" s="1">
        <v>9.1108560000000001</v>
      </c>
      <c r="W283" s="1">
        <v>12.589980663916529</v>
      </c>
      <c r="X283" s="1">
        <v>0.35147</v>
      </c>
      <c r="Y283" s="1">
        <v>3.7117819999999999</v>
      </c>
      <c r="Z283" s="1"/>
      <c r="AA283" s="1">
        <v>3.9783330000000001</v>
      </c>
      <c r="AB283" s="1">
        <v>296.39270096301061</v>
      </c>
      <c r="AC283" s="1">
        <v>1.7436772111111112</v>
      </c>
      <c r="AD283" s="1"/>
      <c r="AE283" s="1">
        <f t="shared" si="33"/>
        <v>298.13637817412172</v>
      </c>
      <c r="AF283" s="167">
        <f t="shared" si="32"/>
        <v>294.1580451741217</v>
      </c>
      <c r="AG283" s="1"/>
      <c r="AH283" s="1">
        <v>-9.6722472837409441</v>
      </c>
      <c r="AI283" s="144">
        <v>-3.1601943767644754E-2</v>
      </c>
      <c r="AJ283" s="1"/>
      <c r="AK283" s="1"/>
    </row>
    <row r="284" spans="1:37" x14ac:dyDescent="0.25">
      <c r="A284">
        <f>IFERROR(VLOOKUP(D284,'2014_15'!$C$402:$D$446,2,FALSE),0)</f>
        <v>0</v>
      </c>
      <c r="B284" s="93" t="s">
        <v>898</v>
      </c>
      <c r="C284" s="93" t="s">
        <v>554</v>
      </c>
      <c r="D284" s="93" t="s">
        <v>555</v>
      </c>
      <c r="E284" s="93"/>
      <c r="F284" s="93">
        <v>11.344904</v>
      </c>
      <c r="G284" s="93">
        <v>5.0903352460519997</v>
      </c>
      <c r="H284" s="1">
        <v>0</v>
      </c>
      <c r="I284" s="1">
        <v>0</v>
      </c>
      <c r="J284" s="1">
        <v>5.747E-2</v>
      </c>
      <c r="K284" s="1">
        <v>0.28639100000000001</v>
      </c>
      <c r="L284" s="1"/>
      <c r="M284" s="1">
        <v>0</v>
      </c>
      <c r="N284" s="1">
        <v>0</v>
      </c>
      <c r="O284" s="143">
        <v>16.779100246051996</v>
      </c>
      <c r="P284" s="1">
        <f>VLOOKUP(C284,NHB!$C$4:$E$463,3,FALSE)/1000000</f>
        <v>0.40912199999999999</v>
      </c>
      <c r="Q284" s="168">
        <f t="shared" si="30"/>
        <v>17.188222246051996</v>
      </c>
      <c r="R284" s="187">
        <f t="shared" si="31"/>
        <v>17.188222246051996</v>
      </c>
      <c r="S284" s="1"/>
      <c r="T284" s="93">
        <v>11.344904</v>
      </c>
      <c r="U284" s="93">
        <v>4.6058124157180007</v>
      </c>
      <c r="V284" s="1">
        <v>0</v>
      </c>
      <c r="W284" s="1">
        <v>0</v>
      </c>
      <c r="X284" s="1">
        <v>5.747E-2</v>
      </c>
      <c r="Y284" s="1">
        <v>0.28639100000000001</v>
      </c>
      <c r="Z284" s="1"/>
      <c r="AA284" s="1">
        <v>0</v>
      </c>
      <c r="AB284" s="1">
        <v>16.294577415717999</v>
      </c>
      <c r="AC284" s="1">
        <v>1.1057232533333334</v>
      </c>
      <c r="AD284" s="1"/>
      <c r="AE284" s="1">
        <f t="shared" si="33"/>
        <v>17.400300669051333</v>
      </c>
      <c r="AF284" s="167">
        <f t="shared" si="32"/>
        <v>17.400300669051333</v>
      </c>
      <c r="AG284" s="1"/>
      <c r="AH284" s="1">
        <v>-0.48452283033399723</v>
      </c>
      <c r="AI284" s="144">
        <v>-2.8876568065561325E-2</v>
      </c>
      <c r="AJ284" s="1"/>
      <c r="AK284" s="1"/>
    </row>
    <row r="285" spans="1:37" x14ac:dyDescent="0.25">
      <c r="A285">
        <f>IFERROR(VLOOKUP(D285,'2014_15'!$C$402:$D$446,2,FALSE),0)</f>
        <v>0</v>
      </c>
      <c r="B285" s="93" t="s">
        <v>901</v>
      </c>
      <c r="C285" s="93" t="s">
        <v>646</v>
      </c>
      <c r="D285" s="93" t="s">
        <v>647</v>
      </c>
      <c r="E285" s="93"/>
      <c r="F285" s="93">
        <v>68.409870999999995</v>
      </c>
      <c r="G285" s="93">
        <v>63.580493197547007</v>
      </c>
      <c r="H285" s="1">
        <v>4.748011</v>
      </c>
      <c r="I285" s="1">
        <v>7.7092648240104857</v>
      </c>
      <c r="J285" s="1">
        <v>0.23247000000000001</v>
      </c>
      <c r="K285" s="1">
        <v>1.7205619999999999</v>
      </c>
      <c r="L285" s="1"/>
      <c r="M285" s="1">
        <v>2.2224189999999999</v>
      </c>
      <c r="N285" s="1">
        <v>0</v>
      </c>
      <c r="O285" s="143">
        <v>148.62309102155749</v>
      </c>
      <c r="P285" s="1">
        <f>VLOOKUP(C285,NHB!$C$4:$E$463,3,FALSE)/1000000</f>
        <v>0.21060599999999999</v>
      </c>
      <c r="Q285" s="168">
        <f t="shared" si="30"/>
        <v>148.8336970215575</v>
      </c>
      <c r="R285" s="187">
        <f t="shared" si="31"/>
        <v>146.6112780215575</v>
      </c>
      <c r="S285" s="1"/>
      <c r="T285" s="93">
        <v>68.409870999999995</v>
      </c>
      <c r="U285" s="93">
        <v>58.738281466403002</v>
      </c>
      <c r="V285" s="1">
        <v>4.8604130000000003</v>
      </c>
      <c r="W285" s="1">
        <v>7.8505711461689014</v>
      </c>
      <c r="X285" s="1">
        <v>0.23247000000000001</v>
      </c>
      <c r="Y285" s="1">
        <v>1.7205619999999999</v>
      </c>
      <c r="Z285" s="1"/>
      <c r="AA285" s="1">
        <v>2.1249760000000002</v>
      </c>
      <c r="AB285" s="1">
        <v>143.9371446125719</v>
      </c>
      <c r="AC285" s="1">
        <v>0.63115237888888898</v>
      </c>
      <c r="AD285" s="1"/>
      <c r="AE285" s="1">
        <f t="shared" si="33"/>
        <v>144.56829699146078</v>
      </c>
      <c r="AF285" s="167">
        <f t="shared" si="32"/>
        <v>142.44332099146078</v>
      </c>
      <c r="AG285" s="1"/>
      <c r="AH285" s="1">
        <v>-4.6859464089855862</v>
      </c>
      <c r="AI285" s="144">
        <v>-3.1529060368593056E-2</v>
      </c>
      <c r="AJ285" s="1"/>
      <c r="AK285" s="1"/>
    </row>
    <row r="286" spans="1:37" x14ac:dyDescent="0.25">
      <c r="A286">
        <f>IFERROR(VLOOKUP(D286,'2014_15'!$C$402:$D$446,2,FALSE),0)</f>
        <v>0</v>
      </c>
      <c r="B286" s="93" t="s">
        <v>901</v>
      </c>
      <c r="C286" s="93" t="s">
        <v>720</v>
      </c>
      <c r="D286" s="93" t="s">
        <v>721</v>
      </c>
      <c r="E286" s="93"/>
      <c r="F286" s="93">
        <v>61.228423999999997</v>
      </c>
      <c r="G286" s="93">
        <v>62.110966164977</v>
      </c>
      <c r="H286" s="1">
        <v>1.9219E-2</v>
      </c>
      <c r="I286" s="1">
        <v>6.00712996723811</v>
      </c>
      <c r="J286" s="1">
        <v>8.5470000000000004E-2</v>
      </c>
      <c r="K286" s="1">
        <v>1.538624</v>
      </c>
      <c r="L286" s="1"/>
      <c r="M286" s="1">
        <v>2.3215119999999998</v>
      </c>
      <c r="N286" s="1">
        <v>0</v>
      </c>
      <c r="O286" s="143">
        <v>133.31134513221511</v>
      </c>
      <c r="P286" s="1">
        <f>VLOOKUP(C286,NHB!$C$4:$E$463,3,FALSE)/1000000</f>
        <v>0.30511500000000003</v>
      </c>
      <c r="Q286" s="168">
        <f t="shared" si="30"/>
        <v>133.61646013221511</v>
      </c>
      <c r="R286" s="187">
        <f t="shared" si="31"/>
        <v>131.2949481322151</v>
      </c>
      <c r="S286" s="1"/>
      <c r="T286" s="93">
        <v>61.228423999999997</v>
      </c>
      <c r="U286" s="93">
        <v>57.919777810555999</v>
      </c>
      <c r="V286" s="1">
        <v>1.9671000000000001E-2</v>
      </c>
      <c r="W286" s="1">
        <v>6.1172371514866377</v>
      </c>
      <c r="X286" s="1">
        <v>8.5470000000000004E-2</v>
      </c>
      <c r="Y286" s="1">
        <v>1.538624</v>
      </c>
      <c r="Z286" s="1"/>
      <c r="AA286" s="1">
        <v>2.2241</v>
      </c>
      <c r="AB286" s="1">
        <v>129.13330396204265</v>
      </c>
      <c r="AC286" s="1">
        <v>1.0951008555555555</v>
      </c>
      <c r="AD286" s="1"/>
      <c r="AE286" s="1">
        <f t="shared" si="33"/>
        <v>130.2284048175982</v>
      </c>
      <c r="AF286" s="167">
        <f t="shared" si="32"/>
        <v>128.00430481759821</v>
      </c>
      <c r="AG286" s="1"/>
      <c r="AH286" s="1">
        <v>-4.1780411701724631</v>
      </c>
      <c r="AI286" s="144">
        <v>-3.1340477181659061E-2</v>
      </c>
      <c r="AJ286" s="1"/>
      <c r="AK286" s="1"/>
    </row>
    <row r="287" spans="1:37" x14ac:dyDescent="0.25">
      <c r="A287">
        <f>IFERROR(VLOOKUP(D287,'2014_15'!$C$402:$D$446,2,FALSE),0)</f>
        <v>1</v>
      </c>
      <c r="B287" s="93" t="s">
        <v>901</v>
      </c>
      <c r="C287" s="93" t="s">
        <v>744</v>
      </c>
      <c r="D287" s="93" t="s">
        <v>745</v>
      </c>
      <c r="E287" s="93"/>
      <c r="F287" s="93">
        <v>79.169248999999994</v>
      </c>
      <c r="G287" s="93">
        <v>56.889253100654997</v>
      </c>
      <c r="H287" s="1">
        <v>4.783582</v>
      </c>
      <c r="I287" s="1">
        <v>8.3109762759329673</v>
      </c>
      <c r="J287" s="1">
        <v>0.11347</v>
      </c>
      <c r="K287" s="1">
        <v>1.994523</v>
      </c>
      <c r="L287" s="1"/>
      <c r="M287" s="1">
        <v>2.2421350000000002</v>
      </c>
      <c r="N287" s="1">
        <v>0</v>
      </c>
      <c r="O287" s="143">
        <v>153.50318837658796</v>
      </c>
      <c r="P287" s="1">
        <f>VLOOKUP(C287,NHB!$C$4:$E$463,3,FALSE)/1000000</f>
        <v>0.67051700000000003</v>
      </c>
      <c r="Q287" s="168">
        <f t="shared" si="30"/>
        <v>154.17370537658795</v>
      </c>
      <c r="R287" s="187">
        <f t="shared" si="31"/>
        <v>151.93157037658796</v>
      </c>
      <c r="S287" s="1"/>
      <c r="T287" s="93">
        <v>79.169248999999994</v>
      </c>
      <c r="U287" s="93">
        <v>51.919638985527001</v>
      </c>
      <c r="V287" s="1">
        <v>4.8970010000000004</v>
      </c>
      <c r="W287" s="1">
        <v>8.4633116176169487</v>
      </c>
      <c r="X287" s="1">
        <v>0.11347</v>
      </c>
      <c r="Y287" s="1">
        <v>1.994523</v>
      </c>
      <c r="Z287" s="1"/>
      <c r="AA287" s="1">
        <v>2.1574089999999999</v>
      </c>
      <c r="AB287" s="1">
        <v>148.7146026031439</v>
      </c>
      <c r="AC287" s="1">
        <v>1.6980576577777777</v>
      </c>
      <c r="AD287" s="1"/>
      <c r="AE287" s="1">
        <f t="shared" si="33"/>
        <v>150.41266026092168</v>
      </c>
      <c r="AF287" s="167">
        <f t="shared" si="32"/>
        <v>148.25525126092168</v>
      </c>
      <c r="AG287" s="1"/>
      <c r="AH287" s="1">
        <v>-4.7885857734440549</v>
      </c>
      <c r="AI287" s="144">
        <v>-3.1195350559730797E-2</v>
      </c>
      <c r="AJ287" s="1"/>
      <c r="AK287" s="56"/>
    </row>
    <row r="288" spans="1:37" x14ac:dyDescent="0.25">
      <c r="A288">
        <f>IFERROR(VLOOKUP(D288,'2014_15'!$C$402:$D$446,2,FALSE),0)</f>
        <v>0</v>
      </c>
      <c r="B288" s="93" t="s">
        <v>902</v>
      </c>
      <c r="C288" s="93" t="s">
        <v>608</v>
      </c>
      <c r="D288" s="93" t="s">
        <v>609</v>
      </c>
      <c r="E288" s="93"/>
      <c r="F288" s="93">
        <v>93.331997999999999</v>
      </c>
      <c r="G288" s="93">
        <v>53.758019875229998</v>
      </c>
      <c r="H288" s="1">
        <v>4.9872639999999997</v>
      </c>
      <c r="I288" s="1">
        <v>8.7541534591169725</v>
      </c>
      <c r="J288" s="1">
        <v>0.17646999999999999</v>
      </c>
      <c r="K288" s="1">
        <v>2.342565</v>
      </c>
      <c r="L288" s="1"/>
      <c r="M288" s="1">
        <v>2.3053170000000001</v>
      </c>
      <c r="N288" s="1">
        <v>0</v>
      </c>
      <c r="O288" s="143">
        <v>165.65578733434697</v>
      </c>
      <c r="P288" s="1">
        <f>VLOOKUP(C288,NHB!$C$4:$E$463,3,FALSE)/1000000</f>
        <v>0.92541799999999996</v>
      </c>
      <c r="Q288" s="168">
        <f t="shared" si="30"/>
        <v>166.58120533434698</v>
      </c>
      <c r="R288" s="187">
        <f t="shared" si="31"/>
        <v>164.27588833434697</v>
      </c>
      <c r="S288" s="1"/>
      <c r="T288" s="93">
        <v>93.331997999999999</v>
      </c>
      <c r="U288" s="93">
        <v>48.460339339451004</v>
      </c>
      <c r="V288" s="1">
        <v>5.1053899999999999</v>
      </c>
      <c r="W288" s="1">
        <v>8.9146119797615739</v>
      </c>
      <c r="X288" s="1">
        <v>0.17646999999999999</v>
      </c>
      <c r="Y288" s="1">
        <v>2.342565</v>
      </c>
      <c r="Z288" s="1"/>
      <c r="AA288" s="1">
        <v>2.2069329999999998</v>
      </c>
      <c r="AB288" s="1">
        <v>160.53830731921258</v>
      </c>
      <c r="AC288" s="1">
        <v>1.4616368144444443</v>
      </c>
      <c r="AD288" s="1"/>
      <c r="AE288" s="1">
        <f t="shared" si="33"/>
        <v>161.99994413365701</v>
      </c>
      <c r="AF288" s="167">
        <f t="shared" si="32"/>
        <v>159.79301113365702</v>
      </c>
      <c r="AG288" s="1"/>
      <c r="AH288" s="1">
        <v>-5.1174800151343902</v>
      </c>
      <c r="AI288" s="144">
        <v>-3.0892250113819811E-2</v>
      </c>
      <c r="AJ288" s="1"/>
      <c r="AK288" s="1"/>
    </row>
    <row r="289" spans="1:37" x14ac:dyDescent="0.25">
      <c r="A289">
        <f>IFERROR(VLOOKUP(D289,'2014_15'!$C$402:$D$446,2,FALSE),0)</f>
        <v>0</v>
      </c>
      <c r="B289" s="93" t="s">
        <v>901</v>
      </c>
      <c r="C289" s="93" t="s">
        <v>88</v>
      </c>
      <c r="D289" s="93" t="s">
        <v>89</v>
      </c>
      <c r="E289" s="93"/>
      <c r="F289" s="93">
        <v>72.569959999999995</v>
      </c>
      <c r="G289" s="93">
        <v>54.441160129231996</v>
      </c>
      <c r="H289" s="1">
        <v>10.012157</v>
      </c>
      <c r="I289" s="1">
        <v>6.4031662161938234</v>
      </c>
      <c r="J289" s="1">
        <v>0.21847</v>
      </c>
      <c r="K289" s="1">
        <v>1.827413</v>
      </c>
      <c r="L289" s="1"/>
      <c r="M289" s="1">
        <v>1.6871579999999999</v>
      </c>
      <c r="N289" s="1">
        <v>0</v>
      </c>
      <c r="O289" s="143">
        <v>147.15948434542582</v>
      </c>
      <c r="P289" s="1">
        <f>VLOOKUP(C289,NHB!$C$4:$E$463,3,FALSE)/1000000</f>
        <v>1.087251</v>
      </c>
      <c r="Q289" s="168">
        <f t="shared" si="30"/>
        <v>148.24673534542583</v>
      </c>
      <c r="R289" s="187">
        <f t="shared" si="31"/>
        <v>146.55957734542582</v>
      </c>
      <c r="S289" s="1"/>
      <c r="T289" s="93">
        <v>72.569959999999995</v>
      </c>
      <c r="U289" s="93">
        <v>49.323691077084</v>
      </c>
      <c r="V289" s="1">
        <v>10.249444</v>
      </c>
      <c r="W289" s="1">
        <v>6.7986295474660317</v>
      </c>
      <c r="X289" s="1">
        <v>0.21847</v>
      </c>
      <c r="Y289" s="1">
        <v>1.827413</v>
      </c>
      <c r="Z289" s="1"/>
      <c r="AA289" s="1">
        <v>1.6220079999999999</v>
      </c>
      <c r="AB289" s="1">
        <v>142.60961562455003</v>
      </c>
      <c r="AC289" s="1">
        <v>2.6401445255555553</v>
      </c>
      <c r="AD289" s="1"/>
      <c r="AE289" s="1">
        <f t="shared" si="33"/>
        <v>145.24976015010557</v>
      </c>
      <c r="AF289" s="167">
        <f t="shared" si="32"/>
        <v>143.62775215010558</v>
      </c>
      <c r="AG289" s="1"/>
      <c r="AH289" s="1">
        <v>-4.5498687208757929</v>
      </c>
      <c r="AI289" s="144">
        <v>-3.0917944168626851E-2</v>
      </c>
      <c r="AJ289" s="1"/>
      <c r="AK289" s="1"/>
    </row>
    <row r="290" spans="1:37" x14ac:dyDescent="0.25">
      <c r="A290">
        <f>IFERROR(VLOOKUP(D290,'2014_15'!$C$402:$D$446,2,FALSE),0)</f>
        <v>0</v>
      </c>
      <c r="B290" s="93" t="s">
        <v>901</v>
      </c>
      <c r="C290" s="93" t="s">
        <v>216</v>
      </c>
      <c r="D290" s="93" t="s">
        <v>217</v>
      </c>
      <c r="E290" s="93"/>
      <c r="F290" s="93">
        <v>39.751396</v>
      </c>
      <c r="G290" s="93">
        <v>40.990290797871999</v>
      </c>
      <c r="H290" s="1">
        <v>2.6137990000000002</v>
      </c>
      <c r="I290" s="1">
        <v>5.5335122254890221</v>
      </c>
      <c r="J290" s="1">
        <v>8.5470000000000004E-2</v>
      </c>
      <c r="K290" s="1">
        <v>0.99672300000000003</v>
      </c>
      <c r="L290" s="1"/>
      <c r="M290" s="1">
        <v>1.36171</v>
      </c>
      <c r="N290" s="1">
        <v>0</v>
      </c>
      <c r="O290" s="143">
        <v>91.332901023361032</v>
      </c>
      <c r="P290" s="1">
        <f>VLOOKUP(C290,NHB!$C$4:$E$463,3,FALSE)/1000000</f>
        <v>0.27441100000000002</v>
      </c>
      <c r="Q290" s="168">
        <f t="shared" si="30"/>
        <v>91.607312023361033</v>
      </c>
      <c r="R290" s="187">
        <f t="shared" si="31"/>
        <v>90.24560202336103</v>
      </c>
      <c r="S290" s="1"/>
      <c r="T290" s="93">
        <v>39.751396</v>
      </c>
      <c r="U290" s="93">
        <v>38.068466667640998</v>
      </c>
      <c r="V290" s="1">
        <v>2.6757399999999998</v>
      </c>
      <c r="W290" s="1">
        <v>5.6349382731151447</v>
      </c>
      <c r="X290" s="1">
        <v>8.5470000000000004E-2</v>
      </c>
      <c r="Y290" s="1">
        <v>0.99672300000000003</v>
      </c>
      <c r="Z290" s="1"/>
      <c r="AA290" s="1">
        <v>1.3075570000000001</v>
      </c>
      <c r="AB290" s="1">
        <v>88.520290940756141</v>
      </c>
      <c r="AC290" s="1">
        <v>0.5804916722222222</v>
      </c>
      <c r="AD290" s="1"/>
      <c r="AE290" s="1">
        <f t="shared" si="33"/>
        <v>89.100782612978364</v>
      </c>
      <c r="AF290" s="167">
        <f t="shared" si="32"/>
        <v>87.793225612978361</v>
      </c>
      <c r="AG290" s="1"/>
      <c r="AH290" s="1">
        <v>-2.8126100826048912</v>
      </c>
      <c r="AI290" s="144">
        <v>-3.0795146667743366E-2</v>
      </c>
      <c r="AJ290" s="1"/>
      <c r="AK290" s="1"/>
    </row>
    <row r="291" spans="1:37" x14ac:dyDescent="0.25">
      <c r="A291">
        <f>IFERROR(VLOOKUP(D291,'2014_15'!$C$402:$D$446,2,FALSE),0)</f>
        <v>1</v>
      </c>
      <c r="B291" s="93" t="s">
        <v>902</v>
      </c>
      <c r="C291" s="93" t="s">
        <v>242</v>
      </c>
      <c r="D291" s="93" t="s">
        <v>243</v>
      </c>
      <c r="E291" s="93"/>
      <c r="F291" s="93">
        <v>109.873441</v>
      </c>
      <c r="G291" s="93">
        <v>127.39268904479</v>
      </c>
      <c r="H291" s="1">
        <v>9.1244289999999992</v>
      </c>
      <c r="I291" s="1">
        <v>12.584471662238586</v>
      </c>
      <c r="J291" s="1">
        <v>0.21647</v>
      </c>
      <c r="K291" s="1">
        <v>2.7482880000000001</v>
      </c>
      <c r="L291" s="1"/>
      <c r="M291" s="1">
        <v>4.2925490000000002</v>
      </c>
      <c r="N291" s="1">
        <v>0</v>
      </c>
      <c r="O291" s="143">
        <v>266.23233770702859</v>
      </c>
      <c r="P291" s="1">
        <f>VLOOKUP(C291,NHB!$C$4:$E$463,3,FALSE)/1000000</f>
        <v>0.54578400000000005</v>
      </c>
      <c r="Q291" s="168">
        <f t="shared" si="30"/>
        <v>266.77812170702862</v>
      </c>
      <c r="R291" s="187">
        <f t="shared" si="31"/>
        <v>262.48557270702861</v>
      </c>
      <c r="S291" s="1"/>
      <c r="T291" s="93">
        <v>109.873441</v>
      </c>
      <c r="U291" s="93">
        <v>118.96636127314501</v>
      </c>
      <c r="V291" s="1">
        <v>9.3404380000000007</v>
      </c>
      <c r="W291" s="1">
        <v>12.815137678712601</v>
      </c>
      <c r="X291" s="1">
        <v>0.21647</v>
      </c>
      <c r="Y291" s="1">
        <v>2.7482880000000001</v>
      </c>
      <c r="Z291" s="1"/>
      <c r="AA291" s="1">
        <v>4.0992110000000004</v>
      </c>
      <c r="AB291" s="1">
        <v>258.05934695185761</v>
      </c>
      <c r="AC291" s="1">
        <v>1.6991474633333337</v>
      </c>
      <c r="AD291" s="1"/>
      <c r="AE291" s="1">
        <f t="shared" si="33"/>
        <v>259.75849441519097</v>
      </c>
      <c r="AF291" s="167">
        <f t="shared" si="32"/>
        <v>255.65928341519097</v>
      </c>
      <c r="AG291" s="1"/>
      <c r="AH291" s="1">
        <v>-8.1729907551709857</v>
      </c>
      <c r="AI291" s="144">
        <v>-3.0698715361034884E-2</v>
      </c>
      <c r="AJ291" s="1"/>
      <c r="AK291" s="1"/>
    </row>
    <row r="292" spans="1:37" x14ac:dyDescent="0.25">
      <c r="A292">
        <f>IFERROR(VLOOKUP(D292,'2014_15'!$C$402:$D$446,2,FALSE),0)</f>
        <v>0</v>
      </c>
      <c r="B292" s="93" t="s">
        <v>905</v>
      </c>
      <c r="C292" s="93" t="s">
        <v>366</v>
      </c>
      <c r="D292" s="93" t="s">
        <v>367</v>
      </c>
      <c r="E292" s="93"/>
      <c r="F292" s="93">
        <v>109.013299</v>
      </c>
      <c r="G292" s="93">
        <v>85.124064770478995</v>
      </c>
      <c r="H292" s="1">
        <v>5.7813410000000003</v>
      </c>
      <c r="I292" s="1">
        <v>10.856771903009273</v>
      </c>
      <c r="J292" s="1">
        <v>0.57999999999999996</v>
      </c>
      <c r="K292" s="1">
        <v>2.7653470000000002</v>
      </c>
      <c r="L292" s="1"/>
      <c r="M292" s="1">
        <v>2.7276889999999998</v>
      </c>
      <c r="N292" s="1">
        <v>0</v>
      </c>
      <c r="O292" s="143">
        <v>216.84851267348827</v>
      </c>
      <c r="P292" s="1">
        <f>VLOOKUP(C292,NHB!$C$4:$E$463,3,FALSE)/1000000</f>
        <v>1.8487579999999999</v>
      </c>
      <c r="Q292" s="168">
        <f t="shared" si="30"/>
        <v>218.69727067348828</v>
      </c>
      <c r="R292" s="187">
        <f t="shared" si="31"/>
        <v>215.96958167348828</v>
      </c>
      <c r="S292" s="1"/>
      <c r="T292" s="93">
        <v>109.013299</v>
      </c>
      <c r="U292" s="93">
        <v>77.777799761277009</v>
      </c>
      <c r="V292" s="1">
        <v>5.9180799999999998</v>
      </c>
      <c r="W292" s="1">
        <v>11.527292554615702</v>
      </c>
      <c r="X292" s="1">
        <v>0.57999999999999996</v>
      </c>
      <c r="Y292" s="1">
        <v>2.7653470000000002</v>
      </c>
      <c r="Z292" s="1"/>
      <c r="AA292" s="1">
        <v>2.6099480000000002</v>
      </c>
      <c r="AB292" s="1">
        <v>210.19176631589272</v>
      </c>
      <c r="AC292" s="1">
        <v>2.969108277777778</v>
      </c>
      <c r="AD292" s="1"/>
      <c r="AE292" s="1">
        <f t="shared" si="33"/>
        <v>213.16087459367048</v>
      </c>
      <c r="AF292" s="167">
        <f t="shared" si="32"/>
        <v>210.55092659367048</v>
      </c>
      <c r="AG292" s="1"/>
      <c r="AH292" s="1">
        <v>-6.6567463575955514</v>
      </c>
      <c r="AI292" s="144">
        <v>-3.0697680493749588E-2</v>
      </c>
    </row>
    <row r="293" spans="1:37" x14ac:dyDescent="0.25">
      <c r="A293">
        <f>IFERROR(VLOOKUP(D293,'2014_15'!$C$402:$D$446,2,FALSE),0)</f>
        <v>1</v>
      </c>
      <c r="B293" s="93" t="s">
        <v>901</v>
      </c>
      <c r="C293" s="93" t="s">
        <v>672</v>
      </c>
      <c r="D293" s="93" t="s">
        <v>673</v>
      </c>
      <c r="E293" s="93"/>
      <c r="F293" s="93">
        <v>81.287605999999997</v>
      </c>
      <c r="G293" s="93">
        <v>129.47609341347999</v>
      </c>
      <c r="H293" s="1">
        <v>11.677562999999999</v>
      </c>
      <c r="I293" s="1">
        <v>13.783925308175199</v>
      </c>
      <c r="J293" s="1">
        <v>0.70506999999999997</v>
      </c>
      <c r="K293" s="1">
        <v>2.0510649999999999</v>
      </c>
      <c r="L293" s="1"/>
      <c r="M293" s="1">
        <v>3.685022</v>
      </c>
      <c r="N293" s="1">
        <v>0</v>
      </c>
      <c r="O293" s="143">
        <v>242.66634472165518</v>
      </c>
      <c r="P293" s="1">
        <f>VLOOKUP(C293,NHB!$C$4:$E$463,3,FALSE)/1000000</f>
        <v>1.1056410000000001</v>
      </c>
      <c r="Q293" s="168">
        <f t="shared" si="30"/>
        <v>243.77198572165517</v>
      </c>
      <c r="R293" s="187">
        <f t="shared" si="31"/>
        <v>240.08696372165517</v>
      </c>
      <c r="S293" s="1"/>
      <c r="T293" s="93">
        <v>81.287605999999997</v>
      </c>
      <c r="U293" s="93">
        <v>121.67353253167599</v>
      </c>
      <c r="V293" s="1">
        <v>11.954067999999999</v>
      </c>
      <c r="W293" s="1">
        <v>14.036576609520857</v>
      </c>
      <c r="X293" s="1">
        <v>0.70506999999999997</v>
      </c>
      <c r="Y293" s="1">
        <v>2.0510649999999999</v>
      </c>
      <c r="Z293" s="1"/>
      <c r="AA293" s="1">
        <v>3.5194770000000002</v>
      </c>
      <c r="AB293" s="1">
        <v>235.22739514119687</v>
      </c>
      <c r="AC293" s="1">
        <v>1.63017006</v>
      </c>
      <c r="AD293" s="1"/>
      <c r="AE293" s="1">
        <f t="shared" si="33"/>
        <v>236.85756520119688</v>
      </c>
      <c r="AF293" s="167">
        <f t="shared" si="32"/>
        <v>233.33808820119688</v>
      </c>
      <c r="AG293" s="1"/>
      <c r="AH293" s="1">
        <v>-7.4389495804583134</v>
      </c>
      <c r="AI293" s="144">
        <v>-3.0655052677333514E-2</v>
      </c>
    </row>
    <row r="294" spans="1:37" x14ac:dyDescent="0.25">
      <c r="A294">
        <f>IFERROR(VLOOKUP(D294,'2014_15'!$C$402:$D$446,2,FALSE),0)</f>
        <v>0</v>
      </c>
      <c r="B294" s="93" t="s">
        <v>901</v>
      </c>
      <c r="C294" s="93" t="s">
        <v>446</v>
      </c>
      <c r="D294" s="93" t="s">
        <v>447</v>
      </c>
      <c r="E294" s="93"/>
      <c r="F294" s="93">
        <v>97.583444999999998</v>
      </c>
      <c r="G294" s="93">
        <v>85.401991677476005</v>
      </c>
      <c r="H294" s="1">
        <v>9.09849</v>
      </c>
      <c r="I294" s="1">
        <v>10.236435341951092</v>
      </c>
      <c r="J294" s="1">
        <v>0.16947000000000001</v>
      </c>
      <c r="K294" s="1">
        <v>2.4706399999999999</v>
      </c>
      <c r="L294" s="1"/>
      <c r="M294" s="1">
        <v>2.562287</v>
      </c>
      <c r="N294" s="1">
        <v>0</v>
      </c>
      <c r="O294" s="143">
        <v>207.52275901942707</v>
      </c>
      <c r="P294" s="1">
        <f>VLOOKUP(C294,NHB!$C$4:$E$463,3,FALSE)/1000000</f>
        <v>1.040716</v>
      </c>
      <c r="Q294" s="168">
        <f t="shared" si="30"/>
        <v>208.56347501942707</v>
      </c>
      <c r="R294" s="187">
        <f t="shared" si="31"/>
        <v>206.00118801942708</v>
      </c>
      <c r="S294" s="1"/>
      <c r="T294" s="93">
        <v>97.583444999999998</v>
      </c>
      <c r="U294" s="93">
        <v>78.280105595487001</v>
      </c>
      <c r="V294" s="1">
        <v>9.3143419999999999</v>
      </c>
      <c r="W294" s="1">
        <v>10.86864364078342</v>
      </c>
      <c r="X294" s="1">
        <v>0.16947000000000001</v>
      </c>
      <c r="Y294" s="1">
        <v>2.4706399999999999</v>
      </c>
      <c r="Z294" s="1"/>
      <c r="AA294" s="1">
        <v>2.4759289999999998</v>
      </c>
      <c r="AB294" s="1">
        <v>201.16257523627044</v>
      </c>
      <c r="AC294" s="1">
        <v>2.3172387822222222</v>
      </c>
      <c r="AD294" s="1"/>
      <c r="AE294" s="1">
        <f t="shared" si="33"/>
        <v>203.47981401849268</v>
      </c>
      <c r="AF294" s="167">
        <f t="shared" si="32"/>
        <v>201.00388501849267</v>
      </c>
      <c r="AG294" s="1"/>
      <c r="AH294" s="1">
        <v>-6.3601837831566286</v>
      </c>
      <c r="AI294" s="144">
        <v>-3.0648126563126626E-2</v>
      </c>
    </row>
    <row r="295" spans="1:37" x14ac:dyDescent="0.25">
      <c r="A295">
        <f>IFERROR(VLOOKUP(D295,'2014_15'!$C$402:$D$446,2,FALSE),0)</f>
        <v>0</v>
      </c>
      <c r="B295" s="93" t="s">
        <v>901</v>
      </c>
      <c r="C295" s="93" t="s">
        <v>126</v>
      </c>
      <c r="D295" s="93" t="s">
        <v>127</v>
      </c>
      <c r="E295" s="93"/>
      <c r="F295" s="93">
        <v>179.38800800000001</v>
      </c>
      <c r="G295" s="93">
        <v>184.34528554492101</v>
      </c>
      <c r="H295" s="1">
        <v>17.099896999999999</v>
      </c>
      <c r="I295" s="1">
        <v>18.858987809737396</v>
      </c>
      <c r="J295" s="1">
        <v>1.2649999999999999</v>
      </c>
      <c r="K295" s="1">
        <v>4.523847</v>
      </c>
      <c r="L295" s="1"/>
      <c r="M295" s="1">
        <v>5.5646680000000002</v>
      </c>
      <c r="N295" s="1">
        <v>0</v>
      </c>
      <c r="O295" s="143">
        <v>411.0456933546584</v>
      </c>
      <c r="P295" s="1">
        <f>VLOOKUP(C295,NHB!$C$4:$E$463,3,FALSE)/1000000</f>
        <v>2.2810039999999998</v>
      </c>
      <c r="Q295" s="168">
        <f t="shared" si="30"/>
        <v>413.32669735465839</v>
      </c>
      <c r="R295" s="187">
        <f t="shared" si="31"/>
        <v>407.76202935465841</v>
      </c>
      <c r="S295" s="1"/>
      <c r="T295" s="93">
        <v>179.38800800000001</v>
      </c>
      <c r="U295" s="93">
        <v>171.28313873063999</v>
      </c>
      <c r="V295" s="1">
        <v>17.504527</v>
      </c>
      <c r="W295" s="1">
        <v>19.204662042995619</v>
      </c>
      <c r="X295" s="1">
        <v>1.2649999999999999</v>
      </c>
      <c r="Y295" s="1">
        <v>4.523847</v>
      </c>
      <c r="Z295" s="1"/>
      <c r="AA295" s="1">
        <v>5.3403770000000002</v>
      </c>
      <c r="AB295" s="1">
        <v>398.50955977363554</v>
      </c>
      <c r="AC295" s="1">
        <v>4.8921352588888887</v>
      </c>
      <c r="AD295" s="1"/>
      <c r="AE295" s="1">
        <f t="shared" si="33"/>
        <v>403.40169503252446</v>
      </c>
      <c r="AF295" s="167">
        <f t="shared" si="32"/>
        <v>398.06131803252447</v>
      </c>
      <c r="AG295" s="1"/>
      <c r="AH295" s="1">
        <v>-12.536133581022852</v>
      </c>
      <c r="AI295" s="144">
        <v>-3.0498150895857768E-2</v>
      </c>
    </row>
    <row r="296" spans="1:37" x14ac:dyDescent="0.25">
      <c r="A296">
        <f>IFERROR(VLOOKUP(D296,'2014_15'!$C$402:$D$446,2,FALSE),0)</f>
        <v>1</v>
      </c>
      <c r="B296" s="93" t="s">
        <v>901</v>
      </c>
      <c r="C296" s="93" t="s">
        <v>102</v>
      </c>
      <c r="D296" s="93" t="s">
        <v>103</v>
      </c>
      <c r="E296" s="93"/>
      <c r="F296" s="93">
        <v>59.532932000000002</v>
      </c>
      <c r="G296" s="93">
        <v>86.059125879520991</v>
      </c>
      <c r="H296" s="1">
        <v>4.6427849999999999</v>
      </c>
      <c r="I296" s="1">
        <v>8.4234481646039931</v>
      </c>
      <c r="J296" s="1">
        <v>0.60846999999999996</v>
      </c>
      <c r="K296" s="1">
        <v>1.4920599999999999</v>
      </c>
      <c r="L296" s="1"/>
      <c r="M296" s="1">
        <v>2.4419300000000002</v>
      </c>
      <c r="N296" s="1">
        <v>0</v>
      </c>
      <c r="O296" s="143">
        <v>163.20075104412504</v>
      </c>
      <c r="P296" s="1">
        <f>VLOOKUP(C296,NHB!$C$4:$E$463,3,FALSE)/1000000</f>
        <v>0.46614699999999998</v>
      </c>
      <c r="Q296" s="168">
        <f t="shared" si="30"/>
        <v>163.66689804412505</v>
      </c>
      <c r="R296" s="187">
        <f t="shared" si="31"/>
        <v>161.22496804412503</v>
      </c>
      <c r="S296" s="1"/>
      <c r="T296" s="93">
        <v>59.532932000000002</v>
      </c>
      <c r="U296" s="93">
        <v>80.997155422192009</v>
      </c>
      <c r="V296" s="1">
        <v>4.7525230000000001</v>
      </c>
      <c r="W296" s="1">
        <v>8.5778450503258465</v>
      </c>
      <c r="X296" s="1">
        <v>0.60846999999999996</v>
      </c>
      <c r="Y296" s="1">
        <v>1.4920599999999999</v>
      </c>
      <c r="Z296" s="1"/>
      <c r="AA296" s="1">
        <v>2.3185280000000001</v>
      </c>
      <c r="AB296" s="1">
        <v>158.27951347251786</v>
      </c>
      <c r="AC296" s="1">
        <v>1.0314721722222222</v>
      </c>
      <c r="AD296" s="1"/>
      <c r="AE296" s="1">
        <f t="shared" si="33"/>
        <v>159.31098564474007</v>
      </c>
      <c r="AF296" s="167">
        <f t="shared" si="32"/>
        <v>156.99245764474009</v>
      </c>
      <c r="AG296" s="1"/>
      <c r="AH296" s="1">
        <v>-4.921237571607179</v>
      </c>
      <c r="AI296" s="144">
        <v>-3.0154503212283686E-2</v>
      </c>
    </row>
    <row r="297" spans="1:37" x14ac:dyDescent="0.25">
      <c r="A297">
        <f>IFERROR(VLOOKUP(D297,'2014_15'!$C$402:$D$446,2,FALSE),0)</f>
        <v>0</v>
      </c>
      <c r="B297" s="93" t="s">
        <v>901</v>
      </c>
      <c r="C297" s="93" t="s">
        <v>358</v>
      </c>
      <c r="D297" s="93" t="s">
        <v>359</v>
      </c>
      <c r="E297" s="93"/>
      <c r="F297" s="93">
        <v>85.260233999999997</v>
      </c>
      <c r="G297" s="93">
        <v>59.606987305797006</v>
      </c>
      <c r="H297" s="1">
        <v>3.6467700000000001</v>
      </c>
      <c r="I297" s="1">
        <v>6.4729374057645606</v>
      </c>
      <c r="J297" s="1">
        <v>0.22547</v>
      </c>
      <c r="K297" s="1">
        <v>2.1524489999999998</v>
      </c>
      <c r="L297" s="1"/>
      <c r="M297" s="1">
        <v>2.367756</v>
      </c>
      <c r="N297" s="1">
        <v>0</v>
      </c>
      <c r="O297" s="143">
        <v>159.73260371156152</v>
      </c>
      <c r="P297" s="1">
        <f>VLOOKUP(C297,NHB!$C$4:$E$463,3,FALSE)/1000000</f>
        <v>0.59072000000000002</v>
      </c>
      <c r="Q297" s="168">
        <f t="shared" si="30"/>
        <v>160.32332371156153</v>
      </c>
      <c r="R297" s="187">
        <f t="shared" si="31"/>
        <v>157.95556771156151</v>
      </c>
      <c r="S297" s="1"/>
      <c r="T297" s="93">
        <v>85.260233999999997</v>
      </c>
      <c r="U297" s="93">
        <v>54.462061099901995</v>
      </c>
      <c r="V297" s="1">
        <v>3.7333050000000001</v>
      </c>
      <c r="W297" s="1">
        <v>6.8727098469556527</v>
      </c>
      <c r="X297" s="1">
        <v>0.22547</v>
      </c>
      <c r="Y297" s="1">
        <v>2.1524489999999998</v>
      </c>
      <c r="Z297" s="1"/>
      <c r="AA297" s="1">
        <v>2.2739379999999998</v>
      </c>
      <c r="AB297" s="1">
        <v>154.98016694685762</v>
      </c>
      <c r="AC297" s="1">
        <v>1.4149301377777779</v>
      </c>
      <c r="AD297" s="1"/>
      <c r="AE297" s="1">
        <f t="shared" si="33"/>
        <v>156.39509708463541</v>
      </c>
      <c r="AF297" s="167">
        <f t="shared" si="32"/>
        <v>154.12115908463542</v>
      </c>
      <c r="AG297" s="1"/>
      <c r="AH297" s="1">
        <v>-4.7524367647039014</v>
      </c>
      <c r="AI297" s="144">
        <v>-2.9752452876093183E-2</v>
      </c>
    </row>
    <row r="298" spans="1:37" x14ac:dyDescent="0.25">
      <c r="A298">
        <f>IFERROR(VLOOKUP(D298,'2014_15'!$C$402:$D$446,2,FALSE),0)</f>
        <v>0</v>
      </c>
      <c r="B298" s="93" t="s">
        <v>898</v>
      </c>
      <c r="C298" s="93" t="s">
        <v>380</v>
      </c>
      <c r="D298" s="93" t="s">
        <v>381</v>
      </c>
      <c r="E298" s="93"/>
      <c r="F298" s="93">
        <v>12.760737000000001</v>
      </c>
      <c r="G298" s="93">
        <v>7.7719245824100005</v>
      </c>
      <c r="H298" s="1">
        <v>0</v>
      </c>
      <c r="I298" s="1">
        <v>0</v>
      </c>
      <c r="J298" s="1">
        <v>0.12747</v>
      </c>
      <c r="K298" s="1">
        <v>0.31942599999999999</v>
      </c>
      <c r="L298" s="1"/>
      <c r="M298" s="1">
        <v>0</v>
      </c>
      <c r="N298" s="1">
        <v>0</v>
      </c>
      <c r="O298" s="143">
        <v>20.979557582409999</v>
      </c>
      <c r="P298" s="1">
        <f>VLOOKUP(C298,NHB!$C$4:$E$463,3,FALSE)/1000000</f>
        <v>0.41628599999999999</v>
      </c>
      <c r="Q298" s="168">
        <f t="shared" si="30"/>
        <v>21.395843582409999</v>
      </c>
      <c r="R298" s="187">
        <f t="shared" si="31"/>
        <v>21.395843582409999</v>
      </c>
      <c r="S298" s="1"/>
      <c r="T298" s="93">
        <v>12.760737000000001</v>
      </c>
      <c r="U298" s="93">
        <v>7.1981214997450005</v>
      </c>
      <c r="V298" s="1">
        <v>0</v>
      </c>
      <c r="W298" s="1">
        <v>0</v>
      </c>
      <c r="X298" s="1">
        <v>0.12747</v>
      </c>
      <c r="Y298" s="1">
        <v>0.31942599999999999</v>
      </c>
      <c r="Z298" s="1"/>
      <c r="AA298" s="1">
        <v>0</v>
      </c>
      <c r="AB298" s="1">
        <v>20.405754499745001</v>
      </c>
      <c r="AC298" s="1">
        <v>1.0128358586666666</v>
      </c>
      <c r="AD298" s="1"/>
      <c r="AE298" s="1">
        <f t="shared" si="33"/>
        <v>21.418590358411667</v>
      </c>
      <c r="AF298" s="167">
        <f t="shared" si="32"/>
        <v>21.418590358411667</v>
      </c>
      <c r="AG298" s="1"/>
      <c r="AH298" s="1">
        <v>-0.57380308266499824</v>
      </c>
      <c r="AI298" s="144">
        <v>-2.7350580697950228E-2</v>
      </c>
    </row>
    <row r="299" spans="1:37" x14ac:dyDescent="0.25">
      <c r="A299">
        <f>IFERROR(VLOOKUP(D299,'2014_15'!$C$402:$D$446,2,FALSE),0)</f>
        <v>0</v>
      </c>
      <c r="B299" s="93" t="s">
        <v>905</v>
      </c>
      <c r="C299" s="93" t="s">
        <v>210</v>
      </c>
      <c r="D299" s="93" t="s">
        <v>211</v>
      </c>
      <c r="E299" s="93"/>
      <c r="F299" s="93">
        <v>145.524643</v>
      </c>
      <c r="G299" s="93">
        <v>122.43287758608399</v>
      </c>
      <c r="H299" s="1">
        <v>14.892894999999999</v>
      </c>
      <c r="I299" s="1">
        <v>15.646550197211642</v>
      </c>
      <c r="J299" s="1">
        <v>1.125</v>
      </c>
      <c r="K299" s="1">
        <v>3.6532140000000002</v>
      </c>
      <c r="L299" s="1"/>
      <c r="M299" s="1">
        <v>3.7139880000000001</v>
      </c>
      <c r="N299" s="1">
        <v>0</v>
      </c>
      <c r="O299" s="143">
        <v>306.98916778329561</v>
      </c>
      <c r="P299" s="1">
        <f>VLOOKUP(C299,NHB!$C$4:$E$463,3,FALSE)/1000000</f>
        <v>2.2018469999999999</v>
      </c>
      <c r="Q299" s="168">
        <f t="shared" si="30"/>
        <v>309.1910147832956</v>
      </c>
      <c r="R299" s="187">
        <f t="shared" si="31"/>
        <v>305.47702678329563</v>
      </c>
      <c r="S299" s="1"/>
      <c r="T299" s="93">
        <v>145.524643</v>
      </c>
      <c r="U299" s="93">
        <v>112.32835556256799</v>
      </c>
      <c r="V299" s="1">
        <v>15.245577000000001</v>
      </c>
      <c r="W299" s="1">
        <v>16.612890388140684</v>
      </c>
      <c r="X299" s="1">
        <v>1.125</v>
      </c>
      <c r="Y299" s="1">
        <v>3.6532140000000002</v>
      </c>
      <c r="Z299" s="1"/>
      <c r="AA299" s="1">
        <v>3.5580379999999998</v>
      </c>
      <c r="AB299" s="1">
        <v>298.04771795070872</v>
      </c>
      <c r="AC299" s="1">
        <v>4.2245777977777772</v>
      </c>
      <c r="AD299" s="1"/>
      <c r="AE299" s="1">
        <f t="shared" si="33"/>
        <v>302.2722957484865</v>
      </c>
      <c r="AF299" s="167">
        <f t="shared" si="32"/>
        <v>298.71425774848649</v>
      </c>
      <c r="AG299" s="1"/>
      <c r="AH299" s="1">
        <v>-8.9414498325868976</v>
      </c>
      <c r="AI299" s="144">
        <v>-2.9126271448439798E-2</v>
      </c>
    </row>
    <row r="300" spans="1:37" x14ac:dyDescent="0.25">
      <c r="A300">
        <f>IFERROR(VLOOKUP(D300,'2014_15'!$C$402:$D$446,2,FALSE),0)</f>
        <v>0</v>
      </c>
      <c r="B300" s="93" t="s">
        <v>901</v>
      </c>
      <c r="C300" s="93" t="s">
        <v>178</v>
      </c>
      <c r="D300" s="93" t="s">
        <v>179</v>
      </c>
      <c r="E300" s="93"/>
      <c r="F300" s="93">
        <v>151.92568800000001</v>
      </c>
      <c r="G300" s="93">
        <v>95.762746655156008</v>
      </c>
      <c r="H300" s="1">
        <v>8.6230969999999996</v>
      </c>
      <c r="I300" s="1">
        <v>12.173443019089381</v>
      </c>
      <c r="J300" s="1">
        <v>0.53347</v>
      </c>
      <c r="K300" s="1">
        <v>3.8013349999999999</v>
      </c>
      <c r="L300" s="1"/>
      <c r="M300" s="1">
        <v>3.9559500000000001</v>
      </c>
      <c r="N300" s="1">
        <v>0</v>
      </c>
      <c r="O300" s="143">
        <v>276.77572967424538</v>
      </c>
      <c r="P300" s="1">
        <f>VLOOKUP(C300,NHB!$C$4:$E$463,3,FALSE)/1000000</f>
        <v>0.32638299999999998</v>
      </c>
      <c r="Q300" s="168">
        <f t="shared" si="30"/>
        <v>277.1021126742454</v>
      </c>
      <c r="R300" s="187">
        <f t="shared" si="31"/>
        <v>273.14616267424543</v>
      </c>
      <c r="S300" s="1"/>
      <c r="T300" s="93">
        <v>151.92568800000001</v>
      </c>
      <c r="U300" s="93">
        <v>87.291727631401997</v>
      </c>
      <c r="V300" s="1">
        <v>8.8274720000000002</v>
      </c>
      <c r="W300" s="1">
        <v>12.597993293879462</v>
      </c>
      <c r="X300" s="1">
        <v>0.53347</v>
      </c>
      <c r="Y300" s="1">
        <v>3.8013349999999999</v>
      </c>
      <c r="Z300" s="1"/>
      <c r="AA300" s="1">
        <v>3.7911239999999999</v>
      </c>
      <c r="AB300" s="1">
        <v>268.76880992528152</v>
      </c>
      <c r="AC300" s="1">
        <v>1.5513495955555556</v>
      </c>
      <c r="AD300" s="1"/>
      <c r="AE300" s="1">
        <f t="shared" si="33"/>
        <v>270.32015952083708</v>
      </c>
      <c r="AF300" s="167">
        <f t="shared" si="32"/>
        <v>266.52903552083706</v>
      </c>
      <c r="AG300" s="1"/>
      <c r="AH300" s="1">
        <v>-8.0069197489638668</v>
      </c>
      <c r="AI300" s="144">
        <v>-2.8929269767937058E-2</v>
      </c>
    </row>
    <row r="301" spans="1:37" x14ac:dyDescent="0.25">
      <c r="A301">
        <f>IFERROR(VLOOKUP(D301,'2014_15'!$C$402:$D$446,2,FALSE),0)</f>
        <v>0</v>
      </c>
      <c r="B301" s="93" t="s">
        <v>901</v>
      </c>
      <c r="C301" s="93" t="s">
        <v>200</v>
      </c>
      <c r="D301" s="93" t="s">
        <v>201</v>
      </c>
      <c r="E301" s="93"/>
      <c r="F301" s="93">
        <v>239.20165700000001</v>
      </c>
      <c r="G301" s="93">
        <v>215.55197496423901</v>
      </c>
      <c r="H301" s="1">
        <v>2.14323</v>
      </c>
      <c r="I301" s="1">
        <v>19.489959403740524</v>
      </c>
      <c r="J301" s="1">
        <v>0.79247000000000001</v>
      </c>
      <c r="K301" s="1">
        <v>5.9715809999999996</v>
      </c>
      <c r="L301" s="1"/>
      <c r="M301" s="1">
        <v>7.7269110000000003</v>
      </c>
      <c r="N301" s="1">
        <v>0</v>
      </c>
      <c r="O301" s="143">
        <v>490.87778336797953</v>
      </c>
      <c r="P301" s="1">
        <f>VLOOKUP(C301,NHB!$C$4:$E$463,3,FALSE)/1000000</f>
        <v>1.997957</v>
      </c>
      <c r="Q301" s="168">
        <f t="shared" si="30"/>
        <v>492.87574036797952</v>
      </c>
      <c r="R301" s="187">
        <f t="shared" si="31"/>
        <v>485.14882936797954</v>
      </c>
      <c r="S301" s="1"/>
      <c r="T301" s="93">
        <v>239.20165700000001</v>
      </c>
      <c r="U301" s="93">
        <v>200.451909176691</v>
      </c>
      <c r="V301" s="1">
        <v>2.194604</v>
      </c>
      <c r="W301" s="1">
        <v>20.693670819613288</v>
      </c>
      <c r="X301" s="1">
        <v>0.79247000000000001</v>
      </c>
      <c r="Y301" s="1">
        <v>5.9715809999999996</v>
      </c>
      <c r="Z301" s="1"/>
      <c r="AA301" s="1">
        <v>7.4481080000000004</v>
      </c>
      <c r="AB301" s="1">
        <v>476.75399999630434</v>
      </c>
      <c r="AC301" s="1">
        <v>5.1328773611111123</v>
      </c>
      <c r="AD301" s="1"/>
      <c r="AE301" s="1">
        <f t="shared" si="33"/>
        <v>481.88687735741547</v>
      </c>
      <c r="AF301" s="167">
        <f t="shared" si="32"/>
        <v>474.43876935741548</v>
      </c>
      <c r="AG301" s="1"/>
      <c r="AH301" s="1">
        <v>-14.123783371675188</v>
      </c>
      <c r="AI301" s="144">
        <v>-2.8772504786771933E-2</v>
      </c>
    </row>
    <row r="302" spans="1:37" x14ac:dyDescent="0.25">
      <c r="A302">
        <f>IFERROR(VLOOKUP(D302,'2014_15'!$C$402:$D$446,2,FALSE),0)</f>
        <v>1</v>
      </c>
      <c r="B302" s="93" t="s">
        <v>901</v>
      </c>
      <c r="C302" s="93" t="s">
        <v>536</v>
      </c>
      <c r="D302" s="93" t="s">
        <v>537</v>
      </c>
      <c r="E302" s="93"/>
      <c r="F302" s="93">
        <v>95.713877999999994</v>
      </c>
      <c r="G302" s="93">
        <v>111.73412699527701</v>
      </c>
      <c r="H302" s="1">
        <v>2.3484470000000002</v>
      </c>
      <c r="I302" s="1">
        <v>11.499639593039232</v>
      </c>
      <c r="J302" s="1">
        <v>0.65046999999999999</v>
      </c>
      <c r="K302" s="1">
        <v>2.3974920000000002</v>
      </c>
      <c r="L302" s="1"/>
      <c r="M302" s="1">
        <v>3.5285470000000001</v>
      </c>
      <c r="N302" s="1">
        <v>0</v>
      </c>
      <c r="O302" s="143">
        <v>227.87260058831626</v>
      </c>
      <c r="P302" s="1">
        <f>VLOOKUP(C302,NHB!$C$4:$E$463,3,FALSE)/1000000</f>
        <v>0.83234900000000001</v>
      </c>
      <c r="Q302" s="168">
        <f t="shared" si="30"/>
        <v>228.70494958831625</v>
      </c>
      <c r="R302" s="187">
        <f t="shared" si="31"/>
        <v>225.17640258831625</v>
      </c>
      <c r="S302" s="1"/>
      <c r="T302" s="93">
        <v>95.713877999999994</v>
      </c>
      <c r="U302" s="93">
        <v>105.190892871496</v>
      </c>
      <c r="V302" s="1">
        <v>2.4040360000000001</v>
      </c>
      <c r="W302" s="1">
        <v>11.710421271206352</v>
      </c>
      <c r="X302" s="1">
        <v>0.65046999999999999</v>
      </c>
      <c r="Y302" s="1">
        <v>2.3974920000000002</v>
      </c>
      <c r="Z302" s="1"/>
      <c r="AA302" s="1">
        <v>3.3944879999999999</v>
      </c>
      <c r="AB302" s="1">
        <v>221.46167814270234</v>
      </c>
      <c r="AC302" s="1">
        <v>1.5380305277777779</v>
      </c>
      <c r="AD302" s="1"/>
      <c r="AE302" s="1">
        <f t="shared" si="33"/>
        <v>222.99970867048012</v>
      </c>
      <c r="AF302" s="167">
        <f t="shared" si="32"/>
        <v>219.60522067048012</v>
      </c>
      <c r="AG302" s="1"/>
      <c r="AH302" s="1">
        <v>-6.4109224456139202</v>
      </c>
      <c r="AI302" s="144">
        <v>-2.8133801207614901E-2</v>
      </c>
    </row>
    <row r="303" spans="1:37" x14ac:dyDescent="0.25">
      <c r="A303">
        <f>IFERROR(VLOOKUP(D303,'2014_15'!$C$402:$D$446,2,FALSE),0)</f>
        <v>0</v>
      </c>
      <c r="B303" s="93" t="s">
        <v>901</v>
      </c>
      <c r="C303" s="93" t="s">
        <v>464</v>
      </c>
      <c r="D303" s="93" t="s">
        <v>465</v>
      </c>
      <c r="E303" s="93"/>
      <c r="F303" s="93">
        <v>91.265542999999994</v>
      </c>
      <c r="G303" s="93">
        <v>87.783405053490995</v>
      </c>
      <c r="H303" s="1">
        <v>3.3074819999999998</v>
      </c>
      <c r="I303" s="1">
        <v>10.151908119347048</v>
      </c>
      <c r="J303" s="1">
        <v>0.35147</v>
      </c>
      <c r="K303" s="1">
        <v>2.3098999999999998</v>
      </c>
      <c r="L303" s="1"/>
      <c r="M303" s="1">
        <v>2.3853149999999999</v>
      </c>
      <c r="N303" s="1">
        <v>0</v>
      </c>
      <c r="O303" s="143">
        <v>197.55502317283802</v>
      </c>
      <c r="P303" s="1">
        <f>VLOOKUP(C303,NHB!$C$4:$E$463,3,FALSE)/1000000</f>
        <v>2.513998</v>
      </c>
      <c r="Q303" s="168">
        <f t="shared" si="30"/>
        <v>200.06902117283801</v>
      </c>
      <c r="R303" s="187">
        <f t="shared" si="31"/>
        <v>197.68370617283801</v>
      </c>
      <c r="S303" s="1"/>
      <c r="T303" s="93">
        <v>91.265542999999994</v>
      </c>
      <c r="U303" s="93">
        <v>81.605412922364991</v>
      </c>
      <c r="V303" s="1">
        <v>3.3863110000000001</v>
      </c>
      <c r="W303" s="1">
        <v>10.77889596693611</v>
      </c>
      <c r="X303" s="1">
        <v>0.35147</v>
      </c>
      <c r="Y303" s="1">
        <v>2.3098999999999998</v>
      </c>
      <c r="Z303" s="1"/>
      <c r="AA303" s="1">
        <v>2.3301059999999998</v>
      </c>
      <c r="AB303" s="1">
        <v>192.02763888930113</v>
      </c>
      <c r="AC303" s="1">
        <v>4.4254520744444443</v>
      </c>
      <c r="AD303" s="1"/>
      <c r="AE303" s="1">
        <f t="shared" si="33"/>
        <v>196.45309096374558</v>
      </c>
      <c r="AF303" s="167">
        <f t="shared" si="32"/>
        <v>194.12298496374558</v>
      </c>
      <c r="AG303" s="1"/>
      <c r="AH303" s="1">
        <v>-5.5273842835368896</v>
      </c>
      <c r="AI303" s="144">
        <v>-2.7978960973829865E-2</v>
      </c>
    </row>
    <row r="304" spans="1:37" x14ac:dyDescent="0.25">
      <c r="A304">
        <f>IFERROR(VLOOKUP(D304,'2014_15'!$C$402:$D$446,2,FALSE),0)</f>
        <v>0</v>
      </c>
      <c r="B304" s="93" t="s">
        <v>905</v>
      </c>
      <c r="C304" s="93" t="s">
        <v>548</v>
      </c>
      <c r="D304" s="93" t="s">
        <v>549</v>
      </c>
      <c r="E304" s="93"/>
      <c r="F304" s="93">
        <v>99.005441000000005</v>
      </c>
      <c r="G304" s="93">
        <v>100.307635088696</v>
      </c>
      <c r="H304" s="1">
        <v>3.185149</v>
      </c>
      <c r="I304" s="1">
        <v>9.9859956709977737</v>
      </c>
      <c r="J304" s="1">
        <v>0.53</v>
      </c>
      <c r="K304" s="1">
        <v>2.5101559999999998</v>
      </c>
      <c r="L304" s="1"/>
      <c r="M304" s="1">
        <v>2.929767</v>
      </c>
      <c r="N304" s="1">
        <v>0</v>
      </c>
      <c r="O304" s="143">
        <v>218.45414375969375</v>
      </c>
      <c r="P304" s="1">
        <f>VLOOKUP(C304,NHB!$C$4:$E$463,3,FALSE)/1000000</f>
        <v>1.2855430000000001</v>
      </c>
      <c r="Q304" s="168">
        <f t="shared" si="30"/>
        <v>219.73968675969374</v>
      </c>
      <c r="R304" s="187">
        <f t="shared" si="31"/>
        <v>216.80991975969374</v>
      </c>
      <c r="S304" s="1"/>
      <c r="T304" s="93">
        <v>99.005441000000005</v>
      </c>
      <c r="U304" s="93">
        <v>93.659682229994999</v>
      </c>
      <c r="V304" s="1">
        <v>3.2602690000000001</v>
      </c>
      <c r="W304" s="1">
        <v>10.602736667683949</v>
      </c>
      <c r="X304" s="1">
        <v>0.53</v>
      </c>
      <c r="Y304" s="1">
        <v>2.5101559999999998</v>
      </c>
      <c r="Z304" s="1"/>
      <c r="AA304" s="1">
        <v>2.7982629999999999</v>
      </c>
      <c r="AB304" s="1">
        <v>212.36654789767894</v>
      </c>
      <c r="AC304" s="1">
        <v>1.8617154866666668</v>
      </c>
      <c r="AD304" s="1"/>
      <c r="AE304" s="1">
        <f t="shared" si="33"/>
        <v>214.22826338434561</v>
      </c>
      <c r="AF304" s="167">
        <f t="shared" si="32"/>
        <v>211.43000038434562</v>
      </c>
      <c r="AG304" s="1"/>
      <c r="AH304" s="1">
        <v>-6.0875958620148083</v>
      </c>
      <c r="AI304" s="144">
        <v>-2.7866698965945687E-2</v>
      </c>
    </row>
    <row r="305" spans="1:35" x14ac:dyDescent="0.25">
      <c r="A305">
        <f>IFERROR(VLOOKUP(D305,'2014_15'!$C$402:$D$446,2,FALSE),0)</f>
        <v>0</v>
      </c>
      <c r="B305" s="93" t="s">
        <v>904</v>
      </c>
      <c r="C305" s="93" t="s">
        <v>408</v>
      </c>
      <c r="D305" s="93" t="s">
        <v>409</v>
      </c>
      <c r="E305" s="93"/>
      <c r="F305" s="93">
        <v>423.59261600000002</v>
      </c>
      <c r="G305" s="93">
        <v>331.35590837983602</v>
      </c>
      <c r="H305" s="1">
        <v>33.654167999999999</v>
      </c>
      <c r="I305" s="1">
        <v>47.240654756609921</v>
      </c>
      <c r="J305" s="1">
        <v>0</v>
      </c>
      <c r="K305" s="1">
        <v>10.605758</v>
      </c>
      <c r="L305" s="1"/>
      <c r="M305" s="1">
        <v>14.977117</v>
      </c>
      <c r="N305" s="1">
        <v>0</v>
      </c>
      <c r="O305" s="143">
        <v>861.42622213644609</v>
      </c>
      <c r="P305" s="1">
        <f>VLOOKUP(C305,NHB!$C$4:$E$463,3,FALSE)/1000000</f>
        <v>0.464868</v>
      </c>
      <c r="Q305" s="168">
        <f t="shared" si="30"/>
        <v>861.89109013644611</v>
      </c>
      <c r="R305" s="187">
        <f t="shared" si="31"/>
        <v>846.91397313644609</v>
      </c>
      <c r="S305" s="1"/>
      <c r="T305" s="93">
        <v>423.59261600000002</v>
      </c>
      <c r="U305" s="93">
        <v>306.31200609384399</v>
      </c>
      <c r="V305" s="1">
        <v>34.452030999999998</v>
      </c>
      <c r="W305" s="1">
        <v>48.106548370644497</v>
      </c>
      <c r="X305" s="1">
        <v>0</v>
      </c>
      <c r="Y305" s="1">
        <v>10.605758</v>
      </c>
      <c r="Z305" s="1"/>
      <c r="AA305" s="1">
        <v>14.386070999999999</v>
      </c>
      <c r="AB305" s="1">
        <v>837.45503046448857</v>
      </c>
      <c r="AC305" s="1">
        <v>1.0311260411111109</v>
      </c>
      <c r="AD305" s="1"/>
      <c r="AE305" s="1">
        <f t="shared" si="33"/>
        <v>838.48615650559964</v>
      </c>
      <c r="AF305" s="167">
        <f t="shared" si="32"/>
        <v>824.10008550559962</v>
      </c>
      <c r="AG305" s="1"/>
      <c r="AH305" s="1">
        <v>-23.971191671957513</v>
      </c>
      <c r="AI305" s="144">
        <v>-2.7827329904708407E-2</v>
      </c>
    </row>
    <row r="306" spans="1:35" x14ac:dyDescent="0.25">
      <c r="A306">
        <f>IFERROR(VLOOKUP(D306,'2014_15'!$C$402:$D$446,2,FALSE),0)</f>
        <v>0</v>
      </c>
      <c r="B306" s="93" t="s">
        <v>905</v>
      </c>
      <c r="C306" s="93" t="s">
        <v>94</v>
      </c>
      <c r="D306" s="93" t="s">
        <v>95</v>
      </c>
      <c r="E306" s="93"/>
      <c r="F306" s="93">
        <v>93.950603000000001</v>
      </c>
      <c r="G306" s="93">
        <v>66.010755637507003</v>
      </c>
      <c r="H306" s="1">
        <v>4.9941610000000001</v>
      </c>
      <c r="I306" s="1">
        <v>8.8230411961244499</v>
      </c>
      <c r="J306" s="1">
        <v>0.5</v>
      </c>
      <c r="K306" s="1">
        <v>2.35094</v>
      </c>
      <c r="L306" s="1"/>
      <c r="M306" s="1">
        <v>2.4107449999999999</v>
      </c>
      <c r="N306" s="1">
        <v>0</v>
      </c>
      <c r="O306" s="143">
        <v>179.04024583363145</v>
      </c>
      <c r="P306" s="1">
        <f>VLOOKUP(C306,NHB!$C$4:$E$463,3,FALSE)/1000000</f>
        <v>0.35900500000000002</v>
      </c>
      <c r="Q306" s="168">
        <f t="shared" si="30"/>
        <v>179.39925083363144</v>
      </c>
      <c r="R306" s="187">
        <f t="shared" si="31"/>
        <v>176.98850583363145</v>
      </c>
      <c r="S306" s="1"/>
      <c r="T306" s="93">
        <v>93.950603000000001</v>
      </c>
      <c r="U306" s="93">
        <v>60.523520041429997</v>
      </c>
      <c r="V306" s="1">
        <v>5.112336</v>
      </c>
      <c r="W306" s="1">
        <v>9.3679574368659484</v>
      </c>
      <c r="X306" s="1">
        <v>0.5</v>
      </c>
      <c r="Y306" s="1">
        <v>2.35094</v>
      </c>
      <c r="Z306" s="1"/>
      <c r="AA306" s="1">
        <v>2.306489</v>
      </c>
      <c r="AB306" s="1">
        <v>174.11184547829595</v>
      </c>
      <c r="AC306" s="1">
        <v>0.69737875444444442</v>
      </c>
      <c r="AD306" s="1"/>
      <c r="AE306" s="1">
        <f t="shared" si="33"/>
        <v>174.80922423274041</v>
      </c>
      <c r="AF306" s="167">
        <f t="shared" si="32"/>
        <v>172.50273523274041</v>
      </c>
      <c r="AG306" s="1"/>
      <c r="AH306" s="1">
        <v>-4.9284003553354978</v>
      </c>
      <c r="AI306" s="144">
        <v>-2.7526773840084465E-2</v>
      </c>
    </row>
    <row r="307" spans="1:35" x14ac:dyDescent="0.25">
      <c r="A307">
        <f>IFERROR(VLOOKUP(D307,'2014_15'!$C$402:$D$446,2,FALSE),0)</f>
        <v>0</v>
      </c>
      <c r="B307" s="93" t="s">
        <v>905</v>
      </c>
      <c r="C307" s="93" t="s">
        <v>130</v>
      </c>
      <c r="D307" s="93" t="s">
        <v>131</v>
      </c>
      <c r="E307" s="93"/>
      <c r="F307" s="93">
        <v>131.669456</v>
      </c>
      <c r="G307" s="93">
        <v>66.558090505945003</v>
      </c>
      <c r="H307" s="1">
        <v>8.5796860000000006</v>
      </c>
      <c r="I307" s="1">
        <v>10.950986033761062</v>
      </c>
      <c r="J307" s="1">
        <v>0.5</v>
      </c>
      <c r="K307" s="1">
        <v>3.3005900000000001</v>
      </c>
      <c r="L307" s="1"/>
      <c r="M307" s="1">
        <v>3.1759040000000001</v>
      </c>
      <c r="N307" s="1">
        <v>0</v>
      </c>
      <c r="O307" s="143">
        <v>224.73471253970607</v>
      </c>
      <c r="P307" s="1">
        <f>VLOOKUP(C307,NHB!$C$4:$E$463,3,FALSE)/1000000</f>
        <v>0.99338199999999999</v>
      </c>
      <c r="Q307" s="168">
        <f t="shared" si="30"/>
        <v>225.72809453970606</v>
      </c>
      <c r="R307" s="187">
        <f t="shared" si="31"/>
        <v>222.55219053970606</v>
      </c>
      <c r="S307" s="1"/>
      <c r="T307" s="93">
        <v>131.669456</v>
      </c>
      <c r="U307" s="93">
        <v>59.636049093326001</v>
      </c>
      <c r="V307" s="1">
        <v>8.7828420000000005</v>
      </c>
      <c r="W307" s="1">
        <v>11.627325405785179</v>
      </c>
      <c r="X307" s="1">
        <v>0.5</v>
      </c>
      <c r="Y307" s="1">
        <v>3.3005900000000001</v>
      </c>
      <c r="Z307" s="1"/>
      <c r="AA307" s="1">
        <v>3.041614</v>
      </c>
      <c r="AB307" s="1">
        <v>218.55787649911116</v>
      </c>
      <c r="AC307" s="1">
        <v>2.0253532000000001</v>
      </c>
      <c r="AD307" s="1"/>
      <c r="AE307" s="1">
        <f t="shared" si="33"/>
        <v>220.58322969911117</v>
      </c>
      <c r="AF307" s="167">
        <f t="shared" si="32"/>
        <v>217.54161569911116</v>
      </c>
      <c r="AG307" s="1"/>
      <c r="AH307" s="1">
        <v>-6.1768360405949068</v>
      </c>
      <c r="AI307" s="144">
        <v>-2.7485010974900394E-2</v>
      </c>
    </row>
    <row r="308" spans="1:35" x14ac:dyDescent="0.25">
      <c r="A308">
        <f>IFERROR(VLOOKUP(D308,'2014_15'!$C$402:$D$446,2,FALSE),0)</f>
        <v>0</v>
      </c>
      <c r="B308" s="93" t="s">
        <v>901</v>
      </c>
      <c r="C308" s="93" t="s">
        <v>602</v>
      </c>
      <c r="D308" s="93" t="s">
        <v>603</v>
      </c>
      <c r="E308" s="93"/>
      <c r="F308" s="93">
        <v>127.79935500000001</v>
      </c>
      <c r="G308" s="93">
        <v>94.378608444824991</v>
      </c>
      <c r="H308" s="1">
        <v>4.4986230000000003</v>
      </c>
      <c r="I308" s="1">
        <v>9.8611516483738377</v>
      </c>
      <c r="J308" s="1">
        <v>0.31646999999999997</v>
      </c>
      <c r="K308" s="1">
        <v>3.2356790000000002</v>
      </c>
      <c r="L308" s="1"/>
      <c r="M308" s="1">
        <v>3.7424529999999998</v>
      </c>
      <c r="N308" s="1">
        <v>0</v>
      </c>
      <c r="O308" s="143">
        <v>243.83234009319887</v>
      </c>
      <c r="P308" s="1">
        <f>VLOOKUP(C308,NHB!$C$4:$E$463,3,FALSE)/1000000</f>
        <v>1.791669</v>
      </c>
      <c r="Q308" s="168">
        <f t="shared" si="30"/>
        <v>245.62400909319888</v>
      </c>
      <c r="R308" s="187">
        <f t="shared" si="31"/>
        <v>241.88155609319887</v>
      </c>
      <c r="S308" s="1"/>
      <c r="T308" s="93">
        <v>127.79935500000001</v>
      </c>
      <c r="U308" s="93">
        <v>87.132840160635993</v>
      </c>
      <c r="V308" s="1">
        <v>4.6054440000000003</v>
      </c>
      <c r="W308" s="1">
        <v>10.470182204410914</v>
      </c>
      <c r="X308" s="1">
        <v>0.31646999999999997</v>
      </c>
      <c r="Y308" s="1">
        <v>3.2356790000000002</v>
      </c>
      <c r="Z308" s="1"/>
      <c r="AA308" s="1">
        <v>3.5972620000000002</v>
      </c>
      <c r="AB308" s="1">
        <v>237.15723236504695</v>
      </c>
      <c r="AC308" s="1">
        <v>2.8295828666666667</v>
      </c>
      <c r="AD308" s="1"/>
      <c r="AE308" s="1">
        <f t="shared" si="33"/>
        <v>239.98681523171362</v>
      </c>
      <c r="AF308" s="167">
        <f t="shared" si="32"/>
        <v>236.38955323171362</v>
      </c>
      <c r="AG308" s="1"/>
      <c r="AH308" s="1">
        <v>-6.6751077281519144</v>
      </c>
      <c r="AI308" s="144">
        <v>-2.7375809646909513E-2</v>
      </c>
    </row>
    <row r="309" spans="1:35" x14ac:dyDescent="0.25">
      <c r="A309">
        <f>IFERROR(VLOOKUP(D309,'2014_15'!$C$402:$D$446,2,FALSE),0)</f>
        <v>0</v>
      </c>
      <c r="B309" s="93" t="s">
        <v>901</v>
      </c>
      <c r="C309" s="93" t="s">
        <v>264</v>
      </c>
      <c r="D309" s="93" t="s">
        <v>265</v>
      </c>
      <c r="E309" s="93"/>
      <c r="F309" s="93">
        <v>143.69788399999999</v>
      </c>
      <c r="G309" s="93">
        <v>101.588877851167</v>
      </c>
      <c r="H309" s="1">
        <v>3.398819</v>
      </c>
      <c r="I309" s="1">
        <v>10.189878492225587</v>
      </c>
      <c r="J309" s="1">
        <v>0.11347</v>
      </c>
      <c r="K309" s="1">
        <v>3.6055579999999998</v>
      </c>
      <c r="L309" s="1"/>
      <c r="M309" s="1">
        <v>3.962234</v>
      </c>
      <c r="N309" s="1">
        <v>0</v>
      </c>
      <c r="O309" s="143">
        <v>266.55672134339261</v>
      </c>
      <c r="P309" s="1">
        <f>VLOOKUP(C309,NHB!$C$4:$E$463,3,FALSE)/1000000</f>
        <v>1.0862909999999999</v>
      </c>
      <c r="Q309" s="168">
        <f t="shared" si="30"/>
        <v>267.64301234339263</v>
      </c>
      <c r="R309" s="187">
        <f t="shared" si="31"/>
        <v>263.6807783433926</v>
      </c>
      <c r="S309" s="1"/>
      <c r="T309" s="93">
        <v>143.69788399999999</v>
      </c>
      <c r="U309" s="93">
        <v>93.730515114919001</v>
      </c>
      <c r="V309" s="1">
        <v>3.4799730000000002</v>
      </c>
      <c r="W309" s="1">
        <v>10.819211412492946</v>
      </c>
      <c r="X309" s="1">
        <v>0.11347</v>
      </c>
      <c r="Y309" s="1">
        <v>3.6055579999999998</v>
      </c>
      <c r="Z309" s="1"/>
      <c r="AA309" s="1">
        <v>3.8340169999999998</v>
      </c>
      <c r="AB309" s="1">
        <v>259.28062852741192</v>
      </c>
      <c r="AC309" s="1">
        <v>2.2079865411111106</v>
      </c>
      <c r="AD309" s="1"/>
      <c r="AE309" s="1">
        <f t="shared" si="33"/>
        <v>261.48861506852302</v>
      </c>
      <c r="AF309" s="167">
        <f t="shared" si="32"/>
        <v>257.654598068523</v>
      </c>
      <c r="AG309" s="1"/>
      <c r="AH309" s="1">
        <v>-7.2760928159806895</v>
      </c>
      <c r="AI309" s="144">
        <v>-2.7296602311547936E-2</v>
      </c>
    </row>
    <row r="310" spans="1:35" x14ac:dyDescent="0.25">
      <c r="A310">
        <f>IFERROR(VLOOKUP(D310,'2014_15'!$C$402:$D$446,2,FALSE),0)</f>
        <v>0</v>
      </c>
      <c r="B310" s="93" t="s">
        <v>898</v>
      </c>
      <c r="C310" s="93" t="s">
        <v>254</v>
      </c>
      <c r="D310" s="93" t="s">
        <v>255</v>
      </c>
      <c r="E310" s="93"/>
      <c r="F310" s="93">
        <v>7.3682100000000004</v>
      </c>
      <c r="G310" s="93">
        <v>2.573602311928</v>
      </c>
      <c r="H310" s="1">
        <v>0</v>
      </c>
      <c r="I310" s="1">
        <v>0</v>
      </c>
      <c r="J310" s="1">
        <v>7.1470000000000006E-2</v>
      </c>
      <c r="K310" s="1">
        <v>0.18501500000000001</v>
      </c>
      <c r="L310" s="1"/>
      <c r="M310" s="1">
        <v>0</v>
      </c>
      <c r="N310" s="1">
        <v>0</v>
      </c>
      <c r="O310" s="143">
        <v>10.198297311928</v>
      </c>
      <c r="P310" s="1">
        <f>VLOOKUP(C310,NHB!$C$4:$E$463,3,FALSE)/1000000</f>
        <v>0.12486</v>
      </c>
      <c r="Q310" s="168">
        <f t="shared" si="30"/>
        <v>10.323157311928</v>
      </c>
      <c r="R310" s="187">
        <f t="shared" si="31"/>
        <v>10.323157311928</v>
      </c>
      <c r="S310" s="1"/>
      <c r="T310" s="93">
        <v>7.3682100000000004</v>
      </c>
      <c r="U310" s="93">
        <v>2.3216164580009999</v>
      </c>
      <c r="V310" s="1">
        <v>0</v>
      </c>
      <c r="W310" s="1">
        <v>0</v>
      </c>
      <c r="X310" s="1">
        <v>7.1470000000000006E-2</v>
      </c>
      <c r="Y310" s="1">
        <v>0.18501500000000001</v>
      </c>
      <c r="Z310" s="1"/>
      <c r="AA310" s="1">
        <v>0</v>
      </c>
      <c r="AB310" s="1">
        <v>9.9463114580010004</v>
      </c>
      <c r="AC310" s="1">
        <v>0.28442826844444447</v>
      </c>
      <c r="AD310" s="1"/>
      <c r="AE310" s="1">
        <f t="shared" si="33"/>
        <v>10.230739726445444</v>
      </c>
      <c r="AF310" s="167">
        <f t="shared" si="32"/>
        <v>10.230739726445444</v>
      </c>
      <c r="AG310" s="1"/>
      <c r="AH310" s="1">
        <v>-0.25198585392699968</v>
      </c>
      <c r="AI310" s="144">
        <v>-2.4708620098011388E-2</v>
      </c>
    </row>
    <row r="311" spans="1:35" x14ac:dyDescent="0.25">
      <c r="A311">
        <f>IFERROR(VLOOKUP(D311,'2014_15'!$C$402:$D$446,2,FALSE),0)</f>
        <v>1</v>
      </c>
      <c r="B311" s="93" t="s">
        <v>902</v>
      </c>
      <c r="C311" s="93" t="s">
        <v>668</v>
      </c>
      <c r="D311" s="93" t="s">
        <v>669</v>
      </c>
      <c r="E311" s="93"/>
      <c r="F311" s="93">
        <v>135.561159</v>
      </c>
      <c r="G311" s="93">
        <v>86.257715610814998</v>
      </c>
      <c r="H311" s="1">
        <v>5.6038180000000004</v>
      </c>
      <c r="I311" s="1">
        <v>10.494071544712863</v>
      </c>
      <c r="J311" s="1">
        <v>0.20946999999999999</v>
      </c>
      <c r="K311" s="1">
        <v>3.4044460000000001</v>
      </c>
      <c r="L311" s="1"/>
      <c r="M311" s="1">
        <v>3.5019640000000001</v>
      </c>
      <c r="N311" s="1">
        <v>0</v>
      </c>
      <c r="O311" s="143">
        <v>245.03264415552783</v>
      </c>
      <c r="P311" s="1">
        <f>VLOOKUP(C311,NHB!$C$4:$E$463,3,FALSE)/1000000</f>
        <v>0.32222499999999998</v>
      </c>
      <c r="Q311" s="168">
        <f t="shared" si="30"/>
        <v>245.35486915552784</v>
      </c>
      <c r="R311" s="187">
        <f t="shared" si="31"/>
        <v>241.85290515552785</v>
      </c>
      <c r="S311" s="1"/>
      <c r="T311" s="93">
        <v>135.561159</v>
      </c>
      <c r="U311" s="93">
        <v>79.281820651094009</v>
      </c>
      <c r="V311" s="1">
        <v>5.7364980000000001</v>
      </c>
      <c r="W311" s="1">
        <v>10.89083661542106</v>
      </c>
      <c r="X311" s="1">
        <v>0.20946999999999999</v>
      </c>
      <c r="Y311" s="1">
        <v>3.4044460000000001</v>
      </c>
      <c r="Z311" s="1"/>
      <c r="AA311" s="1">
        <v>3.3490600000000001</v>
      </c>
      <c r="AB311" s="1">
        <v>238.43329026651512</v>
      </c>
      <c r="AC311" s="1">
        <v>0.65033876111111111</v>
      </c>
      <c r="AD311" s="1"/>
      <c r="AE311" s="1">
        <f t="shared" si="33"/>
        <v>239.08362902762622</v>
      </c>
      <c r="AF311" s="167">
        <f t="shared" si="32"/>
        <v>235.73456902762621</v>
      </c>
      <c r="AG311" s="1"/>
      <c r="AH311" s="1">
        <v>-6.5993538890127184</v>
      </c>
      <c r="AI311" s="144">
        <v>-2.6932549790484067E-2</v>
      </c>
    </row>
    <row r="312" spans="1:35" x14ac:dyDescent="0.25">
      <c r="A312">
        <f>IFERROR(VLOOKUP(D312,'2014_15'!$C$402:$D$446,2,FALSE),0)</f>
        <v>0</v>
      </c>
      <c r="B312" s="93" t="s">
        <v>898</v>
      </c>
      <c r="C312" s="93" t="s">
        <v>760</v>
      </c>
      <c r="D312" s="93" t="s">
        <v>761</v>
      </c>
      <c r="E312" s="93"/>
      <c r="F312" s="93">
        <v>8.2543600000000001</v>
      </c>
      <c r="G312" s="93">
        <v>5.6828140325170002</v>
      </c>
      <c r="H312" s="1">
        <v>0</v>
      </c>
      <c r="I312" s="1">
        <v>0</v>
      </c>
      <c r="J312" s="1">
        <v>0.18847</v>
      </c>
      <c r="K312" s="1">
        <v>0.207343</v>
      </c>
      <c r="L312" s="1"/>
      <c r="M312" s="1">
        <v>0</v>
      </c>
      <c r="N312" s="1">
        <v>0</v>
      </c>
      <c r="O312" s="143">
        <v>14.332987032517</v>
      </c>
      <c r="P312" s="1">
        <f>VLOOKUP(C312,NHB!$C$4:$E$463,3,FALSE)/1000000</f>
        <v>0.221832</v>
      </c>
      <c r="Q312" s="168">
        <f t="shared" si="30"/>
        <v>14.554819032516999</v>
      </c>
      <c r="R312" s="187">
        <f t="shared" si="31"/>
        <v>14.554819032516999</v>
      </c>
      <c r="S312" s="1"/>
      <c r="T312" s="93">
        <v>8.2543600000000001</v>
      </c>
      <c r="U312" s="93">
        <v>5.342761193137</v>
      </c>
      <c r="V312" s="1">
        <v>0</v>
      </c>
      <c r="W312" s="1">
        <v>0</v>
      </c>
      <c r="X312" s="1">
        <v>0.18847</v>
      </c>
      <c r="Y312" s="1">
        <v>0.207343</v>
      </c>
      <c r="Z312" s="1"/>
      <c r="AA312" s="1">
        <v>0</v>
      </c>
      <c r="AB312" s="1">
        <v>13.992934193137</v>
      </c>
      <c r="AC312" s="1">
        <v>0.64635911377777777</v>
      </c>
      <c r="AD312" s="1"/>
      <c r="AE312" s="1">
        <f t="shared" si="33"/>
        <v>14.639293306914777</v>
      </c>
      <c r="AF312" s="167">
        <f t="shared" si="32"/>
        <v>14.639293306914777</v>
      </c>
      <c r="AG312" s="1"/>
      <c r="AH312" s="1">
        <v>-0.34005283938000019</v>
      </c>
      <c r="AI312" s="144">
        <v>-2.3725189913904772E-2</v>
      </c>
    </row>
    <row r="313" spans="1:35" x14ac:dyDescent="0.25">
      <c r="A313">
        <f>IFERROR(VLOOKUP(D313,'2014_15'!$C$402:$D$446,2,FALSE),0)</f>
        <v>0</v>
      </c>
      <c r="B313" s="93" t="s">
        <v>904</v>
      </c>
      <c r="C313" s="93" t="s">
        <v>150</v>
      </c>
      <c r="D313" s="93" t="s">
        <v>151</v>
      </c>
      <c r="E313" s="93"/>
      <c r="F313" s="93">
        <v>228.303404</v>
      </c>
      <c r="G313" s="93">
        <v>118.76885168485899</v>
      </c>
      <c r="H313" s="1">
        <v>9.9446870000000001</v>
      </c>
      <c r="I313" s="1">
        <v>19.182629631737292</v>
      </c>
      <c r="J313" s="1">
        <v>0</v>
      </c>
      <c r="K313" s="1">
        <v>5.7803800000000001</v>
      </c>
      <c r="L313" s="1"/>
      <c r="M313" s="1">
        <v>6.2417049999999996</v>
      </c>
      <c r="N313" s="1">
        <v>0</v>
      </c>
      <c r="O313" s="143">
        <v>388.22165731659629</v>
      </c>
      <c r="P313" s="1">
        <f>VLOOKUP(C313,NHB!$C$4:$E$463,3,FALSE)/1000000</f>
        <v>0.7893</v>
      </c>
      <c r="Q313" s="168">
        <f t="shared" si="30"/>
        <v>389.01095731659632</v>
      </c>
      <c r="R313" s="187">
        <f t="shared" si="31"/>
        <v>382.76925231659629</v>
      </c>
      <c r="S313" s="1"/>
      <c r="T313" s="93">
        <v>228.303404</v>
      </c>
      <c r="U313" s="93">
        <v>107.436132029142</v>
      </c>
      <c r="V313" s="1">
        <v>10.181067000000001</v>
      </c>
      <c r="W313" s="1">
        <v>20.367360179187781</v>
      </c>
      <c r="X313" s="1">
        <v>0</v>
      </c>
      <c r="Y313" s="1">
        <v>5.7803800000000001</v>
      </c>
      <c r="Z313" s="1"/>
      <c r="AA313" s="1">
        <v>6.0377070000000002</v>
      </c>
      <c r="AB313" s="1">
        <v>378.10605020832975</v>
      </c>
      <c r="AC313" s="1">
        <v>1.6366322275555558</v>
      </c>
      <c r="AD313" s="1"/>
      <c r="AE313" s="1">
        <f t="shared" si="33"/>
        <v>379.74268243588529</v>
      </c>
      <c r="AF313" s="167">
        <f t="shared" si="32"/>
        <v>373.70497543588527</v>
      </c>
      <c r="AG313" s="1"/>
      <c r="AH313" s="1">
        <v>-10.115607108266545</v>
      </c>
      <c r="AI313" s="144">
        <v>-2.6056266871317867E-2</v>
      </c>
    </row>
    <row r="314" spans="1:35" x14ac:dyDescent="0.25">
      <c r="A314">
        <f>IFERROR(VLOOKUP(D314,'2014_15'!$C$402:$D$446,2,FALSE),0)</f>
        <v>0</v>
      </c>
      <c r="B314" s="93" t="s">
        <v>905</v>
      </c>
      <c r="C314" s="93" t="s">
        <v>400</v>
      </c>
      <c r="D314" s="93" t="s">
        <v>401</v>
      </c>
      <c r="E314" s="93"/>
      <c r="F314" s="93">
        <v>83.742953</v>
      </c>
      <c r="G314" s="93">
        <v>39.039992899777999</v>
      </c>
      <c r="H314" s="1">
        <v>3.4485950000000001</v>
      </c>
      <c r="I314" s="1">
        <v>5.0778239689346316</v>
      </c>
      <c r="J314" s="1">
        <v>0.5</v>
      </c>
      <c r="K314" s="1">
        <v>2.1164420000000002</v>
      </c>
      <c r="L314" s="1"/>
      <c r="M314" s="1">
        <v>1.511674</v>
      </c>
      <c r="N314" s="1">
        <v>0</v>
      </c>
      <c r="O314" s="143">
        <v>135.43748086871264</v>
      </c>
      <c r="P314" s="1">
        <f>VLOOKUP(C314,NHB!$C$4:$E$463,3,FALSE)/1000000</f>
        <v>0.51668000000000003</v>
      </c>
      <c r="Q314" s="168">
        <f t="shared" si="30"/>
        <v>135.95416086871265</v>
      </c>
      <c r="R314" s="187">
        <f t="shared" si="31"/>
        <v>134.44248686871265</v>
      </c>
      <c r="S314" s="1"/>
      <c r="T314" s="93">
        <v>83.742953</v>
      </c>
      <c r="U314" s="93">
        <v>35.194972897775997</v>
      </c>
      <c r="V314" s="1">
        <v>3.5302850000000001</v>
      </c>
      <c r="W314" s="1">
        <v>5.3914333794306799</v>
      </c>
      <c r="X314" s="1">
        <v>0.5</v>
      </c>
      <c r="Y314" s="1">
        <v>2.1164420000000002</v>
      </c>
      <c r="Z314" s="1"/>
      <c r="AA314" s="1">
        <v>1.456073</v>
      </c>
      <c r="AB314" s="1">
        <v>131.93215927720669</v>
      </c>
      <c r="AC314" s="1">
        <v>1.3963137122222222</v>
      </c>
      <c r="AD314" s="1"/>
      <c r="AE314" s="1">
        <f t="shared" si="33"/>
        <v>133.32847298942892</v>
      </c>
      <c r="AF314" s="167">
        <f t="shared" si="32"/>
        <v>131.87239998942891</v>
      </c>
      <c r="AG314" s="1"/>
      <c r="AH314" s="1">
        <v>-3.5053215915059468</v>
      </c>
      <c r="AI314" s="144">
        <v>-2.5881473643945409E-2</v>
      </c>
    </row>
    <row r="315" spans="1:35" x14ac:dyDescent="0.25">
      <c r="A315">
        <f>IFERROR(VLOOKUP(D315,'2014_15'!$C$402:$D$446,2,FALSE),0)</f>
        <v>0</v>
      </c>
      <c r="B315" s="93" t="s">
        <v>901</v>
      </c>
      <c r="C315" s="93" t="s">
        <v>788</v>
      </c>
      <c r="D315" s="93" t="s">
        <v>789</v>
      </c>
      <c r="E315" s="93"/>
      <c r="F315" s="93">
        <v>217.762766</v>
      </c>
      <c r="G315" s="93">
        <v>102.80496183786599</v>
      </c>
      <c r="H315" s="1">
        <v>8.217803</v>
      </c>
      <c r="I315" s="1">
        <v>14.60024418672214</v>
      </c>
      <c r="J315" s="1">
        <v>0.41166999999999998</v>
      </c>
      <c r="K315" s="1">
        <v>5.4764670000000004</v>
      </c>
      <c r="L315" s="1"/>
      <c r="M315" s="1">
        <v>4.8260719999999999</v>
      </c>
      <c r="N315" s="1">
        <v>0</v>
      </c>
      <c r="O315" s="143">
        <v>354.09998402458814</v>
      </c>
      <c r="P315" s="1">
        <f>VLOOKUP(C315,NHB!$C$4:$E$463,3,FALSE)/1000000</f>
        <v>1.841402</v>
      </c>
      <c r="Q315" s="168">
        <f t="shared" si="30"/>
        <v>355.94138602458816</v>
      </c>
      <c r="R315" s="187">
        <f t="shared" si="31"/>
        <v>351.11531402458814</v>
      </c>
      <c r="S315" s="1"/>
      <c r="T315" s="93">
        <v>217.762766</v>
      </c>
      <c r="U315" s="93">
        <v>92.732533941268002</v>
      </c>
      <c r="V315" s="1">
        <v>8.4129609999999992</v>
      </c>
      <c r="W315" s="1">
        <v>15.501963899833216</v>
      </c>
      <c r="X315" s="1">
        <v>0.41166999999999998</v>
      </c>
      <c r="Y315" s="1">
        <v>5.4764670000000004</v>
      </c>
      <c r="Z315" s="1"/>
      <c r="AA315" s="1">
        <v>4.6511930000000001</v>
      </c>
      <c r="AB315" s="1">
        <v>344.94955484110125</v>
      </c>
      <c r="AC315" s="1">
        <v>4.5863241988888888</v>
      </c>
      <c r="AD315" s="1"/>
      <c r="AE315" s="1">
        <f t="shared" si="33"/>
        <v>349.53587903999016</v>
      </c>
      <c r="AF315" s="167">
        <f t="shared" si="32"/>
        <v>344.88468603999019</v>
      </c>
      <c r="AG315" s="1"/>
      <c r="AH315" s="1">
        <v>-9.1504291834868923</v>
      </c>
      <c r="AI315" s="144">
        <v>-2.58413713536104E-2</v>
      </c>
    </row>
    <row r="316" spans="1:35" x14ac:dyDescent="0.25">
      <c r="A316">
        <f>IFERROR(VLOOKUP(D316,'2014_15'!$C$402:$D$446,2,FALSE),0)</f>
        <v>0</v>
      </c>
      <c r="B316" s="93" t="s">
        <v>904</v>
      </c>
      <c r="C316" s="93" t="s">
        <v>518</v>
      </c>
      <c r="D316" s="93" t="s">
        <v>519</v>
      </c>
      <c r="E316" s="93"/>
      <c r="F316" s="93">
        <v>305.58102300000002</v>
      </c>
      <c r="G316" s="93">
        <v>197.12487605560401</v>
      </c>
      <c r="H316" s="1">
        <v>10.325132</v>
      </c>
      <c r="I316" s="1">
        <v>29.007881969322082</v>
      </c>
      <c r="J316" s="1">
        <v>0</v>
      </c>
      <c r="K316" s="1">
        <v>7.6984300000000001</v>
      </c>
      <c r="L316" s="1"/>
      <c r="M316" s="1">
        <v>9.6243839999999992</v>
      </c>
      <c r="N316" s="1">
        <v>0</v>
      </c>
      <c r="O316" s="143">
        <v>559.36172702492615</v>
      </c>
      <c r="P316" s="1">
        <f>VLOOKUP(C316,NHB!$C$4:$E$463,3,FALSE)/1000000</f>
        <v>0.53311900000000001</v>
      </c>
      <c r="Q316" s="168">
        <f t="shared" si="30"/>
        <v>559.89484602492621</v>
      </c>
      <c r="R316" s="187">
        <f t="shared" si="31"/>
        <v>550.27046202492625</v>
      </c>
      <c r="S316" s="1"/>
      <c r="T316" s="93">
        <v>305.58102300000002</v>
      </c>
      <c r="U316" s="93">
        <v>181.67273208685501</v>
      </c>
      <c r="V316" s="1">
        <v>10.57006</v>
      </c>
      <c r="W316" s="1">
        <v>30.172166052838786</v>
      </c>
      <c r="X316" s="1">
        <v>0</v>
      </c>
      <c r="Y316" s="1">
        <v>7.6984300000000001</v>
      </c>
      <c r="Z316" s="1"/>
      <c r="AA316" s="1">
        <v>9.2616560000000003</v>
      </c>
      <c r="AB316" s="1">
        <v>544.9560671396938</v>
      </c>
      <c r="AC316" s="1">
        <v>1.0582468537777778</v>
      </c>
      <c r="AD316" s="1"/>
      <c r="AE316" s="1">
        <f t="shared" si="33"/>
        <v>546.01431399347155</v>
      </c>
      <c r="AF316" s="167">
        <f t="shared" si="32"/>
        <v>536.75265799347153</v>
      </c>
      <c r="AG316" s="1"/>
      <c r="AH316" s="1">
        <v>-14.405659885232353</v>
      </c>
      <c r="AI316" s="144">
        <v>-2.575374608100495E-2</v>
      </c>
    </row>
    <row r="317" spans="1:35" x14ac:dyDescent="0.25">
      <c r="A317">
        <f>IFERROR(VLOOKUP(D317,'2014_15'!$C$402:$D$446,2,FALSE),0)</f>
        <v>0</v>
      </c>
      <c r="B317" s="93" t="s">
        <v>901</v>
      </c>
      <c r="C317" s="93" t="s">
        <v>112</v>
      </c>
      <c r="D317" s="93" t="s">
        <v>113</v>
      </c>
      <c r="E317" s="93"/>
      <c r="F317" s="93">
        <v>47.915010000000002</v>
      </c>
      <c r="G317" s="93">
        <v>25.807830427815002</v>
      </c>
      <c r="H317" s="1">
        <v>7.7645730000000004</v>
      </c>
      <c r="I317" s="1">
        <v>4.2827010156016376</v>
      </c>
      <c r="J317" s="1">
        <v>0.05</v>
      </c>
      <c r="K317" s="1">
        <v>1.21031</v>
      </c>
      <c r="L317" s="1"/>
      <c r="M317" s="1">
        <v>0.96057000000000003</v>
      </c>
      <c r="N317" s="1">
        <v>0</v>
      </c>
      <c r="O317" s="143">
        <v>87.990994443416639</v>
      </c>
      <c r="P317" s="1">
        <f>VLOOKUP(C317,NHB!$C$4:$E$463,3,FALSE)/1000000</f>
        <v>0.64684900000000001</v>
      </c>
      <c r="Q317" s="168">
        <f t="shared" si="30"/>
        <v>88.637843443416642</v>
      </c>
      <c r="R317" s="187">
        <f t="shared" si="31"/>
        <v>87.677273443416638</v>
      </c>
      <c r="S317" s="1"/>
      <c r="T317" s="93">
        <v>47.915010000000002</v>
      </c>
      <c r="U317" s="93">
        <v>23.123816063322</v>
      </c>
      <c r="V317" s="1">
        <v>7.9487230000000002</v>
      </c>
      <c r="W317" s="1">
        <v>4.5472031623972953</v>
      </c>
      <c r="X317" s="1">
        <v>0.05</v>
      </c>
      <c r="Y317" s="1">
        <v>1.21031</v>
      </c>
      <c r="Z317" s="1"/>
      <c r="AA317" s="1">
        <v>0.93186199999999997</v>
      </c>
      <c r="AB317" s="1">
        <v>85.726924225719301</v>
      </c>
      <c r="AC317" s="1">
        <v>1.4344053755555555</v>
      </c>
      <c r="AD317" s="1"/>
      <c r="AE317" s="1">
        <f t="shared" si="33"/>
        <v>87.161329601274858</v>
      </c>
      <c r="AF317" s="167">
        <f t="shared" si="32"/>
        <v>86.229467601274862</v>
      </c>
      <c r="AG317" s="1"/>
      <c r="AH317" s="1">
        <v>-2.2640702176973377</v>
      </c>
      <c r="AI317" s="144">
        <v>-2.5730703829620512E-2</v>
      </c>
    </row>
    <row r="318" spans="1:35" x14ac:dyDescent="0.25">
      <c r="A318">
        <f>IFERROR(VLOOKUP(D318,'2014_15'!$C$402:$D$446,2,FALSE),0)</f>
        <v>0</v>
      </c>
      <c r="B318" s="93" t="s">
        <v>904</v>
      </c>
      <c r="C318" s="93" t="s">
        <v>430</v>
      </c>
      <c r="D318" s="93" t="s">
        <v>431</v>
      </c>
      <c r="E318" s="93"/>
      <c r="F318" s="93">
        <v>249.264635</v>
      </c>
      <c r="G318" s="93">
        <v>209.44477743687901</v>
      </c>
      <c r="H318" s="1">
        <v>5.7553729999999996</v>
      </c>
      <c r="I318" s="1">
        <v>24.052023489701185</v>
      </c>
      <c r="J318" s="1">
        <v>0</v>
      </c>
      <c r="K318" s="1">
        <v>6.2983089999999997</v>
      </c>
      <c r="L318" s="1"/>
      <c r="M318" s="1">
        <v>9.0623009999999997</v>
      </c>
      <c r="N318" s="1">
        <v>0</v>
      </c>
      <c r="O318" s="143">
        <v>503.87741892658022</v>
      </c>
      <c r="P318" s="1">
        <f>VLOOKUP(C318,NHB!$C$4:$E$463,3,FALSE)/1000000</f>
        <v>0.78495099999999995</v>
      </c>
      <c r="Q318" s="168">
        <f t="shared" si="30"/>
        <v>504.6623699265802</v>
      </c>
      <c r="R318" s="187">
        <f t="shared" si="31"/>
        <v>495.60006892658021</v>
      </c>
      <c r="S318" s="1"/>
      <c r="T318" s="93">
        <v>249.264635</v>
      </c>
      <c r="U318" s="93">
        <v>195.21872439875401</v>
      </c>
      <c r="V318" s="1">
        <v>5.8924760000000003</v>
      </c>
      <c r="W318" s="1">
        <v>25.537490680763511</v>
      </c>
      <c r="X318" s="1">
        <v>0</v>
      </c>
      <c r="Y318" s="1">
        <v>6.2983089999999997</v>
      </c>
      <c r="Z318" s="1"/>
      <c r="AA318" s="1">
        <v>8.7371259999999999</v>
      </c>
      <c r="AB318" s="1">
        <v>490.94876107951757</v>
      </c>
      <c r="AC318" s="1">
        <v>1.4951703042222224</v>
      </c>
      <c r="AD318" s="1"/>
      <c r="AE318" s="1">
        <f t="shared" si="33"/>
        <v>492.44393138373977</v>
      </c>
      <c r="AF318" s="167">
        <f t="shared" si="32"/>
        <v>483.70680538373978</v>
      </c>
      <c r="AG318" s="1"/>
      <c r="AH318" s="1">
        <v>-12.928657847062652</v>
      </c>
      <c r="AI318" s="144">
        <v>-2.5658339432246876E-2</v>
      </c>
    </row>
    <row r="319" spans="1:35" x14ac:dyDescent="0.25">
      <c r="A319">
        <f>IFERROR(VLOOKUP(D319,'2014_15'!$C$402:$D$446,2,FALSE),0)</f>
        <v>0</v>
      </c>
      <c r="B319" s="93" t="s">
        <v>905</v>
      </c>
      <c r="C319" s="93" t="s">
        <v>688</v>
      </c>
      <c r="D319" s="93" t="s">
        <v>689</v>
      </c>
      <c r="E319" s="93"/>
      <c r="F319" s="93">
        <v>84.083923999999996</v>
      </c>
      <c r="G319" s="93">
        <v>54.749649609366003</v>
      </c>
      <c r="H319" s="1">
        <v>17.586022</v>
      </c>
      <c r="I319" s="1">
        <v>7.8975738946641014</v>
      </c>
      <c r="J319" s="1">
        <v>0.5</v>
      </c>
      <c r="K319" s="1">
        <v>2.110681</v>
      </c>
      <c r="L319" s="1"/>
      <c r="M319" s="1">
        <v>1.975422</v>
      </c>
      <c r="N319" s="1">
        <v>0</v>
      </c>
      <c r="O319" s="143">
        <v>168.90327250403013</v>
      </c>
      <c r="P319" s="1">
        <f>VLOOKUP(C319,NHB!$C$4:$E$463,3,FALSE)/1000000</f>
        <v>0.31023200000000001</v>
      </c>
      <c r="Q319" s="168">
        <f t="shared" si="30"/>
        <v>169.21350450403014</v>
      </c>
      <c r="R319" s="187">
        <f t="shared" si="31"/>
        <v>167.23808250403013</v>
      </c>
      <c r="S319" s="1"/>
      <c r="T319" s="93">
        <v>84.083923999999996</v>
      </c>
      <c r="U319" s="93">
        <v>49.603182546085996</v>
      </c>
      <c r="V319" s="1">
        <v>18.002742000000001</v>
      </c>
      <c r="W319" s="1">
        <v>8.3853327277010461</v>
      </c>
      <c r="X319" s="1">
        <v>0.5</v>
      </c>
      <c r="Y319" s="1">
        <v>2.110681</v>
      </c>
      <c r="Z319" s="1"/>
      <c r="AA319" s="1">
        <v>1.899305</v>
      </c>
      <c r="AB319" s="1">
        <v>164.58516727378705</v>
      </c>
      <c r="AC319" s="1">
        <v>1.4508783744444445</v>
      </c>
      <c r="AD319" s="1"/>
      <c r="AE319" s="1">
        <f t="shared" si="33"/>
        <v>166.03604564823149</v>
      </c>
      <c r="AF319" s="167">
        <f t="shared" si="32"/>
        <v>164.13674064823149</v>
      </c>
      <c r="AG319" s="1"/>
      <c r="AH319" s="1">
        <v>-4.3181052302430771</v>
      </c>
      <c r="AI319" s="144">
        <v>-2.5565551017610062E-2</v>
      </c>
    </row>
    <row r="320" spans="1:35" x14ac:dyDescent="0.25">
      <c r="A320">
        <f>IFERROR(VLOOKUP(D320,'2014_15'!$C$402:$D$446,2,FALSE),0)</f>
        <v>0</v>
      </c>
      <c r="B320" s="93" t="s">
        <v>905</v>
      </c>
      <c r="C320" s="93" t="s">
        <v>74</v>
      </c>
      <c r="D320" s="93" t="s">
        <v>75</v>
      </c>
      <c r="E320" s="93"/>
      <c r="F320" s="93">
        <v>153.00504599999999</v>
      </c>
      <c r="G320" s="93">
        <v>98.663959100601005</v>
      </c>
      <c r="H320" s="1">
        <v>10.438503000000001</v>
      </c>
      <c r="I320" s="1">
        <v>13.171228860125721</v>
      </c>
      <c r="J320" s="1">
        <v>0.7</v>
      </c>
      <c r="K320" s="1">
        <v>3.848671</v>
      </c>
      <c r="L320" s="1"/>
      <c r="M320" s="1">
        <v>3.8882240000000001</v>
      </c>
      <c r="N320" s="1">
        <v>0</v>
      </c>
      <c r="O320" s="143">
        <v>283.71563196072674</v>
      </c>
      <c r="P320" s="1">
        <f>VLOOKUP(C320,NHB!$C$4:$E$463,3,FALSE)/1000000</f>
        <v>1.5177369999999999</v>
      </c>
      <c r="Q320" s="168">
        <f t="shared" si="30"/>
        <v>285.23336896072675</v>
      </c>
      <c r="R320" s="187">
        <f t="shared" si="31"/>
        <v>281.34514496072677</v>
      </c>
      <c r="S320" s="1"/>
      <c r="T320" s="93">
        <v>153.00504599999999</v>
      </c>
      <c r="U320" s="93">
        <v>90.635192504875008</v>
      </c>
      <c r="V320" s="1">
        <v>10.685603</v>
      </c>
      <c r="W320" s="1">
        <v>13.984691741785873</v>
      </c>
      <c r="X320" s="1">
        <v>0.7</v>
      </c>
      <c r="Y320" s="1">
        <v>3.848671</v>
      </c>
      <c r="Z320" s="1"/>
      <c r="AA320" s="1">
        <v>3.7262810000000002</v>
      </c>
      <c r="AB320" s="1">
        <v>276.58548524666094</v>
      </c>
      <c r="AC320" s="1">
        <v>3.1305194311111113</v>
      </c>
      <c r="AD320" s="1"/>
      <c r="AE320" s="1">
        <f t="shared" si="33"/>
        <v>279.71600467777205</v>
      </c>
      <c r="AF320" s="167">
        <f t="shared" si="32"/>
        <v>275.98972367777208</v>
      </c>
      <c r="AG320" s="1"/>
      <c r="AH320" s="1">
        <v>-7.1301467140658019</v>
      </c>
      <c r="AI320" s="144">
        <v>-2.5131314283919296E-2</v>
      </c>
    </row>
    <row r="321" spans="1:37" x14ac:dyDescent="0.25">
      <c r="A321">
        <f>IFERROR(VLOOKUP(D321,'2014_15'!$C$402:$D$446,2,FALSE),0)</f>
        <v>0</v>
      </c>
      <c r="B321" s="93" t="s">
        <v>905</v>
      </c>
      <c r="C321" s="93" t="s">
        <v>280</v>
      </c>
      <c r="D321" s="93" t="s">
        <v>281</v>
      </c>
      <c r="E321" s="93"/>
      <c r="F321" s="93">
        <v>120.655669</v>
      </c>
      <c r="G321" s="93">
        <v>130.09472389415501</v>
      </c>
      <c r="H321" s="1">
        <v>4.8819679999999996</v>
      </c>
      <c r="I321" s="1">
        <v>14.45033193624624</v>
      </c>
      <c r="J321" s="1">
        <v>0.65</v>
      </c>
      <c r="K321" s="1">
        <v>3.0278070000000001</v>
      </c>
      <c r="L321" s="1"/>
      <c r="M321" s="1">
        <v>3.4827840000000001</v>
      </c>
      <c r="N321" s="1">
        <v>0</v>
      </c>
      <c r="O321" s="143">
        <v>277.2432838304012</v>
      </c>
      <c r="P321" s="1">
        <f>VLOOKUP(C321,NHB!$C$4:$E$463,3,FALSE)/1000000</f>
        <v>0.52771400000000002</v>
      </c>
      <c r="Q321" s="168">
        <f t="shared" si="30"/>
        <v>277.7709978304012</v>
      </c>
      <c r="R321" s="187">
        <f t="shared" si="31"/>
        <v>274.28821383040122</v>
      </c>
      <c r="S321" s="1"/>
      <c r="T321" s="93">
        <v>120.655669</v>
      </c>
      <c r="U321" s="93">
        <v>122.29250697240799</v>
      </c>
      <c r="V321" s="1">
        <v>4.9972969999999997</v>
      </c>
      <c r="W321" s="1">
        <v>15.342792980134927</v>
      </c>
      <c r="X321" s="1">
        <v>0.65</v>
      </c>
      <c r="Y321" s="1">
        <v>3.0278070000000001</v>
      </c>
      <c r="Z321" s="1"/>
      <c r="AA321" s="1">
        <v>3.321618</v>
      </c>
      <c r="AB321" s="1">
        <v>270.2876909525429</v>
      </c>
      <c r="AC321" s="1">
        <v>1.3578371899999999</v>
      </c>
      <c r="AD321" s="1"/>
      <c r="AE321" s="1">
        <f t="shared" si="33"/>
        <v>271.6455281425429</v>
      </c>
      <c r="AF321" s="167">
        <f t="shared" si="32"/>
        <v>268.3239101425429</v>
      </c>
      <c r="AG321" s="1"/>
      <c r="AH321" s="1">
        <v>-6.9555928778582938</v>
      </c>
      <c r="AI321" s="144">
        <v>-2.508840893009065E-2</v>
      </c>
    </row>
    <row r="322" spans="1:37" x14ac:dyDescent="0.25">
      <c r="A322">
        <f>IFERROR(VLOOKUP(D322,'2014_15'!$C$402:$D$446,2,FALSE),0)</f>
        <v>0</v>
      </c>
      <c r="B322" s="93" t="s">
        <v>901</v>
      </c>
      <c r="C322" s="93" t="s">
        <v>86</v>
      </c>
      <c r="D322" s="93" t="s">
        <v>87</v>
      </c>
      <c r="E322" s="93"/>
      <c r="F322" s="93">
        <v>76.777100000000004</v>
      </c>
      <c r="G322" s="93">
        <v>43.137443824842997</v>
      </c>
      <c r="H322" s="1">
        <v>3.240767</v>
      </c>
      <c r="I322" s="1">
        <v>5.7662087480926063</v>
      </c>
      <c r="J322" s="1">
        <v>0.22547</v>
      </c>
      <c r="K322" s="1">
        <v>1.920614</v>
      </c>
      <c r="L322" s="1"/>
      <c r="M322" s="1">
        <v>1.982262</v>
      </c>
      <c r="N322" s="1">
        <v>0</v>
      </c>
      <c r="O322" s="143">
        <v>133.0498655729356</v>
      </c>
      <c r="P322" s="1">
        <f>VLOOKUP(C322,NHB!$C$4:$E$463,3,FALSE)/1000000</f>
        <v>0.61134900000000003</v>
      </c>
      <c r="Q322" s="168">
        <f t="shared" si="30"/>
        <v>133.66121457293559</v>
      </c>
      <c r="R322" s="187">
        <f t="shared" si="31"/>
        <v>131.6789525729356</v>
      </c>
      <c r="S322" s="1"/>
      <c r="T322" s="93">
        <v>76.777100000000004</v>
      </c>
      <c r="U322" s="93">
        <v>39.545344629343006</v>
      </c>
      <c r="V322" s="1">
        <v>3.3174290000000002</v>
      </c>
      <c r="W322" s="1">
        <v>6.1223332095449168</v>
      </c>
      <c r="X322" s="1">
        <v>0.22547</v>
      </c>
      <c r="Y322" s="1">
        <v>1.920614</v>
      </c>
      <c r="Z322" s="1"/>
      <c r="AA322" s="1">
        <v>1.8961669999999999</v>
      </c>
      <c r="AB322" s="1">
        <v>129.80445783888794</v>
      </c>
      <c r="AC322" s="1">
        <v>1.2181873733333333</v>
      </c>
      <c r="AD322" s="1"/>
      <c r="AE322" s="1">
        <f t="shared" si="33"/>
        <v>131.02264521222128</v>
      </c>
      <c r="AF322" s="167">
        <f t="shared" si="32"/>
        <v>129.12647821222129</v>
      </c>
      <c r="AG322" s="1"/>
      <c r="AH322" s="1">
        <v>-3.2454077340476601</v>
      </c>
      <c r="AI322" s="144">
        <v>-2.4392416482890655E-2</v>
      </c>
    </row>
    <row r="323" spans="1:37" x14ac:dyDescent="0.25">
      <c r="A323">
        <f>IFERROR(VLOOKUP(D323,'2014_15'!$C$402:$D$446,2,FALSE),0)</f>
        <v>0</v>
      </c>
      <c r="B323" s="93" t="s">
        <v>904</v>
      </c>
      <c r="C323" s="93" t="s">
        <v>310</v>
      </c>
      <c r="D323" s="93" t="s">
        <v>311</v>
      </c>
      <c r="E323" s="93"/>
      <c r="F323" s="93">
        <v>241.78695200000001</v>
      </c>
      <c r="G323" s="93">
        <v>136.51121522670701</v>
      </c>
      <c r="H323" s="1">
        <v>11.332995</v>
      </c>
      <c r="I323" s="1">
        <v>19.174425833994924</v>
      </c>
      <c r="J323" s="1">
        <v>0</v>
      </c>
      <c r="K323" s="1">
        <v>6.0924860000000001</v>
      </c>
      <c r="L323" s="1"/>
      <c r="M323" s="1">
        <v>6.7698320000000001</v>
      </c>
      <c r="N323" s="1">
        <v>0</v>
      </c>
      <c r="O323" s="143">
        <v>421.66790606070197</v>
      </c>
      <c r="P323" s="1">
        <f>VLOOKUP(C323,NHB!$C$4:$E$463,3,FALSE)/1000000</f>
        <v>0.58934500000000001</v>
      </c>
      <c r="Q323" s="168">
        <f t="shared" si="30"/>
        <v>422.25725106070195</v>
      </c>
      <c r="R323" s="187">
        <f t="shared" si="31"/>
        <v>415.48741906070194</v>
      </c>
      <c r="S323" s="1"/>
      <c r="T323" s="93">
        <v>241.78695200000001</v>
      </c>
      <c r="U323" s="93">
        <v>125.09604751265</v>
      </c>
      <c r="V323" s="1">
        <v>11.601692</v>
      </c>
      <c r="W323" s="1">
        <v>20.358649710046496</v>
      </c>
      <c r="X323" s="1">
        <v>0</v>
      </c>
      <c r="Y323" s="1">
        <v>6.0924860000000001</v>
      </c>
      <c r="Z323" s="1"/>
      <c r="AA323" s="1">
        <v>6.5032199999999998</v>
      </c>
      <c r="AB323" s="1">
        <v>411.43904722269656</v>
      </c>
      <c r="AC323" s="1">
        <v>1.2116605388352493</v>
      </c>
      <c r="AD323" s="1"/>
      <c r="AE323" s="1">
        <f t="shared" si="33"/>
        <v>412.65070776153181</v>
      </c>
      <c r="AF323" s="167">
        <f t="shared" si="32"/>
        <v>406.14748776153181</v>
      </c>
      <c r="AG323" s="1"/>
      <c r="AH323" s="1">
        <v>-10.228858838005408</v>
      </c>
      <c r="AI323" s="144">
        <v>-2.4258091950998269E-2</v>
      </c>
    </row>
    <row r="324" spans="1:37" x14ac:dyDescent="0.25">
      <c r="A324">
        <f>IFERROR(VLOOKUP(D324,'2014_15'!$C$402:$D$446,2,FALSE),0)</f>
        <v>0</v>
      </c>
      <c r="B324" s="93" t="s">
        <v>898</v>
      </c>
      <c r="C324" s="93" t="s">
        <v>188</v>
      </c>
      <c r="D324" s="93" t="s">
        <v>189</v>
      </c>
      <c r="E324" s="93"/>
      <c r="F324" s="93">
        <v>3.6427369999999999</v>
      </c>
      <c r="G324" s="93">
        <v>1.9005953148370001</v>
      </c>
      <c r="H324" s="1">
        <v>0</v>
      </c>
      <c r="I324" s="1">
        <v>0</v>
      </c>
      <c r="J324" s="1">
        <v>7.1470000000000006E-2</v>
      </c>
      <c r="K324" s="1">
        <v>9.1578999999999994E-2</v>
      </c>
      <c r="L324" s="1"/>
      <c r="M324" s="1">
        <v>0</v>
      </c>
      <c r="N324" s="1">
        <v>0</v>
      </c>
      <c r="O324" s="143">
        <v>5.7063813148370004</v>
      </c>
      <c r="P324" s="1">
        <f>VLOOKUP(C324,NHB!$C$4:$E$463,3,FALSE)/1000000</f>
        <v>8.9935000000000001E-2</v>
      </c>
      <c r="Q324" s="168">
        <f t="shared" si="30"/>
        <v>5.796316314837</v>
      </c>
      <c r="R324" s="187">
        <f t="shared" si="31"/>
        <v>5.796316314837</v>
      </c>
      <c r="S324" s="1"/>
      <c r="T324" s="93">
        <v>3.6427369999999999</v>
      </c>
      <c r="U324" s="93">
        <v>1.7782060984700001</v>
      </c>
      <c r="V324" s="1">
        <v>0</v>
      </c>
      <c r="W324" s="1">
        <v>0</v>
      </c>
      <c r="X324" s="1">
        <v>7.1470000000000006E-2</v>
      </c>
      <c r="Y324" s="1">
        <v>9.1578999999999994E-2</v>
      </c>
      <c r="Z324" s="1"/>
      <c r="AA324" s="1">
        <v>0</v>
      </c>
      <c r="AB324" s="1">
        <v>5.5839920984699996</v>
      </c>
      <c r="AC324" s="1">
        <v>0.21067222933333338</v>
      </c>
      <c r="AD324" s="1"/>
      <c r="AE324" s="1">
        <f t="shared" si="33"/>
        <v>5.794664327803333</v>
      </c>
      <c r="AF324" s="167">
        <f t="shared" si="32"/>
        <v>5.794664327803333</v>
      </c>
      <c r="AG324" s="1"/>
      <c r="AH324" s="1">
        <v>-0.12238921636700084</v>
      </c>
      <c r="AI324" s="144">
        <v>-2.1447780934088667E-2</v>
      </c>
      <c r="AJ324" s="1"/>
      <c r="AK324" s="1"/>
    </row>
    <row r="325" spans="1:37" x14ac:dyDescent="0.25">
      <c r="A325">
        <f>IFERROR(VLOOKUP(D325,'2014_15'!$C$402:$D$446,2,FALSE),0)</f>
        <v>0</v>
      </c>
      <c r="B325" s="93" t="s">
        <v>904</v>
      </c>
      <c r="C325" s="93" t="s">
        <v>530</v>
      </c>
      <c r="D325" s="93" t="s">
        <v>531</v>
      </c>
      <c r="E325" s="93"/>
      <c r="F325" s="93">
        <v>281.19248599999997</v>
      </c>
      <c r="G325" s="93">
        <v>120.80894196476901</v>
      </c>
      <c r="H325" s="1">
        <v>19.224138</v>
      </c>
      <c r="I325" s="1">
        <v>21.329339478002993</v>
      </c>
      <c r="J325" s="1">
        <v>0</v>
      </c>
      <c r="K325" s="1">
        <v>7.0625530000000003</v>
      </c>
      <c r="L325" s="1"/>
      <c r="M325" s="1">
        <v>6.1243530000000002</v>
      </c>
      <c r="N325" s="1">
        <v>0</v>
      </c>
      <c r="O325" s="143">
        <v>455.74181144277196</v>
      </c>
      <c r="P325" s="1">
        <f>VLOOKUP(C325,NHB!$C$4:$E$463,3,FALSE)/1000000</f>
        <v>0.49144599999999999</v>
      </c>
      <c r="Q325" s="168">
        <f t="shared" si="30"/>
        <v>456.23325744277196</v>
      </c>
      <c r="R325" s="187">
        <f t="shared" si="31"/>
        <v>450.10890444277197</v>
      </c>
      <c r="S325" s="1"/>
      <c r="T325" s="93">
        <v>281.19248599999997</v>
      </c>
      <c r="U325" s="93">
        <v>108.244812000433</v>
      </c>
      <c r="V325" s="1">
        <v>19.679855</v>
      </c>
      <c r="W325" s="1">
        <v>22.646652094763517</v>
      </c>
      <c r="X325" s="1">
        <v>0</v>
      </c>
      <c r="Y325" s="1">
        <v>7.0625530000000003</v>
      </c>
      <c r="Z325" s="1"/>
      <c r="AA325" s="1">
        <v>5.8853999999999997</v>
      </c>
      <c r="AB325" s="1">
        <v>444.71175809519644</v>
      </c>
      <c r="AC325" s="1">
        <v>1.0683968628888889</v>
      </c>
      <c r="AD325" s="1"/>
      <c r="AE325" s="1">
        <f t="shared" si="33"/>
        <v>445.78015495808535</v>
      </c>
      <c r="AF325" s="167">
        <f t="shared" si="32"/>
        <v>439.89475495808534</v>
      </c>
      <c r="AG325" s="1"/>
      <c r="AH325" s="1">
        <v>-11.030053347575517</v>
      </c>
      <c r="AI325" s="144">
        <v>-2.4202416962044691E-2</v>
      </c>
      <c r="AJ325" s="1"/>
      <c r="AK325" s="1"/>
    </row>
    <row r="326" spans="1:37" x14ac:dyDescent="0.25">
      <c r="A326">
        <f>IFERROR(VLOOKUP(D326,'2014_15'!$C$402:$D$446,2,FALSE),0)</f>
        <v>0</v>
      </c>
      <c r="B326" s="93" t="s">
        <v>901</v>
      </c>
      <c r="C326" s="93" t="s">
        <v>762</v>
      </c>
      <c r="D326" s="93" t="s">
        <v>763</v>
      </c>
      <c r="E326" s="93"/>
      <c r="F326" s="93">
        <v>78.542866000000004</v>
      </c>
      <c r="G326" s="93">
        <v>31.926438158783998</v>
      </c>
      <c r="H326" s="1">
        <v>3.088463</v>
      </c>
      <c r="I326" s="1">
        <v>5.4297688146326175</v>
      </c>
      <c r="J326" s="1">
        <v>0.12887000000000001</v>
      </c>
      <c r="K326" s="1">
        <v>1.9850239999999999</v>
      </c>
      <c r="L326" s="1"/>
      <c r="M326" s="1">
        <v>1.30392</v>
      </c>
      <c r="N326" s="1">
        <v>0</v>
      </c>
      <c r="O326" s="143">
        <v>122.40534997341663</v>
      </c>
      <c r="P326" s="1">
        <f>VLOOKUP(C326,NHB!$C$4:$E$463,3,FALSE)/1000000</f>
        <v>0.401862</v>
      </c>
      <c r="Q326" s="168">
        <f t="shared" si="30"/>
        <v>122.80721197341663</v>
      </c>
      <c r="R326" s="187">
        <f t="shared" si="31"/>
        <v>121.50329197341662</v>
      </c>
      <c r="S326" s="1"/>
      <c r="T326" s="93">
        <v>78.542866000000004</v>
      </c>
      <c r="U326" s="93">
        <v>28.606088590271</v>
      </c>
      <c r="V326" s="1">
        <v>3.1618599999999999</v>
      </c>
      <c r="W326" s="1">
        <v>5.7651145468802101</v>
      </c>
      <c r="X326" s="1">
        <v>0.12887000000000001</v>
      </c>
      <c r="Y326" s="1">
        <v>1.9850239999999999</v>
      </c>
      <c r="Z326" s="1"/>
      <c r="AA326" s="1">
        <v>1.2627459999999999</v>
      </c>
      <c r="AB326" s="1">
        <v>119.45256913715122</v>
      </c>
      <c r="AC326" s="1">
        <v>0.92103291777777774</v>
      </c>
      <c r="AD326" s="1"/>
      <c r="AE326" s="1">
        <f t="shared" si="33"/>
        <v>120.37360205492899</v>
      </c>
      <c r="AF326" s="167">
        <f t="shared" si="32"/>
        <v>119.110856054929</v>
      </c>
      <c r="AG326" s="1"/>
      <c r="AH326" s="1">
        <v>-2.9527808362654184</v>
      </c>
      <c r="AI326" s="144">
        <v>-2.4122972050704388E-2</v>
      </c>
      <c r="AJ326" s="1"/>
      <c r="AK326" s="1"/>
    </row>
    <row r="327" spans="1:37" x14ac:dyDescent="0.25">
      <c r="A327">
        <f>IFERROR(VLOOKUP(D327,'2014_15'!$C$402:$D$446,2,FALSE),0)</f>
        <v>0</v>
      </c>
      <c r="B327" s="93" t="s">
        <v>901</v>
      </c>
      <c r="C327" s="93" t="s">
        <v>580</v>
      </c>
      <c r="D327" s="93" t="s">
        <v>581</v>
      </c>
      <c r="E327" s="93"/>
      <c r="F327" s="93">
        <v>20.781741</v>
      </c>
      <c r="G327" s="93">
        <v>7.9402257945620001</v>
      </c>
      <c r="H327" s="1">
        <v>5.2465999999999999E-2</v>
      </c>
      <c r="I327" s="1">
        <v>1.7819659794004821</v>
      </c>
      <c r="J327" s="1">
        <v>0.05</v>
      </c>
      <c r="K327" s="1">
        <v>0.52414700000000003</v>
      </c>
      <c r="L327" s="1"/>
      <c r="M327" s="1">
        <v>0.35813</v>
      </c>
      <c r="N327" s="1">
        <v>0</v>
      </c>
      <c r="O327" s="143">
        <v>31.488675773962481</v>
      </c>
      <c r="P327" s="1">
        <f>VLOOKUP(C327,NHB!$C$4:$E$463,3,FALSE)/1000000</f>
        <v>0.131609</v>
      </c>
      <c r="Q327" s="168">
        <f t="shared" si="30"/>
        <v>31.620284773962481</v>
      </c>
      <c r="R327" s="187">
        <f t="shared" si="31"/>
        <v>31.262154773962482</v>
      </c>
      <c r="S327" s="1"/>
      <c r="T327" s="93">
        <v>20.781741</v>
      </c>
      <c r="U327" s="93">
        <v>7.1615414310480006</v>
      </c>
      <c r="V327" s="1">
        <v>5.3763999999999999E-2</v>
      </c>
      <c r="W327" s="1">
        <v>1.8146283751682681</v>
      </c>
      <c r="X327" s="1">
        <v>0.05</v>
      </c>
      <c r="Y327" s="1">
        <v>0.52414700000000003</v>
      </c>
      <c r="Z327" s="1"/>
      <c r="AA327" s="1">
        <v>0.34583599999999998</v>
      </c>
      <c r="AB327" s="1">
        <v>30.731657806216269</v>
      </c>
      <c r="AC327" s="1">
        <v>0.25850432888888886</v>
      </c>
      <c r="AD327" s="1"/>
      <c r="AE327" s="1">
        <f t="shared" si="33"/>
        <v>30.990162135105159</v>
      </c>
      <c r="AF327" s="167">
        <f t="shared" si="32"/>
        <v>30.64432613510516</v>
      </c>
      <c r="AG327" s="1"/>
      <c r="AH327" s="1">
        <v>-0.75701796774621144</v>
      </c>
      <c r="AI327" s="144">
        <v>-2.4040959142911256E-2</v>
      </c>
      <c r="AJ327" s="1"/>
      <c r="AK327" s="1"/>
    </row>
    <row r="328" spans="1:37" x14ac:dyDescent="0.25">
      <c r="A328">
        <f>IFERROR(VLOOKUP(D328,'2014_15'!$C$402:$D$446,2,FALSE),0)</f>
        <v>0</v>
      </c>
      <c r="B328" s="93" t="s">
        <v>904</v>
      </c>
      <c r="C328" s="93" t="s">
        <v>224</v>
      </c>
      <c r="D328" s="93" t="s">
        <v>225</v>
      </c>
      <c r="E328" s="93"/>
      <c r="F328" s="93">
        <v>276.64221500000002</v>
      </c>
      <c r="G328" s="93">
        <v>204.09997947516001</v>
      </c>
      <c r="H328" s="1">
        <v>13.742906</v>
      </c>
      <c r="I328" s="1">
        <v>27.049337435464682</v>
      </c>
      <c r="J328" s="1">
        <v>0</v>
      </c>
      <c r="K328" s="1">
        <v>6.958755</v>
      </c>
      <c r="L328" s="1"/>
      <c r="M328" s="1">
        <v>9.9816540000000007</v>
      </c>
      <c r="N328" s="1">
        <v>0</v>
      </c>
      <c r="O328" s="143">
        <v>538.47484691062482</v>
      </c>
      <c r="P328" s="1">
        <f>VLOOKUP(C328,NHB!$C$4:$E$463,3,FALSE)/1000000</f>
        <v>0.385071</v>
      </c>
      <c r="Q328" s="168">
        <f t="shared" ref="Q328:Q391" si="34">+O328+P328</f>
        <v>538.85991791062486</v>
      </c>
      <c r="R328" s="187">
        <f t="shared" ref="R328:R391" si="35">+Q328-M328</f>
        <v>528.87826391062481</v>
      </c>
      <c r="S328" s="1"/>
      <c r="T328" s="93">
        <v>276.64221500000002</v>
      </c>
      <c r="U328" s="93">
        <v>189.65926199738999</v>
      </c>
      <c r="V328" s="1">
        <v>14.069145000000001</v>
      </c>
      <c r="W328" s="1">
        <v>28.719920507926833</v>
      </c>
      <c r="X328" s="1">
        <v>0</v>
      </c>
      <c r="Y328" s="1">
        <v>6.958755</v>
      </c>
      <c r="Z328" s="1"/>
      <c r="AA328" s="1">
        <v>9.6135000000000002</v>
      </c>
      <c r="AB328" s="1">
        <v>525.66279750531692</v>
      </c>
      <c r="AC328" s="1">
        <v>0.83958410333333322</v>
      </c>
      <c r="AD328" s="1"/>
      <c r="AE328" s="1">
        <f t="shared" si="33"/>
        <v>526.50238160865024</v>
      </c>
      <c r="AF328" s="167">
        <f t="shared" ref="AF328:AF391" si="36">+AE328-AA328</f>
        <v>516.88888160865019</v>
      </c>
      <c r="AG328" s="1"/>
      <c r="AH328" s="1">
        <v>-12.812049405307903</v>
      </c>
      <c r="AI328" s="144">
        <v>-2.3793217972601841E-2</v>
      </c>
      <c r="AJ328" s="1"/>
      <c r="AK328" s="1"/>
    </row>
    <row r="329" spans="1:37" x14ac:dyDescent="0.25">
      <c r="A329">
        <f>IFERROR(VLOOKUP(D329,'2014_15'!$C$402:$D$446,2,FALSE),0)</f>
        <v>0</v>
      </c>
      <c r="B329" s="93" t="s">
        <v>904</v>
      </c>
      <c r="C329" s="93" t="s">
        <v>678</v>
      </c>
      <c r="D329" s="93" t="s">
        <v>679</v>
      </c>
      <c r="E329" s="93"/>
      <c r="F329" s="93">
        <v>286.05271099999999</v>
      </c>
      <c r="G329" s="93">
        <v>183.62594030791399</v>
      </c>
      <c r="H329" s="1">
        <v>13.716093000000001</v>
      </c>
      <c r="I329" s="1">
        <v>23.746676691239966</v>
      </c>
      <c r="J329" s="1">
        <v>0</v>
      </c>
      <c r="K329" s="1">
        <v>7.1985760000000001</v>
      </c>
      <c r="L329" s="1"/>
      <c r="M329" s="1">
        <v>8.7699230000000004</v>
      </c>
      <c r="N329" s="1">
        <v>0</v>
      </c>
      <c r="O329" s="143">
        <v>523.10991999915382</v>
      </c>
      <c r="P329" s="1">
        <f>VLOOKUP(C329,NHB!$C$4:$E$463,3,FALSE)/1000000</f>
        <v>0.58972800000000003</v>
      </c>
      <c r="Q329" s="168">
        <f t="shared" si="34"/>
        <v>523.69964799915385</v>
      </c>
      <c r="R329" s="187">
        <f t="shared" si="35"/>
        <v>514.9297249991539</v>
      </c>
      <c r="S329" s="1"/>
      <c r="T329" s="93">
        <v>286.05271099999999</v>
      </c>
      <c r="U329" s="93">
        <v>169.72107596002598</v>
      </c>
      <c r="V329" s="1">
        <v>14.042032000000001</v>
      </c>
      <c r="W329" s="1">
        <v>25.213285483498368</v>
      </c>
      <c r="X329" s="1">
        <v>0</v>
      </c>
      <c r="Y329" s="1">
        <v>7.1985760000000001</v>
      </c>
      <c r="Z329" s="1"/>
      <c r="AA329" s="1">
        <v>8.4750499999999995</v>
      </c>
      <c r="AB329" s="1">
        <v>510.70273044352439</v>
      </c>
      <c r="AC329" s="1">
        <v>1.3898939611111112</v>
      </c>
      <c r="AD329" s="1"/>
      <c r="AE329" s="1">
        <f t="shared" si="33"/>
        <v>512.09262440463544</v>
      </c>
      <c r="AF329" s="167">
        <f t="shared" si="36"/>
        <v>503.61757440463543</v>
      </c>
      <c r="AG329" s="1"/>
      <c r="AH329" s="1">
        <v>-12.407189555629429</v>
      </c>
      <c r="AI329" s="144">
        <v>-2.3718130896178569E-2</v>
      </c>
      <c r="AJ329" s="1"/>
      <c r="AK329" s="1"/>
    </row>
    <row r="330" spans="1:37" x14ac:dyDescent="0.25">
      <c r="A330">
        <f>IFERROR(VLOOKUP(D330,'2014_15'!$C$402:$D$446,2,FALSE),0)</f>
        <v>0</v>
      </c>
      <c r="B330" s="93" t="s">
        <v>901</v>
      </c>
      <c r="C330" s="93" t="s">
        <v>496</v>
      </c>
      <c r="D330" s="93" t="s">
        <v>497</v>
      </c>
      <c r="E330" s="93"/>
      <c r="F330" s="93">
        <v>89.292547999999996</v>
      </c>
      <c r="G330" s="93">
        <v>56.686258225566</v>
      </c>
      <c r="H330" s="1">
        <v>5.8179270000000001</v>
      </c>
      <c r="I330" s="1">
        <v>6.7619123132508125</v>
      </c>
      <c r="J330" s="1">
        <v>5.747E-2</v>
      </c>
      <c r="K330" s="1">
        <v>2.2779720000000001</v>
      </c>
      <c r="L330" s="1"/>
      <c r="M330" s="1">
        <v>2.5386600000000001</v>
      </c>
      <c r="N330" s="1">
        <v>0</v>
      </c>
      <c r="O330" s="143">
        <v>163.43274753881678</v>
      </c>
      <c r="P330" s="1">
        <f>VLOOKUP(C330,NHB!$C$4:$E$463,3,FALSE)/1000000</f>
        <v>1.1451389999999999</v>
      </c>
      <c r="Q330" s="168">
        <f t="shared" si="34"/>
        <v>164.57788653881678</v>
      </c>
      <c r="R330" s="187">
        <f t="shared" si="35"/>
        <v>162.03922653881679</v>
      </c>
      <c r="S330" s="1"/>
      <c r="T330" s="93">
        <v>89.292547999999996</v>
      </c>
      <c r="U330" s="93">
        <v>52.348135890591003</v>
      </c>
      <c r="V330" s="1">
        <v>5.9560459999999997</v>
      </c>
      <c r="W330" s="1">
        <v>7.1795320155796176</v>
      </c>
      <c r="X330" s="1">
        <v>5.747E-2</v>
      </c>
      <c r="Y330" s="1">
        <v>2.2779720000000001</v>
      </c>
      <c r="Z330" s="1"/>
      <c r="AA330" s="1">
        <v>2.4553609999999999</v>
      </c>
      <c r="AB330" s="1">
        <v>159.5670649061706</v>
      </c>
      <c r="AC330" s="1">
        <v>2.0741651711111109</v>
      </c>
      <c r="AD330" s="1"/>
      <c r="AE330" s="1">
        <f t="shared" si="33"/>
        <v>161.6412300772817</v>
      </c>
      <c r="AF330" s="167">
        <f t="shared" si="36"/>
        <v>159.18586907728169</v>
      </c>
      <c r="AG330" s="1"/>
      <c r="AH330" s="1">
        <v>-3.8656826326461839</v>
      </c>
      <c r="AI330" s="144">
        <v>-2.3653048063259467E-2</v>
      </c>
      <c r="AJ330" s="1"/>
      <c r="AK330" s="1"/>
    </row>
    <row r="331" spans="1:37" x14ac:dyDescent="0.25">
      <c r="A331">
        <f>IFERROR(VLOOKUP(D331,'2014_15'!$C$402:$D$446,2,FALSE),0)</f>
        <v>0</v>
      </c>
      <c r="B331" s="93" t="s">
        <v>905</v>
      </c>
      <c r="C331" s="93" t="s">
        <v>344</v>
      </c>
      <c r="D331" s="93" t="s">
        <v>345</v>
      </c>
      <c r="E331" s="93"/>
      <c r="F331" s="93">
        <v>102.472831</v>
      </c>
      <c r="G331" s="93">
        <v>69.566024204846997</v>
      </c>
      <c r="H331" s="1">
        <v>4.2933950000000003</v>
      </c>
      <c r="I331" s="1">
        <v>7.740104189622504</v>
      </c>
      <c r="J331" s="1">
        <v>0.6</v>
      </c>
      <c r="K331" s="1">
        <v>2.5799539999999999</v>
      </c>
      <c r="L331" s="1"/>
      <c r="M331" s="1">
        <v>2.6009760000000002</v>
      </c>
      <c r="N331" s="1">
        <v>0</v>
      </c>
      <c r="O331" s="143">
        <v>189.85328439446948</v>
      </c>
      <c r="P331" s="1">
        <f>VLOOKUP(C331,NHB!$C$4:$E$463,3,FALSE)/1000000</f>
        <v>0.67883199999999999</v>
      </c>
      <c r="Q331" s="168">
        <f t="shared" si="34"/>
        <v>190.53211639446948</v>
      </c>
      <c r="R331" s="187">
        <f t="shared" si="35"/>
        <v>187.93114039446948</v>
      </c>
      <c r="S331" s="1"/>
      <c r="T331" s="93">
        <v>102.472831</v>
      </c>
      <c r="U331" s="93">
        <v>64.610389217069994</v>
      </c>
      <c r="V331" s="1">
        <v>4.3949090000000002</v>
      </c>
      <c r="W331" s="1">
        <v>8.2181376005748703</v>
      </c>
      <c r="X331" s="1">
        <v>0.6</v>
      </c>
      <c r="Y331" s="1">
        <v>2.5799539999999999</v>
      </c>
      <c r="Z331" s="1"/>
      <c r="AA331" s="1">
        <v>2.4889519999999998</v>
      </c>
      <c r="AB331" s="1">
        <v>185.36517281764486</v>
      </c>
      <c r="AC331" s="1">
        <v>1.7207874188888888</v>
      </c>
      <c r="AD331" s="1"/>
      <c r="AE331" s="1">
        <f t="shared" si="33"/>
        <v>187.08596023653374</v>
      </c>
      <c r="AF331" s="167">
        <f t="shared" si="36"/>
        <v>184.59700823653372</v>
      </c>
      <c r="AG331" s="1"/>
      <c r="AH331" s="1">
        <v>-4.4881115768246218</v>
      </c>
      <c r="AI331" s="144">
        <v>-2.3639894306486713E-2</v>
      </c>
      <c r="AJ331" s="1"/>
      <c r="AK331" s="1"/>
    </row>
    <row r="332" spans="1:37" x14ac:dyDescent="0.25">
      <c r="A332">
        <f>IFERROR(VLOOKUP(D332,'2014_15'!$C$402:$D$446,2,FALSE),0)</f>
        <v>0</v>
      </c>
      <c r="B332" s="93" t="s">
        <v>904</v>
      </c>
      <c r="C332" s="93" t="s">
        <v>510</v>
      </c>
      <c r="D332" s="93" t="s">
        <v>511</v>
      </c>
      <c r="E332" s="93"/>
      <c r="F332" s="93">
        <v>239.05141</v>
      </c>
      <c r="G332" s="93">
        <v>166.90336303518302</v>
      </c>
      <c r="H332" s="1">
        <v>11.936272000000001</v>
      </c>
      <c r="I332" s="1">
        <v>25.98114639149329</v>
      </c>
      <c r="J332" s="1">
        <v>0</v>
      </c>
      <c r="K332" s="1">
        <v>6.0153239999999997</v>
      </c>
      <c r="L332" s="1"/>
      <c r="M332" s="1">
        <v>7.2567849999999998</v>
      </c>
      <c r="N332" s="1">
        <v>0</v>
      </c>
      <c r="O332" s="143">
        <v>457.1443004266763</v>
      </c>
      <c r="P332" s="1">
        <f>VLOOKUP(C332,NHB!$C$4:$E$463,3,FALSE)/1000000</f>
        <v>0.64723299999999995</v>
      </c>
      <c r="Q332" s="168">
        <f t="shared" si="34"/>
        <v>457.79153342667632</v>
      </c>
      <c r="R332" s="187">
        <f t="shared" si="35"/>
        <v>450.53474842667634</v>
      </c>
      <c r="S332" s="1"/>
      <c r="T332" s="93">
        <v>239.05141</v>
      </c>
      <c r="U332" s="93">
        <v>154.521393000307</v>
      </c>
      <c r="V332" s="1">
        <v>12.220048</v>
      </c>
      <c r="W332" s="1">
        <v>27.585757353530486</v>
      </c>
      <c r="X332" s="1">
        <v>0</v>
      </c>
      <c r="Y332" s="1">
        <v>6.0153239999999997</v>
      </c>
      <c r="Z332" s="1"/>
      <c r="AA332" s="1">
        <v>7.0357419999999999</v>
      </c>
      <c r="AB332" s="1">
        <v>446.42967435383753</v>
      </c>
      <c r="AC332" s="1">
        <v>1.4307938084444445</v>
      </c>
      <c r="AD332" s="1"/>
      <c r="AE332" s="1">
        <f t="shared" si="33"/>
        <v>447.86046816228196</v>
      </c>
      <c r="AF332" s="167">
        <f t="shared" si="36"/>
        <v>440.82472616228193</v>
      </c>
      <c r="AG332" s="1"/>
      <c r="AH332" s="1">
        <v>-10.714626072838769</v>
      </c>
      <c r="AI332" s="144">
        <v>-2.3438170535732935E-2</v>
      </c>
      <c r="AJ332" s="1"/>
      <c r="AK332" s="1"/>
    </row>
    <row r="333" spans="1:37" x14ac:dyDescent="0.25">
      <c r="A333">
        <f>IFERROR(VLOOKUP(D333,'2014_15'!$C$402:$D$446,2,FALSE),0)</f>
        <v>0</v>
      </c>
      <c r="B333" s="93" t="s">
        <v>904</v>
      </c>
      <c r="C333" s="93" t="s">
        <v>360</v>
      </c>
      <c r="D333" s="93" t="s">
        <v>361</v>
      </c>
      <c r="E333" s="93"/>
      <c r="F333" s="93">
        <v>498.66416400000003</v>
      </c>
      <c r="G333" s="93">
        <v>198.32743734685999</v>
      </c>
      <c r="H333" s="1">
        <v>37.513451000000003</v>
      </c>
      <c r="I333" s="1">
        <v>33.492713338149123</v>
      </c>
      <c r="J333" s="1">
        <v>0</v>
      </c>
      <c r="K333" s="1">
        <v>12.514036000000001</v>
      </c>
      <c r="L333" s="1"/>
      <c r="M333" s="1">
        <v>11.024705000000001</v>
      </c>
      <c r="N333" s="1">
        <v>0</v>
      </c>
      <c r="O333" s="143">
        <v>791.53650668500927</v>
      </c>
      <c r="P333" s="1">
        <f>VLOOKUP(C333,NHB!$C$4:$E$463,3,FALSE)/1000000</f>
        <v>0.76988699999999999</v>
      </c>
      <c r="Q333" s="168">
        <f t="shared" si="34"/>
        <v>792.30639368500931</v>
      </c>
      <c r="R333" s="187">
        <f t="shared" si="35"/>
        <v>781.28168868500927</v>
      </c>
      <c r="S333" s="1"/>
      <c r="T333" s="93">
        <v>498.66416400000003</v>
      </c>
      <c r="U333" s="93">
        <v>177.701383862786</v>
      </c>
      <c r="V333" s="1">
        <v>38.402448</v>
      </c>
      <c r="W333" s="1">
        <v>35.561243115894413</v>
      </c>
      <c r="X333" s="1">
        <v>0</v>
      </c>
      <c r="Y333" s="1">
        <v>12.514036000000001</v>
      </c>
      <c r="Z333" s="1"/>
      <c r="AA333" s="1">
        <v>10.586497</v>
      </c>
      <c r="AB333" s="1">
        <v>773.42977197868049</v>
      </c>
      <c r="AC333" s="1">
        <v>1.9997266082222225</v>
      </c>
      <c r="AD333" s="1"/>
      <c r="AE333" s="1">
        <f t="shared" si="33"/>
        <v>775.4294985869027</v>
      </c>
      <c r="AF333" s="167">
        <f t="shared" si="36"/>
        <v>764.84300158690269</v>
      </c>
      <c r="AG333" s="1"/>
      <c r="AH333" s="1">
        <v>-18.10673470632878</v>
      </c>
      <c r="AI333" s="144">
        <v>-2.2875425900645573E-2</v>
      </c>
      <c r="AJ333" s="1"/>
      <c r="AK333" s="1"/>
    </row>
    <row r="334" spans="1:37" x14ac:dyDescent="0.25">
      <c r="A334">
        <f>IFERROR(VLOOKUP(D334,'2014_15'!$C$402:$D$446,2,FALSE),0)</f>
        <v>0</v>
      </c>
      <c r="B334" s="93" t="s">
        <v>901</v>
      </c>
      <c r="C334" s="93" t="s">
        <v>692</v>
      </c>
      <c r="D334" s="93" t="s">
        <v>693</v>
      </c>
      <c r="E334" s="93"/>
      <c r="F334" s="93">
        <v>80.928589000000002</v>
      </c>
      <c r="G334" s="93">
        <v>53.578938735234999</v>
      </c>
      <c r="H334" s="1">
        <v>7.1147400000000003</v>
      </c>
      <c r="I334" s="1">
        <v>7.8095412216019051</v>
      </c>
      <c r="J334" s="1">
        <v>0.12467</v>
      </c>
      <c r="K334" s="1">
        <v>2.0392420000000002</v>
      </c>
      <c r="L334" s="1"/>
      <c r="M334" s="1">
        <v>2.0177839999999998</v>
      </c>
      <c r="N334" s="1">
        <v>0</v>
      </c>
      <c r="O334" s="143">
        <v>153.61350495683692</v>
      </c>
      <c r="P334" s="1">
        <f>VLOOKUP(C334,NHB!$C$4:$E$463,3,FALSE)/1000000</f>
        <v>1.451214</v>
      </c>
      <c r="Q334" s="168">
        <f t="shared" si="34"/>
        <v>155.06471895683691</v>
      </c>
      <c r="R334" s="187">
        <f t="shared" si="35"/>
        <v>153.04693495683691</v>
      </c>
      <c r="S334" s="1"/>
      <c r="T334" s="93">
        <v>80.928589000000002</v>
      </c>
      <c r="U334" s="93">
        <v>49.496009192400003</v>
      </c>
      <c r="V334" s="1">
        <v>7.2834459999999996</v>
      </c>
      <c r="W334" s="1">
        <v>8.2918631047027507</v>
      </c>
      <c r="X334" s="1">
        <v>0.12467</v>
      </c>
      <c r="Y334" s="1">
        <v>2.0392420000000002</v>
      </c>
      <c r="Z334" s="1"/>
      <c r="AA334" s="1">
        <v>1.952548</v>
      </c>
      <c r="AB334" s="1">
        <v>150.11636729710276</v>
      </c>
      <c r="AC334" s="1">
        <v>2.7832593844444444</v>
      </c>
      <c r="AD334" s="1"/>
      <c r="AE334" s="1">
        <f t="shared" si="33"/>
        <v>152.8996266815472</v>
      </c>
      <c r="AF334" s="167">
        <f t="shared" si="36"/>
        <v>150.9470786815472</v>
      </c>
      <c r="AG334" s="1"/>
      <c r="AH334" s="1">
        <v>-3.4971376597341646</v>
      </c>
      <c r="AI334" s="144">
        <v>-2.2765821668588367E-2</v>
      </c>
      <c r="AJ334" s="1"/>
      <c r="AK334" s="1"/>
    </row>
    <row r="335" spans="1:37" x14ac:dyDescent="0.25">
      <c r="A335">
        <f>IFERROR(VLOOKUP(D335,'2014_15'!$C$402:$D$446,2,FALSE),0)</f>
        <v>0</v>
      </c>
      <c r="B335" s="93" t="s">
        <v>901</v>
      </c>
      <c r="C335" s="93" t="s">
        <v>716</v>
      </c>
      <c r="D335" s="93" t="s">
        <v>864</v>
      </c>
      <c r="E335" s="93"/>
      <c r="F335" s="93">
        <v>56.997146000000001</v>
      </c>
      <c r="G335" s="93">
        <v>60.635579864065001</v>
      </c>
      <c r="H335" s="1">
        <v>4.4080579999999996</v>
      </c>
      <c r="I335" s="1">
        <v>7.3632220326083377</v>
      </c>
      <c r="J335" s="1">
        <v>0.16747000000000001</v>
      </c>
      <c r="K335" s="1">
        <v>1.4224699999999999</v>
      </c>
      <c r="L335" s="1"/>
      <c r="M335" s="1">
        <v>1.8043210000000001</v>
      </c>
      <c r="N335" s="1">
        <v>0</v>
      </c>
      <c r="O335" s="143">
        <v>132.79826689667334</v>
      </c>
      <c r="P335" s="1">
        <f>VLOOKUP(C335,NHB!$C$4:$E$463,3,FALSE)/1000000</f>
        <v>0.23555200000000001</v>
      </c>
      <c r="Q335" s="168">
        <f t="shared" si="34"/>
        <v>133.03381889667335</v>
      </c>
      <c r="R335" s="187">
        <f t="shared" si="35"/>
        <v>131.22949789667337</v>
      </c>
      <c r="S335" s="1"/>
      <c r="T335" s="93">
        <v>56.997146000000001</v>
      </c>
      <c r="U335" s="93">
        <v>57.123810514482003</v>
      </c>
      <c r="V335" s="1">
        <v>4.512651</v>
      </c>
      <c r="W335" s="1">
        <v>7.8179789787185223</v>
      </c>
      <c r="X335" s="1">
        <v>0.16747000000000001</v>
      </c>
      <c r="Y335" s="1">
        <v>1.4224699999999999</v>
      </c>
      <c r="Z335" s="1"/>
      <c r="AA335" s="1">
        <v>1.749457</v>
      </c>
      <c r="AB335" s="1">
        <v>129.79098349320054</v>
      </c>
      <c r="AC335" s="1">
        <v>0.70289402000000001</v>
      </c>
      <c r="AD335" s="1"/>
      <c r="AE335" s="1">
        <f t="shared" si="33"/>
        <v>130.49387751320054</v>
      </c>
      <c r="AF335" s="167">
        <f t="shared" si="36"/>
        <v>128.74442051320054</v>
      </c>
      <c r="AG335" s="1"/>
      <c r="AH335" s="1">
        <v>-3.0072834034727975</v>
      </c>
      <c r="AI335" s="144">
        <v>-2.2645501886050075E-2</v>
      </c>
      <c r="AJ335" s="1"/>
      <c r="AK335" s="1"/>
    </row>
    <row r="336" spans="1:37" x14ac:dyDescent="0.25">
      <c r="A336">
        <f>IFERROR(VLOOKUP(D336,'2014_15'!$C$402:$D$446,2,FALSE),0)</f>
        <v>0</v>
      </c>
      <c r="B336" s="93" t="s">
        <v>901</v>
      </c>
      <c r="C336" s="93" t="s">
        <v>618</v>
      </c>
      <c r="D336" s="93" t="s">
        <v>619</v>
      </c>
      <c r="E336" s="93"/>
      <c r="F336" s="93">
        <v>112.719506</v>
      </c>
      <c r="G336" s="93">
        <v>61.349062008993997</v>
      </c>
      <c r="H336" s="1">
        <v>14.927443999999999</v>
      </c>
      <c r="I336" s="1">
        <v>8.0365083816394201</v>
      </c>
      <c r="J336" s="1">
        <v>0.11347</v>
      </c>
      <c r="K336" s="1">
        <v>2.8485040000000001</v>
      </c>
      <c r="L336" s="1"/>
      <c r="M336" s="1">
        <v>2.5133220000000001</v>
      </c>
      <c r="N336" s="1">
        <v>0</v>
      </c>
      <c r="O336" s="143">
        <v>202.50781639063339</v>
      </c>
      <c r="P336" s="1">
        <f>VLOOKUP(C336,NHB!$C$4:$E$463,3,FALSE)/1000000</f>
        <v>0.88336099999999995</v>
      </c>
      <c r="Q336" s="168">
        <f t="shared" si="34"/>
        <v>203.3911773906334</v>
      </c>
      <c r="R336" s="187">
        <f t="shared" si="35"/>
        <v>200.87785539063341</v>
      </c>
      <c r="S336" s="1"/>
      <c r="T336" s="93">
        <v>112.719506</v>
      </c>
      <c r="U336" s="93">
        <v>56.109036263976002</v>
      </c>
      <c r="V336" s="1">
        <v>15.281337000000001</v>
      </c>
      <c r="W336" s="1">
        <v>8.5328478907345477</v>
      </c>
      <c r="X336" s="1">
        <v>0.11347</v>
      </c>
      <c r="Y336" s="1">
        <v>2.8485040000000001</v>
      </c>
      <c r="Z336" s="1"/>
      <c r="AA336" s="1">
        <v>2.424229</v>
      </c>
      <c r="AB336" s="1">
        <v>198.02893015471057</v>
      </c>
      <c r="AC336" s="1">
        <v>2.1345817055555556</v>
      </c>
      <c r="AD336" s="1"/>
      <c r="AE336" s="1">
        <f t="shared" si="33"/>
        <v>200.16351186026611</v>
      </c>
      <c r="AF336" s="167">
        <f t="shared" si="36"/>
        <v>197.73928286026612</v>
      </c>
      <c r="AG336" s="1"/>
      <c r="AH336" s="1">
        <v>-4.478886235922829</v>
      </c>
      <c r="AI336" s="144">
        <v>-2.2117103012375336E-2</v>
      </c>
      <c r="AJ336" s="1"/>
      <c r="AK336" s="1"/>
    </row>
    <row r="337" spans="1:37" x14ac:dyDescent="0.25">
      <c r="A337">
        <f>IFERROR(VLOOKUP(D337,'2014_15'!$C$402:$D$446,2,FALSE),0)</f>
        <v>0</v>
      </c>
      <c r="B337" s="93" t="s">
        <v>899</v>
      </c>
      <c r="C337" s="93" t="s">
        <v>772</v>
      </c>
      <c r="D337" s="93" t="s">
        <v>773</v>
      </c>
      <c r="E337" s="93"/>
      <c r="F337" s="93">
        <v>38.207999999999998</v>
      </c>
      <c r="G337" s="93">
        <v>73.135598560773005</v>
      </c>
      <c r="H337" s="1">
        <v>0</v>
      </c>
      <c r="I337" s="1">
        <v>0</v>
      </c>
      <c r="J337" s="1">
        <v>0</v>
      </c>
      <c r="K337" s="1">
        <v>0.95963699999999996</v>
      </c>
      <c r="L337" s="1"/>
      <c r="M337" s="1">
        <v>0</v>
      </c>
      <c r="N337" s="1">
        <v>0</v>
      </c>
      <c r="O337" s="143">
        <v>112.303235560773</v>
      </c>
      <c r="P337" s="1">
        <f>VLOOKUP(C337,NHB!$C$4:$E$463,3,FALSE)/1000000</f>
        <v>0</v>
      </c>
      <c r="Q337" s="168">
        <f t="shared" si="34"/>
        <v>112.303235560773</v>
      </c>
      <c r="R337" s="187">
        <f t="shared" si="35"/>
        <v>112.303235560773</v>
      </c>
      <c r="S337" s="1"/>
      <c r="T337" s="93">
        <v>38.207999999999998</v>
      </c>
      <c r="U337" s="93">
        <v>70.64898820970599</v>
      </c>
      <c r="V337" s="1">
        <v>0</v>
      </c>
      <c r="W337" s="1">
        <v>0</v>
      </c>
      <c r="X337" s="1">
        <v>0</v>
      </c>
      <c r="Y337" s="1">
        <v>0.95963699999999996</v>
      </c>
      <c r="Z337" s="1"/>
      <c r="AA337" s="1">
        <v>0</v>
      </c>
      <c r="AB337" s="1">
        <v>109.81662520970599</v>
      </c>
      <c r="AC337" s="1">
        <v>0</v>
      </c>
      <c r="AD337" s="1"/>
      <c r="AE337" s="1">
        <f t="shared" si="33"/>
        <v>109.81662520970599</v>
      </c>
      <c r="AF337" s="167">
        <f t="shared" si="36"/>
        <v>109.81662520970599</v>
      </c>
      <c r="AG337" s="1"/>
      <c r="AH337" s="1">
        <v>-2.4866103510670143</v>
      </c>
      <c r="AI337" s="144">
        <v>-2.2141929737379495E-2</v>
      </c>
      <c r="AJ337" s="1"/>
      <c r="AK337" s="56"/>
    </row>
    <row r="338" spans="1:37" x14ac:dyDescent="0.25">
      <c r="A338">
        <f>IFERROR(VLOOKUP(D338,'2014_15'!$C$402:$D$446,2,FALSE),0)</f>
        <v>0</v>
      </c>
      <c r="B338" s="93" t="s">
        <v>901</v>
      </c>
      <c r="C338" s="93" t="s">
        <v>164</v>
      </c>
      <c r="D338" s="93" t="s">
        <v>165</v>
      </c>
      <c r="E338" s="93"/>
      <c r="F338" s="93">
        <v>126.143953</v>
      </c>
      <c r="G338" s="93">
        <v>49.891867819430999</v>
      </c>
      <c r="H338" s="1">
        <v>9.8414040000000007</v>
      </c>
      <c r="I338" s="1">
        <v>8.8944428916408569</v>
      </c>
      <c r="J338" s="1">
        <v>0.14147000000000001</v>
      </c>
      <c r="K338" s="1">
        <v>3.1927050000000001</v>
      </c>
      <c r="L338" s="1"/>
      <c r="M338" s="1">
        <v>2.2519070000000001</v>
      </c>
      <c r="N338" s="1">
        <v>0</v>
      </c>
      <c r="O338" s="143">
        <v>200.35774971107185</v>
      </c>
      <c r="P338" s="1">
        <f>VLOOKUP(C338,NHB!$C$4:$E$463,3,FALSE)/1000000</f>
        <v>1.120673</v>
      </c>
      <c r="Q338" s="168">
        <f t="shared" si="34"/>
        <v>201.47842271107186</v>
      </c>
      <c r="R338" s="187">
        <f t="shared" si="35"/>
        <v>199.22651571107187</v>
      </c>
      <c r="S338" s="1"/>
      <c r="T338" s="93">
        <v>126.143953</v>
      </c>
      <c r="U338" s="93">
        <v>44.779523539903998</v>
      </c>
      <c r="V338" s="1">
        <v>10.075001</v>
      </c>
      <c r="W338" s="1">
        <v>9.4437689433124525</v>
      </c>
      <c r="X338" s="1">
        <v>0.14147000000000001</v>
      </c>
      <c r="Y338" s="1">
        <v>3.1927050000000001</v>
      </c>
      <c r="Z338" s="1"/>
      <c r="AA338" s="1">
        <v>2.182798</v>
      </c>
      <c r="AB338" s="1">
        <v>195.95921948321643</v>
      </c>
      <c r="AC338" s="1">
        <v>2.9032837777777778</v>
      </c>
      <c r="AD338" s="1"/>
      <c r="AE338" s="1">
        <f t="shared" si="33"/>
        <v>198.8625032609942</v>
      </c>
      <c r="AF338" s="167">
        <f t="shared" si="36"/>
        <v>196.67970526099421</v>
      </c>
      <c r="AG338" s="1"/>
      <c r="AH338" s="1">
        <v>-4.3985302278554173</v>
      </c>
      <c r="AI338" s="144">
        <v>-2.1953382058834098E-2</v>
      </c>
      <c r="AJ338" s="1"/>
      <c r="AK338" s="56"/>
    </row>
    <row r="339" spans="1:37" x14ac:dyDescent="0.25">
      <c r="A339">
        <f>IFERROR(VLOOKUP(D339,'2014_15'!$C$402:$D$446,2,FALSE),0)</f>
        <v>0</v>
      </c>
      <c r="B339" s="93" t="s">
        <v>900</v>
      </c>
      <c r="C339" s="93" t="s">
        <v>192</v>
      </c>
      <c r="D339" s="93" t="s">
        <v>193</v>
      </c>
      <c r="E339" s="93"/>
      <c r="F339" s="93">
        <v>10.856744000000001</v>
      </c>
      <c r="G339" s="93">
        <v>20.255430022358997</v>
      </c>
      <c r="H339" s="1">
        <v>0</v>
      </c>
      <c r="I339" s="1">
        <v>0</v>
      </c>
      <c r="J339" s="1">
        <v>0</v>
      </c>
      <c r="K339" s="1">
        <v>0.27249299999999999</v>
      </c>
      <c r="L339" s="1"/>
      <c r="M339" s="1">
        <v>0</v>
      </c>
      <c r="N339" s="1">
        <v>0</v>
      </c>
      <c r="O339" s="143">
        <v>31.384667022359</v>
      </c>
      <c r="P339" s="1">
        <v>0</v>
      </c>
      <c r="Q339" s="168">
        <f t="shared" si="34"/>
        <v>31.384667022359</v>
      </c>
      <c r="R339" s="187">
        <f t="shared" si="35"/>
        <v>31.384667022359</v>
      </c>
      <c r="S339" s="1"/>
      <c r="T339" s="93">
        <v>10.856744000000001</v>
      </c>
      <c r="U339" s="93">
        <v>19.566745401597998</v>
      </c>
      <c r="V339" s="1">
        <v>0</v>
      </c>
      <c r="W339" s="1">
        <v>0</v>
      </c>
      <c r="X339" s="1">
        <v>0</v>
      </c>
      <c r="Y339" s="1">
        <v>0.27249299999999999</v>
      </c>
      <c r="Z339" s="1"/>
      <c r="AA339" s="1">
        <v>0</v>
      </c>
      <c r="AB339" s="1">
        <v>30.695982401597998</v>
      </c>
      <c r="AC339" s="1">
        <v>0</v>
      </c>
      <c r="AD339" s="1"/>
      <c r="AE339" s="1">
        <f t="shared" si="33"/>
        <v>30.695982401597998</v>
      </c>
      <c r="AF339" s="167">
        <f t="shared" si="36"/>
        <v>30.695982401597998</v>
      </c>
      <c r="AG339" s="1"/>
      <c r="AH339" s="1">
        <v>-0.68868462076100201</v>
      </c>
      <c r="AI339" s="144">
        <v>-2.1943346420415125E-2</v>
      </c>
      <c r="AJ339" s="1"/>
      <c r="AK339" s="1"/>
    </row>
    <row r="340" spans="1:37" x14ac:dyDescent="0.25">
      <c r="A340">
        <f>IFERROR(VLOOKUP(D340,'2014_15'!$C$402:$D$446,2,FALSE),0)</f>
        <v>0</v>
      </c>
      <c r="B340" s="93" t="s">
        <v>905</v>
      </c>
      <c r="C340" s="93" t="s">
        <v>354</v>
      </c>
      <c r="D340" s="93" t="s">
        <v>355</v>
      </c>
      <c r="E340" s="93"/>
      <c r="F340" s="93">
        <v>106.588543</v>
      </c>
      <c r="G340" s="93">
        <v>55.947181434419996</v>
      </c>
      <c r="H340" s="1">
        <v>7.4361980000000001</v>
      </c>
      <c r="I340" s="1">
        <v>8.1611674732128101</v>
      </c>
      <c r="J340" s="1">
        <v>0.5</v>
      </c>
      <c r="K340" s="1">
        <v>2.6797010000000001</v>
      </c>
      <c r="L340" s="1"/>
      <c r="M340" s="1">
        <v>2.6668289999999999</v>
      </c>
      <c r="N340" s="1">
        <v>0</v>
      </c>
      <c r="O340" s="143">
        <v>183.97961990763278</v>
      </c>
      <c r="P340" s="1">
        <f>VLOOKUP(C340,NHB!$C$4:$E$463,3,FALSE)/1000000</f>
        <v>0.39674500000000001</v>
      </c>
      <c r="Q340" s="168">
        <f t="shared" si="34"/>
        <v>184.37636490763279</v>
      </c>
      <c r="R340" s="187">
        <f t="shared" si="35"/>
        <v>181.70953590763278</v>
      </c>
      <c r="S340" s="1"/>
      <c r="T340" s="93">
        <v>106.588543</v>
      </c>
      <c r="U340" s="93">
        <v>51.3629112912</v>
      </c>
      <c r="V340" s="1">
        <v>7.6122860000000001</v>
      </c>
      <c r="W340" s="1">
        <v>8.6652060015060179</v>
      </c>
      <c r="X340" s="1">
        <v>0.5</v>
      </c>
      <c r="Y340" s="1">
        <v>2.6797010000000001</v>
      </c>
      <c r="Z340" s="1"/>
      <c r="AA340" s="1">
        <v>2.553118</v>
      </c>
      <c r="AB340" s="1">
        <v>179.96176529270605</v>
      </c>
      <c r="AC340" s="1">
        <v>0.83673802555555543</v>
      </c>
      <c r="AD340" s="1"/>
      <c r="AE340" s="1">
        <f t="shared" si="33"/>
        <v>180.7985033182616</v>
      </c>
      <c r="AF340" s="167">
        <f t="shared" si="36"/>
        <v>178.24538531826158</v>
      </c>
      <c r="AG340" s="1"/>
      <c r="AH340" s="1">
        <v>-4.0178546149267333</v>
      </c>
      <c r="AI340" s="144">
        <v>-2.1838585257127407E-2</v>
      </c>
      <c r="AJ340" s="1"/>
      <c r="AK340" s="1"/>
    </row>
    <row r="341" spans="1:37" x14ac:dyDescent="0.25">
      <c r="A341">
        <f>IFERROR(VLOOKUP(D341,'2014_15'!$C$402:$D$446,2,FALSE),0)</f>
        <v>0</v>
      </c>
      <c r="B341" s="93" t="s">
        <v>904</v>
      </c>
      <c r="C341" s="93" t="s">
        <v>504</v>
      </c>
      <c r="D341" s="93" t="s">
        <v>505</v>
      </c>
      <c r="E341" s="93"/>
      <c r="F341" s="93">
        <v>245.15379100000001</v>
      </c>
      <c r="G341" s="93">
        <v>120.58389373651499</v>
      </c>
      <c r="H341" s="1">
        <v>8.8986549999999998</v>
      </c>
      <c r="I341" s="1">
        <v>18.611915015242403</v>
      </c>
      <c r="J341" s="1">
        <v>0</v>
      </c>
      <c r="K341" s="1">
        <v>6.1575759999999997</v>
      </c>
      <c r="L341" s="1"/>
      <c r="M341" s="1">
        <v>6.5938400000000001</v>
      </c>
      <c r="N341" s="1">
        <v>0</v>
      </c>
      <c r="O341" s="143">
        <v>405.99967075175744</v>
      </c>
      <c r="P341" s="1">
        <f>VLOOKUP(C341,NHB!$C$4:$E$463,3,FALSE)/1000000</f>
        <v>0.381969</v>
      </c>
      <c r="Q341" s="168">
        <f t="shared" si="34"/>
        <v>406.38163975175746</v>
      </c>
      <c r="R341" s="187">
        <f t="shared" si="35"/>
        <v>399.78779975175746</v>
      </c>
      <c r="S341" s="1"/>
      <c r="T341" s="93">
        <v>245.15379100000001</v>
      </c>
      <c r="U341" s="93">
        <v>110.63872251025701</v>
      </c>
      <c r="V341" s="1">
        <v>9.1100919999999999</v>
      </c>
      <c r="W341" s="1">
        <v>19.761397890553127</v>
      </c>
      <c r="X341" s="1">
        <v>0</v>
      </c>
      <c r="Y341" s="1">
        <v>6.1575759999999997</v>
      </c>
      <c r="Z341" s="1"/>
      <c r="AA341" s="1">
        <v>6.3522540000000003</v>
      </c>
      <c r="AB341" s="1">
        <v>397.17383340081022</v>
      </c>
      <c r="AC341" s="1">
        <v>0.84980617666666647</v>
      </c>
      <c r="AD341" s="1"/>
      <c r="AE341" s="1">
        <f t="shared" ref="AE341:AE391" si="37">+AB341+AC341</f>
        <v>398.0236395774769</v>
      </c>
      <c r="AF341" s="167">
        <f t="shared" si="36"/>
        <v>391.67138557747688</v>
      </c>
      <c r="AG341" s="1"/>
      <c r="AH341" s="1">
        <v>-8.8258373509472108</v>
      </c>
      <c r="AI341" s="144">
        <v>-2.1738533271726816E-2</v>
      </c>
      <c r="AJ341" s="1"/>
      <c r="AK341" s="56"/>
    </row>
    <row r="342" spans="1:37" x14ac:dyDescent="0.25">
      <c r="A342">
        <f>IFERROR(VLOOKUP(D342,'2014_15'!$C$402:$D$446,2,FALSE),0)</f>
        <v>0</v>
      </c>
      <c r="B342" s="93" t="s">
        <v>904</v>
      </c>
      <c r="C342" s="93" t="s">
        <v>610</v>
      </c>
      <c r="D342" s="93" t="s">
        <v>611</v>
      </c>
      <c r="E342" s="93"/>
      <c r="F342" s="93">
        <v>200.13733188000003</v>
      </c>
      <c r="G342" s="93">
        <v>128.96971655184399</v>
      </c>
      <c r="H342" s="1">
        <v>6.9861000000000006E-2</v>
      </c>
      <c r="I342" s="1">
        <v>17.794612237346939</v>
      </c>
      <c r="J342" s="1">
        <v>0</v>
      </c>
      <c r="K342" s="1">
        <v>5.02963</v>
      </c>
      <c r="L342" s="1"/>
      <c r="M342" s="1">
        <v>6.7373839999999996</v>
      </c>
      <c r="N342" s="1">
        <v>0</v>
      </c>
      <c r="O342" s="143">
        <v>358.73853566919098</v>
      </c>
      <c r="P342" s="1">
        <f>VLOOKUP(C342,NHB!$C$4:$E$463,3,FALSE)/1000000</f>
        <v>0.55320400000000003</v>
      </c>
      <c r="Q342" s="168">
        <f t="shared" si="34"/>
        <v>359.29173966919097</v>
      </c>
      <c r="R342" s="187">
        <f t="shared" si="35"/>
        <v>352.55435566919095</v>
      </c>
      <c r="S342" s="1"/>
      <c r="T342" s="93">
        <v>200.13733188000003</v>
      </c>
      <c r="U342" s="93">
        <v>120.47129127072901</v>
      </c>
      <c r="V342" s="1">
        <v>7.1997000000000005E-2</v>
      </c>
      <c r="W342" s="1">
        <v>18.893618009878868</v>
      </c>
      <c r="X342" s="1">
        <v>0</v>
      </c>
      <c r="Y342" s="1">
        <v>5.02963</v>
      </c>
      <c r="Z342" s="1"/>
      <c r="AA342" s="1">
        <v>6.4889169999999998</v>
      </c>
      <c r="AB342" s="1">
        <v>351.09278516060795</v>
      </c>
      <c r="AC342" s="1">
        <v>1.2658621148888891</v>
      </c>
      <c r="AD342" s="1"/>
      <c r="AE342" s="1">
        <f t="shared" si="37"/>
        <v>352.35864727549682</v>
      </c>
      <c r="AF342" s="167">
        <f t="shared" si="36"/>
        <v>345.86973027549681</v>
      </c>
      <c r="AG342" s="1"/>
      <c r="AH342" s="1">
        <v>-7.6457505085830348</v>
      </c>
      <c r="AI342" s="144">
        <v>-2.1312877620801595E-2</v>
      </c>
      <c r="AJ342" s="1"/>
      <c r="AK342" s="1"/>
    </row>
    <row r="343" spans="1:37" x14ac:dyDescent="0.25">
      <c r="A343">
        <f>IFERROR(VLOOKUP(D343,'2014_15'!$C$402:$D$446,2,FALSE),0)</f>
        <v>0</v>
      </c>
      <c r="B343" s="93" t="s">
        <v>904</v>
      </c>
      <c r="C343" s="93" t="s">
        <v>660</v>
      </c>
      <c r="D343" s="93" t="s">
        <v>661</v>
      </c>
      <c r="E343" s="93"/>
      <c r="F343" s="93">
        <v>293.88910299999998</v>
      </c>
      <c r="G343" s="93">
        <v>173.10953506666601</v>
      </c>
      <c r="H343" s="1">
        <v>19.648907999999999</v>
      </c>
      <c r="I343" s="1">
        <v>27.373901499678613</v>
      </c>
      <c r="J343" s="1">
        <v>0</v>
      </c>
      <c r="K343" s="1">
        <v>7.3549889999999998</v>
      </c>
      <c r="L343" s="1"/>
      <c r="M343" s="1">
        <v>9.574071</v>
      </c>
      <c r="N343" s="1">
        <v>0</v>
      </c>
      <c r="O343" s="143">
        <v>530.95050756634464</v>
      </c>
      <c r="P343" s="1">
        <f>VLOOKUP(C343,NHB!$C$4:$E$463,3,FALSE)/1000000</f>
        <v>0.47468700000000003</v>
      </c>
      <c r="Q343" s="168">
        <f t="shared" si="34"/>
        <v>531.42519456634466</v>
      </c>
      <c r="R343" s="187">
        <f t="shared" si="35"/>
        <v>521.85112356634465</v>
      </c>
      <c r="S343" s="1"/>
      <c r="T343" s="93">
        <v>293.88910299999998</v>
      </c>
      <c r="U343" s="93">
        <v>160.18719527020301</v>
      </c>
      <c r="V343" s="1">
        <v>20.115217999999999</v>
      </c>
      <c r="W343" s="1">
        <v>29.064529840639437</v>
      </c>
      <c r="X343" s="1">
        <v>0</v>
      </c>
      <c r="Y343" s="1">
        <v>7.3549889999999998</v>
      </c>
      <c r="Z343" s="1"/>
      <c r="AA343" s="1">
        <v>9.2160250000000001</v>
      </c>
      <c r="AB343" s="1">
        <v>519.82706011084247</v>
      </c>
      <c r="AC343" s="1">
        <v>1.0307868044444446</v>
      </c>
      <c r="AD343" s="1"/>
      <c r="AE343" s="1">
        <f t="shared" si="37"/>
        <v>520.85784691528693</v>
      </c>
      <c r="AF343" s="167">
        <f t="shared" si="36"/>
        <v>511.64182191528693</v>
      </c>
      <c r="AG343" s="1"/>
      <c r="AH343" s="1">
        <v>-11.123447455502173</v>
      </c>
      <c r="AI343" s="144">
        <v>-2.0950064642535914E-2</v>
      </c>
      <c r="AJ343" s="1"/>
      <c r="AK343" s="1"/>
    </row>
    <row r="344" spans="1:37" x14ac:dyDescent="0.25">
      <c r="A344">
        <f>IFERROR(VLOOKUP(D344,'2014_15'!$C$402:$D$446,2,FALSE),0)</f>
        <v>0</v>
      </c>
      <c r="B344" s="93" t="s">
        <v>901</v>
      </c>
      <c r="C344" s="93" t="s">
        <v>174</v>
      </c>
      <c r="D344" s="93" t="s">
        <v>175</v>
      </c>
      <c r="E344" s="93"/>
      <c r="F344" s="93">
        <v>176.57798500000001</v>
      </c>
      <c r="G344" s="93">
        <v>69.462472969004011</v>
      </c>
      <c r="H344" s="1">
        <v>4.0205820000000001</v>
      </c>
      <c r="I344" s="1">
        <v>11.784305488534404</v>
      </c>
      <c r="J344" s="1">
        <v>0.25346999999999997</v>
      </c>
      <c r="K344" s="1">
        <v>4.42692</v>
      </c>
      <c r="L344" s="1"/>
      <c r="M344" s="1">
        <v>3.9058030000000001</v>
      </c>
      <c r="N344" s="1">
        <v>0</v>
      </c>
      <c r="O344" s="143">
        <v>270.43153845753841</v>
      </c>
      <c r="P344" s="1">
        <f>VLOOKUP(C344,NHB!$C$4:$E$463,3,FALSE)/1000000</f>
        <v>0.86976900000000001</v>
      </c>
      <c r="Q344" s="168">
        <f t="shared" si="34"/>
        <v>271.30130745753843</v>
      </c>
      <c r="R344" s="187">
        <f t="shared" si="35"/>
        <v>267.39550445753844</v>
      </c>
      <c r="S344" s="1"/>
      <c r="T344" s="93">
        <v>176.57798500000001</v>
      </c>
      <c r="U344" s="93">
        <v>63.209989504873</v>
      </c>
      <c r="V344" s="1">
        <v>4.116085</v>
      </c>
      <c r="W344" s="1">
        <v>12.51211116277088</v>
      </c>
      <c r="X344" s="1">
        <v>0.25346999999999997</v>
      </c>
      <c r="Y344" s="1">
        <v>4.42692</v>
      </c>
      <c r="Z344" s="1"/>
      <c r="AA344" s="1">
        <v>3.7558039999999999</v>
      </c>
      <c r="AB344" s="1">
        <v>264.85236466764388</v>
      </c>
      <c r="AC344" s="1">
        <v>2.7994301266666666</v>
      </c>
      <c r="AD344" s="1"/>
      <c r="AE344" s="1">
        <f t="shared" si="37"/>
        <v>267.65179479431055</v>
      </c>
      <c r="AF344" s="167">
        <f t="shared" si="36"/>
        <v>263.89599079431053</v>
      </c>
      <c r="AG344" s="1"/>
      <c r="AH344" s="1">
        <v>-5.5791737898945257</v>
      </c>
      <c r="AI344" s="144">
        <v>-2.0630632882970991E-2</v>
      </c>
      <c r="AJ344" s="1"/>
      <c r="AK344" s="146"/>
    </row>
    <row r="345" spans="1:37" x14ac:dyDescent="0.25">
      <c r="A345">
        <f>IFERROR(VLOOKUP(D345,'2014_15'!$C$402:$D$446,2,FALSE),0)</f>
        <v>0</v>
      </c>
      <c r="B345" s="93" t="s">
        <v>904</v>
      </c>
      <c r="C345" s="93" t="s">
        <v>230</v>
      </c>
      <c r="D345" s="93" t="s">
        <v>231</v>
      </c>
      <c r="E345" s="93"/>
      <c r="F345" s="93">
        <v>322.13776799999999</v>
      </c>
      <c r="G345" s="93">
        <v>184.05643737961398</v>
      </c>
      <c r="H345" s="1">
        <v>9.4057010000000005</v>
      </c>
      <c r="I345" s="1">
        <v>23.026490179889542</v>
      </c>
      <c r="J345" s="1">
        <v>0</v>
      </c>
      <c r="K345" s="1">
        <v>8.1025650000000002</v>
      </c>
      <c r="L345" s="1"/>
      <c r="M345" s="1">
        <v>9.6720480000000002</v>
      </c>
      <c r="N345" s="1">
        <v>0</v>
      </c>
      <c r="O345" s="143">
        <v>556.40100955950356</v>
      </c>
      <c r="P345" s="1">
        <f>VLOOKUP(C345,NHB!$C$4:$E$463,3,FALSE)/1000000</f>
        <v>0.63338499999999998</v>
      </c>
      <c r="Q345" s="168">
        <f t="shared" si="34"/>
        <v>557.03439455950354</v>
      </c>
      <c r="R345" s="187">
        <f t="shared" si="35"/>
        <v>547.36234655950352</v>
      </c>
      <c r="S345" s="1"/>
      <c r="T345" s="93">
        <v>322.13776799999999</v>
      </c>
      <c r="U345" s="93">
        <v>171.28127689899199</v>
      </c>
      <c r="V345" s="1">
        <v>9.6291480000000007</v>
      </c>
      <c r="W345" s="1">
        <v>24.44861982740926</v>
      </c>
      <c r="X345" s="1">
        <v>0</v>
      </c>
      <c r="Y345" s="1">
        <v>8.1025650000000002</v>
      </c>
      <c r="Z345" s="1"/>
      <c r="AA345" s="1">
        <v>9.3042979999999993</v>
      </c>
      <c r="AB345" s="1">
        <v>544.90367572640127</v>
      </c>
      <c r="AC345" s="1">
        <v>1.5735625071111112</v>
      </c>
      <c r="AD345" s="1"/>
      <c r="AE345" s="1">
        <f t="shared" si="37"/>
        <v>546.47723823351237</v>
      </c>
      <c r="AF345" s="167">
        <f t="shared" si="36"/>
        <v>537.17294023351235</v>
      </c>
      <c r="AG345" s="1"/>
      <c r="AH345" s="1">
        <v>-11.497333833102289</v>
      </c>
      <c r="AI345" s="144">
        <v>-2.0663754442510087E-2</v>
      </c>
      <c r="AJ345" s="1"/>
      <c r="AK345" s="1"/>
    </row>
    <row r="346" spans="1:37" x14ac:dyDescent="0.25">
      <c r="A346">
        <f>IFERROR(VLOOKUP(D346,'2014_15'!$C$402:$D$446,2,FALSE),0)</f>
        <v>0</v>
      </c>
      <c r="B346" s="93" t="s">
        <v>904</v>
      </c>
      <c r="C346" s="93" t="s">
        <v>418</v>
      </c>
      <c r="D346" s="93" t="s">
        <v>419</v>
      </c>
      <c r="E346" s="93"/>
      <c r="F346" s="93">
        <v>236.4674</v>
      </c>
      <c r="G346" s="93">
        <v>107.50547712107401</v>
      </c>
      <c r="H346" s="1">
        <v>10.703382</v>
      </c>
      <c r="I346" s="1">
        <v>18.170082692975242</v>
      </c>
      <c r="J346" s="1">
        <v>0</v>
      </c>
      <c r="K346" s="1">
        <v>5.9610219999999998</v>
      </c>
      <c r="L346" s="1"/>
      <c r="M346" s="1">
        <v>6.434564</v>
      </c>
      <c r="N346" s="1">
        <v>0</v>
      </c>
      <c r="O346" s="143">
        <v>385.24192781404929</v>
      </c>
      <c r="P346" s="1">
        <f>VLOOKUP(C346,NHB!$C$4:$E$463,3,FALSE)/1000000</f>
        <v>0.53129599999999999</v>
      </c>
      <c r="Q346" s="168">
        <f t="shared" si="34"/>
        <v>385.77322381404929</v>
      </c>
      <c r="R346" s="187">
        <f t="shared" si="35"/>
        <v>379.33865981404927</v>
      </c>
      <c r="S346" s="1"/>
      <c r="T346" s="93">
        <v>236.4674</v>
      </c>
      <c r="U346" s="93">
        <v>98.447648553773007</v>
      </c>
      <c r="V346" s="1">
        <v>10.957622000000001</v>
      </c>
      <c r="W346" s="1">
        <v>19.292277742837111</v>
      </c>
      <c r="X346" s="1">
        <v>0</v>
      </c>
      <c r="Y346" s="1">
        <v>5.9610219999999998</v>
      </c>
      <c r="Z346" s="1"/>
      <c r="AA346" s="1">
        <v>6.205298</v>
      </c>
      <c r="AB346" s="1">
        <v>377.33126829661012</v>
      </c>
      <c r="AC346" s="1">
        <v>1.0751830724444444</v>
      </c>
      <c r="AD346" s="1"/>
      <c r="AE346" s="1">
        <f t="shared" si="37"/>
        <v>378.40645136905454</v>
      </c>
      <c r="AF346" s="167">
        <f t="shared" si="36"/>
        <v>372.20115336905451</v>
      </c>
      <c r="AG346" s="1"/>
      <c r="AH346" s="1">
        <v>-7.9106595174391714</v>
      </c>
      <c r="AI346" s="144">
        <v>-2.0534264176088154E-2</v>
      </c>
      <c r="AJ346" s="1"/>
      <c r="AK346" s="56"/>
    </row>
    <row r="347" spans="1:37" x14ac:dyDescent="0.25">
      <c r="A347">
        <f>IFERROR(VLOOKUP(D347,'2014_15'!$C$402:$D$446,2,FALSE),0)</f>
        <v>0</v>
      </c>
      <c r="B347" s="93" t="s">
        <v>904</v>
      </c>
      <c r="C347" s="93" t="s">
        <v>390</v>
      </c>
      <c r="D347" s="93" t="s">
        <v>391</v>
      </c>
      <c r="E347" s="93"/>
      <c r="F347" s="93">
        <v>569.448669</v>
      </c>
      <c r="G347" s="93">
        <v>312.82111317101902</v>
      </c>
      <c r="H347" s="1">
        <v>34.768399000000002</v>
      </c>
      <c r="I347" s="1">
        <v>50.066729373867375</v>
      </c>
      <c r="J347" s="1">
        <v>0</v>
      </c>
      <c r="K347" s="1">
        <v>14.324946000000001</v>
      </c>
      <c r="L347" s="1"/>
      <c r="M347" s="1">
        <v>16.226216000000001</v>
      </c>
      <c r="N347" s="1">
        <v>0</v>
      </c>
      <c r="O347" s="143">
        <v>997.65607254488634</v>
      </c>
      <c r="P347" s="1">
        <f>VLOOKUP(C347,NHB!$C$4:$E$463,3,FALSE)/1000000</f>
        <v>1.3786130000000001</v>
      </c>
      <c r="Q347" s="168">
        <f t="shared" si="34"/>
        <v>999.03468554488632</v>
      </c>
      <c r="R347" s="187">
        <f t="shared" si="35"/>
        <v>982.80846954488629</v>
      </c>
      <c r="S347" s="1"/>
      <c r="T347" s="93">
        <v>569.448669</v>
      </c>
      <c r="U347" s="93">
        <v>289.10429975562397</v>
      </c>
      <c r="V347" s="1">
        <v>35.593539999999997</v>
      </c>
      <c r="W347" s="1">
        <v>53.158880181075844</v>
      </c>
      <c r="X347" s="1">
        <v>0</v>
      </c>
      <c r="Y347" s="1">
        <v>14.324946000000001</v>
      </c>
      <c r="Z347" s="1"/>
      <c r="AA347" s="1">
        <v>15.65558</v>
      </c>
      <c r="AB347" s="1">
        <v>977.28591493669967</v>
      </c>
      <c r="AC347" s="1">
        <v>2.8385757764444444</v>
      </c>
      <c r="AD347" s="1"/>
      <c r="AE347" s="1">
        <f t="shared" si="37"/>
        <v>980.12449071314416</v>
      </c>
      <c r="AF347" s="167">
        <f t="shared" si="36"/>
        <v>964.46891071314417</v>
      </c>
      <c r="AG347" s="1"/>
      <c r="AH347" s="1">
        <v>-20.370157608186673</v>
      </c>
      <c r="AI347" s="144">
        <v>-2.0418015956365748E-2</v>
      </c>
      <c r="AJ347" s="1"/>
      <c r="AK347" s="1"/>
    </row>
    <row r="348" spans="1:37" x14ac:dyDescent="0.25">
      <c r="A348">
        <f>IFERROR(VLOOKUP(D348,'2014_15'!$C$402:$D$446,2,FALSE),0)</f>
        <v>0</v>
      </c>
      <c r="B348" s="93" t="s">
        <v>899</v>
      </c>
      <c r="C348" s="93" t="s">
        <v>452</v>
      </c>
      <c r="D348" s="93" t="s">
        <v>453</v>
      </c>
      <c r="E348" s="93"/>
      <c r="F348" s="93">
        <v>27.246994999999998</v>
      </c>
      <c r="G348" s="93">
        <v>41.905824979001004</v>
      </c>
      <c r="H348" s="1">
        <v>0</v>
      </c>
      <c r="I348" s="1">
        <v>0</v>
      </c>
      <c r="J348" s="1">
        <v>0</v>
      </c>
      <c r="K348" s="1">
        <v>0.679898</v>
      </c>
      <c r="L348" s="1"/>
      <c r="M348" s="1">
        <v>0</v>
      </c>
      <c r="N348" s="1">
        <v>0</v>
      </c>
      <c r="O348" s="143">
        <v>69.832717979001004</v>
      </c>
      <c r="P348" s="1">
        <f>VLOOKUP(C348,NHB!$C$4:$E$463,3,FALSE)/1000000</f>
        <v>0</v>
      </c>
      <c r="Q348" s="168">
        <f t="shared" si="34"/>
        <v>69.832717979001004</v>
      </c>
      <c r="R348" s="187">
        <f t="shared" si="35"/>
        <v>69.832717979001004</v>
      </c>
      <c r="S348" s="1"/>
      <c r="T348" s="93">
        <v>27.246994999999998</v>
      </c>
      <c r="U348" s="93">
        <v>40.481026929715</v>
      </c>
      <c r="V348" s="1">
        <v>0</v>
      </c>
      <c r="W348" s="1">
        <v>0</v>
      </c>
      <c r="X348" s="1">
        <v>0</v>
      </c>
      <c r="Y348" s="1">
        <v>0.679898</v>
      </c>
      <c r="Z348" s="1"/>
      <c r="AA348" s="1">
        <v>0</v>
      </c>
      <c r="AB348" s="1">
        <v>68.407919929714993</v>
      </c>
      <c r="AC348" s="1">
        <v>0</v>
      </c>
      <c r="AD348" s="1"/>
      <c r="AE348" s="1">
        <f t="shared" si="37"/>
        <v>68.407919929714993</v>
      </c>
      <c r="AF348" s="167">
        <f t="shared" si="36"/>
        <v>68.407919929714993</v>
      </c>
      <c r="AG348" s="1"/>
      <c r="AH348" s="1">
        <v>-1.4247980492860108</v>
      </c>
      <c r="AI348" s="144">
        <v>-2.0403015814370189E-2</v>
      </c>
      <c r="AJ348" s="1"/>
      <c r="AK348" s="1"/>
    </row>
    <row r="349" spans="1:37" x14ac:dyDescent="0.25">
      <c r="A349">
        <f>IFERROR(VLOOKUP(D349,'2014_15'!$C$402:$D$446,2,FALSE),0)</f>
        <v>0</v>
      </c>
      <c r="B349" s="93" t="s">
        <v>899</v>
      </c>
      <c r="C349" s="93" t="s">
        <v>642</v>
      </c>
      <c r="D349" s="93" t="s">
        <v>643</v>
      </c>
      <c r="E349" s="93"/>
      <c r="F349" s="93">
        <v>22.971629</v>
      </c>
      <c r="G349" s="93">
        <v>33.277298464998999</v>
      </c>
      <c r="H349" s="1">
        <v>0</v>
      </c>
      <c r="I349" s="1">
        <v>0</v>
      </c>
      <c r="J349" s="1">
        <v>0</v>
      </c>
      <c r="K349" s="1">
        <v>0.57732600000000001</v>
      </c>
      <c r="L349" s="1"/>
      <c r="M349" s="1">
        <v>0</v>
      </c>
      <c r="N349" s="1">
        <v>0</v>
      </c>
      <c r="O349" s="143">
        <v>56.826253464998999</v>
      </c>
      <c r="P349" s="1">
        <f>VLOOKUP(C349,NHB!$C$4:$E$463,3,FALSE)/1000000</f>
        <v>0</v>
      </c>
      <c r="Q349" s="168">
        <f t="shared" si="34"/>
        <v>56.826253464998999</v>
      </c>
      <c r="R349" s="187">
        <f t="shared" si="35"/>
        <v>56.826253464998999</v>
      </c>
      <c r="S349" s="1"/>
      <c r="T349" s="93">
        <v>22.971629</v>
      </c>
      <c r="U349" s="93">
        <v>32.145870317189001</v>
      </c>
      <c r="V349" s="1">
        <v>0</v>
      </c>
      <c r="W349" s="1">
        <v>0</v>
      </c>
      <c r="X349" s="1">
        <v>0</v>
      </c>
      <c r="Y349" s="1">
        <v>0.57732600000000001</v>
      </c>
      <c r="Z349" s="1"/>
      <c r="AA349" s="1">
        <v>0</v>
      </c>
      <c r="AB349" s="1">
        <v>55.694825317189</v>
      </c>
      <c r="AC349" s="1">
        <v>0</v>
      </c>
      <c r="AD349" s="1"/>
      <c r="AE349" s="1">
        <f t="shared" si="37"/>
        <v>55.694825317189</v>
      </c>
      <c r="AF349" s="167">
        <f t="shared" si="36"/>
        <v>55.694825317189</v>
      </c>
      <c r="AG349" s="1"/>
      <c r="AH349" s="1">
        <v>-1.1314281478099986</v>
      </c>
      <c r="AI349" s="144">
        <v>-1.9910306923663006E-2</v>
      </c>
      <c r="AJ349" s="1"/>
      <c r="AK349" s="1"/>
    </row>
    <row r="350" spans="1:37" x14ac:dyDescent="0.25">
      <c r="A350">
        <f>IFERROR(VLOOKUP(D350,'2014_15'!$C$402:$D$446,2,FALSE),0)</f>
        <v>0</v>
      </c>
      <c r="B350" s="93" t="s">
        <v>904</v>
      </c>
      <c r="C350" s="93" t="s">
        <v>332</v>
      </c>
      <c r="D350" s="93" t="s">
        <v>333</v>
      </c>
      <c r="E350" s="93"/>
      <c r="F350" s="93">
        <v>523.23203899999999</v>
      </c>
      <c r="G350" s="93">
        <v>183.13886679858498</v>
      </c>
      <c r="H350" s="1">
        <v>41.858192000000003</v>
      </c>
      <c r="I350" s="1">
        <v>38.147693375506741</v>
      </c>
      <c r="J350" s="1">
        <v>0</v>
      </c>
      <c r="K350" s="1">
        <v>13.173104</v>
      </c>
      <c r="L350" s="1"/>
      <c r="M350" s="1">
        <v>12.653302</v>
      </c>
      <c r="N350" s="1">
        <v>0</v>
      </c>
      <c r="O350" s="143">
        <v>812.20319717409177</v>
      </c>
      <c r="P350" s="1">
        <f>VLOOKUP(C350,NHB!$C$4:$E$463,3,FALSE)/1000000</f>
        <v>1.0245329999999999</v>
      </c>
      <c r="Q350" s="168">
        <f t="shared" si="34"/>
        <v>813.22773017409179</v>
      </c>
      <c r="R350" s="187">
        <f t="shared" si="35"/>
        <v>800.57442817409174</v>
      </c>
      <c r="S350" s="1"/>
      <c r="T350" s="93">
        <v>523.23203899999999</v>
      </c>
      <c r="U350" s="93">
        <v>164.09242465153199</v>
      </c>
      <c r="V350" s="1">
        <v>42.851514000000002</v>
      </c>
      <c r="W350" s="1">
        <v>40.503717472534802</v>
      </c>
      <c r="X350" s="1">
        <v>0</v>
      </c>
      <c r="Y350" s="1">
        <v>13.173104</v>
      </c>
      <c r="Z350" s="1"/>
      <c r="AA350" s="1">
        <v>12.200036000000001</v>
      </c>
      <c r="AB350" s="1">
        <v>796.05283512406663</v>
      </c>
      <c r="AC350" s="1">
        <v>2.3772367673333332</v>
      </c>
      <c r="AD350" s="1"/>
      <c r="AE350" s="1">
        <f t="shared" si="37"/>
        <v>798.43007189139996</v>
      </c>
      <c r="AF350" s="167">
        <f t="shared" si="36"/>
        <v>786.23003589140001</v>
      </c>
      <c r="AG350" s="1"/>
      <c r="AH350" s="1">
        <v>-16.150362050025137</v>
      </c>
      <c r="AI350" s="144">
        <v>-1.988463244938863E-2</v>
      </c>
      <c r="AJ350" s="1"/>
      <c r="AK350" s="1"/>
    </row>
    <row r="351" spans="1:37" x14ac:dyDescent="0.25">
      <c r="A351">
        <f>IFERROR(VLOOKUP(D351,'2014_15'!$C$402:$D$446,2,FALSE),0)</f>
        <v>0</v>
      </c>
      <c r="B351" s="93" t="s">
        <v>904</v>
      </c>
      <c r="C351" s="93" t="s">
        <v>806</v>
      </c>
      <c r="D351" s="93" t="s">
        <v>807</v>
      </c>
      <c r="E351" s="93"/>
      <c r="F351" s="93">
        <v>217.75316699999999</v>
      </c>
      <c r="G351" s="93">
        <v>108.03859483045299</v>
      </c>
      <c r="H351" s="1">
        <v>9.5770990000000005</v>
      </c>
      <c r="I351" s="1">
        <v>18.712173278646251</v>
      </c>
      <c r="J351" s="1">
        <v>0</v>
      </c>
      <c r="K351" s="1">
        <v>5.492934</v>
      </c>
      <c r="L351" s="1"/>
      <c r="M351" s="1">
        <v>6.4868699999999997</v>
      </c>
      <c r="N351" s="1">
        <v>0</v>
      </c>
      <c r="O351" s="143">
        <v>366.06083810909922</v>
      </c>
      <c r="P351" s="1">
        <f>VLOOKUP(C351,NHB!$C$4:$E$463,3,FALSE)/1000000</f>
        <v>0.43125400000000003</v>
      </c>
      <c r="Q351" s="168">
        <f t="shared" si="34"/>
        <v>366.49209210909925</v>
      </c>
      <c r="R351" s="187">
        <f t="shared" si="35"/>
        <v>360.00522210909924</v>
      </c>
      <c r="S351" s="1"/>
      <c r="T351" s="93">
        <v>217.75316699999999</v>
      </c>
      <c r="U351" s="93">
        <v>99.641875561830005</v>
      </c>
      <c r="V351" s="1">
        <v>9.8045019999999994</v>
      </c>
      <c r="W351" s="1">
        <v>19.867848163580742</v>
      </c>
      <c r="X351" s="1">
        <v>0</v>
      </c>
      <c r="Y351" s="1">
        <v>5.492934</v>
      </c>
      <c r="Z351" s="1"/>
      <c r="AA351" s="1">
        <v>6.2389859999999997</v>
      </c>
      <c r="AB351" s="1">
        <v>358.79931272541074</v>
      </c>
      <c r="AC351" s="1">
        <v>0.84837149155555558</v>
      </c>
      <c r="AD351" s="1"/>
      <c r="AE351" s="1">
        <f t="shared" si="37"/>
        <v>359.6476842169663</v>
      </c>
      <c r="AF351" s="167">
        <f t="shared" si="36"/>
        <v>353.40869821696629</v>
      </c>
      <c r="AG351" s="1"/>
      <c r="AH351" s="1">
        <v>-7.261525383688479</v>
      </c>
      <c r="AI351" s="144">
        <v>-1.9836935907151819E-2</v>
      </c>
      <c r="AJ351" s="1"/>
      <c r="AK351" s="1"/>
    </row>
    <row r="352" spans="1:37" x14ac:dyDescent="0.25">
      <c r="A352">
        <f>IFERROR(VLOOKUP(D352,'2014_15'!$C$402:$D$446,2,FALSE),0)</f>
        <v>0</v>
      </c>
      <c r="B352" s="93" t="s">
        <v>904</v>
      </c>
      <c r="C352" s="93" t="s">
        <v>212</v>
      </c>
      <c r="D352" s="93" t="s">
        <v>213</v>
      </c>
      <c r="E352" s="93"/>
      <c r="F352" s="93">
        <v>204.91500099999999</v>
      </c>
      <c r="G352" s="93">
        <v>157.22013347767401</v>
      </c>
      <c r="H352" s="1">
        <v>16.103109</v>
      </c>
      <c r="I352" s="1">
        <v>18.317946053891117</v>
      </c>
      <c r="J352" s="1">
        <v>0</v>
      </c>
      <c r="K352" s="1">
        <v>5.1277920000000003</v>
      </c>
      <c r="L352" s="1"/>
      <c r="M352" s="1">
        <v>6.9562540000000004</v>
      </c>
      <c r="N352" s="1">
        <v>0</v>
      </c>
      <c r="O352" s="143">
        <v>408.64023553156511</v>
      </c>
      <c r="P352" s="1">
        <f>VLOOKUP(C352,NHB!$C$4:$E$463,3,FALSE)/1000000</f>
        <v>0.149199</v>
      </c>
      <c r="Q352" s="168">
        <f t="shared" si="34"/>
        <v>408.78943453156512</v>
      </c>
      <c r="R352" s="187">
        <f t="shared" si="35"/>
        <v>401.83318053156512</v>
      </c>
      <c r="S352" s="1"/>
      <c r="T352" s="93">
        <v>204.91500099999999</v>
      </c>
      <c r="U352" s="93">
        <v>147.97007454684001</v>
      </c>
      <c r="V352" s="1">
        <v>16.484881999999999</v>
      </c>
      <c r="W352" s="1">
        <v>19.449273232344776</v>
      </c>
      <c r="X352" s="1">
        <v>0</v>
      </c>
      <c r="Y352" s="1">
        <v>5.1277920000000003</v>
      </c>
      <c r="Z352" s="1"/>
      <c r="AA352" s="1">
        <v>6.6769759999999998</v>
      </c>
      <c r="AB352" s="1">
        <v>400.62399877918472</v>
      </c>
      <c r="AC352" s="1">
        <v>0.32192757422222218</v>
      </c>
      <c r="AD352" s="1"/>
      <c r="AE352" s="1">
        <f t="shared" si="37"/>
        <v>400.94592635340695</v>
      </c>
      <c r="AF352" s="167">
        <f t="shared" si="36"/>
        <v>394.26895035340692</v>
      </c>
      <c r="AG352" s="1"/>
      <c r="AH352" s="1">
        <v>-8.0162367523803937</v>
      </c>
      <c r="AI352" s="144">
        <v>-1.9616856235296451E-2</v>
      </c>
      <c r="AJ352" s="1"/>
      <c r="AK352" s="1"/>
    </row>
    <row r="353" spans="1:37" x14ac:dyDescent="0.25">
      <c r="A353">
        <f>IFERROR(VLOOKUP(D353,'2014_15'!$C$402:$D$446,2,FALSE),0)</f>
        <v>0</v>
      </c>
      <c r="B353" s="93" t="s">
        <v>899</v>
      </c>
      <c r="C353" s="93" t="s">
        <v>730</v>
      </c>
      <c r="D353" s="93" t="s">
        <v>731</v>
      </c>
      <c r="E353" s="93"/>
      <c r="F353" s="93">
        <v>23.749046</v>
      </c>
      <c r="G353" s="93">
        <v>32.190500498822999</v>
      </c>
      <c r="H353" s="1">
        <v>0</v>
      </c>
      <c r="I353" s="1">
        <v>0</v>
      </c>
      <c r="J353" s="1">
        <v>0</v>
      </c>
      <c r="K353" s="1">
        <v>0.59618400000000005</v>
      </c>
      <c r="L353" s="1"/>
      <c r="M353" s="1">
        <v>0</v>
      </c>
      <c r="N353" s="1">
        <v>0</v>
      </c>
      <c r="O353" s="143">
        <v>56.535730498823</v>
      </c>
      <c r="P353" s="1">
        <f>VLOOKUP(C353,NHB!$C$4:$E$463,3,FALSE)/1000000</f>
        <v>0</v>
      </c>
      <c r="Q353" s="168">
        <f t="shared" si="34"/>
        <v>56.535730498823</v>
      </c>
      <c r="R353" s="187">
        <f t="shared" si="35"/>
        <v>56.535730498823</v>
      </c>
      <c r="S353" s="1"/>
      <c r="T353" s="93">
        <v>23.749046</v>
      </c>
      <c r="U353" s="93">
        <v>31.096023481863</v>
      </c>
      <c r="V353" s="1">
        <v>0</v>
      </c>
      <c r="W353" s="1">
        <v>0</v>
      </c>
      <c r="X353" s="1">
        <v>0</v>
      </c>
      <c r="Y353" s="1">
        <v>0.59618400000000005</v>
      </c>
      <c r="Z353" s="1"/>
      <c r="AA353" s="1">
        <v>0</v>
      </c>
      <c r="AB353" s="1">
        <v>55.441253481863001</v>
      </c>
      <c r="AC353" s="1">
        <v>0</v>
      </c>
      <c r="AD353" s="1"/>
      <c r="AE353" s="1">
        <f t="shared" si="37"/>
        <v>55.441253481863001</v>
      </c>
      <c r="AF353" s="167">
        <f t="shared" si="36"/>
        <v>55.441253481863001</v>
      </c>
      <c r="AG353" s="1"/>
      <c r="AH353" s="1">
        <v>-1.0944770169599991</v>
      </c>
      <c r="AI353" s="144">
        <v>-1.9359032019278227E-2</v>
      </c>
      <c r="AJ353" s="1"/>
      <c r="AK353" s="1"/>
    </row>
    <row r="354" spans="1:37" x14ac:dyDescent="0.25">
      <c r="A354">
        <f>IFERROR(VLOOKUP(D354,'2014_15'!$C$402:$D$446,2,FALSE),0)</f>
        <v>0</v>
      </c>
      <c r="B354" s="93" t="s">
        <v>899</v>
      </c>
      <c r="C354" s="93" t="s">
        <v>318</v>
      </c>
      <c r="D354" s="93" t="s">
        <v>319</v>
      </c>
      <c r="E354" s="93"/>
      <c r="F354" s="93">
        <v>42.035707000000002</v>
      </c>
      <c r="G354" s="93">
        <v>68.177867719244006</v>
      </c>
      <c r="H354" s="1">
        <v>0</v>
      </c>
      <c r="I354" s="1">
        <v>0</v>
      </c>
      <c r="J354" s="1">
        <v>0</v>
      </c>
      <c r="K354" s="1">
        <v>1.0545169999999999</v>
      </c>
      <c r="L354" s="1"/>
      <c r="M354" s="1">
        <v>0</v>
      </c>
      <c r="N354" s="1">
        <v>0</v>
      </c>
      <c r="O354" s="143">
        <v>111.26809171924401</v>
      </c>
      <c r="P354" s="1">
        <f>VLOOKUP(C354,NHB!$C$4:$E$463,3,FALSE)/1000000</f>
        <v>0</v>
      </c>
      <c r="Q354" s="168">
        <f t="shared" si="34"/>
        <v>111.26809171924401</v>
      </c>
      <c r="R354" s="187">
        <f t="shared" si="35"/>
        <v>111.26809171924401</v>
      </c>
      <c r="S354" s="1"/>
      <c r="T354" s="93">
        <v>42.035707000000002</v>
      </c>
      <c r="U354" s="93">
        <v>66.029914231501991</v>
      </c>
      <c r="V354" s="1">
        <v>0</v>
      </c>
      <c r="W354" s="1">
        <v>0</v>
      </c>
      <c r="X354" s="1">
        <v>0</v>
      </c>
      <c r="Y354" s="1">
        <v>1.0545169999999999</v>
      </c>
      <c r="Z354" s="1"/>
      <c r="AA354" s="1">
        <v>0</v>
      </c>
      <c r="AB354" s="1">
        <v>109.120138231502</v>
      </c>
      <c r="AC354" s="1">
        <v>0</v>
      </c>
      <c r="AD354" s="1"/>
      <c r="AE354" s="1">
        <f t="shared" si="37"/>
        <v>109.120138231502</v>
      </c>
      <c r="AF354" s="167">
        <f t="shared" si="36"/>
        <v>109.120138231502</v>
      </c>
      <c r="AG354" s="1"/>
      <c r="AH354" s="1">
        <v>-2.147953487742015</v>
      </c>
      <c r="AI354" s="144">
        <v>-1.9304307771915555E-2</v>
      </c>
      <c r="AJ354" s="1"/>
      <c r="AK354" s="1"/>
    </row>
    <row r="355" spans="1:37" x14ac:dyDescent="0.25">
      <c r="A355">
        <f>IFERROR(VLOOKUP(D355,'2014_15'!$C$402:$D$446,2,FALSE),0)</f>
        <v>0</v>
      </c>
      <c r="B355" s="93" t="s">
        <v>904</v>
      </c>
      <c r="C355" s="93" t="s">
        <v>268</v>
      </c>
      <c r="D355" s="93" t="s">
        <v>269</v>
      </c>
      <c r="E355" s="93"/>
      <c r="F355" s="93">
        <v>237.77173199999999</v>
      </c>
      <c r="G355" s="93">
        <v>116.85810146214</v>
      </c>
      <c r="H355" s="1">
        <v>17.396256000000001</v>
      </c>
      <c r="I355" s="1">
        <v>18.073834081408531</v>
      </c>
      <c r="J355" s="1">
        <v>0</v>
      </c>
      <c r="K355" s="1">
        <v>5.9531660000000004</v>
      </c>
      <c r="L355" s="1"/>
      <c r="M355" s="1">
        <v>6.8820740000000002</v>
      </c>
      <c r="N355" s="1">
        <v>0</v>
      </c>
      <c r="O355" s="143">
        <v>402.93516354354847</v>
      </c>
      <c r="P355" s="1">
        <f>VLOOKUP(C355,NHB!$C$4:$E$463,3,FALSE)/1000000</f>
        <v>0.37515700000000002</v>
      </c>
      <c r="Q355" s="168">
        <f t="shared" si="34"/>
        <v>403.31032054354847</v>
      </c>
      <c r="R355" s="187">
        <f t="shared" si="35"/>
        <v>396.42824654354848</v>
      </c>
      <c r="S355" s="1"/>
      <c r="T355" s="93">
        <v>237.77173199999999</v>
      </c>
      <c r="U355" s="93">
        <v>108.461833729216</v>
      </c>
      <c r="V355" s="1">
        <v>17.808668999999998</v>
      </c>
      <c r="W355" s="1">
        <v>18.770799844484866</v>
      </c>
      <c r="X355" s="1">
        <v>0</v>
      </c>
      <c r="Y355" s="1">
        <v>5.9531660000000004</v>
      </c>
      <c r="Z355" s="1"/>
      <c r="AA355" s="1">
        <v>6.6041679999999996</v>
      </c>
      <c r="AB355" s="1">
        <v>395.37036857370089</v>
      </c>
      <c r="AC355" s="1">
        <v>0.83063059333333322</v>
      </c>
      <c r="AD355" s="1"/>
      <c r="AE355" s="1">
        <f t="shared" si="37"/>
        <v>396.20099916703424</v>
      </c>
      <c r="AF355" s="167">
        <f t="shared" si="36"/>
        <v>389.59683116703422</v>
      </c>
      <c r="AG355" s="1"/>
      <c r="AH355" s="1">
        <v>-7.5647949698475827</v>
      </c>
      <c r="AI355" s="144">
        <v>-1.8774223880884979E-2</v>
      </c>
      <c r="AJ355" s="1"/>
      <c r="AK355" s="1"/>
    </row>
    <row r="356" spans="1:37" x14ac:dyDescent="0.25">
      <c r="A356">
        <f>IFERROR(VLOOKUP(D356,'2014_15'!$C$402:$D$446,2,FALSE),0)</f>
        <v>0</v>
      </c>
      <c r="B356" s="93" t="s">
        <v>904</v>
      </c>
      <c r="C356" s="93" t="s">
        <v>478</v>
      </c>
      <c r="D356" s="93" t="s">
        <v>479</v>
      </c>
      <c r="E356" s="93"/>
      <c r="F356" s="93">
        <v>338.82704899999999</v>
      </c>
      <c r="G356" s="93">
        <v>254.92283501581201</v>
      </c>
      <c r="H356" s="1">
        <v>39.299117000000003</v>
      </c>
      <c r="I356" s="1">
        <v>29.35153035122897</v>
      </c>
      <c r="J356" s="1">
        <v>0</v>
      </c>
      <c r="K356" s="1">
        <v>8.5321510000000007</v>
      </c>
      <c r="L356" s="1"/>
      <c r="M356" s="1">
        <v>11.356629</v>
      </c>
      <c r="N356" s="1">
        <v>0</v>
      </c>
      <c r="O356" s="143">
        <v>682.28931136704091</v>
      </c>
      <c r="P356" s="1">
        <f>VLOOKUP(C356,NHB!$C$4:$E$463,3,FALSE)/1000000</f>
        <v>0.79905499999999996</v>
      </c>
      <c r="Q356" s="168">
        <f t="shared" si="34"/>
        <v>683.08836636704086</v>
      </c>
      <c r="R356" s="187">
        <f t="shared" si="35"/>
        <v>671.73173736704086</v>
      </c>
      <c r="S356" s="1"/>
      <c r="T356" s="93">
        <v>338.82704899999999</v>
      </c>
      <c r="U356" s="93">
        <v>239.795540016248</v>
      </c>
      <c r="V356" s="1">
        <v>40.231256000000002</v>
      </c>
      <c r="W356" s="1">
        <v>31.164298219300033</v>
      </c>
      <c r="X356" s="1">
        <v>0</v>
      </c>
      <c r="Y356" s="1">
        <v>8.5321510000000007</v>
      </c>
      <c r="Z356" s="1"/>
      <c r="AA356" s="1">
        <v>10.952021999999999</v>
      </c>
      <c r="AB356" s="1">
        <v>669.50231623554805</v>
      </c>
      <c r="AC356" s="1">
        <v>1.5963392242222223</v>
      </c>
      <c r="AD356" s="1"/>
      <c r="AE356" s="1">
        <f t="shared" si="37"/>
        <v>671.09865545977027</v>
      </c>
      <c r="AF356" s="167">
        <f t="shared" si="36"/>
        <v>660.14663345977033</v>
      </c>
      <c r="AG356" s="1"/>
      <c r="AH356" s="1">
        <v>-12.786995131492858</v>
      </c>
      <c r="AI356" s="144">
        <v>-1.874130946866619E-2</v>
      </c>
    </row>
    <row r="357" spans="1:37" x14ac:dyDescent="0.25">
      <c r="A357">
        <f>IFERROR(VLOOKUP(D357,'2014_15'!$C$402:$D$446,2,FALSE),0)</f>
        <v>0</v>
      </c>
      <c r="B357" s="93" t="s">
        <v>901</v>
      </c>
      <c r="C357" s="93" t="s">
        <v>538</v>
      </c>
      <c r="D357" s="93" t="s">
        <v>539</v>
      </c>
      <c r="E357" s="93"/>
      <c r="F357" s="93">
        <v>70.962394000000003</v>
      </c>
      <c r="G357" s="93">
        <v>30.411648453003</v>
      </c>
      <c r="H357" s="1">
        <v>1.8415000000000001E-2</v>
      </c>
      <c r="I357" s="1">
        <v>4.6575553395615303</v>
      </c>
      <c r="J357" s="1">
        <v>0.15547</v>
      </c>
      <c r="K357" s="1">
        <v>1.794381</v>
      </c>
      <c r="L357" s="1"/>
      <c r="M357" s="1">
        <v>1.7042600000000001</v>
      </c>
      <c r="N357" s="1">
        <v>0</v>
      </c>
      <c r="O357" s="143">
        <v>109.70412379256453</v>
      </c>
      <c r="P357" s="1">
        <f>VLOOKUP(C357,NHB!$C$4:$E$463,3,FALSE)/1000000</f>
        <v>0.50596600000000003</v>
      </c>
      <c r="Q357" s="168">
        <f t="shared" si="34"/>
        <v>110.21008979256453</v>
      </c>
      <c r="R357" s="187">
        <f t="shared" si="35"/>
        <v>108.50582979256453</v>
      </c>
      <c r="S357" s="1"/>
      <c r="T357" s="93">
        <v>70.962394000000003</v>
      </c>
      <c r="U357" s="93">
        <v>28.175028720028003</v>
      </c>
      <c r="V357" s="1">
        <v>1.8789E-2</v>
      </c>
      <c r="W357" s="1">
        <v>4.9452087110310163</v>
      </c>
      <c r="X357" s="1">
        <v>0.15547</v>
      </c>
      <c r="Y357" s="1">
        <v>1.794381</v>
      </c>
      <c r="Z357" s="1"/>
      <c r="AA357" s="1">
        <v>1.629408</v>
      </c>
      <c r="AB357" s="1">
        <v>107.68067943105902</v>
      </c>
      <c r="AC357" s="1">
        <v>1.03510821</v>
      </c>
      <c r="AD357" s="1"/>
      <c r="AE357" s="1">
        <f t="shared" si="37"/>
        <v>108.71578764105902</v>
      </c>
      <c r="AF357" s="167">
        <f t="shared" si="36"/>
        <v>107.08637964105903</v>
      </c>
      <c r="AG357" s="1"/>
      <c r="AH357" s="1">
        <v>-2.0234443615055113</v>
      </c>
      <c r="AI357" s="144">
        <v>-1.8444560619540314E-2</v>
      </c>
    </row>
    <row r="358" spans="1:37" x14ac:dyDescent="0.25">
      <c r="A358">
        <f>IFERROR(VLOOKUP(D358,'2014_15'!$C$402:$D$446,2,FALSE),0)</f>
        <v>0</v>
      </c>
      <c r="B358" s="93" t="s">
        <v>901</v>
      </c>
      <c r="C358" s="93" t="s">
        <v>794</v>
      </c>
      <c r="D358" s="93" t="s">
        <v>795</v>
      </c>
      <c r="E358" s="93"/>
      <c r="F358" s="93">
        <v>64.714782</v>
      </c>
      <c r="G358" s="93">
        <v>19.935756268346999</v>
      </c>
      <c r="H358" s="1">
        <v>3.6321099999999999</v>
      </c>
      <c r="I358" s="1">
        <v>4.8384673440106729</v>
      </c>
      <c r="J358" s="1">
        <v>0.05</v>
      </c>
      <c r="K358" s="1">
        <v>1.623553</v>
      </c>
      <c r="L358" s="1"/>
      <c r="M358" s="1">
        <v>1.2408840000000001</v>
      </c>
      <c r="N358" s="1">
        <v>0</v>
      </c>
      <c r="O358" s="143">
        <v>96.035552612357648</v>
      </c>
      <c r="P358" s="1">
        <f>VLOOKUP(C358,NHB!$C$4:$E$463,3,FALSE)/1000000</f>
        <v>0.61774499999999999</v>
      </c>
      <c r="Q358" s="168">
        <f t="shared" si="34"/>
        <v>96.653297612357647</v>
      </c>
      <c r="R358" s="187">
        <f t="shared" si="35"/>
        <v>95.412413612357653</v>
      </c>
      <c r="S358" s="1"/>
      <c r="T358" s="93">
        <v>64.714782</v>
      </c>
      <c r="U358" s="93">
        <v>17.862437616438999</v>
      </c>
      <c r="V358" s="1">
        <v>3.7181959999999998</v>
      </c>
      <c r="W358" s="1">
        <v>5.1372939478359969</v>
      </c>
      <c r="X358" s="1">
        <v>0.05</v>
      </c>
      <c r="Y358" s="1">
        <v>1.623553</v>
      </c>
      <c r="Z358" s="1"/>
      <c r="AA358" s="1">
        <v>1.193292</v>
      </c>
      <c r="AB358" s="1">
        <v>94.299554564274999</v>
      </c>
      <c r="AC358" s="1">
        <v>1.0976961911111112</v>
      </c>
      <c r="AD358" s="1"/>
      <c r="AE358" s="1">
        <f t="shared" si="37"/>
        <v>95.397250755386111</v>
      </c>
      <c r="AF358" s="167">
        <f t="shared" si="36"/>
        <v>94.203958755386111</v>
      </c>
      <c r="AG358" s="1"/>
      <c r="AH358" s="1">
        <v>-1.7359980480826493</v>
      </c>
      <c r="AI358" s="144">
        <v>-1.8076618511166508E-2</v>
      </c>
    </row>
    <row r="359" spans="1:37" x14ac:dyDescent="0.25">
      <c r="A359">
        <f>IFERROR(VLOOKUP(D359,'2014_15'!$C$402:$D$446,2,FALSE),0)</f>
        <v>0</v>
      </c>
      <c r="B359" s="93" t="s">
        <v>904</v>
      </c>
      <c r="C359" s="93" t="s">
        <v>290</v>
      </c>
      <c r="D359" s="93" t="s">
        <v>863</v>
      </c>
      <c r="E359" s="93"/>
      <c r="F359" s="93">
        <v>574.95626100000004</v>
      </c>
      <c r="G359" s="93">
        <v>280.75374872461401</v>
      </c>
      <c r="H359" s="1">
        <v>44.253281999999999</v>
      </c>
      <c r="I359" s="1">
        <v>44.536361729737827</v>
      </c>
      <c r="J359" s="1">
        <v>0</v>
      </c>
      <c r="K359" s="1">
        <v>14.446215</v>
      </c>
      <c r="L359" s="1"/>
      <c r="M359" s="1">
        <v>16.081441000000002</v>
      </c>
      <c r="N359" s="1">
        <v>0</v>
      </c>
      <c r="O359" s="143">
        <v>975.02730945435201</v>
      </c>
      <c r="P359" s="1">
        <f>VLOOKUP(C359,NHB!$C$4:$E$463,3,FALSE)/1000000</f>
        <v>1.010013</v>
      </c>
      <c r="Q359" s="168">
        <f t="shared" si="34"/>
        <v>976.03732245435197</v>
      </c>
      <c r="R359" s="187">
        <f t="shared" si="35"/>
        <v>959.95588145435192</v>
      </c>
      <c r="S359" s="1"/>
      <c r="T359" s="93">
        <v>574.95626100000004</v>
      </c>
      <c r="U359" s="93">
        <v>260.33242273433501</v>
      </c>
      <c r="V359" s="1">
        <v>45.303618999999998</v>
      </c>
      <c r="W359" s="1">
        <v>47.286953761511668</v>
      </c>
      <c r="X359" s="1">
        <v>0</v>
      </c>
      <c r="Y359" s="1">
        <v>14.446215</v>
      </c>
      <c r="Z359" s="1"/>
      <c r="AA359" s="1">
        <v>15.539796000000001</v>
      </c>
      <c r="AB359" s="1">
        <v>957.86526749584687</v>
      </c>
      <c r="AC359" s="1">
        <v>2.1006694256551728</v>
      </c>
      <c r="AD359" s="1"/>
      <c r="AE359" s="1">
        <f t="shared" si="37"/>
        <v>959.96593692150202</v>
      </c>
      <c r="AF359" s="167">
        <f t="shared" si="36"/>
        <v>944.426140921502</v>
      </c>
      <c r="AG359" s="1"/>
      <c r="AH359" s="1">
        <v>-17.162041958505142</v>
      </c>
      <c r="AI359" s="144">
        <v>-1.7601601300900403E-2</v>
      </c>
    </row>
    <row r="360" spans="1:37" x14ac:dyDescent="0.25">
      <c r="A360">
        <f>IFERROR(VLOOKUP(D360,'2014_15'!$C$402:$D$446,2,FALSE),0)</f>
        <v>0</v>
      </c>
      <c r="B360" s="93" t="s">
        <v>904</v>
      </c>
      <c r="C360" s="93" t="s">
        <v>748</v>
      </c>
      <c r="D360" s="93" t="s">
        <v>749</v>
      </c>
      <c r="E360" s="93"/>
      <c r="F360" s="93">
        <v>230.54403300000001</v>
      </c>
      <c r="G360" s="93">
        <v>106.176952802879</v>
      </c>
      <c r="H360" s="1">
        <v>11.716483</v>
      </c>
      <c r="I360" s="1">
        <v>17.335936541475938</v>
      </c>
      <c r="J360" s="1">
        <v>0</v>
      </c>
      <c r="K360" s="1">
        <v>5.7940709999999997</v>
      </c>
      <c r="L360" s="1"/>
      <c r="M360" s="1">
        <v>6.0272790000000001</v>
      </c>
      <c r="N360" s="1">
        <v>0</v>
      </c>
      <c r="O360" s="143">
        <v>377.59475534435489</v>
      </c>
      <c r="P360" s="1">
        <f>VLOOKUP(C360,NHB!$C$4:$E$463,3,FALSE)/1000000</f>
        <v>0.30095699999999997</v>
      </c>
      <c r="Q360" s="168">
        <f t="shared" si="34"/>
        <v>377.89571234435488</v>
      </c>
      <c r="R360" s="187">
        <f t="shared" si="35"/>
        <v>371.86843334435486</v>
      </c>
      <c r="S360" s="1"/>
      <c r="T360" s="93">
        <v>230.54403300000001</v>
      </c>
      <c r="U360" s="93">
        <v>98.680018952333995</v>
      </c>
      <c r="V360" s="1">
        <v>11.994512</v>
      </c>
      <c r="W360" s="1">
        <v>18.406614231846884</v>
      </c>
      <c r="X360" s="1">
        <v>0</v>
      </c>
      <c r="Y360" s="1">
        <v>5.7940709999999997</v>
      </c>
      <c r="Z360" s="1"/>
      <c r="AA360" s="1">
        <v>5.8075830000000002</v>
      </c>
      <c r="AB360" s="1">
        <v>371.22683218418086</v>
      </c>
      <c r="AC360" s="1">
        <v>0.77692800244444449</v>
      </c>
      <c r="AD360" s="1"/>
      <c r="AE360" s="1">
        <f t="shared" si="37"/>
        <v>372.0037601866253</v>
      </c>
      <c r="AF360" s="167">
        <f t="shared" si="36"/>
        <v>366.19617718662528</v>
      </c>
      <c r="AG360" s="1"/>
      <c r="AH360" s="1">
        <v>-6.3679231601740298</v>
      </c>
      <c r="AI360" s="144">
        <v>-1.6864437522090787E-2</v>
      </c>
    </row>
    <row r="361" spans="1:37" x14ac:dyDescent="0.25">
      <c r="A361">
        <f>IFERROR(VLOOKUP(D361,'2014_15'!$C$402:$D$446,2,FALSE),0)</f>
        <v>0</v>
      </c>
      <c r="B361" s="93" t="s">
        <v>904</v>
      </c>
      <c r="C361" s="93" t="s">
        <v>138</v>
      </c>
      <c r="D361" s="93" t="s">
        <v>139</v>
      </c>
      <c r="E361" s="93"/>
      <c r="F361" s="93">
        <v>228.72996599999999</v>
      </c>
      <c r="G361" s="93">
        <v>65.276191891549004</v>
      </c>
      <c r="H361" s="1">
        <v>15.630388</v>
      </c>
      <c r="I361" s="1">
        <v>16.071152804769358</v>
      </c>
      <c r="J361" s="1">
        <v>0</v>
      </c>
      <c r="K361" s="1">
        <v>5.754588</v>
      </c>
      <c r="L361" s="1"/>
      <c r="M361" s="1">
        <v>4.5364699999999996</v>
      </c>
      <c r="N361" s="1">
        <v>0</v>
      </c>
      <c r="O361" s="143">
        <v>335.99875669631837</v>
      </c>
      <c r="P361" s="1">
        <f>VLOOKUP(C361,NHB!$C$4:$E$463,3,FALSE)/1000000</f>
        <v>0.41766199999999998</v>
      </c>
      <c r="Q361" s="168">
        <f t="shared" si="34"/>
        <v>336.41641869631837</v>
      </c>
      <c r="R361" s="187">
        <f t="shared" si="35"/>
        <v>331.87994869631837</v>
      </c>
      <c r="S361" s="1"/>
      <c r="T361" s="93">
        <v>228.72996599999999</v>
      </c>
      <c r="U361" s="93">
        <v>58.487467934827997</v>
      </c>
      <c r="V361" s="1">
        <v>16.001051</v>
      </c>
      <c r="W361" s="1">
        <v>17.063716703780038</v>
      </c>
      <c r="X361" s="1">
        <v>0</v>
      </c>
      <c r="Y361" s="1">
        <v>5.754588</v>
      </c>
      <c r="Z361" s="1"/>
      <c r="AA361" s="1">
        <v>4.3624960000000002</v>
      </c>
      <c r="AB361" s="1">
        <v>330.39928563860803</v>
      </c>
      <c r="AC361" s="1">
        <v>1.0200095995555558</v>
      </c>
      <c r="AD361" s="1"/>
      <c r="AE361" s="1">
        <f t="shared" si="37"/>
        <v>331.41929523816361</v>
      </c>
      <c r="AF361" s="167">
        <f t="shared" si="36"/>
        <v>327.05679923816359</v>
      </c>
      <c r="AG361" s="1"/>
      <c r="AH361" s="1">
        <v>-5.5994710577103319</v>
      </c>
      <c r="AI361" s="144">
        <v>-1.6665154099874343E-2</v>
      </c>
    </row>
    <row r="362" spans="1:37" x14ac:dyDescent="0.25">
      <c r="A362">
        <f>IFERROR(VLOOKUP(D362,'2014_15'!$C$402:$D$446,2,FALSE),0)</f>
        <v>0</v>
      </c>
      <c r="B362" s="93" t="s">
        <v>904</v>
      </c>
      <c r="C362" s="93" t="s">
        <v>778</v>
      </c>
      <c r="D362" s="93" t="s">
        <v>779</v>
      </c>
      <c r="E362" s="93"/>
      <c r="F362" s="93">
        <v>378.69395235000002</v>
      </c>
      <c r="G362" s="93">
        <v>119.56030992410601</v>
      </c>
      <c r="H362" s="1">
        <v>19.318259999999999</v>
      </c>
      <c r="I362" s="1">
        <v>22.887082379284848</v>
      </c>
      <c r="J362" s="1">
        <v>0</v>
      </c>
      <c r="K362" s="1">
        <v>9.5294369999999997</v>
      </c>
      <c r="L362" s="1"/>
      <c r="M362" s="1">
        <v>8.7764959999999999</v>
      </c>
      <c r="N362" s="1">
        <v>0</v>
      </c>
      <c r="O362" s="143">
        <v>558.76553765339088</v>
      </c>
      <c r="P362" s="1">
        <f>VLOOKUP(C362,NHB!$C$4:$E$463,3,FALSE)/1000000</f>
        <v>0.610869</v>
      </c>
      <c r="Q362" s="168">
        <f t="shared" si="34"/>
        <v>559.37640665339086</v>
      </c>
      <c r="R362" s="187">
        <f t="shared" si="35"/>
        <v>550.59991065339091</v>
      </c>
      <c r="S362" s="1"/>
      <c r="T362" s="93">
        <v>378.69395235000002</v>
      </c>
      <c r="U362" s="93">
        <v>108.731216773425</v>
      </c>
      <c r="V362" s="1">
        <v>19.776250999999998</v>
      </c>
      <c r="W362" s="1">
        <v>24.300602118616798</v>
      </c>
      <c r="X362" s="1">
        <v>0</v>
      </c>
      <c r="Y362" s="1">
        <v>9.5294369999999997</v>
      </c>
      <c r="Z362" s="1"/>
      <c r="AA362" s="1">
        <v>8.4277949999999997</v>
      </c>
      <c r="AB362" s="1">
        <v>549.45925424204177</v>
      </c>
      <c r="AC362" s="1">
        <v>1.301367532888889</v>
      </c>
      <c r="AD362" s="1"/>
      <c r="AE362" s="1">
        <f t="shared" si="37"/>
        <v>550.76062177493066</v>
      </c>
      <c r="AF362" s="167">
        <f t="shared" si="36"/>
        <v>542.33282677493071</v>
      </c>
      <c r="AG362" s="1"/>
      <c r="AH362" s="1">
        <v>-9.3062834113491135</v>
      </c>
      <c r="AI362" s="144">
        <v>-1.6655077638524505E-2</v>
      </c>
    </row>
    <row r="363" spans="1:37" x14ac:dyDescent="0.25">
      <c r="A363">
        <f>IFERROR(VLOOKUP(D363,'2014_15'!$C$402:$D$446,2,FALSE),0)</f>
        <v>0</v>
      </c>
      <c r="B363" s="93" t="s">
        <v>900</v>
      </c>
      <c r="C363" s="93" t="s">
        <v>520</v>
      </c>
      <c r="D363" s="93" t="s">
        <v>521</v>
      </c>
      <c r="E363" s="93"/>
      <c r="F363" s="93">
        <v>23.099851000000001</v>
      </c>
      <c r="G363" s="93">
        <v>22.633764373339002</v>
      </c>
      <c r="H363" s="1">
        <v>0</v>
      </c>
      <c r="I363" s="1">
        <v>0</v>
      </c>
      <c r="J363" s="1">
        <v>0</v>
      </c>
      <c r="K363" s="1">
        <v>0.58099299999999998</v>
      </c>
      <c r="L363" s="1"/>
      <c r="M363" s="1">
        <v>0</v>
      </c>
      <c r="N363" s="1">
        <v>0</v>
      </c>
      <c r="O363" s="143">
        <v>46.314608373339006</v>
      </c>
      <c r="P363" s="1">
        <v>0</v>
      </c>
      <c r="Q363" s="168">
        <f t="shared" si="34"/>
        <v>46.314608373339006</v>
      </c>
      <c r="R363" s="187">
        <f t="shared" si="35"/>
        <v>46.314608373339006</v>
      </c>
      <c r="S363" s="1"/>
      <c r="T363" s="93">
        <v>23.099851000000001</v>
      </c>
      <c r="U363" s="93">
        <v>21.864216384645001</v>
      </c>
      <c r="V363" s="1">
        <v>0</v>
      </c>
      <c r="W363" s="1">
        <v>0</v>
      </c>
      <c r="X363" s="1">
        <v>0</v>
      </c>
      <c r="Y363" s="1">
        <v>0.58099299999999998</v>
      </c>
      <c r="Z363" s="1"/>
      <c r="AA363" s="1">
        <v>0</v>
      </c>
      <c r="AB363" s="1">
        <v>45.545060384645005</v>
      </c>
      <c r="AC363" s="1">
        <v>0</v>
      </c>
      <c r="AD363" s="1"/>
      <c r="AE363" s="1">
        <f t="shared" si="37"/>
        <v>45.545060384645005</v>
      </c>
      <c r="AF363" s="167">
        <f t="shared" si="36"/>
        <v>45.545060384645005</v>
      </c>
      <c r="AG363" s="1"/>
      <c r="AH363" s="1">
        <v>-0.76954798869400065</v>
      </c>
      <c r="AI363" s="144">
        <v>-1.661566438154297E-2</v>
      </c>
    </row>
    <row r="364" spans="1:37" x14ac:dyDescent="0.25">
      <c r="A364">
        <f>IFERROR(VLOOKUP(D364,'2014_15'!$C$402:$D$446,2,FALSE),0)</f>
        <v>0</v>
      </c>
      <c r="B364" s="93" t="s">
        <v>905</v>
      </c>
      <c r="C364" s="93" t="s">
        <v>558</v>
      </c>
      <c r="D364" s="93" t="s">
        <v>559</v>
      </c>
      <c r="E364" s="93"/>
      <c r="F364" s="93">
        <v>114.443484</v>
      </c>
      <c r="G364" s="93">
        <v>30.399012963070003</v>
      </c>
      <c r="H364" s="1">
        <v>8.9812329999999996</v>
      </c>
      <c r="I364" s="1">
        <v>5.9434203005302937</v>
      </c>
      <c r="J364" s="1">
        <v>0.7</v>
      </c>
      <c r="K364" s="1">
        <v>2.8811640000000001</v>
      </c>
      <c r="L364" s="1"/>
      <c r="M364" s="1">
        <v>1.7533000000000001</v>
      </c>
      <c r="N364" s="1">
        <v>0</v>
      </c>
      <c r="O364" s="143">
        <v>165.10161426360031</v>
      </c>
      <c r="P364" s="1">
        <f>VLOOKUP(C364,NHB!$C$4:$E$463,3,FALSE)/1000000</f>
        <v>0.64253199999999999</v>
      </c>
      <c r="Q364" s="168">
        <f t="shared" si="34"/>
        <v>165.7441462636003</v>
      </c>
      <c r="R364" s="187">
        <f t="shared" si="35"/>
        <v>163.9908462636003</v>
      </c>
      <c r="S364" s="1"/>
      <c r="T364" s="93">
        <v>114.443484</v>
      </c>
      <c r="U364" s="93">
        <v>27.237515614911</v>
      </c>
      <c r="V364" s="1">
        <v>9.194115</v>
      </c>
      <c r="W364" s="1">
        <v>6.3104894522343873</v>
      </c>
      <c r="X364" s="1">
        <v>0.7</v>
      </c>
      <c r="Y364" s="1">
        <v>2.8811640000000001</v>
      </c>
      <c r="Z364" s="1"/>
      <c r="AA364" s="1">
        <v>1.690097</v>
      </c>
      <c r="AB364" s="1">
        <v>162.4568650671454</v>
      </c>
      <c r="AC364" s="1">
        <v>1.1172379688888892</v>
      </c>
      <c r="AD364" s="1"/>
      <c r="AE364" s="1">
        <f t="shared" si="37"/>
        <v>163.5741030360343</v>
      </c>
      <c r="AF364" s="167">
        <f t="shared" si="36"/>
        <v>161.88400603603429</v>
      </c>
      <c r="AG364" s="1"/>
      <c r="AH364" s="1">
        <v>-2.6447491964549101</v>
      </c>
      <c r="AI364" s="144">
        <v>-1.6018917854021212E-2</v>
      </c>
    </row>
    <row r="365" spans="1:37" x14ac:dyDescent="0.25">
      <c r="A365">
        <f>IFERROR(VLOOKUP(D365,'2014_15'!$C$402:$D$446,2,FALSE),0)</f>
        <v>0</v>
      </c>
      <c r="B365" s="93" t="s">
        <v>904</v>
      </c>
      <c r="C365" s="93" t="s">
        <v>684</v>
      </c>
      <c r="D365" s="93" t="s">
        <v>685</v>
      </c>
      <c r="E365" s="93"/>
      <c r="F365" s="93">
        <v>551.46777386999997</v>
      </c>
      <c r="G365" s="93">
        <v>150.42173277426099</v>
      </c>
      <c r="H365" s="1">
        <v>64.887510000000006</v>
      </c>
      <c r="I365" s="1">
        <v>30.259350469865769</v>
      </c>
      <c r="J365" s="1">
        <v>0</v>
      </c>
      <c r="K365" s="1">
        <v>13.872866</v>
      </c>
      <c r="L365" s="1"/>
      <c r="M365" s="1">
        <v>10.593684</v>
      </c>
      <c r="N365" s="1">
        <v>0</v>
      </c>
      <c r="O365" s="143">
        <v>821.50291711412694</v>
      </c>
      <c r="P365" s="1">
        <f>VLOOKUP(C365,NHB!$C$4:$E$463,3,FALSE)/1000000</f>
        <v>0.70816000000000001</v>
      </c>
      <c r="Q365" s="168">
        <f t="shared" si="34"/>
        <v>822.21107711412697</v>
      </c>
      <c r="R365" s="187">
        <f t="shared" si="35"/>
        <v>811.61739311412691</v>
      </c>
      <c r="S365" s="1"/>
      <c r="T365" s="93">
        <v>551.46777386999997</v>
      </c>
      <c r="U365" s="93">
        <v>134.77787256573799</v>
      </c>
      <c r="V365" s="1">
        <v>66.425235999999998</v>
      </c>
      <c r="W365" s="1">
        <v>32.128185845196612</v>
      </c>
      <c r="X365" s="1">
        <v>0</v>
      </c>
      <c r="Y365" s="1">
        <v>13.872866</v>
      </c>
      <c r="Z365" s="1"/>
      <c r="AA365" s="1">
        <v>10.160477</v>
      </c>
      <c r="AB365" s="1">
        <v>808.83241128093471</v>
      </c>
      <c r="AC365" s="1">
        <v>1.8202810308888886</v>
      </c>
      <c r="AD365" s="1"/>
      <c r="AE365" s="1">
        <f t="shared" si="37"/>
        <v>810.65269231182356</v>
      </c>
      <c r="AF365" s="167">
        <f t="shared" si="36"/>
        <v>800.49221531182354</v>
      </c>
      <c r="AG365" s="1"/>
      <c r="AH365" s="1">
        <v>-12.670505833192237</v>
      </c>
      <c r="AI365" s="144">
        <v>-1.5423567669975775E-2</v>
      </c>
    </row>
    <row r="366" spans="1:37" x14ac:dyDescent="0.25">
      <c r="A366">
        <f>IFERROR(VLOOKUP(D366,'2014_15'!$C$402:$D$446,2,FALSE),0)</f>
        <v>0</v>
      </c>
      <c r="B366" s="93" t="s">
        <v>900</v>
      </c>
      <c r="C366" s="93" t="s">
        <v>152</v>
      </c>
      <c r="D366" s="93" t="s">
        <v>153</v>
      </c>
      <c r="E366" s="93"/>
      <c r="F366" s="93">
        <v>15.815148000000001</v>
      </c>
      <c r="G366" s="93">
        <v>13.071330388916001</v>
      </c>
      <c r="H366" s="1">
        <v>0</v>
      </c>
      <c r="I366" s="1">
        <v>0</v>
      </c>
      <c r="J366" s="1">
        <v>0</v>
      </c>
      <c r="K366" s="1">
        <v>0.40021699999999999</v>
      </c>
      <c r="L366" s="1"/>
      <c r="M366" s="1">
        <v>0</v>
      </c>
      <c r="N366" s="1">
        <v>0</v>
      </c>
      <c r="O366" s="143">
        <v>29.286695388916005</v>
      </c>
      <c r="P366" s="1">
        <v>0</v>
      </c>
      <c r="Q366" s="168">
        <f t="shared" si="34"/>
        <v>29.286695388916005</v>
      </c>
      <c r="R366" s="187">
        <f t="shared" si="35"/>
        <v>29.286695388916005</v>
      </c>
      <c r="S366" s="1"/>
      <c r="T366" s="93">
        <v>15.815148000000001</v>
      </c>
      <c r="U366" s="93">
        <v>12.626905155693001</v>
      </c>
      <c r="V366" s="1">
        <v>0</v>
      </c>
      <c r="W366" s="1">
        <v>0</v>
      </c>
      <c r="X366" s="1">
        <v>0</v>
      </c>
      <c r="Y366" s="1">
        <v>0.40021699999999999</v>
      </c>
      <c r="Z366" s="1"/>
      <c r="AA366" s="1">
        <v>0</v>
      </c>
      <c r="AB366" s="1">
        <v>28.842270155693004</v>
      </c>
      <c r="AC366" s="1">
        <v>0</v>
      </c>
      <c r="AD366" s="1"/>
      <c r="AE366" s="1">
        <f t="shared" si="37"/>
        <v>28.842270155693004</v>
      </c>
      <c r="AF366" s="167">
        <f t="shared" si="36"/>
        <v>28.842270155693004</v>
      </c>
      <c r="AG366" s="1"/>
      <c r="AH366" s="1">
        <v>-0.44442523322300076</v>
      </c>
      <c r="AI366" s="144">
        <v>-1.5174987390048801E-2</v>
      </c>
    </row>
    <row r="367" spans="1:37" x14ac:dyDescent="0.25">
      <c r="A367">
        <f>IFERROR(VLOOKUP(D367,'2014_15'!$C$402:$D$446,2,FALSE),0)</f>
        <v>0</v>
      </c>
      <c r="B367" s="93" t="s">
        <v>901</v>
      </c>
      <c r="C367" s="93" t="s">
        <v>800</v>
      </c>
      <c r="D367" s="93" t="s">
        <v>801</v>
      </c>
      <c r="E367" s="93"/>
      <c r="F367" s="93">
        <v>77.946359000000001</v>
      </c>
      <c r="G367" s="93">
        <v>20.357095452362</v>
      </c>
      <c r="H367" s="1">
        <v>6.6447779999999996</v>
      </c>
      <c r="I367" s="1">
        <v>4.8203495940585013</v>
      </c>
      <c r="J367" s="1">
        <v>0.05</v>
      </c>
      <c r="K367" s="1">
        <v>1.960196</v>
      </c>
      <c r="L367" s="1"/>
      <c r="M367" s="1">
        <v>1.055501</v>
      </c>
      <c r="N367" s="1">
        <v>0</v>
      </c>
      <c r="O367" s="143">
        <v>112.83427904642051</v>
      </c>
      <c r="P367" s="1">
        <f>VLOOKUP(C367,NHB!$C$4:$E$463,3,FALSE)/1000000</f>
        <v>0.58096499999999995</v>
      </c>
      <c r="Q367" s="168">
        <f t="shared" si="34"/>
        <v>113.41524404642051</v>
      </c>
      <c r="R367" s="187">
        <f t="shared" si="35"/>
        <v>112.3597430464205</v>
      </c>
      <c r="S367" s="1"/>
      <c r="T367" s="93">
        <v>77.946359000000001</v>
      </c>
      <c r="U367" s="93">
        <v>18.239957525316001</v>
      </c>
      <c r="V367" s="1">
        <v>6.802511</v>
      </c>
      <c r="W367" s="1">
        <v>5.1180572349349767</v>
      </c>
      <c r="X367" s="1">
        <v>0.05</v>
      </c>
      <c r="Y367" s="1">
        <v>1.960196</v>
      </c>
      <c r="Z367" s="1"/>
      <c r="AA367" s="1">
        <v>1.025536</v>
      </c>
      <c r="AB367" s="1">
        <v>111.14261676025097</v>
      </c>
      <c r="AC367" s="1">
        <v>1.174561532222222</v>
      </c>
      <c r="AD367" s="1"/>
      <c r="AE367" s="1">
        <f t="shared" si="37"/>
        <v>112.3171782924732</v>
      </c>
      <c r="AF367" s="167">
        <f t="shared" si="36"/>
        <v>111.2916422924732</v>
      </c>
      <c r="AG367" s="1"/>
      <c r="AH367" s="1">
        <v>-1.6916622861695316</v>
      </c>
      <c r="AI367" s="144">
        <v>-1.4992449993619178E-2</v>
      </c>
    </row>
    <row r="368" spans="1:37" x14ac:dyDescent="0.25">
      <c r="A368">
        <f>IFERROR(VLOOKUP(D368,'2014_15'!$C$402:$D$446,2,FALSE),0)</f>
        <v>0</v>
      </c>
      <c r="B368" s="93" t="s">
        <v>900</v>
      </c>
      <c r="C368" s="93" t="s">
        <v>604</v>
      </c>
      <c r="D368" s="93" t="s">
        <v>605</v>
      </c>
      <c r="E368" s="93"/>
      <c r="F368" s="93">
        <v>13.322832</v>
      </c>
      <c r="G368" s="93">
        <v>7.4822208696969996</v>
      </c>
      <c r="H368" s="1">
        <v>0</v>
      </c>
      <c r="I368" s="1">
        <v>0</v>
      </c>
      <c r="J368" s="1">
        <v>0</v>
      </c>
      <c r="K368" s="1">
        <v>0.33671899999999999</v>
      </c>
      <c r="L368" s="1"/>
      <c r="M368" s="1">
        <v>0</v>
      </c>
      <c r="N368" s="1">
        <v>0</v>
      </c>
      <c r="O368" s="143">
        <v>21.141771869696999</v>
      </c>
      <c r="P368" s="1">
        <v>0</v>
      </c>
      <c r="Q368" s="168">
        <f t="shared" si="34"/>
        <v>21.141771869696999</v>
      </c>
      <c r="R368" s="187">
        <f t="shared" si="35"/>
        <v>21.141771869696999</v>
      </c>
      <c r="S368" s="1"/>
      <c r="T368" s="93">
        <v>13.322832</v>
      </c>
      <c r="U368" s="93">
        <v>7.2278253601270004</v>
      </c>
      <c r="V368" s="1">
        <v>0</v>
      </c>
      <c r="W368" s="1">
        <v>0</v>
      </c>
      <c r="X368" s="1">
        <v>0</v>
      </c>
      <c r="Y368" s="1">
        <v>0.33671899999999999</v>
      </c>
      <c r="Z368" s="1"/>
      <c r="AA368" s="1">
        <v>0</v>
      </c>
      <c r="AB368" s="1">
        <v>20.887376360127</v>
      </c>
      <c r="AC368" s="1">
        <v>0</v>
      </c>
      <c r="AD368" s="1"/>
      <c r="AE368" s="1">
        <f t="shared" si="37"/>
        <v>20.887376360127</v>
      </c>
      <c r="AF368" s="167">
        <f t="shared" si="36"/>
        <v>20.887376360127</v>
      </c>
      <c r="AG368" s="1"/>
      <c r="AH368" s="1">
        <v>-0.25439550956999923</v>
      </c>
      <c r="AI368" s="144">
        <v>-1.2032837698652417E-2</v>
      </c>
    </row>
    <row r="369" spans="1:35" x14ac:dyDescent="0.25">
      <c r="A369">
        <f>IFERROR(VLOOKUP(D369,'2014_15'!$C$402:$D$446,2,FALSE),0)</f>
        <v>0</v>
      </c>
      <c r="B369" s="93" t="s">
        <v>904</v>
      </c>
      <c r="C369" s="93" t="s">
        <v>236</v>
      </c>
      <c r="D369" s="93" t="s">
        <v>237</v>
      </c>
      <c r="E369" s="93"/>
      <c r="F369" s="93">
        <v>201.39356210999998</v>
      </c>
      <c r="G369" s="93">
        <v>64.463767260622006</v>
      </c>
      <c r="H369" s="1">
        <v>1.638984</v>
      </c>
      <c r="I369" s="1">
        <v>11.269430894302412</v>
      </c>
      <c r="J369" s="1">
        <v>0</v>
      </c>
      <c r="K369" s="1">
        <v>5.0657550000000002</v>
      </c>
      <c r="L369" s="1"/>
      <c r="M369" s="1">
        <v>5.1560490000000003</v>
      </c>
      <c r="N369" s="1">
        <v>0</v>
      </c>
      <c r="O369" s="143">
        <v>288.98754826492438</v>
      </c>
      <c r="P369" s="1">
        <f>VLOOKUP(C369,NHB!$C$4:$E$463,3,FALSE)/1000000</f>
        <v>0.26782299999999998</v>
      </c>
      <c r="Q369" s="168">
        <f t="shared" si="34"/>
        <v>289.25537126492441</v>
      </c>
      <c r="R369" s="187">
        <f t="shared" si="35"/>
        <v>284.09932226492441</v>
      </c>
      <c r="S369" s="1"/>
      <c r="T369" s="93">
        <v>201.39356210999998</v>
      </c>
      <c r="U369" s="93">
        <v>60.701411239793998</v>
      </c>
      <c r="V369" s="1">
        <v>1.6780029999999999</v>
      </c>
      <c r="W369" s="1">
        <v>11.965437609188518</v>
      </c>
      <c r="X369" s="1">
        <v>0</v>
      </c>
      <c r="Y369" s="1">
        <v>5.0657550000000002</v>
      </c>
      <c r="Z369" s="1"/>
      <c r="AA369" s="1">
        <v>4.9397989999999998</v>
      </c>
      <c r="AB369" s="1">
        <v>285.74396795898252</v>
      </c>
      <c r="AC369" s="1">
        <v>0.56750123311111123</v>
      </c>
      <c r="AD369" s="1"/>
      <c r="AE369" s="1">
        <f t="shared" si="37"/>
        <v>286.31146919209363</v>
      </c>
      <c r="AF369" s="167">
        <f t="shared" si="36"/>
        <v>281.37167019209363</v>
      </c>
      <c r="AG369" s="1"/>
      <c r="AH369" s="1">
        <v>-3.2435803059418618</v>
      </c>
      <c r="AI369" s="144">
        <v>-1.1223944856504216E-2</v>
      </c>
    </row>
    <row r="370" spans="1:35" x14ac:dyDescent="0.25">
      <c r="A370">
        <f>IFERROR(VLOOKUP(D370,'2014_15'!$C$402:$D$446,2,FALSE),0)</f>
        <v>0</v>
      </c>
      <c r="B370" s="93" t="s">
        <v>900</v>
      </c>
      <c r="C370" s="93" t="s">
        <v>246</v>
      </c>
      <c r="D370" s="93" t="s">
        <v>247</v>
      </c>
      <c r="E370" s="93"/>
      <c r="F370" s="93">
        <v>16.646708</v>
      </c>
      <c r="G370" s="93">
        <v>13.148958669532</v>
      </c>
      <c r="H370" s="1">
        <v>0</v>
      </c>
      <c r="I370" s="1">
        <v>0</v>
      </c>
      <c r="J370" s="1">
        <v>0</v>
      </c>
      <c r="K370" s="1">
        <v>0.419049</v>
      </c>
      <c r="L370" s="1"/>
      <c r="M370" s="1">
        <v>0</v>
      </c>
      <c r="N370" s="1">
        <v>0</v>
      </c>
      <c r="O370" s="143">
        <v>30.214715669532001</v>
      </c>
      <c r="P370" s="1">
        <v>0</v>
      </c>
      <c r="Q370" s="168">
        <f t="shared" si="34"/>
        <v>30.214715669532001</v>
      </c>
      <c r="R370" s="187">
        <f t="shared" si="35"/>
        <v>30.214715669532001</v>
      </c>
      <c r="S370" s="1"/>
      <c r="T370" s="93">
        <v>16.646708</v>
      </c>
      <c r="U370" s="93">
        <v>12.851747885265</v>
      </c>
      <c r="V370" s="1">
        <v>0</v>
      </c>
      <c r="W370" s="1">
        <v>0</v>
      </c>
      <c r="X370" s="1">
        <v>0</v>
      </c>
      <c r="Y370" s="1">
        <v>0.419049</v>
      </c>
      <c r="Z370" s="1"/>
      <c r="AA370" s="1">
        <v>0</v>
      </c>
      <c r="AB370" s="1">
        <v>29.917504885265004</v>
      </c>
      <c r="AC370" s="1">
        <v>0</v>
      </c>
      <c r="AD370" s="1"/>
      <c r="AE370" s="1">
        <f t="shared" si="37"/>
        <v>29.917504885265004</v>
      </c>
      <c r="AF370" s="167">
        <f t="shared" si="36"/>
        <v>29.917504885265004</v>
      </c>
      <c r="AG370" s="1"/>
      <c r="AH370" s="1">
        <v>-0.29721078426699776</v>
      </c>
      <c r="AI370" s="144">
        <v>-9.8366235683859174E-3</v>
      </c>
    </row>
    <row r="371" spans="1:35" x14ac:dyDescent="0.25">
      <c r="A371">
        <f>IFERROR(VLOOKUP(D371,'2014_15'!$C$402:$D$446,2,FALSE),0)</f>
        <v>0</v>
      </c>
      <c r="B371" s="93" t="s">
        <v>899</v>
      </c>
      <c r="C371" s="93" t="s">
        <v>780</v>
      </c>
      <c r="D371" s="93" t="s">
        <v>781</v>
      </c>
      <c r="E371" s="93"/>
      <c r="F371" s="93">
        <v>35.420974999999999</v>
      </c>
      <c r="G371" s="93">
        <v>52.214371369186999</v>
      </c>
      <c r="H371" s="1">
        <v>0</v>
      </c>
      <c r="I371" s="1">
        <v>0</v>
      </c>
      <c r="J371" s="1">
        <v>0</v>
      </c>
      <c r="K371" s="1">
        <v>0.89089799999999997</v>
      </c>
      <c r="L371" s="1"/>
      <c r="M371" s="1">
        <v>0</v>
      </c>
      <c r="N371" s="1">
        <v>0</v>
      </c>
      <c r="O371" s="143">
        <v>88.526244369186998</v>
      </c>
      <c r="P371" s="1">
        <f>VLOOKUP(C371,NHB!$C$4:$E$463,3,FALSE)/1000000</f>
        <v>0</v>
      </c>
      <c r="Q371" s="168">
        <f t="shared" si="34"/>
        <v>88.526244369186998</v>
      </c>
      <c r="R371" s="187">
        <f t="shared" si="35"/>
        <v>88.526244369186998</v>
      </c>
      <c r="S371" s="1"/>
      <c r="T371" s="93">
        <v>35.420974999999999</v>
      </c>
      <c r="U371" s="93">
        <v>51.505116046539001</v>
      </c>
      <c r="V371" s="1">
        <v>0</v>
      </c>
      <c r="W371" s="1">
        <v>0</v>
      </c>
      <c r="X371" s="1">
        <v>0</v>
      </c>
      <c r="Y371" s="1">
        <v>0.89089799999999997</v>
      </c>
      <c r="Z371" s="1"/>
      <c r="AA371" s="1">
        <v>0</v>
      </c>
      <c r="AB371" s="1">
        <v>87.816989046538993</v>
      </c>
      <c r="AC371" s="1">
        <v>0</v>
      </c>
      <c r="AD371" s="1"/>
      <c r="AE371" s="1">
        <f t="shared" si="37"/>
        <v>87.816989046538993</v>
      </c>
      <c r="AF371" s="167">
        <f t="shared" si="36"/>
        <v>87.816989046538993</v>
      </c>
      <c r="AG371" s="1"/>
      <c r="AH371" s="1">
        <v>-0.70925532264800495</v>
      </c>
      <c r="AI371" s="144">
        <v>-8.0118085625563128E-3</v>
      </c>
    </row>
    <row r="372" spans="1:35" x14ac:dyDescent="0.25">
      <c r="A372">
        <f>IFERROR(VLOOKUP(D372,'2014_15'!$C$402:$D$446,2,FALSE),0)</f>
        <v>0</v>
      </c>
      <c r="B372" s="93" t="s">
        <v>900</v>
      </c>
      <c r="C372" s="93" t="s">
        <v>66</v>
      </c>
      <c r="D372" s="93" t="s">
        <v>67</v>
      </c>
      <c r="E372" s="93"/>
      <c r="F372" s="93">
        <v>22.097235999999999</v>
      </c>
      <c r="G372" s="93">
        <v>22.540827076102001</v>
      </c>
      <c r="H372" s="1">
        <v>0</v>
      </c>
      <c r="I372" s="1">
        <v>0</v>
      </c>
      <c r="J372" s="1">
        <v>0</v>
      </c>
      <c r="K372" s="1">
        <v>0.55810999999999999</v>
      </c>
      <c r="L372" s="1"/>
      <c r="M372" s="1">
        <v>0</v>
      </c>
      <c r="N372" s="1">
        <v>0</v>
      </c>
      <c r="O372" s="143">
        <v>45.196173076101999</v>
      </c>
      <c r="P372" s="1">
        <v>0</v>
      </c>
      <c r="Q372" s="168">
        <f t="shared" si="34"/>
        <v>45.196173076101999</v>
      </c>
      <c r="R372" s="187">
        <f t="shared" si="35"/>
        <v>45.196173076101999</v>
      </c>
      <c r="S372" s="1"/>
      <c r="T372" s="93">
        <v>22.097235999999999</v>
      </c>
      <c r="U372" s="93">
        <v>22.396241481339999</v>
      </c>
      <c r="V372" s="1">
        <v>0</v>
      </c>
      <c r="W372" s="1">
        <v>0</v>
      </c>
      <c r="X372" s="1">
        <v>0</v>
      </c>
      <c r="Y372" s="1">
        <v>0.55810999999999999</v>
      </c>
      <c r="Z372" s="1"/>
      <c r="AA372" s="1">
        <v>0</v>
      </c>
      <c r="AB372" s="1">
        <v>45.051587481339993</v>
      </c>
      <c r="AC372" s="1">
        <v>0</v>
      </c>
      <c r="AD372" s="1"/>
      <c r="AE372" s="1">
        <f t="shared" si="37"/>
        <v>45.051587481339993</v>
      </c>
      <c r="AF372" s="167">
        <f t="shared" si="36"/>
        <v>45.051587481339993</v>
      </c>
      <c r="AG372" s="1"/>
      <c r="AH372" s="1">
        <v>-0.14458559476200605</v>
      </c>
      <c r="AI372" s="144">
        <v>-3.1990671979804717E-3</v>
      </c>
    </row>
    <row r="373" spans="1:35" x14ac:dyDescent="0.25">
      <c r="A373">
        <f>IFERROR(VLOOKUP(D373,'2014_15'!$C$402:$D$446,2,FALSE),0)</f>
        <v>0</v>
      </c>
      <c r="B373" s="93" t="s">
        <v>900</v>
      </c>
      <c r="C373" s="93" t="s">
        <v>228</v>
      </c>
      <c r="D373" s="93" t="s">
        <v>229</v>
      </c>
      <c r="E373" s="93"/>
      <c r="F373" s="93">
        <v>22.025375</v>
      </c>
      <c r="G373" s="93">
        <v>18.025832893815</v>
      </c>
      <c r="H373" s="1">
        <v>0</v>
      </c>
      <c r="I373" s="1">
        <v>0</v>
      </c>
      <c r="J373" s="1">
        <v>0</v>
      </c>
      <c r="K373" s="1">
        <v>0.55490600000000001</v>
      </c>
      <c r="L373" s="1"/>
      <c r="M373" s="1">
        <v>0</v>
      </c>
      <c r="N373" s="1">
        <v>0</v>
      </c>
      <c r="O373" s="143">
        <v>40.606113893815007</v>
      </c>
      <c r="P373" s="1">
        <v>0</v>
      </c>
      <c r="Q373" s="168">
        <f t="shared" si="34"/>
        <v>40.606113893815007</v>
      </c>
      <c r="R373" s="187">
        <f t="shared" si="35"/>
        <v>40.606113893815007</v>
      </c>
      <c r="S373" s="1"/>
      <c r="T373" s="93">
        <v>22.025375</v>
      </c>
      <c r="U373" s="93">
        <v>17.911213070163001</v>
      </c>
      <c r="V373" s="1">
        <v>0</v>
      </c>
      <c r="W373" s="1">
        <v>0</v>
      </c>
      <c r="X373" s="1">
        <v>0</v>
      </c>
      <c r="Y373" s="1">
        <v>0.55490600000000001</v>
      </c>
      <c r="Z373" s="1"/>
      <c r="AA373" s="1">
        <v>0</v>
      </c>
      <c r="AB373" s="1">
        <v>40.491494070163</v>
      </c>
      <c r="AC373" s="1">
        <v>0</v>
      </c>
      <c r="AD373" s="1"/>
      <c r="AE373" s="1">
        <f t="shared" si="37"/>
        <v>40.491494070163</v>
      </c>
      <c r="AF373" s="167">
        <f t="shared" si="36"/>
        <v>40.491494070163</v>
      </c>
      <c r="AG373" s="1"/>
      <c r="AH373" s="1">
        <v>-0.1146198236520064</v>
      </c>
      <c r="AI373" s="144">
        <v>-2.8227232960961806E-3</v>
      </c>
    </row>
    <row r="374" spans="1:35" x14ac:dyDescent="0.25">
      <c r="A374">
        <f>IFERROR(VLOOKUP(D374,'2014_15'!$C$402:$D$446,2,FALSE),0)</f>
        <v>0</v>
      </c>
      <c r="B374" s="93" t="s">
        <v>900</v>
      </c>
      <c r="C374" s="93" t="s">
        <v>374</v>
      </c>
      <c r="D374" s="93" t="s">
        <v>375</v>
      </c>
      <c r="E374" s="93"/>
      <c r="F374" s="93">
        <v>22.287185000000001</v>
      </c>
      <c r="G374" s="93">
        <v>25.625638583625999</v>
      </c>
      <c r="H374" s="1">
        <v>0</v>
      </c>
      <c r="I374" s="1">
        <v>0</v>
      </c>
      <c r="J374" s="1">
        <v>0</v>
      </c>
      <c r="K374" s="1">
        <v>0.56049800000000005</v>
      </c>
      <c r="L374" s="1"/>
      <c r="M374" s="1">
        <v>0</v>
      </c>
      <c r="N374" s="1">
        <v>0</v>
      </c>
      <c r="O374" s="143">
        <v>48.473321583626003</v>
      </c>
      <c r="P374" s="1">
        <v>0</v>
      </c>
      <c r="Q374" s="168">
        <f t="shared" si="34"/>
        <v>48.473321583626003</v>
      </c>
      <c r="R374" s="187">
        <f t="shared" si="35"/>
        <v>48.473321583626003</v>
      </c>
      <c r="S374" s="1"/>
      <c r="T374" s="93">
        <v>22.287185000000001</v>
      </c>
      <c r="U374" s="93">
        <v>25.550757869468001</v>
      </c>
      <c r="V374" s="1">
        <v>0</v>
      </c>
      <c r="W374" s="1">
        <v>0</v>
      </c>
      <c r="X374" s="1">
        <v>0</v>
      </c>
      <c r="Y374" s="1">
        <v>0.56049800000000005</v>
      </c>
      <c r="Z374" s="1"/>
      <c r="AA374" s="1">
        <v>0</v>
      </c>
      <c r="AB374" s="1">
        <v>48.398440869468004</v>
      </c>
      <c r="AC374" s="1">
        <v>0</v>
      </c>
      <c r="AD374" s="1"/>
      <c r="AE374" s="1">
        <f t="shared" si="37"/>
        <v>48.398440869468004</v>
      </c>
      <c r="AF374" s="167">
        <f t="shared" si="36"/>
        <v>48.398440869468004</v>
      </c>
      <c r="AG374" s="1"/>
      <c r="AH374" s="1">
        <v>-7.4880714157998796E-2</v>
      </c>
      <c r="AI374" s="144">
        <v>-1.5447819895901883E-3</v>
      </c>
    </row>
    <row r="375" spans="1:35" x14ac:dyDescent="0.25">
      <c r="A375">
        <f>IFERROR(VLOOKUP(D375,'2014_15'!$C$402:$D$446,2,FALSE),0)</f>
        <v>0</v>
      </c>
      <c r="B375" s="93" t="s">
        <v>900</v>
      </c>
      <c r="C375" s="93" t="s">
        <v>140</v>
      </c>
      <c r="D375" s="93" t="s">
        <v>141</v>
      </c>
      <c r="E375" s="93"/>
      <c r="F375" s="93">
        <v>17.383626</v>
      </c>
      <c r="G375" s="93">
        <v>10.470181918174001</v>
      </c>
      <c r="H375" s="1">
        <v>0</v>
      </c>
      <c r="I375" s="1">
        <v>0</v>
      </c>
      <c r="J375" s="1">
        <v>0</v>
      </c>
      <c r="K375" s="1">
        <v>0.438079</v>
      </c>
      <c r="L375" s="1"/>
      <c r="M375" s="1">
        <v>0</v>
      </c>
      <c r="N375" s="1">
        <v>0</v>
      </c>
      <c r="O375" s="143">
        <v>28.291886918173997</v>
      </c>
      <c r="P375" s="1">
        <v>0</v>
      </c>
      <c r="Q375" s="168">
        <f t="shared" si="34"/>
        <v>28.291886918173997</v>
      </c>
      <c r="R375" s="187">
        <f t="shared" si="35"/>
        <v>28.291886918173997</v>
      </c>
      <c r="S375" s="1"/>
      <c r="T375" s="93">
        <v>17.383626</v>
      </c>
      <c r="U375" s="93">
        <v>10.458241518542</v>
      </c>
      <c r="V375" s="1">
        <v>0</v>
      </c>
      <c r="W375" s="1">
        <v>0</v>
      </c>
      <c r="X375" s="1">
        <v>0</v>
      </c>
      <c r="Y375" s="1">
        <v>0.438079</v>
      </c>
      <c r="Z375" s="1"/>
      <c r="AA375" s="1">
        <v>0</v>
      </c>
      <c r="AB375" s="1">
        <v>28.279946518541998</v>
      </c>
      <c r="AC375" s="1">
        <v>0</v>
      </c>
      <c r="AD375" s="1"/>
      <c r="AE375" s="1">
        <f t="shared" si="37"/>
        <v>28.279946518541998</v>
      </c>
      <c r="AF375" s="167">
        <f t="shared" si="36"/>
        <v>28.279946518541998</v>
      </c>
      <c r="AG375" s="1"/>
      <c r="AH375" s="1">
        <v>-1.1940399631999554E-2</v>
      </c>
      <c r="AI375" s="144">
        <v>-4.2204324040081404E-4</v>
      </c>
    </row>
    <row r="376" spans="1:35" x14ac:dyDescent="0.25">
      <c r="A376">
        <f>IFERROR(VLOOKUP(D376,'2014_15'!$C$402:$D$446,2,FALSE),0)</f>
        <v>0</v>
      </c>
      <c r="B376" s="93" t="s">
        <v>900</v>
      </c>
      <c r="C376" s="93" t="s">
        <v>270</v>
      </c>
      <c r="D376" s="93" t="s">
        <v>271</v>
      </c>
      <c r="E376" s="93"/>
      <c r="F376" s="93">
        <v>24.540548000000001</v>
      </c>
      <c r="G376" s="93">
        <v>13.834401798656</v>
      </c>
      <c r="H376" s="1">
        <v>0</v>
      </c>
      <c r="I376" s="1">
        <v>0</v>
      </c>
      <c r="J376" s="1">
        <v>0</v>
      </c>
      <c r="K376" s="1">
        <v>0.61826899999999996</v>
      </c>
      <c r="L376" s="1"/>
      <c r="M376" s="1">
        <v>0</v>
      </c>
      <c r="N376" s="1">
        <v>0</v>
      </c>
      <c r="O376" s="143">
        <v>38.993218798656002</v>
      </c>
      <c r="P376" s="1">
        <v>0</v>
      </c>
      <c r="Q376" s="168">
        <f t="shared" si="34"/>
        <v>38.993218798656002</v>
      </c>
      <c r="R376" s="187">
        <f t="shared" si="35"/>
        <v>38.993218798656002</v>
      </c>
      <c r="S376" s="1"/>
      <c r="T376" s="93">
        <v>24.540548000000001</v>
      </c>
      <c r="U376" s="93">
        <v>13.885042958142</v>
      </c>
      <c r="V376" s="1">
        <v>0</v>
      </c>
      <c r="W376" s="1">
        <v>0</v>
      </c>
      <c r="X376" s="1">
        <v>0</v>
      </c>
      <c r="Y376" s="1">
        <v>0.61826899999999996</v>
      </c>
      <c r="Z376" s="1"/>
      <c r="AA376" s="1">
        <v>0</v>
      </c>
      <c r="AB376" s="1">
        <v>39.043859958142001</v>
      </c>
      <c r="AC376" s="1">
        <v>0</v>
      </c>
      <c r="AD376" s="1"/>
      <c r="AE376" s="1">
        <f t="shared" si="37"/>
        <v>39.043859958142001</v>
      </c>
      <c r="AF376" s="167">
        <f t="shared" si="36"/>
        <v>39.043859958142001</v>
      </c>
      <c r="AG376" s="1"/>
      <c r="AH376" s="1">
        <v>5.0641159485998344E-2</v>
      </c>
      <c r="AI376" s="144">
        <v>1.2987170858473427E-3</v>
      </c>
    </row>
    <row r="377" spans="1:35" x14ac:dyDescent="0.25">
      <c r="A377">
        <f>IFERROR(VLOOKUP(D377,'2014_15'!$C$402:$D$446,2,FALSE),0)</f>
        <v>0</v>
      </c>
      <c r="B377" s="93" t="s">
        <v>900</v>
      </c>
      <c r="C377" s="93" t="s">
        <v>410</v>
      </c>
      <c r="D377" s="93" t="s">
        <v>411</v>
      </c>
      <c r="E377" s="93"/>
      <c r="F377" s="93">
        <v>29.735993000000001</v>
      </c>
      <c r="G377" s="93">
        <v>31.253507496451</v>
      </c>
      <c r="H377" s="1">
        <v>0</v>
      </c>
      <c r="I377" s="1">
        <v>0</v>
      </c>
      <c r="J377" s="1">
        <v>0</v>
      </c>
      <c r="K377" s="1">
        <v>0.74456800000000001</v>
      </c>
      <c r="L377" s="1"/>
      <c r="M377" s="1">
        <v>0</v>
      </c>
      <c r="N377" s="1">
        <v>0</v>
      </c>
      <c r="O377" s="143">
        <v>61.734068496451002</v>
      </c>
      <c r="P377" s="1">
        <v>0</v>
      </c>
      <c r="Q377" s="168">
        <f t="shared" si="34"/>
        <v>61.734068496451002</v>
      </c>
      <c r="R377" s="187">
        <f t="shared" si="35"/>
        <v>61.734068496451002</v>
      </c>
      <c r="S377" s="1"/>
      <c r="T377" s="93">
        <v>29.735993000000001</v>
      </c>
      <c r="U377" s="93">
        <v>31.337074306127001</v>
      </c>
      <c r="V377" s="1">
        <v>0</v>
      </c>
      <c r="W377" s="1">
        <v>0</v>
      </c>
      <c r="X377" s="1">
        <v>0</v>
      </c>
      <c r="Y377" s="1">
        <v>0.74456800000000001</v>
      </c>
      <c r="Z377" s="1"/>
      <c r="AA377" s="1">
        <v>0</v>
      </c>
      <c r="AB377" s="1">
        <v>61.817635306127002</v>
      </c>
      <c r="AC377" s="1">
        <v>0</v>
      </c>
      <c r="AD377" s="1"/>
      <c r="AE377" s="1">
        <f t="shared" si="37"/>
        <v>61.817635306127002</v>
      </c>
      <c r="AF377" s="167">
        <f t="shared" si="36"/>
        <v>61.817635306127002</v>
      </c>
      <c r="AG377" s="1"/>
      <c r="AH377" s="1">
        <v>8.3566809676000275E-2</v>
      </c>
      <c r="AI377" s="144">
        <v>1.3536579025373065E-3</v>
      </c>
    </row>
    <row r="378" spans="1:35" x14ac:dyDescent="0.25">
      <c r="A378">
        <f>IFERROR(VLOOKUP(D378,'2014_15'!$C$402:$D$446,2,FALSE),0)</f>
        <v>0</v>
      </c>
      <c r="B378" s="93" t="s">
        <v>907</v>
      </c>
      <c r="C378" s="93" t="s">
        <v>384</v>
      </c>
      <c r="D378" s="93" t="s">
        <v>385</v>
      </c>
      <c r="E378" s="93"/>
      <c r="F378" s="93">
        <v>1.245439</v>
      </c>
      <c r="G378" s="93">
        <v>2.5990000000000002</v>
      </c>
      <c r="H378" s="1">
        <v>4.4799999999999999E-4</v>
      </c>
      <c r="I378" s="1">
        <v>0.64205207311348822</v>
      </c>
      <c r="J378" s="1">
        <v>0.05</v>
      </c>
      <c r="K378" s="1">
        <v>3.0855E-2</v>
      </c>
      <c r="L378" s="1"/>
      <c r="M378" s="1">
        <v>3.8746999999999997E-2</v>
      </c>
      <c r="N378" s="1">
        <v>0</v>
      </c>
      <c r="O378" s="143">
        <v>4.6065410731134877</v>
      </c>
      <c r="P378" s="1">
        <f>VLOOKUP(C378,NHB!$C$4:$E$463,3,FALSE)/1000000</f>
        <v>0</v>
      </c>
      <c r="Q378" s="168">
        <f t="shared" si="34"/>
        <v>4.6065410731134877</v>
      </c>
      <c r="R378" s="187">
        <f t="shared" si="35"/>
        <v>4.5677940731134878</v>
      </c>
      <c r="S378" s="1"/>
      <c r="T378" s="93">
        <v>1.245439</v>
      </c>
      <c r="U378" s="93">
        <v>2.5990000000000002</v>
      </c>
      <c r="V378" s="1">
        <v>4.57E-4</v>
      </c>
      <c r="W378" s="1">
        <v>0.65382051266732055</v>
      </c>
      <c r="X378" s="1">
        <v>0.05</v>
      </c>
      <c r="Y378" s="1">
        <v>3.0855E-2</v>
      </c>
      <c r="Z378" s="1"/>
      <c r="AA378" s="1">
        <v>3.7094000000000002E-2</v>
      </c>
      <c r="AB378" s="1">
        <v>4.6166655126673204</v>
      </c>
      <c r="AC378" s="1">
        <v>2.2920471111111108E-2</v>
      </c>
      <c r="AD378" s="1"/>
      <c r="AE378" s="1">
        <f t="shared" si="37"/>
        <v>4.6395859837784315</v>
      </c>
      <c r="AF378" s="167">
        <f t="shared" si="36"/>
        <v>4.6024919837784317</v>
      </c>
      <c r="AG378" s="1"/>
      <c r="AH378" s="1">
        <v>1.0124439553832687E-2</v>
      </c>
      <c r="AI378" s="144">
        <v>2.1978398527530635E-3</v>
      </c>
    </row>
    <row r="379" spans="1:35" x14ac:dyDescent="0.25">
      <c r="A379">
        <f>IFERROR(VLOOKUP(D379,'2014_15'!$C$402:$D$446,2,FALSE),0)</f>
        <v>0</v>
      </c>
      <c r="B379" s="93" t="s">
        <v>900</v>
      </c>
      <c r="C379" s="93" t="s">
        <v>506</v>
      </c>
      <c r="D379" s="93" t="s">
        <v>507</v>
      </c>
      <c r="E379" s="93"/>
      <c r="F379" s="93">
        <v>18.522621000000001</v>
      </c>
      <c r="G379" s="93">
        <v>12.205458347679</v>
      </c>
      <c r="H379" s="1">
        <v>0</v>
      </c>
      <c r="I379" s="1">
        <v>0</v>
      </c>
      <c r="J379" s="1">
        <v>0</v>
      </c>
      <c r="K379" s="1">
        <v>0.465864</v>
      </c>
      <c r="L379" s="1"/>
      <c r="M379" s="1">
        <v>0</v>
      </c>
      <c r="N379" s="1">
        <v>0</v>
      </c>
      <c r="O379" s="143">
        <v>31.193943347678999</v>
      </c>
      <c r="P379" s="1">
        <v>0</v>
      </c>
      <c r="Q379" s="168">
        <f t="shared" si="34"/>
        <v>31.193943347678999</v>
      </c>
      <c r="R379" s="187">
        <f t="shared" si="35"/>
        <v>31.193943347678999</v>
      </c>
      <c r="S379" s="1"/>
      <c r="T379" s="93">
        <v>18.522621000000001</v>
      </c>
      <c r="U379" s="93">
        <v>12.296268456350001</v>
      </c>
      <c r="V379" s="1">
        <v>0</v>
      </c>
      <c r="W379" s="1">
        <v>0</v>
      </c>
      <c r="X379" s="1">
        <v>0</v>
      </c>
      <c r="Y379" s="1">
        <v>0.465864</v>
      </c>
      <c r="Z379" s="1"/>
      <c r="AA379" s="1">
        <v>0</v>
      </c>
      <c r="AB379" s="1">
        <v>31.28475345635</v>
      </c>
      <c r="AC379" s="1">
        <v>0</v>
      </c>
      <c r="AD379" s="1"/>
      <c r="AE379" s="1">
        <f t="shared" si="37"/>
        <v>31.28475345635</v>
      </c>
      <c r="AF379" s="167">
        <f t="shared" si="36"/>
        <v>31.28475345635</v>
      </c>
      <c r="AG379" s="1"/>
      <c r="AH379" s="1">
        <v>9.0810108671000478E-2</v>
      </c>
      <c r="AI379" s="144">
        <v>2.9111455277986598E-3</v>
      </c>
    </row>
    <row r="380" spans="1:35" x14ac:dyDescent="0.25">
      <c r="A380">
        <f>IFERROR(VLOOKUP(D380,'2014_15'!$C$402:$D$446,2,FALSE),0)</f>
        <v>0</v>
      </c>
      <c r="B380" s="93" t="s">
        <v>900</v>
      </c>
      <c r="C380" s="93" t="s">
        <v>90</v>
      </c>
      <c r="D380" s="93" t="s">
        <v>91</v>
      </c>
      <c r="E380" s="93"/>
      <c r="F380" s="93">
        <v>16.955012</v>
      </c>
      <c r="G380" s="93">
        <v>10.879683843059</v>
      </c>
      <c r="H380" s="1">
        <v>0</v>
      </c>
      <c r="I380" s="1">
        <v>0</v>
      </c>
      <c r="J380" s="1">
        <v>0</v>
      </c>
      <c r="K380" s="1">
        <v>0.42712299999999997</v>
      </c>
      <c r="L380" s="1"/>
      <c r="M380" s="1">
        <v>0</v>
      </c>
      <c r="N380" s="1">
        <v>0</v>
      </c>
      <c r="O380" s="143">
        <v>28.261818843059004</v>
      </c>
      <c r="P380" s="1">
        <v>0</v>
      </c>
      <c r="Q380" s="168">
        <f t="shared" si="34"/>
        <v>28.261818843059004</v>
      </c>
      <c r="R380" s="187">
        <f t="shared" si="35"/>
        <v>28.261818843059004</v>
      </c>
      <c r="S380" s="1"/>
      <c r="T380" s="93">
        <v>16.955012</v>
      </c>
      <c r="U380" s="93">
        <v>10.991137019906999</v>
      </c>
      <c r="V380" s="1">
        <v>0</v>
      </c>
      <c r="W380" s="1">
        <v>0</v>
      </c>
      <c r="X380" s="1">
        <v>0</v>
      </c>
      <c r="Y380" s="1">
        <v>0.42712299999999997</v>
      </c>
      <c r="Z380" s="1"/>
      <c r="AA380" s="1">
        <v>0</v>
      </c>
      <c r="AB380" s="1">
        <v>28.373272019906999</v>
      </c>
      <c r="AC380" s="1">
        <v>0</v>
      </c>
      <c r="AD380" s="1"/>
      <c r="AE380" s="1">
        <f t="shared" si="37"/>
        <v>28.373272019906999</v>
      </c>
      <c r="AF380" s="167">
        <f t="shared" si="36"/>
        <v>28.373272019906999</v>
      </c>
      <c r="AG380" s="1"/>
      <c r="AH380" s="1">
        <v>0.11145317684799494</v>
      </c>
      <c r="AI380" s="144">
        <v>3.9435953314578484E-3</v>
      </c>
    </row>
    <row r="381" spans="1:35" x14ac:dyDescent="0.25">
      <c r="A381">
        <f>IFERROR(VLOOKUP(D381,'2014_15'!$C$402:$D$446,2,FALSE),0)</f>
        <v>0</v>
      </c>
      <c r="B381" s="93" t="s">
        <v>900</v>
      </c>
      <c r="C381" s="93" t="s">
        <v>392</v>
      </c>
      <c r="D381" s="93" t="s">
        <v>393</v>
      </c>
      <c r="E381" s="93"/>
      <c r="F381" s="93">
        <v>42.854391</v>
      </c>
      <c r="G381" s="93">
        <v>28.417458893103998</v>
      </c>
      <c r="H381" s="1">
        <v>0</v>
      </c>
      <c r="I381" s="1">
        <v>0</v>
      </c>
      <c r="J381" s="1">
        <v>0</v>
      </c>
      <c r="K381" s="1">
        <v>1.078994</v>
      </c>
      <c r="L381" s="1"/>
      <c r="M381" s="1">
        <v>0</v>
      </c>
      <c r="N381" s="1">
        <v>0</v>
      </c>
      <c r="O381" s="143">
        <v>72.350843893103985</v>
      </c>
      <c r="P381" s="1">
        <v>0</v>
      </c>
      <c r="Q381" s="168">
        <f t="shared" si="34"/>
        <v>72.350843893103985</v>
      </c>
      <c r="R381" s="187">
        <f t="shared" si="35"/>
        <v>72.350843893103985</v>
      </c>
      <c r="S381" s="1"/>
      <c r="T381" s="93">
        <v>42.854391</v>
      </c>
      <c r="U381" s="93">
        <v>28.72445979079</v>
      </c>
      <c r="V381" s="1">
        <v>0</v>
      </c>
      <c r="W381" s="1">
        <v>0</v>
      </c>
      <c r="X381" s="1">
        <v>0</v>
      </c>
      <c r="Y381" s="1">
        <v>1.078994</v>
      </c>
      <c r="Z381" s="1"/>
      <c r="AA381" s="1">
        <v>0</v>
      </c>
      <c r="AB381" s="1">
        <v>72.657844790789994</v>
      </c>
      <c r="AC381" s="1">
        <v>0</v>
      </c>
      <c r="AD381" s="1"/>
      <c r="AE381" s="1">
        <f t="shared" si="37"/>
        <v>72.657844790789994</v>
      </c>
      <c r="AF381" s="167">
        <f t="shared" si="36"/>
        <v>72.657844790789994</v>
      </c>
      <c r="AG381" s="1"/>
      <c r="AH381" s="1">
        <v>0.30700089768600947</v>
      </c>
      <c r="AI381" s="144">
        <v>4.2432248356300212E-3</v>
      </c>
    </row>
    <row r="382" spans="1:35" x14ac:dyDescent="0.25">
      <c r="A382">
        <f>IFERROR(VLOOKUP(D382,'2014_15'!$C$402:$D$446,2,FALSE),0)</f>
        <v>0</v>
      </c>
      <c r="B382" s="93" t="s">
        <v>900</v>
      </c>
      <c r="C382" s="93" t="s">
        <v>790</v>
      </c>
      <c r="D382" s="93" t="s">
        <v>791</v>
      </c>
      <c r="E382" s="93"/>
      <c r="F382" s="93">
        <v>15.517188000000001</v>
      </c>
      <c r="G382" s="93">
        <v>9.1104554947040004</v>
      </c>
      <c r="H382" s="1">
        <v>0</v>
      </c>
      <c r="I382" s="1">
        <v>0</v>
      </c>
      <c r="J382" s="1">
        <v>0</v>
      </c>
      <c r="K382" s="1">
        <v>0.39045600000000003</v>
      </c>
      <c r="L382" s="1"/>
      <c r="M382" s="1">
        <v>0</v>
      </c>
      <c r="N382" s="1">
        <v>0</v>
      </c>
      <c r="O382" s="143">
        <v>25.018099494704003</v>
      </c>
      <c r="P382" s="1">
        <v>0</v>
      </c>
      <c r="Q382" s="168">
        <f t="shared" si="34"/>
        <v>25.018099494704003</v>
      </c>
      <c r="R382" s="187">
        <f t="shared" si="35"/>
        <v>25.018099494704003</v>
      </c>
      <c r="S382" s="1"/>
      <c r="T382" s="93">
        <v>15.517188000000001</v>
      </c>
      <c r="U382" s="93">
        <v>9.2310622348740008</v>
      </c>
      <c r="V382" s="1">
        <v>0</v>
      </c>
      <c r="W382" s="1">
        <v>0</v>
      </c>
      <c r="X382" s="1">
        <v>0</v>
      </c>
      <c r="Y382" s="1">
        <v>0.39045600000000003</v>
      </c>
      <c r="Z382" s="1"/>
      <c r="AA382" s="1">
        <v>0</v>
      </c>
      <c r="AB382" s="1">
        <v>25.138706234874</v>
      </c>
      <c r="AC382" s="1">
        <v>0</v>
      </c>
      <c r="AD382" s="1"/>
      <c r="AE382" s="1">
        <f t="shared" si="37"/>
        <v>25.138706234874</v>
      </c>
      <c r="AF382" s="167">
        <f t="shared" si="36"/>
        <v>25.138706234874</v>
      </c>
      <c r="AG382" s="1"/>
      <c r="AH382" s="1">
        <v>0.12060674016999684</v>
      </c>
      <c r="AI382" s="144">
        <v>4.8207794599077229E-3</v>
      </c>
    </row>
    <row r="383" spans="1:35" x14ac:dyDescent="0.25">
      <c r="A383">
        <f>IFERROR(VLOOKUP(D383,'2014_15'!$C$402:$D$446,2,FALSE),0)</f>
        <v>0</v>
      </c>
      <c r="B383" s="93" t="s">
        <v>900</v>
      </c>
      <c r="C383" s="93" t="s">
        <v>92</v>
      </c>
      <c r="D383" s="93" t="s">
        <v>93</v>
      </c>
      <c r="E383" s="93"/>
      <c r="F383" s="93">
        <v>18.429162000000002</v>
      </c>
      <c r="G383" s="93">
        <v>14.782337761913</v>
      </c>
      <c r="H383" s="1">
        <v>0</v>
      </c>
      <c r="I383" s="1">
        <v>0</v>
      </c>
      <c r="J383" s="1">
        <v>0</v>
      </c>
      <c r="K383" s="1">
        <v>0.46398</v>
      </c>
      <c r="L383" s="1"/>
      <c r="M383" s="1">
        <v>0</v>
      </c>
      <c r="N383" s="1">
        <v>0</v>
      </c>
      <c r="O383" s="143">
        <v>33.675479761913003</v>
      </c>
      <c r="P383" s="1">
        <v>0</v>
      </c>
      <c r="Q383" s="168">
        <f t="shared" si="34"/>
        <v>33.675479761913003</v>
      </c>
      <c r="R383" s="187">
        <f t="shared" si="35"/>
        <v>33.675479761913003</v>
      </c>
      <c r="S383" s="1"/>
      <c r="T383" s="93">
        <v>18.429162000000002</v>
      </c>
      <c r="U383" s="93">
        <v>14.961379160663</v>
      </c>
      <c r="V383" s="1">
        <v>0</v>
      </c>
      <c r="W383" s="1">
        <v>0</v>
      </c>
      <c r="X383" s="1">
        <v>0</v>
      </c>
      <c r="Y383" s="1">
        <v>0.46398</v>
      </c>
      <c r="Z383" s="1"/>
      <c r="AA383" s="1">
        <v>0</v>
      </c>
      <c r="AB383" s="1">
        <v>33.854521160663005</v>
      </c>
      <c r="AC383" s="1">
        <v>0</v>
      </c>
      <c r="AD383" s="1"/>
      <c r="AE383" s="1">
        <f t="shared" si="37"/>
        <v>33.854521160663005</v>
      </c>
      <c r="AF383" s="167">
        <f t="shared" si="36"/>
        <v>33.854521160663005</v>
      </c>
      <c r="AG383" s="1"/>
      <c r="AH383" s="1">
        <v>0.17904139875000169</v>
      </c>
      <c r="AI383" s="144">
        <v>5.3166695772660574E-3</v>
      </c>
    </row>
    <row r="384" spans="1:35" x14ac:dyDescent="0.25">
      <c r="A384">
        <f>IFERROR(VLOOKUP(D384,'2014_15'!$C$402:$D$446,2,FALSE),0)</f>
        <v>0</v>
      </c>
      <c r="B384" s="93" t="s">
        <v>900</v>
      </c>
      <c r="C384" s="93" t="s">
        <v>356</v>
      </c>
      <c r="D384" s="93" t="s">
        <v>357</v>
      </c>
      <c r="E384" s="93"/>
      <c r="F384" s="93">
        <v>20.643847999999998</v>
      </c>
      <c r="G384" s="93">
        <v>10.407122827208999</v>
      </c>
      <c r="H384" s="1">
        <v>0</v>
      </c>
      <c r="I384" s="1">
        <v>0</v>
      </c>
      <c r="J384" s="1">
        <v>0</v>
      </c>
      <c r="K384" s="1">
        <v>0.52082399999999995</v>
      </c>
      <c r="L384" s="1"/>
      <c r="M384" s="1">
        <v>0</v>
      </c>
      <c r="N384" s="1">
        <v>0</v>
      </c>
      <c r="O384" s="143">
        <v>31.571794827209001</v>
      </c>
      <c r="P384" s="1">
        <v>0</v>
      </c>
      <c r="Q384" s="168">
        <f t="shared" si="34"/>
        <v>31.571794827209001</v>
      </c>
      <c r="R384" s="187">
        <f t="shared" si="35"/>
        <v>31.571794827209001</v>
      </c>
      <c r="S384" s="1"/>
      <c r="T384" s="93">
        <v>20.643847999999998</v>
      </c>
      <c r="U384" s="93">
        <v>10.584796013379</v>
      </c>
      <c r="V384" s="1">
        <v>0</v>
      </c>
      <c r="W384" s="1">
        <v>0</v>
      </c>
      <c r="X384" s="1">
        <v>0</v>
      </c>
      <c r="Y384" s="1">
        <v>0.52082399999999995</v>
      </c>
      <c r="Z384" s="1"/>
      <c r="AA384" s="1">
        <v>0</v>
      </c>
      <c r="AB384" s="1">
        <v>31.749468013378998</v>
      </c>
      <c r="AC384" s="1">
        <v>0</v>
      </c>
      <c r="AD384" s="1"/>
      <c r="AE384" s="1">
        <f t="shared" si="37"/>
        <v>31.749468013378998</v>
      </c>
      <c r="AF384" s="167">
        <f t="shared" si="36"/>
        <v>31.749468013378998</v>
      </c>
      <c r="AG384" s="1"/>
      <c r="AH384" s="1">
        <v>0.17767318616999717</v>
      </c>
      <c r="AI384" s="144">
        <v>5.627592195578188E-3</v>
      </c>
    </row>
    <row r="385" spans="1:35" x14ac:dyDescent="0.25">
      <c r="A385">
        <f>IFERROR(VLOOKUP(D385,'2014_15'!$C$402:$D$446,2,FALSE),0)</f>
        <v>0</v>
      </c>
      <c r="B385" s="93" t="s">
        <v>900</v>
      </c>
      <c r="C385" s="93" t="s">
        <v>420</v>
      </c>
      <c r="D385" s="93" t="s">
        <v>421</v>
      </c>
      <c r="E385" s="93"/>
      <c r="F385" s="93">
        <v>16.855179</v>
      </c>
      <c r="G385" s="93">
        <v>18.211459733491999</v>
      </c>
      <c r="H385" s="1">
        <v>0</v>
      </c>
      <c r="I385" s="1">
        <v>0</v>
      </c>
      <c r="J385" s="1">
        <v>0</v>
      </c>
      <c r="K385" s="1">
        <v>0.42472799999999999</v>
      </c>
      <c r="L385" s="1"/>
      <c r="M385" s="1">
        <v>0</v>
      </c>
      <c r="N385" s="1">
        <v>0</v>
      </c>
      <c r="O385" s="143">
        <v>35.491366733492001</v>
      </c>
      <c r="P385" s="1">
        <v>0</v>
      </c>
      <c r="Q385" s="168">
        <f t="shared" si="34"/>
        <v>35.491366733492001</v>
      </c>
      <c r="R385" s="187">
        <f t="shared" si="35"/>
        <v>35.491366733492001</v>
      </c>
      <c r="S385" s="1"/>
      <c r="T385" s="93">
        <v>16.855179</v>
      </c>
      <c r="U385" s="93">
        <v>18.441351168965998</v>
      </c>
      <c r="V385" s="1">
        <v>0</v>
      </c>
      <c r="W385" s="1">
        <v>0</v>
      </c>
      <c r="X385" s="1">
        <v>0</v>
      </c>
      <c r="Y385" s="1">
        <v>0.42472799999999999</v>
      </c>
      <c r="Z385" s="1"/>
      <c r="AA385" s="1">
        <v>0</v>
      </c>
      <c r="AB385" s="1">
        <v>35.721258168966003</v>
      </c>
      <c r="AC385" s="1">
        <v>0</v>
      </c>
      <c r="AD385" s="1"/>
      <c r="AE385" s="1">
        <f t="shared" si="37"/>
        <v>35.721258168966003</v>
      </c>
      <c r="AF385" s="167">
        <f t="shared" si="36"/>
        <v>35.721258168966003</v>
      </c>
      <c r="AG385" s="1"/>
      <c r="AH385" s="1">
        <v>0.22989143547400204</v>
      </c>
      <c r="AI385" s="144">
        <v>6.4773903242520466E-3</v>
      </c>
    </row>
    <row r="386" spans="1:35" x14ac:dyDescent="0.25">
      <c r="A386">
        <f>IFERROR(VLOOKUP(D386,'2014_15'!$C$402:$D$446,2,FALSE),0)</f>
        <v>0</v>
      </c>
      <c r="B386" s="93" t="s">
        <v>900</v>
      </c>
      <c r="C386" s="93" t="s">
        <v>238</v>
      </c>
      <c r="D386" s="93" t="s">
        <v>239</v>
      </c>
      <c r="E386" s="93"/>
      <c r="F386" s="93">
        <v>17.798988000000001</v>
      </c>
      <c r="G386" s="93">
        <v>10.883270258515001</v>
      </c>
      <c r="H386" s="1">
        <v>0</v>
      </c>
      <c r="I386" s="1">
        <v>0</v>
      </c>
      <c r="J386" s="1">
        <v>0</v>
      </c>
      <c r="K386" s="1">
        <v>0.44803700000000002</v>
      </c>
      <c r="L386" s="1"/>
      <c r="M386" s="1">
        <v>0</v>
      </c>
      <c r="N386" s="1">
        <v>0</v>
      </c>
      <c r="O386" s="143">
        <v>29.130295258515002</v>
      </c>
      <c r="P386" s="1">
        <v>0</v>
      </c>
      <c r="Q386" s="168">
        <f t="shared" si="34"/>
        <v>29.130295258515002</v>
      </c>
      <c r="R386" s="187">
        <f t="shared" si="35"/>
        <v>29.130295258515002</v>
      </c>
      <c r="S386" s="1"/>
      <c r="T386" s="93">
        <v>17.798988000000001</v>
      </c>
      <c r="U386" s="93">
        <v>11.092121254289999</v>
      </c>
      <c r="V386" s="1">
        <v>0</v>
      </c>
      <c r="W386" s="1">
        <v>0</v>
      </c>
      <c r="X386" s="1">
        <v>0</v>
      </c>
      <c r="Y386" s="1">
        <v>0.44803700000000002</v>
      </c>
      <c r="Z386" s="1"/>
      <c r="AA386" s="1">
        <v>0</v>
      </c>
      <c r="AB386" s="1">
        <v>29.33914625429</v>
      </c>
      <c r="AC386" s="1">
        <v>0</v>
      </c>
      <c r="AD386" s="1"/>
      <c r="AE386" s="1">
        <f t="shared" si="37"/>
        <v>29.33914625429</v>
      </c>
      <c r="AF386" s="167">
        <f t="shared" si="36"/>
        <v>29.33914625429</v>
      </c>
      <c r="AG386" s="1"/>
      <c r="AH386" s="1">
        <v>0.20885099577499844</v>
      </c>
      <c r="AI386" s="144">
        <v>7.1695461347563837E-3</v>
      </c>
    </row>
    <row r="387" spans="1:35" x14ac:dyDescent="0.25">
      <c r="A387">
        <f>IFERROR(VLOOKUP(D387,'2014_15'!$C$402:$D$446,2,FALSE),0)</f>
        <v>0</v>
      </c>
      <c r="B387" s="93" t="s">
        <v>900</v>
      </c>
      <c r="C387" s="93" t="s">
        <v>232</v>
      </c>
      <c r="D387" s="93" t="s">
        <v>233</v>
      </c>
      <c r="E387" s="93"/>
      <c r="F387" s="93">
        <v>43.704954000000001</v>
      </c>
      <c r="G387" s="93">
        <v>30.894560826212</v>
      </c>
      <c r="H387" s="1">
        <v>0</v>
      </c>
      <c r="I387" s="1">
        <v>0</v>
      </c>
      <c r="J387" s="1">
        <v>0</v>
      </c>
      <c r="K387" s="1">
        <v>1.098508</v>
      </c>
      <c r="L387" s="1"/>
      <c r="M387" s="1">
        <v>0</v>
      </c>
      <c r="N387" s="1">
        <v>0</v>
      </c>
      <c r="O387" s="143">
        <v>75.698022826211997</v>
      </c>
      <c r="P387" s="1">
        <v>0</v>
      </c>
      <c r="Q387" s="168">
        <f t="shared" si="34"/>
        <v>75.698022826211997</v>
      </c>
      <c r="R387" s="187">
        <f t="shared" si="35"/>
        <v>75.698022826211997</v>
      </c>
      <c r="S387" s="1"/>
      <c r="T387" s="93">
        <v>43.704954000000001</v>
      </c>
      <c r="U387" s="93">
        <v>31.485310151519002</v>
      </c>
      <c r="V387" s="1">
        <v>0</v>
      </c>
      <c r="W387" s="1">
        <v>0</v>
      </c>
      <c r="X387" s="1">
        <v>0</v>
      </c>
      <c r="Y387" s="1">
        <v>1.098508</v>
      </c>
      <c r="Z387" s="1"/>
      <c r="AA387" s="1">
        <v>0</v>
      </c>
      <c r="AB387" s="1">
        <v>76.288772151518998</v>
      </c>
      <c r="AC387" s="1">
        <v>0</v>
      </c>
      <c r="AD387" s="1"/>
      <c r="AE387" s="1">
        <f t="shared" si="37"/>
        <v>76.288772151518998</v>
      </c>
      <c r="AF387" s="167">
        <f t="shared" si="36"/>
        <v>76.288772151518998</v>
      </c>
      <c r="AG387" s="1"/>
      <c r="AH387" s="1">
        <v>0.59074932530700153</v>
      </c>
      <c r="AI387" s="144">
        <v>7.8040258285642095E-3</v>
      </c>
    </row>
    <row r="388" spans="1:35" x14ac:dyDescent="0.25">
      <c r="A388">
        <f>IFERROR(VLOOKUP(D388,'2014_15'!$C$402:$D$446,2,FALSE),0)</f>
        <v>0</v>
      </c>
      <c r="B388" s="93" t="s">
        <v>900</v>
      </c>
      <c r="C388" s="93" t="s">
        <v>662</v>
      </c>
      <c r="D388" s="93" t="s">
        <v>663</v>
      </c>
      <c r="E388" s="93"/>
      <c r="F388" s="93">
        <v>24.128708</v>
      </c>
      <c r="G388" s="93">
        <v>18.540004006483997</v>
      </c>
      <c r="H388" s="1">
        <v>0</v>
      </c>
      <c r="I388" s="1">
        <v>0</v>
      </c>
      <c r="J388" s="1">
        <v>0</v>
      </c>
      <c r="K388" s="1">
        <v>0.60487299999999999</v>
      </c>
      <c r="L388" s="1"/>
      <c r="M388" s="1">
        <v>0</v>
      </c>
      <c r="N388" s="1">
        <v>0</v>
      </c>
      <c r="O388" s="143">
        <v>43.273585006483998</v>
      </c>
      <c r="P388" s="1">
        <v>0</v>
      </c>
      <c r="Q388" s="168">
        <f t="shared" si="34"/>
        <v>43.273585006483998</v>
      </c>
      <c r="R388" s="187">
        <f t="shared" si="35"/>
        <v>43.273585006483998</v>
      </c>
      <c r="S388" s="1"/>
      <c r="T388" s="93">
        <v>24.128708</v>
      </c>
      <c r="U388" s="93">
        <v>18.899748348506002</v>
      </c>
      <c r="V388" s="1">
        <v>0</v>
      </c>
      <c r="W388" s="1">
        <v>0</v>
      </c>
      <c r="X388" s="1">
        <v>0</v>
      </c>
      <c r="Y388" s="1">
        <v>0.60487299999999999</v>
      </c>
      <c r="Z388" s="1"/>
      <c r="AA388" s="1">
        <v>0</v>
      </c>
      <c r="AB388" s="1">
        <v>43.633329348505995</v>
      </c>
      <c r="AC388" s="1">
        <v>0</v>
      </c>
      <c r="AD388" s="1"/>
      <c r="AE388" s="1">
        <f t="shared" si="37"/>
        <v>43.633329348505995</v>
      </c>
      <c r="AF388" s="167">
        <f t="shared" si="36"/>
        <v>43.633329348505995</v>
      </c>
      <c r="AG388" s="1"/>
      <c r="AH388" s="1">
        <v>0.35974434202199745</v>
      </c>
      <c r="AI388" s="144">
        <v>8.3132548867419775E-3</v>
      </c>
    </row>
    <row r="389" spans="1:35" x14ac:dyDescent="0.25">
      <c r="A389">
        <f>IFERROR(VLOOKUP(D389,'2014_15'!$C$402:$D$446,2,FALSE),0)</f>
        <v>0</v>
      </c>
      <c r="B389" s="93" t="s">
        <v>900</v>
      </c>
      <c r="C389" s="93" t="s">
        <v>176</v>
      </c>
      <c r="D389" s="93" t="s">
        <v>177</v>
      </c>
      <c r="E389" s="93"/>
      <c r="F389" s="93">
        <v>24.852727999999999</v>
      </c>
      <c r="G389" s="93">
        <v>18.668948369182999</v>
      </c>
      <c r="H389" s="1">
        <v>0</v>
      </c>
      <c r="I389" s="1">
        <v>0</v>
      </c>
      <c r="J389" s="1">
        <v>0</v>
      </c>
      <c r="K389" s="1">
        <v>0.622726</v>
      </c>
      <c r="L389" s="1"/>
      <c r="M389" s="1">
        <v>0</v>
      </c>
      <c r="N389" s="1">
        <v>0</v>
      </c>
      <c r="O389" s="143">
        <v>44.144402369182998</v>
      </c>
      <c r="P389" s="1">
        <v>0</v>
      </c>
      <c r="Q389" s="168">
        <f t="shared" si="34"/>
        <v>44.144402369182998</v>
      </c>
      <c r="R389" s="187">
        <f t="shared" si="35"/>
        <v>44.144402369182998</v>
      </c>
      <c r="S389" s="1"/>
      <c r="T389" s="93">
        <v>24.852727999999999</v>
      </c>
      <c r="U389" s="93">
        <v>19.038078202869002</v>
      </c>
      <c r="V389" s="1">
        <v>0</v>
      </c>
      <c r="W389" s="1">
        <v>0</v>
      </c>
      <c r="X389" s="1">
        <v>0</v>
      </c>
      <c r="Y389" s="1">
        <v>0.622726</v>
      </c>
      <c r="Z389" s="1"/>
      <c r="AA389" s="1">
        <v>0</v>
      </c>
      <c r="AB389" s="1">
        <v>44.513532202869001</v>
      </c>
      <c r="AC389" s="1">
        <v>0</v>
      </c>
      <c r="AD389" s="1"/>
      <c r="AE389" s="1">
        <f t="shared" si="37"/>
        <v>44.513532202869001</v>
      </c>
      <c r="AF389" s="167">
        <f t="shared" si="36"/>
        <v>44.513532202869001</v>
      </c>
      <c r="AG389" s="1"/>
      <c r="AH389" s="1">
        <v>0.36912983368600294</v>
      </c>
      <c r="AI389" s="144">
        <v>8.3618718087729912E-3</v>
      </c>
    </row>
    <row r="390" spans="1:35" x14ac:dyDescent="0.25">
      <c r="A390">
        <f>IFERROR(VLOOKUP(D390,'2014_15'!$C$402:$D$446,2,FALSE),0)</f>
        <v>0</v>
      </c>
      <c r="B390" s="93" t="s">
        <v>900</v>
      </c>
      <c r="C390" s="93" t="s">
        <v>288</v>
      </c>
      <c r="D390" s="93" t="s">
        <v>289</v>
      </c>
      <c r="E390" s="93"/>
      <c r="F390" s="93">
        <v>42.629072999999998</v>
      </c>
      <c r="G390" s="93">
        <v>32.314992390952</v>
      </c>
      <c r="H390" s="1">
        <v>0</v>
      </c>
      <c r="I390" s="1">
        <v>0</v>
      </c>
      <c r="J390" s="1">
        <v>0</v>
      </c>
      <c r="K390" s="1">
        <v>1.070608</v>
      </c>
      <c r="L390" s="1"/>
      <c r="M390" s="1">
        <v>0</v>
      </c>
      <c r="N390" s="1">
        <v>0</v>
      </c>
      <c r="O390" s="143">
        <v>76.014673390951998</v>
      </c>
      <c r="P390" s="1">
        <v>0</v>
      </c>
      <c r="Q390" s="168">
        <f t="shared" si="34"/>
        <v>76.014673390951998</v>
      </c>
      <c r="R390" s="187">
        <f t="shared" si="35"/>
        <v>76.014673390951998</v>
      </c>
      <c r="S390" s="1"/>
      <c r="T390" s="93">
        <v>42.629072999999998</v>
      </c>
      <c r="U390" s="93">
        <v>33.103433576941001</v>
      </c>
      <c r="V390" s="1">
        <v>0</v>
      </c>
      <c r="W390" s="1">
        <v>0</v>
      </c>
      <c r="X390" s="1">
        <v>0</v>
      </c>
      <c r="Y390" s="1">
        <v>1.070608</v>
      </c>
      <c r="Z390" s="1"/>
      <c r="AA390" s="1">
        <v>0</v>
      </c>
      <c r="AB390" s="1">
        <v>76.803114576940999</v>
      </c>
      <c r="AC390" s="1">
        <v>0</v>
      </c>
      <c r="AD390" s="1"/>
      <c r="AE390" s="1">
        <f t="shared" si="37"/>
        <v>76.803114576940999</v>
      </c>
      <c r="AF390" s="167">
        <f t="shared" si="36"/>
        <v>76.803114576940999</v>
      </c>
      <c r="AG390" s="1"/>
      <c r="AH390" s="1">
        <v>0.78844118598900081</v>
      </c>
      <c r="AI390" s="144">
        <v>1.0372223556548869E-2</v>
      </c>
    </row>
    <row r="391" spans="1:35" x14ac:dyDescent="0.25">
      <c r="A391">
        <f>IFERROR(VLOOKUP(D391,'2014_15'!$C$402:$D$446,2,FALSE),0)</f>
        <v>0</v>
      </c>
      <c r="B391" s="93" t="s">
        <v>900</v>
      </c>
      <c r="C391" s="93" t="s">
        <v>334</v>
      </c>
      <c r="D391" s="93" t="s">
        <v>335</v>
      </c>
      <c r="E391" s="93"/>
      <c r="F391" s="93">
        <v>38.648757000000003</v>
      </c>
      <c r="G391" s="93">
        <v>29.332299991715001</v>
      </c>
      <c r="H391" s="1">
        <v>0</v>
      </c>
      <c r="I391" s="1">
        <v>0</v>
      </c>
      <c r="J391" s="1">
        <v>0</v>
      </c>
      <c r="K391" s="1">
        <v>0.9728</v>
      </c>
      <c r="L391" s="1"/>
      <c r="M391" s="1">
        <v>0</v>
      </c>
      <c r="N391" s="1">
        <v>0</v>
      </c>
      <c r="O391" s="143">
        <v>68.953856991715014</v>
      </c>
      <c r="P391" s="1">
        <v>0</v>
      </c>
      <c r="Q391" s="168">
        <f t="shared" si="34"/>
        <v>68.953856991715014</v>
      </c>
      <c r="R391" s="187">
        <f t="shared" si="35"/>
        <v>68.953856991715014</v>
      </c>
      <c r="S391" s="1"/>
      <c r="T391" s="93">
        <v>38.648757000000003</v>
      </c>
      <c r="U391" s="93">
        <v>30.089648036726</v>
      </c>
      <c r="V391" s="1">
        <v>0</v>
      </c>
      <c r="W391" s="1">
        <v>0</v>
      </c>
      <c r="X391" s="1">
        <v>0</v>
      </c>
      <c r="Y391" s="1">
        <v>0.9728</v>
      </c>
      <c r="Z391" s="1"/>
      <c r="AA391" s="1">
        <v>0</v>
      </c>
      <c r="AB391" s="1">
        <v>69.711205036726014</v>
      </c>
      <c r="AC391" s="1">
        <v>0</v>
      </c>
      <c r="AD391" s="1"/>
      <c r="AE391" s="1">
        <f t="shared" si="37"/>
        <v>69.711205036726014</v>
      </c>
      <c r="AF391" s="167">
        <f t="shared" si="36"/>
        <v>69.711205036726014</v>
      </c>
      <c r="AG391" s="1"/>
      <c r="AH391" s="1">
        <v>0.75734804501099973</v>
      </c>
      <c r="AI391" s="144">
        <v>1.0983403656477072E-2</v>
      </c>
    </row>
    <row r="392" spans="1:35" x14ac:dyDescent="0.25">
      <c r="B392" s="93"/>
      <c r="C392" s="1"/>
      <c r="D392" s="1" t="s">
        <v>933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305">
        <f>SUM(R8:R391)</f>
        <v>51660.719617149101</v>
      </c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44"/>
    </row>
    <row r="393" spans="1:35" x14ac:dyDescent="0.25">
      <c r="B393" s="93"/>
      <c r="C393" s="1"/>
      <c r="D393" s="1" t="s">
        <v>934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305">
        <f>+MainTable!AK6</f>
        <v>51656.151823076005</v>
      </c>
      <c r="S393" s="1"/>
      <c r="T393" s="1">
        <f t="shared" ref="T393:AC393" si="38">SUM(T8:T391)</f>
        <v>23560.090775940003</v>
      </c>
      <c r="U393" s="1">
        <f t="shared" si="38"/>
        <v>21724.260465203417</v>
      </c>
      <c r="V393" s="1">
        <f t="shared" si="38"/>
        <v>1357.5520000000006</v>
      </c>
      <c r="W393" s="1">
        <f t="shared" si="38"/>
        <v>2297.199999999998</v>
      </c>
      <c r="X393" s="1">
        <f t="shared" si="38"/>
        <v>90.339999999999961</v>
      </c>
      <c r="Y393" s="1">
        <f t="shared" si="38"/>
        <v>592.58405000000005</v>
      </c>
      <c r="Z393" s="1">
        <f t="shared" si="38"/>
        <v>102.53113800000001</v>
      </c>
      <c r="AA393" s="1">
        <f t="shared" si="38"/>
        <v>622.00000000000011</v>
      </c>
      <c r="AB393" s="1">
        <f t="shared" si="38"/>
        <v>50346.55842914345</v>
      </c>
      <c r="AC393" s="1">
        <f t="shared" si="38"/>
        <v>431.89021560800745</v>
      </c>
      <c r="AD393" s="1"/>
      <c r="AE393" s="1"/>
      <c r="AF393" s="304">
        <f>SUM(AF8:AF391)</f>
        <v>50176.479043476451</v>
      </c>
      <c r="AG393" s="1"/>
      <c r="AH393" s="1">
        <f t="shared" ref="AH393" si="39">SUM(AH7:AH391)</f>
        <v>-3525.8010860114182</v>
      </c>
      <c r="AI393" s="144"/>
    </row>
    <row r="394" spans="1:35" x14ac:dyDescent="0.25">
      <c r="B394" s="93"/>
      <c r="C394" s="1"/>
      <c r="D394" s="1" t="s">
        <v>935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304">
        <f>+MainTable!AJ6</f>
        <v>50171.876551492722</v>
      </c>
      <c r="AG394" s="1"/>
      <c r="AH394" s="1"/>
      <c r="AI394" s="144"/>
    </row>
    <row r="395" spans="1:35" x14ac:dyDescent="0.25">
      <c r="B395" s="93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>
        <f>SUMIF($A$8:$A$391,1,R8:R391)</f>
        <v>11992.218105094244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>
        <f>SUMIF($A$8:$A$391,1,AF8:AF391)</f>
        <v>11538.872172779167</v>
      </c>
      <c r="AG395" s="1"/>
      <c r="AH395" s="1"/>
      <c r="AI395" s="144"/>
    </row>
    <row r="396" spans="1:35" x14ac:dyDescent="0.25">
      <c r="B396" s="93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44"/>
    </row>
    <row r="397" spans="1:35" x14ac:dyDescent="0.25">
      <c r="B397" s="93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44"/>
    </row>
    <row r="398" spans="1:35" x14ac:dyDescent="0.25">
      <c r="B398" s="93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44"/>
    </row>
    <row r="399" spans="1:35" x14ac:dyDescent="0.25">
      <c r="B399" s="93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44"/>
    </row>
    <row r="400" spans="1:35" x14ac:dyDescent="0.25">
      <c r="B400" s="93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44"/>
    </row>
    <row r="401" spans="2:35" x14ac:dyDescent="0.25">
      <c r="B401" s="93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44"/>
    </row>
    <row r="402" spans="2:35" x14ac:dyDescent="0.25">
      <c r="B402" s="93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44"/>
    </row>
    <row r="403" spans="2:35" x14ac:dyDescent="0.25">
      <c r="B403" s="93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44"/>
    </row>
    <row r="404" spans="2:35" x14ac:dyDescent="0.25">
      <c r="B404" s="93"/>
    </row>
    <row r="405" spans="2:35" x14ac:dyDescent="0.25">
      <c r="B405" s="93"/>
    </row>
    <row r="406" spans="2:35" x14ac:dyDescent="0.25">
      <c r="B406" s="93"/>
    </row>
    <row r="407" spans="2:35" x14ac:dyDescent="0.25">
      <c r="B407" s="93"/>
    </row>
    <row r="408" spans="2:35" x14ac:dyDescent="0.25">
      <c r="B408" s="93"/>
    </row>
    <row r="409" spans="2:35" x14ac:dyDescent="0.25">
      <c r="B409" s="93"/>
    </row>
    <row r="410" spans="2:35" x14ac:dyDescent="0.25">
      <c r="B410" s="93"/>
    </row>
    <row r="411" spans="2:35" x14ac:dyDescent="0.25">
      <c r="B411" s="93"/>
    </row>
    <row r="412" spans="2:35" x14ac:dyDescent="0.25">
      <c r="B412" s="93"/>
    </row>
    <row r="413" spans="2:35" x14ac:dyDescent="0.25">
      <c r="B413" s="93"/>
    </row>
    <row r="414" spans="2:35" x14ac:dyDescent="0.25">
      <c r="B414" s="93"/>
    </row>
    <row r="415" spans="2:35" x14ac:dyDescent="0.25">
      <c r="B415" s="93"/>
    </row>
    <row r="416" spans="2:35" x14ac:dyDescent="0.25">
      <c r="B416" s="93"/>
    </row>
    <row r="417" spans="2:2" x14ac:dyDescent="0.25">
      <c r="B417" s="93"/>
    </row>
    <row r="418" spans="2:2" x14ac:dyDescent="0.25">
      <c r="B418" s="93"/>
    </row>
    <row r="419" spans="2:2" x14ac:dyDescent="0.25">
      <c r="B419" s="93"/>
    </row>
    <row r="420" spans="2:2" x14ac:dyDescent="0.25">
      <c r="B420" s="93"/>
    </row>
    <row r="421" spans="2:2" x14ac:dyDescent="0.25">
      <c r="B421" s="93"/>
    </row>
    <row r="422" spans="2:2" x14ac:dyDescent="0.25">
      <c r="B422" s="93"/>
    </row>
    <row r="599" spans="6:6" x14ac:dyDescent="0.25">
      <c r="F599" s="93"/>
    </row>
    <row r="600" spans="6:6" x14ac:dyDescent="0.25">
      <c r="F600" s="93"/>
    </row>
    <row r="601" spans="6:6" x14ac:dyDescent="0.25">
      <c r="F601" s="93"/>
    </row>
    <row r="602" spans="6:6" x14ac:dyDescent="0.25">
      <c r="F602" s="93"/>
    </row>
    <row r="603" spans="6:6" x14ac:dyDescent="0.25">
      <c r="F603" s="93"/>
    </row>
    <row r="604" spans="6:6" x14ac:dyDescent="0.25">
      <c r="F604" s="93"/>
    </row>
    <row r="605" spans="6:6" x14ac:dyDescent="0.25">
      <c r="F605" s="93"/>
    </row>
    <row r="606" spans="6:6" x14ac:dyDescent="0.25">
      <c r="F606" s="93"/>
    </row>
    <row r="607" spans="6:6" x14ac:dyDescent="0.25">
      <c r="F607" s="93"/>
    </row>
    <row r="608" spans="6:6" x14ac:dyDescent="0.25">
      <c r="F608" s="93"/>
    </row>
    <row r="609" spans="6:6" x14ac:dyDescent="0.25">
      <c r="F609" s="93"/>
    </row>
  </sheetData>
  <autoFilter ref="B4:AO60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MainTable</vt:lpstr>
      <vt:lpstr>2019_20</vt:lpstr>
      <vt:lpstr>2018_19</vt:lpstr>
      <vt:lpstr>2017_18</vt:lpstr>
      <vt:lpstr>2016_17</vt:lpstr>
      <vt:lpstr>2015_16</vt:lpstr>
      <vt:lpstr>2014_15</vt:lpstr>
      <vt:lpstr>2013-14</vt:lpstr>
      <vt:lpstr>2012-13</vt:lpstr>
      <vt:lpstr>2011-12</vt:lpstr>
      <vt:lpstr>NHB</vt:lpstr>
      <vt:lpstr>SP content</vt:lpstr>
      <vt:lpstr>PopulationsOtherdata</vt:lpstr>
      <vt:lpstr>Exc Ctax</vt:lpstr>
      <vt:lpstr>Sheet1</vt:lpstr>
      <vt:lpstr>Authority summary</vt:lpstr>
      <vt:lpstr>SP_1112</vt:lpstr>
      <vt:lpstr>SP_1213</vt:lpstr>
      <vt:lpstr>SP_1314</vt:lpstr>
      <vt:lpstr>SP_1415</vt:lpstr>
      <vt:lpstr>SP_1516</vt:lpstr>
      <vt:lpstr>SP_1617</vt:lpstr>
      <vt:lpstr>SP_1718</vt:lpstr>
      <vt:lpstr>SP_1920</vt:lpstr>
      <vt:lpstr>SP_201819</vt:lpstr>
      <vt:lpstr>transition</vt:lpstr>
    </vt:vector>
  </TitlesOfParts>
  <Company>BMBC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</dc:creator>
  <cp:lastModifiedBy>Winterbottom , Geoffrey</cp:lastModifiedBy>
  <dcterms:created xsi:type="dcterms:W3CDTF">2015-10-29T14:04:17Z</dcterms:created>
  <dcterms:modified xsi:type="dcterms:W3CDTF">2017-01-24T09:54:24Z</dcterms:modified>
</cp:coreProperties>
</file>